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60" windowWidth="20490" windowHeight="7680" firstSheet="2" activeTab="2"/>
  </bookViews>
  <sheets>
    <sheet name="Registro JULIO " sheetId="1" r:id="rId1"/>
    <sheet name="REGISTRO PQRS AGOSTO" sheetId="3" r:id="rId2"/>
    <sheet name="REGISTRO PQRS SEPTIEMBRE" sheetId="4" r:id="rId3"/>
    <sheet name="REGISTRO PQRS OCTUBRE" sheetId="5" r:id="rId4"/>
    <sheet name="REGISTRO PQRS NOVIEMBRE" sheetId="6" r:id="rId5"/>
    <sheet name="REGISTRO PQRS DICIEMBRE" sheetId="7" r:id="rId6"/>
    <sheet name="SN" sheetId="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xlnm._FilterDatabase" localSheetId="0" hidden="1">'Registro JULIO '!$C$11:$AN$807</definedName>
    <definedName name="Abierto">OFFSET(#REF!,1,0,COUNTA(#REF!)-COUNTIF(#REF!,"")+1,1)</definedName>
    <definedName name="Nombre">OFFSET(#REF!,1,0,COUNTA(#REF!)-COUNTIF(#REF!,"")+1,1)</definedName>
    <definedName name="Resuelto">OFFSET(#REF!,1,0,COUNTA(#REF!)-COUNTIF(#REF!,"")+1,1)</definedName>
  </definedNames>
  <calcPr calcId="145621"/>
  <fileRecoveryPr autoRecover="0"/>
</workbook>
</file>

<file path=xl/calcChain.xml><?xml version="1.0" encoding="utf-8"?>
<calcChain xmlns="http://schemas.openxmlformats.org/spreadsheetml/2006/main">
  <c r="I13" i="3" l="1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Y13" i="3"/>
  <c r="Z13" i="3"/>
  <c r="AF13" i="3"/>
  <c r="AI13" i="3"/>
  <c r="AH13" i="3" s="1"/>
  <c r="AI807" i="7"/>
  <c r="AH807" i="7"/>
  <c r="Z807" i="7"/>
  <c r="Y807" i="7"/>
  <c r="X807" i="7"/>
  <c r="W807" i="7"/>
  <c r="V807" i="7"/>
  <c r="U807" i="7"/>
  <c r="T807" i="7"/>
  <c r="S807" i="7"/>
  <c r="R807" i="7"/>
  <c r="Q807" i="7"/>
  <c r="P807" i="7"/>
  <c r="O807" i="7"/>
  <c r="N807" i="7"/>
  <c r="M807" i="7"/>
  <c r="L807" i="7"/>
  <c r="I807" i="7"/>
  <c r="AI806" i="7"/>
  <c r="AH806" i="7" s="1"/>
  <c r="Z806" i="7"/>
  <c r="Y806" i="7"/>
  <c r="X806" i="7"/>
  <c r="W806" i="7"/>
  <c r="V806" i="7"/>
  <c r="U806" i="7"/>
  <c r="T806" i="7"/>
  <c r="S806" i="7"/>
  <c r="R806" i="7"/>
  <c r="Q806" i="7"/>
  <c r="P806" i="7"/>
  <c r="O806" i="7"/>
  <c r="N806" i="7"/>
  <c r="M806" i="7"/>
  <c r="L806" i="7"/>
  <c r="I806" i="7"/>
  <c r="AI805" i="7"/>
  <c r="AH805" i="7" s="1"/>
  <c r="Z805" i="7"/>
  <c r="Y805" i="7"/>
  <c r="X805" i="7"/>
  <c r="W805" i="7"/>
  <c r="V805" i="7"/>
  <c r="U805" i="7"/>
  <c r="T805" i="7"/>
  <c r="S805" i="7"/>
  <c r="R805" i="7"/>
  <c r="Q805" i="7"/>
  <c r="P805" i="7"/>
  <c r="O805" i="7"/>
  <c r="N805" i="7"/>
  <c r="M805" i="7"/>
  <c r="L805" i="7"/>
  <c r="I805" i="7"/>
  <c r="AI804" i="7"/>
  <c r="AH804" i="7" s="1"/>
  <c r="Z804" i="7"/>
  <c r="Y804" i="7"/>
  <c r="X804" i="7"/>
  <c r="W804" i="7"/>
  <c r="V804" i="7"/>
  <c r="U804" i="7"/>
  <c r="T804" i="7"/>
  <c r="S804" i="7"/>
  <c r="R804" i="7"/>
  <c r="Q804" i="7"/>
  <c r="P804" i="7"/>
  <c r="O804" i="7"/>
  <c r="N804" i="7"/>
  <c r="M804" i="7"/>
  <c r="L804" i="7"/>
  <c r="I804" i="7"/>
  <c r="AI803" i="7"/>
  <c r="AH803" i="7" s="1"/>
  <c r="Z803" i="7"/>
  <c r="Y803" i="7"/>
  <c r="X803" i="7"/>
  <c r="W803" i="7"/>
  <c r="V803" i="7"/>
  <c r="U803" i="7"/>
  <c r="T803" i="7"/>
  <c r="S803" i="7"/>
  <c r="R803" i="7"/>
  <c r="Q803" i="7"/>
  <c r="P803" i="7"/>
  <c r="O803" i="7"/>
  <c r="N803" i="7"/>
  <c r="M803" i="7"/>
  <c r="L803" i="7"/>
  <c r="I803" i="7"/>
  <c r="AI802" i="7"/>
  <c r="AH802" i="7" s="1"/>
  <c r="Z802" i="7"/>
  <c r="Y802" i="7"/>
  <c r="X802" i="7"/>
  <c r="W802" i="7"/>
  <c r="V802" i="7"/>
  <c r="U802" i="7"/>
  <c r="T802" i="7"/>
  <c r="S802" i="7"/>
  <c r="R802" i="7"/>
  <c r="Q802" i="7"/>
  <c r="P802" i="7"/>
  <c r="O802" i="7"/>
  <c r="N802" i="7"/>
  <c r="M802" i="7"/>
  <c r="L802" i="7"/>
  <c r="I802" i="7"/>
  <c r="AI801" i="7"/>
  <c r="AH801" i="7" s="1"/>
  <c r="Z801" i="7"/>
  <c r="Y801" i="7"/>
  <c r="X801" i="7"/>
  <c r="W801" i="7"/>
  <c r="V801" i="7"/>
  <c r="U801" i="7"/>
  <c r="T801" i="7"/>
  <c r="S801" i="7"/>
  <c r="R801" i="7"/>
  <c r="Q801" i="7"/>
  <c r="P801" i="7"/>
  <c r="O801" i="7"/>
  <c r="N801" i="7"/>
  <c r="M801" i="7"/>
  <c r="L801" i="7"/>
  <c r="I801" i="7"/>
  <c r="AI800" i="7"/>
  <c r="AH800" i="7" s="1"/>
  <c r="Z800" i="7"/>
  <c r="Y800" i="7"/>
  <c r="X800" i="7"/>
  <c r="W800" i="7"/>
  <c r="V800" i="7"/>
  <c r="U800" i="7"/>
  <c r="T800" i="7"/>
  <c r="S800" i="7"/>
  <c r="R800" i="7"/>
  <c r="Q800" i="7"/>
  <c r="P800" i="7"/>
  <c r="O800" i="7"/>
  <c r="N800" i="7"/>
  <c r="M800" i="7"/>
  <c r="L800" i="7"/>
  <c r="I800" i="7"/>
  <c r="AI799" i="7"/>
  <c r="AH799" i="7" s="1"/>
  <c r="Z799" i="7"/>
  <c r="Y799" i="7"/>
  <c r="X799" i="7"/>
  <c r="W799" i="7"/>
  <c r="V799" i="7"/>
  <c r="U799" i="7"/>
  <c r="T799" i="7"/>
  <c r="S799" i="7"/>
  <c r="R799" i="7"/>
  <c r="Q799" i="7"/>
  <c r="P799" i="7"/>
  <c r="O799" i="7"/>
  <c r="N799" i="7"/>
  <c r="M799" i="7"/>
  <c r="L799" i="7"/>
  <c r="I799" i="7"/>
  <c r="AI798" i="7"/>
  <c r="AH798" i="7" s="1"/>
  <c r="Z798" i="7"/>
  <c r="Y798" i="7"/>
  <c r="X798" i="7"/>
  <c r="W798" i="7"/>
  <c r="V798" i="7"/>
  <c r="U798" i="7"/>
  <c r="T798" i="7"/>
  <c r="S798" i="7"/>
  <c r="R798" i="7"/>
  <c r="Q798" i="7"/>
  <c r="P798" i="7"/>
  <c r="O798" i="7"/>
  <c r="N798" i="7"/>
  <c r="M798" i="7"/>
  <c r="L798" i="7"/>
  <c r="I798" i="7"/>
  <c r="AI797" i="7"/>
  <c r="AH797" i="7" s="1"/>
  <c r="Z797" i="7"/>
  <c r="Y797" i="7"/>
  <c r="X797" i="7"/>
  <c r="W797" i="7"/>
  <c r="V797" i="7"/>
  <c r="U797" i="7"/>
  <c r="T797" i="7"/>
  <c r="S797" i="7"/>
  <c r="R797" i="7"/>
  <c r="Q797" i="7"/>
  <c r="P797" i="7"/>
  <c r="O797" i="7"/>
  <c r="N797" i="7"/>
  <c r="M797" i="7"/>
  <c r="L797" i="7"/>
  <c r="I797" i="7"/>
  <c r="AI796" i="7"/>
  <c r="AH796" i="7" s="1"/>
  <c r="Z796" i="7"/>
  <c r="Y796" i="7"/>
  <c r="X796" i="7"/>
  <c r="W796" i="7"/>
  <c r="V796" i="7"/>
  <c r="U796" i="7"/>
  <c r="T796" i="7"/>
  <c r="S796" i="7"/>
  <c r="R796" i="7"/>
  <c r="Q796" i="7"/>
  <c r="P796" i="7"/>
  <c r="O796" i="7"/>
  <c r="N796" i="7"/>
  <c r="M796" i="7"/>
  <c r="L796" i="7"/>
  <c r="I796" i="7"/>
  <c r="AI795" i="7"/>
  <c r="AH795" i="7" s="1"/>
  <c r="Z795" i="7"/>
  <c r="Y795" i="7"/>
  <c r="X795" i="7"/>
  <c r="W795" i="7"/>
  <c r="V795" i="7"/>
  <c r="U795" i="7"/>
  <c r="T795" i="7"/>
  <c r="S795" i="7"/>
  <c r="R795" i="7"/>
  <c r="Q795" i="7"/>
  <c r="P795" i="7"/>
  <c r="O795" i="7"/>
  <c r="N795" i="7"/>
  <c r="M795" i="7"/>
  <c r="L795" i="7"/>
  <c r="I795" i="7"/>
  <c r="AI794" i="7"/>
  <c r="AH794" i="7" s="1"/>
  <c r="Z794" i="7"/>
  <c r="Y794" i="7"/>
  <c r="X794" i="7"/>
  <c r="W794" i="7"/>
  <c r="V794" i="7"/>
  <c r="U794" i="7"/>
  <c r="T794" i="7"/>
  <c r="S794" i="7"/>
  <c r="R794" i="7"/>
  <c r="Q794" i="7"/>
  <c r="P794" i="7"/>
  <c r="O794" i="7"/>
  <c r="N794" i="7"/>
  <c r="M794" i="7"/>
  <c r="L794" i="7"/>
  <c r="I794" i="7"/>
  <c r="AI793" i="7"/>
  <c r="AH793" i="7" s="1"/>
  <c r="Z793" i="7"/>
  <c r="Y793" i="7"/>
  <c r="X793" i="7"/>
  <c r="W793" i="7"/>
  <c r="V793" i="7"/>
  <c r="U793" i="7"/>
  <c r="T793" i="7"/>
  <c r="S793" i="7"/>
  <c r="R793" i="7"/>
  <c r="Q793" i="7"/>
  <c r="P793" i="7"/>
  <c r="O793" i="7"/>
  <c r="N793" i="7"/>
  <c r="M793" i="7"/>
  <c r="L793" i="7"/>
  <c r="I793" i="7"/>
  <c r="AI792" i="7"/>
  <c r="AH792" i="7" s="1"/>
  <c r="Z792" i="7"/>
  <c r="Y792" i="7"/>
  <c r="X792" i="7"/>
  <c r="W792" i="7"/>
  <c r="V792" i="7"/>
  <c r="U792" i="7"/>
  <c r="T792" i="7"/>
  <c r="S792" i="7"/>
  <c r="R792" i="7"/>
  <c r="Q792" i="7"/>
  <c r="P792" i="7"/>
  <c r="O792" i="7"/>
  <c r="N792" i="7"/>
  <c r="M792" i="7"/>
  <c r="L792" i="7"/>
  <c r="I792" i="7"/>
  <c r="AI791" i="7"/>
  <c r="AH791" i="7" s="1"/>
  <c r="Z791" i="7"/>
  <c r="Y791" i="7"/>
  <c r="X791" i="7"/>
  <c r="W791" i="7"/>
  <c r="V791" i="7"/>
  <c r="U791" i="7"/>
  <c r="T791" i="7"/>
  <c r="S791" i="7"/>
  <c r="R791" i="7"/>
  <c r="Q791" i="7"/>
  <c r="P791" i="7"/>
  <c r="O791" i="7"/>
  <c r="N791" i="7"/>
  <c r="M791" i="7"/>
  <c r="L791" i="7"/>
  <c r="I791" i="7"/>
  <c r="AI790" i="7"/>
  <c r="AH790" i="7" s="1"/>
  <c r="Z790" i="7"/>
  <c r="Y790" i="7"/>
  <c r="X790" i="7"/>
  <c r="W790" i="7"/>
  <c r="V790" i="7"/>
  <c r="U790" i="7"/>
  <c r="T790" i="7"/>
  <c r="S790" i="7"/>
  <c r="R790" i="7"/>
  <c r="Q790" i="7"/>
  <c r="P790" i="7"/>
  <c r="O790" i="7"/>
  <c r="N790" i="7"/>
  <c r="M790" i="7"/>
  <c r="L790" i="7"/>
  <c r="I790" i="7"/>
  <c r="AI789" i="7"/>
  <c r="AH789" i="7" s="1"/>
  <c r="Z789" i="7"/>
  <c r="Y789" i="7"/>
  <c r="X789" i="7"/>
  <c r="W789" i="7"/>
  <c r="V789" i="7"/>
  <c r="U789" i="7"/>
  <c r="T789" i="7"/>
  <c r="S789" i="7"/>
  <c r="R789" i="7"/>
  <c r="Q789" i="7"/>
  <c r="P789" i="7"/>
  <c r="O789" i="7"/>
  <c r="N789" i="7"/>
  <c r="M789" i="7"/>
  <c r="L789" i="7"/>
  <c r="I789" i="7"/>
  <c r="AI788" i="7"/>
  <c r="AH788" i="7" s="1"/>
  <c r="Z788" i="7"/>
  <c r="Y788" i="7"/>
  <c r="X788" i="7"/>
  <c r="W788" i="7"/>
  <c r="V788" i="7"/>
  <c r="U788" i="7"/>
  <c r="T788" i="7"/>
  <c r="S788" i="7"/>
  <c r="R788" i="7"/>
  <c r="Q788" i="7"/>
  <c r="P788" i="7"/>
  <c r="O788" i="7"/>
  <c r="N788" i="7"/>
  <c r="M788" i="7"/>
  <c r="L788" i="7"/>
  <c r="I788" i="7"/>
  <c r="AI787" i="7"/>
  <c r="AH787" i="7" s="1"/>
  <c r="Z787" i="7"/>
  <c r="Y787" i="7"/>
  <c r="X787" i="7"/>
  <c r="W787" i="7"/>
  <c r="V787" i="7"/>
  <c r="U787" i="7"/>
  <c r="T787" i="7"/>
  <c r="S787" i="7"/>
  <c r="R787" i="7"/>
  <c r="Q787" i="7"/>
  <c r="P787" i="7"/>
  <c r="O787" i="7"/>
  <c r="N787" i="7"/>
  <c r="M787" i="7"/>
  <c r="L787" i="7"/>
  <c r="I787" i="7"/>
  <c r="AI786" i="7"/>
  <c r="AH786" i="7" s="1"/>
  <c r="Z786" i="7"/>
  <c r="Y786" i="7"/>
  <c r="X786" i="7"/>
  <c r="W786" i="7"/>
  <c r="V786" i="7"/>
  <c r="U786" i="7"/>
  <c r="T786" i="7"/>
  <c r="S786" i="7"/>
  <c r="R786" i="7"/>
  <c r="Q786" i="7"/>
  <c r="P786" i="7"/>
  <c r="O786" i="7"/>
  <c r="N786" i="7"/>
  <c r="M786" i="7"/>
  <c r="L786" i="7"/>
  <c r="I786" i="7"/>
  <c r="AI785" i="7"/>
  <c r="AH785" i="7" s="1"/>
  <c r="Z785" i="7"/>
  <c r="Y785" i="7"/>
  <c r="X785" i="7"/>
  <c r="W785" i="7"/>
  <c r="V785" i="7"/>
  <c r="U785" i="7"/>
  <c r="T785" i="7"/>
  <c r="S785" i="7"/>
  <c r="R785" i="7"/>
  <c r="Q785" i="7"/>
  <c r="P785" i="7"/>
  <c r="O785" i="7"/>
  <c r="N785" i="7"/>
  <c r="M785" i="7"/>
  <c r="L785" i="7"/>
  <c r="I785" i="7"/>
  <c r="AI784" i="7"/>
  <c r="AH784" i="7" s="1"/>
  <c r="Z784" i="7"/>
  <c r="Y784" i="7"/>
  <c r="X784" i="7"/>
  <c r="W784" i="7"/>
  <c r="V784" i="7"/>
  <c r="U784" i="7"/>
  <c r="T784" i="7"/>
  <c r="S784" i="7"/>
  <c r="R784" i="7"/>
  <c r="Q784" i="7"/>
  <c r="P784" i="7"/>
  <c r="O784" i="7"/>
  <c r="N784" i="7"/>
  <c r="M784" i="7"/>
  <c r="L784" i="7"/>
  <c r="I784" i="7"/>
  <c r="AI783" i="7"/>
  <c r="AH783" i="7" s="1"/>
  <c r="Z783" i="7"/>
  <c r="Y783" i="7"/>
  <c r="X783" i="7"/>
  <c r="W783" i="7"/>
  <c r="V783" i="7"/>
  <c r="U783" i="7"/>
  <c r="T783" i="7"/>
  <c r="S783" i="7"/>
  <c r="R783" i="7"/>
  <c r="Q783" i="7"/>
  <c r="P783" i="7"/>
  <c r="O783" i="7"/>
  <c r="N783" i="7"/>
  <c r="M783" i="7"/>
  <c r="L783" i="7"/>
  <c r="I783" i="7"/>
  <c r="AI782" i="7"/>
  <c r="AH782" i="7" s="1"/>
  <c r="Z782" i="7"/>
  <c r="Y782" i="7"/>
  <c r="X782" i="7"/>
  <c r="W782" i="7"/>
  <c r="V782" i="7"/>
  <c r="U782" i="7"/>
  <c r="T782" i="7"/>
  <c r="S782" i="7"/>
  <c r="R782" i="7"/>
  <c r="Q782" i="7"/>
  <c r="P782" i="7"/>
  <c r="O782" i="7"/>
  <c r="N782" i="7"/>
  <c r="M782" i="7"/>
  <c r="L782" i="7"/>
  <c r="I782" i="7"/>
  <c r="AI781" i="7"/>
  <c r="AH781" i="7" s="1"/>
  <c r="Z781" i="7"/>
  <c r="Y781" i="7"/>
  <c r="X781" i="7"/>
  <c r="W781" i="7"/>
  <c r="V781" i="7"/>
  <c r="U781" i="7"/>
  <c r="T781" i="7"/>
  <c r="S781" i="7"/>
  <c r="R781" i="7"/>
  <c r="Q781" i="7"/>
  <c r="P781" i="7"/>
  <c r="O781" i="7"/>
  <c r="N781" i="7"/>
  <c r="M781" i="7"/>
  <c r="L781" i="7"/>
  <c r="I781" i="7"/>
  <c r="AI780" i="7"/>
  <c r="AH780" i="7" s="1"/>
  <c r="Z780" i="7"/>
  <c r="Y780" i="7"/>
  <c r="X780" i="7"/>
  <c r="W780" i="7"/>
  <c r="V780" i="7"/>
  <c r="U780" i="7"/>
  <c r="T780" i="7"/>
  <c r="S780" i="7"/>
  <c r="R780" i="7"/>
  <c r="Q780" i="7"/>
  <c r="P780" i="7"/>
  <c r="O780" i="7"/>
  <c r="N780" i="7"/>
  <c r="M780" i="7"/>
  <c r="L780" i="7"/>
  <c r="I780" i="7"/>
  <c r="AI779" i="7"/>
  <c r="AH779" i="7" s="1"/>
  <c r="Z779" i="7"/>
  <c r="Y779" i="7"/>
  <c r="X779" i="7"/>
  <c r="W779" i="7"/>
  <c r="V779" i="7"/>
  <c r="U779" i="7"/>
  <c r="T779" i="7"/>
  <c r="S779" i="7"/>
  <c r="R779" i="7"/>
  <c r="Q779" i="7"/>
  <c r="P779" i="7"/>
  <c r="O779" i="7"/>
  <c r="N779" i="7"/>
  <c r="M779" i="7"/>
  <c r="L779" i="7"/>
  <c r="I779" i="7"/>
  <c r="AI778" i="7"/>
  <c r="AH778" i="7" s="1"/>
  <c r="Z778" i="7"/>
  <c r="Y778" i="7"/>
  <c r="X778" i="7"/>
  <c r="W778" i="7"/>
  <c r="V778" i="7"/>
  <c r="U778" i="7"/>
  <c r="T778" i="7"/>
  <c r="S778" i="7"/>
  <c r="R778" i="7"/>
  <c r="Q778" i="7"/>
  <c r="P778" i="7"/>
  <c r="O778" i="7"/>
  <c r="N778" i="7"/>
  <c r="M778" i="7"/>
  <c r="L778" i="7"/>
  <c r="I778" i="7"/>
  <c r="AI777" i="7"/>
  <c r="AH777" i="7" s="1"/>
  <c r="Z777" i="7"/>
  <c r="Y777" i="7"/>
  <c r="X777" i="7"/>
  <c r="W777" i="7"/>
  <c r="V777" i="7"/>
  <c r="U777" i="7"/>
  <c r="T777" i="7"/>
  <c r="S777" i="7"/>
  <c r="R777" i="7"/>
  <c r="Q777" i="7"/>
  <c r="P777" i="7"/>
  <c r="O777" i="7"/>
  <c r="N777" i="7"/>
  <c r="M777" i="7"/>
  <c r="L777" i="7"/>
  <c r="I777" i="7"/>
  <c r="AI776" i="7"/>
  <c r="AH776" i="7" s="1"/>
  <c r="Z776" i="7"/>
  <c r="Y776" i="7"/>
  <c r="X776" i="7"/>
  <c r="W776" i="7"/>
  <c r="V776" i="7"/>
  <c r="U776" i="7"/>
  <c r="T776" i="7"/>
  <c r="S776" i="7"/>
  <c r="R776" i="7"/>
  <c r="Q776" i="7"/>
  <c r="P776" i="7"/>
  <c r="O776" i="7"/>
  <c r="N776" i="7"/>
  <c r="M776" i="7"/>
  <c r="L776" i="7"/>
  <c r="I776" i="7"/>
  <c r="AI775" i="7"/>
  <c r="AH775" i="7" s="1"/>
  <c r="Z775" i="7"/>
  <c r="Y775" i="7"/>
  <c r="X775" i="7"/>
  <c r="W775" i="7"/>
  <c r="V775" i="7"/>
  <c r="U775" i="7"/>
  <c r="T775" i="7"/>
  <c r="S775" i="7"/>
  <c r="R775" i="7"/>
  <c r="Q775" i="7"/>
  <c r="P775" i="7"/>
  <c r="O775" i="7"/>
  <c r="N775" i="7"/>
  <c r="M775" i="7"/>
  <c r="L775" i="7"/>
  <c r="I775" i="7"/>
  <c r="AI774" i="7"/>
  <c r="AH774" i="7" s="1"/>
  <c r="Z774" i="7"/>
  <c r="Y774" i="7"/>
  <c r="X774" i="7"/>
  <c r="W774" i="7"/>
  <c r="V774" i="7"/>
  <c r="U774" i="7"/>
  <c r="T774" i="7"/>
  <c r="S774" i="7"/>
  <c r="R774" i="7"/>
  <c r="Q774" i="7"/>
  <c r="P774" i="7"/>
  <c r="O774" i="7"/>
  <c r="N774" i="7"/>
  <c r="M774" i="7"/>
  <c r="L774" i="7"/>
  <c r="I774" i="7"/>
  <c r="AI773" i="7"/>
  <c r="AH773" i="7" s="1"/>
  <c r="Z773" i="7"/>
  <c r="Y773" i="7"/>
  <c r="X773" i="7"/>
  <c r="W773" i="7"/>
  <c r="V773" i="7"/>
  <c r="U773" i="7"/>
  <c r="T773" i="7"/>
  <c r="S773" i="7"/>
  <c r="R773" i="7"/>
  <c r="Q773" i="7"/>
  <c r="P773" i="7"/>
  <c r="O773" i="7"/>
  <c r="N773" i="7"/>
  <c r="M773" i="7"/>
  <c r="L773" i="7"/>
  <c r="I773" i="7"/>
  <c r="AI772" i="7"/>
  <c r="AH772" i="7" s="1"/>
  <c r="Z772" i="7"/>
  <c r="Y772" i="7"/>
  <c r="X772" i="7"/>
  <c r="W772" i="7"/>
  <c r="V772" i="7"/>
  <c r="U772" i="7"/>
  <c r="T772" i="7"/>
  <c r="S772" i="7"/>
  <c r="R772" i="7"/>
  <c r="Q772" i="7"/>
  <c r="P772" i="7"/>
  <c r="O772" i="7"/>
  <c r="N772" i="7"/>
  <c r="M772" i="7"/>
  <c r="L772" i="7"/>
  <c r="I772" i="7"/>
  <c r="AI771" i="7"/>
  <c r="AH771" i="7" s="1"/>
  <c r="Z771" i="7"/>
  <c r="Y771" i="7"/>
  <c r="X771" i="7"/>
  <c r="W771" i="7"/>
  <c r="V771" i="7"/>
  <c r="U771" i="7"/>
  <c r="T771" i="7"/>
  <c r="S771" i="7"/>
  <c r="R771" i="7"/>
  <c r="Q771" i="7"/>
  <c r="P771" i="7"/>
  <c r="O771" i="7"/>
  <c r="N771" i="7"/>
  <c r="M771" i="7"/>
  <c r="L771" i="7"/>
  <c r="I771" i="7"/>
  <c r="AI770" i="7"/>
  <c r="AH770" i="7" s="1"/>
  <c r="Z770" i="7"/>
  <c r="Y770" i="7"/>
  <c r="X770" i="7"/>
  <c r="W770" i="7"/>
  <c r="V770" i="7"/>
  <c r="U770" i="7"/>
  <c r="T770" i="7"/>
  <c r="S770" i="7"/>
  <c r="R770" i="7"/>
  <c r="Q770" i="7"/>
  <c r="P770" i="7"/>
  <c r="O770" i="7"/>
  <c r="N770" i="7"/>
  <c r="M770" i="7"/>
  <c r="L770" i="7"/>
  <c r="I770" i="7"/>
  <c r="AI769" i="7"/>
  <c r="AH769" i="7" s="1"/>
  <c r="Z769" i="7"/>
  <c r="Y769" i="7"/>
  <c r="X769" i="7"/>
  <c r="W769" i="7"/>
  <c r="V769" i="7"/>
  <c r="U769" i="7"/>
  <c r="T769" i="7"/>
  <c r="S769" i="7"/>
  <c r="R769" i="7"/>
  <c r="Q769" i="7"/>
  <c r="P769" i="7"/>
  <c r="O769" i="7"/>
  <c r="N769" i="7"/>
  <c r="M769" i="7"/>
  <c r="L769" i="7"/>
  <c r="I769" i="7"/>
  <c r="AI768" i="7"/>
  <c r="AH768" i="7" s="1"/>
  <c r="Z768" i="7"/>
  <c r="Y768" i="7"/>
  <c r="X768" i="7"/>
  <c r="W768" i="7"/>
  <c r="V768" i="7"/>
  <c r="U768" i="7"/>
  <c r="T768" i="7"/>
  <c r="S768" i="7"/>
  <c r="R768" i="7"/>
  <c r="Q768" i="7"/>
  <c r="P768" i="7"/>
  <c r="O768" i="7"/>
  <c r="N768" i="7"/>
  <c r="M768" i="7"/>
  <c r="L768" i="7"/>
  <c r="I768" i="7"/>
  <c r="AI767" i="7"/>
  <c r="AH767" i="7" s="1"/>
  <c r="Z767" i="7"/>
  <c r="Y767" i="7"/>
  <c r="X767" i="7"/>
  <c r="W767" i="7"/>
  <c r="V767" i="7"/>
  <c r="U767" i="7"/>
  <c r="T767" i="7"/>
  <c r="S767" i="7"/>
  <c r="R767" i="7"/>
  <c r="Q767" i="7"/>
  <c r="P767" i="7"/>
  <c r="O767" i="7"/>
  <c r="N767" i="7"/>
  <c r="M767" i="7"/>
  <c r="L767" i="7"/>
  <c r="I767" i="7"/>
  <c r="AI766" i="7"/>
  <c r="AH766" i="7" s="1"/>
  <c r="Z766" i="7"/>
  <c r="Y766" i="7"/>
  <c r="X766" i="7"/>
  <c r="W766" i="7"/>
  <c r="V766" i="7"/>
  <c r="U766" i="7"/>
  <c r="T766" i="7"/>
  <c r="S766" i="7"/>
  <c r="R766" i="7"/>
  <c r="Q766" i="7"/>
  <c r="P766" i="7"/>
  <c r="O766" i="7"/>
  <c r="N766" i="7"/>
  <c r="M766" i="7"/>
  <c r="L766" i="7"/>
  <c r="I766" i="7"/>
  <c r="AI765" i="7"/>
  <c r="AH765" i="7" s="1"/>
  <c r="Z765" i="7"/>
  <c r="Y765" i="7"/>
  <c r="X765" i="7"/>
  <c r="W765" i="7"/>
  <c r="V765" i="7"/>
  <c r="U765" i="7"/>
  <c r="T765" i="7"/>
  <c r="S765" i="7"/>
  <c r="R765" i="7"/>
  <c r="Q765" i="7"/>
  <c r="P765" i="7"/>
  <c r="O765" i="7"/>
  <c r="N765" i="7"/>
  <c r="M765" i="7"/>
  <c r="L765" i="7"/>
  <c r="I765" i="7"/>
  <c r="AI764" i="7"/>
  <c r="AH764" i="7" s="1"/>
  <c r="Z764" i="7"/>
  <c r="Y764" i="7"/>
  <c r="X764" i="7"/>
  <c r="W764" i="7"/>
  <c r="V764" i="7"/>
  <c r="U764" i="7"/>
  <c r="T764" i="7"/>
  <c r="S764" i="7"/>
  <c r="R764" i="7"/>
  <c r="Q764" i="7"/>
  <c r="P764" i="7"/>
  <c r="O764" i="7"/>
  <c r="N764" i="7"/>
  <c r="M764" i="7"/>
  <c r="L764" i="7"/>
  <c r="I764" i="7"/>
  <c r="AI763" i="7"/>
  <c r="AH763" i="7" s="1"/>
  <c r="Z763" i="7"/>
  <c r="Y763" i="7"/>
  <c r="X763" i="7"/>
  <c r="W763" i="7"/>
  <c r="V763" i="7"/>
  <c r="U763" i="7"/>
  <c r="T763" i="7"/>
  <c r="S763" i="7"/>
  <c r="R763" i="7"/>
  <c r="Q763" i="7"/>
  <c r="P763" i="7"/>
  <c r="O763" i="7"/>
  <c r="N763" i="7"/>
  <c r="M763" i="7"/>
  <c r="L763" i="7"/>
  <c r="I763" i="7"/>
  <c r="AI762" i="7"/>
  <c r="AH762" i="7" s="1"/>
  <c r="Z762" i="7"/>
  <c r="Y762" i="7"/>
  <c r="X762" i="7"/>
  <c r="W762" i="7"/>
  <c r="V762" i="7"/>
  <c r="U762" i="7"/>
  <c r="T762" i="7"/>
  <c r="S762" i="7"/>
  <c r="R762" i="7"/>
  <c r="Q762" i="7"/>
  <c r="P762" i="7"/>
  <c r="O762" i="7"/>
  <c r="N762" i="7"/>
  <c r="M762" i="7"/>
  <c r="L762" i="7"/>
  <c r="I762" i="7"/>
  <c r="AI761" i="7"/>
  <c r="AH761" i="7" s="1"/>
  <c r="Z761" i="7"/>
  <c r="Y761" i="7"/>
  <c r="X761" i="7"/>
  <c r="W761" i="7"/>
  <c r="V761" i="7"/>
  <c r="U761" i="7"/>
  <c r="T761" i="7"/>
  <c r="S761" i="7"/>
  <c r="R761" i="7"/>
  <c r="Q761" i="7"/>
  <c r="P761" i="7"/>
  <c r="O761" i="7"/>
  <c r="N761" i="7"/>
  <c r="M761" i="7"/>
  <c r="L761" i="7"/>
  <c r="I761" i="7"/>
  <c r="AI760" i="7"/>
  <c r="AH760" i="7" s="1"/>
  <c r="Z760" i="7"/>
  <c r="Y760" i="7"/>
  <c r="X760" i="7"/>
  <c r="W760" i="7"/>
  <c r="V760" i="7"/>
  <c r="U760" i="7"/>
  <c r="T760" i="7"/>
  <c r="S760" i="7"/>
  <c r="R760" i="7"/>
  <c r="Q760" i="7"/>
  <c r="P760" i="7"/>
  <c r="O760" i="7"/>
  <c r="N760" i="7"/>
  <c r="M760" i="7"/>
  <c r="L760" i="7"/>
  <c r="I760" i="7"/>
  <c r="AI759" i="7"/>
  <c r="AH759" i="7"/>
  <c r="Z759" i="7"/>
  <c r="Y759" i="7"/>
  <c r="X759" i="7"/>
  <c r="W759" i="7"/>
  <c r="V759" i="7"/>
  <c r="U759" i="7"/>
  <c r="T759" i="7"/>
  <c r="S759" i="7"/>
  <c r="R759" i="7"/>
  <c r="Q759" i="7"/>
  <c r="P759" i="7"/>
  <c r="O759" i="7"/>
  <c r="N759" i="7"/>
  <c r="M759" i="7"/>
  <c r="L759" i="7"/>
  <c r="I759" i="7"/>
  <c r="AI758" i="7"/>
  <c r="AH758" i="7" s="1"/>
  <c r="Z758" i="7"/>
  <c r="Y758" i="7"/>
  <c r="X758" i="7"/>
  <c r="W758" i="7"/>
  <c r="V758" i="7"/>
  <c r="U758" i="7"/>
  <c r="T758" i="7"/>
  <c r="S758" i="7"/>
  <c r="R758" i="7"/>
  <c r="Q758" i="7"/>
  <c r="P758" i="7"/>
  <c r="O758" i="7"/>
  <c r="N758" i="7"/>
  <c r="M758" i="7"/>
  <c r="L758" i="7"/>
  <c r="I758" i="7"/>
  <c r="AI757" i="7"/>
  <c r="AH757" i="7" s="1"/>
  <c r="Z757" i="7"/>
  <c r="Y757" i="7"/>
  <c r="X757" i="7"/>
  <c r="W757" i="7"/>
  <c r="V757" i="7"/>
  <c r="U757" i="7"/>
  <c r="T757" i="7"/>
  <c r="S757" i="7"/>
  <c r="R757" i="7"/>
  <c r="Q757" i="7"/>
  <c r="P757" i="7"/>
  <c r="O757" i="7"/>
  <c r="N757" i="7"/>
  <c r="M757" i="7"/>
  <c r="L757" i="7"/>
  <c r="I757" i="7"/>
  <c r="AI756" i="7"/>
  <c r="AH756" i="7" s="1"/>
  <c r="Z756" i="7"/>
  <c r="Y756" i="7"/>
  <c r="X756" i="7"/>
  <c r="W756" i="7"/>
  <c r="V756" i="7"/>
  <c r="U756" i="7"/>
  <c r="T756" i="7"/>
  <c r="S756" i="7"/>
  <c r="R756" i="7"/>
  <c r="Q756" i="7"/>
  <c r="P756" i="7"/>
  <c r="O756" i="7"/>
  <c r="N756" i="7"/>
  <c r="M756" i="7"/>
  <c r="L756" i="7"/>
  <c r="I756" i="7"/>
  <c r="AI755" i="7"/>
  <c r="AH755" i="7" s="1"/>
  <c r="Z755" i="7"/>
  <c r="Y755" i="7"/>
  <c r="X755" i="7"/>
  <c r="W755" i="7"/>
  <c r="V755" i="7"/>
  <c r="U755" i="7"/>
  <c r="T755" i="7"/>
  <c r="S755" i="7"/>
  <c r="R755" i="7"/>
  <c r="Q755" i="7"/>
  <c r="P755" i="7"/>
  <c r="O755" i="7"/>
  <c r="N755" i="7"/>
  <c r="M755" i="7"/>
  <c r="L755" i="7"/>
  <c r="I755" i="7"/>
  <c r="AI754" i="7"/>
  <c r="AH754" i="7" s="1"/>
  <c r="Z754" i="7"/>
  <c r="Y754" i="7"/>
  <c r="X754" i="7"/>
  <c r="W754" i="7"/>
  <c r="V754" i="7"/>
  <c r="U754" i="7"/>
  <c r="T754" i="7"/>
  <c r="S754" i="7"/>
  <c r="R754" i="7"/>
  <c r="Q754" i="7"/>
  <c r="P754" i="7"/>
  <c r="O754" i="7"/>
  <c r="N754" i="7"/>
  <c r="M754" i="7"/>
  <c r="L754" i="7"/>
  <c r="I754" i="7"/>
  <c r="AI753" i="7"/>
  <c r="AH753" i="7" s="1"/>
  <c r="Z753" i="7"/>
  <c r="Y753" i="7"/>
  <c r="X753" i="7"/>
  <c r="W753" i="7"/>
  <c r="V753" i="7"/>
  <c r="U753" i="7"/>
  <c r="T753" i="7"/>
  <c r="S753" i="7"/>
  <c r="R753" i="7"/>
  <c r="Q753" i="7"/>
  <c r="P753" i="7"/>
  <c r="O753" i="7"/>
  <c r="N753" i="7"/>
  <c r="M753" i="7"/>
  <c r="L753" i="7"/>
  <c r="I753" i="7"/>
  <c r="AI752" i="7"/>
  <c r="AH752" i="7" s="1"/>
  <c r="Z752" i="7"/>
  <c r="Y752" i="7"/>
  <c r="X752" i="7"/>
  <c r="W752" i="7"/>
  <c r="V752" i="7"/>
  <c r="U752" i="7"/>
  <c r="T752" i="7"/>
  <c r="S752" i="7"/>
  <c r="R752" i="7"/>
  <c r="Q752" i="7"/>
  <c r="P752" i="7"/>
  <c r="O752" i="7"/>
  <c r="N752" i="7"/>
  <c r="M752" i="7"/>
  <c r="L752" i="7"/>
  <c r="I752" i="7"/>
  <c r="AI751" i="7"/>
  <c r="AH751" i="7" s="1"/>
  <c r="Z751" i="7"/>
  <c r="Y751" i="7"/>
  <c r="X751" i="7"/>
  <c r="W751" i="7"/>
  <c r="V751" i="7"/>
  <c r="U751" i="7"/>
  <c r="T751" i="7"/>
  <c r="S751" i="7"/>
  <c r="R751" i="7"/>
  <c r="Q751" i="7"/>
  <c r="P751" i="7"/>
  <c r="O751" i="7"/>
  <c r="N751" i="7"/>
  <c r="M751" i="7"/>
  <c r="L751" i="7"/>
  <c r="I751" i="7"/>
  <c r="AI750" i="7"/>
  <c r="AH750" i="7" s="1"/>
  <c r="Z750" i="7"/>
  <c r="Y750" i="7"/>
  <c r="X750" i="7"/>
  <c r="W750" i="7"/>
  <c r="V750" i="7"/>
  <c r="U750" i="7"/>
  <c r="T750" i="7"/>
  <c r="S750" i="7"/>
  <c r="R750" i="7"/>
  <c r="Q750" i="7"/>
  <c r="P750" i="7"/>
  <c r="O750" i="7"/>
  <c r="N750" i="7"/>
  <c r="M750" i="7"/>
  <c r="L750" i="7"/>
  <c r="I750" i="7"/>
  <c r="AI749" i="7"/>
  <c r="AH749" i="7" s="1"/>
  <c r="Z749" i="7"/>
  <c r="Y749" i="7"/>
  <c r="X749" i="7"/>
  <c r="W749" i="7"/>
  <c r="V749" i="7"/>
  <c r="U749" i="7"/>
  <c r="T749" i="7"/>
  <c r="S749" i="7"/>
  <c r="R749" i="7"/>
  <c r="Q749" i="7"/>
  <c r="P749" i="7"/>
  <c r="O749" i="7"/>
  <c r="N749" i="7"/>
  <c r="M749" i="7"/>
  <c r="L749" i="7"/>
  <c r="I749" i="7"/>
  <c r="AI748" i="7"/>
  <c r="AH748" i="7" s="1"/>
  <c r="Z748" i="7"/>
  <c r="Y748" i="7"/>
  <c r="X748" i="7"/>
  <c r="W748" i="7"/>
  <c r="V748" i="7"/>
  <c r="U748" i="7"/>
  <c r="T748" i="7"/>
  <c r="S748" i="7"/>
  <c r="R748" i="7"/>
  <c r="Q748" i="7"/>
  <c r="P748" i="7"/>
  <c r="O748" i="7"/>
  <c r="N748" i="7"/>
  <c r="M748" i="7"/>
  <c r="L748" i="7"/>
  <c r="I748" i="7"/>
  <c r="AI747" i="7"/>
  <c r="AH747" i="7" s="1"/>
  <c r="Z747" i="7"/>
  <c r="Y747" i="7"/>
  <c r="X747" i="7"/>
  <c r="W747" i="7"/>
  <c r="V747" i="7"/>
  <c r="U747" i="7"/>
  <c r="T747" i="7"/>
  <c r="S747" i="7"/>
  <c r="R747" i="7"/>
  <c r="Q747" i="7"/>
  <c r="P747" i="7"/>
  <c r="O747" i="7"/>
  <c r="N747" i="7"/>
  <c r="M747" i="7"/>
  <c r="L747" i="7"/>
  <c r="I747" i="7"/>
  <c r="AI746" i="7"/>
  <c r="AH746" i="7" s="1"/>
  <c r="Z746" i="7"/>
  <c r="Y746" i="7"/>
  <c r="X746" i="7"/>
  <c r="W746" i="7"/>
  <c r="V746" i="7"/>
  <c r="U746" i="7"/>
  <c r="T746" i="7"/>
  <c r="S746" i="7"/>
  <c r="R746" i="7"/>
  <c r="Q746" i="7"/>
  <c r="P746" i="7"/>
  <c r="O746" i="7"/>
  <c r="N746" i="7"/>
  <c r="M746" i="7"/>
  <c r="L746" i="7"/>
  <c r="I746" i="7"/>
  <c r="AI745" i="7"/>
  <c r="AH745" i="7" s="1"/>
  <c r="Z745" i="7"/>
  <c r="Y745" i="7"/>
  <c r="X745" i="7"/>
  <c r="W745" i="7"/>
  <c r="V745" i="7"/>
  <c r="U745" i="7"/>
  <c r="T745" i="7"/>
  <c r="S745" i="7"/>
  <c r="R745" i="7"/>
  <c r="Q745" i="7"/>
  <c r="P745" i="7"/>
  <c r="O745" i="7"/>
  <c r="N745" i="7"/>
  <c r="M745" i="7"/>
  <c r="L745" i="7"/>
  <c r="I745" i="7"/>
  <c r="AI744" i="7"/>
  <c r="AH744" i="7" s="1"/>
  <c r="Z744" i="7"/>
  <c r="Y744" i="7"/>
  <c r="X744" i="7"/>
  <c r="W744" i="7"/>
  <c r="V744" i="7"/>
  <c r="U744" i="7"/>
  <c r="T744" i="7"/>
  <c r="S744" i="7"/>
  <c r="R744" i="7"/>
  <c r="Q744" i="7"/>
  <c r="P744" i="7"/>
  <c r="O744" i="7"/>
  <c r="N744" i="7"/>
  <c r="M744" i="7"/>
  <c r="L744" i="7"/>
  <c r="I744" i="7"/>
  <c r="AI743" i="7"/>
  <c r="AH743" i="7" s="1"/>
  <c r="Z743" i="7"/>
  <c r="Y743" i="7"/>
  <c r="X743" i="7"/>
  <c r="W743" i="7"/>
  <c r="V743" i="7"/>
  <c r="U743" i="7"/>
  <c r="T743" i="7"/>
  <c r="S743" i="7"/>
  <c r="R743" i="7"/>
  <c r="Q743" i="7"/>
  <c r="P743" i="7"/>
  <c r="O743" i="7"/>
  <c r="N743" i="7"/>
  <c r="M743" i="7"/>
  <c r="L743" i="7"/>
  <c r="I743" i="7"/>
  <c r="AI742" i="7"/>
  <c r="AH742" i="7" s="1"/>
  <c r="Z742" i="7"/>
  <c r="Y742" i="7"/>
  <c r="X742" i="7"/>
  <c r="W742" i="7"/>
  <c r="V742" i="7"/>
  <c r="U742" i="7"/>
  <c r="T742" i="7"/>
  <c r="S742" i="7"/>
  <c r="R742" i="7"/>
  <c r="Q742" i="7"/>
  <c r="P742" i="7"/>
  <c r="O742" i="7"/>
  <c r="N742" i="7"/>
  <c r="M742" i="7"/>
  <c r="L742" i="7"/>
  <c r="I742" i="7"/>
  <c r="AI741" i="7"/>
  <c r="AH741" i="7" s="1"/>
  <c r="Z741" i="7"/>
  <c r="Y741" i="7"/>
  <c r="X741" i="7"/>
  <c r="W741" i="7"/>
  <c r="V741" i="7"/>
  <c r="U741" i="7"/>
  <c r="T741" i="7"/>
  <c r="S741" i="7"/>
  <c r="R741" i="7"/>
  <c r="Q741" i="7"/>
  <c r="P741" i="7"/>
  <c r="O741" i="7"/>
  <c r="N741" i="7"/>
  <c r="M741" i="7"/>
  <c r="L741" i="7"/>
  <c r="I741" i="7"/>
  <c r="AI740" i="7"/>
  <c r="AH740" i="7" s="1"/>
  <c r="Z740" i="7"/>
  <c r="Y740" i="7"/>
  <c r="X740" i="7"/>
  <c r="W740" i="7"/>
  <c r="V740" i="7"/>
  <c r="U740" i="7"/>
  <c r="T740" i="7"/>
  <c r="S740" i="7"/>
  <c r="R740" i="7"/>
  <c r="Q740" i="7"/>
  <c r="P740" i="7"/>
  <c r="O740" i="7"/>
  <c r="N740" i="7"/>
  <c r="M740" i="7"/>
  <c r="L740" i="7"/>
  <c r="I740" i="7"/>
  <c r="AI739" i="7"/>
  <c r="AH739" i="7" s="1"/>
  <c r="Z739" i="7"/>
  <c r="Y739" i="7"/>
  <c r="X739" i="7"/>
  <c r="W739" i="7"/>
  <c r="V739" i="7"/>
  <c r="U739" i="7"/>
  <c r="T739" i="7"/>
  <c r="S739" i="7"/>
  <c r="R739" i="7"/>
  <c r="Q739" i="7"/>
  <c r="P739" i="7"/>
  <c r="O739" i="7"/>
  <c r="N739" i="7"/>
  <c r="M739" i="7"/>
  <c r="L739" i="7"/>
  <c r="I739" i="7"/>
  <c r="AI738" i="7"/>
  <c r="AH738" i="7" s="1"/>
  <c r="Z738" i="7"/>
  <c r="Y738" i="7"/>
  <c r="X738" i="7"/>
  <c r="W738" i="7"/>
  <c r="V738" i="7"/>
  <c r="U738" i="7"/>
  <c r="T738" i="7"/>
  <c r="S738" i="7"/>
  <c r="R738" i="7"/>
  <c r="Q738" i="7"/>
  <c r="P738" i="7"/>
  <c r="O738" i="7"/>
  <c r="N738" i="7"/>
  <c r="M738" i="7"/>
  <c r="L738" i="7"/>
  <c r="I738" i="7"/>
  <c r="AI737" i="7"/>
  <c r="AH737" i="7" s="1"/>
  <c r="Z737" i="7"/>
  <c r="Y737" i="7"/>
  <c r="X737" i="7"/>
  <c r="W737" i="7"/>
  <c r="V737" i="7"/>
  <c r="U737" i="7"/>
  <c r="T737" i="7"/>
  <c r="S737" i="7"/>
  <c r="R737" i="7"/>
  <c r="Q737" i="7"/>
  <c r="P737" i="7"/>
  <c r="O737" i="7"/>
  <c r="N737" i="7"/>
  <c r="M737" i="7"/>
  <c r="L737" i="7"/>
  <c r="I737" i="7"/>
  <c r="AI736" i="7"/>
  <c r="AH736" i="7" s="1"/>
  <c r="Z736" i="7"/>
  <c r="Y736" i="7"/>
  <c r="X736" i="7"/>
  <c r="W736" i="7"/>
  <c r="V736" i="7"/>
  <c r="U736" i="7"/>
  <c r="T736" i="7"/>
  <c r="S736" i="7"/>
  <c r="R736" i="7"/>
  <c r="Q736" i="7"/>
  <c r="P736" i="7"/>
  <c r="O736" i="7"/>
  <c r="N736" i="7"/>
  <c r="M736" i="7"/>
  <c r="L736" i="7"/>
  <c r="I736" i="7"/>
  <c r="AI735" i="7"/>
  <c r="AH735" i="7" s="1"/>
  <c r="Z735" i="7"/>
  <c r="Y735" i="7"/>
  <c r="X735" i="7"/>
  <c r="W735" i="7"/>
  <c r="V735" i="7"/>
  <c r="U735" i="7"/>
  <c r="T735" i="7"/>
  <c r="S735" i="7"/>
  <c r="R735" i="7"/>
  <c r="Q735" i="7"/>
  <c r="P735" i="7"/>
  <c r="O735" i="7"/>
  <c r="N735" i="7"/>
  <c r="M735" i="7"/>
  <c r="L735" i="7"/>
  <c r="I735" i="7"/>
  <c r="AI734" i="7"/>
  <c r="AH734" i="7" s="1"/>
  <c r="Z734" i="7"/>
  <c r="Y734" i="7"/>
  <c r="X734" i="7"/>
  <c r="W734" i="7"/>
  <c r="V734" i="7"/>
  <c r="U734" i="7"/>
  <c r="T734" i="7"/>
  <c r="S734" i="7"/>
  <c r="R734" i="7"/>
  <c r="Q734" i="7"/>
  <c r="P734" i="7"/>
  <c r="O734" i="7"/>
  <c r="N734" i="7"/>
  <c r="M734" i="7"/>
  <c r="L734" i="7"/>
  <c r="I734" i="7"/>
  <c r="AI733" i="7"/>
  <c r="AH733" i="7" s="1"/>
  <c r="Z733" i="7"/>
  <c r="Y733" i="7"/>
  <c r="X733" i="7"/>
  <c r="W733" i="7"/>
  <c r="V733" i="7"/>
  <c r="U733" i="7"/>
  <c r="T733" i="7"/>
  <c r="S733" i="7"/>
  <c r="R733" i="7"/>
  <c r="Q733" i="7"/>
  <c r="P733" i="7"/>
  <c r="O733" i="7"/>
  <c r="N733" i="7"/>
  <c r="M733" i="7"/>
  <c r="L733" i="7"/>
  <c r="I733" i="7"/>
  <c r="AI732" i="7"/>
  <c r="AH732" i="7" s="1"/>
  <c r="Z732" i="7"/>
  <c r="Y732" i="7"/>
  <c r="X732" i="7"/>
  <c r="W732" i="7"/>
  <c r="V732" i="7"/>
  <c r="U732" i="7"/>
  <c r="T732" i="7"/>
  <c r="S732" i="7"/>
  <c r="R732" i="7"/>
  <c r="Q732" i="7"/>
  <c r="P732" i="7"/>
  <c r="O732" i="7"/>
  <c r="N732" i="7"/>
  <c r="M732" i="7"/>
  <c r="L732" i="7"/>
  <c r="I732" i="7"/>
  <c r="AI731" i="7"/>
  <c r="AH731" i="7" s="1"/>
  <c r="Z731" i="7"/>
  <c r="Y731" i="7"/>
  <c r="X731" i="7"/>
  <c r="W731" i="7"/>
  <c r="V731" i="7"/>
  <c r="U731" i="7"/>
  <c r="T731" i="7"/>
  <c r="S731" i="7"/>
  <c r="R731" i="7"/>
  <c r="Q731" i="7"/>
  <c r="P731" i="7"/>
  <c r="O731" i="7"/>
  <c r="N731" i="7"/>
  <c r="M731" i="7"/>
  <c r="L731" i="7"/>
  <c r="I731" i="7"/>
  <c r="AI730" i="7"/>
  <c r="AH730" i="7"/>
  <c r="Z730" i="7"/>
  <c r="Y730" i="7"/>
  <c r="X730" i="7"/>
  <c r="W730" i="7"/>
  <c r="V730" i="7"/>
  <c r="U730" i="7"/>
  <c r="T730" i="7"/>
  <c r="S730" i="7"/>
  <c r="R730" i="7"/>
  <c r="Q730" i="7"/>
  <c r="P730" i="7"/>
  <c r="O730" i="7"/>
  <c r="N730" i="7"/>
  <c r="M730" i="7"/>
  <c r="L730" i="7"/>
  <c r="I730" i="7"/>
  <c r="AI729" i="7"/>
  <c r="AH729" i="7" s="1"/>
  <c r="Z729" i="7"/>
  <c r="Y729" i="7"/>
  <c r="X729" i="7"/>
  <c r="W729" i="7"/>
  <c r="V729" i="7"/>
  <c r="U729" i="7"/>
  <c r="T729" i="7"/>
  <c r="S729" i="7"/>
  <c r="R729" i="7"/>
  <c r="Q729" i="7"/>
  <c r="P729" i="7"/>
  <c r="O729" i="7"/>
  <c r="N729" i="7"/>
  <c r="M729" i="7"/>
  <c r="L729" i="7"/>
  <c r="I729" i="7"/>
  <c r="AI728" i="7"/>
  <c r="AH728" i="7" s="1"/>
  <c r="Z728" i="7"/>
  <c r="Y728" i="7"/>
  <c r="X728" i="7"/>
  <c r="W728" i="7"/>
  <c r="V728" i="7"/>
  <c r="U728" i="7"/>
  <c r="T728" i="7"/>
  <c r="S728" i="7"/>
  <c r="R728" i="7"/>
  <c r="Q728" i="7"/>
  <c r="P728" i="7"/>
  <c r="O728" i="7"/>
  <c r="N728" i="7"/>
  <c r="M728" i="7"/>
  <c r="L728" i="7"/>
  <c r="I728" i="7"/>
  <c r="AI727" i="7"/>
  <c r="AH727" i="7" s="1"/>
  <c r="Z727" i="7"/>
  <c r="Y727" i="7"/>
  <c r="X727" i="7"/>
  <c r="W727" i="7"/>
  <c r="V727" i="7"/>
  <c r="U727" i="7"/>
  <c r="T727" i="7"/>
  <c r="S727" i="7"/>
  <c r="R727" i="7"/>
  <c r="Q727" i="7"/>
  <c r="P727" i="7"/>
  <c r="O727" i="7"/>
  <c r="N727" i="7"/>
  <c r="M727" i="7"/>
  <c r="L727" i="7"/>
  <c r="I727" i="7"/>
  <c r="AI726" i="7"/>
  <c r="AH726" i="7" s="1"/>
  <c r="Z726" i="7"/>
  <c r="Y726" i="7"/>
  <c r="X726" i="7"/>
  <c r="W726" i="7"/>
  <c r="V726" i="7"/>
  <c r="U726" i="7"/>
  <c r="T726" i="7"/>
  <c r="S726" i="7"/>
  <c r="R726" i="7"/>
  <c r="Q726" i="7"/>
  <c r="P726" i="7"/>
  <c r="O726" i="7"/>
  <c r="N726" i="7"/>
  <c r="M726" i="7"/>
  <c r="L726" i="7"/>
  <c r="I726" i="7"/>
  <c r="AI725" i="7"/>
  <c r="AH725" i="7" s="1"/>
  <c r="Z725" i="7"/>
  <c r="Y725" i="7"/>
  <c r="X725" i="7"/>
  <c r="W725" i="7"/>
  <c r="V725" i="7"/>
  <c r="U725" i="7"/>
  <c r="T725" i="7"/>
  <c r="S725" i="7"/>
  <c r="R725" i="7"/>
  <c r="Q725" i="7"/>
  <c r="P725" i="7"/>
  <c r="O725" i="7"/>
  <c r="N725" i="7"/>
  <c r="M725" i="7"/>
  <c r="L725" i="7"/>
  <c r="I725" i="7"/>
  <c r="AI724" i="7"/>
  <c r="AH724" i="7" s="1"/>
  <c r="Z724" i="7"/>
  <c r="Y724" i="7"/>
  <c r="X724" i="7"/>
  <c r="W724" i="7"/>
  <c r="V724" i="7"/>
  <c r="U724" i="7"/>
  <c r="T724" i="7"/>
  <c r="S724" i="7"/>
  <c r="R724" i="7"/>
  <c r="Q724" i="7"/>
  <c r="P724" i="7"/>
  <c r="O724" i="7"/>
  <c r="N724" i="7"/>
  <c r="M724" i="7"/>
  <c r="L724" i="7"/>
  <c r="I724" i="7"/>
  <c r="AI723" i="7"/>
  <c r="AH723" i="7" s="1"/>
  <c r="Z723" i="7"/>
  <c r="Y723" i="7"/>
  <c r="X723" i="7"/>
  <c r="W723" i="7"/>
  <c r="V723" i="7"/>
  <c r="U723" i="7"/>
  <c r="T723" i="7"/>
  <c r="S723" i="7"/>
  <c r="R723" i="7"/>
  <c r="Q723" i="7"/>
  <c r="P723" i="7"/>
  <c r="O723" i="7"/>
  <c r="N723" i="7"/>
  <c r="M723" i="7"/>
  <c r="L723" i="7"/>
  <c r="I723" i="7"/>
  <c r="AI722" i="7"/>
  <c r="AH722" i="7" s="1"/>
  <c r="Z722" i="7"/>
  <c r="Y722" i="7"/>
  <c r="X722" i="7"/>
  <c r="W722" i="7"/>
  <c r="V722" i="7"/>
  <c r="U722" i="7"/>
  <c r="T722" i="7"/>
  <c r="S722" i="7"/>
  <c r="R722" i="7"/>
  <c r="Q722" i="7"/>
  <c r="P722" i="7"/>
  <c r="O722" i="7"/>
  <c r="N722" i="7"/>
  <c r="M722" i="7"/>
  <c r="L722" i="7"/>
  <c r="I722" i="7"/>
  <c r="AI721" i="7"/>
  <c r="AH721" i="7" s="1"/>
  <c r="Z721" i="7"/>
  <c r="Y721" i="7"/>
  <c r="X721" i="7"/>
  <c r="W721" i="7"/>
  <c r="V721" i="7"/>
  <c r="U721" i="7"/>
  <c r="T721" i="7"/>
  <c r="S721" i="7"/>
  <c r="R721" i="7"/>
  <c r="Q721" i="7"/>
  <c r="P721" i="7"/>
  <c r="O721" i="7"/>
  <c r="N721" i="7"/>
  <c r="M721" i="7"/>
  <c r="L721" i="7"/>
  <c r="I721" i="7"/>
  <c r="AI720" i="7"/>
  <c r="AH720" i="7" s="1"/>
  <c r="Z720" i="7"/>
  <c r="Y720" i="7"/>
  <c r="X720" i="7"/>
  <c r="W720" i="7"/>
  <c r="V720" i="7"/>
  <c r="U720" i="7"/>
  <c r="T720" i="7"/>
  <c r="S720" i="7"/>
  <c r="R720" i="7"/>
  <c r="Q720" i="7"/>
  <c r="P720" i="7"/>
  <c r="O720" i="7"/>
  <c r="N720" i="7"/>
  <c r="M720" i="7"/>
  <c r="L720" i="7"/>
  <c r="I720" i="7"/>
  <c r="AI719" i="7"/>
  <c r="AH719" i="7" s="1"/>
  <c r="Z719" i="7"/>
  <c r="Y719" i="7"/>
  <c r="X719" i="7"/>
  <c r="W719" i="7"/>
  <c r="V719" i="7"/>
  <c r="U719" i="7"/>
  <c r="T719" i="7"/>
  <c r="S719" i="7"/>
  <c r="R719" i="7"/>
  <c r="Q719" i="7"/>
  <c r="P719" i="7"/>
  <c r="O719" i="7"/>
  <c r="N719" i="7"/>
  <c r="M719" i="7"/>
  <c r="L719" i="7"/>
  <c r="I719" i="7"/>
  <c r="AI718" i="7"/>
  <c r="AH718" i="7" s="1"/>
  <c r="Z718" i="7"/>
  <c r="Y718" i="7"/>
  <c r="X718" i="7"/>
  <c r="W718" i="7"/>
  <c r="V718" i="7"/>
  <c r="U718" i="7"/>
  <c r="T718" i="7"/>
  <c r="S718" i="7"/>
  <c r="R718" i="7"/>
  <c r="Q718" i="7"/>
  <c r="P718" i="7"/>
  <c r="O718" i="7"/>
  <c r="N718" i="7"/>
  <c r="M718" i="7"/>
  <c r="L718" i="7"/>
  <c r="I718" i="7"/>
  <c r="AI717" i="7"/>
  <c r="AH717" i="7" s="1"/>
  <c r="Z717" i="7"/>
  <c r="Y717" i="7"/>
  <c r="X717" i="7"/>
  <c r="W717" i="7"/>
  <c r="V717" i="7"/>
  <c r="U717" i="7"/>
  <c r="T717" i="7"/>
  <c r="S717" i="7"/>
  <c r="R717" i="7"/>
  <c r="Q717" i="7"/>
  <c r="P717" i="7"/>
  <c r="O717" i="7"/>
  <c r="N717" i="7"/>
  <c r="M717" i="7"/>
  <c r="L717" i="7"/>
  <c r="I717" i="7"/>
  <c r="AI716" i="7"/>
  <c r="AH716" i="7" s="1"/>
  <c r="Z716" i="7"/>
  <c r="Y716" i="7"/>
  <c r="X716" i="7"/>
  <c r="W716" i="7"/>
  <c r="V716" i="7"/>
  <c r="U716" i="7"/>
  <c r="T716" i="7"/>
  <c r="S716" i="7"/>
  <c r="R716" i="7"/>
  <c r="Q716" i="7"/>
  <c r="P716" i="7"/>
  <c r="O716" i="7"/>
  <c r="N716" i="7"/>
  <c r="M716" i="7"/>
  <c r="L716" i="7"/>
  <c r="I716" i="7"/>
  <c r="AI715" i="7"/>
  <c r="AH715" i="7" s="1"/>
  <c r="Z715" i="7"/>
  <c r="Y715" i="7"/>
  <c r="X715" i="7"/>
  <c r="W715" i="7"/>
  <c r="V715" i="7"/>
  <c r="U715" i="7"/>
  <c r="T715" i="7"/>
  <c r="S715" i="7"/>
  <c r="R715" i="7"/>
  <c r="Q715" i="7"/>
  <c r="P715" i="7"/>
  <c r="O715" i="7"/>
  <c r="N715" i="7"/>
  <c r="M715" i="7"/>
  <c r="L715" i="7"/>
  <c r="I715" i="7"/>
  <c r="AI714" i="7"/>
  <c r="AH714" i="7" s="1"/>
  <c r="Z714" i="7"/>
  <c r="Y714" i="7"/>
  <c r="X714" i="7"/>
  <c r="W714" i="7"/>
  <c r="V714" i="7"/>
  <c r="U714" i="7"/>
  <c r="T714" i="7"/>
  <c r="S714" i="7"/>
  <c r="R714" i="7"/>
  <c r="Q714" i="7"/>
  <c r="P714" i="7"/>
  <c r="O714" i="7"/>
  <c r="N714" i="7"/>
  <c r="M714" i="7"/>
  <c r="L714" i="7"/>
  <c r="I714" i="7"/>
  <c r="AI713" i="7"/>
  <c r="AH713" i="7" s="1"/>
  <c r="Z713" i="7"/>
  <c r="Y713" i="7"/>
  <c r="X713" i="7"/>
  <c r="W713" i="7"/>
  <c r="V713" i="7"/>
  <c r="U713" i="7"/>
  <c r="T713" i="7"/>
  <c r="S713" i="7"/>
  <c r="R713" i="7"/>
  <c r="Q713" i="7"/>
  <c r="P713" i="7"/>
  <c r="O713" i="7"/>
  <c r="N713" i="7"/>
  <c r="M713" i="7"/>
  <c r="L713" i="7"/>
  <c r="I713" i="7"/>
  <c r="AI712" i="7"/>
  <c r="AH712" i="7" s="1"/>
  <c r="Z712" i="7"/>
  <c r="Y712" i="7"/>
  <c r="X712" i="7"/>
  <c r="W712" i="7"/>
  <c r="V712" i="7"/>
  <c r="U712" i="7"/>
  <c r="T712" i="7"/>
  <c r="S712" i="7"/>
  <c r="R712" i="7"/>
  <c r="Q712" i="7"/>
  <c r="P712" i="7"/>
  <c r="O712" i="7"/>
  <c r="N712" i="7"/>
  <c r="M712" i="7"/>
  <c r="L712" i="7"/>
  <c r="I712" i="7"/>
  <c r="AI711" i="7"/>
  <c r="AH711" i="7" s="1"/>
  <c r="Z711" i="7"/>
  <c r="Y711" i="7"/>
  <c r="X711" i="7"/>
  <c r="W711" i="7"/>
  <c r="V711" i="7"/>
  <c r="U711" i="7"/>
  <c r="T711" i="7"/>
  <c r="S711" i="7"/>
  <c r="R711" i="7"/>
  <c r="Q711" i="7"/>
  <c r="P711" i="7"/>
  <c r="O711" i="7"/>
  <c r="N711" i="7"/>
  <c r="M711" i="7"/>
  <c r="L711" i="7"/>
  <c r="I711" i="7"/>
  <c r="AI710" i="7"/>
  <c r="AH710" i="7" s="1"/>
  <c r="Z710" i="7"/>
  <c r="Y710" i="7"/>
  <c r="X710" i="7"/>
  <c r="W710" i="7"/>
  <c r="V710" i="7"/>
  <c r="U710" i="7"/>
  <c r="T710" i="7"/>
  <c r="S710" i="7"/>
  <c r="R710" i="7"/>
  <c r="Q710" i="7"/>
  <c r="P710" i="7"/>
  <c r="O710" i="7"/>
  <c r="N710" i="7"/>
  <c r="M710" i="7"/>
  <c r="L710" i="7"/>
  <c r="I710" i="7"/>
  <c r="AI709" i="7"/>
  <c r="AH709" i="7" s="1"/>
  <c r="Z709" i="7"/>
  <c r="Y709" i="7"/>
  <c r="X709" i="7"/>
  <c r="W709" i="7"/>
  <c r="V709" i="7"/>
  <c r="U709" i="7"/>
  <c r="T709" i="7"/>
  <c r="S709" i="7"/>
  <c r="R709" i="7"/>
  <c r="Q709" i="7"/>
  <c r="P709" i="7"/>
  <c r="O709" i="7"/>
  <c r="N709" i="7"/>
  <c r="M709" i="7"/>
  <c r="L709" i="7"/>
  <c r="I709" i="7"/>
  <c r="AI708" i="7"/>
  <c r="AH708" i="7" s="1"/>
  <c r="Z708" i="7"/>
  <c r="Y708" i="7"/>
  <c r="X708" i="7"/>
  <c r="W708" i="7"/>
  <c r="V708" i="7"/>
  <c r="U708" i="7"/>
  <c r="T708" i="7"/>
  <c r="S708" i="7"/>
  <c r="R708" i="7"/>
  <c r="Q708" i="7"/>
  <c r="P708" i="7"/>
  <c r="O708" i="7"/>
  <c r="N708" i="7"/>
  <c r="M708" i="7"/>
  <c r="L708" i="7"/>
  <c r="I708" i="7"/>
  <c r="AI707" i="7"/>
  <c r="AH707" i="7" s="1"/>
  <c r="Z707" i="7"/>
  <c r="Y707" i="7"/>
  <c r="X707" i="7"/>
  <c r="W707" i="7"/>
  <c r="V707" i="7"/>
  <c r="U707" i="7"/>
  <c r="T707" i="7"/>
  <c r="S707" i="7"/>
  <c r="R707" i="7"/>
  <c r="Q707" i="7"/>
  <c r="P707" i="7"/>
  <c r="O707" i="7"/>
  <c r="N707" i="7"/>
  <c r="M707" i="7"/>
  <c r="L707" i="7"/>
  <c r="I707" i="7"/>
  <c r="AI706" i="7"/>
  <c r="AH706" i="7" s="1"/>
  <c r="Z706" i="7"/>
  <c r="Y706" i="7"/>
  <c r="X706" i="7"/>
  <c r="W706" i="7"/>
  <c r="V706" i="7"/>
  <c r="U706" i="7"/>
  <c r="T706" i="7"/>
  <c r="S706" i="7"/>
  <c r="R706" i="7"/>
  <c r="Q706" i="7"/>
  <c r="P706" i="7"/>
  <c r="O706" i="7"/>
  <c r="N706" i="7"/>
  <c r="M706" i="7"/>
  <c r="L706" i="7"/>
  <c r="I706" i="7"/>
  <c r="AI705" i="7"/>
  <c r="AH705" i="7" s="1"/>
  <c r="Z705" i="7"/>
  <c r="Y705" i="7"/>
  <c r="X705" i="7"/>
  <c r="W705" i="7"/>
  <c r="V705" i="7"/>
  <c r="U705" i="7"/>
  <c r="T705" i="7"/>
  <c r="S705" i="7"/>
  <c r="R705" i="7"/>
  <c r="Q705" i="7"/>
  <c r="P705" i="7"/>
  <c r="O705" i="7"/>
  <c r="N705" i="7"/>
  <c r="M705" i="7"/>
  <c r="L705" i="7"/>
  <c r="I705" i="7"/>
  <c r="AI704" i="7"/>
  <c r="AH704" i="7" s="1"/>
  <c r="Z704" i="7"/>
  <c r="Y704" i="7"/>
  <c r="X704" i="7"/>
  <c r="W704" i="7"/>
  <c r="V704" i="7"/>
  <c r="U704" i="7"/>
  <c r="T704" i="7"/>
  <c r="S704" i="7"/>
  <c r="R704" i="7"/>
  <c r="Q704" i="7"/>
  <c r="P704" i="7"/>
  <c r="O704" i="7"/>
  <c r="N704" i="7"/>
  <c r="M704" i="7"/>
  <c r="L704" i="7"/>
  <c r="I704" i="7"/>
  <c r="AI703" i="7"/>
  <c r="AH703" i="7" s="1"/>
  <c r="Z703" i="7"/>
  <c r="Y703" i="7"/>
  <c r="X703" i="7"/>
  <c r="W703" i="7"/>
  <c r="V703" i="7"/>
  <c r="U703" i="7"/>
  <c r="T703" i="7"/>
  <c r="S703" i="7"/>
  <c r="R703" i="7"/>
  <c r="Q703" i="7"/>
  <c r="P703" i="7"/>
  <c r="O703" i="7"/>
  <c r="N703" i="7"/>
  <c r="M703" i="7"/>
  <c r="L703" i="7"/>
  <c r="I703" i="7"/>
  <c r="AI702" i="7"/>
  <c r="AH702" i="7"/>
  <c r="Z702" i="7"/>
  <c r="Y702" i="7"/>
  <c r="X702" i="7"/>
  <c r="W702" i="7"/>
  <c r="V702" i="7"/>
  <c r="U702" i="7"/>
  <c r="T702" i="7"/>
  <c r="S702" i="7"/>
  <c r="R702" i="7"/>
  <c r="Q702" i="7"/>
  <c r="P702" i="7"/>
  <c r="O702" i="7"/>
  <c r="N702" i="7"/>
  <c r="M702" i="7"/>
  <c r="L702" i="7"/>
  <c r="I702" i="7"/>
  <c r="AI701" i="7"/>
  <c r="AH701" i="7" s="1"/>
  <c r="Z701" i="7"/>
  <c r="Y701" i="7"/>
  <c r="X701" i="7"/>
  <c r="W701" i="7"/>
  <c r="V701" i="7"/>
  <c r="U701" i="7"/>
  <c r="T701" i="7"/>
  <c r="S701" i="7"/>
  <c r="R701" i="7"/>
  <c r="Q701" i="7"/>
  <c r="P701" i="7"/>
  <c r="O701" i="7"/>
  <c r="N701" i="7"/>
  <c r="M701" i="7"/>
  <c r="L701" i="7"/>
  <c r="I701" i="7"/>
  <c r="AI700" i="7"/>
  <c r="AH700" i="7" s="1"/>
  <c r="Z700" i="7"/>
  <c r="Y700" i="7"/>
  <c r="X700" i="7"/>
  <c r="W700" i="7"/>
  <c r="V700" i="7"/>
  <c r="U700" i="7"/>
  <c r="T700" i="7"/>
  <c r="S700" i="7"/>
  <c r="R700" i="7"/>
  <c r="Q700" i="7"/>
  <c r="P700" i="7"/>
  <c r="O700" i="7"/>
  <c r="N700" i="7"/>
  <c r="M700" i="7"/>
  <c r="L700" i="7"/>
  <c r="I700" i="7"/>
  <c r="AI699" i="7"/>
  <c r="AH699" i="7" s="1"/>
  <c r="Z699" i="7"/>
  <c r="Y699" i="7"/>
  <c r="X699" i="7"/>
  <c r="W699" i="7"/>
  <c r="V699" i="7"/>
  <c r="U699" i="7"/>
  <c r="T699" i="7"/>
  <c r="S699" i="7"/>
  <c r="R699" i="7"/>
  <c r="Q699" i="7"/>
  <c r="P699" i="7"/>
  <c r="O699" i="7"/>
  <c r="N699" i="7"/>
  <c r="M699" i="7"/>
  <c r="L699" i="7"/>
  <c r="I699" i="7"/>
  <c r="AI698" i="7"/>
  <c r="AH698" i="7" s="1"/>
  <c r="Z698" i="7"/>
  <c r="Y698" i="7"/>
  <c r="X698" i="7"/>
  <c r="W698" i="7"/>
  <c r="V698" i="7"/>
  <c r="U698" i="7"/>
  <c r="T698" i="7"/>
  <c r="S698" i="7"/>
  <c r="R698" i="7"/>
  <c r="Q698" i="7"/>
  <c r="P698" i="7"/>
  <c r="O698" i="7"/>
  <c r="N698" i="7"/>
  <c r="M698" i="7"/>
  <c r="L698" i="7"/>
  <c r="I698" i="7"/>
  <c r="AI697" i="7"/>
  <c r="AH697" i="7" s="1"/>
  <c r="Z697" i="7"/>
  <c r="Y697" i="7"/>
  <c r="X697" i="7"/>
  <c r="W697" i="7"/>
  <c r="V697" i="7"/>
  <c r="U697" i="7"/>
  <c r="T697" i="7"/>
  <c r="S697" i="7"/>
  <c r="R697" i="7"/>
  <c r="Q697" i="7"/>
  <c r="P697" i="7"/>
  <c r="O697" i="7"/>
  <c r="N697" i="7"/>
  <c r="M697" i="7"/>
  <c r="L697" i="7"/>
  <c r="I697" i="7"/>
  <c r="AI696" i="7"/>
  <c r="AH696" i="7" s="1"/>
  <c r="Z696" i="7"/>
  <c r="Y696" i="7"/>
  <c r="X696" i="7"/>
  <c r="W696" i="7"/>
  <c r="V696" i="7"/>
  <c r="U696" i="7"/>
  <c r="T696" i="7"/>
  <c r="S696" i="7"/>
  <c r="R696" i="7"/>
  <c r="Q696" i="7"/>
  <c r="P696" i="7"/>
  <c r="O696" i="7"/>
  <c r="N696" i="7"/>
  <c r="M696" i="7"/>
  <c r="L696" i="7"/>
  <c r="I696" i="7"/>
  <c r="AI695" i="7"/>
  <c r="AH695" i="7" s="1"/>
  <c r="Z695" i="7"/>
  <c r="Y695" i="7"/>
  <c r="X695" i="7"/>
  <c r="W695" i="7"/>
  <c r="V695" i="7"/>
  <c r="U695" i="7"/>
  <c r="T695" i="7"/>
  <c r="S695" i="7"/>
  <c r="R695" i="7"/>
  <c r="Q695" i="7"/>
  <c r="P695" i="7"/>
  <c r="O695" i="7"/>
  <c r="N695" i="7"/>
  <c r="M695" i="7"/>
  <c r="L695" i="7"/>
  <c r="I695" i="7"/>
  <c r="AI694" i="7"/>
  <c r="AH694" i="7" s="1"/>
  <c r="Z694" i="7"/>
  <c r="Y694" i="7"/>
  <c r="X694" i="7"/>
  <c r="W694" i="7"/>
  <c r="V694" i="7"/>
  <c r="U694" i="7"/>
  <c r="T694" i="7"/>
  <c r="S694" i="7"/>
  <c r="R694" i="7"/>
  <c r="Q694" i="7"/>
  <c r="P694" i="7"/>
  <c r="O694" i="7"/>
  <c r="N694" i="7"/>
  <c r="M694" i="7"/>
  <c r="L694" i="7"/>
  <c r="I694" i="7"/>
  <c r="AI693" i="7"/>
  <c r="AH693" i="7" s="1"/>
  <c r="Z693" i="7"/>
  <c r="Y693" i="7"/>
  <c r="X693" i="7"/>
  <c r="W693" i="7"/>
  <c r="V693" i="7"/>
  <c r="U693" i="7"/>
  <c r="T693" i="7"/>
  <c r="S693" i="7"/>
  <c r="R693" i="7"/>
  <c r="Q693" i="7"/>
  <c r="P693" i="7"/>
  <c r="O693" i="7"/>
  <c r="N693" i="7"/>
  <c r="M693" i="7"/>
  <c r="L693" i="7"/>
  <c r="I693" i="7"/>
  <c r="AI692" i="7"/>
  <c r="AH692" i="7" s="1"/>
  <c r="Z692" i="7"/>
  <c r="Y692" i="7"/>
  <c r="X692" i="7"/>
  <c r="W692" i="7"/>
  <c r="V692" i="7"/>
  <c r="U692" i="7"/>
  <c r="T692" i="7"/>
  <c r="S692" i="7"/>
  <c r="R692" i="7"/>
  <c r="Q692" i="7"/>
  <c r="P692" i="7"/>
  <c r="O692" i="7"/>
  <c r="N692" i="7"/>
  <c r="M692" i="7"/>
  <c r="L692" i="7"/>
  <c r="I692" i="7"/>
  <c r="AI691" i="7"/>
  <c r="AH691" i="7" s="1"/>
  <c r="Z691" i="7"/>
  <c r="Y691" i="7"/>
  <c r="X691" i="7"/>
  <c r="W691" i="7"/>
  <c r="V691" i="7"/>
  <c r="U691" i="7"/>
  <c r="T691" i="7"/>
  <c r="S691" i="7"/>
  <c r="R691" i="7"/>
  <c r="Q691" i="7"/>
  <c r="P691" i="7"/>
  <c r="O691" i="7"/>
  <c r="N691" i="7"/>
  <c r="M691" i="7"/>
  <c r="L691" i="7"/>
  <c r="I691" i="7"/>
  <c r="AI690" i="7"/>
  <c r="AH690" i="7" s="1"/>
  <c r="Z690" i="7"/>
  <c r="Y690" i="7"/>
  <c r="X690" i="7"/>
  <c r="W690" i="7"/>
  <c r="V690" i="7"/>
  <c r="U690" i="7"/>
  <c r="T690" i="7"/>
  <c r="S690" i="7"/>
  <c r="R690" i="7"/>
  <c r="Q690" i="7"/>
  <c r="P690" i="7"/>
  <c r="O690" i="7"/>
  <c r="N690" i="7"/>
  <c r="M690" i="7"/>
  <c r="L690" i="7"/>
  <c r="I690" i="7"/>
  <c r="AI689" i="7"/>
  <c r="AH689" i="7" s="1"/>
  <c r="Z689" i="7"/>
  <c r="Y689" i="7"/>
  <c r="X689" i="7"/>
  <c r="W689" i="7"/>
  <c r="V689" i="7"/>
  <c r="U689" i="7"/>
  <c r="T689" i="7"/>
  <c r="S689" i="7"/>
  <c r="R689" i="7"/>
  <c r="Q689" i="7"/>
  <c r="P689" i="7"/>
  <c r="O689" i="7"/>
  <c r="N689" i="7"/>
  <c r="M689" i="7"/>
  <c r="L689" i="7"/>
  <c r="I689" i="7"/>
  <c r="AI688" i="7"/>
  <c r="AH688" i="7" s="1"/>
  <c r="Z688" i="7"/>
  <c r="Y688" i="7"/>
  <c r="X688" i="7"/>
  <c r="W688" i="7"/>
  <c r="V688" i="7"/>
  <c r="U688" i="7"/>
  <c r="T688" i="7"/>
  <c r="S688" i="7"/>
  <c r="R688" i="7"/>
  <c r="Q688" i="7"/>
  <c r="P688" i="7"/>
  <c r="O688" i="7"/>
  <c r="N688" i="7"/>
  <c r="M688" i="7"/>
  <c r="L688" i="7"/>
  <c r="I688" i="7"/>
  <c r="AI687" i="7"/>
  <c r="AH687" i="7" s="1"/>
  <c r="Z687" i="7"/>
  <c r="Y687" i="7"/>
  <c r="X687" i="7"/>
  <c r="W687" i="7"/>
  <c r="V687" i="7"/>
  <c r="U687" i="7"/>
  <c r="T687" i="7"/>
  <c r="S687" i="7"/>
  <c r="R687" i="7"/>
  <c r="Q687" i="7"/>
  <c r="P687" i="7"/>
  <c r="O687" i="7"/>
  <c r="N687" i="7"/>
  <c r="M687" i="7"/>
  <c r="L687" i="7"/>
  <c r="I687" i="7"/>
  <c r="AI686" i="7"/>
  <c r="AH686" i="7" s="1"/>
  <c r="Z686" i="7"/>
  <c r="Y686" i="7"/>
  <c r="X686" i="7"/>
  <c r="W686" i="7"/>
  <c r="V686" i="7"/>
  <c r="U686" i="7"/>
  <c r="T686" i="7"/>
  <c r="S686" i="7"/>
  <c r="R686" i="7"/>
  <c r="Q686" i="7"/>
  <c r="P686" i="7"/>
  <c r="O686" i="7"/>
  <c r="N686" i="7"/>
  <c r="M686" i="7"/>
  <c r="L686" i="7"/>
  <c r="I686" i="7"/>
  <c r="AI685" i="7"/>
  <c r="AH685" i="7" s="1"/>
  <c r="Z685" i="7"/>
  <c r="Y685" i="7"/>
  <c r="X685" i="7"/>
  <c r="W685" i="7"/>
  <c r="V685" i="7"/>
  <c r="U685" i="7"/>
  <c r="T685" i="7"/>
  <c r="S685" i="7"/>
  <c r="R685" i="7"/>
  <c r="Q685" i="7"/>
  <c r="P685" i="7"/>
  <c r="O685" i="7"/>
  <c r="N685" i="7"/>
  <c r="M685" i="7"/>
  <c r="L685" i="7"/>
  <c r="I685" i="7"/>
  <c r="AI684" i="7"/>
  <c r="AH684" i="7"/>
  <c r="Z684" i="7"/>
  <c r="Y684" i="7"/>
  <c r="X684" i="7"/>
  <c r="W684" i="7"/>
  <c r="V684" i="7"/>
  <c r="U684" i="7"/>
  <c r="T684" i="7"/>
  <c r="S684" i="7"/>
  <c r="R684" i="7"/>
  <c r="Q684" i="7"/>
  <c r="P684" i="7"/>
  <c r="O684" i="7"/>
  <c r="N684" i="7"/>
  <c r="M684" i="7"/>
  <c r="L684" i="7"/>
  <c r="I684" i="7"/>
  <c r="AI683" i="7"/>
  <c r="AH683" i="7" s="1"/>
  <c r="Z683" i="7"/>
  <c r="Y683" i="7"/>
  <c r="X683" i="7"/>
  <c r="W683" i="7"/>
  <c r="V683" i="7"/>
  <c r="U683" i="7"/>
  <c r="T683" i="7"/>
  <c r="S683" i="7"/>
  <c r="R683" i="7"/>
  <c r="Q683" i="7"/>
  <c r="P683" i="7"/>
  <c r="O683" i="7"/>
  <c r="N683" i="7"/>
  <c r="M683" i="7"/>
  <c r="L683" i="7"/>
  <c r="I683" i="7"/>
  <c r="AI682" i="7"/>
  <c r="AH682" i="7" s="1"/>
  <c r="Z682" i="7"/>
  <c r="Y682" i="7"/>
  <c r="X682" i="7"/>
  <c r="W682" i="7"/>
  <c r="V682" i="7"/>
  <c r="U682" i="7"/>
  <c r="T682" i="7"/>
  <c r="S682" i="7"/>
  <c r="R682" i="7"/>
  <c r="Q682" i="7"/>
  <c r="P682" i="7"/>
  <c r="O682" i="7"/>
  <c r="N682" i="7"/>
  <c r="M682" i="7"/>
  <c r="L682" i="7"/>
  <c r="I682" i="7"/>
  <c r="AI681" i="7"/>
  <c r="AH681" i="7" s="1"/>
  <c r="Z681" i="7"/>
  <c r="Y681" i="7"/>
  <c r="X681" i="7"/>
  <c r="W681" i="7"/>
  <c r="V681" i="7"/>
  <c r="U681" i="7"/>
  <c r="T681" i="7"/>
  <c r="S681" i="7"/>
  <c r="R681" i="7"/>
  <c r="Q681" i="7"/>
  <c r="P681" i="7"/>
  <c r="O681" i="7"/>
  <c r="N681" i="7"/>
  <c r="M681" i="7"/>
  <c r="L681" i="7"/>
  <c r="I681" i="7"/>
  <c r="AI680" i="7"/>
  <c r="AH680" i="7" s="1"/>
  <c r="Z680" i="7"/>
  <c r="Y680" i="7"/>
  <c r="X680" i="7"/>
  <c r="W680" i="7"/>
  <c r="V680" i="7"/>
  <c r="U680" i="7"/>
  <c r="T680" i="7"/>
  <c r="S680" i="7"/>
  <c r="R680" i="7"/>
  <c r="Q680" i="7"/>
  <c r="P680" i="7"/>
  <c r="O680" i="7"/>
  <c r="N680" i="7"/>
  <c r="M680" i="7"/>
  <c r="L680" i="7"/>
  <c r="I680" i="7"/>
  <c r="AI679" i="7"/>
  <c r="AH679" i="7" s="1"/>
  <c r="Z679" i="7"/>
  <c r="Y679" i="7"/>
  <c r="X679" i="7"/>
  <c r="W679" i="7"/>
  <c r="V679" i="7"/>
  <c r="U679" i="7"/>
  <c r="T679" i="7"/>
  <c r="S679" i="7"/>
  <c r="R679" i="7"/>
  <c r="Q679" i="7"/>
  <c r="P679" i="7"/>
  <c r="O679" i="7"/>
  <c r="N679" i="7"/>
  <c r="M679" i="7"/>
  <c r="L679" i="7"/>
  <c r="I679" i="7"/>
  <c r="AI678" i="7"/>
  <c r="AH678" i="7" s="1"/>
  <c r="Z678" i="7"/>
  <c r="Y678" i="7"/>
  <c r="X678" i="7"/>
  <c r="W678" i="7"/>
  <c r="V678" i="7"/>
  <c r="U678" i="7"/>
  <c r="T678" i="7"/>
  <c r="S678" i="7"/>
  <c r="R678" i="7"/>
  <c r="Q678" i="7"/>
  <c r="P678" i="7"/>
  <c r="O678" i="7"/>
  <c r="N678" i="7"/>
  <c r="M678" i="7"/>
  <c r="L678" i="7"/>
  <c r="I678" i="7"/>
  <c r="AI677" i="7"/>
  <c r="AH677" i="7" s="1"/>
  <c r="Z677" i="7"/>
  <c r="Y677" i="7"/>
  <c r="X677" i="7"/>
  <c r="W677" i="7"/>
  <c r="V677" i="7"/>
  <c r="U677" i="7"/>
  <c r="T677" i="7"/>
  <c r="S677" i="7"/>
  <c r="R677" i="7"/>
  <c r="Q677" i="7"/>
  <c r="P677" i="7"/>
  <c r="O677" i="7"/>
  <c r="N677" i="7"/>
  <c r="M677" i="7"/>
  <c r="L677" i="7"/>
  <c r="I677" i="7"/>
  <c r="AI676" i="7"/>
  <c r="AH676" i="7" s="1"/>
  <c r="Z676" i="7"/>
  <c r="Y676" i="7"/>
  <c r="X676" i="7"/>
  <c r="W676" i="7"/>
  <c r="V676" i="7"/>
  <c r="U676" i="7"/>
  <c r="T676" i="7"/>
  <c r="S676" i="7"/>
  <c r="R676" i="7"/>
  <c r="Q676" i="7"/>
  <c r="P676" i="7"/>
  <c r="O676" i="7"/>
  <c r="N676" i="7"/>
  <c r="M676" i="7"/>
  <c r="L676" i="7"/>
  <c r="I676" i="7"/>
  <c r="AI675" i="7"/>
  <c r="AH675" i="7" s="1"/>
  <c r="Z675" i="7"/>
  <c r="Y675" i="7"/>
  <c r="X675" i="7"/>
  <c r="W675" i="7"/>
  <c r="V675" i="7"/>
  <c r="U675" i="7"/>
  <c r="T675" i="7"/>
  <c r="S675" i="7"/>
  <c r="R675" i="7"/>
  <c r="Q675" i="7"/>
  <c r="P675" i="7"/>
  <c r="O675" i="7"/>
  <c r="N675" i="7"/>
  <c r="M675" i="7"/>
  <c r="L675" i="7"/>
  <c r="I675" i="7"/>
  <c r="AI674" i="7"/>
  <c r="AH674" i="7" s="1"/>
  <c r="Z674" i="7"/>
  <c r="Y674" i="7"/>
  <c r="X674" i="7"/>
  <c r="W674" i="7"/>
  <c r="V674" i="7"/>
  <c r="U674" i="7"/>
  <c r="T674" i="7"/>
  <c r="S674" i="7"/>
  <c r="R674" i="7"/>
  <c r="Q674" i="7"/>
  <c r="P674" i="7"/>
  <c r="O674" i="7"/>
  <c r="N674" i="7"/>
  <c r="M674" i="7"/>
  <c r="L674" i="7"/>
  <c r="I674" i="7"/>
  <c r="AI673" i="7"/>
  <c r="AH673" i="7" s="1"/>
  <c r="Z673" i="7"/>
  <c r="Y673" i="7"/>
  <c r="X673" i="7"/>
  <c r="W673" i="7"/>
  <c r="V673" i="7"/>
  <c r="U673" i="7"/>
  <c r="T673" i="7"/>
  <c r="S673" i="7"/>
  <c r="R673" i="7"/>
  <c r="Q673" i="7"/>
  <c r="P673" i="7"/>
  <c r="O673" i="7"/>
  <c r="N673" i="7"/>
  <c r="M673" i="7"/>
  <c r="L673" i="7"/>
  <c r="I673" i="7"/>
  <c r="AI672" i="7"/>
  <c r="AH672" i="7" s="1"/>
  <c r="Z672" i="7"/>
  <c r="Y672" i="7"/>
  <c r="X672" i="7"/>
  <c r="W672" i="7"/>
  <c r="V672" i="7"/>
  <c r="U672" i="7"/>
  <c r="T672" i="7"/>
  <c r="S672" i="7"/>
  <c r="R672" i="7"/>
  <c r="Q672" i="7"/>
  <c r="P672" i="7"/>
  <c r="O672" i="7"/>
  <c r="N672" i="7"/>
  <c r="M672" i="7"/>
  <c r="L672" i="7"/>
  <c r="I672" i="7"/>
  <c r="AI671" i="7"/>
  <c r="AH671" i="7" s="1"/>
  <c r="Z671" i="7"/>
  <c r="Y671" i="7"/>
  <c r="X671" i="7"/>
  <c r="W671" i="7"/>
  <c r="V671" i="7"/>
  <c r="U671" i="7"/>
  <c r="T671" i="7"/>
  <c r="S671" i="7"/>
  <c r="R671" i="7"/>
  <c r="Q671" i="7"/>
  <c r="P671" i="7"/>
  <c r="O671" i="7"/>
  <c r="N671" i="7"/>
  <c r="M671" i="7"/>
  <c r="L671" i="7"/>
  <c r="I671" i="7"/>
  <c r="AI670" i="7"/>
  <c r="AH670" i="7" s="1"/>
  <c r="Z670" i="7"/>
  <c r="Y670" i="7"/>
  <c r="X670" i="7"/>
  <c r="W670" i="7"/>
  <c r="V670" i="7"/>
  <c r="U670" i="7"/>
  <c r="T670" i="7"/>
  <c r="S670" i="7"/>
  <c r="R670" i="7"/>
  <c r="Q670" i="7"/>
  <c r="P670" i="7"/>
  <c r="O670" i="7"/>
  <c r="N670" i="7"/>
  <c r="M670" i="7"/>
  <c r="L670" i="7"/>
  <c r="I670" i="7"/>
  <c r="AI669" i="7"/>
  <c r="AH669" i="7" s="1"/>
  <c r="Z669" i="7"/>
  <c r="Y669" i="7"/>
  <c r="X669" i="7"/>
  <c r="W669" i="7"/>
  <c r="V669" i="7"/>
  <c r="U669" i="7"/>
  <c r="T669" i="7"/>
  <c r="S669" i="7"/>
  <c r="R669" i="7"/>
  <c r="Q669" i="7"/>
  <c r="P669" i="7"/>
  <c r="O669" i="7"/>
  <c r="N669" i="7"/>
  <c r="M669" i="7"/>
  <c r="L669" i="7"/>
  <c r="I669" i="7"/>
  <c r="AI668" i="7"/>
  <c r="AH668" i="7" s="1"/>
  <c r="Z668" i="7"/>
  <c r="Y668" i="7"/>
  <c r="X668" i="7"/>
  <c r="W668" i="7"/>
  <c r="V668" i="7"/>
  <c r="U668" i="7"/>
  <c r="T668" i="7"/>
  <c r="S668" i="7"/>
  <c r="R668" i="7"/>
  <c r="Q668" i="7"/>
  <c r="P668" i="7"/>
  <c r="O668" i="7"/>
  <c r="N668" i="7"/>
  <c r="M668" i="7"/>
  <c r="L668" i="7"/>
  <c r="I668" i="7"/>
  <c r="AI667" i="7"/>
  <c r="AH667" i="7" s="1"/>
  <c r="Z667" i="7"/>
  <c r="Y667" i="7"/>
  <c r="X667" i="7"/>
  <c r="W667" i="7"/>
  <c r="V667" i="7"/>
  <c r="U667" i="7"/>
  <c r="T667" i="7"/>
  <c r="S667" i="7"/>
  <c r="R667" i="7"/>
  <c r="Q667" i="7"/>
  <c r="P667" i="7"/>
  <c r="O667" i="7"/>
  <c r="N667" i="7"/>
  <c r="M667" i="7"/>
  <c r="L667" i="7"/>
  <c r="I667" i="7"/>
  <c r="AI666" i="7"/>
  <c r="AH666" i="7" s="1"/>
  <c r="Z666" i="7"/>
  <c r="Y666" i="7"/>
  <c r="X666" i="7"/>
  <c r="W666" i="7"/>
  <c r="V666" i="7"/>
  <c r="U666" i="7"/>
  <c r="T666" i="7"/>
  <c r="S666" i="7"/>
  <c r="R666" i="7"/>
  <c r="Q666" i="7"/>
  <c r="P666" i="7"/>
  <c r="O666" i="7"/>
  <c r="N666" i="7"/>
  <c r="M666" i="7"/>
  <c r="L666" i="7"/>
  <c r="I666" i="7"/>
  <c r="AI665" i="7"/>
  <c r="AH665" i="7" s="1"/>
  <c r="Z665" i="7"/>
  <c r="Y665" i="7"/>
  <c r="X665" i="7"/>
  <c r="W665" i="7"/>
  <c r="V665" i="7"/>
  <c r="U665" i="7"/>
  <c r="T665" i="7"/>
  <c r="S665" i="7"/>
  <c r="R665" i="7"/>
  <c r="Q665" i="7"/>
  <c r="P665" i="7"/>
  <c r="O665" i="7"/>
  <c r="N665" i="7"/>
  <c r="M665" i="7"/>
  <c r="L665" i="7"/>
  <c r="I665" i="7"/>
  <c r="AI664" i="7"/>
  <c r="AH664" i="7" s="1"/>
  <c r="Z664" i="7"/>
  <c r="Y664" i="7"/>
  <c r="X664" i="7"/>
  <c r="W664" i="7"/>
  <c r="V664" i="7"/>
  <c r="U664" i="7"/>
  <c r="T664" i="7"/>
  <c r="S664" i="7"/>
  <c r="R664" i="7"/>
  <c r="Q664" i="7"/>
  <c r="P664" i="7"/>
  <c r="O664" i="7"/>
  <c r="N664" i="7"/>
  <c r="M664" i="7"/>
  <c r="L664" i="7"/>
  <c r="I664" i="7"/>
  <c r="AI663" i="7"/>
  <c r="AH663" i="7" s="1"/>
  <c r="Z663" i="7"/>
  <c r="Y663" i="7"/>
  <c r="X663" i="7"/>
  <c r="W663" i="7"/>
  <c r="V663" i="7"/>
  <c r="U663" i="7"/>
  <c r="T663" i="7"/>
  <c r="S663" i="7"/>
  <c r="R663" i="7"/>
  <c r="Q663" i="7"/>
  <c r="P663" i="7"/>
  <c r="O663" i="7"/>
  <c r="N663" i="7"/>
  <c r="M663" i="7"/>
  <c r="L663" i="7"/>
  <c r="I663" i="7"/>
  <c r="AI662" i="7"/>
  <c r="AH662" i="7" s="1"/>
  <c r="Z662" i="7"/>
  <c r="Y662" i="7"/>
  <c r="X662" i="7"/>
  <c r="W662" i="7"/>
  <c r="V662" i="7"/>
  <c r="U662" i="7"/>
  <c r="T662" i="7"/>
  <c r="S662" i="7"/>
  <c r="R662" i="7"/>
  <c r="Q662" i="7"/>
  <c r="P662" i="7"/>
  <c r="O662" i="7"/>
  <c r="N662" i="7"/>
  <c r="M662" i="7"/>
  <c r="L662" i="7"/>
  <c r="I662" i="7"/>
  <c r="AI661" i="7"/>
  <c r="AH661" i="7" s="1"/>
  <c r="Z661" i="7"/>
  <c r="Y661" i="7"/>
  <c r="X661" i="7"/>
  <c r="W661" i="7"/>
  <c r="V661" i="7"/>
  <c r="U661" i="7"/>
  <c r="T661" i="7"/>
  <c r="S661" i="7"/>
  <c r="R661" i="7"/>
  <c r="Q661" i="7"/>
  <c r="P661" i="7"/>
  <c r="O661" i="7"/>
  <c r="N661" i="7"/>
  <c r="M661" i="7"/>
  <c r="L661" i="7"/>
  <c r="I661" i="7"/>
  <c r="AI660" i="7"/>
  <c r="AH660" i="7"/>
  <c r="Z660" i="7"/>
  <c r="Y660" i="7"/>
  <c r="X660" i="7"/>
  <c r="W660" i="7"/>
  <c r="V660" i="7"/>
  <c r="U660" i="7"/>
  <c r="T660" i="7"/>
  <c r="S660" i="7"/>
  <c r="R660" i="7"/>
  <c r="Q660" i="7"/>
  <c r="P660" i="7"/>
  <c r="O660" i="7"/>
  <c r="N660" i="7"/>
  <c r="M660" i="7"/>
  <c r="L660" i="7"/>
  <c r="I660" i="7"/>
  <c r="AI659" i="7"/>
  <c r="AH659" i="7" s="1"/>
  <c r="Z659" i="7"/>
  <c r="Y659" i="7"/>
  <c r="X659" i="7"/>
  <c r="W659" i="7"/>
  <c r="V659" i="7"/>
  <c r="U659" i="7"/>
  <c r="T659" i="7"/>
  <c r="S659" i="7"/>
  <c r="R659" i="7"/>
  <c r="Q659" i="7"/>
  <c r="P659" i="7"/>
  <c r="O659" i="7"/>
  <c r="N659" i="7"/>
  <c r="M659" i="7"/>
  <c r="L659" i="7"/>
  <c r="I659" i="7"/>
  <c r="AI658" i="7"/>
  <c r="AH658" i="7" s="1"/>
  <c r="Z658" i="7"/>
  <c r="Y658" i="7"/>
  <c r="X658" i="7"/>
  <c r="W658" i="7"/>
  <c r="V658" i="7"/>
  <c r="U658" i="7"/>
  <c r="T658" i="7"/>
  <c r="S658" i="7"/>
  <c r="R658" i="7"/>
  <c r="Q658" i="7"/>
  <c r="P658" i="7"/>
  <c r="O658" i="7"/>
  <c r="N658" i="7"/>
  <c r="M658" i="7"/>
  <c r="L658" i="7"/>
  <c r="I658" i="7"/>
  <c r="AI657" i="7"/>
  <c r="AH657" i="7" s="1"/>
  <c r="Z657" i="7"/>
  <c r="Y657" i="7"/>
  <c r="X657" i="7"/>
  <c r="W657" i="7"/>
  <c r="V657" i="7"/>
  <c r="U657" i="7"/>
  <c r="T657" i="7"/>
  <c r="S657" i="7"/>
  <c r="R657" i="7"/>
  <c r="Q657" i="7"/>
  <c r="P657" i="7"/>
  <c r="O657" i="7"/>
  <c r="N657" i="7"/>
  <c r="M657" i="7"/>
  <c r="L657" i="7"/>
  <c r="I657" i="7"/>
  <c r="AI656" i="7"/>
  <c r="AH656" i="7" s="1"/>
  <c r="Z656" i="7"/>
  <c r="Y656" i="7"/>
  <c r="X656" i="7"/>
  <c r="W656" i="7"/>
  <c r="V656" i="7"/>
  <c r="U656" i="7"/>
  <c r="T656" i="7"/>
  <c r="S656" i="7"/>
  <c r="R656" i="7"/>
  <c r="Q656" i="7"/>
  <c r="P656" i="7"/>
  <c r="O656" i="7"/>
  <c r="N656" i="7"/>
  <c r="M656" i="7"/>
  <c r="L656" i="7"/>
  <c r="I656" i="7"/>
  <c r="AI655" i="7"/>
  <c r="AH655" i="7" s="1"/>
  <c r="Z655" i="7"/>
  <c r="Y655" i="7"/>
  <c r="X655" i="7"/>
  <c r="W655" i="7"/>
  <c r="V655" i="7"/>
  <c r="U655" i="7"/>
  <c r="T655" i="7"/>
  <c r="S655" i="7"/>
  <c r="R655" i="7"/>
  <c r="Q655" i="7"/>
  <c r="P655" i="7"/>
  <c r="O655" i="7"/>
  <c r="N655" i="7"/>
  <c r="M655" i="7"/>
  <c r="L655" i="7"/>
  <c r="I655" i="7"/>
  <c r="AI654" i="7"/>
  <c r="AH654" i="7" s="1"/>
  <c r="Z654" i="7"/>
  <c r="Y654" i="7"/>
  <c r="X654" i="7"/>
  <c r="W654" i="7"/>
  <c r="V654" i="7"/>
  <c r="U654" i="7"/>
  <c r="T654" i="7"/>
  <c r="S654" i="7"/>
  <c r="R654" i="7"/>
  <c r="Q654" i="7"/>
  <c r="P654" i="7"/>
  <c r="O654" i="7"/>
  <c r="N654" i="7"/>
  <c r="M654" i="7"/>
  <c r="L654" i="7"/>
  <c r="I654" i="7"/>
  <c r="AI653" i="7"/>
  <c r="AH653" i="7" s="1"/>
  <c r="Z653" i="7"/>
  <c r="Y653" i="7"/>
  <c r="X653" i="7"/>
  <c r="W653" i="7"/>
  <c r="V653" i="7"/>
  <c r="U653" i="7"/>
  <c r="T653" i="7"/>
  <c r="S653" i="7"/>
  <c r="R653" i="7"/>
  <c r="Q653" i="7"/>
  <c r="P653" i="7"/>
  <c r="O653" i="7"/>
  <c r="N653" i="7"/>
  <c r="M653" i="7"/>
  <c r="L653" i="7"/>
  <c r="I653" i="7"/>
  <c r="AI652" i="7"/>
  <c r="AH652" i="7"/>
  <c r="Z652" i="7"/>
  <c r="Y652" i="7"/>
  <c r="X652" i="7"/>
  <c r="W652" i="7"/>
  <c r="V652" i="7"/>
  <c r="U652" i="7"/>
  <c r="T652" i="7"/>
  <c r="S652" i="7"/>
  <c r="R652" i="7"/>
  <c r="Q652" i="7"/>
  <c r="P652" i="7"/>
  <c r="O652" i="7"/>
  <c r="N652" i="7"/>
  <c r="M652" i="7"/>
  <c r="L652" i="7"/>
  <c r="I652" i="7"/>
  <c r="AI651" i="7"/>
  <c r="AH651" i="7" s="1"/>
  <c r="Z651" i="7"/>
  <c r="Y651" i="7"/>
  <c r="X651" i="7"/>
  <c r="W651" i="7"/>
  <c r="V651" i="7"/>
  <c r="U651" i="7"/>
  <c r="T651" i="7"/>
  <c r="S651" i="7"/>
  <c r="R651" i="7"/>
  <c r="Q651" i="7"/>
  <c r="P651" i="7"/>
  <c r="O651" i="7"/>
  <c r="N651" i="7"/>
  <c r="M651" i="7"/>
  <c r="L651" i="7"/>
  <c r="I651" i="7"/>
  <c r="AI650" i="7"/>
  <c r="AH650" i="7" s="1"/>
  <c r="Z650" i="7"/>
  <c r="Y650" i="7"/>
  <c r="X650" i="7"/>
  <c r="W650" i="7"/>
  <c r="V650" i="7"/>
  <c r="U650" i="7"/>
  <c r="T650" i="7"/>
  <c r="S650" i="7"/>
  <c r="R650" i="7"/>
  <c r="Q650" i="7"/>
  <c r="P650" i="7"/>
  <c r="O650" i="7"/>
  <c r="N650" i="7"/>
  <c r="M650" i="7"/>
  <c r="L650" i="7"/>
  <c r="I650" i="7"/>
  <c r="AI649" i="7"/>
  <c r="AH649" i="7" s="1"/>
  <c r="Z649" i="7"/>
  <c r="Y649" i="7"/>
  <c r="X649" i="7"/>
  <c r="W649" i="7"/>
  <c r="V649" i="7"/>
  <c r="U649" i="7"/>
  <c r="T649" i="7"/>
  <c r="S649" i="7"/>
  <c r="R649" i="7"/>
  <c r="Q649" i="7"/>
  <c r="P649" i="7"/>
  <c r="O649" i="7"/>
  <c r="N649" i="7"/>
  <c r="M649" i="7"/>
  <c r="L649" i="7"/>
  <c r="I649" i="7"/>
  <c r="AI648" i="7"/>
  <c r="AH648" i="7" s="1"/>
  <c r="Z648" i="7"/>
  <c r="Y648" i="7"/>
  <c r="X648" i="7"/>
  <c r="W648" i="7"/>
  <c r="V648" i="7"/>
  <c r="U648" i="7"/>
  <c r="T648" i="7"/>
  <c r="S648" i="7"/>
  <c r="R648" i="7"/>
  <c r="Q648" i="7"/>
  <c r="P648" i="7"/>
  <c r="O648" i="7"/>
  <c r="N648" i="7"/>
  <c r="M648" i="7"/>
  <c r="L648" i="7"/>
  <c r="I648" i="7"/>
  <c r="AI647" i="7"/>
  <c r="AH647" i="7" s="1"/>
  <c r="Z647" i="7"/>
  <c r="Y647" i="7"/>
  <c r="X647" i="7"/>
  <c r="W647" i="7"/>
  <c r="V647" i="7"/>
  <c r="U647" i="7"/>
  <c r="T647" i="7"/>
  <c r="S647" i="7"/>
  <c r="R647" i="7"/>
  <c r="Q647" i="7"/>
  <c r="P647" i="7"/>
  <c r="O647" i="7"/>
  <c r="N647" i="7"/>
  <c r="M647" i="7"/>
  <c r="L647" i="7"/>
  <c r="I647" i="7"/>
  <c r="AI646" i="7"/>
  <c r="AH646" i="7" s="1"/>
  <c r="Z646" i="7"/>
  <c r="Y646" i="7"/>
  <c r="X646" i="7"/>
  <c r="W646" i="7"/>
  <c r="V646" i="7"/>
  <c r="U646" i="7"/>
  <c r="T646" i="7"/>
  <c r="S646" i="7"/>
  <c r="R646" i="7"/>
  <c r="Q646" i="7"/>
  <c r="P646" i="7"/>
  <c r="O646" i="7"/>
  <c r="N646" i="7"/>
  <c r="M646" i="7"/>
  <c r="L646" i="7"/>
  <c r="I646" i="7"/>
  <c r="AI645" i="7"/>
  <c r="AH645" i="7" s="1"/>
  <c r="Z645" i="7"/>
  <c r="Y645" i="7"/>
  <c r="X645" i="7"/>
  <c r="W645" i="7"/>
  <c r="V645" i="7"/>
  <c r="U645" i="7"/>
  <c r="T645" i="7"/>
  <c r="S645" i="7"/>
  <c r="R645" i="7"/>
  <c r="Q645" i="7"/>
  <c r="P645" i="7"/>
  <c r="O645" i="7"/>
  <c r="N645" i="7"/>
  <c r="M645" i="7"/>
  <c r="L645" i="7"/>
  <c r="I645" i="7"/>
  <c r="AI644" i="7"/>
  <c r="AH644" i="7"/>
  <c r="Z644" i="7"/>
  <c r="Y644" i="7"/>
  <c r="X644" i="7"/>
  <c r="W644" i="7"/>
  <c r="V644" i="7"/>
  <c r="U644" i="7"/>
  <c r="T644" i="7"/>
  <c r="S644" i="7"/>
  <c r="R644" i="7"/>
  <c r="Q644" i="7"/>
  <c r="P644" i="7"/>
  <c r="O644" i="7"/>
  <c r="N644" i="7"/>
  <c r="M644" i="7"/>
  <c r="L644" i="7"/>
  <c r="I644" i="7"/>
  <c r="AI643" i="7"/>
  <c r="AH643" i="7" s="1"/>
  <c r="Z643" i="7"/>
  <c r="Y643" i="7"/>
  <c r="X643" i="7"/>
  <c r="W643" i="7"/>
  <c r="V643" i="7"/>
  <c r="U643" i="7"/>
  <c r="T643" i="7"/>
  <c r="S643" i="7"/>
  <c r="R643" i="7"/>
  <c r="Q643" i="7"/>
  <c r="P643" i="7"/>
  <c r="O643" i="7"/>
  <c r="N643" i="7"/>
  <c r="M643" i="7"/>
  <c r="L643" i="7"/>
  <c r="I643" i="7"/>
  <c r="AI642" i="7"/>
  <c r="AH642" i="7" s="1"/>
  <c r="Z642" i="7"/>
  <c r="Y642" i="7"/>
  <c r="X642" i="7"/>
  <c r="W642" i="7"/>
  <c r="V642" i="7"/>
  <c r="U642" i="7"/>
  <c r="T642" i="7"/>
  <c r="S642" i="7"/>
  <c r="R642" i="7"/>
  <c r="Q642" i="7"/>
  <c r="P642" i="7"/>
  <c r="O642" i="7"/>
  <c r="N642" i="7"/>
  <c r="M642" i="7"/>
  <c r="L642" i="7"/>
  <c r="I642" i="7"/>
  <c r="AI641" i="7"/>
  <c r="AH641" i="7" s="1"/>
  <c r="Z641" i="7"/>
  <c r="Y641" i="7"/>
  <c r="X641" i="7"/>
  <c r="W641" i="7"/>
  <c r="V641" i="7"/>
  <c r="U641" i="7"/>
  <c r="T641" i="7"/>
  <c r="S641" i="7"/>
  <c r="R641" i="7"/>
  <c r="Q641" i="7"/>
  <c r="P641" i="7"/>
  <c r="O641" i="7"/>
  <c r="N641" i="7"/>
  <c r="M641" i="7"/>
  <c r="L641" i="7"/>
  <c r="I641" i="7"/>
  <c r="AI640" i="7"/>
  <c r="AH640" i="7" s="1"/>
  <c r="Z640" i="7"/>
  <c r="Y640" i="7"/>
  <c r="X640" i="7"/>
  <c r="W640" i="7"/>
  <c r="V640" i="7"/>
  <c r="U640" i="7"/>
  <c r="T640" i="7"/>
  <c r="S640" i="7"/>
  <c r="R640" i="7"/>
  <c r="Q640" i="7"/>
  <c r="P640" i="7"/>
  <c r="O640" i="7"/>
  <c r="N640" i="7"/>
  <c r="M640" i="7"/>
  <c r="L640" i="7"/>
  <c r="I640" i="7"/>
  <c r="AI639" i="7"/>
  <c r="AH639" i="7" s="1"/>
  <c r="Z639" i="7"/>
  <c r="Y639" i="7"/>
  <c r="X639" i="7"/>
  <c r="W639" i="7"/>
  <c r="V639" i="7"/>
  <c r="U639" i="7"/>
  <c r="T639" i="7"/>
  <c r="S639" i="7"/>
  <c r="R639" i="7"/>
  <c r="Q639" i="7"/>
  <c r="P639" i="7"/>
  <c r="O639" i="7"/>
  <c r="N639" i="7"/>
  <c r="M639" i="7"/>
  <c r="L639" i="7"/>
  <c r="I639" i="7"/>
  <c r="AI638" i="7"/>
  <c r="AH638" i="7" s="1"/>
  <c r="Z638" i="7"/>
  <c r="Y638" i="7"/>
  <c r="X638" i="7"/>
  <c r="W638" i="7"/>
  <c r="V638" i="7"/>
  <c r="U638" i="7"/>
  <c r="T638" i="7"/>
  <c r="S638" i="7"/>
  <c r="R638" i="7"/>
  <c r="Q638" i="7"/>
  <c r="P638" i="7"/>
  <c r="O638" i="7"/>
  <c r="N638" i="7"/>
  <c r="M638" i="7"/>
  <c r="L638" i="7"/>
  <c r="I638" i="7"/>
  <c r="AI637" i="7"/>
  <c r="AH637" i="7" s="1"/>
  <c r="Z637" i="7"/>
  <c r="Y637" i="7"/>
  <c r="X637" i="7"/>
  <c r="W637" i="7"/>
  <c r="V637" i="7"/>
  <c r="U637" i="7"/>
  <c r="T637" i="7"/>
  <c r="S637" i="7"/>
  <c r="R637" i="7"/>
  <c r="Q637" i="7"/>
  <c r="P637" i="7"/>
  <c r="O637" i="7"/>
  <c r="N637" i="7"/>
  <c r="M637" i="7"/>
  <c r="L637" i="7"/>
  <c r="I637" i="7"/>
  <c r="AI636" i="7"/>
  <c r="AH636" i="7" s="1"/>
  <c r="Z636" i="7"/>
  <c r="Y636" i="7"/>
  <c r="X636" i="7"/>
  <c r="W636" i="7"/>
  <c r="V636" i="7"/>
  <c r="U636" i="7"/>
  <c r="T636" i="7"/>
  <c r="S636" i="7"/>
  <c r="R636" i="7"/>
  <c r="Q636" i="7"/>
  <c r="P636" i="7"/>
  <c r="O636" i="7"/>
  <c r="N636" i="7"/>
  <c r="M636" i="7"/>
  <c r="L636" i="7"/>
  <c r="I636" i="7"/>
  <c r="AI635" i="7"/>
  <c r="AH635" i="7" s="1"/>
  <c r="Z635" i="7"/>
  <c r="Y635" i="7"/>
  <c r="X635" i="7"/>
  <c r="W635" i="7"/>
  <c r="V635" i="7"/>
  <c r="U635" i="7"/>
  <c r="T635" i="7"/>
  <c r="S635" i="7"/>
  <c r="R635" i="7"/>
  <c r="Q635" i="7"/>
  <c r="P635" i="7"/>
  <c r="O635" i="7"/>
  <c r="N635" i="7"/>
  <c r="M635" i="7"/>
  <c r="L635" i="7"/>
  <c r="I635" i="7"/>
  <c r="AI634" i="7"/>
  <c r="AH634" i="7" s="1"/>
  <c r="Z634" i="7"/>
  <c r="Y634" i="7"/>
  <c r="X634" i="7"/>
  <c r="W634" i="7"/>
  <c r="V634" i="7"/>
  <c r="U634" i="7"/>
  <c r="T634" i="7"/>
  <c r="S634" i="7"/>
  <c r="R634" i="7"/>
  <c r="Q634" i="7"/>
  <c r="P634" i="7"/>
  <c r="O634" i="7"/>
  <c r="N634" i="7"/>
  <c r="M634" i="7"/>
  <c r="L634" i="7"/>
  <c r="I634" i="7"/>
  <c r="AI633" i="7"/>
  <c r="AH633" i="7" s="1"/>
  <c r="Z633" i="7"/>
  <c r="Y633" i="7"/>
  <c r="X633" i="7"/>
  <c r="W633" i="7"/>
  <c r="V633" i="7"/>
  <c r="U633" i="7"/>
  <c r="T633" i="7"/>
  <c r="S633" i="7"/>
  <c r="R633" i="7"/>
  <c r="Q633" i="7"/>
  <c r="P633" i="7"/>
  <c r="O633" i="7"/>
  <c r="N633" i="7"/>
  <c r="M633" i="7"/>
  <c r="L633" i="7"/>
  <c r="I633" i="7"/>
  <c r="AI632" i="7"/>
  <c r="AH632" i="7" s="1"/>
  <c r="Z632" i="7"/>
  <c r="Y632" i="7"/>
  <c r="X632" i="7"/>
  <c r="W632" i="7"/>
  <c r="V632" i="7"/>
  <c r="U632" i="7"/>
  <c r="T632" i="7"/>
  <c r="S632" i="7"/>
  <c r="R632" i="7"/>
  <c r="Q632" i="7"/>
  <c r="P632" i="7"/>
  <c r="O632" i="7"/>
  <c r="N632" i="7"/>
  <c r="M632" i="7"/>
  <c r="L632" i="7"/>
  <c r="I632" i="7"/>
  <c r="AI631" i="7"/>
  <c r="AH631" i="7" s="1"/>
  <c r="Z631" i="7"/>
  <c r="Y631" i="7"/>
  <c r="X631" i="7"/>
  <c r="W631" i="7"/>
  <c r="V631" i="7"/>
  <c r="U631" i="7"/>
  <c r="T631" i="7"/>
  <c r="S631" i="7"/>
  <c r="R631" i="7"/>
  <c r="Q631" i="7"/>
  <c r="P631" i="7"/>
  <c r="O631" i="7"/>
  <c r="N631" i="7"/>
  <c r="M631" i="7"/>
  <c r="L631" i="7"/>
  <c r="I631" i="7"/>
  <c r="AI630" i="7"/>
  <c r="AH630" i="7" s="1"/>
  <c r="Z630" i="7"/>
  <c r="Y630" i="7"/>
  <c r="X630" i="7"/>
  <c r="W630" i="7"/>
  <c r="V630" i="7"/>
  <c r="U630" i="7"/>
  <c r="T630" i="7"/>
  <c r="S630" i="7"/>
  <c r="R630" i="7"/>
  <c r="Q630" i="7"/>
  <c r="P630" i="7"/>
  <c r="O630" i="7"/>
  <c r="N630" i="7"/>
  <c r="M630" i="7"/>
  <c r="L630" i="7"/>
  <c r="I630" i="7"/>
  <c r="AI629" i="7"/>
  <c r="AH629" i="7" s="1"/>
  <c r="Z629" i="7"/>
  <c r="Y629" i="7"/>
  <c r="X629" i="7"/>
  <c r="W629" i="7"/>
  <c r="V629" i="7"/>
  <c r="U629" i="7"/>
  <c r="T629" i="7"/>
  <c r="S629" i="7"/>
  <c r="R629" i="7"/>
  <c r="Q629" i="7"/>
  <c r="P629" i="7"/>
  <c r="O629" i="7"/>
  <c r="N629" i="7"/>
  <c r="M629" i="7"/>
  <c r="L629" i="7"/>
  <c r="I629" i="7"/>
  <c r="AI628" i="7"/>
  <c r="AH628" i="7" s="1"/>
  <c r="Z628" i="7"/>
  <c r="Y628" i="7"/>
  <c r="X628" i="7"/>
  <c r="W628" i="7"/>
  <c r="V628" i="7"/>
  <c r="U628" i="7"/>
  <c r="T628" i="7"/>
  <c r="S628" i="7"/>
  <c r="R628" i="7"/>
  <c r="Q628" i="7"/>
  <c r="P628" i="7"/>
  <c r="O628" i="7"/>
  <c r="N628" i="7"/>
  <c r="M628" i="7"/>
  <c r="L628" i="7"/>
  <c r="I628" i="7"/>
  <c r="AI627" i="7"/>
  <c r="AH627" i="7" s="1"/>
  <c r="Z627" i="7"/>
  <c r="Y627" i="7"/>
  <c r="X627" i="7"/>
  <c r="W627" i="7"/>
  <c r="V627" i="7"/>
  <c r="U627" i="7"/>
  <c r="T627" i="7"/>
  <c r="S627" i="7"/>
  <c r="R627" i="7"/>
  <c r="Q627" i="7"/>
  <c r="P627" i="7"/>
  <c r="O627" i="7"/>
  <c r="N627" i="7"/>
  <c r="M627" i="7"/>
  <c r="L627" i="7"/>
  <c r="I627" i="7"/>
  <c r="AI626" i="7"/>
  <c r="AH626" i="7" s="1"/>
  <c r="Z626" i="7"/>
  <c r="Y626" i="7"/>
  <c r="X626" i="7"/>
  <c r="W626" i="7"/>
  <c r="V626" i="7"/>
  <c r="U626" i="7"/>
  <c r="T626" i="7"/>
  <c r="S626" i="7"/>
  <c r="R626" i="7"/>
  <c r="Q626" i="7"/>
  <c r="P626" i="7"/>
  <c r="O626" i="7"/>
  <c r="N626" i="7"/>
  <c r="M626" i="7"/>
  <c r="L626" i="7"/>
  <c r="I626" i="7"/>
  <c r="AI625" i="7"/>
  <c r="AH625" i="7" s="1"/>
  <c r="Z625" i="7"/>
  <c r="Y625" i="7"/>
  <c r="X625" i="7"/>
  <c r="W625" i="7"/>
  <c r="V625" i="7"/>
  <c r="U625" i="7"/>
  <c r="T625" i="7"/>
  <c r="S625" i="7"/>
  <c r="R625" i="7"/>
  <c r="Q625" i="7"/>
  <c r="P625" i="7"/>
  <c r="O625" i="7"/>
  <c r="N625" i="7"/>
  <c r="M625" i="7"/>
  <c r="L625" i="7"/>
  <c r="I625" i="7"/>
  <c r="AI624" i="7"/>
  <c r="AH624" i="7" s="1"/>
  <c r="Z624" i="7"/>
  <c r="Y624" i="7"/>
  <c r="X624" i="7"/>
  <c r="W624" i="7"/>
  <c r="V624" i="7"/>
  <c r="U624" i="7"/>
  <c r="T624" i="7"/>
  <c r="S624" i="7"/>
  <c r="R624" i="7"/>
  <c r="Q624" i="7"/>
  <c r="P624" i="7"/>
  <c r="O624" i="7"/>
  <c r="N624" i="7"/>
  <c r="M624" i="7"/>
  <c r="L624" i="7"/>
  <c r="I624" i="7"/>
  <c r="AI623" i="7"/>
  <c r="AH623" i="7" s="1"/>
  <c r="Z623" i="7"/>
  <c r="Y623" i="7"/>
  <c r="X623" i="7"/>
  <c r="W623" i="7"/>
  <c r="V623" i="7"/>
  <c r="U623" i="7"/>
  <c r="T623" i="7"/>
  <c r="S623" i="7"/>
  <c r="R623" i="7"/>
  <c r="Q623" i="7"/>
  <c r="P623" i="7"/>
  <c r="O623" i="7"/>
  <c r="N623" i="7"/>
  <c r="M623" i="7"/>
  <c r="L623" i="7"/>
  <c r="I623" i="7"/>
  <c r="AI622" i="7"/>
  <c r="AH622" i="7" s="1"/>
  <c r="Z622" i="7"/>
  <c r="Y622" i="7"/>
  <c r="X622" i="7"/>
  <c r="W622" i="7"/>
  <c r="V622" i="7"/>
  <c r="U622" i="7"/>
  <c r="T622" i="7"/>
  <c r="S622" i="7"/>
  <c r="R622" i="7"/>
  <c r="Q622" i="7"/>
  <c r="P622" i="7"/>
  <c r="O622" i="7"/>
  <c r="N622" i="7"/>
  <c r="M622" i="7"/>
  <c r="L622" i="7"/>
  <c r="I622" i="7"/>
  <c r="AI621" i="7"/>
  <c r="AH621" i="7" s="1"/>
  <c r="Z621" i="7"/>
  <c r="Y621" i="7"/>
  <c r="X621" i="7"/>
  <c r="W621" i="7"/>
  <c r="V621" i="7"/>
  <c r="U621" i="7"/>
  <c r="T621" i="7"/>
  <c r="S621" i="7"/>
  <c r="R621" i="7"/>
  <c r="Q621" i="7"/>
  <c r="P621" i="7"/>
  <c r="O621" i="7"/>
  <c r="N621" i="7"/>
  <c r="M621" i="7"/>
  <c r="L621" i="7"/>
  <c r="I621" i="7"/>
  <c r="AI620" i="7"/>
  <c r="AH620" i="7" s="1"/>
  <c r="Z620" i="7"/>
  <c r="Y620" i="7"/>
  <c r="X620" i="7"/>
  <c r="W620" i="7"/>
  <c r="V620" i="7"/>
  <c r="U620" i="7"/>
  <c r="T620" i="7"/>
  <c r="S620" i="7"/>
  <c r="R620" i="7"/>
  <c r="Q620" i="7"/>
  <c r="P620" i="7"/>
  <c r="O620" i="7"/>
  <c r="N620" i="7"/>
  <c r="M620" i="7"/>
  <c r="L620" i="7"/>
  <c r="I620" i="7"/>
  <c r="AI619" i="7"/>
  <c r="AH619" i="7" s="1"/>
  <c r="Z619" i="7"/>
  <c r="Y619" i="7"/>
  <c r="X619" i="7"/>
  <c r="W619" i="7"/>
  <c r="V619" i="7"/>
  <c r="U619" i="7"/>
  <c r="T619" i="7"/>
  <c r="S619" i="7"/>
  <c r="R619" i="7"/>
  <c r="Q619" i="7"/>
  <c r="P619" i="7"/>
  <c r="O619" i="7"/>
  <c r="N619" i="7"/>
  <c r="M619" i="7"/>
  <c r="L619" i="7"/>
  <c r="I619" i="7"/>
  <c r="AI618" i="7"/>
  <c r="AH618" i="7" s="1"/>
  <c r="Z618" i="7"/>
  <c r="Y618" i="7"/>
  <c r="X618" i="7"/>
  <c r="W618" i="7"/>
  <c r="V618" i="7"/>
  <c r="U618" i="7"/>
  <c r="T618" i="7"/>
  <c r="S618" i="7"/>
  <c r="R618" i="7"/>
  <c r="Q618" i="7"/>
  <c r="P618" i="7"/>
  <c r="O618" i="7"/>
  <c r="N618" i="7"/>
  <c r="M618" i="7"/>
  <c r="L618" i="7"/>
  <c r="I618" i="7"/>
  <c r="AI617" i="7"/>
  <c r="AH617" i="7" s="1"/>
  <c r="Z617" i="7"/>
  <c r="Y617" i="7"/>
  <c r="X617" i="7"/>
  <c r="W617" i="7"/>
  <c r="V617" i="7"/>
  <c r="U617" i="7"/>
  <c r="T617" i="7"/>
  <c r="S617" i="7"/>
  <c r="R617" i="7"/>
  <c r="Q617" i="7"/>
  <c r="P617" i="7"/>
  <c r="O617" i="7"/>
  <c r="N617" i="7"/>
  <c r="M617" i="7"/>
  <c r="L617" i="7"/>
  <c r="I617" i="7"/>
  <c r="AI616" i="7"/>
  <c r="AH616" i="7" s="1"/>
  <c r="Z616" i="7"/>
  <c r="Y616" i="7"/>
  <c r="X616" i="7"/>
  <c r="W616" i="7"/>
  <c r="V616" i="7"/>
  <c r="U616" i="7"/>
  <c r="T616" i="7"/>
  <c r="S616" i="7"/>
  <c r="R616" i="7"/>
  <c r="Q616" i="7"/>
  <c r="P616" i="7"/>
  <c r="O616" i="7"/>
  <c r="N616" i="7"/>
  <c r="M616" i="7"/>
  <c r="L616" i="7"/>
  <c r="I616" i="7"/>
  <c r="AI615" i="7"/>
  <c r="AH615" i="7" s="1"/>
  <c r="Z615" i="7"/>
  <c r="Y615" i="7"/>
  <c r="X615" i="7"/>
  <c r="W615" i="7"/>
  <c r="V615" i="7"/>
  <c r="U615" i="7"/>
  <c r="T615" i="7"/>
  <c r="S615" i="7"/>
  <c r="R615" i="7"/>
  <c r="Q615" i="7"/>
  <c r="P615" i="7"/>
  <c r="O615" i="7"/>
  <c r="N615" i="7"/>
  <c r="M615" i="7"/>
  <c r="L615" i="7"/>
  <c r="I615" i="7"/>
  <c r="AI614" i="7"/>
  <c r="AH614" i="7" s="1"/>
  <c r="Z614" i="7"/>
  <c r="Y614" i="7"/>
  <c r="X614" i="7"/>
  <c r="W614" i="7"/>
  <c r="V614" i="7"/>
  <c r="U614" i="7"/>
  <c r="T614" i="7"/>
  <c r="S614" i="7"/>
  <c r="R614" i="7"/>
  <c r="Q614" i="7"/>
  <c r="P614" i="7"/>
  <c r="O614" i="7"/>
  <c r="N614" i="7"/>
  <c r="M614" i="7"/>
  <c r="L614" i="7"/>
  <c r="I614" i="7"/>
  <c r="AI613" i="7"/>
  <c r="AH613" i="7" s="1"/>
  <c r="Z613" i="7"/>
  <c r="Y613" i="7"/>
  <c r="X613" i="7"/>
  <c r="W613" i="7"/>
  <c r="V613" i="7"/>
  <c r="U613" i="7"/>
  <c r="T613" i="7"/>
  <c r="S613" i="7"/>
  <c r="R613" i="7"/>
  <c r="Q613" i="7"/>
  <c r="P613" i="7"/>
  <c r="O613" i="7"/>
  <c r="N613" i="7"/>
  <c r="M613" i="7"/>
  <c r="L613" i="7"/>
  <c r="I613" i="7"/>
  <c r="AI612" i="7"/>
  <c r="AH612" i="7" s="1"/>
  <c r="Z612" i="7"/>
  <c r="Y612" i="7"/>
  <c r="X612" i="7"/>
  <c r="W612" i="7"/>
  <c r="V612" i="7"/>
  <c r="U612" i="7"/>
  <c r="T612" i="7"/>
  <c r="S612" i="7"/>
  <c r="R612" i="7"/>
  <c r="Q612" i="7"/>
  <c r="P612" i="7"/>
  <c r="O612" i="7"/>
  <c r="N612" i="7"/>
  <c r="M612" i="7"/>
  <c r="L612" i="7"/>
  <c r="I612" i="7"/>
  <c r="AI611" i="7"/>
  <c r="AH611" i="7" s="1"/>
  <c r="Z611" i="7"/>
  <c r="Y611" i="7"/>
  <c r="X611" i="7"/>
  <c r="W611" i="7"/>
  <c r="V611" i="7"/>
  <c r="U611" i="7"/>
  <c r="T611" i="7"/>
  <c r="S611" i="7"/>
  <c r="R611" i="7"/>
  <c r="Q611" i="7"/>
  <c r="P611" i="7"/>
  <c r="O611" i="7"/>
  <c r="N611" i="7"/>
  <c r="M611" i="7"/>
  <c r="L611" i="7"/>
  <c r="I611" i="7"/>
  <c r="AI610" i="7"/>
  <c r="AH610" i="7" s="1"/>
  <c r="Z610" i="7"/>
  <c r="Y610" i="7"/>
  <c r="X610" i="7"/>
  <c r="W610" i="7"/>
  <c r="V610" i="7"/>
  <c r="U610" i="7"/>
  <c r="T610" i="7"/>
  <c r="S610" i="7"/>
  <c r="R610" i="7"/>
  <c r="Q610" i="7"/>
  <c r="P610" i="7"/>
  <c r="O610" i="7"/>
  <c r="N610" i="7"/>
  <c r="M610" i="7"/>
  <c r="L610" i="7"/>
  <c r="I610" i="7"/>
  <c r="AI609" i="7"/>
  <c r="AH609" i="7" s="1"/>
  <c r="Z609" i="7"/>
  <c r="Y609" i="7"/>
  <c r="X609" i="7"/>
  <c r="W609" i="7"/>
  <c r="V609" i="7"/>
  <c r="U609" i="7"/>
  <c r="T609" i="7"/>
  <c r="S609" i="7"/>
  <c r="R609" i="7"/>
  <c r="Q609" i="7"/>
  <c r="P609" i="7"/>
  <c r="O609" i="7"/>
  <c r="N609" i="7"/>
  <c r="M609" i="7"/>
  <c r="L609" i="7"/>
  <c r="I609" i="7"/>
  <c r="AI608" i="7"/>
  <c r="AH608" i="7"/>
  <c r="Z608" i="7"/>
  <c r="Y608" i="7"/>
  <c r="X608" i="7"/>
  <c r="W608" i="7"/>
  <c r="V608" i="7"/>
  <c r="U608" i="7"/>
  <c r="T608" i="7"/>
  <c r="S608" i="7"/>
  <c r="R608" i="7"/>
  <c r="Q608" i="7"/>
  <c r="P608" i="7"/>
  <c r="O608" i="7"/>
  <c r="N608" i="7"/>
  <c r="M608" i="7"/>
  <c r="L608" i="7"/>
  <c r="I608" i="7"/>
  <c r="AI607" i="7"/>
  <c r="AH607" i="7" s="1"/>
  <c r="Z607" i="7"/>
  <c r="Y607" i="7"/>
  <c r="X607" i="7"/>
  <c r="W607" i="7"/>
  <c r="V607" i="7"/>
  <c r="U607" i="7"/>
  <c r="T607" i="7"/>
  <c r="S607" i="7"/>
  <c r="R607" i="7"/>
  <c r="Q607" i="7"/>
  <c r="P607" i="7"/>
  <c r="O607" i="7"/>
  <c r="N607" i="7"/>
  <c r="M607" i="7"/>
  <c r="L607" i="7"/>
  <c r="I607" i="7"/>
  <c r="AI606" i="7"/>
  <c r="AH606" i="7" s="1"/>
  <c r="Z606" i="7"/>
  <c r="Y606" i="7"/>
  <c r="X606" i="7"/>
  <c r="W606" i="7"/>
  <c r="V606" i="7"/>
  <c r="U606" i="7"/>
  <c r="T606" i="7"/>
  <c r="S606" i="7"/>
  <c r="R606" i="7"/>
  <c r="Q606" i="7"/>
  <c r="P606" i="7"/>
  <c r="O606" i="7"/>
  <c r="N606" i="7"/>
  <c r="M606" i="7"/>
  <c r="L606" i="7"/>
  <c r="I606" i="7"/>
  <c r="AI605" i="7"/>
  <c r="AH605" i="7" s="1"/>
  <c r="Z605" i="7"/>
  <c r="Y605" i="7"/>
  <c r="X605" i="7"/>
  <c r="W605" i="7"/>
  <c r="V605" i="7"/>
  <c r="U605" i="7"/>
  <c r="T605" i="7"/>
  <c r="S605" i="7"/>
  <c r="R605" i="7"/>
  <c r="Q605" i="7"/>
  <c r="P605" i="7"/>
  <c r="O605" i="7"/>
  <c r="N605" i="7"/>
  <c r="M605" i="7"/>
  <c r="L605" i="7"/>
  <c r="I605" i="7"/>
  <c r="AI604" i="7"/>
  <c r="AH604" i="7" s="1"/>
  <c r="Z604" i="7"/>
  <c r="Y604" i="7"/>
  <c r="X604" i="7"/>
  <c r="W604" i="7"/>
  <c r="V604" i="7"/>
  <c r="U604" i="7"/>
  <c r="T604" i="7"/>
  <c r="S604" i="7"/>
  <c r="R604" i="7"/>
  <c r="Q604" i="7"/>
  <c r="P604" i="7"/>
  <c r="O604" i="7"/>
  <c r="N604" i="7"/>
  <c r="M604" i="7"/>
  <c r="L604" i="7"/>
  <c r="I604" i="7"/>
  <c r="AI603" i="7"/>
  <c r="AH603" i="7" s="1"/>
  <c r="Z603" i="7"/>
  <c r="Y603" i="7"/>
  <c r="X603" i="7"/>
  <c r="W603" i="7"/>
  <c r="V603" i="7"/>
  <c r="U603" i="7"/>
  <c r="T603" i="7"/>
  <c r="S603" i="7"/>
  <c r="R603" i="7"/>
  <c r="Q603" i="7"/>
  <c r="P603" i="7"/>
  <c r="O603" i="7"/>
  <c r="N603" i="7"/>
  <c r="M603" i="7"/>
  <c r="L603" i="7"/>
  <c r="I603" i="7"/>
  <c r="AI602" i="7"/>
  <c r="AH602" i="7" s="1"/>
  <c r="Z602" i="7"/>
  <c r="Y602" i="7"/>
  <c r="X602" i="7"/>
  <c r="W602" i="7"/>
  <c r="V602" i="7"/>
  <c r="U602" i="7"/>
  <c r="T602" i="7"/>
  <c r="S602" i="7"/>
  <c r="R602" i="7"/>
  <c r="Q602" i="7"/>
  <c r="P602" i="7"/>
  <c r="O602" i="7"/>
  <c r="N602" i="7"/>
  <c r="M602" i="7"/>
  <c r="L602" i="7"/>
  <c r="I602" i="7"/>
  <c r="AI601" i="7"/>
  <c r="AH601" i="7" s="1"/>
  <c r="Z601" i="7"/>
  <c r="Y601" i="7"/>
  <c r="X601" i="7"/>
  <c r="W601" i="7"/>
  <c r="V601" i="7"/>
  <c r="U601" i="7"/>
  <c r="T601" i="7"/>
  <c r="S601" i="7"/>
  <c r="R601" i="7"/>
  <c r="Q601" i="7"/>
  <c r="P601" i="7"/>
  <c r="O601" i="7"/>
  <c r="N601" i="7"/>
  <c r="M601" i="7"/>
  <c r="L601" i="7"/>
  <c r="I601" i="7"/>
  <c r="AI600" i="7"/>
  <c r="AH600" i="7" s="1"/>
  <c r="Z600" i="7"/>
  <c r="Y600" i="7"/>
  <c r="X600" i="7"/>
  <c r="W600" i="7"/>
  <c r="V600" i="7"/>
  <c r="U600" i="7"/>
  <c r="T600" i="7"/>
  <c r="S600" i="7"/>
  <c r="R600" i="7"/>
  <c r="Q600" i="7"/>
  <c r="P600" i="7"/>
  <c r="O600" i="7"/>
  <c r="N600" i="7"/>
  <c r="M600" i="7"/>
  <c r="L600" i="7"/>
  <c r="I600" i="7"/>
  <c r="AI599" i="7"/>
  <c r="AH599" i="7" s="1"/>
  <c r="Z599" i="7"/>
  <c r="Y599" i="7"/>
  <c r="X599" i="7"/>
  <c r="W599" i="7"/>
  <c r="V599" i="7"/>
  <c r="U599" i="7"/>
  <c r="T599" i="7"/>
  <c r="S599" i="7"/>
  <c r="R599" i="7"/>
  <c r="Q599" i="7"/>
  <c r="P599" i="7"/>
  <c r="O599" i="7"/>
  <c r="N599" i="7"/>
  <c r="M599" i="7"/>
  <c r="L599" i="7"/>
  <c r="I599" i="7"/>
  <c r="AI598" i="7"/>
  <c r="AH598" i="7" s="1"/>
  <c r="Z598" i="7"/>
  <c r="Y598" i="7"/>
  <c r="X598" i="7"/>
  <c r="W598" i="7"/>
  <c r="V598" i="7"/>
  <c r="U598" i="7"/>
  <c r="T598" i="7"/>
  <c r="S598" i="7"/>
  <c r="R598" i="7"/>
  <c r="Q598" i="7"/>
  <c r="P598" i="7"/>
  <c r="O598" i="7"/>
  <c r="N598" i="7"/>
  <c r="M598" i="7"/>
  <c r="L598" i="7"/>
  <c r="I598" i="7"/>
  <c r="AI597" i="7"/>
  <c r="AH597" i="7" s="1"/>
  <c r="Z597" i="7"/>
  <c r="Y597" i="7"/>
  <c r="X597" i="7"/>
  <c r="W597" i="7"/>
  <c r="V597" i="7"/>
  <c r="U597" i="7"/>
  <c r="T597" i="7"/>
  <c r="S597" i="7"/>
  <c r="R597" i="7"/>
  <c r="Q597" i="7"/>
  <c r="P597" i="7"/>
  <c r="O597" i="7"/>
  <c r="N597" i="7"/>
  <c r="M597" i="7"/>
  <c r="L597" i="7"/>
  <c r="I597" i="7"/>
  <c r="AI596" i="7"/>
  <c r="AH596" i="7" s="1"/>
  <c r="Z596" i="7"/>
  <c r="Y596" i="7"/>
  <c r="X596" i="7"/>
  <c r="W596" i="7"/>
  <c r="V596" i="7"/>
  <c r="U596" i="7"/>
  <c r="T596" i="7"/>
  <c r="S596" i="7"/>
  <c r="R596" i="7"/>
  <c r="Q596" i="7"/>
  <c r="P596" i="7"/>
  <c r="O596" i="7"/>
  <c r="N596" i="7"/>
  <c r="M596" i="7"/>
  <c r="L596" i="7"/>
  <c r="I596" i="7"/>
  <c r="AI595" i="7"/>
  <c r="AH595" i="7" s="1"/>
  <c r="Z595" i="7"/>
  <c r="Y595" i="7"/>
  <c r="X595" i="7"/>
  <c r="W595" i="7"/>
  <c r="V595" i="7"/>
  <c r="U595" i="7"/>
  <c r="T595" i="7"/>
  <c r="S595" i="7"/>
  <c r="R595" i="7"/>
  <c r="Q595" i="7"/>
  <c r="P595" i="7"/>
  <c r="O595" i="7"/>
  <c r="N595" i="7"/>
  <c r="M595" i="7"/>
  <c r="L595" i="7"/>
  <c r="I595" i="7"/>
  <c r="AI594" i="7"/>
  <c r="AH594" i="7" s="1"/>
  <c r="Z594" i="7"/>
  <c r="Y594" i="7"/>
  <c r="X594" i="7"/>
  <c r="W594" i="7"/>
  <c r="V594" i="7"/>
  <c r="U594" i="7"/>
  <c r="T594" i="7"/>
  <c r="S594" i="7"/>
  <c r="R594" i="7"/>
  <c r="Q594" i="7"/>
  <c r="P594" i="7"/>
  <c r="O594" i="7"/>
  <c r="N594" i="7"/>
  <c r="M594" i="7"/>
  <c r="L594" i="7"/>
  <c r="I594" i="7"/>
  <c r="AI593" i="7"/>
  <c r="AH593" i="7" s="1"/>
  <c r="Z593" i="7"/>
  <c r="Y593" i="7"/>
  <c r="X593" i="7"/>
  <c r="W593" i="7"/>
  <c r="V593" i="7"/>
  <c r="U593" i="7"/>
  <c r="T593" i="7"/>
  <c r="S593" i="7"/>
  <c r="R593" i="7"/>
  <c r="Q593" i="7"/>
  <c r="P593" i="7"/>
  <c r="O593" i="7"/>
  <c r="N593" i="7"/>
  <c r="M593" i="7"/>
  <c r="L593" i="7"/>
  <c r="I593" i="7"/>
  <c r="AI592" i="7"/>
  <c r="AH592" i="7"/>
  <c r="Z592" i="7"/>
  <c r="Y592" i="7"/>
  <c r="X592" i="7"/>
  <c r="W592" i="7"/>
  <c r="V592" i="7"/>
  <c r="U592" i="7"/>
  <c r="T592" i="7"/>
  <c r="S592" i="7"/>
  <c r="R592" i="7"/>
  <c r="Q592" i="7"/>
  <c r="P592" i="7"/>
  <c r="O592" i="7"/>
  <c r="N592" i="7"/>
  <c r="M592" i="7"/>
  <c r="L592" i="7"/>
  <c r="I592" i="7"/>
  <c r="AI591" i="7"/>
  <c r="AH591" i="7" s="1"/>
  <c r="Z591" i="7"/>
  <c r="Y591" i="7"/>
  <c r="X591" i="7"/>
  <c r="W591" i="7"/>
  <c r="V591" i="7"/>
  <c r="U591" i="7"/>
  <c r="T591" i="7"/>
  <c r="S591" i="7"/>
  <c r="R591" i="7"/>
  <c r="Q591" i="7"/>
  <c r="P591" i="7"/>
  <c r="O591" i="7"/>
  <c r="N591" i="7"/>
  <c r="M591" i="7"/>
  <c r="L591" i="7"/>
  <c r="I591" i="7"/>
  <c r="AI590" i="7"/>
  <c r="AH590" i="7" s="1"/>
  <c r="Z590" i="7"/>
  <c r="Y590" i="7"/>
  <c r="X590" i="7"/>
  <c r="W590" i="7"/>
  <c r="V590" i="7"/>
  <c r="U590" i="7"/>
  <c r="T590" i="7"/>
  <c r="S590" i="7"/>
  <c r="R590" i="7"/>
  <c r="Q590" i="7"/>
  <c r="P590" i="7"/>
  <c r="O590" i="7"/>
  <c r="N590" i="7"/>
  <c r="M590" i="7"/>
  <c r="L590" i="7"/>
  <c r="I590" i="7"/>
  <c r="AI589" i="7"/>
  <c r="AH589" i="7" s="1"/>
  <c r="Z589" i="7"/>
  <c r="Y589" i="7"/>
  <c r="X589" i="7"/>
  <c r="W589" i="7"/>
  <c r="V589" i="7"/>
  <c r="U589" i="7"/>
  <c r="T589" i="7"/>
  <c r="S589" i="7"/>
  <c r="R589" i="7"/>
  <c r="Q589" i="7"/>
  <c r="P589" i="7"/>
  <c r="O589" i="7"/>
  <c r="N589" i="7"/>
  <c r="M589" i="7"/>
  <c r="L589" i="7"/>
  <c r="I589" i="7"/>
  <c r="AI588" i="7"/>
  <c r="AH588" i="7" s="1"/>
  <c r="Z588" i="7"/>
  <c r="Y588" i="7"/>
  <c r="X588" i="7"/>
  <c r="W588" i="7"/>
  <c r="V588" i="7"/>
  <c r="U588" i="7"/>
  <c r="T588" i="7"/>
  <c r="S588" i="7"/>
  <c r="R588" i="7"/>
  <c r="Q588" i="7"/>
  <c r="P588" i="7"/>
  <c r="O588" i="7"/>
  <c r="N588" i="7"/>
  <c r="M588" i="7"/>
  <c r="L588" i="7"/>
  <c r="I588" i="7"/>
  <c r="AI587" i="7"/>
  <c r="AH587" i="7" s="1"/>
  <c r="Z587" i="7"/>
  <c r="Y587" i="7"/>
  <c r="X587" i="7"/>
  <c r="W587" i="7"/>
  <c r="V587" i="7"/>
  <c r="U587" i="7"/>
  <c r="T587" i="7"/>
  <c r="S587" i="7"/>
  <c r="R587" i="7"/>
  <c r="Q587" i="7"/>
  <c r="P587" i="7"/>
  <c r="O587" i="7"/>
  <c r="N587" i="7"/>
  <c r="M587" i="7"/>
  <c r="L587" i="7"/>
  <c r="I587" i="7"/>
  <c r="AI586" i="7"/>
  <c r="AH586" i="7" s="1"/>
  <c r="Z586" i="7"/>
  <c r="Y586" i="7"/>
  <c r="X586" i="7"/>
  <c r="W586" i="7"/>
  <c r="V586" i="7"/>
  <c r="U586" i="7"/>
  <c r="T586" i="7"/>
  <c r="S586" i="7"/>
  <c r="R586" i="7"/>
  <c r="Q586" i="7"/>
  <c r="P586" i="7"/>
  <c r="O586" i="7"/>
  <c r="N586" i="7"/>
  <c r="M586" i="7"/>
  <c r="L586" i="7"/>
  <c r="I586" i="7"/>
  <c r="AI585" i="7"/>
  <c r="AH585" i="7" s="1"/>
  <c r="Z585" i="7"/>
  <c r="Y585" i="7"/>
  <c r="X585" i="7"/>
  <c r="W585" i="7"/>
  <c r="V585" i="7"/>
  <c r="U585" i="7"/>
  <c r="T585" i="7"/>
  <c r="S585" i="7"/>
  <c r="R585" i="7"/>
  <c r="Q585" i="7"/>
  <c r="P585" i="7"/>
  <c r="O585" i="7"/>
  <c r="N585" i="7"/>
  <c r="M585" i="7"/>
  <c r="L585" i="7"/>
  <c r="I585" i="7"/>
  <c r="AI584" i="7"/>
  <c r="AH584" i="7"/>
  <c r="Z584" i="7"/>
  <c r="Y584" i="7"/>
  <c r="X584" i="7"/>
  <c r="W584" i="7"/>
  <c r="V584" i="7"/>
  <c r="U584" i="7"/>
  <c r="T584" i="7"/>
  <c r="S584" i="7"/>
  <c r="R584" i="7"/>
  <c r="Q584" i="7"/>
  <c r="P584" i="7"/>
  <c r="O584" i="7"/>
  <c r="N584" i="7"/>
  <c r="M584" i="7"/>
  <c r="L584" i="7"/>
  <c r="I584" i="7"/>
  <c r="AI583" i="7"/>
  <c r="AH583" i="7" s="1"/>
  <c r="Z583" i="7"/>
  <c r="Y583" i="7"/>
  <c r="X583" i="7"/>
  <c r="W583" i="7"/>
  <c r="V583" i="7"/>
  <c r="U583" i="7"/>
  <c r="T583" i="7"/>
  <c r="S583" i="7"/>
  <c r="R583" i="7"/>
  <c r="Q583" i="7"/>
  <c r="P583" i="7"/>
  <c r="O583" i="7"/>
  <c r="N583" i="7"/>
  <c r="M583" i="7"/>
  <c r="L583" i="7"/>
  <c r="I583" i="7"/>
  <c r="AI582" i="7"/>
  <c r="AH582" i="7" s="1"/>
  <c r="Z582" i="7"/>
  <c r="Y582" i="7"/>
  <c r="X582" i="7"/>
  <c r="W582" i="7"/>
  <c r="V582" i="7"/>
  <c r="U582" i="7"/>
  <c r="T582" i="7"/>
  <c r="S582" i="7"/>
  <c r="R582" i="7"/>
  <c r="Q582" i="7"/>
  <c r="P582" i="7"/>
  <c r="O582" i="7"/>
  <c r="N582" i="7"/>
  <c r="M582" i="7"/>
  <c r="L582" i="7"/>
  <c r="I582" i="7"/>
  <c r="AI581" i="7"/>
  <c r="AH581" i="7" s="1"/>
  <c r="Z581" i="7"/>
  <c r="Y581" i="7"/>
  <c r="X581" i="7"/>
  <c r="W581" i="7"/>
  <c r="V581" i="7"/>
  <c r="U581" i="7"/>
  <c r="T581" i="7"/>
  <c r="S581" i="7"/>
  <c r="R581" i="7"/>
  <c r="Q581" i="7"/>
  <c r="P581" i="7"/>
  <c r="O581" i="7"/>
  <c r="N581" i="7"/>
  <c r="M581" i="7"/>
  <c r="L581" i="7"/>
  <c r="I581" i="7"/>
  <c r="AI580" i="7"/>
  <c r="AH580" i="7" s="1"/>
  <c r="Z580" i="7"/>
  <c r="Y580" i="7"/>
  <c r="X580" i="7"/>
  <c r="W580" i="7"/>
  <c r="V580" i="7"/>
  <c r="U580" i="7"/>
  <c r="T580" i="7"/>
  <c r="S580" i="7"/>
  <c r="R580" i="7"/>
  <c r="Q580" i="7"/>
  <c r="P580" i="7"/>
  <c r="O580" i="7"/>
  <c r="N580" i="7"/>
  <c r="M580" i="7"/>
  <c r="L580" i="7"/>
  <c r="I580" i="7"/>
  <c r="AI579" i="7"/>
  <c r="AH579" i="7" s="1"/>
  <c r="Z579" i="7"/>
  <c r="Y579" i="7"/>
  <c r="X579" i="7"/>
  <c r="W579" i="7"/>
  <c r="V579" i="7"/>
  <c r="U579" i="7"/>
  <c r="T579" i="7"/>
  <c r="S579" i="7"/>
  <c r="R579" i="7"/>
  <c r="Q579" i="7"/>
  <c r="P579" i="7"/>
  <c r="O579" i="7"/>
  <c r="N579" i="7"/>
  <c r="M579" i="7"/>
  <c r="L579" i="7"/>
  <c r="I579" i="7"/>
  <c r="AI578" i="7"/>
  <c r="AH578" i="7" s="1"/>
  <c r="Z578" i="7"/>
  <c r="Y578" i="7"/>
  <c r="X578" i="7"/>
  <c r="W578" i="7"/>
  <c r="V578" i="7"/>
  <c r="U578" i="7"/>
  <c r="T578" i="7"/>
  <c r="S578" i="7"/>
  <c r="R578" i="7"/>
  <c r="Q578" i="7"/>
  <c r="P578" i="7"/>
  <c r="O578" i="7"/>
  <c r="N578" i="7"/>
  <c r="M578" i="7"/>
  <c r="L578" i="7"/>
  <c r="I578" i="7"/>
  <c r="AI577" i="7"/>
  <c r="AH577" i="7" s="1"/>
  <c r="Z577" i="7"/>
  <c r="Y577" i="7"/>
  <c r="X577" i="7"/>
  <c r="W577" i="7"/>
  <c r="V577" i="7"/>
  <c r="U577" i="7"/>
  <c r="T577" i="7"/>
  <c r="S577" i="7"/>
  <c r="R577" i="7"/>
  <c r="Q577" i="7"/>
  <c r="P577" i="7"/>
  <c r="O577" i="7"/>
  <c r="N577" i="7"/>
  <c r="M577" i="7"/>
  <c r="L577" i="7"/>
  <c r="I577" i="7"/>
  <c r="AI576" i="7"/>
  <c r="AH576" i="7" s="1"/>
  <c r="Z576" i="7"/>
  <c r="Y576" i="7"/>
  <c r="X576" i="7"/>
  <c r="W576" i="7"/>
  <c r="V576" i="7"/>
  <c r="U576" i="7"/>
  <c r="T576" i="7"/>
  <c r="S576" i="7"/>
  <c r="R576" i="7"/>
  <c r="Q576" i="7"/>
  <c r="P576" i="7"/>
  <c r="O576" i="7"/>
  <c r="N576" i="7"/>
  <c r="M576" i="7"/>
  <c r="L576" i="7"/>
  <c r="I576" i="7"/>
  <c r="AI575" i="7"/>
  <c r="AH575" i="7" s="1"/>
  <c r="Z575" i="7"/>
  <c r="Y575" i="7"/>
  <c r="X575" i="7"/>
  <c r="W575" i="7"/>
  <c r="V575" i="7"/>
  <c r="U575" i="7"/>
  <c r="T575" i="7"/>
  <c r="S575" i="7"/>
  <c r="R575" i="7"/>
  <c r="Q575" i="7"/>
  <c r="P575" i="7"/>
  <c r="O575" i="7"/>
  <c r="N575" i="7"/>
  <c r="M575" i="7"/>
  <c r="L575" i="7"/>
  <c r="I575" i="7"/>
  <c r="AI574" i="7"/>
  <c r="AH574" i="7" s="1"/>
  <c r="Z574" i="7"/>
  <c r="Y574" i="7"/>
  <c r="X574" i="7"/>
  <c r="W574" i="7"/>
  <c r="V574" i="7"/>
  <c r="U574" i="7"/>
  <c r="T574" i="7"/>
  <c r="S574" i="7"/>
  <c r="R574" i="7"/>
  <c r="Q574" i="7"/>
  <c r="P574" i="7"/>
  <c r="O574" i="7"/>
  <c r="N574" i="7"/>
  <c r="M574" i="7"/>
  <c r="L574" i="7"/>
  <c r="I574" i="7"/>
  <c r="AI573" i="7"/>
  <c r="AH573" i="7" s="1"/>
  <c r="Z573" i="7"/>
  <c r="Y573" i="7"/>
  <c r="X573" i="7"/>
  <c r="W573" i="7"/>
  <c r="V573" i="7"/>
  <c r="U573" i="7"/>
  <c r="T573" i="7"/>
  <c r="S573" i="7"/>
  <c r="R573" i="7"/>
  <c r="Q573" i="7"/>
  <c r="P573" i="7"/>
  <c r="O573" i="7"/>
  <c r="N573" i="7"/>
  <c r="M573" i="7"/>
  <c r="L573" i="7"/>
  <c r="I573" i="7"/>
  <c r="AI572" i="7"/>
  <c r="AH572" i="7" s="1"/>
  <c r="Z572" i="7"/>
  <c r="Y572" i="7"/>
  <c r="X572" i="7"/>
  <c r="W572" i="7"/>
  <c r="V572" i="7"/>
  <c r="U572" i="7"/>
  <c r="T572" i="7"/>
  <c r="S572" i="7"/>
  <c r="R572" i="7"/>
  <c r="Q572" i="7"/>
  <c r="P572" i="7"/>
  <c r="O572" i="7"/>
  <c r="N572" i="7"/>
  <c r="M572" i="7"/>
  <c r="L572" i="7"/>
  <c r="I572" i="7"/>
  <c r="AI571" i="7"/>
  <c r="AH571" i="7" s="1"/>
  <c r="Z571" i="7"/>
  <c r="Y571" i="7"/>
  <c r="X571" i="7"/>
  <c r="W571" i="7"/>
  <c r="V571" i="7"/>
  <c r="U571" i="7"/>
  <c r="T571" i="7"/>
  <c r="S571" i="7"/>
  <c r="R571" i="7"/>
  <c r="Q571" i="7"/>
  <c r="P571" i="7"/>
  <c r="O571" i="7"/>
  <c r="N571" i="7"/>
  <c r="M571" i="7"/>
  <c r="L571" i="7"/>
  <c r="I571" i="7"/>
  <c r="AI570" i="7"/>
  <c r="AH570" i="7" s="1"/>
  <c r="Z570" i="7"/>
  <c r="Y570" i="7"/>
  <c r="X570" i="7"/>
  <c r="W570" i="7"/>
  <c r="V570" i="7"/>
  <c r="U570" i="7"/>
  <c r="T570" i="7"/>
  <c r="S570" i="7"/>
  <c r="R570" i="7"/>
  <c r="Q570" i="7"/>
  <c r="P570" i="7"/>
  <c r="O570" i="7"/>
  <c r="N570" i="7"/>
  <c r="M570" i="7"/>
  <c r="L570" i="7"/>
  <c r="I570" i="7"/>
  <c r="AI569" i="7"/>
  <c r="AH569" i="7" s="1"/>
  <c r="Z569" i="7"/>
  <c r="Y569" i="7"/>
  <c r="X569" i="7"/>
  <c r="W569" i="7"/>
  <c r="V569" i="7"/>
  <c r="U569" i="7"/>
  <c r="T569" i="7"/>
  <c r="S569" i="7"/>
  <c r="R569" i="7"/>
  <c r="Q569" i="7"/>
  <c r="P569" i="7"/>
  <c r="O569" i="7"/>
  <c r="N569" i="7"/>
  <c r="M569" i="7"/>
  <c r="L569" i="7"/>
  <c r="I569" i="7"/>
  <c r="AI568" i="7"/>
  <c r="AH568" i="7" s="1"/>
  <c r="Z568" i="7"/>
  <c r="Y568" i="7"/>
  <c r="X568" i="7"/>
  <c r="W568" i="7"/>
  <c r="V568" i="7"/>
  <c r="U568" i="7"/>
  <c r="T568" i="7"/>
  <c r="S568" i="7"/>
  <c r="R568" i="7"/>
  <c r="Q568" i="7"/>
  <c r="P568" i="7"/>
  <c r="O568" i="7"/>
  <c r="N568" i="7"/>
  <c r="M568" i="7"/>
  <c r="L568" i="7"/>
  <c r="I568" i="7"/>
  <c r="AI567" i="7"/>
  <c r="AH567" i="7" s="1"/>
  <c r="Z567" i="7"/>
  <c r="Y567" i="7"/>
  <c r="X567" i="7"/>
  <c r="W567" i="7"/>
  <c r="V567" i="7"/>
  <c r="U567" i="7"/>
  <c r="T567" i="7"/>
  <c r="S567" i="7"/>
  <c r="R567" i="7"/>
  <c r="Q567" i="7"/>
  <c r="P567" i="7"/>
  <c r="O567" i="7"/>
  <c r="N567" i="7"/>
  <c r="M567" i="7"/>
  <c r="L567" i="7"/>
  <c r="I567" i="7"/>
  <c r="AI566" i="7"/>
  <c r="AH566" i="7" s="1"/>
  <c r="Z566" i="7"/>
  <c r="Y566" i="7"/>
  <c r="X566" i="7"/>
  <c r="W566" i="7"/>
  <c r="V566" i="7"/>
  <c r="U566" i="7"/>
  <c r="T566" i="7"/>
  <c r="S566" i="7"/>
  <c r="R566" i="7"/>
  <c r="Q566" i="7"/>
  <c r="P566" i="7"/>
  <c r="O566" i="7"/>
  <c r="N566" i="7"/>
  <c r="M566" i="7"/>
  <c r="L566" i="7"/>
  <c r="I566" i="7"/>
  <c r="AI565" i="7"/>
  <c r="AH565" i="7" s="1"/>
  <c r="Z565" i="7"/>
  <c r="Y565" i="7"/>
  <c r="X565" i="7"/>
  <c r="W565" i="7"/>
  <c r="V565" i="7"/>
  <c r="U565" i="7"/>
  <c r="T565" i="7"/>
  <c r="S565" i="7"/>
  <c r="R565" i="7"/>
  <c r="Q565" i="7"/>
  <c r="P565" i="7"/>
  <c r="O565" i="7"/>
  <c r="N565" i="7"/>
  <c r="M565" i="7"/>
  <c r="L565" i="7"/>
  <c r="I565" i="7"/>
  <c r="AI564" i="7"/>
  <c r="AH564" i="7" s="1"/>
  <c r="Z564" i="7"/>
  <c r="Y564" i="7"/>
  <c r="X564" i="7"/>
  <c r="W564" i="7"/>
  <c r="V564" i="7"/>
  <c r="U564" i="7"/>
  <c r="T564" i="7"/>
  <c r="S564" i="7"/>
  <c r="R564" i="7"/>
  <c r="Q564" i="7"/>
  <c r="P564" i="7"/>
  <c r="O564" i="7"/>
  <c r="N564" i="7"/>
  <c r="M564" i="7"/>
  <c r="L564" i="7"/>
  <c r="I564" i="7"/>
  <c r="AI563" i="7"/>
  <c r="AH563" i="7" s="1"/>
  <c r="Z563" i="7"/>
  <c r="Y563" i="7"/>
  <c r="X563" i="7"/>
  <c r="W563" i="7"/>
  <c r="V563" i="7"/>
  <c r="U563" i="7"/>
  <c r="T563" i="7"/>
  <c r="S563" i="7"/>
  <c r="R563" i="7"/>
  <c r="Q563" i="7"/>
  <c r="P563" i="7"/>
  <c r="O563" i="7"/>
  <c r="N563" i="7"/>
  <c r="M563" i="7"/>
  <c r="L563" i="7"/>
  <c r="I563" i="7"/>
  <c r="AI562" i="7"/>
  <c r="AH562" i="7" s="1"/>
  <c r="Z562" i="7"/>
  <c r="Y562" i="7"/>
  <c r="X562" i="7"/>
  <c r="W562" i="7"/>
  <c r="V562" i="7"/>
  <c r="U562" i="7"/>
  <c r="T562" i="7"/>
  <c r="S562" i="7"/>
  <c r="R562" i="7"/>
  <c r="Q562" i="7"/>
  <c r="P562" i="7"/>
  <c r="O562" i="7"/>
  <c r="N562" i="7"/>
  <c r="M562" i="7"/>
  <c r="L562" i="7"/>
  <c r="I562" i="7"/>
  <c r="AI561" i="7"/>
  <c r="AH561" i="7" s="1"/>
  <c r="Z561" i="7"/>
  <c r="Y561" i="7"/>
  <c r="X561" i="7"/>
  <c r="W561" i="7"/>
  <c r="V561" i="7"/>
  <c r="U561" i="7"/>
  <c r="T561" i="7"/>
  <c r="S561" i="7"/>
  <c r="R561" i="7"/>
  <c r="Q561" i="7"/>
  <c r="P561" i="7"/>
  <c r="O561" i="7"/>
  <c r="N561" i="7"/>
  <c r="M561" i="7"/>
  <c r="L561" i="7"/>
  <c r="I561" i="7"/>
  <c r="AI560" i="7"/>
  <c r="AH560" i="7"/>
  <c r="Z560" i="7"/>
  <c r="Y560" i="7"/>
  <c r="X560" i="7"/>
  <c r="W560" i="7"/>
  <c r="V560" i="7"/>
  <c r="U560" i="7"/>
  <c r="T560" i="7"/>
  <c r="S560" i="7"/>
  <c r="R560" i="7"/>
  <c r="Q560" i="7"/>
  <c r="P560" i="7"/>
  <c r="O560" i="7"/>
  <c r="N560" i="7"/>
  <c r="M560" i="7"/>
  <c r="L560" i="7"/>
  <c r="I560" i="7"/>
  <c r="AI559" i="7"/>
  <c r="AH559" i="7" s="1"/>
  <c r="Z559" i="7"/>
  <c r="Y559" i="7"/>
  <c r="X559" i="7"/>
  <c r="W559" i="7"/>
  <c r="V559" i="7"/>
  <c r="U559" i="7"/>
  <c r="T559" i="7"/>
  <c r="S559" i="7"/>
  <c r="R559" i="7"/>
  <c r="Q559" i="7"/>
  <c r="P559" i="7"/>
  <c r="O559" i="7"/>
  <c r="N559" i="7"/>
  <c r="M559" i="7"/>
  <c r="L559" i="7"/>
  <c r="I559" i="7"/>
  <c r="AI558" i="7"/>
  <c r="AH558" i="7" s="1"/>
  <c r="Z558" i="7"/>
  <c r="Y558" i="7"/>
  <c r="X558" i="7"/>
  <c r="W558" i="7"/>
  <c r="V558" i="7"/>
  <c r="U558" i="7"/>
  <c r="T558" i="7"/>
  <c r="S558" i="7"/>
  <c r="R558" i="7"/>
  <c r="Q558" i="7"/>
  <c r="P558" i="7"/>
  <c r="O558" i="7"/>
  <c r="N558" i="7"/>
  <c r="M558" i="7"/>
  <c r="L558" i="7"/>
  <c r="I558" i="7"/>
  <c r="AI557" i="7"/>
  <c r="AH557" i="7" s="1"/>
  <c r="Z557" i="7"/>
  <c r="Y557" i="7"/>
  <c r="X557" i="7"/>
  <c r="W557" i="7"/>
  <c r="V557" i="7"/>
  <c r="U557" i="7"/>
  <c r="T557" i="7"/>
  <c r="S557" i="7"/>
  <c r="R557" i="7"/>
  <c r="Q557" i="7"/>
  <c r="P557" i="7"/>
  <c r="O557" i="7"/>
  <c r="N557" i="7"/>
  <c r="M557" i="7"/>
  <c r="L557" i="7"/>
  <c r="I557" i="7"/>
  <c r="AI556" i="7"/>
  <c r="AH556" i="7" s="1"/>
  <c r="Z556" i="7"/>
  <c r="Y556" i="7"/>
  <c r="X556" i="7"/>
  <c r="W556" i="7"/>
  <c r="V556" i="7"/>
  <c r="U556" i="7"/>
  <c r="T556" i="7"/>
  <c r="S556" i="7"/>
  <c r="R556" i="7"/>
  <c r="Q556" i="7"/>
  <c r="P556" i="7"/>
  <c r="O556" i="7"/>
  <c r="N556" i="7"/>
  <c r="M556" i="7"/>
  <c r="L556" i="7"/>
  <c r="I556" i="7"/>
  <c r="AI555" i="7"/>
  <c r="AH555" i="7" s="1"/>
  <c r="Z555" i="7"/>
  <c r="Y555" i="7"/>
  <c r="X555" i="7"/>
  <c r="W555" i="7"/>
  <c r="V555" i="7"/>
  <c r="U555" i="7"/>
  <c r="T555" i="7"/>
  <c r="S555" i="7"/>
  <c r="R555" i="7"/>
  <c r="Q555" i="7"/>
  <c r="P555" i="7"/>
  <c r="O555" i="7"/>
  <c r="N555" i="7"/>
  <c r="M555" i="7"/>
  <c r="L555" i="7"/>
  <c r="I555" i="7"/>
  <c r="AI554" i="7"/>
  <c r="AH554" i="7" s="1"/>
  <c r="Z554" i="7"/>
  <c r="Y554" i="7"/>
  <c r="X554" i="7"/>
  <c r="W554" i="7"/>
  <c r="V554" i="7"/>
  <c r="U554" i="7"/>
  <c r="T554" i="7"/>
  <c r="S554" i="7"/>
  <c r="R554" i="7"/>
  <c r="Q554" i="7"/>
  <c r="P554" i="7"/>
  <c r="O554" i="7"/>
  <c r="N554" i="7"/>
  <c r="M554" i="7"/>
  <c r="L554" i="7"/>
  <c r="I554" i="7"/>
  <c r="AI553" i="7"/>
  <c r="AH553" i="7" s="1"/>
  <c r="Z553" i="7"/>
  <c r="Y553" i="7"/>
  <c r="X553" i="7"/>
  <c r="W553" i="7"/>
  <c r="V553" i="7"/>
  <c r="U553" i="7"/>
  <c r="T553" i="7"/>
  <c r="S553" i="7"/>
  <c r="R553" i="7"/>
  <c r="Q553" i="7"/>
  <c r="P553" i="7"/>
  <c r="O553" i="7"/>
  <c r="N553" i="7"/>
  <c r="M553" i="7"/>
  <c r="L553" i="7"/>
  <c r="I553" i="7"/>
  <c r="AI552" i="7"/>
  <c r="AH552" i="7"/>
  <c r="Z552" i="7"/>
  <c r="Y552" i="7"/>
  <c r="X552" i="7"/>
  <c r="W552" i="7"/>
  <c r="V552" i="7"/>
  <c r="U552" i="7"/>
  <c r="T552" i="7"/>
  <c r="S552" i="7"/>
  <c r="R552" i="7"/>
  <c r="Q552" i="7"/>
  <c r="P552" i="7"/>
  <c r="O552" i="7"/>
  <c r="N552" i="7"/>
  <c r="M552" i="7"/>
  <c r="L552" i="7"/>
  <c r="I552" i="7"/>
  <c r="AI551" i="7"/>
  <c r="AH551" i="7" s="1"/>
  <c r="Z551" i="7"/>
  <c r="Y551" i="7"/>
  <c r="X551" i="7"/>
  <c r="W551" i="7"/>
  <c r="V551" i="7"/>
  <c r="U551" i="7"/>
  <c r="T551" i="7"/>
  <c r="S551" i="7"/>
  <c r="R551" i="7"/>
  <c r="Q551" i="7"/>
  <c r="P551" i="7"/>
  <c r="O551" i="7"/>
  <c r="N551" i="7"/>
  <c r="M551" i="7"/>
  <c r="L551" i="7"/>
  <c r="I551" i="7"/>
  <c r="AI550" i="7"/>
  <c r="AH550" i="7" s="1"/>
  <c r="Z550" i="7"/>
  <c r="Y550" i="7"/>
  <c r="X550" i="7"/>
  <c r="W550" i="7"/>
  <c r="V550" i="7"/>
  <c r="U550" i="7"/>
  <c r="T550" i="7"/>
  <c r="S550" i="7"/>
  <c r="R550" i="7"/>
  <c r="Q550" i="7"/>
  <c r="P550" i="7"/>
  <c r="O550" i="7"/>
  <c r="N550" i="7"/>
  <c r="M550" i="7"/>
  <c r="L550" i="7"/>
  <c r="I550" i="7"/>
  <c r="AI549" i="7"/>
  <c r="AH549" i="7" s="1"/>
  <c r="Z549" i="7"/>
  <c r="Y549" i="7"/>
  <c r="X549" i="7"/>
  <c r="W549" i="7"/>
  <c r="V549" i="7"/>
  <c r="U549" i="7"/>
  <c r="T549" i="7"/>
  <c r="S549" i="7"/>
  <c r="R549" i="7"/>
  <c r="Q549" i="7"/>
  <c r="P549" i="7"/>
  <c r="O549" i="7"/>
  <c r="N549" i="7"/>
  <c r="M549" i="7"/>
  <c r="L549" i="7"/>
  <c r="I549" i="7"/>
  <c r="AI548" i="7"/>
  <c r="AH548" i="7" s="1"/>
  <c r="Z548" i="7"/>
  <c r="Y548" i="7"/>
  <c r="X548" i="7"/>
  <c r="W548" i="7"/>
  <c r="V548" i="7"/>
  <c r="U548" i="7"/>
  <c r="T548" i="7"/>
  <c r="S548" i="7"/>
  <c r="R548" i="7"/>
  <c r="Q548" i="7"/>
  <c r="P548" i="7"/>
  <c r="O548" i="7"/>
  <c r="N548" i="7"/>
  <c r="M548" i="7"/>
  <c r="L548" i="7"/>
  <c r="I548" i="7"/>
  <c r="AI547" i="7"/>
  <c r="AH547" i="7" s="1"/>
  <c r="Z547" i="7"/>
  <c r="Y547" i="7"/>
  <c r="X547" i="7"/>
  <c r="W547" i="7"/>
  <c r="V547" i="7"/>
  <c r="U547" i="7"/>
  <c r="T547" i="7"/>
  <c r="S547" i="7"/>
  <c r="R547" i="7"/>
  <c r="Q547" i="7"/>
  <c r="P547" i="7"/>
  <c r="O547" i="7"/>
  <c r="N547" i="7"/>
  <c r="M547" i="7"/>
  <c r="L547" i="7"/>
  <c r="I547" i="7"/>
  <c r="AI546" i="7"/>
  <c r="AH546" i="7" s="1"/>
  <c r="Z546" i="7"/>
  <c r="Y546" i="7"/>
  <c r="X546" i="7"/>
  <c r="W546" i="7"/>
  <c r="V546" i="7"/>
  <c r="U546" i="7"/>
  <c r="T546" i="7"/>
  <c r="S546" i="7"/>
  <c r="R546" i="7"/>
  <c r="Q546" i="7"/>
  <c r="P546" i="7"/>
  <c r="O546" i="7"/>
  <c r="N546" i="7"/>
  <c r="M546" i="7"/>
  <c r="L546" i="7"/>
  <c r="I546" i="7"/>
  <c r="AI545" i="7"/>
  <c r="AH545" i="7" s="1"/>
  <c r="Z545" i="7"/>
  <c r="Y545" i="7"/>
  <c r="X545" i="7"/>
  <c r="W545" i="7"/>
  <c r="V545" i="7"/>
  <c r="U545" i="7"/>
  <c r="T545" i="7"/>
  <c r="S545" i="7"/>
  <c r="R545" i="7"/>
  <c r="Q545" i="7"/>
  <c r="P545" i="7"/>
  <c r="O545" i="7"/>
  <c r="N545" i="7"/>
  <c r="M545" i="7"/>
  <c r="L545" i="7"/>
  <c r="I545" i="7"/>
  <c r="AI544" i="7"/>
  <c r="AH544" i="7"/>
  <c r="Z544" i="7"/>
  <c r="Y544" i="7"/>
  <c r="X544" i="7"/>
  <c r="W544" i="7"/>
  <c r="V544" i="7"/>
  <c r="U544" i="7"/>
  <c r="T544" i="7"/>
  <c r="S544" i="7"/>
  <c r="R544" i="7"/>
  <c r="Q544" i="7"/>
  <c r="P544" i="7"/>
  <c r="O544" i="7"/>
  <c r="N544" i="7"/>
  <c r="M544" i="7"/>
  <c r="L544" i="7"/>
  <c r="I544" i="7"/>
  <c r="AI543" i="7"/>
  <c r="AH543" i="7" s="1"/>
  <c r="Z543" i="7"/>
  <c r="Y543" i="7"/>
  <c r="X543" i="7"/>
  <c r="W543" i="7"/>
  <c r="V543" i="7"/>
  <c r="U543" i="7"/>
  <c r="T543" i="7"/>
  <c r="S543" i="7"/>
  <c r="R543" i="7"/>
  <c r="Q543" i="7"/>
  <c r="P543" i="7"/>
  <c r="O543" i="7"/>
  <c r="N543" i="7"/>
  <c r="M543" i="7"/>
  <c r="L543" i="7"/>
  <c r="I543" i="7"/>
  <c r="AI542" i="7"/>
  <c r="AH542" i="7" s="1"/>
  <c r="Z542" i="7"/>
  <c r="Y542" i="7"/>
  <c r="X542" i="7"/>
  <c r="W542" i="7"/>
  <c r="V542" i="7"/>
  <c r="U542" i="7"/>
  <c r="T542" i="7"/>
  <c r="S542" i="7"/>
  <c r="R542" i="7"/>
  <c r="Q542" i="7"/>
  <c r="P542" i="7"/>
  <c r="O542" i="7"/>
  <c r="N542" i="7"/>
  <c r="M542" i="7"/>
  <c r="L542" i="7"/>
  <c r="I542" i="7"/>
  <c r="AI541" i="7"/>
  <c r="AH541" i="7" s="1"/>
  <c r="Z541" i="7"/>
  <c r="Y541" i="7"/>
  <c r="X541" i="7"/>
  <c r="W541" i="7"/>
  <c r="V541" i="7"/>
  <c r="U541" i="7"/>
  <c r="T541" i="7"/>
  <c r="S541" i="7"/>
  <c r="R541" i="7"/>
  <c r="Q541" i="7"/>
  <c r="P541" i="7"/>
  <c r="O541" i="7"/>
  <c r="N541" i="7"/>
  <c r="M541" i="7"/>
  <c r="L541" i="7"/>
  <c r="I541" i="7"/>
  <c r="AI540" i="7"/>
  <c r="AH540" i="7" s="1"/>
  <c r="Z540" i="7"/>
  <c r="Y540" i="7"/>
  <c r="X540" i="7"/>
  <c r="W540" i="7"/>
  <c r="V540" i="7"/>
  <c r="U540" i="7"/>
  <c r="T540" i="7"/>
  <c r="S540" i="7"/>
  <c r="R540" i="7"/>
  <c r="Q540" i="7"/>
  <c r="P540" i="7"/>
  <c r="O540" i="7"/>
  <c r="N540" i="7"/>
  <c r="M540" i="7"/>
  <c r="L540" i="7"/>
  <c r="I540" i="7"/>
  <c r="AI539" i="7"/>
  <c r="AH539" i="7" s="1"/>
  <c r="Z539" i="7"/>
  <c r="Y539" i="7"/>
  <c r="X539" i="7"/>
  <c r="W539" i="7"/>
  <c r="V539" i="7"/>
  <c r="U539" i="7"/>
  <c r="T539" i="7"/>
  <c r="S539" i="7"/>
  <c r="R539" i="7"/>
  <c r="Q539" i="7"/>
  <c r="P539" i="7"/>
  <c r="O539" i="7"/>
  <c r="N539" i="7"/>
  <c r="M539" i="7"/>
  <c r="L539" i="7"/>
  <c r="I539" i="7"/>
  <c r="AI538" i="7"/>
  <c r="AH538" i="7" s="1"/>
  <c r="Z538" i="7"/>
  <c r="Y538" i="7"/>
  <c r="X538" i="7"/>
  <c r="W538" i="7"/>
  <c r="V538" i="7"/>
  <c r="U538" i="7"/>
  <c r="T538" i="7"/>
  <c r="S538" i="7"/>
  <c r="R538" i="7"/>
  <c r="Q538" i="7"/>
  <c r="P538" i="7"/>
  <c r="O538" i="7"/>
  <c r="N538" i="7"/>
  <c r="M538" i="7"/>
  <c r="L538" i="7"/>
  <c r="I538" i="7"/>
  <c r="AI537" i="7"/>
  <c r="AH537" i="7" s="1"/>
  <c r="Z537" i="7"/>
  <c r="Y537" i="7"/>
  <c r="X537" i="7"/>
  <c r="W537" i="7"/>
  <c r="V537" i="7"/>
  <c r="U537" i="7"/>
  <c r="T537" i="7"/>
  <c r="S537" i="7"/>
  <c r="R537" i="7"/>
  <c r="Q537" i="7"/>
  <c r="P537" i="7"/>
  <c r="O537" i="7"/>
  <c r="N537" i="7"/>
  <c r="M537" i="7"/>
  <c r="L537" i="7"/>
  <c r="I537" i="7"/>
  <c r="AI536" i="7"/>
  <c r="AH536" i="7" s="1"/>
  <c r="Z536" i="7"/>
  <c r="Y536" i="7"/>
  <c r="X536" i="7"/>
  <c r="W536" i="7"/>
  <c r="V536" i="7"/>
  <c r="U536" i="7"/>
  <c r="T536" i="7"/>
  <c r="S536" i="7"/>
  <c r="R536" i="7"/>
  <c r="Q536" i="7"/>
  <c r="P536" i="7"/>
  <c r="O536" i="7"/>
  <c r="N536" i="7"/>
  <c r="M536" i="7"/>
  <c r="L536" i="7"/>
  <c r="I536" i="7"/>
  <c r="AI535" i="7"/>
  <c r="AH535" i="7" s="1"/>
  <c r="Z535" i="7"/>
  <c r="Y535" i="7"/>
  <c r="X535" i="7"/>
  <c r="W535" i="7"/>
  <c r="V535" i="7"/>
  <c r="U535" i="7"/>
  <c r="T535" i="7"/>
  <c r="S535" i="7"/>
  <c r="R535" i="7"/>
  <c r="Q535" i="7"/>
  <c r="P535" i="7"/>
  <c r="O535" i="7"/>
  <c r="N535" i="7"/>
  <c r="M535" i="7"/>
  <c r="L535" i="7"/>
  <c r="I535" i="7"/>
  <c r="AI534" i="7"/>
  <c r="AH534" i="7" s="1"/>
  <c r="Z534" i="7"/>
  <c r="Y534" i="7"/>
  <c r="X534" i="7"/>
  <c r="W534" i="7"/>
  <c r="V534" i="7"/>
  <c r="U534" i="7"/>
  <c r="T534" i="7"/>
  <c r="S534" i="7"/>
  <c r="R534" i="7"/>
  <c r="Q534" i="7"/>
  <c r="P534" i="7"/>
  <c r="O534" i="7"/>
  <c r="N534" i="7"/>
  <c r="M534" i="7"/>
  <c r="L534" i="7"/>
  <c r="I534" i="7"/>
  <c r="AI533" i="7"/>
  <c r="AH533" i="7" s="1"/>
  <c r="Z533" i="7"/>
  <c r="Y533" i="7"/>
  <c r="X533" i="7"/>
  <c r="W533" i="7"/>
  <c r="V533" i="7"/>
  <c r="U533" i="7"/>
  <c r="T533" i="7"/>
  <c r="S533" i="7"/>
  <c r="R533" i="7"/>
  <c r="Q533" i="7"/>
  <c r="P533" i="7"/>
  <c r="O533" i="7"/>
  <c r="N533" i="7"/>
  <c r="M533" i="7"/>
  <c r="L533" i="7"/>
  <c r="I533" i="7"/>
  <c r="AI532" i="7"/>
  <c r="AH532" i="7" s="1"/>
  <c r="Z532" i="7"/>
  <c r="Y532" i="7"/>
  <c r="X532" i="7"/>
  <c r="W532" i="7"/>
  <c r="V532" i="7"/>
  <c r="U532" i="7"/>
  <c r="T532" i="7"/>
  <c r="S532" i="7"/>
  <c r="R532" i="7"/>
  <c r="Q532" i="7"/>
  <c r="P532" i="7"/>
  <c r="O532" i="7"/>
  <c r="N532" i="7"/>
  <c r="M532" i="7"/>
  <c r="L532" i="7"/>
  <c r="I532" i="7"/>
  <c r="AI531" i="7"/>
  <c r="AH531" i="7" s="1"/>
  <c r="Z531" i="7"/>
  <c r="Y531" i="7"/>
  <c r="X531" i="7"/>
  <c r="W531" i="7"/>
  <c r="V531" i="7"/>
  <c r="U531" i="7"/>
  <c r="T531" i="7"/>
  <c r="S531" i="7"/>
  <c r="R531" i="7"/>
  <c r="Q531" i="7"/>
  <c r="P531" i="7"/>
  <c r="O531" i="7"/>
  <c r="N531" i="7"/>
  <c r="M531" i="7"/>
  <c r="L531" i="7"/>
  <c r="I531" i="7"/>
  <c r="AI530" i="7"/>
  <c r="AH530" i="7" s="1"/>
  <c r="Z530" i="7"/>
  <c r="Y530" i="7"/>
  <c r="X530" i="7"/>
  <c r="W530" i="7"/>
  <c r="V530" i="7"/>
  <c r="U530" i="7"/>
  <c r="T530" i="7"/>
  <c r="S530" i="7"/>
  <c r="R530" i="7"/>
  <c r="Q530" i="7"/>
  <c r="P530" i="7"/>
  <c r="O530" i="7"/>
  <c r="N530" i="7"/>
  <c r="M530" i="7"/>
  <c r="L530" i="7"/>
  <c r="I530" i="7"/>
  <c r="AI529" i="7"/>
  <c r="AH529" i="7" s="1"/>
  <c r="Z529" i="7"/>
  <c r="Y529" i="7"/>
  <c r="X529" i="7"/>
  <c r="W529" i="7"/>
  <c r="V529" i="7"/>
  <c r="U529" i="7"/>
  <c r="T529" i="7"/>
  <c r="S529" i="7"/>
  <c r="R529" i="7"/>
  <c r="Q529" i="7"/>
  <c r="P529" i="7"/>
  <c r="O529" i="7"/>
  <c r="N529" i="7"/>
  <c r="M529" i="7"/>
  <c r="L529" i="7"/>
  <c r="I529" i="7"/>
  <c r="AI528" i="7"/>
  <c r="AH528" i="7" s="1"/>
  <c r="Z528" i="7"/>
  <c r="Y528" i="7"/>
  <c r="X528" i="7"/>
  <c r="W528" i="7"/>
  <c r="V528" i="7"/>
  <c r="U528" i="7"/>
  <c r="T528" i="7"/>
  <c r="S528" i="7"/>
  <c r="R528" i="7"/>
  <c r="Q528" i="7"/>
  <c r="P528" i="7"/>
  <c r="O528" i="7"/>
  <c r="N528" i="7"/>
  <c r="M528" i="7"/>
  <c r="L528" i="7"/>
  <c r="I528" i="7"/>
  <c r="AI527" i="7"/>
  <c r="AH527" i="7" s="1"/>
  <c r="Z527" i="7"/>
  <c r="Y527" i="7"/>
  <c r="X527" i="7"/>
  <c r="W527" i="7"/>
  <c r="V527" i="7"/>
  <c r="U527" i="7"/>
  <c r="T527" i="7"/>
  <c r="S527" i="7"/>
  <c r="R527" i="7"/>
  <c r="Q527" i="7"/>
  <c r="P527" i="7"/>
  <c r="O527" i="7"/>
  <c r="N527" i="7"/>
  <c r="M527" i="7"/>
  <c r="L527" i="7"/>
  <c r="I527" i="7"/>
  <c r="AI526" i="7"/>
  <c r="AH526" i="7" s="1"/>
  <c r="Z526" i="7"/>
  <c r="Y526" i="7"/>
  <c r="X526" i="7"/>
  <c r="W526" i="7"/>
  <c r="V526" i="7"/>
  <c r="U526" i="7"/>
  <c r="T526" i="7"/>
  <c r="S526" i="7"/>
  <c r="R526" i="7"/>
  <c r="Q526" i="7"/>
  <c r="P526" i="7"/>
  <c r="O526" i="7"/>
  <c r="N526" i="7"/>
  <c r="M526" i="7"/>
  <c r="L526" i="7"/>
  <c r="I526" i="7"/>
  <c r="AI525" i="7"/>
  <c r="AH525" i="7" s="1"/>
  <c r="Z525" i="7"/>
  <c r="Y525" i="7"/>
  <c r="X525" i="7"/>
  <c r="W525" i="7"/>
  <c r="V525" i="7"/>
  <c r="U525" i="7"/>
  <c r="T525" i="7"/>
  <c r="S525" i="7"/>
  <c r="R525" i="7"/>
  <c r="Q525" i="7"/>
  <c r="P525" i="7"/>
  <c r="O525" i="7"/>
  <c r="N525" i="7"/>
  <c r="M525" i="7"/>
  <c r="L525" i="7"/>
  <c r="I525" i="7"/>
  <c r="AI524" i="7"/>
  <c r="AH524" i="7" s="1"/>
  <c r="Z524" i="7"/>
  <c r="Y524" i="7"/>
  <c r="X524" i="7"/>
  <c r="W524" i="7"/>
  <c r="V524" i="7"/>
  <c r="U524" i="7"/>
  <c r="T524" i="7"/>
  <c r="S524" i="7"/>
  <c r="R524" i="7"/>
  <c r="Q524" i="7"/>
  <c r="P524" i="7"/>
  <c r="O524" i="7"/>
  <c r="N524" i="7"/>
  <c r="M524" i="7"/>
  <c r="L524" i="7"/>
  <c r="I524" i="7"/>
  <c r="AI523" i="7"/>
  <c r="AH523" i="7" s="1"/>
  <c r="Z523" i="7"/>
  <c r="Y523" i="7"/>
  <c r="X523" i="7"/>
  <c r="W523" i="7"/>
  <c r="V523" i="7"/>
  <c r="U523" i="7"/>
  <c r="T523" i="7"/>
  <c r="S523" i="7"/>
  <c r="R523" i="7"/>
  <c r="Q523" i="7"/>
  <c r="P523" i="7"/>
  <c r="O523" i="7"/>
  <c r="N523" i="7"/>
  <c r="M523" i="7"/>
  <c r="L523" i="7"/>
  <c r="I523" i="7"/>
  <c r="AI522" i="7"/>
  <c r="AH522" i="7" s="1"/>
  <c r="Z522" i="7"/>
  <c r="Y522" i="7"/>
  <c r="X522" i="7"/>
  <c r="W522" i="7"/>
  <c r="V522" i="7"/>
  <c r="U522" i="7"/>
  <c r="T522" i="7"/>
  <c r="S522" i="7"/>
  <c r="R522" i="7"/>
  <c r="Q522" i="7"/>
  <c r="P522" i="7"/>
  <c r="O522" i="7"/>
  <c r="N522" i="7"/>
  <c r="M522" i="7"/>
  <c r="L522" i="7"/>
  <c r="I522" i="7"/>
  <c r="AI521" i="7"/>
  <c r="AH521" i="7" s="1"/>
  <c r="Z521" i="7"/>
  <c r="Y521" i="7"/>
  <c r="X521" i="7"/>
  <c r="W521" i="7"/>
  <c r="V521" i="7"/>
  <c r="U521" i="7"/>
  <c r="T521" i="7"/>
  <c r="S521" i="7"/>
  <c r="R521" i="7"/>
  <c r="Q521" i="7"/>
  <c r="P521" i="7"/>
  <c r="O521" i="7"/>
  <c r="N521" i="7"/>
  <c r="M521" i="7"/>
  <c r="L521" i="7"/>
  <c r="I521" i="7"/>
  <c r="AI520" i="7"/>
  <c r="AH520" i="7" s="1"/>
  <c r="Z520" i="7"/>
  <c r="Y520" i="7"/>
  <c r="X520" i="7"/>
  <c r="W520" i="7"/>
  <c r="V520" i="7"/>
  <c r="U520" i="7"/>
  <c r="T520" i="7"/>
  <c r="S520" i="7"/>
  <c r="R520" i="7"/>
  <c r="Q520" i="7"/>
  <c r="P520" i="7"/>
  <c r="O520" i="7"/>
  <c r="N520" i="7"/>
  <c r="M520" i="7"/>
  <c r="L520" i="7"/>
  <c r="I520" i="7"/>
  <c r="AI519" i="7"/>
  <c r="AH519" i="7" s="1"/>
  <c r="Z519" i="7"/>
  <c r="Y519" i="7"/>
  <c r="X519" i="7"/>
  <c r="W519" i="7"/>
  <c r="V519" i="7"/>
  <c r="U519" i="7"/>
  <c r="T519" i="7"/>
  <c r="S519" i="7"/>
  <c r="R519" i="7"/>
  <c r="Q519" i="7"/>
  <c r="P519" i="7"/>
  <c r="O519" i="7"/>
  <c r="N519" i="7"/>
  <c r="M519" i="7"/>
  <c r="L519" i="7"/>
  <c r="I519" i="7"/>
  <c r="AI518" i="7"/>
  <c r="AH518" i="7" s="1"/>
  <c r="Z518" i="7"/>
  <c r="Y518" i="7"/>
  <c r="X518" i="7"/>
  <c r="W518" i="7"/>
  <c r="V518" i="7"/>
  <c r="U518" i="7"/>
  <c r="T518" i="7"/>
  <c r="S518" i="7"/>
  <c r="R518" i="7"/>
  <c r="Q518" i="7"/>
  <c r="P518" i="7"/>
  <c r="O518" i="7"/>
  <c r="N518" i="7"/>
  <c r="M518" i="7"/>
  <c r="L518" i="7"/>
  <c r="I518" i="7"/>
  <c r="AI517" i="7"/>
  <c r="AH517" i="7" s="1"/>
  <c r="Z517" i="7"/>
  <c r="Y517" i="7"/>
  <c r="X517" i="7"/>
  <c r="W517" i="7"/>
  <c r="V517" i="7"/>
  <c r="U517" i="7"/>
  <c r="T517" i="7"/>
  <c r="S517" i="7"/>
  <c r="R517" i="7"/>
  <c r="Q517" i="7"/>
  <c r="P517" i="7"/>
  <c r="O517" i="7"/>
  <c r="N517" i="7"/>
  <c r="M517" i="7"/>
  <c r="L517" i="7"/>
  <c r="I517" i="7"/>
  <c r="AI516" i="7"/>
  <c r="AH516" i="7" s="1"/>
  <c r="Z516" i="7"/>
  <c r="Y516" i="7"/>
  <c r="X516" i="7"/>
  <c r="W516" i="7"/>
  <c r="V516" i="7"/>
  <c r="U516" i="7"/>
  <c r="T516" i="7"/>
  <c r="S516" i="7"/>
  <c r="R516" i="7"/>
  <c r="Q516" i="7"/>
  <c r="P516" i="7"/>
  <c r="O516" i="7"/>
  <c r="N516" i="7"/>
  <c r="M516" i="7"/>
  <c r="L516" i="7"/>
  <c r="I516" i="7"/>
  <c r="AI515" i="7"/>
  <c r="AH515" i="7" s="1"/>
  <c r="Z515" i="7"/>
  <c r="Y515" i="7"/>
  <c r="X515" i="7"/>
  <c r="W515" i="7"/>
  <c r="V515" i="7"/>
  <c r="U515" i="7"/>
  <c r="T515" i="7"/>
  <c r="S515" i="7"/>
  <c r="R515" i="7"/>
  <c r="Q515" i="7"/>
  <c r="P515" i="7"/>
  <c r="O515" i="7"/>
  <c r="N515" i="7"/>
  <c r="M515" i="7"/>
  <c r="L515" i="7"/>
  <c r="I515" i="7"/>
  <c r="AI514" i="7"/>
  <c r="AH514" i="7" s="1"/>
  <c r="Z514" i="7"/>
  <c r="Y514" i="7"/>
  <c r="X514" i="7"/>
  <c r="W514" i="7"/>
  <c r="V514" i="7"/>
  <c r="U514" i="7"/>
  <c r="T514" i="7"/>
  <c r="S514" i="7"/>
  <c r="R514" i="7"/>
  <c r="Q514" i="7"/>
  <c r="P514" i="7"/>
  <c r="O514" i="7"/>
  <c r="N514" i="7"/>
  <c r="M514" i="7"/>
  <c r="L514" i="7"/>
  <c r="I514" i="7"/>
  <c r="AI513" i="7"/>
  <c r="AH513" i="7" s="1"/>
  <c r="Z513" i="7"/>
  <c r="Y513" i="7"/>
  <c r="X513" i="7"/>
  <c r="W513" i="7"/>
  <c r="V513" i="7"/>
  <c r="U513" i="7"/>
  <c r="T513" i="7"/>
  <c r="S513" i="7"/>
  <c r="R513" i="7"/>
  <c r="Q513" i="7"/>
  <c r="P513" i="7"/>
  <c r="O513" i="7"/>
  <c r="N513" i="7"/>
  <c r="M513" i="7"/>
  <c r="L513" i="7"/>
  <c r="I513" i="7"/>
  <c r="AI512" i="7"/>
  <c r="AH512" i="7"/>
  <c r="Z512" i="7"/>
  <c r="Y512" i="7"/>
  <c r="X512" i="7"/>
  <c r="W512" i="7"/>
  <c r="V512" i="7"/>
  <c r="U512" i="7"/>
  <c r="T512" i="7"/>
  <c r="S512" i="7"/>
  <c r="R512" i="7"/>
  <c r="Q512" i="7"/>
  <c r="P512" i="7"/>
  <c r="O512" i="7"/>
  <c r="N512" i="7"/>
  <c r="M512" i="7"/>
  <c r="L512" i="7"/>
  <c r="I512" i="7"/>
  <c r="AI511" i="7"/>
  <c r="AH511" i="7" s="1"/>
  <c r="Z511" i="7"/>
  <c r="Y511" i="7"/>
  <c r="X511" i="7"/>
  <c r="W511" i="7"/>
  <c r="V511" i="7"/>
  <c r="U511" i="7"/>
  <c r="T511" i="7"/>
  <c r="S511" i="7"/>
  <c r="R511" i="7"/>
  <c r="Q511" i="7"/>
  <c r="P511" i="7"/>
  <c r="O511" i="7"/>
  <c r="N511" i="7"/>
  <c r="M511" i="7"/>
  <c r="L511" i="7"/>
  <c r="I511" i="7"/>
  <c r="AI510" i="7"/>
  <c r="AH510" i="7" s="1"/>
  <c r="Z510" i="7"/>
  <c r="Y510" i="7"/>
  <c r="X510" i="7"/>
  <c r="W510" i="7"/>
  <c r="V510" i="7"/>
  <c r="U510" i="7"/>
  <c r="T510" i="7"/>
  <c r="S510" i="7"/>
  <c r="R510" i="7"/>
  <c r="Q510" i="7"/>
  <c r="P510" i="7"/>
  <c r="O510" i="7"/>
  <c r="N510" i="7"/>
  <c r="M510" i="7"/>
  <c r="L510" i="7"/>
  <c r="I510" i="7"/>
  <c r="AI509" i="7"/>
  <c r="AH509" i="7" s="1"/>
  <c r="Z509" i="7"/>
  <c r="Y509" i="7"/>
  <c r="X509" i="7"/>
  <c r="W509" i="7"/>
  <c r="V509" i="7"/>
  <c r="U509" i="7"/>
  <c r="T509" i="7"/>
  <c r="S509" i="7"/>
  <c r="R509" i="7"/>
  <c r="Q509" i="7"/>
  <c r="P509" i="7"/>
  <c r="O509" i="7"/>
  <c r="N509" i="7"/>
  <c r="M509" i="7"/>
  <c r="L509" i="7"/>
  <c r="I509" i="7"/>
  <c r="AI508" i="7"/>
  <c r="AH508" i="7" s="1"/>
  <c r="Z508" i="7"/>
  <c r="Y508" i="7"/>
  <c r="X508" i="7"/>
  <c r="W508" i="7"/>
  <c r="V508" i="7"/>
  <c r="U508" i="7"/>
  <c r="T508" i="7"/>
  <c r="S508" i="7"/>
  <c r="R508" i="7"/>
  <c r="Q508" i="7"/>
  <c r="P508" i="7"/>
  <c r="O508" i="7"/>
  <c r="N508" i="7"/>
  <c r="M508" i="7"/>
  <c r="L508" i="7"/>
  <c r="I508" i="7"/>
  <c r="AI507" i="7"/>
  <c r="AH507" i="7" s="1"/>
  <c r="Z507" i="7"/>
  <c r="Y507" i="7"/>
  <c r="X507" i="7"/>
  <c r="W507" i="7"/>
  <c r="V507" i="7"/>
  <c r="U507" i="7"/>
  <c r="T507" i="7"/>
  <c r="S507" i="7"/>
  <c r="R507" i="7"/>
  <c r="Q507" i="7"/>
  <c r="P507" i="7"/>
  <c r="O507" i="7"/>
  <c r="N507" i="7"/>
  <c r="M507" i="7"/>
  <c r="L507" i="7"/>
  <c r="I507" i="7"/>
  <c r="AI506" i="7"/>
  <c r="AH506" i="7" s="1"/>
  <c r="Z506" i="7"/>
  <c r="Y506" i="7"/>
  <c r="X506" i="7"/>
  <c r="W506" i="7"/>
  <c r="V506" i="7"/>
  <c r="U506" i="7"/>
  <c r="T506" i="7"/>
  <c r="S506" i="7"/>
  <c r="R506" i="7"/>
  <c r="Q506" i="7"/>
  <c r="P506" i="7"/>
  <c r="O506" i="7"/>
  <c r="N506" i="7"/>
  <c r="M506" i="7"/>
  <c r="L506" i="7"/>
  <c r="I506" i="7"/>
  <c r="AI505" i="7"/>
  <c r="AH505" i="7" s="1"/>
  <c r="Z505" i="7"/>
  <c r="Y505" i="7"/>
  <c r="X505" i="7"/>
  <c r="W505" i="7"/>
  <c r="V505" i="7"/>
  <c r="U505" i="7"/>
  <c r="T505" i="7"/>
  <c r="S505" i="7"/>
  <c r="R505" i="7"/>
  <c r="Q505" i="7"/>
  <c r="P505" i="7"/>
  <c r="O505" i="7"/>
  <c r="N505" i="7"/>
  <c r="M505" i="7"/>
  <c r="L505" i="7"/>
  <c r="I505" i="7"/>
  <c r="AI504" i="7"/>
  <c r="AH504" i="7" s="1"/>
  <c r="Z504" i="7"/>
  <c r="Y504" i="7"/>
  <c r="X504" i="7"/>
  <c r="W504" i="7"/>
  <c r="V504" i="7"/>
  <c r="U504" i="7"/>
  <c r="T504" i="7"/>
  <c r="S504" i="7"/>
  <c r="R504" i="7"/>
  <c r="Q504" i="7"/>
  <c r="P504" i="7"/>
  <c r="O504" i="7"/>
  <c r="N504" i="7"/>
  <c r="M504" i="7"/>
  <c r="L504" i="7"/>
  <c r="I504" i="7"/>
  <c r="AI503" i="7"/>
  <c r="AH503" i="7" s="1"/>
  <c r="Z503" i="7"/>
  <c r="Y503" i="7"/>
  <c r="X503" i="7"/>
  <c r="W503" i="7"/>
  <c r="V503" i="7"/>
  <c r="U503" i="7"/>
  <c r="T503" i="7"/>
  <c r="S503" i="7"/>
  <c r="R503" i="7"/>
  <c r="Q503" i="7"/>
  <c r="P503" i="7"/>
  <c r="O503" i="7"/>
  <c r="N503" i="7"/>
  <c r="M503" i="7"/>
  <c r="L503" i="7"/>
  <c r="I503" i="7"/>
  <c r="AI502" i="7"/>
  <c r="AH502" i="7" s="1"/>
  <c r="Z502" i="7"/>
  <c r="Y502" i="7"/>
  <c r="X502" i="7"/>
  <c r="W502" i="7"/>
  <c r="V502" i="7"/>
  <c r="U502" i="7"/>
  <c r="T502" i="7"/>
  <c r="S502" i="7"/>
  <c r="R502" i="7"/>
  <c r="Q502" i="7"/>
  <c r="P502" i="7"/>
  <c r="O502" i="7"/>
  <c r="N502" i="7"/>
  <c r="M502" i="7"/>
  <c r="L502" i="7"/>
  <c r="I502" i="7"/>
  <c r="AI501" i="7"/>
  <c r="AH501" i="7" s="1"/>
  <c r="Z501" i="7"/>
  <c r="Y501" i="7"/>
  <c r="X501" i="7"/>
  <c r="W501" i="7"/>
  <c r="V501" i="7"/>
  <c r="U501" i="7"/>
  <c r="T501" i="7"/>
  <c r="S501" i="7"/>
  <c r="R501" i="7"/>
  <c r="Q501" i="7"/>
  <c r="P501" i="7"/>
  <c r="O501" i="7"/>
  <c r="N501" i="7"/>
  <c r="M501" i="7"/>
  <c r="L501" i="7"/>
  <c r="I501" i="7"/>
  <c r="AI500" i="7"/>
  <c r="AH500" i="7" s="1"/>
  <c r="Z500" i="7"/>
  <c r="Y500" i="7"/>
  <c r="X500" i="7"/>
  <c r="W500" i="7"/>
  <c r="V500" i="7"/>
  <c r="U500" i="7"/>
  <c r="T500" i="7"/>
  <c r="S500" i="7"/>
  <c r="R500" i="7"/>
  <c r="Q500" i="7"/>
  <c r="P500" i="7"/>
  <c r="O500" i="7"/>
  <c r="N500" i="7"/>
  <c r="M500" i="7"/>
  <c r="L500" i="7"/>
  <c r="I500" i="7"/>
  <c r="AI499" i="7"/>
  <c r="AH499" i="7" s="1"/>
  <c r="Z499" i="7"/>
  <c r="Y499" i="7"/>
  <c r="X499" i="7"/>
  <c r="W499" i="7"/>
  <c r="V499" i="7"/>
  <c r="U499" i="7"/>
  <c r="T499" i="7"/>
  <c r="S499" i="7"/>
  <c r="R499" i="7"/>
  <c r="Q499" i="7"/>
  <c r="P499" i="7"/>
  <c r="O499" i="7"/>
  <c r="N499" i="7"/>
  <c r="M499" i="7"/>
  <c r="L499" i="7"/>
  <c r="I499" i="7"/>
  <c r="AI498" i="7"/>
  <c r="AH498" i="7" s="1"/>
  <c r="Z498" i="7"/>
  <c r="Y498" i="7"/>
  <c r="X498" i="7"/>
  <c r="W498" i="7"/>
  <c r="V498" i="7"/>
  <c r="U498" i="7"/>
  <c r="T498" i="7"/>
  <c r="S498" i="7"/>
  <c r="R498" i="7"/>
  <c r="Q498" i="7"/>
  <c r="P498" i="7"/>
  <c r="O498" i="7"/>
  <c r="N498" i="7"/>
  <c r="M498" i="7"/>
  <c r="L498" i="7"/>
  <c r="I498" i="7"/>
  <c r="AI497" i="7"/>
  <c r="AH497" i="7" s="1"/>
  <c r="Z497" i="7"/>
  <c r="Y497" i="7"/>
  <c r="X497" i="7"/>
  <c r="W497" i="7"/>
  <c r="V497" i="7"/>
  <c r="U497" i="7"/>
  <c r="T497" i="7"/>
  <c r="S497" i="7"/>
  <c r="R497" i="7"/>
  <c r="Q497" i="7"/>
  <c r="P497" i="7"/>
  <c r="O497" i="7"/>
  <c r="N497" i="7"/>
  <c r="M497" i="7"/>
  <c r="L497" i="7"/>
  <c r="I497" i="7"/>
  <c r="AI496" i="7"/>
  <c r="AH496" i="7" s="1"/>
  <c r="Z496" i="7"/>
  <c r="Y496" i="7"/>
  <c r="X496" i="7"/>
  <c r="W496" i="7"/>
  <c r="V496" i="7"/>
  <c r="U496" i="7"/>
  <c r="T496" i="7"/>
  <c r="S496" i="7"/>
  <c r="R496" i="7"/>
  <c r="Q496" i="7"/>
  <c r="P496" i="7"/>
  <c r="O496" i="7"/>
  <c r="N496" i="7"/>
  <c r="M496" i="7"/>
  <c r="L496" i="7"/>
  <c r="I496" i="7"/>
  <c r="AI495" i="7"/>
  <c r="AH495" i="7" s="1"/>
  <c r="Z495" i="7"/>
  <c r="Y495" i="7"/>
  <c r="X495" i="7"/>
  <c r="W495" i="7"/>
  <c r="V495" i="7"/>
  <c r="U495" i="7"/>
  <c r="T495" i="7"/>
  <c r="S495" i="7"/>
  <c r="R495" i="7"/>
  <c r="Q495" i="7"/>
  <c r="P495" i="7"/>
  <c r="O495" i="7"/>
  <c r="N495" i="7"/>
  <c r="M495" i="7"/>
  <c r="L495" i="7"/>
  <c r="I495" i="7"/>
  <c r="AI494" i="7"/>
  <c r="AH494" i="7" s="1"/>
  <c r="Z494" i="7"/>
  <c r="Y494" i="7"/>
  <c r="X494" i="7"/>
  <c r="W494" i="7"/>
  <c r="V494" i="7"/>
  <c r="U494" i="7"/>
  <c r="T494" i="7"/>
  <c r="S494" i="7"/>
  <c r="R494" i="7"/>
  <c r="Q494" i="7"/>
  <c r="P494" i="7"/>
  <c r="O494" i="7"/>
  <c r="N494" i="7"/>
  <c r="M494" i="7"/>
  <c r="L494" i="7"/>
  <c r="I494" i="7"/>
  <c r="AI493" i="7"/>
  <c r="AH493" i="7" s="1"/>
  <c r="Z493" i="7"/>
  <c r="Y493" i="7"/>
  <c r="X493" i="7"/>
  <c r="W493" i="7"/>
  <c r="V493" i="7"/>
  <c r="U493" i="7"/>
  <c r="T493" i="7"/>
  <c r="S493" i="7"/>
  <c r="R493" i="7"/>
  <c r="Q493" i="7"/>
  <c r="P493" i="7"/>
  <c r="O493" i="7"/>
  <c r="N493" i="7"/>
  <c r="M493" i="7"/>
  <c r="L493" i="7"/>
  <c r="I493" i="7"/>
  <c r="AI492" i="7"/>
  <c r="AH492" i="7" s="1"/>
  <c r="Z492" i="7"/>
  <c r="Y492" i="7"/>
  <c r="X492" i="7"/>
  <c r="W492" i="7"/>
  <c r="V492" i="7"/>
  <c r="U492" i="7"/>
  <c r="T492" i="7"/>
  <c r="S492" i="7"/>
  <c r="R492" i="7"/>
  <c r="Q492" i="7"/>
  <c r="P492" i="7"/>
  <c r="O492" i="7"/>
  <c r="N492" i="7"/>
  <c r="M492" i="7"/>
  <c r="L492" i="7"/>
  <c r="I492" i="7"/>
  <c r="AI491" i="7"/>
  <c r="AH491" i="7" s="1"/>
  <c r="Z491" i="7"/>
  <c r="Y491" i="7"/>
  <c r="X491" i="7"/>
  <c r="W491" i="7"/>
  <c r="V491" i="7"/>
  <c r="U491" i="7"/>
  <c r="T491" i="7"/>
  <c r="S491" i="7"/>
  <c r="R491" i="7"/>
  <c r="Q491" i="7"/>
  <c r="P491" i="7"/>
  <c r="O491" i="7"/>
  <c r="N491" i="7"/>
  <c r="M491" i="7"/>
  <c r="L491" i="7"/>
  <c r="I491" i="7"/>
  <c r="AI490" i="7"/>
  <c r="AH490" i="7" s="1"/>
  <c r="Z490" i="7"/>
  <c r="Y490" i="7"/>
  <c r="X490" i="7"/>
  <c r="W490" i="7"/>
  <c r="V490" i="7"/>
  <c r="U490" i="7"/>
  <c r="T490" i="7"/>
  <c r="S490" i="7"/>
  <c r="R490" i="7"/>
  <c r="Q490" i="7"/>
  <c r="P490" i="7"/>
  <c r="O490" i="7"/>
  <c r="N490" i="7"/>
  <c r="M490" i="7"/>
  <c r="L490" i="7"/>
  <c r="I490" i="7"/>
  <c r="AI489" i="7"/>
  <c r="AH489" i="7" s="1"/>
  <c r="Z489" i="7"/>
  <c r="Y489" i="7"/>
  <c r="X489" i="7"/>
  <c r="W489" i="7"/>
  <c r="V489" i="7"/>
  <c r="U489" i="7"/>
  <c r="T489" i="7"/>
  <c r="S489" i="7"/>
  <c r="R489" i="7"/>
  <c r="Q489" i="7"/>
  <c r="P489" i="7"/>
  <c r="O489" i="7"/>
  <c r="N489" i="7"/>
  <c r="M489" i="7"/>
  <c r="L489" i="7"/>
  <c r="I489" i="7"/>
  <c r="AI488" i="7"/>
  <c r="AH488" i="7"/>
  <c r="Z488" i="7"/>
  <c r="Y488" i="7"/>
  <c r="X488" i="7"/>
  <c r="W488" i="7"/>
  <c r="V488" i="7"/>
  <c r="U488" i="7"/>
  <c r="T488" i="7"/>
  <c r="S488" i="7"/>
  <c r="R488" i="7"/>
  <c r="Q488" i="7"/>
  <c r="P488" i="7"/>
  <c r="O488" i="7"/>
  <c r="N488" i="7"/>
  <c r="M488" i="7"/>
  <c r="L488" i="7"/>
  <c r="I488" i="7"/>
  <c r="AI487" i="7"/>
  <c r="AH487" i="7" s="1"/>
  <c r="Z487" i="7"/>
  <c r="Y487" i="7"/>
  <c r="X487" i="7"/>
  <c r="W487" i="7"/>
  <c r="V487" i="7"/>
  <c r="U487" i="7"/>
  <c r="T487" i="7"/>
  <c r="S487" i="7"/>
  <c r="R487" i="7"/>
  <c r="Q487" i="7"/>
  <c r="P487" i="7"/>
  <c r="O487" i="7"/>
  <c r="N487" i="7"/>
  <c r="M487" i="7"/>
  <c r="L487" i="7"/>
  <c r="I487" i="7"/>
  <c r="AI486" i="7"/>
  <c r="AH486" i="7" s="1"/>
  <c r="Z486" i="7"/>
  <c r="Y486" i="7"/>
  <c r="X486" i="7"/>
  <c r="W486" i="7"/>
  <c r="V486" i="7"/>
  <c r="U486" i="7"/>
  <c r="T486" i="7"/>
  <c r="S486" i="7"/>
  <c r="R486" i="7"/>
  <c r="Q486" i="7"/>
  <c r="P486" i="7"/>
  <c r="O486" i="7"/>
  <c r="N486" i="7"/>
  <c r="M486" i="7"/>
  <c r="L486" i="7"/>
  <c r="I486" i="7"/>
  <c r="AI485" i="7"/>
  <c r="AH485" i="7" s="1"/>
  <c r="Z485" i="7"/>
  <c r="Y485" i="7"/>
  <c r="X485" i="7"/>
  <c r="W485" i="7"/>
  <c r="V485" i="7"/>
  <c r="U485" i="7"/>
  <c r="T485" i="7"/>
  <c r="S485" i="7"/>
  <c r="R485" i="7"/>
  <c r="Q485" i="7"/>
  <c r="P485" i="7"/>
  <c r="O485" i="7"/>
  <c r="N485" i="7"/>
  <c r="M485" i="7"/>
  <c r="L485" i="7"/>
  <c r="I485" i="7"/>
  <c r="AI484" i="7"/>
  <c r="AH484" i="7" s="1"/>
  <c r="Z484" i="7"/>
  <c r="Y484" i="7"/>
  <c r="X484" i="7"/>
  <c r="W484" i="7"/>
  <c r="V484" i="7"/>
  <c r="U484" i="7"/>
  <c r="T484" i="7"/>
  <c r="S484" i="7"/>
  <c r="R484" i="7"/>
  <c r="Q484" i="7"/>
  <c r="P484" i="7"/>
  <c r="O484" i="7"/>
  <c r="N484" i="7"/>
  <c r="M484" i="7"/>
  <c r="L484" i="7"/>
  <c r="I484" i="7"/>
  <c r="AI483" i="7"/>
  <c r="AH483" i="7" s="1"/>
  <c r="Z483" i="7"/>
  <c r="Y483" i="7"/>
  <c r="X483" i="7"/>
  <c r="W483" i="7"/>
  <c r="V483" i="7"/>
  <c r="U483" i="7"/>
  <c r="T483" i="7"/>
  <c r="S483" i="7"/>
  <c r="R483" i="7"/>
  <c r="Q483" i="7"/>
  <c r="P483" i="7"/>
  <c r="O483" i="7"/>
  <c r="N483" i="7"/>
  <c r="M483" i="7"/>
  <c r="L483" i="7"/>
  <c r="I483" i="7"/>
  <c r="AI482" i="7"/>
  <c r="AH482" i="7" s="1"/>
  <c r="Z482" i="7"/>
  <c r="Y482" i="7"/>
  <c r="X482" i="7"/>
  <c r="W482" i="7"/>
  <c r="V482" i="7"/>
  <c r="U482" i="7"/>
  <c r="T482" i="7"/>
  <c r="S482" i="7"/>
  <c r="R482" i="7"/>
  <c r="Q482" i="7"/>
  <c r="P482" i="7"/>
  <c r="O482" i="7"/>
  <c r="N482" i="7"/>
  <c r="M482" i="7"/>
  <c r="L482" i="7"/>
  <c r="I482" i="7"/>
  <c r="AI481" i="7"/>
  <c r="AH481" i="7" s="1"/>
  <c r="Z481" i="7"/>
  <c r="Y481" i="7"/>
  <c r="X481" i="7"/>
  <c r="W481" i="7"/>
  <c r="V481" i="7"/>
  <c r="U481" i="7"/>
  <c r="T481" i="7"/>
  <c r="S481" i="7"/>
  <c r="R481" i="7"/>
  <c r="Q481" i="7"/>
  <c r="P481" i="7"/>
  <c r="O481" i="7"/>
  <c r="N481" i="7"/>
  <c r="M481" i="7"/>
  <c r="L481" i="7"/>
  <c r="I481" i="7"/>
  <c r="AI480" i="7"/>
  <c r="AH480" i="7"/>
  <c r="Z480" i="7"/>
  <c r="Y480" i="7"/>
  <c r="X480" i="7"/>
  <c r="W480" i="7"/>
  <c r="V480" i="7"/>
  <c r="U480" i="7"/>
  <c r="T480" i="7"/>
  <c r="S480" i="7"/>
  <c r="R480" i="7"/>
  <c r="Q480" i="7"/>
  <c r="P480" i="7"/>
  <c r="O480" i="7"/>
  <c r="N480" i="7"/>
  <c r="M480" i="7"/>
  <c r="L480" i="7"/>
  <c r="I480" i="7"/>
  <c r="AI479" i="7"/>
  <c r="AH479" i="7" s="1"/>
  <c r="Z479" i="7"/>
  <c r="Y479" i="7"/>
  <c r="X479" i="7"/>
  <c r="W479" i="7"/>
  <c r="V479" i="7"/>
  <c r="U479" i="7"/>
  <c r="T479" i="7"/>
  <c r="S479" i="7"/>
  <c r="R479" i="7"/>
  <c r="Q479" i="7"/>
  <c r="P479" i="7"/>
  <c r="O479" i="7"/>
  <c r="N479" i="7"/>
  <c r="M479" i="7"/>
  <c r="L479" i="7"/>
  <c r="I479" i="7"/>
  <c r="AI478" i="7"/>
  <c r="AH478" i="7" s="1"/>
  <c r="Z478" i="7"/>
  <c r="Y478" i="7"/>
  <c r="X478" i="7"/>
  <c r="W478" i="7"/>
  <c r="V478" i="7"/>
  <c r="U478" i="7"/>
  <c r="T478" i="7"/>
  <c r="S478" i="7"/>
  <c r="R478" i="7"/>
  <c r="Q478" i="7"/>
  <c r="P478" i="7"/>
  <c r="O478" i="7"/>
  <c r="N478" i="7"/>
  <c r="M478" i="7"/>
  <c r="L478" i="7"/>
  <c r="I478" i="7"/>
  <c r="AI477" i="7"/>
  <c r="AH477" i="7" s="1"/>
  <c r="Z477" i="7"/>
  <c r="Y477" i="7"/>
  <c r="X477" i="7"/>
  <c r="W477" i="7"/>
  <c r="V477" i="7"/>
  <c r="U477" i="7"/>
  <c r="T477" i="7"/>
  <c r="S477" i="7"/>
  <c r="R477" i="7"/>
  <c r="Q477" i="7"/>
  <c r="P477" i="7"/>
  <c r="O477" i="7"/>
  <c r="N477" i="7"/>
  <c r="M477" i="7"/>
  <c r="L477" i="7"/>
  <c r="I477" i="7"/>
  <c r="AI476" i="7"/>
  <c r="AH476" i="7" s="1"/>
  <c r="Z476" i="7"/>
  <c r="Y476" i="7"/>
  <c r="X476" i="7"/>
  <c r="W476" i="7"/>
  <c r="V476" i="7"/>
  <c r="U476" i="7"/>
  <c r="T476" i="7"/>
  <c r="S476" i="7"/>
  <c r="R476" i="7"/>
  <c r="Q476" i="7"/>
  <c r="P476" i="7"/>
  <c r="O476" i="7"/>
  <c r="N476" i="7"/>
  <c r="M476" i="7"/>
  <c r="L476" i="7"/>
  <c r="I476" i="7"/>
  <c r="AI475" i="7"/>
  <c r="AH475" i="7" s="1"/>
  <c r="Z475" i="7"/>
  <c r="Y475" i="7"/>
  <c r="X475" i="7"/>
  <c r="W475" i="7"/>
  <c r="V475" i="7"/>
  <c r="U475" i="7"/>
  <c r="T475" i="7"/>
  <c r="S475" i="7"/>
  <c r="R475" i="7"/>
  <c r="Q475" i="7"/>
  <c r="P475" i="7"/>
  <c r="O475" i="7"/>
  <c r="N475" i="7"/>
  <c r="M475" i="7"/>
  <c r="L475" i="7"/>
  <c r="I475" i="7"/>
  <c r="AI474" i="7"/>
  <c r="AH474" i="7" s="1"/>
  <c r="Z474" i="7"/>
  <c r="Y474" i="7"/>
  <c r="X474" i="7"/>
  <c r="W474" i="7"/>
  <c r="V474" i="7"/>
  <c r="U474" i="7"/>
  <c r="T474" i="7"/>
  <c r="S474" i="7"/>
  <c r="R474" i="7"/>
  <c r="Q474" i="7"/>
  <c r="P474" i="7"/>
  <c r="O474" i="7"/>
  <c r="N474" i="7"/>
  <c r="M474" i="7"/>
  <c r="L474" i="7"/>
  <c r="I474" i="7"/>
  <c r="AI473" i="7"/>
  <c r="AH473" i="7" s="1"/>
  <c r="Z473" i="7"/>
  <c r="Y473" i="7"/>
  <c r="X473" i="7"/>
  <c r="W473" i="7"/>
  <c r="V473" i="7"/>
  <c r="U473" i="7"/>
  <c r="T473" i="7"/>
  <c r="S473" i="7"/>
  <c r="R473" i="7"/>
  <c r="Q473" i="7"/>
  <c r="P473" i="7"/>
  <c r="O473" i="7"/>
  <c r="N473" i="7"/>
  <c r="M473" i="7"/>
  <c r="L473" i="7"/>
  <c r="I473" i="7"/>
  <c r="AI472" i="7"/>
  <c r="AH472" i="7" s="1"/>
  <c r="Z472" i="7"/>
  <c r="Y472" i="7"/>
  <c r="X472" i="7"/>
  <c r="W472" i="7"/>
  <c r="V472" i="7"/>
  <c r="U472" i="7"/>
  <c r="T472" i="7"/>
  <c r="S472" i="7"/>
  <c r="R472" i="7"/>
  <c r="Q472" i="7"/>
  <c r="P472" i="7"/>
  <c r="O472" i="7"/>
  <c r="N472" i="7"/>
  <c r="M472" i="7"/>
  <c r="L472" i="7"/>
  <c r="I472" i="7"/>
  <c r="AI471" i="7"/>
  <c r="AH471" i="7" s="1"/>
  <c r="Z471" i="7"/>
  <c r="Y471" i="7"/>
  <c r="X471" i="7"/>
  <c r="W471" i="7"/>
  <c r="V471" i="7"/>
  <c r="U471" i="7"/>
  <c r="T471" i="7"/>
  <c r="S471" i="7"/>
  <c r="R471" i="7"/>
  <c r="Q471" i="7"/>
  <c r="P471" i="7"/>
  <c r="O471" i="7"/>
  <c r="N471" i="7"/>
  <c r="M471" i="7"/>
  <c r="L471" i="7"/>
  <c r="I471" i="7"/>
  <c r="AI470" i="7"/>
  <c r="AH470" i="7"/>
  <c r="Z470" i="7"/>
  <c r="Y470" i="7"/>
  <c r="X470" i="7"/>
  <c r="W470" i="7"/>
  <c r="V470" i="7"/>
  <c r="U470" i="7"/>
  <c r="T470" i="7"/>
  <c r="S470" i="7"/>
  <c r="R470" i="7"/>
  <c r="Q470" i="7"/>
  <c r="P470" i="7"/>
  <c r="O470" i="7"/>
  <c r="N470" i="7"/>
  <c r="M470" i="7"/>
  <c r="L470" i="7"/>
  <c r="I470" i="7"/>
  <c r="AI469" i="7"/>
  <c r="AH469" i="7" s="1"/>
  <c r="Z469" i="7"/>
  <c r="Y469" i="7"/>
  <c r="X469" i="7"/>
  <c r="W469" i="7"/>
  <c r="V469" i="7"/>
  <c r="U469" i="7"/>
  <c r="T469" i="7"/>
  <c r="S469" i="7"/>
  <c r="R469" i="7"/>
  <c r="Q469" i="7"/>
  <c r="P469" i="7"/>
  <c r="O469" i="7"/>
  <c r="N469" i="7"/>
  <c r="M469" i="7"/>
  <c r="L469" i="7"/>
  <c r="I469" i="7"/>
  <c r="AI468" i="7"/>
  <c r="AH468" i="7" s="1"/>
  <c r="Z468" i="7"/>
  <c r="Y468" i="7"/>
  <c r="X468" i="7"/>
  <c r="W468" i="7"/>
  <c r="V468" i="7"/>
  <c r="U468" i="7"/>
  <c r="T468" i="7"/>
  <c r="S468" i="7"/>
  <c r="R468" i="7"/>
  <c r="Q468" i="7"/>
  <c r="P468" i="7"/>
  <c r="O468" i="7"/>
  <c r="N468" i="7"/>
  <c r="M468" i="7"/>
  <c r="L468" i="7"/>
  <c r="I468" i="7"/>
  <c r="AI467" i="7"/>
  <c r="AH467" i="7" s="1"/>
  <c r="Z467" i="7"/>
  <c r="Y467" i="7"/>
  <c r="X467" i="7"/>
  <c r="W467" i="7"/>
  <c r="V467" i="7"/>
  <c r="U467" i="7"/>
  <c r="T467" i="7"/>
  <c r="S467" i="7"/>
  <c r="R467" i="7"/>
  <c r="Q467" i="7"/>
  <c r="P467" i="7"/>
  <c r="O467" i="7"/>
  <c r="N467" i="7"/>
  <c r="M467" i="7"/>
  <c r="L467" i="7"/>
  <c r="I467" i="7"/>
  <c r="AI466" i="7"/>
  <c r="AH466" i="7" s="1"/>
  <c r="Z466" i="7"/>
  <c r="Y466" i="7"/>
  <c r="X466" i="7"/>
  <c r="W466" i="7"/>
  <c r="V466" i="7"/>
  <c r="U466" i="7"/>
  <c r="T466" i="7"/>
  <c r="S466" i="7"/>
  <c r="R466" i="7"/>
  <c r="Q466" i="7"/>
  <c r="P466" i="7"/>
  <c r="O466" i="7"/>
  <c r="N466" i="7"/>
  <c r="M466" i="7"/>
  <c r="L466" i="7"/>
  <c r="I466" i="7"/>
  <c r="AI465" i="7"/>
  <c r="AH465" i="7" s="1"/>
  <c r="Z465" i="7"/>
  <c r="Y465" i="7"/>
  <c r="X465" i="7"/>
  <c r="W465" i="7"/>
  <c r="V465" i="7"/>
  <c r="U465" i="7"/>
  <c r="T465" i="7"/>
  <c r="S465" i="7"/>
  <c r="R465" i="7"/>
  <c r="Q465" i="7"/>
  <c r="P465" i="7"/>
  <c r="O465" i="7"/>
  <c r="N465" i="7"/>
  <c r="M465" i="7"/>
  <c r="L465" i="7"/>
  <c r="I465" i="7"/>
  <c r="AI464" i="7"/>
  <c r="AH464" i="7" s="1"/>
  <c r="Z464" i="7"/>
  <c r="Y464" i="7"/>
  <c r="X464" i="7"/>
  <c r="W464" i="7"/>
  <c r="V464" i="7"/>
  <c r="U464" i="7"/>
  <c r="T464" i="7"/>
  <c r="S464" i="7"/>
  <c r="R464" i="7"/>
  <c r="Q464" i="7"/>
  <c r="P464" i="7"/>
  <c r="O464" i="7"/>
  <c r="N464" i="7"/>
  <c r="M464" i="7"/>
  <c r="L464" i="7"/>
  <c r="I464" i="7"/>
  <c r="AI463" i="7"/>
  <c r="AH463" i="7" s="1"/>
  <c r="Z463" i="7"/>
  <c r="Y463" i="7"/>
  <c r="X463" i="7"/>
  <c r="W463" i="7"/>
  <c r="V463" i="7"/>
  <c r="U463" i="7"/>
  <c r="T463" i="7"/>
  <c r="S463" i="7"/>
  <c r="R463" i="7"/>
  <c r="Q463" i="7"/>
  <c r="P463" i="7"/>
  <c r="O463" i="7"/>
  <c r="N463" i="7"/>
  <c r="M463" i="7"/>
  <c r="L463" i="7"/>
  <c r="I463" i="7"/>
  <c r="AI462" i="7"/>
  <c r="AH462" i="7" s="1"/>
  <c r="Z462" i="7"/>
  <c r="Y462" i="7"/>
  <c r="X462" i="7"/>
  <c r="W462" i="7"/>
  <c r="V462" i="7"/>
  <c r="U462" i="7"/>
  <c r="T462" i="7"/>
  <c r="S462" i="7"/>
  <c r="R462" i="7"/>
  <c r="Q462" i="7"/>
  <c r="P462" i="7"/>
  <c r="O462" i="7"/>
  <c r="N462" i="7"/>
  <c r="M462" i="7"/>
  <c r="L462" i="7"/>
  <c r="I462" i="7"/>
  <c r="AI461" i="7"/>
  <c r="AH461" i="7" s="1"/>
  <c r="Z461" i="7"/>
  <c r="Y461" i="7"/>
  <c r="X461" i="7"/>
  <c r="W461" i="7"/>
  <c r="V461" i="7"/>
  <c r="U461" i="7"/>
  <c r="T461" i="7"/>
  <c r="S461" i="7"/>
  <c r="R461" i="7"/>
  <c r="Q461" i="7"/>
  <c r="P461" i="7"/>
  <c r="O461" i="7"/>
  <c r="N461" i="7"/>
  <c r="M461" i="7"/>
  <c r="L461" i="7"/>
  <c r="I461" i="7"/>
  <c r="AI460" i="7"/>
  <c r="AH460" i="7" s="1"/>
  <c r="Z460" i="7"/>
  <c r="Y460" i="7"/>
  <c r="X460" i="7"/>
  <c r="W460" i="7"/>
  <c r="V460" i="7"/>
  <c r="U460" i="7"/>
  <c r="T460" i="7"/>
  <c r="S460" i="7"/>
  <c r="R460" i="7"/>
  <c r="Q460" i="7"/>
  <c r="P460" i="7"/>
  <c r="O460" i="7"/>
  <c r="N460" i="7"/>
  <c r="M460" i="7"/>
  <c r="L460" i="7"/>
  <c r="I460" i="7"/>
  <c r="AI459" i="7"/>
  <c r="AH459" i="7" s="1"/>
  <c r="Z459" i="7"/>
  <c r="Y459" i="7"/>
  <c r="X459" i="7"/>
  <c r="W459" i="7"/>
  <c r="V459" i="7"/>
  <c r="U459" i="7"/>
  <c r="T459" i="7"/>
  <c r="S459" i="7"/>
  <c r="R459" i="7"/>
  <c r="Q459" i="7"/>
  <c r="P459" i="7"/>
  <c r="O459" i="7"/>
  <c r="N459" i="7"/>
  <c r="M459" i="7"/>
  <c r="L459" i="7"/>
  <c r="I459" i="7"/>
  <c r="AI458" i="7"/>
  <c r="AH458" i="7" s="1"/>
  <c r="Z458" i="7"/>
  <c r="Y458" i="7"/>
  <c r="X458" i="7"/>
  <c r="W458" i="7"/>
  <c r="V458" i="7"/>
  <c r="U458" i="7"/>
  <c r="T458" i="7"/>
  <c r="S458" i="7"/>
  <c r="R458" i="7"/>
  <c r="Q458" i="7"/>
  <c r="P458" i="7"/>
  <c r="O458" i="7"/>
  <c r="N458" i="7"/>
  <c r="M458" i="7"/>
  <c r="L458" i="7"/>
  <c r="I458" i="7"/>
  <c r="AI457" i="7"/>
  <c r="AH457" i="7" s="1"/>
  <c r="Z457" i="7"/>
  <c r="Y457" i="7"/>
  <c r="X457" i="7"/>
  <c r="W457" i="7"/>
  <c r="V457" i="7"/>
  <c r="U457" i="7"/>
  <c r="T457" i="7"/>
  <c r="S457" i="7"/>
  <c r="R457" i="7"/>
  <c r="Q457" i="7"/>
  <c r="P457" i="7"/>
  <c r="O457" i="7"/>
  <c r="N457" i="7"/>
  <c r="M457" i="7"/>
  <c r="L457" i="7"/>
  <c r="I457" i="7"/>
  <c r="AI456" i="7"/>
  <c r="AH456" i="7" s="1"/>
  <c r="Z456" i="7"/>
  <c r="Y456" i="7"/>
  <c r="X456" i="7"/>
  <c r="W456" i="7"/>
  <c r="V456" i="7"/>
  <c r="U456" i="7"/>
  <c r="T456" i="7"/>
  <c r="S456" i="7"/>
  <c r="R456" i="7"/>
  <c r="Q456" i="7"/>
  <c r="P456" i="7"/>
  <c r="O456" i="7"/>
  <c r="N456" i="7"/>
  <c r="M456" i="7"/>
  <c r="L456" i="7"/>
  <c r="I456" i="7"/>
  <c r="AI455" i="7"/>
  <c r="AH455" i="7" s="1"/>
  <c r="Z455" i="7"/>
  <c r="Y455" i="7"/>
  <c r="X455" i="7"/>
  <c r="W455" i="7"/>
  <c r="V455" i="7"/>
  <c r="U455" i="7"/>
  <c r="T455" i="7"/>
  <c r="S455" i="7"/>
  <c r="R455" i="7"/>
  <c r="Q455" i="7"/>
  <c r="P455" i="7"/>
  <c r="O455" i="7"/>
  <c r="N455" i="7"/>
  <c r="M455" i="7"/>
  <c r="L455" i="7"/>
  <c r="I455" i="7"/>
  <c r="AI454" i="7"/>
  <c r="AH454" i="7"/>
  <c r="Z454" i="7"/>
  <c r="Y454" i="7"/>
  <c r="X454" i="7"/>
  <c r="W454" i="7"/>
  <c r="V454" i="7"/>
  <c r="U454" i="7"/>
  <c r="T454" i="7"/>
  <c r="S454" i="7"/>
  <c r="R454" i="7"/>
  <c r="Q454" i="7"/>
  <c r="P454" i="7"/>
  <c r="O454" i="7"/>
  <c r="N454" i="7"/>
  <c r="M454" i="7"/>
  <c r="L454" i="7"/>
  <c r="I454" i="7"/>
  <c r="AI453" i="7"/>
  <c r="AH453" i="7" s="1"/>
  <c r="Z453" i="7"/>
  <c r="Y453" i="7"/>
  <c r="X453" i="7"/>
  <c r="W453" i="7"/>
  <c r="V453" i="7"/>
  <c r="U453" i="7"/>
  <c r="T453" i="7"/>
  <c r="S453" i="7"/>
  <c r="R453" i="7"/>
  <c r="Q453" i="7"/>
  <c r="P453" i="7"/>
  <c r="O453" i="7"/>
  <c r="N453" i="7"/>
  <c r="M453" i="7"/>
  <c r="L453" i="7"/>
  <c r="I453" i="7"/>
  <c r="AI452" i="7"/>
  <c r="AH452" i="7" s="1"/>
  <c r="Z452" i="7"/>
  <c r="Y452" i="7"/>
  <c r="X452" i="7"/>
  <c r="W452" i="7"/>
  <c r="V452" i="7"/>
  <c r="U452" i="7"/>
  <c r="T452" i="7"/>
  <c r="S452" i="7"/>
  <c r="R452" i="7"/>
  <c r="Q452" i="7"/>
  <c r="P452" i="7"/>
  <c r="O452" i="7"/>
  <c r="N452" i="7"/>
  <c r="M452" i="7"/>
  <c r="L452" i="7"/>
  <c r="I452" i="7"/>
  <c r="AI451" i="7"/>
  <c r="AH451" i="7" s="1"/>
  <c r="Z451" i="7"/>
  <c r="Y451" i="7"/>
  <c r="X451" i="7"/>
  <c r="W451" i="7"/>
  <c r="V451" i="7"/>
  <c r="U451" i="7"/>
  <c r="T451" i="7"/>
  <c r="S451" i="7"/>
  <c r="R451" i="7"/>
  <c r="Q451" i="7"/>
  <c r="P451" i="7"/>
  <c r="O451" i="7"/>
  <c r="N451" i="7"/>
  <c r="M451" i="7"/>
  <c r="L451" i="7"/>
  <c r="I451" i="7"/>
  <c r="AI450" i="7"/>
  <c r="AH450" i="7" s="1"/>
  <c r="Z450" i="7"/>
  <c r="Y450" i="7"/>
  <c r="X450" i="7"/>
  <c r="W450" i="7"/>
  <c r="V450" i="7"/>
  <c r="U450" i="7"/>
  <c r="T450" i="7"/>
  <c r="S450" i="7"/>
  <c r="R450" i="7"/>
  <c r="Q450" i="7"/>
  <c r="P450" i="7"/>
  <c r="O450" i="7"/>
  <c r="N450" i="7"/>
  <c r="M450" i="7"/>
  <c r="L450" i="7"/>
  <c r="I450" i="7"/>
  <c r="AI449" i="7"/>
  <c r="AH449" i="7" s="1"/>
  <c r="Z449" i="7"/>
  <c r="Y449" i="7"/>
  <c r="X449" i="7"/>
  <c r="W449" i="7"/>
  <c r="V449" i="7"/>
  <c r="U449" i="7"/>
  <c r="T449" i="7"/>
  <c r="S449" i="7"/>
  <c r="R449" i="7"/>
  <c r="Q449" i="7"/>
  <c r="P449" i="7"/>
  <c r="O449" i="7"/>
  <c r="N449" i="7"/>
  <c r="M449" i="7"/>
  <c r="L449" i="7"/>
  <c r="I449" i="7"/>
  <c r="AI448" i="7"/>
  <c r="AH448" i="7" s="1"/>
  <c r="Z448" i="7"/>
  <c r="Y448" i="7"/>
  <c r="X448" i="7"/>
  <c r="W448" i="7"/>
  <c r="V448" i="7"/>
  <c r="U448" i="7"/>
  <c r="T448" i="7"/>
  <c r="S448" i="7"/>
  <c r="R448" i="7"/>
  <c r="Q448" i="7"/>
  <c r="P448" i="7"/>
  <c r="O448" i="7"/>
  <c r="N448" i="7"/>
  <c r="M448" i="7"/>
  <c r="L448" i="7"/>
  <c r="I448" i="7"/>
  <c r="AI447" i="7"/>
  <c r="AH447" i="7" s="1"/>
  <c r="Z447" i="7"/>
  <c r="Y447" i="7"/>
  <c r="X447" i="7"/>
  <c r="W447" i="7"/>
  <c r="V447" i="7"/>
  <c r="U447" i="7"/>
  <c r="T447" i="7"/>
  <c r="S447" i="7"/>
  <c r="R447" i="7"/>
  <c r="Q447" i="7"/>
  <c r="P447" i="7"/>
  <c r="O447" i="7"/>
  <c r="N447" i="7"/>
  <c r="M447" i="7"/>
  <c r="L447" i="7"/>
  <c r="I447" i="7"/>
  <c r="AI446" i="7"/>
  <c r="AH446" i="7" s="1"/>
  <c r="Z446" i="7"/>
  <c r="Y446" i="7"/>
  <c r="X446" i="7"/>
  <c r="W446" i="7"/>
  <c r="V446" i="7"/>
  <c r="U446" i="7"/>
  <c r="T446" i="7"/>
  <c r="S446" i="7"/>
  <c r="R446" i="7"/>
  <c r="Q446" i="7"/>
  <c r="P446" i="7"/>
  <c r="O446" i="7"/>
  <c r="N446" i="7"/>
  <c r="M446" i="7"/>
  <c r="L446" i="7"/>
  <c r="I446" i="7"/>
  <c r="AI445" i="7"/>
  <c r="AH445" i="7" s="1"/>
  <c r="Z445" i="7"/>
  <c r="Y445" i="7"/>
  <c r="X445" i="7"/>
  <c r="AC463" i="7" s="1"/>
  <c r="W445" i="7"/>
  <c r="V445" i="7"/>
  <c r="U445" i="7"/>
  <c r="T445" i="7"/>
  <c r="S445" i="7"/>
  <c r="R445" i="7"/>
  <c r="Q445" i="7"/>
  <c r="P445" i="7"/>
  <c r="O445" i="7"/>
  <c r="N445" i="7"/>
  <c r="M445" i="7"/>
  <c r="L445" i="7"/>
  <c r="I445" i="7"/>
  <c r="I444" i="7"/>
  <c r="I443" i="7"/>
  <c r="I442" i="7"/>
  <c r="I441" i="7"/>
  <c r="I440" i="7"/>
  <c r="I439" i="7"/>
  <c r="I438" i="7"/>
  <c r="I437" i="7"/>
  <c r="I436" i="7"/>
  <c r="I435" i="7"/>
  <c r="I434" i="7"/>
  <c r="I433" i="7"/>
  <c r="I432" i="7"/>
  <c r="I431" i="7"/>
  <c r="I430" i="7"/>
  <c r="I429" i="7"/>
  <c r="I428" i="7"/>
  <c r="I427" i="7"/>
  <c r="I426" i="7"/>
  <c r="I425" i="7"/>
  <c r="I424" i="7"/>
  <c r="I423" i="7"/>
  <c r="I422" i="7"/>
  <c r="I421" i="7"/>
  <c r="I420" i="7"/>
  <c r="I419" i="7"/>
  <c r="I418" i="7"/>
  <c r="I417" i="7"/>
  <c r="I416" i="7"/>
  <c r="I415" i="7"/>
  <c r="I414" i="7"/>
  <c r="I413" i="7"/>
  <c r="I412" i="7"/>
  <c r="I411" i="7"/>
  <c r="I410" i="7"/>
  <c r="I409" i="7"/>
  <c r="I408" i="7"/>
  <c r="I407" i="7"/>
  <c r="I406" i="7"/>
  <c r="I405" i="7"/>
  <c r="I404" i="7"/>
  <c r="I403" i="7"/>
  <c r="I402" i="7"/>
  <c r="I401" i="7"/>
  <c r="I400" i="7"/>
  <c r="I399" i="7"/>
  <c r="I398" i="7"/>
  <c r="I397" i="7"/>
  <c r="I396" i="7"/>
  <c r="I395" i="7"/>
  <c r="I394" i="7"/>
  <c r="I393" i="7"/>
  <c r="I392" i="7"/>
  <c r="I391" i="7"/>
  <c r="I390" i="7"/>
  <c r="I389" i="7"/>
  <c r="I388" i="7"/>
  <c r="I387" i="7"/>
  <c r="I386" i="7"/>
  <c r="I385" i="7"/>
  <c r="I384" i="7"/>
  <c r="I383" i="7"/>
  <c r="I382" i="7"/>
  <c r="I381" i="7"/>
  <c r="I380" i="7"/>
  <c r="I379" i="7"/>
  <c r="I378" i="7"/>
  <c r="I377" i="7"/>
  <c r="I376" i="7"/>
  <c r="I375" i="7"/>
  <c r="I374" i="7"/>
  <c r="I373" i="7"/>
  <c r="I372" i="7"/>
  <c r="I371" i="7"/>
  <c r="I370" i="7"/>
  <c r="I369" i="7"/>
  <c r="I368" i="7"/>
  <c r="I367" i="7"/>
  <c r="I366" i="7"/>
  <c r="I365" i="7"/>
  <c r="I364" i="7"/>
  <c r="I363" i="7"/>
  <c r="I362" i="7"/>
  <c r="I361" i="7"/>
  <c r="I360" i="7"/>
  <c r="I359" i="7"/>
  <c r="I358" i="7"/>
  <c r="I357" i="7"/>
  <c r="I356" i="7"/>
  <c r="I355" i="7"/>
  <c r="I354" i="7"/>
  <c r="I353" i="7"/>
  <c r="I352" i="7"/>
  <c r="I351" i="7"/>
  <c r="I350" i="7"/>
  <c r="I349" i="7"/>
  <c r="I348" i="7"/>
  <c r="I347" i="7"/>
  <c r="I346" i="7"/>
  <c r="I345" i="7"/>
  <c r="I344" i="7"/>
  <c r="I343" i="7"/>
  <c r="I342" i="7"/>
  <c r="I341" i="7"/>
  <c r="I340" i="7"/>
  <c r="I339" i="7"/>
  <c r="I338" i="7"/>
  <c r="I337" i="7"/>
  <c r="I336" i="7"/>
  <c r="I335" i="7"/>
  <c r="I334" i="7"/>
  <c r="I333" i="7"/>
  <c r="I332" i="7"/>
  <c r="I331" i="7"/>
  <c r="I330" i="7"/>
  <c r="I329" i="7"/>
  <c r="I328" i="7"/>
  <c r="I327" i="7"/>
  <c r="I326" i="7"/>
  <c r="I325" i="7"/>
  <c r="I324" i="7"/>
  <c r="I323" i="7"/>
  <c r="I322" i="7"/>
  <c r="I321" i="7"/>
  <c r="I320" i="7"/>
  <c r="I319" i="7"/>
  <c r="I318" i="7"/>
  <c r="I317" i="7"/>
  <c r="I316" i="7"/>
  <c r="I315" i="7"/>
  <c r="I314" i="7"/>
  <c r="I313" i="7"/>
  <c r="I312" i="7"/>
  <c r="I311" i="7"/>
  <c r="I310" i="7"/>
  <c r="I309" i="7"/>
  <c r="I308" i="7"/>
  <c r="I307" i="7"/>
  <c r="I306" i="7"/>
  <c r="I305" i="7"/>
  <c r="I304" i="7"/>
  <c r="I303" i="7"/>
  <c r="I302" i="7"/>
  <c r="I301" i="7"/>
  <c r="I300" i="7"/>
  <c r="I299" i="7"/>
  <c r="I298" i="7"/>
  <c r="I297" i="7"/>
  <c r="I296" i="7"/>
  <c r="I295" i="7"/>
  <c r="I294" i="7"/>
  <c r="I293" i="7"/>
  <c r="I292" i="7"/>
  <c r="I291" i="7"/>
  <c r="I290" i="7"/>
  <c r="I289" i="7"/>
  <c r="I288" i="7"/>
  <c r="I287" i="7"/>
  <c r="I286" i="7"/>
  <c r="I285" i="7"/>
  <c r="I284" i="7"/>
  <c r="I283" i="7"/>
  <c r="I282" i="7"/>
  <c r="I281" i="7"/>
  <c r="I280" i="7"/>
  <c r="I279" i="7"/>
  <c r="I278" i="7"/>
  <c r="I277" i="7"/>
  <c r="I276" i="7"/>
  <c r="I275" i="7"/>
  <c r="I274" i="7"/>
  <c r="I273" i="7"/>
  <c r="I272" i="7"/>
  <c r="I271" i="7"/>
  <c r="I270" i="7"/>
  <c r="I269" i="7"/>
  <c r="I268" i="7"/>
  <c r="I267" i="7"/>
  <c r="I266" i="7"/>
  <c r="I265" i="7"/>
  <c r="I264" i="7"/>
  <c r="I263" i="7"/>
  <c r="I262" i="7"/>
  <c r="I261" i="7"/>
  <c r="I260" i="7"/>
  <c r="I259" i="7"/>
  <c r="I258" i="7"/>
  <c r="I257" i="7"/>
  <c r="I256" i="7"/>
  <c r="I255" i="7"/>
  <c r="I254" i="7"/>
  <c r="I253" i="7"/>
  <c r="I252" i="7"/>
  <c r="I251" i="7"/>
  <c r="I250" i="7"/>
  <c r="I249" i="7"/>
  <c r="I248" i="7"/>
  <c r="I247" i="7"/>
  <c r="I246" i="7"/>
  <c r="I245" i="7"/>
  <c r="I244" i="7"/>
  <c r="I243" i="7"/>
  <c r="I242" i="7"/>
  <c r="I241" i="7"/>
  <c r="I240" i="7"/>
  <c r="I239" i="7"/>
  <c r="I238" i="7"/>
  <c r="I237" i="7"/>
  <c r="I236" i="7"/>
  <c r="I235" i="7"/>
  <c r="I234" i="7"/>
  <c r="I233" i="7"/>
  <c r="I232" i="7"/>
  <c r="I231" i="7"/>
  <c r="I230" i="7"/>
  <c r="I229" i="7"/>
  <c r="I228" i="7"/>
  <c r="I227" i="7"/>
  <c r="I226" i="7"/>
  <c r="I225" i="7"/>
  <c r="I224" i="7"/>
  <c r="I223" i="7"/>
  <c r="I222" i="7"/>
  <c r="I221" i="7"/>
  <c r="I220" i="7"/>
  <c r="I219" i="7"/>
  <c r="I218" i="7"/>
  <c r="I217" i="7"/>
  <c r="I216" i="7"/>
  <c r="I215" i="7"/>
  <c r="I214" i="7"/>
  <c r="I213" i="7"/>
  <c r="I212" i="7"/>
  <c r="I211" i="7"/>
  <c r="I210" i="7"/>
  <c r="I209" i="7"/>
  <c r="I208" i="7"/>
  <c r="I207" i="7"/>
  <c r="I206" i="7"/>
  <c r="I205" i="7"/>
  <c r="I204" i="7"/>
  <c r="I203" i="7"/>
  <c r="I202" i="7"/>
  <c r="I201" i="7"/>
  <c r="I200" i="7"/>
  <c r="I199" i="7"/>
  <c r="I198" i="7"/>
  <c r="I197" i="7"/>
  <c r="I196" i="7"/>
  <c r="I195" i="7"/>
  <c r="I194" i="7"/>
  <c r="I193" i="7"/>
  <c r="I192" i="7"/>
  <c r="I191" i="7"/>
  <c r="I190" i="7"/>
  <c r="I189" i="7"/>
  <c r="I188" i="7"/>
  <c r="I187" i="7"/>
  <c r="I186" i="7"/>
  <c r="I185" i="7"/>
  <c r="I184" i="7"/>
  <c r="I183" i="7"/>
  <c r="I182" i="7"/>
  <c r="I181" i="7"/>
  <c r="I180" i="7"/>
  <c r="I179" i="7"/>
  <c r="I178" i="7"/>
  <c r="I177" i="7"/>
  <c r="I176" i="7"/>
  <c r="I175" i="7"/>
  <c r="I174" i="7"/>
  <c r="I173" i="7"/>
  <c r="I172" i="7"/>
  <c r="I171" i="7"/>
  <c r="I170" i="7"/>
  <c r="I169" i="7"/>
  <c r="I168" i="7"/>
  <c r="I167" i="7"/>
  <c r="I166" i="7"/>
  <c r="I165" i="7"/>
  <c r="I164" i="7"/>
  <c r="I163" i="7"/>
  <c r="I162" i="7"/>
  <c r="I161" i="7"/>
  <c r="I160" i="7"/>
  <c r="I159" i="7"/>
  <c r="I158" i="7"/>
  <c r="I157" i="7"/>
  <c r="I156" i="7"/>
  <c r="I155" i="7"/>
  <c r="I154" i="7"/>
  <c r="I153" i="7"/>
  <c r="I152" i="7"/>
  <c r="I151" i="7"/>
  <c r="I150" i="7"/>
  <c r="I149" i="7"/>
  <c r="I148" i="7"/>
  <c r="I147" i="7"/>
  <c r="I146" i="7"/>
  <c r="I145" i="7"/>
  <c r="I144" i="7"/>
  <c r="I143" i="7"/>
  <c r="I142" i="7"/>
  <c r="I141" i="7"/>
  <c r="I140" i="7"/>
  <c r="I139" i="7"/>
  <c r="I138" i="7"/>
  <c r="I137" i="7"/>
  <c r="I136" i="7"/>
  <c r="I135" i="7"/>
  <c r="I134" i="7"/>
  <c r="I133" i="7"/>
  <c r="I132" i="7"/>
  <c r="I131" i="7"/>
  <c r="I130" i="7"/>
  <c r="I129" i="7"/>
  <c r="I128" i="7"/>
  <c r="I127" i="7"/>
  <c r="I126" i="7"/>
  <c r="I125" i="7"/>
  <c r="I124" i="7"/>
  <c r="I123" i="7"/>
  <c r="I122" i="7"/>
  <c r="I121" i="7"/>
  <c r="I120" i="7"/>
  <c r="I119" i="7"/>
  <c r="I118" i="7"/>
  <c r="I117" i="7"/>
  <c r="I116" i="7"/>
  <c r="I115" i="7"/>
  <c r="I114" i="7"/>
  <c r="I113" i="7"/>
  <c r="I112" i="7"/>
  <c r="I111" i="7"/>
  <c r="I110" i="7"/>
  <c r="I109" i="7"/>
  <c r="I108" i="7"/>
  <c r="I107" i="7"/>
  <c r="I106" i="7"/>
  <c r="I105" i="7"/>
  <c r="I104" i="7"/>
  <c r="I103" i="7"/>
  <c r="I102" i="7"/>
  <c r="I101" i="7"/>
  <c r="I100" i="7"/>
  <c r="I99" i="7"/>
  <c r="I98" i="7"/>
  <c r="I97" i="7"/>
  <c r="I96" i="7"/>
  <c r="I95" i="7"/>
  <c r="I94" i="7"/>
  <c r="I93" i="7"/>
  <c r="I92" i="7"/>
  <c r="I91" i="7"/>
  <c r="I90" i="7"/>
  <c r="I89" i="7"/>
  <c r="I88" i="7"/>
  <c r="I87" i="7"/>
  <c r="I86" i="7"/>
  <c r="I85" i="7"/>
  <c r="I84" i="7"/>
  <c r="I83" i="7"/>
  <c r="I82" i="7"/>
  <c r="I81" i="7"/>
  <c r="I80" i="7"/>
  <c r="I79" i="7"/>
  <c r="I78" i="7"/>
  <c r="I77" i="7"/>
  <c r="I76" i="7"/>
  <c r="I75" i="7"/>
  <c r="I74" i="7"/>
  <c r="I73" i="7"/>
  <c r="I72" i="7"/>
  <c r="I71" i="7"/>
  <c r="I70" i="7"/>
  <c r="I69" i="7"/>
  <c r="I68" i="7"/>
  <c r="I67" i="7"/>
  <c r="I66" i="7"/>
  <c r="I65" i="7"/>
  <c r="I64" i="7"/>
  <c r="I63" i="7"/>
  <c r="I62" i="7"/>
  <c r="I61" i="7"/>
  <c r="I60" i="7"/>
  <c r="I59" i="7"/>
  <c r="I58" i="7"/>
  <c r="I57" i="7"/>
  <c r="I56" i="7"/>
  <c r="I55" i="7"/>
  <c r="I54" i="7"/>
  <c r="I53" i="7"/>
  <c r="I52" i="7"/>
  <c r="I51" i="7"/>
  <c r="I50" i="7"/>
  <c r="I49" i="7"/>
  <c r="I48" i="7"/>
  <c r="I47" i="7"/>
  <c r="I46" i="7"/>
  <c r="I45" i="7"/>
  <c r="I44" i="7"/>
  <c r="I43" i="7"/>
  <c r="I42" i="7"/>
  <c r="I41" i="7"/>
  <c r="I40" i="7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AJ749" i="7" l="1"/>
  <c r="AC455" i="7"/>
  <c r="AJ460" i="7"/>
  <c r="AC471" i="7"/>
  <c r="AB736" i="7"/>
  <c r="AC447" i="7"/>
  <c r="AC451" i="7"/>
  <c r="AJ737" i="7"/>
  <c r="AB740" i="7"/>
  <c r="AJ452" i="7"/>
  <c r="AC473" i="7"/>
  <c r="AJ448" i="7"/>
  <c r="AJ456" i="7"/>
  <c r="AC459" i="7"/>
  <c r="AJ464" i="7"/>
  <c r="AC467" i="7"/>
  <c r="AJ476" i="7"/>
  <c r="AJ492" i="7"/>
  <c r="AJ508" i="7"/>
  <c r="AJ524" i="7"/>
  <c r="AJ540" i="7"/>
  <c r="AJ556" i="7"/>
  <c r="AJ572" i="7"/>
  <c r="AJ588" i="7"/>
  <c r="AJ604" i="7"/>
  <c r="AB696" i="7"/>
  <c r="AB712" i="7"/>
  <c r="AJ741" i="7"/>
  <c r="AB744" i="7"/>
  <c r="AB448" i="7"/>
  <c r="AB456" i="7"/>
  <c r="AB464" i="7"/>
  <c r="AB472" i="7"/>
  <c r="AJ488" i="7"/>
  <c r="AJ504" i="7"/>
  <c r="AJ520" i="7"/>
  <c r="AJ536" i="7"/>
  <c r="AJ552" i="7"/>
  <c r="AJ568" i="7"/>
  <c r="AJ584" i="7"/>
  <c r="AJ600" i="7"/>
  <c r="AC625" i="7"/>
  <c r="AB630" i="7"/>
  <c r="AC641" i="7"/>
  <c r="AB646" i="7"/>
  <c r="AC657" i="7"/>
  <c r="AB662" i="7"/>
  <c r="AC673" i="7"/>
  <c r="AB678" i="7"/>
  <c r="AB692" i="7"/>
  <c r="AB708" i="7"/>
  <c r="AJ468" i="7"/>
  <c r="AJ484" i="7"/>
  <c r="AJ500" i="7"/>
  <c r="AJ516" i="7"/>
  <c r="AJ532" i="7"/>
  <c r="AJ548" i="7"/>
  <c r="AJ564" i="7"/>
  <c r="AJ580" i="7"/>
  <c r="AJ596" i="7"/>
  <c r="AC688" i="7"/>
  <c r="AB704" i="7"/>
  <c r="AB720" i="7"/>
  <c r="AJ723" i="7"/>
  <c r="AJ725" i="7"/>
  <c r="AJ731" i="7"/>
  <c r="AJ733" i="7"/>
  <c r="AJ807" i="7"/>
  <c r="AJ803" i="7"/>
  <c r="AJ799" i="7"/>
  <c r="AJ795" i="7"/>
  <c r="AJ791" i="7"/>
  <c r="AJ787" i="7"/>
  <c r="AJ783" i="7"/>
  <c r="AJ779" i="7"/>
  <c r="AJ775" i="7"/>
  <c r="AJ771" i="7"/>
  <c r="AJ767" i="7"/>
  <c r="AJ763" i="7"/>
  <c r="AJ759" i="7"/>
  <c r="AJ755" i="7"/>
  <c r="AJ751" i="7"/>
  <c r="AJ747" i="7"/>
  <c r="AJ743" i="7"/>
  <c r="AJ739" i="7"/>
  <c r="AJ735" i="7"/>
  <c r="AJ806" i="7"/>
  <c r="AJ802" i="7"/>
  <c r="AJ798" i="7"/>
  <c r="AJ794" i="7"/>
  <c r="AJ790" i="7"/>
  <c r="AJ786" i="7"/>
  <c r="AJ782" i="7"/>
  <c r="AJ778" i="7"/>
  <c r="AJ774" i="7"/>
  <c r="AJ770" i="7"/>
  <c r="AJ766" i="7"/>
  <c r="AJ762" i="7"/>
  <c r="AJ758" i="7"/>
  <c r="AJ754" i="7"/>
  <c r="AJ750" i="7"/>
  <c r="AJ746" i="7"/>
  <c r="AJ742" i="7"/>
  <c r="AJ738" i="7"/>
  <c r="AJ734" i="7"/>
  <c r="AJ730" i="7"/>
  <c r="AJ726" i="7"/>
  <c r="AJ722" i="7"/>
  <c r="AJ804" i="7"/>
  <c r="AJ800" i="7"/>
  <c r="AJ796" i="7"/>
  <c r="AJ792" i="7"/>
  <c r="AJ788" i="7"/>
  <c r="AJ784" i="7"/>
  <c r="AJ780" i="7"/>
  <c r="AJ776" i="7"/>
  <c r="AJ772" i="7"/>
  <c r="AJ768" i="7"/>
  <c r="AJ764" i="7"/>
  <c r="AJ760" i="7"/>
  <c r="AJ756" i="7"/>
  <c r="AJ752" i="7"/>
  <c r="AJ748" i="7"/>
  <c r="AJ744" i="7"/>
  <c r="AJ740" i="7"/>
  <c r="AJ736" i="7"/>
  <c r="AJ719" i="7"/>
  <c r="AJ715" i="7"/>
  <c r="AJ711" i="7"/>
  <c r="AJ707" i="7"/>
  <c r="AJ703" i="7"/>
  <c r="AJ699" i="7"/>
  <c r="AJ695" i="7"/>
  <c r="AJ691" i="7"/>
  <c r="AJ687" i="7"/>
  <c r="AJ721" i="7"/>
  <c r="AJ717" i="7"/>
  <c r="AJ713" i="7"/>
  <c r="AJ709" i="7"/>
  <c r="AJ705" i="7"/>
  <c r="AJ701" i="7"/>
  <c r="AJ697" i="7"/>
  <c r="AJ693" i="7"/>
  <c r="AJ689" i="7"/>
  <c r="AJ718" i="7"/>
  <c r="AJ714" i="7"/>
  <c r="AJ710" i="7"/>
  <c r="AJ706" i="7"/>
  <c r="AJ702" i="7"/>
  <c r="AJ698" i="7"/>
  <c r="AJ694" i="7"/>
  <c r="AJ690" i="7"/>
  <c r="AJ683" i="7"/>
  <c r="AJ679" i="7"/>
  <c r="AJ675" i="7"/>
  <c r="AJ671" i="7"/>
  <c r="AJ667" i="7"/>
  <c r="AJ663" i="7"/>
  <c r="AJ659" i="7"/>
  <c r="AJ655" i="7"/>
  <c r="AJ651" i="7"/>
  <c r="AJ647" i="7"/>
  <c r="AJ643" i="7"/>
  <c r="AJ639" i="7"/>
  <c r="AJ635" i="7"/>
  <c r="AJ631" i="7"/>
  <c r="AJ627" i="7"/>
  <c r="AJ623" i="7"/>
  <c r="AJ619" i="7"/>
  <c r="AJ615" i="7"/>
  <c r="AJ611" i="7"/>
  <c r="AJ732" i="7"/>
  <c r="AJ728" i="7"/>
  <c r="AJ724" i="7"/>
  <c r="AJ720" i="7"/>
  <c r="AJ716" i="7"/>
  <c r="AJ712" i="7"/>
  <c r="AJ708" i="7"/>
  <c r="AJ704" i="7"/>
  <c r="AJ700" i="7"/>
  <c r="AJ696" i="7"/>
  <c r="AJ692" i="7"/>
  <c r="AJ688" i="7"/>
  <c r="AJ686" i="7"/>
  <c r="AJ685" i="7"/>
  <c r="AJ681" i="7"/>
  <c r="AJ677" i="7"/>
  <c r="AJ673" i="7"/>
  <c r="AJ669" i="7"/>
  <c r="AJ665" i="7"/>
  <c r="AJ661" i="7"/>
  <c r="AJ657" i="7"/>
  <c r="AJ653" i="7"/>
  <c r="AJ649" i="7"/>
  <c r="AJ645" i="7"/>
  <c r="AJ641" i="7"/>
  <c r="AJ637" i="7"/>
  <c r="AJ633" i="7"/>
  <c r="AJ629" i="7"/>
  <c r="AJ625" i="7"/>
  <c r="AJ621" i="7"/>
  <c r="AJ617" i="7"/>
  <c r="AJ729" i="7"/>
  <c r="AJ727" i="7"/>
  <c r="AJ682" i="7"/>
  <c r="AJ678" i="7"/>
  <c r="AJ674" i="7"/>
  <c r="AJ670" i="7"/>
  <c r="AJ666" i="7"/>
  <c r="AJ662" i="7"/>
  <c r="AJ658" i="7"/>
  <c r="AJ654" i="7"/>
  <c r="AJ650" i="7"/>
  <c r="AJ646" i="7"/>
  <c r="AJ642" i="7"/>
  <c r="AJ638" i="7"/>
  <c r="AJ634" i="7"/>
  <c r="AJ630" i="7"/>
  <c r="AJ626" i="7"/>
  <c r="AJ622" i="7"/>
  <c r="AJ618" i="7"/>
  <c r="AJ607" i="7"/>
  <c r="AJ603" i="7"/>
  <c r="AJ599" i="7"/>
  <c r="AJ595" i="7"/>
  <c r="AJ591" i="7"/>
  <c r="AJ587" i="7"/>
  <c r="AJ583" i="7"/>
  <c r="AJ579" i="7"/>
  <c r="AJ575" i="7"/>
  <c r="AJ571" i="7"/>
  <c r="AJ567" i="7"/>
  <c r="AJ563" i="7"/>
  <c r="AJ559" i="7"/>
  <c r="AJ555" i="7"/>
  <c r="AJ551" i="7"/>
  <c r="AJ547" i="7"/>
  <c r="AJ543" i="7"/>
  <c r="AJ539" i="7"/>
  <c r="AJ535" i="7"/>
  <c r="AJ531" i="7"/>
  <c r="AJ527" i="7"/>
  <c r="AJ523" i="7"/>
  <c r="AJ519" i="7"/>
  <c r="AJ515" i="7"/>
  <c r="AJ511" i="7"/>
  <c r="AJ507" i="7"/>
  <c r="AJ503" i="7"/>
  <c r="AJ499" i="7"/>
  <c r="AJ495" i="7"/>
  <c r="AJ491" i="7"/>
  <c r="AJ487" i="7"/>
  <c r="AJ483" i="7"/>
  <c r="AJ479" i="7"/>
  <c r="AJ475" i="7"/>
  <c r="AJ684" i="7"/>
  <c r="AJ680" i="7"/>
  <c r="AJ676" i="7"/>
  <c r="AJ672" i="7"/>
  <c r="AJ668" i="7"/>
  <c r="AJ664" i="7"/>
  <c r="AJ660" i="7"/>
  <c r="AJ656" i="7"/>
  <c r="AJ652" i="7"/>
  <c r="AJ648" i="7"/>
  <c r="AJ644" i="7"/>
  <c r="AJ640" i="7"/>
  <c r="AJ636" i="7"/>
  <c r="AJ632" i="7"/>
  <c r="AJ628" i="7"/>
  <c r="AJ624" i="7"/>
  <c r="AJ620" i="7"/>
  <c r="AJ616" i="7"/>
  <c r="AJ609" i="7"/>
  <c r="AJ605" i="7"/>
  <c r="AJ601" i="7"/>
  <c r="AJ597" i="7"/>
  <c r="AJ593" i="7"/>
  <c r="AJ589" i="7"/>
  <c r="AJ585" i="7"/>
  <c r="AJ581" i="7"/>
  <c r="AJ577" i="7"/>
  <c r="AJ573" i="7"/>
  <c r="AJ569" i="7"/>
  <c r="AJ565" i="7"/>
  <c r="AJ561" i="7"/>
  <c r="AJ557" i="7"/>
  <c r="AJ553" i="7"/>
  <c r="AJ549" i="7"/>
  <c r="AJ545" i="7"/>
  <c r="AJ541" i="7"/>
  <c r="AJ537" i="7"/>
  <c r="AJ533" i="7"/>
  <c r="AJ529" i="7"/>
  <c r="AJ525" i="7"/>
  <c r="AJ521" i="7"/>
  <c r="AJ517" i="7"/>
  <c r="AJ513" i="7"/>
  <c r="AJ509" i="7"/>
  <c r="AJ505" i="7"/>
  <c r="AJ501" i="7"/>
  <c r="AJ497" i="7"/>
  <c r="AJ493" i="7"/>
  <c r="AJ489" i="7"/>
  <c r="AJ485" i="7"/>
  <c r="AJ481" i="7"/>
  <c r="AJ477" i="7"/>
  <c r="AJ473" i="7"/>
  <c r="AJ613" i="7"/>
  <c r="AJ472" i="7"/>
  <c r="AJ471" i="7"/>
  <c r="AJ467" i="7"/>
  <c r="AJ463" i="7"/>
  <c r="AJ459" i="7"/>
  <c r="AJ455" i="7"/>
  <c r="AJ451" i="7"/>
  <c r="AJ447" i="7"/>
  <c r="AJ469" i="7"/>
  <c r="AJ465" i="7"/>
  <c r="AJ457" i="7"/>
  <c r="AJ449" i="7"/>
  <c r="AJ445" i="7"/>
  <c r="AJ801" i="7"/>
  <c r="AJ793" i="7"/>
  <c r="AJ789" i="7"/>
  <c r="AJ785" i="7"/>
  <c r="AJ781" i="7"/>
  <c r="AJ777" i="7"/>
  <c r="AJ773" i="7"/>
  <c r="AJ765" i="7"/>
  <c r="AJ761" i="7"/>
  <c r="AJ757" i="7"/>
  <c r="AJ753" i="7"/>
  <c r="AJ614" i="7"/>
  <c r="AJ610" i="7"/>
  <c r="AJ606" i="7"/>
  <c r="AJ602" i="7"/>
  <c r="AJ598" i="7"/>
  <c r="AJ594" i="7"/>
  <c r="AJ590" i="7"/>
  <c r="AJ586" i="7"/>
  <c r="AJ582" i="7"/>
  <c r="AJ578" i="7"/>
  <c r="AJ574" i="7"/>
  <c r="AJ570" i="7"/>
  <c r="AJ566" i="7"/>
  <c r="AJ562" i="7"/>
  <c r="AJ558" i="7"/>
  <c r="AJ554" i="7"/>
  <c r="AJ550" i="7"/>
  <c r="AJ546" i="7"/>
  <c r="AJ542" i="7"/>
  <c r="AJ538" i="7"/>
  <c r="AJ534" i="7"/>
  <c r="AJ530" i="7"/>
  <c r="AJ526" i="7"/>
  <c r="AJ522" i="7"/>
  <c r="AJ518" i="7"/>
  <c r="AJ514" i="7"/>
  <c r="AJ510" i="7"/>
  <c r="AJ506" i="7"/>
  <c r="AJ502" i="7"/>
  <c r="AJ498" i="7"/>
  <c r="AJ494" i="7"/>
  <c r="AJ490" i="7"/>
  <c r="AJ486" i="7"/>
  <c r="AJ482" i="7"/>
  <c r="AJ478" i="7"/>
  <c r="AJ474" i="7"/>
  <c r="AJ470" i="7"/>
  <c r="AJ466" i="7"/>
  <c r="AJ462" i="7"/>
  <c r="AJ458" i="7"/>
  <c r="AJ454" i="7"/>
  <c r="AJ450" i="7"/>
  <c r="AJ446" i="7"/>
  <c r="AJ461" i="7"/>
  <c r="AJ453" i="7"/>
  <c r="AJ805" i="7"/>
  <c r="AJ797" i="7"/>
  <c r="AJ769" i="7"/>
  <c r="AC683" i="7"/>
  <c r="AC675" i="7"/>
  <c r="AC667" i="7"/>
  <c r="AB656" i="7"/>
  <c r="AC651" i="7"/>
  <c r="AC643" i="7"/>
  <c r="AC635" i="7"/>
  <c r="AC627" i="7"/>
  <c r="AB616" i="7"/>
  <c r="AB612" i="7"/>
  <c r="AC609" i="7"/>
  <c r="AC605" i="7"/>
  <c r="AC601" i="7"/>
  <c r="AC597" i="7"/>
  <c r="AB592" i="7"/>
  <c r="AC589" i="7"/>
  <c r="AC585" i="7"/>
  <c r="AC581" i="7"/>
  <c r="AC577" i="7"/>
  <c r="AC573" i="7"/>
  <c r="AC569" i="7"/>
  <c r="AB564" i="7"/>
  <c r="AB560" i="7"/>
  <c r="AC557" i="7"/>
  <c r="AC553" i="7"/>
  <c r="AB548" i="7"/>
  <c r="AB544" i="7"/>
  <c r="AB540" i="7"/>
  <c r="AC537" i="7"/>
  <c r="AC533" i="7"/>
  <c r="AC529" i="7"/>
  <c r="AB524" i="7"/>
  <c r="AB520" i="7"/>
  <c r="AC517" i="7"/>
  <c r="AC513" i="7"/>
  <c r="AC509" i="7"/>
  <c r="AB504" i="7"/>
  <c r="AB500" i="7"/>
  <c r="AB496" i="7"/>
  <c r="AC493" i="7"/>
  <c r="AB488" i="7"/>
  <c r="AC485" i="7"/>
  <c r="AC481" i="7"/>
  <c r="AC477" i="7"/>
  <c r="AC464" i="7"/>
  <c r="AB461" i="7"/>
  <c r="AC460" i="7"/>
  <c r="AC456" i="7"/>
  <c r="AB453" i="7"/>
  <c r="AB804" i="7"/>
  <c r="AB796" i="7"/>
  <c r="AB768" i="7"/>
  <c r="AB680" i="7"/>
  <c r="AB672" i="7"/>
  <c r="AB664" i="7"/>
  <c r="AC659" i="7"/>
  <c r="AB648" i="7"/>
  <c r="AB640" i="7"/>
  <c r="AB632" i="7"/>
  <c r="AB624" i="7"/>
  <c r="AC619" i="7"/>
  <c r="AC613" i="7"/>
  <c r="AB608" i="7"/>
  <c r="AB604" i="7"/>
  <c r="AB600" i="7"/>
  <c r="AB596" i="7"/>
  <c r="AC593" i="7"/>
  <c r="AB588" i="7"/>
  <c r="AB584" i="7"/>
  <c r="AB580" i="7"/>
  <c r="AB576" i="7"/>
  <c r="AB572" i="7"/>
  <c r="AB568" i="7"/>
  <c r="AC565" i="7"/>
  <c r="AC561" i="7"/>
  <c r="AB556" i="7"/>
  <c r="AB552" i="7"/>
  <c r="AC549" i="7"/>
  <c r="AC545" i="7"/>
  <c r="AC541" i="7"/>
  <c r="AB536" i="7"/>
  <c r="AB532" i="7"/>
  <c r="AB528" i="7"/>
  <c r="AC525" i="7"/>
  <c r="AC521" i="7"/>
  <c r="AB516" i="7"/>
  <c r="AB512" i="7"/>
  <c r="AB508" i="7"/>
  <c r="AC505" i="7"/>
  <c r="AC501" i="7"/>
  <c r="AC497" i="7"/>
  <c r="AB492" i="7"/>
  <c r="AC489" i="7"/>
  <c r="AB484" i="7"/>
  <c r="AB480" i="7"/>
  <c r="AB476" i="7"/>
  <c r="AB469" i="7"/>
  <c r="AC468" i="7"/>
  <c r="AB465" i="7"/>
  <c r="AB457" i="7"/>
  <c r="AC452" i="7"/>
  <c r="AB449" i="7"/>
  <c r="AC448" i="7"/>
  <c r="AB445" i="7"/>
  <c r="AB800" i="7"/>
  <c r="AB792" i="7"/>
  <c r="AB788" i="7"/>
  <c r="AB784" i="7"/>
  <c r="AB780" i="7"/>
  <c r="AB776" i="7"/>
  <c r="AB772" i="7"/>
  <c r="AB764" i="7"/>
  <c r="AB760" i="7"/>
  <c r="AB756" i="7"/>
  <c r="AB752" i="7"/>
  <c r="AB452" i="7"/>
  <c r="AB460" i="7"/>
  <c r="AB468" i="7"/>
  <c r="AJ480" i="7"/>
  <c r="AJ496" i="7"/>
  <c r="AJ512" i="7"/>
  <c r="AJ528" i="7"/>
  <c r="AJ544" i="7"/>
  <c r="AJ560" i="7"/>
  <c r="AJ576" i="7"/>
  <c r="AJ592" i="7"/>
  <c r="AJ608" i="7"/>
  <c r="AJ612" i="7"/>
  <c r="AC617" i="7"/>
  <c r="AB622" i="7"/>
  <c r="AC633" i="7"/>
  <c r="AB638" i="7"/>
  <c r="AC649" i="7"/>
  <c r="AB654" i="7"/>
  <c r="AC665" i="7"/>
  <c r="AB670" i="7"/>
  <c r="AC681" i="7"/>
  <c r="AB686" i="7"/>
  <c r="AB700" i="7"/>
  <c r="AB716" i="7"/>
  <c r="AJ745" i="7"/>
  <c r="AB748" i="7"/>
  <c r="AB807" i="7"/>
  <c r="AC806" i="7"/>
  <c r="AB803" i="7"/>
  <c r="AC802" i="7"/>
  <c r="AB799" i="7"/>
  <c r="AC798" i="7"/>
  <c r="AB795" i="7"/>
  <c r="AC794" i="7"/>
  <c r="AB791" i="7"/>
  <c r="AC790" i="7"/>
  <c r="AB787" i="7"/>
  <c r="AC786" i="7"/>
  <c r="AB783" i="7"/>
  <c r="AC782" i="7"/>
  <c r="AB779" i="7"/>
  <c r="AC778" i="7"/>
  <c r="AB775" i="7"/>
  <c r="AC774" i="7"/>
  <c r="AB771" i="7"/>
  <c r="AC770" i="7"/>
  <c r="AB767" i="7"/>
  <c r="AC766" i="7"/>
  <c r="AB763" i="7"/>
  <c r="AC762" i="7"/>
  <c r="AB759" i="7"/>
  <c r="AC758" i="7"/>
  <c r="AB755" i="7"/>
  <c r="AC754" i="7"/>
  <c r="AB751" i="7"/>
  <c r="AC750" i="7"/>
  <c r="AB747" i="7"/>
  <c r="AC746" i="7"/>
  <c r="AB743" i="7"/>
  <c r="AC742" i="7"/>
  <c r="AB739" i="7"/>
  <c r="AC738" i="7"/>
  <c r="AB735" i="7"/>
  <c r="AC734" i="7"/>
  <c r="AB806" i="7"/>
  <c r="AC805" i="7"/>
  <c r="AB802" i="7"/>
  <c r="AC801" i="7"/>
  <c r="AB798" i="7"/>
  <c r="AC797" i="7"/>
  <c r="AB794" i="7"/>
  <c r="AC793" i="7"/>
  <c r="AB790" i="7"/>
  <c r="AC789" i="7"/>
  <c r="AB786" i="7"/>
  <c r="AC785" i="7"/>
  <c r="AB782" i="7"/>
  <c r="AC781" i="7"/>
  <c r="AB778" i="7"/>
  <c r="AC777" i="7"/>
  <c r="AB774" i="7"/>
  <c r="AC773" i="7"/>
  <c r="AB770" i="7"/>
  <c r="AC769" i="7"/>
  <c r="AB766" i="7"/>
  <c r="AC765" i="7"/>
  <c r="AB762" i="7"/>
  <c r="AC761" i="7"/>
  <c r="AB758" i="7"/>
  <c r="AC757" i="7"/>
  <c r="AB754" i="7"/>
  <c r="AC753" i="7"/>
  <c r="AB750" i="7"/>
  <c r="AC749" i="7"/>
  <c r="AB746" i="7"/>
  <c r="AC745" i="7"/>
  <c r="AB742" i="7"/>
  <c r="AC741" i="7"/>
  <c r="AB738" i="7"/>
  <c r="AC737" i="7"/>
  <c r="AB734" i="7"/>
  <c r="AC733" i="7"/>
  <c r="AB730" i="7"/>
  <c r="AC729" i="7"/>
  <c r="AB726" i="7"/>
  <c r="AC725" i="7"/>
  <c r="AB733" i="7"/>
  <c r="AB732" i="7"/>
  <c r="AC731" i="7"/>
  <c r="AC730" i="7"/>
  <c r="AB729" i="7"/>
  <c r="AB728" i="7"/>
  <c r="AC727" i="7"/>
  <c r="AC726" i="7"/>
  <c r="AB725" i="7"/>
  <c r="AB724" i="7"/>
  <c r="AC723" i="7"/>
  <c r="AC722" i="7"/>
  <c r="AB719" i="7"/>
  <c r="AC718" i="7"/>
  <c r="AB715" i="7"/>
  <c r="AC714" i="7"/>
  <c r="AB711" i="7"/>
  <c r="AC710" i="7"/>
  <c r="AB707" i="7"/>
  <c r="AC706" i="7"/>
  <c r="AB703" i="7"/>
  <c r="AC702" i="7"/>
  <c r="AB699" i="7"/>
  <c r="AC698" i="7"/>
  <c r="AB695" i="7"/>
  <c r="AC694" i="7"/>
  <c r="AB691" i="7"/>
  <c r="AC690" i="7"/>
  <c r="AB687" i="7"/>
  <c r="AC686" i="7"/>
  <c r="AC807" i="7"/>
  <c r="AC804" i="7"/>
  <c r="AC803" i="7"/>
  <c r="AC800" i="7"/>
  <c r="AC799" i="7"/>
  <c r="AC796" i="7"/>
  <c r="AC795" i="7"/>
  <c r="AC792" i="7"/>
  <c r="AC791" i="7"/>
  <c r="AC788" i="7"/>
  <c r="AC787" i="7"/>
  <c r="AC784" i="7"/>
  <c r="AC783" i="7"/>
  <c r="AC780" i="7"/>
  <c r="AC779" i="7"/>
  <c r="AC776" i="7"/>
  <c r="AC775" i="7"/>
  <c r="AC772" i="7"/>
  <c r="AC771" i="7"/>
  <c r="AC768" i="7"/>
  <c r="AC767" i="7"/>
  <c r="AC764" i="7"/>
  <c r="AC763" i="7"/>
  <c r="AC760" i="7"/>
  <c r="AC759" i="7"/>
  <c r="AC756" i="7"/>
  <c r="AC755" i="7"/>
  <c r="AC752" i="7"/>
  <c r="AC751" i="7"/>
  <c r="AC748" i="7"/>
  <c r="AC747" i="7"/>
  <c r="AC744" i="7"/>
  <c r="AC743" i="7"/>
  <c r="AC740" i="7"/>
  <c r="AC739" i="7"/>
  <c r="AC736" i="7"/>
  <c r="AC735" i="7"/>
  <c r="AB721" i="7"/>
  <c r="AC720" i="7"/>
  <c r="AB717" i="7"/>
  <c r="AC716" i="7"/>
  <c r="AB713" i="7"/>
  <c r="AC712" i="7"/>
  <c r="AB709" i="7"/>
  <c r="AC708" i="7"/>
  <c r="AB705" i="7"/>
  <c r="AC704" i="7"/>
  <c r="AB701" i="7"/>
  <c r="AC700" i="7"/>
  <c r="AB697" i="7"/>
  <c r="AC696" i="7"/>
  <c r="AB693" i="7"/>
  <c r="AC692" i="7"/>
  <c r="AB689" i="7"/>
  <c r="AC732" i="7"/>
  <c r="AB731" i="7"/>
  <c r="AC728" i="7"/>
  <c r="AB727" i="7"/>
  <c r="AC724" i="7"/>
  <c r="AB723" i="7"/>
  <c r="AB683" i="7"/>
  <c r="AC682" i="7"/>
  <c r="AB679" i="7"/>
  <c r="AC678" i="7"/>
  <c r="AB675" i="7"/>
  <c r="AC674" i="7"/>
  <c r="AB671" i="7"/>
  <c r="AC670" i="7"/>
  <c r="AB667" i="7"/>
  <c r="AC666" i="7"/>
  <c r="AB663" i="7"/>
  <c r="AC662" i="7"/>
  <c r="AB659" i="7"/>
  <c r="AC658" i="7"/>
  <c r="AB655" i="7"/>
  <c r="AC654" i="7"/>
  <c r="AB651" i="7"/>
  <c r="AC650" i="7"/>
  <c r="AB647" i="7"/>
  <c r="AC646" i="7"/>
  <c r="AB643" i="7"/>
  <c r="AC642" i="7"/>
  <c r="AB639" i="7"/>
  <c r="AC638" i="7"/>
  <c r="AB635" i="7"/>
  <c r="AC634" i="7"/>
  <c r="AB631" i="7"/>
  <c r="AC630" i="7"/>
  <c r="AB627" i="7"/>
  <c r="AC626" i="7"/>
  <c r="AB623" i="7"/>
  <c r="AC622" i="7"/>
  <c r="AB619" i="7"/>
  <c r="AC618" i="7"/>
  <c r="AB615" i="7"/>
  <c r="AC614" i="7"/>
  <c r="AB611" i="7"/>
  <c r="AB688" i="7"/>
  <c r="AB685" i="7"/>
  <c r="AC684" i="7"/>
  <c r="AB681" i="7"/>
  <c r="AC680" i="7"/>
  <c r="AB677" i="7"/>
  <c r="AC676" i="7"/>
  <c r="AB673" i="7"/>
  <c r="AC672" i="7"/>
  <c r="AB669" i="7"/>
  <c r="AC668" i="7"/>
  <c r="AB665" i="7"/>
  <c r="AC664" i="7"/>
  <c r="AB661" i="7"/>
  <c r="AC660" i="7"/>
  <c r="AB657" i="7"/>
  <c r="AC656" i="7"/>
  <c r="AB653" i="7"/>
  <c r="AC652" i="7"/>
  <c r="AB649" i="7"/>
  <c r="AC648" i="7"/>
  <c r="AB645" i="7"/>
  <c r="AC644" i="7"/>
  <c r="AB641" i="7"/>
  <c r="AC640" i="7"/>
  <c r="AB637" i="7"/>
  <c r="AC636" i="7"/>
  <c r="AB633" i="7"/>
  <c r="AC632" i="7"/>
  <c r="AB629" i="7"/>
  <c r="AC628" i="7"/>
  <c r="AB625" i="7"/>
  <c r="AC624" i="7"/>
  <c r="AB621" i="7"/>
  <c r="AC620" i="7"/>
  <c r="AB617" i="7"/>
  <c r="AC616" i="7"/>
  <c r="AC721" i="7"/>
  <c r="AB718" i="7"/>
  <c r="AC713" i="7"/>
  <c r="AB710" i="7"/>
  <c r="AC705" i="7"/>
  <c r="AB702" i="7"/>
  <c r="AC697" i="7"/>
  <c r="AB694" i="7"/>
  <c r="AC689" i="7"/>
  <c r="AC615" i="7"/>
  <c r="AB614" i="7"/>
  <c r="AB613" i="7"/>
  <c r="AC612" i="7"/>
  <c r="AC611" i="7"/>
  <c r="AC610" i="7"/>
  <c r="AB607" i="7"/>
  <c r="AC606" i="7"/>
  <c r="AB603" i="7"/>
  <c r="AC602" i="7"/>
  <c r="AB599" i="7"/>
  <c r="AC598" i="7"/>
  <c r="AB595" i="7"/>
  <c r="AC594" i="7"/>
  <c r="AB591" i="7"/>
  <c r="AC590" i="7"/>
  <c r="AB587" i="7"/>
  <c r="AC586" i="7"/>
  <c r="AB583" i="7"/>
  <c r="AC582" i="7"/>
  <c r="AB579" i="7"/>
  <c r="AC578" i="7"/>
  <c r="AB575" i="7"/>
  <c r="AC574" i="7"/>
  <c r="AB571" i="7"/>
  <c r="AC570" i="7"/>
  <c r="AB567" i="7"/>
  <c r="AC566" i="7"/>
  <c r="AB563" i="7"/>
  <c r="AC562" i="7"/>
  <c r="AB559" i="7"/>
  <c r="AC558" i="7"/>
  <c r="AB555" i="7"/>
  <c r="AC554" i="7"/>
  <c r="AB551" i="7"/>
  <c r="AC550" i="7"/>
  <c r="AB547" i="7"/>
  <c r="AC546" i="7"/>
  <c r="AB543" i="7"/>
  <c r="AC542" i="7"/>
  <c r="AB539" i="7"/>
  <c r="AC538" i="7"/>
  <c r="AB535" i="7"/>
  <c r="AC534" i="7"/>
  <c r="AB531" i="7"/>
  <c r="AC530" i="7"/>
  <c r="AB527" i="7"/>
  <c r="AC526" i="7"/>
  <c r="AB523" i="7"/>
  <c r="AC522" i="7"/>
  <c r="AB519" i="7"/>
  <c r="AC518" i="7"/>
  <c r="AB515" i="7"/>
  <c r="AC514" i="7"/>
  <c r="AB511" i="7"/>
  <c r="AC510" i="7"/>
  <c r="AB507" i="7"/>
  <c r="AC506" i="7"/>
  <c r="AB503" i="7"/>
  <c r="AC502" i="7"/>
  <c r="AB499" i="7"/>
  <c r="AC498" i="7"/>
  <c r="AB495" i="7"/>
  <c r="AC494" i="7"/>
  <c r="AB491" i="7"/>
  <c r="AC490" i="7"/>
  <c r="AB487" i="7"/>
  <c r="AC486" i="7"/>
  <c r="AB483" i="7"/>
  <c r="AC482" i="7"/>
  <c r="AB479" i="7"/>
  <c r="AC478" i="7"/>
  <c r="AB475" i="7"/>
  <c r="AC474" i="7"/>
  <c r="AB722" i="7"/>
  <c r="AC717" i="7"/>
  <c r="AB714" i="7"/>
  <c r="AC709" i="7"/>
  <c r="AB706" i="7"/>
  <c r="AC701" i="7"/>
  <c r="AB698" i="7"/>
  <c r="AC693" i="7"/>
  <c r="AB690" i="7"/>
  <c r="AB609" i="7"/>
  <c r="AC608" i="7"/>
  <c r="AB605" i="7"/>
  <c r="AC604" i="7"/>
  <c r="AB601" i="7"/>
  <c r="AC600" i="7"/>
  <c r="AB597" i="7"/>
  <c r="AC596" i="7"/>
  <c r="AB593" i="7"/>
  <c r="AC592" i="7"/>
  <c r="AB589" i="7"/>
  <c r="AC588" i="7"/>
  <c r="AB585" i="7"/>
  <c r="AC584" i="7"/>
  <c r="AB581" i="7"/>
  <c r="AC580" i="7"/>
  <c r="AB577" i="7"/>
  <c r="AC576" i="7"/>
  <c r="AB573" i="7"/>
  <c r="AC572" i="7"/>
  <c r="AB569" i="7"/>
  <c r="AC568" i="7"/>
  <c r="AB565" i="7"/>
  <c r="AC564" i="7"/>
  <c r="AB561" i="7"/>
  <c r="AC560" i="7"/>
  <c r="AB557" i="7"/>
  <c r="AC556" i="7"/>
  <c r="AB553" i="7"/>
  <c r="AC552" i="7"/>
  <c r="AB549" i="7"/>
  <c r="AC548" i="7"/>
  <c r="AB545" i="7"/>
  <c r="AC544" i="7"/>
  <c r="AB541" i="7"/>
  <c r="AC540" i="7"/>
  <c r="AB537" i="7"/>
  <c r="AC536" i="7"/>
  <c r="AB533" i="7"/>
  <c r="AC532" i="7"/>
  <c r="AB529" i="7"/>
  <c r="AC528" i="7"/>
  <c r="AB525" i="7"/>
  <c r="AC524" i="7"/>
  <c r="AB521" i="7"/>
  <c r="AC520" i="7"/>
  <c r="AB517" i="7"/>
  <c r="AC516" i="7"/>
  <c r="AB513" i="7"/>
  <c r="AC512" i="7"/>
  <c r="AB509" i="7"/>
  <c r="AC508" i="7"/>
  <c r="AB505" i="7"/>
  <c r="AC504" i="7"/>
  <c r="AB501" i="7"/>
  <c r="AC500" i="7"/>
  <c r="AB497" i="7"/>
  <c r="AC496" i="7"/>
  <c r="AB493" i="7"/>
  <c r="AC492" i="7"/>
  <c r="AB489" i="7"/>
  <c r="AC488" i="7"/>
  <c r="AB485" i="7"/>
  <c r="AC484" i="7"/>
  <c r="AB481" i="7"/>
  <c r="AC480" i="7"/>
  <c r="AB477" i="7"/>
  <c r="AC476" i="7"/>
  <c r="AB473" i="7"/>
  <c r="AC472" i="7"/>
  <c r="AC445" i="7"/>
  <c r="AB446" i="7"/>
  <c r="AC449" i="7"/>
  <c r="AB450" i="7"/>
  <c r="AC453" i="7"/>
  <c r="AB454" i="7"/>
  <c r="AC457" i="7"/>
  <c r="AB458" i="7"/>
  <c r="AC461" i="7"/>
  <c r="AB462" i="7"/>
  <c r="AC465" i="7"/>
  <c r="AB466" i="7"/>
  <c r="AC469" i="7"/>
  <c r="AB470" i="7"/>
  <c r="AB618" i="7"/>
  <c r="AC621" i="7"/>
  <c r="AB626" i="7"/>
  <c r="AC629" i="7"/>
  <c r="AB634" i="7"/>
  <c r="AC637" i="7"/>
  <c r="AB642" i="7"/>
  <c r="AC645" i="7"/>
  <c r="AB650" i="7"/>
  <c r="AC653" i="7"/>
  <c r="AB658" i="7"/>
  <c r="AC661" i="7"/>
  <c r="AB666" i="7"/>
  <c r="AC669" i="7"/>
  <c r="AB674" i="7"/>
  <c r="AC677" i="7"/>
  <c r="AB682" i="7"/>
  <c r="AC685" i="7"/>
  <c r="AC687" i="7"/>
  <c r="AC691" i="7"/>
  <c r="AC695" i="7"/>
  <c r="AC699" i="7"/>
  <c r="AC703" i="7"/>
  <c r="AC707" i="7"/>
  <c r="AC711" i="7"/>
  <c r="AC715" i="7"/>
  <c r="AC719" i="7"/>
  <c r="AB737" i="7"/>
  <c r="AB741" i="7"/>
  <c r="AB745" i="7"/>
  <c r="AB749" i="7"/>
  <c r="AB753" i="7"/>
  <c r="AB757" i="7"/>
  <c r="AB761" i="7"/>
  <c r="AB765" i="7"/>
  <c r="AB769" i="7"/>
  <c r="AB773" i="7"/>
  <c r="AB777" i="7"/>
  <c r="AB781" i="7"/>
  <c r="AB785" i="7"/>
  <c r="AB789" i="7"/>
  <c r="AB793" i="7"/>
  <c r="AB797" i="7"/>
  <c r="AB801" i="7"/>
  <c r="AB805" i="7"/>
  <c r="AC446" i="7"/>
  <c r="AB447" i="7"/>
  <c r="AC450" i="7"/>
  <c r="AB451" i="7"/>
  <c r="AC454" i="7"/>
  <c r="AB455" i="7"/>
  <c r="AC458" i="7"/>
  <c r="AB459" i="7"/>
  <c r="AC462" i="7"/>
  <c r="AB463" i="7"/>
  <c r="AC466" i="7"/>
  <c r="AB467" i="7"/>
  <c r="AC470" i="7"/>
  <c r="AB471" i="7"/>
  <c r="AB474" i="7"/>
  <c r="AC475" i="7"/>
  <c r="AB478" i="7"/>
  <c r="AC479" i="7"/>
  <c r="AB482" i="7"/>
  <c r="AC483" i="7"/>
  <c r="AB486" i="7"/>
  <c r="AC487" i="7"/>
  <c r="AB490" i="7"/>
  <c r="AC491" i="7"/>
  <c r="AB494" i="7"/>
  <c r="AC495" i="7"/>
  <c r="AB498" i="7"/>
  <c r="AC499" i="7"/>
  <c r="AB502" i="7"/>
  <c r="AC503" i="7"/>
  <c r="AB506" i="7"/>
  <c r="AC507" i="7"/>
  <c r="AB510" i="7"/>
  <c r="AC511" i="7"/>
  <c r="AB514" i="7"/>
  <c r="AC515" i="7"/>
  <c r="AB518" i="7"/>
  <c r="AC519" i="7"/>
  <c r="AB522" i="7"/>
  <c r="AC523" i="7"/>
  <c r="AB526" i="7"/>
  <c r="AC527" i="7"/>
  <c r="AB530" i="7"/>
  <c r="AC531" i="7"/>
  <c r="AB534" i="7"/>
  <c r="AC535" i="7"/>
  <c r="AB538" i="7"/>
  <c r="AC539" i="7"/>
  <c r="AB542" i="7"/>
  <c r="AC543" i="7"/>
  <c r="AB546" i="7"/>
  <c r="AC547" i="7"/>
  <c r="AB550" i="7"/>
  <c r="AC551" i="7"/>
  <c r="AB554" i="7"/>
  <c r="AC555" i="7"/>
  <c r="AB558" i="7"/>
  <c r="AC559" i="7"/>
  <c r="AB562" i="7"/>
  <c r="AC563" i="7"/>
  <c r="AB566" i="7"/>
  <c r="AC567" i="7"/>
  <c r="AB570" i="7"/>
  <c r="AC571" i="7"/>
  <c r="AB574" i="7"/>
  <c r="AC575" i="7"/>
  <c r="AB578" i="7"/>
  <c r="AC579" i="7"/>
  <c r="AB582" i="7"/>
  <c r="AC583" i="7"/>
  <c r="AB586" i="7"/>
  <c r="AC587" i="7"/>
  <c r="AB590" i="7"/>
  <c r="AC591" i="7"/>
  <c r="AB594" i="7"/>
  <c r="AC595" i="7"/>
  <c r="AB598" i="7"/>
  <c r="AC599" i="7"/>
  <c r="AB602" i="7"/>
  <c r="AC603" i="7"/>
  <c r="AB606" i="7"/>
  <c r="AC607" i="7"/>
  <c r="AB610" i="7"/>
  <c r="AB620" i="7"/>
  <c r="AC623" i="7"/>
  <c r="AB628" i="7"/>
  <c r="AC631" i="7"/>
  <c r="AB636" i="7"/>
  <c r="AC639" i="7"/>
  <c r="AB644" i="7"/>
  <c r="AC647" i="7"/>
  <c r="AB652" i="7"/>
  <c r="AC655" i="7"/>
  <c r="AB660" i="7"/>
  <c r="AC663" i="7"/>
  <c r="AB668" i="7"/>
  <c r="AC671" i="7"/>
  <c r="AB676" i="7"/>
  <c r="AC679" i="7"/>
  <c r="AB684" i="7"/>
  <c r="AI858" i="6" l="1"/>
  <c r="AH858" i="6" s="1"/>
  <c r="Z858" i="6"/>
  <c r="Y858" i="6"/>
  <c r="X858" i="6"/>
  <c r="W858" i="6"/>
  <c r="V858" i="6"/>
  <c r="U858" i="6"/>
  <c r="T858" i="6"/>
  <c r="S858" i="6"/>
  <c r="R858" i="6"/>
  <c r="Q858" i="6"/>
  <c r="P858" i="6"/>
  <c r="O858" i="6"/>
  <c r="N858" i="6"/>
  <c r="M858" i="6"/>
  <c r="L858" i="6"/>
  <c r="I858" i="6"/>
  <c r="AI857" i="6"/>
  <c r="AH857" i="6" s="1"/>
  <c r="Z857" i="6"/>
  <c r="Y857" i="6"/>
  <c r="X857" i="6"/>
  <c r="W857" i="6"/>
  <c r="V857" i="6"/>
  <c r="U857" i="6"/>
  <c r="T857" i="6"/>
  <c r="S857" i="6"/>
  <c r="R857" i="6"/>
  <c r="Q857" i="6"/>
  <c r="P857" i="6"/>
  <c r="O857" i="6"/>
  <c r="N857" i="6"/>
  <c r="M857" i="6"/>
  <c r="L857" i="6"/>
  <c r="I857" i="6"/>
  <c r="AI856" i="6"/>
  <c r="AH856" i="6" s="1"/>
  <c r="Z856" i="6"/>
  <c r="Y856" i="6"/>
  <c r="X856" i="6"/>
  <c r="W856" i="6"/>
  <c r="V856" i="6"/>
  <c r="U856" i="6"/>
  <c r="T856" i="6"/>
  <c r="S856" i="6"/>
  <c r="R856" i="6"/>
  <c r="Q856" i="6"/>
  <c r="P856" i="6"/>
  <c r="O856" i="6"/>
  <c r="N856" i="6"/>
  <c r="M856" i="6"/>
  <c r="L856" i="6"/>
  <c r="I856" i="6"/>
  <c r="AI855" i="6"/>
  <c r="AH855" i="6" s="1"/>
  <c r="Z855" i="6"/>
  <c r="Y855" i="6"/>
  <c r="X855" i="6"/>
  <c r="W855" i="6"/>
  <c r="V855" i="6"/>
  <c r="U855" i="6"/>
  <c r="T855" i="6"/>
  <c r="S855" i="6"/>
  <c r="R855" i="6"/>
  <c r="Q855" i="6"/>
  <c r="P855" i="6"/>
  <c r="O855" i="6"/>
  <c r="N855" i="6"/>
  <c r="M855" i="6"/>
  <c r="L855" i="6"/>
  <c r="I855" i="6"/>
  <c r="AI854" i="6"/>
  <c r="AH854" i="6" s="1"/>
  <c r="Z854" i="6"/>
  <c r="Y854" i="6"/>
  <c r="X854" i="6"/>
  <c r="W854" i="6"/>
  <c r="V854" i="6"/>
  <c r="U854" i="6"/>
  <c r="T854" i="6"/>
  <c r="S854" i="6"/>
  <c r="R854" i="6"/>
  <c r="Q854" i="6"/>
  <c r="P854" i="6"/>
  <c r="O854" i="6"/>
  <c r="N854" i="6"/>
  <c r="M854" i="6"/>
  <c r="L854" i="6"/>
  <c r="I854" i="6"/>
  <c r="AI853" i="6"/>
  <c r="AH853" i="6" s="1"/>
  <c r="Z853" i="6"/>
  <c r="Y853" i="6"/>
  <c r="X853" i="6"/>
  <c r="W853" i="6"/>
  <c r="V853" i="6"/>
  <c r="U853" i="6"/>
  <c r="T853" i="6"/>
  <c r="S853" i="6"/>
  <c r="R853" i="6"/>
  <c r="Q853" i="6"/>
  <c r="P853" i="6"/>
  <c r="O853" i="6"/>
  <c r="N853" i="6"/>
  <c r="M853" i="6"/>
  <c r="L853" i="6"/>
  <c r="I853" i="6"/>
  <c r="AI852" i="6"/>
  <c r="AH852" i="6" s="1"/>
  <c r="Z852" i="6"/>
  <c r="Y852" i="6"/>
  <c r="X852" i="6"/>
  <c r="W852" i="6"/>
  <c r="V852" i="6"/>
  <c r="U852" i="6"/>
  <c r="T852" i="6"/>
  <c r="S852" i="6"/>
  <c r="R852" i="6"/>
  <c r="Q852" i="6"/>
  <c r="P852" i="6"/>
  <c r="O852" i="6"/>
  <c r="N852" i="6"/>
  <c r="M852" i="6"/>
  <c r="L852" i="6"/>
  <c r="I852" i="6"/>
  <c r="AI851" i="6"/>
  <c r="AH851" i="6" s="1"/>
  <c r="Z851" i="6"/>
  <c r="Y851" i="6"/>
  <c r="X851" i="6"/>
  <c r="W851" i="6"/>
  <c r="V851" i="6"/>
  <c r="U851" i="6"/>
  <c r="T851" i="6"/>
  <c r="S851" i="6"/>
  <c r="R851" i="6"/>
  <c r="Q851" i="6"/>
  <c r="P851" i="6"/>
  <c r="O851" i="6"/>
  <c r="N851" i="6"/>
  <c r="M851" i="6"/>
  <c r="L851" i="6"/>
  <c r="I851" i="6"/>
  <c r="AI850" i="6"/>
  <c r="AH850" i="6" s="1"/>
  <c r="Z850" i="6"/>
  <c r="Y850" i="6"/>
  <c r="X850" i="6"/>
  <c r="W850" i="6"/>
  <c r="V850" i="6"/>
  <c r="U850" i="6"/>
  <c r="T850" i="6"/>
  <c r="S850" i="6"/>
  <c r="R850" i="6"/>
  <c r="Q850" i="6"/>
  <c r="P850" i="6"/>
  <c r="O850" i="6"/>
  <c r="N850" i="6"/>
  <c r="M850" i="6"/>
  <c r="L850" i="6"/>
  <c r="I850" i="6"/>
  <c r="AI849" i="6"/>
  <c r="AH849" i="6" s="1"/>
  <c r="Z849" i="6"/>
  <c r="Y849" i="6"/>
  <c r="X849" i="6"/>
  <c r="W849" i="6"/>
  <c r="V849" i="6"/>
  <c r="U849" i="6"/>
  <c r="T849" i="6"/>
  <c r="S849" i="6"/>
  <c r="R849" i="6"/>
  <c r="Q849" i="6"/>
  <c r="P849" i="6"/>
  <c r="O849" i="6"/>
  <c r="N849" i="6"/>
  <c r="M849" i="6"/>
  <c r="L849" i="6"/>
  <c r="I849" i="6"/>
  <c r="AI848" i="6"/>
  <c r="AH848" i="6" s="1"/>
  <c r="Z848" i="6"/>
  <c r="Y848" i="6"/>
  <c r="X848" i="6"/>
  <c r="W848" i="6"/>
  <c r="V848" i="6"/>
  <c r="U848" i="6"/>
  <c r="T848" i="6"/>
  <c r="S848" i="6"/>
  <c r="R848" i="6"/>
  <c r="Q848" i="6"/>
  <c r="P848" i="6"/>
  <c r="O848" i="6"/>
  <c r="N848" i="6"/>
  <c r="M848" i="6"/>
  <c r="L848" i="6"/>
  <c r="I848" i="6"/>
  <c r="AI847" i="6"/>
  <c r="AH847" i="6" s="1"/>
  <c r="Z847" i="6"/>
  <c r="Y847" i="6"/>
  <c r="X847" i="6"/>
  <c r="W847" i="6"/>
  <c r="V847" i="6"/>
  <c r="U847" i="6"/>
  <c r="T847" i="6"/>
  <c r="S847" i="6"/>
  <c r="R847" i="6"/>
  <c r="Q847" i="6"/>
  <c r="P847" i="6"/>
  <c r="O847" i="6"/>
  <c r="N847" i="6"/>
  <c r="M847" i="6"/>
  <c r="L847" i="6"/>
  <c r="I847" i="6"/>
  <c r="AI846" i="6"/>
  <c r="AH846" i="6" s="1"/>
  <c r="Z846" i="6"/>
  <c r="Y846" i="6"/>
  <c r="X846" i="6"/>
  <c r="W846" i="6"/>
  <c r="V846" i="6"/>
  <c r="U846" i="6"/>
  <c r="T846" i="6"/>
  <c r="S846" i="6"/>
  <c r="R846" i="6"/>
  <c r="Q846" i="6"/>
  <c r="P846" i="6"/>
  <c r="O846" i="6"/>
  <c r="N846" i="6"/>
  <c r="M846" i="6"/>
  <c r="L846" i="6"/>
  <c r="I846" i="6"/>
  <c r="AI845" i="6"/>
  <c r="AH845" i="6" s="1"/>
  <c r="Z845" i="6"/>
  <c r="Y845" i="6"/>
  <c r="X845" i="6"/>
  <c r="W845" i="6"/>
  <c r="V845" i="6"/>
  <c r="U845" i="6"/>
  <c r="T845" i="6"/>
  <c r="S845" i="6"/>
  <c r="R845" i="6"/>
  <c r="Q845" i="6"/>
  <c r="P845" i="6"/>
  <c r="O845" i="6"/>
  <c r="N845" i="6"/>
  <c r="M845" i="6"/>
  <c r="L845" i="6"/>
  <c r="I845" i="6"/>
  <c r="AI844" i="6"/>
  <c r="AH844" i="6" s="1"/>
  <c r="Z844" i="6"/>
  <c r="Y844" i="6"/>
  <c r="X844" i="6"/>
  <c r="W844" i="6"/>
  <c r="V844" i="6"/>
  <c r="U844" i="6"/>
  <c r="T844" i="6"/>
  <c r="S844" i="6"/>
  <c r="R844" i="6"/>
  <c r="Q844" i="6"/>
  <c r="P844" i="6"/>
  <c r="O844" i="6"/>
  <c r="N844" i="6"/>
  <c r="M844" i="6"/>
  <c r="L844" i="6"/>
  <c r="I844" i="6"/>
  <c r="AI843" i="6"/>
  <c r="AH843" i="6" s="1"/>
  <c r="Z843" i="6"/>
  <c r="Y843" i="6"/>
  <c r="X843" i="6"/>
  <c r="W843" i="6"/>
  <c r="V843" i="6"/>
  <c r="U843" i="6"/>
  <c r="T843" i="6"/>
  <c r="S843" i="6"/>
  <c r="R843" i="6"/>
  <c r="Q843" i="6"/>
  <c r="P843" i="6"/>
  <c r="O843" i="6"/>
  <c r="N843" i="6"/>
  <c r="M843" i="6"/>
  <c r="L843" i="6"/>
  <c r="I843" i="6"/>
  <c r="AI842" i="6"/>
  <c r="AH842" i="6" s="1"/>
  <c r="Z842" i="6"/>
  <c r="Y842" i="6"/>
  <c r="X842" i="6"/>
  <c r="W842" i="6"/>
  <c r="V842" i="6"/>
  <c r="U842" i="6"/>
  <c r="T842" i="6"/>
  <c r="S842" i="6"/>
  <c r="R842" i="6"/>
  <c r="Q842" i="6"/>
  <c r="P842" i="6"/>
  <c r="O842" i="6"/>
  <c r="N842" i="6"/>
  <c r="M842" i="6"/>
  <c r="L842" i="6"/>
  <c r="I842" i="6"/>
  <c r="AI841" i="6"/>
  <c r="AH841" i="6" s="1"/>
  <c r="Z841" i="6"/>
  <c r="Y841" i="6"/>
  <c r="X841" i="6"/>
  <c r="W841" i="6"/>
  <c r="V841" i="6"/>
  <c r="U841" i="6"/>
  <c r="T841" i="6"/>
  <c r="S841" i="6"/>
  <c r="R841" i="6"/>
  <c r="Q841" i="6"/>
  <c r="P841" i="6"/>
  <c r="O841" i="6"/>
  <c r="N841" i="6"/>
  <c r="M841" i="6"/>
  <c r="L841" i="6"/>
  <c r="I841" i="6"/>
  <c r="AI840" i="6"/>
  <c r="AH840" i="6" s="1"/>
  <c r="Z840" i="6"/>
  <c r="Y840" i="6"/>
  <c r="X840" i="6"/>
  <c r="W840" i="6"/>
  <c r="V840" i="6"/>
  <c r="U840" i="6"/>
  <c r="T840" i="6"/>
  <c r="S840" i="6"/>
  <c r="R840" i="6"/>
  <c r="Q840" i="6"/>
  <c r="P840" i="6"/>
  <c r="O840" i="6"/>
  <c r="N840" i="6"/>
  <c r="M840" i="6"/>
  <c r="L840" i="6"/>
  <c r="I840" i="6"/>
  <c r="AI839" i="6"/>
  <c r="AH839" i="6" s="1"/>
  <c r="Z839" i="6"/>
  <c r="Y839" i="6"/>
  <c r="X839" i="6"/>
  <c r="W839" i="6"/>
  <c r="V839" i="6"/>
  <c r="U839" i="6"/>
  <c r="T839" i="6"/>
  <c r="S839" i="6"/>
  <c r="R839" i="6"/>
  <c r="Q839" i="6"/>
  <c r="P839" i="6"/>
  <c r="O839" i="6"/>
  <c r="N839" i="6"/>
  <c r="M839" i="6"/>
  <c r="L839" i="6"/>
  <c r="I839" i="6"/>
  <c r="AI838" i="6"/>
  <c r="AH838" i="6" s="1"/>
  <c r="Z838" i="6"/>
  <c r="Y838" i="6"/>
  <c r="X838" i="6"/>
  <c r="W838" i="6"/>
  <c r="V838" i="6"/>
  <c r="U838" i="6"/>
  <c r="T838" i="6"/>
  <c r="S838" i="6"/>
  <c r="R838" i="6"/>
  <c r="Q838" i="6"/>
  <c r="P838" i="6"/>
  <c r="O838" i="6"/>
  <c r="N838" i="6"/>
  <c r="M838" i="6"/>
  <c r="L838" i="6"/>
  <c r="I838" i="6"/>
  <c r="AI837" i="6"/>
  <c r="AH837" i="6" s="1"/>
  <c r="Z837" i="6"/>
  <c r="Y837" i="6"/>
  <c r="X837" i="6"/>
  <c r="W837" i="6"/>
  <c r="V837" i="6"/>
  <c r="U837" i="6"/>
  <c r="T837" i="6"/>
  <c r="S837" i="6"/>
  <c r="R837" i="6"/>
  <c r="Q837" i="6"/>
  <c r="P837" i="6"/>
  <c r="O837" i="6"/>
  <c r="N837" i="6"/>
  <c r="M837" i="6"/>
  <c r="L837" i="6"/>
  <c r="I837" i="6"/>
  <c r="AI836" i="6"/>
  <c r="AH836" i="6" s="1"/>
  <c r="Z836" i="6"/>
  <c r="Y836" i="6"/>
  <c r="X836" i="6"/>
  <c r="W836" i="6"/>
  <c r="V836" i="6"/>
  <c r="U836" i="6"/>
  <c r="T836" i="6"/>
  <c r="S836" i="6"/>
  <c r="R836" i="6"/>
  <c r="Q836" i="6"/>
  <c r="P836" i="6"/>
  <c r="O836" i="6"/>
  <c r="N836" i="6"/>
  <c r="M836" i="6"/>
  <c r="L836" i="6"/>
  <c r="I836" i="6"/>
  <c r="AI835" i="6"/>
  <c r="AH835" i="6" s="1"/>
  <c r="Z835" i="6"/>
  <c r="Y835" i="6"/>
  <c r="X835" i="6"/>
  <c r="W835" i="6"/>
  <c r="V835" i="6"/>
  <c r="U835" i="6"/>
  <c r="T835" i="6"/>
  <c r="S835" i="6"/>
  <c r="R835" i="6"/>
  <c r="Q835" i="6"/>
  <c r="P835" i="6"/>
  <c r="O835" i="6"/>
  <c r="N835" i="6"/>
  <c r="M835" i="6"/>
  <c r="L835" i="6"/>
  <c r="I835" i="6"/>
  <c r="AI834" i="6"/>
  <c r="AH834" i="6" s="1"/>
  <c r="Z834" i="6"/>
  <c r="Y834" i="6"/>
  <c r="X834" i="6"/>
  <c r="W834" i="6"/>
  <c r="V834" i="6"/>
  <c r="U834" i="6"/>
  <c r="T834" i="6"/>
  <c r="S834" i="6"/>
  <c r="R834" i="6"/>
  <c r="Q834" i="6"/>
  <c r="P834" i="6"/>
  <c r="O834" i="6"/>
  <c r="N834" i="6"/>
  <c r="M834" i="6"/>
  <c r="L834" i="6"/>
  <c r="I834" i="6"/>
  <c r="AI833" i="6"/>
  <c r="AH833" i="6" s="1"/>
  <c r="Z833" i="6"/>
  <c r="Y833" i="6"/>
  <c r="X833" i="6"/>
  <c r="W833" i="6"/>
  <c r="V833" i="6"/>
  <c r="U833" i="6"/>
  <c r="T833" i="6"/>
  <c r="S833" i="6"/>
  <c r="R833" i="6"/>
  <c r="Q833" i="6"/>
  <c r="P833" i="6"/>
  <c r="O833" i="6"/>
  <c r="N833" i="6"/>
  <c r="M833" i="6"/>
  <c r="L833" i="6"/>
  <c r="I833" i="6"/>
  <c r="AI832" i="6"/>
  <c r="AH832" i="6" s="1"/>
  <c r="Z832" i="6"/>
  <c r="Y832" i="6"/>
  <c r="X832" i="6"/>
  <c r="W832" i="6"/>
  <c r="V832" i="6"/>
  <c r="U832" i="6"/>
  <c r="T832" i="6"/>
  <c r="S832" i="6"/>
  <c r="R832" i="6"/>
  <c r="Q832" i="6"/>
  <c r="P832" i="6"/>
  <c r="O832" i="6"/>
  <c r="N832" i="6"/>
  <c r="M832" i="6"/>
  <c r="L832" i="6"/>
  <c r="I832" i="6"/>
  <c r="AI831" i="6"/>
  <c r="AH831" i="6" s="1"/>
  <c r="Z831" i="6"/>
  <c r="Y831" i="6"/>
  <c r="X831" i="6"/>
  <c r="W831" i="6"/>
  <c r="V831" i="6"/>
  <c r="U831" i="6"/>
  <c r="T831" i="6"/>
  <c r="S831" i="6"/>
  <c r="R831" i="6"/>
  <c r="Q831" i="6"/>
  <c r="P831" i="6"/>
  <c r="O831" i="6"/>
  <c r="N831" i="6"/>
  <c r="M831" i="6"/>
  <c r="L831" i="6"/>
  <c r="I831" i="6"/>
  <c r="AI830" i="6"/>
  <c r="AH830" i="6" s="1"/>
  <c r="Z830" i="6"/>
  <c r="Y830" i="6"/>
  <c r="X830" i="6"/>
  <c r="W830" i="6"/>
  <c r="V830" i="6"/>
  <c r="U830" i="6"/>
  <c r="T830" i="6"/>
  <c r="S830" i="6"/>
  <c r="R830" i="6"/>
  <c r="Q830" i="6"/>
  <c r="P830" i="6"/>
  <c r="O830" i="6"/>
  <c r="N830" i="6"/>
  <c r="M830" i="6"/>
  <c r="L830" i="6"/>
  <c r="I830" i="6"/>
  <c r="AI829" i="6"/>
  <c r="AH829" i="6" s="1"/>
  <c r="Z829" i="6"/>
  <c r="Y829" i="6"/>
  <c r="X829" i="6"/>
  <c r="W829" i="6"/>
  <c r="V829" i="6"/>
  <c r="U829" i="6"/>
  <c r="T829" i="6"/>
  <c r="S829" i="6"/>
  <c r="R829" i="6"/>
  <c r="Q829" i="6"/>
  <c r="P829" i="6"/>
  <c r="O829" i="6"/>
  <c r="N829" i="6"/>
  <c r="M829" i="6"/>
  <c r="L829" i="6"/>
  <c r="I829" i="6"/>
  <c r="AI828" i="6"/>
  <c r="AH828" i="6" s="1"/>
  <c r="Z828" i="6"/>
  <c r="Y828" i="6"/>
  <c r="X828" i="6"/>
  <c r="W828" i="6"/>
  <c r="V828" i="6"/>
  <c r="U828" i="6"/>
  <c r="T828" i="6"/>
  <c r="S828" i="6"/>
  <c r="R828" i="6"/>
  <c r="Q828" i="6"/>
  <c r="P828" i="6"/>
  <c r="O828" i="6"/>
  <c r="N828" i="6"/>
  <c r="M828" i="6"/>
  <c r="L828" i="6"/>
  <c r="I828" i="6"/>
  <c r="AI827" i="6"/>
  <c r="AH827" i="6" s="1"/>
  <c r="Z827" i="6"/>
  <c r="Y827" i="6"/>
  <c r="X827" i="6"/>
  <c r="W827" i="6"/>
  <c r="V827" i="6"/>
  <c r="U827" i="6"/>
  <c r="T827" i="6"/>
  <c r="S827" i="6"/>
  <c r="R827" i="6"/>
  <c r="Q827" i="6"/>
  <c r="P827" i="6"/>
  <c r="O827" i="6"/>
  <c r="N827" i="6"/>
  <c r="M827" i="6"/>
  <c r="L827" i="6"/>
  <c r="I827" i="6"/>
  <c r="AI826" i="6"/>
  <c r="AH826" i="6" s="1"/>
  <c r="Z826" i="6"/>
  <c r="Y826" i="6"/>
  <c r="X826" i="6"/>
  <c r="W826" i="6"/>
  <c r="V826" i="6"/>
  <c r="U826" i="6"/>
  <c r="T826" i="6"/>
  <c r="S826" i="6"/>
  <c r="R826" i="6"/>
  <c r="Q826" i="6"/>
  <c r="P826" i="6"/>
  <c r="O826" i="6"/>
  <c r="N826" i="6"/>
  <c r="M826" i="6"/>
  <c r="L826" i="6"/>
  <c r="I826" i="6"/>
  <c r="AI825" i="6"/>
  <c r="AH825" i="6" s="1"/>
  <c r="Z825" i="6"/>
  <c r="Y825" i="6"/>
  <c r="X825" i="6"/>
  <c r="W825" i="6"/>
  <c r="V825" i="6"/>
  <c r="U825" i="6"/>
  <c r="T825" i="6"/>
  <c r="S825" i="6"/>
  <c r="R825" i="6"/>
  <c r="Q825" i="6"/>
  <c r="P825" i="6"/>
  <c r="O825" i="6"/>
  <c r="N825" i="6"/>
  <c r="M825" i="6"/>
  <c r="L825" i="6"/>
  <c r="I825" i="6"/>
  <c r="AI824" i="6"/>
  <c r="AH824" i="6" s="1"/>
  <c r="Z824" i="6"/>
  <c r="Y824" i="6"/>
  <c r="X824" i="6"/>
  <c r="W824" i="6"/>
  <c r="V824" i="6"/>
  <c r="U824" i="6"/>
  <c r="T824" i="6"/>
  <c r="S824" i="6"/>
  <c r="R824" i="6"/>
  <c r="Q824" i="6"/>
  <c r="P824" i="6"/>
  <c r="O824" i="6"/>
  <c r="N824" i="6"/>
  <c r="M824" i="6"/>
  <c r="L824" i="6"/>
  <c r="I824" i="6"/>
  <c r="AI823" i="6"/>
  <c r="AH823" i="6" s="1"/>
  <c r="Z823" i="6"/>
  <c r="Y823" i="6"/>
  <c r="X823" i="6"/>
  <c r="W823" i="6"/>
  <c r="V823" i="6"/>
  <c r="U823" i="6"/>
  <c r="T823" i="6"/>
  <c r="S823" i="6"/>
  <c r="R823" i="6"/>
  <c r="Q823" i="6"/>
  <c r="P823" i="6"/>
  <c r="O823" i="6"/>
  <c r="N823" i="6"/>
  <c r="M823" i="6"/>
  <c r="L823" i="6"/>
  <c r="I823" i="6"/>
  <c r="AI822" i="6"/>
  <c r="AH822" i="6" s="1"/>
  <c r="Z822" i="6"/>
  <c r="Y822" i="6"/>
  <c r="X822" i="6"/>
  <c r="W822" i="6"/>
  <c r="V822" i="6"/>
  <c r="U822" i="6"/>
  <c r="T822" i="6"/>
  <c r="S822" i="6"/>
  <c r="R822" i="6"/>
  <c r="Q822" i="6"/>
  <c r="P822" i="6"/>
  <c r="O822" i="6"/>
  <c r="N822" i="6"/>
  <c r="M822" i="6"/>
  <c r="L822" i="6"/>
  <c r="I822" i="6"/>
  <c r="AI821" i="6"/>
  <c r="AH821" i="6" s="1"/>
  <c r="Z821" i="6"/>
  <c r="Y821" i="6"/>
  <c r="X821" i="6"/>
  <c r="W821" i="6"/>
  <c r="V821" i="6"/>
  <c r="U821" i="6"/>
  <c r="T821" i="6"/>
  <c r="S821" i="6"/>
  <c r="R821" i="6"/>
  <c r="Q821" i="6"/>
  <c r="P821" i="6"/>
  <c r="O821" i="6"/>
  <c r="N821" i="6"/>
  <c r="M821" i="6"/>
  <c r="L821" i="6"/>
  <c r="I821" i="6"/>
  <c r="AI820" i="6"/>
  <c r="AH820" i="6" s="1"/>
  <c r="Z820" i="6"/>
  <c r="Y820" i="6"/>
  <c r="X820" i="6"/>
  <c r="W820" i="6"/>
  <c r="V820" i="6"/>
  <c r="U820" i="6"/>
  <c r="T820" i="6"/>
  <c r="S820" i="6"/>
  <c r="R820" i="6"/>
  <c r="Q820" i="6"/>
  <c r="P820" i="6"/>
  <c r="O820" i="6"/>
  <c r="N820" i="6"/>
  <c r="M820" i="6"/>
  <c r="L820" i="6"/>
  <c r="I820" i="6"/>
  <c r="AI819" i="6"/>
  <c r="AH819" i="6" s="1"/>
  <c r="Z819" i="6"/>
  <c r="Y819" i="6"/>
  <c r="X819" i="6"/>
  <c r="W819" i="6"/>
  <c r="V819" i="6"/>
  <c r="U819" i="6"/>
  <c r="T819" i="6"/>
  <c r="S819" i="6"/>
  <c r="R819" i="6"/>
  <c r="Q819" i="6"/>
  <c r="P819" i="6"/>
  <c r="O819" i="6"/>
  <c r="N819" i="6"/>
  <c r="M819" i="6"/>
  <c r="L819" i="6"/>
  <c r="I819" i="6"/>
  <c r="AI818" i="6"/>
  <c r="AH818" i="6" s="1"/>
  <c r="Z818" i="6"/>
  <c r="Y818" i="6"/>
  <c r="X818" i="6"/>
  <c r="W818" i="6"/>
  <c r="V818" i="6"/>
  <c r="U818" i="6"/>
  <c r="T818" i="6"/>
  <c r="S818" i="6"/>
  <c r="R818" i="6"/>
  <c r="Q818" i="6"/>
  <c r="P818" i="6"/>
  <c r="O818" i="6"/>
  <c r="N818" i="6"/>
  <c r="M818" i="6"/>
  <c r="L818" i="6"/>
  <c r="I818" i="6"/>
  <c r="AI817" i="6"/>
  <c r="AH817" i="6" s="1"/>
  <c r="Z817" i="6"/>
  <c r="Y817" i="6"/>
  <c r="X817" i="6"/>
  <c r="W817" i="6"/>
  <c r="V817" i="6"/>
  <c r="U817" i="6"/>
  <c r="T817" i="6"/>
  <c r="S817" i="6"/>
  <c r="R817" i="6"/>
  <c r="Q817" i="6"/>
  <c r="P817" i="6"/>
  <c r="O817" i="6"/>
  <c r="N817" i="6"/>
  <c r="M817" i="6"/>
  <c r="L817" i="6"/>
  <c r="I817" i="6"/>
  <c r="AI816" i="6"/>
  <c r="AH816" i="6" s="1"/>
  <c r="Z816" i="6"/>
  <c r="Y816" i="6"/>
  <c r="X816" i="6"/>
  <c r="W816" i="6"/>
  <c r="V816" i="6"/>
  <c r="U816" i="6"/>
  <c r="T816" i="6"/>
  <c r="S816" i="6"/>
  <c r="R816" i="6"/>
  <c r="Q816" i="6"/>
  <c r="P816" i="6"/>
  <c r="O816" i="6"/>
  <c r="N816" i="6"/>
  <c r="M816" i="6"/>
  <c r="L816" i="6"/>
  <c r="I816" i="6"/>
  <c r="AI815" i="6"/>
  <c r="AH815" i="6" s="1"/>
  <c r="Z815" i="6"/>
  <c r="Y815" i="6"/>
  <c r="X815" i="6"/>
  <c r="W815" i="6"/>
  <c r="V815" i="6"/>
  <c r="U815" i="6"/>
  <c r="T815" i="6"/>
  <c r="S815" i="6"/>
  <c r="R815" i="6"/>
  <c r="Q815" i="6"/>
  <c r="P815" i="6"/>
  <c r="O815" i="6"/>
  <c r="N815" i="6"/>
  <c r="M815" i="6"/>
  <c r="L815" i="6"/>
  <c r="I815" i="6"/>
  <c r="AI814" i="6"/>
  <c r="AH814" i="6" s="1"/>
  <c r="Z814" i="6"/>
  <c r="Y814" i="6"/>
  <c r="X814" i="6"/>
  <c r="W814" i="6"/>
  <c r="V814" i="6"/>
  <c r="U814" i="6"/>
  <c r="T814" i="6"/>
  <c r="S814" i="6"/>
  <c r="R814" i="6"/>
  <c r="Q814" i="6"/>
  <c r="P814" i="6"/>
  <c r="O814" i="6"/>
  <c r="N814" i="6"/>
  <c r="M814" i="6"/>
  <c r="L814" i="6"/>
  <c r="I814" i="6"/>
  <c r="AI813" i="6"/>
  <c r="AH813" i="6" s="1"/>
  <c r="Z813" i="6"/>
  <c r="Y813" i="6"/>
  <c r="X813" i="6"/>
  <c r="W813" i="6"/>
  <c r="V813" i="6"/>
  <c r="U813" i="6"/>
  <c r="T813" i="6"/>
  <c r="S813" i="6"/>
  <c r="R813" i="6"/>
  <c r="Q813" i="6"/>
  <c r="P813" i="6"/>
  <c r="O813" i="6"/>
  <c r="N813" i="6"/>
  <c r="M813" i="6"/>
  <c r="L813" i="6"/>
  <c r="I813" i="6"/>
  <c r="AI812" i="6"/>
  <c r="AH812" i="6" s="1"/>
  <c r="Z812" i="6"/>
  <c r="Y812" i="6"/>
  <c r="X812" i="6"/>
  <c r="W812" i="6"/>
  <c r="V812" i="6"/>
  <c r="U812" i="6"/>
  <c r="T812" i="6"/>
  <c r="S812" i="6"/>
  <c r="R812" i="6"/>
  <c r="Q812" i="6"/>
  <c r="P812" i="6"/>
  <c r="O812" i="6"/>
  <c r="N812" i="6"/>
  <c r="M812" i="6"/>
  <c r="L812" i="6"/>
  <c r="I812" i="6"/>
  <c r="AI811" i="6"/>
  <c r="AH811" i="6" s="1"/>
  <c r="Z811" i="6"/>
  <c r="Y811" i="6"/>
  <c r="X811" i="6"/>
  <c r="W811" i="6"/>
  <c r="V811" i="6"/>
  <c r="U811" i="6"/>
  <c r="T811" i="6"/>
  <c r="S811" i="6"/>
  <c r="R811" i="6"/>
  <c r="Q811" i="6"/>
  <c r="P811" i="6"/>
  <c r="O811" i="6"/>
  <c r="N811" i="6"/>
  <c r="M811" i="6"/>
  <c r="L811" i="6"/>
  <c r="I811" i="6"/>
  <c r="AI810" i="6"/>
  <c r="AH810" i="6" s="1"/>
  <c r="Z810" i="6"/>
  <c r="Y810" i="6"/>
  <c r="X810" i="6"/>
  <c r="W810" i="6"/>
  <c r="V810" i="6"/>
  <c r="U810" i="6"/>
  <c r="T810" i="6"/>
  <c r="S810" i="6"/>
  <c r="R810" i="6"/>
  <c r="Q810" i="6"/>
  <c r="P810" i="6"/>
  <c r="O810" i="6"/>
  <c r="N810" i="6"/>
  <c r="M810" i="6"/>
  <c r="L810" i="6"/>
  <c r="I810" i="6"/>
  <c r="AI809" i="6"/>
  <c r="AH809" i="6" s="1"/>
  <c r="Z809" i="6"/>
  <c r="Y809" i="6"/>
  <c r="X809" i="6"/>
  <c r="W809" i="6"/>
  <c r="V809" i="6"/>
  <c r="U809" i="6"/>
  <c r="T809" i="6"/>
  <c r="S809" i="6"/>
  <c r="R809" i="6"/>
  <c r="Q809" i="6"/>
  <c r="P809" i="6"/>
  <c r="O809" i="6"/>
  <c r="N809" i="6"/>
  <c r="M809" i="6"/>
  <c r="L809" i="6"/>
  <c r="I809" i="6"/>
  <c r="AI808" i="6"/>
  <c r="AH808" i="6" s="1"/>
  <c r="Z808" i="6"/>
  <c r="Y808" i="6"/>
  <c r="X808" i="6"/>
  <c r="W808" i="6"/>
  <c r="V808" i="6"/>
  <c r="U808" i="6"/>
  <c r="T808" i="6"/>
  <c r="S808" i="6"/>
  <c r="R808" i="6"/>
  <c r="Q808" i="6"/>
  <c r="P808" i="6"/>
  <c r="O808" i="6"/>
  <c r="N808" i="6"/>
  <c r="M808" i="6"/>
  <c r="L808" i="6"/>
  <c r="I808" i="6"/>
  <c r="AI807" i="6"/>
  <c r="AH807" i="6" s="1"/>
  <c r="Z807" i="6"/>
  <c r="Y807" i="6"/>
  <c r="X807" i="6"/>
  <c r="W807" i="6"/>
  <c r="V807" i="6"/>
  <c r="U807" i="6"/>
  <c r="T807" i="6"/>
  <c r="S807" i="6"/>
  <c r="R807" i="6"/>
  <c r="Q807" i="6"/>
  <c r="P807" i="6"/>
  <c r="O807" i="6"/>
  <c r="N807" i="6"/>
  <c r="M807" i="6"/>
  <c r="L807" i="6"/>
  <c r="I807" i="6"/>
  <c r="AI806" i="6"/>
  <c r="AH806" i="6" s="1"/>
  <c r="Z806" i="6"/>
  <c r="Y806" i="6"/>
  <c r="X806" i="6"/>
  <c r="W806" i="6"/>
  <c r="V806" i="6"/>
  <c r="U806" i="6"/>
  <c r="T806" i="6"/>
  <c r="S806" i="6"/>
  <c r="R806" i="6"/>
  <c r="Q806" i="6"/>
  <c r="P806" i="6"/>
  <c r="O806" i="6"/>
  <c r="N806" i="6"/>
  <c r="M806" i="6"/>
  <c r="L806" i="6"/>
  <c r="I806" i="6"/>
  <c r="AI805" i="6"/>
  <c r="AH805" i="6" s="1"/>
  <c r="Z805" i="6"/>
  <c r="Y805" i="6"/>
  <c r="X805" i="6"/>
  <c r="W805" i="6"/>
  <c r="V805" i="6"/>
  <c r="U805" i="6"/>
  <c r="T805" i="6"/>
  <c r="S805" i="6"/>
  <c r="R805" i="6"/>
  <c r="Q805" i="6"/>
  <c r="P805" i="6"/>
  <c r="O805" i="6"/>
  <c r="N805" i="6"/>
  <c r="M805" i="6"/>
  <c r="L805" i="6"/>
  <c r="I805" i="6"/>
  <c r="AI804" i="6"/>
  <c r="AH804" i="6" s="1"/>
  <c r="Z804" i="6"/>
  <c r="Y804" i="6"/>
  <c r="X804" i="6"/>
  <c r="W804" i="6"/>
  <c r="V804" i="6"/>
  <c r="U804" i="6"/>
  <c r="T804" i="6"/>
  <c r="S804" i="6"/>
  <c r="R804" i="6"/>
  <c r="Q804" i="6"/>
  <c r="P804" i="6"/>
  <c r="O804" i="6"/>
  <c r="N804" i="6"/>
  <c r="M804" i="6"/>
  <c r="L804" i="6"/>
  <c r="I804" i="6"/>
  <c r="AI803" i="6"/>
  <c r="AH803" i="6" s="1"/>
  <c r="Z803" i="6"/>
  <c r="Y803" i="6"/>
  <c r="X803" i="6"/>
  <c r="W803" i="6"/>
  <c r="V803" i="6"/>
  <c r="U803" i="6"/>
  <c r="T803" i="6"/>
  <c r="S803" i="6"/>
  <c r="R803" i="6"/>
  <c r="Q803" i="6"/>
  <c r="P803" i="6"/>
  <c r="O803" i="6"/>
  <c r="N803" i="6"/>
  <c r="M803" i="6"/>
  <c r="L803" i="6"/>
  <c r="I803" i="6"/>
  <c r="AI802" i="6"/>
  <c r="AH802" i="6" s="1"/>
  <c r="Z802" i="6"/>
  <c r="Y802" i="6"/>
  <c r="X802" i="6"/>
  <c r="W802" i="6"/>
  <c r="V802" i="6"/>
  <c r="U802" i="6"/>
  <c r="T802" i="6"/>
  <c r="S802" i="6"/>
  <c r="R802" i="6"/>
  <c r="Q802" i="6"/>
  <c r="P802" i="6"/>
  <c r="O802" i="6"/>
  <c r="N802" i="6"/>
  <c r="M802" i="6"/>
  <c r="L802" i="6"/>
  <c r="I802" i="6"/>
  <c r="AI801" i="6"/>
  <c r="AH801" i="6" s="1"/>
  <c r="Z801" i="6"/>
  <c r="Y801" i="6"/>
  <c r="X801" i="6"/>
  <c r="W801" i="6"/>
  <c r="V801" i="6"/>
  <c r="U801" i="6"/>
  <c r="T801" i="6"/>
  <c r="S801" i="6"/>
  <c r="R801" i="6"/>
  <c r="Q801" i="6"/>
  <c r="P801" i="6"/>
  <c r="O801" i="6"/>
  <c r="N801" i="6"/>
  <c r="M801" i="6"/>
  <c r="L801" i="6"/>
  <c r="I801" i="6"/>
  <c r="AI800" i="6"/>
  <c r="AH800" i="6" s="1"/>
  <c r="Z800" i="6"/>
  <c r="Y800" i="6"/>
  <c r="X800" i="6"/>
  <c r="W800" i="6"/>
  <c r="V800" i="6"/>
  <c r="U800" i="6"/>
  <c r="T800" i="6"/>
  <c r="S800" i="6"/>
  <c r="R800" i="6"/>
  <c r="Q800" i="6"/>
  <c r="P800" i="6"/>
  <c r="O800" i="6"/>
  <c r="N800" i="6"/>
  <c r="M800" i="6"/>
  <c r="L800" i="6"/>
  <c r="I800" i="6"/>
  <c r="AI799" i="6"/>
  <c r="AH799" i="6" s="1"/>
  <c r="Z799" i="6"/>
  <c r="Y799" i="6"/>
  <c r="X799" i="6"/>
  <c r="W799" i="6"/>
  <c r="V799" i="6"/>
  <c r="U799" i="6"/>
  <c r="T799" i="6"/>
  <c r="S799" i="6"/>
  <c r="R799" i="6"/>
  <c r="Q799" i="6"/>
  <c r="P799" i="6"/>
  <c r="O799" i="6"/>
  <c r="N799" i="6"/>
  <c r="M799" i="6"/>
  <c r="L799" i="6"/>
  <c r="I799" i="6"/>
  <c r="AI798" i="6"/>
  <c r="AH798" i="6" s="1"/>
  <c r="Z798" i="6"/>
  <c r="Y798" i="6"/>
  <c r="X798" i="6"/>
  <c r="W798" i="6"/>
  <c r="V798" i="6"/>
  <c r="U798" i="6"/>
  <c r="T798" i="6"/>
  <c r="S798" i="6"/>
  <c r="R798" i="6"/>
  <c r="Q798" i="6"/>
  <c r="P798" i="6"/>
  <c r="O798" i="6"/>
  <c r="N798" i="6"/>
  <c r="M798" i="6"/>
  <c r="L798" i="6"/>
  <c r="I798" i="6"/>
  <c r="AI797" i="6"/>
  <c r="AH797" i="6" s="1"/>
  <c r="Z797" i="6"/>
  <c r="Y797" i="6"/>
  <c r="X797" i="6"/>
  <c r="W797" i="6"/>
  <c r="V797" i="6"/>
  <c r="U797" i="6"/>
  <c r="T797" i="6"/>
  <c r="S797" i="6"/>
  <c r="R797" i="6"/>
  <c r="Q797" i="6"/>
  <c r="P797" i="6"/>
  <c r="O797" i="6"/>
  <c r="N797" i="6"/>
  <c r="M797" i="6"/>
  <c r="L797" i="6"/>
  <c r="I797" i="6"/>
  <c r="AI796" i="6"/>
  <c r="AH796" i="6" s="1"/>
  <c r="Z796" i="6"/>
  <c r="Y796" i="6"/>
  <c r="X796" i="6"/>
  <c r="W796" i="6"/>
  <c r="V796" i="6"/>
  <c r="U796" i="6"/>
  <c r="T796" i="6"/>
  <c r="S796" i="6"/>
  <c r="R796" i="6"/>
  <c r="Q796" i="6"/>
  <c r="P796" i="6"/>
  <c r="O796" i="6"/>
  <c r="N796" i="6"/>
  <c r="M796" i="6"/>
  <c r="L796" i="6"/>
  <c r="I796" i="6"/>
  <c r="AI795" i="6"/>
  <c r="AH795" i="6" s="1"/>
  <c r="Z795" i="6"/>
  <c r="Y795" i="6"/>
  <c r="X795" i="6"/>
  <c r="W795" i="6"/>
  <c r="V795" i="6"/>
  <c r="U795" i="6"/>
  <c r="T795" i="6"/>
  <c r="S795" i="6"/>
  <c r="R795" i="6"/>
  <c r="Q795" i="6"/>
  <c r="P795" i="6"/>
  <c r="O795" i="6"/>
  <c r="N795" i="6"/>
  <c r="M795" i="6"/>
  <c r="L795" i="6"/>
  <c r="I795" i="6"/>
  <c r="AI794" i="6"/>
  <c r="AH794" i="6" s="1"/>
  <c r="Z794" i="6"/>
  <c r="Y794" i="6"/>
  <c r="X794" i="6"/>
  <c r="W794" i="6"/>
  <c r="V794" i="6"/>
  <c r="U794" i="6"/>
  <c r="T794" i="6"/>
  <c r="S794" i="6"/>
  <c r="R794" i="6"/>
  <c r="Q794" i="6"/>
  <c r="P794" i="6"/>
  <c r="O794" i="6"/>
  <c r="N794" i="6"/>
  <c r="M794" i="6"/>
  <c r="L794" i="6"/>
  <c r="I794" i="6"/>
  <c r="AI793" i="6"/>
  <c r="AH793" i="6" s="1"/>
  <c r="Z793" i="6"/>
  <c r="Y793" i="6"/>
  <c r="X793" i="6"/>
  <c r="W793" i="6"/>
  <c r="V793" i="6"/>
  <c r="U793" i="6"/>
  <c r="T793" i="6"/>
  <c r="S793" i="6"/>
  <c r="R793" i="6"/>
  <c r="Q793" i="6"/>
  <c r="P793" i="6"/>
  <c r="O793" i="6"/>
  <c r="N793" i="6"/>
  <c r="M793" i="6"/>
  <c r="L793" i="6"/>
  <c r="I793" i="6"/>
  <c r="AI792" i="6"/>
  <c r="AH792" i="6" s="1"/>
  <c r="Z792" i="6"/>
  <c r="Y792" i="6"/>
  <c r="X792" i="6"/>
  <c r="W792" i="6"/>
  <c r="V792" i="6"/>
  <c r="U792" i="6"/>
  <c r="T792" i="6"/>
  <c r="S792" i="6"/>
  <c r="R792" i="6"/>
  <c r="Q792" i="6"/>
  <c r="P792" i="6"/>
  <c r="O792" i="6"/>
  <c r="N792" i="6"/>
  <c r="M792" i="6"/>
  <c r="L792" i="6"/>
  <c r="I792" i="6"/>
  <c r="AI791" i="6"/>
  <c r="AH791" i="6" s="1"/>
  <c r="Z791" i="6"/>
  <c r="Y791" i="6"/>
  <c r="X791" i="6"/>
  <c r="W791" i="6"/>
  <c r="V791" i="6"/>
  <c r="U791" i="6"/>
  <c r="T791" i="6"/>
  <c r="S791" i="6"/>
  <c r="R791" i="6"/>
  <c r="Q791" i="6"/>
  <c r="P791" i="6"/>
  <c r="O791" i="6"/>
  <c r="N791" i="6"/>
  <c r="M791" i="6"/>
  <c r="L791" i="6"/>
  <c r="I791" i="6"/>
  <c r="AI790" i="6"/>
  <c r="AH790" i="6" s="1"/>
  <c r="Z790" i="6"/>
  <c r="Y790" i="6"/>
  <c r="X790" i="6"/>
  <c r="W790" i="6"/>
  <c r="V790" i="6"/>
  <c r="U790" i="6"/>
  <c r="T790" i="6"/>
  <c r="S790" i="6"/>
  <c r="R790" i="6"/>
  <c r="Q790" i="6"/>
  <c r="P790" i="6"/>
  <c r="O790" i="6"/>
  <c r="N790" i="6"/>
  <c r="M790" i="6"/>
  <c r="L790" i="6"/>
  <c r="I790" i="6"/>
  <c r="AI789" i="6"/>
  <c r="AH789" i="6" s="1"/>
  <c r="Z789" i="6"/>
  <c r="Y789" i="6"/>
  <c r="X789" i="6"/>
  <c r="W789" i="6"/>
  <c r="V789" i="6"/>
  <c r="U789" i="6"/>
  <c r="T789" i="6"/>
  <c r="S789" i="6"/>
  <c r="R789" i="6"/>
  <c r="Q789" i="6"/>
  <c r="P789" i="6"/>
  <c r="O789" i="6"/>
  <c r="N789" i="6"/>
  <c r="M789" i="6"/>
  <c r="L789" i="6"/>
  <c r="I789" i="6"/>
  <c r="AI788" i="6"/>
  <c r="AH788" i="6" s="1"/>
  <c r="Z788" i="6"/>
  <c r="Y788" i="6"/>
  <c r="X788" i="6"/>
  <c r="W788" i="6"/>
  <c r="V788" i="6"/>
  <c r="U788" i="6"/>
  <c r="T788" i="6"/>
  <c r="S788" i="6"/>
  <c r="R788" i="6"/>
  <c r="Q788" i="6"/>
  <c r="P788" i="6"/>
  <c r="O788" i="6"/>
  <c r="N788" i="6"/>
  <c r="M788" i="6"/>
  <c r="L788" i="6"/>
  <c r="I788" i="6"/>
  <c r="AI787" i="6"/>
  <c r="AH787" i="6" s="1"/>
  <c r="Z787" i="6"/>
  <c r="Y787" i="6"/>
  <c r="X787" i="6"/>
  <c r="W787" i="6"/>
  <c r="V787" i="6"/>
  <c r="U787" i="6"/>
  <c r="T787" i="6"/>
  <c r="S787" i="6"/>
  <c r="R787" i="6"/>
  <c r="Q787" i="6"/>
  <c r="P787" i="6"/>
  <c r="O787" i="6"/>
  <c r="N787" i="6"/>
  <c r="M787" i="6"/>
  <c r="L787" i="6"/>
  <c r="I787" i="6"/>
  <c r="AI786" i="6"/>
  <c r="AH786" i="6" s="1"/>
  <c r="Z786" i="6"/>
  <c r="Y786" i="6"/>
  <c r="X786" i="6"/>
  <c r="W786" i="6"/>
  <c r="V786" i="6"/>
  <c r="U786" i="6"/>
  <c r="T786" i="6"/>
  <c r="S786" i="6"/>
  <c r="R786" i="6"/>
  <c r="Q786" i="6"/>
  <c r="P786" i="6"/>
  <c r="O786" i="6"/>
  <c r="N786" i="6"/>
  <c r="M786" i="6"/>
  <c r="L786" i="6"/>
  <c r="I786" i="6"/>
  <c r="AI785" i="6"/>
  <c r="AH785" i="6" s="1"/>
  <c r="Z785" i="6"/>
  <c r="Y785" i="6"/>
  <c r="X785" i="6"/>
  <c r="W785" i="6"/>
  <c r="V785" i="6"/>
  <c r="U785" i="6"/>
  <c r="T785" i="6"/>
  <c r="S785" i="6"/>
  <c r="R785" i="6"/>
  <c r="Q785" i="6"/>
  <c r="P785" i="6"/>
  <c r="O785" i="6"/>
  <c r="N785" i="6"/>
  <c r="M785" i="6"/>
  <c r="L785" i="6"/>
  <c r="I785" i="6"/>
  <c r="AI784" i="6"/>
  <c r="AH784" i="6" s="1"/>
  <c r="Z784" i="6"/>
  <c r="Y784" i="6"/>
  <c r="X784" i="6"/>
  <c r="W784" i="6"/>
  <c r="V784" i="6"/>
  <c r="U784" i="6"/>
  <c r="T784" i="6"/>
  <c r="S784" i="6"/>
  <c r="R784" i="6"/>
  <c r="Q784" i="6"/>
  <c r="P784" i="6"/>
  <c r="O784" i="6"/>
  <c r="N784" i="6"/>
  <c r="M784" i="6"/>
  <c r="L784" i="6"/>
  <c r="I784" i="6"/>
  <c r="AI783" i="6"/>
  <c r="AH783" i="6" s="1"/>
  <c r="Z783" i="6"/>
  <c r="Y783" i="6"/>
  <c r="X783" i="6"/>
  <c r="W783" i="6"/>
  <c r="V783" i="6"/>
  <c r="U783" i="6"/>
  <c r="T783" i="6"/>
  <c r="S783" i="6"/>
  <c r="R783" i="6"/>
  <c r="Q783" i="6"/>
  <c r="P783" i="6"/>
  <c r="O783" i="6"/>
  <c r="N783" i="6"/>
  <c r="M783" i="6"/>
  <c r="L783" i="6"/>
  <c r="I783" i="6"/>
  <c r="AI782" i="6"/>
  <c r="AH782" i="6"/>
  <c r="Z782" i="6"/>
  <c r="Y782" i="6"/>
  <c r="X782" i="6"/>
  <c r="W782" i="6"/>
  <c r="V782" i="6"/>
  <c r="U782" i="6"/>
  <c r="T782" i="6"/>
  <c r="S782" i="6"/>
  <c r="R782" i="6"/>
  <c r="Q782" i="6"/>
  <c r="P782" i="6"/>
  <c r="O782" i="6"/>
  <c r="N782" i="6"/>
  <c r="M782" i="6"/>
  <c r="L782" i="6"/>
  <c r="I782" i="6"/>
  <c r="AI781" i="6"/>
  <c r="AH781" i="6" s="1"/>
  <c r="Z781" i="6"/>
  <c r="Y781" i="6"/>
  <c r="X781" i="6"/>
  <c r="W781" i="6"/>
  <c r="V781" i="6"/>
  <c r="U781" i="6"/>
  <c r="T781" i="6"/>
  <c r="S781" i="6"/>
  <c r="R781" i="6"/>
  <c r="Q781" i="6"/>
  <c r="P781" i="6"/>
  <c r="O781" i="6"/>
  <c r="N781" i="6"/>
  <c r="M781" i="6"/>
  <c r="L781" i="6"/>
  <c r="I781" i="6"/>
  <c r="AI780" i="6"/>
  <c r="AH780" i="6" s="1"/>
  <c r="Z780" i="6"/>
  <c r="Y780" i="6"/>
  <c r="X780" i="6"/>
  <c r="W780" i="6"/>
  <c r="V780" i="6"/>
  <c r="U780" i="6"/>
  <c r="T780" i="6"/>
  <c r="S780" i="6"/>
  <c r="R780" i="6"/>
  <c r="Q780" i="6"/>
  <c r="P780" i="6"/>
  <c r="O780" i="6"/>
  <c r="N780" i="6"/>
  <c r="M780" i="6"/>
  <c r="L780" i="6"/>
  <c r="I780" i="6"/>
  <c r="AI779" i="6"/>
  <c r="AH779" i="6" s="1"/>
  <c r="Z779" i="6"/>
  <c r="Y779" i="6"/>
  <c r="X779" i="6"/>
  <c r="W779" i="6"/>
  <c r="V779" i="6"/>
  <c r="U779" i="6"/>
  <c r="T779" i="6"/>
  <c r="S779" i="6"/>
  <c r="R779" i="6"/>
  <c r="Q779" i="6"/>
  <c r="P779" i="6"/>
  <c r="O779" i="6"/>
  <c r="N779" i="6"/>
  <c r="M779" i="6"/>
  <c r="L779" i="6"/>
  <c r="I779" i="6"/>
  <c r="AI778" i="6"/>
  <c r="AH778" i="6" s="1"/>
  <c r="Z778" i="6"/>
  <c r="Y778" i="6"/>
  <c r="X778" i="6"/>
  <c r="W778" i="6"/>
  <c r="V778" i="6"/>
  <c r="U778" i="6"/>
  <c r="T778" i="6"/>
  <c r="S778" i="6"/>
  <c r="R778" i="6"/>
  <c r="Q778" i="6"/>
  <c r="P778" i="6"/>
  <c r="O778" i="6"/>
  <c r="N778" i="6"/>
  <c r="M778" i="6"/>
  <c r="L778" i="6"/>
  <c r="I778" i="6"/>
  <c r="AI777" i="6"/>
  <c r="AH777" i="6" s="1"/>
  <c r="Z777" i="6"/>
  <c r="Y777" i="6"/>
  <c r="X777" i="6"/>
  <c r="W777" i="6"/>
  <c r="V777" i="6"/>
  <c r="U777" i="6"/>
  <c r="T777" i="6"/>
  <c r="S777" i="6"/>
  <c r="R777" i="6"/>
  <c r="Q777" i="6"/>
  <c r="P777" i="6"/>
  <c r="O777" i="6"/>
  <c r="N777" i="6"/>
  <c r="M777" i="6"/>
  <c r="L777" i="6"/>
  <c r="I777" i="6"/>
  <c r="AI776" i="6"/>
  <c r="AH776" i="6" s="1"/>
  <c r="Z776" i="6"/>
  <c r="Y776" i="6"/>
  <c r="X776" i="6"/>
  <c r="W776" i="6"/>
  <c r="V776" i="6"/>
  <c r="U776" i="6"/>
  <c r="T776" i="6"/>
  <c r="S776" i="6"/>
  <c r="R776" i="6"/>
  <c r="Q776" i="6"/>
  <c r="P776" i="6"/>
  <c r="O776" i="6"/>
  <c r="N776" i="6"/>
  <c r="M776" i="6"/>
  <c r="L776" i="6"/>
  <c r="I776" i="6"/>
  <c r="AI775" i="6"/>
  <c r="AH775" i="6" s="1"/>
  <c r="Z775" i="6"/>
  <c r="Y775" i="6"/>
  <c r="X775" i="6"/>
  <c r="W775" i="6"/>
  <c r="V775" i="6"/>
  <c r="U775" i="6"/>
  <c r="T775" i="6"/>
  <c r="S775" i="6"/>
  <c r="R775" i="6"/>
  <c r="Q775" i="6"/>
  <c r="P775" i="6"/>
  <c r="O775" i="6"/>
  <c r="N775" i="6"/>
  <c r="M775" i="6"/>
  <c r="L775" i="6"/>
  <c r="I775" i="6"/>
  <c r="AI774" i="6"/>
  <c r="AH774" i="6" s="1"/>
  <c r="Z774" i="6"/>
  <c r="Y774" i="6"/>
  <c r="X774" i="6"/>
  <c r="W774" i="6"/>
  <c r="V774" i="6"/>
  <c r="U774" i="6"/>
  <c r="T774" i="6"/>
  <c r="S774" i="6"/>
  <c r="R774" i="6"/>
  <c r="Q774" i="6"/>
  <c r="P774" i="6"/>
  <c r="O774" i="6"/>
  <c r="N774" i="6"/>
  <c r="M774" i="6"/>
  <c r="L774" i="6"/>
  <c r="I774" i="6"/>
  <c r="AI773" i="6"/>
  <c r="AH773" i="6" s="1"/>
  <c r="Z773" i="6"/>
  <c r="Y773" i="6"/>
  <c r="X773" i="6"/>
  <c r="W773" i="6"/>
  <c r="V773" i="6"/>
  <c r="U773" i="6"/>
  <c r="T773" i="6"/>
  <c r="S773" i="6"/>
  <c r="R773" i="6"/>
  <c r="Q773" i="6"/>
  <c r="P773" i="6"/>
  <c r="O773" i="6"/>
  <c r="N773" i="6"/>
  <c r="M773" i="6"/>
  <c r="L773" i="6"/>
  <c r="I773" i="6"/>
  <c r="AI772" i="6"/>
  <c r="AH772" i="6" s="1"/>
  <c r="Z772" i="6"/>
  <c r="Y772" i="6"/>
  <c r="X772" i="6"/>
  <c r="W772" i="6"/>
  <c r="V772" i="6"/>
  <c r="U772" i="6"/>
  <c r="T772" i="6"/>
  <c r="S772" i="6"/>
  <c r="R772" i="6"/>
  <c r="Q772" i="6"/>
  <c r="P772" i="6"/>
  <c r="O772" i="6"/>
  <c r="N772" i="6"/>
  <c r="M772" i="6"/>
  <c r="L772" i="6"/>
  <c r="I772" i="6"/>
  <c r="AI771" i="6"/>
  <c r="AH771" i="6" s="1"/>
  <c r="Z771" i="6"/>
  <c r="Y771" i="6"/>
  <c r="X771" i="6"/>
  <c r="W771" i="6"/>
  <c r="V771" i="6"/>
  <c r="U771" i="6"/>
  <c r="T771" i="6"/>
  <c r="S771" i="6"/>
  <c r="R771" i="6"/>
  <c r="Q771" i="6"/>
  <c r="P771" i="6"/>
  <c r="O771" i="6"/>
  <c r="N771" i="6"/>
  <c r="M771" i="6"/>
  <c r="L771" i="6"/>
  <c r="I771" i="6"/>
  <c r="AI770" i="6"/>
  <c r="AH770" i="6" s="1"/>
  <c r="Z770" i="6"/>
  <c r="Y770" i="6"/>
  <c r="X770" i="6"/>
  <c r="W770" i="6"/>
  <c r="V770" i="6"/>
  <c r="U770" i="6"/>
  <c r="T770" i="6"/>
  <c r="S770" i="6"/>
  <c r="R770" i="6"/>
  <c r="Q770" i="6"/>
  <c r="P770" i="6"/>
  <c r="O770" i="6"/>
  <c r="N770" i="6"/>
  <c r="M770" i="6"/>
  <c r="L770" i="6"/>
  <c r="I770" i="6"/>
  <c r="AI769" i="6"/>
  <c r="AH769" i="6" s="1"/>
  <c r="Z769" i="6"/>
  <c r="Y769" i="6"/>
  <c r="X769" i="6"/>
  <c r="W769" i="6"/>
  <c r="V769" i="6"/>
  <c r="U769" i="6"/>
  <c r="T769" i="6"/>
  <c r="S769" i="6"/>
  <c r="R769" i="6"/>
  <c r="Q769" i="6"/>
  <c r="P769" i="6"/>
  <c r="O769" i="6"/>
  <c r="N769" i="6"/>
  <c r="M769" i="6"/>
  <c r="L769" i="6"/>
  <c r="I769" i="6"/>
  <c r="AI768" i="6"/>
  <c r="AH768" i="6" s="1"/>
  <c r="Z768" i="6"/>
  <c r="Y768" i="6"/>
  <c r="X768" i="6"/>
  <c r="W768" i="6"/>
  <c r="V768" i="6"/>
  <c r="U768" i="6"/>
  <c r="T768" i="6"/>
  <c r="S768" i="6"/>
  <c r="R768" i="6"/>
  <c r="Q768" i="6"/>
  <c r="P768" i="6"/>
  <c r="O768" i="6"/>
  <c r="N768" i="6"/>
  <c r="M768" i="6"/>
  <c r="L768" i="6"/>
  <c r="I768" i="6"/>
  <c r="AI767" i="6"/>
  <c r="AH767" i="6" s="1"/>
  <c r="Z767" i="6"/>
  <c r="Y767" i="6"/>
  <c r="X767" i="6"/>
  <c r="W767" i="6"/>
  <c r="V767" i="6"/>
  <c r="U767" i="6"/>
  <c r="T767" i="6"/>
  <c r="S767" i="6"/>
  <c r="R767" i="6"/>
  <c r="Q767" i="6"/>
  <c r="P767" i="6"/>
  <c r="O767" i="6"/>
  <c r="N767" i="6"/>
  <c r="M767" i="6"/>
  <c r="L767" i="6"/>
  <c r="I767" i="6"/>
  <c r="AI766" i="6"/>
  <c r="AH766" i="6"/>
  <c r="Z766" i="6"/>
  <c r="Y766" i="6"/>
  <c r="X766" i="6"/>
  <c r="W766" i="6"/>
  <c r="V766" i="6"/>
  <c r="U766" i="6"/>
  <c r="T766" i="6"/>
  <c r="S766" i="6"/>
  <c r="R766" i="6"/>
  <c r="Q766" i="6"/>
  <c r="P766" i="6"/>
  <c r="O766" i="6"/>
  <c r="N766" i="6"/>
  <c r="M766" i="6"/>
  <c r="L766" i="6"/>
  <c r="I766" i="6"/>
  <c r="AI765" i="6"/>
  <c r="AH765" i="6" s="1"/>
  <c r="Z765" i="6"/>
  <c r="Y765" i="6"/>
  <c r="X765" i="6"/>
  <c r="W765" i="6"/>
  <c r="V765" i="6"/>
  <c r="U765" i="6"/>
  <c r="T765" i="6"/>
  <c r="S765" i="6"/>
  <c r="R765" i="6"/>
  <c r="Q765" i="6"/>
  <c r="P765" i="6"/>
  <c r="O765" i="6"/>
  <c r="N765" i="6"/>
  <c r="M765" i="6"/>
  <c r="L765" i="6"/>
  <c r="I765" i="6"/>
  <c r="AI764" i="6"/>
  <c r="AH764" i="6" s="1"/>
  <c r="Z764" i="6"/>
  <c r="Y764" i="6"/>
  <c r="X764" i="6"/>
  <c r="W764" i="6"/>
  <c r="V764" i="6"/>
  <c r="U764" i="6"/>
  <c r="T764" i="6"/>
  <c r="S764" i="6"/>
  <c r="R764" i="6"/>
  <c r="Q764" i="6"/>
  <c r="P764" i="6"/>
  <c r="O764" i="6"/>
  <c r="N764" i="6"/>
  <c r="M764" i="6"/>
  <c r="L764" i="6"/>
  <c r="I764" i="6"/>
  <c r="AI763" i="6"/>
  <c r="AH763" i="6" s="1"/>
  <c r="Z763" i="6"/>
  <c r="Y763" i="6"/>
  <c r="X763" i="6"/>
  <c r="W763" i="6"/>
  <c r="V763" i="6"/>
  <c r="U763" i="6"/>
  <c r="T763" i="6"/>
  <c r="S763" i="6"/>
  <c r="R763" i="6"/>
  <c r="Q763" i="6"/>
  <c r="P763" i="6"/>
  <c r="O763" i="6"/>
  <c r="N763" i="6"/>
  <c r="M763" i="6"/>
  <c r="L763" i="6"/>
  <c r="I763" i="6"/>
  <c r="AI762" i="6"/>
  <c r="AH762" i="6" s="1"/>
  <c r="Z762" i="6"/>
  <c r="Y762" i="6"/>
  <c r="X762" i="6"/>
  <c r="W762" i="6"/>
  <c r="V762" i="6"/>
  <c r="U762" i="6"/>
  <c r="T762" i="6"/>
  <c r="S762" i="6"/>
  <c r="R762" i="6"/>
  <c r="Q762" i="6"/>
  <c r="P762" i="6"/>
  <c r="O762" i="6"/>
  <c r="N762" i="6"/>
  <c r="M762" i="6"/>
  <c r="L762" i="6"/>
  <c r="I762" i="6"/>
  <c r="AI761" i="6"/>
  <c r="AH761" i="6" s="1"/>
  <c r="Z761" i="6"/>
  <c r="Y761" i="6"/>
  <c r="X761" i="6"/>
  <c r="W761" i="6"/>
  <c r="V761" i="6"/>
  <c r="U761" i="6"/>
  <c r="T761" i="6"/>
  <c r="S761" i="6"/>
  <c r="R761" i="6"/>
  <c r="Q761" i="6"/>
  <c r="P761" i="6"/>
  <c r="O761" i="6"/>
  <c r="N761" i="6"/>
  <c r="M761" i="6"/>
  <c r="L761" i="6"/>
  <c r="I761" i="6"/>
  <c r="AI760" i="6"/>
  <c r="AH760" i="6" s="1"/>
  <c r="Z760" i="6"/>
  <c r="Y760" i="6"/>
  <c r="X760" i="6"/>
  <c r="W760" i="6"/>
  <c r="V760" i="6"/>
  <c r="U760" i="6"/>
  <c r="T760" i="6"/>
  <c r="S760" i="6"/>
  <c r="R760" i="6"/>
  <c r="Q760" i="6"/>
  <c r="P760" i="6"/>
  <c r="O760" i="6"/>
  <c r="N760" i="6"/>
  <c r="M760" i="6"/>
  <c r="L760" i="6"/>
  <c r="I760" i="6"/>
  <c r="AI759" i="6"/>
  <c r="AH759" i="6" s="1"/>
  <c r="Z759" i="6"/>
  <c r="Y759" i="6"/>
  <c r="X759" i="6"/>
  <c r="W759" i="6"/>
  <c r="V759" i="6"/>
  <c r="U759" i="6"/>
  <c r="T759" i="6"/>
  <c r="S759" i="6"/>
  <c r="R759" i="6"/>
  <c r="Q759" i="6"/>
  <c r="P759" i="6"/>
  <c r="O759" i="6"/>
  <c r="N759" i="6"/>
  <c r="M759" i="6"/>
  <c r="L759" i="6"/>
  <c r="I759" i="6"/>
  <c r="AI758" i="6"/>
  <c r="AH758" i="6" s="1"/>
  <c r="Z758" i="6"/>
  <c r="Y758" i="6"/>
  <c r="X758" i="6"/>
  <c r="W758" i="6"/>
  <c r="V758" i="6"/>
  <c r="U758" i="6"/>
  <c r="T758" i="6"/>
  <c r="S758" i="6"/>
  <c r="R758" i="6"/>
  <c r="Q758" i="6"/>
  <c r="P758" i="6"/>
  <c r="O758" i="6"/>
  <c r="N758" i="6"/>
  <c r="M758" i="6"/>
  <c r="L758" i="6"/>
  <c r="I758" i="6"/>
  <c r="AI757" i="6"/>
  <c r="AH757" i="6" s="1"/>
  <c r="Z757" i="6"/>
  <c r="Y757" i="6"/>
  <c r="X757" i="6"/>
  <c r="W757" i="6"/>
  <c r="V757" i="6"/>
  <c r="U757" i="6"/>
  <c r="T757" i="6"/>
  <c r="S757" i="6"/>
  <c r="R757" i="6"/>
  <c r="Q757" i="6"/>
  <c r="P757" i="6"/>
  <c r="O757" i="6"/>
  <c r="N757" i="6"/>
  <c r="M757" i="6"/>
  <c r="L757" i="6"/>
  <c r="I757" i="6"/>
  <c r="AI756" i="6"/>
  <c r="AH756" i="6" s="1"/>
  <c r="Z756" i="6"/>
  <c r="Y756" i="6"/>
  <c r="X756" i="6"/>
  <c r="W756" i="6"/>
  <c r="V756" i="6"/>
  <c r="U756" i="6"/>
  <c r="T756" i="6"/>
  <c r="S756" i="6"/>
  <c r="R756" i="6"/>
  <c r="Q756" i="6"/>
  <c r="P756" i="6"/>
  <c r="O756" i="6"/>
  <c r="N756" i="6"/>
  <c r="M756" i="6"/>
  <c r="L756" i="6"/>
  <c r="I756" i="6"/>
  <c r="AI755" i="6"/>
  <c r="AH755" i="6" s="1"/>
  <c r="Z755" i="6"/>
  <c r="Y755" i="6"/>
  <c r="X755" i="6"/>
  <c r="W755" i="6"/>
  <c r="V755" i="6"/>
  <c r="U755" i="6"/>
  <c r="T755" i="6"/>
  <c r="S755" i="6"/>
  <c r="R755" i="6"/>
  <c r="Q755" i="6"/>
  <c r="P755" i="6"/>
  <c r="O755" i="6"/>
  <c r="N755" i="6"/>
  <c r="M755" i="6"/>
  <c r="L755" i="6"/>
  <c r="I755" i="6"/>
  <c r="AI754" i="6"/>
  <c r="AH754" i="6" s="1"/>
  <c r="Z754" i="6"/>
  <c r="Y754" i="6"/>
  <c r="X754" i="6"/>
  <c r="W754" i="6"/>
  <c r="V754" i="6"/>
  <c r="U754" i="6"/>
  <c r="T754" i="6"/>
  <c r="S754" i="6"/>
  <c r="R754" i="6"/>
  <c r="Q754" i="6"/>
  <c r="P754" i="6"/>
  <c r="O754" i="6"/>
  <c r="N754" i="6"/>
  <c r="M754" i="6"/>
  <c r="L754" i="6"/>
  <c r="I754" i="6"/>
  <c r="AI753" i="6"/>
  <c r="AH753" i="6" s="1"/>
  <c r="Z753" i="6"/>
  <c r="Y753" i="6"/>
  <c r="X753" i="6"/>
  <c r="W753" i="6"/>
  <c r="V753" i="6"/>
  <c r="U753" i="6"/>
  <c r="T753" i="6"/>
  <c r="S753" i="6"/>
  <c r="R753" i="6"/>
  <c r="Q753" i="6"/>
  <c r="P753" i="6"/>
  <c r="O753" i="6"/>
  <c r="N753" i="6"/>
  <c r="M753" i="6"/>
  <c r="L753" i="6"/>
  <c r="I753" i="6"/>
  <c r="AI752" i="6"/>
  <c r="AH752" i="6" s="1"/>
  <c r="Z752" i="6"/>
  <c r="Y752" i="6"/>
  <c r="X752" i="6"/>
  <c r="W752" i="6"/>
  <c r="V752" i="6"/>
  <c r="U752" i="6"/>
  <c r="T752" i="6"/>
  <c r="S752" i="6"/>
  <c r="R752" i="6"/>
  <c r="Q752" i="6"/>
  <c r="P752" i="6"/>
  <c r="O752" i="6"/>
  <c r="N752" i="6"/>
  <c r="M752" i="6"/>
  <c r="L752" i="6"/>
  <c r="I752" i="6"/>
  <c r="AI751" i="6"/>
  <c r="AH751" i="6" s="1"/>
  <c r="Z751" i="6"/>
  <c r="Y751" i="6"/>
  <c r="X751" i="6"/>
  <c r="W751" i="6"/>
  <c r="V751" i="6"/>
  <c r="U751" i="6"/>
  <c r="T751" i="6"/>
  <c r="S751" i="6"/>
  <c r="R751" i="6"/>
  <c r="Q751" i="6"/>
  <c r="P751" i="6"/>
  <c r="O751" i="6"/>
  <c r="N751" i="6"/>
  <c r="M751" i="6"/>
  <c r="L751" i="6"/>
  <c r="I751" i="6"/>
  <c r="AI750" i="6"/>
  <c r="AH750" i="6" s="1"/>
  <c r="Z750" i="6"/>
  <c r="Y750" i="6"/>
  <c r="X750" i="6"/>
  <c r="W750" i="6"/>
  <c r="V750" i="6"/>
  <c r="U750" i="6"/>
  <c r="T750" i="6"/>
  <c r="S750" i="6"/>
  <c r="R750" i="6"/>
  <c r="Q750" i="6"/>
  <c r="P750" i="6"/>
  <c r="O750" i="6"/>
  <c r="N750" i="6"/>
  <c r="M750" i="6"/>
  <c r="L750" i="6"/>
  <c r="I750" i="6"/>
  <c r="AI749" i="6"/>
  <c r="AH749" i="6" s="1"/>
  <c r="Z749" i="6"/>
  <c r="Y749" i="6"/>
  <c r="X749" i="6"/>
  <c r="W749" i="6"/>
  <c r="V749" i="6"/>
  <c r="U749" i="6"/>
  <c r="T749" i="6"/>
  <c r="S749" i="6"/>
  <c r="R749" i="6"/>
  <c r="Q749" i="6"/>
  <c r="P749" i="6"/>
  <c r="O749" i="6"/>
  <c r="N749" i="6"/>
  <c r="M749" i="6"/>
  <c r="L749" i="6"/>
  <c r="I749" i="6"/>
  <c r="AI748" i="6"/>
  <c r="AH748" i="6" s="1"/>
  <c r="Z748" i="6"/>
  <c r="Y748" i="6"/>
  <c r="X748" i="6"/>
  <c r="W748" i="6"/>
  <c r="V748" i="6"/>
  <c r="U748" i="6"/>
  <c r="T748" i="6"/>
  <c r="S748" i="6"/>
  <c r="R748" i="6"/>
  <c r="Q748" i="6"/>
  <c r="P748" i="6"/>
  <c r="O748" i="6"/>
  <c r="N748" i="6"/>
  <c r="M748" i="6"/>
  <c r="L748" i="6"/>
  <c r="I748" i="6"/>
  <c r="AI747" i="6"/>
  <c r="AH747" i="6" s="1"/>
  <c r="Z747" i="6"/>
  <c r="Y747" i="6"/>
  <c r="X747" i="6"/>
  <c r="W747" i="6"/>
  <c r="V747" i="6"/>
  <c r="U747" i="6"/>
  <c r="T747" i="6"/>
  <c r="S747" i="6"/>
  <c r="R747" i="6"/>
  <c r="Q747" i="6"/>
  <c r="P747" i="6"/>
  <c r="O747" i="6"/>
  <c r="N747" i="6"/>
  <c r="M747" i="6"/>
  <c r="L747" i="6"/>
  <c r="I747" i="6"/>
  <c r="AI746" i="6"/>
  <c r="AH746" i="6" s="1"/>
  <c r="Z746" i="6"/>
  <c r="Y746" i="6"/>
  <c r="X746" i="6"/>
  <c r="W746" i="6"/>
  <c r="V746" i="6"/>
  <c r="U746" i="6"/>
  <c r="T746" i="6"/>
  <c r="S746" i="6"/>
  <c r="R746" i="6"/>
  <c r="Q746" i="6"/>
  <c r="P746" i="6"/>
  <c r="O746" i="6"/>
  <c r="N746" i="6"/>
  <c r="M746" i="6"/>
  <c r="L746" i="6"/>
  <c r="I746" i="6"/>
  <c r="AI745" i="6"/>
  <c r="AH745" i="6" s="1"/>
  <c r="Z745" i="6"/>
  <c r="Y745" i="6"/>
  <c r="X745" i="6"/>
  <c r="W745" i="6"/>
  <c r="V745" i="6"/>
  <c r="U745" i="6"/>
  <c r="T745" i="6"/>
  <c r="S745" i="6"/>
  <c r="R745" i="6"/>
  <c r="Q745" i="6"/>
  <c r="P745" i="6"/>
  <c r="O745" i="6"/>
  <c r="N745" i="6"/>
  <c r="M745" i="6"/>
  <c r="L745" i="6"/>
  <c r="I745" i="6"/>
  <c r="AI744" i="6"/>
  <c r="AH744" i="6" s="1"/>
  <c r="Z744" i="6"/>
  <c r="Y744" i="6"/>
  <c r="X744" i="6"/>
  <c r="W744" i="6"/>
  <c r="V744" i="6"/>
  <c r="U744" i="6"/>
  <c r="T744" i="6"/>
  <c r="S744" i="6"/>
  <c r="R744" i="6"/>
  <c r="Q744" i="6"/>
  <c r="P744" i="6"/>
  <c r="O744" i="6"/>
  <c r="N744" i="6"/>
  <c r="M744" i="6"/>
  <c r="L744" i="6"/>
  <c r="I744" i="6"/>
  <c r="AI743" i="6"/>
  <c r="AH743" i="6" s="1"/>
  <c r="Z743" i="6"/>
  <c r="Y743" i="6"/>
  <c r="X743" i="6"/>
  <c r="W743" i="6"/>
  <c r="V743" i="6"/>
  <c r="U743" i="6"/>
  <c r="T743" i="6"/>
  <c r="S743" i="6"/>
  <c r="R743" i="6"/>
  <c r="Q743" i="6"/>
  <c r="P743" i="6"/>
  <c r="O743" i="6"/>
  <c r="N743" i="6"/>
  <c r="M743" i="6"/>
  <c r="L743" i="6"/>
  <c r="I743" i="6"/>
  <c r="AI742" i="6"/>
  <c r="AH742" i="6" s="1"/>
  <c r="Z742" i="6"/>
  <c r="Y742" i="6"/>
  <c r="X742" i="6"/>
  <c r="W742" i="6"/>
  <c r="V742" i="6"/>
  <c r="U742" i="6"/>
  <c r="T742" i="6"/>
  <c r="S742" i="6"/>
  <c r="R742" i="6"/>
  <c r="Q742" i="6"/>
  <c r="P742" i="6"/>
  <c r="O742" i="6"/>
  <c r="N742" i="6"/>
  <c r="M742" i="6"/>
  <c r="L742" i="6"/>
  <c r="I742" i="6"/>
  <c r="AI741" i="6"/>
  <c r="AH741" i="6" s="1"/>
  <c r="Z741" i="6"/>
  <c r="Y741" i="6"/>
  <c r="X741" i="6"/>
  <c r="W741" i="6"/>
  <c r="V741" i="6"/>
  <c r="U741" i="6"/>
  <c r="T741" i="6"/>
  <c r="S741" i="6"/>
  <c r="R741" i="6"/>
  <c r="Q741" i="6"/>
  <c r="P741" i="6"/>
  <c r="O741" i="6"/>
  <c r="N741" i="6"/>
  <c r="M741" i="6"/>
  <c r="L741" i="6"/>
  <c r="I741" i="6"/>
  <c r="AI740" i="6"/>
  <c r="AH740" i="6" s="1"/>
  <c r="Z740" i="6"/>
  <c r="Y740" i="6"/>
  <c r="X740" i="6"/>
  <c r="W740" i="6"/>
  <c r="V740" i="6"/>
  <c r="U740" i="6"/>
  <c r="T740" i="6"/>
  <c r="S740" i="6"/>
  <c r="R740" i="6"/>
  <c r="Q740" i="6"/>
  <c r="P740" i="6"/>
  <c r="O740" i="6"/>
  <c r="N740" i="6"/>
  <c r="M740" i="6"/>
  <c r="L740" i="6"/>
  <c r="I740" i="6"/>
  <c r="AI739" i="6"/>
  <c r="AH739" i="6" s="1"/>
  <c r="Z739" i="6"/>
  <c r="Y739" i="6"/>
  <c r="X739" i="6"/>
  <c r="W739" i="6"/>
  <c r="V739" i="6"/>
  <c r="U739" i="6"/>
  <c r="T739" i="6"/>
  <c r="S739" i="6"/>
  <c r="R739" i="6"/>
  <c r="Q739" i="6"/>
  <c r="P739" i="6"/>
  <c r="O739" i="6"/>
  <c r="N739" i="6"/>
  <c r="M739" i="6"/>
  <c r="L739" i="6"/>
  <c r="I739" i="6"/>
  <c r="AI738" i="6"/>
  <c r="AH738" i="6" s="1"/>
  <c r="Z738" i="6"/>
  <c r="Y738" i="6"/>
  <c r="X738" i="6"/>
  <c r="W738" i="6"/>
  <c r="V738" i="6"/>
  <c r="U738" i="6"/>
  <c r="T738" i="6"/>
  <c r="S738" i="6"/>
  <c r="R738" i="6"/>
  <c r="Q738" i="6"/>
  <c r="P738" i="6"/>
  <c r="O738" i="6"/>
  <c r="N738" i="6"/>
  <c r="M738" i="6"/>
  <c r="L738" i="6"/>
  <c r="I738" i="6"/>
  <c r="AI737" i="6"/>
  <c r="AH737" i="6" s="1"/>
  <c r="Z737" i="6"/>
  <c r="Y737" i="6"/>
  <c r="X737" i="6"/>
  <c r="W737" i="6"/>
  <c r="V737" i="6"/>
  <c r="U737" i="6"/>
  <c r="T737" i="6"/>
  <c r="S737" i="6"/>
  <c r="R737" i="6"/>
  <c r="Q737" i="6"/>
  <c r="P737" i="6"/>
  <c r="O737" i="6"/>
  <c r="N737" i="6"/>
  <c r="M737" i="6"/>
  <c r="L737" i="6"/>
  <c r="I737" i="6"/>
  <c r="AI736" i="6"/>
  <c r="AH736" i="6" s="1"/>
  <c r="Z736" i="6"/>
  <c r="Y736" i="6"/>
  <c r="X736" i="6"/>
  <c r="W736" i="6"/>
  <c r="V736" i="6"/>
  <c r="U736" i="6"/>
  <c r="T736" i="6"/>
  <c r="S736" i="6"/>
  <c r="R736" i="6"/>
  <c r="Q736" i="6"/>
  <c r="P736" i="6"/>
  <c r="O736" i="6"/>
  <c r="N736" i="6"/>
  <c r="M736" i="6"/>
  <c r="L736" i="6"/>
  <c r="I736" i="6"/>
  <c r="AI735" i="6"/>
  <c r="AH735" i="6" s="1"/>
  <c r="Z735" i="6"/>
  <c r="Y735" i="6"/>
  <c r="X735" i="6"/>
  <c r="W735" i="6"/>
  <c r="V735" i="6"/>
  <c r="U735" i="6"/>
  <c r="T735" i="6"/>
  <c r="S735" i="6"/>
  <c r="R735" i="6"/>
  <c r="Q735" i="6"/>
  <c r="P735" i="6"/>
  <c r="O735" i="6"/>
  <c r="N735" i="6"/>
  <c r="M735" i="6"/>
  <c r="L735" i="6"/>
  <c r="I735" i="6"/>
  <c r="AI734" i="6"/>
  <c r="AH734" i="6" s="1"/>
  <c r="Z734" i="6"/>
  <c r="Y734" i="6"/>
  <c r="X734" i="6"/>
  <c r="W734" i="6"/>
  <c r="V734" i="6"/>
  <c r="U734" i="6"/>
  <c r="T734" i="6"/>
  <c r="S734" i="6"/>
  <c r="R734" i="6"/>
  <c r="Q734" i="6"/>
  <c r="P734" i="6"/>
  <c r="O734" i="6"/>
  <c r="N734" i="6"/>
  <c r="M734" i="6"/>
  <c r="L734" i="6"/>
  <c r="I734" i="6"/>
  <c r="AI733" i="6"/>
  <c r="AH733" i="6" s="1"/>
  <c r="Z733" i="6"/>
  <c r="Y733" i="6"/>
  <c r="X733" i="6"/>
  <c r="W733" i="6"/>
  <c r="V733" i="6"/>
  <c r="U733" i="6"/>
  <c r="T733" i="6"/>
  <c r="S733" i="6"/>
  <c r="R733" i="6"/>
  <c r="Q733" i="6"/>
  <c r="P733" i="6"/>
  <c r="O733" i="6"/>
  <c r="N733" i="6"/>
  <c r="M733" i="6"/>
  <c r="L733" i="6"/>
  <c r="I733" i="6"/>
  <c r="AI732" i="6"/>
  <c r="AH732" i="6" s="1"/>
  <c r="Z732" i="6"/>
  <c r="Y732" i="6"/>
  <c r="X732" i="6"/>
  <c r="W732" i="6"/>
  <c r="V732" i="6"/>
  <c r="U732" i="6"/>
  <c r="T732" i="6"/>
  <c r="S732" i="6"/>
  <c r="R732" i="6"/>
  <c r="Q732" i="6"/>
  <c r="P732" i="6"/>
  <c r="O732" i="6"/>
  <c r="N732" i="6"/>
  <c r="M732" i="6"/>
  <c r="L732" i="6"/>
  <c r="I732" i="6"/>
  <c r="AI731" i="6"/>
  <c r="AH731" i="6" s="1"/>
  <c r="Z731" i="6"/>
  <c r="Y731" i="6"/>
  <c r="X731" i="6"/>
  <c r="W731" i="6"/>
  <c r="V731" i="6"/>
  <c r="U731" i="6"/>
  <c r="T731" i="6"/>
  <c r="S731" i="6"/>
  <c r="R731" i="6"/>
  <c r="Q731" i="6"/>
  <c r="P731" i="6"/>
  <c r="O731" i="6"/>
  <c r="N731" i="6"/>
  <c r="M731" i="6"/>
  <c r="L731" i="6"/>
  <c r="I731" i="6"/>
  <c r="AI730" i="6"/>
  <c r="AH730" i="6" s="1"/>
  <c r="Z730" i="6"/>
  <c r="Y730" i="6"/>
  <c r="X730" i="6"/>
  <c r="W730" i="6"/>
  <c r="V730" i="6"/>
  <c r="U730" i="6"/>
  <c r="T730" i="6"/>
  <c r="S730" i="6"/>
  <c r="R730" i="6"/>
  <c r="Q730" i="6"/>
  <c r="P730" i="6"/>
  <c r="O730" i="6"/>
  <c r="N730" i="6"/>
  <c r="M730" i="6"/>
  <c r="L730" i="6"/>
  <c r="I730" i="6"/>
  <c r="AI729" i="6"/>
  <c r="AH729" i="6" s="1"/>
  <c r="Z729" i="6"/>
  <c r="Y729" i="6"/>
  <c r="X729" i="6"/>
  <c r="W729" i="6"/>
  <c r="V729" i="6"/>
  <c r="U729" i="6"/>
  <c r="T729" i="6"/>
  <c r="S729" i="6"/>
  <c r="R729" i="6"/>
  <c r="Q729" i="6"/>
  <c r="P729" i="6"/>
  <c r="O729" i="6"/>
  <c r="N729" i="6"/>
  <c r="M729" i="6"/>
  <c r="L729" i="6"/>
  <c r="I729" i="6"/>
  <c r="AI728" i="6"/>
  <c r="AH728" i="6" s="1"/>
  <c r="Z728" i="6"/>
  <c r="Y728" i="6"/>
  <c r="X728" i="6"/>
  <c r="W728" i="6"/>
  <c r="V728" i="6"/>
  <c r="U728" i="6"/>
  <c r="T728" i="6"/>
  <c r="S728" i="6"/>
  <c r="R728" i="6"/>
  <c r="Q728" i="6"/>
  <c r="P728" i="6"/>
  <c r="O728" i="6"/>
  <c r="N728" i="6"/>
  <c r="M728" i="6"/>
  <c r="L728" i="6"/>
  <c r="I728" i="6"/>
  <c r="AI727" i="6"/>
  <c r="AH727" i="6" s="1"/>
  <c r="Z727" i="6"/>
  <c r="Y727" i="6"/>
  <c r="X727" i="6"/>
  <c r="W727" i="6"/>
  <c r="V727" i="6"/>
  <c r="U727" i="6"/>
  <c r="T727" i="6"/>
  <c r="S727" i="6"/>
  <c r="R727" i="6"/>
  <c r="Q727" i="6"/>
  <c r="P727" i="6"/>
  <c r="O727" i="6"/>
  <c r="N727" i="6"/>
  <c r="M727" i="6"/>
  <c r="L727" i="6"/>
  <c r="I727" i="6"/>
  <c r="AI726" i="6"/>
  <c r="AH726" i="6" s="1"/>
  <c r="Z726" i="6"/>
  <c r="Y726" i="6"/>
  <c r="X726" i="6"/>
  <c r="W726" i="6"/>
  <c r="V726" i="6"/>
  <c r="U726" i="6"/>
  <c r="T726" i="6"/>
  <c r="S726" i="6"/>
  <c r="R726" i="6"/>
  <c r="Q726" i="6"/>
  <c r="P726" i="6"/>
  <c r="O726" i="6"/>
  <c r="N726" i="6"/>
  <c r="M726" i="6"/>
  <c r="L726" i="6"/>
  <c r="I726" i="6"/>
  <c r="AI725" i="6"/>
  <c r="AH725" i="6" s="1"/>
  <c r="Z725" i="6"/>
  <c r="Y725" i="6"/>
  <c r="X725" i="6"/>
  <c r="W725" i="6"/>
  <c r="V725" i="6"/>
  <c r="U725" i="6"/>
  <c r="T725" i="6"/>
  <c r="S725" i="6"/>
  <c r="R725" i="6"/>
  <c r="Q725" i="6"/>
  <c r="P725" i="6"/>
  <c r="O725" i="6"/>
  <c r="N725" i="6"/>
  <c r="M725" i="6"/>
  <c r="L725" i="6"/>
  <c r="I725" i="6"/>
  <c r="AI724" i="6"/>
  <c r="AH724" i="6" s="1"/>
  <c r="Z724" i="6"/>
  <c r="Y724" i="6"/>
  <c r="X724" i="6"/>
  <c r="W724" i="6"/>
  <c r="V724" i="6"/>
  <c r="U724" i="6"/>
  <c r="T724" i="6"/>
  <c r="S724" i="6"/>
  <c r="R724" i="6"/>
  <c r="Q724" i="6"/>
  <c r="P724" i="6"/>
  <c r="O724" i="6"/>
  <c r="N724" i="6"/>
  <c r="M724" i="6"/>
  <c r="L724" i="6"/>
  <c r="I724" i="6"/>
  <c r="AI723" i="6"/>
  <c r="AH723" i="6" s="1"/>
  <c r="Z723" i="6"/>
  <c r="Y723" i="6"/>
  <c r="X723" i="6"/>
  <c r="W723" i="6"/>
  <c r="V723" i="6"/>
  <c r="U723" i="6"/>
  <c r="T723" i="6"/>
  <c r="S723" i="6"/>
  <c r="R723" i="6"/>
  <c r="Q723" i="6"/>
  <c r="P723" i="6"/>
  <c r="O723" i="6"/>
  <c r="N723" i="6"/>
  <c r="M723" i="6"/>
  <c r="L723" i="6"/>
  <c r="I723" i="6"/>
  <c r="AI722" i="6"/>
  <c r="AH722" i="6" s="1"/>
  <c r="Z722" i="6"/>
  <c r="Y722" i="6"/>
  <c r="X722" i="6"/>
  <c r="W722" i="6"/>
  <c r="V722" i="6"/>
  <c r="U722" i="6"/>
  <c r="T722" i="6"/>
  <c r="S722" i="6"/>
  <c r="R722" i="6"/>
  <c r="Q722" i="6"/>
  <c r="P722" i="6"/>
  <c r="O722" i="6"/>
  <c r="N722" i="6"/>
  <c r="M722" i="6"/>
  <c r="L722" i="6"/>
  <c r="I722" i="6"/>
  <c r="AI721" i="6"/>
  <c r="AH721" i="6" s="1"/>
  <c r="Z721" i="6"/>
  <c r="Y721" i="6"/>
  <c r="X721" i="6"/>
  <c r="W721" i="6"/>
  <c r="V721" i="6"/>
  <c r="U721" i="6"/>
  <c r="T721" i="6"/>
  <c r="S721" i="6"/>
  <c r="R721" i="6"/>
  <c r="Q721" i="6"/>
  <c r="P721" i="6"/>
  <c r="O721" i="6"/>
  <c r="N721" i="6"/>
  <c r="M721" i="6"/>
  <c r="L721" i="6"/>
  <c r="I721" i="6"/>
  <c r="AI720" i="6"/>
  <c r="AH720" i="6" s="1"/>
  <c r="Z720" i="6"/>
  <c r="Y720" i="6"/>
  <c r="X720" i="6"/>
  <c r="W720" i="6"/>
  <c r="V720" i="6"/>
  <c r="U720" i="6"/>
  <c r="T720" i="6"/>
  <c r="S720" i="6"/>
  <c r="R720" i="6"/>
  <c r="Q720" i="6"/>
  <c r="P720" i="6"/>
  <c r="O720" i="6"/>
  <c r="N720" i="6"/>
  <c r="M720" i="6"/>
  <c r="L720" i="6"/>
  <c r="I720" i="6"/>
  <c r="AI719" i="6"/>
  <c r="AH719" i="6" s="1"/>
  <c r="Z719" i="6"/>
  <c r="Y719" i="6"/>
  <c r="X719" i="6"/>
  <c r="W719" i="6"/>
  <c r="V719" i="6"/>
  <c r="U719" i="6"/>
  <c r="T719" i="6"/>
  <c r="S719" i="6"/>
  <c r="R719" i="6"/>
  <c r="Q719" i="6"/>
  <c r="P719" i="6"/>
  <c r="O719" i="6"/>
  <c r="N719" i="6"/>
  <c r="M719" i="6"/>
  <c r="L719" i="6"/>
  <c r="I719" i="6"/>
  <c r="AI718" i="6"/>
  <c r="AH718" i="6" s="1"/>
  <c r="Z718" i="6"/>
  <c r="Y718" i="6"/>
  <c r="X718" i="6"/>
  <c r="W718" i="6"/>
  <c r="V718" i="6"/>
  <c r="U718" i="6"/>
  <c r="T718" i="6"/>
  <c r="S718" i="6"/>
  <c r="R718" i="6"/>
  <c r="Q718" i="6"/>
  <c r="P718" i="6"/>
  <c r="O718" i="6"/>
  <c r="N718" i="6"/>
  <c r="M718" i="6"/>
  <c r="L718" i="6"/>
  <c r="I718" i="6"/>
  <c r="AI717" i="6"/>
  <c r="AH717" i="6" s="1"/>
  <c r="Z717" i="6"/>
  <c r="Y717" i="6"/>
  <c r="X717" i="6"/>
  <c r="W717" i="6"/>
  <c r="V717" i="6"/>
  <c r="U717" i="6"/>
  <c r="T717" i="6"/>
  <c r="S717" i="6"/>
  <c r="R717" i="6"/>
  <c r="Q717" i="6"/>
  <c r="P717" i="6"/>
  <c r="O717" i="6"/>
  <c r="N717" i="6"/>
  <c r="M717" i="6"/>
  <c r="L717" i="6"/>
  <c r="I717" i="6"/>
  <c r="AI716" i="6"/>
  <c r="AH716" i="6" s="1"/>
  <c r="Z716" i="6"/>
  <c r="Y716" i="6"/>
  <c r="X716" i="6"/>
  <c r="W716" i="6"/>
  <c r="V716" i="6"/>
  <c r="U716" i="6"/>
  <c r="T716" i="6"/>
  <c r="S716" i="6"/>
  <c r="R716" i="6"/>
  <c r="Q716" i="6"/>
  <c r="P716" i="6"/>
  <c r="O716" i="6"/>
  <c r="N716" i="6"/>
  <c r="M716" i="6"/>
  <c r="L716" i="6"/>
  <c r="I716" i="6"/>
  <c r="AI715" i="6"/>
  <c r="AH715" i="6" s="1"/>
  <c r="Z715" i="6"/>
  <c r="Y715" i="6"/>
  <c r="X715" i="6"/>
  <c r="W715" i="6"/>
  <c r="V715" i="6"/>
  <c r="U715" i="6"/>
  <c r="T715" i="6"/>
  <c r="S715" i="6"/>
  <c r="R715" i="6"/>
  <c r="Q715" i="6"/>
  <c r="P715" i="6"/>
  <c r="O715" i="6"/>
  <c r="N715" i="6"/>
  <c r="M715" i="6"/>
  <c r="L715" i="6"/>
  <c r="I715" i="6"/>
  <c r="AI714" i="6"/>
  <c r="AH714" i="6" s="1"/>
  <c r="Z714" i="6"/>
  <c r="Y714" i="6"/>
  <c r="X714" i="6"/>
  <c r="W714" i="6"/>
  <c r="V714" i="6"/>
  <c r="U714" i="6"/>
  <c r="T714" i="6"/>
  <c r="S714" i="6"/>
  <c r="R714" i="6"/>
  <c r="Q714" i="6"/>
  <c r="P714" i="6"/>
  <c r="O714" i="6"/>
  <c r="N714" i="6"/>
  <c r="M714" i="6"/>
  <c r="L714" i="6"/>
  <c r="I714" i="6"/>
  <c r="AI713" i="6"/>
  <c r="AH713" i="6" s="1"/>
  <c r="Z713" i="6"/>
  <c r="Y713" i="6"/>
  <c r="X713" i="6"/>
  <c r="W713" i="6"/>
  <c r="V713" i="6"/>
  <c r="U713" i="6"/>
  <c r="T713" i="6"/>
  <c r="S713" i="6"/>
  <c r="R713" i="6"/>
  <c r="Q713" i="6"/>
  <c r="P713" i="6"/>
  <c r="O713" i="6"/>
  <c r="N713" i="6"/>
  <c r="M713" i="6"/>
  <c r="L713" i="6"/>
  <c r="I713" i="6"/>
  <c r="AI712" i="6"/>
  <c r="AH712" i="6" s="1"/>
  <c r="Z712" i="6"/>
  <c r="Y712" i="6"/>
  <c r="X712" i="6"/>
  <c r="W712" i="6"/>
  <c r="V712" i="6"/>
  <c r="U712" i="6"/>
  <c r="T712" i="6"/>
  <c r="S712" i="6"/>
  <c r="R712" i="6"/>
  <c r="Q712" i="6"/>
  <c r="P712" i="6"/>
  <c r="O712" i="6"/>
  <c r="N712" i="6"/>
  <c r="M712" i="6"/>
  <c r="L712" i="6"/>
  <c r="I712" i="6"/>
  <c r="AI711" i="6"/>
  <c r="AH711" i="6" s="1"/>
  <c r="Z711" i="6"/>
  <c r="Y711" i="6"/>
  <c r="X711" i="6"/>
  <c r="W711" i="6"/>
  <c r="V711" i="6"/>
  <c r="U711" i="6"/>
  <c r="T711" i="6"/>
  <c r="S711" i="6"/>
  <c r="R711" i="6"/>
  <c r="Q711" i="6"/>
  <c r="P711" i="6"/>
  <c r="O711" i="6"/>
  <c r="N711" i="6"/>
  <c r="M711" i="6"/>
  <c r="L711" i="6"/>
  <c r="I711" i="6"/>
  <c r="AI710" i="6"/>
  <c r="AH710" i="6" s="1"/>
  <c r="Z710" i="6"/>
  <c r="Y710" i="6"/>
  <c r="X710" i="6"/>
  <c r="W710" i="6"/>
  <c r="V710" i="6"/>
  <c r="U710" i="6"/>
  <c r="T710" i="6"/>
  <c r="S710" i="6"/>
  <c r="R710" i="6"/>
  <c r="Q710" i="6"/>
  <c r="P710" i="6"/>
  <c r="O710" i="6"/>
  <c r="N710" i="6"/>
  <c r="M710" i="6"/>
  <c r="L710" i="6"/>
  <c r="I710" i="6"/>
  <c r="AI709" i="6"/>
  <c r="AH709" i="6" s="1"/>
  <c r="Z709" i="6"/>
  <c r="Y709" i="6"/>
  <c r="X709" i="6"/>
  <c r="W709" i="6"/>
  <c r="V709" i="6"/>
  <c r="U709" i="6"/>
  <c r="T709" i="6"/>
  <c r="S709" i="6"/>
  <c r="R709" i="6"/>
  <c r="Q709" i="6"/>
  <c r="P709" i="6"/>
  <c r="O709" i="6"/>
  <c r="N709" i="6"/>
  <c r="M709" i="6"/>
  <c r="L709" i="6"/>
  <c r="I709" i="6"/>
  <c r="AI708" i="6"/>
  <c r="AH708" i="6" s="1"/>
  <c r="Z708" i="6"/>
  <c r="Y708" i="6"/>
  <c r="X708" i="6"/>
  <c r="W708" i="6"/>
  <c r="V708" i="6"/>
  <c r="U708" i="6"/>
  <c r="T708" i="6"/>
  <c r="S708" i="6"/>
  <c r="R708" i="6"/>
  <c r="Q708" i="6"/>
  <c r="P708" i="6"/>
  <c r="O708" i="6"/>
  <c r="N708" i="6"/>
  <c r="M708" i="6"/>
  <c r="L708" i="6"/>
  <c r="I708" i="6"/>
  <c r="AI707" i="6"/>
  <c r="AH707" i="6" s="1"/>
  <c r="Z707" i="6"/>
  <c r="Y707" i="6"/>
  <c r="X707" i="6"/>
  <c r="W707" i="6"/>
  <c r="V707" i="6"/>
  <c r="U707" i="6"/>
  <c r="T707" i="6"/>
  <c r="S707" i="6"/>
  <c r="R707" i="6"/>
  <c r="Q707" i="6"/>
  <c r="P707" i="6"/>
  <c r="O707" i="6"/>
  <c r="N707" i="6"/>
  <c r="M707" i="6"/>
  <c r="L707" i="6"/>
  <c r="I707" i="6"/>
  <c r="AI706" i="6"/>
  <c r="AH706" i="6" s="1"/>
  <c r="Z706" i="6"/>
  <c r="Y706" i="6"/>
  <c r="X706" i="6"/>
  <c r="W706" i="6"/>
  <c r="V706" i="6"/>
  <c r="U706" i="6"/>
  <c r="T706" i="6"/>
  <c r="S706" i="6"/>
  <c r="R706" i="6"/>
  <c r="Q706" i="6"/>
  <c r="P706" i="6"/>
  <c r="O706" i="6"/>
  <c r="N706" i="6"/>
  <c r="M706" i="6"/>
  <c r="L706" i="6"/>
  <c r="I706" i="6"/>
  <c r="AI705" i="6"/>
  <c r="AH705" i="6" s="1"/>
  <c r="Z705" i="6"/>
  <c r="Y705" i="6"/>
  <c r="X705" i="6"/>
  <c r="W705" i="6"/>
  <c r="V705" i="6"/>
  <c r="U705" i="6"/>
  <c r="T705" i="6"/>
  <c r="S705" i="6"/>
  <c r="R705" i="6"/>
  <c r="Q705" i="6"/>
  <c r="P705" i="6"/>
  <c r="O705" i="6"/>
  <c r="N705" i="6"/>
  <c r="M705" i="6"/>
  <c r="L705" i="6"/>
  <c r="I705" i="6"/>
  <c r="AI704" i="6"/>
  <c r="AH704" i="6" s="1"/>
  <c r="Z704" i="6"/>
  <c r="Y704" i="6"/>
  <c r="X704" i="6"/>
  <c r="W704" i="6"/>
  <c r="V704" i="6"/>
  <c r="U704" i="6"/>
  <c r="T704" i="6"/>
  <c r="S704" i="6"/>
  <c r="R704" i="6"/>
  <c r="Q704" i="6"/>
  <c r="P704" i="6"/>
  <c r="O704" i="6"/>
  <c r="N704" i="6"/>
  <c r="M704" i="6"/>
  <c r="L704" i="6"/>
  <c r="I704" i="6"/>
  <c r="AI703" i="6"/>
  <c r="AH703" i="6" s="1"/>
  <c r="Z703" i="6"/>
  <c r="Y703" i="6"/>
  <c r="X703" i="6"/>
  <c r="W703" i="6"/>
  <c r="V703" i="6"/>
  <c r="U703" i="6"/>
  <c r="T703" i="6"/>
  <c r="S703" i="6"/>
  <c r="R703" i="6"/>
  <c r="Q703" i="6"/>
  <c r="P703" i="6"/>
  <c r="O703" i="6"/>
  <c r="N703" i="6"/>
  <c r="M703" i="6"/>
  <c r="L703" i="6"/>
  <c r="I703" i="6"/>
  <c r="AI702" i="6"/>
  <c r="AH702" i="6" s="1"/>
  <c r="Z702" i="6"/>
  <c r="Y702" i="6"/>
  <c r="X702" i="6"/>
  <c r="W702" i="6"/>
  <c r="V702" i="6"/>
  <c r="U702" i="6"/>
  <c r="T702" i="6"/>
  <c r="S702" i="6"/>
  <c r="R702" i="6"/>
  <c r="Q702" i="6"/>
  <c r="P702" i="6"/>
  <c r="O702" i="6"/>
  <c r="N702" i="6"/>
  <c r="M702" i="6"/>
  <c r="L702" i="6"/>
  <c r="I702" i="6"/>
  <c r="AI701" i="6"/>
  <c r="AH701" i="6" s="1"/>
  <c r="Z701" i="6"/>
  <c r="Y701" i="6"/>
  <c r="X701" i="6"/>
  <c r="W701" i="6"/>
  <c r="V701" i="6"/>
  <c r="U701" i="6"/>
  <c r="T701" i="6"/>
  <c r="S701" i="6"/>
  <c r="R701" i="6"/>
  <c r="Q701" i="6"/>
  <c r="P701" i="6"/>
  <c r="O701" i="6"/>
  <c r="N701" i="6"/>
  <c r="M701" i="6"/>
  <c r="L701" i="6"/>
  <c r="I701" i="6"/>
  <c r="AI700" i="6"/>
  <c r="AH700" i="6" s="1"/>
  <c r="Z700" i="6"/>
  <c r="Y700" i="6"/>
  <c r="X700" i="6"/>
  <c r="W700" i="6"/>
  <c r="V700" i="6"/>
  <c r="U700" i="6"/>
  <c r="T700" i="6"/>
  <c r="S700" i="6"/>
  <c r="R700" i="6"/>
  <c r="Q700" i="6"/>
  <c r="P700" i="6"/>
  <c r="O700" i="6"/>
  <c r="N700" i="6"/>
  <c r="M700" i="6"/>
  <c r="L700" i="6"/>
  <c r="I700" i="6"/>
  <c r="AI699" i="6"/>
  <c r="AH699" i="6" s="1"/>
  <c r="Z699" i="6"/>
  <c r="Y699" i="6"/>
  <c r="X699" i="6"/>
  <c r="W699" i="6"/>
  <c r="V699" i="6"/>
  <c r="U699" i="6"/>
  <c r="T699" i="6"/>
  <c r="S699" i="6"/>
  <c r="R699" i="6"/>
  <c r="Q699" i="6"/>
  <c r="P699" i="6"/>
  <c r="O699" i="6"/>
  <c r="N699" i="6"/>
  <c r="M699" i="6"/>
  <c r="L699" i="6"/>
  <c r="I699" i="6"/>
  <c r="AI698" i="6"/>
  <c r="AH698" i="6" s="1"/>
  <c r="Z698" i="6"/>
  <c r="Y698" i="6"/>
  <c r="X698" i="6"/>
  <c r="W698" i="6"/>
  <c r="V698" i="6"/>
  <c r="U698" i="6"/>
  <c r="T698" i="6"/>
  <c r="S698" i="6"/>
  <c r="R698" i="6"/>
  <c r="Q698" i="6"/>
  <c r="P698" i="6"/>
  <c r="O698" i="6"/>
  <c r="N698" i="6"/>
  <c r="M698" i="6"/>
  <c r="L698" i="6"/>
  <c r="I698" i="6"/>
  <c r="AI697" i="6"/>
  <c r="AH697" i="6" s="1"/>
  <c r="Z697" i="6"/>
  <c r="Y697" i="6"/>
  <c r="X697" i="6"/>
  <c r="W697" i="6"/>
  <c r="V697" i="6"/>
  <c r="U697" i="6"/>
  <c r="T697" i="6"/>
  <c r="S697" i="6"/>
  <c r="R697" i="6"/>
  <c r="Q697" i="6"/>
  <c r="P697" i="6"/>
  <c r="O697" i="6"/>
  <c r="N697" i="6"/>
  <c r="M697" i="6"/>
  <c r="L697" i="6"/>
  <c r="I697" i="6"/>
  <c r="AI696" i="6"/>
  <c r="AH696" i="6" s="1"/>
  <c r="Z696" i="6"/>
  <c r="Y696" i="6"/>
  <c r="X696" i="6"/>
  <c r="W696" i="6"/>
  <c r="V696" i="6"/>
  <c r="U696" i="6"/>
  <c r="T696" i="6"/>
  <c r="S696" i="6"/>
  <c r="R696" i="6"/>
  <c r="Q696" i="6"/>
  <c r="P696" i="6"/>
  <c r="O696" i="6"/>
  <c r="N696" i="6"/>
  <c r="M696" i="6"/>
  <c r="L696" i="6"/>
  <c r="I696" i="6"/>
  <c r="AI695" i="6"/>
  <c r="AH695" i="6" s="1"/>
  <c r="Z695" i="6"/>
  <c r="Y695" i="6"/>
  <c r="X695" i="6"/>
  <c r="W695" i="6"/>
  <c r="V695" i="6"/>
  <c r="U695" i="6"/>
  <c r="T695" i="6"/>
  <c r="S695" i="6"/>
  <c r="R695" i="6"/>
  <c r="Q695" i="6"/>
  <c r="P695" i="6"/>
  <c r="O695" i="6"/>
  <c r="N695" i="6"/>
  <c r="M695" i="6"/>
  <c r="L695" i="6"/>
  <c r="I695" i="6"/>
  <c r="AI694" i="6"/>
  <c r="AH694" i="6" s="1"/>
  <c r="Z694" i="6"/>
  <c r="Y694" i="6"/>
  <c r="X694" i="6"/>
  <c r="W694" i="6"/>
  <c r="V694" i="6"/>
  <c r="U694" i="6"/>
  <c r="T694" i="6"/>
  <c r="S694" i="6"/>
  <c r="R694" i="6"/>
  <c r="Q694" i="6"/>
  <c r="P694" i="6"/>
  <c r="O694" i="6"/>
  <c r="N694" i="6"/>
  <c r="M694" i="6"/>
  <c r="L694" i="6"/>
  <c r="I694" i="6"/>
  <c r="AI693" i="6"/>
  <c r="AH693" i="6" s="1"/>
  <c r="Z693" i="6"/>
  <c r="Y693" i="6"/>
  <c r="X693" i="6"/>
  <c r="W693" i="6"/>
  <c r="V693" i="6"/>
  <c r="U693" i="6"/>
  <c r="T693" i="6"/>
  <c r="S693" i="6"/>
  <c r="R693" i="6"/>
  <c r="Q693" i="6"/>
  <c r="P693" i="6"/>
  <c r="O693" i="6"/>
  <c r="N693" i="6"/>
  <c r="M693" i="6"/>
  <c r="L693" i="6"/>
  <c r="I693" i="6"/>
  <c r="AI692" i="6"/>
  <c r="AH692" i="6" s="1"/>
  <c r="Z692" i="6"/>
  <c r="Y692" i="6"/>
  <c r="X692" i="6"/>
  <c r="W692" i="6"/>
  <c r="V692" i="6"/>
  <c r="U692" i="6"/>
  <c r="T692" i="6"/>
  <c r="S692" i="6"/>
  <c r="R692" i="6"/>
  <c r="Q692" i="6"/>
  <c r="P692" i="6"/>
  <c r="O692" i="6"/>
  <c r="N692" i="6"/>
  <c r="M692" i="6"/>
  <c r="L692" i="6"/>
  <c r="I692" i="6"/>
  <c r="AI691" i="6"/>
  <c r="AH691" i="6" s="1"/>
  <c r="Z691" i="6"/>
  <c r="Y691" i="6"/>
  <c r="X691" i="6"/>
  <c r="W691" i="6"/>
  <c r="V691" i="6"/>
  <c r="U691" i="6"/>
  <c r="T691" i="6"/>
  <c r="S691" i="6"/>
  <c r="R691" i="6"/>
  <c r="Q691" i="6"/>
  <c r="P691" i="6"/>
  <c r="O691" i="6"/>
  <c r="N691" i="6"/>
  <c r="M691" i="6"/>
  <c r="L691" i="6"/>
  <c r="I691" i="6"/>
  <c r="AI690" i="6"/>
  <c r="AH690" i="6" s="1"/>
  <c r="Z690" i="6"/>
  <c r="Y690" i="6"/>
  <c r="X690" i="6"/>
  <c r="W690" i="6"/>
  <c r="V690" i="6"/>
  <c r="U690" i="6"/>
  <c r="T690" i="6"/>
  <c r="S690" i="6"/>
  <c r="R690" i="6"/>
  <c r="Q690" i="6"/>
  <c r="P690" i="6"/>
  <c r="O690" i="6"/>
  <c r="N690" i="6"/>
  <c r="M690" i="6"/>
  <c r="L690" i="6"/>
  <c r="I690" i="6"/>
  <c r="AI689" i="6"/>
  <c r="AH689" i="6" s="1"/>
  <c r="Z689" i="6"/>
  <c r="Y689" i="6"/>
  <c r="X689" i="6"/>
  <c r="W689" i="6"/>
  <c r="V689" i="6"/>
  <c r="U689" i="6"/>
  <c r="T689" i="6"/>
  <c r="S689" i="6"/>
  <c r="R689" i="6"/>
  <c r="Q689" i="6"/>
  <c r="P689" i="6"/>
  <c r="O689" i="6"/>
  <c r="N689" i="6"/>
  <c r="M689" i="6"/>
  <c r="L689" i="6"/>
  <c r="I689" i="6"/>
  <c r="AI688" i="6"/>
  <c r="AH688" i="6" s="1"/>
  <c r="Z688" i="6"/>
  <c r="Y688" i="6"/>
  <c r="X688" i="6"/>
  <c r="W688" i="6"/>
  <c r="V688" i="6"/>
  <c r="U688" i="6"/>
  <c r="T688" i="6"/>
  <c r="S688" i="6"/>
  <c r="R688" i="6"/>
  <c r="Q688" i="6"/>
  <c r="P688" i="6"/>
  <c r="O688" i="6"/>
  <c r="N688" i="6"/>
  <c r="M688" i="6"/>
  <c r="L688" i="6"/>
  <c r="I688" i="6"/>
  <c r="AI687" i="6"/>
  <c r="AH687" i="6" s="1"/>
  <c r="Z687" i="6"/>
  <c r="Y687" i="6"/>
  <c r="X687" i="6"/>
  <c r="W687" i="6"/>
  <c r="V687" i="6"/>
  <c r="U687" i="6"/>
  <c r="T687" i="6"/>
  <c r="S687" i="6"/>
  <c r="R687" i="6"/>
  <c r="Q687" i="6"/>
  <c r="P687" i="6"/>
  <c r="O687" i="6"/>
  <c r="N687" i="6"/>
  <c r="M687" i="6"/>
  <c r="L687" i="6"/>
  <c r="I687" i="6"/>
  <c r="AI686" i="6"/>
  <c r="AH686" i="6" s="1"/>
  <c r="Z686" i="6"/>
  <c r="Y686" i="6"/>
  <c r="X686" i="6"/>
  <c r="W686" i="6"/>
  <c r="V686" i="6"/>
  <c r="U686" i="6"/>
  <c r="T686" i="6"/>
  <c r="S686" i="6"/>
  <c r="R686" i="6"/>
  <c r="Q686" i="6"/>
  <c r="P686" i="6"/>
  <c r="O686" i="6"/>
  <c r="N686" i="6"/>
  <c r="M686" i="6"/>
  <c r="L686" i="6"/>
  <c r="I686" i="6"/>
  <c r="AI685" i="6"/>
  <c r="AH685" i="6" s="1"/>
  <c r="Z685" i="6"/>
  <c r="Y685" i="6"/>
  <c r="X685" i="6"/>
  <c r="W685" i="6"/>
  <c r="V685" i="6"/>
  <c r="U685" i="6"/>
  <c r="T685" i="6"/>
  <c r="S685" i="6"/>
  <c r="R685" i="6"/>
  <c r="Q685" i="6"/>
  <c r="P685" i="6"/>
  <c r="O685" i="6"/>
  <c r="N685" i="6"/>
  <c r="M685" i="6"/>
  <c r="L685" i="6"/>
  <c r="I685" i="6"/>
  <c r="AI684" i="6"/>
  <c r="AH684" i="6" s="1"/>
  <c r="Z684" i="6"/>
  <c r="Y684" i="6"/>
  <c r="X684" i="6"/>
  <c r="W684" i="6"/>
  <c r="V684" i="6"/>
  <c r="U684" i="6"/>
  <c r="T684" i="6"/>
  <c r="S684" i="6"/>
  <c r="R684" i="6"/>
  <c r="Q684" i="6"/>
  <c r="P684" i="6"/>
  <c r="O684" i="6"/>
  <c r="N684" i="6"/>
  <c r="M684" i="6"/>
  <c r="L684" i="6"/>
  <c r="I684" i="6"/>
  <c r="AI683" i="6"/>
  <c r="AH683" i="6" s="1"/>
  <c r="Z683" i="6"/>
  <c r="Y683" i="6"/>
  <c r="X683" i="6"/>
  <c r="W683" i="6"/>
  <c r="V683" i="6"/>
  <c r="U683" i="6"/>
  <c r="T683" i="6"/>
  <c r="S683" i="6"/>
  <c r="R683" i="6"/>
  <c r="Q683" i="6"/>
  <c r="P683" i="6"/>
  <c r="O683" i="6"/>
  <c r="N683" i="6"/>
  <c r="M683" i="6"/>
  <c r="L683" i="6"/>
  <c r="I683" i="6"/>
  <c r="AI682" i="6"/>
  <c r="AH682" i="6" s="1"/>
  <c r="Z682" i="6"/>
  <c r="Y682" i="6"/>
  <c r="X682" i="6"/>
  <c r="W682" i="6"/>
  <c r="V682" i="6"/>
  <c r="U682" i="6"/>
  <c r="T682" i="6"/>
  <c r="S682" i="6"/>
  <c r="R682" i="6"/>
  <c r="Q682" i="6"/>
  <c r="P682" i="6"/>
  <c r="O682" i="6"/>
  <c r="N682" i="6"/>
  <c r="M682" i="6"/>
  <c r="L682" i="6"/>
  <c r="I682" i="6"/>
  <c r="AI681" i="6"/>
  <c r="AH681" i="6" s="1"/>
  <c r="Z681" i="6"/>
  <c r="Y681" i="6"/>
  <c r="X681" i="6"/>
  <c r="W681" i="6"/>
  <c r="V681" i="6"/>
  <c r="U681" i="6"/>
  <c r="T681" i="6"/>
  <c r="S681" i="6"/>
  <c r="R681" i="6"/>
  <c r="Q681" i="6"/>
  <c r="P681" i="6"/>
  <c r="O681" i="6"/>
  <c r="N681" i="6"/>
  <c r="M681" i="6"/>
  <c r="L681" i="6"/>
  <c r="I681" i="6"/>
  <c r="AI680" i="6"/>
  <c r="AH680" i="6" s="1"/>
  <c r="Z680" i="6"/>
  <c r="Y680" i="6"/>
  <c r="X680" i="6"/>
  <c r="W680" i="6"/>
  <c r="V680" i="6"/>
  <c r="U680" i="6"/>
  <c r="T680" i="6"/>
  <c r="S680" i="6"/>
  <c r="R680" i="6"/>
  <c r="Q680" i="6"/>
  <c r="P680" i="6"/>
  <c r="O680" i="6"/>
  <c r="N680" i="6"/>
  <c r="M680" i="6"/>
  <c r="L680" i="6"/>
  <c r="I680" i="6"/>
  <c r="AI679" i="6"/>
  <c r="AH679" i="6" s="1"/>
  <c r="Z679" i="6"/>
  <c r="Y679" i="6"/>
  <c r="X679" i="6"/>
  <c r="W679" i="6"/>
  <c r="V679" i="6"/>
  <c r="U679" i="6"/>
  <c r="T679" i="6"/>
  <c r="S679" i="6"/>
  <c r="R679" i="6"/>
  <c r="Q679" i="6"/>
  <c r="P679" i="6"/>
  <c r="O679" i="6"/>
  <c r="N679" i="6"/>
  <c r="M679" i="6"/>
  <c r="L679" i="6"/>
  <c r="I679" i="6"/>
  <c r="AI678" i="6"/>
  <c r="AH678" i="6" s="1"/>
  <c r="Z678" i="6"/>
  <c r="Y678" i="6"/>
  <c r="X678" i="6"/>
  <c r="W678" i="6"/>
  <c r="V678" i="6"/>
  <c r="U678" i="6"/>
  <c r="T678" i="6"/>
  <c r="S678" i="6"/>
  <c r="R678" i="6"/>
  <c r="Q678" i="6"/>
  <c r="P678" i="6"/>
  <c r="O678" i="6"/>
  <c r="N678" i="6"/>
  <c r="M678" i="6"/>
  <c r="L678" i="6"/>
  <c r="I678" i="6"/>
  <c r="AI677" i="6"/>
  <c r="AH677" i="6" s="1"/>
  <c r="Z677" i="6"/>
  <c r="Y677" i="6"/>
  <c r="X677" i="6"/>
  <c r="W677" i="6"/>
  <c r="V677" i="6"/>
  <c r="U677" i="6"/>
  <c r="T677" i="6"/>
  <c r="S677" i="6"/>
  <c r="R677" i="6"/>
  <c r="Q677" i="6"/>
  <c r="P677" i="6"/>
  <c r="O677" i="6"/>
  <c r="N677" i="6"/>
  <c r="M677" i="6"/>
  <c r="L677" i="6"/>
  <c r="I677" i="6"/>
  <c r="AI676" i="6"/>
  <c r="AH676" i="6" s="1"/>
  <c r="Z676" i="6"/>
  <c r="Y676" i="6"/>
  <c r="X676" i="6"/>
  <c r="W676" i="6"/>
  <c r="V676" i="6"/>
  <c r="U676" i="6"/>
  <c r="T676" i="6"/>
  <c r="S676" i="6"/>
  <c r="R676" i="6"/>
  <c r="Q676" i="6"/>
  <c r="P676" i="6"/>
  <c r="O676" i="6"/>
  <c r="N676" i="6"/>
  <c r="M676" i="6"/>
  <c r="L676" i="6"/>
  <c r="I676" i="6"/>
  <c r="AI675" i="6"/>
  <c r="AH675" i="6"/>
  <c r="Z675" i="6"/>
  <c r="Y675" i="6"/>
  <c r="X675" i="6"/>
  <c r="W675" i="6"/>
  <c r="V675" i="6"/>
  <c r="U675" i="6"/>
  <c r="T675" i="6"/>
  <c r="S675" i="6"/>
  <c r="R675" i="6"/>
  <c r="Q675" i="6"/>
  <c r="P675" i="6"/>
  <c r="O675" i="6"/>
  <c r="N675" i="6"/>
  <c r="M675" i="6"/>
  <c r="L675" i="6"/>
  <c r="I675" i="6"/>
  <c r="AI674" i="6"/>
  <c r="AH674" i="6" s="1"/>
  <c r="Z674" i="6"/>
  <c r="Y674" i="6"/>
  <c r="X674" i="6"/>
  <c r="W674" i="6"/>
  <c r="V674" i="6"/>
  <c r="U674" i="6"/>
  <c r="T674" i="6"/>
  <c r="S674" i="6"/>
  <c r="R674" i="6"/>
  <c r="Q674" i="6"/>
  <c r="P674" i="6"/>
  <c r="O674" i="6"/>
  <c r="N674" i="6"/>
  <c r="M674" i="6"/>
  <c r="L674" i="6"/>
  <c r="I674" i="6"/>
  <c r="AI673" i="6"/>
  <c r="AH673" i="6" s="1"/>
  <c r="Z673" i="6"/>
  <c r="Y673" i="6"/>
  <c r="X673" i="6"/>
  <c r="W673" i="6"/>
  <c r="V673" i="6"/>
  <c r="U673" i="6"/>
  <c r="T673" i="6"/>
  <c r="S673" i="6"/>
  <c r="R673" i="6"/>
  <c r="Q673" i="6"/>
  <c r="P673" i="6"/>
  <c r="O673" i="6"/>
  <c r="N673" i="6"/>
  <c r="M673" i="6"/>
  <c r="L673" i="6"/>
  <c r="I673" i="6"/>
  <c r="AI672" i="6"/>
  <c r="AH672" i="6" s="1"/>
  <c r="Z672" i="6"/>
  <c r="Y672" i="6"/>
  <c r="X672" i="6"/>
  <c r="W672" i="6"/>
  <c r="V672" i="6"/>
  <c r="U672" i="6"/>
  <c r="T672" i="6"/>
  <c r="S672" i="6"/>
  <c r="R672" i="6"/>
  <c r="Q672" i="6"/>
  <c r="P672" i="6"/>
  <c r="O672" i="6"/>
  <c r="N672" i="6"/>
  <c r="M672" i="6"/>
  <c r="L672" i="6"/>
  <c r="I672" i="6"/>
  <c r="AI671" i="6"/>
  <c r="AH671" i="6" s="1"/>
  <c r="Z671" i="6"/>
  <c r="Y671" i="6"/>
  <c r="X671" i="6"/>
  <c r="W671" i="6"/>
  <c r="V671" i="6"/>
  <c r="U671" i="6"/>
  <c r="T671" i="6"/>
  <c r="S671" i="6"/>
  <c r="R671" i="6"/>
  <c r="Q671" i="6"/>
  <c r="P671" i="6"/>
  <c r="O671" i="6"/>
  <c r="N671" i="6"/>
  <c r="M671" i="6"/>
  <c r="L671" i="6"/>
  <c r="I671" i="6"/>
  <c r="AI670" i="6"/>
  <c r="AH670" i="6" s="1"/>
  <c r="Z670" i="6"/>
  <c r="Y670" i="6"/>
  <c r="X670" i="6"/>
  <c r="W670" i="6"/>
  <c r="V670" i="6"/>
  <c r="U670" i="6"/>
  <c r="T670" i="6"/>
  <c r="S670" i="6"/>
  <c r="R670" i="6"/>
  <c r="Q670" i="6"/>
  <c r="P670" i="6"/>
  <c r="O670" i="6"/>
  <c r="N670" i="6"/>
  <c r="M670" i="6"/>
  <c r="L670" i="6"/>
  <c r="I670" i="6"/>
  <c r="AI669" i="6"/>
  <c r="AH669" i="6" s="1"/>
  <c r="Z669" i="6"/>
  <c r="Y669" i="6"/>
  <c r="X669" i="6"/>
  <c r="W669" i="6"/>
  <c r="V669" i="6"/>
  <c r="U669" i="6"/>
  <c r="T669" i="6"/>
  <c r="S669" i="6"/>
  <c r="R669" i="6"/>
  <c r="Q669" i="6"/>
  <c r="P669" i="6"/>
  <c r="O669" i="6"/>
  <c r="N669" i="6"/>
  <c r="M669" i="6"/>
  <c r="L669" i="6"/>
  <c r="I669" i="6"/>
  <c r="AI668" i="6"/>
  <c r="AH668" i="6" s="1"/>
  <c r="Z668" i="6"/>
  <c r="Y668" i="6"/>
  <c r="X668" i="6"/>
  <c r="W668" i="6"/>
  <c r="V668" i="6"/>
  <c r="U668" i="6"/>
  <c r="T668" i="6"/>
  <c r="S668" i="6"/>
  <c r="R668" i="6"/>
  <c r="Q668" i="6"/>
  <c r="P668" i="6"/>
  <c r="O668" i="6"/>
  <c r="N668" i="6"/>
  <c r="M668" i="6"/>
  <c r="L668" i="6"/>
  <c r="I668" i="6"/>
  <c r="AI667" i="6"/>
  <c r="AH667" i="6" s="1"/>
  <c r="Z667" i="6"/>
  <c r="Y667" i="6"/>
  <c r="X667" i="6"/>
  <c r="W667" i="6"/>
  <c r="V667" i="6"/>
  <c r="U667" i="6"/>
  <c r="T667" i="6"/>
  <c r="S667" i="6"/>
  <c r="R667" i="6"/>
  <c r="Q667" i="6"/>
  <c r="P667" i="6"/>
  <c r="O667" i="6"/>
  <c r="N667" i="6"/>
  <c r="M667" i="6"/>
  <c r="L667" i="6"/>
  <c r="I667" i="6"/>
  <c r="AI666" i="6"/>
  <c r="AH666" i="6" s="1"/>
  <c r="Z666" i="6"/>
  <c r="Y666" i="6"/>
  <c r="X666" i="6"/>
  <c r="W666" i="6"/>
  <c r="V666" i="6"/>
  <c r="U666" i="6"/>
  <c r="T666" i="6"/>
  <c r="S666" i="6"/>
  <c r="R666" i="6"/>
  <c r="Q666" i="6"/>
  <c r="P666" i="6"/>
  <c r="O666" i="6"/>
  <c r="N666" i="6"/>
  <c r="M666" i="6"/>
  <c r="L666" i="6"/>
  <c r="I666" i="6"/>
  <c r="AI665" i="6"/>
  <c r="AH665" i="6" s="1"/>
  <c r="Z665" i="6"/>
  <c r="Y665" i="6"/>
  <c r="X665" i="6"/>
  <c r="W665" i="6"/>
  <c r="V665" i="6"/>
  <c r="U665" i="6"/>
  <c r="T665" i="6"/>
  <c r="S665" i="6"/>
  <c r="R665" i="6"/>
  <c r="Q665" i="6"/>
  <c r="P665" i="6"/>
  <c r="O665" i="6"/>
  <c r="N665" i="6"/>
  <c r="M665" i="6"/>
  <c r="L665" i="6"/>
  <c r="I665" i="6"/>
  <c r="AI664" i="6"/>
  <c r="AH664" i="6" s="1"/>
  <c r="Z664" i="6"/>
  <c r="Y664" i="6"/>
  <c r="X664" i="6"/>
  <c r="W664" i="6"/>
  <c r="V664" i="6"/>
  <c r="U664" i="6"/>
  <c r="T664" i="6"/>
  <c r="S664" i="6"/>
  <c r="R664" i="6"/>
  <c r="Q664" i="6"/>
  <c r="P664" i="6"/>
  <c r="O664" i="6"/>
  <c r="N664" i="6"/>
  <c r="M664" i="6"/>
  <c r="L664" i="6"/>
  <c r="I664" i="6"/>
  <c r="AI663" i="6"/>
  <c r="AH663" i="6" s="1"/>
  <c r="Z663" i="6"/>
  <c r="Y663" i="6"/>
  <c r="X663" i="6"/>
  <c r="W663" i="6"/>
  <c r="V663" i="6"/>
  <c r="U663" i="6"/>
  <c r="T663" i="6"/>
  <c r="S663" i="6"/>
  <c r="R663" i="6"/>
  <c r="Q663" i="6"/>
  <c r="P663" i="6"/>
  <c r="O663" i="6"/>
  <c r="N663" i="6"/>
  <c r="M663" i="6"/>
  <c r="L663" i="6"/>
  <c r="I663" i="6"/>
  <c r="AI662" i="6"/>
  <c r="AH662" i="6" s="1"/>
  <c r="Z662" i="6"/>
  <c r="Y662" i="6"/>
  <c r="X662" i="6"/>
  <c r="W662" i="6"/>
  <c r="V662" i="6"/>
  <c r="U662" i="6"/>
  <c r="T662" i="6"/>
  <c r="S662" i="6"/>
  <c r="R662" i="6"/>
  <c r="Q662" i="6"/>
  <c r="P662" i="6"/>
  <c r="O662" i="6"/>
  <c r="N662" i="6"/>
  <c r="M662" i="6"/>
  <c r="L662" i="6"/>
  <c r="I662" i="6"/>
  <c r="AI661" i="6"/>
  <c r="AH661" i="6" s="1"/>
  <c r="Z661" i="6"/>
  <c r="Y661" i="6"/>
  <c r="X661" i="6"/>
  <c r="W661" i="6"/>
  <c r="V661" i="6"/>
  <c r="U661" i="6"/>
  <c r="T661" i="6"/>
  <c r="S661" i="6"/>
  <c r="R661" i="6"/>
  <c r="Q661" i="6"/>
  <c r="P661" i="6"/>
  <c r="O661" i="6"/>
  <c r="N661" i="6"/>
  <c r="M661" i="6"/>
  <c r="L661" i="6"/>
  <c r="I661" i="6"/>
  <c r="AI660" i="6"/>
  <c r="AH660" i="6" s="1"/>
  <c r="Z660" i="6"/>
  <c r="Y660" i="6"/>
  <c r="X660" i="6"/>
  <c r="W660" i="6"/>
  <c r="V660" i="6"/>
  <c r="U660" i="6"/>
  <c r="T660" i="6"/>
  <c r="S660" i="6"/>
  <c r="R660" i="6"/>
  <c r="Q660" i="6"/>
  <c r="P660" i="6"/>
  <c r="O660" i="6"/>
  <c r="N660" i="6"/>
  <c r="M660" i="6"/>
  <c r="L660" i="6"/>
  <c r="I660" i="6"/>
  <c r="AI659" i="6"/>
  <c r="AH659" i="6" s="1"/>
  <c r="Z659" i="6"/>
  <c r="Y659" i="6"/>
  <c r="X659" i="6"/>
  <c r="W659" i="6"/>
  <c r="V659" i="6"/>
  <c r="U659" i="6"/>
  <c r="T659" i="6"/>
  <c r="S659" i="6"/>
  <c r="R659" i="6"/>
  <c r="Q659" i="6"/>
  <c r="P659" i="6"/>
  <c r="O659" i="6"/>
  <c r="N659" i="6"/>
  <c r="M659" i="6"/>
  <c r="L659" i="6"/>
  <c r="I659" i="6"/>
  <c r="AI658" i="6"/>
  <c r="AH658" i="6" s="1"/>
  <c r="Z658" i="6"/>
  <c r="Y658" i="6"/>
  <c r="X658" i="6"/>
  <c r="W658" i="6"/>
  <c r="V658" i="6"/>
  <c r="U658" i="6"/>
  <c r="T658" i="6"/>
  <c r="S658" i="6"/>
  <c r="R658" i="6"/>
  <c r="Q658" i="6"/>
  <c r="P658" i="6"/>
  <c r="O658" i="6"/>
  <c r="N658" i="6"/>
  <c r="M658" i="6"/>
  <c r="L658" i="6"/>
  <c r="I658" i="6"/>
  <c r="AI657" i="6"/>
  <c r="AH657" i="6" s="1"/>
  <c r="Z657" i="6"/>
  <c r="Y657" i="6"/>
  <c r="X657" i="6"/>
  <c r="W657" i="6"/>
  <c r="V657" i="6"/>
  <c r="U657" i="6"/>
  <c r="T657" i="6"/>
  <c r="S657" i="6"/>
  <c r="R657" i="6"/>
  <c r="Q657" i="6"/>
  <c r="P657" i="6"/>
  <c r="O657" i="6"/>
  <c r="N657" i="6"/>
  <c r="M657" i="6"/>
  <c r="L657" i="6"/>
  <c r="I657" i="6"/>
  <c r="AI656" i="6"/>
  <c r="AH656" i="6" s="1"/>
  <c r="Z656" i="6"/>
  <c r="Y656" i="6"/>
  <c r="X656" i="6"/>
  <c r="W656" i="6"/>
  <c r="V656" i="6"/>
  <c r="U656" i="6"/>
  <c r="T656" i="6"/>
  <c r="S656" i="6"/>
  <c r="R656" i="6"/>
  <c r="Q656" i="6"/>
  <c r="P656" i="6"/>
  <c r="O656" i="6"/>
  <c r="N656" i="6"/>
  <c r="M656" i="6"/>
  <c r="L656" i="6"/>
  <c r="I656" i="6"/>
  <c r="AI655" i="6"/>
  <c r="AH655" i="6" s="1"/>
  <c r="Z655" i="6"/>
  <c r="Y655" i="6"/>
  <c r="X655" i="6"/>
  <c r="W655" i="6"/>
  <c r="V655" i="6"/>
  <c r="U655" i="6"/>
  <c r="T655" i="6"/>
  <c r="S655" i="6"/>
  <c r="R655" i="6"/>
  <c r="Q655" i="6"/>
  <c r="P655" i="6"/>
  <c r="O655" i="6"/>
  <c r="N655" i="6"/>
  <c r="M655" i="6"/>
  <c r="L655" i="6"/>
  <c r="I655" i="6"/>
  <c r="AI654" i="6"/>
  <c r="AH654" i="6" s="1"/>
  <c r="Z654" i="6"/>
  <c r="Y654" i="6"/>
  <c r="X654" i="6"/>
  <c r="W654" i="6"/>
  <c r="V654" i="6"/>
  <c r="U654" i="6"/>
  <c r="T654" i="6"/>
  <c r="S654" i="6"/>
  <c r="R654" i="6"/>
  <c r="Q654" i="6"/>
  <c r="P654" i="6"/>
  <c r="O654" i="6"/>
  <c r="N654" i="6"/>
  <c r="M654" i="6"/>
  <c r="L654" i="6"/>
  <c r="I654" i="6"/>
  <c r="AI653" i="6"/>
  <c r="AH653" i="6" s="1"/>
  <c r="Z653" i="6"/>
  <c r="Y653" i="6"/>
  <c r="X653" i="6"/>
  <c r="W653" i="6"/>
  <c r="V653" i="6"/>
  <c r="U653" i="6"/>
  <c r="T653" i="6"/>
  <c r="S653" i="6"/>
  <c r="R653" i="6"/>
  <c r="Q653" i="6"/>
  <c r="P653" i="6"/>
  <c r="O653" i="6"/>
  <c r="N653" i="6"/>
  <c r="M653" i="6"/>
  <c r="L653" i="6"/>
  <c r="I653" i="6"/>
  <c r="AI652" i="6"/>
  <c r="AH652" i="6" s="1"/>
  <c r="Z652" i="6"/>
  <c r="Y652" i="6"/>
  <c r="X652" i="6"/>
  <c r="W652" i="6"/>
  <c r="V652" i="6"/>
  <c r="U652" i="6"/>
  <c r="T652" i="6"/>
  <c r="S652" i="6"/>
  <c r="R652" i="6"/>
  <c r="Q652" i="6"/>
  <c r="P652" i="6"/>
  <c r="O652" i="6"/>
  <c r="N652" i="6"/>
  <c r="M652" i="6"/>
  <c r="L652" i="6"/>
  <c r="I652" i="6"/>
  <c r="AI651" i="6"/>
  <c r="AH651" i="6"/>
  <c r="Z651" i="6"/>
  <c r="Y651" i="6"/>
  <c r="X651" i="6"/>
  <c r="W651" i="6"/>
  <c r="V651" i="6"/>
  <c r="U651" i="6"/>
  <c r="T651" i="6"/>
  <c r="S651" i="6"/>
  <c r="R651" i="6"/>
  <c r="Q651" i="6"/>
  <c r="P651" i="6"/>
  <c r="O651" i="6"/>
  <c r="N651" i="6"/>
  <c r="M651" i="6"/>
  <c r="L651" i="6"/>
  <c r="I651" i="6"/>
  <c r="AI650" i="6"/>
  <c r="AH650" i="6" s="1"/>
  <c r="Z650" i="6"/>
  <c r="Y650" i="6"/>
  <c r="X650" i="6"/>
  <c r="W650" i="6"/>
  <c r="V650" i="6"/>
  <c r="U650" i="6"/>
  <c r="T650" i="6"/>
  <c r="S650" i="6"/>
  <c r="R650" i="6"/>
  <c r="Q650" i="6"/>
  <c r="P650" i="6"/>
  <c r="O650" i="6"/>
  <c r="N650" i="6"/>
  <c r="M650" i="6"/>
  <c r="L650" i="6"/>
  <c r="I650" i="6"/>
  <c r="AI649" i="6"/>
  <c r="AH649" i="6" s="1"/>
  <c r="Z649" i="6"/>
  <c r="Y649" i="6"/>
  <c r="X649" i="6"/>
  <c r="W649" i="6"/>
  <c r="V649" i="6"/>
  <c r="U649" i="6"/>
  <c r="T649" i="6"/>
  <c r="S649" i="6"/>
  <c r="R649" i="6"/>
  <c r="Q649" i="6"/>
  <c r="P649" i="6"/>
  <c r="O649" i="6"/>
  <c r="N649" i="6"/>
  <c r="M649" i="6"/>
  <c r="L649" i="6"/>
  <c r="I649" i="6"/>
  <c r="AI648" i="6"/>
  <c r="AH648" i="6" s="1"/>
  <c r="Z648" i="6"/>
  <c r="Y648" i="6"/>
  <c r="X648" i="6"/>
  <c r="W648" i="6"/>
  <c r="V648" i="6"/>
  <c r="U648" i="6"/>
  <c r="T648" i="6"/>
  <c r="S648" i="6"/>
  <c r="R648" i="6"/>
  <c r="Q648" i="6"/>
  <c r="P648" i="6"/>
  <c r="O648" i="6"/>
  <c r="N648" i="6"/>
  <c r="M648" i="6"/>
  <c r="L648" i="6"/>
  <c r="I648" i="6"/>
  <c r="AI647" i="6"/>
  <c r="AH647" i="6" s="1"/>
  <c r="Z647" i="6"/>
  <c r="Y647" i="6"/>
  <c r="X647" i="6"/>
  <c r="W647" i="6"/>
  <c r="V647" i="6"/>
  <c r="U647" i="6"/>
  <c r="T647" i="6"/>
  <c r="S647" i="6"/>
  <c r="R647" i="6"/>
  <c r="Q647" i="6"/>
  <c r="P647" i="6"/>
  <c r="O647" i="6"/>
  <c r="N647" i="6"/>
  <c r="M647" i="6"/>
  <c r="L647" i="6"/>
  <c r="I647" i="6"/>
  <c r="AI646" i="6"/>
  <c r="AH646" i="6" s="1"/>
  <c r="Z646" i="6"/>
  <c r="Y646" i="6"/>
  <c r="X646" i="6"/>
  <c r="W646" i="6"/>
  <c r="V646" i="6"/>
  <c r="U646" i="6"/>
  <c r="T646" i="6"/>
  <c r="S646" i="6"/>
  <c r="R646" i="6"/>
  <c r="Q646" i="6"/>
  <c r="P646" i="6"/>
  <c r="O646" i="6"/>
  <c r="N646" i="6"/>
  <c r="M646" i="6"/>
  <c r="L646" i="6"/>
  <c r="I646" i="6"/>
  <c r="AI645" i="6"/>
  <c r="AH645" i="6" s="1"/>
  <c r="Z645" i="6"/>
  <c r="Y645" i="6"/>
  <c r="X645" i="6"/>
  <c r="W645" i="6"/>
  <c r="V645" i="6"/>
  <c r="U645" i="6"/>
  <c r="T645" i="6"/>
  <c r="S645" i="6"/>
  <c r="R645" i="6"/>
  <c r="Q645" i="6"/>
  <c r="P645" i="6"/>
  <c r="O645" i="6"/>
  <c r="N645" i="6"/>
  <c r="M645" i="6"/>
  <c r="L645" i="6"/>
  <c r="I645" i="6"/>
  <c r="AI644" i="6"/>
  <c r="AH644" i="6" s="1"/>
  <c r="Z644" i="6"/>
  <c r="Y644" i="6"/>
  <c r="X644" i="6"/>
  <c r="W644" i="6"/>
  <c r="V644" i="6"/>
  <c r="U644" i="6"/>
  <c r="T644" i="6"/>
  <c r="S644" i="6"/>
  <c r="R644" i="6"/>
  <c r="Q644" i="6"/>
  <c r="P644" i="6"/>
  <c r="O644" i="6"/>
  <c r="N644" i="6"/>
  <c r="M644" i="6"/>
  <c r="L644" i="6"/>
  <c r="I644" i="6"/>
  <c r="AI643" i="6"/>
  <c r="AH643" i="6" s="1"/>
  <c r="Z643" i="6"/>
  <c r="Y643" i="6"/>
  <c r="X643" i="6"/>
  <c r="W643" i="6"/>
  <c r="V643" i="6"/>
  <c r="U643" i="6"/>
  <c r="T643" i="6"/>
  <c r="S643" i="6"/>
  <c r="R643" i="6"/>
  <c r="Q643" i="6"/>
  <c r="P643" i="6"/>
  <c r="O643" i="6"/>
  <c r="N643" i="6"/>
  <c r="M643" i="6"/>
  <c r="L643" i="6"/>
  <c r="I643" i="6"/>
  <c r="AI642" i="6"/>
  <c r="AH642" i="6" s="1"/>
  <c r="Z642" i="6"/>
  <c r="Y642" i="6"/>
  <c r="X642" i="6"/>
  <c r="W642" i="6"/>
  <c r="V642" i="6"/>
  <c r="U642" i="6"/>
  <c r="T642" i="6"/>
  <c r="S642" i="6"/>
  <c r="R642" i="6"/>
  <c r="Q642" i="6"/>
  <c r="P642" i="6"/>
  <c r="O642" i="6"/>
  <c r="N642" i="6"/>
  <c r="M642" i="6"/>
  <c r="L642" i="6"/>
  <c r="I642" i="6"/>
  <c r="AI641" i="6"/>
  <c r="AH641" i="6" s="1"/>
  <c r="Z641" i="6"/>
  <c r="Y641" i="6"/>
  <c r="X641" i="6"/>
  <c r="W641" i="6"/>
  <c r="V641" i="6"/>
  <c r="U641" i="6"/>
  <c r="T641" i="6"/>
  <c r="S641" i="6"/>
  <c r="R641" i="6"/>
  <c r="Q641" i="6"/>
  <c r="P641" i="6"/>
  <c r="O641" i="6"/>
  <c r="N641" i="6"/>
  <c r="M641" i="6"/>
  <c r="L641" i="6"/>
  <c r="I641" i="6"/>
  <c r="AI640" i="6"/>
  <c r="AH640" i="6" s="1"/>
  <c r="Z640" i="6"/>
  <c r="Y640" i="6"/>
  <c r="X640" i="6"/>
  <c r="W640" i="6"/>
  <c r="V640" i="6"/>
  <c r="U640" i="6"/>
  <c r="T640" i="6"/>
  <c r="S640" i="6"/>
  <c r="R640" i="6"/>
  <c r="Q640" i="6"/>
  <c r="P640" i="6"/>
  <c r="O640" i="6"/>
  <c r="N640" i="6"/>
  <c r="M640" i="6"/>
  <c r="L640" i="6"/>
  <c r="I640" i="6"/>
  <c r="AI639" i="6"/>
  <c r="AH639" i="6" s="1"/>
  <c r="Z639" i="6"/>
  <c r="Y639" i="6"/>
  <c r="X639" i="6"/>
  <c r="W639" i="6"/>
  <c r="V639" i="6"/>
  <c r="U639" i="6"/>
  <c r="T639" i="6"/>
  <c r="S639" i="6"/>
  <c r="R639" i="6"/>
  <c r="Q639" i="6"/>
  <c r="P639" i="6"/>
  <c r="O639" i="6"/>
  <c r="N639" i="6"/>
  <c r="M639" i="6"/>
  <c r="L639" i="6"/>
  <c r="I639" i="6"/>
  <c r="AI638" i="6"/>
  <c r="AH638" i="6" s="1"/>
  <c r="Z638" i="6"/>
  <c r="Y638" i="6"/>
  <c r="X638" i="6"/>
  <c r="W638" i="6"/>
  <c r="V638" i="6"/>
  <c r="U638" i="6"/>
  <c r="T638" i="6"/>
  <c r="S638" i="6"/>
  <c r="R638" i="6"/>
  <c r="Q638" i="6"/>
  <c r="P638" i="6"/>
  <c r="O638" i="6"/>
  <c r="N638" i="6"/>
  <c r="M638" i="6"/>
  <c r="L638" i="6"/>
  <c r="I638" i="6"/>
  <c r="AI637" i="6"/>
  <c r="AH637" i="6" s="1"/>
  <c r="Z637" i="6"/>
  <c r="Y637" i="6"/>
  <c r="X637" i="6"/>
  <c r="W637" i="6"/>
  <c r="V637" i="6"/>
  <c r="U637" i="6"/>
  <c r="T637" i="6"/>
  <c r="S637" i="6"/>
  <c r="R637" i="6"/>
  <c r="Q637" i="6"/>
  <c r="P637" i="6"/>
  <c r="O637" i="6"/>
  <c r="N637" i="6"/>
  <c r="M637" i="6"/>
  <c r="L637" i="6"/>
  <c r="I637" i="6"/>
  <c r="AI636" i="6"/>
  <c r="AH636" i="6" s="1"/>
  <c r="Z636" i="6"/>
  <c r="Y636" i="6"/>
  <c r="X636" i="6"/>
  <c r="W636" i="6"/>
  <c r="V636" i="6"/>
  <c r="U636" i="6"/>
  <c r="T636" i="6"/>
  <c r="S636" i="6"/>
  <c r="R636" i="6"/>
  <c r="Q636" i="6"/>
  <c r="P636" i="6"/>
  <c r="O636" i="6"/>
  <c r="N636" i="6"/>
  <c r="M636" i="6"/>
  <c r="L636" i="6"/>
  <c r="I636" i="6"/>
  <c r="AI635" i="6"/>
  <c r="AH635" i="6" s="1"/>
  <c r="Z635" i="6"/>
  <c r="Y635" i="6"/>
  <c r="X635" i="6"/>
  <c r="W635" i="6"/>
  <c r="V635" i="6"/>
  <c r="U635" i="6"/>
  <c r="T635" i="6"/>
  <c r="S635" i="6"/>
  <c r="R635" i="6"/>
  <c r="Q635" i="6"/>
  <c r="P635" i="6"/>
  <c r="O635" i="6"/>
  <c r="N635" i="6"/>
  <c r="M635" i="6"/>
  <c r="L635" i="6"/>
  <c r="I635" i="6"/>
  <c r="AI634" i="6"/>
  <c r="AH634" i="6" s="1"/>
  <c r="Z634" i="6"/>
  <c r="Y634" i="6"/>
  <c r="X634" i="6"/>
  <c r="W634" i="6"/>
  <c r="V634" i="6"/>
  <c r="U634" i="6"/>
  <c r="T634" i="6"/>
  <c r="S634" i="6"/>
  <c r="R634" i="6"/>
  <c r="Q634" i="6"/>
  <c r="P634" i="6"/>
  <c r="O634" i="6"/>
  <c r="N634" i="6"/>
  <c r="M634" i="6"/>
  <c r="L634" i="6"/>
  <c r="I634" i="6"/>
  <c r="AI633" i="6"/>
  <c r="AH633" i="6" s="1"/>
  <c r="Z633" i="6"/>
  <c r="Y633" i="6"/>
  <c r="X633" i="6"/>
  <c r="W633" i="6"/>
  <c r="V633" i="6"/>
  <c r="U633" i="6"/>
  <c r="T633" i="6"/>
  <c r="S633" i="6"/>
  <c r="R633" i="6"/>
  <c r="Q633" i="6"/>
  <c r="P633" i="6"/>
  <c r="O633" i="6"/>
  <c r="N633" i="6"/>
  <c r="M633" i="6"/>
  <c r="L633" i="6"/>
  <c r="I633" i="6"/>
  <c r="AI632" i="6"/>
  <c r="AH632" i="6" s="1"/>
  <c r="Z632" i="6"/>
  <c r="Y632" i="6"/>
  <c r="X632" i="6"/>
  <c r="W632" i="6"/>
  <c r="V632" i="6"/>
  <c r="U632" i="6"/>
  <c r="T632" i="6"/>
  <c r="S632" i="6"/>
  <c r="R632" i="6"/>
  <c r="Q632" i="6"/>
  <c r="P632" i="6"/>
  <c r="O632" i="6"/>
  <c r="N632" i="6"/>
  <c r="M632" i="6"/>
  <c r="L632" i="6"/>
  <c r="I632" i="6"/>
  <c r="AI631" i="6"/>
  <c r="AH631" i="6" s="1"/>
  <c r="Z631" i="6"/>
  <c r="Y631" i="6"/>
  <c r="X631" i="6"/>
  <c r="W631" i="6"/>
  <c r="V631" i="6"/>
  <c r="U631" i="6"/>
  <c r="T631" i="6"/>
  <c r="S631" i="6"/>
  <c r="R631" i="6"/>
  <c r="Q631" i="6"/>
  <c r="P631" i="6"/>
  <c r="O631" i="6"/>
  <c r="N631" i="6"/>
  <c r="M631" i="6"/>
  <c r="L631" i="6"/>
  <c r="I631" i="6"/>
  <c r="AI630" i="6"/>
  <c r="AH630" i="6" s="1"/>
  <c r="Z630" i="6"/>
  <c r="Y630" i="6"/>
  <c r="X630" i="6"/>
  <c r="W630" i="6"/>
  <c r="V630" i="6"/>
  <c r="U630" i="6"/>
  <c r="T630" i="6"/>
  <c r="S630" i="6"/>
  <c r="R630" i="6"/>
  <c r="Q630" i="6"/>
  <c r="P630" i="6"/>
  <c r="O630" i="6"/>
  <c r="N630" i="6"/>
  <c r="M630" i="6"/>
  <c r="L630" i="6"/>
  <c r="I630" i="6"/>
  <c r="AI629" i="6"/>
  <c r="AH629" i="6" s="1"/>
  <c r="Z629" i="6"/>
  <c r="Y629" i="6"/>
  <c r="X629" i="6"/>
  <c r="W629" i="6"/>
  <c r="V629" i="6"/>
  <c r="U629" i="6"/>
  <c r="T629" i="6"/>
  <c r="S629" i="6"/>
  <c r="R629" i="6"/>
  <c r="Q629" i="6"/>
  <c r="P629" i="6"/>
  <c r="O629" i="6"/>
  <c r="N629" i="6"/>
  <c r="M629" i="6"/>
  <c r="L629" i="6"/>
  <c r="I629" i="6"/>
  <c r="AI628" i="6"/>
  <c r="AH628" i="6" s="1"/>
  <c r="Z628" i="6"/>
  <c r="Y628" i="6"/>
  <c r="X628" i="6"/>
  <c r="W628" i="6"/>
  <c r="V628" i="6"/>
  <c r="U628" i="6"/>
  <c r="T628" i="6"/>
  <c r="S628" i="6"/>
  <c r="R628" i="6"/>
  <c r="Q628" i="6"/>
  <c r="P628" i="6"/>
  <c r="O628" i="6"/>
  <c r="N628" i="6"/>
  <c r="M628" i="6"/>
  <c r="L628" i="6"/>
  <c r="I628" i="6"/>
  <c r="AI627" i="6"/>
  <c r="AH627" i="6" s="1"/>
  <c r="Z627" i="6"/>
  <c r="Y627" i="6"/>
  <c r="X627" i="6"/>
  <c r="W627" i="6"/>
  <c r="V627" i="6"/>
  <c r="U627" i="6"/>
  <c r="T627" i="6"/>
  <c r="S627" i="6"/>
  <c r="R627" i="6"/>
  <c r="Q627" i="6"/>
  <c r="P627" i="6"/>
  <c r="O627" i="6"/>
  <c r="N627" i="6"/>
  <c r="M627" i="6"/>
  <c r="L627" i="6"/>
  <c r="I627" i="6"/>
  <c r="AI626" i="6"/>
  <c r="AH626" i="6" s="1"/>
  <c r="Z626" i="6"/>
  <c r="Y626" i="6"/>
  <c r="X626" i="6"/>
  <c r="W626" i="6"/>
  <c r="V626" i="6"/>
  <c r="U626" i="6"/>
  <c r="T626" i="6"/>
  <c r="S626" i="6"/>
  <c r="R626" i="6"/>
  <c r="Q626" i="6"/>
  <c r="P626" i="6"/>
  <c r="O626" i="6"/>
  <c r="N626" i="6"/>
  <c r="M626" i="6"/>
  <c r="L626" i="6"/>
  <c r="I626" i="6"/>
  <c r="AI625" i="6"/>
  <c r="AH625" i="6" s="1"/>
  <c r="Z625" i="6"/>
  <c r="Y625" i="6"/>
  <c r="X625" i="6"/>
  <c r="W625" i="6"/>
  <c r="V625" i="6"/>
  <c r="U625" i="6"/>
  <c r="T625" i="6"/>
  <c r="S625" i="6"/>
  <c r="R625" i="6"/>
  <c r="Q625" i="6"/>
  <c r="P625" i="6"/>
  <c r="O625" i="6"/>
  <c r="N625" i="6"/>
  <c r="M625" i="6"/>
  <c r="L625" i="6"/>
  <c r="I625" i="6"/>
  <c r="AI624" i="6"/>
  <c r="AH624" i="6" s="1"/>
  <c r="Z624" i="6"/>
  <c r="Y624" i="6"/>
  <c r="X624" i="6"/>
  <c r="W624" i="6"/>
  <c r="V624" i="6"/>
  <c r="U624" i="6"/>
  <c r="T624" i="6"/>
  <c r="S624" i="6"/>
  <c r="R624" i="6"/>
  <c r="Q624" i="6"/>
  <c r="P624" i="6"/>
  <c r="O624" i="6"/>
  <c r="N624" i="6"/>
  <c r="M624" i="6"/>
  <c r="L624" i="6"/>
  <c r="I624" i="6"/>
  <c r="AI623" i="6"/>
  <c r="AH623" i="6" s="1"/>
  <c r="Z623" i="6"/>
  <c r="Y623" i="6"/>
  <c r="X623" i="6"/>
  <c r="W623" i="6"/>
  <c r="V623" i="6"/>
  <c r="U623" i="6"/>
  <c r="T623" i="6"/>
  <c r="S623" i="6"/>
  <c r="R623" i="6"/>
  <c r="Q623" i="6"/>
  <c r="P623" i="6"/>
  <c r="O623" i="6"/>
  <c r="N623" i="6"/>
  <c r="M623" i="6"/>
  <c r="L623" i="6"/>
  <c r="I623" i="6"/>
  <c r="AI622" i="6"/>
  <c r="AH622" i="6" s="1"/>
  <c r="Z622" i="6"/>
  <c r="Y622" i="6"/>
  <c r="X622" i="6"/>
  <c r="W622" i="6"/>
  <c r="V622" i="6"/>
  <c r="U622" i="6"/>
  <c r="T622" i="6"/>
  <c r="S622" i="6"/>
  <c r="R622" i="6"/>
  <c r="Q622" i="6"/>
  <c r="P622" i="6"/>
  <c r="O622" i="6"/>
  <c r="N622" i="6"/>
  <c r="M622" i="6"/>
  <c r="L622" i="6"/>
  <c r="I622" i="6"/>
  <c r="AI621" i="6"/>
  <c r="AH621" i="6" s="1"/>
  <c r="Z621" i="6"/>
  <c r="Y621" i="6"/>
  <c r="X621" i="6"/>
  <c r="W621" i="6"/>
  <c r="V621" i="6"/>
  <c r="U621" i="6"/>
  <c r="T621" i="6"/>
  <c r="S621" i="6"/>
  <c r="R621" i="6"/>
  <c r="Q621" i="6"/>
  <c r="P621" i="6"/>
  <c r="O621" i="6"/>
  <c r="N621" i="6"/>
  <c r="M621" i="6"/>
  <c r="L621" i="6"/>
  <c r="I621" i="6"/>
  <c r="AI620" i="6"/>
  <c r="AH620" i="6" s="1"/>
  <c r="Z620" i="6"/>
  <c r="Y620" i="6"/>
  <c r="X620" i="6"/>
  <c r="W620" i="6"/>
  <c r="V620" i="6"/>
  <c r="U620" i="6"/>
  <c r="T620" i="6"/>
  <c r="S620" i="6"/>
  <c r="R620" i="6"/>
  <c r="Q620" i="6"/>
  <c r="P620" i="6"/>
  <c r="O620" i="6"/>
  <c r="N620" i="6"/>
  <c r="M620" i="6"/>
  <c r="L620" i="6"/>
  <c r="I620" i="6"/>
  <c r="AI619" i="6"/>
  <c r="AH619" i="6" s="1"/>
  <c r="Z619" i="6"/>
  <c r="Y619" i="6"/>
  <c r="X619" i="6"/>
  <c r="W619" i="6"/>
  <c r="V619" i="6"/>
  <c r="U619" i="6"/>
  <c r="T619" i="6"/>
  <c r="S619" i="6"/>
  <c r="R619" i="6"/>
  <c r="Q619" i="6"/>
  <c r="P619" i="6"/>
  <c r="O619" i="6"/>
  <c r="N619" i="6"/>
  <c r="M619" i="6"/>
  <c r="L619" i="6"/>
  <c r="I619" i="6"/>
  <c r="AI618" i="6"/>
  <c r="AH618" i="6" s="1"/>
  <c r="Z618" i="6"/>
  <c r="Y618" i="6"/>
  <c r="X618" i="6"/>
  <c r="W618" i="6"/>
  <c r="V618" i="6"/>
  <c r="U618" i="6"/>
  <c r="T618" i="6"/>
  <c r="S618" i="6"/>
  <c r="R618" i="6"/>
  <c r="Q618" i="6"/>
  <c r="P618" i="6"/>
  <c r="O618" i="6"/>
  <c r="N618" i="6"/>
  <c r="M618" i="6"/>
  <c r="L618" i="6"/>
  <c r="I618" i="6"/>
  <c r="AI617" i="6"/>
  <c r="AH617" i="6" s="1"/>
  <c r="Z617" i="6"/>
  <c r="Y617" i="6"/>
  <c r="X617" i="6"/>
  <c r="W617" i="6"/>
  <c r="V617" i="6"/>
  <c r="U617" i="6"/>
  <c r="T617" i="6"/>
  <c r="S617" i="6"/>
  <c r="R617" i="6"/>
  <c r="Q617" i="6"/>
  <c r="P617" i="6"/>
  <c r="O617" i="6"/>
  <c r="N617" i="6"/>
  <c r="M617" i="6"/>
  <c r="L617" i="6"/>
  <c r="I617" i="6"/>
  <c r="AI616" i="6"/>
  <c r="AH616" i="6" s="1"/>
  <c r="Z616" i="6"/>
  <c r="Y616" i="6"/>
  <c r="X616" i="6"/>
  <c r="W616" i="6"/>
  <c r="V616" i="6"/>
  <c r="U616" i="6"/>
  <c r="T616" i="6"/>
  <c r="S616" i="6"/>
  <c r="R616" i="6"/>
  <c r="Q616" i="6"/>
  <c r="P616" i="6"/>
  <c r="O616" i="6"/>
  <c r="N616" i="6"/>
  <c r="M616" i="6"/>
  <c r="L616" i="6"/>
  <c r="I616" i="6"/>
  <c r="AI615" i="6"/>
  <c r="AH615" i="6" s="1"/>
  <c r="Z615" i="6"/>
  <c r="Y615" i="6"/>
  <c r="X615" i="6"/>
  <c r="W615" i="6"/>
  <c r="V615" i="6"/>
  <c r="U615" i="6"/>
  <c r="T615" i="6"/>
  <c r="S615" i="6"/>
  <c r="R615" i="6"/>
  <c r="Q615" i="6"/>
  <c r="P615" i="6"/>
  <c r="O615" i="6"/>
  <c r="N615" i="6"/>
  <c r="M615" i="6"/>
  <c r="L615" i="6"/>
  <c r="I615" i="6"/>
  <c r="AI614" i="6"/>
  <c r="AH614" i="6" s="1"/>
  <c r="Z614" i="6"/>
  <c r="Y614" i="6"/>
  <c r="X614" i="6"/>
  <c r="W614" i="6"/>
  <c r="V614" i="6"/>
  <c r="U614" i="6"/>
  <c r="T614" i="6"/>
  <c r="S614" i="6"/>
  <c r="R614" i="6"/>
  <c r="Q614" i="6"/>
  <c r="P614" i="6"/>
  <c r="O614" i="6"/>
  <c r="N614" i="6"/>
  <c r="M614" i="6"/>
  <c r="L614" i="6"/>
  <c r="I614" i="6"/>
  <c r="AI613" i="6"/>
  <c r="AH613" i="6" s="1"/>
  <c r="Z613" i="6"/>
  <c r="Y613" i="6"/>
  <c r="X613" i="6"/>
  <c r="W613" i="6"/>
  <c r="V613" i="6"/>
  <c r="U613" i="6"/>
  <c r="T613" i="6"/>
  <c r="S613" i="6"/>
  <c r="R613" i="6"/>
  <c r="Q613" i="6"/>
  <c r="P613" i="6"/>
  <c r="O613" i="6"/>
  <c r="N613" i="6"/>
  <c r="M613" i="6"/>
  <c r="L613" i="6"/>
  <c r="I613" i="6"/>
  <c r="AI612" i="6"/>
  <c r="AH612" i="6" s="1"/>
  <c r="Z612" i="6"/>
  <c r="Y612" i="6"/>
  <c r="X612" i="6"/>
  <c r="W612" i="6"/>
  <c r="V612" i="6"/>
  <c r="U612" i="6"/>
  <c r="T612" i="6"/>
  <c r="S612" i="6"/>
  <c r="R612" i="6"/>
  <c r="Q612" i="6"/>
  <c r="P612" i="6"/>
  <c r="O612" i="6"/>
  <c r="N612" i="6"/>
  <c r="M612" i="6"/>
  <c r="L612" i="6"/>
  <c r="I612" i="6"/>
  <c r="AI611" i="6"/>
  <c r="AH611" i="6" s="1"/>
  <c r="Z611" i="6"/>
  <c r="Y611" i="6"/>
  <c r="X611" i="6"/>
  <c r="W611" i="6"/>
  <c r="V611" i="6"/>
  <c r="U611" i="6"/>
  <c r="T611" i="6"/>
  <c r="S611" i="6"/>
  <c r="R611" i="6"/>
  <c r="Q611" i="6"/>
  <c r="P611" i="6"/>
  <c r="O611" i="6"/>
  <c r="N611" i="6"/>
  <c r="M611" i="6"/>
  <c r="L611" i="6"/>
  <c r="I611" i="6"/>
  <c r="AI610" i="6"/>
  <c r="AH610" i="6" s="1"/>
  <c r="Z610" i="6"/>
  <c r="Y610" i="6"/>
  <c r="X610" i="6"/>
  <c r="W610" i="6"/>
  <c r="V610" i="6"/>
  <c r="U610" i="6"/>
  <c r="T610" i="6"/>
  <c r="S610" i="6"/>
  <c r="R610" i="6"/>
  <c r="Q610" i="6"/>
  <c r="P610" i="6"/>
  <c r="O610" i="6"/>
  <c r="N610" i="6"/>
  <c r="M610" i="6"/>
  <c r="L610" i="6"/>
  <c r="I610" i="6"/>
  <c r="AI609" i="6"/>
  <c r="AH609" i="6" s="1"/>
  <c r="Z609" i="6"/>
  <c r="Y609" i="6"/>
  <c r="X609" i="6"/>
  <c r="W609" i="6"/>
  <c r="V609" i="6"/>
  <c r="U609" i="6"/>
  <c r="T609" i="6"/>
  <c r="S609" i="6"/>
  <c r="R609" i="6"/>
  <c r="Q609" i="6"/>
  <c r="P609" i="6"/>
  <c r="O609" i="6"/>
  <c r="N609" i="6"/>
  <c r="M609" i="6"/>
  <c r="L609" i="6"/>
  <c r="I609" i="6"/>
  <c r="AI608" i="6"/>
  <c r="AH608" i="6" s="1"/>
  <c r="Z608" i="6"/>
  <c r="Y608" i="6"/>
  <c r="X608" i="6"/>
  <c r="W608" i="6"/>
  <c r="V608" i="6"/>
  <c r="U608" i="6"/>
  <c r="T608" i="6"/>
  <c r="S608" i="6"/>
  <c r="R608" i="6"/>
  <c r="Q608" i="6"/>
  <c r="P608" i="6"/>
  <c r="O608" i="6"/>
  <c r="N608" i="6"/>
  <c r="M608" i="6"/>
  <c r="L608" i="6"/>
  <c r="I608" i="6"/>
  <c r="AI607" i="6"/>
  <c r="AH607" i="6" s="1"/>
  <c r="Z607" i="6"/>
  <c r="Y607" i="6"/>
  <c r="X607" i="6"/>
  <c r="W607" i="6"/>
  <c r="V607" i="6"/>
  <c r="U607" i="6"/>
  <c r="T607" i="6"/>
  <c r="S607" i="6"/>
  <c r="R607" i="6"/>
  <c r="Q607" i="6"/>
  <c r="P607" i="6"/>
  <c r="O607" i="6"/>
  <c r="N607" i="6"/>
  <c r="M607" i="6"/>
  <c r="L607" i="6"/>
  <c r="I607" i="6"/>
  <c r="AI606" i="6"/>
  <c r="AH606" i="6" s="1"/>
  <c r="Z606" i="6"/>
  <c r="Y606" i="6"/>
  <c r="X606" i="6"/>
  <c r="W606" i="6"/>
  <c r="V606" i="6"/>
  <c r="U606" i="6"/>
  <c r="T606" i="6"/>
  <c r="S606" i="6"/>
  <c r="R606" i="6"/>
  <c r="Q606" i="6"/>
  <c r="P606" i="6"/>
  <c r="O606" i="6"/>
  <c r="N606" i="6"/>
  <c r="M606" i="6"/>
  <c r="L606" i="6"/>
  <c r="I606" i="6"/>
  <c r="AI605" i="6"/>
  <c r="AH605" i="6" s="1"/>
  <c r="Z605" i="6"/>
  <c r="Y605" i="6"/>
  <c r="X605" i="6"/>
  <c r="W605" i="6"/>
  <c r="V605" i="6"/>
  <c r="U605" i="6"/>
  <c r="T605" i="6"/>
  <c r="S605" i="6"/>
  <c r="R605" i="6"/>
  <c r="Q605" i="6"/>
  <c r="P605" i="6"/>
  <c r="O605" i="6"/>
  <c r="N605" i="6"/>
  <c r="M605" i="6"/>
  <c r="L605" i="6"/>
  <c r="I605" i="6"/>
  <c r="AI604" i="6"/>
  <c r="AH604" i="6" s="1"/>
  <c r="Z604" i="6"/>
  <c r="Y604" i="6"/>
  <c r="X604" i="6"/>
  <c r="W604" i="6"/>
  <c r="V604" i="6"/>
  <c r="U604" i="6"/>
  <c r="T604" i="6"/>
  <c r="S604" i="6"/>
  <c r="R604" i="6"/>
  <c r="Q604" i="6"/>
  <c r="P604" i="6"/>
  <c r="O604" i="6"/>
  <c r="N604" i="6"/>
  <c r="M604" i="6"/>
  <c r="L604" i="6"/>
  <c r="I604" i="6"/>
  <c r="AI603" i="6"/>
  <c r="AH603" i="6" s="1"/>
  <c r="Z603" i="6"/>
  <c r="Y603" i="6"/>
  <c r="X603" i="6"/>
  <c r="W603" i="6"/>
  <c r="V603" i="6"/>
  <c r="U603" i="6"/>
  <c r="T603" i="6"/>
  <c r="S603" i="6"/>
  <c r="R603" i="6"/>
  <c r="Q603" i="6"/>
  <c r="P603" i="6"/>
  <c r="O603" i="6"/>
  <c r="N603" i="6"/>
  <c r="M603" i="6"/>
  <c r="L603" i="6"/>
  <c r="I603" i="6"/>
  <c r="AI602" i="6"/>
  <c r="AH602" i="6" s="1"/>
  <c r="Z602" i="6"/>
  <c r="Y602" i="6"/>
  <c r="X602" i="6"/>
  <c r="W602" i="6"/>
  <c r="V602" i="6"/>
  <c r="U602" i="6"/>
  <c r="T602" i="6"/>
  <c r="S602" i="6"/>
  <c r="R602" i="6"/>
  <c r="Q602" i="6"/>
  <c r="P602" i="6"/>
  <c r="O602" i="6"/>
  <c r="N602" i="6"/>
  <c r="M602" i="6"/>
  <c r="L602" i="6"/>
  <c r="I602" i="6"/>
  <c r="AI601" i="6"/>
  <c r="AH601" i="6" s="1"/>
  <c r="Z601" i="6"/>
  <c r="Y601" i="6"/>
  <c r="X601" i="6"/>
  <c r="W601" i="6"/>
  <c r="V601" i="6"/>
  <c r="U601" i="6"/>
  <c r="T601" i="6"/>
  <c r="S601" i="6"/>
  <c r="R601" i="6"/>
  <c r="Q601" i="6"/>
  <c r="P601" i="6"/>
  <c r="O601" i="6"/>
  <c r="N601" i="6"/>
  <c r="M601" i="6"/>
  <c r="L601" i="6"/>
  <c r="I601" i="6"/>
  <c r="AI600" i="6"/>
  <c r="AH600" i="6" s="1"/>
  <c r="Z600" i="6"/>
  <c r="Y600" i="6"/>
  <c r="X600" i="6"/>
  <c r="W600" i="6"/>
  <c r="V600" i="6"/>
  <c r="U600" i="6"/>
  <c r="T600" i="6"/>
  <c r="S600" i="6"/>
  <c r="R600" i="6"/>
  <c r="Q600" i="6"/>
  <c r="P600" i="6"/>
  <c r="O600" i="6"/>
  <c r="N600" i="6"/>
  <c r="M600" i="6"/>
  <c r="L600" i="6"/>
  <c r="I600" i="6"/>
  <c r="AI599" i="6"/>
  <c r="AH599" i="6" s="1"/>
  <c r="Z599" i="6"/>
  <c r="Y599" i="6"/>
  <c r="X599" i="6"/>
  <c r="W599" i="6"/>
  <c r="V599" i="6"/>
  <c r="U599" i="6"/>
  <c r="T599" i="6"/>
  <c r="S599" i="6"/>
  <c r="R599" i="6"/>
  <c r="Q599" i="6"/>
  <c r="P599" i="6"/>
  <c r="O599" i="6"/>
  <c r="N599" i="6"/>
  <c r="M599" i="6"/>
  <c r="L599" i="6"/>
  <c r="I599" i="6"/>
  <c r="AI598" i="6"/>
  <c r="AH598" i="6" s="1"/>
  <c r="Z598" i="6"/>
  <c r="Y598" i="6"/>
  <c r="X598" i="6"/>
  <c r="W598" i="6"/>
  <c r="V598" i="6"/>
  <c r="U598" i="6"/>
  <c r="T598" i="6"/>
  <c r="S598" i="6"/>
  <c r="R598" i="6"/>
  <c r="Q598" i="6"/>
  <c r="P598" i="6"/>
  <c r="O598" i="6"/>
  <c r="N598" i="6"/>
  <c r="M598" i="6"/>
  <c r="L598" i="6"/>
  <c r="I598" i="6"/>
  <c r="AI597" i="6"/>
  <c r="AH597" i="6" s="1"/>
  <c r="Z597" i="6"/>
  <c r="Y597" i="6"/>
  <c r="X597" i="6"/>
  <c r="W597" i="6"/>
  <c r="V597" i="6"/>
  <c r="U597" i="6"/>
  <c r="T597" i="6"/>
  <c r="S597" i="6"/>
  <c r="R597" i="6"/>
  <c r="Q597" i="6"/>
  <c r="P597" i="6"/>
  <c r="O597" i="6"/>
  <c r="N597" i="6"/>
  <c r="M597" i="6"/>
  <c r="L597" i="6"/>
  <c r="I597" i="6"/>
  <c r="AI596" i="6"/>
  <c r="AH596" i="6" s="1"/>
  <c r="Z596" i="6"/>
  <c r="Y596" i="6"/>
  <c r="X596" i="6"/>
  <c r="W596" i="6"/>
  <c r="V596" i="6"/>
  <c r="U596" i="6"/>
  <c r="T596" i="6"/>
  <c r="S596" i="6"/>
  <c r="R596" i="6"/>
  <c r="Q596" i="6"/>
  <c r="P596" i="6"/>
  <c r="O596" i="6"/>
  <c r="N596" i="6"/>
  <c r="M596" i="6"/>
  <c r="L596" i="6"/>
  <c r="I596" i="6"/>
  <c r="AI595" i="6"/>
  <c r="AH595" i="6" s="1"/>
  <c r="Z595" i="6"/>
  <c r="Y595" i="6"/>
  <c r="X595" i="6"/>
  <c r="W595" i="6"/>
  <c r="V595" i="6"/>
  <c r="U595" i="6"/>
  <c r="T595" i="6"/>
  <c r="S595" i="6"/>
  <c r="R595" i="6"/>
  <c r="Q595" i="6"/>
  <c r="P595" i="6"/>
  <c r="O595" i="6"/>
  <c r="N595" i="6"/>
  <c r="M595" i="6"/>
  <c r="L595" i="6"/>
  <c r="I595" i="6"/>
  <c r="AI594" i="6"/>
  <c r="AH594" i="6" s="1"/>
  <c r="Z594" i="6"/>
  <c r="Y594" i="6"/>
  <c r="X594" i="6"/>
  <c r="W594" i="6"/>
  <c r="V594" i="6"/>
  <c r="U594" i="6"/>
  <c r="T594" i="6"/>
  <c r="S594" i="6"/>
  <c r="R594" i="6"/>
  <c r="Q594" i="6"/>
  <c r="P594" i="6"/>
  <c r="O594" i="6"/>
  <c r="N594" i="6"/>
  <c r="M594" i="6"/>
  <c r="L594" i="6"/>
  <c r="I594" i="6"/>
  <c r="AI593" i="6"/>
  <c r="AH593" i="6" s="1"/>
  <c r="Z593" i="6"/>
  <c r="Y593" i="6"/>
  <c r="X593" i="6"/>
  <c r="W593" i="6"/>
  <c r="V593" i="6"/>
  <c r="U593" i="6"/>
  <c r="T593" i="6"/>
  <c r="S593" i="6"/>
  <c r="R593" i="6"/>
  <c r="Q593" i="6"/>
  <c r="P593" i="6"/>
  <c r="O593" i="6"/>
  <c r="N593" i="6"/>
  <c r="M593" i="6"/>
  <c r="L593" i="6"/>
  <c r="I593" i="6"/>
  <c r="AI592" i="6"/>
  <c r="AH592" i="6" s="1"/>
  <c r="Z592" i="6"/>
  <c r="Y592" i="6"/>
  <c r="X592" i="6"/>
  <c r="W592" i="6"/>
  <c r="V592" i="6"/>
  <c r="U592" i="6"/>
  <c r="T592" i="6"/>
  <c r="S592" i="6"/>
  <c r="R592" i="6"/>
  <c r="Q592" i="6"/>
  <c r="P592" i="6"/>
  <c r="O592" i="6"/>
  <c r="N592" i="6"/>
  <c r="M592" i="6"/>
  <c r="L592" i="6"/>
  <c r="I592" i="6"/>
  <c r="AI591" i="6"/>
  <c r="AH591" i="6" s="1"/>
  <c r="Z591" i="6"/>
  <c r="Y591" i="6"/>
  <c r="X591" i="6"/>
  <c r="W591" i="6"/>
  <c r="V591" i="6"/>
  <c r="U591" i="6"/>
  <c r="T591" i="6"/>
  <c r="S591" i="6"/>
  <c r="R591" i="6"/>
  <c r="Q591" i="6"/>
  <c r="P591" i="6"/>
  <c r="O591" i="6"/>
  <c r="N591" i="6"/>
  <c r="M591" i="6"/>
  <c r="L591" i="6"/>
  <c r="I591" i="6"/>
  <c r="AI590" i="6"/>
  <c r="AH590" i="6" s="1"/>
  <c r="Z590" i="6"/>
  <c r="Y590" i="6"/>
  <c r="X590" i="6"/>
  <c r="W590" i="6"/>
  <c r="V590" i="6"/>
  <c r="U590" i="6"/>
  <c r="T590" i="6"/>
  <c r="S590" i="6"/>
  <c r="R590" i="6"/>
  <c r="Q590" i="6"/>
  <c r="P590" i="6"/>
  <c r="O590" i="6"/>
  <c r="N590" i="6"/>
  <c r="M590" i="6"/>
  <c r="L590" i="6"/>
  <c r="I590" i="6"/>
  <c r="AI589" i="6"/>
  <c r="AH589" i="6" s="1"/>
  <c r="Z589" i="6"/>
  <c r="Y589" i="6"/>
  <c r="X589" i="6"/>
  <c r="W589" i="6"/>
  <c r="V589" i="6"/>
  <c r="U589" i="6"/>
  <c r="T589" i="6"/>
  <c r="S589" i="6"/>
  <c r="R589" i="6"/>
  <c r="Q589" i="6"/>
  <c r="P589" i="6"/>
  <c r="O589" i="6"/>
  <c r="N589" i="6"/>
  <c r="M589" i="6"/>
  <c r="L589" i="6"/>
  <c r="I589" i="6"/>
  <c r="AI588" i="6"/>
  <c r="AH588" i="6" s="1"/>
  <c r="Z588" i="6"/>
  <c r="Y588" i="6"/>
  <c r="X588" i="6"/>
  <c r="W588" i="6"/>
  <c r="V588" i="6"/>
  <c r="U588" i="6"/>
  <c r="T588" i="6"/>
  <c r="S588" i="6"/>
  <c r="R588" i="6"/>
  <c r="Q588" i="6"/>
  <c r="P588" i="6"/>
  <c r="O588" i="6"/>
  <c r="N588" i="6"/>
  <c r="M588" i="6"/>
  <c r="L588" i="6"/>
  <c r="I588" i="6"/>
  <c r="AI587" i="6"/>
  <c r="AH587" i="6" s="1"/>
  <c r="Z587" i="6"/>
  <c r="Y587" i="6"/>
  <c r="X587" i="6"/>
  <c r="W587" i="6"/>
  <c r="V587" i="6"/>
  <c r="U587" i="6"/>
  <c r="T587" i="6"/>
  <c r="S587" i="6"/>
  <c r="R587" i="6"/>
  <c r="Q587" i="6"/>
  <c r="P587" i="6"/>
  <c r="O587" i="6"/>
  <c r="N587" i="6"/>
  <c r="M587" i="6"/>
  <c r="L587" i="6"/>
  <c r="I587" i="6"/>
  <c r="AI586" i="6"/>
  <c r="AH586" i="6" s="1"/>
  <c r="Z586" i="6"/>
  <c r="Y586" i="6"/>
  <c r="X586" i="6"/>
  <c r="W586" i="6"/>
  <c r="V586" i="6"/>
  <c r="U586" i="6"/>
  <c r="T586" i="6"/>
  <c r="S586" i="6"/>
  <c r="R586" i="6"/>
  <c r="Q586" i="6"/>
  <c r="P586" i="6"/>
  <c r="O586" i="6"/>
  <c r="N586" i="6"/>
  <c r="M586" i="6"/>
  <c r="L586" i="6"/>
  <c r="I586" i="6"/>
  <c r="AI585" i="6"/>
  <c r="AH585" i="6" s="1"/>
  <c r="Z585" i="6"/>
  <c r="Y585" i="6"/>
  <c r="X585" i="6"/>
  <c r="W585" i="6"/>
  <c r="V585" i="6"/>
  <c r="U585" i="6"/>
  <c r="T585" i="6"/>
  <c r="S585" i="6"/>
  <c r="R585" i="6"/>
  <c r="Q585" i="6"/>
  <c r="P585" i="6"/>
  <c r="O585" i="6"/>
  <c r="N585" i="6"/>
  <c r="M585" i="6"/>
  <c r="L585" i="6"/>
  <c r="I585" i="6"/>
  <c r="AI584" i="6"/>
  <c r="AH584" i="6" s="1"/>
  <c r="Z584" i="6"/>
  <c r="Y584" i="6"/>
  <c r="X584" i="6"/>
  <c r="W584" i="6"/>
  <c r="V584" i="6"/>
  <c r="U584" i="6"/>
  <c r="T584" i="6"/>
  <c r="S584" i="6"/>
  <c r="R584" i="6"/>
  <c r="Q584" i="6"/>
  <c r="P584" i="6"/>
  <c r="O584" i="6"/>
  <c r="N584" i="6"/>
  <c r="M584" i="6"/>
  <c r="L584" i="6"/>
  <c r="I584" i="6"/>
  <c r="AI583" i="6"/>
  <c r="AH583" i="6" s="1"/>
  <c r="Z583" i="6"/>
  <c r="Y583" i="6"/>
  <c r="X583" i="6"/>
  <c r="W583" i="6"/>
  <c r="V583" i="6"/>
  <c r="U583" i="6"/>
  <c r="T583" i="6"/>
  <c r="S583" i="6"/>
  <c r="R583" i="6"/>
  <c r="Q583" i="6"/>
  <c r="P583" i="6"/>
  <c r="O583" i="6"/>
  <c r="N583" i="6"/>
  <c r="M583" i="6"/>
  <c r="L583" i="6"/>
  <c r="I583" i="6"/>
  <c r="AI582" i="6"/>
  <c r="AH582" i="6" s="1"/>
  <c r="Z582" i="6"/>
  <c r="Y582" i="6"/>
  <c r="X582" i="6"/>
  <c r="W582" i="6"/>
  <c r="V582" i="6"/>
  <c r="U582" i="6"/>
  <c r="T582" i="6"/>
  <c r="S582" i="6"/>
  <c r="R582" i="6"/>
  <c r="Q582" i="6"/>
  <c r="P582" i="6"/>
  <c r="O582" i="6"/>
  <c r="N582" i="6"/>
  <c r="M582" i="6"/>
  <c r="L582" i="6"/>
  <c r="I582" i="6"/>
  <c r="AI581" i="6"/>
  <c r="AH581" i="6" s="1"/>
  <c r="Z581" i="6"/>
  <c r="Y581" i="6"/>
  <c r="X581" i="6"/>
  <c r="W581" i="6"/>
  <c r="V581" i="6"/>
  <c r="U581" i="6"/>
  <c r="T581" i="6"/>
  <c r="S581" i="6"/>
  <c r="R581" i="6"/>
  <c r="Q581" i="6"/>
  <c r="P581" i="6"/>
  <c r="O581" i="6"/>
  <c r="N581" i="6"/>
  <c r="M581" i="6"/>
  <c r="L581" i="6"/>
  <c r="I581" i="6"/>
  <c r="AI580" i="6"/>
  <c r="AH580" i="6" s="1"/>
  <c r="Z580" i="6"/>
  <c r="Y580" i="6"/>
  <c r="X580" i="6"/>
  <c r="W580" i="6"/>
  <c r="V580" i="6"/>
  <c r="U580" i="6"/>
  <c r="T580" i="6"/>
  <c r="S580" i="6"/>
  <c r="R580" i="6"/>
  <c r="Q580" i="6"/>
  <c r="P580" i="6"/>
  <c r="O580" i="6"/>
  <c r="N580" i="6"/>
  <c r="M580" i="6"/>
  <c r="L580" i="6"/>
  <c r="I580" i="6"/>
  <c r="AI579" i="6"/>
  <c r="AH579" i="6" s="1"/>
  <c r="Z579" i="6"/>
  <c r="Y579" i="6"/>
  <c r="X579" i="6"/>
  <c r="W579" i="6"/>
  <c r="V579" i="6"/>
  <c r="U579" i="6"/>
  <c r="T579" i="6"/>
  <c r="S579" i="6"/>
  <c r="R579" i="6"/>
  <c r="Q579" i="6"/>
  <c r="P579" i="6"/>
  <c r="O579" i="6"/>
  <c r="N579" i="6"/>
  <c r="M579" i="6"/>
  <c r="L579" i="6"/>
  <c r="I579" i="6"/>
  <c r="AI578" i="6"/>
  <c r="AH578" i="6" s="1"/>
  <c r="Z578" i="6"/>
  <c r="Y578" i="6"/>
  <c r="X578" i="6"/>
  <c r="W578" i="6"/>
  <c r="V578" i="6"/>
  <c r="U578" i="6"/>
  <c r="T578" i="6"/>
  <c r="S578" i="6"/>
  <c r="R578" i="6"/>
  <c r="Q578" i="6"/>
  <c r="P578" i="6"/>
  <c r="O578" i="6"/>
  <c r="N578" i="6"/>
  <c r="M578" i="6"/>
  <c r="L578" i="6"/>
  <c r="I578" i="6"/>
  <c r="AI577" i="6"/>
  <c r="AH577" i="6" s="1"/>
  <c r="Z577" i="6"/>
  <c r="Y577" i="6"/>
  <c r="X577" i="6"/>
  <c r="W577" i="6"/>
  <c r="V577" i="6"/>
  <c r="U577" i="6"/>
  <c r="T577" i="6"/>
  <c r="S577" i="6"/>
  <c r="R577" i="6"/>
  <c r="Q577" i="6"/>
  <c r="P577" i="6"/>
  <c r="O577" i="6"/>
  <c r="N577" i="6"/>
  <c r="M577" i="6"/>
  <c r="L577" i="6"/>
  <c r="I577" i="6"/>
  <c r="AI576" i="6"/>
  <c r="AH576" i="6" s="1"/>
  <c r="Z576" i="6"/>
  <c r="Y576" i="6"/>
  <c r="X576" i="6"/>
  <c r="W576" i="6"/>
  <c r="V576" i="6"/>
  <c r="U576" i="6"/>
  <c r="T576" i="6"/>
  <c r="S576" i="6"/>
  <c r="R576" i="6"/>
  <c r="Q576" i="6"/>
  <c r="P576" i="6"/>
  <c r="O576" i="6"/>
  <c r="N576" i="6"/>
  <c r="M576" i="6"/>
  <c r="L576" i="6"/>
  <c r="I576" i="6"/>
  <c r="AI575" i="6"/>
  <c r="AH575" i="6" s="1"/>
  <c r="Z575" i="6"/>
  <c r="Y575" i="6"/>
  <c r="X575" i="6"/>
  <c r="W575" i="6"/>
  <c r="V575" i="6"/>
  <c r="U575" i="6"/>
  <c r="T575" i="6"/>
  <c r="S575" i="6"/>
  <c r="R575" i="6"/>
  <c r="Q575" i="6"/>
  <c r="P575" i="6"/>
  <c r="O575" i="6"/>
  <c r="N575" i="6"/>
  <c r="M575" i="6"/>
  <c r="L575" i="6"/>
  <c r="I575" i="6"/>
  <c r="AI574" i="6"/>
  <c r="AH574" i="6" s="1"/>
  <c r="Z574" i="6"/>
  <c r="Y574" i="6"/>
  <c r="X574" i="6"/>
  <c r="W574" i="6"/>
  <c r="V574" i="6"/>
  <c r="U574" i="6"/>
  <c r="T574" i="6"/>
  <c r="S574" i="6"/>
  <c r="R574" i="6"/>
  <c r="Q574" i="6"/>
  <c r="P574" i="6"/>
  <c r="O574" i="6"/>
  <c r="N574" i="6"/>
  <c r="M574" i="6"/>
  <c r="L574" i="6"/>
  <c r="I574" i="6"/>
  <c r="AI573" i="6"/>
  <c r="AH573" i="6" s="1"/>
  <c r="Z573" i="6"/>
  <c r="Y573" i="6"/>
  <c r="X573" i="6"/>
  <c r="W573" i="6"/>
  <c r="V573" i="6"/>
  <c r="U573" i="6"/>
  <c r="T573" i="6"/>
  <c r="S573" i="6"/>
  <c r="R573" i="6"/>
  <c r="Q573" i="6"/>
  <c r="P573" i="6"/>
  <c r="O573" i="6"/>
  <c r="N573" i="6"/>
  <c r="M573" i="6"/>
  <c r="L573" i="6"/>
  <c r="I573" i="6"/>
  <c r="AI572" i="6"/>
  <c r="AH572" i="6"/>
  <c r="Z572" i="6"/>
  <c r="Y572" i="6"/>
  <c r="X572" i="6"/>
  <c r="W572" i="6"/>
  <c r="V572" i="6"/>
  <c r="U572" i="6"/>
  <c r="T572" i="6"/>
  <c r="S572" i="6"/>
  <c r="R572" i="6"/>
  <c r="Q572" i="6"/>
  <c r="P572" i="6"/>
  <c r="O572" i="6"/>
  <c r="N572" i="6"/>
  <c r="M572" i="6"/>
  <c r="L572" i="6"/>
  <c r="I572" i="6"/>
  <c r="AI571" i="6"/>
  <c r="AH571" i="6" s="1"/>
  <c r="Z571" i="6"/>
  <c r="Y571" i="6"/>
  <c r="X571" i="6"/>
  <c r="W571" i="6"/>
  <c r="V571" i="6"/>
  <c r="U571" i="6"/>
  <c r="T571" i="6"/>
  <c r="S571" i="6"/>
  <c r="R571" i="6"/>
  <c r="Q571" i="6"/>
  <c r="P571" i="6"/>
  <c r="O571" i="6"/>
  <c r="N571" i="6"/>
  <c r="M571" i="6"/>
  <c r="L571" i="6"/>
  <c r="I571" i="6"/>
  <c r="AI570" i="6"/>
  <c r="AH570" i="6" s="1"/>
  <c r="Z570" i="6"/>
  <c r="Y570" i="6"/>
  <c r="X570" i="6"/>
  <c r="W570" i="6"/>
  <c r="V570" i="6"/>
  <c r="U570" i="6"/>
  <c r="T570" i="6"/>
  <c r="S570" i="6"/>
  <c r="R570" i="6"/>
  <c r="Q570" i="6"/>
  <c r="P570" i="6"/>
  <c r="O570" i="6"/>
  <c r="N570" i="6"/>
  <c r="M570" i="6"/>
  <c r="L570" i="6"/>
  <c r="I570" i="6"/>
  <c r="AI569" i="6"/>
  <c r="AH569" i="6" s="1"/>
  <c r="Z569" i="6"/>
  <c r="Y569" i="6"/>
  <c r="X569" i="6"/>
  <c r="W569" i="6"/>
  <c r="V569" i="6"/>
  <c r="U569" i="6"/>
  <c r="T569" i="6"/>
  <c r="S569" i="6"/>
  <c r="R569" i="6"/>
  <c r="Q569" i="6"/>
  <c r="P569" i="6"/>
  <c r="O569" i="6"/>
  <c r="N569" i="6"/>
  <c r="M569" i="6"/>
  <c r="L569" i="6"/>
  <c r="I569" i="6"/>
  <c r="AI568" i="6"/>
  <c r="AH568" i="6" s="1"/>
  <c r="Z568" i="6"/>
  <c r="Y568" i="6"/>
  <c r="X568" i="6"/>
  <c r="W568" i="6"/>
  <c r="V568" i="6"/>
  <c r="U568" i="6"/>
  <c r="T568" i="6"/>
  <c r="S568" i="6"/>
  <c r="R568" i="6"/>
  <c r="Q568" i="6"/>
  <c r="P568" i="6"/>
  <c r="O568" i="6"/>
  <c r="N568" i="6"/>
  <c r="M568" i="6"/>
  <c r="L568" i="6"/>
  <c r="I568" i="6"/>
  <c r="AI567" i="6"/>
  <c r="AH567" i="6" s="1"/>
  <c r="Z567" i="6"/>
  <c r="Y567" i="6"/>
  <c r="X567" i="6"/>
  <c r="W567" i="6"/>
  <c r="V567" i="6"/>
  <c r="U567" i="6"/>
  <c r="T567" i="6"/>
  <c r="S567" i="6"/>
  <c r="R567" i="6"/>
  <c r="Q567" i="6"/>
  <c r="P567" i="6"/>
  <c r="O567" i="6"/>
  <c r="N567" i="6"/>
  <c r="M567" i="6"/>
  <c r="L567" i="6"/>
  <c r="I567" i="6"/>
  <c r="AI566" i="6"/>
  <c r="AH566" i="6" s="1"/>
  <c r="Z566" i="6"/>
  <c r="Y566" i="6"/>
  <c r="X566" i="6"/>
  <c r="W566" i="6"/>
  <c r="V566" i="6"/>
  <c r="U566" i="6"/>
  <c r="T566" i="6"/>
  <c r="S566" i="6"/>
  <c r="R566" i="6"/>
  <c r="Q566" i="6"/>
  <c r="P566" i="6"/>
  <c r="O566" i="6"/>
  <c r="N566" i="6"/>
  <c r="M566" i="6"/>
  <c r="L566" i="6"/>
  <c r="I566" i="6"/>
  <c r="AI565" i="6"/>
  <c r="AH565" i="6" s="1"/>
  <c r="Z565" i="6"/>
  <c r="Y565" i="6"/>
  <c r="X565" i="6"/>
  <c r="W565" i="6"/>
  <c r="V565" i="6"/>
  <c r="U565" i="6"/>
  <c r="T565" i="6"/>
  <c r="S565" i="6"/>
  <c r="R565" i="6"/>
  <c r="Q565" i="6"/>
  <c r="P565" i="6"/>
  <c r="O565" i="6"/>
  <c r="N565" i="6"/>
  <c r="M565" i="6"/>
  <c r="L565" i="6"/>
  <c r="I565" i="6"/>
  <c r="AI564" i="6"/>
  <c r="AH564" i="6" s="1"/>
  <c r="Z564" i="6"/>
  <c r="Y564" i="6"/>
  <c r="X564" i="6"/>
  <c r="W564" i="6"/>
  <c r="V564" i="6"/>
  <c r="U564" i="6"/>
  <c r="T564" i="6"/>
  <c r="S564" i="6"/>
  <c r="R564" i="6"/>
  <c r="Q564" i="6"/>
  <c r="P564" i="6"/>
  <c r="O564" i="6"/>
  <c r="N564" i="6"/>
  <c r="M564" i="6"/>
  <c r="L564" i="6"/>
  <c r="I564" i="6"/>
  <c r="AI563" i="6"/>
  <c r="AH563" i="6" s="1"/>
  <c r="Z563" i="6"/>
  <c r="Y563" i="6"/>
  <c r="X563" i="6"/>
  <c r="W563" i="6"/>
  <c r="V563" i="6"/>
  <c r="U563" i="6"/>
  <c r="T563" i="6"/>
  <c r="S563" i="6"/>
  <c r="R563" i="6"/>
  <c r="Q563" i="6"/>
  <c r="P563" i="6"/>
  <c r="O563" i="6"/>
  <c r="N563" i="6"/>
  <c r="M563" i="6"/>
  <c r="L563" i="6"/>
  <c r="I563" i="6"/>
  <c r="AI562" i="6"/>
  <c r="AH562" i="6" s="1"/>
  <c r="Z562" i="6"/>
  <c r="Y562" i="6"/>
  <c r="X562" i="6"/>
  <c r="W562" i="6"/>
  <c r="V562" i="6"/>
  <c r="U562" i="6"/>
  <c r="T562" i="6"/>
  <c r="S562" i="6"/>
  <c r="R562" i="6"/>
  <c r="Q562" i="6"/>
  <c r="P562" i="6"/>
  <c r="O562" i="6"/>
  <c r="N562" i="6"/>
  <c r="M562" i="6"/>
  <c r="L562" i="6"/>
  <c r="I562" i="6"/>
  <c r="AI561" i="6"/>
  <c r="AH561" i="6" s="1"/>
  <c r="Z561" i="6"/>
  <c r="Y561" i="6"/>
  <c r="X561" i="6"/>
  <c r="W561" i="6"/>
  <c r="V561" i="6"/>
  <c r="U561" i="6"/>
  <c r="T561" i="6"/>
  <c r="S561" i="6"/>
  <c r="R561" i="6"/>
  <c r="Q561" i="6"/>
  <c r="P561" i="6"/>
  <c r="O561" i="6"/>
  <c r="N561" i="6"/>
  <c r="M561" i="6"/>
  <c r="L561" i="6"/>
  <c r="I561" i="6"/>
  <c r="AI560" i="6"/>
  <c r="AH560" i="6"/>
  <c r="Z560" i="6"/>
  <c r="Y560" i="6"/>
  <c r="X560" i="6"/>
  <c r="W560" i="6"/>
  <c r="V560" i="6"/>
  <c r="U560" i="6"/>
  <c r="T560" i="6"/>
  <c r="S560" i="6"/>
  <c r="R560" i="6"/>
  <c r="Q560" i="6"/>
  <c r="P560" i="6"/>
  <c r="O560" i="6"/>
  <c r="N560" i="6"/>
  <c r="M560" i="6"/>
  <c r="L560" i="6"/>
  <c r="I560" i="6"/>
  <c r="AI559" i="6"/>
  <c r="AH559" i="6" s="1"/>
  <c r="Z559" i="6"/>
  <c r="Y559" i="6"/>
  <c r="X559" i="6"/>
  <c r="W559" i="6"/>
  <c r="V559" i="6"/>
  <c r="U559" i="6"/>
  <c r="T559" i="6"/>
  <c r="S559" i="6"/>
  <c r="R559" i="6"/>
  <c r="Q559" i="6"/>
  <c r="P559" i="6"/>
  <c r="O559" i="6"/>
  <c r="N559" i="6"/>
  <c r="M559" i="6"/>
  <c r="L559" i="6"/>
  <c r="I559" i="6"/>
  <c r="AI558" i="6"/>
  <c r="AH558" i="6" s="1"/>
  <c r="Z558" i="6"/>
  <c r="Y558" i="6"/>
  <c r="X558" i="6"/>
  <c r="W558" i="6"/>
  <c r="V558" i="6"/>
  <c r="U558" i="6"/>
  <c r="T558" i="6"/>
  <c r="S558" i="6"/>
  <c r="R558" i="6"/>
  <c r="Q558" i="6"/>
  <c r="P558" i="6"/>
  <c r="O558" i="6"/>
  <c r="N558" i="6"/>
  <c r="M558" i="6"/>
  <c r="L558" i="6"/>
  <c r="I558" i="6"/>
  <c r="AI557" i="6"/>
  <c r="AH557" i="6" s="1"/>
  <c r="Z557" i="6"/>
  <c r="Y557" i="6"/>
  <c r="X557" i="6"/>
  <c r="W557" i="6"/>
  <c r="V557" i="6"/>
  <c r="U557" i="6"/>
  <c r="T557" i="6"/>
  <c r="S557" i="6"/>
  <c r="R557" i="6"/>
  <c r="Q557" i="6"/>
  <c r="P557" i="6"/>
  <c r="O557" i="6"/>
  <c r="N557" i="6"/>
  <c r="M557" i="6"/>
  <c r="L557" i="6"/>
  <c r="I557" i="6"/>
  <c r="AI556" i="6"/>
  <c r="AH556" i="6" s="1"/>
  <c r="Z556" i="6"/>
  <c r="Y556" i="6"/>
  <c r="X556" i="6"/>
  <c r="W556" i="6"/>
  <c r="V556" i="6"/>
  <c r="U556" i="6"/>
  <c r="T556" i="6"/>
  <c r="S556" i="6"/>
  <c r="R556" i="6"/>
  <c r="Q556" i="6"/>
  <c r="P556" i="6"/>
  <c r="O556" i="6"/>
  <c r="N556" i="6"/>
  <c r="M556" i="6"/>
  <c r="L556" i="6"/>
  <c r="I556" i="6"/>
  <c r="AI555" i="6"/>
  <c r="AH555" i="6" s="1"/>
  <c r="Z555" i="6"/>
  <c r="Y555" i="6"/>
  <c r="X555" i="6"/>
  <c r="W555" i="6"/>
  <c r="V555" i="6"/>
  <c r="U555" i="6"/>
  <c r="T555" i="6"/>
  <c r="S555" i="6"/>
  <c r="R555" i="6"/>
  <c r="Q555" i="6"/>
  <c r="P555" i="6"/>
  <c r="O555" i="6"/>
  <c r="N555" i="6"/>
  <c r="M555" i="6"/>
  <c r="L555" i="6"/>
  <c r="I555" i="6"/>
  <c r="AI554" i="6"/>
  <c r="AH554" i="6" s="1"/>
  <c r="Z554" i="6"/>
  <c r="Y554" i="6"/>
  <c r="X554" i="6"/>
  <c r="W554" i="6"/>
  <c r="V554" i="6"/>
  <c r="U554" i="6"/>
  <c r="T554" i="6"/>
  <c r="S554" i="6"/>
  <c r="R554" i="6"/>
  <c r="Q554" i="6"/>
  <c r="P554" i="6"/>
  <c r="O554" i="6"/>
  <c r="N554" i="6"/>
  <c r="M554" i="6"/>
  <c r="L554" i="6"/>
  <c r="I554" i="6"/>
  <c r="AI553" i="6"/>
  <c r="AH553" i="6" s="1"/>
  <c r="Z553" i="6"/>
  <c r="Y553" i="6"/>
  <c r="X553" i="6"/>
  <c r="W553" i="6"/>
  <c r="V553" i="6"/>
  <c r="U553" i="6"/>
  <c r="T553" i="6"/>
  <c r="S553" i="6"/>
  <c r="R553" i="6"/>
  <c r="Q553" i="6"/>
  <c r="P553" i="6"/>
  <c r="O553" i="6"/>
  <c r="N553" i="6"/>
  <c r="M553" i="6"/>
  <c r="L553" i="6"/>
  <c r="I553" i="6"/>
  <c r="AI552" i="6"/>
  <c r="AH552" i="6" s="1"/>
  <c r="Z552" i="6"/>
  <c r="Y552" i="6"/>
  <c r="X552" i="6"/>
  <c r="W552" i="6"/>
  <c r="V552" i="6"/>
  <c r="U552" i="6"/>
  <c r="T552" i="6"/>
  <c r="S552" i="6"/>
  <c r="R552" i="6"/>
  <c r="Q552" i="6"/>
  <c r="P552" i="6"/>
  <c r="O552" i="6"/>
  <c r="N552" i="6"/>
  <c r="M552" i="6"/>
  <c r="L552" i="6"/>
  <c r="I552" i="6"/>
  <c r="AI551" i="6"/>
  <c r="AH551" i="6" s="1"/>
  <c r="Z551" i="6"/>
  <c r="Y551" i="6"/>
  <c r="X551" i="6"/>
  <c r="W551" i="6"/>
  <c r="V551" i="6"/>
  <c r="U551" i="6"/>
  <c r="T551" i="6"/>
  <c r="S551" i="6"/>
  <c r="R551" i="6"/>
  <c r="Q551" i="6"/>
  <c r="P551" i="6"/>
  <c r="O551" i="6"/>
  <c r="N551" i="6"/>
  <c r="M551" i="6"/>
  <c r="L551" i="6"/>
  <c r="I551" i="6"/>
  <c r="AI550" i="6"/>
  <c r="AH550" i="6" s="1"/>
  <c r="Z550" i="6"/>
  <c r="Y550" i="6"/>
  <c r="X550" i="6"/>
  <c r="W550" i="6"/>
  <c r="V550" i="6"/>
  <c r="U550" i="6"/>
  <c r="T550" i="6"/>
  <c r="S550" i="6"/>
  <c r="R550" i="6"/>
  <c r="Q550" i="6"/>
  <c r="P550" i="6"/>
  <c r="O550" i="6"/>
  <c r="N550" i="6"/>
  <c r="M550" i="6"/>
  <c r="L550" i="6"/>
  <c r="I550" i="6"/>
  <c r="AI549" i="6"/>
  <c r="AH549" i="6" s="1"/>
  <c r="Z549" i="6"/>
  <c r="Y549" i="6"/>
  <c r="X549" i="6"/>
  <c r="W549" i="6"/>
  <c r="V549" i="6"/>
  <c r="U549" i="6"/>
  <c r="T549" i="6"/>
  <c r="S549" i="6"/>
  <c r="R549" i="6"/>
  <c r="Q549" i="6"/>
  <c r="P549" i="6"/>
  <c r="O549" i="6"/>
  <c r="N549" i="6"/>
  <c r="M549" i="6"/>
  <c r="L549" i="6"/>
  <c r="I549" i="6"/>
  <c r="AI548" i="6"/>
  <c r="AH548" i="6" s="1"/>
  <c r="Z548" i="6"/>
  <c r="Y548" i="6"/>
  <c r="X548" i="6"/>
  <c r="W548" i="6"/>
  <c r="V548" i="6"/>
  <c r="U548" i="6"/>
  <c r="T548" i="6"/>
  <c r="S548" i="6"/>
  <c r="R548" i="6"/>
  <c r="Q548" i="6"/>
  <c r="P548" i="6"/>
  <c r="O548" i="6"/>
  <c r="N548" i="6"/>
  <c r="M548" i="6"/>
  <c r="L548" i="6"/>
  <c r="I548" i="6"/>
  <c r="AI547" i="6"/>
  <c r="AH547" i="6" s="1"/>
  <c r="Z547" i="6"/>
  <c r="Y547" i="6"/>
  <c r="X547" i="6"/>
  <c r="W547" i="6"/>
  <c r="V547" i="6"/>
  <c r="U547" i="6"/>
  <c r="T547" i="6"/>
  <c r="S547" i="6"/>
  <c r="R547" i="6"/>
  <c r="Q547" i="6"/>
  <c r="P547" i="6"/>
  <c r="O547" i="6"/>
  <c r="N547" i="6"/>
  <c r="M547" i="6"/>
  <c r="L547" i="6"/>
  <c r="I547" i="6"/>
  <c r="AI546" i="6"/>
  <c r="AH546" i="6" s="1"/>
  <c r="Z546" i="6"/>
  <c r="Y546" i="6"/>
  <c r="X546" i="6"/>
  <c r="W546" i="6"/>
  <c r="V546" i="6"/>
  <c r="U546" i="6"/>
  <c r="T546" i="6"/>
  <c r="S546" i="6"/>
  <c r="R546" i="6"/>
  <c r="Q546" i="6"/>
  <c r="P546" i="6"/>
  <c r="O546" i="6"/>
  <c r="N546" i="6"/>
  <c r="M546" i="6"/>
  <c r="L546" i="6"/>
  <c r="I546" i="6"/>
  <c r="AI545" i="6"/>
  <c r="AH545" i="6" s="1"/>
  <c r="Z545" i="6"/>
  <c r="Y545" i="6"/>
  <c r="X545" i="6"/>
  <c r="W545" i="6"/>
  <c r="V545" i="6"/>
  <c r="U545" i="6"/>
  <c r="T545" i="6"/>
  <c r="S545" i="6"/>
  <c r="R545" i="6"/>
  <c r="Q545" i="6"/>
  <c r="P545" i="6"/>
  <c r="O545" i="6"/>
  <c r="N545" i="6"/>
  <c r="M545" i="6"/>
  <c r="L545" i="6"/>
  <c r="I545" i="6"/>
  <c r="AI544" i="6"/>
  <c r="AH544" i="6" s="1"/>
  <c r="Z544" i="6"/>
  <c r="Y544" i="6"/>
  <c r="X544" i="6"/>
  <c r="W544" i="6"/>
  <c r="V544" i="6"/>
  <c r="U544" i="6"/>
  <c r="T544" i="6"/>
  <c r="S544" i="6"/>
  <c r="R544" i="6"/>
  <c r="Q544" i="6"/>
  <c r="P544" i="6"/>
  <c r="O544" i="6"/>
  <c r="N544" i="6"/>
  <c r="M544" i="6"/>
  <c r="L544" i="6"/>
  <c r="I544" i="6"/>
  <c r="AI543" i="6"/>
  <c r="AH543" i="6" s="1"/>
  <c r="Z543" i="6"/>
  <c r="Y543" i="6"/>
  <c r="X543" i="6"/>
  <c r="W543" i="6"/>
  <c r="V543" i="6"/>
  <c r="U543" i="6"/>
  <c r="T543" i="6"/>
  <c r="S543" i="6"/>
  <c r="R543" i="6"/>
  <c r="Q543" i="6"/>
  <c r="P543" i="6"/>
  <c r="O543" i="6"/>
  <c r="N543" i="6"/>
  <c r="M543" i="6"/>
  <c r="L543" i="6"/>
  <c r="I543" i="6"/>
  <c r="AI542" i="6"/>
  <c r="AH542" i="6" s="1"/>
  <c r="Z542" i="6"/>
  <c r="Y542" i="6"/>
  <c r="X542" i="6"/>
  <c r="W542" i="6"/>
  <c r="V542" i="6"/>
  <c r="U542" i="6"/>
  <c r="T542" i="6"/>
  <c r="S542" i="6"/>
  <c r="R542" i="6"/>
  <c r="Q542" i="6"/>
  <c r="P542" i="6"/>
  <c r="O542" i="6"/>
  <c r="N542" i="6"/>
  <c r="M542" i="6"/>
  <c r="L542" i="6"/>
  <c r="I542" i="6"/>
  <c r="AI541" i="6"/>
  <c r="AH541" i="6" s="1"/>
  <c r="Z541" i="6"/>
  <c r="Y541" i="6"/>
  <c r="X541" i="6"/>
  <c r="W541" i="6"/>
  <c r="V541" i="6"/>
  <c r="U541" i="6"/>
  <c r="T541" i="6"/>
  <c r="S541" i="6"/>
  <c r="R541" i="6"/>
  <c r="Q541" i="6"/>
  <c r="P541" i="6"/>
  <c r="O541" i="6"/>
  <c r="N541" i="6"/>
  <c r="M541" i="6"/>
  <c r="L541" i="6"/>
  <c r="I541" i="6"/>
  <c r="AI540" i="6"/>
  <c r="AH540" i="6"/>
  <c r="Z540" i="6"/>
  <c r="Y540" i="6"/>
  <c r="X540" i="6"/>
  <c r="W540" i="6"/>
  <c r="V540" i="6"/>
  <c r="U540" i="6"/>
  <c r="T540" i="6"/>
  <c r="S540" i="6"/>
  <c r="R540" i="6"/>
  <c r="Q540" i="6"/>
  <c r="P540" i="6"/>
  <c r="O540" i="6"/>
  <c r="N540" i="6"/>
  <c r="M540" i="6"/>
  <c r="L540" i="6"/>
  <c r="I540" i="6"/>
  <c r="AI539" i="6"/>
  <c r="AH539" i="6" s="1"/>
  <c r="Z539" i="6"/>
  <c r="Y539" i="6"/>
  <c r="X539" i="6"/>
  <c r="W539" i="6"/>
  <c r="V539" i="6"/>
  <c r="U539" i="6"/>
  <c r="T539" i="6"/>
  <c r="S539" i="6"/>
  <c r="R539" i="6"/>
  <c r="Q539" i="6"/>
  <c r="P539" i="6"/>
  <c r="O539" i="6"/>
  <c r="N539" i="6"/>
  <c r="M539" i="6"/>
  <c r="L539" i="6"/>
  <c r="I539" i="6"/>
  <c r="AI538" i="6"/>
  <c r="AH538" i="6" s="1"/>
  <c r="Z538" i="6"/>
  <c r="Y538" i="6"/>
  <c r="X538" i="6"/>
  <c r="W538" i="6"/>
  <c r="V538" i="6"/>
  <c r="U538" i="6"/>
  <c r="T538" i="6"/>
  <c r="S538" i="6"/>
  <c r="R538" i="6"/>
  <c r="Q538" i="6"/>
  <c r="P538" i="6"/>
  <c r="O538" i="6"/>
  <c r="N538" i="6"/>
  <c r="M538" i="6"/>
  <c r="L538" i="6"/>
  <c r="I538" i="6"/>
  <c r="AI537" i="6"/>
  <c r="AH537" i="6" s="1"/>
  <c r="Z537" i="6"/>
  <c r="Y537" i="6"/>
  <c r="X537" i="6"/>
  <c r="W537" i="6"/>
  <c r="V537" i="6"/>
  <c r="U537" i="6"/>
  <c r="T537" i="6"/>
  <c r="S537" i="6"/>
  <c r="R537" i="6"/>
  <c r="Q537" i="6"/>
  <c r="P537" i="6"/>
  <c r="O537" i="6"/>
  <c r="N537" i="6"/>
  <c r="M537" i="6"/>
  <c r="L537" i="6"/>
  <c r="I537" i="6"/>
  <c r="AI536" i="6"/>
  <c r="AH536" i="6" s="1"/>
  <c r="Z536" i="6"/>
  <c r="Y536" i="6"/>
  <c r="X536" i="6"/>
  <c r="W536" i="6"/>
  <c r="V536" i="6"/>
  <c r="U536" i="6"/>
  <c r="T536" i="6"/>
  <c r="S536" i="6"/>
  <c r="R536" i="6"/>
  <c r="Q536" i="6"/>
  <c r="P536" i="6"/>
  <c r="O536" i="6"/>
  <c r="N536" i="6"/>
  <c r="M536" i="6"/>
  <c r="L536" i="6"/>
  <c r="I536" i="6"/>
  <c r="AI535" i="6"/>
  <c r="AH535" i="6" s="1"/>
  <c r="Z535" i="6"/>
  <c r="Y535" i="6"/>
  <c r="X535" i="6"/>
  <c r="W535" i="6"/>
  <c r="V535" i="6"/>
  <c r="U535" i="6"/>
  <c r="T535" i="6"/>
  <c r="S535" i="6"/>
  <c r="R535" i="6"/>
  <c r="Q535" i="6"/>
  <c r="P535" i="6"/>
  <c r="O535" i="6"/>
  <c r="N535" i="6"/>
  <c r="M535" i="6"/>
  <c r="L535" i="6"/>
  <c r="I535" i="6"/>
  <c r="AI534" i="6"/>
  <c r="AH534" i="6" s="1"/>
  <c r="Z534" i="6"/>
  <c r="Y534" i="6"/>
  <c r="X534" i="6"/>
  <c r="W534" i="6"/>
  <c r="V534" i="6"/>
  <c r="U534" i="6"/>
  <c r="T534" i="6"/>
  <c r="S534" i="6"/>
  <c r="R534" i="6"/>
  <c r="Q534" i="6"/>
  <c r="P534" i="6"/>
  <c r="O534" i="6"/>
  <c r="N534" i="6"/>
  <c r="M534" i="6"/>
  <c r="L534" i="6"/>
  <c r="I534" i="6"/>
  <c r="AI533" i="6"/>
  <c r="AH533" i="6" s="1"/>
  <c r="Z533" i="6"/>
  <c r="Y533" i="6"/>
  <c r="X533" i="6"/>
  <c r="W533" i="6"/>
  <c r="V533" i="6"/>
  <c r="U533" i="6"/>
  <c r="T533" i="6"/>
  <c r="S533" i="6"/>
  <c r="R533" i="6"/>
  <c r="Q533" i="6"/>
  <c r="P533" i="6"/>
  <c r="O533" i="6"/>
  <c r="N533" i="6"/>
  <c r="M533" i="6"/>
  <c r="L533" i="6"/>
  <c r="I533" i="6"/>
  <c r="AI532" i="6"/>
  <c r="AH532" i="6" s="1"/>
  <c r="Z532" i="6"/>
  <c r="Y532" i="6"/>
  <c r="X532" i="6"/>
  <c r="W532" i="6"/>
  <c r="V532" i="6"/>
  <c r="U532" i="6"/>
  <c r="T532" i="6"/>
  <c r="S532" i="6"/>
  <c r="R532" i="6"/>
  <c r="Q532" i="6"/>
  <c r="P532" i="6"/>
  <c r="O532" i="6"/>
  <c r="N532" i="6"/>
  <c r="M532" i="6"/>
  <c r="L532" i="6"/>
  <c r="I532" i="6"/>
  <c r="AI531" i="6"/>
  <c r="AH531" i="6" s="1"/>
  <c r="Z531" i="6"/>
  <c r="Y531" i="6"/>
  <c r="X531" i="6"/>
  <c r="W531" i="6"/>
  <c r="V531" i="6"/>
  <c r="U531" i="6"/>
  <c r="T531" i="6"/>
  <c r="S531" i="6"/>
  <c r="R531" i="6"/>
  <c r="Q531" i="6"/>
  <c r="P531" i="6"/>
  <c r="O531" i="6"/>
  <c r="N531" i="6"/>
  <c r="M531" i="6"/>
  <c r="L531" i="6"/>
  <c r="I531" i="6"/>
  <c r="AI530" i="6"/>
  <c r="AH530" i="6" s="1"/>
  <c r="Z530" i="6"/>
  <c r="Y530" i="6"/>
  <c r="X530" i="6"/>
  <c r="W530" i="6"/>
  <c r="V530" i="6"/>
  <c r="U530" i="6"/>
  <c r="T530" i="6"/>
  <c r="S530" i="6"/>
  <c r="R530" i="6"/>
  <c r="Q530" i="6"/>
  <c r="P530" i="6"/>
  <c r="O530" i="6"/>
  <c r="N530" i="6"/>
  <c r="M530" i="6"/>
  <c r="L530" i="6"/>
  <c r="I530" i="6"/>
  <c r="AI529" i="6"/>
  <c r="AH529" i="6" s="1"/>
  <c r="Z529" i="6"/>
  <c r="Y529" i="6"/>
  <c r="X529" i="6"/>
  <c r="W529" i="6"/>
  <c r="V529" i="6"/>
  <c r="U529" i="6"/>
  <c r="T529" i="6"/>
  <c r="S529" i="6"/>
  <c r="R529" i="6"/>
  <c r="Q529" i="6"/>
  <c r="P529" i="6"/>
  <c r="O529" i="6"/>
  <c r="N529" i="6"/>
  <c r="M529" i="6"/>
  <c r="L529" i="6"/>
  <c r="I529" i="6"/>
  <c r="AI528" i="6"/>
  <c r="AH528" i="6"/>
  <c r="Z528" i="6"/>
  <c r="Y528" i="6"/>
  <c r="X528" i="6"/>
  <c r="W528" i="6"/>
  <c r="V528" i="6"/>
  <c r="U528" i="6"/>
  <c r="T528" i="6"/>
  <c r="S528" i="6"/>
  <c r="R528" i="6"/>
  <c r="Q528" i="6"/>
  <c r="P528" i="6"/>
  <c r="O528" i="6"/>
  <c r="N528" i="6"/>
  <c r="M528" i="6"/>
  <c r="L528" i="6"/>
  <c r="I528" i="6"/>
  <c r="AI527" i="6"/>
  <c r="AH527" i="6" s="1"/>
  <c r="Z527" i="6"/>
  <c r="Y527" i="6"/>
  <c r="X527" i="6"/>
  <c r="W527" i="6"/>
  <c r="V527" i="6"/>
  <c r="U527" i="6"/>
  <c r="T527" i="6"/>
  <c r="S527" i="6"/>
  <c r="R527" i="6"/>
  <c r="Q527" i="6"/>
  <c r="P527" i="6"/>
  <c r="O527" i="6"/>
  <c r="N527" i="6"/>
  <c r="M527" i="6"/>
  <c r="L527" i="6"/>
  <c r="I527" i="6"/>
  <c r="AI526" i="6"/>
  <c r="AH526" i="6" s="1"/>
  <c r="Z526" i="6"/>
  <c r="Y526" i="6"/>
  <c r="X526" i="6"/>
  <c r="W526" i="6"/>
  <c r="V526" i="6"/>
  <c r="U526" i="6"/>
  <c r="T526" i="6"/>
  <c r="S526" i="6"/>
  <c r="R526" i="6"/>
  <c r="Q526" i="6"/>
  <c r="P526" i="6"/>
  <c r="O526" i="6"/>
  <c r="N526" i="6"/>
  <c r="M526" i="6"/>
  <c r="L526" i="6"/>
  <c r="I526" i="6"/>
  <c r="AI525" i="6"/>
  <c r="AH525" i="6" s="1"/>
  <c r="Z525" i="6"/>
  <c r="Y525" i="6"/>
  <c r="X525" i="6"/>
  <c r="W525" i="6"/>
  <c r="V525" i="6"/>
  <c r="U525" i="6"/>
  <c r="T525" i="6"/>
  <c r="S525" i="6"/>
  <c r="R525" i="6"/>
  <c r="Q525" i="6"/>
  <c r="P525" i="6"/>
  <c r="O525" i="6"/>
  <c r="N525" i="6"/>
  <c r="M525" i="6"/>
  <c r="L525" i="6"/>
  <c r="I525" i="6"/>
  <c r="AI524" i="6"/>
  <c r="AH524" i="6" s="1"/>
  <c r="Z524" i="6"/>
  <c r="Y524" i="6"/>
  <c r="X524" i="6"/>
  <c r="W524" i="6"/>
  <c r="V524" i="6"/>
  <c r="U524" i="6"/>
  <c r="T524" i="6"/>
  <c r="S524" i="6"/>
  <c r="R524" i="6"/>
  <c r="Q524" i="6"/>
  <c r="P524" i="6"/>
  <c r="O524" i="6"/>
  <c r="N524" i="6"/>
  <c r="M524" i="6"/>
  <c r="L524" i="6"/>
  <c r="I524" i="6"/>
  <c r="AI523" i="6"/>
  <c r="AH523" i="6" s="1"/>
  <c r="Z523" i="6"/>
  <c r="Y523" i="6"/>
  <c r="X523" i="6"/>
  <c r="W523" i="6"/>
  <c r="V523" i="6"/>
  <c r="U523" i="6"/>
  <c r="T523" i="6"/>
  <c r="S523" i="6"/>
  <c r="R523" i="6"/>
  <c r="Q523" i="6"/>
  <c r="P523" i="6"/>
  <c r="O523" i="6"/>
  <c r="N523" i="6"/>
  <c r="M523" i="6"/>
  <c r="L523" i="6"/>
  <c r="I523" i="6"/>
  <c r="AI522" i="6"/>
  <c r="AH522" i="6" s="1"/>
  <c r="Z522" i="6"/>
  <c r="Y522" i="6"/>
  <c r="X522" i="6"/>
  <c r="W522" i="6"/>
  <c r="V522" i="6"/>
  <c r="U522" i="6"/>
  <c r="T522" i="6"/>
  <c r="S522" i="6"/>
  <c r="R522" i="6"/>
  <c r="Q522" i="6"/>
  <c r="P522" i="6"/>
  <c r="O522" i="6"/>
  <c r="N522" i="6"/>
  <c r="M522" i="6"/>
  <c r="L522" i="6"/>
  <c r="I522" i="6"/>
  <c r="AI521" i="6"/>
  <c r="AH521" i="6" s="1"/>
  <c r="Z521" i="6"/>
  <c r="Y521" i="6"/>
  <c r="X521" i="6"/>
  <c r="W521" i="6"/>
  <c r="V521" i="6"/>
  <c r="U521" i="6"/>
  <c r="T521" i="6"/>
  <c r="S521" i="6"/>
  <c r="R521" i="6"/>
  <c r="Q521" i="6"/>
  <c r="P521" i="6"/>
  <c r="O521" i="6"/>
  <c r="N521" i="6"/>
  <c r="M521" i="6"/>
  <c r="L521" i="6"/>
  <c r="I521" i="6"/>
  <c r="AI520" i="6"/>
  <c r="AH520" i="6"/>
  <c r="Z520" i="6"/>
  <c r="Y520" i="6"/>
  <c r="X520" i="6"/>
  <c r="W520" i="6"/>
  <c r="V520" i="6"/>
  <c r="U520" i="6"/>
  <c r="T520" i="6"/>
  <c r="S520" i="6"/>
  <c r="R520" i="6"/>
  <c r="Q520" i="6"/>
  <c r="P520" i="6"/>
  <c r="O520" i="6"/>
  <c r="N520" i="6"/>
  <c r="M520" i="6"/>
  <c r="L520" i="6"/>
  <c r="I520" i="6"/>
  <c r="AI519" i="6"/>
  <c r="AH519" i="6" s="1"/>
  <c r="Z519" i="6"/>
  <c r="Y519" i="6"/>
  <c r="X519" i="6"/>
  <c r="W519" i="6"/>
  <c r="V519" i="6"/>
  <c r="U519" i="6"/>
  <c r="T519" i="6"/>
  <c r="S519" i="6"/>
  <c r="R519" i="6"/>
  <c r="Q519" i="6"/>
  <c r="P519" i="6"/>
  <c r="O519" i="6"/>
  <c r="N519" i="6"/>
  <c r="M519" i="6"/>
  <c r="L519" i="6"/>
  <c r="I519" i="6"/>
  <c r="AI518" i="6"/>
  <c r="AH518" i="6" s="1"/>
  <c r="Z518" i="6"/>
  <c r="Y518" i="6"/>
  <c r="X518" i="6"/>
  <c r="W518" i="6"/>
  <c r="V518" i="6"/>
  <c r="U518" i="6"/>
  <c r="T518" i="6"/>
  <c r="S518" i="6"/>
  <c r="R518" i="6"/>
  <c r="Q518" i="6"/>
  <c r="P518" i="6"/>
  <c r="O518" i="6"/>
  <c r="N518" i="6"/>
  <c r="M518" i="6"/>
  <c r="L518" i="6"/>
  <c r="I518" i="6"/>
  <c r="AI517" i="6"/>
  <c r="AH517" i="6" s="1"/>
  <c r="Z517" i="6"/>
  <c r="Y517" i="6"/>
  <c r="X517" i="6"/>
  <c r="W517" i="6"/>
  <c r="V517" i="6"/>
  <c r="U517" i="6"/>
  <c r="T517" i="6"/>
  <c r="S517" i="6"/>
  <c r="R517" i="6"/>
  <c r="Q517" i="6"/>
  <c r="P517" i="6"/>
  <c r="O517" i="6"/>
  <c r="N517" i="6"/>
  <c r="M517" i="6"/>
  <c r="L517" i="6"/>
  <c r="I517" i="6"/>
  <c r="AI516" i="6"/>
  <c r="AH516" i="6" s="1"/>
  <c r="Z516" i="6"/>
  <c r="Y516" i="6"/>
  <c r="X516" i="6"/>
  <c r="W516" i="6"/>
  <c r="V516" i="6"/>
  <c r="U516" i="6"/>
  <c r="T516" i="6"/>
  <c r="S516" i="6"/>
  <c r="R516" i="6"/>
  <c r="Q516" i="6"/>
  <c r="P516" i="6"/>
  <c r="O516" i="6"/>
  <c r="N516" i="6"/>
  <c r="M516" i="6"/>
  <c r="L516" i="6"/>
  <c r="I516" i="6"/>
  <c r="AI515" i="6"/>
  <c r="AH515" i="6" s="1"/>
  <c r="Z515" i="6"/>
  <c r="Y515" i="6"/>
  <c r="X515" i="6"/>
  <c r="W515" i="6"/>
  <c r="V515" i="6"/>
  <c r="U515" i="6"/>
  <c r="T515" i="6"/>
  <c r="S515" i="6"/>
  <c r="R515" i="6"/>
  <c r="Q515" i="6"/>
  <c r="P515" i="6"/>
  <c r="O515" i="6"/>
  <c r="N515" i="6"/>
  <c r="M515" i="6"/>
  <c r="L515" i="6"/>
  <c r="I515" i="6"/>
  <c r="AI514" i="6"/>
  <c r="AH514" i="6" s="1"/>
  <c r="Z514" i="6"/>
  <c r="Y514" i="6"/>
  <c r="X514" i="6"/>
  <c r="W514" i="6"/>
  <c r="V514" i="6"/>
  <c r="U514" i="6"/>
  <c r="T514" i="6"/>
  <c r="S514" i="6"/>
  <c r="R514" i="6"/>
  <c r="Q514" i="6"/>
  <c r="P514" i="6"/>
  <c r="O514" i="6"/>
  <c r="N514" i="6"/>
  <c r="M514" i="6"/>
  <c r="L514" i="6"/>
  <c r="I514" i="6"/>
  <c r="AI513" i="6"/>
  <c r="AH513" i="6" s="1"/>
  <c r="Z513" i="6"/>
  <c r="Y513" i="6"/>
  <c r="X513" i="6"/>
  <c r="W513" i="6"/>
  <c r="V513" i="6"/>
  <c r="U513" i="6"/>
  <c r="T513" i="6"/>
  <c r="S513" i="6"/>
  <c r="R513" i="6"/>
  <c r="Q513" i="6"/>
  <c r="P513" i="6"/>
  <c r="O513" i="6"/>
  <c r="N513" i="6"/>
  <c r="M513" i="6"/>
  <c r="L513" i="6"/>
  <c r="I513" i="6"/>
  <c r="AI512" i="6"/>
  <c r="AH512" i="6" s="1"/>
  <c r="Z512" i="6"/>
  <c r="Y512" i="6"/>
  <c r="X512" i="6"/>
  <c r="W512" i="6"/>
  <c r="V512" i="6"/>
  <c r="U512" i="6"/>
  <c r="T512" i="6"/>
  <c r="S512" i="6"/>
  <c r="R512" i="6"/>
  <c r="Q512" i="6"/>
  <c r="P512" i="6"/>
  <c r="O512" i="6"/>
  <c r="N512" i="6"/>
  <c r="M512" i="6"/>
  <c r="L512" i="6"/>
  <c r="I512" i="6"/>
  <c r="AI511" i="6"/>
  <c r="AH511" i="6" s="1"/>
  <c r="Z511" i="6"/>
  <c r="Y511" i="6"/>
  <c r="X511" i="6"/>
  <c r="W511" i="6"/>
  <c r="V511" i="6"/>
  <c r="U511" i="6"/>
  <c r="T511" i="6"/>
  <c r="S511" i="6"/>
  <c r="R511" i="6"/>
  <c r="Q511" i="6"/>
  <c r="P511" i="6"/>
  <c r="O511" i="6"/>
  <c r="N511" i="6"/>
  <c r="M511" i="6"/>
  <c r="L511" i="6"/>
  <c r="I511" i="6"/>
  <c r="AI510" i="6"/>
  <c r="AH510" i="6" s="1"/>
  <c r="Z510" i="6"/>
  <c r="Y510" i="6"/>
  <c r="X510" i="6"/>
  <c r="W510" i="6"/>
  <c r="V510" i="6"/>
  <c r="U510" i="6"/>
  <c r="T510" i="6"/>
  <c r="S510" i="6"/>
  <c r="R510" i="6"/>
  <c r="Q510" i="6"/>
  <c r="P510" i="6"/>
  <c r="O510" i="6"/>
  <c r="N510" i="6"/>
  <c r="M510" i="6"/>
  <c r="L510" i="6"/>
  <c r="I510" i="6"/>
  <c r="AI509" i="6"/>
  <c r="AH509" i="6" s="1"/>
  <c r="Z509" i="6"/>
  <c r="Y509" i="6"/>
  <c r="X509" i="6"/>
  <c r="W509" i="6"/>
  <c r="V509" i="6"/>
  <c r="U509" i="6"/>
  <c r="T509" i="6"/>
  <c r="S509" i="6"/>
  <c r="R509" i="6"/>
  <c r="Q509" i="6"/>
  <c r="P509" i="6"/>
  <c r="O509" i="6"/>
  <c r="N509" i="6"/>
  <c r="M509" i="6"/>
  <c r="L509" i="6"/>
  <c r="I509" i="6"/>
  <c r="AI508" i="6"/>
  <c r="AH508" i="6" s="1"/>
  <c r="Z508" i="6"/>
  <c r="Y508" i="6"/>
  <c r="X508" i="6"/>
  <c r="W508" i="6"/>
  <c r="V508" i="6"/>
  <c r="U508" i="6"/>
  <c r="T508" i="6"/>
  <c r="S508" i="6"/>
  <c r="R508" i="6"/>
  <c r="Q508" i="6"/>
  <c r="P508" i="6"/>
  <c r="O508" i="6"/>
  <c r="N508" i="6"/>
  <c r="M508" i="6"/>
  <c r="L508" i="6"/>
  <c r="I508" i="6"/>
  <c r="AI507" i="6"/>
  <c r="AH507" i="6" s="1"/>
  <c r="Z507" i="6"/>
  <c r="Y507" i="6"/>
  <c r="X507" i="6"/>
  <c r="W507" i="6"/>
  <c r="V507" i="6"/>
  <c r="U507" i="6"/>
  <c r="T507" i="6"/>
  <c r="S507" i="6"/>
  <c r="R507" i="6"/>
  <c r="Q507" i="6"/>
  <c r="P507" i="6"/>
  <c r="O507" i="6"/>
  <c r="N507" i="6"/>
  <c r="M507" i="6"/>
  <c r="L507" i="6"/>
  <c r="I507" i="6"/>
  <c r="AI506" i="6"/>
  <c r="AH506" i="6" s="1"/>
  <c r="Z506" i="6"/>
  <c r="Y506" i="6"/>
  <c r="X506" i="6"/>
  <c r="W506" i="6"/>
  <c r="V506" i="6"/>
  <c r="U506" i="6"/>
  <c r="T506" i="6"/>
  <c r="S506" i="6"/>
  <c r="R506" i="6"/>
  <c r="Q506" i="6"/>
  <c r="P506" i="6"/>
  <c r="O506" i="6"/>
  <c r="N506" i="6"/>
  <c r="M506" i="6"/>
  <c r="L506" i="6"/>
  <c r="I506" i="6"/>
  <c r="AI505" i="6"/>
  <c r="AH505" i="6" s="1"/>
  <c r="Z505" i="6"/>
  <c r="Y505" i="6"/>
  <c r="X505" i="6"/>
  <c r="W505" i="6"/>
  <c r="V505" i="6"/>
  <c r="U505" i="6"/>
  <c r="T505" i="6"/>
  <c r="S505" i="6"/>
  <c r="R505" i="6"/>
  <c r="Q505" i="6"/>
  <c r="P505" i="6"/>
  <c r="O505" i="6"/>
  <c r="N505" i="6"/>
  <c r="M505" i="6"/>
  <c r="L505" i="6"/>
  <c r="I505" i="6"/>
  <c r="AI504" i="6"/>
  <c r="AH504" i="6" s="1"/>
  <c r="Z504" i="6"/>
  <c r="Y504" i="6"/>
  <c r="X504" i="6"/>
  <c r="W504" i="6"/>
  <c r="V504" i="6"/>
  <c r="U504" i="6"/>
  <c r="T504" i="6"/>
  <c r="S504" i="6"/>
  <c r="R504" i="6"/>
  <c r="Q504" i="6"/>
  <c r="P504" i="6"/>
  <c r="O504" i="6"/>
  <c r="N504" i="6"/>
  <c r="M504" i="6"/>
  <c r="L504" i="6"/>
  <c r="I504" i="6"/>
  <c r="AI503" i="6"/>
  <c r="AH503" i="6" s="1"/>
  <c r="Z503" i="6"/>
  <c r="Y503" i="6"/>
  <c r="X503" i="6"/>
  <c r="W503" i="6"/>
  <c r="V503" i="6"/>
  <c r="U503" i="6"/>
  <c r="T503" i="6"/>
  <c r="S503" i="6"/>
  <c r="R503" i="6"/>
  <c r="Q503" i="6"/>
  <c r="P503" i="6"/>
  <c r="O503" i="6"/>
  <c r="N503" i="6"/>
  <c r="M503" i="6"/>
  <c r="L503" i="6"/>
  <c r="I503" i="6"/>
  <c r="AI502" i="6"/>
  <c r="AH502" i="6" s="1"/>
  <c r="Z502" i="6"/>
  <c r="Y502" i="6"/>
  <c r="X502" i="6"/>
  <c r="W502" i="6"/>
  <c r="V502" i="6"/>
  <c r="U502" i="6"/>
  <c r="T502" i="6"/>
  <c r="S502" i="6"/>
  <c r="R502" i="6"/>
  <c r="Q502" i="6"/>
  <c r="P502" i="6"/>
  <c r="O502" i="6"/>
  <c r="N502" i="6"/>
  <c r="M502" i="6"/>
  <c r="L502" i="6"/>
  <c r="I502" i="6"/>
  <c r="AI501" i="6"/>
  <c r="AH501" i="6" s="1"/>
  <c r="Z501" i="6"/>
  <c r="Y501" i="6"/>
  <c r="X501" i="6"/>
  <c r="W501" i="6"/>
  <c r="V501" i="6"/>
  <c r="U501" i="6"/>
  <c r="T501" i="6"/>
  <c r="S501" i="6"/>
  <c r="R501" i="6"/>
  <c r="Q501" i="6"/>
  <c r="P501" i="6"/>
  <c r="O501" i="6"/>
  <c r="N501" i="6"/>
  <c r="M501" i="6"/>
  <c r="L501" i="6"/>
  <c r="I501" i="6"/>
  <c r="AI500" i="6"/>
  <c r="AH500" i="6" s="1"/>
  <c r="Z500" i="6"/>
  <c r="Y500" i="6"/>
  <c r="X500" i="6"/>
  <c r="W500" i="6"/>
  <c r="V500" i="6"/>
  <c r="U500" i="6"/>
  <c r="T500" i="6"/>
  <c r="S500" i="6"/>
  <c r="R500" i="6"/>
  <c r="Q500" i="6"/>
  <c r="P500" i="6"/>
  <c r="O500" i="6"/>
  <c r="N500" i="6"/>
  <c r="M500" i="6"/>
  <c r="L500" i="6"/>
  <c r="I500" i="6"/>
  <c r="AI499" i="6"/>
  <c r="AH499" i="6" s="1"/>
  <c r="Z499" i="6"/>
  <c r="Y499" i="6"/>
  <c r="X499" i="6"/>
  <c r="W499" i="6"/>
  <c r="V499" i="6"/>
  <c r="U499" i="6"/>
  <c r="T499" i="6"/>
  <c r="S499" i="6"/>
  <c r="R499" i="6"/>
  <c r="Q499" i="6"/>
  <c r="P499" i="6"/>
  <c r="O499" i="6"/>
  <c r="N499" i="6"/>
  <c r="M499" i="6"/>
  <c r="L499" i="6"/>
  <c r="I499" i="6"/>
  <c r="AI498" i="6"/>
  <c r="AH498" i="6" s="1"/>
  <c r="Z498" i="6"/>
  <c r="Y498" i="6"/>
  <c r="X498" i="6"/>
  <c r="W498" i="6"/>
  <c r="V498" i="6"/>
  <c r="U498" i="6"/>
  <c r="T498" i="6"/>
  <c r="S498" i="6"/>
  <c r="R498" i="6"/>
  <c r="Q498" i="6"/>
  <c r="P498" i="6"/>
  <c r="O498" i="6"/>
  <c r="N498" i="6"/>
  <c r="M498" i="6"/>
  <c r="L498" i="6"/>
  <c r="I498" i="6"/>
  <c r="AI497" i="6"/>
  <c r="AH497" i="6" s="1"/>
  <c r="Z497" i="6"/>
  <c r="Y497" i="6"/>
  <c r="X497" i="6"/>
  <c r="W497" i="6"/>
  <c r="V497" i="6"/>
  <c r="U497" i="6"/>
  <c r="T497" i="6"/>
  <c r="S497" i="6"/>
  <c r="R497" i="6"/>
  <c r="Q497" i="6"/>
  <c r="P497" i="6"/>
  <c r="O497" i="6"/>
  <c r="N497" i="6"/>
  <c r="M497" i="6"/>
  <c r="L497" i="6"/>
  <c r="I497" i="6"/>
  <c r="AI496" i="6"/>
  <c r="AH496" i="6" s="1"/>
  <c r="Z496" i="6"/>
  <c r="Y496" i="6"/>
  <c r="X496" i="6"/>
  <c r="W496" i="6"/>
  <c r="V496" i="6"/>
  <c r="U496" i="6"/>
  <c r="T496" i="6"/>
  <c r="S496" i="6"/>
  <c r="R496" i="6"/>
  <c r="Q496" i="6"/>
  <c r="P496" i="6"/>
  <c r="O496" i="6"/>
  <c r="N496" i="6"/>
  <c r="M496" i="6"/>
  <c r="L496" i="6"/>
  <c r="I496" i="6"/>
  <c r="AI495" i="6"/>
  <c r="AH495" i="6" s="1"/>
  <c r="Z495" i="6"/>
  <c r="Y495" i="6"/>
  <c r="X495" i="6"/>
  <c r="W495" i="6"/>
  <c r="V495" i="6"/>
  <c r="U495" i="6"/>
  <c r="T495" i="6"/>
  <c r="S495" i="6"/>
  <c r="R495" i="6"/>
  <c r="Q495" i="6"/>
  <c r="P495" i="6"/>
  <c r="O495" i="6"/>
  <c r="N495" i="6"/>
  <c r="M495" i="6"/>
  <c r="L495" i="6"/>
  <c r="I495" i="6"/>
  <c r="AI494" i="6"/>
  <c r="AH494" i="6" s="1"/>
  <c r="Z494" i="6"/>
  <c r="Y494" i="6"/>
  <c r="X494" i="6"/>
  <c r="W494" i="6"/>
  <c r="V494" i="6"/>
  <c r="U494" i="6"/>
  <c r="T494" i="6"/>
  <c r="S494" i="6"/>
  <c r="R494" i="6"/>
  <c r="Q494" i="6"/>
  <c r="P494" i="6"/>
  <c r="O494" i="6"/>
  <c r="N494" i="6"/>
  <c r="M494" i="6"/>
  <c r="L494" i="6"/>
  <c r="I494" i="6"/>
  <c r="AI493" i="6"/>
  <c r="AH493" i="6" s="1"/>
  <c r="Z493" i="6"/>
  <c r="Y493" i="6"/>
  <c r="X493" i="6"/>
  <c r="W493" i="6"/>
  <c r="V493" i="6"/>
  <c r="U493" i="6"/>
  <c r="T493" i="6"/>
  <c r="S493" i="6"/>
  <c r="R493" i="6"/>
  <c r="Q493" i="6"/>
  <c r="P493" i="6"/>
  <c r="O493" i="6"/>
  <c r="N493" i="6"/>
  <c r="M493" i="6"/>
  <c r="L493" i="6"/>
  <c r="I493" i="6"/>
  <c r="AI492" i="6"/>
  <c r="AH492" i="6" s="1"/>
  <c r="Z492" i="6"/>
  <c r="Y492" i="6"/>
  <c r="X492" i="6"/>
  <c r="W492" i="6"/>
  <c r="V492" i="6"/>
  <c r="U492" i="6"/>
  <c r="T492" i="6"/>
  <c r="S492" i="6"/>
  <c r="R492" i="6"/>
  <c r="Q492" i="6"/>
  <c r="P492" i="6"/>
  <c r="O492" i="6"/>
  <c r="N492" i="6"/>
  <c r="M492" i="6"/>
  <c r="L492" i="6"/>
  <c r="I492" i="6"/>
  <c r="AI491" i="6"/>
  <c r="AH491" i="6" s="1"/>
  <c r="Z491" i="6"/>
  <c r="Y491" i="6"/>
  <c r="X491" i="6"/>
  <c r="W491" i="6"/>
  <c r="V491" i="6"/>
  <c r="U491" i="6"/>
  <c r="T491" i="6"/>
  <c r="S491" i="6"/>
  <c r="R491" i="6"/>
  <c r="Q491" i="6"/>
  <c r="P491" i="6"/>
  <c r="O491" i="6"/>
  <c r="N491" i="6"/>
  <c r="M491" i="6"/>
  <c r="L491" i="6"/>
  <c r="I491" i="6"/>
  <c r="AI490" i="6"/>
  <c r="AH490" i="6" s="1"/>
  <c r="Z490" i="6"/>
  <c r="Y490" i="6"/>
  <c r="X490" i="6"/>
  <c r="W490" i="6"/>
  <c r="V490" i="6"/>
  <c r="U490" i="6"/>
  <c r="T490" i="6"/>
  <c r="S490" i="6"/>
  <c r="R490" i="6"/>
  <c r="Q490" i="6"/>
  <c r="P490" i="6"/>
  <c r="O490" i="6"/>
  <c r="N490" i="6"/>
  <c r="M490" i="6"/>
  <c r="L490" i="6"/>
  <c r="I490" i="6"/>
  <c r="AI489" i="6"/>
  <c r="AH489" i="6" s="1"/>
  <c r="Z489" i="6"/>
  <c r="Y489" i="6"/>
  <c r="X489" i="6"/>
  <c r="W489" i="6"/>
  <c r="V489" i="6"/>
  <c r="U489" i="6"/>
  <c r="T489" i="6"/>
  <c r="S489" i="6"/>
  <c r="R489" i="6"/>
  <c r="Q489" i="6"/>
  <c r="P489" i="6"/>
  <c r="O489" i="6"/>
  <c r="N489" i="6"/>
  <c r="M489" i="6"/>
  <c r="L489" i="6"/>
  <c r="I489" i="6"/>
  <c r="AI488" i="6"/>
  <c r="AH488" i="6" s="1"/>
  <c r="Z488" i="6"/>
  <c r="Y488" i="6"/>
  <c r="X488" i="6"/>
  <c r="W488" i="6"/>
  <c r="V488" i="6"/>
  <c r="U488" i="6"/>
  <c r="T488" i="6"/>
  <c r="S488" i="6"/>
  <c r="R488" i="6"/>
  <c r="Q488" i="6"/>
  <c r="P488" i="6"/>
  <c r="O488" i="6"/>
  <c r="N488" i="6"/>
  <c r="M488" i="6"/>
  <c r="L488" i="6"/>
  <c r="I488" i="6"/>
  <c r="AI487" i="6"/>
  <c r="AH487" i="6" s="1"/>
  <c r="Z487" i="6"/>
  <c r="Y487" i="6"/>
  <c r="X487" i="6"/>
  <c r="W487" i="6"/>
  <c r="V487" i="6"/>
  <c r="U487" i="6"/>
  <c r="T487" i="6"/>
  <c r="S487" i="6"/>
  <c r="R487" i="6"/>
  <c r="Q487" i="6"/>
  <c r="P487" i="6"/>
  <c r="O487" i="6"/>
  <c r="N487" i="6"/>
  <c r="M487" i="6"/>
  <c r="L487" i="6"/>
  <c r="I487" i="6"/>
  <c r="AI486" i="6"/>
  <c r="AH486" i="6" s="1"/>
  <c r="Z486" i="6"/>
  <c r="Y486" i="6"/>
  <c r="X486" i="6"/>
  <c r="W486" i="6"/>
  <c r="V486" i="6"/>
  <c r="U486" i="6"/>
  <c r="T486" i="6"/>
  <c r="S486" i="6"/>
  <c r="R486" i="6"/>
  <c r="Q486" i="6"/>
  <c r="P486" i="6"/>
  <c r="O486" i="6"/>
  <c r="N486" i="6"/>
  <c r="M486" i="6"/>
  <c r="L486" i="6"/>
  <c r="I486" i="6"/>
  <c r="AI485" i="6"/>
  <c r="AH485" i="6" s="1"/>
  <c r="Z485" i="6"/>
  <c r="Y485" i="6"/>
  <c r="X485" i="6"/>
  <c r="W485" i="6"/>
  <c r="V485" i="6"/>
  <c r="U485" i="6"/>
  <c r="T485" i="6"/>
  <c r="S485" i="6"/>
  <c r="R485" i="6"/>
  <c r="Q485" i="6"/>
  <c r="P485" i="6"/>
  <c r="O485" i="6"/>
  <c r="N485" i="6"/>
  <c r="M485" i="6"/>
  <c r="L485" i="6"/>
  <c r="I485" i="6"/>
  <c r="AI484" i="6"/>
  <c r="AH484" i="6" s="1"/>
  <c r="Z484" i="6"/>
  <c r="Y484" i="6"/>
  <c r="X484" i="6"/>
  <c r="W484" i="6"/>
  <c r="V484" i="6"/>
  <c r="U484" i="6"/>
  <c r="T484" i="6"/>
  <c r="S484" i="6"/>
  <c r="R484" i="6"/>
  <c r="Q484" i="6"/>
  <c r="P484" i="6"/>
  <c r="O484" i="6"/>
  <c r="N484" i="6"/>
  <c r="M484" i="6"/>
  <c r="L484" i="6"/>
  <c r="I484" i="6"/>
  <c r="AI483" i="6"/>
  <c r="AH483" i="6" s="1"/>
  <c r="Z483" i="6"/>
  <c r="Y483" i="6"/>
  <c r="X483" i="6"/>
  <c r="W483" i="6"/>
  <c r="V483" i="6"/>
  <c r="U483" i="6"/>
  <c r="T483" i="6"/>
  <c r="S483" i="6"/>
  <c r="R483" i="6"/>
  <c r="Q483" i="6"/>
  <c r="P483" i="6"/>
  <c r="O483" i="6"/>
  <c r="N483" i="6"/>
  <c r="M483" i="6"/>
  <c r="L483" i="6"/>
  <c r="I483" i="6"/>
  <c r="AI482" i="6"/>
  <c r="AH482" i="6" s="1"/>
  <c r="Z482" i="6"/>
  <c r="Y482" i="6"/>
  <c r="X482" i="6"/>
  <c r="W482" i="6"/>
  <c r="V482" i="6"/>
  <c r="U482" i="6"/>
  <c r="T482" i="6"/>
  <c r="S482" i="6"/>
  <c r="R482" i="6"/>
  <c r="Q482" i="6"/>
  <c r="P482" i="6"/>
  <c r="O482" i="6"/>
  <c r="N482" i="6"/>
  <c r="M482" i="6"/>
  <c r="L482" i="6"/>
  <c r="I482" i="6"/>
  <c r="AI481" i="6"/>
  <c r="AH481" i="6" s="1"/>
  <c r="Z481" i="6"/>
  <c r="Y481" i="6"/>
  <c r="X481" i="6"/>
  <c r="W481" i="6"/>
  <c r="V481" i="6"/>
  <c r="U481" i="6"/>
  <c r="T481" i="6"/>
  <c r="S481" i="6"/>
  <c r="R481" i="6"/>
  <c r="Q481" i="6"/>
  <c r="P481" i="6"/>
  <c r="O481" i="6"/>
  <c r="N481" i="6"/>
  <c r="M481" i="6"/>
  <c r="L481" i="6"/>
  <c r="I481" i="6"/>
  <c r="AI480" i="6"/>
  <c r="AH480" i="6" s="1"/>
  <c r="Z480" i="6"/>
  <c r="Y480" i="6"/>
  <c r="X480" i="6"/>
  <c r="W480" i="6"/>
  <c r="V480" i="6"/>
  <c r="U480" i="6"/>
  <c r="T480" i="6"/>
  <c r="S480" i="6"/>
  <c r="R480" i="6"/>
  <c r="Q480" i="6"/>
  <c r="P480" i="6"/>
  <c r="O480" i="6"/>
  <c r="N480" i="6"/>
  <c r="M480" i="6"/>
  <c r="L480" i="6"/>
  <c r="I480" i="6"/>
  <c r="AI479" i="6"/>
  <c r="AH479" i="6" s="1"/>
  <c r="Z479" i="6"/>
  <c r="Y479" i="6"/>
  <c r="X479" i="6"/>
  <c r="W479" i="6"/>
  <c r="V479" i="6"/>
  <c r="U479" i="6"/>
  <c r="T479" i="6"/>
  <c r="S479" i="6"/>
  <c r="R479" i="6"/>
  <c r="Q479" i="6"/>
  <c r="P479" i="6"/>
  <c r="O479" i="6"/>
  <c r="N479" i="6"/>
  <c r="M479" i="6"/>
  <c r="L479" i="6"/>
  <c r="I479" i="6"/>
  <c r="AI478" i="6"/>
  <c r="AH478" i="6" s="1"/>
  <c r="Z478" i="6"/>
  <c r="Y478" i="6"/>
  <c r="X478" i="6"/>
  <c r="W478" i="6"/>
  <c r="V478" i="6"/>
  <c r="U478" i="6"/>
  <c r="T478" i="6"/>
  <c r="S478" i="6"/>
  <c r="R478" i="6"/>
  <c r="Q478" i="6"/>
  <c r="P478" i="6"/>
  <c r="O478" i="6"/>
  <c r="N478" i="6"/>
  <c r="M478" i="6"/>
  <c r="L478" i="6"/>
  <c r="I478" i="6"/>
  <c r="AI477" i="6"/>
  <c r="AH477" i="6" s="1"/>
  <c r="Z477" i="6"/>
  <c r="Y477" i="6"/>
  <c r="X477" i="6"/>
  <c r="W477" i="6"/>
  <c r="V477" i="6"/>
  <c r="U477" i="6"/>
  <c r="T477" i="6"/>
  <c r="S477" i="6"/>
  <c r="R477" i="6"/>
  <c r="Q477" i="6"/>
  <c r="P477" i="6"/>
  <c r="O477" i="6"/>
  <c r="N477" i="6"/>
  <c r="M477" i="6"/>
  <c r="L477" i="6"/>
  <c r="I477" i="6"/>
  <c r="AI476" i="6"/>
  <c r="AH476" i="6" s="1"/>
  <c r="Z476" i="6"/>
  <c r="Y476" i="6"/>
  <c r="X476" i="6"/>
  <c r="W476" i="6"/>
  <c r="V476" i="6"/>
  <c r="U476" i="6"/>
  <c r="T476" i="6"/>
  <c r="S476" i="6"/>
  <c r="R476" i="6"/>
  <c r="Q476" i="6"/>
  <c r="P476" i="6"/>
  <c r="O476" i="6"/>
  <c r="N476" i="6"/>
  <c r="M476" i="6"/>
  <c r="L476" i="6"/>
  <c r="I476" i="6"/>
  <c r="AI475" i="6"/>
  <c r="AH475" i="6" s="1"/>
  <c r="Z475" i="6"/>
  <c r="Y475" i="6"/>
  <c r="X475" i="6"/>
  <c r="W475" i="6"/>
  <c r="V475" i="6"/>
  <c r="U475" i="6"/>
  <c r="T475" i="6"/>
  <c r="S475" i="6"/>
  <c r="R475" i="6"/>
  <c r="Q475" i="6"/>
  <c r="P475" i="6"/>
  <c r="O475" i="6"/>
  <c r="N475" i="6"/>
  <c r="M475" i="6"/>
  <c r="L475" i="6"/>
  <c r="I475" i="6"/>
  <c r="AI474" i="6"/>
  <c r="AH474" i="6" s="1"/>
  <c r="Z474" i="6"/>
  <c r="Y474" i="6"/>
  <c r="X474" i="6"/>
  <c r="W474" i="6"/>
  <c r="V474" i="6"/>
  <c r="U474" i="6"/>
  <c r="T474" i="6"/>
  <c r="S474" i="6"/>
  <c r="R474" i="6"/>
  <c r="Q474" i="6"/>
  <c r="P474" i="6"/>
  <c r="O474" i="6"/>
  <c r="N474" i="6"/>
  <c r="M474" i="6"/>
  <c r="L474" i="6"/>
  <c r="I474" i="6"/>
  <c r="AI473" i="6"/>
  <c r="AH473" i="6" s="1"/>
  <c r="Z473" i="6"/>
  <c r="Y473" i="6"/>
  <c r="X473" i="6"/>
  <c r="W473" i="6"/>
  <c r="V473" i="6"/>
  <c r="U473" i="6"/>
  <c r="T473" i="6"/>
  <c r="S473" i="6"/>
  <c r="R473" i="6"/>
  <c r="Q473" i="6"/>
  <c r="P473" i="6"/>
  <c r="O473" i="6"/>
  <c r="N473" i="6"/>
  <c r="M473" i="6"/>
  <c r="L473" i="6"/>
  <c r="I473" i="6"/>
  <c r="AI472" i="6"/>
  <c r="AH472" i="6"/>
  <c r="Z472" i="6"/>
  <c r="Y472" i="6"/>
  <c r="X472" i="6"/>
  <c r="W472" i="6"/>
  <c r="V472" i="6"/>
  <c r="U472" i="6"/>
  <c r="T472" i="6"/>
  <c r="S472" i="6"/>
  <c r="R472" i="6"/>
  <c r="Q472" i="6"/>
  <c r="P472" i="6"/>
  <c r="O472" i="6"/>
  <c r="N472" i="6"/>
  <c r="M472" i="6"/>
  <c r="L472" i="6"/>
  <c r="I472" i="6"/>
  <c r="AI471" i="6"/>
  <c r="AH471" i="6" s="1"/>
  <c r="Z471" i="6"/>
  <c r="Y471" i="6"/>
  <c r="X471" i="6"/>
  <c r="W471" i="6"/>
  <c r="V471" i="6"/>
  <c r="U471" i="6"/>
  <c r="T471" i="6"/>
  <c r="S471" i="6"/>
  <c r="R471" i="6"/>
  <c r="Q471" i="6"/>
  <c r="P471" i="6"/>
  <c r="O471" i="6"/>
  <c r="N471" i="6"/>
  <c r="M471" i="6"/>
  <c r="L471" i="6"/>
  <c r="I471" i="6"/>
  <c r="AI470" i="6"/>
  <c r="AH470" i="6" s="1"/>
  <c r="Z470" i="6"/>
  <c r="Y470" i="6"/>
  <c r="X470" i="6"/>
  <c r="W470" i="6"/>
  <c r="V470" i="6"/>
  <c r="U470" i="6"/>
  <c r="T470" i="6"/>
  <c r="S470" i="6"/>
  <c r="R470" i="6"/>
  <c r="Q470" i="6"/>
  <c r="P470" i="6"/>
  <c r="O470" i="6"/>
  <c r="N470" i="6"/>
  <c r="M470" i="6"/>
  <c r="L470" i="6"/>
  <c r="I470" i="6"/>
  <c r="AI469" i="6"/>
  <c r="AH469" i="6" s="1"/>
  <c r="Z469" i="6"/>
  <c r="Y469" i="6"/>
  <c r="X469" i="6"/>
  <c r="W469" i="6"/>
  <c r="V469" i="6"/>
  <c r="U469" i="6"/>
  <c r="T469" i="6"/>
  <c r="S469" i="6"/>
  <c r="R469" i="6"/>
  <c r="Q469" i="6"/>
  <c r="P469" i="6"/>
  <c r="O469" i="6"/>
  <c r="N469" i="6"/>
  <c r="M469" i="6"/>
  <c r="L469" i="6"/>
  <c r="I469" i="6"/>
  <c r="AI468" i="6"/>
  <c r="AH468" i="6" s="1"/>
  <c r="Z468" i="6"/>
  <c r="Y468" i="6"/>
  <c r="X468" i="6"/>
  <c r="W468" i="6"/>
  <c r="V468" i="6"/>
  <c r="U468" i="6"/>
  <c r="T468" i="6"/>
  <c r="S468" i="6"/>
  <c r="R468" i="6"/>
  <c r="Q468" i="6"/>
  <c r="P468" i="6"/>
  <c r="O468" i="6"/>
  <c r="N468" i="6"/>
  <c r="M468" i="6"/>
  <c r="L468" i="6"/>
  <c r="I468" i="6"/>
  <c r="AI467" i="6"/>
  <c r="AH467" i="6" s="1"/>
  <c r="Z467" i="6"/>
  <c r="Y467" i="6"/>
  <c r="X467" i="6"/>
  <c r="W467" i="6"/>
  <c r="V467" i="6"/>
  <c r="U467" i="6"/>
  <c r="T467" i="6"/>
  <c r="S467" i="6"/>
  <c r="R467" i="6"/>
  <c r="Q467" i="6"/>
  <c r="P467" i="6"/>
  <c r="O467" i="6"/>
  <c r="N467" i="6"/>
  <c r="M467" i="6"/>
  <c r="L467" i="6"/>
  <c r="I467" i="6"/>
  <c r="AI466" i="6"/>
  <c r="AH466" i="6" s="1"/>
  <c r="Z466" i="6"/>
  <c r="Y466" i="6"/>
  <c r="X466" i="6"/>
  <c r="W466" i="6"/>
  <c r="V466" i="6"/>
  <c r="U466" i="6"/>
  <c r="T466" i="6"/>
  <c r="S466" i="6"/>
  <c r="R466" i="6"/>
  <c r="Q466" i="6"/>
  <c r="P466" i="6"/>
  <c r="O466" i="6"/>
  <c r="N466" i="6"/>
  <c r="M466" i="6"/>
  <c r="L466" i="6"/>
  <c r="I466" i="6"/>
  <c r="AI465" i="6"/>
  <c r="AH465" i="6" s="1"/>
  <c r="Z465" i="6"/>
  <c r="Y465" i="6"/>
  <c r="X465" i="6"/>
  <c r="W465" i="6"/>
  <c r="V465" i="6"/>
  <c r="U465" i="6"/>
  <c r="T465" i="6"/>
  <c r="S465" i="6"/>
  <c r="R465" i="6"/>
  <c r="Q465" i="6"/>
  <c r="P465" i="6"/>
  <c r="O465" i="6"/>
  <c r="N465" i="6"/>
  <c r="M465" i="6"/>
  <c r="L465" i="6"/>
  <c r="I465" i="6"/>
  <c r="AI464" i="6"/>
  <c r="AH464" i="6" s="1"/>
  <c r="Z464" i="6"/>
  <c r="Y464" i="6"/>
  <c r="X464" i="6"/>
  <c r="W464" i="6"/>
  <c r="V464" i="6"/>
  <c r="U464" i="6"/>
  <c r="T464" i="6"/>
  <c r="S464" i="6"/>
  <c r="R464" i="6"/>
  <c r="Q464" i="6"/>
  <c r="P464" i="6"/>
  <c r="O464" i="6"/>
  <c r="N464" i="6"/>
  <c r="M464" i="6"/>
  <c r="L464" i="6"/>
  <c r="I464" i="6"/>
  <c r="AI463" i="6"/>
  <c r="AH463" i="6" s="1"/>
  <c r="Z463" i="6"/>
  <c r="Y463" i="6"/>
  <c r="X463" i="6"/>
  <c r="W463" i="6"/>
  <c r="V463" i="6"/>
  <c r="U463" i="6"/>
  <c r="T463" i="6"/>
  <c r="S463" i="6"/>
  <c r="R463" i="6"/>
  <c r="Q463" i="6"/>
  <c r="P463" i="6"/>
  <c r="O463" i="6"/>
  <c r="N463" i="6"/>
  <c r="M463" i="6"/>
  <c r="L463" i="6"/>
  <c r="I463" i="6"/>
  <c r="AI462" i="6"/>
  <c r="AH462" i="6" s="1"/>
  <c r="Z462" i="6"/>
  <c r="Y462" i="6"/>
  <c r="X462" i="6"/>
  <c r="W462" i="6"/>
  <c r="V462" i="6"/>
  <c r="U462" i="6"/>
  <c r="T462" i="6"/>
  <c r="S462" i="6"/>
  <c r="R462" i="6"/>
  <c r="Q462" i="6"/>
  <c r="P462" i="6"/>
  <c r="O462" i="6"/>
  <c r="N462" i="6"/>
  <c r="M462" i="6"/>
  <c r="L462" i="6"/>
  <c r="I462" i="6"/>
  <c r="AI461" i="6"/>
  <c r="AH461" i="6" s="1"/>
  <c r="Z461" i="6"/>
  <c r="Y461" i="6"/>
  <c r="X461" i="6"/>
  <c r="W461" i="6"/>
  <c r="V461" i="6"/>
  <c r="U461" i="6"/>
  <c r="T461" i="6"/>
  <c r="S461" i="6"/>
  <c r="R461" i="6"/>
  <c r="Q461" i="6"/>
  <c r="P461" i="6"/>
  <c r="O461" i="6"/>
  <c r="N461" i="6"/>
  <c r="M461" i="6"/>
  <c r="L461" i="6"/>
  <c r="I461" i="6"/>
  <c r="AI460" i="6"/>
  <c r="AH460" i="6" s="1"/>
  <c r="Z460" i="6"/>
  <c r="Y460" i="6"/>
  <c r="X460" i="6"/>
  <c r="W460" i="6"/>
  <c r="V460" i="6"/>
  <c r="U460" i="6"/>
  <c r="T460" i="6"/>
  <c r="S460" i="6"/>
  <c r="R460" i="6"/>
  <c r="Q460" i="6"/>
  <c r="P460" i="6"/>
  <c r="O460" i="6"/>
  <c r="N460" i="6"/>
  <c r="M460" i="6"/>
  <c r="L460" i="6"/>
  <c r="I460" i="6"/>
  <c r="AI459" i="6"/>
  <c r="AH459" i="6" s="1"/>
  <c r="Z459" i="6"/>
  <c r="Y459" i="6"/>
  <c r="X459" i="6"/>
  <c r="W459" i="6"/>
  <c r="V459" i="6"/>
  <c r="U459" i="6"/>
  <c r="T459" i="6"/>
  <c r="S459" i="6"/>
  <c r="R459" i="6"/>
  <c r="Q459" i="6"/>
  <c r="P459" i="6"/>
  <c r="O459" i="6"/>
  <c r="N459" i="6"/>
  <c r="M459" i="6"/>
  <c r="L459" i="6"/>
  <c r="I459" i="6"/>
  <c r="AI458" i="6"/>
  <c r="AH458" i="6" s="1"/>
  <c r="Z458" i="6"/>
  <c r="Y458" i="6"/>
  <c r="X458" i="6"/>
  <c r="W458" i="6"/>
  <c r="V458" i="6"/>
  <c r="U458" i="6"/>
  <c r="T458" i="6"/>
  <c r="S458" i="6"/>
  <c r="R458" i="6"/>
  <c r="Q458" i="6"/>
  <c r="P458" i="6"/>
  <c r="O458" i="6"/>
  <c r="N458" i="6"/>
  <c r="M458" i="6"/>
  <c r="L458" i="6"/>
  <c r="I458" i="6"/>
  <c r="AI457" i="6"/>
  <c r="AH457" i="6" s="1"/>
  <c r="Z457" i="6"/>
  <c r="Y457" i="6"/>
  <c r="X457" i="6"/>
  <c r="W457" i="6"/>
  <c r="V457" i="6"/>
  <c r="U457" i="6"/>
  <c r="T457" i="6"/>
  <c r="S457" i="6"/>
  <c r="R457" i="6"/>
  <c r="Q457" i="6"/>
  <c r="P457" i="6"/>
  <c r="O457" i="6"/>
  <c r="N457" i="6"/>
  <c r="M457" i="6"/>
  <c r="L457" i="6"/>
  <c r="I457" i="6"/>
  <c r="AI456" i="6"/>
  <c r="AH456" i="6"/>
  <c r="Z456" i="6"/>
  <c r="Y456" i="6"/>
  <c r="X456" i="6"/>
  <c r="W456" i="6"/>
  <c r="V456" i="6"/>
  <c r="U456" i="6"/>
  <c r="T456" i="6"/>
  <c r="S456" i="6"/>
  <c r="R456" i="6"/>
  <c r="Q456" i="6"/>
  <c r="P456" i="6"/>
  <c r="O456" i="6"/>
  <c r="N456" i="6"/>
  <c r="M456" i="6"/>
  <c r="L456" i="6"/>
  <c r="I456" i="6"/>
  <c r="AI455" i="6"/>
  <c r="AH455" i="6" s="1"/>
  <c r="Z455" i="6"/>
  <c r="Y455" i="6"/>
  <c r="X455" i="6"/>
  <c r="W455" i="6"/>
  <c r="V455" i="6"/>
  <c r="U455" i="6"/>
  <c r="T455" i="6"/>
  <c r="S455" i="6"/>
  <c r="R455" i="6"/>
  <c r="Q455" i="6"/>
  <c r="P455" i="6"/>
  <c r="O455" i="6"/>
  <c r="N455" i="6"/>
  <c r="M455" i="6"/>
  <c r="L455" i="6"/>
  <c r="I455" i="6"/>
  <c r="AI454" i="6"/>
  <c r="AH454" i="6" s="1"/>
  <c r="Z454" i="6"/>
  <c r="Y454" i="6"/>
  <c r="X454" i="6"/>
  <c r="W454" i="6"/>
  <c r="V454" i="6"/>
  <c r="U454" i="6"/>
  <c r="T454" i="6"/>
  <c r="S454" i="6"/>
  <c r="R454" i="6"/>
  <c r="Q454" i="6"/>
  <c r="P454" i="6"/>
  <c r="O454" i="6"/>
  <c r="N454" i="6"/>
  <c r="M454" i="6"/>
  <c r="L454" i="6"/>
  <c r="I454" i="6"/>
  <c r="AI453" i="6"/>
  <c r="AH453" i="6" s="1"/>
  <c r="Z453" i="6"/>
  <c r="Y453" i="6"/>
  <c r="X453" i="6"/>
  <c r="W453" i="6"/>
  <c r="V453" i="6"/>
  <c r="U453" i="6"/>
  <c r="T453" i="6"/>
  <c r="S453" i="6"/>
  <c r="R453" i="6"/>
  <c r="Q453" i="6"/>
  <c r="P453" i="6"/>
  <c r="O453" i="6"/>
  <c r="N453" i="6"/>
  <c r="M453" i="6"/>
  <c r="L453" i="6"/>
  <c r="I453" i="6"/>
  <c r="AI452" i="6"/>
  <c r="AH452" i="6" s="1"/>
  <c r="Z452" i="6"/>
  <c r="Y452" i="6"/>
  <c r="X452" i="6"/>
  <c r="W452" i="6"/>
  <c r="V452" i="6"/>
  <c r="U452" i="6"/>
  <c r="T452" i="6"/>
  <c r="S452" i="6"/>
  <c r="R452" i="6"/>
  <c r="Q452" i="6"/>
  <c r="P452" i="6"/>
  <c r="O452" i="6"/>
  <c r="N452" i="6"/>
  <c r="M452" i="6"/>
  <c r="L452" i="6"/>
  <c r="I452" i="6"/>
  <c r="AI451" i="6"/>
  <c r="AH451" i="6" s="1"/>
  <c r="Z451" i="6"/>
  <c r="Y451" i="6"/>
  <c r="X451" i="6"/>
  <c r="W451" i="6"/>
  <c r="V451" i="6"/>
  <c r="U451" i="6"/>
  <c r="T451" i="6"/>
  <c r="S451" i="6"/>
  <c r="R451" i="6"/>
  <c r="Q451" i="6"/>
  <c r="P451" i="6"/>
  <c r="O451" i="6"/>
  <c r="N451" i="6"/>
  <c r="M451" i="6"/>
  <c r="L451" i="6"/>
  <c r="I451" i="6"/>
  <c r="AI450" i="6"/>
  <c r="AH450" i="6" s="1"/>
  <c r="Z450" i="6"/>
  <c r="Y450" i="6"/>
  <c r="X450" i="6"/>
  <c r="W450" i="6"/>
  <c r="V450" i="6"/>
  <c r="U450" i="6"/>
  <c r="T450" i="6"/>
  <c r="S450" i="6"/>
  <c r="R450" i="6"/>
  <c r="Q450" i="6"/>
  <c r="P450" i="6"/>
  <c r="O450" i="6"/>
  <c r="N450" i="6"/>
  <c r="M450" i="6"/>
  <c r="L450" i="6"/>
  <c r="I450" i="6"/>
  <c r="AI449" i="6"/>
  <c r="AH449" i="6" s="1"/>
  <c r="Z449" i="6"/>
  <c r="Y449" i="6"/>
  <c r="X449" i="6"/>
  <c r="W449" i="6"/>
  <c r="V449" i="6"/>
  <c r="U449" i="6"/>
  <c r="T449" i="6"/>
  <c r="S449" i="6"/>
  <c r="R449" i="6"/>
  <c r="Q449" i="6"/>
  <c r="P449" i="6"/>
  <c r="O449" i="6"/>
  <c r="N449" i="6"/>
  <c r="M449" i="6"/>
  <c r="L449" i="6"/>
  <c r="I449" i="6"/>
  <c r="AI448" i="6"/>
  <c r="AH448" i="6" s="1"/>
  <c r="Z448" i="6"/>
  <c r="Y448" i="6"/>
  <c r="X448" i="6"/>
  <c r="W448" i="6"/>
  <c r="V448" i="6"/>
  <c r="U448" i="6"/>
  <c r="T448" i="6"/>
  <c r="S448" i="6"/>
  <c r="R448" i="6"/>
  <c r="Q448" i="6"/>
  <c r="P448" i="6"/>
  <c r="O448" i="6"/>
  <c r="N448" i="6"/>
  <c r="M448" i="6"/>
  <c r="L448" i="6"/>
  <c r="I448" i="6"/>
  <c r="AI447" i="6"/>
  <c r="AH447" i="6" s="1"/>
  <c r="Z447" i="6"/>
  <c r="Y447" i="6"/>
  <c r="X447" i="6"/>
  <c r="W447" i="6"/>
  <c r="V447" i="6"/>
  <c r="U447" i="6"/>
  <c r="T447" i="6"/>
  <c r="S447" i="6"/>
  <c r="R447" i="6"/>
  <c r="Q447" i="6"/>
  <c r="P447" i="6"/>
  <c r="O447" i="6"/>
  <c r="N447" i="6"/>
  <c r="M447" i="6"/>
  <c r="L447" i="6"/>
  <c r="I447" i="6"/>
  <c r="AI446" i="6"/>
  <c r="AH446" i="6" s="1"/>
  <c r="Z446" i="6"/>
  <c r="Y446" i="6"/>
  <c r="X446" i="6"/>
  <c r="W446" i="6"/>
  <c r="V446" i="6"/>
  <c r="U446" i="6"/>
  <c r="T446" i="6"/>
  <c r="S446" i="6"/>
  <c r="R446" i="6"/>
  <c r="Q446" i="6"/>
  <c r="P446" i="6"/>
  <c r="O446" i="6"/>
  <c r="N446" i="6"/>
  <c r="M446" i="6"/>
  <c r="L446" i="6"/>
  <c r="I446" i="6"/>
  <c r="AI445" i="6"/>
  <c r="AH445" i="6" s="1"/>
  <c r="Z445" i="6"/>
  <c r="Y445" i="6"/>
  <c r="X445" i="6"/>
  <c r="W445" i="6"/>
  <c r="V445" i="6"/>
  <c r="U445" i="6"/>
  <c r="T445" i="6"/>
  <c r="S445" i="6"/>
  <c r="R445" i="6"/>
  <c r="Q445" i="6"/>
  <c r="P445" i="6"/>
  <c r="O445" i="6"/>
  <c r="N445" i="6"/>
  <c r="M445" i="6"/>
  <c r="L445" i="6"/>
  <c r="I445" i="6"/>
  <c r="AI444" i="6"/>
  <c r="AH444" i="6" s="1"/>
  <c r="Z444" i="6"/>
  <c r="Y444" i="6"/>
  <c r="X444" i="6"/>
  <c r="W444" i="6"/>
  <c r="V444" i="6"/>
  <c r="U444" i="6"/>
  <c r="T444" i="6"/>
  <c r="S444" i="6"/>
  <c r="R444" i="6"/>
  <c r="Q444" i="6"/>
  <c r="P444" i="6"/>
  <c r="O444" i="6"/>
  <c r="N444" i="6"/>
  <c r="M444" i="6"/>
  <c r="L444" i="6"/>
  <c r="I444" i="6"/>
  <c r="AI443" i="6"/>
  <c r="AH443" i="6" s="1"/>
  <c r="Z443" i="6"/>
  <c r="Y443" i="6"/>
  <c r="X443" i="6"/>
  <c r="W443" i="6"/>
  <c r="V443" i="6"/>
  <c r="U443" i="6"/>
  <c r="T443" i="6"/>
  <c r="S443" i="6"/>
  <c r="R443" i="6"/>
  <c r="Q443" i="6"/>
  <c r="P443" i="6"/>
  <c r="O443" i="6"/>
  <c r="N443" i="6"/>
  <c r="M443" i="6"/>
  <c r="L443" i="6"/>
  <c r="I443" i="6"/>
  <c r="AI442" i="6"/>
  <c r="AH442" i="6" s="1"/>
  <c r="Z442" i="6"/>
  <c r="Y442" i="6"/>
  <c r="X442" i="6"/>
  <c r="W442" i="6"/>
  <c r="V442" i="6"/>
  <c r="U442" i="6"/>
  <c r="T442" i="6"/>
  <c r="S442" i="6"/>
  <c r="R442" i="6"/>
  <c r="Q442" i="6"/>
  <c r="P442" i="6"/>
  <c r="O442" i="6"/>
  <c r="N442" i="6"/>
  <c r="M442" i="6"/>
  <c r="L442" i="6"/>
  <c r="I442" i="6"/>
  <c r="AI441" i="6"/>
  <c r="AH441" i="6" s="1"/>
  <c r="Z441" i="6"/>
  <c r="Y441" i="6"/>
  <c r="X441" i="6"/>
  <c r="W441" i="6"/>
  <c r="V441" i="6"/>
  <c r="U441" i="6"/>
  <c r="T441" i="6"/>
  <c r="S441" i="6"/>
  <c r="R441" i="6"/>
  <c r="Q441" i="6"/>
  <c r="P441" i="6"/>
  <c r="O441" i="6"/>
  <c r="N441" i="6"/>
  <c r="M441" i="6"/>
  <c r="L441" i="6"/>
  <c r="I441" i="6"/>
  <c r="AI440" i="6"/>
  <c r="AH440" i="6" s="1"/>
  <c r="Z440" i="6"/>
  <c r="Y440" i="6"/>
  <c r="X440" i="6"/>
  <c r="W440" i="6"/>
  <c r="V440" i="6"/>
  <c r="U440" i="6"/>
  <c r="T440" i="6"/>
  <c r="S440" i="6"/>
  <c r="R440" i="6"/>
  <c r="Q440" i="6"/>
  <c r="P440" i="6"/>
  <c r="O440" i="6"/>
  <c r="N440" i="6"/>
  <c r="M440" i="6"/>
  <c r="L440" i="6"/>
  <c r="I440" i="6"/>
  <c r="AI439" i="6"/>
  <c r="AH439" i="6" s="1"/>
  <c r="Z439" i="6"/>
  <c r="Y439" i="6"/>
  <c r="X439" i="6"/>
  <c r="W439" i="6"/>
  <c r="V439" i="6"/>
  <c r="U439" i="6"/>
  <c r="T439" i="6"/>
  <c r="S439" i="6"/>
  <c r="R439" i="6"/>
  <c r="Q439" i="6"/>
  <c r="P439" i="6"/>
  <c r="O439" i="6"/>
  <c r="N439" i="6"/>
  <c r="M439" i="6"/>
  <c r="L439" i="6"/>
  <c r="I439" i="6"/>
  <c r="AI438" i="6"/>
  <c r="AH438" i="6" s="1"/>
  <c r="Z438" i="6"/>
  <c r="Y438" i="6"/>
  <c r="X438" i="6"/>
  <c r="W438" i="6"/>
  <c r="V438" i="6"/>
  <c r="U438" i="6"/>
  <c r="T438" i="6"/>
  <c r="S438" i="6"/>
  <c r="R438" i="6"/>
  <c r="Q438" i="6"/>
  <c r="P438" i="6"/>
  <c r="O438" i="6"/>
  <c r="N438" i="6"/>
  <c r="M438" i="6"/>
  <c r="L438" i="6"/>
  <c r="I438" i="6"/>
  <c r="AI437" i="6"/>
  <c r="AH437" i="6" s="1"/>
  <c r="Z437" i="6"/>
  <c r="Y437" i="6"/>
  <c r="X437" i="6"/>
  <c r="W437" i="6"/>
  <c r="V437" i="6"/>
  <c r="U437" i="6"/>
  <c r="T437" i="6"/>
  <c r="S437" i="6"/>
  <c r="R437" i="6"/>
  <c r="Q437" i="6"/>
  <c r="P437" i="6"/>
  <c r="O437" i="6"/>
  <c r="N437" i="6"/>
  <c r="M437" i="6"/>
  <c r="L437" i="6"/>
  <c r="I437" i="6"/>
  <c r="AI436" i="6"/>
  <c r="AH436" i="6" s="1"/>
  <c r="Z436" i="6"/>
  <c r="Y436" i="6"/>
  <c r="X436" i="6"/>
  <c r="W436" i="6"/>
  <c r="V436" i="6"/>
  <c r="U436" i="6"/>
  <c r="T436" i="6"/>
  <c r="S436" i="6"/>
  <c r="R436" i="6"/>
  <c r="Q436" i="6"/>
  <c r="P436" i="6"/>
  <c r="O436" i="6"/>
  <c r="N436" i="6"/>
  <c r="M436" i="6"/>
  <c r="L436" i="6"/>
  <c r="I436" i="6"/>
  <c r="AI435" i="6"/>
  <c r="AH435" i="6" s="1"/>
  <c r="Z435" i="6"/>
  <c r="Y435" i="6"/>
  <c r="X435" i="6"/>
  <c r="W435" i="6"/>
  <c r="V435" i="6"/>
  <c r="U435" i="6"/>
  <c r="T435" i="6"/>
  <c r="S435" i="6"/>
  <c r="R435" i="6"/>
  <c r="Q435" i="6"/>
  <c r="P435" i="6"/>
  <c r="O435" i="6"/>
  <c r="N435" i="6"/>
  <c r="M435" i="6"/>
  <c r="L435" i="6"/>
  <c r="I435" i="6"/>
  <c r="AI434" i="6"/>
  <c r="AH434" i="6" s="1"/>
  <c r="Z434" i="6"/>
  <c r="Y434" i="6"/>
  <c r="X434" i="6"/>
  <c r="W434" i="6"/>
  <c r="V434" i="6"/>
  <c r="U434" i="6"/>
  <c r="T434" i="6"/>
  <c r="S434" i="6"/>
  <c r="R434" i="6"/>
  <c r="Q434" i="6"/>
  <c r="P434" i="6"/>
  <c r="O434" i="6"/>
  <c r="N434" i="6"/>
  <c r="M434" i="6"/>
  <c r="L434" i="6"/>
  <c r="I434" i="6"/>
  <c r="AI433" i="6"/>
  <c r="AH433" i="6" s="1"/>
  <c r="Z433" i="6"/>
  <c r="Y433" i="6"/>
  <c r="X433" i="6"/>
  <c r="W433" i="6"/>
  <c r="V433" i="6"/>
  <c r="U433" i="6"/>
  <c r="T433" i="6"/>
  <c r="S433" i="6"/>
  <c r="R433" i="6"/>
  <c r="Q433" i="6"/>
  <c r="P433" i="6"/>
  <c r="O433" i="6"/>
  <c r="N433" i="6"/>
  <c r="M433" i="6"/>
  <c r="L433" i="6"/>
  <c r="I433" i="6"/>
  <c r="AI432" i="6"/>
  <c r="AH432" i="6" s="1"/>
  <c r="Z432" i="6"/>
  <c r="Y432" i="6"/>
  <c r="X432" i="6"/>
  <c r="W432" i="6"/>
  <c r="V432" i="6"/>
  <c r="U432" i="6"/>
  <c r="T432" i="6"/>
  <c r="S432" i="6"/>
  <c r="R432" i="6"/>
  <c r="Q432" i="6"/>
  <c r="P432" i="6"/>
  <c r="O432" i="6"/>
  <c r="N432" i="6"/>
  <c r="M432" i="6"/>
  <c r="L432" i="6"/>
  <c r="I432" i="6"/>
  <c r="AI431" i="6"/>
  <c r="AH431" i="6" s="1"/>
  <c r="Z431" i="6"/>
  <c r="Y431" i="6"/>
  <c r="X431" i="6"/>
  <c r="W431" i="6"/>
  <c r="V431" i="6"/>
  <c r="U431" i="6"/>
  <c r="T431" i="6"/>
  <c r="S431" i="6"/>
  <c r="R431" i="6"/>
  <c r="Q431" i="6"/>
  <c r="P431" i="6"/>
  <c r="O431" i="6"/>
  <c r="N431" i="6"/>
  <c r="M431" i="6"/>
  <c r="L431" i="6"/>
  <c r="I431" i="6"/>
  <c r="AI430" i="6"/>
  <c r="AH430" i="6" s="1"/>
  <c r="Z430" i="6"/>
  <c r="Y430" i="6"/>
  <c r="X430" i="6"/>
  <c r="W430" i="6"/>
  <c r="V430" i="6"/>
  <c r="U430" i="6"/>
  <c r="T430" i="6"/>
  <c r="S430" i="6"/>
  <c r="R430" i="6"/>
  <c r="Q430" i="6"/>
  <c r="P430" i="6"/>
  <c r="O430" i="6"/>
  <c r="N430" i="6"/>
  <c r="M430" i="6"/>
  <c r="L430" i="6"/>
  <c r="I430" i="6"/>
  <c r="AI429" i="6"/>
  <c r="AH429" i="6" s="1"/>
  <c r="Z429" i="6"/>
  <c r="Y429" i="6"/>
  <c r="X429" i="6"/>
  <c r="W429" i="6"/>
  <c r="V429" i="6"/>
  <c r="U429" i="6"/>
  <c r="T429" i="6"/>
  <c r="S429" i="6"/>
  <c r="R429" i="6"/>
  <c r="Q429" i="6"/>
  <c r="P429" i="6"/>
  <c r="O429" i="6"/>
  <c r="N429" i="6"/>
  <c r="M429" i="6"/>
  <c r="L429" i="6"/>
  <c r="I429" i="6"/>
  <c r="AI428" i="6"/>
  <c r="AH428" i="6" s="1"/>
  <c r="Z428" i="6"/>
  <c r="Y428" i="6"/>
  <c r="X428" i="6"/>
  <c r="W428" i="6"/>
  <c r="V428" i="6"/>
  <c r="U428" i="6"/>
  <c r="T428" i="6"/>
  <c r="S428" i="6"/>
  <c r="R428" i="6"/>
  <c r="Q428" i="6"/>
  <c r="P428" i="6"/>
  <c r="O428" i="6"/>
  <c r="N428" i="6"/>
  <c r="M428" i="6"/>
  <c r="L428" i="6"/>
  <c r="I428" i="6"/>
  <c r="AI427" i="6"/>
  <c r="AH427" i="6" s="1"/>
  <c r="Z427" i="6"/>
  <c r="Y427" i="6"/>
  <c r="X427" i="6"/>
  <c r="W427" i="6"/>
  <c r="V427" i="6"/>
  <c r="U427" i="6"/>
  <c r="T427" i="6"/>
  <c r="S427" i="6"/>
  <c r="R427" i="6"/>
  <c r="Q427" i="6"/>
  <c r="P427" i="6"/>
  <c r="O427" i="6"/>
  <c r="N427" i="6"/>
  <c r="M427" i="6"/>
  <c r="L427" i="6"/>
  <c r="I427" i="6"/>
  <c r="AI426" i="6"/>
  <c r="AH426" i="6" s="1"/>
  <c r="Z426" i="6"/>
  <c r="Y426" i="6"/>
  <c r="X426" i="6"/>
  <c r="W426" i="6"/>
  <c r="V426" i="6"/>
  <c r="U426" i="6"/>
  <c r="T426" i="6"/>
  <c r="S426" i="6"/>
  <c r="R426" i="6"/>
  <c r="Q426" i="6"/>
  <c r="P426" i="6"/>
  <c r="O426" i="6"/>
  <c r="N426" i="6"/>
  <c r="M426" i="6"/>
  <c r="L426" i="6"/>
  <c r="I426" i="6"/>
  <c r="AI425" i="6"/>
  <c r="AH425" i="6" s="1"/>
  <c r="Z425" i="6"/>
  <c r="Y425" i="6"/>
  <c r="X425" i="6"/>
  <c r="W425" i="6"/>
  <c r="V425" i="6"/>
  <c r="U425" i="6"/>
  <c r="T425" i="6"/>
  <c r="S425" i="6"/>
  <c r="R425" i="6"/>
  <c r="Q425" i="6"/>
  <c r="P425" i="6"/>
  <c r="O425" i="6"/>
  <c r="N425" i="6"/>
  <c r="M425" i="6"/>
  <c r="L425" i="6"/>
  <c r="I425" i="6"/>
  <c r="AI424" i="6"/>
  <c r="AH424" i="6" s="1"/>
  <c r="Z424" i="6"/>
  <c r="Y424" i="6"/>
  <c r="X424" i="6"/>
  <c r="W424" i="6"/>
  <c r="V424" i="6"/>
  <c r="U424" i="6"/>
  <c r="T424" i="6"/>
  <c r="S424" i="6"/>
  <c r="R424" i="6"/>
  <c r="Q424" i="6"/>
  <c r="P424" i="6"/>
  <c r="O424" i="6"/>
  <c r="N424" i="6"/>
  <c r="M424" i="6"/>
  <c r="L424" i="6"/>
  <c r="I424" i="6"/>
  <c r="AI423" i="6"/>
  <c r="AH423" i="6" s="1"/>
  <c r="Z423" i="6"/>
  <c r="Y423" i="6"/>
  <c r="X423" i="6"/>
  <c r="W423" i="6"/>
  <c r="V423" i="6"/>
  <c r="U423" i="6"/>
  <c r="T423" i="6"/>
  <c r="S423" i="6"/>
  <c r="R423" i="6"/>
  <c r="Q423" i="6"/>
  <c r="P423" i="6"/>
  <c r="O423" i="6"/>
  <c r="N423" i="6"/>
  <c r="M423" i="6"/>
  <c r="L423" i="6"/>
  <c r="I423" i="6"/>
  <c r="AI422" i="6"/>
  <c r="AH422" i="6" s="1"/>
  <c r="Z422" i="6"/>
  <c r="Y422" i="6"/>
  <c r="X422" i="6"/>
  <c r="W422" i="6"/>
  <c r="V422" i="6"/>
  <c r="U422" i="6"/>
  <c r="T422" i="6"/>
  <c r="S422" i="6"/>
  <c r="R422" i="6"/>
  <c r="Q422" i="6"/>
  <c r="P422" i="6"/>
  <c r="O422" i="6"/>
  <c r="N422" i="6"/>
  <c r="M422" i="6"/>
  <c r="L422" i="6"/>
  <c r="I422" i="6"/>
  <c r="AI421" i="6"/>
  <c r="AH421" i="6" s="1"/>
  <c r="Z421" i="6"/>
  <c r="Y421" i="6"/>
  <c r="X421" i="6"/>
  <c r="W421" i="6"/>
  <c r="V421" i="6"/>
  <c r="U421" i="6"/>
  <c r="T421" i="6"/>
  <c r="S421" i="6"/>
  <c r="R421" i="6"/>
  <c r="Q421" i="6"/>
  <c r="P421" i="6"/>
  <c r="O421" i="6"/>
  <c r="N421" i="6"/>
  <c r="M421" i="6"/>
  <c r="L421" i="6"/>
  <c r="I421" i="6"/>
  <c r="AI420" i="6"/>
  <c r="AH420" i="6" s="1"/>
  <c r="Z420" i="6"/>
  <c r="Y420" i="6"/>
  <c r="X420" i="6"/>
  <c r="W420" i="6"/>
  <c r="V420" i="6"/>
  <c r="U420" i="6"/>
  <c r="T420" i="6"/>
  <c r="S420" i="6"/>
  <c r="R420" i="6"/>
  <c r="Q420" i="6"/>
  <c r="P420" i="6"/>
  <c r="O420" i="6"/>
  <c r="N420" i="6"/>
  <c r="M420" i="6"/>
  <c r="L420" i="6"/>
  <c r="I420" i="6"/>
  <c r="AI419" i="6"/>
  <c r="AH419" i="6" s="1"/>
  <c r="Z419" i="6"/>
  <c r="Y419" i="6"/>
  <c r="X419" i="6"/>
  <c r="W419" i="6"/>
  <c r="V419" i="6"/>
  <c r="U419" i="6"/>
  <c r="T419" i="6"/>
  <c r="S419" i="6"/>
  <c r="R419" i="6"/>
  <c r="Q419" i="6"/>
  <c r="P419" i="6"/>
  <c r="O419" i="6"/>
  <c r="N419" i="6"/>
  <c r="M419" i="6"/>
  <c r="L419" i="6"/>
  <c r="I419" i="6"/>
  <c r="AI418" i="6"/>
  <c r="AH418" i="6" s="1"/>
  <c r="Z418" i="6"/>
  <c r="Y418" i="6"/>
  <c r="X418" i="6"/>
  <c r="W418" i="6"/>
  <c r="V418" i="6"/>
  <c r="U418" i="6"/>
  <c r="T418" i="6"/>
  <c r="S418" i="6"/>
  <c r="R418" i="6"/>
  <c r="Q418" i="6"/>
  <c r="P418" i="6"/>
  <c r="O418" i="6"/>
  <c r="N418" i="6"/>
  <c r="M418" i="6"/>
  <c r="L418" i="6"/>
  <c r="I418" i="6"/>
  <c r="AI417" i="6"/>
  <c r="AH417" i="6" s="1"/>
  <c r="Z417" i="6"/>
  <c r="Y417" i="6"/>
  <c r="X417" i="6"/>
  <c r="W417" i="6"/>
  <c r="V417" i="6"/>
  <c r="U417" i="6"/>
  <c r="T417" i="6"/>
  <c r="S417" i="6"/>
  <c r="R417" i="6"/>
  <c r="Q417" i="6"/>
  <c r="P417" i="6"/>
  <c r="O417" i="6"/>
  <c r="N417" i="6"/>
  <c r="M417" i="6"/>
  <c r="L417" i="6"/>
  <c r="I417" i="6"/>
  <c r="AI416" i="6"/>
  <c r="AH416" i="6" s="1"/>
  <c r="Z416" i="6"/>
  <c r="Y416" i="6"/>
  <c r="X416" i="6"/>
  <c r="W416" i="6"/>
  <c r="V416" i="6"/>
  <c r="U416" i="6"/>
  <c r="T416" i="6"/>
  <c r="S416" i="6"/>
  <c r="R416" i="6"/>
  <c r="Q416" i="6"/>
  <c r="P416" i="6"/>
  <c r="O416" i="6"/>
  <c r="N416" i="6"/>
  <c r="M416" i="6"/>
  <c r="L416" i="6"/>
  <c r="I416" i="6"/>
  <c r="AI415" i="6"/>
  <c r="AH415" i="6" s="1"/>
  <c r="Z415" i="6"/>
  <c r="Y415" i="6"/>
  <c r="X415" i="6"/>
  <c r="W415" i="6"/>
  <c r="V415" i="6"/>
  <c r="U415" i="6"/>
  <c r="T415" i="6"/>
  <c r="S415" i="6"/>
  <c r="R415" i="6"/>
  <c r="Q415" i="6"/>
  <c r="P415" i="6"/>
  <c r="O415" i="6"/>
  <c r="N415" i="6"/>
  <c r="M415" i="6"/>
  <c r="L415" i="6"/>
  <c r="I415" i="6"/>
  <c r="AI414" i="6"/>
  <c r="AH414" i="6" s="1"/>
  <c r="Z414" i="6"/>
  <c r="Y414" i="6"/>
  <c r="X414" i="6"/>
  <c r="W414" i="6"/>
  <c r="V414" i="6"/>
  <c r="U414" i="6"/>
  <c r="T414" i="6"/>
  <c r="S414" i="6"/>
  <c r="R414" i="6"/>
  <c r="Q414" i="6"/>
  <c r="P414" i="6"/>
  <c r="O414" i="6"/>
  <c r="N414" i="6"/>
  <c r="M414" i="6"/>
  <c r="L414" i="6"/>
  <c r="I414" i="6"/>
  <c r="AI413" i="6"/>
  <c r="AH413" i="6" s="1"/>
  <c r="Z413" i="6"/>
  <c r="Y413" i="6"/>
  <c r="X413" i="6"/>
  <c r="W413" i="6"/>
  <c r="V413" i="6"/>
  <c r="U413" i="6"/>
  <c r="T413" i="6"/>
  <c r="S413" i="6"/>
  <c r="R413" i="6"/>
  <c r="Q413" i="6"/>
  <c r="P413" i="6"/>
  <c r="O413" i="6"/>
  <c r="N413" i="6"/>
  <c r="M413" i="6"/>
  <c r="L413" i="6"/>
  <c r="I413" i="6"/>
  <c r="AI412" i="6"/>
  <c r="AH412" i="6"/>
  <c r="Z412" i="6"/>
  <c r="Y412" i="6"/>
  <c r="X412" i="6"/>
  <c r="W412" i="6"/>
  <c r="V412" i="6"/>
  <c r="U412" i="6"/>
  <c r="T412" i="6"/>
  <c r="S412" i="6"/>
  <c r="R412" i="6"/>
  <c r="Q412" i="6"/>
  <c r="P412" i="6"/>
  <c r="O412" i="6"/>
  <c r="N412" i="6"/>
  <c r="M412" i="6"/>
  <c r="L412" i="6"/>
  <c r="I412" i="6"/>
  <c r="AI411" i="6"/>
  <c r="AH411" i="6" s="1"/>
  <c r="Z411" i="6"/>
  <c r="Y411" i="6"/>
  <c r="X411" i="6"/>
  <c r="W411" i="6"/>
  <c r="V411" i="6"/>
  <c r="U411" i="6"/>
  <c r="T411" i="6"/>
  <c r="S411" i="6"/>
  <c r="R411" i="6"/>
  <c r="Q411" i="6"/>
  <c r="P411" i="6"/>
  <c r="O411" i="6"/>
  <c r="N411" i="6"/>
  <c r="M411" i="6"/>
  <c r="L411" i="6"/>
  <c r="I411" i="6"/>
  <c r="AI410" i="6"/>
  <c r="AH410" i="6" s="1"/>
  <c r="Z410" i="6"/>
  <c r="Y410" i="6"/>
  <c r="X410" i="6"/>
  <c r="W410" i="6"/>
  <c r="V410" i="6"/>
  <c r="U410" i="6"/>
  <c r="T410" i="6"/>
  <c r="S410" i="6"/>
  <c r="R410" i="6"/>
  <c r="Q410" i="6"/>
  <c r="P410" i="6"/>
  <c r="O410" i="6"/>
  <c r="N410" i="6"/>
  <c r="M410" i="6"/>
  <c r="L410" i="6"/>
  <c r="I410" i="6"/>
  <c r="AI409" i="6"/>
  <c r="AH409" i="6" s="1"/>
  <c r="Z409" i="6"/>
  <c r="Y409" i="6"/>
  <c r="X409" i="6"/>
  <c r="W409" i="6"/>
  <c r="V409" i="6"/>
  <c r="U409" i="6"/>
  <c r="T409" i="6"/>
  <c r="S409" i="6"/>
  <c r="R409" i="6"/>
  <c r="Q409" i="6"/>
  <c r="P409" i="6"/>
  <c r="O409" i="6"/>
  <c r="N409" i="6"/>
  <c r="M409" i="6"/>
  <c r="L409" i="6"/>
  <c r="I409" i="6"/>
  <c r="AI408" i="6"/>
  <c r="AH408" i="6" s="1"/>
  <c r="Z408" i="6"/>
  <c r="Y408" i="6"/>
  <c r="X408" i="6"/>
  <c r="W408" i="6"/>
  <c r="V408" i="6"/>
  <c r="U408" i="6"/>
  <c r="T408" i="6"/>
  <c r="S408" i="6"/>
  <c r="R408" i="6"/>
  <c r="Q408" i="6"/>
  <c r="P408" i="6"/>
  <c r="O408" i="6"/>
  <c r="N408" i="6"/>
  <c r="M408" i="6"/>
  <c r="L408" i="6"/>
  <c r="I408" i="6"/>
  <c r="AI407" i="6"/>
  <c r="AH407" i="6" s="1"/>
  <c r="Z407" i="6"/>
  <c r="Y407" i="6"/>
  <c r="X407" i="6"/>
  <c r="W407" i="6"/>
  <c r="V407" i="6"/>
  <c r="U407" i="6"/>
  <c r="T407" i="6"/>
  <c r="S407" i="6"/>
  <c r="R407" i="6"/>
  <c r="Q407" i="6"/>
  <c r="P407" i="6"/>
  <c r="O407" i="6"/>
  <c r="N407" i="6"/>
  <c r="M407" i="6"/>
  <c r="L407" i="6"/>
  <c r="I407" i="6"/>
  <c r="AI406" i="6"/>
  <c r="AH406" i="6" s="1"/>
  <c r="Z406" i="6"/>
  <c r="Y406" i="6"/>
  <c r="X406" i="6"/>
  <c r="W406" i="6"/>
  <c r="V406" i="6"/>
  <c r="U406" i="6"/>
  <c r="T406" i="6"/>
  <c r="S406" i="6"/>
  <c r="R406" i="6"/>
  <c r="Q406" i="6"/>
  <c r="P406" i="6"/>
  <c r="O406" i="6"/>
  <c r="N406" i="6"/>
  <c r="M406" i="6"/>
  <c r="L406" i="6"/>
  <c r="I406" i="6"/>
  <c r="AI405" i="6"/>
  <c r="AH405" i="6" s="1"/>
  <c r="Z405" i="6"/>
  <c r="Y405" i="6"/>
  <c r="X405" i="6"/>
  <c r="W405" i="6"/>
  <c r="V405" i="6"/>
  <c r="U405" i="6"/>
  <c r="T405" i="6"/>
  <c r="S405" i="6"/>
  <c r="R405" i="6"/>
  <c r="Q405" i="6"/>
  <c r="P405" i="6"/>
  <c r="O405" i="6"/>
  <c r="N405" i="6"/>
  <c r="M405" i="6"/>
  <c r="L405" i="6"/>
  <c r="I405" i="6"/>
  <c r="AI404" i="6"/>
  <c r="AH404" i="6" s="1"/>
  <c r="Z404" i="6"/>
  <c r="Y404" i="6"/>
  <c r="X404" i="6"/>
  <c r="W404" i="6"/>
  <c r="V404" i="6"/>
  <c r="U404" i="6"/>
  <c r="T404" i="6"/>
  <c r="S404" i="6"/>
  <c r="R404" i="6"/>
  <c r="Q404" i="6"/>
  <c r="P404" i="6"/>
  <c r="O404" i="6"/>
  <c r="N404" i="6"/>
  <c r="M404" i="6"/>
  <c r="L404" i="6"/>
  <c r="I404" i="6"/>
  <c r="AI403" i="6"/>
  <c r="AH403" i="6" s="1"/>
  <c r="Z403" i="6"/>
  <c r="Y403" i="6"/>
  <c r="X403" i="6"/>
  <c r="W403" i="6"/>
  <c r="V403" i="6"/>
  <c r="U403" i="6"/>
  <c r="T403" i="6"/>
  <c r="S403" i="6"/>
  <c r="R403" i="6"/>
  <c r="Q403" i="6"/>
  <c r="P403" i="6"/>
  <c r="O403" i="6"/>
  <c r="N403" i="6"/>
  <c r="M403" i="6"/>
  <c r="L403" i="6"/>
  <c r="I403" i="6"/>
  <c r="AI402" i="6"/>
  <c r="AH402" i="6" s="1"/>
  <c r="Z402" i="6"/>
  <c r="Y402" i="6"/>
  <c r="X402" i="6"/>
  <c r="W402" i="6"/>
  <c r="V402" i="6"/>
  <c r="U402" i="6"/>
  <c r="T402" i="6"/>
  <c r="S402" i="6"/>
  <c r="R402" i="6"/>
  <c r="Q402" i="6"/>
  <c r="P402" i="6"/>
  <c r="O402" i="6"/>
  <c r="N402" i="6"/>
  <c r="M402" i="6"/>
  <c r="L402" i="6"/>
  <c r="I402" i="6"/>
  <c r="AI401" i="6"/>
  <c r="AH401" i="6" s="1"/>
  <c r="Z401" i="6"/>
  <c r="Y401" i="6"/>
  <c r="X401" i="6"/>
  <c r="W401" i="6"/>
  <c r="V401" i="6"/>
  <c r="U401" i="6"/>
  <c r="T401" i="6"/>
  <c r="S401" i="6"/>
  <c r="R401" i="6"/>
  <c r="Q401" i="6"/>
  <c r="P401" i="6"/>
  <c r="O401" i="6"/>
  <c r="N401" i="6"/>
  <c r="M401" i="6"/>
  <c r="L401" i="6"/>
  <c r="I401" i="6"/>
  <c r="AI400" i="6"/>
  <c r="AH400" i="6" s="1"/>
  <c r="Z400" i="6"/>
  <c r="Y400" i="6"/>
  <c r="X400" i="6"/>
  <c r="W400" i="6"/>
  <c r="V400" i="6"/>
  <c r="U400" i="6"/>
  <c r="T400" i="6"/>
  <c r="S400" i="6"/>
  <c r="R400" i="6"/>
  <c r="Q400" i="6"/>
  <c r="P400" i="6"/>
  <c r="O400" i="6"/>
  <c r="N400" i="6"/>
  <c r="M400" i="6"/>
  <c r="L400" i="6"/>
  <c r="I400" i="6"/>
  <c r="AI399" i="6"/>
  <c r="AH399" i="6" s="1"/>
  <c r="Z399" i="6"/>
  <c r="Y399" i="6"/>
  <c r="X399" i="6"/>
  <c r="W399" i="6"/>
  <c r="V399" i="6"/>
  <c r="U399" i="6"/>
  <c r="T399" i="6"/>
  <c r="S399" i="6"/>
  <c r="R399" i="6"/>
  <c r="Q399" i="6"/>
  <c r="P399" i="6"/>
  <c r="O399" i="6"/>
  <c r="N399" i="6"/>
  <c r="M399" i="6"/>
  <c r="L399" i="6"/>
  <c r="I399" i="6"/>
  <c r="AI398" i="6"/>
  <c r="AH398" i="6" s="1"/>
  <c r="Z398" i="6"/>
  <c r="Y398" i="6"/>
  <c r="X398" i="6"/>
  <c r="W398" i="6"/>
  <c r="V398" i="6"/>
  <c r="U398" i="6"/>
  <c r="T398" i="6"/>
  <c r="S398" i="6"/>
  <c r="R398" i="6"/>
  <c r="Q398" i="6"/>
  <c r="P398" i="6"/>
  <c r="O398" i="6"/>
  <c r="N398" i="6"/>
  <c r="M398" i="6"/>
  <c r="L398" i="6"/>
  <c r="I398" i="6"/>
  <c r="AI397" i="6"/>
  <c r="AH397" i="6" s="1"/>
  <c r="Z397" i="6"/>
  <c r="Y397" i="6"/>
  <c r="X397" i="6"/>
  <c r="W397" i="6"/>
  <c r="V397" i="6"/>
  <c r="U397" i="6"/>
  <c r="T397" i="6"/>
  <c r="S397" i="6"/>
  <c r="R397" i="6"/>
  <c r="Q397" i="6"/>
  <c r="P397" i="6"/>
  <c r="O397" i="6"/>
  <c r="N397" i="6"/>
  <c r="M397" i="6"/>
  <c r="L397" i="6"/>
  <c r="I397" i="6"/>
  <c r="AI396" i="6"/>
  <c r="AH396" i="6"/>
  <c r="Z396" i="6"/>
  <c r="Y396" i="6"/>
  <c r="X396" i="6"/>
  <c r="W396" i="6"/>
  <c r="V396" i="6"/>
  <c r="U396" i="6"/>
  <c r="T396" i="6"/>
  <c r="S396" i="6"/>
  <c r="R396" i="6"/>
  <c r="Q396" i="6"/>
  <c r="P396" i="6"/>
  <c r="O396" i="6"/>
  <c r="N396" i="6"/>
  <c r="M396" i="6"/>
  <c r="L396" i="6"/>
  <c r="I396" i="6"/>
  <c r="AI395" i="6"/>
  <c r="AH395" i="6" s="1"/>
  <c r="Z395" i="6"/>
  <c r="Y395" i="6"/>
  <c r="X395" i="6"/>
  <c r="W395" i="6"/>
  <c r="V395" i="6"/>
  <c r="U395" i="6"/>
  <c r="T395" i="6"/>
  <c r="S395" i="6"/>
  <c r="R395" i="6"/>
  <c r="Q395" i="6"/>
  <c r="P395" i="6"/>
  <c r="O395" i="6"/>
  <c r="N395" i="6"/>
  <c r="M395" i="6"/>
  <c r="L395" i="6"/>
  <c r="I395" i="6"/>
  <c r="AI394" i="6"/>
  <c r="AH394" i="6" s="1"/>
  <c r="Z394" i="6"/>
  <c r="Y394" i="6"/>
  <c r="X394" i="6"/>
  <c r="W394" i="6"/>
  <c r="V394" i="6"/>
  <c r="U394" i="6"/>
  <c r="T394" i="6"/>
  <c r="S394" i="6"/>
  <c r="R394" i="6"/>
  <c r="Q394" i="6"/>
  <c r="P394" i="6"/>
  <c r="O394" i="6"/>
  <c r="N394" i="6"/>
  <c r="M394" i="6"/>
  <c r="L394" i="6"/>
  <c r="I394" i="6"/>
  <c r="AI393" i="6"/>
  <c r="AH393" i="6" s="1"/>
  <c r="Z393" i="6"/>
  <c r="Y393" i="6"/>
  <c r="X393" i="6"/>
  <c r="W393" i="6"/>
  <c r="V393" i="6"/>
  <c r="U393" i="6"/>
  <c r="T393" i="6"/>
  <c r="S393" i="6"/>
  <c r="R393" i="6"/>
  <c r="Q393" i="6"/>
  <c r="P393" i="6"/>
  <c r="O393" i="6"/>
  <c r="N393" i="6"/>
  <c r="M393" i="6"/>
  <c r="L393" i="6"/>
  <c r="I393" i="6"/>
  <c r="AI392" i="6"/>
  <c r="AH392" i="6" s="1"/>
  <c r="Z392" i="6"/>
  <c r="Y392" i="6"/>
  <c r="X392" i="6"/>
  <c r="W392" i="6"/>
  <c r="V392" i="6"/>
  <c r="U392" i="6"/>
  <c r="T392" i="6"/>
  <c r="S392" i="6"/>
  <c r="R392" i="6"/>
  <c r="Q392" i="6"/>
  <c r="P392" i="6"/>
  <c r="O392" i="6"/>
  <c r="N392" i="6"/>
  <c r="M392" i="6"/>
  <c r="L392" i="6"/>
  <c r="I392" i="6"/>
  <c r="AI391" i="6"/>
  <c r="AH391" i="6" s="1"/>
  <c r="Z391" i="6"/>
  <c r="Y391" i="6"/>
  <c r="X391" i="6"/>
  <c r="W391" i="6"/>
  <c r="V391" i="6"/>
  <c r="U391" i="6"/>
  <c r="T391" i="6"/>
  <c r="S391" i="6"/>
  <c r="R391" i="6"/>
  <c r="Q391" i="6"/>
  <c r="P391" i="6"/>
  <c r="O391" i="6"/>
  <c r="N391" i="6"/>
  <c r="M391" i="6"/>
  <c r="L391" i="6"/>
  <c r="I391" i="6"/>
  <c r="AI390" i="6"/>
  <c r="AH390" i="6" s="1"/>
  <c r="Z390" i="6"/>
  <c r="Y390" i="6"/>
  <c r="X390" i="6"/>
  <c r="W390" i="6"/>
  <c r="V390" i="6"/>
  <c r="U390" i="6"/>
  <c r="T390" i="6"/>
  <c r="S390" i="6"/>
  <c r="R390" i="6"/>
  <c r="Q390" i="6"/>
  <c r="P390" i="6"/>
  <c r="O390" i="6"/>
  <c r="N390" i="6"/>
  <c r="M390" i="6"/>
  <c r="L390" i="6"/>
  <c r="I390" i="6"/>
  <c r="AI389" i="6"/>
  <c r="AH389" i="6" s="1"/>
  <c r="Z389" i="6"/>
  <c r="Y389" i="6"/>
  <c r="X389" i="6"/>
  <c r="W389" i="6"/>
  <c r="V389" i="6"/>
  <c r="U389" i="6"/>
  <c r="T389" i="6"/>
  <c r="S389" i="6"/>
  <c r="R389" i="6"/>
  <c r="Q389" i="6"/>
  <c r="P389" i="6"/>
  <c r="O389" i="6"/>
  <c r="N389" i="6"/>
  <c r="M389" i="6"/>
  <c r="L389" i="6"/>
  <c r="I389" i="6"/>
  <c r="AI388" i="6"/>
  <c r="AH388" i="6" s="1"/>
  <c r="Z388" i="6"/>
  <c r="Y388" i="6"/>
  <c r="X388" i="6"/>
  <c r="W388" i="6"/>
  <c r="V388" i="6"/>
  <c r="U388" i="6"/>
  <c r="T388" i="6"/>
  <c r="S388" i="6"/>
  <c r="R388" i="6"/>
  <c r="Q388" i="6"/>
  <c r="P388" i="6"/>
  <c r="O388" i="6"/>
  <c r="N388" i="6"/>
  <c r="M388" i="6"/>
  <c r="L388" i="6"/>
  <c r="I388" i="6"/>
  <c r="AI387" i="6"/>
  <c r="AH387" i="6" s="1"/>
  <c r="Z387" i="6"/>
  <c r="Y387" i="6"/>
  <c r="X387" i="6"/>
  <c r="W387" i="6"/>
  <c r="V387" i="6"/>
  <c r="U387" i="6"/>
  <c r="T387" i="6"/>
  <c r="S387" i="6"/>
  <c r="R387" i="6"/>
  <c r="Q387" i="6"/>
  <c r="P387" i="6"/>
  <c r="O387" i="6"/>
  <c r="N387" i="6"/>
  <c r="M387" i="6"/>
  <c r="L387" i="6"/>
  <c r="I387" i="6"/>
  <c r="AI386" i="6"/>
  <c r="AH386" i="6" s="1"/>
  <c r="Z386" i="6"/>
  <c r="Y386" i="6"/>
  <c r="X386" i="6"/>
  <c r="W386" i="6"/>
  <c r="V386" i="6"/>
  <c r="U386" i="6"/>
  <c r="T386" i="6"/>
  <c r="S386" i="6"/>
  <c r="R386" i="6"/>
  <c r="Q386" i="6"/>
  <c r="P386" i="6"/>
  <c r="O386" i="6"/>
  <c r="N386" i="6"/>
  <c r="M386" i="6"/>
  <c r="L386" i="6"/>
  <c r="I386" i="6"/>
  <c r="AI385" i="6"/>
  <c r="AH385" i="6" s="1"/>
  <c r="Z385" i="6"/>
  <c r="Y385" i="6"/>
  <c r="X385" i="6"/>
  <c r="W385" i="6"/>
  <c r="V385" i="6"/>
  <c r="U385" i="6"/>
  <c r="T385" i="6"/>
  <c r="S385" i="6"/>
  <c r="R385" i="6"/>
  <c r="Q385" i="6"/>
  <c r="P385" i="6"/>
  <c r="O385" i="6"/>
  <c r="N385" i="6"/>
  <c r="M385" i="6"/>
  <c r="L385" i="6"/>
  <c r="I385" i="6"/>
  <c r="AI384" i="6"/>
  <c r="AH384" i="6" s="1"/>
  <c r="Z384" i="6"/>
  <c r="Y384" i="6"/>
  <c r="X384" i="6"/>
  <c r="W384" i="6"/>
  <c r="V384" i="6"/>
  <c r="U384" i="6"/>
  <c r="T384" i="6"/>
  <c r="S384" i="6"/>
  <c r="R384" i="6"/>
  <c r="Q384" i="6"/>
  <c r="P384" i="6"/>
  <c r="O384" i="6"/>
  <c r="N384" i="6"/>
  <c r="M384" i="6"/>
  <c r="L384" i="6"/>
  <c r="I384" i="6"/>
  <c r="AI383" i="6"/>
  <c r="AH383" i="6" s="1"/>
  <c r="Z383" i="6"/>
  <c r="Y383" i="6"/>
  <c r="X383" i="6"/>
  <c r="W383" i="6"/>
  <c r="V383" i="6"/>
  <c r="U383" i="6"/>
  <c r="T383" i="6"/>
  <c r="S383" i="6"/>
  <c r="R383" i="6"/>
  <c r="Q383" i="6"/>
  <c r="P383" i="6"/>
  <c r="O383" i="6"/>
  <c r="N383" i="6"/>
  <c r="M383" i="6"/>
  <c r="L383" i="6"/>
  <c r="I383" i="6"/>
  <c r="AI382" i="6"/>
  <c r="AH382" i="6" s="1"/>
  <c r="Z382" i="6"/>
  <c r="Y382" i="6"/>
  <c r="X382" i="6"/>
  <c r="W382" i="6"/>
  <c r="V382" i="6"/>
  <c r="U382" i="6"/>
  <c r="T382" i="6"/>
  <c r="S382" i="6"/>
  <c r="R382" i="6"/>
  <c r="Q382" i="6"/>
  <c r="P382" i="6"/>
  <c r="O382" i="6"/>
  <c r="N382" i="6"/>
  <c r="M382" i="6"/>
  <c r="L382" i="6"/>
  <c r="I382" i="6"/>
  <c r="AI381" i="6"/>
  <c r="AH381" i="6" s="1"/>
  <c r="Z381" i="6"/>
  <c r="Y381" i="6"/>
  <c r="X381" i="6"/>
  <c r="W381" i="6"/>
  <c r="V381" i="6"/>
  <c r="U381" i="6"/>
  <c r="T381" i="6"/>
  <c r="S381" i="6"/>
  <c r="R381" i="6"/>
  <c r="Q381" i="6"/>
  <c r="P381" i="6"/>
  <c r="O381" i="6"/>
  <c r="N381" i="6"/>
  <c r="M381" i="6"/>
  <c r="L381" i="6"/>
  <c r="I381" i="6"/>
  <c r="AI380" i="6"/>
  <c r="AH380" i="6" s="1"/>
  <c r="Z380" i="6"/>
  <c r="Y380" i="6"/>
  <c r="X380" i="6"/>
  <c r="W380" i="6"/>
  <c r="V380" i="6"/>
  <c r="U380" i="6"/>
  <c r="T380" i="6"/>
  <c r="S380" i="6"/>
  <c r="R380" i="6"/>
  <c r="Q380" i="6"/>
  <c r="P380" i="6"/>
  <c r="O380" i="6"/>
  <c r="N380" i="6"/>
  <c r="M380" i="6"/>
  <c r="L380" i="6"/>
  <c r="I380" i="6"/>
  <c r="AI379" i="6"/>
  <c r="AH379" i="6" s="1"/>
  <c r="Z379" i="6"/>
  <c r="Y379" i="6"/>
  <c r="X379" i="6"/>
  <c r="W379" i="6"/>
  <c r="V379" i="6"/>
  <c r="U379" i="6"/>
  <c r="T379" i="6"/>
  <c r="S379" i="6"/>
  <c r="R379" i="6"/>
  <c r="Q379" i="6"/>
  <c r="P379" i="6"/>
  <c r="O379" i="6"/>
  <c r="N379" i="6"/>
  <c r="M379" i="6"/>
  <c r="L379" i="6"/>
  <c r="I379" i="6"/>
  <c r="AI378" i="6"/>
  <c r="AH378" i="6" s="1"/>
  <c r="Z378" i="6"/>
  <c r="Y378" i="6"/>
  <c r="X378" i="6"/>
  <c r="W378" i="6"/>
  <c r="V378" i="6"/>
  <c r="U378" i="6"/>
  <c r="T378" i="6"/>
  <c r="S378" i="6"/>
  <c r="R378" i="6"/>
  <c r="Q378" i="6"/>
  <c r="P378" i="6"/>
  <c r="O378" i="6"/>
  <c r="N378" i="6"/>
  <c r="M378" i="6"/>
  <c r="L378" i="6"/>
  <c r="I378" i="6"/>
  <c r="AI377" i="6"/>
  <c r="AH377" i="6" s="1"/>
  <c r="Z377" i="6"/>
  <c r="Y377" i="6"/>
  <c r="X377" i="6"/>
  <c r="W377" i="6"/>
  <c r="V377" i="6"/>
  <c r="U377" i="6"/>
  <c r="T377" i="6"/>
  <c r="S377" i="6"/>
  <c r="R377" i="6"/>
  <c r="Q377" i="6"/>
  <c r="P377" i="6"/>
  <c r="O377" i="6"/>
  <c r="N377" i="6"/>
  <c r="M377" i="6"/>
  <c r="L377" i="6"/>
  <c r="I377" i="6"/>
  <c r="AI376" i="6"/>
  <c r="AH376" i="6"/>
  <c r="Z376" i="6"/>
  <c r="Y376" i="6"/>
  <c r="X376" i="6"/>
  <c r="W376" i="6"/>
  <c r="V376" i="6"/>
  <c r="U376" i="6"/>
  <c r="T376" i="6"/>
  <c r="S376" i="6"/>
  <c r="R376" i="6"/>
  <c r="Q376" i="6"/>
  <c r="P376" i="6"/>
  <c r="O376" i="6"/>
  <c r="N376" i="6"/>
  <c r="M376" i="6"/>
  <c r="L376" i="6"/>
  <c r="I376" i="6"/>
  <c r="AI375" i="6"/>
  <c r="AH375" i="6" s="1"/>
  <c r="Z375" i="6"/>
  <c r="Y375" i="6"/>
  <c r="X375" i="6"/>
  <c r="W375" i="6"/>
  <c r="V375" i="6"/>
  <c r="U375" i="6"/>
  <c r="T375" i="6"/>
  <c r="S375" i="6"/>
  <c r="R375" i="6"/>
  <c r="Q375" i="6"/>
  <c r="P375" i="6"/>
  <c r="O375" i="6"/>
  <c r="N375" i="6"/>
  <c r="M375" i="6"/>
  <c r="L375" i="6"/>
  <c r="I375" i="6"/>
  <c r="AI374" i="6"/>
  <c r="AH374" i="6" s="1"/>
  <c r="Z374" i="6"/>
  <c r="Y374" i="6"/>
  <c r="X374" i="6"/>
  <c r="W374" i="6"/>
  <c r="V374" i="6"/>
  <c r="U374" i="6"/>
  <c r="T374" i="6"/>
  <c r="S374" i="6"/>
  <c r="R374" i="6"/>
  <c r="Q374" i="6"/>
  <c r="P374" i="6"/>
  <c r="O374" i="6"/>
  <c r="N374" i="6"/>
  <c r="M374" i="6"/>
  <c r="L374" i="6"/>
  <c r="I374" i="6"/>
  <c r="AI373" i="6"/>
  <c r="AH373" i="6" s="1"/>
  <c r="Z373" i="6"/>
  <c r="Y373" i="6"/>
  <c r="X373" i="6"/>
  <c r="W373" i="6"/>
  <c r="V373" i="6"/>
  <c r="U373" i="6"/>
  <c r="T373" i="6"/>
  <c r="S373" i="6"/>
  <c r="R373" i="6"/>
  <c r="Q373" i="6"/>
  <c r="P373" i="6"/>
  <c r="O373" i="6"/>
  <c r="N373" i="6"/>
  <c r="M373" i="6"/>
  <c r="L373" i="6"/>
  <c r="I373" i="6"/>
  <c r="AI372" i="6"/>
  <c r="AH372" i="6" s="1"/>
  <c r="Z372" i="6"/>
  <c r="Y372" i="6"/>
  <c r="X372" i="6"/>
  <c r="W372" i="6"/>
  <c r="V372" i="6"/>
  <c r="U372" i="6"/>
  <c r="T372" i="6"/>
  <c r="S372" i="6"/>
  <c r="R372" i="6"/>
  <c r="Q372" i="6"/>
  <c r="P372" i="6"/>
  <c r="O372" i="6"/>
  <c r="N372" i="6"/>
  <c r="M372" i="6"/>
  <c r="L372" i="6"/>
  <c r="I372" i="6"/>
  <c r="AI371" i="6"/>
  <c r="AH371" i="6" s="1"/>
  <c r="Z371" i="6"/>
  <c r="Y371" i="6"/>
  <c r="X371" i="6"/>
  <c r="W371" i="6"/>
  <c r="V371" i="6"/>
  <c r="U371" i="6"/>
  <c r="T371" i="6"/>
  <c r="S371" i="6"/>
  <c r="R371" i="6"/>
  <c r="Q371" i="6"/>
  <c r="P371" i="6"/>
  <c r="O371" i="6"/>
  <c r="N371" i="6"/>
  <c r="M371" i="6"/>
  <c r="L371" i="6"/>
  <c r="I371" i="6"/>
  <c r="AI370" i="6"/>
  <c r="AH370" i="6" s="1"/>
  <c r="Z370" i="6"/>
  <c r="Y370" i="6"/>
  <c r="X370" i="6"/>
  <c r="W370" i="6"/>
  <c r="V370" i="6"/>
  <c r="U370" i="6"/>
  <c r="T370" i="6"/>
  <c r="S370" i="6"/>
  <c r="R370" i="6"/>
  <c r="Q370" i="6"/>
  <c r="P370" i="6"/>
  <c r="O370" i="6"/>
  <c r="N370" i="6"/>
  <c r="M370" i="6"/>
  <c r="L370" i="6"/>
  <c r="I370" i="6"/>
  <c r="AI369" i="6"/>
  <c r="AH369" i="6" s="1"/>
  <c r="Z369" i="6"/>
  <c r="Y369" i="6"/>
  <c r="X369" i="6"/>
  <c r="W369" i="6"/>
  <c r="V369" i="6"/>
  <c r="U369" i="6"/>
  <c r="T369" i="6"/>
  <c r="S369" i="6"/>
  <c r="R369" i="6"/>
  <c r="Q369" i="6"/>
  <c r="P369" i="6"/>
  <c r="O369" i="6"/>
  <c r="N369" i="6"/>
  <c r="M369" i="6"/>
  <c r="L369" i="6"/>
  <c r="I369" i="6"/>
  <c r="AI368" i="6"/>
  <c r="AH368" i="6" s="1"/>
  <c r="Z368" i="6"/>
  <c r="Y368" i="6"/>
  <c r="X368" i="6"/>
  <c r="W368" i="6"/>
  <c r="V368" i="6"/>
  <c r="U368" i="6"/>
  <c r="T368" i="6"/>
  <c r="S368" i="6"/>
  <c r="R368" i="6"/>
  <c r="Q368" i="6"/>
  <c r="P368" i="6"/>
  <c r="O368" i="6"/>
  <c r="N368" i="6"/>
  <c r="M368" i="6"/>
  <c r="L368" i="6"/>
  <c r="I368" i="6"/>
  <c r="AI367" i="6"/>
  <c r="AH367" i="6" s="1"/>
  <c r="Z367" i="6"/>
  <c r="Y367" i="6"/>
  <c r="X367" i="6"/>
  <c r="W367" i="6"/>
  <c r="V367" i="6"/>
  <c r="U367" i="6"/>
  <c r="T367" i="6"/>
  <c r="S367" i="6"/>
  <c r="R367" i="6"/>
  <c r="Q367" i="6"/>
  <c r="P367" i="6"/>
  <c r="O367" i="6"/>
  <c r="N367" i="6"/>
  <c r="M367" i="6"/>
  <c r="L367" i="6"/>
  <c r="I367" i="6"/>
  <c r="AI366" i="6"/>
  <c r="AH366" i="6" s="1"/>
  <c r="Z366" i="6"/>
  <c r="Y366" i="6"/>
  <c r="X366" i="6"/>
  <c r="W366" i="6"/>
  <c r="V366" i="6"/>
  <c r="U366" i="6"/>
  <c r="T366" i="6"/>
  <c r="S366" i="6"/>
  <c r="R366" i="6"/>
  <c r="Q366" i="6"/>
  <c r="P366" i="6"/>
  <c r="O366" i="6"/>
  <c r="N366" i="6"/>
  <c r="M366" i="6"/>
  <c r="L366" i="6"/>
  <c r="I366" i="6"/>
  <c r="AI365" i="6"/>
  <c r="AH365" i="6" s="1"/>
  <c r="Z365" i="6"/>
  <c r="Y365" i="6"/>
  <c r="X365" i="6"/>
  <c r="W365" i="6"/>
  <c r="V365" i="6"/>
  <c r="U365" i="6"/>
  <c r="T365" i="6"/>
  <c r="S365" i="6"/>
  <c r="R365" i="6"/>
  <c r="Q365" i="6"/>
  <c r="P365" i="6"/>
  <c r="O365" i="6"/>
  <c r="N365" i="6"/>
  <c r="M365" i="6"/>
  <c r="L365" i="6"/>
  <c r="I365" i="6"/>
  <c r="AI364" i="6"/>
  <c r="AH364" i="6" s="1"/>
  <c r="Z364" i="6"/>
  <c r="Y364" i="6"/>
  <c r="X364" i="6"/>
  <c r="W364" i="6"/>
  <c r="V364" i="6"/>
  <c r="U364" i="6"/>
  <c r="T364" i="6"/>
  <c r="S364" i="6"/>
  <c r="R364" i="6"/>
  <c r="Q364" i="6"/>
  <c r="P364" i="6"/>
  <c r="O364" i="6"/>
  <c r="N364" i="6"/>
  <c r="M364" i="6"/>
  <c r="L364" i="6"/>
  <c r="I364" i="6"/>
  <c r="AI363" i="6"/>
  <c r="AH363" i="6" s="1"/>
  <c r="Z363" i="6"/>
  <c r="Y363" i="6"/>
  <c r="X363" i="6"/>
  <c r="W363" i="6"/>
  <c r="V363" i="6"/>
  <c r="U363" i="6"/>
  <c r="T363" i="6"/>
  <c r="S363" i="6"/>
  <c r="R363" i="6"/>
  <c r="Q363" i="6"/>
  <c r="P363" i="6"/>
  <c r="O363" i="6"/>
  <c r="N363" i="6"/>
  <c r="M363" i="6"/>
  <c r="L363" i="6"/>
  <c r="I363" i="6"/>
  <c r="AI362" i="6"/>
  <c r="AH362" i="6" s="1"/>
  <c r="Z362" i="6"/>
  <c r="Y362" i="6"/>
  <c r="X362" i="6"/>
  <c r="W362" i="6"/>
  <c r="V362" i="6"/>
  <c r="U362" i="6"/>
  <c r="T362" i="6"/>
  <c r="S362" i="6"/>
  <c r="R362" i="6"/>
  <c r="Q362" i="6"/>
  <c r="P362" i="6"/>
  <c r="O362" i="6"/>
  <c r="N362" i="6"/>
  <c r="M362" i="6"/>
  <c r="L362" i="6"/>
  <c r="I362" i="6"/>
  <c r="AI361" i="6"/>
  <c r="AH361" i="6" s="1"/>
  <c r="Z361" i="6"/>
  <c r="Y361" i="6"/>
  <c r="X361" i="6"/>
  <c r="W361" i="6"/>
  <c r="V361" i="6"/>
  <c r="U361" i="6"/>
  <c r="T361" i="6"/>
  <c r="S361" i="6"/>
  <c r="R361" i="6"/>
  <c r="Q361" i="6"/>
  <c r="P361" i="6"/>
  <c r="O361" i="6"/>
  <c r="N361" i="6"/>
  <c r="M361" i="6"/>
  <c r="L361" i="6"/>
  <c r="I361" i="6"/>
  <c r="AI360" i="6"/>
  <c r="AH360" i="6"/>
  <c r="Z360" i="6"/>
  <c r="Y360" i="6"/>
  <c r="X360" i="6"/>
  <c r="W360" i="6"/>
  <c r="V360" i="6"/>
  <c r="U360" i="6"/>
  <c r="T360" i="6"/>
  <c r="S360" i="6"/>
  <c r="R360" i="6"/>
  <c r="Q360" i="6"/>
  <c r="P360" i="6"/>
  <c r="O360" i="6"/>
  <c r="N360" i="6"/>
  <c r="M360" i="6"/>
  <c r="L360" i="6"/>
  <c r="I360" i="6"/>
  <c r="AI359" i="6"/>
  <c r="AH359" i="6" s="1"/>
  <c r="Z359" i="6"/>
  <c r="Y359" i="6"/>
  <c r="X359" i="6"/>
  <c r="W359" i="6"/>
  <c r="V359" i="6"/>
  <c r="U359" i="6"/>
  <c r="T359" i="6"/>
  <c r="S359" i="6"/>
  <c r="R359" i="6"/>
  <c r="Q359" i="6"/>
  <c r="P359" i="6"/>
  <c r="O359" i="6"/>
  <c r="N359" i="6"/>
  <c r="M359" i="6"/>
  <c r="L359" i="6"/>
  <c r="I359" i="6"/>
  <c r="AI358" i="6"/>
  <c r="AH358" i="6" s="1"/>
  <c r="Z358" i="6"/>
  <c r="Y358" i="6"/>
  <c r="X358" i="6"/>
  <c r="W358" i="6"/>
  <c r="V358" i="6"/>
  <c r="U358" i="6"/>
  <c r="T358" i="6"/>
  <c r="S358" i="6"/>
  <c r="R358" i="6"/>
  <c r="Q358" i="6"/>
  <c r="P358" i="6"/>
  <c r="O358" i="6"/>
  <c r="N358" i="6"/>
  <c r="M358" i="6"/>
  <c r="L358" i="6"/>
  <c r="I358" i="6"/>
  <c r="AI357" i="6"/>
  <c r="AH357" i="6" s="1"/>
  <c r="Z357" i="6"/>
  <c r="Y357" i="6"/>
  <c r="X357" i="6"/>
  <c r="W357" i="6"/>
  <c r="V357" i="6"/>
  <c r="U357" i="6"/>
  <c r="T357" i="6"/>
  <c r="S357" i="6"/>
  <c r="R357" i="6"/>
  <c r="Q357" i="6"/>
  <c r="P357" i="6"/>
  <c r="O357" i="6"/>
  <c r="N357" i="6"/>
  <c r="M357" i="6"/>
  <c r="L357" i="6"/>
  <c r="I357" i="6"/>
  <c r="AI356" i="6"/>
  <c r="AH356" i="6" s="1"/>
  <c r="Z356" i="6"/>
  <c r="Y356" i="6"/>
  <c r="X356" i="6"/>
  <c r="W356" i="6"/>
  <c r="V356" i="6"/>
  <c r="U356" i="6"/>
  <c r="T356" i="6"/>
  <c r="S356" i="6"/>
  <c r="R356" i="6"/>
  <c r="Q356" i="6"/>
  <c r="P356" i="6"/>
  <c r="O356" i="6"/>
  <c r="N356" i="6"/>
  <c r="M356" i="6"/>
  <c r="L356" i="6"/>
  <c r="I356" i="6"/>
  <c r="AI355" i="6"/>
  <c r="AH355" i="6" s="1"/>
  <c r="Z355" i="6"/>
  <c r="Y355" i="6"/>
  <c r="X355" i="6"/>
  <c r="W355" i="6"/>
  <c r="V355" i="6"/>
  <c r="U355" i="6"/>
  <c r="T355" i="6"/>
  <c r="S355" i="6"/>
  <c r="R355" i="6"/>
  <c r="Q355" i="6"/>
  <c r="P355" i="6"/>
  <c r="O355" i="6"/>
  <c r="N355" i="6"/>
  <c r="M355" i="6"/>
  <c r="L355" i="6"/>
  <c r="I355" i="6"/>
  <c r="AI354" i="6"/>
  <c r="AH354" i="6" s="1"/>
  <c r="Z354" i="6"/>
  <c r="Y354" i="6"/>
  <c r="X354" i="6"/>
  <c r="W354" i="6"/>
  <c r="V354" i="6"/>
  <c r="U354" i="6"/>
  <c r="T354" i="6"/>
  <c r="S354" i="6"/>
  <c r="R354" i="6"/>
  <c r="Q354" i="6"/>
  <c r="P354" i="6"/>
  <c r="O354" i="6"/>
  <c r="N354" i="6"/>
  <c r="M354" i="6"/>
  <c r="L354" i="6"/>
  <c r="I354" i="6"/>
  <c r="AI353" i="6"/>
  <c r="AH353" i="6" s="1"/>
  <c r="Z353" i="6"/>
  <c r="Y353" i="6"/>
  <c r="X353" i="6"/>
  <c r="W353" i="6"/>
  <c r="V353" i="6"/>
  <c r="U353" i="6"/>
  <c r="T353" i="6"/>
  <c r="S353" i="6"/>
  <c r="R353" i="6"/>
  <c r="Q353" i="6"/>
  <c r="P353" i="6"/>
  <c r="O353" i="6"/>
  <c r="N353" i="6"/>
  <c r="M353" i="6"/>
  <c r="L353" i="6"/>
  <c r="I353" i="6"/>
  <c r="AI352" i="6"/>
  <c r="AH352" i="6" s="1"/>
  <c r="Z352" i="6"/>
  <c r="Y352" i="6"/>
  <c r="X352" i="6"/>
  <c r="W352" i="6"/>
  <c r="V352" i="6"/>
  <c r="U352" i="6"/>
  <c r="T352" i="6"/>
  <c r="S352" i="6"/>
  <c r="R352" i="6"/>
  <c r="Q352" i="6"/>
  <c r="P352" i="6"/>
  <c r="O352" i="6"/>
  <c r="N352" i="6"/>
  <c r="M352" i="6"/>
  <c r="L352" i="6"/>
  <c r="I352" i="6"/>
  <c r="AI351" i="6"/>
  <c r="AH351" i="6" s="1"/>
  <c r="Z351" i="6"/>
  <c r="Y351" i="6"/>
  <c r="X351" i="6"/>
  <c r="W351" i="6"/>
  <c r="V351" i="6"/>
  <c r="U351" i="6"/>
  <c r="T351" i="6"/>
  <c r="S351" i="6"/>
  <c r="R351" i="6"/>
  <c r="Q351" i="6"/>
  <c r="P351" i="6"/>
  <c r="O351" i="6"/>
  <c r="N351" i="6"/>
  <c r="M351" i="6"/>
  <c r="L351" i="6"/>
  <c r="I351" i="6"/>
  <c r="AI350" i="6"/>
  <c r="AH350" i="6" s="1"/>
  <c r="Z350" i="6"/>
  <c r="Y350" i="6"/>
  <c r="X350" i="6"/>
  <c r="W350" i="6"/>
  <c r="V350" i="6"/>
  <c r="U350" i="6"/>
  <c r="T350" i="6"/>
  <c r="S350" i="6"/>
  <c r="R350" i="6"/>
  <c r="Q350" i="6"/>
  <c r="P350" i="6"/>
  <c r="O350" i="6"/>
  <c r="N350" i="6"/>
  <c r="M350" i="6"/>
  <c r="L350" i="6"/>
  <c r="I350" i="6"/>
  <c r="AI349" i="6"/>
  <c r="AH349" i="6" s="1"/>
  <c r="Z349" i="6"/>
  <c r="Y349" i="6"/>
  <c r="X349" i="6"/>
  <c r="W349" i="6"/>
  <c r="V349" i="6"/>
  <c r="U349" i="6"/>
  <c r="T349" i="6"/>
  <c r="S349" i="6"/>
  <c r="R349" i="6"/>
  <c r="Q349" i="6"/>
  <c r="P349" i="6"/>
  <c r="O349" i="6"/>
  <c r="N349" i="6"/>
  <c r="M349" i="6"/>
  <c r="L349" i="6"/>
  <c r="I349" i="6"/>
  <c r="AI348" i="6"/>
  <c r="AH348" i="6"/>
  <c r="Z348" i="6"/>
  <c r="Y348" i="6"/>
  <c r="X348" i="6"/>
  <c r="W348" i="6"/>
  <c r="V348" i="6"/>
  <c r="U348" i="6"/>
  <c r="T348" i="6"/>
  <c r="S348" i="6"/>
  <c r="R348" i="6"/>
  <c r="Q348" i="6"/>
  <c r="P348" i="6"/>
  <c r="O348" i="6"/>
  <c r="N348" i="6"/>
  <c r="M348" i="6"/>
  <c r="L348" i="6"/>
  <c r="I348" i="6"/>
  <c r="AI347" i="6"/>
  <c r="AH347" i="6" s="1"/>
  <c r="Z347" i="6"/>
  <c r="Y347" i="6"/>
  <c r="X347" i="6"/>
  <c r="W347" i="6"/>
  <c r="V347" i="6"/>
  <c r="U347" i="6"/>
  <c r="T347" i="6"/>
  <c r="S347" i="6"/>
  <c r="R347" i="6"/>
  <c r="Q347" i="6"/>
  <c r="P347" i="6"/>
  <c r="O347" i="6"/>
  <c r="N347" i="6"/>
  <c r="M347" i="6"/>
  <c r="L347" i="6"/>
  <c r="I347" i="6"/>
  <c r="AI346" i="6"/>
  <c r="AH346" i="6" s="1"/>
  <c r="Z346" i="6"/>
  <c r="Y346" i="6"/>
  <c r="X346" i="6"/>
  <c r="W346" i="6"/>
  <c r="V346" i="6"/>
  <c r="U346" i="6"/>
  <c r="T346" i="6"/>
  <c r="S346" i="6"/>
  <c r="R346" i="6"/>
  <c r="Q346" i="6"/>
  <c r="P346" i="6"/>
  <c r="O346" i="6"/>
  <c r="N346" i="6"/>
  <c r="M346" i="6"/>
  <c r="L346" i="6"/>
  <c r="I346" i="6"/>
  <c r="AI345" i="6"/>
  <c r="AH345" i="6" s="1"/>
  <c r="Z345" i="6"/>
  <c r="Y345" i="6"/>
  <c r="X345" i="6"/>
  <c r="W345" i="6"/>
  <c r="V345" i="6"/>
  <c r="U345" i="6"/>
  <c r="T345" i="6"/>
  <c r="S345" i="6"/>
  <c r="R345" i="6"/>
  <c r="Q345" i="6"/>
  <c r="P345" i="6"/>
  <c r="O345" i="6"/>
  <c r="N345" i="6"/>
  <c r="M345" i="6"/>
  <c r="L345" i="6"/>
  <c r="I345" i="6"/>
  <c r="AI344" i="6"/>
  <c r="AH344" i="6" s="1"/>
  <c r="Z344" i="6"/>
  <c r="Y344" i="6"/>
  <c r="X344" i="6"/>
  <c r="W344" i="6"/>
  <c r="V344" i="6"/>
  <c r="U344" i="6"/>
  <c r="T344" i="6"/>
  <c r="S344" i="6"/>
  <c r="R344" i="6"/>
  <c r="Q344" i="6"/>
  <c r="P344" i="6"/>
  <c r="O344" i="6"/>
  <c r="N344" i="6"/>
  <c r="M344" i="6"/>
  <c r="L344" i="6"/>
  <c r="I344" i="6"/>
  <c r="AI343" i="6"/>
  <c r="AH343" i="6" s="1"/>
  <c r="Z343" i="6"/>
  <c r="Y343" i="6"/>
  <c r="X343" i="6"/>
  <c r="W343" i="6"/>
  <c r="V343" i="6"/>
  <c r="U343" i="6"/>
  <c r="T343" i="6"/>
  <c r="S343" i="6"/>
  <c r="R343" i="6"/>
  <c r="Q343" i="6"/>
  <c r="P343" i="6"/>
  <c r="O343" i="6"/>
  <c r="N343" i="6"/>
  <c r="M343" i="6"/>
  <c r="L343" i="6"/>
  <c r="I343" i="6"/>
  <c r="AI342" i="6"/>
  <c r="AH342" i="6" s="1"/>
  <c r="Z342" i="6"/>
  <c r="Y342" i="6"/>
  <c r="X342" i="6"/>
  <c r="W342" i="6"/>
  <c r="V342" i="6"/>
  <c r="U342" i="6"/>
  <c r="T342" i="6"/>
  <c r="S342" i="6"/>
  <c r="R342" i="6"/>
  <c r="Q342" i="6"/>
  <c r="P342" i="6"/>
  <c r="O342" i="6"/>
  <c r="N342" i="6"/>
  <c r="M342" i="6"/>
  <c r="L342" i="6"/>
  <c r="I342" i="6"/>
  <c r="AI341" i="6"/>
  <c r="AH341" i="6" s="1"/>
  <c r="Z341" i="6"/>
  <c r="Y341" i="6"/>
  <c r="X341" i="6"/>
  <c r="W341" i="6"/>
  <c r="V341" i="6"/>
  <c r="U341" i="6"/>
  <c r="T341" i="6"/>
  <c r="S341" i="6"/>
  <c r="R341" i="6"/>
  <c r="Q341" i="6"/>
  <c r="P341" i="6"/>
  <c r="O341" i="6"/>
  <c r="N341" i="6"/>
  <c r="M341" i="6"/>
  <c r="L341" i="6"/>
  <c r="I341" i="6"/>
  <c r="AI340" i="6"/>
  <c r="AH340" i="6" s="1"/>
  <c r="Z340" i="6"/>
  <c r="Y340" i="6"/>
  <c r="X340" i="6"/>
  <c r="W340" i="6"/>
  <c r="V340" i="6"/>
  <c r="U340" i="6"/>
  <c r="T340" i="6"/>
  <c r="S340" i="6"/>
  <c r="R340" i="6"/>
  <c r="Q340" i="6"/>
  <c r="P340" i="6"/>
  <c r="O340" i="6"/>
  <c r="N340" i="6"/>
  <c r="M340" i="6"/>
  <c r="L340" i="6"/>
  <c r="I340" i="6"/>
  <c r="AI339" i="6"/>
  <c r="AH339" i="6" s="1"/>
  <c r="Z339" i="6"/>
  <c r="Y339" i="6"/>
  <c r="X339" i="6"/>
  <c r="W339" i="6"/>
  <c r="V339" i="6"/>
  <c r="U339" i="6"/>
  <c r="T339" i="6"/>
  <c r="S339" i="6"/>
  <c r="R339" i="6"/>
  <c r="Q339" i="6"/>
  <c r="P339" i="6"/>
  <c r="O339" i="6"/>
  <c r="N339" i="6"/>
  <c r="M339" i="6"/>
  <c r="L339" i="6"/>
  <c r="I339" i="6"/>
  <c r="AI338" i="6"/>
  <c r="AH338" i="6" s="1"/>
  <c r="Z338" i="6"/>
  <c r="Y338" i="6"/>
  <c r="X338" i="6"/>
  <c r="W338" i="6"/>
  <c r="V338" i="6"/>
  <c r="U338" i="6"/>
  <c r="T338" i="6"/>
  <c r="S338" i="6"/>
  <c r="R338" i="6"/>
  <c r="Q338" i="6"/>
  <c r="P338" i="6"/>
  <c r="O338" i="6"/>
  <c r="N338" i="6"/>
  <c r="M338" i="6"/>
  <c r="L338" i="6"/>
  <c r="I338" i="6"/>
  <c r="AI337" i="6"/>
  <c r="AH337" i="6" s="1"/>
  <c r="Z337" i="6"/>
  <c r="Y337" i="6"/>
  <c r="X337" i="6"/>
  <c r="W337" i="6"/>
  <c r="V337" i="6"/>
  <c r="U337" i="6"/>
  <c r="T337" i="6"/>
  <c r="S337" i="6"/>
  <c r="R337" i="6"/>
  <c r="Q337" i="6"/>
  <c r="P337" i="6"/>
  <c r="O337" i="6"/>
  <c r="N337" i="6"/>
  <c r="M337" i="6"/>
  <c r="L337" i="6"/>
  <c r="I337" i="6"/>
  <c r="AI336" i="6"/>
  <c r="AH336" i="6" s="1"/>
  <c r="Z336" i="6"/>
  <c r="Y336" i="6"/>
  <c r="X336" i="6"/>
  <c r="W336" i="6"/>
  <c r="V336" i="6"/>
  <c r="U336" i="6"/>
  <c r="T336" i="6"/>
  <c r="S336" i="6"/>
  <c r="R336" i="6"/>
  <c r="Q336" i="6"/>
  <c r="P336" i="6"/>
  <c r="O336" i="6"/>
  <c r="N336" i="6"/>
  <c r="M336" i="6"/>
  <c r="L336" i="6"/>
  <c r="I336" i="6"/>
  <c r="AI335" i="6"/>
  <c r="AH335" i="6" s="1"/>
  <c r="Z335" i="6"/>
  <c r="Y335" i="6"/>
  <c r="X335" i="6"/>
  <c r="W335" i="6"/>
  <c r="V335" i="6"/>
  <c r="U335" i="6"/>
  <c r="T335" i="6"/>
  <c r="S335" i="6"/>
  <c r="R335" i="6"/>
  <c r="Q335" i="6"/>
  <c r="P335" i="6"/>
  <c r="O335" i="6"/>
  <c r="N335" i="6"/>
  <c r="M335" i="6"/>
  <c r="L335" i="6"/>
  <c r="I335" i="6"/>
  <c r="AI334" i="6"/>
  <c r="AH334" i="6" s="1"/>
  <c r="Z334" i="6"/>
  <c r="Y334" i="6"/>
  <c r="X334" i="6"/>
  <c r="W334" i="6"/>
  <c r="V334" i="6"/>
  <c r="U334" i="6"/>
  <c r="T334" i="6"/>
  <c r="S334" i="6"/>
  <c r="R334" i="6"/>
  <c r="Q334" i="6"/>
  <c r="P334" i="6"/>
  <c r="O334" i="6"/>
  <c r="N334" i="6"/>
  <c r="M334" i="6"/>
  <c r="L334" i="6"/>
  <c r="I334" i="6"/>
  <c r="AI333" i="6"/>
  <c r="AH333" i="6" s="1"/>
  <c r="Z333" i="6"/>
  <c r="Y333" i="6"/>
  <c r="X333" i="6"/>
  <c r="W333" i="6"/>
  <c r="V333" i="6"/>
  <c r="U333" i="6"/>
  <c r="T333" i="6"/>
  <c r="S333" i="6"/>
  <c r="R333" i="6"/>
  <c r="Q333" i="6"/>
  <c r="P333" i="6"/>
  <c r="O333" i="6"/>
  <c r="N333" i="6"/>
  <c r="M333" i="6"/>
  <c r="L333" i="6"/>
  <c r="I333" i="6"/>
  <c r="AI332" i="6"/>
  <c r="AH332" i="6" s="1"/>
  <c r="Z332" i="6"/>
  <c r="Y332" i="6"/>
  <c r="X332" i="6"/>
  <c r="W332" i="6"/>
  <c r="V332" i="6"/>
  <c r="U332" i="6"/>
  <c r="T332" i="6"/>
  <c r="S332" i="6"/>
  <c r="R332" i="6"/>
  <c r="Q332" i="6"/>
  <c r="P332" i="6"/>
  <c r="O332" i="6"/>
  <c r="N332" i="6"/>
  <c r="M332" i="6"/>
  <c r="L332" i="6"/>
  <c r="I332" i="6"/>
  <c r="AI331" i="6"/>
  <c r="AH331" i="6" s="1"/>
  <c r="Z331" i="6"/>
  <c r="Y331" i="6"/>
  <c r="X331" i="6"/>
  <c r="W331" i="6"/>
  <c r="V331" i="6"/>
  <c r="U331" i="6"/>
  <c r="T331" i="6"/>
  <c r="S331" i="6"/>
  <c r="R331" i="6"/>
  <c r="Q331" i="6"/>
  <c r="P331" i="6"/>
  <c r="O331" i="6"/>
  <c r="N331" i="6"/>
  <c r="M331" i="6"/>
  <c r="L331" i="6"/>
  <c r="I331" i="6"/>
  <c r="AI330" i="6"/>
  <c r="AH330" i="6" s="1"/>
  <c r="Z330" i="6"/>
  <c r="Y330" i="6"/>
  <c r="X330" i="6"/>
  <c r="W330" i="6"/>
  <c r="V330" i="6"/>
  <c r="U330" i="6"/>
  <c r="T330" i="6"/>
  <c r="S330" i="6"/>
  <c r="R330" i="6"/>
  <c r="Q330" i="6"/>
  <c r="P330" i="6"/>
  <c r="O330" i="6"/>
  <c r="N330" i="6"/>
  <c r="M330" i="6"/>
  <c r="L330" i="6"/>
  <c r="I330" i="6"/>
  <c r="AI329" i="6"/>
  <c r="AH329" i="6" s="1"/>
  <c r="Z329" i="6"/>
  <c r="Y329" i="6"/>
  <c r="X329" i="6"/>
  <c r="W329" i="6"/>
  <c r="V329" i="6"/>
  <c r="U329" i="6"/>
  <c r="T329" i="6"/>
  <c r="S329" i="6"/>
  <c r="R329" i="6"/>
  <c r="Q329" i="6"/>
  <c r="P329" i="6"/>
  <c r="O329" i="6"/>
  <c r="N329" i="6"/>
  <c r="M329" i="6"/>
  <c r="L329" i="6"/>
  <c r="I329" i="6"/>
  <c r="AI328" i="6"/>
  <c r="AH328" i="6" s="1"/>
  <c r="Z328" i="6"/>
  <c r="Y328" i="6"/>
  <c r="X328" i="6"/>
  <c r="W328" i="6"/>
  <c r="V328" i="6"/>
  <c r="U328" i="6"/>
  <c r="T328" i="6"/>
  <c r="S328" i="6"/>
  <c r="R328" i="6"/>
  <c r="Q328" i="6"/>
  <c r="P328" i="6"/>
  <c r="O328" i="6"/>
  <c r="N328" i="6"/>
  <c r="M328" i="6"/>
  <c r="L328" i="6"/>
  <c r="I328" i="6"/>
  <c r="AI327" i="6"/>
  <c r="AH327" i="6" s="1"/>
  <c r="Z327" i="6"/>
  <c r="Y327" i="6"/>
  <c r="X327" i="6"/>
  <c r="W327" i="6"/>
  <c r="V327" i="6"/>
  <c r="U327" i="6"/>
  <c r="T327" i="6"/>
  <c r="S327" i="6"/>
  <c r="R327" i="6"/>
  <c r="Q327" i="6"/>
  <c r="P327" i="6"/>
  <c r="O327" i="6"/>
  <c r="N327" i="6"/>
  <c r="M327" i="6"/>
  <c r="L327" i="6"/>
  <c r="I327" i="6"/>
  <c r="AI326" i="6"/>
  <c r="AH326" i="6" s="1"/>
  <c r="Z326" i="6"/>
  <c r="Y326" i="6"/>
  <c r="X326" i="6"/>
  <c r="W326" i="6"/>
  <c r="V326" i="6"/>
  <c r="U326" i="6"/>
  <c r="T326" i="6"/>
  <c r="S326" i="6"/>
  <c r="R326" i="6"/>
  <c r="Q326" i="6"/>
  <c r="P326" i="6"/>
  <c r="O326" i="6"/>
  <c r="N326" i="6"/>
  <c r="M326" i="6"/>
  <c r="L326" i="6"/>
  <c r="I326" i="6"/>
  <c r="AI325" i="6"/>
  <c r="AH325" i="6" s="1"/>
  <c r="Z325" i="6"/>
  <c r="Y325" i="6"/>
  <c r="X325" i="6"/>
  <c r="W325" i="6"/>
  <c r="V325" i="6"/>
  <c r="U325" i="6"/>
  <c r="T325" i="6"/>
  <c r="S325" i="6"/>
  <c r="R325" i="6"/>
  <c r="Q325" i="6"/>
  <c r="P325" i="6"/>
  <c r="O325" i="6"/>
  <c r="N325" i="6"/>
  <c r="M325" i="6"/>
  <c r="L325" i="6"/>
  <c r="I325" i="6"/>
  <c r="AI324" i="6"/>
  <c r="AH324" i="6" s="1"/>
  <c r="Z324" i="6"/>
  <c r="Y324" i="6"/>
  <c r="X324" i="6"/>
  <c r="W324" i="6"/>
  <c r="V324" i="6"/>
  <c r="U324" i="6"/>
  <c r="T324" i="6"/>
  <c r="S324" i="6"/>
  <c r="R324" i="6"/>
  <c r="Q324" i="6"/>
  <c r="P324" i="6"/>
  <c r="O324" i="6"/>
  <c r="N324" i="6"/>
  <c r="M324" i="6"/>
  <c r="L324" i="6"/>
  <c r="I324" i="6"/>
  <c r="AI323" i="6"/>
  <c r="AH323" i="6" s="1"/>
  <c r="Z323" i="6"/>
  <c r="Y323" i="6"/>
  <c r="X323" i="6"/>
  <c r="W323" i="6"/>
  <c r="V323" i="6"/>
  <c r="U323" i="6"/>
  <c r="T323" i="6"/>
  <c r="S323" i="6"/>
  <c r="R323" i="6"/>
  <c r="Q323" i="6"/>
  <c r="P323" i="6"/>
  <c r="O323" i="6"/>
  <c r="N323" i="6"/>
  <c r="M323" i="6"/>
  <c r="L323" i="6"/>
  <c r="I323" i="6"/>
  <c r="AI322" i="6"/>
  <c r="AH322" i="6" s="1"/>
  <c r="Z322" i="6"/>
  <c r="Y322" i="6"/>
  <c r="X322" i="6"/>
  <c r="W322" i="6"/>
  <c r="V322" i="6"/>
  <c r="U322" i="6"/>
  <c r="T322" i="6"/>
  <c r="S322" i="6"/>
  <c r="R322" i="6"/>
  <c r="Q322" i="6"/>
  <c r="P322" i="6"/>
  <c r="O322" i="6"/>
  <c r="N322" i="6"/>
  <c r="M322" i="6"/>
  <c r="L322" i="6"/>
  <c r="I322" i="6"/>
  <c r="AI321" i="6"/>
  <c r="AH321" i="6" s="1"/>
  <c r="Z321" i="6"/>
  <c r="Y321" i="6"/>
  <c r="X321" i="6"/>
  <c r="W321" i="6"/>
  <c r="V321" i="6"/>
  <c r="U321" i="6"/>
  <c r="T321" i="6"/>
  <c r="S321" i="6"/>
  <c r="R321" i="6"/>
  <c r="Q321" i="6"/>
  <c r="P321" i="6"/>
  <c r="O321" i="6"/>
  <c r="N321" i="6"/>
  <c r="M321" i="6"/>
  <c r="L321" i="6"/>
  <c r="I321" i="6"/>
  <c r="AI320" i="6"/>
  <c r="AH320" i="6" s="1"/>
  <c r="Z320" i="6"/>
  <c r="Y320" i="6"/>
  <c r="X320" i="6"/>
  <c r="W320" i="6"/>
  <c r="V320" i="6"/>
  <c r="U320" i="6"/>
  <c r="T320" i="6"/>
  <c r="S320" i="6"/>
  <c r="R320" i="6"/>
  <c r="Q320" i="6"/>
  <c r="P320" i="6"/>
  <c r="O320" i="6"/>
  <c r="N320" i="6"/>
  <c r="M320" i="6"/>
  <c r="L320" i="6"/>
  <c r="I320" i="6"/>
  <c r="AI319" i="6"/>
  <c r="AH319" i="6" s="1"/>
  <c r="Z319" i="6"/>
  <c r="Y319" i="6"/>
  <c r="X319" i="6"/>
  <c r="W319" i="6"/>
  <c r="V319" i="6"/>
  <c r="U319" i="6"/>
  <c r="T319" i="6"/>
  <c r="S319" i="6"/>
  <c r="R319" i="6"/>
  <c r="Q319" i="6"/>
  <c r="P319" i="6"/>
  <c r="O319" i="6"/>
  <c r="N319" i="6"/>
  <c r="M319" i="6"/>
  <c r="L319" i="6"/>
  <c r="I319" i="6"/>
  <c r="AI318" i="6"/>
  <c r="AH318" i="6" s="1"/>
  <c r="Z318" i="6"/>
  <c r="Y318" i="6"/>
  <c r="X318" i="6"/>
  <c r="W318" i="6"/>
  <c r="V318" i="6"/>
  <c r="U318" i="6"/>
  <c r="T318" i="6"/>
  <c r="S318" i="6"/>
  <c r="R318" i="6"/>
  <c r="Q318" i="6"/>
  <c r="P318" i="6"/>
  <c r="O318" i="6"/>
  <c r="N318" i="6"/>
  <c r="M318" i="6"/>
  <c r="L318" i="6"/>
  <c r="I318" i="6"/>
  <c r="AI317" i="6"/>
  <c r="AH317" i="6" s="1"/>
  <c r="Z317" i="6"/>
  <c r="Y317" i="6"/>
  <c r="X317" i="6"/>
  <c r="W317" i="6"/>
  <c r="V317" i="6"/>
  <c r="U317" i="6"/>
  <c r="T317" i="6"/>
  <c r="S317" i="6"/>
  <c r="R317" i="6"/>
  <c r="Q317" i="6"/>
  <c r="P317" i="6"/>
  <c r="O317" i="6"/>
  <c r="N317" i="6"/>
  <c r="M317" i="6"/>
  <c r="L317" i="6"/>
  <c r="I317" i="6"/>
  <c r="AI316" i="6"/>
  <c r="AH316" i="6"/>
  <c r="Z316" i="6"/>
  <c r="Y316" i="6"/>
  <c r="X316" i="6"/>
  <c r="W316" i="6"/>
  <c r="V316" i="6"/>
  <c r="U316" i="6"/>
  <c r="T316" i="6"/>
  <c r="S316" i="6"/>
  <c r="R316" i="6"/>
  <c r="Q316" i="6"/>
  <c r="P316" i="6"/>
  <c r="O316" i="6"/>
  <c r="N316" i="6"/>
  <c r="M316" i="6"/>
  <c r="L316" i="6"/>
  <c r="I316" i="6"/>
  <c r="AI315" i="6"/>
  <c r="AH315" i="6" s="1"/>
  <c r="Z315" i="6"/>
  <c r="Y315" i="6"/>
  <c r="X315" i="6"/>
  <c r="W315" i="6"/>
  <c r="V315" i="6"/>
  <c r="U315" i="6"/>
  <c r="T315" i="6"/>
  <c r="S315" i="6"/>
  <c r="R315" i="6"/>
  <c r="Q315" i="6"/>
  <c r="P315" i="6"/>
  <c r="O315" i="6"/>
  <c r="N315" i="6"/>
  <c r="M315" i="6"/>
  <c r="L315" i="6"/>
  <c r="I315" i="6"/>
  <c r="AI314" i="6"/>
  <c r="AH314" i="6" s="1"/>
  <c r="Z314" i="6"/>
  <c r="Y314" i="6"/>
  <c r="X314" i="6"/>
  <c r="W314" i="6"/>
  <c r="V314" i="6"/>
  <c r="U314" i="6"/>
  <c r="T314" i="6"/>
  <c r="S314" i="6"/>
  <c r="R314" i="6"/>
  <c r="Q314" i="6"/>
  <c r="P314" i="6"/>
  <c r="O314" i="6"/>
  <c r="N314" i="6"/>
  <c r="M314" i="6"/>
  <c r="L314" i="6"/>
  <c r="I314" i="6"/>
  <c r="AI313" i="6"/>
  <c r="AH313" i="6" s="1"/>
  <c r="Z313" i="6"/>
  <c r="Y313" i="6"/>
  <c r="X313" i="6"/>
  <c r="W313" i="6"/>
  <c r="V313" i="6"/>
  <c r="U313" i="6"/>
  <c r="T313" i="6"/>
  <c r="S313" i="6"/>
  <c r="R313" i="6"/>
  <c r="Q313" i="6"/>
  <c r="P313" i="6"/>
  <c r="O313" i="6"/>
  <c r="N313" i="6"/>
  <c r="M313" i="6"/>
  <c r="L313" i="6"/>
  <c r="I313" i="6"/>
  <c r="AI312" i="6"/>
  <c r="AH312" i="6" s="1"/>
  <c r="Z312" i="6"/>
  <c r="Y312" i="6"/>
  <c r="X312" i="6"/>
  <c r="W312" i="6"/>
  <c r="V312" i="6"/>
  <c r="U312" i="6"/>
  <c r="T312" i="6"/>
  <c r="S312" i="6"/>
  <c r="R312" i="6"/>
  <c r="Q312" i="6"/>
  <c r="P312" i="6"/>
  <c r="O312" i="6"/>
  <c r="N312" i="6"/>
  <c r="M312" i="6"/>
  <c r="L312" i="6"/>
  <c r="I312" i="6"/>
  <c r="AI311" i="6"/>
  <c r="AH311" i="6" s="1"/>
  <c r="Z311" i="6"/>
  <c r="Y311" i="6"/>
  <c r="X311" i="6"/>
  <c r="W311" i="6"/>
  <c r="V311" i="6"/>
  <c r="U311" i="6"/>
  <c r="T311" i="6"/>
  <c r="S311" i="6"/>
  <c r="R311" i="6"/>
  <c r="Q311" i="6"/>
  <c r="P311" i="6"/>
  <c r="O311" i="6"/>
  <c r="N311" i="6"/>
  <c r="M311" i="6"/>
  <c r="L311" i="6"/>
  <c r="I311" i="6"/>
  <c r="AI310" i="6"/>
  <c r="AH310" i="6" s="1"/>
  <c r="Z310" i="6"/>
  <c r="Y310" i="6"/>
  <c r="X310" i="6"/>
  <c r="W310" i="6"/>
  <c r="V310" i="6"/>
  <c r="U310" i="6"/>
  <c r="T310" i="6"/>
  <c r="S310" i="6"/>
  <c r="R310" i="6"/>
  <c r="Q310" i="6"/>
  <c r="P310" i="6"/>
  <c r="O310" i="6"/>
  <c r="N310" i="6"/>
  <c r="M310" i="6"/>
  <c r="L310" i="6"/>
  <c r="I310" i="6"/>
  <c r="AI309" i="6"/>
  <c r="AH309" i="6" s="1"/>
  <c r="Z309" i="6"/>
  <c r="Y309" i="6"/>
  <c r="X309" i="6"/>
  <c r="W309" i="6"/>
  <c r="V309" i="6"/>
  <c r="U309" i="6"/>
  <c r="T309" i="6"/>
  <c r="S309" i="6"/>
  <c r="R309" i="6"/>
  <c r="Q309" i="6"/>
  <c r="P309" i="6"/>
  <c r="O309" i="6"/>
  <c r="N309" i="6"/>
  <c r="M309" i="6"/>
  <c r="L309" i="6"/>
  <c r="I309" i="6"/>
  <c r="AI308" i="6"/>
  <c r="AH308" i="6" s="1"/>
  <c r="Z308" i="6"/>
  <c r="Y308" i="6"/>
  <c r="X308" i="6"/>
  <c r="W308" i="6"/>
  <c r="V308" i="6"/>
  <c r="U308" i="6"/>
  <c r="T308" i="6"/>
  <c r="S308" i="6"/>
  <c r="R308" i="6"/>
  <c r="Q308" i="6"/>
  <c r="P308" i="6"/>
  <c r="O308" i="6"/>
  <c r="N308" i="6"/>
  <c r="M308" i="6"/>
  <c r="L308" i="6"/>
  <c r="I308" i="6"/>
  <c r="AI307" i="6"/>
  <c r="AH307" i="6" s="1"/>
  <c r="Z307" i="6"/>
  <c r="Y307" i="6"/>
  <c r="X307" i="6"/>
  <c r="W307" i="6"/>
  <c r="V307" i="6"/>
  <c r="U307" i="6"/>
  <c r="T307" i="6"/>
  <c r="S307" i="6"/>
  <c r="R307" i="6"/>
  <c r="Q307" i="6"/>
  <c r="P307" i="6"/>
  <c r="O307" i="6"/>
  <c r="N307" i="6"/>
  <c r="M307" i="6"/>
  <c r="L307" i="6"/>
  <c r="I307" i="6"/>
  <c r="AI306" i="6"/>
  <c r="AH306" i="6" s="1"/>
  <c r="Z306" i="6"/>
  <c r="Y306" i="6"/>
  <c r="X306" i="6"/>
  <c r="W306" i="6"/>
  <c r="V306" i="6"/>
  <c r="U306" i="6"/>
  <c r="T306" i="6"/>
  <c r="S306" i="6"/>
  <c r="R306" i="6"/>
  <c r="Q306" i="6"/>
  <c r="P306" i="6"/>
  <c r="O306" i="6"/>
  <c r="N306" i="6"/>
  <c r="M306" i="6"/>
  <c r="L306" i="6"/>
  <c r="I306" i="6"/>
  <c r="AI305" i="6"/>
  <c r="AH305" i="6" s="1"/>
  <c r="Z305" i="6"/>
  <c r="Y305" i="6"/>
  <c r="X305" i="6"/>
  <c r="W305" i="6"/>
  <c r="V305" i="6"/>
  <c r="U305" i="6"/>
  <c r="T305" i="6"/>
  <c r="S305" i="6"/>
  <c r="R305" i="6"/>
  <c r="Q305" i="6"/>
  <c r="P305" i="6"/>
  <c r="O305" i="6"/>
  <c r="N305" i="6"/>
  <c r="M305" i="6"/>
  <c r="L305" i="6"/>
  <c r="I305" i="6"/>
  <c r="AI304" i="6"/>
  <c r="AH304" i="6"/>
  <c r="Z304" i="6"/>
  <c r="Y304" i="6"/>
  <c r="X304" i="6"/>
  <c r="W304" i="6"/>
  <c r="V304" i="6"/>
  <c r="U304" i="6"/>
  <c r="T304" i="6"/>
  <c r="S304" i="6"/>
  <c r="R304" i="6"/>
  <c r="Q304" i="6"/>
  <c r="P304" i="6"/>
  <c r="O304" i="6"/>
  <c r="N304" i="6"/>
  <c r="M304" i="6"/>
  <c r="L304" i="6"/>
  <c r="I304" i="6"/>
  <c r="AI303" i="6"/>
  <c r="AH303" i="6" s="1"/>
  <c r="Z303" i="6"/>
  <c r="Y303" i="6"/>
  <c r="X303" i="6"/>
  <c r="W303" i="6"/>
  <c r="V303" i="6"/>
  <c r="U303" i="6"/>
  <c r="T303" i="6"/>
  <c r="S303" i="6"/>
  <c r="R303" i="6"/>
  <c r="Q303" i="6"/>
  <c r="P303" i="6"/>
  <c r="O303" i="6"/>
  <c r="N303" i="6"/>
  <c r="M303" i="6"/>
  <c r="L303" i="6"/>
  <c r="I303" i="6"/>
  <c r="AI302" i="6"/>
  <c r="AH302" i="6" s="1"/>
  <c r="Z302" i="6"/>
  <c r="Y302" i="6"/>
  <c r="X302" i="6"/>
  <c r="W302" i="6"/>
  <c r="V302" i="6"/>
  <c r="U302" i="6"/>
  <c r="T302" i="6"/>
  <c r="S302" i="6"/>
  <c r="R302" i="6"/>
  <c r="Q302" i="6"/>
  <c r="P302" i="6"/>
  <c r="O302" i="6"/>
  <c r="N302" i="6"/>
  <c r="M302" i="6"/>
  <c r="L302" i="6"/>
  <c r="I302" i="6"/>
  <c r="AI301" i="6"/>
  <c r="AH301" i="6" s="1"/>
  <c r="Z301" i="6"/>
  <c r="Y301" i="6"/>
  <c r="X301" i="6"/>
  <c r="W301" i="6"/>
  <c r="V301" i="6"/>
  <c r="U301" i="6"/>
  <c r="T301" i="6"/>
  <c r="S301" i="6"/>
  <c r="R301" i="6"/>
  <c r="Q301" i="6"/>
  <c r="P301" i="6"/>
  <c r="O301" i="6"/>
  <c r="N301" i="6"/>
  <c r="M301" i="6"/>
  <c r="L301" i="6"/>
  <c r="I301" i="6"/>
  <c r="AI300" i="6"/>
  <c r="AH300" i="6" s="1"/>
  <c r="Z300" i="6"/>
  <c r="Y300" i="6"/>
  <c r="X300" i="6"/>
  <c r="W300" i="6"/>
  <c r="V300" i="6"/>
  <c r="U300" i="6"/>
  <c r="T300" i="6"/>
  <c r="S300" i="6"/>
  <c r="R300" i="6"/>
  <c r="Q300" i="6"/>
  <c r="P300" i="6"/>
  <c r="O300" i="6"/>
  <c r="N300" i="6"/>
  <c r="M300" i="6"/>
  <c r="L300" i="6"/>
  <c r="I300" i="6"/>
  <c r="AI299" i="6"/>
  <c r="AH299" i="6" s="1"/>
  <c r="Z299" i="6"/>
  <c r="Y299" i="6"/>
  <c r="X299" i="6"/>
  <c r="W299" i="6"/>
  <c r="V299" i="6"/>
  <c r="U299" i="6"/>
  <c r="T299" i="6"/>
  <c r="S299" i="6"/>
  <c r="R299" i="6"/>
  <c r="Q299" i="6"/>
  <c r="P299" i="6"/>
  <c r="O299" i="6"/>
  <c r="N299" i="6"/>
  <c r="M299" i="6"/>
  <c r="L299" i="6"/>
  <c r="I299" i="6"/>
  <c r="AI298" i="6"/>
  <c r="AH298" i="6" s="1"/>
  <c r="Z298" i="6"/>
  <c r="Y298" i="6"/>
  <c r="X298" i="6"/>
  <c r="W298" i="6"/>
  <c r="V298" i="6"/>
  <c r="U298" i="6"/>
  <c r="T298" i="6"/>
  <c r="S298" i="6"/>
  <c r="R298" i="6"/>
  <c r="Q298" i="6"/>
  <c r="P298" i="6"/>
  <c r="O298" i="6"/>
  <c r="N298" i="6"/>
  <c r="M298" i="6"/>
  <c r="L298" i="6"/>
  <c r="I298" i="6"/>
  <c r="AI297" i="6"/>
  <c r="AH297" i="6" s="1"/>
  <c r="Z297" i="6"/>
  <c r="Y297" i="6"/>
  <c r="X297" i="6"/>
  <c r="W297" i="6"/>
  <c r="V297" i="6"/>
  <c r="U297" i="6"/>
  <c r="T297" i="6"/>
  <c r="S297" i="6"/>
  <c r="R297" i="6"/>
  <c r="Q297" i="6"/>
  <c r="P297" i="6"/>
  <c r="O297" i="6"/>
  <c r="N297" i="6"/>
  <c r="M297" i="6"/>
  <c r="L297" i="6"/>
  <c r="I297" i="6"/>
  <c r="AI296" i="6"/>
  <c r="AH296" i="6" s="1"/>
  <c r="Z296" i="6"/>
  <c r="Y296" i="6"/>
  <c r="X296" i="6"/>
  <c r="W296" i="6"/>
  <c r="V296" i="6"/>
  <c r="U296" i="6"/>
  <c r="T296" i="6"/>
  <c r="S296" i="6"/>
  <c r="R296" i="6"/>
  <c r="Q296" i="6"/>
  <c r="P296" i="6"/>
  <c r="O296" i="6"/>
  <c r="N296" i="6"/>
  <c r="M296" i="6"/>
  <c r="L296" i="6"/>
  <c r="I296" i="6"/>
  <c r="AI295" i="6"/>
  <c r="AH295" i="6" s="1"/>
  <c r="Z295" i="6"/>
  <c r="Y295" i="6"/>
  <c r="X295" i="6"/>
  <c r="W295" i="6"/>
  <c r="V295" i="6"/>
  <c r="U295" i="6"/>
  <c r="T295" i="6"/>
  <c r="S295" i="6"/>
  <c r="R295" i="6"/>
  <c r="Q295" i="6"/>
  <c r="P295" i="6"/>
  <c r="O295" i="6"/>
  <c r="N295" i="6"/>
  <c r="M295" i="6"/>
  <c r="L295" i="6"/>
  <c r="I295" i="6"/>
  <c r="AI294" i="6"/>
  <c r="AH294" i="6" s="1"/>
  <c r="Z294" i="6"/>
  <c r="Y294" i="6"/>
  <c r="X294" i="6"/>
  <c r="W294" i="6"/>
  <c r="V294" i="6"/>
  <c r="U294" i="6"/>
  <c r="T294" i="6"/>
  <c r="S294" i="6"/>
  <c r="R294" i="6"/>
  <c r="Q294" i="6"/>
  <c r="P294" i="6"/>
  <c r="O294" i="6"/>
  <c r="N294" i="6"/>
  <c r="M294" i="6"/>
  <c r="L294" i="6"/>
  <c r="I294" i="6"/>
  <c r="AI293" i="6"/>
  <c r="AH293" i="6" s="1"/>
  <c r="Z293" i="6"/>
  <c r="Y293" i="6"/>
  <c r="X293" i="6"/>
  <c r="W293" i="6"/>
  <c r="V293" i="6"/>
  <c r="U293" i="6"/>
  <c r="T293" i="6"/>
  <c r="S293" i="6"/>
  <c r="R293" i="6"/>
  <c r="Q293" i="6"/>
  <c r="P293" i="6"/>
  <c r="O293" i="6"/>
  <c r="N293" i="6"/>
  <c r="M293" i="6"/>
  <c r="L293" i="6"/>
  <c r="I293" i="6"/>
  <c r="AI292" i="6"/>
  <c r="AH292" i="6" s="1"/>
  <c r="Z292" i="6"/>
  <c r="Y292" i="6"/>
  <c r="X292" i="6"/>
  <c r="W292" i="6"/>
  <c r="V292" i="6"/>
  <c r="U292" i="6"/>
  <c r="T292" i="6"/>
  <c r="S292" i="6"/>
  <c r="R292" i="6"/>
  <c r="Q292" i="6"/>
  <c r="P292" i="6"/>
  <c r="O292" i="6"/>
  <c r="N292" i="6"/>
  <c r="M292" i="6"/>
  <c r="L292" i="6"/>
  <c r="I292" i="6"/>
  <c r="AI291" i="6"/>
  <c r="AH291" i="6" s="1"/>
  <c r="Z291" i="6"/>
  <c r="Y291" i="6"/>
  <c r="X291" i="6"/>
  <c r="W291" i="6"/>
  <c r="V291" i="6"/>
  <c r="U291" i="6"/>
  <c r="T291" i="6"/>
  <c r="S291" i="6"/>
  <c r="R291" i="6"/>
  <c r="Q291" i="6"/>
  <c r="P291" i="6"/>
  <c r="O291" i="6"/>
  <c r="N291" i="6"/>
  <c r="M291" i="6"/>
  <c r="L291" i="6"/>
  <c r="I291" i="6"/>
  <c r="AI290" i="6"/>
  <c r="AH290" i="6" s="1"/>
  <c r="Z290" i="6"/>
  <c r="Y290" i="6"/>
  <c r="X290" i="6"/>
  <c r="W290" i="6"/>
  <c r="V290" i="6"/>
  <c r="U290" i="6"/>
  <c r="T290" i="6"/>
  <c r="S290" i="6"/>
  <c r="R290" i="6"/>
  <c r="Q290" i="6"/>
  <c r="P290" i="6"/>
  <c r="O290" i="6"/>
  <c r="N290" i="6"/>
  <c r="M290" i="6"/>
  <c r="L290" i="6"/>
  <c r="I290" i="6"/>
  <c r="AI289" i="6"/>
  <c r="AH289" i="6" s="1"/>
  <c r="Z289" i="6"/>
  <c r="Y289" i="6"/>
  <c r="X289" i="6"/>
  <c r="W289" i="6"/>
  <c r="V289" i="6"/>
  <c r="U289" i="6"/>
  <c r="T289" i="6"/>
  <c r="S289" i="6"/>
  <c r="R289" i="6"/>
  <c r="Q289" i="6"/>
  <c r="P289" i="6"/>
  <c r="O289" i="6"/>
  <c r="N289" i="6"/>
  <c r="M289" i="6"/>
  <c r="L289" i="6"/>
  <c r="I289" i="6"/>
  <c r="AI288" i="6"/>
  <c r="AH288" i="6" s="1"/>
  <c r="Z288" i="6"/>
  <c r="Y288" i="6"/>
  <c r="X288" i="6"/>
  <c r="W288" i="6"/>
  <c r="V288" i="6"/>
  <c r="U288" i="6"/>
  <c r="T288" i="6"/>
  <c r="S288" i="6"/>
  <c r="R288" i="6"/>
  <c r="Q288" i="6"/>
  <c r="P288" i="6"/>
  <c r="O288" i="6"/>
  <c r="N288" i="6"/>
  <c r="M288" i="6"/>
  <c r="L288" i="6"/>
  <c r="I288" i="6"/>
  <c r="AI287" i="6"/>
  <c r="AH287" i="6" s="1"/>
  <c r="Z287" i="6"/>
  <c r="Y287" i="6"/>
  <c r="X287" i="6"/>
  <c r="W287" i="6"/>
  <c r="V287" i="6"/>
  <c r="U287" i="6"/>
  <c r="T287" i="6"/>
  <c r="S287" i="6"/>
  <c r="R287" i="6"/>
  <c r="Q287" i="6"/>
  <c r="P287" i="6"/>
  <c r="O287" i="6"/>
  <c r="N287" i="6"/>
  <c r="M287" i="6"/>
  <c r="L287" i="6"/>
  <c r="I287" i="6"/>
  <c r="AI286" i="6"/>
  <c r="AH286" i="6" s="1"/>
  <c r="Z286" i="6"/>
  <c r="Y286" i="6"/>
  <c r="X286" i="6"/>
  <c r="W286" i="6"/>
  <c r="V286" i="6"/>
  <c r="U286" i="6"/>
  <c r="T286" i="6"/>
  <c r="S286" i="6"/>
  <c r="R286" i="6"/>
  <c r="Q286" i="6"/>
  <c r="P286" i="6"/>
  <c r="O286" i="6"/>
  <c r="N286" i="6"/>
  <c r="M286" i="6"/>
  <c r="L286" i="6"/>
  <c r="I286" i="6"/>
  <c r="AI285" i="6"/>
  <c r="AH285" i="6" s="1"/>
  <c r="Z285" i="6"/>
  <c r="Y285" i="6"/>
  <c r="X285" i="6"/>
  <c r="W285" i="6"/>
  <c r="V285" i="6"/>
  <c r="U285" i="6"/>
  <c r="T285" i="6"/>
  <c r="S285" i="6"/>
  <c r="R285" i="6"/>
  <c r="Q285" i="6"/>
  <c r="P285" i="6"/>
  <c r="O285" i="6"/>
  <c r="N285" i="6"/>
  <c r="M285" i="6"/>
  <c r="L285" i="6"/>
  <c r="I285" i="6"/>
  <c r="AI284" i="6"/>
  <c r="AH284" i="6" s="1"/>
  <c r="Z284" i="6"/>
  <c r="Y284" i="6"/>
  <c r="X284" i="6"/>
  <c r="W284" i="6"/>
  <c r="V284" i="6"/>
  <c r="U284" i="6"/>
  <c r="T284" i="6"/>
  <c r="S284" i="6"/>
  <c r="R284" i="6"/>
  <c r="Q284" i="6"/>
  <c r="P284" i="6"/>
  <c r="O284" i="6"/>
  <c r="N284" i="6"/>
  <c r="M284" i="6"/>
  <c r="L284" i="6"/>
  <c r="I284" i="6"/>
  <c r="AI283" i="6"/>
  <c r="AH283" i="6" s="1"/>
  <c r="Z283" i="6"/>
  <c r="Y283" i="6"/>
  <c r="X283" i="6"/>
  <c r="W283" i="6"/>
  <c r="V283" i="6"/>
  <c r="U283" i="6"/>
  <c r="T283" i="6"/>
  <c r="S283" i="6"/>
  <c r="R283" i="6"/>
  <c r="Q283" i="6"/>
  <c r="P283" i="6"/>
  <c r="O283" i="6"/>
  <c r="N283" i="6"/>
  <c r="M283" i="6"/>
  <c r="L283" i="6"/>
  <c r="I283" i="6"/>
  <c r="AI282" i="6"/>
  <c r="AH282" i="6" s="1"/>
  <c r="Z282" i="6"/>
  <c r="Y282" i="6"/>
  <c r="X282" i="6"/>
  <c r="W282" i="6"/>
  <c r="V282" i="6"/>
  <c r="U282" i="6"/>
  <c r="T282" i="6"/>
  <c r="S282" i="6"/>
  <c r="R282" i="6"/>
  <c r="Q282" i="6"/>
  <c r="P282" i="6"/>
  <c r="O282" i="6"/>
  <c r="N282" i="6"/>
  <c r="M282" i="6"/>
  <c r="L282" i="6"/>
  <c r="I282" i="6"/>
  <c r="AI281" i="6"/>
  <c r="AH281" i="6" s="1"/>
  <c r="Z281" i="6"/>
  <c r="Y281" i="6"/>
  <c r="X281" i="6"/>
  <c r="W281" i="6"/>
  <c r="V281" i="6"/>
  <c r="U281" i="6"/>
  <c r="T281" i="6"/>
  <c r="S281" i="6"/>
  <c r="R281" i="6"/>
  <c r="Q281" i="6"/>
  <c r="P281" i="6"/>
  <c r="O281" i="6"/>
  <c r="N281" i="6"/>
  <c r="M281" i="6"/>
  <c r="L281" i="6"/>
  <c r="I281" i="6"/>
  <c r="AI280" i="6"/>
  <c r="AH280" i="6" s="1"/>
  <c r="Z280" i="6"/>
  <c r="Y280" i="6"/>
  <c r="X280" i="6"/>
  <c r="W280" i="6"/>
  <c r="V280" i="6"/>
  <c r="U280" i="6"/>
  <c r="T280" i="6"/>
  <c r="S280" i="6"/>
  <c r="R280" i="6"/>
  <c r="Q280" i="6"/>
  <c r="P280" i="6"/>
  <c r="O280" i="6"/>
  <c r="N280" i="6"/>
  <c r="M280" i="6"/>
  <c r="L280" i="6"/>
  <c r="I280" i="6"/>
  <c r="AI279" i="6"/>
  <c r="AH279" i="6" s="1"/>
  <c r="Z279" i="6"/>
  <c r="Y279" i="6"/>
  <c r="X279" i="6"/>
  <c r="W279" i="6"/>
  <c r="V279" i="6"/>
  <c r="U279" i="6"/>
  <c r="T279" i="6"/>
  <c r="S279" i="6"/>
  <c r="R279" i="6"/>
  <c r="Q279" i="6"/>
  <c r="P279" i="6"/>
  <c r="O279" i="6"/>
  <c r="N279" i="6"/>
  <c r="M279" i="6"/>
  <c r="L279" i="6"/>
  <c r="I279" i="6"/>
  <c r="AI278" i="6"/>
  <c r="AH278" i="6" s="1"/>
  <c r="Z278" i="6"/>
  <c r="Y278" i="6"/>
  <c r="X278" i="6"/>
  <c r="W278" i="6"/>
  <c r="V278" i="6"/>
  <c r="U278" i="6"/>
  <c r="T278" i="6"/>
  <c r="S278" i="6"/>
  <c r="R278" i="6"/>
  <c r="Q278" i="6"/>
  <c r="P278" i="6"/>
  <c r="O278" i="6"/>
  <c r="N278" i="6"/>
  <c r="M278" i="6"/>
  <c r="L278" i="6"/>
  <c r="I278" i="6"/>
  <c r="AI277" i="6"/>
  <c r="AH277" i="6" s="1"/>
  <c r="Z277" i="6"/>
  <c r="Y277" i="6"/>
  <c r="X277" i="6"/>
  <c r="W277" i="6"/>
  <c r="V277" i="6"/>
  <c r="U277" i="6"/>
  <c r="T277" i="6"/>
  <c r="S277" i="6"/>
  <c r="R277" i="6"/>
  <c r="Q277" i="6"/>
  <c r="P277" i="6"/>
  <c r="O277" i="6"/>
  <c r="N277" i="6"/>
  <c r="M277" i="6"/>
  <c r="L277" i="6"/>
  <c r="I277" i="6"/>
  <c r="AI276" i="6"/>
  <c r="AH276" i="6" s="1"/>
  <c r="Z276" i="6"/>
  <c r="Y276" i="6"/>
  <c r="X276" i="6"/>
  <c r="W276" i="6"/>
  <c r="V276" i="6"/>
  <c r="U276" i="6"/>
  <c r="T276" i="6"/>
  <c r="S276" i="6"/>
  <c r="R276" i="6"/>
  <c r="Q276" i="6"/>
  <c r="P276" i="6"/>
  <c r="O276" i="6"/>
  <c r="N276" i="6"/>
  <c r="M276" i="6"/>
  <c r="L276" i="6"/>
  <c r="I276" i="6"/>
  <c r="AI275" i="6"/>
  <c r="AH275" i="6" s="1"/>
  <c r="Z275" i="6"/>
  <c r="Y275" i="6"/>
  <c r="X275" i="6"/>
  <c r="W275" i="6"/>
  <c r="V275" i="6"/>
  <c r="U275" i="6"/>
  <c r="T275" i="6"/>
  <c r="S275" i="6"/>
  <c r="R275" i="6"/>
  <c r="Q275" i="6"/>
  <c r="P275" i="6"/>
  <c r="O275" i="6"/>
  <c r="N275" i="6"/>
  <c r="M275" i="6"/>
  <c r="L275" i="6"/>
  <c r="I275" i="6"/>
  <c r="AI274" i="6"/>
  <c r="AH274" i="6" s="1"/>
  <c r="Z274" i="6"/>
  <c r="Y274" i="6"/>
  <c r="X274" i="6"/>
  <c r="W274" i="6"/>
  <c r="V274" i="6"/>
  <c r="U274" i="6"/>
  <c r="T274" i="6"/>
  <c r="S274" i="6"/>
  <c r="R274" i="6"/>
  <c r="Q274" i="6"/>
  <c r="P274" i="6"/>
  <c r="O274" i="6"/>
  <c r="N274" i="6"/>
  <c r="M274" i="6"/>
  <c r="L274" i="6"/>
  <c r="I274" i="6"/>
  <c r="AI273" i="6"/>
  <c r="AH273" i="6" s="1"/>
  <c r="Z273" i="6"/>
  <c r="Y273" i="6"/>
  <c r="X273" i="6"/>
  <c r="W273" i="6"/>
  <c r="V273" i="6"/>
  <c r="U273" i="6"/>
  <c r="T273" i="6"/>
  <c r="S273" i="6"/>
  <c r="R273" i="6"/>
  <c r="Q273" i="6"/>
  <c r="P273" i="6"/>
  <c r="O273" i="6"/>
  <c r="N273" i="6"/>
  <c r="M273" i="6"/>
  <c r="L273" i="6"/>
  <c r="I273" i="6"/>
  <c r="AI272" i="6"/>
  <c r="AH272" i="6" s="1"/>
  <c r="Z272" i="6"/>
  <c r="Y272" i="6"/>
  <c r="X272" i="6"/>
  <c r="W272" i="6"/>
  <c r="V272" i="6"/>
  <c r="U272" i="6"/>
  <c r="T272" i="6"/>
  <c r="S272" i="6"/>
  <c r="R272" i="6"/>
  <c r="Q272" i="6"/>
  <c r="P272" i="6"/>
  <c r="O272" i="6"/>
  <c r="N272" i="6"/>
  <c r="M272" i="6"/>
  <c r="L272" i="6"/>
  <c r="I272" i="6"/>
  <c r="AI271" i="6"/>
  <c r="AH271" i="6" s="1"/>
  <c r="Z271" i="6"/>
  <c r="Y271" i="6"/>
  <c r="X271" i="6"/>
  <c r="W271" i="6"/>
  <c r="V271" i="6"/>
  <c r="U271" i="6"/>
  <c r="T271" i="6"/>
  <c r="S271" i="6"/>
  <c r="R271" i="6"/>
  <c r="Q271" i="6"/>
  <c r="P271" i="6"/>
  <c r="O271" i="6"/>
  <c r="N271" i="6"/>
  <c r="M271" i="6"/>
  <c r="L271" i="6"/>
  <c r="I271" i="6"/>
  <c r="AI270" i="6"/>
  <c r="AH270" i="6" s="1"/>
  <c r="Z270" i="6"/>
  <c r="Y270" i="6"/>
  <c r="X270" i="6"/>
  <c r="W270" i="6"/>
  <c r="V270" i="6"/>
  <c r="U270" i="6"/>
  <c r="T270" i="6"/>
  <c r="S270" i="6"/>
  <c r="R270" i="6"/>
  <c r="Q270" i="6"/>
  <c r="P270" i="6"/>
  <c r="O270" i="6"/>
  <c r="N270" i="6"/>
  <c r="M270" i="6"/>
  <c r="L270" i="6"/>
  <c r="I270" i="6"/>
  <c r="AI269" i="6"/>
  <c r="AH269" i="6" s="1"/>
  <c r="Z269" i="6"/>
  <c r="Y269" i="6"/>
  <c r="X269" i="6"/>
  <c r="W269" i="6"/>
  <c r="V269" i="6"/>
  <c r="U269" i="6"/>
  <c r="T269" i="6"/>
  <c r="S269" i="6"/>
  <c r="R269" i="6"/>
  <c r="Q269" i="6"/>
  <c r="P269" i="6"/>
  <c r="O269" i="6"/>
  <c r="N269" i="6"/>
  <c r="M269" i="6"/>
  <c r="L269" i="6"/>
  <c r="I269" i="6"/>
  <c r="AI268" i="6"/>
  <c r="AH268" i="6"/>
  <c r="Z268" i="6"/>
  <c r="Y268" i="6"/>
  <c r="X268" i="6"/>
  <c r="W268" i="6"/>
  <c r="V268" i="6"/>
  <c r="U268" i="6"/>
  <c r="T268" i="6"/>
  <c r="S268" i="6"/>
  <c r="R268" i="6"/>
  <c r="Q268" i="6"/>
  <c r="P268" i="6"/>
  <c r="O268" i="6"/>
  <c r="N268" i="6"/>
  <c r="M268" i="6"/>
  <c r="L268" i="6"/>
  <c r="I268" i="6"/>
  <c r="AI267" i="6"/>
  <c r="AH267" i="6" s="1"/>
  <c r="Z267" i="6"/>
  <c r="Y267" i="6"/>
  <c r="X267" i="6"/>
  <c r="W267" i="6"/>
  <c r="V267" i="6"/>
  <c r="U267" i="6"/>
  <c r="T267" i="6"/>
  <c r="S267" i="6"/>
  <c r="R267" i="6"/>
  <c r="Q267" i="6"/>
  <c r="P267" i="6"/>
  <c r="O267" i="6"/>
  <c r="N267" i="6"/>
  <c r="M267" i="6"/>
  <c r="L267" i="6"/>
  <c r="I267" i="6"/>
  <c r="AI266" i="6"/>
  <c r="AH266" i="6" s="1"/>
  <c r="Z266" i="6"/>
  <c r="Y266" i="6"/>
  <c r="X266" i="6"/>
  <c r="W266" i="6"/>
  <c r="V266" i="6"/>
  <c r="U266" i="6"/>
  <c r="T266" i="6"/>
  <c r="S266" i="6"/>
  <c r="R266" i="6"/>
  <c r="Q266" i="6"/>
  <c r="P266" i="6"/>
  <c r="O266" i="6"/>
  <c r="N266" i="6"/>
  <c r="M266" i="6"/>
  <c r="L266" i="6"/>
  <c r="I266" i="6"/>
  <c r="AI265" i="6"/>
  <c r="AH265" i="6" s="1"/>
  <c r="Z265" i="6"/>
  <c r="Y265" i="6"/>
  <c r="X265" i="6"/>
  <c r="W265" i="6"/>
  <c r="V265" i="6"/>
  <c r="U265" i="6"/>
  <c r="T265" i="6"/>
  <c r="S265" i="6"/>
  <c r="R265" i="6"/>
  <c r="Q265" i="6"/>
  <c r="P265" i="6"/>
  <c r="O265" i="6"/>
  <c r="N265" i="6"/>
  <c r="M265" i="6"/>
  <c r="L265" i="6"/>
  <c r="I265" i="6"/>
  <c r="I264" i="6"/>
  <c r="I263" i="6"/>
  <c r="I262" i="6"/>
  <c r="I261" i="6"/>
  <c r="I260" i="6"/>
  <c r="I259" i="6"/>
  <c r="I258" i="6"/>
  <c r="I257" i="6"/>
  <c r="I256" i="6"/>
  <c r="I255" i="6"/>
  <c r="I254" i="6"/>
  <c r="I253" i="6"/>
  <c r="I252" i="6"/>
  <c r="I251" i="6"/>
  <c r="I250" i="6"/>
  <c r="I249" i="6"/>
  <c r="I248" i="6"/>
  <c r="I247" i="6"/>
  <c r="I246" i="6"/>
  <c r="I245" i="6"/>
  <c r="I244" i="6"/>
  <c r="I243" i="6"/>
  <c r="I242" i="6"/>
  <c r="I241" i="6"/>
  <c r="I240" i="6"/>
  <c r="I239" i="6"/>
  <c r="I238" i="6"/>
  <c r="I237" i="6"/>
  <c r="I236" i="6"/>
  <c r="I235" i="6"/>
  <c r="I234" i="6"/>
  <c r="I233" i="6"/>
  <c r="I232" i="6"/>
  <c r="I231" i="6"/>
  <c r="I230" i="6"/>
  <c r="I229" i="6"/>
  <c r="I228" i="6"/>
  <c r="I227" i="6"/>
  <c r="I226" i="6"/>
  <c r="I225" i="6"/>
  <c r="I224" i="6"/>
  <c r="I223" i="6"/>
  <c r="I222" i="6"/>
  <c r="I221" i="6"/>
  <c r="I220" i="6"/>
  <c r="I219" i="6"/>
  <c r="I218" i="6"/>
  <c r="I217" i="6"/>
  <c r="I216" i="6"/>
  <c r="I215" i="6"/>
  <c r="I214" i="6"/>
  <c r="I213" i="6"/>
  <c r="I212" i="6"/>
  <c r="I211" i="6"/>
  <c r="I210" i="6"/>
  <c r="I209" i="6"/>
  <c r="I208" i="6"/>
  <c r="I207" i="6"/>
  <c r="I206" i="6"/>
  <c r="I205" i="6"/>
  <c r="I204" i="6"/>
  <c r="I203" i="6"/>
  <c r="I202" i="6"/>
  <c r="I201" i="6"/>
  <c r="I200" i="6"/>
  <c r="I199" i="6"/>
  <c r="I198" i="6"/>
  <c r="I197" i="6"/>
  <c r="I196" i="6"/>
  <c r="I195" i="6"/>
  <c r="I194" i="6"/>
  <c r="I193" i="6"/>
  <c r="I192" i="6"/>
  <c r="I191" i="6"/>
  <c r="I190" i="6"/>
  <c r="I189" i="6"/>
  <c r="I188" i="6"/>
  <c r="I187" i="6"/>
  <c r="I186" i="6"/>
  <c r="I185" i="6"/>
  <c r="I184" i="6"/>
  <c r="I183" i="6"/>
  <c r="I182" i="6"/>
  <c r="I181" i="6"/>
  <c r="I180" i="6"/>
  <c r="I179" i="6"/>
  <c r="I178" i="6"/>
  <c r="I177" i="6"/>
  <c r="I176" i="6"/>
  <c r="I175" i="6"/>
  <c r="I174" i="6"/>
  <c r="I173" i="6"/>
  <c r="I172" i="6"/>
  <c r="I171" i="6"/>
  <c r="I170" i="6"/>
  <c r="I169" i="6"/>
  <c r="I168" i="6"/>
  <c r="I167" i="6"/>
  <c r="I166" i="6"/>
  <c r="I165" i="6"/>
  <c r="I164" i="6"/>
  <c r="I163" i="6"/>
  <c r="I162" i="6"/>
  <c r="I161" i="6"/>
  <c r="I160" i="6"/>
  <c r="I159" i="6"/>
  <c r="I158" i="6"/>
  <c r="I157" i="6"/>
  <c r="I156" i="6"/>
  <c r="I155" i="6"/>
  <c r="I154" i="6"/>
  <c r="I153" i="6"/>
  <c r="I152" i="6"/>
  <c r="I151" i="6"/>
  <c r="I150" i="6"/>
  <c r="I149" i="6"/>
  <c r="I148" i="6"/>
  <c r="I147" i="6"/>
  <c r="I146" i="6"/>
  <c r="I145" i="6"/>
  <c r="I144" i="6"/>
  <c r="I143" i="6"/>
  <c r="I142" i="6"/>
  <c r="I141" i="6"/>
  <c r="I140" i="6"/>
  <c r="I139" i="6"/>
  <c r="I138" i="6"/>
  <c r="I137" i="6"/>
  <c r="I136" i="6"/>
  <c r="I135" i="6"/>
  <c r="I134" i="6"/>
  <c r="I133" i="6"/>
  <c r="I132" i="6"/>
  <c r="I131" i="6"/>
  <c r="I130" i="6"/>
  <c r="I129" i="6"/>
  <c r="I128" i="6"/>
  <c r="I127" i="6"/>
  <c r="I126" i="6"/>
  <c r="I125" i="6"/>
  <c r="I124" i="6"/>
  <c r="I123" i="6"/>
  <c r="I122" i="6"/>
  <c r="I121" i="6"/>
  <c r="I120" i="6"/>
  <c r="I119" i="6"/>
  <c r="I118" i="6"/>
  <c r="I117" i="6"/>
  <c r="I116" i="6"/>
  <c r="I115" i="6"/>
  <c r="I114" i="6"/>
  <c r="I113" i="6"/>
  <c r="I112" i="6"/>
  <c r="I111" i="6"/>
  <c r="I110" i="6"/>
  <c r="I109" i="6"/>
  <c r="I108" i="6"/>
  <c r="I107" i="6"/>
  <c r="I106" i="6"/>
  <c r="I105" i="6"/>
  <c r="I104" i="6"/>
  <c r="I103" i="6"/>
  <c r="I102" i="6"/>
  <c r="I101" i="6"/>
  <c r="I100" i="6"/>
  <c r="I99" i="6"/>
  <c r="I98" i="6"/>
  <c r="I97" i="6"/>
  <c r="I96" i="6"/>
  <c r="I95" i="6"/>
  <c r="I94" i="6"/>
  <c r="I93" i="6"/>
  <c r="I92" i="6"/>
  <c r="I91" i="6"/>
  <c r="I90" i="6"/>
  <c r="I89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5" i="6"/>
  <c r="I74" i="6"/>
  <c r="I73" i="6"/>
  <c r="I72" i="6"/>
  <c r="I71" i="6"/>
  <c r="I70" i="6"/>
  <c r="I69" i="6"/>
  <c r="I68" i="6"/>
  <c r="I67" i="6"/>
  <c r="I66" i="6"/>
  <c r="I65" i="6"/>
  <c r="I64" i="6"/>
  <c r="I63" i="6"/>
  <c r="I62" i="6"/>
  <c r="I61" i="6"/>
  <c r="I60" i="6"/>
  <c r="I59" i="6"/>
  <c r="I58" i="6"/>
  <c r="I57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AI13" i="6"/>
  <c r="AH13" i="6" s="1"/>
  <c r="Z13" i="6"/>
  <c r="Y13" i="6"/>
  <c r="X13" i="6"/>
  <c r="W13" i="6"/>
  <c r="V13" i="6"/>
  <c r="U13" i="6"/>
  <c r="T13" i="6"/>
  <c r="S13" i="6"/>
  <c r="R13" i="6"/>
  <c r="Q13" i="6"/>
  <c r="P13" i="6"/>
  <c r="O13" i="6"/>
  <c r="N13" i="6"/>
  <c r="M13" i="6"/>
  <c r="L13" i="6"/>
  <c r="I13" i="6"/>
  <c r="AC13" i="6" l="1"/>
  <c r="AJ324" i="6"/>
  <c r="AJ812" i="6"/>
  <c r="AB815" i="6"/>
  <c r="AJ272" i="6"/>
  <c r="AJ280" i="6"/>
  <c r="AJ296" i="6"/>
  <c r="AJ300" i="6"/>
  <c r="AJ308" i="6"/>
  <c r="AJ316" i="6"/>
  <c r="AJ320" i="6"/>
  <c r="AJ328" i="6"/>
  <c r="AJ332" i="6"/>
  <c r="AJ336" i="6"/>
  <c r="AJ340" i="6"/>
  <c r="AJ344" i="6"/>
  <c r="AJ348" i="6"/>
  <c r="AJ352" i="6"/>
  <c r="AJ356" i="6"/>
  <c r="AJ360" i="6"/>
  <c r="AJ364" i="6"/>
  <c r="AJ368" i="6"/>
  <c r="AJ372" i="6"/>
  <c r="AJ376" i="6"/>
  <c r="AJ380" i="6"/>
  <c r="AJ384" i="6"/>
  <c r="AJ388" i="6"/>
  <c r="AJ392" i="6"/>
  <c r="AJ396" i="6"/>
  <c r="AJ400" i="6"/>
  <c r="AJ404" i="6"/>
  <c r="AJ408" i="6"/>
  <c r="AJ412" i="6"/>
  <c r="AJ416" i="6"/>
  <c r="AJ420" i="6"/>
  <c r="AJ424" i="6"/>
  <c r="AJ428" i="6"/>
  <c r="AJ432" i="6"/>
  <c r="AJ436" i="6"/>
  <c r="AJ440" i="6"/>
  <c r="AJ444" i="6"/>
  <c r="AJ448" i="6"/>
  <c r="AJ452" i="6"/>
  <c r="AJ456" i="6"/>
  <c r="AJ460" i="6"/>
  <c r="AJ464" i="6"/>
  <c r="AJ468" i="6"/>
  <c r="AJ472" i="6"/>
  <c r="AJ476" i="6"/>
  <c r="AJ480" i="6"/>
  <c r="AJ484" i="6"/>
  <c r="AJ488" i="6"/>
  <c r="AJ492" i="6"/>
  <c r="AJ496" i="6"/>
  <c r="AJ500" i="6"/>
  <c r="AJ504" i="6"/>
  <c r="AJ506" i="6"/>
  <c r="AJ508" i="6"/>
  <c r="AJ510" i="6"/>
  <c r="AJ512" i="6"/>
  <c r="AJ514" i="6"/>
  <c r="AJ516" i="6"/>
  <c r="AJ518" i="6"/>
  <c r="AJ520" i="6"/>
  <c r="AJ522" i="6"/>
  <c r="AJ524" i="6"/>
  <c r="AJ526" i="6"/>
  <c r="AJ528" i="6"/>
  <c r="AJ530" i="6"/>
  <c r="AJ532" i="6"/>
  <c r="AJ534" i="6"/>
  <c r="AJ536" i="6"/>
  <c r="AJ538" i="6"/>
  <c r="AJ540" i="6"/>
  <c r="AJ542" i="6"/>
  <c r="AJ544" i="6"/>
  <c r="AJ546" i="6"/>
  <c r="AJ548" i="6"/>
  <c r="AJ550" i="6"/>
  <c r="AJ552" i="6"/>
  <c r="AJ554" i="6"/>
  <c r="AJ556" i="6"/>
  <c r="AJ558" i="6"/>
  <c r="AJ560" i="6"/>
  <c r="AJ562" i="6"/>
  <c r="AJ564" i="6"/>
  <c r="AJ566" i="6"/>
  <c r="AJ568" i="6"/>
  <c r="AJ570" i="6"/>
  <c r="AJ572" i="6"/>
  <c r="AJ574" i="6"/>
  <c r="AJ576" i="6"/>
  <c r="AJ578" i="6"/>
  <c r="AJ580" i="6"/>
  <c r="AJ582" i="6"/>
  <c r="AJ584" i="6"/>
  <c r="AJ586" i="6"/>
  <c r="AJ588" i="6"/>
  <c r="AJ590" i="6"/>
  <c r="AJ592" i="6"/>
  <c r="AJ594" i="6"/>
  <c r="AJ596" i="6"/>
  <c r="AJ598" i="6"/>
  <c r="AJ600" i="6"/>
  <c r="AB858" i="6"/>
  <c r="AC857" i="6"/>
  <c r="AB854" i="6"/>
  <c r="AC853" i="6"/>
  <c r="AB850" i="6"/>
  <c r="AC849" i="6"/>
  <c r="AB846" i="6"/>
  <c r="AC845" i="6"/>
  <c r="AB842" i="6"/>
  <c r="AC841" i="6"/>
  <c r="AB838" i="6"/>
  <c r="AC837" i="6"/>
  <c r="AB834" i="6"/>
  <c r="AC833" i="6"/>
  <c r="AB830" i="6"/>
  <c r="AC829" i="6"/>
  <c r="AB826" i="6"/>
  <c r="AC825" i="6"/>
  <c r="AB822" i="6"/>
  <c r="AC821" i="6"/>
  <c r="AB818" i="6"/>
  <c r="AC817" i="6"/>
  <c r="AB814" i="6"/>
  <c r="AC813" i="6"/>
  <c r="AB810" i="6"/>
  <c r="AC809" i="6"/>
  <c r="AB806" i="6"/>
  <c r="AC805" i="6"/>
  <c r="AB802" i="6"/>
  <c r="AC801" i="6"/>
  <c r="AB798" i="6"/>
  <c r="AC797" i="6"/>
  <c r="AB794" i="6"/>
  <c r="AC793" i="6"/>
  <c r="AB790" i="6"/>
  <c r="AC789" i="6"/>
  <c r="AB786" i="6"/>
  <c r="AC785" i="6"/>
  <c r="AB782" i="6"/>
  <c r="AC781" i="6"/>
  <c r="AB778" i="6"/>
  <c r="AC777" i="6"/>
  <c r="AB857" i="6"/>
  <c r="AC856" i="6"/>
  <c r="AB853" i="6"/>
  <c r="AC852" i="6"/>
  <c r="AB849" i="6"/>
  <c r="AC848" i="6"/>
  <c r="AB845" i="6"/>
  <c r="AC844" i="6"/>
  <c r="AB841" i="6"/>
  <c r="AC840" i="6"/>
  <c r="AB837" i="6"/>
  <c r="AC836" i="6"/>
  <c r="AB833" i="6"/>
  <c r="AC832" i="6"/>
  <c r="AB829" i="6"/>
  <c r="AC828" i="6"/>
  <c r="AB825" i="6"/>
  <c r="AC824" i="6"/>
  <c r="AB821" i="6"/>
  <c r="AC820" i="6"/>
  <c r="AB817" i="6"/>
  <c r="AC816" i="6"/>
  <c r="AB813" i="6"/>
  <c r="AC812" i="6"/>
  <c r="AB809" i="6"/>
  <c r="AC808" i="6"/>
  <c r="AB805" i="6"/>
  <c r="AC804" i="6"/>
  <c r="AB801" i="6"/>
  <c r="AC800" i="6"/>
  <c r="AB797" i="6"/>
  <c r="AC796" i="6"/>
  <c r="AB793" i="6"/>
  <c r="AC792" i="6"/>
  <c r="AB789" i="6"/>
  <c r="AC788" i="6"/>
  <c r="AB785" i="6"/>
  <c r="AC784" i="6"/>
  <c r="AB781" i="6"/>
  <c r="AC780" i="6"/>
  <c r="AB777" i="6"/>
  <c r="AC776" i="6"/>
  <c r="AB774" i="6"/>
  <c r="AB773" i="6"/>
  <c r="AC772" i="6"/>
  <c r="AB769" i="6"/>
  <c r="AC768" i="6"/>
  <c r="AB765" i="6"/>
  <c r="AC764" i="6"/>
  <c r="AB761" i="6"/>
  <c r="AC760" i="6"/>
  <c r="AB757" i="6"/>
  <c r="AC756" i="6"/>
  <c r="AB753" i="6"/>
  <c r="AC752" i="6"/>
  <c r="AB749" i="6"/>
  <c r="AC748" i="6"/>
  <c r="AB745" i="6"/>
  <c r="AC744" i="6"/>
  <c r="AB741" i="6"/>
  <c r="AC740" i="6"/>
  <c r="AB737" i="6"/>
  <c r="AC736" i="6"/>
  <c r="AB733" i="6"/>
  <c r="AC858" i="6"/>
  <c r="AC855" i="6"/>
  <c r="AC854" i="6"/>
  <c r="AC851" i="6"/>
  <c r="AC850" i="6"/>
  <c r="AC847" i="6"/>
  <c r="AC846" i="6"/>
  <c r="AC843" i="6"/>
  <c r="AC842" i="6"/>
  <c r="AC839" i="6"/>
  <c r="AC838" i="6"/>
  <c r="AC835" i="6"/>
  <c r="AC834" i="6"/>
  <c r="AC831" i="6"/>
  <c r="AC830" i="6"/>
  <c r="AC827" i="6"/>
  <c r="AC826" i="6"/>
  <c r="AC823" i="6"/>
  <c r="AC822" i="6"/>
  <c r="AC819" i="6"/>
  <c r="AC818" i="6"/>
  <c r="AC815" i="6"/>
  <c r="AC814" i="6"/>
  <c r="AC811" i="6"/>
  <c r="AC810" i="6"/>
  <c r="AC807" i="6"/>
  <c r="AC806" i="6"/>
  <c r="AC803" i="6"/>
  <c r="AC802" i="6"/>
  <c r="AC799" i="6"/>
  <c r="AC798" i="6"/>
  <c r="AC795" i="6"/>
  <c r="AC794" i="6"/>
  <c r="AC791" i="6"/>
  <c r="AC787" i="6"/>
  <c r="AC786" i="6"/>
  <c r="AB784" i="6"/>
  <c r="AC779" i="6"/>
  <c r="AC778" i="6"/>
  <c r="AB776" i="6"/>
  <c r="AC771" i="6"/>
  <c r="AC767" i="6"/>
  <c r="AC763" i="6"/>
  <c r="AC759" i="6"/>
  <c r="AC755" i="6"/>
  <c r="AC751" i="6"/>
  <c r="AC747" i="6"/>
  <c r="AC743" i="6"/>
  <c r="AC739" i="6"/>
  <c r="AC735" i="6"/>
  <c r="AB730" i="6"/>
  <c r="AC729" i="6"/>
  <c r="AB726" i="6"/>
  <c r="AC725" i="6"/>
  <c r="AB722" i="6"/>
  <c r="AC721" i="6"/>
  <c r="AB718" i="6"/>
  <c r="AC717" i="6"/>
  <c r="AB714" i="6"/>
  <c r="AC713" i="6"/>
  <c r="AB710" i="6"/>
  <c r="AC709" i="6"/>
  <c r="AB706" i="6"/>
  <c r="AC705" i="6"/>
  <c r="AB702" i="6"/>
  <c r="AC701" i="6"/>
  <c r="AB698" i="6"/>
  <c r="AC697" i="6"/>
  <c r="AB694" i="6"/>
  <c r="AC693" i="6"/>
  <c r="AB690" i="6"/>
  <c r="AC689" i="6"/>
  <c r="AB686" i="6"/>
  <c r="AC685" i="6"/>
  <c r="AB682" i="6"/>
  <c r="AC681" i="6"/>
  <c r="AB678" i="6"/>
  <c r="AC677" i="6"/>
  <c r="AB674" i="6"/>
  <c r="AC673" i="6"/>
  <c r="AB670" i="6"/>
  <c r="AC669" i="6"/>
  <c r="AB666" i="6"/>
  <c r="AC665" i="6"/>
  <c r="AB662" i="6"/>
  <c r="AC661" i="6"/>
  <c r="AB658" i="6"/>
  <c r="AC657" i="6"/>
  <c r="AB654" i="6"/>
  <c r="AC653" i="6"/>
  <c r="AB650" i="6"/>
  <c r="AC649" i="6"/>
  <c r="AB646" i="6"/>
  <c r="AC645" i="6"/>
  <c r="AB642" i="6"/>
  <c r="AC641" i="6"/>
  <c r="AB638" i="6"/>
  <c r="AC637" i="6"/>
  <c r="AB634" i="6"/>
  <c r="AC633" i="6"/>
  <c r="AB630" i="6"/>
  <c r="AC629" i="6"/>
  <c r="AB626" i="6"/>
  <c r="AC625" i="6"/>
  <c r="AB622" i="6"/>
  <c r="AC621" i="6"/>
  <c r="AB618" i="6"/>
  <c r="AC617" i="6"/>
  <c r="AB614" i="6"/>
  <c r="AC613" i="6"/>
  <c r="AB610" i="6"/>
  <c r="AC609" i="6"/>
  <c r="AB606" i="6"/>
  <c r="AC605" i="6"/>
  <c r="AB602" i="6"/>
  <c r="AC790" i="6"/>
  <c r="AB788" i="6"/>
  <c r="AC783" i="6"/>
  <c r="AC782" i="6"/>
  <c r="AB780" i="6"/>
  <c r="AC775" i="6"/>
  <c r="AC774" i="6"/>
  <c r="AB770" i="6"/>
  <c r="AB766" i="6"/>
  <c r="AB762" i="6"/>
  <c r="AB758" i="6"/>
  <c r="AB754" i="6"/>
  <c r="AB750" i="6"/>
  <c r="AB746" i="6"/>
  <c r="AC769" i="6"/>
  <c r="AB767" i="6"/>
  <c r="AC762" i="6"/>
  <c r="AB760" i="6"/>
  <c r="AC753" i="6"/>
  <c r="AB751" i="6"/>
  <c r="AC746" i="6"/>
  <c r="AB743" i="6"/>
  <c r="AC742" i="6"/>
  <c r="AC737" i="6"/>
  <c r="AC732" i="6"/>
  <c r="AC728" i="6"/>
  <c r="AC724" i="6"/>
  <c r="AC720" i="6"/>
  <c r="AC716" i="6"/>
  <c r="AC712" i="6"/>
  <c r="AC708" i="6"/>
  <c r="AC704" i="6"/>
  <c r="AC700" i="6"/>
  <c r="AC696" i="6"/>
  <c r="AC692" i="6"/>
  <c r="AC688" i="6"/>
  <c r="AC684" i="6"/>
  <c r="AC680" i="6"/>
  <c r="AC676" i="6"/>
  <c r="AC672" i="6"/>
  <c r="AC668" i="6"/>
  <c r="AC664" i="6"/>
  <c r="AC660" i="6"/>
  <c r="AC656" i="6"/>
  <c r="AC652" i="6"/>
  <c r="AC648" i="6"/>
  <c r="AC644" i="6"/>
  <c r="AC770" i="6"/>
  <c r="AB768" i="6"/>
  <c r="AC761" i="6"/>
  <c r="AB759" i="6"/>
  <c r="AC754" i="6"/>
  <c r="AB752" i="6"/>
  <c r="AC745" i="6"/>
  <c r="AB740" i="6"/>
  <c r="AB738" i="6"/>
  <c r="AB735" i="6"/>
  <c r="AC734" i="6"/>
  <c r="AB731" i="6"/>
  <c r="AB727" i="6"/>
  <c r="AB723" i="6"/>
  <c r="AB719" i="6"/>
  <c r="AB715" i="6"/>
  <c r="AB711" i="6"/>
  <c r="AB707" i="6"/>
  <c r="AB703" i="6"/>
  <c r="AB699" i="6"/>
  <c r="AB695" i="6"/>
  <c r="AB691" i="6"/>
  <c r="AB687" i="6"/>
  <c r="AB683" i="6"/>
  <c r="AB679" i="6"/>
  <c r="AB675" i="6"/>
  <c r="AB671" i="6"/>
  <c r="AB667" i="6"/>
  <c r="AB663" i="6"/>
  <c r="AB742" i="6"/>
  <c r="AC733" i="6"/>
  <c r="AC726" i="6"/>
  <c r="AB724" i="6"/>
  <c r="AC719" i="6"/>
  <c r="AB717" i="6"/>
  <c r="AC710" i="6"/>
  <c r="AB708" i="6"/>
  <c r="AC703" i="6"/>
  <c r="AB701" i="6"/>
  <c r="AC694" i="6"/>
  <c r="AB692" i="6"/>
  <c r="AC687" i="6"/>
  <c r="AB685" i="6"/>
  <c r="AC678" i="6"/>
  <c r="AB676" i="6"/>
  <c r="AC671" i="6"/>
  <c r="AB669" i="6"/>
  <c r="AC662" i="6"/>
  <c r="AC658" i="6"/>
  <c r="AB653" i="6"/>
  <c r="AB651" i="6"/>
  <c r="AB648" i="6"/>
  <c r="AC647" i="6"/>
  <c r="AC640" i="6"/>
  <c r="AC636" i="6"/>
  <c r="AC632" i="6"/>
  <c r="AC628" i="6"/>
  <c r="AC624" i="6"/>
  <c r="AC620" i="6"/>
  <c r="AC616" i="6"/>
  <c r="AC612" i="6"/>
  <c r="AC608" i="6"/>
  <c r="AC604" i="6"/>
  <c r="AB599" i="6"/>
  <c r="AC598" i="6"/>
  <c r="AB595" i="6"/>
  <c r="AC594" i="6"/>
  <c r="AB591" i="6"/>
  <c r="AC590" i="6"/>
  <c r="AB587" i="6"/>
  <c r="AC586" i="6"/>
  <c r="AB583" i="6"/>
  <c r="AC582" i="6"/>
  <c r="AB579" i="6"/>
  <c r="AC578" i="6"/>
  <c r="AB575" i="6"/>
  <c r="AC574" i="6"/>
  <c r="AB571" i="6"/>
  <c r="AC570" i="6"/>
  <c r="AB567" i="6"/>
  <c r="AC566" i="6"/>
  <c r="AB563" i="6"/>
  <c r="AC562" i="6"/>
  <c r="AB559" i="6"/>
  <c r="AC558" i="6"/>
  <c r="AB555" i="6"/>
  <c r="AC554" i="6"/>
  <c r="AB551" i="6"/>
  <c r="AC550" i="6"/>
  <c r="AB547" i="6"/>
  <c r="AC546" i="6"/>
  <c r="AB543" i="6"/>
  <c r="AC542" i="6"/>
  <c r="AB539" i="6"/>
  <c r="AC538" i="6"/>
  <c r="AB535" i="6"/>
  <c r="AC534" i="6"/>
  <c r="AB531" i="6"/>
  <c r="AC530" i="6"/>
  <c r="AB527" i="6"/>
  <c r="AC526" i="6"/>
  <c r="AB523" i="6"/>
  <c r="AC522" i="6"/>
  <c r="AB519" i="6"/>
  <c r="AC518" i="6"/>
  <c r="AB515" i="6"/>
  <c r="AC514" i="6"/>
  <c r="AB511" i="6"/>
  <c r="AC510" i="6"/>
  <c r="AB507" i="6"/>
  <c r="AC506" i="6"/>
  <c r="AC741" i="6"/>
  <c r="AB739" i="6"/>
  <c r="AB734" i="6"/>
  <c r="AB732" i="6"/>
  <c r="AC727" i="6"/>
  <c r="AB725" i="6"/>
  <c r="AC718" i="6"/>
  <c r="AB716" i="6"/>
  <c r="AC711" i="6"/>
  <c r="AB709" i="6"/>
  <c r="AC702" i="6"/>
  <c r="AB700" i="6"/>
  <c r="AC695" i="6"/>
  <c r="AB693" i="6"/>
  <c r="AC686" i="6"/>
  <c r="AB684" i="6"/>
  <c r="AC679" i="6"/>
  <c r="AB677" i="6"/>
  <c r="AC670" i="6"/>
  <c r="AB668" i="6"/>
  <c r="AC663" i="6"/>
  <c r="AB661" i="6"/>
  <c r="AB659" i="6"/>
  <c r="AB656" i="6"/>
  <c r="AC655" i="6"/>
  <c r="AC650" i="6"/>
  <c r="AB645" i="6"/>
  <c r="AB643" i="6"/>
  <c r="AB639" i="6"/>
  <c r="AB635" i="6"/>
  <c r="AB631" i="6"/>
  <c r="AB627" i="6"/>
  <c r="AB623" i="6"/>
  <c r="AB619" i="6"/>
  <c r="AB615" i="6"/>
  <c r="AB611" i="6"/>
  <c r="AB607" i="6"/>
  <c r="AB603" i="6"/>
  <c r="AB601" i="6"/>
  <c r="AC600" i="6"/>
  <c r="AB597" i="6"/>
  <c r="AC596" i="6"/>
  <c r="AB593" i="6"/>
  <c r="AC592" i="6"/>
  <c r="AB589" i="6"/>
  <c r="AC588" i="6"/>
  <c r="AB585" i="6"/>
  <c r="AC584" i="6"/>
  <c r="AB581" i="6"/>
  <c r="AC580" i="6"/>
  <c r="AB577" i="6"/>
  <c r="AC576" i="6"/>
  <c r="AB573" i="6"/>
  <c r="AC572" i="6"/>
  <c r="AB569" i="6"/>
  <c r="AC568" i="6"/>
  <c r="AB565" i="6"/>
  <c r="AC564" i="6"/>
  <c r="AB561" i="6"/>
  <c r="AC560" i="6"/>
  <c r="AB557" i="6"/>
  <c r="AC556" i="6"/>
  <c r="AB553" i="6"/>
  <c r="AC552" i="6"/>
  <c r="AB549" i="6"/>
  <c r="AC548" i="6"/>
  <c r="AB545" i="6"/>
  <c r="AC544" i="6"/>
  <c r="AB541" i="6"/>
  <c r="AC540" i="6"/>
  <c r="AB537" i="6"/>
  <c r="AC536" i="6"/>
  <c r="AB533" i="6"/>
  <c r="AC532" i="6"/>
  <c r="AB529" i="6"/>
  <c r="AC528" i="6"/>
  <c r="AB525" i="6"/>
  <c r="AC524" i="6"/>
  <c r="AB521" i="6"/>
  <c r="AC520" i="6"/>
  <c r="AB517" i="6"/>
  <c r="AC516" i="6"/>
  <c r="AB513" i="6"/>
  <c r="AC512" i="6"/>
  <c r="AB509" i="6"/>
  <c r="AC508" i="6"/>
  <c r="AB505" i="6"/>
  <c r="AC730" i="6"/>
  <c r="AB728" i="6"/>
  <c r="AC723" i="6"/>
  <c r="AB721" i="6"/>
  <c r="AC714" i="6"/>
  <c r="AB712" i="6"/>
  <c r="AC707" i="6"/>
  <c r="AB705" i="6"/>
  <c r="AC698" i="6"/>
  <c r="AB696" i="6"/>
  <c r="AC691" i="6"/>
  <c r="AB689" i="6"/>
  <c r="AC682" i="6"/>
  <c r="AB680" i="6"/>
  <c r="AC675" i="6"/>
  <c r="AB673" i="6"/>
  <c r="AC666" i="6"/>
  <c r="AB664" i="6"/>
  <c r="AC651" i="6"/>
  <c r="AB649" i="6"/>
  <c r="AC642" i="6"/>
  <c r="AB640" i="6"/>
  <c r="AC635" i="6"/>
  <c r="AB633" i="6"/>
  <c r="AC626" i="6"/>
  <c r="AB624" i="6"/>
  <c r="AC619" i="6"/>
  <c r="AB617" i="6"/>
  <c r="AC610" i="6"/>
  <c r="AB608" i="6"/>
  <c r="AC603" i="6"/>
  <c r="AC601" i="6"/>
  <c r="AB600" i="6"/>
  <c r="AC597" i="6"/>
  <c r="AB596" i="6"/>
  <c r="AC593" i="6"/>
  <c r="AB592" i="6"/>
  <c r="AC589" i="6"/>
  <c r="AB588" i="6"/>
  <c r="AC585" i="6"/>
  <c r="AB584" i="6"/>
  <c r="AC581" i="6"/>
  <c r="AB580" i="6"/>
  <c r="AC577" i="6"/>
  <c r="AB576" i="6"/>
  <c r="AC573" i="6"/>
  <c r="AB572" i="6"/>
  <c r="AC569" i="6"/>
  <c r="AB568" i="6"/>
  <c r="AC565" i="6"/>
  <c r="AB564" i="6"/>
  <c r="AC561" i="6"/>
  <c r="AB560" i="6"/>
  <c r="AC557" i="6"/>
  <c r="AB556" i="6"/>
  <c r="AC553" i="6"/>
  <c r="AB552" i="6"/>
  <c r="AC549" i="6"/>
  <c r="AB548" i="6"/>
  <c r="AC545" i="6"/>
  <c r="AB544" i="6"/>
  <c r="AC541" i="6"/>
  <c r="AB540" i="6"/>
  <c r="AC537" i="6"/>
  <c r="AB536" i="6"/>
  <c r="AC533" i="6"/>
  <c r="AB532" i="6"/>
  <c r="AC529" i="6"/>
  <c r="AB528" i="6"/>
  <c r="AC525" i="6"/>
  <c r="AB524" i="6"/>
  <c r="AC521" i="6"/>
  <c r="AB520" i="6"/>
  <c r="AC517" i="6"/>
  <c r="AB516" i="6"/>
  <c r="AC513" i="6"/>
  <c r="AB512" i="6"/>
  <c r="AC509" i="6"/>
  <c r="AB508" i="6"/>
  <c r="AC505" i="6"/>
  <c r="AC504" i="6"/>
  <c r="AB501" i="6"/>
  <c r="AC500" i="6"/>
  <c r="AB497" i="6"/>
  <c r="AC496" i="6"/>
  <c r="AB493" i="6"/>
  <c r="AC492" i="6"/>
  <c r="AB489" i="6"/>
  <c r="AC488" i="6"/>
  <c r="AB485" i="6"/>
  <c r="AC484" i="6"/>
  <c r="AB481" i="6"/>
  <c r="AC480" i="6"/>
  <c r="AB477" i="6"/>
  <c r="AC476" i="6"/>
  <c r="AB473" i="6"/>
  <c r="AC472" i="6"/>
  <c r="AB469" i="6"/>
  <c r="AC468" i="6"/>
  <c r="AB465" i="6"/>
  <c r="AC464" i="6"/>
  <c r="AB461" i="6"/>
  <c r="AC460" i="6"/>
  <c r="AB457" i="6"/>
  <c r="AC456" i="6"/>
  <c r="AB453" i="6"/>
  <c r="AC452" i="6"/>
  <c r="AB449" i="6"/>
  <c r="AC448" i="6"/>
  <c r="AB445" i="6"/>
  <c r="AC444" i="6"/>
  <c r="AB441" i="6"/>
  <c r="AC440" i="6"/>
  <c r="AB437" i="6"/>
  <c r="AC436" i="6"/>
  <c r="AB433" i="6"/>
  <c r="AC432" i="6"/>
  <c r="AB429" i="6"/>
  <c r="AC428" i="6"/>
  <c r="AB425" i="6"/>
  <c r="AC424" i="6"/>
  <c r="AB421" i="6"/>
  <c r="AC420" i="6"/>
  <c r="AB417" i="6"/>
  <c r="AC416" i="6"/>
  <c r="AB413" i="6"/>
  <c r="AC412" i="6"/>
  <c r="AB409" i="6"/>
  <c r="AC408" i="6"/>
  <c r="AB405" i="6"/>
  <c r="AC404" i="6"/>
  <c r="AB401" i="6"/>
  <c r="AC400" i="6"/>
  <c r="AB397" i="6"/>
  <c r="AC396" i="6"/>
  <c r="AB393" i="6"/>
  <c r="AC392" i="6"/>
  <c r="AB389" i="6"/>
  <c r="AC388" i="6"/>
  <c r="AB385" i="6"/>
  <c r="AC384" i="6"/>
  <c r="AB381" i="6"/>
  <c r="AC380" i="6"/>
  <c r="AB377" i="6"/>
  <c r="AC376" i="6"/>
  <c r="AB373" i="6"/>
  <c r="AC372" i="6"/>
  <c r="AB369" i="6"/>
  <c r="AC368" i="6"/>
  <c r="AB365" i="6"/>
  <c r="AC364" i="6"/>
  <c r="AB361" i="6"/>
  <c r="AC360" i="6"/>
  <c r="AB357" i="6"/>
  <c r="AC356" i="6"/>
  <c r="AB353" i="6"/>
  <c r="AC352" i="6"/>
  <c r="AB349" i="6"/>
  <c r="AC348" i="6"/>
  <c r="AB345" i="6"/>
  <c r="AC344" i="6"/>
  <c r="AB341" i="6"/>
  <c r="AC340" i="6"/>
  <c r="AB337" i="6"/>
  <c r="AC336" i="6"/>
  <c r="AB333" i="6"/>
  <c r="AC332" i="6"/>
  <c r="AB329" i="6"/>
  <c r="AC328" i="6"/>
  <c r="AB325" i="6"/>
  <c r="AC324" i="6"/>
  <c r="AB321" i="6"/>
  <c r="AC320" i="6"/>
  <c r="AB317" i="6"/>
  <c r="AC316" i="6"/>
  <c r="AB313" i="6"/>
  <c r="AC312" i="6"/>
  <c r="AB309" i="6"/>
  <c r="AC308" i="6"/>
  <c r="AB305" i="6"/>
  <c r="AC304" i="6"/>
  <c r="AB301" i="6"/>
  <c r="AC300" i="6"/>
  <c r="AB297" i="6"/>
  <c r="AC296" i="6"/>
  <c r="AB293" i="6"/>
  <c r="AC292" i="6"/>
  <c r="AB289" i="6"/>
  <c r="AC288" i="6"/>
  <c r="AB285" i="6"/>
  <c r="AC284" i="6"/>
  <c r="AB281" i="6"/>
  <c r="AC280" i="6"/>
  <c r="AB277" i="6"/>
  <c r="AC276" i="6"/>
  <c r="AB273" i="6"/>
  <c r="AC272" i="6"/>
  <c r="AB269" i="6"/>
  <c r="AC268" i="6"/>
  <c r="AB265" i="6"/>
  <c r="AB13" i="6"/>
  <c r="AB856" i="6"/>
  <c r="AB852" i="6"/>
  <c r="AB848" i="6"/>
  <c r="AB844" i="6"/>
  <c r="AB840" i="6"/>
  <c r="AB836" i="6"/>
  <c r="AB832" i="6"/>
  <c r="AB828" i="6"/>
  <c r="AB824" i="6"/>
  <c r="AB820" i="6"/>
  <c r="AB816" i="6"/>
  <c r="AB812" i="6"/>
  <c r="AC731" i="6"/>
  <c r="AB729" i="6"/>
  <c r="AC722" i="6"/>
  <c r="AB720" i="6"/>
  <c r="AC715" i="6"/>
  <c r="AB713" i="6"/>
  <c r="AC706" i="6"/>
  <c r="AB704" i="6"/>
  <c r="AC699" i="6"/>
  <c r="AB697" i="6"/>
  <c r="AC690" i="6"/>
  <c r="AB688" i="6"/>
  <c r="AC683" i="6"/>
  <c r="AB681" i="6"/>
  <c r="AC674" i="6"/>
  <c r="AB672" i="6"/>
  <c r="AC667" i="6"/>
  <c r="AB665" i="6"/>
  <c r="AC659" i="6"/>
  <c r="AB657" i="6"/>
  <c r="AC643" i="6"/>
  <c r="AB641" i="6"/>
  <c r="AC634" i="6"/>
  <c r="AB632" i="6"/>
  <c r="AC627" i="6"/>
  <c r="AB625" i="6"/>
  <c r="AC618" i="6"/>
  <c r="AB616" i="6"/>
  <c r="AC611" i="6"/>
  <c r="AB609" i="6"/>
  <c r="AC602" i="6"/>
  <c r="AC599" i="6"/>
  <c r="AB598" i="6"/>
  <c r="AC595" i="6"/>
  <c r="AB594" i="6"/>
  <c r="AC591" i="6"/>
  <c r="AB590" i="6"/>
  <c r="AC587" i="6"/>
  <c r="AB586" i="6"/>
  <c r="AC583" i="6"/>
  <c r="AB582" i="6"/>
  <c r="AC579" i="6"/>
  <c r="AB578" i="6"/>
  <c r="AC575" i="6"/>
  <c r="AB574" i="6"/>
  <c r="AC571" i="6"/>
  <c r="AB570" i="6"/>
  <c r="AC567" i="6"/>
  <c r="AB566" i="6"/>
  <c r="AC563" i="6"/>
  <c r="AB562" i="6"/>
  <c r="AC559" i="6"/>
  <c r="AB558" i="6"/>
  <c r="AC555" i="6"/>
  <c r="AB554" i="6"/>
  <c r="AC551" i="6"/>
  <c r="AB550" i="6"/>
  <c r="AC547" i="6"/>
  <c r="AB546" i="6"/>
  <c r="AC543" i="6"/>
  <c r="AB542" i="6"/>
  <c r="AC539" i="6"/>
  <c r="AB538" i="6"/>
  <c r="AC535" i="6"/>
  <c r="AB534" i="6"/>
  <c r="AC531" i="6"/>
  <c r="AB530" i="6"/>
  <c r="AC527" i="6"/>
  <c r="AB526" i="6"/>
  <c r="AC523" i="6"/>
  <c r="AB522" i="6"/>
  <c r="AC519" i="6"/>
  <c r="AB518" i="6"/>
  <c r="AC515" i="6"/>
  <c r="AB514" i="6"/>
  <c r="AC511" i="6"/>
  <c r="AB510" i="6"/>
  <c r="AC507" i="6"/>
  <c r="AB506" i="6"/>
  <c r="AB503" i="6"/>
  <c r="AC502" i="6"/>
  <c r="AB499" i="6"/>
  <c r="AC498" i="6"/>
  <c r="AB495" i="6"/>
  <c r="AC494" i="6"/>
  <c r="AB491" i="6"/>
  <c r="AC490" i="6"/>
  <c r="AB487" i="6"/>
  <c r="AC486" i="6"/>
  <c r="AB483" i="6"/>
  <c r="AC482" i="6"/>
  <c r="AB479" i="6"/>
  <c r="AC478" i="6"/>
  <c r="AB475" i="6"/>
  <c r="AC474" i="6"/>
  <c r="AB471" i="6"/>
  <c r="AC470" i="6"/>
  <c r="AB467" i="6"/>
  <c r="AC466" i="6"/>
  <c r="AB463" i="6"/>
  <c r="AC462" i="6"/>
  <c r="AB459" i="6"/>
  <c r="AC458" i="6"/>
  <c r="AB455" i="6"/>
  <c r="AC454" i="6"/>
  <c r="AB451" i="6"/>
  <c r="AC450" i="6"/>
  <c r="AB447" i="6"/>
  <c r="AC446" i="6"/>
  <c r="AB443" i="6"/>
  <c r="AC442" i="6"/>
  <c r="AB439" i="6"/>
  <c r="AC438" i="6"/>
  <c r="AB435" i="6"/>
  <c r="AC434" i="6"/>
  <c r="AB431" i="6"/>
  <c r="AC430" i="6"/>
  <c r="AB427" i="6"/>
  <c r="AC426" i="6"/>
  <c r="AB423" i="6"/>
  <c r="AC422" i="6"/>
  <c r="AB419" i="6"/>
  <c r="AC418" i="6"/>
  <c r="AB415" i="6"/>
  <c r="AC414" i="6"/>
  <c r="AB411" i="6"/>
  <c r="AC410" i="6"/>
  <c r="AB407" i="6"/>
  <c r="AC406" i="6"/>
  <c r="AB403" i="6"/>
  <c r="AC402" i="6"/>
  <c r="AB399" i="6"/>
  <c r="AC398" i="6"/>
  <c r="AB395" i="6"/>
  <c r="AC394" i="6"/>
  <c r="AB391" i="6"/>
  <c r="AC390" i="6"/>
  <c r="AB387" i="6"/>
  <c r="AC386" i="6"/>
  <c r="AB383" i="6"/>
  <c r="AC382" i="6"/>
  <c r="AB379" i="6"/>
  <c r="AC378" i="6"/>
  <c r="AB375" i="6"/>
  <c r="AC374" i="6"/>
  <c r="AB371" i="6"/>
  <c r="AC370" i="6"/>
  <c r="AB367" i="6"/>
  <c r="AC366" i="6"/>
  <c r="AB363" i="6"/>
  <c r="AC362" i="6"/>
  <c r="AB359" i="6"/>
  <c r="AC358" i="6"/>
  <c r="AB355" i="6"/>
  <c r="AC354" i="6"/>
  <c r="AB351" i="6"/>
  <c r="AC350" i="6"/>
  <c r="AB347" i="6"/>
  <c r="AC346" i="6"/>
  <c r="AB343" i="6"/>
  <c r="AC342" i="6"/>
  <c r="AB339" i="6"/>
  <c r="AC338" i="6"/>
  <c r="AB335" i="6"/>
  <c r="AC334" i="6"/>
  <c r="AB331" i="6"/>
  <c r="AC330" i="6"/>
  <c r="AB327" i="6"/>
  <c r="AC326" i="6"/>
  <c r="AB323" i="6"/>
  <c r="AC322" i="6"/>
  <c r="AB319" i="6"/>
  <c r="AC318" i="6"/>
  <c r="AB315" i="6"/>
  <c r="AC314" i="6"/>
  <c r="AB311" i="6"/>
  <c r="AC310" i="6"/>
  <c r="AB307" i="6"/>
  <c r="AC306" i="6"/>
  <c r="AB303" i="6"/>
  <c r="AC302" i="6"/>
  <c r="AB299" i="6"/>
  <c r="AC298" i="6"/>
  <c r="AB295" i="6"/>
  <c r="AC294" i="6"/>
  <c r="AB291" i="6"/>
  <c r="AC290" i="6"/>
  <c r="AB287" i="6"/>
  <c r="AC286" i="6"/>
  <c r="AB283" i="6"/>
  <c r="AC282" i="6"/>
  <c r="AB279" i="6"/>
  <c r="AC278" i="6"/>
  <c r="AB275" i="6"/>
  <c r="AC274" i="6"/>
  <c r="AB271" i="6"/>
  <c r="AC270" i="6"/>
  <c r="AB267" i="6"/>
  <c r="AC266" i="6"/>
  <c r="AB855" i="6"/>
  <c r="AB851" i="6"/>
  <c r="AB847" i="6"/>
  <c r="AB843" i="6"/>
  <c r="AB839" i="6"/>
  <c r="AB835" i="6"/>
  <c r="AB831" i="6"/>
  <c r="AB827" i="6"/>
  <c r="AB823" i="6"/>
  <c r="AJ858" i="6"/>
  <c r="AJ854" i="6"/>
  <c r="AJ850" i="6"/>
  <c r="AJ846" i="6"/>
  <c r="AJ842" i="6"/>
  <c r="AJ838" i="6"/>
  <c r="AJ834" i="6"/>
  <c r="AJ830" i="6"/>
  <c r="AJ826" i="6"/>
  <c r="AJ822" i="6"/>
  <c r="AJ818" i="6"/>
  <c r="AJ814" i="6"/>
  <c r="AJ810" i="6"/>
  <c r="AJ806" i="6"/>
  <c r="AJ802" i="6"/>
  <c r="AJ798" i="6"/>
  <c r="AJ794" i="6"/>
  <c r="AJ790" i="6"/>
  <c r="AJ786" i="6"/>
  <c r="AJ782" i="6"/>
  <c r="AJ778" i="6"/>
  <c r="AJ857" i="6"/>
  <c r="AJ853" i="6"/>
  <c r="AJ849" i="6"/>
  <c r="AJ845" i="6"/>
  <c r="AJ841" i="6"/>
  <c r="AJ837" i="6"/>
  <c r="AJ833" i="6"/>
  <c r="AJ829" i="6"/>
  <c r="AJ825" i="6"/>
  <c r="AJ821" i="6"/>
  <c r="AJ817" i="6"/>
  <c r="AJ813" i="6"/>
  <c r="AJ809" i="6"/>
  <c r="AJ805" i="6"/>
  <c r="AJ801" i="6"/>
  <c r="AJ797" i="6"/>
  <c r="AJ793" i="6"/>
  <c r="AJ789" i="6"/>
  <c r="AJ785" i="6"/>
  <c r="AJ781" i="6"/>
  <c r="AJ777" i="6"/>
  <c r="AJ773" i="6"/>
  <c r="AJ855" i="6"/>
  <c r="AJ851" i="6"/>
  <c r="AJ847" i="6"/>
  <c r="AJ843" i="6"/>
  <c r="AJ839" i="6"/>
  <c r="AJ835" i="6"/>
  <c r="AJ831" i="6"/>
  <c r="AJ827" i="6"/>
  <c r="AJ823" i="6"/>
  <c r="AJ819" i="6"/>
  <c r="AJ815" i="6"/>
  <c r="AJ811" i="6"/>
  <c r="AJ807" i="6"/>
  <c r="AJ803" i="6"/>
  <c r="AJ799" i="6"/>
  <c r="AJ795" i="6"/>
  <c r="AJ791" i="6"/>
  <c r="AJ787" i="6"/>
  <c r="AJ783" i="6"/>
  <c r="AJ779" i="6"/>
  <c r="AJ775" i="6"/>
  <c r="AJ774" i="6"/>
  <c r="AJ769" i="6"/>
  <c r="AJ765" i="6"/>
  <c r="AJ761" i="6"/>
  <c r="AJ757" i="6"/>
  <c r="AJ753" i="6"/>
  <c r="AJ749" i="6"/>
  <c r="AJ745" i="6"/>
  <c r="AJ741" i="6"/>
  <c r="AJ737" i="6"/>
  <c r="AJ733" i="6"/>
  <c r="AJ788" i="6"/>
  <c r="AJ780" i="6"/>
  <c r="AJ730" i="6"/>
  <c r="AJ726" i="6"/>
  <c r="AJ722" i="6"/>
  <c r="AJ718" i="6"/>
  <c r="AJ714" i="6"/>
  <c r="AJ710" i="6"/>
  <c r="AJ706" i="6"/>
  <c r="AJ702" i="6"/>
  <c r="AJ698" i="6"/>
  <c r="AJ694" i="6"/>
  <c r="AJ690" i="6"/>
  <c r="AJ686" i="6"/>
  <c r="AJ682" i="6"/>
  <c r="AJ678" i="6"/>
  <c r="AJ674" i="6"/>
  <c r="AJ670" i="6"/>
  <c r="AJ666" i="6"/>
  <c r="AJ662" i="6"/>
  <c r="AJ658" i="6"/>
  <c r="AJ654" i="6"/>
  <c r="AJ650" i="6"/>
  <c r="AJ646" i="6"/>
  <c r="AJ642" i="6"/>
  <c r="AJ638" i="6"/>
  <c r="AJ634" i="6"/>
  <c r="AJ630" i="6"/>
  <c r="AJ626" i="6"/>
  <c r="AJ622" i="6"/>
  <c r="AJ618" i="6"/>
  <c r="AJ614" i="6"/>
  <c r="AJ610" i="6"/>
  <c r="AJ606" i="6"/>
  <c r="AJ602" i="6"/>
  <c r="AJ784" i="6"/>
  <c r="AJ776" i="6"/>
  <c r="AJ772" i="6"/>
  <c r="AJ771" i="6"/>
  <c r="AJ770" i="6"/>
  <c r="AJ768" i="6"/>
  <c r="AJ767" i="6"/>
  <c r="AJ766" i="6"/>
  <c r="AJ764" i="6"/>
  <c r="AJ763" i="6"/>
  <c r="AJ762" i="6"/>
  <c r="AJ760" i="6"/>
  <c r="AJ759" i="6"/>
  <c r="AJ758" i="6"/>
  <c r="AJ756" i="6"/>
  <c r="AJ755" i="6"/>
  <c r="AJ754" i="6"/>
  <c r="AJ752" i="6"/>
  <c r="AJ751" i="6"/>
  <c r="AJ750" i="6"/>
  <c r="AJ748" i="6"/>
  <c r="AJ747" i="6"/>
  <c r="AJ746" i="6"/>
  <c r="AJ740" i="6"/>
  <c r="AJ735" i="6"/>
  <c r="AJ743" i="6"/>
  <c r="AJ738" i="6"/>
  <c r="AJ732" i="6"/>
  <c r="AJ731" i="6"/>
  <c r="AJ729" i="6"/>
  <c r="AJ728" i="6"/>
  <c r="AJ727" i="6"/>
  <c r="AJ725" i="6"/>
  <c r="AJ724" i="6"/>
  <c r="AJ723" i="6"/>
  <c r="AJ721" i="6"/>
  <c r="AJ720" i="6"/>
  <c r="AJ719" i="6"/>
  <c r="AJ717" i="6"/>
  <c r="AJ716" i="6"/>
  <c r="AJ715" i="6"/>
  <c r="AJ713" i="6"/>
  <c r="AJ712" i="6"/>
  <c r="AJ711" i="6"/>
  <c r="AJ709" i="6"/>
  <c r="AJ708" i="6"/>
  <c r="AJ707" i="6"/>
  <c r="AJ705" i="6"/>
  <c r="AJ704" i="6"/>
  <c r="AJ703" i="6"/>
  <c r="AJ701" i="6"/>
  <c r="AJ700" i="6"/>
  <c r="AJ699" i="6"/>
  <c r="AJ697" i="6"/>
  <c r="AJ696" i="6"/>
  <c r="AJ695" i="6"/>
  <c r="AJ693" i="6"/>
  <c r="AJ692" i="6"/>
  <c r="AJ691" i="6"/>
  <c r="AJ689" i="6"/>
  <c r="AJ688" i="6"/>
  <c r="AJ687" i="6"/>
  <c r="AJ685" i="6"/>
  <c r="AJ684" i="6"/>
  <c r="AJ683" i="6"/>
  <c r="AJ681" i="6"/>
  <c r="AJ680" i="6"/>
  <c r="AJ679" i="6"/>
  <c r="AJ677" i="6"/>
  <c r="AJ676" i="6"/>
  <c r="AJ675" i="6"/>
  <c r="AJ673" i="6"/>
  <c r="AJ672" i="6"/>
  <c r="AJ671" i="6"/>
  <c r="AJ669" i="6"/>
  <c r="AJ668" i="6"/>
  <c r="AJ667" i="6"/>
  <c r="AJ665" i="6"/>
  <c r="AJ664" i="6"/>
  <c r="AJ663" i="6"/>
  <c r="AJ661" i="6"/>
  <c r="AJ739" i="6"/>
  <c r="AJ656" i="6"/>
  <c r="AJ651" i="6"/>
  <c r="AJ645" i="6"/>
  <c r="AJ599" i="6"/>
  <c r="AJ595" i="6"/>
  <c r="AJ591" i="6"/>
  <c r="AJ587" i="6"/>
  <c r="AJ583" i="6"/>
  <c r="AJ579" i="6"/>
  <c r="AJ575" i="6"/>
  <c r="AJ571" i="6"/>
  <c r="AJ567" i="6"/>
  <c r="AJ563" i="6"/>
  <c r="AJ559" i="6"/>
  <c r="AJ555" i="6"/>
  <c r="AJ551" i="6"/>
  <c r="AJ547" i="6"/>
  <c r="AJ543" i="6"/>
  <c r="AJ539" i="6"/>
  <c r="AJ535" i="6"/>
  <c r="AJ531" i="6"/>
  <c r="AJ527" i="6"/>
  <c r="AJ523" i="6"/>
  <c r="AJ519" i="6"/>
  <c r="AJ515" i="6"/>
  <c r="AJ511" i="6"/>
  <c r="AJ507" i="6"/>
  <c r="AJ659" i="6"/>
  <c r="AJ653" i="6"/>
  <c r="AJ648" i="6"/>
  <c r="AJ643" i="6"/>
  <c r="AJ641" i="6"/>
  <c r="AJ640" i="6"/>
  <c r="AJ639" i="6"/>
  <c r="AJ637" i="6"/>
  <c r="AJ636" i="6"/>
  <c r="AJ635" i="6"/>
  <c r="AJ633" i="6"/>
  <c r="AJ632" i="6"/>
  <c r="AJ631" i="6"/>
  <c r="AJ629" i="6"/>
  <c r="AJ628" i="6"/>
  <c r="AJ627" i="6"/>
  <c r="AJ625" i="6"/>
  <c r="AJ624" i="6"/>
  <c r="AJ623" i="6"/>
  <c r="AJ621" i="6"/>
  <c r="AJ620" i="6"/>
  <c r="AJ619" i="6"/>
  <c r="AJ617" i="6"/>
  <c r="AJ616" i="6"/>
  <c r="AJ615" i="6"/>
  <c r="AJ613" i="6"/>
  <c r="AJ612" i="6"/>
  <c r="AJ611" i="6"/>
  <c r="AJ609" i="6"/>
  <c r="AJ608" i="6"/>
  <c r="AJ607" i="6"/>
  <c r="AJ605" i="6"/>
  <c r="AJ604" i="6"/>
  <c r="AJ603" i="6"/>
  <c r="AJ601" i="6"/>
  <c r="AJ597" i="6"/>
  <c r="AJ593" i="6"/>
  <c r="AJ589" i="6"/>
  <c r="AJ585" i="6"/>
  <c r="AJ581" i="6"/>
  <c r="AJ577" i="6"/>
  <c r="AJ573" i="6"/>
  <c r="AJ569" i="6"/>
  <c r="AJ565" i="6"/>
  <c r="AJ561" i="6"/>
  <c r="AJ557" i="6"/>
  <c r="AJ553" i="6"/>
  <c r="AJ549" i="6"/>
  <c r="AJ545" i="6"/>
  <c r="AJ541" i="6"/>
  <c r="AJ537" i="6"/>
  <c r="AJ533" i="6"/>
  <c r="AJ529" i="6"/>
  <c r="AJ525" i="6"/>
  <c r="AJ521" i="6"/>
  <c r="AJ517" i="6"/>
  <c r="AJ513" i="6"/>
  <c r="AJ509" i="6"/>
  <c r="AJ505" i="6"/>
  <c r="AJ657" i="6"/>
  <c r="AJ655" i="6"/>
  <c r="AJ501" i="6"/>
  <c r="AJ497" i="6"/>
  <c r="AJ493" i="6"/>
  <c r="AJ489" i="6"/>
  <c r="AJ485" i="6"/>
  <c r="AJ481" i="6"/>
  <c r="AJ477" i="6"/>
  <c r="AJ473" i="6"/>
  <c r="AJ469" i="6"/>
  <c r="AJ465" i="6"/>
  <c r="AJ461" i="6"/>
  <c r="AJ457" i="6"/>
  <c r="AJ453" i="6"/>
  <c r="AJ449" i="6"/>
  <c r="AJ445" i="6"/>
  <c r="AJ441" i="6"/>
  <c r="AJ437" i="6"/>
  <c r="AJ433" i="6"/>
  <c r="AJ429" i="6"/>
  <c r="AJ425" i="6"/>
  <c r="AJ421" i="6"/>
  <c r="AJ417" i="6"/>
  <c r="AJ413" i="6"/>
  <c r="AJ409" i="6"/>
  <c r="AJ405" i="6"/>
  <c r="AJ401" i="6"/>
  <c r="AJ397" i="6"/>
  <c r="AJ393" i="6"/>
  <c r="AJ389" i="6"/>
  <c r="AJ385" i="6"/>
  <c r="AJ381" i="6"/>
  <c r="AJ377" i="6"/>
  <c r="AJ373" i="6"/>
  <c r="AJ369" i="6"/>
  <c r="AJ365" i="6"/>
  <c r="AJ361" i="6"/>
  <c r="AJ357" i="6"/>
  <c r="AJ353" i="6"/>
  <c r="AJ349" i="6"/>
  <c r="AJ345" i="6"/>
  <c r="AJ341" i="6"/>
  <c r="AJ337" i="6"/>
  <c r="AJ333" i="6"/>
  <c r="AJ329" i="6"/>
  <c r="AJ325" i="6"/>
  <c r="AJ321" i="6"/>
  <c r="AJ317" i="6"/>
  <c r="AJ313" i="6"/>
  <c r="AJ309" i="6"/>
  <c r="AJ305" i="6"/>
  <c r="AJ301" i="6"/>
  <c r="AJ297" i="6"/>
  <c r="AJ293" i="6"/>
  <c r="AJ289" i="6"/>
  <c r="AJ285" i="6"/>
  <c r="AJ281" i="6"/>
  <c r="AJ277" i="6"/>
  <c r="AJ273" i="6"/>
  <c r="AJ269" i="6"/>
  <c r="AJ265" i="6"/>
  <c r="AJ13" i="6"/>
  <c r="AJ649" i="6"/>
  <c r="AJ647" i="6"/>
  <c r="AJ503" i="6"/>
  <c r="AJ499" i="6"/>
  <c r="AJ495" i="6"/>
  <c r="AJ491" i="6"/>
  <c r="AJ487" i="6"/>
  <c r="AJ483" i="6"/>
  <c r="AJ479" i="6"/>
  <c r="AJ475" i="6"/>
  <c r="AJ471" i="6"/>
  <c r="AJ467" i="6"/>
  <c r="AJ463" i="6"/>
  <c r="AJ459" i="6"/>
  <c r="AJ455" i="6"/>
  <c r="AJ451" i="6"/>
  <c r="AJ447" i="6"/>
  <c r="AJ443" i="6"/>
  <c r="AJ439" i="6"/>
  <c r="AJ435" i="6"/>
  <c r="AJ431" i="6"/>
  <c r="AJ427" i="6"/>
  <c r="AJ423" i="6"/>
  <c r="AJ419" i="6"/>
  <c r="AJ415" i="6"/>
  <c r="AJ411" i="6"/>
  <c r="AJ407" i="6"/>
  <c r="AJ403" i="6"/>
  <c r="AJ399" i="6"/>
  <c r="AJ395" i="6"/>
  <c r="AJ391" i="6"/>
  <c r="AJ387" i="6"/>
  <c r="AJ383" i="6"/>
  <c r="AJ379" i="6"/>
  <c r="AJ375" i="6"/>
  <c r="AJ371" i="6"/>
  <c r="AJ367" i="6"/>
  <c r="AJ363" i="6"/>
  <c r="AJ359" i="6"/>
  <c r="AJ355" i="6"/>
  <c r="AJ351" i="6"/>
  <c r="AJ347" i="6"/>
  <c r="AJ343" i="6"/>
  <c r="AJ339" i="6"/>
  <c r="AJ335" i="6"/>
  <c r="AJ331" i="6"/>
  <c r="AJ327" i="6"/>
  <c r="AJ323" i="6"/>
  <c r="AJ319" i="6"/>
  <c r="AJ315" i="6"/>
  <c r="AJ311" i="6"/>
  <c r="AJ307" i="6"/>
  <c r="AJ303" i="6"/>
  <c r="AJ299" i="6"/>
  <c r="AJ295" i="6"/>
  <c r="AJ291" i="6"/>
  <c r="AJ287" i="6"/>
  <c r="AJ283" i="6"/>
  <c r="AJ279" i="6"/>
  <c r="AJ275" i="6"/>
  <c r="AJ271" i="6"/>
  <c r="AJ267" i="6"/>
  <c r="AJ856" i="6"/>
  <c r="AJ852" i="6"/>
  <c r="AJ848" i="6"/>
  <c r="AJ844" i="6"/>
  <c r="AJ840" i="6"/>
  <c r="AJ836" i="6"/>
  <c r="AJ832" i="6"/>
  <c r="AJ828" i="6"/>
  <c r="AJ824" i="6"/>
  <c r="AJ820" i="6"/>
  <c r="AC265" i="6"/>
  <c r="AB268" i="6"/>
  <c r="AC269" i="6"/>
  <c r="AB272" i="6"/>
  <c r="AC273" i="6"/>
  <c r="AB276" i="6"/>
  <c r="AC277" i="6"/>
  <c r="AB280" i="6"/>
  <c r="AC281" i="6"/>
  <c r="AB284" i="6"/>
  <c r="AC285" i="6"/>
  <c r="AB288" i="6"/>
  <c r="AC289" i="6"/>
  <c r="AB292" i="6"/>
  <c r="AC293" i="6"/>
  <c r="AB296" i="6"/>
  <c r="AC297" i="6"/>
  <c r="AB300" i="6"/>
  <c r="AC301" i="6"/>
  <c r="AB304" i="6"/>
  <c r="AC305" i="6"/>
  <c r="AB308" i="6"/>
  <c r="AC309" i="6"/>
  <c r="AB312" i="6"/>
  <c r="AC313" i="6"/>
  <c r="AB316" i="6"/>
  <c r="AC317" i="6"/>
  <c r="AB320" i="6"/>
  <c r="AC321" i="6"/>
  <c r="AB324" i="6"/>
  <c r="AC325" i="6"/>
  <c r="AB328" i="6"/>
  <c r="AC329" i="6"/>
  <c r="AB332" i="6"/>
  <c r="AC333" i="6"/>
  <c r="AB336" i="6"/>
  <c r="AC337" i="6"/>
  <c r="AB340" i="6"/>
  <c r="AC341" i="6"/>
  <c r="AB344" i="6"/>
  <c r="AC345" i="6"/>
  <c r="AB348" i="6"/>
  <c r="AC349" i="6"/>
  <c r="AB352" i="6"/>
  <c r="AC353" i="6"/>
  <c r="AB356" i="6"/>
  <c r="AC357" i="6"/>
  <c r="AB360" i="6"/>
  <c r="AC361" i="6"/>
  <c r="AB364" i="6"/>
  <c r="AC365" i="6"/>
  <c r="AB368" i="6"/>
  <c r="AC369" i="6"/>
  <c r="AB372" i="6"/>
  <c r="AC373" i="6"/>
  <c r="AB376" i="6"/>
  <c r="AC377" i="6"/>
  <c r="AB380" i="6"/>
  <c r="AC381" i="6"/>
  <c r="AB384" i="6"/>
  <c r="AC385" i="6"/>
  <c r="AB388" i="6"/>
  <c r="AC389" i="6"/>
  <c r="AB392" i="6"/>
  <c r="AC393" i="6"/>
  <c r="AB396" i="6"/>
  <c r="AC397" i="6"/>
  <c r="AB400" i="6"/>
  <c r="AC401" i="6"/>
  <c r="AB404" i="6"/>
  <c r="AC405" i="6"/>
  <c r="AB408" i="6"/>
  <c r="AC409" i="6"/>
  <c r="AB412" i="6"/>
  <c r="AC413" i="6"/>
  <c r="AB416" i="6"/>
  <c r="AC417" i="6"/>
  <c r="AB420" i="6"/>
  <c r="AC421" i="6"/>
  <c r="AB424" i="6"/>
  <c r="AC425" i="6"/>
  <c r="AB428" i="6"/>
  <c r="AC429" i="6"/>
  <c r="AB432" i="6"/>
  <c r="AC433" i="6"/>
  <c r="AB436" i="6"/>
  <c r="AC437" i="6"/>
  <c r="AB440" i="6"/>
  <c r="AC441" i="6"/>
  <c r="AB444" i="6"/>
  <c r="AC445" i="6"/>
  <c r="AB448" i="6"/>
  <c r="AC449" i="6"/>
  <c r="AB452" i="6"/>
  <c r="AC453" i="6"/>
  <c r="AB456" i="6"/>
  <c r="AC457" i="6"/>
  <c r="AB460" i="6"/>
  <c r="AC461" i="6"/>
  <c r="AB464" i="6"/>
  <c r="AC465" i="6"/>
  <c r="AB468" i="6"/>
  <c r="AC469" i="6"/>
  <c r="AB472" i="6"/>
  <c r="AC473" i="6"/>
  <c r="AB476" i="6"/>
  <c r="AC477" i="6"/>
  <c r="AB480" i="6"/>
  <c r="AC481" i="6"/>
  <c r="AB484" i="6"/>
  <c r="AC485" i="6"/>
  <c r="AB488" i="6"/>
  <c r="AC489" i="6"/>
  <c r="AB492" i="6"/>
  <c r="AC493" i="6"/>
  <c r="AB496" i="6"/>
  <c r="AC497" i="6"/>
  <c r="AB500" i="6"/>
  <c r="AC501" i="6"/>
  <c r="AB504" i="6"/>
  <c r="AB604" i="6"/>
  <c r="AC606" i="6"/>
  <c r="AB613" i="6"/>
  <c r="AC615" i="6"/>
  <c r="AB620" i="6"/>
  <c r="AC622" i="6"/>
  <c r="AB629" i="6"/>
  <c r="AC631" i="6"/>
  <c r="AB636" i="6"/>
  <c r="AC638" i="6"/>
  <c r="AJ644" i="6"/>
  <c r="AB647" i="6"/>
  <c r="AB652" i="6"/>
  <c r="AC654" i="6"/>
  <c r="AJ660" i="6"/>
  <c r="AB736" i="6"/>
  <c r="AC738" i="6"/>
  <c r="AJ742" i="6"/>
  <c r="AJ744" i="6"/>
  <c r="AB747" i="6"/>
  <c r="AC749" i="6"/>
  <c r="AB756" i="6"/>
  <c r="AC758" i="6"/>
  <c r="AB763" i="6"/>
  <c r="AC765" i="6"/>
  <c r="AB772" i="6"/>
  <c r="AB779" i="6"/>
  <c r="AB787" i="6"/>
  <c r="AB792" i="6"/>
  <c r="AB796" i="6"/>
  <c r="AB800" i="6"/>
  <c r="AB804" i="6"/>
  <c r="AB808" i="6"/>
  <c r="AJ816" i="6"/>
  <c r="AB819" i="6"/>
  <c r="AJ268" i="6"/>
  <c r="AJ276" i="6"/>
  <c r="AJ284" i="6"/>
  <c r="AJ288" i="6"/>
  <c r="AJ292" i="6"/>
  <c r="AJ304" i="6"/>
  <c r="AJ312" i="6"/>
  <c r="AJ266" i="6"/>
  <c r="AJ270" i="6"/>
  <c r="AJ274" i="6"/>
  <c r="AJ278" i="6"/>
  <c r="AJ282" i="6"/>
  <c r="AJ286" i="6"/>
  <c r="AJ290" i="6"/>
  <c r="AJ294" i="6"/>
  <c r="AJ298" i="6"/>
  <c r="AJ302" i="6"/>
  <c r="AJ306" i="6"/>
  <c r="AJ310" i="6"/>
  <c r="AJ314" i="6"/>
  <c r="AJ318" i="6"/>
  <c r="AJ322" i="6"/>
  <c r="AJ326" i="6"/>
  <c r="AJ330" i="6"/>
  <c r="AJ334" i="6"/>
  <c r="AJ338" i="6"/>
  <c r="AJ342" i="6"/>
  <c r="AJ346" i="6"/>
  <c r="AJ350" i="6"/>
  <c r="AJ354" i="6"/>
  <c r="AJ358" i="6"/>
  <c r="AJ362" i="6"/>
  <c r="AJ366" i="6"/>
  <c r="AJ370" i="6"/>
  <c r="AJ374" i="6"/>
  <c r="AJ378" i="6"/>
  <c r="AJ382" i="6"/>
  <c r="AJ386" i="6"/>
  <c r="AJ390" i="6"/>
  <c r="AJ394" i="6"/>
  <c r="AJ398" i="6"/>
  <c r="AJ402" i="6"/>
  <c r="AJ406" i="6"/>
  <c r="AJ410" i="6"/>
  <c r="AJ414" i="6"/>
  <c r="AJ418" i="6"/>
  <c r="AJ422" i="6"/>
  <c r="AJ426" i="6"/>
  <c r="AJ430" i="6"/>
  <c r="AJ434" i="6"/>
  <c r="AJ438" i="6"/>
  <c r="AJ442" i="6"/>
  <c r="AJ446" i="6"/>
  <c r="AJ450" i="6"/>
  <c r="AJ454" i="6"/>
  <c r="AJ458" i="6"/>
  <c r="AJ462" i="6"/>
  <c r="AJ466" i="6"/>
  <c r="AJ470" i="6"/>
  <c r="AJ474" i="6"/>
  <c r="AJ478" i="6"/>
  <c r="AJ482" i="6"/>
  <c r="AJ486" i="6"/>
  <c r="AJ490" i="6"/>
  <c r="AJ494" i="6"/>
  <c r="AJ498" i="6"/>
  <c r="AJ502" i="6"/>
  <c r="AB266" i="6"/>
  <c r="AC267" i="6"/>
  <c r="AB270" i="6"/>
  <c r="AC271" i="6"/>
  <c r="AB274" i="6"/>
  <c r="AC275" i="6"/>
  <c r="AB278" i="6"/>
  <c r="AC279" i="6"/>
  <c r="AB282" i="6"/>
  <c r="AC283" i="6"/>
  <c r="AB286" i="6"/>
  <c r="AC287" i="6"/>
  <c r="AB290" i="6"/>
  <c r="AC291" i="6"/>
  <c r="AB294" i="6"/>
  <c r="AC295" i="6"/>
  <c r="AB298" i="6"/>
  <c r="AC299" i="6"/>
  <c r="AB302" i="6"/>
  <c r="AC303" i="6"/>
  <c r="AB306" i="6"/>
  <c r="AC307" i="6"/>
  <c r="AB310" i="6"/>
  <c r="AC311" i="6"/>
  <c r="AB314" i="6"/>
  <c r="AC315" i="6"/>
  <c r="AB318" i="6"/>
  <c r="AC319" i="6"/>
  <c r="AB322" i="6"/>
  <c r="AC323" i="6"/>
  <c r="AB326" i="6"/>
  <c r="AC327" i="6"/>
  <c r="AB330" i="6"/>
  <c r="AC331" i="6"/>
  <c r="AB334" i="6"/>
  <c r="AC335" i="6"/>
  <c r="AB338" i="6"/>
  <c r="AC339" i="6"/>
  <c r="AB342" i="6"/>
  <c r="AC343" i="6"/>
  <c r="AB346" i="6"/>
  <c r="AC347" i="6"/>
  <c r="AB350" i="6"/>
  <c r="AC351" i="6"/>
  <c r="AB354" i="6"/>
  <c r="AC355" i="6"/>
  <c r="AB358" i="6"/>
  <c r="AC359" i="6"/>
  <c r="AB362" i="6"/>
  <c r="AC363" i="6"/>
  <c r="AB366" i="6"/>
  <c r="AC367" i="6"/>
  <c r="AB370" i="6"/>
  <c r="AC371" i="6"/>
  <c r="AB374" i="6"/>
  <c r="AC375" i="6"/>
  <c r="AB378" i="6"/>
  <c r="AC379" i="6"/>
  <c r="AB382" i="6"/>
  <c r="AC383" i="6"/>
  <c r="AB386" i="6"/>
  <c r="AC387" i="6"/>
  <c r="AB390" i="6"/>
  <c r="AC391" i="6"/>
  <c r="AB394" i="6"/>
  <c r="AC395" i="6"/>
  <c r="AB398" i="6"/>
  <c r="AC399" i="6"/>
  <c r="AB402" i="6"/>
  <c r="AC403" i="6"/>
  <c r="AB406" i="6"/>
  <c r="AC407" i="6"/>
  <c r="AB410" i="6"/>
  <c r="AC411" i="6"/>
  <c r="AB414" i="6"/>
  <c r="AC415" i="6"/>
  <c r="AB418" i="6"/>
  <c r="AC419" i="6"/>
  <c r="AB422" i="6"/>
  <c r="AC423" i="6"/>
  <c r="AB426" i="6"/>
  <c r="AC427" i="6"/>
  <c r="AB430" i="6"/>
  <c r="AC431" i="6"/>
  <c r="AB434" i="6"/>
  <c r="AC435" i="6"/>
  <c r="AB438" i="6"/>
  <c r="AC439" i="6"/>
  <c r="AB442" i="6"/>
  <c r="AC443" i="6"/>
  <c r="AB446" i="6"/>
  <c r="AC447" i="6"/>
  <c r="AB450" i="6"/>
  <c r="AC451" i="6"/>
  <c r="AB454" i="6"/>
  <c r="AC455" i="6"/>
  <c r="AB458" i="6"/>
  <c r="AC459" i="6"/>
  <c r="AB462" i="6"/>
  <c r="AC463" i="6"/>
  <c r="AB466" i="6"/>
  <c r="AC467" i="6"/>
  <c r="AB470" i="6"/>
  <c r="AC471" i="6"/>
  <c r="AB474" i="6"/>
  <c r="AC475" i="6"/>
  <c r="AB478" i="6"/>
  <c r="AC479" i="6"/>
  <c r="AB482" i="6"/>
  <c r="AC483" i="6"/>
  <c r="AB486" i="6"/>
  <c r="AC487" i="6"/>
  <c r="AB490" i="6"/>
  <c r="AC491" i="6"/>
  <c r="AB494" i="6"/>
  <c r="AC495" i="6"/>
  <c r="AB498" i="6"/>
  <c r="AC499" i="6"/>
  <c r="AB502" i="6"/>
  <c r="AC503" i="6"/>
  <c r="AB605" i="6"/>
  <c r="AC607" i="6"/>
  <c r="AB612" i="6"/>
  <c r="AC614" i="6"/>
  <c r="AB621" i="6"/>
  <c r="AC623" i="6"/>
  <c r="AB628" i="6"/>
  <c r="AC630" i="6"/>
  <c r="AB637" i="6"/>
  <c r="AC639" i="6"/>
  <c r="AB644" i="6"/>
  <c r="AC646" i="6"/>
  <c r="AJ652" i="6"/>
  <c r="AB655" i="6"/>
  <c r="AB660" i="6"/>
  <c r="AJ734" i="6"/>
  <c r="AJ736" i="6"/>
  <c r="AB744" i="6"/>
  <c r="AB748" i="6"/>
  <c r="AC750" i="6"/>
  <c r="AB755" i="6"/>
  <c r="AC757" i="6"/>
  <c r="AB764" i="6"/>
  <c r="AC766" i="6"/>
  <c r="AB771" i="6"/>
  <c r="AC773" i="6"/>
  <c r="AB775" i="6"/>
  <c r="AB783" i="6"/>
  <c r="AB791" i="6"/>
  <c r="AJ792" i="6"/>
  <c r="AB795" i="6"/>
  <c r="AJ796" i="6"/>
  <c r="AB799" i="6"/>
  <c r="AJ800" i="6"/>
  <c r="AB803" i="6"/>
  <c r="AJ804" i="6"/>
  <c r="AB807" i="6"/>
  <c r="AJ808" i="6"/>
  <c r="AB811" i="6"/>
  <c r="AI764" i="5" l="1"/>
  <c r="AH764" i="5" s="1"/>
  <c r="Z764" i="5"/>
  <c r="Y764" i="5"/>
  <c r="X764" i="5"/>
  <c r="W764" i="5"/>
  <c r="V764" i="5"/>
  <c r="U764" i="5"/>
  <c r="T764" i="5"/>
  <c r="S764" i="5"/>
  <c r="R764" i="5"/>
  <c r="Q764" i="5"/>
  <c r="P764" i="5"/>
  <c r="O764" i="5"/>
  <c r="N764" i="5"/>
  <c r="M764" i="5"/>
  <c r="L764" i="5"/>
  <c r="I764" i="5"/>
  <c r="AI763" i="5"/>
  <c r="AH763" i="5" s="1"/>
  <c r="Z763" i="5"/>
  <c r="Y763" i="5"/>
  <c r="X763" i="5"/>
  <c r="W763" i="5"/>
  <c r="V763" i="5"/>
  <c r="U763" i="5"/>
  <c r="T763" i="5"/>
  <c r="S763" i="5"/>
  <c r="R763" i="5"/>
  <c r="Q763" i="5"/>
  <c r="P763" i="5"/>
  <c r="O763" i="5"/>
  <c r="N763" i="5"/>
  <c r="M763" i="5"/>
  <c r="L763" i="5"/>
  <c r="I763" i="5"/>
  <c r="AI762" i="5"/>
  <c r="AH762" i="5" s="1"/>
  <c r="Z762" i="5"/>
  <c r="Y762" i="5"/>
  <c r="X762" i="5"/>
  <c r="W762" i="5"/>
  <c r="V762" i="5"/>
  <c r="U762" i="5"/>
  <c r="T762" i="5"/>
  <c r="S762" i="5"/>
  <c r="R762" i="5"/>
  <c r="Q762" i="5"/>
  <c r="P762" i="5"/>
  <c r="O762" i="5"/>
  <c r="N762" i="5"/>
  <c r="M762" i="5"/>
  <c r="L762" i="5"/>
  <c r="I762" i="5"/>
  <c r="AI761" i="5"/>
  <c r="AH761" i="5" s="1"/>
  <c r="Z761" i="5"/>
  <c r="Y761" i="5"/>
  <c r="X761" i="5"/>
  <c r="W761" i="5"/>
  <c r="V761" i="5"/>
  <c r="U761" i="5"/>
  <c r="T761" i="5"/>
  <c r="S761" i="5"/>
  <c r="R761" i="5"/>
  <c r="Q761" i="5"/>
  <c r="P761" i="5"/>
  <c r="O761" i="5"/>
  <c r="N761" i="5"/>
  <c r="M761" i="5"/>
  <c r="L761" i="5"/>
  <c r="I761" i="5"/>
  <c r="AI760" i="5"/>
  <c r="AH760" i="5" s="1"/>
  <c r="Z760" i="5"/>
  <c r="Y760" i="5"/>
  <c r="X760" i="5"/>
  <c r="W760" i="5"/>
  <c r="V760" i="5"/>
  <c r="U760" i="5"/>
  <c r="T760" i="5"/>
  <c r="S760" i="5"/>
  <c r="R760" i="5"/>
  <c r="Q760" i="5"/>
  <c r="P760" i="5"/>
  <c r="O760" i="5"/>
  <c r="N760" i="5"/>
  <c r="M760" i="5"/>
  <c r="L760" i="5"/>
  <c r="I760" i="5"/>
  <c r="AI759" i="5"/>
  <c r="AH759" i="5" s="1"/>
  <c r="Z759" i="5"/>
  <c r="Y759" i="5"/>
  <c r="X759" i="5"/>
  <c r="W759" i="5"/>
  <c r="V759" i="5"/>
  <c r="U759" i="5"/>
  <c r="T759" i="5"/>
  <c r="S759" i="5"/>
  <c r="R759" i="5"/>
  <c r="Q759" i="5"/>
  <c r="P759" i="5"/>
  <c r="O759" i="5"/>
  <c r="N759" i="5"/>
  <c r="M759" i="5"/>
  <c r="L759" i="5"/>
  <c r="I759" i="5"/>
  <c r="AI758" i="5"/>
  <c r="AH758" i="5" s="1"/>
  <c r="Z758" i="5"/>
  <c r="Y758" i="5"/>
  <c r="X758" i="5"/>
  <c r="W758" i="5"/>
  <c r="V758" i="5"/>
  <c r="U758" i="5"/>
  <c r="T758" i="5"/>
  <c r="S758" i="5"/>
  <c r="R758" i="5"/>
  <c r="Q758" i="5"/>
  <c r="P758" i="5"/>
  <c r="O758" i="5"/>
  <c r="N758" i="5"/>
  <c r="M758" i="5"/>
  <c r="L758" i="5"/>
  <c r="I758" i="5"/>
  <c r="AI757" i="5"/>
  <c r="AH757" i="5" s="1"/>
  <c r="Z757" i="5"/>
  <c r="Y757" i="5"/>
  <c r="X757" i="5"/>
  <c r="W757" i="5"/>
  <c r="V757" i="5"/>
  <c r="U757" i="5"/>
  <c r="T757" i="5"/>
  <c r="S757" i="5"/>
  <c r="R757" i="5"/>
  <c r="Q757" i="5"/>
  <c r="P757" i="5"/>
  <c r="O757" i="5"/>
  <c r="N757" i="5"/>
  <c r="M757" i="5"/>
  <c r="L757" i="5"/>
  <c r="I757" i="5"/>
  <c r="AI756" i="5"/>
  <c r="AH756" i="5" s="1"/>
  <c r="Z756" i="5"/>
  <c r="Y756" i="5"/>
  <c r="X756" i="5"/>
  <c r="W756" i="5"/>
  <c r="V756" i="5"/>
  <c r="U756" i="5"/>
  <c r="T756" i="5"/>
  <c r="S756" i="5"/>
  <c r="R756" i="5"/>
  <c r="Q756" i="5"/>
  <c r="P756" i="5"/>
  <c r="O756" i="5"/>
  <c r="N756" i="5"/>
  <c r="M756" i="5"/>
  <c r="L756" i="5"/>
  <c r="I756" i="5"/>
  <c r="AI755" i="5"/>
  <c r="AH755" i="5" s="1"/>
  <c r="Z755" i="5"/>
  <c r="Y755" i="5"/>
  <c r="X755" i="5"/>
  <c r="W755" i="5"/>
  <c r="V755" i="5"/>
  <c r="U755" i="5"/>
  <c r="T755" i="5"/>
  <c r="S755" i="5"/>
  <c r="R755" i="5"/>
  <c r="Q755" i="5"/>
  <c r="P755" i="5"/>
  <c r="O755" i="5"/>
  <c r="N755" i="5"/>
  <c r="M755" i="5"/>
  <c r="L755" i="5"/>
  <c r="I755" i="5"/>
  <c r="AI754" i="5"/>
  <c r="AH754" i="5" s="1"/>
  <c r="Z754" i="5"/>
  <c r="Y754" i="5"/>
  <c r="X754" i="5"/>
  <c r="W754" i="5"/>
  <c r="V754" i="5"/>
  <c r="U754" i="5"/>
  <c r="T754" i="5"/>
  <c r="S754" i="5"/>
  <c r="R754" i="5"/>
  <c r="Q754" i="5"/>
  <c r="P754" i="5"/>
  <c r="O754" i="5"/>
  <c r="N754" i="5"/>
  <c r="M754" i="5"/>
  <c r="L754" i="5"/>
  <c r="I754" i="5"/>
  <c r="AI753" i="5"/>
  <c r="AH753" i="5" s="1"/>
  <c r="Z753" i="5"/>
  <c r="Y753" i="5"/>
  <c r="X753" i="5"/>
  <c r="W753" i="5"/>
  <c r="V753" i="5"/>
  <c r="U753" i="5"/>
  <c r="T753" i="5"/>
  <c r="S753" i="5"/>
  <c r="R753" i="5"/>
  <c r="Q753" i="5"/>
  <c r="P753" i="5"/>
  <c r="O753" i="5"/>
  <c r="N753" i="5"/>
  <c r="M753" i="5"/>
  <c r="L753" i="5"/>
  <c r="I753" i="5"/>
  <c r="AI752" i="5"/>
  <c r="AH752" i="5" s="1"/>
  <c r="Z752" i="5"/>
  <c r="Y752" i="5"/>
  <c r="X752" i="5"/>
  <c r="W752" i="5"/>
  <c r="V752" i="5"/>
  <c r="U752" i="5"/>
  <c r="T752" i="5"/>
  <c r="S752" i="5"/>
  <c r="R752" i="5"/>
  <c r="Q752" i="5"/>
  <c r="P752" i="5"/>
  <c r="O752" i="5"/>
  <c r="N752" i="5"/>
  <c r="M752" i="5"/>
  <c r="L752" i="5"/>
  <c r="I752" i="5"/>
  <c r="AI751" i="5"/>
  <c r="AH751" i="5" s="1"/>
  <c r="Z751" i="5"/>
  <c r="Y751" i="5"/>
  <c r="X751" i="5"/>
  <c r="W751" i="5"/>
  <c r="V751" i="5"/>
  <c r="U751" i="5"/>
  <c r="T751" i="5"/>
  <c r="S751" i="5"/>
  <c r="R751" i="5"/>
  <c r="Q751" i="5"/>
  <c r="P751" i="5"/>
  <c r="O751" i="5"/>
  <c r="N751" i="5"/>
  <c r="M751" i="5"/>
  <c r="L751" i="5"/>
  <c r="I751" i="5"/>
  <c r="AI750" i="5"/>
  <c r="AH750" i="5" s="1"/>
  <c r="Z750" i="5"/>
  <c r="Y750" i="5"/>
  <c r="X750" i="5"/>
  <c r="W750" i="5"/>
  <c r="V750" i="5"/>
  <c r="U750" i="5"/>
  <c r="T750" i="5"/>
  <c r="S750" i="5"/>
  <c r="R750" i="5"/>
  <c r="Q750" i="5"/>
  <c r="P750" i="5"/>
  <c r="O750" i="5"/>
  <c r="N750" i="5"/>
  <c r="M750" i="5"/>
  <c r="L750" i="5"/>
  <c r="I750" i="5"/>
  <c r="AI749" i="5"/>
  <c r="AH749" i="5" s="1"/>
  <c r="Z749" i="5"/>
  <c r="Y749" i="5"/>
  <c r="X749" i="5"/>
  <c r="W749" i="5"/>
  <c r="V749" i="5"/>
  <c r="U749" i="5"/>
  <c r="T749" i="5"/>
  <c r="S749" i="5"/>
  <c r="R749" i="5"/>
  <c r="Q749" i="5"/>
  <c r="P749" i="5"/>
  <c r="O749" i="5"/>
  <c r="N749" i="5"/>
  <c r="M749" i="5"/>
  <c r="L749" i="5"/>
  <c r="I749" i="5"/>
  <c r="AI748" i="5"/>
  <c r="AH748" i="5" s="1"/>
  <c r="Z748" i="5"/>
  <c r="Y748" i="5"/>
  <c r="X748" i="5"/>
  <c r="W748" i="5"/>
  <c r="V748" i="5"/>
  <c r="U748" i="5"/>
  <c r="T748" i="5"/>
  <c r="S748" i="5"/>
  <c r="R748" i="5"/>
  <c r="Q748" i="5"/>
  <c r="P748" i="5"/>
  <c r="O748" i="5"/>
  <c r="N748" i="5"/>
  <c r="M748" i="5"/>
  <c r="L748" i="5"/>
  <c r="I748" i="5"/>
  <c r="AI747" i="5"/>
  <c r="AH747" i="5" s="1"/>
  <c r="Z747" i="5"/>
  <c r="Y747" i="5"/>
  <c r="X747" i="5"/>
  <c r="W747" i="5"/>
  <c r="V747" i="5"/>
  <c r="U747" i="5"/>
  <c r="T747" i="5"/>
  <c r="S747" i="5"/>
  <c r="R747" i="5"/>
  <c r="Q747" i="5"/>
  <c r="P747" i="5"/>
  <c r="O747" i="5"/>
  <c r="N747" i="5"/>
  <c r="M747" i="5"/>
  <c r="L747" i="5"/>
  <c r="I747" i="5"/>
  <c r="AI746" i="5"/>
  <c r="AH746" i="5" s="1"/>
  <c r="Z746" i="5"/>
  <c r="Y746" i="5"/>
  <c r="X746" i="5"/>
  <c r="W746" i="5"/>
  <c r="V746" i="5"/>
  <c r="U746" i="5"/>
  <c r="T746" i="5"/>
  <c r="S746" i="5"/>
  <c r="R746" i="5"/>
  <c r="Q746" i="5"/>
  <c r="P746" i="5"/>
  <c r="O746" i="5"/>
  <c r="N746" i="5"/>
  <c r="M746" i="5"/>
  <c r="L746" i="5"/>
  <c r="I746" i="5"/>
  <c r="AI745" i="5"/>
  <c r="AH745" i="5" s="1"/>
  <c r="Z745" i="5"/>
  <c r="Y745" i="5"/>
  <c r="X745" i="5"/>
  <c r="W745" i="5"/>
  <c r="V745" i="5"/>
  <c r="U745" i="5"/>
  <c r="T745" i="5"/>
  <c r="S745" i="5"/>
  <c r="R745" i="5"/>
  <c r="Q745" i="5"/>
  <c r="P745" i="5"/>
  <c r="O745" i="5"/>
  <c r="N745" i="5"/>
  <c r="M745" i="5"/>
  <c r="L745" i="5"/>
  <c r="I745" i="5"/>
  <c r="AI744" i="5"/>
  <c r="AH744" i="5" s="1"/>
  <c r="Z744" i="5"/>
  <c r="Y744" i="5"/>
  <c r="X744" i="5"/>
  <c r="W744" i="5"/>
  <c r="V744" i="5"/>
  <c r="U744" i="5"/>
  <c r="T744" i="5"/>
  <c r="S744" i="5"/>
  <c r="R744" i="5"/>
  <c r="Q744" i="5"/>
  <c r="P744" i="5"/>
  <c r="O744" i="5"/>
  <c r="N744" i="5"/>
  <c r="M744" i="5"/>
  <c r="L744" i="5"/>
  <c r="I744" i="5"/>
  <c r="AI743" i="5"/>
  <c r="AH743" i="5" s="1"/>
  <c r="Z743" i="5"/>
  <c r="Y743" i="5"/>
  <c r="X743" i="5"/>
  <c r="W743" i="5"/>
  <c r="V743" i="5"/>
  <c r="U743" i="5"/>
  <c r="T743" i="5"/>
  <c r="S743" i="5"/>
  <c r="R743" i="5"/>
  <c r="Q743" i="5"/>
  <c r="P743" i="5"/>
  <c r="O743" i="5"/>
  <c r="N743" i="5"/>
  <c r="M743" i="5"/>
  <c r="L743" i="5"/>
  <c r="I743" i="5"/>
  <c r="AI742" i="5"/>
  <c r="AH742" i="5" s="1"/>
  <c r="Z742" i="5"/>
  <c r="Y742" i="5"/>
  <c r="X742" i="5"/>
  <c r="W742" i="5"/>
  <c r="V742" i="5"/>
  <c r="U742" i="5"/>
  <c r="T742" i="5"/>
  <c r="S742" i="5"/>
  <c r="R742" i="5"/>
  <c r="Q742" i="5"/>
  <c r="P742" i="5"/>
  <c r="O742" i="5"/>
  <c r="N742" i="5"/>
  <c r="M742" i="5"/>
  <c r="L742" i="5"/>
  <c r="I742" i="5"/>
  <c r="AI741" i="5"/>
  <c r="AH741" i="5" s="1"/>
  <c r="Z741" i="5"/>
  <c r="Y741" i="5"/>
  <c r="X741" i="5"/>
  <c r="W741" i="5"/>
  <c r="V741" i="5"/>
  <c r="U741" i="5"/>
  <c r="T741" i="5"/>
  <c r="S741" i="5"/>
  <c r="R741" i="5"/>
  <c r="Q741" i="5"/>
  <c r="P741" i="5"/>
  <c r="O741" i="5"/>
  <c r="N741" i="5"/>
  <c r="M741" i="5"/>
  <c r="L741" i="5"/>
  <c r="I741" i="5"/>
  <c r="AI740" i="5"/>
  <c r="AH740" i="5" s="1"/>
  <c r="Z740" i="5"/>
  <c r="Y740" i="5"/>
  <c r="X740" i="5"/>
  <c r="W740" i="5"/>
  <c r="V740" i="5"/>
  <c r="U740" i="5"/>
  <c r="T740" i="5"/>
  <c r="S740" i="5"/>
  <c r="R740" i="5"/>
  <c r="Q740" i="5"/>
  <c r="P740" i="5"/>
  <c r="O740" i="5"/>
  <c r="N740" i="5"/>
  <c r="M740" i="5"/>
  <c r="L740" i="5"/>
  <c r="I740" i="5"/>
  <c r="AI739" i="5"/>
  <c r="AH739" i="5" s="1"/>
  <c r="Z739" i="5"/>
  <c r="Y739" i="5"/>
  <c r="X739" i="5"/>
  <c r="W739" i="5"/>
  <c r="V739" i="5"/>
  <c r="U739" i="5"/>
  <c r="T739" i="5"/>
  <c r="S739" i="5"/>
  <c r="R739" i="5"/>
  <c r="Q739" i="5"/>
  <c r="P739" i="5"/>
  <c r="O739" i="5"/>
  <c r="N739" i="5"/>
  <c r="M739" i="5"/>
  <c r="L739" i="5"/>
  <c r="I739" i="5"/>
  <c r="AI738" i="5"/>
  <c r="AH738" i="5" s="1"/>
  <c r="Z738" i="5"/>
  <c r="Y738" i="5"/>
  <c r="X738" i="5"/>
  <c r="W738" i="5"/>
  <c r="V738" i="5"/>
  <c r="U738" i="5"/>
  <c r="T738" i="5"/>
  <c r="S738" i="5"/>
  <c r="R738" i="5"/>
  <c r="Q738" i="5"/>
  <c r="P738" i="5"/>
  <c r="O738" i="5"/>
  <c r="N738" i="5"/>
  <c r="M738" i="5"/>
  <c r="L738" i="5"/>
  <c r="I738" i="5"/>
  <c r="AI737" i="5"/>
  <c r="AH737" i="5" s="1"/>
  <c r="Z737" i="5"/>
  <c r="Y737" i="5"/>
  <c r="X737" i="5"/>
  <c r="W737" i="5"/>
  <c r="V737" i="5"/>
  <c r="U737" i="5"/>
  <c r="T737" i="5"/>
  <c r="S737" i="5"/>
  <c r="R737" i="5"/>
  <c r="Q737" i="5"/>
  <c r="P737" i="5"/>
  <c r="O737" i="5"/>
  <c r="N737" i="5"/>
  <c r="M737" i="5"/>
  <c r="L737" i="5"/>
  <c r="I737" i="5"/>
  <c r="AI736" i="5"/>
  <c r="AH736" i="5" s="1"/>
  <c r="Z736" i="5"/>
  <c r="Y736" i="5"/>
  <c r="X736" i="5"/>
  <c r="W736" i="5"/>
  <c r="V736" i="5"/>
  <c r="U736" i="5"/>
  <c r="T736" i="5"/>
  <c r="S736" i="5"/>
  <c r="R736" i="5"/>
  <c r="Q736" i="5"/>
  <c r="P736" i="5"/>
  <c r="O736" i="5"/>
  <c r="N736" i="5"/>
  <c r="M736" i="5"/>
  <c r="L736" i="5"/>
  <c r="I736" i="5"/>
  <c r="AI735" i="5"/>
  <c r="AH735" i="5" s="1"/>
  <c r="Z735" i="5"/>
  <c r="Y735" i="5"/>
  <c r="X735" i="5"/>
  <c r="W735" i="5"/>
  <c r="V735" i="5"/>
  <c r="U735" i="5"/>
  <c r="T735" i="5"/>
  <c r="S735" i="5"/>
  <c r="R735" i="5"/>
  <c r="Q735" i="5"/>
  <c r="P735" i="5"/>
  <c r="O735" i="5"/>
  <c r="N735" i="5"/>
  <c r="M735" i="5"/>
  <c r="L735" i="5"/>
  <c r="I735" i="5"/>
  <c r="AI734" i="5"/>
  <c r="AH734" i="5" s="1"/>
  <c r="Z734" i="5"/>
  <c r="Y734" i="5"/>
  <c r="X734" i="5"/>
  <c r="W734" i="5"/>
  <c r="V734" i="5"/>
  <c r="U734" i="5"/>
  <c r="T734" i="5"/>
  <c r="S734" i="5"/>
  <c r="R734" i="5"/>
  <c r="Q734" i="5"/>
  <c r="P734" i="5"/>
  <c r="O734" i="5"/>
  <c r="N734" i="5"/>
  <c r="M734" i="5"/>
  <c r="L734" i="5"/>
  <c r="I734" i="5"/>
  <c r="AI733" i="5"/>
  <c r="AH733" i="5" s="1"/>
  <c r="Z733" i="5"/>
  <c r="Y733" i="5"/>
  <c r="X733" i="5"/>
  <c r="W733" i="5"/>
  <c r="V733" i="5"/>
  <c r="U733" i="5"/>
  <c r="T733" i="5"/>
  <c r="S733" i="5"/>
  <c r="R733" i="5"/>
  <c r="Q733" i="5"/>
  <c r="P733" i="5"/>
  <c r="O733" i="5"/>
  <c r="N733" i="5"/>
  <c r="M733" i="5"/>
  <c r="L733" i="5"/>
  <c r="I733" i="5"/>
  <c r="AI732" i="5"/>
  <c r="AH732" i="5" s="1"/>
  <c r="Z732" i="5"/>
  <c r="Y732" i="5"/>
  <c r="X732" i="5"/>
  <c r="W732" i="5"/>
  <c r="V732" i="5"/>
  <c r="U732" i="5"/>
  <c r="T732" i="5"/>
  <c r="S732" i="5"/>
  <c r="R732" i="5"/>
  <c r="Q732" i="5"/>
  <c r="P732" i="5"/>
  <c r="O732" i="5"/>
  <c r="N732" i="5"/>
  <c r="M732" i="5"/>
  <c r="L732" i="5"/>
  <c r="I732" i="5"/>
  <c r="AI731" i="5"/>
  <c r="AH731" i="5" s="1"/>
  <c r="Z731" i="5"/>
  <c r="Y731" i="5"/>
  <c r="X731" i="5"/>
  <c r="W731" i="5"/>
  <c r="V731" i="5"/>
  <c r="U731" i="5"/>
  <c r="T731" i="5"/>
  <c r="S731" i="5"/>
  <c r="R731" i="5"/>
  <c r="Q731" i="5"/>
  <c r="P731" i="5"/>
  <c r="O731" i="5"/>
  <c r="N731" i="5"/>
  <c r="M731" i="5"/>
  <c r="L731" i="5"/>
  <c r="I731" i="5"/>
  <c r="AI730" i="5"/>
  <c r="AH730" i="5" s="1"/>
  <c r="Z730" i="5"/>
  <c r="Y730" i="5"/>
  <c r="X730" i="5"/>
  <c r="W730" i="5"/>
  <c r="V730" i="5"/>
  <c r="U730" i="5"/>
  <c r="T730" i="5"/>
  <c r="S730" i="5"/>
  <c r="R730" i="5"/>
  <c r="Q730" i="5"/>
  <c r="P730" i="5"/>
  <c r="O730" i="5"/>
  <c r="N730" i="5"/>
  <c r="M730" i="5"/>
  <c r="L730" i="5"/>
  <c r="I730" i="5"/>
  <c r="AI729" i="5"/>
  <c r="AH729" i="5" s="1"/>
  <c r="Z729" i="5"/>
  <c r="Y729" i="5"/>
  <c r="X729" i="5"/>
  <c r="W729" i="5"/>
  <c r="V729" i="5"/>
  <c r="U729" i="5"/>
  <c r="T729" i="5"/>
  <c r="S729" i="5"/>
  <c r="R729" i="5"/>
  <c r="Q729" i="5"/>
  <c r="P729" i="5"/>
  <c r="O729" i="5"/>
  <c r="N729" i="5"/>
  <c r="M729" i="5"/>
  <c r="L729" i="5"/>
  <c r="I729" i="5"/>
  <c r="AI728" i="5"/>
  <c r="AH728" i="5" s="1"/>
  <c r="Z728" i="5"/>
  <c r="Y728" i="5"/>
  <c r="X728" i="5"/>
  <c r="W728" i="5"/>
  <c r="V728" i="5"/>
  <c r="U728" i="5"/>
  <c r="T728" i="5"/>
  <c r="S728" i="5"/>
  <c r="R728" i="5"/>
  <c r="Q728" i="5"/>
  <c r="P728" i="5"/>
  <c r="O728" i="5"/>
  <c r="N728" i="5"/>
  <c r="M728" i="5"/>
  <c r="L728" i="5"/>
  <c r="I728" i="5"/>
  <c r="AI727" i="5"/>
  <c r="AH727" i="5" s="1"/>
  <c r="Z727" i="5"/>
  <c r="Y727" i="5"/>
  <c r="X727" i="5"/>
  <c r="W727" i="5"/>
  <c r="V727" i="5"/>
  <c r="U727" i="5"/>
  <c r="T727" i="5"/>
  <c r="S727" i="5"/>
  <c r="R727" i="5"/>
  <c r="Q727" i="5"/>
  <c r="P727" i="5"/>
  <c r="O727" i="5"/>
  <c r="N727" i="5"/>
  <c r="M727" i="5"/>
  <c r="L727" i="5"/>
  <c r="I727" i="5"/>
  <c r="AI726" i="5"/>
  <c r="AH726" i="5" s="1"/>
  <c r="Z726" i="5"/>
  <c r="Y726" i="5"/>
  <c r="X726" i="5"/>
  <c r="W726" i="5"/>
  <c r="V726" i="5"/>
  <c r="U726" i="5"/>
  <c r="T726" i="5"/>
  <c r="S726" i="5"/>
  <c r="R726" i="5"/>
  <c r="Q726" i="5"/>
  <c r="P726" i="5"/>
  <c r="O726" i="5"/>
  <c r="N726" i="5"/>
  <c r="M726" i="5"/>
  <c r="L726" i="5"/>
  <c r="I726" i="5"/>
  <c r="AI725" i="5"/>
  <c r="AH725" i="5" s="1"/>
  <c r="Z725" i="5"/>
  <c r="Y725" i="5"/>
  <c r="X725" i="5"/>
  <c r="W725" i="5"/>
  <c r="V725" i="5"/>
  <c r="U725" i="5"/>
  <c r="T725" i="5"/>
  <c r="S725" i="5"/>
  <c r="R725" i="5"/>
  <c r="Q725" i="5"/>
  <c r="P725" i="5"/>
  <c r="O725" i="5"/>
  <c r="N725" i="5"/>
  <c r="M725" i="5"/>
  <c r="L725" i="5"/>
  <c r="I725" i="5"/>
  <c r="AI724" i="5"/>
  <c r="AH724" i="5" s="1"/>
  <c r="Z724" i="5"/>
  <c r="Y724" i="5"/>
  <c r="X724" i="5"/>
  <c r="W724" i="5"/>
  <c r="V724" i="5"/>
  <c r="U724" i="5"/>
  <c r="T724" i="5"/>
  <c r="S724" i="5"/>
  <c r="R724" i="5"/>
  <c r="Q724" i="5"/>
  <c r="P724" i="5"/>
  <c r="O724" i="5"/>
  <c r="N724" i="5"/>
  <c r="M724" i="5"/>
  <c r="L724" i="5"/>
  <c r="I724" i="5"/>
  <c r="AI723" i="5"/>
  <c r="AH723" i="5" s="1"/>
  <c r="Z723" i="5"/>
  <c r="Y723" i="5"/>
  <c r="X723" i="5"/>
  <c r="W723" i="5"/>
  <c r="V723" i="5"/>
  <c r="U723" i="5"/>
  <c r="T723" i="5"/>
  <c r="S723" i="5"/>
  <c r="R723" i="5"/>
  <c r="Q723" i="5"/>
  <c r="P723" i="5"/>
  <c r="O723" i="5"/>
  <c r="N723" i="5"/>
  <c r="M723" i="5"/>
  <c r="L723" i="5"/>
  <c r="I723" i="5"/>
  <c r="AI722" i="5"/>
  <c r="AH722" i="5" s="1"/>
  <c r="Z722" i="5"/>
  <c r="Y722" i="5"/>
  <c r="X722" i="5"/>
  <c r="W722" i="5"/>
  <c r="V722" i="5"/>
  <c r="U722" i="5"/>
  <c r="T722" i="5"/>
  <c r="S722" i="5"/>
  <c r="R722" i="5"/>
  <c r="Q722" i="5"/>
  <c r="P722" i="5"/>
  <c r="O722" i="5"/>
  <c r="N722" i="5"/>
  <c r="M722" i="5"/>
  <c r="L722" i="5"/>
  <c r="I722" i="5"/>
  <c r="AI721" i="5"/>
  <c r="AH721" i="5" s="1"/>
  <c r="Z721" i="5"/>
  <c r="Y721" i="5"/>
  <c r="X721" i="5"/>
  <c r="W721" i="5"/>
  <c r="V721" i="5"/>
  <c r="U721" i="5"/>
  <c r="T721" i="5"/>
  <c r="S721" i="5"/>
  <c r="R721" i="5"/>
  <c r="Q721" i="5"/>
  <c r="P721" i="5"/>
  <c r="O721" i="5"/>
  <c r="N721" i="5"/>
  <c r="M721" i="5"/>
  <c r="L721" i="5"/>
  <c r="I721" i="5"/>
  <c r="AI720" i="5"/>
  <c r="AH720" i="5" s="1"/>
  <c r="Z720" i="5"/>
  <c r="Y720" i="5"/>
  <c r="X720" i="5"/>
  <c r="W720" i="5"/>
  <c r="V720" i="5"/>
  <c r="U720" i="5"/>
  <c r="T720" i="5"/>
  <c r="S720" i="5"/>
  <c r="R720" i="5"/>
  <c r="Q720" i="5"/>
  <c r="P720" i="5"/>
  <c r="O720" i="5"/>
  <c r="N720" i="5"/>
  <c r="M720" i="5"/>
  <c r="L720" i="5"/>
  <c r="I720" i="5"/>
  <c r="AI719" i="5"/>
  <c r="AH719" i="5" s="1"/>
  <c r="Z719" i="5"/>
  <c r="Y719" i="5"/>
  <c r="X719" i="5"/>
  <c r="W719" i="5"/>
  <c r="V719" i="5"/>
  <c r="U719" i="5"/>
  <c r="T719" i="5"/>
  <c r="S719" i="5"/>
  <c r="R719" i="5"/>
  <c r="Q719" i="5"/>
  <c r="P719" i="5"/>
  <c r="O719" i="5"/>
  <c r="N719" i="5"/>
  <c r="M719" i="5"/>
  <c r="L719" i="5"/>
  <c r="I719" i="5"/>
  <c r="AI718" i="5"/>
  <c r="AH718" i="5" s="1"/>
  <c r="Z718" i="5"/>
  <c r="Y718" i="5"/>
  <c r="X718" i="5"/>
  <c r="W718" i="5"/>
  <c r="V718" i="5"/>
  <c r="U718" i="5"/>
  <c r="T718" i="5"/>
  <c r="S718" i="5"/>
  <c r="R718" i="5"/>
  <c r="Q718" i="5"/>
  <c r="P718" i="5"/>
  <c r="O718" i="5"/>
  <c r="N718" i="5"/>
  <c r="M718" i="5"/>
  <c r="L718" i="5"/>
  <c r="I718" i="5"/>
  <c r="AI717" i="5"/>
  <c r="AH717" i="5" s="1"/>
  <c r="Z717" i="5"/>
  <c r="Y717" i="5"/>
  <c r="X717" i="5"/>
  <c r="W717" i="5"/>
  <c r="V717" i="5"/>
  <c r="U717" i="5"/>
  <c r="T717" i="5"/>
  <c r="S717" i="5"/>
  <c r="R717" i="5"/>
  <c r="Q717" i="5"/>
  <c r="P717" i="5"/>
  <c r="O717" i="5"/>
  <c r="N717" i="5"/>
  <c r="M717" i="5"/>
  <c r="L717" i="5"/>
  <c r="I717" i="5"/>
  <c r="AI716" i="5"/>
  <c r="AH716" i="5" s="1"/>
  <c r="Z716" i="5"/>
  <c r="Y716" i="5"/>
  <c r="X716" i="5"/>
  <c r="W716" i="5"/>
  <c r="V716" i="5"/>
  <c r="U716" i="5"/>
  <c r="T716" i="5"/>
  <c r="S716" i="5"/>
  <c r="R716" i="5"/>
  <c r="Q716" i="5"/>
  <c r="P716" i="5"/>
  <c r="O716" i="5"/>
  <c r="N716" i="5"/>
  <c r="M716" i="5"/>
  <c r="L716" i="5"/>
  <c r="I716" i="5"/>
  <c r="AI715" i="5"/>
  <c r="AH715" i="5" s="1"/>
  <c r="Z715" i="5"/>
  <c r="Y715" i="5"/>
  <c r="X715" i="5"/>
  <c r="W715" i="5"/>
  <c r="V715" i="5"/>
  <c r="U715" i="5"/>
  <c r="T715" i="5"/>
  <c r="S715" i="5"/>
  <c r="R715" i="5"/>
  <c r="Q715" i="5"/>
  <c r="P715" i="5"/>
  <c r="O715" i="5"/>
  <c r="N715" i="5"/>
  <c r="M715" i="5"/>
  <c r="L715" i="5"/>
  <c r="I715" i="5"/>
  <c r="AI714" i="5"/>
  <c r="AH714" i="5" s="1"/>
  <c r="Z714" i="5"/>
  <c r="Y714" i="5"/>
  <c r="X714" i="5"/>
  <c r="W714" i="5"/>
  <c r="V714" i="5"/>
  <c r="U714" i="5"/>
  <c r="T714" i="5"/>
  <c r="S714" i="5"/>
  <c r="R714" i="5"/>
  <c r="Q714" i="5"/>
  <c r="P714" i="5"/>
  <c r="O714" i="5"/>
  <c r="N714" i="5"/>
  <c r="M714" i="5"/>
  <c r="L714" i="5"/>
  <c r="I714" i="5"/>
  <c r="AI713" i="5"/>
  <c r="AH713" i="5" s="1"/>
  <c r="Z713" i="5"/>
  <c r="Y713" i="5"/>
  <c r="X713" i="5"/>
  <c r="W713" i="5"/>
  <c r="V713" i="5"/>
  <c r="U713" i="5"/>
  <c r="T713" i="5"/>
  <c r="S713" i="5"/>
  <c r="R713" i="5"/>
  <c r="Q713" i="5"/>
  <c r="P713" i="5"/>
  <c r="O713" i="5"/>
  <c r="N713" i="5"/>
  <c r="M713" i="5"/>
  <c r="L713" i="5"/>
  <c r="I713" i="5"/>
  <c r="AI712" i="5"/>
  <c r="AH712" i="5" s="1"/>
  <c r="Z712" i="5"/>
  <c r="Y712" i="5"/>
  <c r="X712" i="5"/>
  <c r="W712" i="5"/>
  <c r="V712" i="5"/>
  <c r="U712" i="5"/>
  <c r="T712" i="5"/>
  <c r="S712" i="5"/>
  <c r="R712" i="5"/>
  <c r="Q712" i="5"/>
  <c r="P712" i="5"/>
  <c r="O712" i="5"/>
  <c r="N712" i="5"/>
  <c r="M712" i="5"/>
  <c r="L712" i="5"/>
  <c r="I712" i="5"/>
  <c r="AI711" i="5"/>
  <c r="AH711" i="5" s="1"/>
  <c r="Z711" i="5"/>
  <c r="Y711" i="5"/>
  <c r="X711" i="5"/>
  <c r="W711" i="5"/>
  <c r="V711" i="5"/>
  <c r="U711" i="5"/>
  <c r="T711" i="5"/>
  <c r="S711" i="5"/>
  <c r="R711" i="5"/>
  <c r="Q711" i="5"/>
  <c r="P711" i="5"/>
  <c r="O711" i="5"/>
  <c r="N711" i="5"/>
  <c r="M711" i="5"/>
  <c r="L711" i="5"/>
  <c r="I711" i="5"/>
  <c r="AI710" i="5"/>
  <c r="AH710" i="5" s="1"/>
  <c r="Z710" i="5"/>
  <c r="Y710" i="5"/>
  <c r="X710" i="5"/>
  <c r="W710" i="5"/>
  <c r="V710" i="5"/>
  <c r="U710" i="5"/>
  <c r="T710" i="5"/>
  <c r="S710" i="5"/>
  <c r="R710" i="5"/>
  <c r="Q710" i="5"/>
  <c r="P710" i="5"/>
  <c r="O710" i="5"/>
  <c r="N710" i="5"/>
  <c r="M710" i="5"/>
  <c r="L710" i="5"/>
  <c r="I710" i="5"/>
  <c r="AI709" i="5"/>
  <c r="AH709" i="5" s="1"/>
  <c r="Z709" i="5"/>
  <c r="Y709" i="5"/>
  <c r="X709" i="5"/>
  <c r="W709" i="5"/>
  <c r="V709" i="5"/>
  <c r="U709" i="5"/>
  <c r="T709" i="5"/>
  <c r="S709" i="5"/>
  <c r="R709" i="5"/>
  <c r="Q709" i="5"/>
  <c r="P709" i="5"/>
  <c r="O709" i="5"/>
  <c r="N709" i="5"/>
  <c r="M709" i="5"/>
  <c r="L709" i="5"/>
  <c r="I709" i="5"/>
  <c r="AI708" i="5"/>
  <c r="AH708" i="5" s="1"/>
  <c r="Z708" i="5"/>
  <c r="Y708" i="5"/>
  <c r="X708" i="5"/>
  <c r="W708" i="5"/>
  <c r="V708" i="5"/>
  <c r="U708" i="5"/>
  <c r="T708" i="5"/>
  <c r="S708" i="5"/>
  <c r="R708" i="5"/>
  <c r="Q708" i="5"/>
  <c r="P708" i="5"/>
  <c r="O708" i="5"/>
  <c r="N708" i="5"/>
  <c r="M708" i="5"/>
  <c r="L708" i="5"/>
  <c r="I708" i="5"/>
  <c r="AI707" i="5"/>
  <c r="AH707" i="5" s="1"/>
  <c r="Z707" i="5"/>
  <c r="Y707" i="5"/>
  <c r="X707" i="5"/>
  <c r="W707" i="5"/>
  <c r="V707" i="5"/>
  <c r="U707" i="5"/>
  <c r="T707" i="5"/>
  <c r="S707" i="5"/>
  <c r="R707" i="5"/>
  <c r="Q707" i="5"/>
  <c r="P707" i="5"/>
  <c r="O707" i="5"/>
  <c r="N707" i="5"/>
  <c r="M707" i="5"/>
  <c r="L707" i="5"/>
  <c r="I707" i="5"/>
  <c r="AI706" i="5"/>
  <c r="AH706" i="5" s="1"/>
  <c r="Z706" i="5"/>
  <c r="Y706" i="5"/>
  <c r="X706" i="5"/>
  <c r="W706" i="5"/>
  <c r="V706" i="5"/>
  <c r="U706" i="5"/>
  <c r="T706" i="5"/>
  <c r="S706" i="5"/>
  <c r="R706" i="5"/>
  <c r="Q706" i="5"/>
  <c r="P706" i="5"/>
  <c r="O706" i="5"/>
  <c r="N706" i="5"/>
  <c r="M706" i="5"/>
  <c r="L706" i="5"/>
  <c r="I706" i="5"/>
  <c r="AI705" i="5"/>
  <c r="AH705" i="5" s="1"/>
  <c r="Z705" i="5"/>
  <c r="Y705" i="5"/>
  <c r="X705" i="5"/>
  <c r="W705" i="5"/>
  <c r="V705" i="5"/>
  <c r="U705" i="5"/>
  <c r="T705" i="5"/>
  <c r="S705" i="5"/>
  <c r="R705" i="5"/>
  <c r="Q705" i="5"/>
  <c r="P705" i="5"/>
  <c r="O705" i="5"/>
  <c r="N705" i="5"/>
  <c r="M705" i="5"/>
  <c r="L705" i="5"/>
  <c r="I705" i="5"/>
  <c r="AI704" i="5"/>
  <c r="AH704" i="5" s="1"/>
  <c r="Z704" i="5"/>
  <c r="Y704" i="5"/>
  <c r="X704" i="5"/>
  <c r="W704" i="5"/>
  <c r="V704" i="5"/>
  <c r="U704" i="5"/>
  <c r="T704" i="5"/>
  <c r="S704" i="5"/>
  <c r="R704" i="5"/>
  <c r="Q704" i="5"/>
  <c r="P704" i="5"/>
  <c r="O704" i="5"/>
  <c r="N704" i="5"/>
  <c r="M704" i="5"/>
  <c r="L704" i="5"/>
  <c r="I704" i="5"/>
  <c r="AI703" i="5"/>
  <c r="AH703" i="5" s="1"/>
  <c r="Z703" i="5"/>
  <c r="Y703" i="5"/>
  <c r="X703" i="5"/>
  <c r="W703" i="5"/>
  <c r="V703" i="5"/>
  <c r="U703" i="5"/>
  <c r="T703" i="5"/>
  <c r="S703" i="5"/>
  <c r="R703" i="5"/>
  <c r="Q703" i="5"/>
  <c r="P703" i="5"/>
  <c r="O703" i="5"/>
  <c r="N703" i="5"/>
  <c r="M703" i="5"/>
  <c r="L703" i="5"/>
  <c r="I703" i="5"/>
  <c r="AI702" i="5"/>
  <c r="AH702" i="5" s="1"/>
  <c r="Z702" i="5"/>
  <c r="Y702" i="5"/>
  <c r="X702" i="5"/>
  <c r="W702" i="5"/>
  <c r="V702" i="5"/>
  <c r="U702" i="5"/>
  <c r="T702" i="5"/>
  <c r="S702" i="5"/>
  <c r="R702" i="5"/>
  <c r="Q702" i="5"/>
  <c r="P702" i="5"/>
  <c r="O702" i="5"/>
  <c r="N702" i="5"/>
  <c r="M702" i="5"/>
  <c r="L702" i="5"/>
  <c r="I702" i="5"/>
  <c r="AI701" i="5"/>
  <c r="AH701" i="5" s="1"/>
  <c r="Z701" i="5"/>
  <c r="Y701" i="5"/>
  <c r="X701" i="5"/>
  <c r="W701" i="5"/>
  <c r="V701" i="5"/>
  <c r="U701" i="5"/>
  <c r="T701" i="5"/>
  <c r="S701" i="5"/>
  <c r="R701" i="5"/>
  <c r="Q701" i="5"/>
  <c r="P701" i="5"/>
  <c r="O701" i="5"/>
  <c r="N701" i="5"/>
  <c r="M701" i="5"/>
  <c r="L701" i="5"/>
  <c r="I701" i="5"/>
  <c r="AI700" i="5"/>
  <c r="AH700" i="5" s="1"/>
  <c r="Z700" i="5"/>
  <c r="Y700" i="5"/>
  <c r="X700" i="5"/>
  <c r="W700" i="5"/>
  <c r="V700" i="5"/>
  <c r="U700" i="5"/>
  <c r="T700" i="5"/>
  <c r="S700" i="5"/>
  <c r="R700" i="5"/>
  <c r="Q700" i="5"/>
  <c r="P700" i="5"/>
  <c r="O700" i="5"/>
  <c r="N700" i="5"/>
  <c r="M700" i="5"/>
  <c r="L700" i="5"/>
  <c r="I700" i="5"/>
  <c r="AI699" i="5"/>
  <c r="AH699" i="5" s="1"/>
  <c r="Z699" i="5"/>
  <c r="Y699" i="5"/>
  <c r="X699" i="5"/>
  <c r="W699" i="5"/>
  <c r="V699" i="5"/>
  <c r="U699" i="5"/>
  <c r="T699" i="5"/>
  <c r="S699" i="5"/>
  <c r="R699" i="5"/>
  <c r="Q699" i="5"/>
  <c r="P699" i="5"/>
  <c r="O699" i="5"/>
  <c r="N699" i="5"/>
  <c r="M699" i="5"/>
  <c r="L699" i="5"/>
  <c r="I699" i="5"/>
  <c r="AI698" i="5"/>
  <c r="AH698" i="5" s="1"/>
  <c r="Z698" i="5"/>
  <c r="Y698" i="5"/>
  <c r="X698" i="5"/>
  <c r="W698" i="5"/>
  <c r="V698" i="5"/>
  <c r="U698" i="5"/>
  <c r="T698" i="5"/>
  <c r="S698" i="5"/>
  <c r="R698" i="5"/>
  <c r="Q698" i="5"/>
  <c r="P698" i="5"/>
  <c r="O698" i="5"/>
  <c r="N698" i="5"/>
  <c r="M698" i="5"/>
  <c r="L698" i="5"/>
  <c r="I698" i="5"/>
  <c r="AI697" i="5"/>
  <c r="AH697" i="5" s="1"/>
  <c r="Z697" i="5"/>
  <c r="Y697" i="5"/>
  <c r="X697" i="5"/>
  <c r="W697" i="5"/>
  <c r="V697" i="5"/>
  <c r="U697" i="5"/>
  <c r="T697" i="5"/>
  <c r="S697" i="5"/>
  <c r="R697" i="5"/>
  <c r="Q697" i="5"/>
  <c r="P697" i="5"/>
  <c r="O697" i="5"/>
  <c r="N697" i="5"/>
  <c r="M697" i="5"/>
  <c r="L697" i="5"/>
  <c r="I697" i="5"/>
  <c r="AI696" i="5"/>
  <c r="AH696" i="5" s="1"/>
  <c r="Z696" i="5"/>
  <c r="Y696" i="5"/>
  <c r="X696" i="5"/>
  <c r="W696" i="5"/>
  <c r="V696" i="5"/>
  <c r="U696" i="5"/>
  <c r="T696" i="5"/>
  <c r="S696" i="5"/>
  <c r="R696" i="5"/>
  <c r="Q696" i="5"/>
  <c r="P696" i="5"/>
  <c r="O696" i="5"/>
  <c r="N696" i="5"/>
  <c r="M696" i="5"/>
  <c r="L696" i="5"/>
  <c r="I696" i="5"/>
  <c r="AI695" i="5"/>
  <c r="AH695" i="5" s="1"/>
  <c r="Z695" i="5"/>
  <c r="Y695" i="5"/>
  <c r="X695" i="5"/>
  <c r="W695" i="5"/>
  <c r="V695" i="5"/>
  <c r="U695" i="5"/>
  <c r="T695" i="5"/>
  <c r="S695" i="5"/>
  <c r="R695" i="5"/>
  <c r="Q695" i="5"/>
  <c r="P695" i="5"/>
  <c r="O695" i="5"/>
  <c r="N695" i="5"/>
  <c r="M695" i="5"/>
  <c r="L695" i="5"/>
  <c r="I695" i="5"/>
  <c r="AI694" i="5"/>
  <c r="AH694" i="5" s="1"/>
  <c r="Z694" i="5"/>
  <c r="Y694" i="5"/>
  <c r="X694" i="5"/>
  <c r="W694" i="5"/>
  <c r="V694" i="5"/>
  <c r="U694" i="5"/>
  <c r="T694" i="5"/>
  <c r="S694" i="5"/>
  <c r="R694" i="5"/>
  <c r="Q694" i="5"/>
  <c r="P694" i="5"/>
  <c r="O694" i="5"/>
  <c r="N694" i="5"/>
  <c r="M694" i="5"/>
  <c r="L694" i="5"/>
  <c r="I694" i="5"/>
  <c r="AI693" i="5"/>
  <c r="AH693" i="5" s="1"/>
  <c r="Z693" i="5"/>
  <c r="Y693" i="5"/>
  <c r="X693" i="5"/>
  <c r="W693" i="5"/>
  <c r="V693" i="5"/>
  <c r="U693" i="5"/>
  <c r="T693" i="5"/>
  <c r="S693" i="5"/>
  <c r="R693" i="5"/>
  <c r="Q693" i="5"/>
  <c r="P693" i="5"/>
  <c r="O693" i="5"/>
  <c r="N693" i="5"/>
  <c r="M693" i="5"/>
  <c r="L693" i="5"/>
  <c r="I693" i="5"/>
  <c r="AI692" i="5"/>
  <c r="AH692" i="5" s="1"/>
  <c r="Z692" i="5"/>
  <c r="Y692" i="5"/>
  <c r="X692" i="5"/>
  <c r="W692" i="5"/>
  <c r="V692" i="5"/>
  <c r="U692" i="5"/>
  <c r="T692" i="5"/>
  <c r="S692" i="5"/>
  <c r="R692" i="5"/>
  <c r="Q692" i="5"/>
  <c r="P692" i="5"/>
  <c r="O692" i="5"/>
  <c r="N692" i="5"/>
  <c r="M692" i="5"/>
  <c r="L692" i="5"/>
  <c r="I692" i="5"/>
  <c r="AI691" i="5"/>
  <c r="AH691" i="5" s="1"/>
  <c r="Z691" i="5"/>
  <c r="Y691" i="5"/>
  <c r="X691" i="5"/>
  <c r="W691" i="5"/>
  <c r="V691" i="5"/>
  <c r="U691" i="5"/>
  <c r="T691" i="5"/>
  <c r="S691" i="5"/>
  <c r="R691" i="5"/>
  <c r="Q691" i="5"/>
  <c r="P691" i="5"/>
  <c r="O691" i="5"/>
  <c r="N691" i="5"/>
  <c r="M691" i="5"/>
  <c r="L691" i="5"/>
  <c r="I691" i="5"/>
  <c r="AI690" i="5"/>
  <c r="AH690" i="5" s="1"/>
  <c r="Z690" i="5"/>
  <c r="Y690" i="5"/>
  <c r="X690" i="5"/>
  <c r="W690" i="5"/>
  <c r="V690" i="5"/>
  <c r="U690" i="5"/>
  <c r="T690" i="5"/>
  <c r="S690" i="5"/>
  <c r="R690" i="5"/>
  <c r="Q690" i="5"/>
  <c r="P690" i="5"/>
  <c r="O690" i="5"/>
  <c r="N690" i="5"/>
  <c r="M690" i="5"/>
  <c r="L690" i="5"/>
  <c r="I690" i="5"/>
  <c r="AI689" i="5"/>
  <c r="AH689" i="5"/>
  <c r="Z689" i="5"/>
  <c r="Y689" i="5"/>
  <c r="X689" i="5"/>
  <c r="W689" i="5"/>
  <c r="V689" i="5"/>
  <c r="U689" i="5"/>
  <c r="T689" i="5"/>
  <c r="S689" i="5"/>
  <c r="R689" i="5"/>
  <c r="Q689" i="5"/>
  <c r="P689" i="5"/>
  <c r="O689" i="5"/>
  <c r="N689" i="5"/>
  <c r="M689" i="5"/>
  <c r="L689" i="5"/>
  <c r="I689" i="5"/>
  <c r="AI688" i="5"/>
  <c r="AH688" i="5" s="1"/>
  <c r="Z688" i="5"/>
  <c r="Y688" i="5"/>
  <c r="X688" i="5"/>
  <c r="W688" i="5"/>
  <c r="V688" i="5"/>
  <c r="U688" i="5"/>
  <c r="T688" i="5"/>
  <c r="S688" i="5"/>
  <c r="R688" i="5"/>
  <c r="Q688" i="5"/>
  <c r="P688" i="5"/>
  <c r="O688" i="5"/>
  <c r="N688" i="5"/>
  <c r="M688" i="5"/>
  <c r="L688" i="5"/>
  <c r="I688" i="5"/>
  <c r="AI687" i="5"/>
  <c r="AH687" i="5" s="1"/>
  <c r="Z687" i="5"/>
  <c r="Y687" i="5"/>
  <c r="X687" i="5"/>
  <c r="W687" i="5"/>
  <c r="V687" i="5"/>
  <c r="U687" i="5"/>
  <c r="T687" i="5"/>
  <c r="S687" i="5"/>
  <c r="R687" i="5"/>
  <c r="Q687" i="5"/>
  <c r="P687" i="5"/>
  <c r="O687" i="5"/>
  <c r="N687" i="5"/>
  <c r="M687" i="5"/>
  <c r="L687" i="5"/>
  <c r="I687" i="5"/>
  <c r="AI686" i="5"/>
  <c r="AH686" i="5" s="1"/>
  <c r="Z686" i="5"/>
  <c r="Y686" i="5"/>
  <c r="X686" i="5"/>
  <c r="W686" i="5"/>
  <c r="V686" i="5"/>
  <c r="U686" i="5"/>
  <c r="T686" i="5"/>
  <c r="S686" i="5"/>
  <c r="R686" i="5"/>
  <c r="Q686" i="5"/>
  <c r="P686" i="5"/>
  <c r="O686" i="5"/>
  <c r="N686" i="5"/>
  <c r="M686" i="5"/>
  <c r="L686" i="5"/>
  <c r="I686" i="5"/>
  <c r="AI685" i="5"/>
  <c r="AH685" i="5" s="1"/>
  <c r="Z685" i="5"/>
  <c r="Y685" i="5"/>
  <c r="X685" i="5"/>
  <c r="W685" i="5"/>
  <c r="V685" i="5"/>
  <c r="U685" i="5"/>
  <c r="T685" i="5"/>
  <c r="S685" i="5"/>
  <c r="R685" i="5"/>
  <c r="Q685" i="5"/>
  <c r="P685" i="5"/>
  <c r="O685" i="5"/>
  <c r="N685" i="5"/>
  <c r="M685" i="5"/>
  <c r="L685" i="5"/>
  <c r="I685" i="5"/>
  <c r="AI684" i="5"/>
  <c r="AH684" i="5" s="1"/>
  <c r="Z684" i="5"/>
  <c r="Y684" i="5"/>
  <c r="X684" i="5"/>
  <c r="W684" i="5"/>
  <c r="V684" i="5"/>
  <c r="U684" i="5"/>
  <c r="T684" i="5"/>
  <c r="S684" i="5"/>
  <c r="R684" i="5"/>
  <c r="Q684" i="5"/>
  <c r="P684" i="5"/>
  <c r="O684" i="5"/>
  <c r="N684" i="5"/>
  <c r="M684" i="5"/>
  <c r="L684" i="5"/>
  <c r="I684" i="5"/>
  <c r="AI683" i="5"/>
  <c r="AH683" i="5" s="1"/>
  <c r="Z683" i="5"/>
  <c r="Y683" i="5"/>
  <c r="X683" i="5"/>
  <c r="W683" i="5"/>
  <c r="V683" i="5"/>
  <c r="U683" i="5"/>
  <c r="T683" i="5"/>
  <c r="S683" i="5"/>
  <c r="R683" i="5"/>
  <c r="Q683" i="5"/>
  <c r="P683" i="5"/>
  <c r="O683" i="5"/>
  <c r="N683" i="5"/>
  <c r="M683" i="5"/>
  <c r="L683" i="5"/>
  <c r="I683" i="5"/>
  <c r="AI682" i="5"/>
  <c r="AH682" i="5" s="1"/>
  <c r="Z682" i="5"/>
  <c r="Y682" i="5"/>
  <c r="X682" i="5"/>
  <c r="W682" i="5"/>
  <c r="V682" i="5"/>
  <c r="U682" i="5"/>
  <c r="T682" i="5"/>
  <c r="S682" i="5"/>
  <c r="R682" i="5"/>
  <c r="Q682" i="5"/>
  <c r="P682" i="5"/>
  <c r="O682" i="5"/>
  <c r="N682" i="5"/>
  <c r="M682" i="5"/>
  <c r="L682" i="5"/>
  <c r="I682" i="5"/>
  <c r="AI681" i="5"/>
  <c r="AH681" i="5" s="1"/>
  <c r="Z681" i="5"/>
  <c r="Y681" i="5"/>
  <c r="X681" i="5"/>
  <c r="W681" i="5"/>
  <c r="V681" i="5"/>
  <c r="U681" i="5"/>
  <c r="T681" i="5"/>
  <c r="S681" i="5"/>
  <c r="R681" i="5"/>
  <c r="Q681" i="5"/>
  <c r="P681" i="5"/>
  <c r="O681" i="5"/>
  <c r="N681" i="5"/>
  <c r="M681" i="5"/>
  <c r="L681" i="5"/>
  <c r="I681" i="5"/>
  <c r="AI680" i="5"/>
  <c r="AH680" i="5" s="1"/>
  <c r="Z680" i="5"/>
  <c r="Y680" i="5"/>
  <c r="X680" i="5"/>
  <c r="W680" i="5"/>
  <c r="V680" i="5"/>
  <c r="U680" i="5"/>
  <c r="T680" i="5"/>
  <c r="S680" i="5"/>
  <c r="R680" i="5"/>
  <c r="Q680" i="5"/>
  <c r="P680" i="5"/>
  <c r="O680" i="5"/>
  <c r="N680" i="5"/>
  <c r="M680" i="5"/>
  <c r="L680" i="5"/>
  <c r="I680" i="5"/>
  <c r="AI679" i="5"/>
  <c r="AH679" i="5" s="1"/>
  <c r="Z679" i="5"/>
  <c r="Y679" i="5"/>
  <c r="X679" i="5"/>
  <c r="W679" i="5"/>
  <c r="V679" i="5"/>
  <c r="U679" i="5"/>
  <c r="T679" i="5"/>
  <c r="S679" i="5"/>
  <c r="R679" i="5"/>
  <c r="Q679" i="5"/>
  <c r="P679" i="5"/>
  <c r="O679" i="5"/>
  <c r="N679" i="5"/>
  <c r="M679" i="5"/>
  <c r="L679" i="5"/>
  <c r="I679" i="5"/>
  <c r="AI678" i="5"/>
  <c r="AH678" i="5" s="1"/>
  <c r="Z678" i="5"/>
  <c r="Y678" i="5"/>
  <c r="X678" i="5"/>
  <c r="W678" i="5"/>
  <c r="V678" i="5"/>
  <c r="U678" i="5"/>
  <c r="T678" i="5"/>
  <c r="S678" i="5"/>
  <c r="R678" i="5"/>
  <c r="Q678" i="5"/>
  <c r="P678" i="5"/>
  <c r="O678" i="5"/>
  <c r="N678" i="5"/>
  <c r="M678" i="5"/>
  <c r="L678" i="5"/>
  <c r="I678" i="5"/>
  <c r="AI677" i="5"/>
  <c r="AH677" i="5" s="1"/>
  <c r="Z677" i="5"/>
  <c r="Y677" i="5"/>
  <c r="X677" i="5"/>
  <c r="W677" i="5"/>
  <c r="V677" i="5"/>
  <c r="U677" i="5"/>
  <c r="T677" i="5"/>
  <c r="S677" i="5"/>
  <c r="R677" i="5"/>
  <c r="Q677" i="5"/>
  <c r="P677" i="5"/>
  <c r="O677" i="5"/>
  <c r="N677" i="5"/>
  <c r="M677" i="5"/>
  <c r="L677" i="5"/>
  <c r="I677" i="5"/>
  <c r="AI676" i="5"/>
  <c r="AH676" i="5" s="1"/>
  <c r="Z676" i="5"/>
  <c r="Y676" i="5"/>
  <c r="X676" i="5"/>
  <c r="W676" i="5"/>
  <c r="V676" i="5"/>
  <c r="U676" i="5"/>
  <c r="T676" i="5"/>
  <c r="S676" i="5"/>
  <c r="R676" i="5"/>
  <c r="Q676" i="5"/>
  <c r="P676" i="5"/>
  <c r="O676" i="5"/>
  <c r="N676" i="5"/>
  <c r="M676" i="5"/>
  <c r="L676" i="5"/>
  <c r="I676" i="5"/>
  <c r="AI675" i="5"/>
  <c r="AH675" i="5" s="1"/>
  <c r="Z675" i="5"/>
  <c r="Y675" i="5"/>
  <c r="X675" i="5"/>
  <c r="W675" i="5"/>
  <c r="V675" i="5"/>
  <c r="U675" i="5"/>
  <c r="T675" i="5"/>
  <c r="S675" i="5"/>
  <c r="R675" i="5"/>
  <c r="Q675" i="5"/>
  <c r="P675" i="5"/>
  <c r="O675" i="5"/>
  <c r="N675" i="5"/>
  <c r="M675" i="5"/>
  <c r="L675" i="5"/>
  <c r="I675" i="5"/>
  <c r="AI674" i="5"/>
  <c r="AH674" i="5" s="1"/>
  <c r="Z674" i="5"/>
  <c r="Y674" i="5"/>
  <c r="X674" i="5"/>
  <c r="W674" i="5"/>
  <c r="V674" i="5"/>
  <c r="U674" i="5"/>
  <c r="T674" i="5"/>
  <c r="S674" i="5"/>
  <c r="R674" i="5"/>
  <c r="Q674" i="5"/>
  <c r="P674" i="5"/>
  <c r="O674" i="5"/>
  <c r="N674" i="5"/>
  <c r="M674" i="5"/>
  <c r="L674" i="5"/>
  <c r="I674" i="5"/>
  <c r="AI673" i="5"/>
  <c r="AH673" i="5" s="1"/>
  <c r="Z673" i="5"/>
  <c r="Y673" i="5"/>
  <c r="X673" i="5"/>
  <c r="W673" i="5"/>
  <c r="V673" i="5"/>
  <c r="U673" i="5"/>
  <c r="T673" i="5"/>
  <c r="S673" i="5"/>
  <c r="R673" i="5"/>
  <c r="Q673" i="5"/>
  <c r="P673" i="5"/>
  <c r="O673" i="5"/>
  <c r="N673" i="5"/>
  <c r="M673" i="5"/>
  <c r="L673" i="5"/>
  <c r="I673" i="5"/>
  <c r="AI672" i="5"/>
  <c r="AH672" i="5" s="1"/>
  <c r="Z672" i="5"/>
  <c r="Y672" i="5"/>
  <c r="X672" i="5"/>
  <c r="W672" i="5"/>
  <c r="V672" i="5"/>
  <c r="U672" i="5"/>
  <c r="T672" i="5"/>
  <c r="S672" i="5"/>
  <c r="R672" i="5"/>
  <c r="Q672" i="5"/>
  <c r="P672" i="5"/>
  <c r="O672" i="5"/>
  <c r="N672" i="5"/>
  <c r="M672" i="5"/>
  <c r="L672" i="5"/>
  <c r="I672" i="5"/>
  <c r="AI671" i="5"/>
  <c r="AH671" i="5" s="1"/>
  <c r="Z671" i="5"/>
  <c r="Y671" i="5"/>
  <c r="X671" i="5"/>
  <c r="W671" i="5"/>
  <c r="V671" i="5"/>
  <c r="U671" i="5"/>
  <c r="T671" i="5"/>
  <c r="S671" i="5"/>
  <c r="R671" i="5"/>
  <c r="Q671" i="5"/>
  <c r="P671" i="5"/>
  <c r="O671" i="5"/>
  <c r="N671" i="5"/>
  <c r="M671" i="5"/>
  <c r="L671" i="5"/>
  <c r="I671" i="5"/>
  <c r="AI670" i="5"/>
  <c r="AH670" i="5" s="1"/>
  <c r="Z670" i="5"/>
  <c r="Y670" i="5"/>
  <c r="X670" i="5"/>
  <c r="W670" i="5"/>
  <c r="V670" i="5"/>
  <c r="U670" i="5"/>
  <c r="T670" i="5"/>
  <c r="S670" i="5"/>
  <c r="R670" i="5"/>
  <c r="Q670" i="5"/>
  <c r="P670" i="5"/>
  <c r="O670" i="5"/>
  <c r="N670" i="5"/>
  <c r="M670" i="5"/>
  <c r="L670" i="5"/>
  <c r="I670" i="5"/>
  <c r="AI669" i="5"/>
  <c r="AH669" i="5" s="1"/>
  <c r="Z669" i="5"/>
  <c r="Y669" i="5"/>
  <c r="X669" i="5"/>
  <c r="W669" i="5"/>
  <c r="V669" i="5"/>
  <c r="U669" i="5"/>
  <c r="T669" i="5"/>
  <c r="S669" i="5"/>
  <c r="R669" i="5"/>
  <c r="Q669" i="5"/>
  <c r="P669" i="5"/>
  <c r="O669" i="5"/>
  <c r="N669" i="5"/>
  <c r="M669" i="5"/>
  <c r="L669" i="5"/>
  <c r="I669" i="5"/>
  <c r="AI668" i="5"/>
  <c r="AH668" i="5" s="1"/>
  <c r="Z668" i="5"/>
  <c r="Y668" i="5"/>
  <c r="X668" i="5"/>
  <c r="W668" i="5"/>
  <c r="V668" i="5"/>
  <c r="U668" i="5"/>
  <c r="T668" i="5"/>
  <c r="S668" i="5"/>
  <c r="R668" i="5"/>
  <c r="Q668" i="5"/>
  <c r="P668" i="5"/>
  <c r="O668" i="5"/>
  <c r="N668" i="5"/>
  <c r="M668" i="5"/>
  <c r="L668" i="5"/>
  <c r="I668" i="5"/>
  <c r="AI667" i="5"/>
  <c r="AH667" i="5" s="1"/>
  <c r="Z667" i="5"/>
  <c r="Y667" i="5"/>
  <c r="X667" i="5"/>
  <c r="W667" i="5"/>
  <c r="V667" i="5"/>
  <c r="U667" i="5"/>
  <c r="T667" i="5"/>
  <c r="S667" i="5"/>
  <c r="R667" i="5"/>
  <c r="Q667" i="5"/>
  <c r="P667" i="5"/>
  <c r="O667" i="5"/>
  <c r="N667" i="5"/>
  <c r="M667" i="5"/>
  <c r="L667" i="5"/>
  <c r="I667" i="5"/>
  <c r="AI666" i="5"/>
  <c r="AH666" i="5" s="1"/>
  <c r="Z666" i="5"/>
  <c r="Y666" i="5"/>
  <c r="X666" i="5"/>
  <c r="W666" i="5"/>
  <c r="V666" i="5"/>
  <c r="U666" i="5"/>
  <c r="T666" i="5"/>
  <c r="S666" i="5"/>
  <c r="R666" i="5"/>
  <c r="Q666" i="5"/>
  <c r="P666" i="5"/>
  <c r="O666" i="5"/>
  <c r="N666" i="5"/>
  <c r="M666" i="5"/>
  <c r="L666" i="5"/>
  <c r="I666" i="5"/>
  <c r="AI665" i="5"/>
  <c r="AH665" i="5" s="1"/>
  <c r="Z665" i="5"/>
  <c r="Y665" i="5"/>
  <c r="X665" i="5"/>
  <c r="W665" i="5"/>
  <c r="V665" i="5"/>
  <c r="U665" i="5"/>
  <c r="T665" i="5"/>
  <c r="S665" i="5"/>
  <c r="R665" i="5"/>
  <c r="Q665" i="5"/>
  <c r="P665" i="5"/>
  <c r="O665" i="5"/>
  <c r="N665" i="5"/>
  <c r="M665" i="5"/>
  <c r="L665" i="5"/>
  <c r="I665" i="5"/>
  <c r="AI664" i="5"/>
  <c r="AH664" i="5" s="1"/>
  <c r="Z664" i="5"/>
  <c r="Y664" i="5"/>
  <c r="X664" i="5"/>
  <c r="W664" i="5"/>
  <c r="V664" i="5"/>
  <c r="U664" i="5"/>
  <c r="T664" i="5"/>
  <c r="S664" i="5"/>
  <c r="R664" i="5"/>
  <c r="Q664" i="5"/>
  <c r="P664" i="5"/>
  <c r="O664" i="5"/>
  <c r="N664" i="5"/>
  <c r="M664" i="5"/>
  <c r="L664" i="5"/>
  <c r="I664" i="5"/>
  <c r="AI663" i="5"/>
  <c r="AH663" i="5" s="1"/>
  <c r="Z663" i="5"/>
  <c r="Y663" i="5"/>
  <c r="X663" i="5"/>
  <c r="W663" i="5"/>
  <c r="V663" i="5"/>
  <c r="U663" i="5"/>
  <c r="T663" i="5"/>
  <c r="S663" i="5"/>
  <c r="R663" i="5"/>
  <c r="Q663" i="5"/>
  <c r="P663" i="5"/>
  <c r="O663" i="5"/>
  <c r="N663" i="5"/>
  <c r="M663" i="5"/>
  <c r="L663" i="5"/>
  <c r="I663" i="5"/>
  <c r="AI662" i="5"/>
  <c r="AH662" i="5" s="1"/>
  <c r="Z662" i="5"/>
  <c r="Y662" i="5"/>
  <c r="X662" i="5"/>
  <c r="W662" i="5"/>
  <c r="V662" i="5"/>
  <c r="U662" i="5"/>
  <c r="T662" i="5"/>
  <c r="S662" i="5"/>
  <c r="R662" i="5"/>
  <c r="Q662" i="5"/>
  <c r="P662" i="5"/>
  <c r="O662" i="5"/>
  <c r="N662" i="5"/>
  <c r="M662" i="5"/>
  <c r="L662" i="5"/>
  <c r="I662" i="5"/>
  <c r="AI661" i="5"/>
  <c r="AH661" i="5" s="1"/>
  <c r="Z661" i="5"/>
  <c r="Y661" i="5"/>
  <c r="X661" i="5"/>
  <c r="W661" i="5"/>
  <c r="V661" i="5"/>
  <c r="U661" i="5"/>
  <c r="T661" i="5"/>
  <c r="S661" i="5"/>
  <c r="R661" i="5"/>
  <c r="Q661" i="5"/>
  <c r="P661" i="5"/>
  <c r="O661" i="5"/>
  <c r="N661" i="5"/>
  <c r="M661" i="5"/>
  <c r="L661" i="5"/>
  <c r="I661" i="5"/>
  <c r="AI660" i="5"/>
  <c r="AH660" i="5" s="1"/>
  <c r="Z660" i="5"/>
  <c r="Y660" i="5"/>
  <c r="X660" i="5"/>
  <c r="W660" i="5"/>
  <c r="V660" i="5"/>
  <c r="U660" i="5"/>
  <c r="T660" i="5"/>
  <c r="S660" i="5"/>
  <c r="R660" i="5"/>
  <c r="Q660" i="5"/>
  <c r="P660" i="5"/>
  <c r="O660" i="5"/>
  <c r="N660" i="5"/>
  <c r="M660" i="5"/>
  <c r="L660" i="5"/>
  <c r="I660" i="5"/>
  <c r="AI659" i="5"/>
  <c r="AH659" i="5" s="1"/>
  <c r="Z659" i="5"/>
  <c r="Y659" i="5"/>
  <c r="X659" i="5"/>
  <c r="W659" i="5"/>
  <c r="V659" i="5"/>
  <c r="U659" i="5"/>
  <c r="T659" i="5"/>
  <c r="S659" i="5"/>
  <c r="R659" i="5"/>
  <c r="Q659" i="5"/>
  <c r="P659" i="5"/>
  <c r="O659" i="5"/>
  <c r="N659" i="5"/>
  <c r="M659" i="5"/>
  <c r="L659" i="5"/>
  <c r="I659" i="5"/>
  <c r="AI658" i="5"/>
  <c r="AH658" i="5" s="1"/>
  <c r="Z658" i="5"/>
  <c r="Y658" i="5"/>
  <c r="X658" i="5"/>
  <c r="W658" i="5"/>
  <c r="V658" i="5"/>
  <c r="U658" i="5"/>
  <c r="T658" i="5"/>
  <c r="S658" i="5"/>
  <c r="R658" i="5"/>
  <c r="Q658" i="5"/>
  <c r="P658" i="5"/>
  <c r="O658" i="5"/>
  <c r="N658" i="5"/>
  <c r="M658" i="5"/>
  <c r="L658" i="5"/>
  <c r="I658" i="5"/>
  <c r="AI657" i="5"/>
  <c r="AH657" i="5" s="1"/>
  <c r="Z657" i="5"/>
  <c r="Y657" i="5"/>
  <c r="X657" i="5"/>
  <c r="W657" i="5"/>
  <c r="V657" i="5"/>
  <c r="U657" i="5"/>
  <c r="T657" i="5"/>
  <c r="S657" i="5"/>
  <c r="R657" i="5"/>
  <c r="Q657" i="5"/>
  <c r="P657" i="5"/>
  <c r="O657" i="5"/>
  <c r="N657" i="5"/>
  <c r="M657" i="5"/>
  <c r="L657" i="5"/>
  <c r="I657" i="5"/>
  <c r="AI656" i="5"/>
  <c r="AH656" i="5" s="1"/>
  <c r="Z656" i="5"/>
  <c r="Y656" i="5"/>
  <c r="X656" i="5"/>
  <c r="W656" i="5"/>
  <c r="V656" i="5"/>
  <c r="U656" i="5"/>
  <c r="T656" i="5"/>
  <c r="S656" i="5"/>
  <c r="R656" i="5"/>
  <c r="Q656" i="5"/>
  <c r="P656" i="5"/>
  <c r="O656" i="5"/>
  <c r="N656" i="5"/>
  <c r="M656" i="5"/>
  <c r="L656" i="5"/>
  <c r="I656" i="5"/>
  <c r="AI655" i="5"/>
  <c r="AH655" i="5" s="1"/>
  <c r="Z655" i="5"/>
  <c r="Y655" i="5"/>
  <c r="X655" i="5"/>
  <c r="W655" i="5"/>
  <c r="V655" i="5"/>
  <c r="U655" i="5"/>
  <c r="T655" i="5"/>
  <c r="S655" i="5"/>
  <c r="R655" i="5"/>
  <c r="Q655" i="5"/>
  <c r="P655" i="5"/>
  <c r="O655" i="5"/>
  <c r="N655" i="5"/>
  <c r="M655" i="5"/>
  <c r="L655" i="5"/>
  <c r="I655" i="5"/>
  <c r="AI654" i="5"/>
  <c r="AH654" i="5" s="1"/>
  <c r="Z654" i="5"/>
  <c r="Y654" i="5"/>
  <c r="X654" i="5"/>
  <c r="W654" i="5"/>
  <c r="V654" i="5"/>
  <c r="U654" i="5"/>
  <c r="T654" i="5"/>
  <c r="S654" i="5"/>
  <c r="R654" i="5"/>
  <c r="Q654" i="5"/>
  <c r="P654" i="5"/>
  <c r="O654" i="5"/>
  <c r="N654" i="5"/>
  <c r="M654" i="5"/>
  <c r="L654" i="5"/>
  <c r="I654" i="5"/>
  <c r="AI653" i="5"/>
  <c r="AH653" i="5" s="1"/>
  <c r="Z653" i="5"/>
  <c r="Y653" i="5"/>
  <c r="X653" i="5"/>
  <c r="W653" i="5"/>
  <c r="V653" i="5"/>
  <c r="U653" i="5"/>
  <c r="T653" i="5"/>
  <c r="S653" i="5"/>
  <c r="R653" i="5"/>
  <c r="Q653" i="5"/>
  <c r="P653" i="5"/>
  <c r="O653" i="5"/>
  <c r="N653" i="5"/>
  <c r="M653" i="5"/>
  <c r="L653" i="5"/>
  <c r="I653" i="5"/>
  <c r="AI652" i="5"/>
  <c r="AH652" i="5" s="1"/>
  <c r="Z652" i="5"/>
  <c r="Y652" i="5"/>
  <c r="X652" i="5"/>
  <c r="W652" i="5"/>
  <c r="V652" i="5"/>
  <c r="U652" i="5"/>
  <c r="T652" i="5"/>
  <c r="S652" i="5"/>
  <c r="R652" i="5"/>
  <c r="Q652" i="5"/>
  <c r="P652" i="5"/>
  <c r="O652" i="5"/>
  <c r="N652" i="5"/>
  <c r="M652" i="5"/>
  <c r="L652" i="5"/>
  <c r="I652" i="5"/>
  <c r="AI651" i="5"/>
  <c r="AH651" i="5" s="1"/>
  <c r="Z651" i="5"/>
  <c r="Y651" i="5"/>
  <c r="X651" i="5"/>
  <c r="W651" i="5"/>
  <c r="V651" i="5"/>
  <c r="U651" i="5"/>
  <c r="T651" i="5"/>
  <c r="S651" i="5"/>
  <c r="R651" i="5"/>
  <c r="Q651" i="5"/>
  <c r="P651" i="5"/>
  <c r="O651" i="5"/>
  <c r="N651" i="5"/>
  <c r="M651" i="5"/>
  <c r="L651" i="5"/>
  <c r="I651" i="5"/>
  <c r="AI650" i="5"/>
  <c r="AH650" i="5" s="1"/>
  <c r="Z650" i="5"/>
  <c r="Y650" i="5"/>
  <c r="X650" i="5"/>
  <c r="W650" i="5"/>
  <c r="V650" i="5"/>
  <c r="U650" i="5"/>
  <c r="T650" i="5"/>
  <c r="S650" i="5"/>
  <c r="R650" i="5"/>
  <c r="Q650" i="5"/>
  <c r="P650" i="5"/>
  <c r="O650" i="5"/>
  <c r="N650" i="5"/>
  <c r="M650" i="5"/>
  <c r="L650" i="5"/>
  <c r="I650" i="5"/>
  <c r="AI649" i="5"/>
  <c r="AH649" i="5" s="1"/>
  <c r="Z649" i="5"/>
  <c r="Y649" i="5"/>
  <c r="X649" i="5"/>
  <c r="W649" i="5"/>
  <c r="V649" i="5"/>
  <c r="U649" i="5"/>
  <c r="T649" i="5"/>
  <c r="S649" i="5"/>
  <c r="R649" i="5"/>
  <c r="Q649" i="5"/>
  <c r="P649" i="5"/>
  <c r="O649" i="5"/>
  <c r="N649" i="5"/>
  <c r="M649" i="5"/>
  <c r="L649" i="5"/>
  <c r="I649" i="5"/>
  <c r="AI648" i="5"/>
  <c r="AH648" i="5" s="1"/>
  <c r="Z648" i="5"/>
  <c r="Y648" i="5"/>
  <c r="X648" i="5"/>
  <c r="W648" i="5"/>
  <c r="V648" i="5"/>
  <c r="U648" i="5"/>
  <c r="T648" i="5"/>
  <c r="S648" i="5"/>
  <c r="R648" i="5"/>
  <c r="Q648" i="5"/>
  <c r="P648" i="5"/>
  <c r="O648" i="5"/>
  <c r="N648" i="5"/>
  <c r="M648" i="5"/>
  <c r="L648" i="5"/>
  <c r="I648" i="5"/>
  <c r="AI647" i="5"/>
  <c r="AH647" i="5" s="1"/>
  <c r="Z647" i="5"/>
  <c r="Y647" i="5"/>
  <c r="X647" i="5"/>
  <c r="W647" i="5"/>
  <c r="V647" i="5"/>
  <c r="U647" i="5"/>
  <c r="T647" i="5"/>
  <c r="S647" i="5"/>
  <c r="R647" i="5"/>
  <c r="Q647" i="5"/>
  <c r="P647" i="5"/>
  <c r="O647" i="5"/>
  <c r="N647" i="5"/>
  <c r="M647" i="5"/>
  <c r="L647" i="5"/>
  <c r="I647" i="5"/>
  <c r="AI646" i="5"/>
  <c r="AH646" i="5" s="1"/>
  <c r="Z646" i="5"/>
  <c r="Y646" i="5"/>
  <c r="X646" i="5"/>
  <c r="W646" i="5"/>
  <c r="V646" i="5"/>
  <c r="U646" i="5"/>
  <c r="T646" i="5"/>
  <c r="S646" i="5"/>
  <c r="R646" i="5"/>
  <c r="Q646" i="5"/>
  <c r="P646" i="5"/>
  <c r="O646" i="5"/>
  <c r="N646" i="5"/>
  <c r="M646" i="5"/>
  <c r="L646" i="5"/>
  <c r="I646" i="5"/>
  <c r="AI645" i="5"/>
  <c r="AH645" i="5" s="1"/>
  <c r="Z645" i="5"/>
  <c r="Y645" i="5"/>
  <c r="X645" i="5"/>
  <c r="W645" i="5"/>
  <c r="V645" i="5"/>
  <c r="U645" i="5"/>
  <c r="T645" i="5"/>
  <c r="S645" i="5"/>
  <c r="R645" i="5"/>
  <c r="Q645" i="5"/>
  <c r="P645" i="5"/>
  <c r="O645" i="5"/>
  <c r="N645" i="5"/>
  <c r="M645" i="5"/>
  <c r="L645" i="5"/>
  <c r="I645" i="5"/>
  <c r="AI644" i="5"/>
  <c r="AH644" i="5" s="1"/>
  <c r="Z644" i="5"/>
  <c r="Y644" i="5"/>
  <c r="X644" i="5"/>
  <c r="W644" i="5"/>
  <c r="V644" i="5"/>
  <c r="U644" i="5"/>
  <c r="T644" i="5"/>
  <c r="S644" i="5"/>
  <c r="R644" i="5"/>
  <c r="Q644" i="5"/>
  <c r="P644" i="5"/>
  <c r="O644" i="5"/>
  <c r="N644" i="5"/>
  <c r="M644" i="5"/>
  <c r="L644" i="5"/>
  <c r="I644" i="5"/>
  <c r="AI643" i="5"/>
  <c r="AH643" i="5"/>
  <c r="Z643" i="5"/>
  <c r="Y643" i="5"/>
  <c r="X643" i="5"/>
  <c r="W643" i="5"/>
  <c r="V643" i="5"/>
  <c r="U643" i="5"/>
  <c r="T643" i="5"/>
  <c r="S643" i="5"/>
  <c r="R643" i="5"/>
  <c r="Q643" i="5"/>
  <c r="P643" i="5"/>
  <c r="O643" i="5"/>
  <c r="N643" i="5"/>
  <c r="M643" i="5"/>
  <c r="L643" i="5"/>
  <c r="I643" i="5"/>
  <c r="AI642" i="5"/>
  <c r="AH642" i="5" s="1"/>
  <c r="Z642" i="5"/>
  <c r="Y642" i="5"/>
  <c r="X642" i="5"/>
  <c r="W642" i="5"/>
  <c r="V642" i="5"/>
  <c r="U642" i="5"/>
  <c r="T642" i="5"/>
  <c r="S642" i="5"/>
  <c r="R642" i="5"/>
  <c r="Q642" i="5"/>
  <c r="P642" i="5"/>
  <c r="O642" i="5"/>
  <c r="N642" i="5"/>
  <c r="M642" i="5"/>
  <c r="L642" i="5"/>
  <c r="I642" i="5"/>
  <c r="AI641" i="5"/>
  <c r="AH641" i="5" s="1"/>
  <c r="Z641" i="5"/>
  <c r="Y641" i="5"/>
  <c r="X641" i="5"/>
  <c r="W641" i="5"/>
  <c r="V641" i="5"/>
  <c r="U641" i="5"/>
  <c r="T641" i="5"/>
  <c r="S641" i="5"/>
  <c r="R641" i="5"/>
  <c r="Q641" i="5"/>
  <c r="P641" i="5"/>
  <c r="O641" i="5"/>
  <c r="N641" i="5"/>
  <c r="M641" i="5"/>
  <c r="L641" i="5"/>
  <c r="I641" i="5"/>
  <c r="AI640" i="5"/>
  <c r="AH640" i="5" s="1"/>
  <c r="Z640" i="5"/>
  <c r="Y640" i="5"/>
  <c r="X640" i="5"/>
  <c r="W640" i="5"/>
  <c r="V640" i="5"/>
  <c r="U640" i="5"/>
  <c r="T640" i="5"/>
  <c r="S640" i="5"/>
  <c r="R640" i="5"/>
  <c r="Q640" i="5"/>
  <c r="P640" i="5"/>
  <c r="O640" i="5"/>
  <c r="N640" i="5"/>
  <c r="M640" i="5"/>
  <c r="L640" i="5"/>
  <c r="I640" i="5"/>
  <c r="AI639" i="5"/>
  <c r="AH639" i="5" s="1"/>
  <c r="Z639" i="5"/>
  <c r="Y639" i="5"/>
  <c r="X639" i="5"/>
  <c r="W639" i="5"/>
  <c r="V639" i="5"/>
  <c r="U639" i="5"/>
  <c r="T639" i="5"/>
  <c r="S639" i="5"/>
  <c r="R639" i="5"/>
  <c r="Q639" i="5"/>
  <c r="P639" i="5"/>
  <c r="O639" i="5"/>
  <c r="N639" i="5"/>
  <c r="M639" i="5"/>
  <c r="L639" i="5"/>
  <c r="I639" i="5"/>
  <c r="AI638" i="5"/>
  <c r="AH638" i="5" s="1"/>
  <c r="Z638" i="5"/>
  <c r="Y638" i="5"/>
  <c r="X638" i="5"/>
  <c r="W638" i="5"/>
  <c r="V638" i="5"/>
  <c r="U638" i="5"/>
  <c r="T638" i="5"/>
  <c r="S638" i="5"/>
  <c r="R638" i="5"/>
  <c r="Q638" i="5"/>
  <c r="P638" i="5"/>
  <c r="O638" i="5"/>
  <c r="N638" i="5"/>
  <c r="M638" i="5"/>
  <c r="L638" i="5"/>
  <c r="I638" i="5"/>
  <c r="AI637" i="5"/>
  <c r="AH637" i="5" s="1"/>
  <c r="Z637" i="5"/>
  <c r="Y637" i="5"/>
  <c r="X637" i="5"/>
  <c r="W637" i="5"/>
  <c r="V637" i="5"/>
  <c r="U637" i="5"/>
  <c r="T637" i="5"/>
  <c r="S637" i="5"/>
  <c r="R637" i="5"/>
  <c r="Q637" i="5"/>
  <c r="P637" i="5"/>
  <c r="O637" i="5"/>
  <c r="N637" i="5"/>
  <c r="M637" i="5"/>
  <c r="L637" i="5"/>
  <c r="I637" i="5"/>
  <c r="AI636" i="5"/>
  <c r="AH636" i="5" s="1"/>
  <c r="Z636" i="5"/>
  <c r="Y636" i="5"/>
  <c r="X636" i="5"/>
  <c r="W636" i="5"/>
  <c r="V636" i="5"/>
  <c r="U636" i="5"/>
  <c r="T636" i="5"/>
  <c r="S636" i="5"/>
  <c r="R636" i="5"/>
  <c r="Q636" i="5"/>
  <c r="P636" i="5"/>
  <c r="O636" i="5"/>
  <c r="N636" i="5"/>
  <c r="M636" i="5"/>
  <c r="L636" i="5"/>
  <c r="I636" i="5"/>
  <c r="AI635" i="5"/>
  <c r="AH635" i="5" s="1"/>
  <c r="Z635" i="5"/>
  <c r="Y635" i="5"/>
  <c r="X635" i="5"/>
  <c r="W635" i="5"/>
  <c r="V635" i="5"/>
  <c r="U635" i="5"/>
  <c r="T635" i="5"/>
  <c r="S635" i="5"/>
  <c r="R635" i="5"/>
  <c r="Q635" i="5"/>
  <c r="P635" i="5"/>
  <c r="O635" i="5"/>
  <c r="N635" i="5"/>
  <c r="M635" i="5"/>
  <c r="L635" i="5"/>
  <c r="I635" i="5"/>
  <c r="AI634" i="5"/>
  <c r="AH634" i="5" s="1"/>
  <c r="Z634" i="5"/>
  <c r="Y634" i="5"/>
  <c r="X634" i="5"/>
  <c r="W634" i="5"/>
  <c r="V634" i="5"/>
  <c r="U634" i="5"/>
  <c r="T634" i="5"/>
  <c r="S634" i="5"/>
  <c r="R634" i="5"/>
  <c r="Q634" i="5"/>
  <c r="P634" i="5"/>
  <c r="O634" i="5"/>
  <c r="N634" i="5"/>
  <c r="M634" i="5"/>
  <c r="L634" i="5"/>
  <c r="I634" i="5"/>
  <c r="AI633" i="5"/>
  <c r="AH633" i="5" s="1"/>
  <c r="Z633" i="5"/>
  <c r="Y633" i="5"/>
  <c r="X633" i="5"/>
  <c r="W633" i="5"/>
  <c r="V633" i="5"/>
  <c r="U633" i="5"/>
  <c r="T633" i="5"/>
  <c r="S633" i="5"/>
  <c r="R633" i="5"/>
  <c r="Q633" i="5"/>
  <c r="P633" i="5"/>
  <c r="O633" i="5"/>
  <c r="N633" i="5"/>
  <c r="M633" i="5"/>
  <c r="L633" i="5"/>
  <c r="I633" i="5"/>
  <c r="AI632" i="5"/>
  <c r="AH632" i="5" s="1"/>
  <c r="Z632" i="5"/>
  <c r="Y632" i="5"/>
  <c r="X632" i="5"/>
  <c r="W632" i="5"/>
  <c r="V632" i="5"/>
  <c r="U632" i="5"/>
  <c r="T632" i="5"/>
  <c r="S632" i="5"/>
  <c r="R632" i="5"/>
  <c r="Q632" i="5"/>
  <c r="P632" i="5"/>
  <c r="O632" i="5"/>
  <c r="N632" i="5"/>
  <c r="M632" i="5"/>
  <c r="L632" i="5"/>
  <c r="I632" i="5"/>
  <c r="AI631" i="5"/>
  <c r="AH631" i="5" s="1"/>
  <c r="Z631" i="5"/>
  <c r="Y631" i="5"/>
  <c r="X631" i="5"/>
  <c r="W631" i="5"/>
  <c r="V631" i="5"/>
  <c r="U631" i="5"/>
  <c r="T631" i="5"/>
  <c r="S631" i="5"/>
  <c r="R631" i="5"/>
  <c r="Q631" i="5"/>
  <c r="P631" i="5"/>
  <c r="O631" i="5"/>
  <c r="N631" i="5"/>
  <c r="M631" i="5"/>
  <c r="L631" i="5"/>
  <c r="I631" i="5"/>
  <c r="AI630" i="5"/>
  <c r="AH630" i="5" s="1"/>
  <c r="Z630" i="5"/>
  <c r="Y630" i="5"/>
  <c r="X630" i="5"/>
  <c r="W630" i="5"/>
  <c r="V630" i="5"/>
  <c r="U630" i="5"/>
  <c r="T630" i="5"/>
  <c r="S630" i="5"/>
  <c r="R630" i="5"/>
  <c r="Q630" i="5"/>
  <c r="P630" i="5"/>
  <c r="O630" i="5"/>
  <c r="N630" i="5"/>
  <c r="M630" i="5"/>
  <c r="L630" i="5"/>
  <c r="I630" i="5"/>
  <c r="AI629" i="5"/>
  <c r="AH629" i="5" s="1"/>
  <c r="Z629" i="5"/>
  <c r="Y629" i="5"/>
  <c r="X629" i="5"/>
  <c r="W629" i="5"/>
  <c r="V629" i="5"/>
  <c r="U629" i="5"/>
  <c r="T629" i="5"/>
  <c r="S629" i="5"/>
  <c r="R629" i="5"/>
  <c r="Q629" i="5"/>
  <c r="P629" i="5"/>
  <c r="O629" i="5"/>
  <c r="N629" i="5"/>
  <c r="M629" i="5"/>
  <c r="L629" i="5"/>
  <c r="I629" i="5"/>
  <c r="AI628" i="5"/>
  <c r="AH628" i="5" s="1"/>
  <c r="Z628" i="5"/>
  <c r="Y628" i="5"/>
  <c r="X628" i="5"/>
  <c r="W628" i="5"/>
  <c r="V628" i="5"/>
  <c r="U628" i="5"/>
  <c r="T628" i="5"/>
  <c r="S628" i="5"/>
  <c r="R628" i="5"/>
  <c r="Q628" i="5"/>
  <c r="P628" i="5"/>
  <c r="O628" i="5"/>
  <c r="N628" i="5"/>
  <c r="M628" i="5"/>
  <c r="L628" i="5"/>
  <c r="I628" i="5"/>
  <c r="AI627" i="5"/>
  <c r="AH627" i="5" s="1"/>
  <c r="Z627" i="5"/>
  <c r="Y627" i="5"/>
  <c r="X627" i="5"/>
  <c r="W627" i="5"/>
  <c r="V627" i="5"/>
  <c r="U627" i="5"/>
  <c r="T627" i="5"/>
  <c r="S627" i="5"/>
  <c r="R627" i="5"/>
  <c r="Q627" i="5"/>
  <c r="P627" i="5"/>
  <c r="O627" i="5"/>
  <c r="N627" i="5"/>
  <c r="M627" i="5"/>
  <c r="L627" i="5"/>
  <c r="I627" i="5"/>
  <c r="AI626" i="5"/>
  <c r="AH626" i="5" s="1"/>
  <c r="Z626" i="5"/>
  <c r="Y626" i="5"/>
  <c r="X626" i="5"/>
  <c r="W626" i="5"/>
  <c r="V626" i="5"/>
  <c r="U626" i="5"/>
  <c r="T626" i="5"/>
  <c r="S626" i="5"/>
  <c r="R626" i="5"/>
  <c r="Q626" i="5"/>
  <c r="P626" i="5"/>
  <c r="O626" i="5"/>
  <c r="N626" i="5"/>
  <c r="M626" i="5"/>
  <c r="L626" i="5"/>
  <c r="I626" i="5"/>
  <c r="AI625" i="5"/>
  <c r="AH625" i="5" s="1"/>
  <c r="Z625" i="5"/>
  <c r="Y625" i="5"/>
  <c r="X625" i="5"/>
  <c r="W625" i="5"/>
  <c r="V625" i="5"/>
  <c r="U625" i="5"/>
  <c r="T625" i="5"/>
  <c r="S625" i="5"/>
  <c r="R625" i="5"/>
  <c r="Q625" i="5"/>
  <c r="P625" i="5"/>
  <c r="O625" i="5"/>
  <c r="N625" i="5"/>
  <c r="M625" i="5"/>
  <c r="L625" i="5"/>
  <c r="I625" i="5"/>
  <c r="AI624" i="5"/>
  <c r="AH624" i="5" s="1"/>
  <c r="Z624" i="5"/>
  <c r="Y624" i="5"/>
  <c r="X624" i="5"/>
  <c r="W624" i="5"/>
  <c r="V624" i="5"/>
  <c r="U624" i="5"/>
  <c r="T624" i="5"/>
  <c r="S624" i="5"/>
  <c r="R624" i="5"/>
  <c r="Q624" i="5"/>
  <c r="P624" i="5"/>
  <c r="O624" i="5"/>
  <c r="N624" i="5"/>
  <c r="M624" i="5"/>
  <c r="L624" i="5"/>
  <c r="I624" i="5"/>
  <c r="AI623" i="5"/>
  <c r="AH623" i="5"/>
  <c r="Z623" i="5"/>
  <c r="Y623" i="5"/>
  <c r="X623" i="5"/>
  <c r="W623" i="5"/>
  <c r="V623" i="5"/>
  <c r="U623" i="5"/>
  <c r="T623" i="5"/>
  <c r="S623" i="5"/>
  <c r="R623" i="5"/>
  <c r="Q623" i="5"/>
  <c r="P623" i="5"/>
  <c r="O623" i="5"/>
  <c r="N623" i="5"/>
  <c r="M623" i="5"/>
  <c r="L623" i="5"/>
  <c r="I623" i="5"/>
  <c r="AI622" i="5"/>
  <c r="AH622" i="5" s="1"/>
  <c r="Z622" i="5"/>
  <c r="Y622" i="5"/>
  <c r="X622" i="5"/>
  <c r="W622" i="5"/>
  <c r="V622" i="5"/>
  <c r="U622" i="5"/>
  <c r="T622" i="5"/>
  <c r="S622" i="5"/>
  <c r="R622" i="5"/>
  <c r="Q622" i="5"/>
  <c r="P622" i="5"/>
  <c r="O622" i="5"/>
  <c r="N622" i="5"/>
  <c r="M622" i="5"/>
  <c r="L622" i="5"/>
  <c r="I622" i="5"/>
  <c r="AI621" i="5"/>
  <c r="AH621" i="5" s="1"/>
  <c r="Z621" i="5"/>
  <c r="Y621" i="5"/>
  <c r="X621" i="5"/>
  <c r="W621" i="5"/>
  <c r="V621" i="5"/>
  <c r="U621" i="5"/>
  <c r="T621" i="5"/>
  <c r="S621" i="5"/>
  <c r="R621" i="5"/>
  <c r="Q621" i="5"/>
  <c r="P621" i="5"/>
  <c r="O621" i="5"/>
  <c r="N621" i="5"/>
  <c r="M621" i="5"/>
  <c r="L621" i="5"/>
  <c r="I621" i="5"/>
  <c r="AI620" i="5"/>
  <c r="AH620" i="5" s="1"/>
  <c r="Z620" i="5"/>
  <c r="Y620" i="5"/>
  <c r="X620" i="5"/>
  <c r="W620" i="5"/>
  <c r="V620" i="5"/>
  <c r="U620" i="5"/>
  <c r="T620" i="5"/>
  <c r="S620" i="5"/>
  <c r="R620" i="5"/>
  <c r="Q620" i="5"/>
  <c r="P620" i="5"/>
  <c r="O620" i="5"/>
  <c r="N620" i="5"/>
  <c r="M620" i="5"/>
  <c r="L620" i="5"/>
  <c r="I620" i="5"/>
  <c r="AI619" i="5"/>
  <c r="AH619" i="5" s="1"/>
  <c r="Z619" i="5"/>
  <c r="Y619" i="5"/>
  <c r="X619" i="5"/>
  <c r="W619" i="5"/>
  <c r="V619" i="5"/>
  <c r="U619" i="5"/>
  <c r="T619" i="5"/>
  <c r="S619" i="5"/>
  <c r="R619" i="5"/>
  <c r="Q619" i="5"/>
  <c r="P619" i="5"/>
  <c r="O619" i="5"/>
  <c r="N619" i="5"/>
  <c r="M619" i="5"/>
  <c r="L619" i="5"/>
  <c r="I619" i="5"/>
  <c r="AI618" i="5"/>
  <c r="AH618" i="5" s="1"/>
  <c r="Z618" i="5"/>
  <c r="Y618" i="5"/>
  <c r="X618" i="5"/>
  <c r="W618" i="5"/>
  <c r="V618" i="5"/>
  <c r="U618" i="5"/>
  <c r="T618" i="5"/>
  <c r="S618" i="5"/>
  <c r="R618" i="5"/>
  <c r="Q618" i="5"/>
  <c r="P618" i="5"/>
  <c r="O618" i="5"/>
  <c r="N618" i="5"/>
  <c r="M618" i="5"/>
  <c r="L618" i="5"/>
  <c r="I618" i="5"/>
  <c r="AI617" i="5"/>
  <c r="AH617" i="5" s="1"/>
  <c r="Z617" i="5"/>
  <c r="Y617" i="5"/>
  <c r="X617" i="5"/>
  <c r="W617" i="5"/>
  <c r="V617" i="5"/>
  <c r="U617" i="5"/>
  <c r="T617" i="5"/>
  <c r="S617" i="5"/>
  <c r="R617" i="5"/>
  <c r="Q617" i="5"/>
  <c r="P617" i="5"/>
  <c r="O617" i="5"/>
  <c r="N617" i="5"/>
  <c r="M617" i="5"/>
  <c r="L617" i="5"/>
  <c r="I617" i="5"/>
  <c r="AI616" i="5"/>
  <c r="AH616" i="5" s="1"/>
  <c r="Z616" i="5"/>
  <c r="Y616" i="5"/>
  <c r="X616" i="5"/>
  <c r="W616" i="5"/>
  <c r="V616" i="5"/>
  <c r="U616" i="5"/>
  <c r="T616" i="5"/>
  <c r="S616" i="5"/>
  <c r="R616" i="5"/>
  <c r="Q616" i="5"/>
  <c r="P616" i="5"/>
  <c r="O616" i="5"/>
  <c r="N616" i="5"/>
  <c r="M616" i="5"/>
  <c r="L616" i="5"/>
  <c r="I616" i="5"/>
  <c r="AI615" i="5"/>
  <c r="AH615" i="5" s="1"/>
  <c r="Z615" i="5"/>
  <c r="Y615" i="5"/>
  <c r="X615" i="5"/>
  <c r="W615" i="5"/>
  <c r="V615" i="5"/>
  <c r="U615" i="5"/>
  <c r="T615" i="5"/>
  <c r="S615" i="5"/>
  <c r="R615" i="5"/>
  <c r="Q615" i="5"/>
  <c r="P615" i="5"/>
  <c r="O615" i="5"/>
  <c r="N615" i="5"/>
  <c r="M615" i="5"/>
  <c r="L615" i="5"/>
  <c r="I615" i="5"/>
  <c r="AI614" i="5"/>
  <c r="AH614" i="5" s="1"/>
  <c r="Z614" i="5"/>
  <c r="Y614" i="5"/>
  <c r="X614" i="5"/>
  <c r="W614" i="5"/>
  <c r="V614" i="5"/>
  <c r="U614" i="5"/>
  <c r="T614" i="5"/>
  <c r="S614" i="5"/>
  <c r="R614" i="5"/>
  <c r="Q614" i="5"/>
  <c r="P614" i="5"/>
  <c r="O614" i="5"/>
  <c r="N614" i="5"/>
  <c r="M614" i="5"/>
  <c r="L614" i="5"/>
  <c r="I614" i="5"/>
  <c r="AI613" i="5"/>
  <c r="AH613" i="5" s="1"/>
  <c r="Z613" i="5"/>
  <c r="Y613" i="5"/>
  <c r="X613" i="5"/>
  <c r="W613" i="5"/>
  <c r="V613" i="5"/>
  <c r="U613" i="5"/>
  <c r="T613" i="5"/>
  <c r="S613" i="5"/>
  <c r="R613" i="5"/>
  <c r="Q613" i="5"/>
  <c r="P613" i="5"/>
  <c r="O613" i="5"/>
  <c r="N613" i="5"/>
  <c r="M613" i="5"/>
  <c r="L613" i="5"/>
  <c r="I613" i="5"/>
  <c r="AI612" i="5"/>
  <c r="AH612" i="5" s="1"/>
  <c r="Z612" i="5"/>
  <c r="Y612" i="5"/>
  <c r="X612" i="5"/>
  <c r="W612" i="5"/>
  <c r="V612" i="5"/>
  <c r="U612" i="5"/>
  <c r="T612" i="5"/>
  <c r="S612" i="5"/>
  <c r="R612" i="5"/>
  <c r="Q612" i="5"/>
  <c r="P612" i="5"/>
  <c r="O612" i="5"/>
  <c r="N612" i="5"/>
  <c r="M612" i="5"/>
  <c r="L612" i="5"/>
  <c r="I612" i="5"/>
  <c r="AI611" i="5"/>
  <c r="AH611" i="5" s="1"/>
  <c r="Z611" i="5"/>
  <c r="Y611" i="5"/>
  <c r="X611" i="5"/>
  <c r="W611" i="5"/>
  <c r="V611" i="5"/>
  <c r="U611" i="5"/>
  <c r="T611" i="5"/>
  <c r="S611" i="5"/>
  <c r="R611" i="5"/>
  <c r="Q611" i="5"/>
  <c r="P611" i="5"/>
  <c r="O611" i="5"/>
  <c r="N611" i="5"/>
  <c r="M611" i="5"/>
  <c r="L611" i="5"/>
  <c r="I611" i="5"/>
  <c r="AI610" i="5"/>
  <c r="AH610" i="5" s="1"/>
  <c r="Z610" i="5"/>
  <c r="Y610" i="5"/>
  <c r="X610" i="5"/>
  <c r="W610" i="5"/>
  <c r="V610" i="5"/>
  <c r="U610" i="5"/>
  <c r="T610" i="5"/>
  <c r="S610" i="5"/>
  <c r="R610" i="5"/>
  <c r="Q610" i="5"/>
  <c r="P610" i="5"/>
  <c r="O610" i="5"/>
  <c r="N610" i="5"/>
  <c r="M610" i="5"/>
  <c r="L610" i="5"/>
  <c r="I610" i="5"/>
  <c r="AI609" i="5"/>
  <c r="AH609" i="5" s="1"/>
  <c r="Z609" i="5"/>
  <c r="Y609" i="5"/>
  <c r="X609" i="5"/>
  <c r="W609" i="5"/>
  <c r="V609" i="5"/>
  <c r="U609" i="5"/>
  <c r="T609" i="5"/>
  <c r="S609" i="5"/>
  <c r="R609" i="5"/>
  <c r="Q609" i="5"/>
  <c r="P609" i="5"/>
  <c r="O609" i="5"/>
  <c r="N609" i="5"/>
  <c r="M609" i="5"/>
  <c r="L609" i="5"/>
  <c r="I609" i="5"/>
  <c r="AI608" i="5"/>
  <c r="AH608" i="5" s="1"/>
  <c r="Z608" i="5"/>
  <c r="Y608" i="5"/>
  <c r="X608" i="5"/>
  <c r="W608" i="5"/>
  <c r="V608" i="5"/>
  <c r="U608" i="5"/>
  <c r="T608" i="5"/>
  <c r="S608" i="5"/>
  <c r="R608" i="5"/>
  <c r="Q608" i="5"/>
  <c r="P608" i="5"/>
  <c r="O608" i="5"/>
  <c r="N608" i="5"/>
  <c r="M608" i="5"/>
  <c r="L608" i="5"/>
  <c r="I608" i="5"/>
  <c r="AI607" i="5"/>
  <c r="AH607" i="5" s="1"/>
  <c r="Z607" i="5"/>
  <c r="Y607" i="5"/>
  <c r="X607" i="5"/>
  <c r="W607" i="5"/>
  <c r="V607" i="5"/>
  <c r="U607" i="5"/>
  <c r="T607" i="5"/>
  <c r="S607" i="5"/>
  <c r="R607" i="5"/>
  <c r="Q607" i="5"/>
  <c r="P607" i="5"/>
  <c r="O607" i="5"/>
  <c r="N607" i="5"/>
  <c r="M607" i="5"/>
  <c r="L607" i="5"/>
  <c r="I607" i="5"/>
  <c r="AI606" i="5"/>
  <c r="AH606" i="5" s="1"/>
  <c r="Z606" i="5"/>
  <c r="Y606" i="5"/>
  <c r="X606" i="5"/>
  <c r="W606" i="5"/>
  <c r="V606" i="5"/>
  <c r="U606" i="5"/>
  <c r="T606" i="5"/>
  <c r="S606" i="5"/>
  <c r="R606" i="5"/>
  <c r="Q606" i="5"/>
  <c r="P606" i="5"/>
  <c r="O606" i="5"/>
  <c r="N606" i="5"/>
  <c r="M606" i="5"/>
  <c r="L606" i="5"/>
  <c r="I606" i="5"/>
  <c r="AI605" i="5"/>
  <c r="AH605" i="5" s="1"/>
  <c r="Z605" i="5"/>
  <c r="Y605" i="5"/>
  <c r="X605" i="5"/>
  <c r="W605" i="5"/>
  <c r="V605" i="5"/>
  <c r="U605" i="5"/>
  <c r="T605" i="5"/>
  <c r="S605" i="5"/>
  <c r="R605" i="5"/>
  <c r="Q605" i="5"/>
  <c r="P605" i="5"/>
  <c r="O605" i="5"/>
  <c r="N605" i="5"/>
  <c r="M605" i="5"/>
  <c r="L605" i="5"/>
  <c r="I605" i="5"/>
  <c r="AI604" i="5"/>
  <c r="AH604" i="5" s="1"/>
  <c r="Z604" i="5"/>
  <c r="Y604" i="5"/>
  <c r="X604" i="5"/>
  <c r="W604" i="5"/>
  <c r="V604" i="5"/>
  <c r="U604" i="5"/>
  <c r="T604" i="5"/>
  <c r="S604" i="5"/>
  <c r="R604" i="5"/>
  <c r="Q604" i="5"/>
  <c r="P604" i="5"/>
  <c r="O604" i="5"/>
  <c r="N604" i="5"/>
  <c r="M604" i="5"/>
  <c r="L604" i="5"/>
  <c r="I604" i="5"/>
  <c r="AI603" i="5"/>
  <c r="AH603" i="5" s="1"/>
  <c r="Z603" i="5"/>
  <c r="Y603" i="5"/>
  <c r="X603" i="5"/>
  <c r="W603" i="5"/>
  <c r="V603" i="5"/>
  <c r="U603" i="5"/>
  <c r="T603" i="5"/>
  <c r="S603" i="5"/>
  <c r="R603" i="5"/>
  <c r="Q603" i="5"/>
  <c r="P603" i="5"/>
  <c r="O603" i="5"/>
  <c r="N603" i="5"/>
  <c r="M603" i="5"/>
  <c r="L603" i="5"/>
  <c r="I603" i="5"/>
  <c r="AI602" i="5"/>
  <c r="AH602" i="5" s="1"/>
  <c r="Z602" i="5"/>
  <c r="Y602" i="5"/>
  <c r="X602" i="5"/>
  <c r="W602" i="5"/>
  <c r="V602" i="5"/>
  <c r="U602" i="5"/>
  <c r="T602" i="5"/>
  <c r="S602" i="5"/>
  <c r="R602" i="5"/>
  <c r="Q602" i="5"/>
  <c r="P602" i="5"/>
  <c r="O602" i="5"/>
  <c r="N602" i="5"/>
  <c r="M602" i="5"/>
  <c r="L602" i="5"/>
  <c r="I602" i="5"/>
  <c r="AI601" i="5"/>
  <c r="AH601" i="5" s="1"/>
  <c r="Z601" i="5"/>
  <c r="Y601" i="5"/>
  <c r="X601" i="5"/>
  <c r="W601" i="5"/>
  <c r="V601" i="5"/>
  <c r="U601" i="5"/>
  <c r="T601" i="5"/>
  <c r="S601" i="5"/>
  <c r="R601" i="5"/>
  <c r="Q601" i="5"/>
  <c r="P601" i="5"/>
  <c r="O601" i="5"/>
  <c r="N601" i="5"/>
  <c r="M601" i="5"/>
  <c r="L601" i="5"/>
  <c r="I601" i="5"/>
  <c r="AI600" i="5"/>
  <c r="AH600" i="5" s="1"/>
  <c r="Z600" i="5"/>
  <c r="Y600" i="5"/>
  <c r="X600" i="5"/>
  <c r="W600" i="5"/>
  <c r="V600" i="5"/>
  <c r="U600" i="5"/>
  <c r="T600" i="5"/>
  <c r="S600" i="5"/>
  <c r="R600" i="5"/>
  <c r="Q600" i="5"/>
  <c r="P600" i="5"/>
  <c r="O600" i="5"/>
  <c r="N600" i="5"/>
  <c r="M600" i="5"/>
  <c r="L600" i="5"/>
  <c r="I600" i="5"/>
  <c r="AI599" i="5"/>
  <c r="AH599" i="5" s="1"/>
  <c r="Z599" i="5"/>
  <c r="Y599" i="5"/>
  <c r="X599" i="5"/>
  <c r="W599" i="5"/>
  <c r="V599" i="5"/>
  <c r="U599" i="5"/>
  <c r="T599" i="5"/>
  <c r="S599" i="5"/>
  <c r="R599" i="5"/>
  <c r="Q599" i="5"/>
  <c r="P599" i="5"/>
  <c r="O599" i="5"/>
  <c r="N599" i="5"/>
  <c r="M599" i="5"/>
  <c r="L599" i="5"/>
  <c r="I599" i="5"/>
  <c r="AI598" i="5"/>
  <c r="AH598" i="5" s="1"/>
  <c r="Z598" i="5"/>
  <c r="Y598" i="5"/>
  <c r="X598" i="5"/>
  <c r="W598" i="5"/>
  <c r="V598" i="5"/>
  <c r="U598" i="5"/>
  <c r="T598" i="5"/>
  <c r="S598" i="5"/>
  <c r="R598" i="5"/>
  <c r="Q598" i="5"/>
  <c r="P598" i="5"/>
  <c r="O598" i="5"/>
  <c r="N598" i="5"/>
  <c r="M598" i="5"/>
  <c r="L598" i="5"/>
  <c r="I598" i="5"/>
  <c r="AI597" i="5"/>
  <c r="AH597" i="5" s="1"/>
  <c r="Z597" i="5"/>
  <c r="Y597" i="5"/>
  <c r="X597" i="5"/>
  <c r="W597" i="5"/>
  <c r="V597" i="5"/>
  <c r="U597" i="5"/>
  <c r="T597" i="5"/>
  <c r="S597" i="5"/>
  <c r="R597" i="5"/>
  <c r="Q597" i="5"/>
  <c r="P597" i="5"/>
  <c r="O597" i="5"/>
  <c r="N597" i="5"/>
  <c r="M597" i="5"/>
  <c r="L597" i="5"/>
  <c r="I597" i="5"/>
  <c r="AI596" i="5"/>
  <c r="AH596" i="5" s="1"/>
  <c r="Z596" i="5"/>
  <c r="Y596" i="5"/>
  <c r="X596" i="5"/>
  <c r="W596" i="5"/>
  <c r="V596" i="5"/>
  <c r="U596" i="5"/>
  <c r="T596" i="5"/>
  <c r="S596" i="5"/>
  <c r="R596" i="5"/>
  <c r="Q596" i="5"/>
  <c r="P596" i="5"/>
  <c r="O596" i="5"/>
  <c r="N596" i="5"/>
  <c r="M596" i="5"/>
  <c r="L596" i="5"/>
  <c r="I596" i="5"/>
  <c r="AI595" i="5"/>
  <c r="AH595" i="5" s="1"/>
  <c r="Z595" i="5"/>
  <c r="Y595" i="5"/>
  <c r="X595" i="5"/>
  <c r="W595" i="5"/>
  <c r="V595" i="5"/>
  <c r="U595" i="5"/>
  <c r="T595" i="5"/>
  <c r="S595" i="5"/>
  <c r="R595" i="5"/>
  <c r="Q595" i="5"/>
  <c r="P595" i="5"/>
  <c r="O595" i="5"/>
  <c r="N595" i="5"/>
  <c r="M595" i="5"/>
  <c r="L595" i="5"/>
  <c r="I595" i="5"/>
  <c r="AI594" i="5"/>
  <c r="AH594" i="5" s="1"/>
  <c r="Z594" i="5"/>
  <c r="Y594" i="5"/>
  <c r="X594" i="5"/>
  <c r="W594" i="5"/>
  <c r="V594" i="5"/>
  <c r="U594" i="5"/>
  <c r="T594" i="5"/>
  <c r="S594" i="5"/>
  <c r="R594" i="5"/>
  <c r="Q594" i="5"/>
  <c r="P594" i="5"/>
  <c r="O594" i="5"/>
  <c r="N594" i="5"/>
  <c r="M594" i="5"/>
  <c r="L594" i="5"/>
  <c r="I594" i="5"/>
  <c r="AI593" i="5"/>
  <c r="AH593" i="5" s="1"/>
  <c r="Z593" i="5"/>
  <c r="Y593" i="5"/>
  <c r="X593" i="5"/>
  <c r="W593" i="5"/>
  <c r="V593" i="5"/>
  <c r="U593" i="5"/>
  <c r="T593" i="5"/>
  <c r="S593" i="5"/>
  <c r="R593" i="5"/>
  <c r="Q593" i="5"/>
  <c r="P593" i="5"/>
  <c r="O593" i="5"/>
  <c r="N593" i="5"/>
  <c r="M593" i="5"/>
  <c r="L593" i="5"/>
  <c r="I593" i="5"/>
  <c r="AI592" i="5"/>
  <c r="AH592" i="5" s="1"/>
  <c r="Z592" i="5"/>
  <c r="Y592" i="5"/>
  <c r="X592" i="5"/>
  <c r="W592" i="5"/>
  <c r="V592" i="5"/>
  <c r="U592" i="5"/>
  <c r="T592" i="5"/>
  <c r="S592" i="5"/>
  <c r="R592" i="5"/>
  <c r="Q592" i="5"/>
  <c r="P592" i="5"/>
  <c r="O592" i="5"/>
  <c r="N592" i="5"/>
  <c r="M592" i="5"/>
  <c r="L592" i="5"/>
  <c r="I592" i="5"/>
  <c r="AI591" i="5"/>
  <c r="AH591" i="5" s="1"/>
  <c r="Z591" i="5"/>
  <c r="Y591" i="5"/>
  <c r="X591" i="5"/>
  <c r="W591" i="5"/>
  <c r="V591" i="5"/>
  <c r="U591" i="5"/>
  <c r="T591" i="5"/>
  <c r="S591" i="5"/>
  <c r="R591" i="5"/>
  <c r="Q591" i="5"/>
  <c r="P591" i="5"/>
  <c r="O591" i="5"/>
  <c r="N591" i="5"/>
  <c r="M591" i="5"/>
  <c r="L591" i="5"/>
  <c r="I591" i="5"/>
  <c r="AI590" i="5"/>
  <c r="AH590" i="5" s="1"/>
  <c r="Z590" i="5"/>
  <c r="Y590" i="5"/>
  <c r="X590" i="5"/>
  <c r="W590" i="5"/>
  <c r="V590" i="5"/>
  <c r="U590" i="5"/>
  <c r="T590" i="5"/>
  <c r="S590" i="5"/>
  <c r="R590" i="5"/>
  <c r="Q590" i="5"/>
  <c r="P590" i="5"/>
  <c r="O590" i="5"/>
  <c r="N590" i="5"/>
  <c r="M590" i="5"/>
  <c r="L590" i="5"/>
  <c r="I590" i="5"/>
  <c r="AI589" i="5"/>
  <c r="AH589" i="5" s="1"/>
  <c r="Z589" i="5"/>
  <c r="Y589" i="5"/>
  <c r="X589" i="5"/>
  <c r="W589" i="5"/>
  <c r="V589" i="5"/>
  <c r="U589" i="5"/>
  <c r="T589" i="5"/>
  <c r="S589" i="5"/>
  <c r="R589" i="5"/>
  <c r="Q589" i="5"/>
  <c r="P589" i="5"/>
  <c r="O589" i="5"/>
  <c r="N589" i="5"/>
  <c r="M589" i="5"/>
  <c r="L589" i="5"/>
  <c r="I589" i="5"/>
  <c r="AI588" i="5"/>
  <c r="AH588" i="5"/>
  <c r="Z588" i="5"/>
  <c r="Y588" i="5"/>
  <c r="X588" i="5"/>
  <c r="W588" i="5"/>
  <c r="V588" i="5"/>
  <c r="U588" i="5"/>
  <c r="T588" i="5"/>
  <c r="S588" i="5"/>
  <c r="R588" i="5"/>
  <c r="Q588" i="5"/>
  <c r="P588" i="5"/>
  <c r="O588" i="5"/>
  <c r="N588" i="5"/>
  <c r="M588" i="5"/>
  <c r="L588" i="5"/>
  <c r="I588" i="5"/>
  <c r="AI587" i="5"/>
  <c r="AH587" i="5" s="1"/>
  <c r="Z587" i="5"/>
  <c r="Y587" i="5"/>
  <c r="X587" i="5"/>
  <c r="W587" i="5"/>
  <c r="V587" i="5"/>
  <c r="U587" i="5"/>
  <c r="T587" i="5"/>
  <c r="S587" i="5"/>
  <c r="R587" i="5"/>
  <c r="Q587" i="5"/>
  <c r="P587" i="5"/>
  <c r="O587" i="5"/>
  <c r="N587" i="5"/>
  <c r="M587" i="5"/>
  <c r="L587" i="5"/>
  <c r="I587" i="5"/>
  <c r="AI586" i="5"/>
  <c r="AH586" i="5" s="1"/>
  <c r="Z586" i="5"/>
  <c r="Y586" i="5"/>
  <c r="X586" i="5"/>
  <c r="W586" i="5"/>
  <c r="V586" i="5"/>
  <c r="U586" i="5"/>
  <c r="T586" i="5"/>
  <c r="S586" i="5"/>
  <c r="R586" i="5"/>
  <c r="Q586" i="5"/>
  <c r="P586" i="5"/>
  <c r="O586" i="5"/>
  <c r="N586" i="5"/>
  <c r="M586" i="5"/>
  <c r="L586" i="5"/>
  <c r="I586" i="5"/>
  <c r="AI585" i="5"/>
  <c r="AH585" i="5" s="1"/>
  <c r="Z585" i="5"/>
  <c r="Y585" i="5"/>
  <c r="X585" i="5"/>
  <c r="W585" i="5"/>
  <c r="V585" i="5"/>
  <c r="U585" i="5"/>
  <c r="T585" i="5"/>
  <c r="S585" i="5"/>
  <c r="R585" i="5"/>
  <c r="Q585" i="5"/>
  <c r="P585" i="5"/>
  <c r="O585" i="5"/>
  <c r="N585" i="5"/>
  <c r="M585" i="5"/>
  <c r="L585" i="5"/>
  <c r="I585" i="5"/>
  <c r="AI584" i="5"/>
  <c r="AH584" i="5" s="1"/>
  <c r="Z584" i="5"/>
  <c r="Y584" i="5"/>
  <c r="X584" i="5"/>
  <c r="W584" i="5"/>
  <c r="V584" i="5"/>
  <c r="U584" i="5"/>
  <c r="T584" i="5"/>
  <c r="S584" i="5"/>
  <c r="R584" i="5"/>
  <c r="Q584" i="5"/>
  <c r="P584" i="5"/>
  <c r="O584" i="5"/>
  <c r="N584" i="5"/>
  <c r="M584" i="5"/>
  <c r="L584" i="5"/>
  <c r="I584" i="5"/>
  <c r="AI583" i="5"/>
  <c r="AH583" i="5" s="1"/>
  <c r="Z583" i="5"/>
  <c r="Y583" i="5"/>
  <c r="X583" i="5"/>
  <c r="W583" i="5"/>
  <c r="V583" i="5"/>
  <c r="U583" i="5"/>
  <c r="T583" i="5"/>
  <c r="S583" i="5"/>
  <c r="R583" i="5"/>
  <c r="Q583" i="5"/>
  <c r="P583" i="5"/>
  <c r="O583" i="5"/>
  <c r="N583" i="5"/>
  <c r="M583" i="5"/>
  <c r="L583" i="5"/>
  <c r="I583" i="5"/>
  <c r="AI582" i="5"/>
  <c r="AH582" i="5" s="1"/>
  <c r="Z582" i="5"/>
  <c r="Y582" i="5"/>
  <c r="X582" i="5"/>
  <c r="W582" i="5"/>
  <c r="V582" i="5"/>
  <c r="U582" i="5"/>
  <c r="T582" i="5"/>
  <c r="S582" i="5"/>
  <c r="R582" i="5"/>
  <c r="Q582" i="5"/>
  <c r="P582" i="5"/>
  <c r="O582" i="5"/>
  <c r="N582" i="5"/>
  <c r="M582" i="5"/>
  <c r="L582" i="5"/>
  <c r="I582" i="5"/>
  <c r="AI581" i="5"/>
  <c r="AH581" i="5" s="1"/>
  <c r="Z581" i="5"/>
  <c r="Y581" i="5"/>
  <c r="X581" i="5"/>
  <c r="W581" i="5"/>
  <c r="V581" i="5"/>
  <c r="U581" i="5"/>
  <c r="T581" i="5"/>
  <c r="S581" i="5"/>
  <c r="R581" i="5"/>
  <c r="Q581" i="5"/>
  <c r="P581" i="5"/>
  <c r="O581" i="5"/>
  <c r="N581" i="5"/>
  <c r="M581" i="5"/>
  <c r="L581" i="5"/>
  <c r="I581" i="5"/>
  <c r="AI580" i="5"/>
  <c r="AH580" i="5" s="1"/>
  <c r="Z580" i="5"/>
  <c r="Y580" i="5"/>
  <c r="X580" i="5"/>
  <c r="W580" i="5"/>
  <c r="V580" i="5"/>
  <c r="U580" i="5"/>
  <c r="T580" i="5"/>
  <c r="S580" i="5"/>
  <c r="R580" i="5"/>
  <c r="Q580" i="5"/>
  <c r="P580" i="5"/>
  <c r="O580" i="5"/>
  <c r="N580" i="5"/>
  <c r="M580" i="5"/>
  <c r="L580" i="5"/>
  <c r="I580" i="5"/>
  <c r="AI579" i="5"/>
  <c r="AH579" i="5" s="1"/>
  <c r="Z579" i="5"/>
  <c r="Y579" i="5"/>
  <c r="X579" i="5"/>
  <c r="W579" i="5"/>
  <c r="V579" i="5"/>
  <c r="U579" i="5"/>
  <c r="T579" i="5"/>
  <c r="S579" i="5"/>
  <c r="R579" i="5"/>
  <c r="Q579" i="5"/>
  <c r="P579" i="5"/>
  <c r="O579" i="5"/>
  <c r="N579" i="5"/>
  <c r="M579" i="5"/>
  <c r="L579" i="5"/>
  <c r="I579" i="5"/>
  <c r="AI578" i="5"/>
  <c r="AH578" i="5" s="1"/>
  <c r="Z578" i="5"/>
  <c r="Y578" i="5"/>
  <c r="X578" i="5"/>
  <c r="W578" i="5"/>
  <c r="V578" i="5"/>
  <c r="U578" i="5"/>
  <c r="T578" i="5"/>
  <c r="S578" i="5"/>
  <c r="R578" i="5"/>
  <c r="Q578" i="5"/>
  <c r="P578" i="5"/>
  <c r="O578" i="5"/>
  <c r="N578" i="5"/>
  <c r="M578" i="5"/>
  <c r="L578" i="5"/>
  <c r="I578" i="5"/>
  <c r="AI577" i="5"/>
  <c r="AH577" i="5" s="1"/>
  <c r="Z577" i="5"/>
  <c r="Y577" i="5"/>
  <c r="X577" i="5"/>
  <c r="W577" i="5"/>
  <c r="V577" i="5"/>
  <c r="U577" i="5"/>
  <c r="T577" i="5"/>
  <c r="S577" i="5"/>
  <c r="R577" i="5"/>
  <c r="Q577" i="5"/>
  <c r="P577" i="5"/>
  <c r="O577" i="5"/>
  <c r="N577" i="5"/>
  <c r="M577" i="5"/>
  <c r="L577" i="5"/>
  <c r="I577" i="5"/>
  <c r="AI576" i="5"/>
  <c r="AH576" i="5" s="1"/>
  <c r="Z576" i="5"/>
  <c r="Y576" i="5"/>
  <c r="X576" i="5"/>
  <c r="W576" i="5"/>
  <c r="V576" i="5"/>
  <c r="U576" i="5"/>
  <c r="T576" i="5"/>
  <c r="S576" i="5"/>
  <c r="R576" i="5"/>
  <c r="Q576" i="5"/>
  <c r="P576" i="5"/>
  <c r="O576" i="5"/>
  <c r="N576" i="5"/>
  <c r="M576" i="5"/>
  <c r="L576" i="5"/>
  <c r="I576" i="5"/>
  <c r="AI575" i="5"/>
  <c r="AH575" i="5" s="1"/>
  <c r="Z575" i="5"/>
  <c r="Y575" i="5"/>
  <c r="X575" i="5"/>
  <c r="W575" i="5"/>
  <c r="V575" i="5"/>
  <c r="U575" i="5"/>
  <c r="T575" i="5"/>
  <c r="S575" i="5"/>
  <c r="R575" i="5"/>
  <c r="Q575" i="5"/>
  <c r="P575" i="5"/>
  <c r="O575" i="5"/>
  <c r="N575" i="5"/>
  <c r="M575" i="5"/>
  <c r="L575" i="5"/>
  <c r="I575" i="5"/>
  <c r="AI574" i="5"/>
  <c r="AH574" i="5" s="1"/>
  <c r="Z574" i="5"/>
  <c r="Y574" i="5"/>
  <c r="X574" i="5"/>
  <c r="W574" i="5"/>
  <c r="V574" i="5"/>
  <c r="U574" i="5"/>
  <c r="T574" i="5"/>
  <c r="S574" i="5"/>
  <c r="R574" i="5"/>
  <c r="Q574" i="5"/>
  <c r="P574" i="5"/>
  <c r="O574" i="5"/>
  <c r="N574" i="5"/>
  <c r="M574" i="5"/>
  <c r="L574" i="5"/>
  <c r="I574" i="5"/>
  <c r="AI573" i="5"/>
  <c r="AH573" i="5" s="1"/>
  <c r="Z573" i="5"/>
  <c r="Y573" i="5"/>
  <c r="X573" i="5"/>
  <c r="W573" i="5"/>
  <c r="V573" i="5"/>
  <c r="U573" i="5"/>
  <c r="T573" i="5"/>
  <c r="S573" i="5"/>
  <c r="R573" i="5"/>
  <c r="Q573" i="5"/>
  <c r="P573" i="5"/>
  <c r="O573" i="5"/>
  <c r="N573" i="5"/>
  <c r="M573" i="5"/>
  <c r="L573" i="5"/>
  <c r="I573" i="5"/>
  <c r="AI572" i="5"/>
  <c r="AH572" i="5" s="1"/>
  <c r="Z572" i="5"/>
  <c r="Y572" i="5"/>
  <c r="X572" i="5"/>
  <c r="W572" i="5"/>
  <c r="V572" i="5"/>
  <c r="U572" i="5"/>
  <c r="T572" i="5"/>
  <c r="S572" i="5"/>
  <c r="R572" i="5"/>
  <c r="Q572" i="5"/>
  <c r="P572" i="5"/>
  <c r="O572" i="5"/>
  <c r="N572" i="5"/>
  <c r="M572" i="5"/>
  <c r="L572" i="5"/>
  <c r="I572" i="5"/>
  <c r="AI571" i="5"/>
  <c r="AH571" i="5" s="1"/>
  <c r="Z571" i="5"/>
  <c r="Y571" i="5"/>
  <c r="X571" i="5"/>
  <c r="W571" i="5"/>
  <c r="V571" i="5"/>
  <c r="U571" i="5"/>
  <c r="T571" i="5"/>
  <c r="S571" i="5"/>
  <c r="R571" i="5"/>
  <c r="Q571" i="5"/>
  <c r="P571" i="5"/>
  <c r="O571" i="5"/>
  <c r="N571" i="5"/>
  <c r="M571" i="5"/>
  <c r="L571" i="5"/>
  <c r="I571" i="5"/>
  <c r="AI570" i="5"/>
  <c r="AH570" i="5" s="1"/>
  <c r="Z570" i="5"/>
  <c r="Y570" i="5"/>
  <c r="X570" i="5"/>
  <c r="W570" i="5"/>
  <c r="V570" i="5"/>
  <c r="U570" i="5"/>
  <c r="T570" i="5"/>
  <c r="S570" i="5"/>
  <c r="R570" i="5"/>
  <c r="Q570" i="5"/>
  <c r="P570" i="5"/>
  <c r="O570" i="5"/>
  <c r="N570" i="5"/>
  <c r="M570" i="5"/>
  <c r="L570" i="5"/>
  <c r="I570" i="5"/>
  <c r="AI569" i="5"/>
  <c r="AH569" i="5" s="1"/>
  <c r="Z569" i="5"/>
  <c r="Y569" i="5"/>
  <c r="X569" i="5"/>
  <c r="W569" i="5"/>
  <c r="V569" i="5"/>
  <c r="U569" i="5"/>
  <c r="T569" i="5"/>
  <c r="S569" i="5"/>
  <c r="R569" i="5"/>
  <c r="Q569" i="5"/>
  <c r="P569" i="5"/>
  <c r="O569" i="5"/>
  <c r="N569" i="5"/>
  <c r="M569" i="5"/>
  <c r="L569" i="5"/>
  <c r="I569" i="5"/>
  <c r="AI568" i="5"/>
  <c r="AH568" i="5" s="1"/>
  <c r="Z568" i="5"/>
  <c r="Y568" i="5"/>
  <c r="X568" i="5"/>
  <c r="W568" i="5"/>
  <c r="V568" i="5"/>
  <c r="U568" i="5"/>
  <c r="T568" i="5"/>
  <c r="S568" i="5"/>
  <c r="R568" i="5"/>
  <c r="Q568" i="5"/>
  <c r="P568" i="5"/>
  <c r="O568" i="5"/>
  <c r="N568" i="5"/>
  <c r="M568" i="5"/>
  <c r="L568" i="5"/>
  <c r="I568" i="5"/>
  <c r="AI567" i="5"/>
  <c r="AH567" i="5" s="1"/>
  <c r="Z567" i="5"/>
  <c r="Y567" i="5"/>
  <c r="X567" i="5"/>
  <c r="W567" i="5"/>
  <c r="V567" i="5"/>
  <c r="U567" i="5"/>
  <c r="T567" i="5"/>
  <c r="S567" i="5"/>
  <c r="R567" i="5"/>
  <c r="Q567" i="5"/>
  <c r="P567" i="5"/>
  <c r="O567" i="5"/>
  <c r="N567" i="5"/>
  <c r="M567" i="5"/>
  <c r="L567" i="5"/>
  <c r="I567" i="5"/>
  <c r="AI566" i="5"/>
  <c r="AH566" i="5" s="1"/>
  <c r="Z566" i="5"/>
  <c r="Y566" i="5"/>
  <c r="X566" i="5"/>
  <c r="W566" i="5"/>
  <c r="V566" i="5"/>
  <c r="U566" i="5"/>
  <c r="T566" i="5"/>
  <c r="S566" i="5"/>
  <c r="R566" i="5"/>
  <c r="Q566" i="5"/>
  <c r="P566" i="5"/>
  <c r="O566" i="5"/>
  <c r="N566" i="5"/>
  <c r="M566" i="5"/>
  <c r="L566" i="5"/>
  <c r="I566" i="5"/>
  <c r="AI565" i="5"/>
  <c r="AH565" i="5" s="1"/>
  <c r="Z565" i="5"/>
  <c r="Y565" i="5"/>
  <c r="X565" i="5"/>
  <c r="W565" i="5"/>
  <c r="V565" i="5"/>
  <c r="U565" i="5"/>
  <c r="T565" i="5"/>
  <c r="S565" i="5"/>
  <c r="R565" i="5"/>
  <c r="Q565" i="5"/>
  <c r="P565" i="5"/>
  <c r="O565" i="5"/>
  <c r="N565" i="5"/>
  <c r="M565" i="5"/>
  <c r="L565" i="5"/>
  <c r="I565" i="5"/>
  <c r="AI564" i="5"/>
  <c r="AH564" i="5" s="1"/>
  <c r="Z564" i="5"/>
  <c r="Y564" i="5"/>
  <c r="X564" i="5"/>
  <c r="W564" i="5"/>
  <c r="V564" i="5"/>
  <c r="U564" i="5"/>
  <c r="T564" i="5"/>
  <c r="S564" i="5"/>
  <c r="R564" i="5"/>
  <c r="Q564" i="5"/>
  <c r="P564" i="5"/>
  <c r="O564" i="5"/>
  <c r="N564" i="5"/>
  <c r="M564" i="5"/>
  <c r="L564" i="5"/>
  <c r="I564" i="5"/>
  <c r="AI563" i="5"/>
  <c r="AH563" i="5" s="1"/>
  <c r="Z563" i="5"/>
  <c r="Y563" i="5"/>
  <c r="X563" i="5"/>
  <c r="W563" i="5"/>
  <c r="V563" i="5"/>
  <c r="U563" i="5"/>
  <c r="T563" i="5"/>
  <c r="S563" i="5"/>
  <c r="R563" i="5"/>
  <c r="Q563" i="5"/>
  <c r="P563" i="5"/>
  <c r="O563" i="5"/>
  <c r="N563" i="5"/>
  <c r="M563" i="5"/>
  <c r="L563" i="5"/>
  <c r="I563" i="5"/>
  <c r="AI562" i="5"/>
  <c r="AH562" i="5" s="1"/>
  <c r="Z562" i="5"/>
  <c r="Y562" i="5"/>
  <c r="X562" i="5"/>
  <c r="W562" i="5"/>
  <c r="V562" i="5"/>
  <c r="U562" i="5"/>
  <c r="T562" i="5"/>
  <c r="S562" i="5"/>
  <c r="R562" i="5"/>
  <c r="Q562" i="5"/>
  <c r="P562" i="5"/>
  <c r="O562" i="5"/>
  <c r="N562" i="5"/>
  <c r="M562" i="5"/>
  <c r="L562" i="5"/>
  <c r="I562" i="5"/>
  <c r="AI561" i="5"/>
  <c r="AH561" i="5" s="1"/>
  <c r="Z561" i="5"/>
  <c r="Y561" i="5"/>
  <c r="X561" i="5"/>
  <c r="W561" i="5"/>
  <c r="V561" i="5"/>
  <c r="U561" i="5"/>
  <c r="T561" i="5"/>
  <c r="S561" i="5"/>
  <c r="R561" i="5"/>
  <c r="Q561" i="5"/>
  <c r="P561" i="5"/>
  <c r="O561" i="5"/>
  <c r="N561" i="5"/>
  <c r="M561" i="5"/>
  <c r="L561" i="5"/>
  <c r="I561" i="5"/>
  <c r="AI560" i="5"/>
  <c r="AH560" i="5" s="1"/>
  <c r="Z560" i="5"/>
  <c r="Y560" i="5"/>
  <c r="X560" i="5"/>
  <c r="W560" i="5"/>
  <c r="V560" i="5"/>
  <c r="U560" i="5"/>
  <c r="T560" i="5"/>
  <c r="S560" i="5"/>
  <c r="R560" i="5"/>
  <c r="Q560" i="5"/>
  <c r="P560" i="5"/>
  <c r="O560" i="5"/>
  <c r="N560" i="5"/>
  <c r="M560" i="5"/>
  <c r="L560" i="5"/>
  <c r="I560" i="5"/>
  <c r="AI559" i="5"/>
  <c r="AH559" i="5" s="1"/>
  <c r="Z559" i="5"/>
  <c r="Y559" i="5"/>
  <c r="X559" i="5"/>
  <c r="W559" i="5"/>
  <c r="V559" i="5"/>
  <c r="U559" i="5"/>
  <c r="T559" i="5"/>
  <c r="S559" i="5"/>
  <c r="R559" i="5"/>
  <c r="Q559" i="5"/>
  <c r="P559" i="5"/>
  <c r="O559" i="5"/>
  <c r="N559" i="5"/>
  <c r="M559" i="5"/>
  <c r="L559" i="5"/>
  <c r="I559" i="5"/>
  <c r="AI558" i="5"/>
  <c r="AH558" i="5" s="1"/>
  <c r="Z558" i="5"/>
  <c r="Y558" i="5"/>
  <c r="X558" i="5"/>
  <c r="W558" i="5"/>
  <c r="V558" i="5"/>
  <c r="U558" i="5"/>
  <c r="T558" i="5"/>
  <c r="S558" i="5"/>
  <c r="R558" i="5"/>
  <c r="Q558" i="5"/>
  <c r="P558" i="5"/>
  <c r="O558" i="5"/>
  <c r="N558" i="5"/>
  <c r="M558" i="5"/>
  <c r="L558" i="5"/>
  <c r="I558" i="5"/>
  <c r="AI557" i="5"/>
  <c r="AH557" i="5" s="1"/>
  <c r="Z557" i="5"/>
  <c r="Y557" i="5"/>
  <c r="X557" i="5"/>
  <c r="W557" i="5"/>
  <c r="V557" i="5"/>
  <c r="U557" i="5"/>
  <c r="T557" i="5"/>
  <c r="S557" i="5"/>
  <c r="R557" i="5"/>
  <c r="Q557" i="5"/>
  <c r="P557" i="5"/>
  <c r="O557" i="5"/>
  <c r="N557" i="5"/>
  <c r="M557" i="5"/>
  <c r="L557" i="5"/>
  <c r="I557" i="5"/>
  <c r="AI556" i="5"/>
  <c r="AH556" i="5"/>
  <c r="Z556" i="5"/>
  <c r="Y556" i="5"/>
  <c r="X556" i="5"/>
  <c r="W556" i="5"/>
  <c r="V556" i="5"/>
  <c r="U556" i="5"/>
  <c r="T556" i="5"/>
  <c r="S556" i="5"/>
  <c r="R556" i="5"/>
  <c r="Q556" i="5"/>
  <c r="P556" i="5"/>
  <c r="O556" i="5"/>
  <c r="N556" i="5"/>
  <c r="M556" i="5"/>
  <c r="L556" i="5"/>
  <c r="I556" i="5"/>
  <c r="AI555" i="5"/>
  <c r="AH555" i="5" s="1"/>
  <c r="Z555" i="5"/>
  <c r="Y555" i="5"/>
  <c r="X555" i="5"/>
  <c r="W555" i="5"/>
  <c r="V555" i="5"/>
  <c r="U555" i="5"/>
  <c r="T555" i="5"/>
  <c r="S555" i="5"/>
  <c r="R555" i="5"/>
  <c r="Q555" i="5"/>
  <c r="P555" i="5"/>
  <c r="O555" i="5"/>
  <c r="N555" i="5"/>
  <c r="M555" i="5"/>
  <c r="L555" i="5"/>
  <c r="I555" i="5"/>
  <c r="AI554" i="5"/>
  <c r="AH554" i="5" s="1"/>
  <c r="Z554" i="5"/>
  <c r="Y554" i="5"/>
  <c r="X554" i="5"/>
  <c r="W554" i="5"/>
  <c r="V554" i="5"/>
  <c r="U554" i="5"/>
  <c r="T554" i="5"/>
  <c r="S554" i="5"/>
  <c r="R554" i="5"/>
  <c r="Q554" i="5"/>
  <c r="P554" i="5"/>
  <c r="O554" i="5"/>
  <c r="N554" i="5"/>
  <c r="M554" i="5"/>
  <c r="L554" i="5"/>
  <c r="I554" i="5"/>
  <c r="AI553" i="5"/>
  <c r="AH553" i="5" s="1"/>
  <c r="Z553" i="5"/>
  <c r="Y553" i="5"/>
  <c r="X553" i="5"/>
  <c r="W553" i="5"/>
  <c r="V553" i="5"/>
  <c r="U553" i="5"/>
  <c r="T553" i="5"/>
  <c r="S553" i="5"/>
  <c r="R553" i="5"/>
  <c r="Q553" i="5"/>
  <c r="P553" i="5"/>
  <c r="O553" i="5"/>
  <c r="N553" i="5"/>
  <c r="M553" i="5"/>
  <c r="L553" i="5"/>
  <c r="I553" i="5"/>
  <c r="AI552" i="5"/>
  <c r="AH552" i="5" s="1"/>
  <c r="Z552" i="5"/>
  <c r="Y552" i="5"/>
  <c r="X552" i="5"/>
  <c r="W552" i="5"/>
  <c r="V552" i="5"/>
  <c r="U552" i="5"/>
  <c r="T552" i="5"/>
  <c r="S552" i="5"/>
  <c r="R552" i="5"/>
  <c r="Q552" i="5"/>
  <c r="P552" i="5"/>
  <c r="O552" i="5"/>
  <c r="N552" i="5"/>
  <c r="M552" i="5"/>
  <c r="L552" i="5"/>
  <c r="I552" i="5"/>
  <c r="AI551" i="5"/>
  <c r="AH551" i="5" s="1"/>
  <c r="Z551" i="5"/>
  <c r="Y551" i="5"/>
  <c r="X551" i="5"/>
  <c r="W551" i="5"/>
  <c r="V551" i="5"/>
  <c r="U551" i="5"/>
  <c r="T551" i="5"/>
  <c r="S551" i="5"/>
  <c r="R551" i="5"/>
  <c r="Q551" i="5"/>
  <c r="P551" i="5"/>
  <c r="O551" i="5"/>
  <c r="N551" i="5"/>
  <c r="M551" i="5"/>
  <c r="L551" i="5"/>
  <c r="I551" i="5"/>
  <c r="AI550" i="5"/>
  <c r="AH550" i="5" s="1"/>
  <c r="Z550" i="5"/>
  <c r="Y550" i="5"/>
  <c r="X550" i="5"/>
  <c r="W550" i="5"/>
  <c r="V550" i="5"/>
  <c r="U550" i="5"/>
  <c r="T550" i="5"/>
  <c r="S550" i="5"/>
  <c r="R550" i="5"/>
  <c r="Q550" i="5"/>
  <c r="P550" i="5"/>
  <c r="O550" i="5"/>
  <c r="N550" i="5"/>
  <c r="M550" i="5"/>
  <c r="L550" i="5"/>
  <c r="I550" i="5"/>
  <c r="AI549" i="5"/>
  <c r="AH549" i="5" s="1"/>
  <c r="Z549" i="5"/>
  <c r="Y549" i="5"/>
  <c r="X549" i="5"/>
  <c r="W549" i="5"/>
  <c r="V549" i="5"/>
  <c r="U549" i="5"/>
  <c r="T549" i="5"/>
  <c r="S549" i="5"/>
  <c r="R549" i="5"/>
  <c r="Q549" i="5"/>
  <c r="P549" i="5"/>
  <c r="O549" i="5"/>
  <c r="N549" i="5"/>
  <c r="M549" i="5"/>
  <c r="L549" i="5"/>
  <c r="I549" i="5"/>
  <c r="AI548" i="5"/>
  <c r="AH548" i="5" s="1"/>
  <c r="Z548" i="5"/>
  <c r="Y548" i="5"/>
  <c r="X548" i="5"/>
  <c r="W548" i="5"/>
  <c r="V548" i="5"/>
  <c r="U548" i="5"/>
  <c r="T548" i="5"/>
  <c r="S548" i="5"/>
  <c r="R548" i="5"/>
  <c r="Q548" i="5"/>
  <c r="P548" i="5"/>
  <c r="O548" i="5"/>
  <c r="N548" i="5"/>
  <c r="M548" i="5"/>
  <c r="L548" i="5"/>
  <c r="I548" i="5"/>
  <c r="AI547" i="5"/>
  <c r="AH547" i="5" s="1"/>
  <c r="Z547" i="5"/>
  <c r="Y547" i="5"/>
  <c r="X547" i="5"/>
  <c r="W547" i="5"/>
  <c r="V547" i="5"/>
  <c r="U547" i="5"/>
  <c r="T547" i="5"/>
  <c r="S547" i="5"/>
  <c r="R547" i="5"/>
  <c r="Q547" i="5"/>
  <c r="P547" i="5"/>
  <c r="O547" i="5"/>
  <c r="N547" i="5"/>
  <c r="M547" i="5"/>
  <c r="L547" i="5"/>
  <c r="I547" i="5"/>
  <c r="AI546" i="5"/>
  <c r="AH546" i="5" s="1"/>
  <c r="Z546" i="5"/>
  <c r="Y546" i="5"/>
  <c r="X546" i="5"/>
  <c r="W546" i="5"/>
  <c r="V546" i="5"/>
  <c r="U546" i="5"/>
  <c r="T546" i="5"/>
  <c r="S546" i="5"/>
  <c r="R546" i="5"/>
  <c r="Q546" i="5"/>
  <c r="P546" i="5"/>
  <c r="O546" i="5"/>
  <c r="N546" i="5"/>
  <c r="M546" i="5"/>
  <c r="L546" i="5"/>
  <c r="I546" i="5"/>
  <c r="AI545" i="5"/>
  <c r="AH545" i="5" s="1"/>
  <c r="Z545" i="5"/>
  <c r="Y545" i="5"/>
  <c r="X545" i="5"/>
  <c r="W545" i="5"/>
  <c r="V545" i="5"/>
  <c r="U545" i="5"/>
  <c r="T545" i="5"/>
  <c r="S545" i="5"/>
  <c r="R545" i="5"/>
  <c r="Q545" i="5"/>
  <c r="P545" i="5"/>
  <c r="O545" i="5"/>
  <c r="N545" i="5"/>
  <c r="M545" i="5"/>
  <c r="L545" i="5"/>
  <c r="I545" i="5"/>
  <c r="AI544" i="5"/>
  <c r="AH544" i="5" s="1"/>
  <c r="Z544" i="5"/>
  <c r="Y544" i="5"/>
  <c r="X544" i="5"/>
  <c r="W544" i="5"/>
  <c r="V544" i="5"/>
  <c r="U544" i="5"/>
  <c r="T544" i="5"/>
  <c r="S544" i="5"/>
  <c r="R544" i="5"/>
  <c r="Q544" i="5"/>
  <c r="P544" i="5"/>
  <c r="O544" i="5"/>
  <c r="N544" i="5"/>
  <c r="M544" i="5"/>
  <c r="L544" i="5"/>
  <c r="I544" i="5"/>
  <c r="AI543" i="5"/>
  <c r="AH543" i="5" s="1"/>
  <c r="Z543" i="5"/>
  <c r="Y543" i="5"/>
  <c r="X543" i="5"/>
  <c r="W543" i="5"/>
  <c r="V543" i="5"/>
  <c r="U543" i="5"/>
  <c r="T543" i="5"/>
  <c r="S543" i="5"/>
  <c r="R543" i="5"/>
  <c r="Q543" i="5"/>
  <c r="P543" i="5"/>
  <c r="O543" i="5"/>
  <c r="N543" i="5"/>
  <c r="M543" i="5"/>
  <c r="L543" i="5"/>
  <c r="I543" i="5"/>
  <c r="AI542" i="5"/>
  <c r="AH542" i="5" s="1"/>
  <c r="Z542" i="5"/>
  <c r="Y542" i="5"/>
  <c r="X542" i="5"/>
  <c r="W542" i="5"/>
  <c r="V542" i="5"/>
  <c r="U542" i="5"/>
  <c r="T542" i="5"/>
  <c r="S542" i="5"/>
  <c r="R542" i="5"/>
  <c r="Q542" i="5"/>
  <c r="P542" i="5"/>
  <c r="O542" i="5"/>
  <c r="N542" i="5"/>
  <c r="M542" i="5"/>
  <c r="L542" i="5"/>
  <c r="I542" i="5"/>
  <c r="AI541" i="5"/>
  <c r="AH541" i="5" s="1"/>
  <c r="Z541" i="5"/>
  <c r="Y541" i="5"/>
  <c r="X541" i="5"/>
  <c r="W541" i="5"/>
  <c r="V541" i="5"/>
  <c r="U541" i="5"/>
  <c r="T541" i="5"/>
  <c r="S541" i="5"/>
  <c r="R541" i="5"/>
  <c r="Q541" i="5"/>
  <c r="P541" i="5"/>
  <c r="O541" i="5"/>
  <c r="N541" i="5"/>
  <c r="M541" i="5"/>
  <c r="L541" i="5"/>
  <c r="I541" i="5"/>
  <c r="AI540" i="5"/>
  <c r="AH540" i="5" s="1"/>
  <c r="Z540" i="5"/>
  <c r="Y540" i="5"/>
  <c r="X540" i="5"/>
  <c r="W540" i="5"/>
  <c r="V540" i="5"/>
  <c r="U540" i="5"/>
  <c r="T540" i="5"/>
  <c r="S540" i="5"/>
  <c r="R540" i="5"/>
  <c r="Q540" i="5"/>
  <c r="P540" i="5"/>
  <c r="O540" i="5"/>
  <c r="N540" i="5"/>
  <c r="M540" i="5"/>
  <c r="L540" i="5"/>
  <c r="I540" i="5"/>
  <c r="AI539" i="5"/>
  <c r="AH539" i="5" s="1"/>
  <c r="Z539" i="5"/>
  <c r="Y539" i="5"/>
  <c r="X539" i="5"/>
  <c r="W539" i="5"/>
  <c r="V539" i="5"/>
  <c r="U539" i="5"/>
  <c r="T539" i="5"/>
  <c r="S539" i="5"/>
  <c r="R539" i="5"/>
  <c r="Q539" i="5"/>
  <c r="P539" i="5"/>
  <c r="O539" i="5"/>
  <c r="N539" i="5"/>
  <c r="M539" i="5"/>
  <c r="L539" i="5"/>
  <c r="I539" i="5"/>
  <c r="AI538" i="5"/>
  <c r="AH538" i="5" s="1"/>
  <c r="Z538" i="5"/>
  <c r="Y538" i="5"/>
  <c r="X538" i="5"/>
  <c r="W538" i="5"/>
  <c r="V538" i="5"/>
  <c r="U538" i="5"/>
  <c r="T538" i="5"/>
  <c r="S538" i="5"/>
  <c r="R538" i="5"/>
  <c r="Q538" i="5"/>
  <c r="P538" i="5"/>
  <c r="O538" i="5"/>
  <c r="N538" i="5"/>
  <c r="M538" i="5"/>
  <c r="L538" i="5"/>
  <c r="I538" i="5"/>
  <c r="AI537" i="5"/>
  <c r="AH537" i="5" s="1"/>
  <c r="Z537" i="5"/>
  <c r="Y537" i="5"/>
  <c r="X537" i="5"/>
  <c r="W537" i="5"/>
  <c r="V537" i="5"/>
  <c r="U537" i="5"/>
  <c r="T537" i="5"/>
  <c r="S537" i="5"/>
  <c r="R537" i="5"/>
  <c r="Q537" i="5"/>
  <c r="P537" i="5"/>
  <c r="O537" i="5"/>
  <c r="N537" i="5"/>
  <c r="M537" i="5"/>
  <c r="L537" i="5"/>
  <c r="I537" i="5"/>
  <c r="AI536" i="5"/>
  <c r="AH536" i="5" s="1"/>
  <c r="Z536" i="5"/>
  <c r="Y536" i="5"/>
  <c r="X536" i="5"/>
  <c r="W536" i="5"/>
  <c r="V536" i="5"/>
  <c r="U536" i="5"/>
  <c r="T536" i="5"/>
  <c r="S536" i="5"/>
  <c r="R536" i="5"/>
  <c r="Q536" i="5"/>
  <c r="P536" i="5"/>
  <c r="O536" i="5"/>
  <c r="N536" i="5"/>
  <c r="M536" i="5"/>
  <c r="L536" i="5"/>
  <c r="I536" i="5"/>
  <c r="AI535" i="5"/>
  <c r="AH535" i="5" s="1"/>
  <c r="Z535" i="5"/>
  <c r="Y535" i="5"/>
  <c r="X535" i="5"/>
  <c r="W535" i="5"/>
  <c r="V535" i="5"/>
  <c r="U535" i="5"/>
  <c r="T535" i="5"/>
  <c r="S535" i="5"/>
  <c r="R535" i="5"/>
  <c r="Q535" i="5"/>
  <c r="P535" i="5"/>
  <c r="O535" i="5"/>
  <c r="N535" i="5"/>
  <c r="M535" i="5"/>
  <c r="L535" i="5"/>
  <c r="I535" i="5"/>
  <c r="AI534" i="5"/>
  <c r="AH534" i="5" s="1"/>
  <c r="Z534" i="5"/>
  <c r="Y534" i="5"/>
  <c r="X534" i="5"/>
  <c r="W534" i="5"/>
  <c r="V534" i="5"/>
  <c r="U534" i="5"/>
  <c r="T534" i="5"/>
  <c r="S534" i="5"/>
  <c r="R534" i="5"/>
  <c r="Q534" i="5"/>
  <c r="P534" i="5"/>
  <c r="O534" i="5"/>
  <c r="N534" i="5"/>
  <c r="M534" i="5"/>
  <c r="L534" i="5"/>
  <c r="I534" i="5"/>
  <c r="AI533" i="5"/>
  <c r="AH533" i="5" s="1"/>
  <c r="Z533" i="5"/>
  <c r="Y533" i="5"/>
  <c r="X533" i="5"/>
  <c r="W533" i="5"/>
  <c r="V533" i="5"/>
  <c r="U533" i="5"/>
  <c r="T533" i="5"/>
  <c r="S533" i="5"/>
  <c r="R533" i="5"/>
  <c r="Q533" i="5"/>
  <c r="P533" i="5"/>
  <c r="O533" i="5"/>
  <c r="N533" i="5"/>
  <c r="M533" i="5"/>
  <c r="L533" i="5"/>
  <c r="I533" i="5"/>
  <c r="AI532" i="5"/>
  <c r="AH532" i="5"/>
  <c r="Z532" i="5"/>
  <c r="Y532" i="5"/>
  <c r="X532" i="5"/>
  <c r="W532" i="5"/>
  <c r="V532" i="5"/>
  <c r="U532" i="5"/>
  <c r="T532" i="5"/>
  <c r="S532" i="5"/>
  <c r="R532" i="5"/>
  <c r="Q532" i="5"/>
  <c r="P532" i="5"/>
  <c r="O532" i="5"/>
  <c r="N532" i="5"/>
  <c r="M532" i="5"/>
  <c r="L532" i="5"/>
  <c r="I532" i="5"/>
  <c r="AI531" i="5"/>
  <c r="AH531" i="5" s="1"/>
  <c r="Z531" i="5"/>
  <c r="Y531" i="5"/>
  <c r="X531" i="5"/>
  <c r="W531" i="5"/>
  <c r="V531" i="5"/>
  <c r="U531" i="5"/>
  <c r="T531" i="5"/>
  <c r="S531" i="5"/>
  <c r="R531" i="5"/>
  <c r="Q531" i="5"/>
  <c r="P531" i="5"/>
  <c r="O531" i="5"/>
  <c r="N531" i="5"/>
  <c r="M531" i="5"/>
  <c r="L531" i="5"/>
  <c r="I531" i="5"/>
  <c r="AI530" i="5"/>
  <c r="AH530" i="5" s="1"/>
  <c r="Z530" i="5"/>
  <c r="Y530" i="5"/>
  <c r="X530" i="5"/>
  <c r="W530" i="5"/>
  <c r="V530" i="5"/>
  <c r="U530" i="5"/>
  <c r="T530" i="5"/>
  <c r="S530" i="5"/>
  <c r="R530" i="5"/>
  <c r="Q530" i="5"/>
  <c r="P530" i="5"/>
  <c r="O530" i="5"/>
  <c r="N530" i="5"/>
  <c r="M530" i="5"/>
  <c r="L530" i="5"/>
  <c r="I530" i="5"/>
  <c r="AI529" i="5"/>
  <c r="AH529" i="5" s="1"/>
  <c r="Z529" i="5"/>
  <c r="Y529" i="5"/>
  <c r="X529" i="5"/>
  <c r="W529" i="5"/>
  <c r="V529" i="5"/>
  <c r="U529" i="5"/>
  <c r="T529" i="5"/>
  <c r="S529" i="5"/>
  <c r="R529" i="5"/>
  <c r="Q529" i="5"/>
  <c r="P529" i="5"/>
  <c r="O529" i="5"/>
  <c r="N529" i="5"/>
  <c r="M529" i="5"/>
  <c r="L529" i="5"/>
  <c r="I529" i="5"/>
  <c r="AI528" i="5"/>
  <c r="AH528" i="5" s="1"/>
  <c r="Z528" i="5"/>
  <c r="Y528" i="5"/>
  <c r="X528" i="5"/>
  <c r="W528" i="5"/>
  <c r="V528" i="5"/>
  <c r="U528" i="5"/>
  <c r="T528" i="5"/>
  <c r="S528" i="5"/>
  <c r="R528" i="5"/>
  <c r="Q528" i="5"/>
  <c r="P528" i="5"/>
  <c r="O528" i="5"/>
  <c r="N528" i="5"/>
  <c r="M528" i="5"/>
  <c r="L528" i="5"/>
  <c r="I528" i="5"/>
  <c r="AI527" i="5"/>
  <c r="AH527" i="5" s="1"/>
  <c r="Z527" i="5"/>
  <c r="Y527" i="5"/>
  <c r="X527" i="5"/>
  <c r="W527" i="5"/>
  <c r="V527" i="5"/>
  <c r="U527" i="5"/>
  <c r="T527" i="5"/>
  <c r="S527" i="5"/>
  <c r="R527" i="5"/>
  <c r="Q527" i="5"/>
  <c r="P527" i="5"/>
  <c r="O527" i="5"/>
  <c r="N527" i="5"/>
  <c r="M527" i="5"/>
  <c r="L527" i="5"/>
  <c r="I527" i="5"/>
  <c r="AI526" i="5"/>
  <c r="AH526" i="5" s="1"/>
  <c r="Z526" i="5"/>
  <c r="Y526" i="5"/>
  <c r="X526" i="5"/>
  <c r="W526" i="5"/>
  <c r="V526" i="5"/>
  <c r="U526" i="5"/>
  <c r="T526" i="5"/>
  <c r="S526" i="5"/>
  <c r="R526" i="5"/>
  <c r="Q526" i="5"/>
  <c r="P526" i="5"/>
  <c r="O526" i="5"/>
  <c r="N526" i="5"/>
  <c r="M526" i="5"/>
  <c r="L526" i="5"/>
  <c r="I526" i="5"/>
  <c r="AI525" i="5"/>
  <c r="AH525" i="5" s="1"/>
  <c r="Z525" i="5"/>
  <c r="Y525" i="5"/>
  <c r="X525" i="5"/>
  <c r="W525" i="5"/>
  <c r="V525" i="5"/>
  <c r="U525" i="5"/>
  <c r="T525" i="5"/>
  <c r="S525" i="5"/>
  <c r="R525" i="5"/>
  <c r="Q525" i="5"/>
  <c r="P525" i="5"/>
  <c r="O525" i="5"/>
  <c r="N525" i="5"/>
  <c r="M525" i="5"/>
  <c r="L525" i="5"/>
  <c r="I525" i="5"/>
  <c r="AI524" i="5"/>
  <c r="AH524" i="5" s="1"/>
  <c r="Z524" i="5"/>
  <c r="Y524" i="5"/>
  <c r="X524" i="5"/>
  <c r="W524" i="5"/>
  <c r="V524" i="5"/>
  <c r="U524" i="5"/>
  <c r="T524" i="5"/>
  <c r="S524" i="5"/>
  <c r="R524" i="5"/>
  <c r="Q524" i="5"/>
  <c r="P524" i="5"/>
  <c r="O524" i="5"/>
  <c r="N524" i="5"/>
  <c r="M524" i="5"/>
  <c r="L524" i="5"/>
  <c r="I524" i="5"/>
  <c r="AI523" i="5"/>
  <c r="AH523" i="5" s="1"/>
  <c r="Z523" i="5"/>
  <c r="Y523" i="5"/>
  <c r="X523" i="5"/>
  <c r="W523" i="5"/>
  <c r="V523" i="5"/>
  <c r="U523" i="5"/>
  <c r="T523" i="5"/>
  <c r="S523" i="5"/>
  <c r="R523" i="5"/>
  <c r="Q523" i="5"/>
  <c r="P523" i="5"/>
  <c r="O523" i="5"/>
  <c r="N523" i="5"/>
  <c r="M523" i="5"/>
  <c r="L523" i="5"/>
  <c r="I523" i="5"/>
  <c r="AI522" i="5"/>
  <c r="AH522" i="5" s="1"/>
  <c r="Z522" i="5"/>
  <c r="Y522" i="5"/>
  <c r="X522" i="5"/>
  <c r="W522" i="5"/>
  <c r="V522" i="5"/>
  <c r="U522" i="5"/>
  <c r="T522" i="5"/>
  <c r="S522" i="5"/>
  <c r="R522" i="5"/>
  <c r="Q522" i="5"/>
  <c r="P522" i="5"/>
  <c r="O522" i="5"/>
  <c r="N522" i="5"/>
  <c r="M522" i="5"/>
  <c r="L522" i="5"/>
  <c r="I522" i="5"/>
  <c r="AI521" i="5"/>
  <c r="AH521" i="5" s="1"/>
  <c r="Z521" i="5"/>
  <c r="Y521" i="5"/>
  <c r="X521" i="5"/>
  <c r="W521" i="5"/>
  <c r="V521" i="5"/>
  <c r="U521" i="5"/>
  <c r="T521" i="5"/>
  <c r="S521" i="5"/>
  <c r="R521" i="5"/>
  <c r="Q521" i="5"/>
  <c r="P521" i="5"/>
  <c r="O521" i="5"/>
  <c r="N521" i="5"/>
  <c r="M521" i="5"/>
  <c r="L521" i="5"/>
  <c r="I521" i="5"/>
  <c r="AI520" i="5"/>
  <c r="AH520" i="5" s="1"/>
  <c r="Z520" i="5"/>
  <c r="Y520" i="5"/>
  <c r="X520" i="5"/>
  <c r="W520" i="5"/>
  <c r="V520" i="5"/>
  <c r="U520" i="5"/>
  <c r="T520" i="5"/>
  <c r="S520" i="5"/>
  <c r="R520" i="5"/>
  <c r="Q520" i="5"/>
  <c r="P520" i="5"/>
  <c r="O520" i="5"/>
  <c r="N520" i="5"/>
  <c r="M520" i="5"/>
  <c r="L520" i="5"/>
  <c r="I520" i="5"/>
  <c r="AI519" i="5"/>
  <c r="AH519" i="5" s="1"/>
  <c r="Z519" i="5"/>
  <c r="Y519" i="5"/>
  <c r="X519" i="5"/>
  <c r="W519" i="5"/>
  <c r="V519" i="5"/>
  <c r="U519" i="5"/>
  <c r="T519" i="5"/>
  <c r="S519" i="5"/>
  <c r="R519" i="5"/>
  <c r="Q519" i="5"/>
  <c r="P519" i="5"/>
  <c r="O519" i="5"/>
  <c r="N519" i="5"/>
  <c r="M519" i="5"/>
  <c r="L519" i="5"/>
  <c r="I519" i="5"/>
  <c r="AI518" i="5"/>
  <c r="AH518" i="5" s="1"/>
  <c r="Z518" i="5"/>
  <c r="Y518" i="5"/>
  <c r="X518" i="5"/>
  <c r="W518" i="5"/>
  <c r="V518" i="5"/>
  <c r="U518" i="5"/>
  <c r="T518" i="5"/>
  <c r="S518" i="5"/>
  <c r="R518" i="5"/>
  <c r="Q518" i="5"/>
  <c r="P518" i="5"/>
  <c r="O518" i="5"/>
  <c r="N518" i="5"/>
  <c r="M518" i="5"/>
  <c r="L518" i="5"/>
  <c r="I518" i="5"/>
  <c r="AI517" i="5"/>
  <c r="AH517" i="5" s="1"/>
  <c r="Z517" i="5"/>
  <c r="Y517" i="5"/>
  <c r="X517" i="5"/>
  <c r="W517" i="5"/>
  <c r="V517" i="5"/>
  <c r="U517" i="5"/>
  <c r="T517" i="5"/>
  <c r="S517" i="5"/>
  <c r="R517" i="5"/>
  <c r="Q517" i="5"/>
  <c r="P517" i="5"/>
  <c r="O517" i="5"/>
  <c r="N517" i="5"/>
  <c r="M517" i="5"/>
  <c r="L517" i="5"/>
  <c r="I517" i="5"/>
  <c r="AI516" i="5"/>
  <c r="AH516" i="5" s="1"/>
  <c r="Z516" i="5"/>
  <c r="Y516" i="5"/>
  <c r="X516" i="5"/>
  <c r="W516" i="5"/>
  <c r="V516" i="5"/>
  <c r="U516" i="5"/>
  <c r="T516" i="5"/>
  <c r="S516" i="5"/>
  <c r="R516" i="5"/>
  <c r="Q516" i="5"/>
  <c r="P516" i="5"/>
  <c r="O516" i="5"/>
  <c r="N516" i="5"/>
  <c r="M516" i="5"/>
  <c r="L516" i="5"/>
  <c r="I516" i="5"/>
  <c r="AI515" i="5"/>
  <c r="AH515" i="5" s="1"/>
  <c r="Z515" i="5"/>
  <c r="Y515" i="5"/>
  <c r="X515" i="5"/>
  <c r="W515" i="5"/>
  <c r="V515" i="5"/>
  <c r="U515" i="5"/>
  <c r="T515" i="5"/>
  <c r="S515" i="5"/>
  <c r="R515" i="5"/>
  <c r="Q515" i="5"/>
  <c r="P515" i="5"/>
  <c r="O515" i="5"/>
  <c r="N515" i="5"/>
  <c r="M515" i="5"/>
  <c r="L515" i="5"/>
  <c r="I515" i="5"/>
  <c r="AI514" i="5"/>
  <c r="AH514" i="5" s="1"/>
  <c r="Z514" i="5"/>
  <c r="Y514" i="5"/>
  <c r="X514" i="5"/>
  <c r="W514" i="5"/>
  <c r="V514" i="5"/>
  <c r="U514" i="5"/>
  <c r="T514" i="5"/>
  <c r="S514" i="5"/>
  <c r="R514" i="5"/>
  <c r="Q514" i="5"/>
  <c r="P514" i="5"/>
  <c r="O514" i="5"/>
  <c r="N514" i="5"/>
  <c r="M514" i="5"/>
  <c r="L514" i="5"/>
  <c r="I514" i="5"/>
  <c r="AI513" i="5"/>
  <c r="AH513" i="5" s="1"/>
  <c r="Z513" i="5"/>
  <c r="Y513" i="5"/>
  <c r="X513" i="5"/>
  <c r="W513" i="5"/>
  <c r="V513" i="5"/>
  <c r="U513" i="5"/>
  <c r="T513" i="5"/>
  <c r="S513" i="5"/>
  <c r="R513" i="5"/>
  <c r="Q513" i="5"/>
  <c r="P513" i="5"/>
  <c r="O513" i="5"/>
  <c r="N513" i="5"/>
  <c r="M513" i="5"/>
  <c r="L513" i="5"/>
  <c r="I513" i="5"/>
  <c r="AI512" i="5"/>
  <c r="AH512" i="5" s="1"/>
  <c r="Z512" i="5"/>
  <c r="Y512" i="5"/>
  <c r="X512" i="5"/>
  <c r="W512" i="5"/>
  <c r="V512" i="5"/>
  <c r="U512" i="5"/>
  <c r="T512" i="5"/>
  <c r="S512" i="5"/>
  <c r="R512" i="5"/>
  <c r="Q512" i="5"/>
  <c r="P512" i="5"/>
  <c r="O512" i="5"/>
  <c r="N512" i="5"/>
  <c r="M512" i="5"/>
  <c r="L512" i="5"/>
  <c r="I512" i="5"/>
  <c r="AI511" i="5"/>
  <c r="AH511" i="5" s="1"/>
  <c r="Z511" i="5"/>
  <c r="Y511" i="5"/>
  <c r="X511" i="5"/>
  <c r="W511" i="5"/>
  <c r="V511" i="5"/>
  <c r="U511" i="5"/>
  <c r="T511" i="5"/>
  <c r="S511" i="5"/>
  <c r="R511" i="5"/>
  <c r="Q511" i="5"/>
  <c r="P511" i="5"/>
  <c r="O511" i="5"/>
  <c r="N511" i="5"/>
  <c r="M511" i="5"/>
  <c r="L511" i="5"/>
  <c r="I511" i="5"/>
  <c r="AI510" i="5"/>
  <c r="AH510" i="5" s="1"/>
  <c r="Z510" i="5"/>
  <c r="Y510" i="5"/>
  <c r="X510" i="5"/>
  <c r="W510" i="5"/>
  <c r="V510" i="5"/>
  <c r="U510" i="5"/>
  <c r="T510" i="5"/>
  <c r="S510" i="5"/>
  <c r="R510" i="5"/>
  <c r="Q510" i="5"/>
  <c r="P510" i="5"/>
  <c r="O510" i="5"/>
  <c r="N510" i="5"/>
  <c r="M510" i="5"/>
  <c r="L510" i="5"/>
  <c r="I510" i="5"/>
  <c r="AI509" i="5"/>
  <c r="AH509" i="5" s="1"/>
  <c r="Z509" i="5"/>
  <c r="Y509" i="5"/>
  <c r="X509" i="5"/>
  <c r="W509" i="5"/>
  <c r="V509" i="5"/>
  <c r="U509" i="5"/>
  <c r="T509" i="5"/>
  <c r="S509" i="5"/>
  <c r="R509" i="5"/>
  <c r="Q509" i="5"/>
  <c r="P509" i="5"/>
  <c r="O509" i="5"/>
  <c r="N509" i="5"/>
  <c r="M509" i="5"/>
  <c r="L509" i="5"/>
  <c r="I509" i="5"/>
  <c r="AI508" i="5"/>
  <c r="AH508" i="5" s="1"/>
  <c r="Z508" i="5"/>
  <c r="Y508" i="5"/>
  <c r="X508" i="5"/>
  <c r="W508" i="5"/>
  <c r="V508" i="5"/>
  <c r="U508" i="5"/>
  <c r="T508" i="5"/>
  <c r="S508" i="5"/>
  <c r="R508" i="5"/>
  <c r="Q508" i="5"/>
  <c r="P508" i="5"/>
  <c r="O508" i="5"/>
  <c r="N508" i="5"/>
  <c r="M508" i="5"/>
  <c r="L508" i="5"/>
  <c r="I508" i="5"/>
  <c r="AI507" i="5"/>
  <c r="AH507" i="5" s="1"/>
  <c r="Z507" i="5"/>
  <c r="Y507" i="5"/>
  <c r="X507" i="5"/>
  <c r="W507" i="5"/>
  <c r="V507" i="5"/>
  <c r="U507" i="5"/>
  <c r="T507" i="5"/>
  <c r="S507" i="5"/>
  <c r="R507" i="5"/>
  <c r="Q507" i="5"/>
  <c r="P507" i="5"/>
  <c r="O507" i="5"/>
  <c r="N507" i="5"/>
  <c r="M507" i="5"/>
  <c r="L507" i="5"/>
  <c r="I507" i="5"/>
  <c r="AI506" i="5"/>
  <c r="AH506" i="5" s="1"/>
  <c r="Z506" i="5"/>
  <c r="Y506" i="5"/>
  <c r="X506" i="5"/>
  <c r="W506" i="5"/>
  <c r="V506" i="5"/>
  <c r="U506" i="5"/>
  <c r="T506" i="5"/>
  <c r="S506" i="5"/>
  <c r="R506" i="5"/>
  <c r="Q506" i="5"/>
  <c r="P506" i="5"/>
  <c r="O506" i="5"/>
  <c r="N506" i="5"/>
  <c r="M506" i="5"/>
  <c r="L506" i="5"/>
  <c r="I506" i="5"/>
  <c r="AI505" i="5"/>
  <c r="AH505" i="5" s="1"/>
  <c r="Z505" i="5"/>
  <c r="Y505" i="5"/>
  <c r="X505" i="5"/>
  <c r="W505" i="5"/>
  <c r="V505" i="5"/>
  <c r="U505" i="5"/>
  <c r="T505" i="5"/>
  <c r="S505" i="5"/>
  <c r="R505" i="5"/>
  <c r="Q505" i="5"/>
  <c r="P505" i="5"/>
  <c r="O505" i="5"/>
  <c r="N505" i="5"/>
  <c r="M505" i="5"/>
  <c r="L505" i="5"/>
  <c r="I505" i="5"/>
  <c r="AI504" i="5"/>
  <c r="AH504" i="5" s="1"/>
  <c r="Z504" i="5"/>
  <c r="Y504" i="5"/>
  <c r="X504" i="5"/>
  <c r="W504" i="5"/>
  <c r="V504" i="5"/>
  <c r="U504" i="5"/>
  <c r="T504" i="5"/>
  <c r="S504" i="5"/>
  <c r="R504" i="5"/>
  <c r="Q504" i="5"/>
  <c r="P504" i="5"/>
  <c r="O504" i="5"/>
  <c r="N504" i="5"/>
  <c r="M504" i="5"/>
  <c r="L504" i="5"/>
  <c r="I504" i="5"/>
  <c r="AI503" i="5"/>
  <c r="AH503" i="5" s="1"/>
  <c r="Z503" i="5"/>
  <c r="Y503" i="5"/>
  <c r="X503" i="5"/>
  <c r="W503" i="5"/>
  <c r="V503" i="5"/>
  <c r="U503" i="5"/>
  <c r="T503" i="5"/>
  <c r="S503" i="5"/>
  <c r="R503" i="5"/>
  <c r="Q503" i="5"/>
  <c r="P503" i="5"/>
  <c r="O503" i="5"/>
  <c r="N503" i="5"/>
  <c r="M503" i="5"/>
  <c r="L503" i="5"/>
  <c r="I503" i="5"/>
  <c r="AI502" i="5"/>
  <c r="AH502" i="5" s="1"/>
  <c r="Z502" i="5"/>
  <c r="Y502" i="5"/>
  <c r="X502" i="5"/>
  <c r="W502" i="5"/>
  <c r="V502" i="5"/>
  <c r="U502" i="5"/>
  <c r="T502" i="5"/>
  <c r="S502" i="5"/>
  <c r="R502" i="5"/>
  <c r="Q502" i="5"/>
  <c r="P502" i="5"/>
  <c r="O502" i="5"/>
  <c r="N502" i="5"/>
  <c r="M502" i="5"/>
  <c r="L502" i="5"/>
  <c r="I502" i="5"/>
  <c r="AI501" i="5"/>
  <c r="AH501" i="5" s="1"/>
  <c r="Z501" i="5"/>
  <c r="Y501" i="5"/>
  <c r="X501" i="5"/>
  <c r="W501" i="5"/>
  <c r="V501" i="5"/>
  <c r="U501" i="5"/>
  <c r="T501" i="5"/>
  <c r="S501" i="5"/>
  <c r="R501" i="5"/>
  <c r="Q501" i="5"/>
  <c r="P501" i="5"/>
  <c r="O501" i="5"/>
  <c r="N501" i="5"/>
  <c r="M501" i="5"/>
  <c r="L501" i="5"/>
  <c r="I501" i="5"/>
  <c r="AI500" i="5"/>
  <c r="AH500" i="5" s="1"/>
  <c r="Z500" i="5"/>
  <c r="Y500" i="5"/>
  <c r="X500" i="5"/>
  <c r="W500" i="5"/>
  <c r="V500" i="5"/>
  <c r="U500" i="5"/>
  <c r="T500" i="5"/>
  <c r="S500" i="5"/>
  <c r="R500" i="5"/>
  <c r="Q500" i="5"/>
  <c r="P500" i="5"/>
  <c r="O500" i="5"/>
  <c r="N500" i="5"/>
  <c r="M500" i="5"/>
  <c r="L500" i="5"/>
  <c r="I500" i="5"/>
  <c r="AI499" i="5"/>
  <c r="AH499" i="5" s="1"/>
  <c r="Z499" i="5"/>
  <c r="Y499" i="5"/>
  <c r="X499" i="5"/>
  <c r="W499" i="5"/>
  <c r="V499" i="5"/>
  <c r="U499" i="5"/>
  <c r="T499" i="5"/>
  <c r="S499" i="5"/>
  <c r="R499" i="5"/>
  <c r="Q499" i="5"/>
  <c r="P499" i="5"/>
  <c r="O499" i="5"/>
  <c r="N499" i="5"/>
  <c r="M499" i="5"/>
  <c r="L499" i="5"/>
  <c r="I499" i="5"/>
  <c r="AI498" i="5"/>
  <c r="AH498" i="5" s="1"/>
  <c r="Z498" i="5"/>
  <c r="Y498" i="5"/>
  <c r="X498" i="5"/>
  <c r="W498" i="5"/>
  <c r="V498" i="5"/>
  <c r="U498" i="5"/>
  <c r="T498" i="5"/>
  <c r="S498" i="5"/>
  <c r="R498" i="5"/>
  <c r="Q498" i="5"/>
  <c r="P498" i="5"/>
  <c r="O498" i="5"/>
  <c r="N498" i="5"/>
  <c r="M498" i="5"/>
  <c r="L498" i="5"/>
  <c r="I498" i="5"/>
  <c r="AI497" i="5"/>
  <c r="AH497" i="5" s="1"/>
  <c r="Z497" i="5"/>
  <c r="Y497" i="5"/>
  <c r="X497" i="5"/>
  <c r="W497" i="5"/>
  <c r="V497" i="5"/>
  <c r="U497" i="5"/>
  <c r="T497" i="5"/>
  <c r="S497" i="5"/>
  <c r="R497" i="5"/>
  <c r="Q497" i="5"/>
  <c r="P497" i="5"/>
  <c r="O497" i="5"/>
  <c r="N497" i="5"/>
  <c r="M497" i="5"/>
  <c r="L497" i="5"/>
  <c r="I497" i="5"/>
  <c r="AI496" i="5"/>
  <c r="AH496" i="5" s="1"/>
  <c r="Z496" i="5"/>
  <c r="Y496" i="5"/>
  <c r="X496" i="5"/>
  <c r="W496" i="5"/>
  <c r="V496" i="5"/>
  <c r="U496" i="5"/>
  <c r="T496" i="5"/>
  <c r="S496" i="5"/>
  <c r="R496" i="5"/>
  <c r="Q496" i="5"/>
  <c r="P496" i="5"/>
  <c r="O496" i="5"/>
  <c r="N496" i="5"/>
  <c r="M496" i="5"/>
  <c r="L496" i="5"/>
  <c r="I496" i="5"/>
  <c r="AI495" i="5"/>
  <c r="AH495" i="5" s="1"/>
  <c r="Z495" i="5"/>
  <c r="Y495" i="5"/>
  <c r="X495" i="5"/>
  <c r="W495" i="5"/>
  <c r="V495" i="5"/>
  <c r="U495" i="5"/>
  <c r="T495" i="5"/>
  <c r="S495" i="5"/>
  <c r="R495" i="5"/>
  <c r="Q495" i="5"/>
  <c r="P495" i="5"/>
  <c r="O495" i="5"/>
  <c r="N495" i="5"/>
  <c r="M495" i="5"/>
  <c r="L495" i="5"/>
  <c r="I495" i="5"/>
  <c r="AI494" i="5"/>
  <c r="AH494" i="5" s="1"/>
  <c r="Z494" i="5"/>
  <c r="Y494" i="5"/>
  <c r="X494" i="5"/>
  <c r="W494" i="5"/>
  <c r="V494" i="5"/>
  <c r="U494" i="5"/>
  <c r="T494" i="5"/>
  <c r="S494" i="5"/>
  <c r="R494" i="5"/>
  <c r="Q494" i="5"/>
  <c r="P494" i="5"/>
  <c r="O494" i="5"/>
  <c r="N494" i="5"/>
  <c r="M494" i="5"/>
  <c r="L494" i="5"/>
  <c r="I494" i="5"/>
  <c r="AI493" i="5"/>
  <c r="AH493" i="5" s="1"/>
  <c r="Z493" i="5"/>
  <c r="Y493" i="5"/>
  <c r="X493" i="5"/>
  <c r="W493" i="5"/>
  <c r="V493" i="5"/>
  <c r="U493" i="5"/>
  <c r="T493" i="5"/>
  <c r="S493" i="5"/>
  <c r="R493" i="5"/>
  <c r="Q493" i="5"/>
  <c r="P493" i="5"/>
  <c r="O493" i="5"/>
  <c r="N493" i="5"/>
  <c r="M493" i="5"/>
  <c r="L493" i="5"/>
  <c r="I493" i="5"/>
  <c r="AI492" i="5"/>
  <c r="AH492" i="5" s="1"/>
  <c r="Z492" i="5"/>
  <c r="Y492" i="5"/>
  <c r="X492" i="5"/>
  <c r="W492" i="5"/>
  <c r="V492" i="5"/>
  <c r="U492" i="5"/>
  <c r="T492" i="5"/>
  <c r="S492" i="5"/>
  <c r="R492" i="5"/>
  <c r="Q492" i="5"/>
  <c r="P492" i="5"/>
  <c r="O492" i="5"/>
  <c r="N492" i="5"/>
  <c r="M492" i="5"/>
  <c r="L492" i="5"/>
  <c r="I492" i="5"/>
  <c r="AI491" i="5"/>
  <c r="AH491" i="5" s="1"/>
  <c r="Z491" i="5"/>
  <c r="Y491" i="5"/>
  <c r="X491" i="5"/>
  <c r="W491" i="5"/>
  <c r="V491" i="5"/>
  <c r="U491" i="5"/>
  <c r="T491" i="5"/>
  <c r="S491" i="5"/>
  <c r="R491" i="5"/>
  <c r="Q491" i="5"/>
  <c r="P491" i="5"/>
  <c r="O491" i="5"/>
  <c r="N491" i="5"/>
  <c r="M491" i="5"/>
  <c r="L491" i="5"/>
  <c r="I491" i="5"/>
  <c r="AI490" i="5"/>
  <c r="AH490" i="5" s="1"/>
  <c r="Z490" i="5"/>
  <c r="Y490" i="5"/>
  <c r="X490" i="5"/>
  <c r="W490" i="5"/>
  <c r="V490" i="5"/>
  <c r="U490" i="5"/>
  <c r="T490" i="5"/>
  <c r="S490" i="5"/>
  <c r="R490" i="5"/>
  <c r="Q490" i="5"/>
  <c r="P490" i="5"/>
  <c r="O490" i="5"/>
  <c r="N490" i="5"/>
  <c r="M490" i="5"/>
  <c r="L490" i="5"/>
  <c r="I490" i="5"/>
  <c r="AI489" i="5"/>
  <c r="AH489" i="5" s="1"/>
  <c r="Z489" i="5"/>
  <c r="Y489" i="5"/>
  <c r="X489" i="5"/>
  <c r="W489" i="5"/>
  <c r="V489" i="5"/>
  <c r="U489" i="5"/>
  <c r="T489" i="5"/>
  <c r="S489" i="5"/>
  <c r="R489" i="5"/>
  <c r="Q489" i="5"/>
  <c r="P489" i="5"/>
  <c r="O489" i="5"/>
  <c r="N489" i="5"/>
  <c r="M489" i="5"/>
  <c r="L489" i="5"/>
  <c r="I489" i="5"/>
  <c r="AI488" i="5"/>
  <c r="AH488" i="5" s="1"/>
  <c r="Z488" i="5"/>
  <c r="Y488" i="5"/>
  <c r="X488" i="5"/>
  <c r="W488" i="5"/>
  <c r="V488" i="5"/>
  <c r="U488" i="5"/>
  <c r="T488" i="5"/>
  <c r="S488" i="5"/>
  <c r="R488" i="5"/>
  <c r="Q488" i="5"/>
  <c r="P488" i="5"/>
  <c r="O488" i="5"/>
  <c r="N488" i="5"/>
  <c r="M488" i="5"/>
  <c r="L488" i="5"/>
  <c r="I488" i="5"/>
  <c r="AI487" i="5"/>
  <c r="AH487" i="5" s="1"/>
  <c r="Z487" i="5"/>
  <c r="Y487" i="5"/>
  <c r="X487" i="5"/>
  <c r="W487" i="5"/>
  <c r="V487" i="5"/>
  <c r="U487" i="5"/>
  <c r="T487" i="5"/>
  <c r="S487" i="5"/>
  <c r="R487" i="5"/>
  <c r="Q487" i="5"/>
  <c r="P487" i="5"/>
  <c r="O487" i="5"/>
  <c r="N487" i="5"/>
  <c r="M487" i="5"/>
  <c r="L487" i="5"/>
  <c r="I487" i="5"/>
  <c r="AI486" i="5"/>
  <c r="AH486" i="5" s="1"/>
  <c r="Z486" i="5"/>
  <c r="Y486" i="5"/>
  <c r="X486" i="5"/>
  <c r="W486" i="5"/>
  <c r="V486" i="5"/>
  <c r="U486" i="5"/>
  <c r="T486" i="5"/>
  <c r="S486" i="5"/>
  <c r="R486" i="5"/>
  <c r="Q486" i="5"/>
  <c r="P486" i="5"/>
  <c r="O486" i="5"/>
  <c r="N486" i="5"/>
  <c r="M486" i="5"/>
  <c r="L486" i="5"/>
  <c r="I486" i="5"/>
  <c r="AI485" i="5"/>
  <c r="AH485" i="5" s="1"/>
  <c r="Z485" i="5"/>
  <c r="Y485" i="5"/>
  <c r="X485" i="5"/>
  <c r="W485" i="5"/>
  <c r="V485" i="5"/>
  <c r="U485" i="5"/>
  <c r="T485" i="5"/>
  <c r="S485" i="5"/>
  <c r="R485" i="5"/>
  <c r="Q485" i="5"/>
  <c r="P485" i="5"/>
  <c r="O485" i="5"/>
  <c r="N485" i="5"/>
  <c r="M485" i="5"/>
  <c r="L485" i="5"/>
  <c r="I485" i="5"/>
  <c r="AI484" i="5"/>
  <c r="AH484" i="5" s="1"/>
  <c r="Z484" i="5"/>
  <c r="Y484" i="5"/>
  <c r="X484" i="5"/>
  <c r="W484" i="5"/>
  <c r="V484" i="5"/>
  <c r="U484" i="5"/>
  <c r="T484" i="5"/>
  <c r="S484" i="5"/>
  <c r="R484" i="5"/>
  <c r="Q484" i="5"/>
  <c r="P484" i="5"/>
  <c r="O484" i="5"/>
  <c r="N484" i="5"/>
  <c r="M484" i="5"/>
  <c r="L484" i="5"/>
  <c r="I484" i="5"/>
  <c r="AI483" i="5"/>
  <c r="AH483" i="5" s="1"/>
  <c r="Z483" i="5"/>
  <c r="Y483" i="5"/>
  <c r="X483" i="5"/>
  <c r="W483" i="5"/>
  <c r="V483" i="5"/>
  <c r="U483" i="5"/>
  <c r="T483" i="5"/>
  <c r="S483" i="5"/>
  <c r="R483" i="5"/>
  <c r="Q483" i="5"/>
  <c r="P483" i="5"/>
  <c r="O483" i="5"/>
  <c r="N483" i="5"/>
  <c r="M483" i="5"/>
  <c r="L483" i="5"/>
  <c r="I483" i="5"/>
  <c r="AI482" i="5"/>
  <c r="AH482" i="5" s="1"/>
  <c r="Z482" i="5"/>
  <c r="Y482" i="5"/>
  <c r="X482" i="5"/>
  <c r="W482" i="5"/>
  <c r="V482" i="5"/>
  <c r="U482" i="5"/>
  <c r="T482" i="5"/>
  <c r="S482" i="5"/>
  <c r="R482" i="5"/>
  <c r="Q482" i="5"/>
  <c r="P482" i="5"/>
  <c r="O482" i="5"/>
  <c r="N482" i="5"/>
  <c r="M482" i="5"/>
  <c r="L482" i="5"/>
  <c r="I482" i="5"/>
  <c r="AI481" i="5"/>
  <c r="AH481" i="5" s="1"/>
  <c r="Z481" i="5"/>
  <c r="Y481" i="5"/>
  <c r="X481" i="5"/>
  <c r="W481" i="5"/>
  <c r="V481" i="5"/>
  <c r="U481" i="5"/>
  <c r="T481" i="5"/>
  <c r="S481" i="5"/>
  <c r="R481" i="5"/>
  <c r="Q481" i="5"/>
  <c r="P481" i="5"/>
  <c r="O481" i="5"/>
  <c r="N481" i="5"/>
  <c r="M481" i="5"/>
  <c r="L481" i="5"/>
  <c r="I481" i="5"/>
  <c r="AI480" i="5"/>
  <c r="AH480" i="5" s="1"/>
  <c r="Z480" i="5"/>
  <c r="Y480" i="5"/>
  <c r="X480" i="5"/>
  <c r="W480" i="5"/>
  <c r="V480" i="5"/>
  <c r="U480" i="5"/>
  <c r="T480" i="5"/>
  <c r="S480" i="5"/>
  <c r="R480" i="5"/>
  <c r="Q480" i="5"/>
  <c r="P480" i="5"/>
  <c r="O480" i="5"/>
  <c r="N480" i="5"/>
  <c r="M480" i="5"/>
  <c r="L480" i="5"/>
  <c r="I480" i="5"/>
  <c r="AI479" i="5"/>
  <c r="AH479" i="5" s="1"/>
  <c r="Z479" i="5"/>
  <c r="Y479" i="5"/>
  <c r="X479" i="5"/>
  <c r="W479" i="5"/>
  <c r="V479" i="5"/>
  <c r="U479" i="5"/>
  <c r="T479" i="5"/>
  <c r="S479" i="5"/>
  <c r="R479" i="5"/>
  <c r="Q479" i="5"/>
  <c r="P479" i="5"/>
  <c r="O479" i="5"/>
  <c r="N479" i="5"/>
  <c r="M479" i="5"/>
  <c r="L479" i="5"/>
  <c r="I479" i="5"/>
  <c r="AI478" i="5"/>
  <c r="AH478" i="5" s="1"/>
  <c r="Z478" i="5"/>
  <c r="Y478" i="5"/>
  <c r="X478" i="5"/>
  <c r="W478" i="5"/>
  <c r="V478" i="5"/>
  <c r="U478" i="5"/>
  <c r="T478" i="5"/>
  <c r="S478" i="5"/>
  <c r="R478" i="5"/>
  <c r="Q478" i="5"/>
  <c r="P478" i="5"/>
  <c r="O478" i="5"/>
  <c r="N478" i="5"/>
  <c r="M478" i="5"/>
  <c r="L478" i="5"/>
  <c r="I478" i="5"/>
  <c r="AI477" i="5"/>
  <c r="AH477" i="5" s="1"/>
  <c r="Z477" i="5"/>
  <c r="Y477" i="5"/>
  <c r="X477" i="5"/>
  <c r="W477" i="5"/>
  <c r="V477" i="5"/>
  <c r="U477" i="5"/>
  <c r="T477" i="5"/>
  <c r="S477" i="5"/>
  <c r="R477" i="5"/>
  <c r="Q477" i="5"/>
  <c r="P477" i="5"/>
  <c r="O477" i="5"/>
  <c r="N477" i="5"/>
  <c r="M477" i="5"/>
  <c r="L477" i="5"/>
  <c r="I477" i="5"/>
  <c r="AI476" i="5"/>
  <c r="AH476" i="5" s="1"/>
  <c r="Z476" i="5"/>
  <c r="Y476" i="5"/>
  <c r="X476" i="5"/>
  <c r="W476" i="5"/>
  <c r="V476" i="5"/>
  <c r="U476" i="5"/>
  <c r="T476" i="5"/>
  <c r="S476" i="5"/>
  <c r="R476" i="5"/>
  <c r="Q476" i="5"/>
  <c r="P476" i="5"/>
  <c r="O476" i="5"/>
  <c r="N476" i="5"/>
  <c r="M476" i="5"/>
  <c r="L476" i="5"/>
  <c r="I476" i="5"/>
  <c r="AI475" i="5"/>
  <c r="AH475" i="5" s="1"/>
  <c r="Z475" i="5"/>
  <c r="Y475" i="5"/>
  <c r="X475" i="5"/>
  <c r="W475" i="5"/>
  <c r="V475" i="5"/>
  <c r="U475" i="5"/>
  <c r="T475" i="5"/>
  <c r="S475" i="5"/>
  <c r="R475" i="5"/>
  <c r="Q475" i="5"/>
  <c r="P475" i="5"/>
  <c r="O475" i="5"/>
  <c r="N475" i="5"/>
  <c r="M475" i="5"/>
  <c r="L475" i="5"/>
  <c r="I475" i="5"/>
  <c r="AI474" i="5"/>
  <c r="AH474" i="5" s="1"/>
  <c r="Z474" i="5"/>
  <c r="Y474" i="5"/>
  <c r="X474" i="5"/>
  <c r="W474" i="5"/>
  <c r="V474" i="5"/>
  <c r="U474" i="5"/>
  <c r="T474" i="5"/>
  <c r="S474" i="5"/>
  <c r="R474" i="5"/>
  <c r="Q474" i="5"/>
  <c r="P474" i="5"/>
  <c r="O474" i="5"/>
  <c r="N474" i="5"/>
  <c r="M474" i="5"/>
  <c r="L474" i="5"/>
  <c r="I474" i="5"/>
  <c r="AI473" i="5"/>
  <c r="AH473" i="5" s="1"/>
  <c r="Z473" i="5"/>
  <c r="Y473" i="5"/>
  <c r="X473" i="5"/>
  <c r="W473" i="5"/>
  <c r="V473" i="5"/>
  <c r="U473" i="5"/>
  <c r="T473" i="5"/>
  <c r="S473" i="5"/>
  <c r="R473" i="5"/>
  <c r="Q473" i="5"/>
  <c r="P473" i="5"/>
  <c r="O473" i="5"/>
  <c r="N473" i="5"/>
  <c r="M473" i="5"/>
  <c r="L473" i="5"/>
  <c r="I473" i="5"/>
  <c r="AI472" i="5"/>
  <c r="AH472" i="5" s="1"/>
  <c r="Z472" i="5"/>
  <c r="Y472" i="5"/>
  <c r="X472" i="5"/>
  <c r="W472" i="5"/>
  <c r="V472" i="5"/>
  <c r="U472" i="5"/>
  <c r="T472" i="5"/>
  <c r="S472" i="5"/>
  <c r="R472" i="5"/>
  <c r="Q472" i="5"/>
  <c r="P472" i="5"/>
  <c r="O472" i="5"/>
  <c r="N472" i="5"/>
  <c r="M472" i="5"/>
  <c r="L472" i="5"/>
  <c r="I472" i="5"/>
  <c r="AI471" i="5"/>
  <c r="AH471" i="5" s="1"/>
  <c r="Z471" i="5"/>
  <c r="Y471" i="5"/>
  <c r="X471" i="5"/>
  <c r="W471" i="5"/>
  <c r="V471" i="5"/>
  <c r="U471" i="5"/>
  <c r="T471" i="5"/>
  <c r="S471" i="5"/>
  <c r="R471" i="5"/>
  <c r="Q471" i="5"/>
  <c r="P471" i="5"/>
  <c r="O471" i="5"/>
  <c r="N471" i="5"/>
  <c r="M471" i="5"/>
  <c r="L471" i="5"/>
  <c r="I471" i="5"/>
  <c r="AI470" i="5"/>
  <c r="AH470" i="5" s="1"/>
  <c r="Z470" i="5"/>
  <c r="Y470" i="5"/>
  <c r="X470" i="5"/>
  <c r="W470" i="5"/>
  <c r="V470" i="5"/>
  <c r="U470" i="5"/>
  <c r="T470" i="5"/>
  <c r="S470" i="5"/>
  <c r="R470" i="5"/>
  <c r="Q470" i="5"/>
  <c r="P470" i="5"/>
  <c r="O470" i="5"/>
  <c r="N470" i="5"/>
  <c r="M470" i="5"/>
  <c r="L470" i="5"/>
  <c r="I470" i="5"/>
  <c r="AI469" i="5"/>
  <c r="AH469" i="5" s="1"/>
  <c r="Z469" i="5"/>
  <c r="Y469" i="5"/>
  <c r="X469" i="5"/>
  <c r="W469" i="5"/>
  <c r="V469" i="5"/>
  <c r="U469" i="5"/>
  <c r="T469" i="5"/>
  <c r="S469" i="5"/>
  <c r="R469" i="5"/>
  <c r="Q469" i="5"/>
  <c r="P469" i="5"/>
  <c r="O469" i="5"/>
  <c r="N469" i="5"/>
  <c r="M469" i="5"/>
  <c r="L469" i="5"/>
  <c r="I469" i="5"/>
  <c r="AI468" i="5"/>
  <c r="AH468" i="5" s="1"/>
  <c r="Z468" i="5"/>
  <c r="Y468" i="5"/>
  <c r="X468" i="5"/>
  <c r="W468" i="5"/>
  <c r="V468" i="5"/>
  <c r="U468" i="5"/>
  <c r="T468" i="5"/>
  <c r="S468" i="5"/>
  <c r="R468" i="5"/>
  <c r="Q468" i="5"/>
  <c r="P468" i="5"/>
  <c r="O468" i="5"/>
  <c r="N468" i="5"/>
  <c r="M468" i="5"/>
  <c r="L468" i="5"/>
  <c r="I468" i="5"/>
  <c r="AI467" i="5"/>
  <c r="AH467" i="5" s="1"/>
  <c r="Z467" i="5"/>
  <c r="Y467" i="5"/>
  <c r="X467" i="5"/>
  <c r="W467" i="5"/>
  <c r="V467" i="5"/>
  <c r="U467" i="5"/>
  <c r="T467" i="5"/>
  <c r="S467" i="5"/>
  <c r="R467" i="5"/>
  <c r="Q467" i="5"/>
  <c r="P467" i="5"/>
  <c r="O467" i="5"/>
  <c r="N467" i="5"/>
  <c r="M467" i="5"/>
  <c r="L467" i="5"/>
  <c r="I467" i="5"/>
  <c r="AI466" i="5"/>
  <c r="AH466" i="5" s="1"/>
  <c r="Z466" i="5"/>
  <c r="Y466" i="5"/>
  <c r="X466" i="5"/>
  <c r="W466" i="5"/>
  <c r="V466" i="5"/>
  <c r="U466" i="5"/>
  <c r="T466" i="5"/>
  <c r="S466" i="5"/>
  <c r="R466" i="5"/>
  <c r="Q466" i="5"/>
  <c r="P466" i="5"/>
  <c r="O466" i="5"/>
  <c r="N466" i="5"/>
  <c r="M466" i="5"/>
  <c r="L466" i="5"/>
  <c r="I466" i="5"/>
  <c r="AI465" i="5"/>
  <c r="AH465" i="5" s="1"/>
  <c r="Z465" i="5"/>
  <c r="Y465" i="5"/>
  <c r="X465" i="5"/>
  <c r="W465" i="5"/>
  <c r="V465" i="5"/>
  <c r="U465" i="5"/>
  <c r="T465" i="5"/>
  <c r="S465" i="5"/>
  <c r="R465" i="5"/>
  <c r="Q465" i="5"/>
  <c r="P465" i="5"/>
  <c r="O465" i="5"/>
  <c r="N465" i="5"/>
  <c r="M465" i="5"/>
  <c r="L465" i="5"/>
  <c r="I465" i="5"/>
  <c r="AI464" i="5"/>
  <c r="AH464" i="5" s="1"/>
  <c r="Z464" i="5"/>
  <c r="Y464" i="5"/>
  <c r="X464" i="5"/>
  <c r="W464" i="5"/>
  <c r="V464" i="5"/>
  <c r="U464" i="5"/>
  <c r="T464" i="5"/>
  <c r="S464" i="5"/>
  <c r="R464" i="5"/>
  <c r="Q464" i="5"/>
  <c r="P464" i="5"/>
  <c r="O464" i="5"/>
  <c r="N464" i="5"/>
  <c r="M464" i="5"/>
  <c r="L464" i="5"/>
  <c r="I464" i="5"/>
  <c r="AI463" i="5"/>
  <c r="AH463" i="5" s="1"/>
  <c r="Z463" i="5"/>
  <c r="Y463" i="5"/>
  <c r="X463" i="5"/>
  <c r="W463" i="5"/>
  <c r="V463" i="5"/>
  <c r="U463" i="5"/>
  <c r="T463" i="5"/>
  <c r="S463" i="5"/>
  <c r="R463" i="5"/>
  <c r="Q463" i="5"/>
  <c r="P463" i="5"/>
  <c r="O463" i="5"/>
  <c r="N463" i="5"/>
  <c r="M463" i="5"/>
  <c r="L463" i="5"/>
  <c r="I463" i="5"/>
  <c r="AI462" i="5"/>
  <c r="AH462" i="5" s="1"/>
  <c r="Z462" i="5"/>
  <c r="Y462" i="5"/>
  <c r="X462" i="5"/>
  <c r="W462" i="5"/>
  <c r="V462" i="5"/>
  <c r="U462" i="5"/>
  <c r="T462" i="5"/>
  <c r="S462" i="5"/>
  <c r="R462" i="5"/>
  <c r="Q462" i="5"/>
  <c r="P462" i="5"/>
  <c r="O462" i="5"/>
  <c r="N462" i="5"/>
  <c r="M462" i="5"/>
  <c r="L462" i="5"/>
  <c r="I462" i="5"/>
  <c r="AI461" i="5"/>
  <c r="AH461" i="5" s="1"/>
  <c r="Z461" i="5"/>
  <c r="Y461" i="5"/>
  <c r="X461" i="5"/>
  <c r="W461" i="5"/>
  <c r="V461" i="5"/>
  <c r="U461" i="5"/>
  <c r="T461" i="5"/>
  <c r="S461" i="5"/>
  <c r="R461" i="5"/>
  <c r="Q461" i="5"/>
  <c r="P461" i="5"/>
  <c r="O461" i="5"/>
  <c r="N461" i="5"/>
  <c r="M461" i="5"/>
  <c r="L461" i="5"/>
  <c r="I461" i="5"/>
  <c r="AI460" i="5"/>
  <c r="AH460" i="5" s="1"/>
  <c r="Z460" i="5"/>
  <c r="Y460" i="5"/>
  <c r="X460" i="5"/>
  <c r="W460" i="5"/>
  <c r="V460" i="5"/>
  <c r="U460" i="5"/>
  <c r="T460" i="5"/>
  <c r="S460" i="5"/>
  <c r="R460" i="5"/>
  <c r="Q460" i="5"/>
  <c r="P460" i="5"/>
  <c r="O460" i="5"/>
  <c r="N460" i="5"/>
  <c r="M460" i="5"/>
  <c r="L460" i="5"/>
  <c r="I460" i="5"/>
  <c r="AI459" i="5"/>
  <c r="AH459" i="5" s="1"/>
  <c r="Z459" i="5"/>
  <c r="Y459" i="5"/>
  <c r="X459" i="5"/>
  <c r="W459" i="5"/>
  <c r="V459" i="5"/>
  <c r="U459" i="5"/>
  <c r="T459" i="5"/>
  <c r="S459" i="5"/>
  <c r="R459" i="5"/>
  <c r="Q459" i="5"/>
  <c r="P459" i="5"/>
  <c r="O459" i="5"/>
  <c r="N459" i="5"/>
  <c r="M459" i="5"/>
  <c r="L459" i="5"/>
  <c r="I459" i="5"/>
  <c r="AI458" i="5"/>
  <c r="AH458" i="5" s="1"/>
  <c r="Z458" i="5"/>
  <c r="Y458" i="5"/>
  <c r="X458" i="5"/>
  <c r="W458" i="5"/>
  <c r="V458" i="5"/>
  <c r="U458" i="5"/>
  <c r="T458" i="5"/>
  <c r="S458" i="5"/>
  <c r="R458" i="5"/>
  <c r="Q458" i="5"/>
  <c r="P458" i="5"/>
  <c r="O458" i="5"/>
  <c r="N458" i="5"/>
  <c r="M458" i="5"/>
  <c r="L458" i="5"/>
  <c r="I458" i="5"/>
  <c r="AI457" i="5"/>
  <c r="AH457" i="5" s="1"/>
  <c r="Z457" i="5"/>
  <c r="Y457" i="5"/>
  <c r="X457" i="5"/>
  <c r="W457" i="5"/>
  <c r="V457" i="5"/>
  <c r="U457" i="5"/>
  <c r="T457" i="5"/>
  <c r="S457" i="5"/>
  <c r="R457" i="5"/>
  <c r="Q457" i="5"/>
  <c r="P457" i="5"/>
  <c r="O457" i="5"/>
  <c r="N457" i="5"/>
  <c r="M457" i="5"/>
  <c r="L457" i="5"/>
  <c r="I457" i="5"/>
  <c r="AI456" i="5"/>
  <c r="AH456" i="5" s="1"/>
  <c r="Z456" i="5"/>
  <c r="Y456" i="5"/>
  <c r="X456" i="5"/>
  <c r="W456" i="5"/>
  <c r="V456" i="5"/>
  <c r="U456" i="5"/>
  <c r="T456" i="5"/>
  <c r="S456" i="5"/>
  <c r="R456" i="5"/>
  <c r="Q456" i="5"/>
  <c r="P456" i="5"/>
  <c r="O456" i="5"/>
  <c r="N456" i="5"/>
  <c r="M456" i="5"/>
  <c r="L456" i="5"/>
  <c r="I456" i="5"/>
  <c r="AI455" i="5"/>
  <c r="AH455" i="5" s="1"/>
  <c r="Z455" i="5"/>
  <c r="Y455" i="5"/>
  <c r="X455" i="5"/>
  <c r="W455" i="5"/>
  <c r="V455" i="5"/>
  <c r="U455" i="5"/>
  <c r="T455" i="5"/>
  <c r="S455" i="5"/>
  <c r="R455" i="5"/>
  <c r="Q455" i="5"/>
  <c r="P455" i="5"/>
  <c r="O455" i="5"/>
  <c r="N455" i="5"/>
  <c r="M455" i="5"/>
  <c r="L455" i="5"/>
  <c r="I455" i="5"/>
  <c r="AI454" i="5"/>
  <c r="AH454" i="5" s="1"/>
  <c r="Z454" i="5"/>
  <c r="Y454" i="5"/>
  <c r="X454" i="5"/>
  <c r="W454" i="5"/>
  <c r="V454" i="5"/>
  <c r="U454" i="5"/>
  <c r="T454" i="5"/>
  <c r="S454" i="5"/>
  <c r="R454" i="5"/>
  <c r="Q454" i="5"/>
  <c r="P454" i="5"/>
  <c r="O454" i="5"/>
  <c r="N454" i="5"/>
  <c r="M454" i="5"/>
  <c r="L454" i="5"/>
  <c r="I454" i="5"/>
  <c r="AI453" i="5"/>
  <c r="AH453" i="5" s="1"/>
  <c r="Z453" i="5"/>
  <c r="Y453" i="5"/>
  <c r="X453" i="5"/>
  <c r="W453" i="5"/>
  <c r="V453" i="5"/>
  <c r="U453" i="5"/>
  <c r="T453" i="5"/>
  <c r="S453" i="5"/>
  <c r="R453" i="5"/>
  <c r="Q453" i="5"/>
  <c r="P453" i="5"/>
  <c r="O453" i="5"/>
  <c r="N453" i="5"/>
  <c r="M453" i="5"/>
  <c r="L453" i="5"/>
  <c r="I453" i="5"/>
  <c r="AI452" i="5"/>
  <c r="AH452" i="5" s="1"/>
  <c r="Z452" i="5"/>
  <c r="Y452" i="5"/>
  <c r="X452" i="5"/>
  <c r="W452" i="5"/>
  <c r="V452" i="5"/>
  <c r="U452" i="5"/>
  <c r="T452" i="5"/>
  <c r="S452" i="5"/>
  <c r="R452" i="5"/>
  <c r="Q452" i="5"/>
  <c r="P452" i="5"/>
  <c r="O452" i="5"/>
  <c r="N452" i="5"/>
  <c r="M452" i="5"/>
  <c r="L452" i="5"/>
  <c r="I452" i="5"/>
  <c r="AI451" i="5"/>
  <c r="AH451" i="5" s="1"/>
  <c r="Z451" i="5"/>
  <c r="Y451" i="5"/>
  <c r="X451" i="5"/>
  <c r="W451" i="5"/>
  <c r="V451" i="5"/>
  <c r="U451" i="5"/>
  <c r="T451" i="5"/>
  <c r="S451" i="5"/>
  <c r="R451" i="5"/>
  <c r="Q451" i="5"/>
  <c r="P451" i="5"/>
  <c r="O451" i="5"/>
  <c r="N451" i="5"/>
  <c r="M451" i="5"/>
  <c r="L451" i="5"/>
  <c r="I451" i="5"/>
  <c r="AI450" i="5"/>
  <c r="AH450" i="5" s="1"/>
  <c r="Z450" i="5"/>
  <c r="Y450" i="5"/>
  <c r="X450" i="5"/>
  <c r="W450" i="5"/>
  <c r="V450" i="5"/>
  <c r="U450" i="5"/>
  <c r="T450" i="5"/>
  <c r="S450" i="5"/>
  <c r="R450" i="5"/>
  <c r="Q450" i="5"/>
  <c r="P450" i="5"/>
  <c r="O450" i="5"/>
  <c r="N450" i="5"/>
  <c r="M450" i="5"/>
  <c r="L450" i="5"/>
  <c r="I450" i="5"/>
  <c r="AI449" i="5"/>
  <c r="AH449" i="5" s="1"/>
  <c r="Z449" i="5"/>
  <c r="Y449" i="5"/>
  <c r="X449" i="5"/>
  <c r="W449" i="5"/>
  <c r="V449" i="5"/>
  <c r="U449" i="5"/>
  <c r="T449" i="5"/>
  <c r="S449" i="5"/>
  <c r="R449" i="5"/>
  <c r="Q449" i="5"/>
  <c r="P449" i="5"/>
  <c r="O449" i="5"/>
  <c r="N449" i="5"/>
  <c r="M449" i="5"/>
  <c r="L449" i="5"/>
  <c r="I449" i="5"/>
  <c r="AI448" i="5"/>
  <c r="AH448" i="5" s="1"/>
  <c r="Z448" i="5"/>
  <c r="Y448" i="5"/>
  <c r="X448" i="5"/>
  <c r="W448" i="5"/>
  <c r="V448" i="5"/>
  <c r="U448" i="5"/>
  <c r="T448" i="5"/>
  <c r="S448" i="5"/>
  <c r="R448" i="5"/>
  <c r="Q448" i="5"/>
  <c r="P448" i="5"/>
  <c r="O448" i="5"/>
  <c r="N448" i="5"/>
  <c r="M448" i="5"/>
  <c r="L448" i="5"/>
  <c r="I448" i="5"/>
  <c r="AI447" i="5"/>
  <c r="AH447" i="5" s="1"/>
  <c r="Z447" i="5"/>
  <c r="Y447" i="5"/>
  <c r="X447" i="5"/>
  <c r="W447" i="5"/>
  <c r="V447" i="5"/>
  <c r="U447" i="5"/>
  <c r="T447" i="5"/>
  <c r="S447" i="5"/>
  <c r="R447" i="5"/>
  <c r="Q447" i="5"/>
  <c r="P447" i="5"/>
  <c r="O447" i="5"/>
  <c r="N447" i="5"/>
  <c r="M447" i="5"/>
  <c r="L447" i="5"/>
  <c r="I447" i="5"/>
  <c r="AI446" i="5"/>
  <c r="AH446" i="5" s="1"/>
  <c r="Z446" i="5"/>
  <c r="Y446" i="5"/>
  <c r="X446" i="5"/>
  <c r="W446" i="5"/>
  <c r="V446" i="5"/>
  <c r="U446" i="5"/>
  <c r="T446" i="5"/>
  <c r="S446" i="5"/>
  <c r="R446" i="5"/>
  <c r="Q446" i="5"/>
  <c r="P446" i="5"/>
  <c r="O446" i="5"/>
  <c r="N446" i="5"/>
  <c r="M446" i="5"/>
  <c r="L446" i="5"/>
  <c r="I446" i="5"/>
  <c r="AI445" i="5"/>
  <c r="AH445" i="5" s="1"/>
  <c r="Z445" i="5"/>
  <c r="Y445" i="5"/>
  <c r="X445" i="5"/>
  <c r="W445" i="5"/>
  <c r="V445" i="5"/>
  <c r="U445" i="5"/>
  <c r="T445" i="5"/>
  <c r="S445" i="5"/>
  <c r="R445" i="5"/>
  <c r="Q445" i="5"/>
  <c r="P445" i="5"/>
  <c r="O445" i="5"/>
  <c r="N445" i="5"/>
  <c r="M445" i="5"/>
  <c r="L445" i="5"/>
  <c r="I445" i="5"/>
  <c r="AI444" i="5"/>
  <c r="AH444" i="5" s="1"/>
  <c r="Z444" i="5"/>
  <c r="Y444" i="5"/>
  <c r="X444" i="5"/>
  <c r="W444" i="5"/>
  <c r="V444" i="5"/>
  <c r="U444" i="5"/>
  <c r="T444" i="5"/>
  <c r="S444" i="5"/>
  <c r="R444" i="5"/>
  <c r="Q444" i="5"/>
  <c r="P444" i="5"/>
  <c r="O444" i="5"/>
  <c r="N444" i="5"/>
  <c r="M444" i="5"/>
  <c r="L444" i="5"/>
  <c r="I444" i="5"/>
  <c r="AI443" i="5"/>
  <c r="AH443" i="5" s="1"/>
  <c r="Z443" i="5"/>
  <c r="Y443" i="5"/>
  <c r="X443" i="5"/>
  <c r="W443" i="5"/>
  <c r="V443" i="5"/>
  <c r="U443" i="5"/>
  <c r="T443" i="5"/>
  <c r="S443" i="5"/>
  <c r="R443" i="5"/>
  <c r="Q443" i="5"/>
  <c r="P443" i="5"/>
  <c r="O443" i="5"/>
  <c r="N443" i="5"/>
  <c r="M443" i="5"/>
  <c r="L443" i="5"/>
  <c r="I443" i="5"/>
  <c r="AI442" i="5"/>
  <c r="AH442" i="5" s="1"/>
  <c r="Z442" i="5"/>
  <c r="Y442" i="5"/>
  <c r="X442" i="5"/>
  <c r="W442" i="5"/>
  <c r="V442" i="5"/>
  <c r="U442" i="5"/>
  <c r="T442" i="5"/>
  <c r="S442" i="5"/>
  <c r="R442" i="5"/>
  <c r="Q442" i="5"/>
  <c r="P442" i="5"/>
  <c r="O442" i="5"/>
  <c r="N442" i="5"/>
  <c r="M442" i="5"/>
  <c r="L442" i="5"/>
  <c r="I442" i="5"/>
  <c r="AI441" i="5"/>
  <c r="AH441" i="5" s="1"/>
  <c r="Z441" i="5"/>
  <c r="Y441" i="5"/>
  <c r="X441" i="5"/>
  <c r="W441" i="5"/>
  <c r="V441" i="5"/>
  <c r="U441" i="5"/>
  <c r="T441" i="5"/>
  <c r="S441" i="5"/>
  <c r="R441" i="5"/>
  <c r="Q441" i="5"/>
  <c r="P441" i="5"/>
  <c r="O441" i="5"/>
  <c r="N441" i="5"/>
  <c r="M441" i="5"/>
  <c r="L441" i="5"/>
  <c r="I441" i="5"/>
  <c r="AI440" i="5"/>
  <c r="AH440" i="5" s="1"/>
  <c r="Z440" i="5"/>
  <c r="Y440" i="5"/>
  <c r="X440" i="5"/>
  <c r="W440" i="5"/>
  <c r="V440" i="5"/>
  <c r="U440" i="5"/>
  <c r="T440" i="5"/>
  <c r="S440" i="5"/>
  <c r="R440" i="5"/>
  <c r="Q440" i="5"/>
  <c r="P440" i="5"/>
  <c r="O440" i="5"/>
  <c r="N440" i="5"/>
  <c r="M440" i="5"/>
  <c r="L440" i="5"/>
  <c r="I440" i="5"/>
  <c r="AI439" i="5"/>
  <c r="AH439" i="5" s="1"/>
  <c r="Z439" i="5"/>
  <c r="Y439" i="5"/>
  <c r="X439" i="5"/>
  <c r="W439" i="5"/>
  <c r="V439" i="5"/>
  <c r="U439" i="5"/>
  <c r="T439" i="5"/>
  <c r="S439" i="5"/>
  <c r="R439" i="5"/>
  <c r="Q439" i="5"/>
  <c r="P439" i="5"/>
  <c r="O439" i="5"/>
  <c r="N439" i="5"/>
  <c r="M439" i="5"/>
  <c r="L439" i="5"/>
  <c r="I439" i="5"/>
  <c r="AI438" i="5"/>
  <c r="AH438" i="5" s="1"/>
  <c r="Z438" i="5"/>
  <c r="Y438" i="5"/>
  <c r="X438" i="5"/>
  <c r="W438" i="5"/>
  <c r="V438" i="5"/>
  <c r="U438" i="5"/>
  <c r="T438" i="5"/>
  <c r="S438" i="5"/>
  <c r="R438" i="5"/>
  <c r="Q438" i="5"/>
  <c r="P438" i="5"/>
  <c r="O438" i="5"/>
  <c r="N438" i="5"/>
  <c r="M438" i="5"/>
  <c r="L438" i="5"/>
  <c r="I438" i="5"/>
  <c r="AI437" i="5"/>
  <c r="AH437" i="5" s="1"/>
  <c r="Z437" i="5"/>
  <c r="Y437" i="5"/>
  <c r="X437" i="5"/>
  <c r="W437" i="5"/>
  <c r="V437" i="5"/>
  <c r="U437" i="5"/>
  <c r="T437" i="5"/>
  <c r="S437" i="5"/>
  <c r="R437" i="5"/>
  <c r="Q437" i="5"/>
  <c r="P437" i="5"/>
  <c r="O437" i="5"/>
  <c r="N437" i="5"/>
  <c r="M437" i="5"/>
  <c r="L437" i="5"/>
  <c r="I437" i="5"/>
  <c r="AI436" i="5"/>
  <c r="AH436" i="5" s="1"/>
  <c r="Z436" i="5"/>
  <c r="Y436" i="5"/>
  <c r="X436" i="5"/>
  <c r="W436" i="5"/>
  <c r="V436" i="5"/>
  <c r="U436" i="5"/>
  <c r="T436" i="5"/>
  <c r="S436" i="5"/>
  <c r="R436" i="5"/>
  <c r="Q436" i="5"/>
  <c r="P436" i="5"/>
  <c r="O436" i="5"/>
  <c r="N436" i="5"/>
  <c r="M436" i="5"/>
  <c r="L436" i="5"/>
  <c r="I436" i="5"/>
  <c r="AI435" i="5"/>
  <c r="AH435" i="5" s="1"/>
  <c r="Z435" i="5"/>
  <c r="Y435" i="5"/>
  <c r="X435" i="5"/>
  <c r="W435" i="5"/>
  <c r="V435" i="5"/>
  <c r="U435" i="5"/>
  <c r="T435" i="5"/>
  <c r="S435" i="5"/>
  <c r="R435" i="5"/>
  <c r="Q435" i="5"/>
  <c r="P435" i="5"/>
  <c r="O435" i="5"/>
  <c r="N435" i="5"/>
  <c r="M435" i="5"/>
  <c r="L435" i="5"/>
  <c r="I435" i="5"/>
  <c r="AI434" i="5"/>
  <c r="AH434" i="5" s="1"/>
  <c r="Z434" i="5"/>
  <c r="Y434" i="5"/>
  <c r="X434" i="5"/>
  <c r="W434" i="5"/>
  <c r="V434" i="5"/>
  <c r="U434" i="5"/>
  <c r="T434" i="5"/>
  <c r="S434" i="5"/>
  <c r="R434" i="5"/>
  <c r="Q434" i="5"/>
  <c r="P434" i="5"/>
  <c r="O434" i="5"/>
  <c r="N434" i="5"/>
  <c r="M434" i="5"/>
  <c r="L434" i="5"/>
  <c r="I434" i="5"/>
  <c r="AI433" i="5"/>
  <c r="AH433" i="5" s="1"/>
  <c r="Z433" i="5"/>
  <c r="Y433" i="5"/>
  <c r="X433" i="5"/>
  <c r="W433" i="5"/>
  <c r="V433" i="5"/>
  <c r="U433" i="5"/>
  <c r="T433" i="5"/>
  <c r="S433" i="5"/>
  <c r="R433" i="5"/>
  <c r="Q433" i="5"/>
  <c r="P433" i="5"/>
  <c r="O433" i="5"/>
  <c r="N433" i="5"/>
  <c r="M433" i="5"/>
  <c r="L433" i="5"/>
  <c r="I433" i="5"/>
  <c r="AI432" i="5"/>
  <c r="AH432" i="5" s="1"/>
  <c r="Z432" i="5"/>
  <c r="Y432" i="5"/>
  <c r="X432" i="5"/>
  <c r="W432" i="5"/>
  <c r="V432" i="5"/>
  <c r="U432" i="5"/>
  <c r="T432" i="5"/>
  <c r="S432" i="5"/>
  <c r="R432" i="5"/>
  <c r="Q432" i="5"/>
  <c r="P432" i="5"/>
  <c r="O432" i="5"/>
  <c r="N432" i="5"/>
  <c r="M432" i="5"/>
  <c r="L432" i="5"/>
  <c r="I432" i="5"/>
  <c r="AI431" i="5"/>
  <c r="AH431" i="5" s="1"/>
  <c r="Z431" i="5"/>
  <c r="Y431" i="5"/>
  <c r="X431" i="5"/>
  <c r="W431" i="5"/>
  <c r="V431" i="5"/>
  <c r="U431" i="5"/>
  <c r="T431" i="5"/>
  <c r="S431" i="5"/>
  <c r="R431" i="5"/>
  <c r="Q431" i="5"/>
  <c r="P431" i="5"/>
  <c r="O431" i="5"/>
  <c r="N431" i="5"/>
  <c r="M431" i="5"/>
  <c r="L431" i="5"/>
  <c r="I431" i="5"/>
  <c r="AI430" i="5"/>
  <c r="AH430" i="5" s="1"/>
  <c r="Z430" i="5"/>
  <c r="Y430" i="5"/>
  <c r="X430" i="5"/>
  <c r="W430" i="5"/>
  <c r="V430" i="5"/>
  <c r="U430" i="5"/>
  <c r="T430" i="5"/>
  <c r="S430" i="5"/>
  <c r="R430" i="5"/>
  <c r="Q430" i="5"/>
  <c r="P430" i="5"/>
  <c r="O430" i="5"/>
  <c r="N430" i="5"/>
  <c r="M430" i="5"/>
  <c r="L430" i="5"/>
  <c r="I430" i="5"/>
  <c r="AI429" i="5"/>
  <c r="AH429" i="5" s="1"/>
  <c r="Z429" i="5"/>
  <c r="Y429" i="5"/>
  <c r="X429" i="5"/>
  <c r="W429" i="5"/>
  <c r="V429" i="5"/>
  <c r="U429" i="5"/>
  <c r="T429" i="5"/>
  <c r="S429" i="5"/>
  <c r="R429" i="5"/>
  <c r="Q429" i="5"/>
  <c r="P429" i="5"/>
  <c r="O429" i="5"/>
  <c r="N429" i="5"/>
  <c r="M429" i="5"/>
  <c r="L429" i="5"/>
  <c r="I429" i="5"/>
  <c r="AI428" i="5"/>
  <c r="AH428" i="5" s="1"/>
  <c r="Z428" i="5"/>
  <c r="Y428" i="5"/>
  <c r="X428" i="5"/>
  <c r="W428" i="5"/>
  <c r="V428" i="5"/>
  <c r="U428" i="5"/>
  <c r="T428" i="5"/>
  <c r="S428" i="5"/>
  <c r="R428" i="5"/>
  <c r="Q428" i="5"/>
  <c r="P428" i="5"/>
  <c r="O428" i="5"/>
  <c r="N428" i="5"/>
  <c r="M428" i="5"/>
  <c r="L428" i="5"/>
  <c r="I428" i="5"/>
  <c r="AI427" i="5"/>
  <c r="AH427" i="5" s="1"/>
  <c r="Z427" i="5"/>
  <c r="Y427" i="5"/>
  <c r="X427" i="5"/>
  <c r="W427" i="5"/>
  <c r="V427" i="5"/>
  <c r="U427" i="5"/>
  <c r="T427" i="5"/>
  <c r="S427" i="5"/>
  <c r="R427" i="5"/>
  <c r="Q427" i="5"/>
  <c r="P427" i="5"/>
  <c r="O427" i="5"/>
  <c r="N427" i="5"/>
  <c r="M427" i="5"/>
  <c r="L427" i="5"/>
  <c r="I427" i="5"/>
  <c r="AI426" i="5"/>
  <c r="AH426" i="5"/>
  <c r="Z426" i="5"/>
  <c r="Y426" i="5"/>
  <c r="X426" i="5"/>
  <c r="W426" i="5"/>
  <c r="V426" i="5"/>
  <c r="U426" i="5"/>
  <c r="T426" i="5"/>
  <c r="S426" i="5"/>
  <c r="R426" i="5"/>
  <c r="Q426" i="5"/>
  <c r="P426" i="5"/>
  <c r="O426" i="5"/>
  <c r="N426" i="5"/>
  <c r="M426" i="5"/>
  <c r="L426" i="5"/>
  <c r="I426" i="5"/>
  <c r="AI425" i="5"/>
  <c r="AH425" i="5" s="1"/>
  <c r="Z425" i="5"/>
  <c r="Y425" i="5"/>
  <c r="X425" i="5"/>
  <c r="W425" i="5"/>
  <c r="V425" i="5"/>
  <c r="U425" i="5"/>
  <c r="T425" i="5"/>
  <c r="S425" i="5"/>
  <c r="R425" i="5"/>
  <c r="Q425" i="5"/>
  <c r="P425" i="5"/>
  <c r="O425" i="5"/>
  <c r="N425" i="5"/>
  <c r="M425" i="5"/>
  <c r="L425" i="5"/>
  <c r="I425" i="5"/>
  <c r="AI424" i="5"/>
  <c r="AH424" i="5" s="1"/>
  <c r="Z424" i="5"/>
  <c r="Y424" i="5"/>
  <c r="X424" i="5"/>
  <c r="W424" i="5"/>
  <c r="V424" i="5"/>
  <c r="U424" i="5"/>
  <c r="T424" i="5"/>
  <c r="S424" i="5"/>
  <c r="R424" i="5"/>
  <c r="Q424" i="5"/>
  <c r="P424" i="5"/>
  <c r="O424" i="5"/>
  <c r="N424" i="5"/>
  <c r="M424" i="5"/>
  <c r="L424" i="5"/>
  <c r="I424" i="5"/>
  <c r="AI423" i="5"/>
  <c r="AH423" i="5" s="1"/>
  <c r="Z423" i="5"/>
  <c r="Y423" i="5"/>
  <c r="X423" i="5"/>
  <c r="W423" i="5"/>
  <c r="V423" i="5"/>
  <c r="U423" i="5"/>
  <c r="T423" i="5"/>
  <c r="S423" i="5"/>
  <c r="R423" i="5"/>
  <c r="Q423" i="5"/>
  <c r="P423" i="5"/>
  <c r="O423" i="5"/>
  <c r="N423" i="5"/>
  <c r="M423" i="5"/>
  <c r="L423" i="5"/>
  <c r="I423" i="5"/>
  <c r="AI422" i="5"/>
  <c r="AH422" i="5" s="1"/>
  <c r="Z422" i="5"/>
  <c r="Y422" i="5"/>
  <c r="X422" i="5"/>
  <c r="W422" i="5"/>
  <c r="V422" i="5"/>
  <c r="U422" i="5"/>
  <c r="T422" i="5"/>
  <c r="S422" i="5"/>
  <c r="R422" i="5"/>
  <c r="Q422" i="5"/>
  <c r="P422" i="5"/>
  <c r="O422" i="5"/>
  <c r="N422" i="5"/>
  <c r="M422" i="5"/>
  <c r="L422" i="5"/>
  <c r="I422" i="5"/>
  <c r="AI421" i="5"/>
  <c r="AH421" i="5" s="1"/>
  <c r="Z421" i="5"/>
  <c r="Y421" i="5"/>
  <c r="X421" i="5"/>
  <c r="W421" i="5"/>
  <c r="V421" i="5"/>
  <c r="U421" i="5"/>
  <c r="T421" i="5"/>
  <c r="S421" i="5"/>
  <c r="R421" i="5"/>
  <c r="Q421" i="5"/>
  <c r="P421" i="5"/>
  <c r="O421" i="5"/>
  <c r="N421" i="5"/>
  <c r="M421" i="5"/>
  <c r="L421" i="5"/>
  <c r="I421" i="5"/>
  <c r="AI420" i="5"/>
  <c r="AH420" i="5" s="1"/>
  <c r="Z420" i="5"/>
  <c r="Y420" i="5"/>
  <c r="X420" i="5"/>
  <c r="W420" i="5"/>
  <c r="V420" i="5"/>
  <c r="U420" i="5"/>
  <c r="T420" i="5"/>
  <c r="S420" i="5"/>
  <c r="R420" i="5"/>
  <c r="Q420" i="5"/>
  <c r="P420" i="5"/>
  <c r="O420" i="5"/>
  <c r="N420" i="5"/>
  <c r="M420" i="5"/>
  <c r="L420" i="5"/>
  <c r="I420" i="5"/>
  <c r="AI419" i="5"/>
  <c r="AH419" i="5" s="1"/>
  <c r="Z419" i="5"/>
  <c r="Y419" i="5"/>
  <c r="X419" i="5"/>
  <c r="W419" i="5"/>
  <c r="V419" i="5"/>
  <c r="U419" i="5"/>
  <c r="T419" i="5"/>
  <c r="S419" i="5"/>
  <c r="R419" i="5"/>
  <c r="Q419" i="5"/>
  <c r="P419" i="5"/>
  <c r="O419" i="5"/>
  <c r="N419" i="5"/>
  <c r="M419" i="5"/>
  <c r="L419" i="5"/>
  <c r="I419" i="5"/>
  <c r="AI418" i="5"/>
  <c r="AH418" i="5" s="1"/>
  <c r="Z418" i="5"/>
  <c r="Y418" i="5"/>
  <c r="X418" i="5"/>
  <c r="W418" i="5"/>
  <c r="V418" i="5"/>
  <c r="U418" i="5"/>
  <c r="T418" i="5"/>
  <c r="S418" i="5"/>
  <c r="R418" i="5"/>
  <c r="Q418" i="5"/>
  <c r="P418" i="5"/>
  <c r="O418" i="5"/>
  <c r="N418" i="5"/>
  <c r="M418" i="5"/>
  <c r="L418" i="5"/>
  <c r="I418" i="5"/>
  <c r="AI417" i="5"/>
  <c r="AH417" i="5" s="1"/>
  <c r="Z417" i="5"/>
  <c r="Y417" i="5"/>
  <c r="X417" i="5"/>
  <c r="W417" i="5"/>
  <c r="V417" i="5"/>
  <c r="U417" i="5"/>
  <c r="T417" i="5"/>
  <c r="S417" i="5"/>
  <c r="R417" i="5"/>
  <c r="Q417" i="5"/>
  <c r="P417" i="5"/>
  <c r="O417" i="5"/>
  <c r="N417" i="5"/>
  <c r="M417" i="5"/>
  <c r="L417" i="5"/>
  <c r="I417" i="5"/>
  <c r="AI416" i="5"/>
  <c r="AH416" i="5" s="1"/>
  <c r="Z416" i="5"/>
  <c r="Y416" i="5"/>
  <c r="X416" i="5"/>
  <c r="W416" i="5"/>
  <c r="V416" i="5"/>
  <c r="U416" i="5"/>
  <c r="T416" i="5"/>
  <c r="S416" i="5"/>
  <c r="R416" i="5"/>
  <c r="Q416" i="5"/>
  <c r="P416" i="5"/>
  <c r="O416" i="5"/>
  <c r="N416" i="5"/>
  <c r="M416" i="5"/>
  <c r="L416" i="5"/>
  <c r="I416" i="5"/>
  <c r="AI415" i="5"/>
  <c r="AH415" i="5" s="1"/>
  <c r="Z415" i="5"/>
  <c r="Y415" i="5"/>
  <c r="X415" i="5"/>
  <c r="W415" i="5"/>
  <c r="V415" i="5"/>
  <c r="U415" i="5"/>
  <c r="T415" i="5"/>
  <c r="S415" i="5"/>
  <c r="R415" i="5"/>
  <c r="Q415" i="5"/>
  <c r="P415" i="5"/>
  <c r="O415" i="5"/>
  <c r="N415" i="5"/>
  <c r="M415" i="5"/>
  <c r="L415" i="5"/>
  <c r="I415" i="5"/>
  <c r="AI414" i="5"/>
  <c r="AH414" i="5" s="1"/>
  <c r="Z414" i="5"/>
  <c r="Y414" i="5"/>
  <c r="X414" i="5"/>
  <c r="W414" i="5"/>
  <c r="V414" i="5"/>
  <c r="U414" i="5"/>
  <c r="T414" i="5"/>
  <c r="S414" i="5"/>
  <c r="R414" i="5"/>
  <c r="Q414" i="5"/>
  <c r="P414" i="5"/>
  <c r="O414" i="5"/>
  <c r="N414" i="5"/>
  <c r="M414" i="5"/>
  <c r="L414" i="5"/>
  <c r="I414" i="5"/>
  <c r="AI413" i="5"/>
  <c r="AH413" i="5" s="1"/>
  <c r="Z413" i="5"/>
  <c r="Y413" i="5"/>
  <c r="X413" i="5"/>
  <c r="W413" i="5"/>
  <c r="V413" i="5"/>
  <c r="U413" i="5"/>
  <c r="T413" i="5"/>
  <c r="S413" i="5"/>
  <c r="R413" i="5"/>
  <c r="Q413" i="5"/>
  <c r="P413" i="5"/>
  <c r="O413" i="5"/>
  <c r="N413" i="5"/>
  <c r="M413" i="5"/>
  <c r="L413" i="5"/>
  <c r="I413" i="5"/>
  <c r="AI412" i="5"/>
  <c r="AH412" i="5" s="1"/>
  <c r="Z412" i="5"/>
  <c r="Y412" i="5"/>
  <c r="X412" i="5"/>
  <c r="W412" i="5"/>
  <c r="V412" i="5"/>
  <c r="U412" i="5"/>
  <c r="T412" i="5"/>
  <c r="S412" i="5"/>
  <c r="R412" i="5"/>
  <c r="Q412" i="5"/>
  <c r="P412" i="5"/>
  <c r="O412" i="5"/>
  <c r="N412" i="5"/>
  <c r="M412" i="5"/>
  <c r="L412" i="5"/>
  <c r="I412" i="5"/>
  <c r="AI411" i="5"/>
  <c r="AH411" i="5" s="1"/>
  <c r="Z411" i="5"/>
  <c r="Y411" i="5"/>
  <c r="X411" i="5"/>
  <c r="W411" i="5"/>
  <c r="V411" i="5"/>
  <c r="U411" i="5"/>
  <c r="T411" i="5"/>
  <c r="S411" i="5"/>
  <c r="R411" i="5"/>
  <c r="Q411" i="5"/>
  <c r="P411" i="5"/>
  <c r="O411" i="5"/>
  <c r="N411" i="5"/>
  <c r="M411" i="5"/>
  <c r="L411" i="5"/>
  <c r="I411" i="5"/>
  <c r="AI410" i="5"/>
  <c r="AH410" i="5" s="1"/>
  <c r="Z410" i="5"/>
  <c r="Y410" i="5"/>
  <c r="X410" i="5"/>
  <c r="W410" i="5"/>
  <c r="V410" i="5"/>
  <c r="U410" i="5"/>
  <c r="T410" i="5"/>
  <c r="S410" i="5"/>
  <c r="R410" i="5"/>
  <c r="Q410" i="5"/>
  <c r="P410" i="5"/>
  <c r="O410" i="5"/>
  <c r="N410" i="5"/>
  <c r="M410" i="5"/>
  <c r="L410" i="5"/>
  <c r="I410" i="5"/>
  <c r="AI409" i="5"/>
  <c r="AH409" i="5" s="1"/>
  <c r="Z409" i="5"/>
  <c r="Y409" i="5"/>
  <c r="X409" i="5"/>
  <c r="W409" i="5"/>
  <c r="V409" i="5"/>
  <c r="U409" i="5"/>
  <c r="T409" i="5"/>
  <c r="S409" i="5"/>
  <c r="R409" i="5"/>
  <c r="Q409" i="5"/>
  <c r="P409" i="5"/>
  <c r="O409" i="5"/>
  <c r="N409" i="5"/>
  <c r="M409" i="5"/>
  <c r="L409" i="5"/>
  <c r="I409" i="5"/>
  <c r="AI408" i="5"/>
  <c r="AH408" i="5" s="1"/>
  <c r="Z408" i="5"/>
  <c r="Y408" i="5"/>
  <c r="X408" i="5"/>
  <c r="W408" i="5"/>
  <c r="V408" i="5"/>
  <c r="U408" i="5"/>
  <c r="T408" i="5"/>
  <c r="S408" i="5"/>
  <c r="R408" i="5"/>
  <c r="Q408" i="5"/>
  <c r="P408" i="5"/>
  <c r="O408" i="5"/>
  <c r="N408" i="5"/>
  <c r="M408" i="5"/>
  <c r="L408" i="5"/>
  <c r="I408" i="5"/>
  <c r="AI407" i="5"/>
  <c r="AH407" i="5" s="1"/>
  <c r="Z407" i="5"/>
  <c r="Y407" i="5"/>
  <c r="X407" i="5"/>
  <c r="W407" i="5"/>
  <c r="V407" i="5"/>
  <c r="U407" i="5"/>
  <c r="T407" i="5"/>
  <c r="S407" i="5"/>
  <c r="R407" i="5"/>
  <c r="Q407" i="5"/>
  <c r="P407" i="5"/>
  <c r="O407" i="5"/>
  <c r="N407" i="5"/>
  <c r="M407" i="5"/>
  <c r="L407" i="5"/>
  <c r="I407" i="5"/>
  <c r="AI406" i="5"/>
  <c r="AH406" i="5" s="1"/>
  <c r="Z406" i="5"/>
  <c r="Y406" i="5"/>
  <c r="X406" i="5"/>
  <c r="W406" i="5"/>
  <c r="V406" i="5"/>
  <c r="U406" i="5"/>
  <c r="T406" i="5"/>
  <c r="S406" i="5"/>
  <c r="R406" i="5"/>
  <c r="Q406" i="5"/>
  <c r="P406" i="5"/>
  <c r="O406" i="5"/>
  <c r="N406" i="5"/>
  <c r="M406" i="5"/>
  <c r="L406" i="5"/>
  <c r="I406" i="5"/>
  <c r="AI405" i="5"/>
  <c r="AH405" i="5" s="1"/>
  <c r="Z405" i="5"/>
  <c r="Y405" i="5"/>
  <c r="X405" i="5"/>
  <c r="W405" i="5"/>
  <c r="V405" i="5"/>
  <c r="U405" i="5"/>
  <c r="T405" i="5"/>
  <c r="S405" i="5"/>
  <c r="R405" i="5"/>
  <c r="Q405" i="5"/>
  <c r="P405" i="5"/>
  <c r="O405" i="5"/>
  <c r="N405" i="5"/>
  <c r="M405" i="5"/>
  <c r="L405" i="5"/>
  <c r="I405" i="5"/>
  <c r="AI404" i="5"/>
  <c r="AH404" i="5" s="1"/>
  <c r="Z404" i="5"/>
  <c r="Y404" i="5"/>
  <c r="X404" i="5"/>
  <c r="W404" i="5"/>
  <c r="V404" i="5"/>
  <c r="U404" i="5"/>
  <c r="T404" i="5"/>
  <c r="S404" i="5"/>
  <c r="R404" i="5"/>
  <c r="Q404" i="5"/>
  <c r="P404" i="5"/>
  <c r="O404" i="5"/>
  <c r="N404" i="5"/>
  <c r="M404" i="5"/>
  <c r="L404" i="5"/>
  <c r="I404" i="5"/>
  <c r="AI403" i="5"/>
  <c r="AH403" i="5" s="1"/>
  <c r="Z403" i="5"/>
  <c r="Y403" i="5"/>
  <c r="X403" i="5"/>
  <c r="W403" i="5"/>
  <c r="V403" i="5"/>
  <c r="U403" i="5"/>
  <c r="T403" i="5"/>
  <c r="S403" i="5"/>
  <c r="R403" i="5"/>
  <c r="Q403" i="5"/>
  <c r="P403" i="5"/>
  <c r="O403" i="5"/>
  <c r="N403" i="5"/>
  <c r="M403" i="5"/>
  <c r="L403" i="5"/>
  <c r="I403" i="5"/>
  <c r="AI402" i="5"/>
  <c r="AH402" i="5" s="1"/>
  <c r="Z402" i="5"/>
  <c r="Y402" i="5"/>
  <c r="X402" i="5"/>
  <c r="W402" i="5"/>
  <c r="V402" i="5"/>
  <c r="U402" i="5"/>
  <c r="T402" i="5"/>
  <c r="S402" i="5"/>
  <c r="R402" i="5"/>
  <c r="Q402" i="5"/>
  <c r="P402" i="5"/>
  <c r="O402" i="5"/>
  <c r="N402" i="5"/>
  <c r="M402" i="5"/>
  <c r="L402" i="5"/>
  <c r="I402" i="5"/>
  <c r="AI401" i="5"/>
  <c r="AH401" i="5" s="1"/>
  <c r="Z401" i="5"/>
  <c r="Y401" i="5"/>
  <c r="X401" i="5"/>
  <c r="W401" i="5"/>
  <c r="V401" i="5"/>
  <c r="U401" i="5"/>
  <c r="T401" i="5"/>
  <c r="S401" i="5"/>
  <c r="R401" i="5"/>
  <c r="Q401" i="5"/>
  <c r="P401" i="5"/>
  <c r="O401" i="5"/>
  <c r="N401" i="5"/>
  <c r="M401" i="5"/>
  <c r="L401" i="5"/>
  <c r="I401" i="5"/>
  <c r="AI400" i="5"/>
  <c r="AH400" i="5" s="1"/>
  <c r="Z400" i="5"/>
  <c r="Y400" i="5"/>
  <c r="X400" i="5"/>
  <c r="W400" i="5"/>
  <c r="V400" i="5"/>
  <c r="U400" i="5"/>
  <c r="T400" i="5"/>
  <c r="S400" i="5"/>
  <c r="R400" i="5"/>
  <c r="Q400" i="5"/>
  <c r="P400" i="5"/>
  <c r="O400" i="5"/>
  <c r="N400" i="5"/>
  <c r="M400" i="5"/>
  <c r="L400" i="5"/>
  <c r="I400" i="5"/>
  <c r="AI399" i="5"/>
  <c r="AH399" i="5" s="1"/>
  <c r="Z399" i="5"/>
  <c r="Y399" i="5"/>
  <c r="X399" i="5"/>
  <c r="W399" i="5"/>
  <c r="V399" i="5"/>
  <c r="U399" i="5"/>
  <c r="T399" i="5"/>
  <c r="S399" i="5"/>
  <c r="R399" i="5"/>
  <c r="Q399" i="5"/>
  <c r="P399" i="5"/>
  <c r="O399" i="5"/>
  <c r="N399" i="5"/>
  <c r="M399" i="5"/>
  <c r="L399" i="5"/>
  <c r="I399" i="5"/>
  <c r="AI398" i="5"/>
  <c r="AH398" i="5" s="1"/>
  <c r="Z398" i="5"/>
  <c r="Y398" i="5"/>
  <c r="X398" i="5"/>
  <c r="W398" i="5"/>
  <c r="V398" i="5"/>
  <c r="U398" i="5"/>
  <c r="T398" i="5"/>
  <c r="S398" i="5"/>
  <c r="R398" i="5"/>
  <c r="Q398" i="5"/>
  <c r="P398" i="5"/>
  <c r="O398" i="5"/>
  <c r="N398" i="5"/>
  <c r="M398" i="5"/>
  <c r="L398" i="5"/>
  <c r="I398" i="5"/>
  <c r="AI397" i="5"/>
  <c r="AH397" i="5" s="1"/>
  <c r="Z397" i="5"/>
  <c r="Y397" i="5"/>
  <c r="X397" i="5"/>
  <c r="W397" i="5"/>
  <c r="V397" i="5"/>
  <c r="U397" i="5"/>
  <c r="T397" i="5"/>
  <c r="S397" i="5"/>
  <c r="R397" i="5"/>
  <c r="Q397" i="5"/>
  <c r="P397" i="5"/>
  <c r="O397" i="5"/>
  <c r="N397" i="5"/>
  <c r="M397" i="5"/>
  <c r="L397" i="5"/>
  <c r="I397" i="5"/>
  <c r="AI396" i="5"/>
  <c r="AH396" i="5" s="1"/>
  <c r="Z396" i="5"/>
  <c r="Y396" i="5"/>
  <c r="X396" i="5"/>
  <c r="W396" i="5"/>
  <c r="V396" i="5"/>
  <c r="U396" i="5"/>
  <c r="T396" i="5"/>
  <c r="S396" i="5"/>
  <c r="R396" i="5"/>
  <c r="Q396" i="5"/>
  <c r="P396" i="5"/>
  <c r="O396" i="5"/>
  <c r="N396" i="5"/>
  <c r="M396" i="5"/>
  <c r="L396" i="5"/>
  <c r="I396" i="5"/>
  <c r="AI395" i="5"/>
  <c r="AH395" i="5" s="1"/>
  <c r="Z395" i="5"/>
  <c r="Y395" i="5"/>
  <c r="X395" i="5"/>
  <c r="W395" i="5"/>
  <c r="V395" i="5"/>
  <c r="U395" i="5"/>
  <c r="T395" i="5"/>
  <c r="S395" i="5"/>
  <c r="R395" i="5"/>
  <c r="Q395" i="5"/>
  <c r="P395" i="5"/>
  <c r="O395" i="5"/>
  <c r="N395" i="5"/>
  <c r="M395" i="5"/>
  <c r="L395" i="5"/>
  <c r="I395" i="5"/>
  <c r="AI394" i="5"/>
  <c r="AH394" i="5" s="1"/>
  <c r="Z394" i="5"/>
  <c r="Y394" i="5"/>
  <c r="X394" i="5"/>
  <c r="W394" i="5"/>
  <c r="V394" i="5"/>
  <c r="U394" i="5"/>
  <c r="T394" i="5"/>
  <c r="S394" i="5"/>
  <c r="R394" i="5"/>
  <c r="Q394" i="5"/>
  <c r="P394" i="5"/>
  <c r="O394" i="5"/>
  <c r="N394" i="5"/>
  <c r="M394" i="5"/>
  <c r="L394" i="5"/>
  <c r="I394" i="5"/>
  <c r="AI393" i="5"/>
  <c r="AH393" i="5" s="1"/>
  <c r="Z393" i="5"/>
  <c r="Y393" i="5"/>
  <c r="X393" i="5"/>
  <c r="W393" i="5"/>
  <c r="V393" i="5"/>
  <c r="U393" i="5"/>
  <c r="T393" i="5"/>
  <c r="S393" i="5"/>
  <c r="R393" i="5"/>
  <c r="Q393" i="5"/>
  <c r="P393" i="5"/>
  <c r="O393" i="5"/>
  <c r="N393" i="5"/>
  <c r="M393" i="5"/>
  <c r="L393" i="5"/>
  <c r="I393" i="5"/>
  <c r="AI392" i="5"/>
  <c r="AH392" i="5" s="1"/>
  <c r="Z392" i="5"/>
  <c r="Y392" i="5"/>
  <c r="X392" i="5"/>
  <c r="W392" i="5"/>
  <c r="V392" i="5"/>
  <c r="U392" i="5"/>
  <c r="T392" i="5"/>
  <c r="S392" i="5"/>
  <c r="R392" i="5"/>
  <c r="Q392" i="5"/>
  <c r="P392" i="5"/>
  <c r="O392" i="5"/>
  <c r="N392" i="5"/>
  <c r="M392" i="5"/>
  <c r="L392" i="5"/>
  <c r="I392" i="5"/>
  <c r="AI391" i="5"/>
  <c r="AH391" i="5" s="1"/>
  <c r="Z391" i="5"/>
  <c r="Y391" i="5"/>
  <c r="X391" i="5"/>
  <c r="W391" i="5"/>
  <c r="V391" i="5"/>
  <c r="U391" i="5"/>
  <c r="T391" i="5"/>
  <c r="S391" i="5"/>
  <c r="R391" i="5"/>
  <c r="Q391" i="5"/>
  <c r="P391" i="5"/>
  <c r="O391" i="5"/>
  <c r="N391" i="5"/>
  <c r="M391" i="5"/>
  <c r="L391" i="5"/>
  <c r="I391" i="5"/>
  <c r="AI390" i="5"/>
  <c r="AH390" i="5" s="1"/>
  <c r="Z390" i="5"/>
  <c r="Y390" i="5"/>
  <c r="X390" i="5"/>
  <c r="W390" i="5"/>
  <c r="V390" i="5"/>
  <c r="U390" i="5"/>
  <c r="T390" i="5"/>
  <c r="S390" i="5"/>
  <c r="R390" i="5"/>
  <c r="Q390" i="5"/>
  <c r="P390" i="5"/>
  <c r="O390" i="5"/>
  <c r="N390" i="5"/>
  <c r="M390" i="5"/>
  <c r="L390" i="5"/>
  <c r="I390" i="5"/>
  <c r="AI389" i="5"/>
  <c r="AH389" i="5" s="1"/>
  <c r="Z389" i="5"/>
  <c r="Y389" i="5"/>
  <c r="X389" i="5"/>
  <c r="W389" i="5"/>
  <c r="V389" i="5"/>
  <c r="U389" i="5"/>
  <c r="T389" i="5"/>
  <c r="S389" i="5"/>
  <c r="R389" i="5"/>
  <c r="Q389" i="5"/>
  <c r="P389" i="5"/>
  <c r="O389" i="5"/>
  <c r="N389" i="5"/>
  <c r="M389" i="5"/>
  <c r="L389" i="5"/>
  <c r="I389" i="5"/>
  <c r="AI388" i="5"/>
  <c r="AH388" i="5" s="1"/>
  <c r="Z388" i="5"/>
  <c r="Y388" i="5"/>
  <c r="X388" i="5"/>
  <c r="W388" i="5"/>
  <c r="V388" i="5"/>
  <c r="U388" i="5"/>
  <c r="T388" i="5"/>
  <c r="S388" i="5"/>
  <c r="R388" i="5"/>
  <c r="Q388" i="5"/>
  <c r="P388" i="5"/>
  <c r="O388" i="5"/>
  <c r="N388" i="5"/>
  <c r="M388" i="5"/>
  <c r="L388" i="5"/>
  <c r="I388" i="5"/>
  <c r="AI387" i="5"/>
  <c r="AH387" i="5" s="1"/>
  <c r="Z387" i="5"/>
  <c r="Y387" i="5"/>
  <c r="X387" i="5"/>
  <c r="W387" i="5"/>
  <c r="V387" i="5"/>
  <c r="U387" i="5"/>
  <c r="T387" i="5"/>
  <c r="S387" i="5"/>
  <c r="R387" i="5"/>
  <c r="Q387" i="5"/>
  <c r="P387" i="5"/>
  <c r="O387" i="5"/>
  <c r="N387" i="5"/>
  <c r="M387" i="5"/>
  <c r="L387" i="5"/>
  <c r="I387" i="5"/>
  <c r="AI386" i="5"/>
  <c r="AH386" i="5" s="1"/>
  <c r="Z386" i="5"/>
  <c r="Y386" i="5"/>
  <c r="X386" i="5"/>
  <c r="W386" i="5"/>
  <c r="V386" i="5"/>
  <c r="U386" i="5"/>
  <c r="T386" i="5"/>
  <c r="S386" i="5"/>
  <c r="R386" i="5"/>
  <c r="Q386" i="5"/>
  <c r="P386" i="5"/>
  <c r="O386" i="5"/>
  <c r="N386" i="5"/>
  <c r="M386" i="5"/>
  <c r="L386" i="5"/>
  <c r="I386" i="5"/>
  <c r="AI385" i="5"/>
  <c r="AH385" i="5" s="1"/>
  <c r="Z385" i="5"/>
  <c r="Y385" i="5"/>
  <c r="X385" i="5"/>
  <c r="W385" i="5"/>
  <c r="V385" i="5"/>
  <c r="U385" i="5"/>
  <c r="T385" i="5"/>
  <c r="S385" i="5"/>
  <c r="R385" i="5"/>
  <c r="Q385" i="5"/>
  <c r="P385" i="5"/>
  <c r="O385" i="5"/>
  <c r="N385" i="5"/>
  <c r="M385" i="5"/>
  <c r="L385" i="5"/>
  <c r="I385" i="5"/>
  <c r="AI384" i="5"/>
  <c r="AH384" i="5" s="1"/>
  <c r="Z384" i="5"/>
  <c r="Y384" i="5"/>
  <c r="X384" i="5"/>
  <c r="W384" i="5"/>
  <c r="V384" i="5"/>
  <c r="U384" i="5"/>
  <c r="T384" i="5"/>
  <c r="S384" i="5"/>
  <c r="R384" i="5"/>
  <c r="Q384" i="5"/>
  <c r="P384" i="5"/>
  <c r="O384" i="5"/>
  <c r="N384" i="5"/>
  <c r="M384" i="5"/>
  <c r="L384" i="5"/>
  <c r="I384" i="5"/>
  <c r="AI383" i="5"/>
  <c r="AH383" i="5" s="1"/>
  <c r="Z383" i="5"/>
  <c r="Y383" i="5"/>
  <c r="X383" i="5"/>
  <c r="W383" i="5"/>
  <c r="V383" i="5"/>
  <c r="U383" i="5"/>
  <c r="T383" i="5"/>
  <c r="S383" i="5"/>
  <c r="R383" i="5"/>
  <c r="Q383" i="5"/>
  <c r="P383" i="5"/>
  <c r="O383" i="5"/>
  <c r="N383" i="5"/>
  <c r="M383" i="5"/>
  <c r="L383" i="5"/>
  <c r="I383" i="5"/>
  <c r="AI382" i="5"/>
  <c r="AH382" i="5" s="1"/>
  <c r="Z382" i="5"/>
  <c r="Y382" i="5"/>
  <c r="X382" i="5"/>
  <c r="W382" i="5"/>
  <c r="V382" i="5"/>
  <c r="U382" i="5"/>
  <c r="T382" i="5"/>
  <c r="S382" i="5"/>
  <c r="R382" i="5"/>
  <c r="Q382" i="5"/>
  <c r="P382" i="5"/>
  <c r="O382" i="5"/>
  <c r="N382" i="5"/>
  <c r="M382" i="5"/>
  <c r="L382" i="5"/>
  <c r="I382" i="5"/>
  <c r="AI381" i="5"/>
  <c r="AH381" i="5" s="1"/>
  <c r="Z381" i="5"/>
  <c r="Y381" i="5"/>
  <c r="X381" i="5"/>
  <c r="W381" i="5"/>
  <c r="V381" i="5"/>
  <c r="U381" i="5"/>
  <c r="T381" i="5"/>
  <c r="S381" i="5"/>
  <c r="R381" i="5"/>
  <c r="Q381" i="5"/>
  <c r="P381" i="5"/>
  <c r="O381" i="5"/>
  <c r="N381" i="5"/>
  <c r="M381" i="5"/>
  <c r="L381" i="5"/>
  <c r="I381" i="5"/>
  <c r="AI380" i="5"/>
  <c r="AH380" i="5" s="1"/>
  <c r="Z380" i="5"/>
  <c r="Y380" i="5"/>
  <c r="X380" i="5"/>
  <c r="W380" i="5"/>
  <c r="V380" i="5"/>
  <c r="U380" i="5"/>
  <c r="T380" i="5"/>
  <c r="S380" i="5"/>
  <c r="R380" i="5"/>
  <c r="Q380" i="5"/>
  <c r="P380" i="5"/>
  <c r="O380" i="5"/>
  <c r="N380" i="5"/>
  <c r="M380" i="5"/>
  <c r="L380" i="5"/>
  <c r="I380" i="5"/>
  <c r="AI379" i="5"/>
  <c r="AH379" i="5" s="1"/>
  <c r="Z379" i="5"/>
  <c r="Y379" i="5"/>
  <c r="X379" i="5"/>
  <c r="W379" i="5"/>
  <c r="V379" i="5"/>
  <c r="U379" i="5"/>
  <c r="T379" i="5"/>
  <c r="S379" i="5"/>
  <c r="R379" i="5"/>
  <c r="Q379" i="5"/>
  <c r="P379" i="5"/>
  <c r="O379" i="5"/>
  <c r="N379" i="5"/>
  <c r="M379" i="5"/>
  <c r="L379" i="5"/>
  <c r="I379" i="5"/>
  <c r="AI378" i="5"/>
  <c r="AH378" i="5" s="1"/>
  <c r="Z378" i="5"/>
  <c r="Y378" i="5"/>
  <c r="X378" i="5"/>
  <c r="W378" i="5"/>
  <c r="V378" i="5"/>
  <c r="U378" i="5"/>
  <c r="T378" i="5"/>
  <c r="S378" i="5"/>
  <c r="R378" i="5"/>
  <c r="Q378" i="5"/>
  <c r="P378" i="5"/>
  <c r="O378" i="5"/>
  <c r="N378" i="5"/>
  <c r="M378" i="5"/>
  <c r="L378" i="5"/>
  <c r="I378" i="5"/>
  <c r="AI377" i="5"/>
  <c r="AH377" i="5" s="1"/>
  <c r="Z377" i="5"/>
  <c r="Y377" i="5"/>
  <c r="X377" i="5"/>
  <c r="W377" i="5"/>
  <c r="V377" i="5"/>
  <c r="U377" i="5"/>
  <c r="T377" i="5"/>
  <c r="S377" i="5"/>
  <c r="R377" i="5"/>
  <c r="Q377" i="5"/>
  <c r="P377" i="5"/>
  <c r="O377" i="5"/>
  <c r="N377" i="5"/>
  <c r="M377" i="5"/>
  <c r="L377" i="5"/>
  <c r="I377" i="5"/>
  <c r="AI376" i="5"/>
  <c r="AH376" i="5" s="1"/>
  <c r="Z376" i="5"/>
  <c r="Y376" i="5"/>
  <c r="X376" i="5"/>
  <c r="W376" i="5"/>
  <c r="V376" i="5"/>
  <c r="U376" i="5"/>
  <c r="T376" i="5"/>
  <c r="S376" i="5"/>
  <c r="R376" i="5"/>
  <c r="Q376" i="5"/>
  <c r="P376" i="5"/>
  <c r="O376" i="5"/>
  <c r="N376" i="5"/>
  <c r="M376" i="5"/>
  <c r="L376" i="5"/>
  <c r="I376" i="5"/>
  <c r="AI375" i="5"/>
  <c r="AH375" i="5" s="1"/>
  <c r="Z375" i="5"/>
  <c r="Y375" i="5"/>
  <c r="X375" i="5"/>
  <c r="W375" i="5"/>
  <c r="V375" i="5"/>
  <c r="U375" i="5"/>
  <c r="T375" i="5"/>
  <c r="S375" i="5"/>
  <c r="R375" i="5"/>
  <c r="Q375" i="5"/>
  <c r="P375" i="5"/>
  <c r="O375" i="5"/>
  <c r="N375" i="5"/>
  <c r="M375" i="5"/>
  <c r="L375" i="5"/>
  <c r="I375" i="5"/>
  <c r="AI374" i="5"/>
  <c r="AH374" i="5" s="1"/>
  <c r="Z374" i="5"/>
  <c r="Y374" i="5"/>
  <c r="X374" i="5"/>
  <c r="W374" i="5"/>
  <c r="V374" i="5"/>
  <c r="U374" i="5"/>
  <c r="T374" i="5"/>
  <c r="S374" i="5"/>
  <c r="R374" i="5"/>
  <c r="Q374" i="5"/>
  <c r="P374" i="5"/>
  <c r="O374" i="5"/>
  <c r="N374" i="5"/>
  <c r="M374" i="5"/>
  <c r="L374" i="5"/>
  <c r="I374" i="5"/>
  <c r="AI373" i="5"/>
  <c r="AH373" i="5" s="1"/>
  <c r="Z373" i="5"/>
  <c r="Y373" i="5"/>
  <c r="X373" i="5"/>
  <c r="W373" i="5"/>
  <c r="V373" i="5"/>
  <c r="U373" i="5"/>
  <c r="T373" i="5"/>
  <c r="S373" i="5"/>
  <c r="R373" i="5"/>
  <c r="Q373" i="5"/>
  <c r="P373" i="5"/>
  <c r="O373" i="5"/>
  <c r="N373" i="5"/>
  <c r="M373" i="5"/>
  <c r="L373" i="5"/>
  <c r="I373" i="5"/>
  <c r="AI372" i="5"/>
  <c r="AH372" i="5" s="1"/>
  <c r="Z372" i="5"/>
  <c r="Y372" i="5"/>
  <c r="X372" i="5"/>
  <c r="W372" i="5"/>
  <c r="V372" i="5"/>
  <c r="U372" i="5"/>
  <c r="T372" i="5"/>
  <c r="S372" i="5"/>
  <c r="R372" i="5"/>
  <c r="Q372" i="5"/>
  <c r="P372" i="5"/>
  <c r="O372" i="5"/>
  <c r="N372" i="5"/>
  <c r="M372" i="5"/>
  <c r="L372" i="5"/>
  <c r="I372" i="5"/>
  <c r="AI371" i="5"/>
  <c r="AH371" i="5" s="1"/>
  <c r="Z371" i="5"/>
  <c r="Y371" i="5"/>
  <c r="X371" i="5"/>
  <c r="W371" i="5"/>
  <c r="V371" i="5"/>
  <c r="U371" i="5"/>
  <c r="T371" i="5"/>
  <c r="S371" i="5"/>
  <c r="R371" i="5"/>
  <c r="Q371" i="5"/>
  <c r="P371" i="5"/>
  <c r="O371" i="5"/>
  <c r="N371" i="5"/>
  <c r="M371" i="5"/>
  <c r="L371" i="5"/>
  <c r="I371" i="5"/>
  <c r="AI370" i="5"/>
  <c r="AH370" i="5"/>
  <c r="Z370" i="5"/>
  <c r="Y370" i="5"/>
  <c r="X370" i="5"/>
  <c r="W370" i="5"/>
  <c r="V370" i="5"/>
  <c r="U370" i="5"/>
  <c r="T370" i="5"/>
  <c r="S370" i="5"/>
  <c r="R370" i="5"/>
  <c r="Q370" i="5"/>
  <c r="P370" i="5"/>
  <c r="O370" i="5"/>
  <c r="N370" i="5"/>
  <c r="M370" i="5"/>
  <c r="L370" i="5"/>
  <c r="I370" i="5"/>
  <c r="AI369" i="5"/>
  <c r="AH369" i="5" s="1"/>
  <c r="Z369" i="5"/>
  <c r="Y369" i="5"/>
  <c r="X369" i="5"/>
  <c r="W369" i="5"/>
  <c r="V369" i="5"/>
  <c r="U369" i="5"/>
  <c r="T369" i="5"/>
  <c r="S369" i="5"/>
  <c r="R369" i="5"/>
  <c r="Q369" i="5"/>
  <c r="P369" i="5"/>
  <c r="O369" i="5"/>
  <c r="N369" i="5"/>
  <c r="M369" i="5"/>
  <c r="L369" i="5"/>
  <c r="I369" i="5"/>
  <c r="AI368" i="5"/>
  <c r="AH368" i="5" s="1"/>
  <c r="Z368" i="5"/>
  <c r="Y368" i="5"/>
  <c r="X368" i="5"/>
  <c r="W368" i="5"/>
  <c r="V368" i="5"/>
  <c r="U368" i="5"/>
  <c r="T368" i="5"/>
  <c r="S368" i="5"/>
  <c r="R368" i="5"/>
  <c r="Q368" i="5"/>
  <c r="P368" i="5"/>
  <c r="O368" i="5"/>
  <c r="N368" i="5"/>
  <c r="M368" i="5"/>
  <c r="L368" i="5"/>
  <c r="I368" i="5"/>
  <c r="AI367" i="5"/>
  <c r="AH367" i="5"/>
  <c r="Z367" i="5"/>
  <c r="Y367" i="5"/>
  <c r="X367" i="5"/>
  <c r="W367" i="5"/>
  <c r="V367" i="5"/>
  <c r="U367" i="5"/>
  <c r="T367" i="5"/>
  <c r="S367" i="5"/>
  <c r="R367" i="5"/>
  <c r="Q367" i="5"/>
  <c r="P367" i="5"/>
  <c r="O367" i="5"/>
  <c r="N367" i="5"/>
  <c r="M367" i="5"/>
  <c r="L367" i="5"/>
  <c r="I367" i="5"/>
  <c r="AI366" i="5"/>
  <c r="AH366" i="5" s="1"/>
  <c r="Z366" i="5"/>
  <c r="Y366" i="5"/>
  <c r="X366" i="5"/>
  <c r="W366" i="5"/>
  <c r="V366" i="5"/>
  <c r="U366" i="5"/>
  <c r="T366" i="5"/>
  <c r="S366" i="5"/>
  <c r="R366" i="5"/>
  <c r="Q366" i="5"/>
  <c r="P366" i="5"/>
  <c r="O366" i="5"/>
  <c r="N366" i="5"/>
  <c r="M366" i="5"/>
  <c r="L366" i="5"/>
  <c r="I366" i="5"/>
  <c r="AI365" i="5"/>
  <c r="AH365" i="5" s="1"/>
  <c r="Z365" i="5"/>
  <c r="Y365" i="5"/>
  <c r="X365" i="5"/>
  <c r="W365" i="5"/>
  <c r="V365" i="5"/>
  <c r="U365" i="5"/>
  <c r="T365" i="5"/>
  <c r="S365" i="5"/>
  <c r="R365" i="5"/>
  <c r="Q365" i="5"/>
  <c r="P365" i="5"/>
  <c r="O365" i="5"/>
  <c r="N365" i="5"/>
  <c r="M365" i="5"/>
  <c r="L365" i="5"/>
  <c r="I365" i="5"/>
  <c r="AI364" i="5"/>
  <c r="AH364" i="5" s="1"/>
  <c r="Z364" i="5"/>
  <c r="Y364" i="5"/>
  <c r="X364" i="5"/>
  <c r="W364" i="5"/>
  <c r="V364" i="5"/>
  <c r="U364" i="5"/>
  <c r="T364" i="5"/>
  <c r="S364" i="5"/>
  <c r="R364" i="5"/>
  <c r="Q364" i="5"/>
  <c r="P364" i="5"/>
  <c r="O364" i="5"/>
  <c r="N364" i="5"/>
  <c r="M364" i="5"/>
  <c r="L364" i="5"/>
  <c r="I364" i="5"/>
  <c r="AI363" i="5"/>
  <c r="AH363" i="5" s="1"/>
  <c r="Z363" i="5"/>
  <c r="Y363" i="5"/>
  <c r="X363" i="5"/>
  <c r="W363" i="5"/>
  <c r="V363" i="5"/>
  <c r="U363" i="5"/>
  <c r="T363" i="5"/>
  <c r="S363" i="5"/>
  <c r="R363" i="5"/>
  <c r="Q363" i="5"/>
  <c r="P363" i="5"/>
  <c r="O363" i="5"/>
  <c r="N363" i="5"/>
  <c r="M363" i="5"/>
  <c r="L363" i="5"/>
  <c r="I363" i="5"/>
  <c r="AI362" i="5"/>
  <c r="AH362" i="5" s="1"/>
  <c r="Z362" i="5"/>
  <c r="Y362" i="5"/>
  <c r="X362" i="5"/>
  <c r="W362" i="5"/>
  <c r="V362" i="5"/>
  <c r="U362" i="5"/>
  <c r="T362" i="5"/>
  <c r="S362" i="5"/>
  <c r="R362" i="5"/>
  <c r="Q362" i="5"/>
  <c r="P362" i="5"/>
  <c r="O362" i="5"/>
  <c r="N362" i="5"/>
  <c r="M362" i="5"/>
  <c r="L362" i="5"/>
  <c r="I362" i="5"/>
  <c r="AI361" i="5"/>
  <c r="AH361" i="5" s="1"/>
  <c r="Z361" i="5"/>
  <c r="Y361" i="5"/>
  <c r="X361" i="5"/>
  <c r="W361" i="5"/>
  <c r="V361" i="5"/>
  <c r="U361" i="5"/>
  <c r="T361" i="5"/>
  <c r="S361" i="5"/>
  <c r="R361" i="5"/>
  <c r="Q361" i="5"/>
  <c r="P361" i="5"/>
  <c r="O361" i="5"/>
  <c r="N361" i="5"/>
  <c r="M361" i="5"/>
  <c r="L361" i="5"/>
  <c r="I361" i="5"/>
  <c r="AI360" i="5"/>
  <c r="AH360" i="5" s="1"/>
  <c r="Z360" i="5"/>
  <c r="Y360" i="5"/>
  <c r="X360" i="5"/>
  <c r="W360" i="5"/>
  <c r="V360" i="5"/>
  <c r="U360" i="5"/>
  <c r="T360" i="5"/>
  <c r="S360" i="5"/>
  <c r="R360" i="5"/>
  <c r="Q360" i="5"/>
  <c r="P360" i="5"/>
  <c r="O360" i="5"/>
  <c r="N360" i="5"/>
  <c r="M360" i="5"/>
  <c r="L360" i="5"/>
  <c r="I360" i="5"/>
  <c r="AI359" i="5"/>
  <c r="AH359" i="5" s="1"/>
  <c r="Z359" i="5"/>
  <c r="Y359" i="5"/>
  <c r="X359" i="5"/>
  <c r="W359" i="5"/>
  <c r="V359" i="5"/>
  <c r="U359" i="5"/>
  <c r="T359" i="5"/>
  <c r="S359" i="5"/>
  <c r="R359" i="5"/>
  <c r="Q359" i="5"/>
  <c r="P359" i="5"/>
  <c r="O359" i="5"/>
  <c r="N359" i="5"/>
  <c r="M359" i="5"/>
  <c r="L359" i="5"/>
  <c r="I359" i="5"/>
  <c r="AI358" i="5"/>
  <c r="AH358" i="5" s="1"/>
  <c r="Z358" i="5"/>
  <c r="Y358" i="5"/>
  <c r="X358" i="5"/>
  <c r="W358" i="5"/>
  <c r="V358" i="5"/>
  <c r="U358" i="5"/>
  <c r="T358" i="5"/>
  <c r="S358" i="5"/>
  <c r="R358" i="5"/>
  <c r="Q358" i="5"/>
  <c r="P358" i="5"/>
  <c r="O358" i="5"/>
  <c r="N358" i="5"/>
  <c r="M358" i="5"/>
  <c r="L358" i="5"/>
  <c r="I358" i="5"/>
  <c r="AI357" i="5"/>
  <c r="AH357" i="5" s="1"/>
  <c r="Z357" i="5"/>
  <c r="Y357" i="5"/>
  <c r="X357" i="5"/>
  <c r="W357" i="5"/>
  <c r="V357" i="5"/>
  <c r="U357" i="5"/>
  <c r="T357" i="5"/>
  <c r="S357" i="5"/>
  <c r="R357" i="5"/>
  <c r="Q357" i="5"/>
  <c r="P357" i="5"/>
  <c r="O357" i="5"/>
  <c r="N357" i="5"/>
  <c r="M357" i="5"/>
  <c r="L357" i="5"/>
  <c r="I357" i="5"/>
  <c r="AI356" i="5"/>
  <c r="AH356" i="5" s="1"/>
  <c r="Z356" i="5"/>
  <c r="Y356" i="5"/>
  <c r="X356" i="5"/>
  <c r="W356" i="5"/>
  <c r="V356" i="5"/>
  <c r="U356" i="5"/>
  <c r="T356" i="5"/>
  <c r="S356" i="5"/>
  <c r="R356" i="5"/>
  <c r="Q356" i="5"/>
  <c r="P356" i="5"/>
  <c r="O356" i="5"/>
  <c r="N356" i="5"/>
  <c r="M356" i="5"/>
  <c r="L356" i="5"/>
  <c r="I356" i="5"/>
  <c r="AI355" i="5"/>
  <c r="AH355" i="5" s="1"/>
  <c r="Z355" i="5"/>
  <c r="Y355" i="5"/>
  <c r="X355" i="5"/>
  <c r="W355" i="5"/>
  <c r="V355" i="5"/>
  <c r="U355" i="5"/>
  <c r="T355" i="5"/>
  <c r="S355" i="5"/>
  <c r="R355" i="5"/>
  <c r="Q355" i="5"/>
  <c r="P355" i="5"/>
  <c r="O355" i="5"/>
  <c r="N355" i="5"/>
  <c r="M355" i="5"/>
  <c r="L355" i="5"/>
  <c r="I355" i="5"/>
  <c r="AI354" i="5"/>
  <c r="AH354" i="5" s="1"/>
  <c r="Z354" i="5"/>
  <c r="Y354" i="5"/>
  <c r="X354" i="5"/>
  <c r="W354" i="5"/>
  <c r="V354" i="5"/>
  <c r="U354" i="5"/>
  <c r="T354" i="5"/>
  <c r="S354" i="5"/>
  <c r="R354" i="5"/>
  <c r="Q354" i="5"/>
  <c r="P354" i="5"/>
  <c r="O354" i="5"/>
  <c r="N354" i="5"/>
  <c r="M354" i="5"/>
  <c r="L354" i="5"/>
  <c r="I354" i="5"/>
  <c r="AI353" i="5"/>
  <c r="AH353" i="5" s="1"/>
  <c r="Z353" i="5"/>
  <c r="Y353" i="5"/>
  <c r="X353" i="5"/>
  <c r="W353" i="5"/>
  <c r="V353" i="5"/>
  <c r="U353" i="5"/>
  <c r="T353" i="5"/>
  <c r="S353" i="5"/>
  <c r="R353" i="5"/>
  <c r="Q353" i="5"/>
  <c r="P353" i="5"/>
  <c r="O353" i="5"/>
  <c r="N353" i="5"/>
  <c r="M353" i="5"/>
  <c r="L353" i="5"/>
  <c r="I353" i="5"/>
  <c r="AI352" i="5"/>
  <c r="AH352" i="5" s="1"/>
  <c r="Z352" i="5"/>
  <c r="Y352" i="5"/>
  <c r="X352" i="5"/>
  <c r="W352" i="5"/>
  <c r="V352" i="5"/>
  <c r="U352" i="5"/>
  <c r="T352" i="5"/>
  <c r="S352" i="5"/>
  <c r="R352" i="5"/>
  <c r="Q352" i="5"/>
  <c r="P352" i="5"/>
  <c r="O352" i="5"/>
  <c r="N352" i="5"/>
  <c r="M352" i="5"/>
  <c r="L352" i="5"/>
  <c r="I352" i="5"/>
  <c r="AI351" i="5"/>
  <c r="AH351" i="5" s="1"/>
  <c r="Z351" i="5"/>
  <c r="Y351" i="5"/>
  <c r="X351" i="5"/>
  <c r="W351" i="5"/>
  <c r="V351" i="5"/>
  <c r="U351" i="5"/>
  <c r="T351" i="5"/>
  <c r="S351" i="5"/>
  <c r="R351" i="5"/>
  <c r="Q351" i="5"/>
  <c r="P351" i="5"/>
  <c r="O351" i="5"/>
  <c r="N351" i="5"/>
  <c r="M351" i="5"/>
  <c r="L351" i="5"/>
  <c r="I351" i="5"/>
  <c r="AI350" i="5"/>
  <c r="AH350" i="5" s="1"/>
  <c r="Z350" i="5"/>
  <c r="Y350" i="5"/>
  <c r="X350" i="5"/>
  <c r="W350" i="5"/>
  <c r="V350" i="5"/>
  <c r="U350" i="5"/>
  <c r="T350" i="5"/>
  <c r="S350" i="5"/>
  <c r="R350" i="5"/>
  <c r="Q350" i="5"/>
  <c r="P350" i="5"/>
  <c r="O350" i="5"/>
  <c r="N350" i="5"/>
  <c r="M350" i="5"/>
  <c r="L350" i="5"/>
  <c r="I350" i="5"/>
  <c r="AI349" i="5"/>
  <c r="AH349" i="5" s="1"/>
  <c r="Z349" i="5"/>
  <c r="Y349" i="5"/>
  <c r="X349" i="5"/>
  <c r="W349" i="5"/>
  <c r="V349" i="5"/>
  <c r="U349" i="5"/>
  <c r="T349" i="5"/>
  <c r="S349" i="5"/>
  <c r="R349" i="5"/>
  <c r="Q349" i="5"/>
  <c r="P349" i="5"/>
  <c r="O349" i="5"/>
  <c r="N349" i="5"/>
  <c r="M349" i="5"/>
  <c r="L349" i="5"/>
  <c r="I349" i="5"/>
  <c r="AI348" i="5"/>
  <c r="AH348" i="5" s="1"/>
  <c r="Z348" i="5"/>
  <c r="Y348" i="5"/>
  <c r="X348" i="5"/>
  <c r="W348" i="5"/>
  <c r="V348" i="5"/>
  <c r="U348" i="5"/>
  <c r="T348" i="5"/>
  <c r="S348" i="5"/>
  <c r="R348" i="5"/>
  <c r="Q348" i="5"/>
  <c r="P348" i="5"/>
  <c r="O348" i="5"/>
  <c r="N348" i="5"/>
  <c r="M348" i="5"/>
  <c r="L348" i="5"/>
  <c r="I348" i="5"/>
  <c r="AI347" i="5"/>
  <c r="AH347" i="5" s="1"/>
  <c r="Z347" i="5"/>
  <c r="Y347" i="5"/>
  <c r="X347" i="5"/>
  <c r="W347" i="5"/>
  <c r="V347" i="5"/>
  <c r="U347" i="5"/>
  <c r="T347" i="5"/>
  <c r="S347" i="5"/>
  <c r="R347" i="5"/>
  <c r="Q347" i="5"/>
  <c r="P347" i="5"/>
  <c r="O347" i="5"/>
  <c r="N347" i="5"/>
  <c r="M347" i="5"/>
  <c r="L347" i="5"/>
  <c r="I347" i="5"/>
  <c r="AI346" i="5"/>
  <c r="AH346" i="5" s="1"/>
  <c r="Z346" i="5"/>
  <c r="Y346" i="5"/>
  <c r="X346" i="5"/>
  <c r="W346" i="5"/>
  <c r="V346" i="5"/>
  <c r="U346" i="5"/>
  <c r="T346" i="5"/>
  <c r="S346" i="5"/>
  <c r="R346" i="5"/>
  <c r="Q346" i="5"/>
  <c r="P346" i="5"/>
  <c r="O346" i="5"/>
  <c r="N346" i="5"/>
  <c r="M346" i="5"/>
  <c r="L346" i="5"/>
  <c r="I346" i="5"/>
  <c r="AI345" i="5"/>
  <c r="AH345" i="5" s="1"/>
  <c r="Z345" i="5"/>
  <c r="Y345" i="5"/>
  <c r="X345" i="5"/>
  <c r="W345" i="5"/>
  <c r="V345" i="5"/>
  <c r="U345" i="5"/>
  <c r="T345" i="5"/>
  <c r="S345" i="5"/>
  <c r="R345" i="5"/>
  <c r="Q345" i="5"/>
  <c r="P345" i="5"/>
  <c r="O345" i="5"/>
  <c r="N345" i="5"/>
  <c r="M345" i="5"/>
  <c r="L345" i="5"/>
  <c r="I345" i="5"/>
  <c r="AI344" i="5"/>
  <c r="AH344" i="5" s="1"/>
  <c r="Z344" i="5"/>
  <c r="Y344" i="5"/>
  <c r="X344" i="5"/>
  <c r="W344" i="5"/>
  <c r="V344" i="5"/>
  <c r="U344" i="5"/>
  <c r="T344" i="5"/>
  <c r="S344" i="5"/>
  <c r="R344" i="5"/>
  <c r="Q344" i="5"/>
  <c r="P344" i="5"/>
  <c r="O344" i="5"/>
  <c r="N344" i="5"/>
  <c r="M344" i="5"/>
  <c r="L344" i="5"/>
  <c r="I344" i="5"/>
  <c r="AI343" i="5"/>
  <c r="AH343" i="5" s="1"/>
  <c r="Z343" i="5"/>
  <c r="Y343" i="5"/>
  <c r="X343" i="5"/>
  <c r="W343" i="5"/>
  <c r="V343" i="5"/>
  <c r="U343" i="5"/>
  <c r="T343" i="5"/>
  <c r="S343" i="5"/>
  <c r="R343" i="5"/>
  <c r="Q343" i="5"/>
  <c r="P343" i="5"/>
  <c r="O343" i="5"/>
  <c r="N343" i="5"/>
  <c r="M343" i="5"/>
  <c r="L343" i="5"/>
  <c r="I343" i="5"/>
  <c r="AI342" i="5"/>
  <c r="AH342" i="5" s="1"/>
  <c r="Z342" i="5"/>
  <c r="Y342" i="5"/>
  <c r="X342" i="5"/>
  <c r="W342" i="5"/>
  <c r="V342" i="5"/>
  <c r="U342" i="5"/>
  <c r="T342" i="5"/>
  <c r="S342" i="5"/>
  <c r="R342" i="5"/>
  <c r="Q342" i="5"/>
  <c r="P342" i="5"/>
  <c r="O342" i="5"/>
  <c r="N342" i="5"/>
  <c r="M342" i="5"/>
  <c r="L342" i="5"/>
  <c r="I342" i="5"/>
  <c r="AI341" i="5"/>
  <c r="AH341" i="5" s="1"/>
  <c r="Z341" i="5"/>
  <c r="Y341" i="5"/>
  <c r="X341" i="5"/>
  <c r="W341" i="5"/>
  <c r="V341" i="5"/>
  <c r="U341" i="5"/>
  <c r="T341" i="5"/>
  <c r="S341" i="5"/>
  <c r="R341" i="5"/>
  <c r="Q341" i="5"/>
  <c r="P341" i="5"/>
  <c r="O341" i="5"/>
  <c r="N341" i="5"/>
  <c r="M341" i="5"/>
  <c r="L341" i="5"/>
  <c r="I341" i="5"/>
  <c r="AI340" i="5"/>
  <c r="AH340" i="5" s="1"/>
  <c r="Z340" i="5"/>
  <c r="Y340" i="5"/>
  <c r="X340" i="5"/>
  <c r="W340" i="5"/>
  <c r="V340" i="5"/>
  <c r="U340" i="5"/>
  <c r="T340" i="5"/>
  <c r="S340" i="5"/>
  <c r="R340" i="5"/>
  <c r="Q340" i="5"/>
  <c r="P340" i="5"/>
  <c r="O340" i="5"/>
  <c r="N340" i="5"/>
  <c r="M340" i="5"/>
  <c r="L340" i="5"/>
  <c r="I340" i="5"/>
  <c r="AI339" i="5"/>
  <c r="AH339" i="5" s="1"/>
  <c r="Z339" i="5"/>
  <c r="Y339" i="5"/>
  <c r="X339" i="5"/>
  <c r="W339" i="5"/>
  <c r="V339" i="5"/>
  <c r="U339" i="5"/>
  <c r="T339" i="5"/>
  <c r="S339" i="5"/>
  <c r="R339" i="5"/>
  <c r="Q339" i="5"/>
  <c r="P339" i="5"/>
  <c r="O339" i="5"/>
  <c r="N339" i="5"/>
  <c r="M339" i="5"/>
  <c r="L339" i="5"/>
  <c r="I339" i="5"/>
  <c r="AI338" i="5"/>
  <c r="AH338" i="5" s="1"/>
  <c r="Z338" i="5"/>
  <c r="Y338" i="5"/>
  <c r="X338" i="5"/>
  <c r="W338" i="5"/>
  <c r="V338" i="5"/>
  <c r="U338" i="5"/>
  <c r="T338" i="5"/>
  <c r="S338" i="5"/>
  <c r="R338" i="5"/>
  <c r="Q338" i="5"/>
  <c r="P338" i="5"/>
  <c r="O338" i="5"/>
  <c r="N338" i="5"/>
  <c r="M338" i="5"/>
  <c r="L338" i="5"/>
  <c r="I338" i="5"/>
  <c r="AI337" i="5"/>
  <c r="AH337" i="5" s="1"/>
  <c r="Z337" i="5"/>
  <c r="Y337" i="5"/>
  <c r="X337" i="5"/>
  <c r="W337" i="5"/>
  <c r="V337" i="5"/>
  <c r="U337" i="5"/>
  <c r="T337" i="5"/>
  <c r="S337" i="5"/>
  <c r="R337" i="5"/>
  <c r="Q337" i="5"/>
  <c r="P337" i="5"/>
  <c r="O337" i="5"/>
  <c r="N337" i="5"/>
  <c r="M337" i="5"/>
  <c r="L337" i="5"/>
  <c r="I337" i="5"/>
  <c r="AI336" i="5"/>
  <c r="AH336" i="5" s="1"/>
  <c r="Z336" i="5"/>
  <c r="Y336" i="5"/>
  <c r="X336" i="5"/>
  <c r="W336" i="5"/>
  <c r="V336" i="5"/>
  <c r="U336" i="5"/>
  <c r="T336" i="5"/>
  <c r="S336" i="5"/>
  <c r="R336" i="5"/>
  <c r="Q336" i="5"/>
  <c r="P336" i="5"/>
  <c r="O336" i="5"/>
  <c r="N336" i="5"/>
  <c r="M336" i="5"/>
  <c r="L336" i="5"/>
  <c r="I336" i="5"/>
  <c r="AI335" i="5"/>
  <c r="AH335" i="5" s="1"/>
  <c r="Z335" i="5"/>
  <c r="Y335" i="5"/>
  <c r="X335" i="5"/>
  <c r="W335" i="5"/>
  <c r="V335" i="5"/>
  <c r="U335" i="5"/>
  <c r="T335" i="5"/>
  <c r="S335" i="5"/>
  <c r="R335" i="5"/>
  <c r="Q335" i="5"/>
  <c r="P335" i="5"/>
  <c r="O335" i="5"/>
  <c r="N335" i="5"/>
  <c r="M335" i="5"/>
  <c r="L335" i="5"/>
  <c r="I335" i="5"/>
  <c r="AI334" i="5"/>
  <c r="AH334" i="5" s="1"/>
  <c r="Z334" i="5"/>
  <c r="Y334" i="5"/>
  <c r="X334" i="5"/>
  <c r="W334" i="5"/>
  <c r="V334" i="5"/>
  <c r="U334" i="5"/>
  <c r="T334" i="5"/>
  <c r="S334" i="5"/>
  <c r="R334" i="5"/>
  <c r="Q334" i="5"/>
  <c r="P334" i="5"/>
  <c r="O334" i="5"/>
  <c r="N334" i="5"/>
  <c r="M334" i="5"/>
  <c r="L334" i="5"/>
  <c r="I334" i="5"/>
  <c r="AI333" i="5"/>
  <c r="AH333" i="5" s="1"/>
  <c r="Z333" i="5"/>
  <c r="Y333" i="5"/>
  <c r="X333" i="5"/>
  <c r="W333" i="5"/>
  <c r="V333" i="5"/>
  <c r="U333" i="5"/>
  <c r="T333" i="5"/>
  <c r="S333" i="5"/>
  <c r="R333" i="5"/>
  <c r="Q333" i="5"/>
  <c r="P333" i="5"/>
  <c r="O333" i="5"/>
  <c r="N333" i="5"/>
  <c r="M333" i="5"/>
  <c r="L333" i="5"/>
  <c r="I333" i="5"/>
  <c r="AI332" i="5"/>
  <c r="AH332" i="5" s="1"/>
  <c r="Z332" i="5"/>
  <c r="Y332" i="5"/>
  <c r="X332" i="5"/>
  <c r="W332" i="5"/>
  <c r="V332" i="5"/>
  <c r="U332" i="5"/>
  <c r="T332" i="5"/>
  <c r="S332" i="5"/>
  <c r="R332" i="5"/>
  <c r="Q332" i="5"/>
  <c r="P332" i="5"/>
  <c r="O332" i="5"/>
  <c r="N332" i="5"/>
  <c r="M332" i="5"/>
  <c r="L332" i="5"/>
  <c r="I332" i="5"/>
  <c r="AI331" i="5"/>
  <c r="AH331" i="5" s="1"/>
  <c r="Z331" i="5"/>
  <c r="Y331" i="5"/>
  <c r="X331" i="5"/>
  <c r="W331" i="5"/>
  <c r="V331" i="5"/>
  <c r="U331" i="5"/>
  <c r="T331" i="5"/>
  <c r="S331" i="5"/>
  <c r="R331" i="5"/>
  <c r="Q331" i="5"/>
  <c r="P331" i="5"/>
  <c r="O331" i="5"/>
  <c r="N331" i="5"/>
  <c r="M331" i="5"/>
  <c r="L331" i="5"/>
  <c r="I331" i="5"/>
  <c r="AI330" i="5"/>
  <c r="AH330" i="5" s="1"/>
  <c r="Z330" i="5"/>
  <c r="Y330" i="5"/>
  <c r="X330" i="5"/>
  <c r="W330" i="5"/>
  <c r="V330" i="5"/>
  <c r="U330" i="5"/>
  <c r="T330" i="5"/>
  <c r="S330" i="5"/>
  <c r="R330" i="5"/>
  <c r="Q330" i="5"/>
  <c r="P330" i="5"/>
  <c r="O330" i="5"/>
  <c r="N330" i="5"/>
  <c r="M330" i="5"/>
  <c r="L330" i="5"/>
  <c r="I330" i="5"/>
  <c r="AI329" i="5"/>
  <c r="AH329" i="5" s="1"/>
  <c r="Z329" i="5"/>
  <c r="Y329" i="5"/>
  <c r="X329" i="5"/>
  <c r="W329" i="5"/>
  <c r="V329" i="5"/>
  <c r="U329" i="5"/>
  <c r="T329" i="5"/>
  <c r="S329" i="5"/>
  <c r="R329" i="5"/>
  <c r="Q329" i="5"/>
  <c r="P329" i="5"/>
  <c r="O329" i="5"/>
  <c r="N329" i="5"/>
  <c r="M329" i="5"/>
  <c r="L329" i="5"/>
  <c r="I329" i="5"/>
  <c r="AI328" i="5"/>
  <c r="AH328" i="5" s="1"/>
  <c r="Z328" i="5"/>
  <c r="Y328" i="5"/>
  <c r="X328" i="5"/>
  <c r="W328" i="5"/>
  <c r="V328" i="5"/>
  <c r="U328" i="5"/>
  <c r="T328" i="5"/>
  <c r="S328" i="5"/>
  <c r="R328" i="5"/>
  <c r="Q328" i="5"/>
  <c r="P328" i="5"/>
  <c r="O328" i="5"/>
  <c r="N328" i="5"/>
  <c r="M328" i="5"/>
  <c r="L328" i="5"/>
  <c r="I328" i="5"/>
  <c r="AI327" i="5"/>
  <c r="AH327" i="5" s="1"/>
  <c r="Z327" i="5"/>
  <c r="Y327" i="5"/>
  <c r="X327" i="5"/>
  <c r="W327" i="5"/>
  <c r="V327" i="5"/>
  <c r="U327" i="5"/>
  <c r="T327" i="5"/>
  <c r="S327" i="5"/>
  <c r="R327" i="5"/>
  <c r="Q327" i="5"/>
  <c r="P327" i="5"/>
  <c r="O327" i="5"/>
  <c r="N327" i="5"/>
  <c r="M327" i="5"/>
  <c r="L327" i="5"/>
  <c r="I327" i="5"/>
  <c r="AI326" i="5"/>
  <c r="AH326" i="5" s="1"/>
  <c r="Z326" i="5"/>
  <c r="Y326" i="5"/>
  <c r="X326" i="5"/>
  <c r="W326" i="5"/>
  <c r="V326" i="5"/>
  <c r="U326" i="5"/>
  <c r="T326" i="5"/>
  <c r="S326" i="5"/>
  <c r="R326" i="5"/>
  <c r="Q326" i="5"/>
  <c r="P326" i="5"/>
  <c r="O326" i="5"/>
  <c r="N326" i="5"/>
  <c r="M326" i="5"/>
  <c r="L326" i="5"/>
  <c r="I326" i="5"/>
  <c r="AI325" i="5"/>
  <c r="AH325" i="5"/>
  <c r="Z325" i="5"/>
  <c r="Y325" i="5"/>
  <c r="X325" i="5"/>
  <c r="W325" i="5"/>
  <c r="V325" i="5"/>
  <c r="U325" i="5"/>
  <c r="T325" i="5"/>
  <c r="S325" i="5"/>
  <c r="R325" i="5"/>
  <c r="Q325" i="5"/>
  <c r="P325" i="5"/>
  <c r="O325" i="5"/>
  <c r="N325" i="5"/>
  <c r="M325" i="5"/>
  <c r="L325" i="5"/>
  <c r="I325" i="5"/>
  <c r="AI324" i="5"/>
  <c r="AH324" i="5" s="1"/>
  <c r="Z324" i="5"/>
  <c r="Y324" i="5"/>
  <c r="X324" i="5"/>
  <c r="W324" i="5"/>
  <c r="V324" i="5"/>
  <c r="U324" i="5"/>
  <c r="T324" i="5"/>
  <c r="S324" i="5"/>
  <c r="R324" i="5"/>
  <c r="Q324" i="5"/>
  <c r="P324" i="5"/>
  <c r="O324" i="5"/>
  <c r="N324" i="5"/>
  <c r="M324" i="5"/>
  <c r="L324" i="5"/>
  <c r="I324" i="5"/>
  <c r="AI323" i="5"/>
  <c r="AH323" i="5" s="1"/>
  <c r="Z323" i="5"/>
  <c r="Y323" i="5"/>
  <c r="X323" i="5"/>
  <c r="W323" i="5"/>
  <c r="V323" i="5"/>
  <c r="U323" i="5"/>
  <c r="T323" i="5"/>
  <c r="S323" i="5"/>
  <c r="R323" i="5"/>
  <c r="Q323" i="5"/>
  <c r="P323" i="5"/>
  <c r="O323" i="5"/>
  <c r="N323" i="5"/>
  <c r="M323" i="5"/>
  <c r="L323" i="5"/>
  <c r="I323" i="5"/>
  <c r="AI322" i="5"/>
  <c r="AH322" i="5" s="1"/>
  <c r="Z322" i="5"/>
  <c r="Y322" i="5"/>
  <c r="X322" i="5"/>
  <c r="W322" i="5"/>
  <c r="V322" i="5"/>
  <c r="U322" i="5"/>
  <c r="T322" i="5"/>
  <c r="S322" i="5"/>
  <c r="R322" i="5"/>
  <c r="Q322" i="5"/>
  <c r="P322" i="5"/>
  <c r="O322" i="5"/>
  <c r="N322" i="5"/>
  <c r="M322" i="5"/>
  <c r="L322" i="5"/>
  <c r="I322" i="5"/>
  <c r="AI321" i="5"/>
  <c r="AH321" i="5" s="1"/>
  <c r="Z321" i="5"/>
  <c r="Y321" i="5"/>
  <c r="X321" i="5"/>
  <c r="W321" i="5"/>
  <c r="V321" i="5"/>
  <c r="U321" i="5"/>
  <c r="T321" i="5"/>
  <c r="S321" i="5"/>
  <c r="R321" i="5"/>
  <c r="Q321" i="5"/>
  <c r="P321" i="5"/>
  <c r="O321" i="5"/>
  <c r="N321" i="5"/>
  <c r="M321" i="5"/>
  <c r="L321" i="5"/>
  <c r="I321" i="5"/>
  <c r="AI320" i="5"/>
  <c r="AH320" i="5" s="1"/>
  <c r="Z320" i="5"/>
  <c r="Y320" i="5"/>
  <c r="X320" i="5"/>
  <c r="W320" i="5"/>
  <c r="V320" i="5"/>
  <c r="U320" i="5"/>
  <c r="T320" i="5"/>
  <c r="S320" i="5"/>
  <c r="R320" i="5"/>
  <c r="Q320" i="5"/>
  <c r="P320" i="5"/>
  <c r="O320" i="5"/>
  <c r="N320" i="5"/>
  <c r="M320" i="5"/>
  <c r="L320" i="5"/>
  <c r="I320" i="5"/>
  <c r="AI319" i="5"/>
  <c r="AH319" i="5" s="1"/>
  <c r="Z319" i="5"/>
  <c r="Y319" i="5"/>
  <c r="X319" i="5"/>
  <c r="W319" i="5"/>
  <c r="V319" i="5"/>
  <c r="U319" i="5"/>
  <c r="T319" i="5"/>
  <c r="S319" i="5"/>
  <c r="R319" i="5"/>
  <c r="Q319" i="5"/>
  <c r="P319" i="5"/>
  <c r="O319" i="5"/>
  <c r="N319" i="5"/>
  <c r="M319" i="5"/>
  <c r="L319" i="5"/>
  <c r="I319" i="5"/>
  <c r="AI318" i="5"/>
  <c r="AH318" i="5" s="1"/>
  <c r="Z318" i="5"/>
  <c r="Y318" i="5"/>
  <c r="X318" i="5"/>
  <c r="W318" i="5"/>
  <c r="V318" i="5"/>
  <c r="U318" i="5"/>
  <c r="T318" i="5"/>
  <c r="S318" i="5"/>
  <c r="R318" i="5"/>
  <c r="Q318" i="5"/>
  <c r="P318" i="5"/>
  <c r="O318" i="5"/>
  <c r="N318" i="5"/>
  <c r="M318" i="5"/>
  <c r="L318" i="5"/>
  <c r="I318" i="5"/>
  <c r="AI317" i="5"/>
  <c r="AH317" i="5" s="1"/>
  <c r="Z317" i="5"/>
  <c r="Y317" i="5"/>
  <c r="X317" i="5"/>
  <c r="W317" i="5"/>
  <c r="V317" i="5"/>
  <c r="U317" i="5"/>
  <c r="T317" i="5"/>
  <c r="S317" i="5"/>
  <c r="R317" i="5"/>
  <c r="Q317" i="5"/>
  <c r="P317" i="5"/>
  <c r="O317" i="5"/>
  <c r="N317" i="5"/>
  <c r="M317" i="5"/>
  <c r="L317" i="5"/>
  <c r="I317" i="5"/>
  <c r="AI316" i="5"/>
  <c r="AH316" i="5" s="1"/>
  <c r="Z316" i="5"/>
  <c r="Y316" i="5"/>
  <c r="X316" i="5"/>
  <c r="W316" i="5"/>
  <c r="V316" i="5"/>
  <c r="U316" i="5"/>
  <c r="T316" i="5"/>
  <c r="S316" i="5"/>
  <c r="R316" i="5"/>
  <c r="Q316" i="5"/>
  <c r="P316" i="5"/>
  <c r="O316" i="5"/>
  <c r="N316" i="5"/>
  <c r="M316" i="5"/>
  <c r="L316" i="5"/>
  <c r="I316" i="5"/>
  <c r="AI315" i="5"/>
  <c r="AH315" i="5" s="1"/>
  <c r="Z315" i="5"/>
  <c r="Y315" i="5"/>
  <c r="X315" i="5"/>
  <c r="W315" i="5"/>
  <c r="V315" i="5"/>
  <c r="U315" i="5"/>
  <c r="T315" i="5"/>
  <c r="S315" i="5"/>
  <c r="R315" i="5"/>
  <c r="Q315" i="5"/>
  <c r="P315" i="5"/>
  <c r="O315" i="5"/>
  <c r="N315" i="5"/>
  <c r="M315" i="5"/>
  <c r="L315" i="5"/>
  <c r="I315" i="5"/>
  <c r="AI314" i="5"/>
  <c r="AH314" i="5" s="1"/>
  <c r="Z314" i="5"/>
  <c r="Y314" i="5"/>
  <c r="X314" i="5"/>
  <c r="W314" i="5"/>
  <c r="V314" i="5"/>
  <c r="U314" i="5"/>
  <c r="T314" i="5"/>
  <c r="S314" i="5"/>
  <c r="R314" i="5"/>
  <c r="Q314" i="5"/>
  <c r="P314" i="5"/>
  <c r="O314" i="5"/>
  <c r="N314" i="5"/>
  <c r="M314" i="5"/>
  <c r="L314" i="5"/>
  <c r="I314" i="5"/>
  <c r="AI313" i="5"/>
  <c r="AH313" i="5" s="1"/>
  <c r="Z313" i="5"/>
  <c r="Y313" i="5"/>
  <c r="X313" i="5"/>
  <c r="W313" i="5"/>
  <c r="V313" i="5"/>
  <c r="U313" i="5"/>
  <c r="T313" i="5"/>
  <c r="S313" i="5"/>
  <c r="R313" i="5"/>
  <c r="Q313" i="5"/>
  <c r="P313" i="5"/>
  <c r="O313" i="5"/>
  <c r="N313" i="5"/>
  <c r="M313" i="5"/>
  <c r="L313" i="5"/>
  <c r="I313" i="5"/>
  <c r="AI312" i="5"/>
  <c r="AH312" i="5" s="1"/>
  <c r="Z312" i="5"/>
  <c r="Y312" i="5"/>
  <c r="X312" i="5"/>
  <c r="W312" i="5"/>
  <c r="V312" i="5"/>
  <c r="U312" i="5"/>
  <c r="T312" i="5"/>
  <c r="S312" i="5"/>
  <c r="R312" i="5"/>
  <c r="Q312" i="5"/>
  <c r="P312" i="5"/>
  <c r="O312" i="5"/>
  <c r="N312" i="5"/>
  <c r="M312" i="5"/>
  <c r="L312" i="5"/>
  <c r="I312" i="5"/>
  <c r="AI311" i="5"/>
  <c r="AH311" i="5" s="1"/>
  <c r="Z311" i="5"/>
  <c r="Y311" i="5"/>
  <c r="X311" i="5"/>
  <c r="W311" i="5"/>
  <c r="V311" i="5"/>
  <c r="U311" i="5"/>
  <c r="T311" i="5"/>
  <c r="S311" i="5"/>
  <c r="R311" i="5"/>
  <c r="Q311" i="5"/>
  <c r="P311" i="5"/>
  <c r="O311" i="5"/>
  <c r="N311" i="5"/>
  <c r="M311" i="5"/>
  <c r="L311" i="5"/>
  <c r="I311" i="5"/>
  <c r="AI310" i="5"/>
  <c r="AH310" i="5" s="1"/>
  <c r="Z310" i="5"/>
  <c r="Y310" i="5"/>
  <c r="X310" i="5"/>
  <c r="W310" i="5"/>
  <c r="V310" i="5"/>
  <c r="U310" i="5"/>
  <c r="T310" i="5"/>
  <c r="S310" i="5"/>
  <c r="R310" i="5"/>
  <c r="Q310" i="5"/>
  <c r="P310" i="5"/>
  <c r="O310" i="5"/>
  <c r="N310" i="5"/>
  <c r="M310" i="5"/>
  <c r="L310" i="5"/>
  <c r="I310" i="5"/>
  <c r="AI309" i="5"/>
  <c r="AH309" i="5" s="1"/>
  <c r="Z309" i="5"/>
  <c r="Y309" i="5"/>
  <c r="X309" i="5"/>
  <c r="W309" i="5"/>
  <c r="V309" i="5"/>
  <c r="U309" i="5"/>
  <c r="T309" i="5"/>
  <c r="S309" i="5"/>
  <c r="R309" i="5"/>
  <c r="Q309" i="5"/>
  <c r="P309" i="5"/>
  <c r="O309" i="5"/>
  <c r="N309" i="5"/>
  <c r="M309" i="5"/>
  <c r="L309" i="5"/>
  <c r="I309" i="5"/>
  <c r="AI308" i="5"/>
  <c r="AH308" i="5" s="1"/>
  <c r="Z308" i="5"/>
  <c r="Y308" i="5"/>
  <c r="X308" i="5"/>
  <c r="W308" i="5"/>
  <c r="V308" i="5"/>
  <c r="U308" i="5"/>
  <c r="T308" i="5"/>
  <c r="S308" i="5"/>
  <c r="R308" i="5"/>
  <c r="Q308" i="5"/>
  <c r="P308" i="5"/>
  <c r="O308" i="5"/>
  <c r="N308" i="5"/>
  <c r="M308" i="5"/>
  <c r="L308" i="5"/>
  <c r="I308" i="5"/>
  <c r="AI307" i="5"/>
  <c r="AH307" i="5" s="1"/>
  <c r="Z307" i="5"/>
  <c r="Y307" i="5"/>
  <c r="X307" i="5"/>
  <c r="W307" i="5"/>
  <c r="V307" i="5"/>
  <c r="U307" i="5"/>
  <c r="T307" i="5"/>
  <c r="S307" i="5"/>
  <c r="R307" i="5"/>
  <c r="Q307" i="5"/>
  <c r="P307" i="5"/>
  <c r="O307" i="5"/>
  <c r="N307" i="5"/>
  <c r="M307" i="5"/>
  <c r="L307" i="5"/>
  <c r="I307" i="5"/>
  <c r="AI306" i="5"/>
  <c r="AH306" i="5" s="1"/>
  <c r="Z306" i="5"/>
  <c r="Y306" i="5"/>
  <c r="X306" i="5"/>
  <c r="W306" i="5"/>
  <c r="V306" i="5"/>
  <c r="U306" i="5"/>
  <c r="T306" i="5"/>
  <c r="S306" i="5"/>
  <c r="R306" i="5"/>
  <c r="Q306" i="5"/>
  <c r="P306" i="5"/>
  <c r="O306" i="5"/>
  <c r="N306" i="5"/>
  <c r="M306" i="5"/>
  <c r="L306" i="5"/>
  <c r="I306" i="5"/>
  <c r="AI305" i="5"/>
  <c r="AH305" i="5" s="1"/>
  <c r="Z305" i="5"/>
  <c r="Y305" i="5"/>
  <c r="X305" i="5"/>
  <c r="W305" i="5"/>
  <c r="V305" i="5"/>
  <c r="U305" i="5"/>
  <c r="T305" i="5"/>
  <c r="S305" i="5"/>
  <c r="R305" i="5"/>
  <c r="Q305" i="5"/>
  <c r="P305" i="5"/>
  <c r="O305" i="5"/>
  <c r="N305" i="5"/>
  <c r="M305" i="5"/>
  <c r="L305" i="5"/>
  <c r="I305" i="5"/>
  <c r="AI304" i="5"/>
  <c r="AH304" i="5" s="1"/>
  <c r="Z304" i="5"/>
  <c r="Y304" i="5"/>
  <c r="X304" i="5"/>
  <c r="W304" i="5"/>
  <c r="V304" i="5"/>
  <c r="U304" i="5"/>
  <c r="T304" i="5"/>
  <c r="S304" i="5"/>
  <c r="R304" i="5"/>
  <c r="Q304" i="5"/>
  <c r="P304" i="5"/>
  <c r="O304" i="5"/>
  <c r="N304" i="5"/>
  <c r="M304" i="5"/>
  <c r="L304" i="5"/>
  <c r="I304" i="5"/>
  <c r="AI303" i="5"/>
  <c r="AH303" i="5" s="1"/>
  <c r="Z303" i="5"/>
  <c r="Y303" i="5"/>
  <c r="X303" i="5"/>
  <c r="W303" i="5"/>
  <c r="V303" i="5"/>
  <c r="U303" i="5"/>
  <c r="T303" i="5"/>
  <c r="S303" i="5"/>
  <c r="R303" i="5"/>
  <c r="Q303" i="5"/>
  <c r="P303" i="5"/>
  <c r="O303" i="5"/>
  <c r="N303" i="5"/>
  <c r="M303" i="5"/>
  <c r="L303" i="5"/>
  <c r="I303" i="5"/>
  <c r="AI302" i="5"/>
  <c r="AH302" i="5" s="1"/>
  <c r="Z302" i="5"/>
  <c r="Y302" i="5"/>
  <c r="X302" i="5"/>
  <c r="W302" i="5"/>
  <c r="V302" i="5"/>
  <c r="U302" i="5"/>
  <c r="T302" i="5"/>
  <c r="S302" i="5"/>
  <c r="R302" i="5"/>
  <c r="Q302" i="5"/>
  <c r="P302" i="5"/>
  <c r="O302" i="5"/>
  <c r="N302" i="5"/>
  <c r="M302" i="5"/>
  <c r="L302" i="5"/>
  <c r="I302" i="5"/>
  <c r="AI301" i="5"/>
  <c r="AH301" i="5" s="1"/>
  <c r="Z301" i="5"/>
  <c r="Y301" i="5"/>
  <c r="X301" i="5"/>
  <c r="W301" i="5"/>
  <c r="V301" i="5"/>
  <c r="U301" i="5"/>
  <c r="T301" i="5"/>
  <c r="S301" i="5"/>
  <c r="R301" i="5"/>
  <c r="Q301" i="5"/>
  <c r="P301" i="5"/>
  <c r="O301" i="5"/>
  <c r="N301" i="5"/>
  <c r="M301" i="5"/>
  <c r="L301" i="5"/>
  <c r="I301" i="5"/>
  <c r="AI300" i="5"/>
  <c r="AH300" i="5" s="1"/>
  <c r="Z300" i="5"/>
  <c r="Y300" i="5"/>
  <c r="X300" i="5"/>
  <c r="W300" i="5"/>
  <c r="V300" i="5"/>
  <c r="U300" i="5"/>
  <c r="T300" i="5"/>
  <c r="S300" i="5"/>
  <c r="R300" i="5"/>
  <c r="Q300" i="5"/>
  <c r="P300" i="5"/>
  <c r="O300" i="5"/>
  <c r="N300" i="5"/>
  <c r="M300" i="5"/>
  <c r="L300" i="5"/>
  <c r="I300" i="5"/>
  <c r="AI299" i="5"/>
  <c r="AH299" i="5" s="1"/>
  <c r="Z299" i="5"/>
  <c r="Y299" i="5"/>
  <c r="X299" i="5"/>
  <c r="W299" i="5"/>
  <c r="V299" i="5"/>
  <c r="U299" i="5"/>
  <c r="T299" i="5"/>
  <c r="S299" i="5"/>
  <c r="R299" i="5"/>
  <c r="Q299" i="5"/>
  <c r="P299" i="5"/>
  <c r="O299" i="5"/>
  <c r="N299" i="5"/>
  <c r="M299" i="5"/>
  <c r="L299" i="5"/>
  <c r="I299" i="5"/>
  <c r="AI298" i="5"/>
  <c r="AH298" i="5" s="1"/>
  <c r="Z298" i="5"/>
  <c r="Y298" i="5"/>
  <c r="X298" i="5"/>
  <c r="W298" i="5"/>
  <c r="V298" i="5"/>
  <c r="U298" i="5"/>
  <c r="T298" i="5"/>
  <c r="S298" i="5"/>
  <c r="R298" i="5"/>
  <c r="Q298" i="5"/>
  <c r="P298" i="5"/>
  <c r="O298" i="5"/>
  <c r="N298" i="5"/>
  <c r="M298" i="5"/>
  <c r="L298" i="5"/>
  <c r="I298" i="5"/>
  <c r="AI297" i="5"/>
  <c r="AH297" i="5" s="1"/>
  <c r="Z297" i="5"/>
  <c r="Y297" i="5"/>
  <c r="X297" i="5"/>
  <c r="W297" i="5"/>
  <c r="V297" i="5"/>
  <c r="U297" i="5"/>
  <c r="T297" i="5"/>
  <c r="S297" i="5"/>
  <c r="R297" i="5"/>
  <c r="Q297" i="5"/>
  <c r="P297" i="5"/>
  <c r="O297" i="5"/>
  <c r="N297" i="5"/>
  <c r="M297" i="5"/>
  <c r="L297" i="5"/>
  <c r="I297" i="5"/>
  <c r="AI296" i="5"/>
  <c r="AH296" i="5" s="1"/>
  <c r="Z296" i="5"/>
  <c r="Y296" i="5"/>
  <c r="X296" i="5"/>
  <c r="W296" i="5"/>
  <c r="V296" i="5"/>
  <c r="U296" i="5"/>
  <c r="T296" i="5"/>
  <c r="S296" i="5"/>
  <c r="R296" i="5"/>
  <c r="Q296" i="5"/>
  <c r="P296" i="5"/>
  <c r="O296" i="5"/>
  <c r="N296" i="5"/>
  <c r="M296" i="5"/>
  <c r="L296" i="5"/>
  <c r="I296" i="5"/>
  <c r="AI295" i="5"/>
  <c r="AH295" i="5" s="1"/>
  <c r="Z295" i="5"/>
  <c r="Y295" i="5"/>
  <c r="X295" i="5"/>
  <c r="W295" i="5"/>
  <c r="V295" i="5"/>
  <c r="U295" i="5"/>
  <c r="T295" i="5"/>
  <c r="S295" i="5"/>
  <c r="R295" i="5"/>
  <c r="Q295" i="5"/>
  <c r="P295" i="5"/>
  <c r="O295" i="5"/>
  <c r="N295" i="5"/>
  <c r="M295" i="5"/>
  <c r="L295" i="5"/>
  <c r="I295" i="5"/>
  <c r="AI294" i="5"/>
  <c r="AH294" i="5" s="1"/>
  <c r="Z294" i="5"/>
  <c r="Y294" i="5"/>
  <c r="X294" i="5"/>
  <c r="W294" i="5"/>
  <c r="V294" i="5"/>
  <c r="U294" i="5"/>
  <c r="T294" i="5"/>
  <c r="S294" i="5"/>
  <c r="R294" i="5"/>
  <c r="Q294" i="5"/>
  <c r="P294" i="5"/>
  <c r="O294" i="5"/>
  <c r="N294" i="5"/>
  <c r="M294" i="5"/>
  <c r="L294" i="5"/>
  <c r="I294" i="5"/>
  <c r="AI293" i="5"/>
  <c r="AH293" i="5" s="1"/>
  <c r="Z293" i="5"/>
  <c r="Y293" i="5"/>
  <c r="X293" i="5"/>
  <c r="W293" i="5"/>
  <c r="V293" i="5"/>
  <c r="U293" i="5"/>
  <c r="T293" i="5"/>
  <c r="S293" i="5"/>
  <c r="R293" i="5"/>
  <c r="Q293" i="5"/>
  <c r="P293" i="5"/>
  <c r="O293" i="5"/>
  <c r="N293" i="5"/>
  <c r="M293" i="5"/>
  <c r="L293" i="5"/>
  <c r="I293" i="5"/>
  <c r="AI292" i="5"/>
  <c r="AH292" i="5" s="1"/>
  <c r="Z292" i="5"/>
  <c r="Y292" i="5"/>
  <c r="X292" i="5"/>
  <c r="W292" i="5"/>
  <c r="V292" i="5"/>
  <c r="U292" i="5"/>
  <c r="T292" i="5"/>
  <c r="S292" i="5"/>
  <c r="R292" i="5"/>
  <c r="Q292" i="5"/>
  <c r="P292" i="5"/>
  <c r="O292" i="5"/>
  <c r="N292" i="5"/>
  <c r="M292" i="5"/>
  <c r="L292" i="5"/>
  <c r="I292" i="5"/>
  <c r="AI291" i="5"/>
  <c r="AH291" i="5" s="1"/>
  <c r="Z291" i="5"/>
  <c r="Y291" i="5"/>
  <c r="X291" i="5"/>
  <c r="W291" i="5"/>
  <c r="V291" i="5"/>
  <c r="U291" i="5"/>
  <c r="T291" i="5"/>
  <c r="S291" i="5"/>
  <c r="R291" i="5"/>
  <c r="Q291" i="5"/>
  <c r="P291" i="5"/>
  <c r="O291" i="5"/>
  <c r="N291" i="5"/>
  <c r="M291" i="5"/>
  <c r="L291" i="5"/>
  <c r="I291" i="5"/>
  <c r="AI290" i="5"/>
  <c r="AH290" i="5" s="1"/>
  <c r="Z290" i="5"/>
  <c r="Y290" i="5"/>
  <c r="X290" i="5"/>
  <c r="W290" i="5"/>
  <c r="V290" i="5"/>
  <c r="U290" i="5"/>
  <c r="T290" i="5"/>
  <c r="S290" i="5"/>
  <c r="R290" i="5"/>
  <c r="Q290" i="5"/>
  <c r="P290" i="5"/>
  <c r="O290" i="5"/>
  <c r="N290" i="5"/>
  <c r="M290" i="5"/>
  <c r="L290" i="5"/>
  <c r="I290" i="5"/>
  <c r="AI289" i="5"/>
  <c r="AH289" i="5" s="1"/>
  <c r="Z289" i="5"/>
  <c r="Y289" i="5"/>
  <c r="X289" i="5"/>
  <c r="W289" i="5"/>
  <c r="V289" i="5"/>
  <c r="U289" i="5"/>
  <c r="T289" i="5"/>
  <c r="S289" i="5"/>
  <c r="R289" i="5"/>
  <c r="Q289" i="5"/>
  <c r="P289" i="5"/>
  <c r="O289" i="5"/>
  <c r="N289" i="5"/>
  <c r="M289" i="5"/>
  <c r="L289" i="5"/>
  <c r="I289" i="5"/>
  <c r="AI288" i="5"/>
  <c r="AH288" i="5" s="1"/>
  <c r="Z288" i="5"/>
  <c r="Y288" i="5"/>
  <c r="X288" i="5"/>
  <c r="W288" i="5"/>
  <c r="V288" i="5"/>
  <c r="U288" i="5"/>
  <c r="T288" i="5"/>
  <c r="S288" i="5"/>
  <c r="R288" i="5"/>
  <c r="Q288" i="5"/>
  <c r="P288" i="5"/>
  <c r="O288" i="5"/>
  <c r="N288" i="5"/>
  <c r="M288" i="5"/>
  <c r="L288" i="5"/>
  <c r="I288" i="5"/>
  <c r="AI287" i="5"/>
  <c r="AH287" i="5" s="1"/>
  <c r="Z287" i="5"/>
  <c r="Y287" i="5"/>
  <c r="X287" i="5"/>
  <c r="W287" i="5"/>
  <c r="V287" i="5"/>
  <c r="U287" i="5"/>
  <c r="T287" i="5"/>
  <c r="S287" i="5"/>
  <c r="R287" i="5"/>
  <c r="Q287" i="5"/>
  <c r="P287" i="5"/>
  <c r="O287" i="5"/>
  <c r="N287" i="5"/>
  <c r="M287" i="5"/>
  <c r="L287" i="5"/>
  <c r="I287" i="5"/>
  <c r="AI286" i="5"/>
  <c r="AH286" i="5"/>
  <c r="Z286" i="5"/>
  <c r="Y286" i="5"/>
  <c r="X286" i="5"/>
  <c r="W286" i="5"/>
  <c r="V286" i="5"/>
  <c r="U286" i="5"/>
  <c r="T286" i="5"/>
  <c r="S286" i="5"/>
  <c r="R286" i="5"/>
  <c r="Q286" i="5"/>
  <c r="P286" i="5"/>
  <c r="O286" i="5"/>
  <c r="N286" i="5"/>
  <c r="M286" i="5"/>
  <c r="L286" i="5"/>
  <c r="I286" i="5"/>
  <c r="AI285" i="5"/>
  <c r="AH285" i="5" s="1"/>
  <c r="Z285" i="5"/>
  <c r="Y285" i="5"/>
  <c r="X285" i="5"/>
  <c r="W285" i="5"/>
  <c r="V285" i="5"/>
  <c r="U285" i="5"/>
  <c r="T285" i="5"/>
  <c r="S285" i="5"/>
  <c r="R285" i="5"/>
  <c r="Q285" i="5"/>
  <c r="P285" i="5"/>
  <c r="O285" i="5"/>
  <c r="N285" i="5"/>
  <c r="M285" i="5"/>
  <c r="L285" i="5"/>
  <c r="I285" i="5"/>
  <c r="AI284" i="5"/>
  <c r="AH284" i="5" s="1"/>
  <c r="Z284" i="5"/>
  <c r="Y284" i="5"/>
  <c r="X284" i="5"/>
  <c r="W284" i="5"/>
  <c r="V284" i="5"/>
  <c r="U284" i="5"/>
  <c r="T284" i="5"/>
  <c r="S284" i="5"/>
  <c r="R284" i="5"/>
  <c r="Q284" i="5"/>
  <c r="P284" i="5"/>
  <c r="O284" i="5"/>
  <c r="N284" i="5"/>
  <c r="M284" i="5"/>
  <c r="L284" i="5"/>
  <c r="I284" i="5"/>
  <c r="AI283" i="5"/>
  <c r="AH283" i="5"/>
  <c r="Z283" i="5"/>
  <c r="Y283" i="5"/>
  <c r="X283" i="5"/>
  <c r="W283" i="5"/>
  <c r="V283" i="5"/>
  <c r="U283" i="5"/>
  <c r="T283" i="5"/>
  <c r="S283" i="5"/>
  <c r="R283" i="5"/>
  <c r="Q283" i="5"/>
  <c r="P283" i="5"/>
  <c r="O283" i="5"/>
  <c r="N283" i="5"/>
  <c r="M283" i="5"/>
  <c r="L283" i="5"/>
  <c r="I283" i="5"/>
  <c r="AI282" i="5"/>
  <c r="AH282" i="5" s="1"/>
  <c r="Z282" i="5"/>
  <c r="Y282" i="5"/>
  <c r="X282" i="5"/>
  <c r="W282" i="5"/>
  <c r="V282" i="5"/>
  <c r="U282" i="5"/>
  <c r="T282" i="5"/>
  <c r="S282" i="5"/>
  <c r="R282" i="5"/>
  <c r="Q282" i="5"/>
  <c r="P282" i="5"/>
  <c r="O282" i="5"/>
  <c r="N282" i="5"/>
  <c r="M282" i="5"/>
  <c r="L282" i="5"/>
  <c r="I282" i="5"/>
  <c r="AI281" i="5"/>
  <c r="AH281" i="5" s="1"/>
  <c r="Z281" i="5"/>
  <c r="Y281" i="5"/>
  <c r="X281" i="5"/>
  <c r="W281" i="5"/>
  <c r="V281" i="5"/>
  <c r="U281" i="5"/>
  <c r="T281" i="5"/>
  <c r="S281" i="5"/>
  <c r="R281" i="5"/>
  <c r="Q281" i="5"/>
  <c r="P281" i="5"/>
  <c r="O281" i="5"/>
  <c r="N281" i="5"/>
  <c r="M281" i="5"/>
  <c r="L281" i="5"/>
  <c r="I281" i="5"/>
  <c r="AI280" i="5"/>
  <c r="AH280" i="5" s="1"/>
  <c r="Z280" i="5"/>
  <c r="Y280" i="5"/>
  <c r="X280" i="5"/>
  <c r="W280" i="5"/>
  <c r="V280" i="5"/>
  <c r="U280" i="5"/>
  <c r="T280" i="5"/>
  <c r="S280" i="5"/>
  <c r="R280" i="5"/>
  <c r="Q280" i="5"/>
  <c r="P280" i="5"/>
  <c r="O280" i="5"/>
  <c r="N280" i="5"/>
  <c r="M280" i="5"/>
  <c r="L280" i="5"/>
  <c r="I280" i="5"/>
  <c r="AI279" i="5"/>
  <c r="AH279" i="5" s="1"/>
  <c r="Z279" i="5"/>
  <c r="Y279" i="5"/>
  <c r="X279" i="5"/>
  <c r="W279" i="5"/>
  <c r="V279" i="5"/>
  <c r="U279" i="5"/>
  <c r="T279" i="5"/>
  <c r="S279" i="5"/>
  <c r="R279" i="5"/>
  <c r="Q279" i="5"/>
  <c r="P279" i="5"/>
  <c r="O279" i="5"/>
  <c r="N279" i="5"/>
  <c r="M279" i="5"/>
  <c r="L279" i="5"/>
  <c r="I279" i="5"/>
  <c r="AI278" i="5"/>
  <c r="AH278" i="5"/>
  <c r="Z278" i="5"/>
  <c r="Y278" i="5"/>
  <c r="X278" i="5"/>
  <c r="W278" i="5"/>
  <c r="V278" i="5"/>
  <c r="U278" i="5"/>
  <c r="T278" i="5"/>
  <c r="S278" i="5"/>
  <c r="R278" i="5"/>
  <c r="Q278" i="5"/>
  <c r="P278" i="5"/>
  <c r="O278" i="5"/>
  <c r="N278" i="5"/>
  <c r="M278" i="5"/>
  <c r="L278" i="5"/>
  <c r="I278" i="5"/>
  <c r="AI277" i="5"/>
  <c r="AH277" i="5" s="1"/>
  <c r="Z277" i="5"/>
  <c r="Y277" i="5"/>
  <c r="X277" i="5"/>
  <c r="W277" i="5"/>
  <c r="V277" i="5"/>
  <c r="U277" i="5"/>
  <c r="T277" i="5"/>
  <c r="S277" i="5"/>
  <c r="R277" i="5"/>
  <c r="Q277" i="5"/>
  <c r="P277" i="5"/>
  <c r="O277" i="5"/>
  <c r="N277" i="5"/>
  <c r="M277" i="5"/>
  <c r="L277" i="5"/>
  <c r="I277" i="5"/>
  <c r="AI276" i="5"/>
  <c r="AH276" i="5" s="1"/>
  <c r="Z276" i="5"/>
  <c r="Y276" i="5"/>
  <c r="X276" i="5"/>
  <c r="W276" i="5"/>
  <c r="V276" i="5"/>
  <c r="U276" i="5"/>
  <c r="T276" i="5"/>
  <c r="S276" i="5"/>
  <c r="R276" i="5"/>
  <c r="Q276" i="5"/>
  <c r="P276" i="5"/>
  <c r="O276" i="5"/>
  <c r="N276" i="5"/>
  <c r="M276" i="5"/>
  <c r="L276" i="5"/>
  <c r="I276" i="5"/>
  <c r="AI275" i="5"/>
  <c r="AH275" i="5" s="1"/>
  <c r="Z275" i="5"/>
  <c r="Y275" i="5"/>
  <c r="X275" i="5"/>
  <c r="W275" i="5"/>
  <c r="V275" i="5"/>
  <c r="U275" i="5"/>
  <c r="T275" i="5"/>
  <c r="S275" i="5"/>
  <c r="R275" i="5"/>
  <c r="Q275" i="5"/>
  <c r="P275" i="5"/>
  <c r="O275" i="5"/>
  <c r="N275" i="5"/>
  <c r="M275" i="5"/>
  <c r="L275" i="5"/>
  <c r="I275" i="5"/>
  <c r="AI274" i="5"/>
  <c r="AH274" i="5" s="1"/>
  <c r="Z274" i="5"/>
  <c r="Y274" i="5"/>
  <c r="X274" i="5"/>
  <c r="W274" i="5"/>
  <c r="V274" i="5"/>
  <c r="U274" i="5"/>
  <c r="T274" i="5"/>
  <c r="S274" i="5"/>
  <c r="R274" i="5"/>
  <c r="Q274" i="5"/>
  <c r="P274" i="5"/>
  <c r="O274" i="5"/>
  <c r="N274" i="5"/>
  <c r="M274" i="5"/>
  <c r="L274" i="5"/>
  <c r="I274" i="5"/>
  <c r="AI273" i="5"/>
  <c r="AH273" i="5" s="1"/>
  <c r="Z273" i="5"/>
  <c r="Y273" i="5"/>
  <c r="X273" i="5"/>
  <c r="W273" i="5"/>
  <c r="V273" i="5"/>
  <c r="U273" i="5"/>
  <c r="T273" i="5"/>
  <c r="S273" i="5"/>
  <c r="R273" i="5"/>
  <c r="Q273" i="5"/>
  <c r="P273" i="5"/>
  <c r="O273" i="5"/>
  <c r="N273" i="5"/>
  <c r="M273" i="5"/>
  <c r="L273" i="5"/>
  <c r="I273" i="5"/>
  <c r="AI272" i="5"/>
  <c r="AH272" i="5" s="1"/>
  <c r="Z272" i="5"/>
  <c r="Y272" i="5"/>
  <c r="X272" i="5"/>
  <c r="W272" i="5"/>
  <c r="V272" i="5"/>
  <c r="U272" i="5"/>
  <c r="T272" i="5"/>
  <c r="S272" i="5"/>
  <c r="R272" i="5"/>
  <c r="Q272" i="5"/>
  <c r="P272" i="5"/>
  <c r="O272" i="5"/>
  <c r="N272" i="5"/>
  <c r="M272" i="5"/>
  <c r="L272" i="5"/>
  <c r="I272" i="5"/>
  <c r="AI271" i="5"/>
  <c r="AH271" i="5" s="1"/>
  <c r="Z271" i="5"/>
  <c r="Y271" i="5"/>
  <c r="X271" i="5"/>
  <c r="W271" i="5"/>
  <c r="V271" i="5"/>
  <c r="U271" i="5"/>
  <c r="T271" i="5"/>
  <c r="S271" i="5"/>
  <c r="R271" i="5"/>
  <c r="Q271" i="5"/>
  <c r="P271" i="5"/>
  <c r="O271" i="5"/>
  <c r="N271" i="5"/>
  <c r="M271" i="5"/>
  <c r="L271" i="5"/>
  <c r="I271" i="5"/>
  <c r="AI270" i="5"/>
  <c r="AH270" i="5" s="1"/>
  <c r="Z270" i="5"/>
  <c r="Y270" i="5"/>
  <c r="X270" i="5"/>
  <c r="W270" i="5"/>
  <c r="V270" i="5"/>
  <c r="U270" i="5"/>
  <c r="T270" i="5"/>
  <c r="S270" i="5"/>
  <c r="R270" i="5"/>
  <c r="Q270" i="5"/>
  <c r="P270" i="5"/>
  <c r="O270" i="5"/>
  <c r="N270" i="5"/>
  <c r="M270" i="5"/>
  <c r="L270" i="5"/>
  <c r="I270" i="5"/>
  <c r="AI269" i="5"/>
  <c r="AH269" i="5" s="1"/>
  <c r="Z269" i="5"/>
  <c r="Y269" i="5"/>
  <c r="X269" i="5"/>
  <c r="W269" i="5"/>
  <c r="V269" i="5"/>
  <c r="U269" i="5"/>
  <c r="T269" i="5"/>
  <c r="S269" i="5"/>
  <c r="R269" i="5"/>
  <c r="Q269" i="5"/>
  <c r="P269" i="5"/>
  <c r="O269" i="5"/>
  <c r="N269" i="5"/>
  <c r="M269" i="5"/>
  <c r="L269" i="5"/>
  <c r="I269" i="5"/>
  <c r="AI268" i="5"/>
  <c r="AH268" i="5" s="1"/>
  <c r="Z268" i="5"/>
  <c r="Y268" i="5"/>
  <c r="X268" i="5"/>
  <c r="W268" i="5"/>
  <c r="V268" i="5"/>
  <c r="U268" i="5"/>
  <c r="T268" i="5"/>
  <c r="S268" i="5"/>
  <c r="R268" i="5"/>
  <c r="Q268" i="5"/>
  <c r="P268" i="5"/>
  <c r="O268" i="5"/>
  <c r="N268" i="5"/>
  <c r="M268" i="5"/>
  <c r="L268" i="5"/>
  <c r="I268" i="5"/>
  <c r="AI267" i="5"/>
  <c r="AH267" i="5" s="1"/>
  <c r="Z267" i="5"/>
  <c r="Y267" i="5"/>
  <c r="X267" i="5"/>
  <c r="W267" i="5"/>
  <c r="V267" i="5"/>
  <c r="U267" i="5"/>
  <c r="T267" i="5"/>
  <c r="S267" i="5"/>
  <c r="R267" i="5"/>
  <c r="Q267" i="5"/>
  <c r="P267" i="5"/>
  <c r="O267" i="5"/>
  <c r="N267" i="5"/>
  <c r="M267" i="5"/>
  <c r="L267" i="5"/>
  <c r="I267" i="5"/>
  <c r="AI266" i="5"/>
  <c r="AH266" i="5" s="1"/>
  <c r="Z266" i="5"/>
  <c r="Y266" i="5"/>
  <c r="X266" i="5"/>
  <c r="W266" i="5"/>
  <c r="V266" i="5"/>
  <c r="U266" i="5"/>
  <c r="T266" i="5"/>
  <c r="S266" i="5"/>
  <c r="R266" i="5"/>
  <c r="Q266" i="5"/>
  <c r="P266" i="5"/>
  <c r="O266" i="5"/>
  <c r="N266" i="5"/>
  <c r="M266" i="5"/>
  <c r="L266" i="5"/>
  <c r="I266" i="5"/>
  <c r="AI265" i="5"/>
  <c r="AH265" i="5" s="1"/>
  <c r="Z265" i="5"/>
  <c r="Y265" i="5"/>
  <c r="X265" i="5"/>
  <c r="W265" i="5"/>
  <c r="V265" i="5"/>
  <c r="U265" i="5"/>
  <c r="T265" i="5"/>
  <c r="S265" i="5"/>
  <c r="R265" i="5"/>
  <c r="Q265" i="5"/>
  <c r="P265" i="5"/>
  <c r="O265" i="5"/>
  <c r="N265" i="5"/>
  <c r="M265" i="5"/>
  <c r="L265" i="5"/>
  <c r="I265" i="5"/>
  <c r="AI264" i="5"/>
  <c r="AH264" i="5" s="1"/>
  <c r="Z264" i="5"/>
  <c r="Y264" i="5"/>
  <c r="X264" i="5"/>
  <c r="W264" i="5"/>
  <c r="V264" i="5"/>
  <c r="U264" i="5"/>
  <c r="T264" i="5"/>
  <c r="S264" i="5"/>
  <c r="R264" i="5"/>
  <c r="Q264" i="5"/>
  <c r="P264" i="5"/>
  <c r="O264" i="5"/>
  <c r="N264" i="5"/>
  <c r="M264" i="5"/>
  <c r="L264" i="5"/>
  <c r="I264" i="5"/>
  <c r="AI263" i="5"/>
  <c r="AH263" i="5" s="1"/>
  <c r="Z263" i="5"/>
  <c r="Y263" i="5"/>
  <c r="X263" i="5"/>
  <c r="W263" i="5"/>
  <c r="V263" i="5"/>
  <c r="U263" i="5"/>
  <c r="T263" i="5"/>
  <c r="S263" i="5"/>
  <c r="R263" i="5"/>
  <c r="Q263" i="5"/>
  <c r="P263" i="5"/>
  <c r="O263" i="5"/>
  <c r="N263" i="5"/>
  <c r="M263" i="5"/>
  <c r="L263" i="5"/>
  <c r="I263" i="5"/>
  <c r="AI262" i="5"/>
  <c r="AH262" i="5" s="1"/>
  <c r="Z262" i="5"/>
  <c r="Y262" i="5"/>
  <c r="X262" i="5"/>
  <c r="W262" i="5"/>
  <c r="V262" i="5"/>
  <c r="U262" i="5"/>
  <c r="T262" i="5"/>
  <c r="S262" i="5"/>
  <c r="R262" i="5"/>
  <c r="Q262" i="5"/>
  <c r="P262" i="5"/>
  <c r="O262" i="5"/>
  <c r="N262" i="5"/>
  <c r="M262" i="5"/>
  <c r="L262" i="5"/>
  <c r="I262" i="5"/>
  <c r="AI261" i="5"/>
  <c r="AH261" i="5" s="1"/>
  <c r="Z261" i="5"/>
  <c r="Y261" i="5"/>
  <c r="X261" i="5"/>
  <c r="W261" i="5"/>
  <c r="V261" i="5"/>
  <c r="U261" i="5"/>
  <c r="T261" i="5"/>
  <c r="S261" i="5"/>
  <c r="R261" i="5"/>
  <c r="Q261" i="5"/>
  <c r="P261" i="5"/>
  <c r="O261" i="5"/>
  <c r="N261" i="5"/>
  <c r="M261" i="5"/>
  <c r="L261" i="5"/>
  <c r="I261" i="5"/>
  <c r="AI260" i="5"/>
  <c r="AH260" i="5" s="1"/>
  <c r="Z260" i="5"/>
  <c r="Y260" i="5"/>
  <c r="X260" i="5"/>
  <c r="W260" i="5"/>
  <c r="V260" i="5"/>
  <c r="U260" i="5"/>
  <c r="T260" i="5"/>
  <c r="S260" i="5"/>
  <c r="R260" i="5"/>
  <c r="Q260" i="5"/>
  <c r="P260" i="5"/>
  <c r="O260" i="5"/>
  <c r="N260" i="5"/>
  <c r="M260" i="5"/>
  <c r="L260" i="5"/>
  <c r="I260" i="5"/>
  <c r="AI259" i="5"/>
  <c r="AH259" i="5" s="1"/>
  <c r="Z259" i="5"/>
  <c r="Y259" i="5"/>
  <c r="X259" i="5"/>
  <c r="W259" i="5"/>
  <c r="V259" i="5"/>
  <c r="U259" i="5"/>
  <c r="T259" i="5"/>
  <c r="S259" i="5"/>
  <c r="R259" i="5"/>
  <c r="Q259" i="5"/>
  <c r="P259" i="5"/>
  <c r="O259" i="5"/>
  <c r="N259" i="5"/>
  <c r="M259" i="5"/>
  <c r="L259" i="5"/>
  <c r="I259" i="5"/>
  <c r="AI258" i="5"/>
  <c r="AH258" i="5" s="1"/>
  <c r="Z258" i="5"/>
  <c r="Y258" i="5"/>
  <c r="X258" i="5"/>
  <c r="W258" i="5"/>
  <c r="V258" i="5"/>
  <c r="U258" i="5"/>
  <c r="T258" i="5"/>
  <c r="S258" i="5"/>
  <c r="R258" i="5"/>
  <c r="Q258" i="5"/>
  <c r="P258" i="5"/>
  <c r="O258" i="5"/>
  <c r="N258" i="5"/>
  <c r="M258" i="5"/>
  <c r="L258" i="5"/>
  <c r="I258" i="5"/>
  <c r="AI257" i="5"/>
  <c r="AH257" i="5" s="1"/>
  <c r="Z257" i="5"/>
  <c r="Y257" i="5"/>
  <c r="X257" i="5"/>
  <c r="W257" i="5"/>
  <c r="V257" i="5"/>
  <c r="U257" i="5"/>
  <c r="T257" i="5"/>
  <c r="S257" i="5"/>
  <c r="R257" i="5"/>
  <c r="Q257" i="5"/>
  <c r="P257" i="5"/>
  <c r="O257" i="5"/>
  <c r="N257" i="5"/>
  <c r="M257" i="5"/>
  <c r="L257" i="5"/>
  <c r="I257" i="5"/>
  <c r="AI256" i="5"/>
  <c r="AH256" i="5" s="1"/>
  <c r="Z256" i="5"/>
  <c r="Y256" i="5"/>
  <c r="X256" i="5"/>
  <c r="W256" i="5"/>
  <c r="V256" i="5"/>
  <c r="U256" i="5"/>
  <c r="T256" i="5"/>
  <c r="S256" i="5"/>
  <c r="R256" i="5"/>
  <c r="Q256" i="5"/>
  <c r="P256" i="5"/>
  <c r="O256" i="5"/>
  <c r="N256" i="5"/>
  <c r="M256" i="5"/>
  <c r="L256" i="5"/>
  <c r="I256" i="5"/>
  <c r="AI255" i="5"/>
  <c r="AH255" i="5" s="1"/>
  <c r="Z255" i="5"/>
  <c r="Y255" i="5"/>
  <c r="X255" i="5"/>
  <c r="W255" i="5"/>
  <c r="V255" i="5"/>
  <c r="U255" i="5"/>
  <c r="T255" i="5"/>
  <c r="S255" i="5"/>
  <c r="R255" i="5"/>
  <c r="Q255" i="5"/>
  <c r="P255" i="5"/>
  <c r="O255" i="5"/>
  <c r="N255" i="5"/>
  <c r="M255" i="5"/>
  <c r="L255" i="5"/>
  <c r="I255" i="5"/>
  <c r="AI254" i="5"/>
  <c r="AH254" i="5" s="1"/>
  <c r="Z254" i="5"/>
  <c r="Y254" i="5"/>
  <c r="X254" i="5"/>
  <c r="W254" i="5"/>
  <c r="V254" i="5"/>
  <c r="U254" i="5"/>
  <c r="T254" i="5"/>
  <c r="S254" i="5"/>
  <c r="R254" i="5"/>
  <c r="Q254" i="5"/>
  <c r="P254" i="5"/>
  <c r="O254" i="5"/>
  <c r="N254" i="5"/>
  <c r="M254" i="5"/>
  <c r="L254" i="5"/>
  <c r="I254" i="5"/>
  <c r="AI253" i="5"/>
  <c r="AH253" i="5" s="1"/>
  <c r="Z253" i="5"/>
  <c r="Y253" i="5"/>
  <c r="X253" i="5"/>
  <c r="W253" i="5"/>
  <c r="V253" i="5"/>
  <c r="U253" i="5"/>
  <c r="T253" i="5"/>
  <c r="S253" i="5"/>
  <c r="R253" i="5"/>
  <c r="Q253" i="5"/>
  <c r="P253" i="5"/>
  <c r="O253" i="5"/>
  <c r="N253" i="5"/>
  <c r="M253" i="5"/>
  <c r="L253" i="5"/>
  <c r="I253" i="5"/>
  <c r="AI252" i="5"/>
  <c r="AH252" i="5" s="1"/>
  <c r="Z252" i="5"/>
  <c r="Y252" i="5"/>
  <c r="X252" i="5"/>
  <c r="W252" i="5"/>
  <c r="V252" i="5"/>
  <c r="U252" i="5"/>
  <c r="T252" i="5"/>
  <c r="S252" i="5"/>
  <c r="R252" i="5"/>
  <c r="Q252" i="5"/>
  <c r="P252" i="5"/>
  <c r="O252" i="5"/>
  <c r="N252" i="5"/>
  <c r="M252" i="5"/>
  <c r="L252" i="5"/>
  <c r="I252" i="5"/>
  <c r="AI251" i="5"/>
  <c r="AH251" i="5" s="1"/>
  <c r="Z251" i="5"/>
  <c r="Y251" i="5"/>
  <c r="X251" i="5"/>
  <c r="W251" i="5"/>
  <c r="V251" i="5"/>
  <c r="U251" i="5"/>
  <c r="T251" i="5"/>
  <c r="S251" i="5"/>
  <c r="R251" i="5"/>
  <c r="Q251" i="5"/>
  <c r="P251" i="5"/>
  <c r="O251" i="5"/>
  <c r="N251" i="5"/>
  <c r="M251" i="5"/>
  <c r="L251" i="5"/>
  <c r="I251" i="5"/>
  <c r="AI250" i="5"/>
  <c r="AH250" i="5" s="1"/>
  <c r="Z250" i="5"/>
  <c r="Y250" i="5"/>
  <c r="X250" i="5"/>
  <c r="W250" i="5"/>
  <c r="V250" i="5"/>
  <c r="U250" i="5"/>
  <c r="T250" i="5"/>
  <c r="S250" i="5"/>
  <c r="R250" i="5"/>
  <c r="Q250" i="5"/>
  <c r="P250" i="5"/>
  <c r="O250" i="5"/>
  <c r="N250" i="5"/>
  <c r="M250" i="5"/>
  <c r="L250" i="5"/>
  <c r="I250" i="5"/>
  <c r="AI249" i="5"/>
  <c r="AH249" i="5" s="1"/>
  <c r="Z249" i="5"/>
  <c r="Y249" i="5"/>
  <c r="X249" i="5"/>
  <c r="W249" i="5"/>
  <c r="V249" i="5"/>
  <c r="U249" i="5"/>
  <c r="T249" i="5"/>
  <c r="S249" i="5"/>
  <c r="R249" i="5"/>
  <c r="Q249" i="5"/>
  <c r="P249" i="5"/>
  <c r="O249" i="5"/>
  <c r="N249" i="5"/>
  <c r="M249" i="5"/>
  <c r="L249" i="5"/>
  <c r="I249" i="5"/>
  <c r="AI248" i="5"/>
  <c r="AH248" i="5" s="1"/>
  <c r="Z248" i="5"/>
  <c r="Y248" i="5"/>
  <c r="X248" i="5"/>
  <c r="W248" i="5"/>
  <c r="V248" i="5"/>
  <c r="U248" i="5"/>
  <c r="T248" i="5"/>
  <c r="S248" i="5"/>
  <c r="R248" i="5"/>
  <c r="Q248" i="5"/>
  <c r="P248" i="5"/>
  <c r="O248" i="5"/>
  <c r="N248" i="5"/>
  <c r="M248" i="5"/>
  <c r="L248" i="5"/>
  <c r="I248" i="5"/>
  <c r="AI247" i="5"/>
  <c r="AH247" i="5" s="1"/>
  <c r="Z247" i="5"/>
  <c r="Y247" i="5"/>
  <c r="X247" i="5"/>
  <c r="W247" i="5"/>
  <c r="V247" i="5"/>
  <c r="U247" i="5"/>
  <c r="T247" i="5"/>
  <c r="S247" i="5"/>
  <c r="R247" i="5"/>
  <c r="Q247" i="5"/>
  <c r="P247" i="5"/>
  <c r="O247" i="5"/>
  <c r="N247" i="5"/>
  <c r="M247" i="5"/>
  <c r="L247" i="5"/>
  <c r="I247" i="5"/>
  <c r="AI246" i="5"/>
  <c r="AH246" i="5" s="1"/>
  <c r="Z246" i="5"/>
  <c r="Y246" i="5"/>
  <c r="X246" i="5"/>
  <c r="W246" i="5"/>
  <c r="V246" i="5"/>
  <c r="U246" i="5"/>
  <c r="T246" i="5"/>
  <c r="S246" i="5"/>
  <c r="R246" i="5"/>
  <c r="Q246" i="5"/>
  <c r="P246" i="5"/>
  <c r="O246" i="5"/>
  <c r="N246" i="5"/>
  <c r="M246" i="5"/>
  <c r="L246" i="5"/>
  <c r="I246" i="5"/>
  <c r="AI245" i="5"/>
  <c r="AH245" i="5" s="1"/>
  <c r="Z245" i="5"/>
  <c r="Y245" i="5"/>
  <c r="X245" i="5"/>
  <c r="W245" i="5"/>
  <c r="V245" i="5"/>
  <c r="U245" i="5"/>
  <c r="T245" i="5"/>
  <c r="S245" i="5"/>
  <c r="R245" i="5"/>
  <c r="Q245" i="5"/>
  <c r="P245" i="5"/>
  <c r="O245" i="5"/>
  <c r="N245" i="5"/>
  <c r="M245" i="5"/>
  <c r="L245" i="5"/>
  <c r="I245" i="5"/>
  <c r="AI244" i="5"/>
  <c r="AH244" i="5" s="1"/>
  <c r="Z244" i="5"/>
  <c r="Y244" i="5"/>
  <c r="X244" i="5"/>
  <c r="W244" i="5"/>
  <c r="V244" i="5"/>
  <c r="U244" i="5"/>
  <c r="T244" i="5"/>
  <c r="S244" i="5"/>
  <c r="R244" i="5"/>
  <c r="Q244" i="5"/>
  <c r="P244" i="5"/>
  <c r="O244" i="5"/>
  <c r="N244" i="5"/>
  <c r="M244" i="5"/>
  <c r="L244" i="5"/>
  <c r="I244" i="5"/>
  <c r="AI243" i="5"/>
  <c r="AH243" i="5" s="1"/>
  <c r="Z243" i="5"/>
  <c r="Y243" i="5"/>
  <c r="X243" i="5"/>
  <c r="W243" i="5"/>
  <c r="V243" i="5"/>
  <c r="U243" i="5"/>
  <c r="T243" i="5"/>
  <c r="S243" i="5"/>
  <c r="R243" i="5"/>
  <c r="Q243" i="5"/>
  <c r="P243" i="5"/>
  <c r="O243" i="5"/>
  <c r="N243" i="5"/>
  <c r="M243" i="5"/>
  <c r="L243" i="5"/>
  <c r="I243" i="5"/>
  <c r="AI242" i="5"/>
  <c r="AH242" i="5" s="1"/>
  <c r="Z242" i="5"/>
  <c r="Y242" i="5"/>
  <c r="X242" i="5"/>
  <c r="W242" i="5"/>
  <c r="V242" i="5"/>
  <c r="U242" i="5"/>
  <c r="T242" i="5"/>
  <c r="S242" i="5"/>
  <c r="R242" i="5"/>
  <c r="Q242" i="5"/>
  <c r="P242" i="5"/>
  <c r="O242" i="5"/>
  <c r="N242" i="5"/>
  <c r="M242" i="5"/>
  <c r="L242" i="5"/>
  <c r="I242" i="5"/>
  <c r="AI241" i="5"/>
  <c r="AH241" i="5" s="1"/>
  <c r="Z241" i="5"/>
  <c r="Y241" i="5"/>
  <c r="X241" i="5"/>
  <c r="W241" i="5"/>
  <c r="V241" i="5"/>
  <c r="U241" i="5"/>
  <c r="T241" i="5"/>
  <c r="S241" i="5"/>
  <c r="R241" i="5"/>
  <c r="Q241" i="5"/>
  <c r="P241" i="5"/>
  <c r="O241" i="5"/>
  <c r="N241" i="5"/>
  <c r="M241" i="5"/>
  <c r="L241" i="5"/>
  <c r="I241" i="5"/>
  <c r="AI240" i="5"/>
  <c r="AH240" i="5" s="1"/>
  <c r="Z240" i="5"/>
  <c r="Y240" i="5"/>
  <c r="X240" i="5"/>
  <c r="W240" i="5"/>
  <c r="V240" i="5"/>
  <c r="U240" i="5"/>
  <c r="T240" i="5"/>
  <c r="S240" i="5"/>
  <c r="R240" i="5"/>
  <c r="Q240" i="5"/>
  <c r="P240" i="5"/>
  <c r="O240" i="5"/>
  <c r="N240" i="5"/>
  <c r="M240" i="5"/>
  <c r="L240" i="5"/>
  <c r="I240" i="5"/>
  <c r="AI239" i="5"/>
  <c r="AH239" i="5" s="1"/>
  <c r="Z239" i="5"/>
  <c r="Y239" i="5"/>
  <c r="X239" i="5"/>
  <c r="W239" i="5"/>
  <c r="V239" i="5"/>
  <c r="U239" i="5"/>
  <c r="T239" i="5"/>
  <c r="S239" i="5"/>
  <c r="R239" i="5"/>
  <c r="Q239" i="5"/>
  <c r="P239" i="5"/>
  <c r="O239" i="5"/>
  <c r="N239" i="5"/>
  <c r="M239" i="5"/>
  <c r="L239" i="5"/>
  <c r="I239" i="5"/>
  <c r="AI238" i="5"/>
  <c r="AH238" i="5" s="1"/>
  <c r="Z238" i="5"/>
  <c r="Y238" i="5"/>
  <c r="X238" i="5"/>
  <c r="W238" i="5"/>
  <c r="V238" i="5"/>
  <c r="U238" i="5"/>
  <c r="T238" i="5"/>
  <c r="S238" i="5"/>
  <c r="R238" i="5"/>
  <c r="Q238" i="5"/>
  <c r="P238" i="5"/>
  <c r="O238" i="5"/>
  <c r="N238" i="5"/>
  <c r="M238" i="5"/>
  <c r="L238" i="5"/>
  <c r="I238" i="5"/>
  <c r="AI237" i="5"/>
  <c r="AH237" i="5" s="1"/>
  <c r="Z237" i="5"/>
  <c r="Y237" i="5"/>
  <c r="X237" i="5"/>
  <c r="W237" i="5"/>
  <c r="V237" i="5"/>
  <c r="U237" i="5"/>
  <c r="T237" i="5"/>
  <c r="S237" i="5"/>
  <c r="R237" i="5"/>
  <c r="Q237" i="5"/>
  <c r="P237" i="5"/>
  <c r="O237" i="5"/>
  <c r="N237" i="5"/>
  <c r="M237" i="5"/>
  <c r="L237" i="5"/>
  <c r="I237" i="5"/>
  <c r="AI236" i="5"/>
  <c r="AH236" i="5" s="1"/>
  <c r="Z236" i="5"/>
  <c r="Y236" i="5"/>
  <c r="X236" i="5"/>
  <c r="W236" i="5"/>
  <c r="V236" i="5"/>
  <c r="U236" i="5"/>
  <c r="T236" i="5"/>
  <c r="S236" i="5"/>
  <c r="R236" i="5"/>
  <c r="Q236" i="5"/>
  <c r="P236" i="5"/>
  <c r="O236" i="5"/>
  <c r="N236" i="5"/>
  <c r="M236" i="5"/>
  <c r="L236" i="5"/>
  <c r="I236" i="5"/>
  <c r="AI235" i="5"/>
  <c r="AH235" i="5" s="1"/>
  <c r="Z235" i="5"/>
  <c r="Y235" i="5"/>
  <c r="X235" i="5"/>
  <c r="W235" i="5"/>
  <c r="V235" i="5"/>
  <c r="U235" i="5"/>
  <c r="T235" i="5"/>
  <c r="S235" i="5"/>
  <c r="R235" i="5"/>
  <c r="Q235" i="5"/>
  <c r="P235" i="5"/>
  <c r="O235" i="5"/>
  <c r="N235" i="5"/>
  <c r="M235" i="5"/>
  <c r="L235" i="5"/>
  <c r="I235" i="5"/>
  <c r="AI234" i="5"/>
  <c r="AH234" i="5"/>
  <c r="Z234" i="5"/>
  <c r="Y234" i="5"/>
  <c r="X234" i="5"/>
  <c r="W234" i="5"/>
  <c r="V234" i="5"/>
  <c r="U234" i="5"/>
  <c r="T234" i="5"/>
  <c r="S234" i="5"/>
  <c r="R234" i="5"/>
  <c r="Q234" i="5"/>
  <c r="P234" i="5"/>
  <c r="O234" i="5"/>
  <c r="N234" i="5"/>
  <c r="M234" i="5"/>
  <c r="L234" i="5"/>
  <c r="I234" i="5"/>
  <c r="AI233" i="5"/>
  <c r="AH233" i="5" s="1"/>
  <c r="Z233" i="5"/>
  <c r="Y233" i="5"/>
  <c r="X233" i="5"/>
  <c r="W233" i="5"/>
  <c r="V233" i="5"/>
  <c r="U233" i="5"/>
  <c r="T233" i="5"/>
  <c r="S233" i="5"/>
  <c r="R233" i="5"/>
  <c r="Q233" i="5"/>
  <c r="P233" i="5"/>
  <c r="O233" i="5"/>
  <c r="N233" i="5"/>
  <c r="M233" i="5"/>
  <c r="L233" i="5"/>
  <c r="I233" i="5"/>
  <c r="AI232" i="5"/>
  <c r="AH232" i="5" s="1"/>
  <c r="Z232" i="5"/>
  <c r="Y232" i="5"/>
  <c r="X232" i="5"/>
  <c r="W232" i="5"/>
  <c r="V232" i="5"/>
  <c r="U232" i="5"/>
  <c r="T232" i="5"/>
  <c r="S232" i="5"/>
  <c r="R232" i="5"/>
  <c r="Q232" i="5"/>
  <c r="P232" i="5"/>
  <c r="O232" i="5"/>
  <c r="N232" i="5"/>
  <c r="M232" i="5"/>
  <c r="L232" i="5"/>
  <c r="I232" i="5"/>
  <c r="AI231" i="5"/>
  <c r="AH231" i="5" s="1"/>
  <c r="Z231" i="5"/>
  <c r="Y231" i="5"/>
  <c r="X231" i="5"/>
  <c r="W231" i="5"/>
  <c r="V231" i="5"/>
  <c r="U231" i="5"/>
  <c r="T231" i="5"/>
  <c r="S231" i="5"/>
  <c r="R231" i="5"/>
  <c r="Q231" i="5"/>
  <c r="P231" i="5"/>
  <c r="O231" i="5"/>
  <c r="N231" i="5"/>
  <c r="M231" i="5"/>
  <c r="L231" i="5"/>
  <c r="I231" i="5"/>
  <c r="AI230" i="5"/>
  <c r="AH230" i="5" s="1"/>
  <c r="Z230" i="5"/>
  <c r="Y230" i="5"/>
  <c r="X230" i="5"/>
  <c r="W230" i="5"/>
  <c r="V230" i="5"/>
  <c r="U230" i="5"/>
  <c r="T230" i="5"/>
  <c r="S230" i="5"/>
  <c r="R230" i="5"/>
  <c r="Q230" i="5"/>
  <c r="P230" i="5"/>
  <c r="O230" i="5"/>
  <c r="N230" i="5"/>
  <c r="M230" i="5"/>
  <c r="L230" i="5"/>
  <c r="I230" i="5"/>
  <c r="AI229" i="5"/>
  <c r="AH229" i="5" s="1"/>
  <c r="Z229" i="5"/>
  <c r="Y229" i="5"/>
  <c r="X229" i="5"/>
  <c r="W229" i="5"/>
  <c r="V229" i="5"/>
  <c r="U229" i="5"/>
  <c r="T229" i="5"/>
  <c r="S229" i="5"/>
  <c r="R229" i="5"/>
  <c r="Q229" i="5"/>
  <c r="P229" i="5"/>
  <c r="O229" i="5"/>
  <c r="N229" i="5"/>
  <c r="M229" i="5"/>
  <c r="L229" i="5"/>
  <c r="I229" i="5"/>
  <c r="AI228" i="5"/>
  <c r="AH228" i="5" s="1"/>
  <c r="Z228" i="5"/>
  <c r="Y228" i="5"/>
  <c r="X228" i="5"/>
  <c r="W228" i="5"/>
  <c r="V228" i="5"/>
  <c r="U228" i="5"/>
  <c r="T228" i="5"/>
  <c r="S228" i="5"/>
  <c r="R228" i="5"/>
  <c r="Q228" i="5"/>
  <c r="P228" i="5"/>
  <c r="O228" i="5"/>
  <c r="N228" i="5"/>
  <c r="M228" i="5"/>
  <c r="L228" i="5"/>
  <c r="I228" i="5"/>
  <c r="AI227" i="5"/>
  <c r="AH227" i="5" s="1"/>
  <c r="Z227" i="5"/>
  <c r="Y227" i="5"/>
  <c r="X227" i="5"/>
  <c r="W227" i="5"/>
  <c r="V227" i="5"/>
  <c r="U227" i="5"/>
  <c r="T227" i="5"/>
  <c r="S227" i="5"/>
  <c r="R227" i="5"/>
  <c r="Q227" i="5"/>
  <c r="P227" i="5"/>
  <c r="O227" i="5"/>
  <c r="N227" i="5"/>
  <c r="M227" i="5"/>
  <c r="L227" i="5"/>
  <c r="I227" i="5"/>
  <c r="AI226" i="5"/>
  <c r="AH226" i="5" s="1"/>
  <c r="Z226" i="5"/>
  <c r="Y226" i="5"/>
  <c r="X226" i="5"/>
  <c r="W226" i="5"/>
  <c r="V226" i="5"/>
  <c r="U226" i="5"/>
  <c r="T226" i="5"/>
  <c r="S226" i="5"/>
  <c r="R226" i="5"/>
  <c r="Q226" i="5"/>
  <c r="P226" i="5"/>
  <c r="O226" i="5"/>
  <c r="N226" i="5"/>
  <c r="M226" i="5"/>
  <c r="L226" i="5"/>
  <c r="I226" i="5"/>
  <c r="AI225" i="5"/>
  <c r="AH225" i="5" s="1"/>
  <c r="Z225" i="5"/>
  <c r="Y225" i="5"/>
  <c r="X225" i="5"/>
  <c r="W225" i="5"/>
  <c r="V225" i="5"/>
  <c r="U225" i="5"/>
  <c r="T225" i="5"/>
  <c r="S225" i="5"/>
  <c r="R225" i="5"/>
  <c r="Q225" i="5"/>
  <c r="P225" i="5"/>
  <c r="O225" i="5"/>
  <c r="N225" i="5"/>
  <c r="M225" i="5"/>
  <c r="L225" i="5"/>
  <c r="I225" i="5"/>
  <c r="AI224" i="5"/>
  <c r="AH224" i="5" s="1"/>
  <c r="Z224" i="5"/>
  <c r="Y224" i="5"/>
  <c r="X224" i="5"/>
  <c r="W224" i="5"/>
  <c r="V224" i="5"/>
  <c r="U224" i="5"/>
  <c r="T224" i="5"/>
  <c r="S224" i="5"/>
  <c r="R224" i="5"/>
  <c r="Q224" i="5"/>
  <c r="P224" i="5"/>
  <c r="O224" i="5"/>
  <c r="N224" i="5"/>
  <c r="M224" i="5"/>
  <c r="L224" i="5"/>
  <c r="I224" i="5"/>
  <c r="AI223" i="5"/>
  <c r="AH223" i="5" s="1"/>
  <c r="Z223" i="5"/>
  <c r="Y223" i="5"/>
  <c r="X223" i="5"/>
  <c r="W223" i="5"/>
  <c r="V223" i="5"/>
  <c r="U223" i="5"/>
  <c r="T223" i="5"/>
  <c r="S223" i="5"/>
  <c r="R223" i="5"/>
  <c r="Q223" i="5"/>
  <c r="P223" i="5"/>
  <c r="O223" i="5"/>
  <c r="N223" i="5"/>
  <c r="M223" i="5"/>
  <c r="L223" i="5"/>
  <c r="I223" i="5"/>
  <c r="AI222" i="5"/>
  <c r="AH222" i="5" s="1"/>
  <c r="Z222" i="5"/>
  <c r="Y222" i="5"/>
  <c r="X222" i="5"/>
  <c r="W222" i="5"/>
  <c r="V222" i="5"/>
  <c r="U222" i="5"/>
  <c r="T222" i="5"/>
  <c r="S222" i="5"/>
  <c r="R222" i="5"/>
  <c r="Q222" i="5"/>
  <c r="P222" i="5"/>
  <c r="O222" i="5"/>
  <c r="N222" i="5"/>
  <c r="M222" i="5"/>
  <c r="L222" i="5"/>
  <c r="I222" i="5"/>
  <c r="AI221" i="5"/>
  <c r="AH221" i="5" s="1"/>
  <c r="Z221" i="5"/>
  <c r="Y221" i="5"/>
  <c r="X221" i="5"/>
  <c r="W221" i="5"/>
  <c r="V221" i="5"/>
  <c r="U221" i="5"/>
  <c r="T221" i="5"/>
  <c r="S221" i="5"/>
  <c r="R221" i="5"/>
  <c r="Q221" i="5"/>
  <c r="P221" i="5"/>
  <c r="O221" i="5"/>
  <c r="N221" i="5"/>
  <c r="M221" i="5"/>
  <c r="L221" i="5"/>
  <c r="I221" i="5"/>
  <c r="AI220" i="5"/>
  <c r="AH220" i="5" s="1"/>
  <c r="Z220" i="5"/>
  <c r="Y220" i="5"/>
  <c r="X220" i="5"/>
  <c r="W220" i="5"/>
  <c r="V220" i="5"/>
  <c r="U220" i="5"/>
  <c r="T220" i="5"/>
  <c r="S220" i="5"/>
  <c r="R220" i="5"/>
  <c r="Q220" i="5"/>
  <c r="P220" i="5"/>
  <c r="O220" i="5"/>
  <c r="N220" i="5"/>
  <c r="M220" i="5"/>
  <c r="L220" i="5"/>
  <c r="I220" i="5"/>
  <c r="AI219" i="5"/>
  <c r="AH219" i="5" s="1"/>
  <c r="Z219" i="5"/>
  <c r="Y219" i="5"/>
  <c r="X219" i="5"/>
  <c r="W219" i="5"/>
  <c r="V219" i="5"/>
  <c r="U219" i="5"/>
  <c r="T219" i="5"/>
  <c r="S219" i="5"/>
  <c r="R219" i="5"/>
  <c r="Q219" i="5"/>
  <c r="P219" i="5"/>
  <c r="O219" i="5"/>
  <c r="N219" i="5"/>
  <c r="M219" i="5"/>
  <c r="L219" i="5"/>
  <c r="I219" i="5"/>
  <c r="AI218" i="5"/>
  <c r="AH218" i="5" s="1"/>
  <c r="Z218" i="5"/>
  <c r="Y218" i="5"/>
  <c r="X218" i="5"/>
  <c r="W218" i="5"/>
  <c r="V218" i="5"/>
  <c r="U218" i="5"/>
  <c r="T218" i="5"/>
  <c r="S218" i="5"/>
  <c r="R218" i="5"/>
  <c r="Q218" i="5"/>
  <c r="P218" i="5"/>
  <c r="O218" i="5"/>
  <c r="N218" i="5"/>
  <c r="M218" i="5"/>
  <c r="L218" i="5"/>
  <c r="I218" i="5"/>
  <c r="AI217" i="5"/>
  <c r="AH217" i="5" s="1"/>
  <c r="Z217" i="5"/>
  <c r="Y217" i="5"/>
  <c r="X217" i="5"/>
  <c r="W217" i="5"/>
  <c r="V217" i="5"/>
  <c r="U217" i="5"/>
  <c r="T217" i="5"/>
  <c r="S217" i="5"/>
  <c r="R217" i="5"/>
  <c r="Q217" i="5"/>
  <c r="P217" i="5"/>
  <c r="O217" i="5"/>
  <c r="N217" i="5"/>
  <c r="M217" i="5"/>
  <c r="L217" i="5"/>
  <c r="I217" i="5"/>
  <c r="AI216" i="5"/>
  <c r="AH216" i="5" s="1"/>
  <c r="Z216" i="5"/>
  <c r="Y216" i="5"/>
  <c r="X216" i="5"/>
  <c r="W216" i="5"/>
  <c r="V216" i="5"/>
  <c r="U216" i="5"/>
  <c r="T216" i="5"/>
  <c r="S216" i="5"/>
  <c r="R216" i="5"/>
  <c r="Q216" i="5"/>
  <c r="P216" i="5"/>
  <c r="O216" i="5"/>
  <c r="N216" i="5"/>
  <c r="M216" i="5"/>
  <c r="L216" i="5"/>
  <c r="I216" i="5"/>
  <c r="AI215" i="5"/>
  <c r="AH215" i="5" s="1"/>
  <c r="Z215" i="5"/>
  <c r="Y215" i="5"/>
  <c r="X215" i="5"/>
  <c r="W215" i="5"/>
  <c r="V215" i="5"/>
  <c r="U215" i="5"/>
  <c r="T215" i="5"/>
  <c r="S215" i="5"/>
  <c r="R215" i="5"/>
  <c r="Q215" i="5"/>
  <c r="P215" i="5"/>
  <c r="O215" i="5"/>
  <c r="N215" i="5"/>
  <c r="M215" i="5"/>
  <c r="L215" i="5"/>
  <c r="I215" i="5"/>
  <c r="AI214" i="5"/>
  <c r="AH214" i="5" s="1"/>
  <c r="Z214" i="5"/>
  <c r="Y214" i="5"/>
  <c r="X214" i="5"/>
  <c r="W214" i="5"/>
  <c r="V214" i="5"/>
  <c r="U214" i="5"/>
  <c r="T214" i="5"/>
  <c r="S214" i="5"/>
  <c r="R214" i="5"/>
  <c r="Q214" i="5"/>
  <c r="P214" i="5"/>
  <c r="O214" i="5"/>
  <c r="N214" i="5"/>
  <c r="M214" i="5"/>
  <c r="L214" i="5"/>
  <c r="I214" i="5"/>
  <c r="AI213" i="5"/>
  <c r="AH213" i="5"/>
  <c r="Z213" i="5"/>
  <c r="Y213" i="5"/>
  <c r="X213" i="5"/>
  <c r="W213" i="5"/>
  <c r="V213" i="5"/>
  <c r="U213" i="5"/>
  <c r="T213" i="5"/>
  <c r="S213" i="5"/>
  <c r="R213" i="5"/>
  <c r="Q213" i="5"/>
  <c r="P213" i="5"/>
  <c r="O213" i="5"/>
  <c r="N213" i="5"/>
  <c r="M213" i="5"/>
  <c r="L213" i="5"/>
  <c r="I213" i="5"/>
  <c r="AI212" i="5"/>
  <c r="AH212" i="5" s="1"/>
  <c r="Z212" i="5"/>
  <c r="Y212" i="5"/>
  <c r="X212" i="5"/>
  <c r="W212" i="5"/>
  <c r="V212" i="5"/>
  <c r="U212" i="5"/>
  <c r="T212" i="5"/>
  <c r="S212" i="5"/>
  <c r="R212" i="5"/>
  <c r="Q212" i="5"/>
  <c r="P212" i="5"/>
  <c r="O212" i="5"/>
  <c r="N212" i="5"/>
  <c r="M212" i="5"/>
  <c r="L212" i="5"/>
  <c r="I212" i="5"/>
  <c r="AI211" i="5"/>
  <c r="AH211" i="5" s="1"/>
  <c r="Z211" i="5"/>
  <c r="Y211" i="5"/>
  <c r="X211" i="5"/>
  <c r="W211" i="5"/>
  <c r="V211" i="5"/>
  <c r="U211" i="5"/>
  <c r="T211" i="5"/>
  <c r="S211" i="5"/>
  <c r="R211" i="5"/>
  <c r="Q211" i="5"/>
  <c r="P211" i="5"/>
  <c r="O211" i="5"/>
  <c r="N211" i="5"/>
  <c r="M211" i="5"/>
  <c r="L211" i="5"/>
  <c r="I211" i="5"/>
  <c r="AI210" i="5"/>
  <c r="AH210" i="5" s="1"/>
  <c r="Z210" i="5"/>
  <c r="Y210" i="5"/>
  <c r="X210" i="5"/>
  <c r="W210" i="5"/>
  <c r="V210" i="5"/>
  <c r="U210" i="5"/>
  <c r="T210" i="5"/>
  <c r="S210" i="5"/>
  <c r="R210" i="5"/>
  <c r="Q210" i="5"/>
  <c r="P210" i="5"/>
  <c r="O210" i="5"/>
  <c r="N210" i="5"/>
  <c r="M210" i="5"/>
  <c r="L210" i="5"/>
  <c r="I210" i="5"/>
  <c r="AI209" i="5"/>
  <c r="AH209" i="5" s="1"/>
  <c r="Z209" i="5"/>
  <c r="Y209" i="5"/>
  <c r="X209" i="5"/>
  <c r="W209" i="5"/>
  <c r="V209" i="5"/>
  <c r="U209" i="5"/>
  <c r="T209" i="5"/>
  <c r="S209" i="5"/>
  <c r="R209" i="5"/>
  <c r="Q209" i="5"/>
  <c r="P209" i="5"/>
  <c r="O209" i="5"/>
  <c r="N209" i="5"/>
  <c r="M209" i="5"/>
  <c r="L209" i="5"/>
  <c r="I209" i="5"/>
  <c r="AI208" i="5"/>
  <c r="AH208" i="5" s="1"/>
  <c r="Z208" i="5"/>
  <c r="Y208" i="5"/>
  <c r="X208" i="5"/>
  <c r="W208" i="5"/>
  <c r="V208" i="5"/>
  <c r="U208" i="5"/>
  <c r="T208" i="5"/>
  <c r="S208" i="5"/>
  <c r="R208" i="5"/>
  <c r="Q208" i="5"/>
  <c r="P208" i="5"/>
  <c r="O208" i="5"/>
  <c r="N208" i="5"/>
  <c r="M208" i="5"/>
  <c r="L208" i="5"/>
  <c r="I208" i="5"/>
  <c r="AI207" i="5"/>
  <c r="AH207" i="5" s="1"/>
  <c r="Z207" i="5"/>
  <c r="Y207" i="5"/>
  <c r="X207" i="5"/>
  <c r="W207" i="5"/>
  <c r="V207" i="5"/>
  <c r="U207" i="5"/>
  <c r="T207" i="5"/>
  <c r="S207" i="5"/>
  <c r="R207" i="5"/>
  <c r="Q207" i="5"/>
  <c r="P207" i="5"/>
  <c r="O207" i="5"/>
  <c r="N207" i="5"/>
  <c r="M207" i="5"/>
  <c r="L207" i="5"/>
  <c r="I207" i="5"/>
  <c r="AI206" i="5"/>
  <c r="AH206" i="5" s="1"/>
  <c r="Z206" i="5"/>
  <c r="Y206" i="5"/>
  <c r="X206" i="5"/>
  <c r="W206" i="5"/>
  <c r="V206" i="5"/>
  <c r="U206" i="5"/>
  <c r="T206" i="5"/>
  <c r="S206" i="5"/>
  <c r="R206" i="5"/>
  <c r="Q206" i="5"/>
  <c r="P206" i="5"/>
  <c r="O206" i="5"/>
  <c r="N206" i="5"/>
  <c r="M206" i="5"/>
  <c r="L206" i="5"/>
  <c r="I206" i="5"/>
  <c r="AI205" i="5"/>
  <c r="AH205" i="5" s="1"/>
  <c r="Z205" i="5"/>
  <c r="Y205" i="5"/>
  <c r="X205" i="5"/>
  <c r="W205" i="5"/>
  <c r="V205" i="5"/>
  <c r="U205" i="5"/>
  <c r="T205" i="5"/>
  <c r="S205" i="5"/>
  <c r="R205" i="5"/>
  <c r="Q205" i="5"/>
  <c r="P205" i="5"/>
  <c r="O205" i="5"/>
  <c r="N205" i="5"/>
  <c r="M205" i="5"/>
  <c r="L205" i="5"/>
  <c r="I205" i="5"/>
  <c r="AI204" i="5"/>
  <c r="AH204" i="5" s="1"/>
  <c r="Z204" i="5"/>
  <c r="Y204" i="5"/>
  <c r="X204" i="5"/>
  <c r="W204" i="5"/>
  <c r="V204" i="5"/>
  <c r="U204" i="5"/>
  <c r="T204" i="5"/>
  <c r="S204" i="5"/>
  <c r="R204" i="5"/>
  <c r="Q204" i="5"/>
  <c r="P204" i="5"/>
  <c r="O204" i="5"/>
  <c r="N204" i="5"/>
  <c r="M204" i="5"/>
  <c r="L204" i="5"/>
  <c r="I204" i="5"/>
  <c r="AI203" i="5"/>
  <c r="AH203" i="5" s="1"/>
  <c r="Z203" i="5"/>
  <c r="Y203" i="5"/>
  <c r="X203" i="5"/>
  <c r="W203" i="5"/>
  <c r="V203" i="5"/>
  <c r="U203" i="5"/>
  <c r="T203" i="5"/>
  <c r="S203" i="5"/>
  <c r="R203" i="5"/>
  <c r="Q203" i="5"/>
  <c r="P203" i="5"/>
  <c r="O203" i="5"/>
  <c r="N203" i="5"/>
  <c r="M203" i="5"/>
  <c r="L203" i="5"/>
  <c r="I203" i="5"/>
  <c r="AI202" i="5"/>
  <c r="AH202" i="5" s="1"/>
  <c r="Z202" i="5"/>
  <c r="Y202" i="5"/>
  <c r="X202" i="5"/>
  <c r="W202" i="5"/>
  <c r="V202" i="5"/>
  <c r="U202" i="5"/>
  <c r="T202" i="5"/>
  <c r="S202" i="5"/>
  <c r="R202" i="5"/>
  <c r="Q202" i="5"/>
  <c r="P202" i="5"/>
  <c r="O202" i="5"/>
  <c r="N202" i="5"/>
  <c r="M202" i="5"/>
  <c r="L202" i="5"/>
  <c r="I202" i="5"/>
  <c r="AI201" i="5"/>
  <c r="AH201" i="5"/>
  <c r="Z201" i="5"/>
  <c r="Y201" i="5"/>
  <c r="X201" i="5"/>
  <c r="W201" i="5"/>
  <c r="V201" i="5"/>
  <c r="U201" i="5"/>
  <c r="T201" i="5"/>
  <c r="S201" i="5"/>
  <c r="R201" i="5"/>
  <c r="Q201" i="5"/>
  <c r="P201" i="5"/>
  <c r="O201" i="5"/>
  <c r="N201" i="5"/>
  <c r="M201" i="5"/>
  <c r="L201" i="5"/>
  <c r="I201" i="5"/>
  <c r="AI200" i="5"/>
  <c r="AH200" i="5" s="1"/>
  <c r="Z200" i="5"/>
  <c r="Y200" i="5"/>
  <c r="X200" i="5"/>
  <c r="W200" i="5"/>
  <c r="V200" i="5"/>
  <c r="U200" i="5"/>
  <c r="T200" i="5"/>
  <c r="S200" i="5"/>
  <c r="R200" i="5"/>
  <c r="Q200" i="5"/>
  <c r="P200" i="5"/>
  <c r="O200" i="5"/>
  <c r="N200" i="5"/>
  <c r="M200" i="5"/>
  <c r="L200" i="5"/>
  <c r="I200" i="5"/>
  <c r="AI199" i="5"/>
  <c r="AH199" i="5" s="1"/>
  <c r="Z199" i="5"/>
  <c r="Y199" i="5"/>
  <c r="X199" i="5"/>
  <c r="W199" i="5"/>
  <c r="V199" i="5"/>
  <c r="U199" i="5"/>
  <c r="T199" i="5"/>
  <c r="S199" i="5"/>
  <c r="R199" i="5"/>
  <c r="Q199" i="5"/>
  <c r="P199" i="5"/>
  <c r="O199" i="5"/>
  <c r="N199" i="5"/>
  <c r="M199" i="5"/>
  <c r="L199" i="5"/>
  <c r="I199" i="5"/>
  <c r="AI198" i="5"/>
  <c r="AH198" i="5" s="1"/>
  <c r="Z198" i="5"/>
  <c r="Y198" i="5"/>
  <c r="X198" i="5"/>
  <c r="W198" i="5"/>
  <c r="V198" i="5"/>
  <c r="U198" i="5"/>
  <c r="T198" i="5"/>
  <c r="S198" i="5"/>
  <c r="R198" i="5"/>
  <c r="Q198" i="5"/>
  <c r="P198" i="5"/>
  <c r="O198" i="5"/>
  <c r="N198" i="5"/>
  <c r="M198" i="5"/>
  <c r="L198" i="5"/>
  <c r="I198" i="5"/>
  <c r="AI197" i="5"/>
  <c r="AH197" i="5" s="1"/>
  <c r="Z197" i="5"/>
  <c r="Y197" i="5"/>
  <c r="X197" i="5"/>
  <c r="W197" i="5"/>
  <c r="V197" i="5"/>
  <c r="U197" i="5"/>
  <c r="T197" i="5"/>
  <c r="S197" i="5"/>
  <c r="R197" i="5"/>
  <c r="Q197" i="5"/>
  <c r="P197" i="5"/>
  <c r="O197" i="5"/>
  <c r="N197" i="5"/>
  <c r="M197" i="5"/>
  <c r="L197" i="5"/>
  <c r="I197" i="5"/>
  <c r="AI196" i="5"/>
  <c r="AH196" i="5" s="1"/>
  <c r="Z196" i="5"/>
  <c r="Y196" i="5"/>
  <c r="X196" i="5"/>
  <c r="W196" i="5"/>
  <c r="V196" i="5"/>
  <c r="U196" i="5"/>
  <c r="T196" i="5"/>
  <c r="S196" i="5"/>
  <c r="R196" i="5"/>
  <c r="Q196" i="5"/>
  <c r="P196" i="5"/>
  <c r="O196" i="5"/>
  <c r="N196" i="5"/>
  <c r="M196" i="5"/>
  <c r="L196" i="5"/>
  <c r="I196" i="5"/>
  <c r="AI195" i="5"/>
  <c r="AH195" i="5" s="1"/>
  <c r="Z195" i="5"/>
  <c r="Y195" i="5"/>
  <c r="X195" i="5"/>
  <c r="W195" i="5"/>
  <c r="V195" i="5"/>
  <c r="U195" i="5"/>
  <c r="T195" i="5"/>
  <c r="S195" i="5"/>
  <c r="R195" i="5"/>
  <c r="Q195" i="5"/>
  <c r="P195" i="5"/>
  <c r="O195" i="5"/>
  <c r="N195" i="5"/>
  <c r="M195" i="5"/>
  <c r="L195" i="5"/>
  <c r="I195" i="5"/>
  <c r="AI194" i="5"/>
  <c r="AH194" i="5" s="1"/>
  <c r="Z194" i="5"/>
  <c r="Y194" i="5"/>
  <c r="X194" i="5"/>
  <c r="W194" i="5"/>
  <c r="V194" i="5"/>
  <c r="U194" i="5"/>
  <c r="T194" i="5"/>
  <c r="S194" i="5"/>
  <c r="R194" i="5"/>
  <c r="Q194" i="5"/>
  <c r="P194" i="5"/>
  <c r="O194" i="5"/>
  <c r="N194" i="5"/>
  <c r="M194" i="5"/>
  <c r="L194" i="5"/>
  <c r="I194" i="5"/>
  <c r="AI193" i="5"/>
  <c r="AH193" i="5" s="1"/>
  <c r="Z193" i="5"/>
  <c r="Y193" i="5"/>
  <c r="X193" i="5"/>
  <c r="W193" i="5"/>
  <c r="V193" i="5"/>
  <c r="U193" i="5"/>
  <c r="T193" i="5"/>
  <c r="S193" i="5"/>
  <c r="R193" i="5"/>
  <c r="Q193" i="5"/>
  <c r="P193" i="5"/>
  <c r="O193" i="5"/>
  <c r="N193" i="5"/>
  <c r="M193" i="5"/>
  <c r="L193" i="5"/>
  <c r="I193" i="5"/>
  <c r="AI192" i="5"/>
  <c r="AH192" i="5" s="1"/>
  <c r="Z192" i="5"/>
  <c r="Y192" i="5"/>
  <c r="X192" i="5"/>
  <c r="W192" i="5"/>
  <c r="V192" i="5"/>
  <c r="U192" i="5"/>
  <c r="T192" i="5"/>
  <c r="S192" i="5"/>
  <c r="R192" i="5"/>
  <c r="Q192" i="5"/>
  <c r="P192" i="5"/>
  <c r="O192" i="5"/>
  <c r="N192" i="5"/>
  <c r="M192" i="5"/>
  <c r="L192" i="5"/>
  <c r="I192" i="5"/>
  <c r="AI191" i="5"/>
  <c r="AH191" i="5" s="1"/>
  <c r="Z191" i="5"/>
  <c r="Y191" i="5"/>
  <c r="X191" i="5"/>
  <c r="W191" i="5"/>
  <c r="V191" i="5"/>
  <c r="U191" i="5"/>
  <c r="T191" i="5"/>
  <c r="S191" i="5"/>
  <c r="R191" i="5"/>
  <c r="Q191" i="5"/>
  <c r="P191" i="5"/>
  <c r="O191" i="5"/>
  <c r="N191" i="5"/>
  <c r="M191" i="5"/>
  <c r="L191" i="5"/>
  <c r="I191" i="5"/>
  <c r="AI190" i="5"/>
  <c r="AH190" i="5" s="1"/>
  <c r="Z190" i="5"/>
  <c r="Y190" i="5"/>
  <c r="X190" i="5"/>
  <c r="W190" i="5"/>
  <c r="V190" i="5"/>
  <c r="U190" i="5"/>
  <c r="T190" i="5"/>
  <c r="S190" i="5"/>
  <c r="R190" i="5"/>
  <c r="Q190" i="5"/>
  <c r="P190" i="5"/>
  <c r="O190" i="5"/>
  <c r="N190" i="5"/>
  <c r="M190" i="5"/>
  <c r="L190" i="5"/>
  <c r="I190" i="5"/>
  <c r="AI189" i="5"/>
  <c r="AH189" i="5" s="1"/>
  <c r="Z189" i="5"/>
  <c r="Y189" i="5"/>
  <c r="X189" i="5"/>
  <c r="W189" i="5"/>
  <c r="V189" i="5"/>
  <c r="U189" i="5"/>
  <c r="T189" i="5"/>
  <c r="S189" i="5"/>
  <c r="R189" i="5"/>
  <c r="Q189" i="5"/>
  <c r="P189" i="5"/>
  <c r="O189" i="5"/>
  <c r="N189" i="5"/>
  <c r="M189" i="5"/>
  <c r="L189" i="5"/>
  <c r="I189" i="5"/>
  <c r="AI188" i="5"/>
  <c r="AH188" i="5" s="1"/>
  <c r="Z188" i="5"/>
  <c r="Y188" i="5"/>
  <c r="X188" i="5"/>
  <c r="W188" i="5"/>
  <c r="V188" i="5"/>
  <c r="U188" i="5"/>
  <c r="T188" i="5"/>
  <c r="S188" i="5"/>
  <c r="R188" i="5"/>
  <c r="Q188" i="5"/>
  <c r="P188" i="5"/>
  <c r="O188" i="5"/>
  <c r="N188" i="5"/>
  <c r="M188" i="5"/>
  <c r="L188" i="5"/>
  <c r="I188" i="5"/>
  <c r="AI187" i="5"/>
  <c r="AH187" i="5"/>
  <c r="Z187" i="5"/>
  <c r="Y187" i="5"/>
  <c r="X187" i="5"/>
  <c r="W187" i="5"/>
  <c r="V187" i="5"/>
  <c r="U187" i="5"/>
  <c r="T187" i="5"/>
  <c r="S187" i="5"/>
  <c r="R187" i="5"/>
  <c r="Q187" i="5"/>
  <c r="P187" i="5"/>
  <c r="O187" i="5"/>
  <c r="N187" i="5"/>
  <c r="M187" i="5"/>
  <c r="L187" i="5"/>
  <c r="I187" i="5"/>
  <c r="AI186" i="5"/>
  <c r="AH186" i="5" s="1"/>
  <c r="Z186" i="5"/>
  <c r="Y186" i="5"/>
  <c r="X186" i="5"/>
  <c r="W186" i="5"/>
  <c r="V186" i="5"/>
  <c r="U186" i="5"/>
  <c r="T186" i="5"/>
  <c r="S186" i="5"/>
  <c r="R186" i="5"/>
  <c r="Q186" i="5"/>
  <c r="P186" i="5"/>
  <c r="O186" i="5"/>
  <c r="N186" i="5"/>
  <c r="M186" i="5"/>
  <c r="L186" i="5"/>
  <c r="I186" i="5"/>
  <c r="AI185" i="5"/>
  <c r="AH185" i="5" s="1"/>
  <c r="Z185" i="5"/>
  <c r="Y185" i="5"/>
  <c r="X185" i="5"/>
  <c r="W185" i="5"/>
  <c r="V185" i="5"/>
  <c r="U185" i="5"/>
  <c r="T185" i="5"/>
  <c r="S185" i="5"/>
  <c r="R185" i="5"/>
  <c r="Q185" i="5"/>
  <c r="P185" i="5"/>
  <c r="O185" i="5"/>
  <c r="N185" i="5"/>
  <c r="M185" i="5"/>
  <c r="L185" i="5"/>
  <c r="I185" i="5"/>
  <c r="AI184" i="5"/>
  <c r="AH184" i="5" s="1"/>
  <c r="Z184" i="5"/>
  <c r="Y184" i="5"/>
  <c r="X184" i="5"/>
  <c r="W184" i="5"/>
  <c r="V184" i="5"/>
  <c r="U184" i="5"/>
  <c r="T184" i="5"/>
  <c r="S184" i="5"/>
  <c r="R184" i="5"/>
  <c r="Q184" i="5"/>
  <c r="P184" i="5"/>
  <c r="O184" i="5"/>
  <c r="N184" i="5"/>
  <c r="M184" i="5"/>
  <c r="L184" i="5"/>
  <c r="I184" i="5"/>
  <c r="AI183" i="5"/>
  <c r="AH183" i="5" s="1"/>
  <c r="Z183" i="5"/>
  <c r="Y183" i="5"/>
  <c r="X183" i="5"/>
  <c r="W183" i="5"/>
  <c r="V183" i="5"/>
  <c r="U183" i="5"/>
  <c r="T183" i="5"/>
  <c r="S183" i="5"/>
  <c r="R183" i="5"/>
  <c r="Q183" i="5"/>
  <c r="P183" i="5"/>
  <c r="O183" i="5"/>
  <c r="N183" i="5"/>
  <c r="M183" i="5"/>
  <c r="L183" i="5"/>
  <c r="I183" i="5"/>
  <c r="AI182" i="5"/>
  <c r="AH182" i="5" s="1"/>
  <c r="Z182" i="5"/>
  <c r="Y182" i="5"/>
  <c r="X182" i="5"/>
  <c r="W182" i="5"/>
  <c r="V182" i="5"/>
  <c r="U182" i="5"/>
  <c r="T182" i="5"/>
  <c r="S182" i="5"/>
  <c r="R182" i="5"/>
  <c r="Q182" i="5"/>
  <c r="P182" i="5"/>
  <c r="O182" i="5"/>
  <c r="N182" i="5"/>
  <c r="M182" i="5"/>
  <c r="L182" i="5"/>
  <c r="I182" i="5"/>
  <c r="AI181" i="5"/>
  <c r="AH181" i="5" s="1"/>
  <c r="Z181" i="5"/>
  <c r="Y181" i="5"/>
  <c r="X181" i="5"/>
  <c r="W181" i="5"/>
  <c r="V181" i="5"/>
  <c r="U181" i="5"/>
  <c r="T181" i="5"/>
  <c r="S181" i="5"/>
  <c r="R181" i="5"/>
  <c r="Q181" i="5"/>
  <c r="P181" i="5"/>
  <c r="O181" i="5"/>
  <c r="N181" i="5"/>
  <c r="M181" i="5"/>
  <c r="L181" i="5"/>
  <c r="I181" i="5"/>
  <c r="AI180" i="5"/>
  <c r="AH180" i="5" s="1"/>
  <c r="Z180" i="5"/>
  <c r="Y180" i="5"/>
  <c r="X180" i="5"/>
  <c r="W180" i="5"/>
  <c r="V180" i="5"/>
  <c r="U180" i="5"/>
  <c r="T180" i="5"/>
  <c r="S180" i="5"/>
  <c r="R180" i="5"/>
  <c r="Q180" i="5"/>
  <c r="P180" i="5"/>
  <c r="O180" i="5"/>
  <c r="N180" i="5"/>
  <c r="M180" i="5"/>
  <c r="L180" i="5"/>
  <c r="I180" i="5"/>
  <c r="AI179" i="5"/>
  <c r="AH179" i="5" s="1"/>
  <c r="Z179" i="5"/>
  <c r="Y179" i="5"/>
  <c r="X179" i="5"/>
  <c r="W179" i="5"/>
  <c r="V179" i="5"/>
  <c r="U179" i="5"/>
  <c r="T179" i="5"/>
  <c r="S179" i="5"/>
  <c r="R179" i="5"/>
  <c r="Q179" i="5"/>
  <c r="P179" i="5"/>
  <c r="O179" i="5"/>
  <c r="N179" i="5"/>
  <c r="M179" i="5"/>
  <c r="L179" i="5"/>
  <c r="I179" i="5"/>
  <c r="AI178" i="5"/>
  <c r="AH178" i="5" s="1"/>
  <c r="Z178" i="5"/>
  <c r="Y178" i="5"/>
  <c r="X178" i="5"/>
  <c r="W178" i="5"/>
  <c r="V178" i="5"/>
  <c r="U178" i="5"/>
  <c r="T178" i="5"/>
  <c r="S178" i="5"/>
  <c r="R178" i="5"/>
  <c r="Q178" i="5"/>
  <c r="P178" i="5"/>
  <c r="O178" i="5"/>
  <c r="N178" i="5"/>
  <c r="M178" i="5"/>
  <c r="L178" i="5"/>
  <c r="I178" i="5"/>
  <c r="AI177" i="5"/>
  <c r="AH177" i="5" s="1"/>
  <c r="Z177" i="5"/>
  <c r="Y177" i="5"/>
  <c r="X177" i="5"/>
  <c r="W177" i="5"/>
  <c r="V177" i="5"/>
  <c r="U177" i="5"/>
  <c r="T177" i="5"/>
  <c r="S177" i="5"/>
  <c r="R177" i="5"/>
  <c r="Q177" i="5"/>
  <c r="P177" i="5"/>
  <c r="O177" i="5"/>
  <c r="N177" i="5"/>
  <c r="M177" i="5"/>
  <c r="L177" i="5"/>
  <c r="I177" i="5"/>
  <c r="AI176" i="5"/>
  <c r="AH176" i="5" s="1"/>
  <c r="Z176" i="5"/>
  <c r="Y176" i="5"/>
  <c r="X176" i="5"/>
  <c r="W176" i="5"/>
  <c r="V176" i="5"/>
  <c r="U176" i="5"/>
  <c r="T176" i="5"/>
  <c r="S176" i="5"/>
  <c r="R176" i="5"/>
  <c r="Q176" i="5"/>
  <c r="P176" i="5"/>
  <c r="O176" i="5"/>
  <c r="N176" i="5"/>
  <c r="M176" i="5"/>
  <c r="L176" i="5"/>
  <c r="I176" i="5"/>
  <c r="AI175" i="5"/>
  <c r="AH175" i="5" s="1"/>
  <c r="Z175" i="5"/>
  <c r="Y175" i="5"/>
  <c r="X175" i="5"/>
  <c r="W175" i="5"/>
  <c r="V175" i="5"/>
  <c r="U175" i="5"/>
  <c r="T175" i="5"/>
  <c r="S175" i="5"/>
  <c r="R175" i="5"/>
  <c r="Q175" i="5"/>
  <c r="P175" i="5"/>
  <c r="O175" i="5"/>
  <c r="N175" i="5"/>
  <c r="M175" i="5"/>
  <c r="L175" i="5"/>
  <c r="I175" i="5"/>
  <c r="AI174" i="5"/>
  <c r="AH174" i="5" s="1"/>
  <c r="Z174" i="5"/>
  <c r="Y174" i="5"/>
  <c r="X174" i="5"/>
  <c r="W174" i="5"/>
  <c r="V174" i="5"/>
  <c r="U174" i="5"/>
  <c r="T174" i="5"/>
  <c r="S174" i="5"/>
  <c r="R174" i="5"/>
  <c r="Q174" i="5"/>
  <c r="P174" i="5"/>
  <c r="O174" i="5"/>
  <c r="N174" i="5"/>
  <c r="M174" i="5"/>
  <c r="L174" i="5"/>
  <c r="I174" i="5"/>
  <c r="AI173" i="5"/>
  <c r="AH173" i="5" s="1"/>
  <c r="Z173" i="5"/>
  <c r="Y173" i="5"/>
  <c r="X173" i="5"/>
  <c r="W173" i="5"/>
  <c r="V173" i="5"/>
  <c r="U173" i="5"/>
  <c r="T173" i="5"/>
  <c r="S173" i="5"/>
  <c r="R173" i="5"/>
  <c r="Q173" i="5"/>
  <c r="P173" i="5"/>
  <c r="O173" i="5"/>
  <c r="N173" i="5"/>
  <c r="M173" i="5"/>
  <c r="L173" i="5"/>
  <c r="I173" i="5"/>
  <c r="AI172" i="5"/>
  <c r="AH172" i="5" s="1"/>
  <c r="Z172" i="5"/>
  <c r="Y172" i="5"/>
  <c r="X172" i="5"/>
  <c r="W172" i="5"/>
  <c r="V172" i="5"/>
  <c r="U172" i="5"/>
  <c r="T172" i="5"/>
  <c r="S172" i="5"/>
  <c r="R172" i="5"/>
  <c r="Q172" i="5"/>
  <c r="P172" i="5"/>
  <c r="O172" i="5"/>
  <c r="N172" i="5"/>
  <c r="M172" i="5"/>
  <c r="L172" i="5"/>
  <c r="I172" i="5"/>
  <c r="AI171" i="5"/>
  <c r="AH171" i="5" s="1"/>
  <c r="Z171" i="5"/>
  <c r="Y171" i="5"/>
  <c r="X171" i="5"/>
  <c r="W171" i="5"/>
  <c r="V171" i="5"/>
  <c r="U171" i="5"/>
  <c r="T171" i="5"/>
  <c r="S171" i="5"/>
  <c r="R171" i="5"/>
  <c r="Q171" i="5"/>
  <c r="P171" i="5"/>
  <c r="O171" i="5"/>
  <c r="N171" i="5"/>
  <c r="M171" i="5"/>
  <c r="L171" i="5"/>
  <c r="I171" i="5"/>
  <c r="AI170" i="5"/>
  <c r="AH170" i="5" s="1"/>
  <c r="Z170" i="5"/>
  <c r="Y170" i="5"/>
  <c r="X170" i="5"/>
  <c r="W170" i="5"/>
  <c r="V170" i="5"/>
  <c r="U170" i="5"/>
  <c r="T170" i="5"/>
  <c r="S170" i="5"/>
  <c r="R170" i="5"/>
  <c r="Q170" i="5"/>
  <c r="P170" i="5"/>
  <c r="O170" i="5"/>
  <c r="N170" i="5"/>
  <c r="M170" i="5"/>
  <c r="L170" i="5"/>
  <c r="I170" i="5"/>
  <c r="AI169" i="5"/>
  <c r="AH169" i="5" s="1"/>
  <c r="Z169" i="5"/>
  <c r="Y169" i="5"/>
  <c r="X169" i="5"/>
  <c r="W169" i="5"/>
  <c r="V169" i="5"/>
  <c r="U169" i="5"/>
  <c r="T169" i="5"/>
  <c r="S169" i="5"/>
  <c r="R169" i="5"/>
  <c r="Q169" i="5"/>
  <c r="P169" i="5"/>
  <c r="O169" i="5"/>
  <c r="N169" i="5"/>
  <c r="M169" i="5"/>
  <c r="L169" i="5"/>
  <c r="I169" i="5"/>
  <c r="AI168" i="5"/>
  <c r="AH168" i="5" s="1"/>
  <c r="Z168" i="5"/>
  <c r="Y168" i="5"/>
  <c r="X168" i="5"/>
  <c r="W168" i="5"/>
  <c r="V168" i="5"/>
  <c r="U168" i="5"/>
  <c r="T168" i="5"/>
  <c r="S168" i="5"/>
  <c r="R168" i="5"/>
  <c r="Q168" i="5"/>
  <c r="P168" i="5"/>
  <c r="O168" i="5"/>
  <c r="N168" i="5"/>
  <c r="M168" i="5"/>
  <c r="L168" i="5"/>
  <c r="I168" i="5"/>
  <c r="AI167" i="5"/>
  <c r="AH167" i="5" s="1"/>
  <c r="Z167" i="5"/>
  <c r="Y167" i="5"/>
  <c r="X167" i="5"/>
  <c r="W167" i="5"/>
  <c r="V167" i="5"/>
  <c r="U167" i="5"/>
  <c r="T167" i="5"/>
  <c r="S167" i="5"/>
  <c r="R167" i="5"/>
  <c r="Q167" i="5"/>
  <c r="P167" i="5"/>
  <c r="O167" i="5"/>
  <c r="N167" i="5"/>
  <c r="M167" i="5"/>
  <c r="L167" i="5"/>
  <c r="I167" i="5"/>
  <c r="AI166" i="5"/>
  <c r="AH166" i="5" s="1"/>
  <c r="Z166" i="5"/>
  <c r="Y166" i="5"/>
  <c r="X166" i="5"/>
  <c r="W166" i="5"/>
  <c r="V166" i="5"/>
  <c r="U166" i="5"/>
  <c r="T166" i="5"/>
  <c r="S166" i="5"/>
  <c r="R166" i="5"/>
  <c r="Q166" i="5"/>
  <c r="P166" i="5"/>
  <c r="O166" i="5"/>
  <c r="N166" i="5"/>
  <c r="M166" i="5"/>
  <c r="L166" i="5"/>
  <c r="I166" i="5"/>
  <c r="AI165" i="5"/>
  <c r="AH165" i="5" s="1"/>
  <c r="Z165" i="5"/>
  <c r="Y165" i="5"/>
  <c r="X165" i="5"/>
  <c r="W165" i="5"/>
  <c r="V165" i="5"/>
  <c r="U165" i="5"/>
  <c r="T165" i="5"/>
  <c r="S165" i="5"/>
  <c r="R165" i="5"/>
  <c r="Q165" i="5"/>
  <c r="P165" i="5"/>
  <c r="O165" i="5"/>
  <c r="N165" i="5"/>
  <c r="M165" i="5"/>
  <c r="L165" i="5"/>
  <c r="I165" i="5"/>
  <c r="Z164" i="5"/>
  <c r="Y164" i="5"/>
  <c r="X164" i="5"/>
  <c r="W164" i="5"/>
  <c r="V164" i="5"/>
  <c r="U164" i="5"/>
  <c r="T164" i="5"/>
  <c r="S164" i="5"/>
  <c r="R164" i="5"/>
  <c r="Q164" i="5"/>
  <c r="P164" i="5"/>
  <c r="O164" i="5"/>
  <c r="N164" i="5"/>
  <c r="M164" i="5"/>
  <c r="L164" i="5"/>
  <c r="I164" i="5"/>
  <c r="AI163" i="5"/>
  <c r="AH163" i="5" s="1"/>
  <c r="V163" i="5"/>
  <c r="U163" i="5"/>
  <c r="T163" i="5"/>
  <c r="S163" i="5"/>
  <c r="R163" i="5"/>
  <c r="Q163" i="5"/>
  <c r="P163" i="5"/>
  <c r="O163" i="5"/>
  <c r="N163" i="5"/>
  <c r="M163" i="5"/>
  <c r="L163" i="5"/>
  <c r="I163" i="5"/>
  <c r="AI162" i="5"/>
  <c r="AH162" i="5" s="1"/>
  <c r="Z162" i="5"/>
  <c r="Y162" i="5"/>
  <c r="X162" i="5"/>
  <c r="W162" i="5"/>
  <c r="V162" i="5"/>
  <c r="U162" i="5"/>
  <c r="T162" i="5"/>
  <c r="S162" i="5"/>
  <c r="R162" i="5"/>
  <c r="Q162" i="5"/>
  <c r="P162" i="5"/>
  <c r="O162" i="5"/>
  <c r="N162" i="5"/>
  <c r="M162" i="5"/>
  <c r="L162" i="5"/>
  <c r="I162" i="5"/>
  <c r="AI161" i="5"/>
  <c r="AH161" i="5" s="1"/>
  <c r="Z161" i="5"/>
  <c r="Y161" i="5"/>
  <c r="X161" i="5"/>
  <c r="W161" i="5"/>
  <c r="V161" i="5"/>
  <c r="U161" i="5"/>
  <c r="T161" i="5"/>
  <c r="S161" i="5"/>
  <c r="R161" i="5"/>
  <c r="Q161" i="5"/>
  <c r="P161" i="5"/>
  <c r="O161" i="5"/>
  <c r="N161" i="5"/>
  <c r="M161" i="5"/>
  <c r="L161" i="5"/>
  <c r="I161" i="5"/>
  <c r="AI160" i="5"/>
  <c r="AH160" i="5" s="1"/>
  <c r="Z160" i="5"/>
  <c r="Y160" i="5"/>
  <c r="X160" i="5"/>
  <c r="W160" i="5"/>
  <c r="V160" i="5"/>
  <c r="U160" i="5"/>
  <c r="T160" i="5"/>
  <c r="S160" i="5"/>
  <c r="R160" i="5"/>
  <c r="Q160" i="5"/>
  <c r="P160" i="5"/>
  <c r="O160" i="5"/>
  <c r="N160" i="5"/>
  <c r="M160" i="5"/>
  <c r="L160" i="5"/>
  <c r="I160" i="5"/>
  <c r="AI159" i="5"/>
  <c r="AH159" i="5" s="1"/>
  <c r="Z159" i="5"/>
  <c r="Y159" i="5"/>
  <c r="X159" i="5"/>
  <c r="W159" i="5"/>
  <c r="V159" i="5"/>
  <c r="U159" i="5"/>
  <c r="T159" i="5"/>
  <c r="S159" i="5"/>
  <c r="R159" i="5"/>
  <c r="Q159" i="5"/>
  <c r="P159" i="5"/>
  <c r="O159" i="5"/>
  <c r="N159" i="5"/>
  <c r="M159" i="5"/>
  <c r="L159" i="5"/>
  <c r="I159" i="5"/>
  <c r="AI158" i="5"/>
  <c r="AH158" i="5" s="1"/>
  <c r="Z158" i="5"/>
  <c r="Y158" i="5"/>
  <c r="X158" i="5"/>
  <c r="W158" i="5"/>
  <c r="V158" i="5"/>
  <c r="U158" i="5"/>
  <c r="T158" i="5"/>
  <c r="S158" i="5"/>
  <c r="R158" i="5"/>
  <c r="Q158" i="5"/>
  <c r="P158" i="5"/>
  <c r="O158" i="5"/>
  <c r="N158" i="5"/>
  <c r="M158" i="5"/>
  <c r="L158" i="5"/>
  <c r="I158" i="5"/>
  <c r="AI157" i="5"/>
  <c r="AH157" i="5" s="1"/>
  <c r="Z157" i="5"/>
  <c r="Y157" i="5"/>
  <c r="X157" i="5"/>
  <c r="W157" i="5"/>
  <c r="V157" i="5"/>
  <c r="U157" i="5"/>
  <c r="T157" i="5"/>
  <c r="S157" i="5"/>
  <c r="R157" i="5"/>
  <c r="Q157" i="5"/>
  <c r="P157" i="5"/>
  <c r="O157" i="5"/>
  <c r="N157" i="5"/>
  <c r="M157" i="5"/>
  <c r="L157" i="5"/>
  <c r="I157" i="5"/>
  <c r="AI156" i="5"/>
  <c r="AH156" i="5" s="1"/>
  <c r="Z156" i="5"/>
  <c r="Y156" i="5"/>
  <c r="X156" i="5"/>
  <c r="W156" i="5"/>
  <c r="V156" i="5"/>
  <c r="U156" i="5"/>
  <c r="T156" i="5"/>
  <c r="S156" i="5"/>
  <c r="R156" i="5"/>
  <c r="Q156" i="5"/>
  <c r="P156" i="5"/>
  <c r="O156" i="5"/>
  <c r="N156" i="5"/>
  <c r="M156" i="5"/>
  <c r="L156" i="5"/>
  <c r="I156" i="5"/>
  <c r="AI155" i="5"/>
  <c r="AH155" i="5" s="1"/>
  <c r="Z155" i="5"/>
  <c r="Y155" i="5"/>
  <c r="X155" i="5"/>
  <c r="W155" i="5"/>
  <c r="V155" i="5"/>
  <c r="U155" i="5"/>
  <c r="T155" i="5"/>
  <c r="S155" i="5"/>
  <c r="R155" i="5"/>
  <c r="Q155" i="5"/>
  <c r="P155" i="5"/>
  <c r="O155" i="5"/>
  <c r="N155" i="5"/>
  <c r="M155" i="5"/>
  <c r="L155" i="5"/>
  <c r="I155" i="5"/>
  <c r="AI154" i="5"/>
  <c r="AH154" i="5" s="1"/>
  <c r="Z154" i="5"/>
  <c r="Y154" i="5"/>
  <c r="X154" i="5"/>
  <c r="W154" i="5"/>
  <c r="V154" i="5"/>
  <c r="U154" i="5"/>
  <c r="T154" i="5"/>
  <c r="S154" i="5"/>
  <c r="R154" i="5"/>
  <c r="Q154" i="5"/>
  <c r="P154" i="5"/>
  <c r="O154" i="5"/>
  <c r="N154" i="5"/>
  <c r="M154" i="5"/>
  <c r="L154" i="5"/>
  <c r="I154" i="5"/>
  <c r="AI153" i="5"/>
  <c r="AH153" i="5" s="1"/>
  <c r="Z153" i="5"/>
  <c r="Y153" i="5"/>
  <c r="X153" i="5"/>
  <c r="W153" i="5"/>
  <c r="V153" i="5"/>
  <c r="U153" i="5"/>
  <c r="T153" i="5"/>
  <c r="S153" i="5"/>
  <c r="R153" i="5"/>
  <c r="Q153" i="5"/>
  <c r="P153" i="5"/>
  <c r="O153" i="5"/>
  <c r="N153" i="5"/>
  <c r="M153" i="5"/>
  <c r="L153" i="5"/>
  <c r="I153" i="5"/>
  <c r="AI152" i="5"/>
  <c r="AH152" i="5" s="1"/>
  <c r="Z152" i="5"/>
  <c r="Y152" i="5"/>
  <c r="X152" i="5"/>
  <c r="W152" i="5"/>
  <c r="V152" i="5"/>
  <c r="U152" i="5"/>
  <c r="T152" i="5"/>
  <c r="S152" i="5"/>
  <c r="R152" i="5"/>
  <c r="Q152" i="5"/>
  <c r="P152" i="5"/>
  <c r="O152" i="5"/>
  <c r="N152" i="5"/>
  <c r="M152" i="5"/>
  <c r="L152" i="5"/>
  <c r="I152" i="5"/>
  <c r="AI151" i="5"/>
  <c r="AH151" i="5"/>
  <c r="Z151" i="5"/>
  <c r="Y151" i="5"/>
  <c r="X151" i="5"/>
  <c r="W151" i="5"/>
  <c r="V151" i="5"/>
  <c r="U151" i="5"/>
  <c r="T151" i="5"/>
  <c r="S151" i="5"/>
  <c r="R151" i="5"/>
  <c r="Q151" i="5"/>
  <c r="P151" i="5"/>
  <c r="O151" i="5"/>
  <c r="N151" i="5"/>
  <c r="M151" i="5"/>
  <c r="L151" i="5"/>
  <c r="I151" i="5"/>
  <c r="AI150" i="5"/>
  <c r="AH150" i="5" s="1"/>
  <c r="Z150" i="5"/>
  <c r="Y150" i="5"/>
  <c r="X150" i="5"/>
  <c r="W150" i="5"/>
  <c r="V150" i="5"/>
  <c r="U150" i="5"/>
  <c r="T150" i="5"/>
  <c r="S150" i="5"/>
  <c r="R150" i="5"/>
  <c r="Q150" i="5"/>
  <c r="P150" i="5"/>
  <c r="O150" i="5"/>
  <c r="N150" i="5"/>
  <c r="M150" i="5"/>
  <c r="L150" i="5"/>
  <c r="I150" i="5"/>
  <c r="AI149" i="5"/>
  <c r="AH149" i="5" s="1"/>
  <c r="Z149" i="5"/>
  <c r="Y149" i="5"/>
  <c r="X149" i="5"/>
  <c r="W149" i="5"/>
  <c r="V149" i="5"/>
  <c r="U149" i="5"/>
  <c r="T149" i="5"/>
  <c r="S149" i="5"/>
  <c r="R149" i="5"/>
  <c r="Q149" i="5"/>
  <c r="P149" i="5"/>
  <c r="O149" i="5"/>
  <c r="N149" i="5"/>
  <c r="M149" i="5"/>
  <c r="L149" i="5"/>
  <c r="I149" i="5"/>
  <c r="AI148" i="5"/>
  <c r="AH148" i="5" s="1"/>
  <c r="Z148" i="5"/>
  <c r="Y148" i="5"/>
  <c r="X148" i="5"/>
  <c r="W148" i="5"/>
  <c r="V148" i="5"/>
  <c r="U148" i="5"/>
  <c r="T148" i="5"/>
  <c r="S148" i="5"/>
  <c r="R148" i="5"/>
  <c r="Q148" i="5"/>
  <c r="P148" i="5"/>
  <c r="O148" i="5"/>
  <c r="N148" i="5"/>
  <c r="M148" i="5"/>
  <c r="L148" i="5"/>
  <c r="I148" i="5"/>
  <c r="AI147" i="5"/>
  <c r="AH147" i="5" s="1"/>
  <c r="Z147" i="5"/>
  <c r="Y147" i="5"/>
  <c r="X147" i="5"/>
  <c r="W147" i="5"/>
  <c r="V147" i="5"/>
  <c r="U147" i="5"/>
  <c r="T147" i="5"/>
  <c r="S147" i="5"/>
  <c r="R147" i="5"/>
  <c r="Q147" i="5"/>
  <c r="P147" i="5"/>
  <c r="O147" i="5"/>
  <c r="N147" i="5"/>
  <c r="M147" i="5"/>
  <c r="L147" i="5"/>
  <c r="I147" i="5"/>
  <c r="AI146" i="5"/>
  <c r="AH146" i="5" s="1"/>
  <c r="Z146" i="5"/>
  <c r="Y146" i="5"/>
  <c r="X146" i="5"/>
  <c r="W146" i="5"/>
  <c r="V146" i="5"/>
  <c r="U146" i="5"/>
  <c r="T146" i="5"/>
  <c r="S146" i="5"/>
  <c r="R146" i="5"/>
  <c r="Q146" i="5"/>
  <c r="P146" i="5"/>
  <c r="O146" i="5"/>
  <c r="N146" i="5"/>
  <c r="M146" i="5"/>
  <c r="L146" i="5"/>
  <c r="I146" i="5"/>
  <c r="AI145" i="5"/>
  <c r="AH145" i="5" s="1"/>
  <c r="Z145" i="5"/>
  <c r="Y145" i="5"/>
  <c r="X145" i="5"/>
  <c r="W145" i="5"/>
  <c r="V145" i="5"/>
  <c r="U145" i="5"/>
  <c r="T145" i="5"/>
  <c r="S145" i="5"/>
  <c r="R145" i="5"/>
  <c r="Q145" i="5"/>
  <c r="P145" i="5"/>
  <c r="O145" i="5"/>
  <c r="N145" i="5"/>
  <c r="M145" i="5"/>
  <c r="L145" i="5"/>
  <c r="I145" i="5"/>
  <c r="AI144" i="5"/>
  <c r="AH144" i="5" s="1"/>
  <c r="Z144" i="5"/>
  <c r="Y144" i="5"/>
  <c r="X144" i="5"/>
  <c r="W144" i="5"/>
  <c r="V144" i="5"/>
  <c r="U144" i="5"/>
  <c r="T144" i="5"/>
  <c r="S144" i="5"/>
  <c r="R144" i="5"/>
  <c r="Q144" i="5"/>
  <c r="P144" i="5"/>
  <c r="O144" i="5"/>
  <c r="N144" i="5"/>
  <c r="M144" i="5"/>
  <c r="L144" i="5"/>
  <c r="I144" i="5"/>
  <c r="AI143" i="5"/>
  <c r="AH143" i="5" s="1"/>
  <c r="Z143" i="5"/>
  <c r="Y143" i="5"/>
  <c r="X143" i="5"/>
  <c r="W143" i="5"/>
  <c r="V143" i="5"/>
  <c r="U143" i="5"/>
  <c r="T143" i="5"/>
  <c r="S143" i="5"/>
  <c r="R143" i="5"/>
  <c r="Q143" i="5"/>
  <c r="P143" i="5"/>
  <c r="O143" i="5"/>
  <c r="N143" i="5"/>
  <c r="M143" i="5"/>
  <c r="L143" i="5"/>
  <c r="I143" i="5"/>
  <c r="AI142" i="5"/>
  <c r="AH142" i="5" s="1"/>
  <c r="Z142" i="5"/>
  <c r="Y142" i="5"/>
  <c r="X142" i="5"/>
  <c r="W142" i="5"/>
  <c r="V142" i="5"/>
  <c r="U142" i="5"/>
  <c r="T142" i="5"/>
  <c r="S142" i="5"/>
  <c r="R142" i="5"/>
  <c r="Q142" i="5"/>
  <c r="P142" i="5"/>
  <c r="O142" i="5"/>
  <c r="N142" i="5"/>
  <c r="M142" i="5"/>
  <c r="L142" i="5"/>
  <c r="I142" i="5"/>
  <c r="AI141" i="5"/>
  <c r="AH141" i="5" s="1"/>
  <c r="Z141" i="5"/>
  <c r="Y141" i="5"/>
  <c r="X141" i="5"/>
  <c r="W141" i="5"/>
  <c r="V141" i="5"/>
  <c r="U141" i="5"/>
  <c r="T141" i="5"/>
  <c r="S141" i="5"/>
  <c r="R141" i="5"/>
  <c r="Q141" i="5"/>
  <c r="P141" i="5"/>
  <c r="O141" i="5"/>
  <c r="N141" i="5"/>
  <c r="M141" i="5"/>
  <c r="L141" i="5"/>
  <c r="I141" i="5"/>
  <c r="AI140" i="5"/>
  <c r="AH140" i="5" s="1"/>
  <c r="Z140" i="5"/>
  <c r="Y140" i="5"/>
  <c r="X140" i="5"/>
  <c r="W140" i="5"/>
  <c r="V140" i="5"/>
  <c r="U140" i="5"/>
  <c r="T140" i="5"/>
  <c r="S140" i="5"/>
  <c r="R140" i="5"/>
  <c r="Q140" i="5"/>
  <c r="P140" i="5"/>
  <c r="O140" i="5"/>
  <c r="N140" i="5"/>
  <c r="M140" i="5"/>
  <c r="L140" i="5"/>
  <c r="I140" i="5"/>
  <c r="AI139" i="5"/>
  <c r="AH139" i="5" s="1"/>
  <c r="V139" i="5"/>
  <c r="U139" i="5"/>
  <c r="T139" i="5"/>
  <c r="S139" i="5"/>
  <c r="R139" i="5"/>
  <c r="Q139" i="5"/>
  <c r="P139" i="5"/>
  <c r="O139" i="5"/>
  <c r="N139" i="5"/>
  <c r="M139" i="5"/>
  <c r="L139" i="5"/>
  <c r="I139" i="5"/>
  <c r="AI138" i="5"/>
  <c r="AH138" i="5" s="1"/>
  <c r="V138" i="5"/>
  <c r="U138" i="5"/>
  <c r="T138" i="5"/>
  <c r="S138" i="5"/>
  <c r="R138" i="5"/>
  <c r="Q138" i="5"/>
  <c r="P138" i="5"/>
  <c r="O138" i="5"/>
  <c r="N138" i="5"/>
  <c r="M138" i="5"/>
  <c r="L138" i="5"/>
  <c r="I138" i="5"/>
  <c r="AI137" i="5"/>
  <c r="AH137" i="5" s="1"/>
  <c r="Z137" i="5"/>
  <c r="Y137" i="5"/>
  <c r="X137" i="5"/>
  <c r="W137" i="5"/>
  <c r="V137" i="5"/>
  <c r="U137" i="5"/>
  <c r="T137" i="5"/>
  <c r="S137" i="5"/>
  <c r="R137" i="5"/>
  <c r="Q137" i="5"/>
  <c r="P137" i="5"/>
  <c r="O137" i="5"/>
  <c r="N137" i="5"/>
  <c r="M137" i="5"/>
  <c r="L137" i="5"/>
  <c r="I137" i="5"/>
  <c r="AI136" i="5"/>
  <c r="AH136" i="5" s="1"/>
  <c r="Z136" i="5"/>
  <c r="Y136" i="5"/>
  <c r="X136" i="5"/>
  <c r="W136" i="5"/>
  <c r="V136" i="5"/>
  <c r="U136" i="5"/>
  <c r="T136" i="5"/>
  <c r="S136" i="5"/>
  <c r="R136" i="5"/>
  <c r="Q136" i="5"/>
  <c r="P136" i="5"/>
  <c r="O136" i="5"/>
  <c r="N136" i="5"/>
  <c r="M136" i="5"/>
  <c r="L136" i="5"/>
  <c r="I136" i="5"/>
  <c r="AI135" i="5"/>
  <c r="AH135" i="5" s="1"/>
  <c r="Z135" i="5"/>
  <c r="Y135" i="5"/>
  <c r="X135" i="5"/>
  <c r="W135" i="5"/>
  <c r="V135" i="5"/>
  <c r="U135" i="5"/>
  <c r="T135" i="5"/>
  <c r="S135" i="5"/>
  <c r="R135" i="5"/>
  <c r="Q135" i="5"/>
  <c r="P135" i="5"/>
  <c r="O135" i="5"/>
  <c r="N135" i="5"/>
  <c r="M135" i="5"/>
  <c r="L135" i="5"/>
  <c r="I135" i="5"/>
  <c r="AI134" i="5"/>
  <c r="AH134" i="5" s="1"/>
  <c r="Z134" i="5"/>
  <c r="Y134" i="5"/>
  <c r="X134" i="5"/>
  <c r="W134" i="5"/>
  <c r="V134" i="5"/>
  <c r="U134" i="5"/>
  <c r="T134" i="5"/>
  <c r="S134" i="5"/>
  <c r="R134" i="5"/>
  <c r="Q134" i="5"/>
  <c r="P134" i="5"/>
  <c r="O134" i="5"/>
  <c r="N134" i="5"/>
  <c r="M134" i="5"/>
  <c r="L134" i="5"/>
  <c r="I134" i="5"/>
  <c r="AI133" i="5"/>
  <c r="AH133" i="5" s="1"/>
  <c r="Z133" i="5"/>
  <c r="Y133" i="5"/>
  <c r="X133" i="5"/>
  <c r="W133" i="5"/>
  <c r="V133" i="5"/>
  <c r="U133" i="5"/>
  <c r="T133" i="5"/>
  <c r="S133" i="5"/>
  <c r="R133" i="5"/>
  <c r="Q133" i="5"/>
  <c r="P133" i="5"/>
  <c r="O133" i="5"/>
  <c r="N133" i="5"/>
  <c r="M133" i="5"/>
  <c r="L133" i="5"/>
  <c r="I133" i="5"/>
  <c r="AI132" i="5"/>
  <c r="AH132" i="5" s="1"/>
  <c r="Z132" i="5"/>
  <c r="Y132" i="5"/>
  <c r="X132" i="5"/>
  <c r="W132" i="5"/>
  <c r="V132" i="5"/>
  <c r="U132" i="5"/>
  <c r="T132" i="5"/>
  <c r="S132" i="5"/>
  <c r="R132" i="5"/>
  <c r="Q132" i="5"/>
  <c r="P132" i="5"/>
  <c r="O132" i="5"/>
  <c r="N132" i="5"/>
  <c r="M132" i="5"/>
  <c r="L132" i="5"/>
  <c r="I132" i="5"/>
  <c r="AI131" i="5"/>
  <c r="AH131" i="5" s="1"/>
  <c r="Z131" i="5"/>
  <c r="Y131" i="5"/>
  <c r="X131" i="5"/>
  <c r="W131" i="5"/>
  <c r="V131" i="5"/>
  <c r="U131" i="5"/>
  <c r="T131" i="5"/>
  <c r="S131" i="5"/>
  <c r="R131" i="5"/>
  <c r="Q131" i="5"/>
  <c r="P131" i="5"/>
  <c r="O131" i="5"/>
  <c r="N131" i="5"/>
  <c r="M131" i="5"/>
  <c r="L131" i="5"/>
  <c r="I131" i="5"/>
  <c r="AI130" i="5"/>
  <c r="AH130" i="5" s="1"/>
  <c r="Z130" i="5"/>
  <c r="Y130" i="5"/>
  <c r="X130" i="5"/>
  <c r="W130" i="5"/>
  <c r="V130" i="5"/>
  <c r="U130" i="5"/>
  <c r="T130" i="5"/>
  <c r="S130" i="5"/>
  <c r="R130" i="5"/>
  <c r="Q130" i="5"/>
  <c r="P130" i="5"/>
  <c r="O130" i="5"/>
  <c r="N130" i="5"/>
  <c r="M130" i="5"/>
  <c r="L130" i="5"/>
  <c r="I130" i="5"/>
  <c r="AI129" i="5"/>
  <c r="AH129" i="5" s="1"/>
  <c r="Z129" i="5"/>
  <c r="Y129" i="5"/>
  <c r="X129" i="5"/>
  <c r="W129" i="5"/>
  <c r="V129" i="5"/>
  <c r="U129" i="5"/>
  <c r="T129" i="5"/>
  <c r="S129" i="5"/>
  <c r="R129" i="5"/>
  <c r="Q129" i="5"/>
  <c r="P129" i="5"/>
  <c r="O129" i="5"/>
  <c r="N129" i="5"/>
  <c r="M129" i="5"/>
  <c r="L129" i="5"/>
  <c r="I129" i="5"/>
  <c r="Z128" i="5"/>
  <c r="Y128" i="5"/>
  <c r="X128" i="5"/>
  <c r="W128" i="5"/>
  <c r="V128" i="5"/>
  <c r="U128" i="5"/>
  <c r="T128" i="5"/>
  <c r="S128" i="5"/>
  <c r="R128" i="5"/>
  <c r="Q128" i="5"/>
  <c r="P128" i="5"/>
  <c r="O128" i="5"/>
  <c r="N128" i="5"/>
  <c r="M128" i="5"/>
  <c r="L128" i="5"/>
  <c r="I128" i="5"/>
  <c r="AI127" i="5"/>
  <c r="AH127" i="5" s="1"/>
  <c r="Z127" i="5"/>
  <c r="Y127" i="5"/>
  <c r="X127" i="5"/>
  <c r="W127" i="5"/>
  <c r="V127" i="5"/>
  <c r="U127" i="5"/>
  <c r="T127" i="5"/>
  <c r="S127" i="5"/>
  <c r="R127" i="5"/>
  <c r="Q127" i="5"/>
  <c r="P127" i="5"/>
  <c r="O127" i="5"/>
  <c r="N127" i="5"/>
  <c r="M127" i="5"/>
  <c r="L127" i="5"/>
  <c r="I127" i="5"/>
  <c r="AI126" i="5"/>
  <c r="AH126" i="5" s="1"/>
  <c r="Z126" i="5"/>
  <c r="Y126" i="5"/>
  <c r="X126" i="5"/>
  <c r="W126" i="5"/>
  <c r="V126" i="5"/>
  <c r="U126" i="5"/>
  <c r="T126" i="5"/>
  <c r="S126" i="5"/>
  <c r="R126" i="5"/>
  <c r="Q126" i="5"/>
  <c r="P126" i="5"/>
  <c r="O126" i="5"/>
  <c r="N126" i="5"/>
  <c r="M126" i="5"/>
  <c r="L126" i="5"/>
  <c r="I126" i="5"/>
  <c r="AI125" i="5"/>
  <c r="AH125" i="5" s="1"/>
  <c r="Z125" i="5"/>
  <c r="Y125" i="5"/>
  <c r="X125" i="5"/>
  <c r="W125" i="5"/>
  <c r="V125" i="5"/>
  <c r="U125" i="5"/>
  <c r="T125" i="5"/>
  <c r="S125" i="5"/>
  <c r="R125" i="5"/>
  <c r="Q125" i="5"/>
  <c r="P125" i="5"/>
  <c r="O125" i="5"/>
  <c r="N125" i="5"/>
  <c r="M125" i="5"/>
  <c r="L125" i="5"/>
  <c r="I125" i="5"/>
  <c r="I124" i="5"/>
  <c r="I123" i="5"/>
  <c r="I122" i="5"/>
  <c r="Z121" i="5"/>
  <c r="Y121" i="5"/>
  <c r="X121" i="5"/>
  <c r="W121" i="5"/>
  <c r="V121" i="5"/>
  <c r="U121" i="5"/>
  <c r="T121" i="5"/>
  <c r="S121" i="5"/>
  <c r="R121" i="5"/>
  <c r="Q121" i="5"/>
  <c r="P121" i="5"/>
  <c r="O121" i="5"/>
  <c r="N121" i="5"/>
  <c r="M121" i="5"/>
  <c r="L121" i="5"/>
  <c r="I121" i="5"/>
  <c r="AI120" i="5"/>
  <c r="AH120" i="5" s="1"/>
  <c r="Z120" i="5"/>
  <c r="Y120" i="5"/>
  <c r="X120" i="5"/>
  <c r="W120" i="5"/>
  <c r="V120" i="5"/>
  <c r="U120" i="5"/>
  <c r="T120" i="5"/>
  <c r="S120" i="5"/>
  <c r="R120" i="5"/>
  <c r="Q120" i="5"/>
  <c r="P120" i="5"/>
  <c r="O120" i="5"/>
  <c r="N120" i="5"/>
  <c r="M120" i="5"/>
  <c r="L120" i="5"/>
  <c r="I120" i="5"/>
  <c r="AI119" i="5"/>
  <c r="AH119" i="5" s="1"/>
  <c r="Z119" i="5"/>
  <c r="Y119" i="5"/>
  <c r="X119" i="5"/>
  <c r="W119" i="5"/>
  <c r="V119" i="5"/>
  <c r="U119" i="5"/>
  <c r="T119" i="5"/>
  <c r="S119" i="5"/>
  <c r="R119" i="5"/>
  <c r="Q119" i="5"/>
  <c r="P119" i="5"/>
  <c r="O119" i="5"/>
  <c r="N119" i="5"/>
  <c r="M119" i="5"/>
  <c r="L119" i="5"/>
  <c r="I119" i="5"/>
  <c r="AI118" i="5"/>
  <c r="AH118" i="5" s="1"/>
  <c r="Z118" i="5"/>
  <c r="Y118" i="5"/>
  <c r="X118" i="5"/>
  <c r="W118" i="5"/>
  <c r="V118" i="5"/>
  <c r="U118" i="5"/>
  <c r="T118" i="5"/>
  <c r="S118" i="5"/>
  <c r="R118" i="5"/>
  <c r="Q118" i="5"/>
  <c r="P118" i="5"/>
  <c r="O118" i="5"/>
  <c r="N118" i="5"/>
  <c r="M118" i="5"/>
  <c r="L118" i="5"/>
  <c r="I118" i="5"/>
  <c r="AI117" i="5"/>
  <c r="AH117" i="5" s="1"/>
  <c r="Z117" i="5"/>
  <c r="Y117" i="5"/>
  <c r="X117" i="5"/>
  <c r="W117" i="5"/>
  <c r="V117" i="5"/>
  <c r="U117" i="5"/>
  <c r="T117" i="5"/>
  <c r="S117" i="5"/>
  <c r="R117" i="5"/>
  <c r="Q117" i="5"/>
  <c r="P117" i="5"/>
  <c r="O117" i="5"/>
  <c r="N117" i="5"/>
  <c r="M117" i="5"/>
  <c r="L117" i="5"/>
  <c r="I117" i="5"/>
  <c r="AI116" i="5"/>
  <c r="AH116" i="5" s="1"/>
  <c r="Z116" i="5"/>
  <c r="Y116" i="5"/>
  <c r="X116" i="5"/>
  <c r="W116" i="5"/>
  <c r="V116" i="5"/>
  <c r="U116" i="5"/>
  <c r="T116" i="5"/>
  <c r="S116" i="5"/>
  <c r="R116" i="5"/>
  <c r="Q116" i="5"/>
  <c r="P116" i="5"/>
  <c r="O116" i="5"/>
  <c r="N116" i="5"/>
  <c r="M116" i="5"/>
  <c r="L116" i="5"/>
  <c r="I116" i="5"/>
  <c r="AI115" i="5"/>
  <c r="AH115" i="5" s="1"/>
  <c r="Z115" i="5"/>
  <c r="Y115" i="5"/>
  <c r="X115" i="5"/>
  <c r="W115" i="5"/>
  <c r="V115" i="5"/>
  <c r="U115" i="5"/>
  <c r="T115" i="5"/>
  <c r="S115" i="5"/>
  <c r="R115" i="5"/>
  <c r="Q115" i="5"/>
  <c r="P115" i="5"/>
  <c r="O115" i="5"/>
  <c r="N115" i="5"/>
  <c r="M115" i="5"/>
  <c r="L115" i="5"/>
  <c r="I115" i="5"/>
  <c r="AI114" i="5"/>
  <c r="AH114" i="5" s="1"/>
  <c r="Z114" i="5"/>
  <c r="Y114" i="5"/>
  <c r="X114" i="5"/>
  <c r="W114" i="5"/>
  <c r="V114" i="5"/>
  <c r="U114" i="5"/>
  <c r="T114" i="5"/>
  <c r="S114" i="5"/>
  <c r="R114" i="5"/>
  <c r="Q114" i="5"/>
  <c r="P114" i="5"/>
  <c r="O114" i="5"/>
  <c r="N114" i="5"/>
  <c r="M114" i="5"/>
  <c r="L114" i="5"/>
  <c r="I114" i="5"/>
  <c r="AI113" i="5"/>
  <c r="AH113" i="5" s="1"/>
  <c r="Z113" i="5"/>
  <c r="Y113" i="5"/>
  <c r="X113" i="5"/>
  <c r="W113" i="5"/>
  <c r="V113" i="5"/>
  <c r="U113" i="5"/>
  <c r="T113" i="5"/>
  <c r="S113" i="5"/>
  <c r="R113" i="5"/>
  <c r="Q113" i="5"/>
  <c r="P113" i="5"/>
  <c r="O113" i="5"/>
  <c r="N113" i="5"/>
  <c r="M113" i="5"/>
  <c r="L113" i="5"/>
  <c r="I113" i="5"/>
  <c r="AI112" i="5"/>
  <c r="AH112" i="5" s="1"/>
  <c r="Z112" i="5"/>
  <c r="Y112" i="5"/>
  <c r="X112" i="5"/>
  <c r="W112" i="5"/>
  <c r="V112" i="5"/>
  <c r="U112" i="5"/>
  <c r="T112" i="5"/>
  <c r="S112" i="5"/>
  <c r="R112" i="5"/>
  <c r="Q112" i="5"/>
  <c r="P112" i="5"/>
  <c r="O112" i="5"/>
  <c r="N112" i="5"/>
  <c r="M112" i="5"/>
  <c r="L112" i="5"/>
  <c r="I112" i="5"/>
  <c r="I111" i="5"/>
  <c r="I110" i="5"/>
  <c r="AI109" i="5"/>
  <c r="AH109" i="5" s="1"/>
  <c r="Z109" i="5"/>
  <c r="Y109" i="5"/>
  <c r="X109" i="5"/>
  <c r="W109" i="5"/>
  <c r="V109" i="5"/>
  <c r="U109" i="5"/>
  <c r="T109" i="5"/>
  <c r="S109" i="5"/>
  <c r="R109" i="5"/>
  <c r="Q109" i="5"/>
  <c r="P109" i="5"/>
  <c r="O109" i="5"/>
  <c r="N109" i="5"/>
  <c r="M109" i="5"/>
  <c r="L109" i="5"/>
  <c r="I109" i="5"/>
  <c r="AI108" i="5"/>
  <c r="AH108" i="5" s="1"/>
  <c r="Z108" i="5"/>
  <c r="Y108" i="5"/>
  <c r="X108" i="5"/>
  <c r="W108" i="5"/>
  <c r="V108" i="5"/>
  <c r="U108" i="5"/>
  <c r="T108" i="5"/>
  <c r="S108" i="5"/>
  <c r="R108" i="5"/>
  <c r="Q108" i="5"/>
  <c r="P108" i="5"/>
  <c r="O108" i="5"/>
  <c r="N108" i="5"/>
  <c r="M108" i="5"/>
  <c r="L108" i="5"/>
  <c r="I108" i="5"/>
  <c r="AI107" i="5"/>
  <c r="AH107" i="5" s="1"/>
  <c r="Z107" i="5"/>
  <c r="Y107" i="5"/>
  <c r="X107" i="5"/>
  <c r="W107" i="5"/>
  <c r="V107" i="5"/>
  <c r="U107" i="5"/>
  <c r="T107" i="5"/>
  <c r="S107" i="5"/>
  <c r="R107" i="5"/>
  <c r="Q107" i="5"/>
  <c r="P107" i="5"/>
  <c r="O107" i="5"/>
  <c r="N107" i="5"/>
  <c r="M107" i="5"/>
  <c r="L107" i="5"/>
  <c r="I107" i="5"/>
  <c r="I106" i="5"/>
  <c r="I105" i="5"/>
  <c r="I104" i="5"/>
  <c r="AI103" i="5"/>
  <c r="AH103" i="5" s="1"/>
  <c r="Z103" i="5"/>
  <c r="Y103" i="5"/>
  <c r="X103" i="5"/>
  <c r="W103" i="5"/>
  <c r="V103" i="5"/>
  <c r="U103" i="5"/>
  <c r="T103" i="5"/>
  <c r="S103" i="5"/>
  <c r="R103" i="5"/>
  <c r="Q103" i="5"/>
  <c r="P103" i="5"/>
  <c r="O103" i="5"/>
  <c r="N103" i="5"/>
  <c r="M103" i="5"/>
  <c r="L103" i="5"/>
  <c r="I103" i="5"/>
  <c r="I102" i="5"/>
  <c r="I101" i="5"/>
  <c r="I100" i="5"/>
  <c r="I99" i="5"/>
  <c r="I98" i="5"/>
  <c r="I97" i="5"/>
  <c r="I96" i="5"/>
  <c r="I95" i="5"/>
  <c r="I94" i="5"/>
  <c r="I93" i="5"/>
  <c r="I92" i="5"/>
  <c r="I91" i="5"/>
  <c r="I90" i="5"/>
  <c r="I89" i="5"/>
  <c r="I88" i="5"/>
  <c r="I87" i="5"/>
  <c r="I86" i="5"/>
  <c r="I85" i="5"/>
  <c r="I84" i="5"/>
  <c r="I83" i="5"/>
  <c r="I82" i="5"/>
  <c r="I81" i="5"/>
  <c r="I80" i="5"/>
  <c r="I79" i="5"/>
  <c r="AI78" i="5"/>
  <c r="AH78" i="5" s="1"/>
  <c r="Z78" i="5"/>
  <c r="Y78" i="5"/>
  <c r="X78" i="5"/>
  <c r="W78" i="5"/>
  <c r="V78" i="5"/>
  <c r="U78" i="5"/>
  <c r="T78" i="5"/>
  <c r="S78" i="5"/>
  <c r="R78" i="5"/>
  <c r="Q78" i="5"/>
  <c r="P78" i="5"/>
  <c r="O78" i="5"/>
  <c r="N78" i="5"/>
  <c r="M78" i="5"/>
  <c r="L78" i="5"/>
  <c r="I78" i="5"/>
  <c r="I77" i="5"/>
  <c r="I76" i="5"/>
  <c r="I75" i="5"/>
  <c r="I74" i="5"/>
  <c r="I73" i="5"/>
  <c r="I72" i="5"/>
  <c r="I71" i="5"/>
  <c r="I70" i="5"/>
  <c r="I69" i="5"/>
  <c r="I68" i="5"/>
  <c r="Y67" i="5"/>
  <c r="V67" i="5"/>
  <c r="S67" i="5"/>
  <c r="P67" i="5"/>
  <c r="M67" i="5"/>
  <c r="I67" i="5"/>
  <c r="I66" i="5"/>
  <c r="I65" i="5"/>
  <c r="I64" i="5"/>
  <c r="I63" i="5"/>
  <c r="AI62" i="5"/>
  <c r="AH62" i="5" s="1"/>
  <c r="Z62" i="5"/>
  <c r="Y62" i="5"/>
  <c r="X62" i="5"/>
  <c r="W62" i="5"/>
  <c r="V62" i="5"/>
  <c r="U62" i="5"/>
  <c r="T62" i="5"/>
  <c r="S62" i="5"/>
  <c r="R62" i="5"/>
  <c r="Q62" i="5"/>
  <c r="P62" i="5"/>
  <c r="O62" i="5"/>
  <c r="N62" i="5"/>
  <c r="M62" i="5"/>
  <c r="L62" i="5"/>
  <c r="I62" i="5"/>
  <c r="I61" i="5"/>
  <c r="I60" i="5"/>
  <c r="AI59" i="5"/>
  <c r="AH59" i="5" s="1"/>
  <c r="Z59" i="5"/>
  <c r="Y59" i="5"/>
  <c r="X59" i="5"/>
  <c r="W59" i="5"/>
  <c r="V59" i="5"/>
  <c r="U59" i="5"/>
  <c r="T59" i="5"/>
  <c r="S59" i="5"/>
  <c r="R59" i="5"/>
  <c r="Q59" i="5"/>
  <c r="P59" i="5"/>
  <c r="O59" i="5"/>
  <c r="N59" i="5"/>
  <c r="M59" i="5"/>
  <c r="L59" i="5"/>
  <c r="I59" i="5"/>
  <c r="I58" i="5"/>
  <c r="I57" i="5"/>
  <c r="I56" i="5"/>
  <c r="AI55" i="5"/>
  <c r="AH55" i="5" s="1"/>
  <c r="Z55" i="5"/>
  <c r="Y55" i="5"/>
  <c r="X55" i="5"/>
  <c r="W55" i="5"/>
  <c r="V55" i="5"/>
  <c r="U55" i="5"/>
  <c r="T55" i="5"/>
  <c r="S55" i="5"/>
  <c r="R55" i="5"/>
  <c r="Q55" i="5"/>
  <c r="P55" i="5"/>
  <c r="O55" i="5"/>
  <c r="N55" i="5"/>
  <c r="M55" i="5"/>
  <c r="L55" i="5"/>
  <c r="I55" i="5"/>
  <c r="I54" i="5"/>
  <c r="I53" i="5"/>
  <c r="I52" i="5"/>
  <c r="AI51" i="5"/>
  <c r="AH51" i="5" s="1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I51" i="5"/>
  <c r="AI50" i="5"/>
  <c r="AH50" i="5" s="1"/>
  <c r="Z50" i="5"/>
  <c r="Y50" i="5"/>
  <c r="X50" i="5"/>
  <c r="W50" i="5"/>
  <c r="V50" i="5"/>
  <c r="U50" i="5"/>
  <c r="T50" i="5"/>
  <c r="S50" i="5"/>
  <c r="R50" i="5"/>
  <c r="Q50" i="5"/>
  <c r="P50" i="5"/>
  <c r="O50" i="5"/>
  <c r="N50" i="5"/>
  <c r="M50" i="5"/>
  <c r="L50" i="5"/>
  <c r="I50" i="5"/>
  <c r="AI49" i="5"/>
  <c r="AH49" i="5" s="1"/>
  <c r="Z49" i="5"/>
  <c r="Y49" i="5"/>
  <c r="X49" i="5"/>
  <c r="W49" i="5"/>
  <c r="V49" i="5"/>
  <c r="U49" i="5"/>
  <c r="T49" i="5"/>
  <c r="S49" i="5"/>
  <c r="R49" i="5"/>
  <c r="Q49" i="5"/>
  <c r="P49" i="5"/>
  <c r="O49" i="5"/>
  <c r="N49" i="5"/>
  <c r="M49" i="5"/>
  <c r="L49" i="5"/>
  <c r="I49" i="5"/>
  <c r="AI48" i="5"/>
  <c r="AH48" i="5" s="1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I48" i="5"/>
  <c r="I47" i="5"/>
  <c r="V46" i="5"/>
  <c r="U46" i="5"/>
  <c r="S46" i="5"/>
  <c r="R46" i="5"/>
  <c r="P46" i="5"/>
  <c r="O46" i="5"/>
  <c r="M46" i="5"/>
  <c r="L46" i="5"/>
  <c r="I46" i="5"/>
  <c r="AI45" i="5"/>
  <c r="AH45" i="5" s="1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I45" i="5"/>
  <c r="AI44" i="5"/>
  <c r="AH44" i="5" s="1"/>
  <c r="Z44" i="5"/>
  <c r="Y44" i="5"/>
  <c r="X44" i="5"/>
  <c r="W44" i="5"/>
  <c r="V44" i="5"/>
  <c r="U44" i="5"/>
  <c r="T44" i="5"/>
  <c r="S44" i="5"/>
  <c r="R44" i="5"/>
  <c r="Q44" i="5"/>
  <c r="P44" i="5"/>
  <c r="O44" i="5"/>
  <c r="N44" i="5"/>
  <c r="M44" i="5"/>
  <c r="L44" i="5"/>
  <c r="I44" i="5"/>
  <c r="AI43" i="5"/>
  <c r="AH43" i="5" s="1"/>
  <c r="Z43" i="5"/>
  <c r="Y43" i="5"/>
  <c r="X43" i="5"/>
  <c r="W43" i="5"/>
  <c r="V43" i="5"/>
  <c r="U43" i="5"/>
  <c r="T43" i="5"/>
  <c r="S43" i="5"/>
  <c r="R43" i="5"/>
  <c r="Q43" i="5"/>
  <c r="P43" i="5"/>
  <c r="O43" i="5"/>
  <c r="N43" i="5"/>
  <c r="M43" i="5"/>
  <c r="L43" i="5"/>
  <c r="I43" i="5"/>
  <c r="AI42" i="5"/>
  <c r="AH42" i="5" s="1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I42" i="5"/>
  <c r="AI41" i="5"/>
  <c r="AH41" i="5" s="1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I41" i="5"/>
  <c r="AI40" i="5"/>
  <c r="AH40" i="5" s="1"/>
  <c r="Z40" i="5"/>
  <c r="Y40" i="5"/>
  <c r="X40" i="5"/>
  <c r="W40" i="5"/>
  <c r="V40" i="5"/>
  <c r="U40" i="5"/>
  <c r="T40" i="5"/>
  <c r="S40" i="5"/>
  <c r="R40" i="5"/>
  <c r="Q40" i="5"/>
  <c r="P40" i="5"/>
  <c r="O40" i="5"/>
  <c r="N40" i="5"/>
  <c r="M40" i="5"/>
  <c r="L40" i="5"/>
  <c r="I40" i="5"/>
  <c r="AI39" i="5"/>
  <c r="AH39" i="5" s="1"/>
  <c r="Z39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I39" i="5"/>
  <c r="AI38" i="5"/>
  <c r="AH38" i="5" s="1"/>
  <c r="Z38" i="5"/>
  <c r="Y38" i="5"/>
  <c r="X38" i="5"/>
  <c r="W38" i="5"/>
  <c r="V38" i="5"/>
  <c r="U38" i="5"/>
  <c r="T38" i="5"/>
  <c r="S38" i="5"/>
  <c r="R38" i="5"/>
  <c r="Q38" i="5"/>
  <c r="P38" i="5"/>
  <c r="O38" i="5"/>
  <c r="N38" i="5"/>
  <c r="M38" i="5"/>
  <c r="L38" i="5"/>
  <c r="I38" i="5"/>
  <c r="AI37" i="5"/>
  <c r="AH37" i="5" s="1"/>
  <c r="Z37" i="5"/>
  <c r="Y37" i="5"/>
  <c r="X37" i="5"/>
  <c r="W37" i="5"/>
  <c r="V37" i="5"/>
  <c r="U37" i="5"/>
  <c r="T37" i="5"/>
  <c r="S37" i="5"/>
  <c r="R37" i="5"/>
  <c r="Q37" i="5"/>
  <c r="P37" i="5"/>
  <c r="O37" i="5"/>
  <c r="N37" i="5"/>
  <c r="M37" i="5"/>
  <c r="L37" i="5"/>
  <c r="I37" i="5"/>
  <c r="AI36" i="5"/>
  <c r="AH36" i="5" s="1"/>
  <c r="Z36" i="5"/>
  <c r="Y36" i="5"/>
  <c r="X36" i="5"/>
  <c r="W36" i="5"/>
  <c r="V36" i="5"/>
  <c r="U36" i="5"/>
  <c r="T36" i="5"/>
  <c r="S36" i="5"/>
  <c r="R36" i="5"/>
  <c r="Q36" i="5"/>
  <c r="P36" i="5"/>
  <c r="O36" i="5"/>
  <c r="N36" i="5"/>
  <c r="M36" i="5"/>
  <c r="L36" i="5"/>
  <c r="I36" i="5"/>
  <c r="AI35" i="5"/>
  <c r="AH35" i="5" s="1"/>
  <c r="Z35" i="5"/>
  <c r="Y35" i="5"/>
  <c r="X35" i="5"/>
  <c r="W35" i="5"/>
  <c r="V35" i="5"/>
  <c r="U35" i="5"/>
  <c r="T35" i="5"/>
  <c r="S35" i="5"/>
  <c r="R35" i="5"/>
  <c r="Q35" i="5"/>
  <c r="P35" i="5"/>
  <c r="O35" i="5"/>
  <c r="N35" i="5"/>
  <c r="M35" i="5"/>
  <c r="L35" i="5"/>
  <c r="I35" i="5"/>
  <c r="AI34" i="5"/>
  <c r="AH34" i="5" s="1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I34" i="5"/>
  <c r="AI33" i="5"/>
  <c r="AH33" i="5" s="1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I33" i="5"/>
  <c r="AI32" i="5"/>
  <c r="AH32" i="5" s="1"/>
  <c r="Z32" i="5"/>
  <c r="Y32" i="5"/>
  <c r="X32" i="5"/>
  <c r="W32" i="5"/>
  <c r="V32" i="5"/>
  <c r="U32" i="5"/>
  <c r="T32" i="5"/>
  <c r="S32" i="5"/>
  <c r="R32" i="5"/>
  <c r="Q32" i="5"/>
  <c r="P32" i="5"/>
  <c r="O32" i="5"/>
  <c r="N32" i="5"/>
  <c r="M32" i="5"/>
  <c r="L32" i="5"/>
  <c r="I32" i="5"/>
  <c r="AI31" i="5"/>
  <c r="AH31" i="5" s="1"/>
  <c r="Z31" i="5"/>
  <c r="Y31" i="5"/>
  <c r="X31" i="5"/>
  <c r="W31" i="5"/>
  <c r="V31" i="5"/>
  <c r="U31" i="5"/>
  <c r="T31" i="5"/>
  <c r="S31" i="5"/>
  <c r="R31" i="5"/>
  <c r="Q31" i="5"/>
  <c r="P31" i="5"/>
  <c r="O31" i="5"/>
  <c r="N31" i="5"/>
  <c r="M31" i="5"/>
  <c r="L31" i="5"/>
  <c r="I31" i="5"/>
  <c r="AI30" i="5"/>
  <c r="AH30" i="5" s="1"/>
  <c r="Z30" i="5"/>
  <c r="Y30" i="5"/>
  <c r="X30" i="5"/>
  <c r="W30" i="5"/>
  <c r="V30" i="5"/>
  <c r="U30" i="5"/>
  <c r="T30" i="5"/>
  <c r="S30" i="5"/>
  <c r="R30" i="5"/>
  <c r="Q30" i="5"/>
  <c r="P30" i="5"/>
  <c r="O30" i="5"/>
  <c r="N30" i="5"/>
  <c r="M30" i="5"/>
  <c r="L30" i="5"/>
  <c r="I30" i="5"/>
  <c r="AI29" i="5"/>
  <c r="AH29" i="5" s="1"/>
  <c r="Z29" i="5"/>
  <c r="Y29" i="5"/>
  <c r="X29" i="5"/>
  <c r="W29" i="5"/>
  <c r="V29" i="5"/>
  <c r="U29" i="5"/>
  <c r="T29" i="5"/>
  <c r="S29" i="5"/>
  <c r="R29" i="5"/>
  <c r="Q29" i="5"/>
  <c r="P29" i="5"/>
  <c r="O29" i="5"/>
  <c r="N29" i="5"/>
  <c r="M29" i="5"/>
  <c r="L29" i="5"/>
  <c r="I29" i="5"/>
  <c r="AI28" i="5"/>
  <c r="AH28" i="5" s="1"/>
  <c r="Z28" i="5"/>
  <c r="Y28" i="5"/>
  <c r="X28" i="5"/>
  <c r="W28" i="5"/>
  <c r="V28" i="5"/>
  <c r="U28" i="5"/>
  <c r="T28" i="5"/>
  <c r="S28" i="5"/>
  <c r="R28" i="5"/>
  <c r="Q28" i="5"/>
  <c r="P28" i="5"/>
  <c r="O28" i="5"/>
  <c r="N28" i="5"/>
  <c r="M28" i="5"/>
  <c r="L28" i="5"/>
  <c r="I28" i="5"/>
  <c r="AI27" i="5"/>
  <c r="AH27" i="5" s="1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I27" i="5"/>
  <c r="AI26" i="5"/>
  <c r="AH26" i="5" s="1"/>
  <c r="Z26" i="5"/>
  <c r="Y26" i="5"/>
  <c r="X26" i="5"/>
  <c r="W26" i="5"/>
  <c r="V26" i="5"/>
  <c r="U26" i="5"/>
  <c r="T26" i="5"/>
  <c r="S26" i="5"/>
  <c r="R26" i="5"/>
  <c r="Q26" i="5"/>
  <c r="P26" i="5"/>
  <c r="O26" i="5"/>
  <c r="N26" i="5"/>
  <c r="M26" i="5"/>
  <c r="L26" i="5"/>
  <c r="I26" i="5"/>
  <c r="AI25" i="5"/>
  <c r="AH25" i="5" s="1"/>
  <c r="Z25" i="5"/>
  <c r="Y25" i="5"/>
  <c r="X25" i="5"/>
  <c r="W25" i="5"/>
  <c r="V25" i="5"/>
  <c r="U25" i="5"/>
  <c r="T25" i="5"/>
  <c r="S25" i="5"/>
  <c r="R25" i="5"/>
  <c r="Q25" i="5"/>
  <c r="P25" i="5"/>
  <c r="O25" i="5"/>
  <c r="N25" i="5"/>
  <c r="M25" i="5"/>
  <c r="L25" i="5"/>
  <c r="I25" i="5"/>
  <c r="AI24" i="5"/>
  <c r="AH24" i="5" s="1"/>
  <c r="Z24" i="5"/>
  <c r="Y24" i="5"/>
  <c r="X24" i="5"/>
  <c r="W24" i="5"/>
  <c r="V24" i="5"/>
  <c r="U24" i="5"/>
  <c r="T24" i="5"/>
  <c r="S24" i="5"/>
  <c r="R24" i="5"/>
  <c r="Q24" i="5"/>
  <c r="P24" i="5"/>
  <c r="O24" i="5"/>
  <c r="N24" i="5"/>
  <c r="M24" i="5"/>
  <c r="L24" i="5"/>
  <c r="I24" i="5"/>
  <c r="AI23" i="5"/>
  <c r="AH23" i="5" s="1"/>
  <c r="Z23" i="5"/>
  <c r="Y23" i="5"/>
  <c r="X23" i="5"/>
  <c r="W23" i="5"/>
  <c r="V23" i="5"/>
  <c r="U23" i="5"/>
  <c r="T23" i="5"/>
  <c r="S23" i="5"/>
  <c r="R23" i="5"/>
  <c r="Q23" i="5"/>
  <c r="P23" i="5"/>
  <c r="O23" i="5"/>
  <c r="N23" i="5"/>
  <c r="M23" i="5"/>
  <c r="L23" i="5"/>
  <c r="I23" i="5"/>
  <c r="AI22" i="5"/>
  <c r="AH22" i="5"/>
  <c r="Z22" i="5"/>
  <c r="Y22" i="5"/>
  <c r="X22" i="5"/>
  <c r="W22" i="5"/>
  <c r="V22" i="5"/>
  <c r="U22" i="5"/>
  <c r="T22" i="5"/>
  <c r="S22" i="5"/>
  <c r="R22" i="5"/>
  <c r="Q22" i="5"/>
  <c r="P22" i="5"/>
  <c r="O22" i="5"/>
  <c r="N22" i="5"/>
  <c r="M22" i="5"/>
  <c r="L22" i="5"/>
  <c r="I22" i="5"/>
  <c r="AI21" i="5"/>
  <c r="AH21" i="5" s="1"/>
  <c r="Z21" i="5"/>
  <c r="Y21" i="5"/>
  <c r="X21" i="5"/>
  <c r="W21" i="5"/>
  <c r="V21" i="5"/>
  <c r="U21" i="5"/>
  <c r="T21" i="5"/>
  <c r="S21" i="5"/>
  <c r="R21" i="5"/>
  <c r="Q21" i="5"/>
  <c r="P21" i="5"/>
  <c r="O21" i="5"/>
  <c r="N21" i="5"/>
  <c r="M21" i="5"/>
  <c r="L21" i="5"/>
  <c r="I21" i="5"/>
  <c r="AI20" i="5"/>
  <c r="AH20" i="5" s="1"/>
  <c r="Z20" i="5"/>
  <c r="Y20" i="5"/>
  <c r="X20" i="5"/>
  <c r="W20" i="5"/>
  <c r="V20" i="5"/>
  <c r="U20" i="5"/>
  <c r="T20" i="5"/>
  <c r="S20" i="5"/>
  <c r="R20" i="5"/>
  <c r="Q20" i="5"/>
  <c r="P20" i="5"/>
  <c r="O20" i="5"/>
  <c r="N20" i="5"/>
  <c r="M20" i="5"/>
  <c r="L20" i="5"/>
  <c r="I20" i="5"/>
  <c r="AI19" i="5"/>
  <c r="AH19" i="5" s="1"/>
  <c r="Z19" i="5"/>
  <c r="Y19" i="5"/>
  <c r="X19" i="5"/>
  <c r="W19" i="5"/>
  <c r="V19" i="5"/>
  <c r="U19" i="5"/>
  <c r="T19" i="5"/>
  <c r="S19" i="5"/>
  <c r="R19" i="5"/>
  <c r="Q19" i="5"/>
  <c r="P19" i="5"/>
  <c r="O19" i="5"/>
  <c r="N19" i="5"/>
  <c r="M19" i="5"/>
  <c r="L19" i="5"/>
  <c r="I19" i="5"/>
  <c r="AI18" i="5"/>
  <c r="AH18" i="5" s="1"/>
  <c r="Z18" i="5"/>
  <c r="Y18" i="5"/>
  <c r="X18" i="5"/>
  <c r="W18" i="5"/>
  <c r="V18" i="5"/>
  <c r="U18" i="5"/>
  <c r="T18" i="5"/>
  <c r="S18" i="5"/>
  <c r="R18" i="5"/>
  <c r="Q18" i="5"/>
  <c r="P18" i="5"/>
  <c r="O18" i="5"/>
  <c r="N18" i="5"/>
  <c r="M18" i="5"/>
  <c r="L18" i="5"/>
  <c r="I18" i="5"/>
  <c r="AI17" i="5"/>
  <c r="AH17" i="5" s="1"/>
  <c r="Z17" i="5"/>
  <c r="Y17" i="5"/>
  <c r="X17" i="5"/>
  <c r="W17" i="5"/>
  <c r="V17" i="5"/>
  <c r="U17" i="5"/>
  <c r="T17" i="5"/>
  <c r="S17" i="5"/>
  <c r="R17" i="5"/>
  <c r="Q17" i="5"/>
  <c r="P17" i="5"/>
  <c r="O17" i="5"/>
  <c r="N17" i="5"/>
  <c r="M17" i="5"/>
  <c r="L17" i="5"/>
  <c r="I17" i="5"/>
  <c r="AI16" i="5"/>
  <c r="AH16" i="5" s="1"/>
  <c r="Z16" i="5"/>
  <c r="Y16" i="5"/>
  <c r="X16" i="5"/>
  <c r="W16" i="5"/>
  <c r="V16" i="5"/>
  <c r="U16" i="5"/>
  <c r="T16" i="5"/>
  <c r="S16" i="5"/>
  <c r="R16" i="5"/>
  <c r="Q16" i="5"/>
  <c r="P16" i="5"/>
  <c r="O16" i="5"/>
  <c r="N16" i="5"/>
  <c r="M16" i="5"/>
  <c r="L16" i="5"/>
  <c r="I16" i="5"/>
  <c r="AF15" i="5"/>
  <c r="Z15" i="5"/>
  <c r="Y15" i="5"/>
  <c r="X15" i="5"/>
  <c r="W15" i="5"/>
  <c r="V15" i="5"/>
  <c r="U15" i="5"/>
  <c r="T15" i="5"/>
  <c r="S15" i="5"/>
  <c r="R15" i="5"/>
  <c r="Q15" i="5"/>
  <c r="P15" i="5"/>
  <c r="O15" i="5"/>
  <c r="N15" i="5"/>
  <c r="M15" i="5"/>
  <c r="L15" i="5"/>
  <c r="I15" i="5"/>
  <c r="AI14" i="5"/>
  <c r="AH14" i="5" s="1"/>
  <c r="AF14" i="5"/>
  <c r="Z14" i="5"/>
  <c r="Y14" i="5"/>
  <c r="X14" i="5"/>
  <c r="W14" i="5"/>
  <c r="V14" i="5"/>
  <c r="U14" i="5"/>
  <c r="T14" i="5"/>
  <c r="S14" i="5"/>
  <c r="R14" i="5"/>
  <c r="Q14" i="5"/>
  <c r="P14" i="5"/>
  <c r="O14" i="5"/>
  <c r="N14" i="5"/>
  <c r="M14" i="5"/>
  <c r="L14" i="5"/>
  <c r="I14" i="5"/>
  <c r="AI13" i="5"/>
  <c r="AF13" i="5"/>
  <c r="Z13" i="5"/>
  <c r="Y13" i="5"/>
  <c r="X13" i="5"/>
  <c r="W13" i="5"/>
  <c r="V13" i="5"/>
  <c r="U13" i="5"/>
  <c r="T13" i="5"/>
  <c r="S13" i="5"/>
  <c r="R13" i="5"/>
  <c r="Q13" i="5"/>
  <c r="P13" i="5"/>
  <c r="O13" i="5"/>
  <c r="N13" i="5"/>
  <c r="M13" i="5"/>
  <c r="L13" i="5"/>
  <c r="I13" i="5"/>
  <c r="Z46" i="5" l="1"/>
  <c r="Z138" i="5"/>
  <c r="Z163" i="5"/>
  <c r="Y163" i="5"/>
  <c r="W139" i="5"/>
  <c r="X139" i="5" s="1"/>
  <c r="Y139" i="5"/>
  <c r="W163" i="5"/>
  <c r="X163" i="5" s="1"/>
  <c r="AH13" i="5"/>
  <c r="W138" i="5"/>
  <c r="X138" i="5" s="1"/>
  <c r="AI15" i="5"/>
  <c r="Z139" i="5"/>
  <c r="Y46" i="5"/>
  <c r="Y138" i="5"/>
  <c r="AC688" i="5" l="1"/>
  <c r="AB512" i="5"/>
  <c r="AC738" i="5"/>
  <c r="AB453" i="5"/>
  <c r="AB554" i="5"/>
  <c r="AC240" i="5"/>
  <c r="AB196" i="5"/>
  <c r="AB364" i="5"/>
  <c r="AC229" i="5"/>
  <c r="AC152" i="5"/>
  <c r="AB676" i="5"/>
  <c r="AB316" i="5"/>
  <c r="AB168" i="5"/>
  <c r="AC304" i="5"/>
  <c r="AB270" i="5"/>
  <c r="AC426" i="5"/>
  <c r="AC526" i="5"/>
  <c r="AB576" i="5"/>
  <c r="AB710" i="5"/>
  <c r="AB521" i="5"/>
  <c r="AC267" i="5"/>
  <c r="AB120" i="5"/>
  <c r="AC368" i="5"/>
  <c r="AB334" i="5"/>
  <c r="AC488" i="5"/>
  <c r="AC590" i="5"/>
  <c r="AC625" i="5"/>
  <c r="AC407" i="5"/>
  <c r="AC223" i="5"/>
  <c r="AC15" i="5"/>
  <c r="AB444" i="5"/>
  <c r="AB389" i="5"/>
  <c r="AC552" i="5"/>
  <c r="AB673" i="5"/>
  <c r="AB737" i="5"/>
  <c r="AB358" i="5"/>
  <c r="AB326" i="5"/>
  <c r="AB294" i="5"/>
  <c r="AB262" i="5"/>
  <c r="AB701" i="5"/>
  <c r="AB538" i="5"/>
  <c r="AB474" i="5"/>
  <c r="AB436" i="5"/>
  <c r="AB404" i="5"/>
  <c r="AC360" i="5"/>
  <c r="AC328" i="5"/>
  <c r="AC296" i="5"/>
  <c r="AC264" i="5"/>
  <c r="AB49" i="5"/>
  <c r="AB136" i="5"/>
  <c r="AC159" i="5"/>
  <c r="AC202" i="5"/>
  <c r="AC32" i="5"/>
  <c r="AC149" i="5"/>
  <c r="AC213" i="5"/>
  <c r="AB324" i="5"/>
  <c r="AB529" i="5"/>
  <c r="AB708" i="5"/>
  <c r="AB726" i="5"/>
  <c r="AB671" i="5"/>
  <c r="AC760" i="5"/>
  <c r="AC728" i="5"/>
  <c r="AC696" i="5"/>
  <c r="AB662" i="5"/>
  <c r="AB745" i="5"/>
  <c r="AC627" i="5"/>
  <c r="AC595" i="5"/>
  <c r="AB660" i="5"/>
  <c r="AB394" i="5"/>
  <c r="AC314" i="5"/>
  <c r="AB216" i="5"/>
  <c r="AB39" i="5"/>
  <c r="AC312" i="5"/>
  <c r="AB452" i="5"/>
  <c r="AB278" i="5"/>
  <c r="AB397" i="5"/>
  <c r="AC434" i="5"/>
  <c r="AC560" i="5"/>
  <c r="AC534" i="5"/>
  <c r="AB717" i="5"/>
  <c r="AB520" i="5"/>
  <c r="AC633" i="5"/>
  <c r="AC619" i="5"/>
  <c r="AC720" i="5"/>
  <c r="AB692" i="5"/>
  <c r="AC165" i="5"/>
  <c r="AB644" i="5"/>
  <c r="AC439" i="5"/>
  <c r="AC382" i="5"/>
  <c r="AB348" i="5"/>
  <c r="AB284" i="5"/>
  <c r="AC235" i="5"/>
  <c r="AB212" i="5"/>
  <c r="AB180" i="5"/>
  <c r="AB148" i="5"/>
  <c r="AB31" i="5"/>
  <c r="AC272" i="5"/>
  <c r="AC336" i="5"/>
  <c r="AB412" i="5"/>
  <c r="AB490" i="5"/>
  <c r="AB238" i="5"/>
  <c r="AB302" i="5"/>
  <c r="AB366" i="5"/>
  <c r="AB421" i="5"/>
  <c r="AB725" i="5"/>
  <c r="AC458" i="5"/>
  <c r="AC520" i="5"/>
  <c r="AC584" i="5"/>
  <c r="AC494" i="5"/>
  <c r="AC558" i="5"/>
  <c r="AB623" i="5"/>
  <c r="AB480" i="5"/>
  <c r="AB544" i="5"/>
  <c r="AC593" i="5"/>
  <c r="AC663" i="5"/>
  <c r="AB713" i="5"/>
  <c r="AC752" i="5"/>
  <c r="AB756" i="5"/>
  <c r="AC50" i="5"/>
  <c r="AB489" i="5"/>
  <c r="AC362" i="5"/>
  <c r="AC250" i="5"/>
  <c r="AC191" i="5"/>
  <c r="AB152" i="5"/>
  <c r="AC248" i="5"/>
  <c r="AC376" i="5"/>
  <c r="AB570" i="5"/>
  <c r="AB342" i="5"/>
  <c r="AB461" i="5"/>
  <c r="AC496" i="5"/>
  <c r="AC470" i="5"/>
  <c r="AB599" i="5"/>
  <c r="AB584" i="5"/>
  <c r="AB553" i="5"/>
  <c r="AC423" i="5"/>
  <c r="AB380" i="5"/>
  <c r="AC331" i="5"/>
  <c r="AC282" i="5"/>
  <c r="AB232" i="5"/>
  <c r="AB200" i="5"/>
  <c r="AC175" i="5"/>
  <c r="AB132" i="5"/>
  <c r="AC280" i="5"/>
  <c r="AC344" i="5"/>
  <c r="AB420" i="5"/>
  <c r="AB506" i="5"/>
  <c r="AB246" i="5"/>
  <c r="AB310" i="5"/>
  <c r="AB374" i="5"/>
  <c r="AB429" i="5"/>
  <c r="AC402" i="5"/>
  <c r="AC464" i="5"/>
  <c r="AC528" i="5"/>
  <c r="AC592" i="5"/>
  <c r="AC502" i="5"/>
  <c r="AC566" i="5"/>
  <c r="AB631" i="5"/>
  <c r="AB488" i="5"/>
  <c r="AB552" i="5"/>
  <c r="AC601" i="5"/>
  <c r="AC671" i="5"/>
  <c r="AB654" i="5"/>
  <c r="AB663" i="5"/>
  <c r="AB356" i="5"/>
  <c r="AC218" i="5"/>
  <c r="AC186" i="5"/>
  <c r="AC295" i="5"/>
  <c r="AB585" i="5"/>
  <c r="AC455" i="5"/>
  <c r="AC397" i="5"/>
  <c r="AC378" i="5"/>
  <c r="AC346" i="5"/>
  <c r="AC299" i="5"/>
  <c r="AB252" i="5"/>
  <c r="AB228" i="5"/>
  <c r="AC207" i="5"/>
  <c r="AB184" i="5"/>
  <c r="AB164" i="5"/>
  <c r="AC143" i="5"/>
  <c r="AB112" i="5"/>
  <c r="AB23" i="5"/>
  <c r="AC256" i="5"/>
  <c r="AC288" i="5"/>
  <c r="AC320" i="5"/>
  <c r="AC352" i="5"/>
  <c r="AC391" i="5"/>
  <c r="AB428" i="5"/>
  <c r="AB460" i="5"/>
  <c r="AB522" i="5"/>
  <c r="AB586" i="5"/>
  <c r="AB254" i="5"/>
  <c r="AB286" i="5"/>
  <c r="AB318" i="5"/>
  <c r="AB350" i="5"/>
  <c r="AC614" i="5"/>
  <c r="AB405" i="5"/>
  <c r="AB437" i="5"/>
  <c r="AB621" i="5"/>
  <c r="AC410" i="5"/>
  <c r="AC442" i="5"/>
  <c r="AC472" i="5"/>
  <c r="AC504" i="5"/>
  <c r="AC536" i="5"/>
  <c r="AC568" i="5"/>
  <c r="AC618" i="5"/>
  <c r="AC478" i="5"/>
  <c r="AC510" i="5"/>
  <c r="AC542" i="5"/>
  <c r="AC574" i="5"/>
  <c r="AB607" i="5"/>
  <c r="AC638" i="5"/>
  <c r="AB464" i="5"/>
  <c r="AB496" i="5"/>
  <c r="AB528" i="5"/>
  <c r="AB560" i="5"/>
  <c r="AB592" i="5"/>
  <c r="AC609" i="5"/>
  <c r="AC647" i="5"/>
  <c r="AC679" i="5"/>
  <c r="AC603" i="5"/>
  <c r="AC635" i="5"/>
  <c r="AB638" i="5"/>
  <c r="AB670" i="5"/>
  <c r="AC704" i="5"/>
  <c r="AC736" i="5"/>
  <c r="AB647" i="5"/>
  <c r="AB679" i="5"/>
  <c r="AB742" i="5"/>
  <c r="AB724" i="5"/>
  <c r="AB442" i="5"/>
  <c r="AB292" i="5"/>
  <c r="AC197" i="5"/>
  <c r="AC133" i="5"/>
  <c r="AC16" i="5"/>
  <c r="AB381" i="5"/>
  <c r="AB413" i="5"/>
  <c r="AB445" i="5"/>
  <c r="AB664" i="5"/>
  <c r="AC418" i="5"/>
  <c r="AC450" i="5"/>
  <c r="AC480" i="5"/>
  <c r="AC512" i="5"/>
  <c r="AC544" i="5"/>
  <c r="AC576" i="5"/>
  <c r="AB656" i="5"/>
  <c r="AC486" i="5"/>
  <c r="AC518" i="5"/>
  <c r="AC550" i="5"/>
  <c r="AC582" i="5"/>
  <c r="AB615" i="5"/>
  <c r="AB657" i="5"/>
  <c r="AB472" i="5"/>
  <c r="AB504" i="5"/>
  <c r="AB536" i="5"/>
  <c r="AB568" i="5"/>
  <c r="AB709" i="5"/>
  <c r="AC617" i="5"/>
  <c r="AC655" i="5"/>
  <c r="AB705" i="5"/>
  <c r="AC611" i="5"/>
  <c r="AB681" i="5"/>
  <c r="AB646" i="5"/>
  <c r="AB678" i="5"/>
  <c r="AC712" i="5"/>
  <c r="AC744" i="5"/>
  <c r="AB655" i="5"/>
  <c r="AB694" i="5"/>
  <c r="AB758" i="5"/>
  <c r="AB740" i="5"/>
  <c r="AC389" i="5"/>
  <c r="AB260" i="5"/>
  <c r="AC181" i="5"/>
  <c r="AB114" i="5"/>
  <c r="AC246" i="5"/>
  <c r="AC170" i="5"/>
  <c r="AC598" i="5"/>
  <c r="AB686" i="5"/>
  <c r="AB702" i="5"/>
  <c r="AB718" i="5"/>
  <c r="AB734" i="5"/>
  <c r="AB750" i="5"/>
  <c r="AB684" i="5"/>
  <c r="AB700" i="5"/>
  <c r="AB716" i="5"/>
  <c r="AB732" i="5"/>
  <c r="AB748" i="5"/>
  <c r="AB764" i="5"/>
  <c r="AB465" i="5"/>
  <c r="AB410" i="5"/>
  <c r="AB372" i="5"/>
  <c r="AB340" i="5"/>
  <c r="AB308" i="5"/>
  <c r="AB276" i="5"/>
  <c r="AB244" i="5"/>
  <c r="AC221" i="5"/>
  <c r="AC205" i="5"/>
  <c r="AC189" i="5"/>
  <c r="AC173" i="5"/>
  <c r="AC157" i="5"/>
  <c r="AC141" i="5"/>
  <c r="AC125" i="5"/>
  <c r="AC62" i="5"/>
  <c r="AC40" i="5"/>
  <c r="AC24" i="5"/>
  <c r="AC278" i="5"/>
  <c r="AC226" i="5"/>
  <c r="AC210" i="5"/>
  <c r="AC194" i="5"/>
  <c r="AC178" i="5"/>
  <c r="AC160" i="5"/>
  <c r="AC144" i="5"/>
  <c r="AC136" i="5"/>
  <c r="AB117" i="5"/>
  <c r="AC41" i="5"/>
  <c r="AC25" i="5"/>
  <c r="AB331" i="5"/>
  <c r="AB267" i="5"/>
  <c r="AB227" i="5"/>
  <c r="AB211" i="5"/>
  <c r="AB195" i="5"/>
  <c r="AB179" i="5"/>
  <c r="AB163" i="5"/>
  <c r="AC150" i="5"/>
  <c r="AB133" i="5"/>
  <c r="AB115" i="5"/>
  <c r="AC35" i="5"/>
  <c r="AC19" i="5"/>
  <c r="AB259" i="5"/>
  <c r="AB50" i="5"/>
  <c r="AC270" i="5"/>
  <c r="AB62" i="5"/>
  <c r="AC318" i="5"/>
  <c r="AC350" i="5"/>
  <c r="AB390" i="5"/>
  <c r="AC427" i="5"/>
  <c r="AB517" i="5"/>
  <c r="AC343" i="5"/>
  <c r="AC375" i="5"/>
  <c r="AB398" i="5"/>
  <c r="AB462" i="5"/>
  <c r="AB589" i="5"/>
  <c r="AB668" i="5"/>
  <c r="AB625" i="5"/>
  <c r="AB537" i="5"/>
  <c r="AB473" i="5"/>
  <c r="AB434" i="5"/>
  <c r="AB402" i="5"/>
  <c r="AB383" i="5"/>
  <c r="AC379" i="5"/>
  <c r="AC363" i="5"/>
  <c r="AC347" i="5"/>
  <c r="AC330" i="5"/>
  <c r="AB300" i="5"/>
  <c r="AC283" i="5"/>
  <c r="AC266" i="5"/>
  <c r="AB236" i="5"/>
  <c r="AC231" i="5"/>
  <c r="AB220" i="5"/>
  <c r="AB208" i="5"/>
  <c r="AC199" i="5"/>
  <c r="AB188" i="5"/>
  <c r="AB176" i="5"/>
  <c r="AC167" i="5"/>
  <c r="AB156" i="5"/>
  <c r="AB144" i="5"/>
  <c r="AC135" i="5"/>
  <c r="AC115" i="5"/>
  <c r="AC42" i="5"/>
  <c r="AC26" i="5"/>
  <c r="AB237" i="5"/>
  <c r="AB253" i="5"/>
  <c r="AB269" i="5"/>
  <c r="AB285" i="5"/>
  <c r="AB301" i="5"/>
  <c r="AB317" i="5"/>
  <c r="AB333" i="5"/>
  <c r="AB349" i="5"/>
  <c r="AB365" i="5"/>
  <c r="AC387" i="5"/>
  <c r="AC409" i="5"/>
  <c r="AC425" i="5"/>
  <c r="AC441" i="5"/>
  <c r="AC457" i="5"/>
  <c r="AB486" i="5"/>
  <c r="AB518" i="5"/>
  <c r="AB550" i="5"/>
  <c r="AB582" i="5"/>
  <c r="AC237" i="5"/>
  <c r="AC253" i="5"/>
  <c r="AC269" i="5"/>
  <c r="AC285" i="5"/>
  <c r="AC301" i="5"/>
  <c r="AC317" i="5"/>
  <c r="AC333" i="5"/>
  <c r="AC349" i="5"/>
  <c r="AC365" i="5"/>
  <c r="AB601" i="5"/>
  <c r="AC388" i="5"/>
  <c r="AC404" i="5"/>
  <c r="AC420" i="5"/>
  <c r="AC436" i="5"/>
  <c r="AC452" i="5"/>
  <c r="AC610" i="5"/>
  <c r="AC706" i="5"/>
  <c r="AB407" i="5"/>
  <c r="AB423" i="5"/>
  <c r="AB439" i="5"/>
  <c r="AB455" i="5"/>
  <c r="AC469" i="5"/>
  <c r="AC485" i="5"/>
  <c r="AC501" i="5"/>
  <c r="AC517" i="5"/>
  <c r="AC533" i="5"/>
  <c r="AC549" i="5"/>
  <c r="AC565" i="5"/>
  <c r="AC581" i="5"/>
  <c r="AB613" i="5"/>
  <c r="AC714" i="5"/>
  <c r="AB475" i="5"/>
  <c r="AB491" i="5"/>
  <c r="AB507" i="5"/>
  <c r="AB523" i="5"/>
  <c r="AB539" i="5"/>
  <c r="AB555" i="5"/>
  <c r="AB571" i="5"/>
  <c r="AB587" i="5"/>
  <c r="AC604" i="5"/>
  <c r="AC620" i="5"/>
  <c r="AC636" i="5"/>
  <c r="AB669" i="5"/>
  <c r="AC762" i="5"/>
  <c r="AC479" i="5"/>
  <c r="AC495" i="5"/>
  <c r="AC511" i="5"/>
  <c r="AC527" i="5"/>
  <c r="AC543" i="5"/>
  <c r="AC559" i="5"/>
  <c r="AC575" i="5"/>
  <c r="AC591" i="5"/>
  <c r="AC754" i="5"/>
  <c r="AB606" i="5"/>
  <c r="AB622" i="5"/>
  <c r="AC644" i="5"/>
  <c r="AC660" i="5"/>
  <c r="AC676" i="5"/>
  <c r="AC726" i="5"/>
  <c r="AB600" i="5"/>
  <c r="AB616" i="5"/>
  <c r="AB632" i="5"/>
  <c r="AC702" i="5"/>
  <c r="AC637" i="5"/>
  <c r="AC653" i="5"/>
  <c r="AC669" i="5"/>
  <c r="AB687" i="5"/>
  <c r="AB703" i="5"/>
  <c r="AB719" i="5"/>
  <c r="AB735" i="5"/>
  <c r="AB751" i="5"/>
  <c r="AC646" i="5"/>
  <c r="AC662" i="5"/>
  <c r="AC678" i="5"/>
  <c r="AC693" i="5"/>
  <c r="AC709" i="5"/>
  <c r="AC725" i="5"/>
  <c r="AC741" i="5"/>
  <c r="AC757" i="5"/>
  <c r="AC691" i="5"/>
  <c r="AC707" i="5"/>
  <c r="AC723" i="5"/>
  <c r="AC739" i="5"/>
  <c r="AC755" i="5"/>
  <c r="AB545" i="5"/>
  <c r="AC447" i="5"/>
  <c r="AC390" i="5"/>
  <c r="AB359" i="5"/>
  <c r="AB327" i="5"/>
  <c r="AB295" i="5"/>
  <c r="AB263" i="5"/>
  <c r="AB230" i="5"/>
  <c r="AB214" i="5"/>
  <c r="AB198" i="5"/>
  <c r="AB182" i="5"/>
  <c r="AB166" i="5"/>
  <c r="AB150" i="5"/>
  <c r="AB134" i="5"/>
  <c r="AC117" i="5"/>
  <c r="AB51" i="5"/>
  <c r="AB33" i="5"/>
  <c r="AB17" i="5"/>
  <c r="AB251" i="5"/>
  <c r="AB221" i="5"/>
  <c r="AB205" i="5"/>
  <c r="AB189" i="5"/>
  <c r="AB173" i="5"/>
  <c r="AB155" i="5"/>
  <c r="AB139" i="5"/>
  <c r="AB135" i="5"/>
  <c r="AC114" i="5"/>
  <c r="AB40" i="5"/>
  <c r="AB24" i="5"/>
  <c r="AC327" i="5"/>
  <c r="AC262" i="5"/>
  <c r="AC224" i="5"/>
  <c r="AC208" i="5"/>
  <c r="AC192" i="5"/>
  <c r="AC176" i="5"/>
  <c r="AB149" i="5"/>
  <c r="AC130" i="5"/>
  <c r="AC112" i="5"/>
  <c r="AB34" i="5"/>
  <c r="AB18" i="5"/>
  <c r="AC254" i="5"/>
  <c r="AH15" i="5"/>
  <c r="AI121" i="5"/>
  <c r="AI128" i="5" s="1"/>
  <c r="AH128" i="5" s="1"/>
  <c r="AC263" i="5"/>
  <c r="AC59" i="5"/>
  <c r="AC319" i="5"/>
  <c r="AC351" i="5"/>
  <c r="AB392" i="5"/>
  <c r="AB438" i="5"/>
  <c r="AB533" i="5"/>
  <c r="AB344" i="5"/>
  <c r="AB376" i="5"/>
  <c r="AC403" i="5"/>
  <c r="AB477" i="5"/>
  <c r="AC128" i="5"/>
  <c r="AC55" i="5"/>
  <c r="AC33" i="5"/>
  <c r="AC17" i="5"/>
  <c r="AB299" i="5"/>
  <c r="AB235" i="5"/>
  <c r="AB219" i="5"/>
  <c r="AB203" i="5"/>
  <c r="AB187" i="5"/>
  <c r="AB171" i="5"/>
  <c r="AC158" i="5"/>
  <c r="AC142" i="5"/>
  <c r="AB125" i="5"/>
  <c r="AC43" i="5"/>
  <c r="AC27" i="5"/>
  <c r="AB291" i="5"/>
  <c r="AB312" i="5"/>
  <c r="AC238" i="5"/>
  <c r="AC302" i="5"/>
  <c r="AC334" i="5"/>
  <c r="AC366" i="5"/>
  <c r="AB395" i="5"/>
  <c r="AC459" i="5"/>
  <c r="AB581" i="5"/>
  <c r="AC359" i="5"/>
  <c r="AB384" i="5"/>
  <c r="AB430" i="5"/>
  <c r="AB525" i="5"/>
  <c r="AB641" i="5"/>
  <c r="AB652" i="5"/>
  <c r="AB569" i="5"/>
  <c r="AB505" i="5"/>
  <c r="AB450" i="5"/>
  <c r="AB418" i="5"/>
  <c r="AB396" i="5"/>
  <c r="AC381" i="5"/>
  <c r="AB367" i="5"/>
  <c r="AB351" i="5"/>
  <c r="AB332" i="5"/>
  <c r="AC315" i="5"/>
  <c r="AC298" i="5"/>
  <c r="AB268" i="5"/>
  <c r="AC251" i="5"/>
  <c r="AC234" i="5"/>
  <c r="AB224" i="5"/>
  <c r="AC215" i="5"/>
  <c r="AB204" i="5"/>
  <c r="AB192" i="5"/>
  <c r="AC183" i="5"/>
  <c r="AB172" i="5"/>
  <c r="AB160" i="5"/>
  <c r="AC151" i="5"/>
  <c r="AB140" i="5"/>
  <c r="AC127" i="5"/>
  <c r="AC103" i="5"/>
  <c r="AC34" i="5"/>
  <c r="AC18" i="5"/>
  <c r="AB245" i="5"/>
  <c r="AB261" i="5"/>
  <c r="AB277" i="5"/>
  <c r="AB293" i="5"/>
  <c r="AB309" i="5"/>
  <c r="AB325" i="5"/>
  <c r="AB341" i="5"/>
  <c r="AB357" i="5"/>
  <c r="AB373" i="5"/>
  <c r="AC401" i="5"/>
  <c r="AC417" i="5"/>
  <c r="AC433" i="5"/>
  <c r="AC449" i="5"/>
  <c r="AB470" i="5"/>
  <c r="AB502" i="5"/>
  <c r="AB534" i="5"/>
  <c r="AB566" i="5"/>
  <c r="AC622" i="5"/>
  <c r="AC245" i="5"/>
  <c r="AC261" i="5"/>
  <c r="AC277" i="5"/>
  <c r="AC293" i="5"/>
  <c r="AC309" i="5"/>
  <c r="AC325" i="5"/>
  <c r="AC341" i="5"/>
  <c r="AC357" i="5"/>
  <c r="AC373" i="5"/>
  <c r="AC380" i="5"/>
  <c r="AC396" i="5"/>
  <c r="AC412" i="5"/>
  <c r="AC428" i="5"/>
  <c r="AC444" i="5"/>
  <c r="AC460" i="5"/>
  <c r="AB648" i="5"/>
  <c r="AB399" i="5"/>
  <c r="AB415" i="5"/>
  <c r="AB431" i="5"/>
  <c r="AB447" i="5"/>
  <c r="AB463" i="5"/>
  <c r="AC477" i="5"/>
  <c r="AC493" i="5"/>
  <c r="AC509" i="5"/>
  <c r="AC525" i="5"/>
  <c r="AC541" i="5"/>
  <c r="AC557" i="5"/>
  <c r="AC573" i="5"/>
  <c r="AC589" i="5"/>
  <c r="AC643" i="5"/>
  <c r="AB467" i="5"/>
  <c r="AB483" i="5"/>
  <c r="AB499" i="5"/>
  <c r="AB515" i="5"/>
  <c r="AB531" i="5"/>
  <c r="AB547" i="5"/>
  <c r="AB563" i="5"/>
  <c r="AB579" i="5"/>
  <c r="AC596" i="5"/>
  <c r="AC612" i="5"/>
  <c r="AC628" i="5"/>
  <c r="AB653" i="5"/>
  <c r="AC698" i="5"/>
  <c r="AC471" i="5"/>
  <c r="AC487" i="5"/>
  <c r="AC503" i="5"/>
  <c r="AC519" i="5"/>
  <c r="AC535" i="5"/>
  <c r="AC551" i="5"/>
  <c r="AC567" i="5"/>
  <c r="AC583" i="5"/>
  <c r="AC690" i="5"/>
  <c r="AB598" i="5"/>
  <c r="AB614" i="5"/>
  <c r="AB630" i="5"/>
  <c r="AC652" i="5"/>
  <c r="AC668" i="5"/>
  <c r="AC694" i="5"/>
  <c r="AC758" i="5"/>
  <c r="AB608" i="5"/>
  <c r="AB624" i="5"/>
  <c r="AB643" i="5"/>
  <c r="AC734" i="5"/>
  <c r="AC645" i="5"/>
  <c r="AC661" i="5"/>
  <c r="AC677" i="5"/>
  <c r="AB695" i="5"/>
  <c r="AB711" i="5"/>
  <c r="AB727" i="5"/>
  <c r="AB743" i="5"/>
  <c r="AB759" i="5"/>
  <c r="AC654" i="5"/>
  <c r="AC670" i="5"/>
  <c r="AC685" i="5"/>
  <c r="AC701" i="5"/>
  <c r="AC717" i="5"/>
  <c r="AC733" i="5"/>
  <c r="AC749" i="5"/>
  <c r="AC683" i="5"/>
  <c r="AC699" i="5"/>
  <c r="AC715" i="5"/>
  <c r="AC731" i="5"/>
  <c r="AC747" i="5"/>
  <c r="AC763" i="5"/>
  <c r="AB481" i="5"/>
  <c r="AC415" i="5"/>
  <c r="AB375" i="5"/>
  <c r="AB343" i="5"/>
  <c r="AB311" i="5"/>
  <c r="AB279" i="5"/>
  <c r="AB247" i="5"/>
  <c r="AB222" i="5"/>
  <c r="AB206" i="5"/>
  <c r="AB190" i="5"/>
  <c r="AB174" i="5"/>
  <c r="AB158" i="5"/>
  <c r="AB142" i="5"/>
  <c r="AB126" i="5"/>
  <c r="AB78" i="5"/>
  <c r="AB41" i="5"/>
  <c r="AB25" i="5"/>
  <c r="AB283" i="5"/>
  <c r="AB229" i="5"/>
  <c r="AB213" i="5"/>
  <c r="AB197" i="5"/>
  <c r="AB181" i="5"/>
  <c r="AB165" i="5"/>
  <c r="AB147" i="5"/>
  <c r="AB127" i="5"/>
  <c r="AB32" i="5"/>
  <c r="AB16" i="5"/>
  <c r="AC294" i="5"/>
  <c r="AC232" i="5"/>
  <c r="AC216" i="5"/>
  <c r="AC200" i="5"/>
  <c r="AC184" i="5"/>
  <c r="AC168" i="5"/>
  <c r="AB157" i="5"/>
  <c r="AB141" i="5"/>
  <c r="AC120" i="5"/>
  <c r="AB42" i="5"/>
  <c r="AB26" i="5"/>
  <c r="AC286" i="5"/>
  <c r="AB15" i="5"/>
  <c r="AC639" i="5"/>
  <c r="AB573" i="5"/>
  <c r="AB509" i="5"/>
  <c r="AC451" i="5"/>
  <c r="AC419" i="5"/>
  <c r="AB387" i="5"/>
  <c r="AB382" i="5"/>
  <c r="AC374" i="5"/>
  <c r="AC358" i="5"/>
  <c r="AC342" i="5"/>
  <c r="AB565" i="5"/>
  <c r="AB501" i="5"/>
  <c r="AB454" i="5"/>
  <c r="AB422" i="5"/>
  <c r="AC394" i="5"/>
  <c r="AB371" i="5"/>
  <c r="AB355" i="5"/>
  <c r="AB339" i="5"/>
  <c r="AB323" i="5"/>
  <c r="AB307" i="5"/>
  <c r="AB48" i="5"/>
  <c r="AC78" i="5"/>
  <c r="AB243" i="5"/>
  <c r="AB275" i="5"/>
  <c r="AB328" i="5"/>
  <c r="AC51" i="5"/>
  <c r="AB240" i="5"/>
  <c r="AB272" i="5"/>
  <c r="AC310" i="5"/>
  <c r="AB22" i="5"/>
  <c r="AB30" i="5"/>
  <c r="AB38" i="5"/>
  <c r="AB107" i="5"/>
  <c r="AC116" i="5"/>
  <c r="AC126" i="5"/>
  <c r="AC134" i="5"/>
  <c r="AB145" i="5"/>
  <c r="AB153" i="5"/>
  <c r="AB161" i="5"/>
  <c r="AC164" i="5"/>
  <c r="AC172" i="5"/>
  <c r="AC180" i="5"/>
  <c r="AC188" i="5"/>
  <c r="AC196" i="5"/>
  <c r="AC204" i="5"/>
  <c r="AC212" i="5"/>
  <c r="AC220" i="5"/>
  <c r="AC228" i="5"/>
  <c r="AB248" i="5"/>
  <c r="AB280" i="5"/>
  <c r="AC311" i="5"/>
  <c r="AB13" i="5"/>
  <c r="AB20" i="5"/>
  <c r="AB28" i="5"/>
  <c r="AB36" i="5"/>
  <c r="AB44" i="5"/>
  <c r="AB109" i="5"/>
  <c r="AC118" i="5"/>
  <c r="AB131" i="5"/>
  <c r="AC140" i="5"/>
  <c r="AC148" i="5"/>
  <c r="AC156" i="5"/>
  <c r="AC166" i="5"/>
  <c r="AC174" i="5"/>
  <c r="AC182" i="5"/>
  <c r="AC190" i="5"/>
  <c r="AC198" i="5"/>
  <c r="AC206" i="5"/>
  <c r="AC214" i="5"/>
  <c r="AC222" i="5"/>
  <c r="AC230" i="5"/>
  <c r="AB264" i="5"/>
  <c r="AB296" i="5"/>
  <c r="AC20" i="5"/>
  <c r="AC28" i="5"/>
  <c r="AC36" i="5"/>
  <c r="AC44" i="5"/>
  <c r="AB55" i="5"/>
  <c r="AC109" i="5"/>
  <c r="AB118" i="5"/>
  <c r="AC129" i="5"/>
  <c r="AC137" i="5"/>
  <c r="AC145" i="5"/>
  <c r="AC153" i="5"/>
  <c r="AC161" i="5"/>
  <c r="AC169" i="5"/>
  <c r="AC177" i="5"/>
  <c r="AC185" i="5"/>
  <c r="AC193" i="5"/>
  <c r="AC201" i="5"/>
  <c r="AC209" i="5"/>
  <c r="AC217" i="5"/>
  <c r="AC225" i="5"/>
  <c r="AC242" i="5"/>
  <c r="AC258" i="5"/>
  <c r="AC274" i="5"/>
  <c r="AC290" i="5"/>
  <c r="AC306" i="5"/>
  <c r="AC322" i="5"/>
  <c r="AC338" i="5"/>
  <c r="AC354" i="5"/>
  <c r="AC370" i="5"/>
  <c r="AB386" i="5"/>
  <c r="AB391" i="5"/>
  <c r="AB426" i="5"/>
  <c r="AB458" i="5"/>
  <c r="AB497" i="5"/>
  <c r="AB561" i="5"/>
  <c r="AB760" i="5"/>
  <c r="AB752" i="5"/>
  <c r="AB744" i="5"/>
  <c r="AB736" i="5"/>
  <c r="AB728" i="5"/>
  <c r="AB720" i="5"/>
  <c r="AB712" i="5"/>
  <c r="AB704" i="5"/>
  <c r="AB696" i="5"/>
  <c r="AB688" i="5"/>
  <c r="AB762" i="5"/>
  <c r="AB754" i="5"/>
  <c r="AB746" i="5"/>
  <c r="AB738" i="5"/>
  <c r="AB730" i="5"/>
  <c r="AB722" i="5"/>
  <c r="AB714" i="5"/>
  <c r="AB706" i="5"/>
  <c r="AB698" i="5"/>
  <c r="AB690" i="5"/>
  <c r="AB682" i="5"/>
  <c r="AB675" i="5"/>
  <c r="AB667" i="5"/>
  <c r="AB659" i="5"/>
  <c r="AB651" i="5"/>
  <c r="AC764" i="5"/>
  <c r="AC756" i="5"/>
  <c r="AC748" i="5"/>
  <c r="AC740" i="5"/>
  <c r="AC732" i="5"/>
  <c r="AC724" i="5"/>
  <c r="AC716" i="5"/>
  <c r="AC708" i="5"/>
  <c r="AC700" i="5"/>
  <c r="AC692" i="5"/>
  <c r="AC684" i="5"/>
  <c r="AB674" i="5"/>
  <c r="AB666" i="5"/>
  <c r="AB658" i="5"/>
  <c r="AB650" i="5"/>
  <c r="AB642" i="5"/>
  <c r="AB761" i="5"/>
  <c r="AB729" i="5"/>
  <c r="AB697" i="5"/>
  <c r="AB639" i="5"/>
  <c r="AC631" i="5"/>
  <c r="AC623" i="5"/>
  <c r="AC615" i="5"/>
  <c r="AC607" i="5"/>
  <c r="AC599" i="5"/>
  <c r="AB753" i="5"/>
  <c r="AB721" i="5"/>
  <c r="AB689" i="5"/>
  <c r="AC675" i="5"/>
  <c r="AC667" i="5"/>
  <c r="AC659" i="5"/>
  <c r="AC651" i="5"/>
  <c r="AC640" i="5"/>
  <c r="AC629" i="5"/>
  <c r="AC621" i="5"/>
  <c r="AC613" i="5"/>
  <c r="AC605" i="5"/>
  <c r="AC597" i="5"/>
  <c r="AB741" i="5"/>
  <c r="AC642" i="5"/>
  <c r="AB588" i="5"/>
  <c r="AB580" i="5"/>
  <c r="AB572" i="5"/>
  <c r="AB564" i="5"/>
  <c r="AB556" i="5"/>
  <c r="AB548" i="5"/>
  <c r="AB540" i="5"/>
  <c r="AB532" i="5"/>
  <c r="AB524" i="5"/>
  <c r="AB516" i="5"/>
  <c r="AB508" i="5"/>
  <c r="AB500" i="5"/>
  <c r="AB492" i="5"/>
  <c r="AB484" i="5"/>
  <c r="AB476" i="5"/>
  <c r="AB468" i="5"/>
  <c r="AB749" i="5"/>
  <c r="AB685" i="5"/>
  <c r="AB665" i="5"/>
  <c r="AB649" i="5"/>
  <c r="AB635" i="5"/>
  <c r="AB627" i="5"/>
  <c r="AB619" i="5"/>
  <c r="AB611" i="5"/>
  <c r="AB603" i="5"/>
  <c r="AB595" i="5"/>
  <c r="AC586" i="5"/>
  <c r="AC578" i="5"/>
  <c r="AC570" i="5"/>
  <c r="AC562" i="5"/>
  <c r="AC554" i="5"/>
  <c r="AC546" i="5"/>
  <c r="AC538" i="5"/>
  <c r="AC530" i="5"/>
  <c r="AC522" i="5"/>
  <c r="AC514" i="5"/>
  <c r="AC506" i="5"/>
  <c r="AC498" i="5"/>
  <c r="AC490" i="5"/>
  <c r="AC482" i="5"/>
  <c r="AC474" i="5"/>
  <c r="AC466" i="5"/>
  <c r="AB693" i="5"/>
  <c r="AC634" i="5"/>
  <c r="AC602" i="5"/>
  <c r="AC588" i="5"/>
  <c r="AC580" i="5"/>
  <c r="AC572" i="5"/>
  <c r="AC564" i="5"/>
  <c r="AC556" i="5"/>
  <c r="AC548" i="5"/>
  <c r="AC540" i="5"/>
  <c r="AC532" i="5"/>
  <c r="AC524" i="5"/>
  <c r="AC516" i="5"/>
  <c r="AC508" i="5"/>
  <c r="AC500" i="5"/>
  <c r="AC492" i="5"/>
  <c r="AC484" i="5"/>
  <c r="AC476" i="5"/>
  <c r="AC468" i="5"/>
  <c r="AC462" i="5"/>
  <c r="AC454" i="5"/>
  <c r="AC446" i="5"/>
  <c r="AC438" i="5"/>
  <c r="AC430" i="5"/>
  <c r="AC422" i="5"/>
  <c r="AC414" i="5"/>
  <c r="AC406" i="5"/>
  <c r="AC398" i="5"/>
  <c r="AC682" i="5"/>
  <c r="AB637" i="5"/>
  <c r="AB605" i="5"/>
  <c r="AB457" i="5"/>
  <c r="AB449" i="5"/>
  <c r="AB441" i="5"/>
  <c r="AB433" i="5"/>
  <c r="AB425" i="5"/>
  <c r="AB417" i="5"/>
  <c r="AB409" i="5"/>
  <c r="AB401" i="5"/>
  <c r="AB393" i="5"/>
  <c r="AB385" i="5"/>
  <c r="AB733" i="5"/>
  <c r="AB378" i="5"/>
  <c r="AB370" i="5"/>
  <c r="AB362" i="5"/>
  <c r="AB354" i="5"/>
  <c r="AB346" i="5"/>
  <c r="AB338" i="5"/>
  <c r="AB330" i="5"/>
  <c r="AB322" i="5"/>
  <c r="AB314" i="5"/>
  <c r="AB306" i="5"/>
  <c r="AB298" i="5"/>
  <c r="AB290" i="5"/>
  <c r="AB282" i="5"/>
  <c r="AB274" i="5"/>
  <c r="AB266" i="5"/>
  <c r="AB258" i="5"/>
  <c r="AB250" i="5"/>
  <c r="AB242" i="5"/>
  <c r="AB234" i="5"/>
  <c r="AB609" i="5"/>
  <c r="AB578" i="5"/>
  <c r="AB562" i="5"/>
  <c r="AB546" i="5"/>
  <c r="AB530" i="5"/>
  <c r="AB514" i="5"/>
  <c r="AB498" i="5"/>
  <c r="AB482" i="5"/>
  <c r="AB466" i="5"/>
  <c r="AB456" i="5"/>
  <c r="AB448" i="5"/>
  <c r="AB440" i="5"/>
  <c r="AB432" i="5"/>
  <c r="AB424" i="5"/>
  <c r="AB416" i="5"/>
  <c r="AB408" i="5"/>
  <c r="AB400" i="5"/>
  <c r="AC383" i="5"/>
  <c r="AC372" i="5"/>
  <c r="AC364" i="5"/>
  <c r="AC356" i="5"/>
  <c r="AC348" i="5"/>
  <c r="AC340" i="5"/>
  <c r="AC332" i="5"/>
  <c r="AC324" i="5"/>
  <c r="AC316" i="5"/>
  <c r="AC308" i="5"/>
  <c r="AC300" i="5"/>
  <c r="AC292" i="5"/>
  <c r="AC284" i="5"/>
  <c r="AC276" i="5"/>
  <c r="AC268" i="5"/>
  <c r="AC260" i="5"/>
  <c r="AC252" i="5"/>
  <c r="AC244" i="5"/>
  <c r="AC236" i="5"/>
  <c r="AB19" i="5"/>
  <c r="AB27" i="5"/>
  <c r="AB35" i="5"/>
  <c r="AB43" i="5"/>
  <c r="AC107" i="5"/>
  <c r="AB116" i="5"/>
  <c r="AB128" i="5"/>
  <c r="AB617" i="5"/>
  <c r="AB557" i="5"/>
  <c r="AB493" i="5"/>
  <c r="AB446" i="5"/>
  <c r="AB414" i="5"/>
  <c r="AC386" i="5"/>
  <c r="AB379" i="5"/>
  <c r="AB363" i="5"/>
  <c r="AB347" i="5"/>
  <c r="AC630" i="5"/>
  <c r="AB549" i="5"/>
  <c r="AB485" i="5"/>
  <c r="AC443" i="5"/>
  <c r="AC411" i="5"/>
  <c r="AC393" i="5"/>
  <c r="AB368" i="5"/>
  <c r="AB352" i="5"/>
  <c r="AB336" i="5"/>
  <c r="AB320" i="5"/>
  <c r="AB304" i="5"/>
  <c r="AC49" i="5"/>
  <c r="AB256" i="5"/>
  <c r="AB288" i="5"/>
  <c r="AB14" i="5"/>
  <c r="AB103" i="5"/>
  <c r="AC247" i="5"/>
  <c r="AC279" i="5"/>
  <c r="AC326" i="5"/>
  <c r="AC23" i="5"/>
  <c r="AC31" i="5"/>
  <c r="AC39" i="5"/>
  <c r="AC108" i="5"/>
  <c r="AB119" i="5"/>
  <c r="AB129" i="5"/>
  <c r="AB137" i="5"/>
  <c r="AC146" i="5"/>
  <c r="AC154" i="5"/>
  <c r="AC162" i="5"/>
  <c r="AB167" i="5"/>
  <c r="AB175" i="5"/>
  <c r="AB183" i="5"/>
  <c r="AB191" i="5"/>
  <c r="AB199" i="5"/>
  <c r="AB207" i="5"/>
  <c r="AB215" i="5"/>
  <c r="AB223" i="5"/>
  <c r="AB231" i="5"/>
  <c r="AC255" i="5"/>
  <c r="AC287" i="5"/>
  <c r="AB315" i="5"/>
  <c r="AB593" i="5"/>
  <c r="AC21" i="5"/>
  <c r="AC29" i="5"/>
  <c r="AC37" i="5"/>
  <c r="AC45" i="5"/>
  <c r="AB113" i="5"/>
  <c r="AB121" i="5"/>
  <c r="AC132" i="5"/>
  <c r="AC138" i="5"/>
  <c r="AB143" i="5"/>
  <c r="AB151" i="5"/>
  <c r="AB159" i="5"/>
  <c r="AB169" i="5"/>
  <c r="AB177" i="5"/>
  <c r="AB185" i="5"/>
  <c r="AB193" i="5"/>
  <c r="AB201" i="5"/>
  <c r="AB209" i="5"/>
  <c r="AB217" i="5"/>
  <c r="AB225" i="5"/>
  <c r="AC239" i="5"/>
  <c r="AC271" i="5"/>
  <c r="AC14" i="5"/>
  <c r="AB21" i="5"/>
  <c r="AB29" i="5"/>
  <c r="AB37" i="5"/>
  <c r="AB45" i="5"/>
  <c r="AB59" i="5"/>
  <c r="AC113" i="5"/>
  <c r="AC121" i="5"/>
  <c r="AB130" i="5"/>
  <c r="AB138" i="5"/>
  <c r="AB146" i="5"/>
  <c r="AB154" i="5"/>
  <c r="AB162" i="5"/>
  <c r="AB170" i="5"/>
  <c r="AB178" i="5"/>
  <c r="AB186" i="5"/>
  <c r="AB194" i="5"/>
  <c r="AB202" i="5"/>
  <c r="AB210" i="5"/>
  <c r="AB218" i="5"/>
  <c r="AB226" i="5"/>
  <c r="AC243" i="5"/>
  <c r="AC259" i="5"/>
  <c r="AC275" i="5"/>
  <c r="AC291" i="5"/>
  <c r="AC307" i="5"/>
  <c r="AC323" i="5"/>
  <c r="AC339" i="5"/>
  <c r="AC355" i="5"/>
  <c r="AC371" i="5"/>
  <c r="AB388" i="5"/>
  <c r="AC399" i="5"/>
  <c r="AC431" i="5"/>
  <c r="AC463" i="5"/>
  <c r="AB513" i="5"/>
  <c r="AB577" i="5"/>
  <c r="AC759" i="5"/>
  <c r="AC751" i="5"/>
  <c r="AC743" i="5"/>
  <c r="AC735" i="5"/>
  <c r="AC727" i="5"/>
  <c r="AC719" i="5"/>
  <c r="AC711" i="5"/>
  <c r="AC703" i="5"/>
  <c r="AC695" i="5"/>
  <c r="AC687" i="5"/>
  <c r="AC761" i="5"/>
  <c r="AC753" i="5"/>
  <c r="AC745" i="5"/>
  <c r="AC737" i="5"/>
  <c r="AC729" i="5"/>
  <c r="AC721" i="5"/>
  <c r="AC713" i="5"/>
  <c r="AC705" i="5"/>
  <c r="AC697" i="5"/>
  <c r="AC689" i="5"/>
  <c r="AC681" i="5"/>
  <c r="AC674" i="5"/>
  <c r="AC666" i="5"/>
  <c r="AC658" i="5"/>
  <c r="AC650" i="5"/>
  <c r="AB763" i="5"/>
  <c r="AB755" i="5"/>
  <c r="AB747" i="5"/>
  <c r="AB739" i="5"/>
  <c r="AB731" i="5"/>
  <c r="AB723" i="5"/>
  <c r="AB715" i="5"/>
  <c r="AB707" i="5"/>
  <c r="AB699" i="5"/>
  <c r="AB691" i="5"/>
  <c r="AB683" i="5"/>
  <c r="AC673" i="5"/>
  <c r="AC665" i="5"/>
  <c r="AC657" i="5"/>
  <c r="AC649" i="5"/>
  <c r="AC641" i="5"/>
  <c r="AC750" i="5"/>
  <c r="AC718" i="5"/>
  <c r="AC686" i="5"/>
  <c r="AB636" i="5"/>
  <c r="AB628" i="5"/>
  <c r="AB620" i="5"/>
  <c r="AB612" i="5"/>
  <c r="AB604" i="5"/>
  <c r="AB596" i="5"/>
  <c r="AC742" i="5"/>
  <c r="AC710" i="5"/>
  <c r="AC680" i="5"/>
  <c r="AC672" i="5"/>
  <c r="AC664" i="5"/>
  <c r="AC656" i="5"/>
  <c r="AC648" i="5"/>
  <c r="AB634" i="5"/>
  <c r="AB626" i="5"/>
  <c r="AB618" i="5"/>
  <c r="AB610" i="5"/>
  <c r="AB602" i="5"/>
  <c r="AB594" i="5"/>
  <c r="AC722" i="5"/>
  <c r="AB640" i="5"/>
  <c r="AC587" i="5"/>
  <c r="AC579" i="5"/>
  <c r="AC571" i="5"/>
  <c r="AC563" i="5"/>
  <c r="AC555" i="5"/>
  <c r="AC547" i="5"/>
  <c r="AC539" i="5"/>
  <c r="AC531" i="5"/>
  <c r="AC523" i="5"/>
  <c r="AC515" i="5"/>
  <c r="AC507" i="5"/>
  <c r="AC499" i="5"/>
  <c r="AC491" i="5"/>
  <c r="AC483" i="5"/>
  <c r="AC475" i="5"/>
  <c r="AC467" i="5"/>
  <c r="AC730" i="5"/>
  <c r="AB677" i="5"/>
  <c r="AB661" i="5"/>
  <c r="AB645" i="5"/>
  <c r="AC632" i="5"/>
  <c r="AC624" i="5"/>
  <c r="AC616" i="5"/>
  <c r="AC608" i="5"/>
  <c r="AC600" i="5"/>
  <c r="AB591" i="5"/>
  <c r="AB583" i="5"/>
  <c r="AB575" i="5"/>
  <c r="AB567" i="5"/>
  <c r="AB559" i="5"/>
  <c r="AB551" i="5"/>
  <c r="AB543" i="5"/>
  <c r="AB535" i="5"/>
  <c r="AB527" i="5"/>
  <c r="AB519" i="5"/>
  <c r="AB511" i="5"/>
  <c r="AB503" i="5"/>
  <c r="AB495" i="5"/>
  <c r="AB487" i="5"/>
  <c r="AB479" i="5"/>
  <c r="AB471" i="5"/>
  <c r="AB757" i="5"/>
  <c r="AB672" i="5"/>
  <c r="AB629" i="5"/>
  <c r="AB597" i="5"/>
  <c r="AC585" i="5"/>
  <c r="AC577" i="5"/>
  <c r="AC569" i="5"/>
  <c r="AC561" i="5"/>
  <c r="AC553" i="5"/>
  <c r="AC545" i="5"/>
  <c r="AC537" i="5"/>
  <c r="AC529" i="5"/>
  <c r="AC521" i="5"/>
  <c r="AC513" i="5"/>
  <c r="AC505" i="5"/>
  <c r="AC497" i="5"/>
  <c r="AC489" i="5"/>
  <c r="AC481" i="5"/>
  <c r="AC473" i="5"/>
  <c r="AC465" i="5"/>
  <c r="AB459" i="5"/>
  <c r="AB451" i="5"/>
  <c r="AB443" i="5"/>
  <c r="AB435" i="5"/>
  <c r="AB427" i="5"/>
  <c r="AB419" i="5"/>
  <c r="AB411" i="5"/>
  <c r="AB403" i="5"/>
  <c r="AC746" i="5"/>
  <c r="AB680" i="5"/>
  <c r="AC626" i="5"/>
  <c r="AC594" i="5"/>
  <c r="AC456" i="5"/>
  <c r="AC448" i="5"/>
  <c r="AC440" i="5"/>
  <c r="AC432" i="5"/>
  <c r="AC424" i="5"/>
  <c r="AC416" i="5"/>
  <c r="AC408" i="5"/>
  <c r="AC400" i="5"/>
  <c r="AC392" i="5"/>
  <c r="AC384" i="5"/>
  <c r="AB633" i="5"/>
  <c r="AC377" i="5"/>
  <c r="AC369" i="5"/>
  <c r="AC361" i="5"/>
  <c r="AC353" i="5"/>
  <c r="AC345" i="5"/>
  <c r="AC337" i="5"/>
  <c r="AC329" i="5"/>
  <c r="AC321" i="5"/>
  <c r="AC313" i="5"/>
  <c r="AC305" i="5"/>
  <c r="AC297" i="5"/>
  <c r="AC289" i="5"/>
  <c r="AC281" i="5"/>
  <c r="AC273" i="5"/>
  <c r="AC265" i="5"/>
  <c r="AC257" i="5"/>
  <c r="AC249" i="5"/>
  <c r="AC241" i="5"/>
  <c r="AC233" i="5"/>
  <c r="AB590" i="5"/>
  <c r="AB574" i="5"/>
  <c r="AB558" i="5"/>
  <c r="AB542" i="5"/>
  <c r="AB526" i="5"/>
  <c r="AB510" i="5"/>
  <c r="AB494" i="5"/>
  <c r="AB478" i="5"/>
  <c r="AC461" i="5"/>
  <c r="AC453" i="5"/>
  <c r="AC445" i="5"/>
  <c r="AC437" i="5"/>
  <c r="AC429" i="5"/>
  <c r="AC421" i="5"/>
  <c r="AC413" i="5"/>
  <c r="AC405" i="5"/>
  <c r="AC395" i="5"/>
  <c r="AB377" i="5"/>
  <c r="AB369" i="5"/>
  <c r="AB361" i="5"/>
  <c r="AB353" i="5"/>
  <c r="AB345" i="5"/>
  <c r="AB337" i="5"/>
  <c r="AB329" i="5"/>
  <c r="AB321" i="5"/>
  <c r="AB313" i="5"/>
  <c r="AB305" i="5"/>
  <c r="AB297" i="5"/>
  <c r="AB289" i="5"/>
  <c r="AB281" i="5"/>
  <c r="AB273" i="5"/>
  <c r="AB265" i="5"/>
  <c r="AB257" i="5"/>
  <c r="AB249" i="5"/>
  <c r="AB241" i="5"/>
  <c r="AC13" i="5"/>
  <c r="AC22" i="5"/>
  <c r="AC30" i="5"/>
  <c r="AC38" i="5"/>
  <c r="AC48" i="5"/>
  <c r="AB108" i="5"/>
  <c r="AC119" i="5"/>
  <c r="AC131" i="5"/>
  <c r="AC139" i="5"/>
  <c r="AC147" i="5"/>
  <c r="AC155" i="5"/>
  <c r="AC163" i="5"/>
  <c r="AC171" i="5"/>
  <c r="AC179" i="5"/>
  <c r="AC187" i="5"/>
  <c r="AC195" i="5"/>
  <c r="AC203" i="5"/>
  <c r="AC211" i="5"/>
  <c r="AC219" i="5"/>
  <c r="AC227" i="5"/>
  <c r="AB233" i="5"/>
  <c r="AB239" i="5"/>
  <c r="AB255" i="5"/>
  <c r="AB271" i="5"/>
  <c r="AB287" i="5"/>
  <c r="AB303" i="5"/>
  <c r="AB319" i="5"/>
  <c r="AB335" i="5"/>
  <c r="AC303" i="5"/>
  <c r="AC335" i="5"/>
  <c r="AC367" i="5"/>
  <c r="AB406" i="5"/>
  <c r="AB469" i="5"/>
  <c r="AC606" i="5"/>
  <c r="AB360" i="5"/>
  <c r="AC385" i="5"/>
  <c r="AC435" i="5"/>
  <c r="AB541" i="5"/>
  <c r="AH121" i="5" l="1"/>
  <c r="AI164" i="5"/>
  <c r="AH164" i="5" s="1"/>
  <c r="AJ752" i="5" l="1"/>
  <c r="AJ736" i="5"/>
  <c r="AJ720" i="5"/>
  <c r="AJ704" i="5"/>
  <c r="AJ688" i="5"/>
  <c r="AJ754" i="5"/>
  <c r="AJ738" i="5"/>
  <c r="AJ722" i="5"/>
  <c r="AJ706" i="5"/>
  <c r="AJ690" i="5"/>
  <c r="AJ757" i="5"/>
  <c r="AJ741" i="5"/>
  <c r="AJ725" i="5"/>
  <c r="AJ709" i="5"/>
  <c r="AJ693" i="5"/>
  <c r="AJ680" i="5"/>
  <c r="AJ667" i="5"/>
  <c r="AJ651" i="5"/>
  <c r="AJ670" i="5"/>
  <c r="AJ654" i="5"/>
  <c r="AJ638" i="5"/>
  <c r="AJ703" i="5"/>
  <c r="AJ668" i="5"/>
  <c r="AJ652" i="5"/>
  <c r="AJ641" i="5"/>
  <c r="AJ636" i="5"/>
  <c r="AJ620" i="5"/>
  <c r="AJ604" i="5"/>
  <c r="AJ743" i="5"/>
  <c r="AJ634" i="5"/>
  <c r="AJ618" i="5"/>
  <c r="AJ602" i="5"/>
  <c r="AJ723" i="5"/>
  <c r="AJ625" i="5"/>
  <c r="AJ609" i="5"/>
  <c r="AJ593" i="5"/>
  <c r="AJ580" i="5"/>
  <c r="AJ564" i="5"/>
  <c r="AJ548" i="5"/>
  <c r="AJ532" i="5"/>
  <c r="AJ516" i="5"/>
  <c r="AJ500" i="5"/>
  <c r="AJ484" i="5"/>
  <c r="AJ468" i="5"/>
  <c r="AJ699" i="5"/>
  <c r="AJ579" i="5"/>
  <c r="AJ563" i="5"/>
  <c r="AJ547" i="5"/>
  <c r="AJ531" i="5"/>
  <c r="AJ515" i="5"/>
  <c r="AJ499" i="5"/>
  <c r="AJ483" i="5"/>
  <c r="AJ467" i="5"/>
  <c r="AJ669" i="5"/>
  <c r="AJ603" i="5"/>
  <c r="AJ447" i="5"/>
  <c r="AJ431" i="5"/>
  <c r="AJ415" i="5"/>
  <c r="AJ399" i="5"/>
  <c r="AJ677" i="5"/>
  <c r="AJ611" i="5"/>
  <c r="AJ581" i="5"/>
  <c r="AJ565" i="5"/>
  <c r="AJ549" i="5"/>
  <c r="AJ533" i="5"/>
  <c r="AJ517" i="5"/>
  <c r="AJ501" i="5"/>
  <c r="AJ485" i="5"/>
  <c r="AJ469" i="5"/>
  <c r="AJ453" i="5"/>
  <c r="AJ437" i="5"/>
  <c r="AJ421" i="5"/>
  <c r="AJ405" i="5"/>
  <c r="AJ389" i="5"/>
  <c r="AJ462" i="5"/>
  <c r="AJ446" i="5"/>
  <c r="AJ430" i="5"/>
  <c r="AJ414" i="5"/>
  <c r="AJ398" i="5"/>
  <c r="AJ366" i="5"/>
  <c r="AJ350" i="5"/>
  <c r="AJ334" i="5"/>
  <c r="AJ318" i="5"/>
  <c r="AJ302" i="5"/>
  <c r="AJ286" i="5"/>
  <c r="AJ270" i="5"/>
  <c r="AJ254" i="5"/>
  <c r="AJ238" i="5"/>
  <c r="AJ373" i="5"/>
  <c r="AJ357" i="5"/>
  <c r="AJ341" i="5"/>
  <c r="AJ325" i="5"/>
  <c r="AJ309" i="5"/>
  <c r="AJ293" i="5"/>
  <c r="AJ277" i="5"/>
  <c r="AJ261" i="5"/>
  <c r="AJ245" i="5"/>
  <c r="AJ665" i="5"/>
  <c r="AJ566" i="5"/>
  <c r="AJ502" i="5"/>
  <c r="AJ440" i="5"/>
  <c r="AJ392" i="5"/>
  <c r="AJ356" i="5"/>
  <c r="AJ324" i="5"/>
  <c r="AJ292" i="5"/>
  <c r="AJ260" i="5"/>
  <c r="AJ228" i="5"/>
  <c r="AJ212" i="5"/>
  <c r="AJ196" i="5"/>
  <c r="AJ180" i="5"/>
  <c r="AJ164" i="5"/>
  <c r="AJ148" i="5"/>
  <c r="AJ132" i="5"/>
  <c r="AJ112" i="5"/>
  <c r="AJ39" i="5"/>
  <c r="AJ23" i="5"/>
  <c r="AJ599" i="5"/>
  <c r="AJ538" i="5"/>
  <c r="AJ474" i="5"/>
  <c r="AJ404" i="5"/>
  <c r="AJ380" i="5"/>
  <c r="AJ352" i="5"/>
  <c r="AJ558" i="5"/>
  <c r="AJ494" i="5"/>
  <c r="AJ416" i="5"/>
  <c r="AJ383" i="5"/>
  <c r="AJ348" i="5"/>
  <c r="AJ316" i="5"/>
  <c r="AJ284" i="5"/>
  <c r="AJ252" i="5"/>
  <c r="AJ226" i="5"/>
  <c r="AJ210" i="5"/>
  <c r="AJ194" i="5"/>
  <c r="AJ178" i="5"/>
  <c r="AJ162" i="5"/>
  <c r="AJ146" i="5"/>
  <c r="AJ130" i="5"/>
  <c r="AJ78" i="5"/>
  <c r="AJ45" i="5"/>
  <c r="AJ29" i="5"/>
  <c r="AJ14" i="5"/>
  <c r="AJ562" i="5"/>
  <c r="AJ498" i="5"/>
  <c r="AJ444" i="5"/>
  <c r="AJ388" i="5"/>
  <c r="AJ360" i="5"/>
  <c r="AJ328" i="5"/>
  <c r="AJ280" i="5"/>
  <c r="AJ232" i="5"/>
  <c r="AJ320" i="5"/>
  <c r="AJ264" i="5"/>
  <c r="AJ50" i="5"/>
  <c r="AJ251" i="5"/>
  <c r="AJ221" i="5"/>
  <c r="AJ205" i="5"/>
  <c r="AJ189" i="5"/>
  <c r="AJ173" i="5"/>
  <c r="AJ155" i="5"/>
  <c r="AJ139" i="5"/>
  <c r="AJ117" i="5"/>
  <c r="AJ40" i="5"/>
  <c r="AJ24" i="5"/>
  <c r="AJ315" i="5"/>
  <c r="AJ240" i="5"/>
  <c r="AJ223" i="5"/>
  <c r="AJ207" i="5"/>
  <c r="AJ191" i="5"/>
  <c r="AJ175" i="5"/>
  <c r="AJ161" i="5"/>
  <c r="AJ145" i="5"/>
  <c r="AJ129" i="5"/>
  <c r="AJ107" i="5"/>
  <c r="AJ30" i="5"/>
  <c r="AJ764" i="5"/>
  <c r="AJ748" i="5"/>
  <c r="AJ732" i="5"/>
  <c r="AJ716" i="5"/>
  <c r="AJ700" i="5"/>
  <c r="AJ684" i="5"/>
  <c r="AJ750" i="5"/>
  <c r="AJ734" i="5"/>
  <c r="AJ718" i="5"/>
  <c r="AJ702" i="5"/>
  <c r="AJ686" i="5"/>
  <c r="AJ753" i="5"/>
  <c r="AJ737" i="5"/>
  <c r="AJ721" i="5"/>
  <c r="AJ705" i="5"/>
  <c r="AJ689" i="5"/>
  <c r="AJ679" i="5"/>
  <c r="AJ663" i="5"/>
  <c r="AJ647" i="5"/>
  <c r="AJ666" i="5"/>
  <c r="AJ650" i="5"/>
  <c r="AJ751" i="5"/>
  <c r="AJ687" i="5"/>
  <c r="AJ664" i="5"/>
  <c r="AJ648" i="5"/>
  <c r="AJ640" i="5"/>
  <c r="AJ632" i="5"/>
  <c r="AJ616" i="5"/>
  <c r="AJ600" i="5"/>
  <c r="AJ727" i="5"/>
  <c r="AJ630" i="5"/>
  <c r="AJ614" i="5"/>
  <c r="AJ598" i="5"/>
  <c r="AJ691" i="5"/>
  <c r="AJ621" i="5"/>
  <c r="AJ605" i="5"/>
  <c r="AJ592" i="5"/>
  <c r="AJ576" i="5"/>
  <c r="AJ560" i="5"/>
  <c r="AJ544" i="5"/>
  <c r="AJ528" i="5"/>
  <c r="AJ512" i="5"/>
  <c r="AJ496" i="5"/>
  <c r="AJ480" i="5"/>
  <c r="AJ464" i="5"/>
  <c r="AJ591" i="5"/>
  <c r="AJ575" i="5"/>
  <c r="AJ559" i="5"/>
  <c r="AJ543" i="5"/>
  <c r="AJ527" i="5"/>
  <c r="AJ511" i="5"/>
  <c r="AJ495" i="5"/>
  <c r="AJ479" i="5"/>
  <c r="AJ463" i="5"/>
  <c r="AJ653" i="5"/>
  <c r="AJ459" i="5"/>
  <c r="AJ443" i="5"/>
  <c r="AJ427" i="5"/>
  <c r="AJ411" i="5"/>
  <c r="AJ747" i="5"/>
  <c r="AJ661" i="5"/>
  <c r="AJ595" i="5"/>
  <c r="AJ577" i="5"/>
  <c r="AJ561" i="5"/>
  <c r="AJ545" i="5"/>
  <c r="AJ529" i="5"/>
  <c r="AJ513" i="5"/>
  <c r="AJ497" i="5"/>
  <c r="AJ481" i="5"/>
  <c r="AJ465" i="5"/>
  <c r="AJ449" i="5"/>
  <c r="AJ433" i="5"/>
  <c r="AJ417" i="5"/>
  <c r="AJ401" i="5"/>
  <c r="AJ385" i="5"/>
  <c r="AJ458" i="5"/>
  <c r="AJ442" i="5"/>
  <c r="AJ426" i="5"/>
  <c r="AJ410" i="5"/>
  <c r="AJ378" i="5"/>
  <c r="AJ362" i="5"/>
  <c r="AJ346" i="5"/>
  <c r="AJ330" i="5"/>
  <c r="AJ314" i="5"/>
  <c r="AJ298" i="5"/>
  <c r="AJ282" i="5"/>
  <c r="AJ266" i="5"/>
  <c r="AJ250" i="5"/>
  <c r="AJ234" i="5"/>
  <c r="AJ369" i="5"/>
  <c r="AJ353" i="5"/>
  <c r="AJ337" i="5"/>
  <c r="AJ321" i="5"/>
  <c r="AJ305" i="5"/>
  <c r="AJ289" i="5"/>
  <c r="AJ273" i="5"/>
  <c r="AJ257" i="5"/>
  <c r="AJ241" i="5"/>
  <c r="AJ657" i="5"/>
  <c r="AJ550" i="5"/>
  <c r="AJ486" i="5"/>
  <c r="AJ424" i="5"/>
  <c r="AJ391" i="5"/>
  <c r="AJ351" i="5"/>
  <c r="AJ319" i="5"/>
  <c r="AJ287" i="5"/>
  <c r="AJ255" i="5"/>
  <c r="AJ224" i="5"/>
  <c r="AJ208" i="5"/>
  <c r="AJ192" i="5"/>
  <c r="AJ176" i="5"/>
  <c r="AJ160" i="5"/>
  <c r="AJ144" i="5"/>
  <c r="AJ128" i="5"/>
  <c r="AJ108" i="5"/>
  <c r="AJ35" i="5"/>
  <c r="AJ19" i="5"/>
  <c r="AJ586" i="5"/>
  <c r="AJ522" i="5"/>
  <c r="AJ452" i="5"/>
  <c r="AJ396" i="5"/>
  <c r="AJ379" i="5"/>
  <c r="AJ347" i="5"/>
  <c r="AJ542" i="5"/>
  <c r="AJ478" i="5"/>
  <c r="AJ400" i="5"/>
  <c r="AJ375" i="5"/>
  <c r="AJ343" i="5"/>
  <c r="AJ311" i="5"/>
  <c r="AJ279" i="5"/>
  <c r="AJ247" i="5"/>
  <c r="AJ222" i="5"/>
  <c r="AJ206" i="5"/>
  <c r="AJ190" i="5"/>
  <c r="AJ174" i="5"/>
  <c r="AJ158" i="5"/>
  <c r="AJ142" i="5"/>
  <c r="AJ126" i="5"/>
  <c r="AJ59" i="5"/>
  <c r="AJ41" i="5"/>
  <c r="AJ25" i="5"/>
  <c r="AJ631" i="5"/>
  <c r="AJ546" i="5"/>
  <c r="AJ482" i="5"/>
  <c r="AJ428" i="5"/>
  <c r="AJ387" i="5"/>
  <c r="AJ355" i="5"/>
  <c r="AJ323" i="5"/>
  <c r="AJ275" i="5"/>
  <c r="AJ62" i="5"/>
  <c r="AJ304" i="5"/>
  <c r="AJ259" i="5"/>
  <c r="AJ288" i="5"/>
  <c r="AJ233" i="5"/>
  <c r="AJ217" i="5"/>
  <c r="AJ201" i="5"/>
  <c r="AJ185" i="5"/>
  <c r="AJ169" i="5"/>
  <c r="AJ151" i="5"/>
  <c r="AJ135" i="5"/>
  <c r="AJ113" i="5"/>
  <c r="AJ36" i="5"/>
  <c r="AJ20" i="5"/>
  <c r="AJ760" i="5"/>
  <c r="AJ744" i="5"/>
  <c r="AJ728" i="5"/>
  <c r="AJ712" i="5"/>
  <c r="AJ696" i="5"/>
  <c r="AJ762" i="5"/>
  <c r="AJ746" i="5"/>
  <c r="AJ730" i="5"/>
  <c r="AJ714" i="5"/>
  <c r="AJ698" i="5"/>
  <c r="AJ682" i="5"/>
  <c r="AJ749" i="5"/>
  <c r="AJ733" i="5"/>
  <c r="AJ717" i="5"/>
  <c r="AJ701" i="5"/>
  <c r="AJ685" i="5"/>
  <c r="AJ675" i="5"/>
  <c r="AJ659" i="5"/>
  <c r="AJ678" i="5"/>
  <c r="AJ662" i="5"/>
  <c r="AJ646" i="5"/>
  <c r="AJ735" i="5"/>
  <c r="AJ676" i="5"/>
  <c r="AJ660" i="5"/>
  <c r="AJ644" i="5"/>
  <c r="AJ639" i="5"/>
  <c r="AJ628" i="5"/>
  <c r="AJ612" i="5"/>
  <c r="AJ596" i="5"/>
  <c r="AJ711" i="5"/>
  <c r="AJ626" i="5"/>
  <c r="AJ610" i="5"/>
  <c r="AJ594" i="5"/>
  <c r="AJ633" i="5"/>
  <c r="AJ617" i="5"/>
  <c r="AJ601" i="5"/>
  <c r="AJ588" i="5"/>
  <c r="AJ572" i="5"/>
  <c r="AJ556" i="5"/>
  <c r="AJ540" i="5"/>
  <c r="AJ524" i="5"/>
  <c r="AJ508" i="5"/>
  <c r="AJ492" i="5"/>
  <c r="AJ476" i="5"/>
  <c r="AJ763" i="5"/>
  <c r="AJ587" i="5"/>
  <c r="AJ571" i="5"/>
  <c r="AJ555" i="5"/>
  <c r="AJ539" i="5"/>
  <c r="AJ523" i="5"/>
  <c r="AJ507" i="5"/>
  <c r="AJ491" i="5"/>
  <c r="AJ475" i="5"/>
  <c r="AJ739" i="5"/>
  <c r="AJ635" i="5"/>
  <c r="AJ455" i="5"/>
  <c r="AJ439" i="5"/>
  <c r="AJ423" i="5"/>
  <c r="AJ407" i="5"/>
  <c r="AJ707" i="5"/>
  <c r="AJ645" i="5"/>
  <c r="AJ589" i="5"/>
  <c r="AJ573" i="5"/>
  <c r="AJ557" i="5"/>
  <c r="AJ541" i="5"/>
  <c r="AJ525" i="5"/>
  <c r="AJ509" i="5"/>
  <c r="AJ493" i="5"/>
  <c r="AJ477" i="5"/>
  <c r="AJ461" i="5"/>
  <c r="AJ445" i="5"/>
  <c r="AJ429" i="5"/>
  <c r="AJ413" i="5"/>
  <c r="AJ397" i="5"/>
  <c r="AJ381" i="5"/>
  <c r="AJ454" i="5"/>
  <c r="AJ438" i="5"/>
  <c r="AJ422" i="5"/>
  <c r="AJ406" i="5"/>
  <c r="AJ374" i="5"/>
  <c r="AJ358" i="5"/>
  <c r="AJ342" i="5"/>
  <c r="AJ326" i="5"/>
  <c r="AJ310" i="5"/>
  <c r="AJ294" i="5"/>
  <c r="AJ278" i="5"/>
  <c r="AJ262" i="5"/>
  <c r="AJ246" i="5"/>
  <c r="AJ623" i="5"/>
  <c r="AJ365" i="5"/>
  <c r="AJ349" i="5"/>
  <c r="AJ333" i="5"/>
  <c r="AJ317" i="5"/>
  <c r="AJ301" i="5"/>
  <c r="AJ285" i="5"/>
  <c r="AJ269" i="5"/>
  <c r="AJ253" i="5"/>
  <c r="AJ237" i="5"/>
  <c r="AJ649" i="5"/>
  <c r="AJ534" i="5"/>
  <c r="AJ470" i="5"/>
  <c r="AJ408" i="5"/>
  <c r="AJ372" i="5"/>
  <c r="AJ340" i="5"/>
  <c r="AJ308" i="5"/>
  <c r="AJ276" i="5"/>
  <c r="AJ244" i="5"/>
  <c r="AJ220" i="5"/>
  <c r="AJ204" i="5"/>
  <c r="AJ188" i="5"/>
  <c r="AJ172" i="5"/>
  <c r="AJ156" i="5"/>
  <c r="AJ140" i="5"/>
  <c r="AJ120" i="5"/>
  <c r="AJ49" i="5"/>
  <c r="AJ31" i="5"/>
  <c r="AJ15" i="5"/>
  <c r="AJ570" i="5"/>
  <c r="AJ506" i="5"/>
  <c r="AJ436" i="5"/>
  <c r="AJ395" i="5"/>
  <c r="AJ368" i="5"/>
  <c r="AJ590" i="5"/>
  <c r="AJ526" i="5"/>
  <c r="AJ448" i="5"/>
  <c r="AJ386" i="5"/>
  <c r="AJ364" i="5"/>
  <c r="AJ332" i="5"/>
  <c r="AJ300" i="5"/>
  <c r="AJ268" i="5"/>
  <c r="AJ236" i="5"/>
  <c r="AJ218" i="5"/>
  <c r="AJ202" i="5"/>
  <c r="AJ186" i="5"/>
  <c r="AJ170" i="5"/>
  <c r="AJ154" i="5"/>
  <c r="AJ138" i="5"/>
  <c r="AJ118" i="5"/>
  <c r="AJ55" i="5"/>
  <c r="AJ37" i="5"/>
  <c r="AJ21" i="5"/>
  <c r="AJ607" i="5"/>
  <c r="AJ530" i="5"/>
  <c r="AJ466" i="5"/>
  <c r="AJ412" i="5"/>
  <c r="AJ376" i="5"/>
  <c r="AJ344" i="5"/>
  <c r="AJ312" i="5"/>
  <c r="AJ248" i="5"/>
  <c r="AJ48" i="5"/>
  <c r="AJ296" i="5"/>
  <c r="AJ121" i="5"/>
  <c r="AJ283" i="5"/>
  <c r="AJ229" i="5"/>
  <c r="AJ213" i="5"/>
  <c r="AJ197" i="5"/>
  <c r="AJ181" i="5"/>
  <c r="AJ165" i="5"/>
  <c r="AJ147" i="5"/>
  <c r="AJ131" i="5"/>
  <c r="AJ109" i="5"/>
  <c r="AJ32" i="5"/>
  <c r="AJ16" i="5"/>
  <c r="AJ272" i="5"/>
  <c r="AJ231" i="5"/>
  <c r="AJ215" i="5"/>
  <c r="AJ199" i="5"/>
  <c r="AJ183" i="5"/>
  <c r="AJ167" i="5"/>
  <c r="AJ153" i="5"/>
  <c r="AJ137" i="5"/>
  <c r="AJ119" i="5"/>
  <c r="AJ38" i="5"/>
  <c r="AJ22" i="5"/>
  <c r="AJ756" i="5"/>
  <c r="AJ740" i="5"/>
  <c r="AJ724" i="5"/>
  <c r="AJ708" i="5"/>
  <c r="AJ692" i="5"/>
  <c r="AJ758" i="5"/>
  <c r="AJ742" i="5"/>
  <c r="AJ726" i="5"/>
  <c r="AJ710" i="5"/>
  <c r="AJ694" i="5"/>
  <c r="AJ761" i="5"/>
  <c r="AJ745" i="5"/>
  <c r="AJ729" i="5"/>
  <c r="AJ713" i="5"/>
  <c r="AJ697" i="5"/>
  <c r="AJ681" i="5"/>
  <c r="AJ671" i="5"/>
  <c r="AJ655" i="5"/>
  <c r="AJ674" i="5"/>
  <c r="AJ658" i="5"/>
  <c r="AJ642" i="5"/>
  <c r="AJ719" i="5"/>
  <c r="AJ672" i="5"/>
  <c r="AJ656" i="5"/>
  <c r="AJ643" i="5"/>
  <c r="AJ637" i="5"/>
  <c r="AJ624" i="5"/>
  <c r="AJ608" i="5"/>
  <c r="AJ759" i="5"/>
  <c r="AJ695" i="5"/>
  <c r="AJ622" i="5"/>
  <c r="AJ606" i="5"/>
  <c r="AJ755" i="5"/>
  <c r="AJ629" i="5"/>
  <c r="AJ613" i="5"/>
  <c r="AJ597" i="5"/>
  <c r="AJ584" i="5"/>
  <c r="AJ568" i="5"/>
  <c r="AJ552" i="5"/>
  <c r="AJ536" i="5"/>
  <c r="AJ520" i="5"/>
  <c r="AJ504" i="5"/>
  <c r="AJ488" i="5"/>
  <c r="AJ472" i="5"/>
  <c r="AJ731" i="5"/>
  <c r="AJ583" i="5"/>
  <c r="AJ567" i="5"/>
  <c r="AJ551" i="5"/>
  <c r="AJ535" i="5"/>
  <c r="AJ519" i="5"/>
  <c r="AJ503" i="5"/>
  <c r="AJ487" i="5"/>
  <c r="AJ471" i="5"/>
  <c r="AJ715" i="5"/>
  <c r="AJ619" i="5"/>
  <c r="AJ451" i="5"/>
  <c r="AJ435" i="5"/>
  <c r="AJ419" i="5"/>
  <c r="AJ403" i="5"/>
  <c r="AJ683" i="5"/>
  <c r="AJ627" i="5"/>
  <c r="AJ585" i="5"/>
  <c r="AJ569" i="5"/>
  <c r="AJ553" i="5"/>
  <c r="AJ537" i="5"/>
  <c r="AJ521" i="5"/>
  <c r="AJ505" i="5"/>
  <c r="AJ489" i="5"/>
  <c r="AJ473" i="5"/>
  <c r="AJ457" i="5"/>
  <c r="AJ441" i="5"/>
  <c r="AJ425" i="5"/>
  <c r="AJ409" i="5"/>
  <c r="AJ393" i="5"/>
  <c r="AJ615" i="5"/>
  <c r="AJ450" i="5"/>
  <c r="AJ434" i="5"/>
  <c r="AJ418" i="5"/>
  <c r="AJ402" i="5"/>
  <c r="AJ370" i="5"/>
  <c r="AJ354" i="5"/>
  <c r="AJ338" i="5"/>
  <c r="AJ322" i="5"/>
  <c r="AJ306" i="5"/>
  <c r="AJ290" i="5"/>
  <c r="AJ274" i="5"/>
  <c r="AJ258" i="5"/>
  <c r="AJ242" i="5"/>
  <c r="AJ377" i="5"/>
  <c r="AJ361" i="5"/>
  <c r="AJ345" i="5"/>
  <c r="AJ329" i="5"/>
  <c r="AJ313" i="5"/>
  <c r="AJ297" i="5"/>
  <c r="AJ281" i="5"/>
  <c r="AJ265" i="5"/>
  <c r="AJ249" i="5"/>
  <c r="AJ673" i="5"/>
  <c r="AJ582" i="5"/>
  <c r="AJ518" i="5"/>
  <c r="AJ456" i="5"/>
  <c r="AJ394" i="5"/>
  <c r="AJ367" i="5"/>
  <c r="AJ335" i="5"/>
  <c r="AJ303" i="5"/>
  <c r="AJ271" i="5"/>
  <c r="AJ239" i="5"/>
  <c r="AJ216" i="5"/>
  <c r="AJ200" i="5"/>
  <c r="AJ184" i="5"/>
  <c r="AJ168" i="5"/>
  <c r="AJ152" i="5"/>
  <c r="AJ136" i="5"/>
  <c r="AJ116" i="5"/>
  <c r="AJ43" i="5"/>
  <c r="AJ27" i="5"/>
  <c r="AJ13" i="5"/>
  <c r="AJ554" i="5"/>
  <c r="AJ490" i="5"/>
  <c r="AJ420" i="5"/>
  <c r="AJ382" i="5"/>
  <c r="AJ363" i="5"/>
  <c r="AJ574" i="5"/>
  <c r="AJ510" i="5"/>
  <c r="AJ432" i="5"/>
  <c r="AJ384" i="5"/>
  <c r="AJ359" i="5"/>
  <c r="AJ327" i="5"/>
  <c r="AJ295" i="5"/>
  <c r="AJ263" i="5"/>
  <c r="AJ230" i="5"/>
  <c r="AJ214" i="5"/>
  <c r="AJ198" i="5"/>
  <c r="AJ182" i="5"/>
  <c r="AJ166" i="5"/>
  <c r="AJ150" i="5"/>
  <c r="AJ134" i="5"/>
  <c r="AJ114" i="5"/>
  <c r="AJ51" i="5"/>
  <c r="AJ33" i="5"/>
  <c r="AJ17" i="5"/>
  <c r="AJ578" i="5"/>
  <c r="AJ514" i="5"/>
  <c r="AJ460" i="5"/>
  <c r="AJ390" i="5"/>
  <c r="AJ371" i="5"/>
  <c r="AJ339" i="5"/>
  <c r="AJ307" i="5"/>
  <c r="AJ243" i="5"/>
  <c r="AJ336" i="5"/>
  <c r="AJ291" i="5"/>
  <c r="AJ103" i="5"/>
  <c r="AJ256" i="5"/>
  <c r="AJ225" i="5"/>
  <c r="AJ209" i="5"/>
  <c r="AJ193" i="5"/>
  <c r="AJ177" i="5"/>
  <c r="AJ159" i="5"/>
  <c r="AJ143" i="5"/>
  <c r="AJ127" i="5"/>
  <c r="AJ44" i="5"/>
  <c r="AJ28" i="5"/>
  <c r="AJ331" i="5"/>
  <c r="AJ267" i="5"/>
  <c r="AJ227" i="5"/>
  <c r="AJ211" i="5"/>
  <c r="AJ299" i="5"/>
  <c r="AJ195" i="5"/>
  <c r="AJ163" i="5"/>
  <c r="AJ133" i="5"/>
  <c r="AJ34" i="5"/>
  <c r="AJ171" i="5"/>
  <c r="AJ42" i="5"/>
  <c r="AJ235" i="5"/>
  <c r="AJ187" i="5"/>
  <c r="AJ157" i="5"/>
  <c r="AJ125" i="5"/>
  <c r="AJ26" i="5"/>
  <c r="AJ219" i="5"/>
  <c r="AJ179" i="5"/>
  <c r="AJ149" i="5"/>
  <c r="AJ115" i="5"/>
  <c r="AJ18" i="5"/>
  <c r="AJ203" i="5"/>
  <c r="AJ141" i="5"/>
  <c r="AJ811" i="4" l="1"/>
  <c r="AI811" i="4" s="1"/>
  <c r="AA811" i="4"/>
  <c r="Z811" i="4"/>
  <c r="Y811" i="4"/>
  <c r="X811" i="4"/>
  <c r="W811" i="4"/>
  <c r="V811" i="4"/>
  <c r="U811" i="4"/>
  <c r="T811" i="4"/>
  <c r="S811" i="4"/>
  <c r="R811" i="4"/>
  <c r="Q811" i="4"/>
  <c r="P811" i="4"/>
  <c r="O811" i="4"/>
  <c r="N811" i="4"/>
  <c r="M811" i="4"/>
  <c r="I811" i="4"/>
  <c r="AJ810" i="4"/>
  <c r="AI810" i="4" s="1"/>
  <c r="AA810" i="4"/>
  <c r="Z810" i="4"/>
  <c r="Y810" i="4"/>
  <c r="X810" i="4"/>
  <c r="W810" i="4"/>
  <c r="V810" i="4"/>
  <c r="U810" i="4"/>
  <c r="T810" i="4"/>
  <c r="S810" i="4"/>
  <c r="R810" i="4"/>
  <c r="Q810" i="4"/>
  <c r="P810" i="4"/>
  <c r="O810" i="4"/>
  <c r="N810" i="4"/>
  <c r="M810" i="4"/>
  <c r="I810" i="4"/>
  <c r="AJ809" i="4"/>
  <c r="AI809" i="4" s="1"/>
  <c r="AA809" i="4"/>
  <c r="Z809" i="4"/>
  <c r="Y809" i="4"/>
  <c r="X809" i="4"/>
  <c r="W809" i="4"/>
  <c r="V809" i="4"/>
  <c r="U809" i="4"/>
  <c r="T809" i="4"/>
  <c r="S809" i="4"/>
  <c r="R809" i="4"/>
  <c r="Q809" i="4"/>
  <c r="P809" i="4"/>
  <c r="O809" i="4"/>
  <c r="N809" i="4"/>
  <c r="M809" i="4"/>
  <c r="I809" i="4"/>
  <c r="AJ808" i="4"/>
  <c r="AI808" i="4" s="1"/>
  <c r="AA808" i="4"/>
  <c r="Z808" i="4"/>
  <c r="Y808" i="4"/>
  <c r="X808" i="4"/>
  <c r="W808" i="4"/>
  <c r="V808" i="4"/>
  <c r="U808" i="4"/>
  <c r="T808" i="4"/>
  <c r="S808" i="4"/>
  <c r="R808" i="4"/>
  <c r="Q808" i="4"/>
  <c r="P808" i="4"/>
  <c r="O808" i="4"/>
  <c r="N808" i="4"/>
  <c r="M808" i="4"/>
  <c r="I808" i="4"/>
  <c r="AJ807" i="4"/>
  <c r="AI807" i="4" s="1"/>
  <c r="AA807" i="4"/>
  <c r="Z807" i="4"/>
  <c r="Y807" i="4"/>
  <c r="X807" i="4"/>
  <c r="W807" i="4"/>
  <c r="V807" i="4"/>
  <c r="U807" i="4"/>
  <c r="T807" i="4"/>
  <c r="S807" i="4"/>
  <c r="R807" i="4"/>
  <c r="Q807" i="4"/>
  <c r="P807" i="4"/>
  <c r="O807" i="4"/>
  <c r="N807" i="4"/>
  <c r="M807" i="4"/>
  <c r="I807" i="4"/>
  <c r="AJ806" i="4"/>
  <c r="AI806" i="4" s="1"/>
  <c r="AA806" i="4"/>
  <c r="Z806" i="4"/>
  <c r="Y806" i="4"/>
  <c r="X806" i="4"/>
  <c r="W806" i="4"/>
  <c r="V806" i="4"/>
  <c r="U806" i="4"/>
  <c r="T806" i="4"/>
  <c r="S806" i="4"/>
  <c r="R806" i="4"/>
  <c r="Q806" i="4"/>
  <c r="P806" i="4"/>
  <c r="O806" i="4"/>
  <c r="N806" i="4"/>
  <c r="M806" i="4"/>
  <c r="I806" i="4"/>
  <c r="AJ805" i="4"/>
  <c r="AI805" i="4" s="1"/>
  <c r="AA805" i="4"/>
  <c r="Z805" i="4"/>
  <c r="Y805" i="4"/>
  <c r="X805" i="4"/>
  <c r="W805" i="4"/>
  <c r="V805" i="4"/>
  <c r="U805" i="4"/>
  <c r="T805" i="4"/>
  <c r="S805" i="4"/>
  <c r="R805" i="4"/>
  <c r="Q805" i="4"/>
  <c r="P805" i="4"/>
  <c r="O805" i="4"/>
  <c r="N805" i="4"/>
  <c r="M805" i="4"/>
  <c r="I805" i="4"/>
  <c r="AJ804" i="4"/>
  <c r="AI804" i="4" s="1"/>
  <c r="AA804" i="4"/>
  <c r="Z804" i="4"/>
  <c r="Y804" i="4"/>
  <c r="X804" i="4"/>
  <c r="W804" i="4"/>
  <c r="V804" i="4"/>
  <c r="U804" i="4"/>
  <c r="T804" i="4"/>
  <c r="S804" i="4"/>
  <c r="R804" i="4"/>
  <c r="Q804" i="4"/>
  <c r="P804" i="4"/>
  <c r="O804" i="4"/>
  <c r="N804" i="4"/>
  <c r="M804" i="4"/>
  <c r="I804" i="4"/>
  <c r="AJ803" i="4"/>
  <c r="AI803" i="4" s="1"/>
  <c r="AA803" i="4"/>
  <c r="Z803" i="4"/>
  <c r="Y803" i="4"/>
  <c r="X803" i="4"/>
  <c r="W803" i="4"/>
  <c r="V803" i="4"/>
  <c r="U803" i="4"/>
  <c r="T803" i="4"/>
  <c r="S803" i="4"/>
  <c r="R803" i="4"/>
  <c r="Q803" i="4"/>
  <c r="P803" i="4"/>
  <c r="O803" i="4"/>
  <c r="N803" i="4"/>
  <c r="M803" i="4"/>
  <c r="I803" i="4"/>
  <c r="AJ802" i="4"/>
  <c r="AI802" i="4" s="1"/>
  <c r="AA802" i="4"/>
  <c r="Z802" i="4"/>
  <c r="Y802" i="4"/>
  <c r="X802" i="4"/>
  <c r="W802" i="4"/>
  <c r="V802" i="4"/>
  <c r="U802" i="4"/>
  <c r="T802" i="4"/>
  <c r="S802" i="4"/>
  <c r="R802" i="4"/>
  <c r="Q802" i="4"/>
  <c r="P802" i="4"/>
  <c r="O802" i="4"/>
  <c r="N802" i="4"/>
  <c r="M802" i="4"/>
  <c r="I802" i="4"/>
  <c r="AJ801" i="4"/>
  <c r="AI801" i="4" s="1"/>
  <c r="AA801" i="4"/>
  <c r="Z801" i="4"/>
  <c r="Y801" i="4"/>
  <c r="X801" i="4"/>
  <c r="W801" i="4"/>
  <c r="V801" i="4"/>
  <c r="U801" i="4"/>
  <c r="T801" i="4"/>
  <c r="S801" i="4"/>
  <c r="R801" i="4"/>
  <c r="Q801" i="4"/>
  <c r="P801" i="4"/>
  <c r="O801" i="4"/>
  <c r="N801" i="4"/>
  <c r="M801" i="4"/>
  <c r="I801" i="4"/>
  <c r="AJ800" i="4"/>
  <c r="AI800" i="4" s="1"/>
  <c r="AA800" i="4"/>
  <c r="Z800" i="4"/>
  <c r="Y800" i="4"/>
  <c r="X800" i="4"/>
  <c r="W800" i="4"/>
  <c r="V800" i="4"/>
  <c r="U800" i="4"/>
  <c r="T800" i="4"/>
  <c r="S800" i="4"/>
  <c r="R800" i="4"/>
  <c r="Q800" i="4"/>
  <c r="P800" i="4"/>
  <c r="O800" i="4"/>
  <c r="N800" i="4"/>
  <c r="M800" i="4"/>
  <c r="I800" i="4"/>
  <c r="AJ799" i="4"/>
  <c r="AI799" i="4" s="1"/>
  <c r="AA799" i="4"/>
  <c r="Z799" i="4"/>
  <c r="Y799" i="4"/>
  <c r="X799" i="4"/>
  <c r="W799" i="4"/>
  <c r="V799" i="4"/>
  <c r="U799" i="4"/>
  <c r="T799" i="4"/>
  <c r="S799" i="4"/>
  <c r="R799" i="4"/>
  <c r="Q799" i="4"/>
  <c r="P799" i="4"/>
  <c r="O799" i="4"/>
  <c r="N799" i="4"/>
  <c r="M799" i="4"/>
  <c r="I799" i="4"/>
  <c r="AJ798" i="4"/>
  <c r="AI798" i="4" s="1"/>
  <c r="AA798" i="4"/>
  <c r="Z798" i="4"/>
  <c r="Y798" i="4"/>
  <c r="X798" i="4"/>
  <c r="W798" i="4"/>
  <c r="V798" i="4"/>
  <c r="U798" i="4"/>
  <c r="T798" i="4"/>
  <c r="S798" i="4"/>
  <c r="R798" i="4"/>
  <c r="Q798" i="4"/>
  <c r="P798" i="4"/>
  <c r="O798" i="4"/>
  <c r="N798" i="4"/>
  <c r="M798" i="4"/>
  <c r="I798" i="4"/>
  <c r="AJ797" i="4"/>
  <c r="AI797" i="4" s="1"/>
  <c r="AA797" i="4"/>
  <c r="Z797" i="4"/>
  <c r="Y797" i="4"/>
  <c r="X797" i="4"/>
  <c r="W797" i="4"/>
  <c r="V797" i="4"/>
  <c r="U797" i="4"/>
  <c r="T797" i="4"/>
  <c r="S797" i="4"/>
  <c r="R797" i="4"/>
  <c r="Q797" i="4"/>
  <c r="P797" i="4"/>
  <c r="O797" i="4"/>
  <c r="N797" i="4"/>
  <c r="M797" i="4"/>
  <c r="I797" i="4"/>
  <c r="AJ796" i="4"/>
  <c r="AI796" i="4" s="1"/>
  <c r="AA796" i="4"/>
  <c r="Z796" i="4"/>
  <c r="Y796" i="4"/>
  <c r="X796" i="4"/>
  <c r="W796" i="4"/>
  <c r="V796" i="4"/>
  <c r="U796" i="4"/>
  <c r="T796" i="4"/>
  <c r="S796" i="4"/>
  <c r="R796" i="4"/>
  <c r="Q796" i="4"/>
  <c r="P796" i="4"/>
  <c r="O796" i="4"/>
  <c r="N796" i="4"/>
  <c r="M796" i="4"/>
  <c r="I796" i="4"/>
  <c r="AJ795" i="4"/>
  <c r="AI795" i="4" s="1"/>
  <c r="AA795" i="4"/>
  <c r="Z795" i="4"/>
  <c r="Y795" i="4"/>
  <c r="X795" i="4"/>
  <c r="W795" i="4"/>
  <c r="V795" i="4"/>
  <c r="U795" i="4"/>
  <c r="T795" i="4"/>
  <c r="S795" i="4"/>
  <c r="R795" i="4"/>
  <c r="Q795" i="4"/>
  <c r="P795" i="4"/>
  <c r="O795" i="4"/>
  <c r="N795" i="4"/>
  <c r="M795" i="4"/>
  <c r="I795" i="4"/>
  <c r="AJ794" i="4"/>
  <c r="AI794" i="4" s="1"/>
  <c r="AA794" i="4"/>
  <c r="Z794" i="4"/>
  <c r="Y794" i="4"/>
  <c r="X794" i="4"/>
  <c r="W794" i="4"/>
  <c r="V794" i="4"/>
  <c r="U794" i="4"/>
  <c r="T794" i="4"/>
  <c r="S794" i="4"/>
  <c r="R794" i="4"/>
  <c r="Q794" i="4"/>
  <c r="P794" i="4"/>
  <c r="O794" i="4"/>
  <c r="N794" i="4"/>
  <c r="M794" i="4"/>
  <c r="I794" i="4"/>
  <c r="AJ793" i="4"/>
  <c r="AI793" i="4" s="1"/>
  <c r="AA793" i="4"/>
  <c r="Z793" i="4"/>
  <c r="Y793" i="4"/>
  <c r="X793" i="4"/>
  <c r="W793" i="4"/>
  <c r="V793" i="4"/>
  <c r="U793" i="4"/>
  <c r="T793" i="4"/>
  <c r="S793" i="4"/>
  <c r="R793" i="4"/>
  <c r="Q793" i="4"/>
  <c r="P793" i="4"/>
  <c r="O793" i="4"/>
  <c r="N793" i="4"/>
  <c r="M793" i="4"/>
  <c r="I793" i="4"/>
  <c r="AJ792" i="4"/>
  <c r="AI792" i="4" s="1"/>
  <c r="AA792" i="4"/>
  <c r="Z792" i="4"/>
  <c r="Y792" i="4"/>
  <c r="X792" i="4"/>
  <c r="W792" i="4"/>
  <c r="V792" i="4"/>
  <c r="U792" i="4"/>
  <c r="T792" i="4"/>
  <c r="S792" i="4"/>
  <c r="R792" i="4"/>
  <c r="Q792" i="4"/>
  <c r="P792" i="4"/>
  <c r="O792" i="4"/>
  <c r="N792" i="4"/>
  <c r="M792" i="4"/>
  <c r="I792" i="4"/>
  <c r="AJ791" i="4"/>
  <c r="AI791" i="4" s="1"/>
  <c r="AA791" i="4"/>
  <c r="Z791" i="4"/>
  <c r="Y791" i="4"/>
  <c r="X791" i="4"/>
  <c r="W791" i="4"/>
  <c r="V791" i="4"/>
  <c r="U791" i="4"/>
  <c r="T791" i="4"/>
  <c r="S791" i="4"/>
  <c r="R791" i="4"/>
  <c r="Q791" i="4"/>
  <c r="P791" i="4"/>
  <c r="O791" i="4"/>
  <c r="N791" i="4"/>
  <c r="M791" i="4"/>
  <c r="I791" i="4"/>
  <c r="AJ790" i="4"/>
  <c r="AI790" i="4" s="1"/>
  <c r="AA790" i="4"/>
  <c r="Z790" i="4"/>
  <c r="Y790" i="4"/>
  <c r="X790" i="4"/>
  <c r="W790" i="4"/>
  <c r="V790" i="4"/>
  <c r="U790" i="4"/>
  <c r="T790" i="4"/>
  <c r="S790" i="4"/>
  <c r="R790" i="4"/>
  <c r="Q790" i="4"/>
  <c r="P790" i="4"/>
  <c r="O790" i="4"/>
  <c r="N790" i="4"/>
  <c r="M790" i="4"/>
  <c r="I790" i="4"/>
  <c r="AJ789" i="4"/>
  <c r="AI789" i="4" s="1"/>
  <c r="AA789" i="4"/>
  <c r="Z789" i="4"/>
  <c r="Y789" i="4"/>
  <c r="X789" i="4"/>
  <c r="W789" i="4"/>
  <c r="V789" i="4"/>
  <c r="U789" i="4"/>
  <c r="T789" i="4"/>
  <c r="S789" i="4"/>
  <c r="R789" i="4"/>
  <c r="Q789" i="4"/>
  <c r="P789" i="4"/>
  <c r="O789" i="4"/>
  <c r="N789" i="4"/>
  <c r="M789" i="4"/>
  <c r="I789" i="4"/>
  <c r="AJ788" i="4"/>
  <c r="AI788" i="4" s="1"/>
  <c r="AA788" i="4"/>
  <c r="Z788" i="4"/>
  <c r="Y788" i="4"/>
  <c r="X788" i="4"/>
  <c r="W788" i="4"/>
  <c r="V788" i="4"/>
  <c r="U788" i="4"/>
  <c r="T788" i="4"/>
  <c r="S788" i="4"/>
  <c r="R788" i="4"/>
  <c r="Q788" i="4"/>
  <c r="P788" i="4"/>
  <c r="O788" i="4"/>
  <c r="N788" i="4"/>
  <c r="M788" i="4"/>
  <c r="I788" i="4"/>
  <c r="AJ787" i="4"/>
  <c r="AI787" i="4" s="1"/>
  <c r="AA787" i="4"/>
  <c r="Z787" i="4"/>
  <c r="Y787" i="4"/>
  <c r="X787" i="4"/>
  <c r="W787" i="4"/>
  <c r="V787" i="4"/>
  <c r="U787" i="4"/>
  <c r="T787" i="4"/>
  <c r="S787" i="4"/>
  <c r="R787" i="4"/>
  <c r="Q787" i="4"/>
  <c r="P787" i="4"/>
  <c r="O787" i="4"/>
  <c r="N787" i="4"/>
  <c r="M787" i="4"/>
  <c r="I787" i="4"/>
  <c r="AJ786" i="4"/>
  <c r="AI786" i="4" s="1"/>
  <c r="AA786" i="4"/>
  <c r="Z786" i="4"/>
  <c r="Y786" i="4"/>
  <c r="X786" i="4"/>
  <c r="W786" i="4"/>
  <c r="V786" i="4"/>
  <c r="U786" i="4"/>
  <c r="T786" i="4"/>
  <c r="S786" i="4"/>
  <c r="R786" i="4"/>
  <c r="Q786" i="4"/>
  <c r="P786" i="4"/>
  <c r="O786" i="4"/>
  <c r="N786" i="4"/>
  <c r="M786" i="4"/>
  <c r="I786" i="4"/>
  <c r="AJ785" i="4"/>
  <c r="AI785" i="4" s="1"/>
  <c r="AA785" i="4"/>
  <c r="Z785" i="4"/>
  <c r="Y785" i="4"/>
  <c r="X785" i="4"/>
  <c r="W785" i="4"/>
  <c r="V785" i="4"/>
  <c r="U785" i="4"/>
  <c r="T785" i="4"/>
  <c r="S785" i="4"/>
  <c r="R785" i="4"/>
  <c r="Q785" i="4"/>
  <c r="P785" i="4"/>
  <c r="O785" i="4"/>
  <c r="N785" i="4"/>
  <c r="M785" i="4"/>
  <c r="I785" i="4"/>
  <c r="AJ784" i="4"/>
  <c r="AI784" i="4" s="1"/>
  <c r="AA784" i="4"/>
  <c r="Z784" i="4"/>
  <c r="Y784" i="4"/>
  <c r="X784" i="4"/>
  <c r="W784" i="4"/>
  <c r="V784" i="4"/>
  <c r="U784" i="4"/>
  <c r="T784" i="4"/>
  <c r="S784" i="4"/>
  <c r="R784" i="4"/>
  <c r="Q784" i="4"/>
  <c r="P784" i="4"/>
  <c r="O784" i="4"/>
  <c r="N784" i="4"/>
  <c r="M784" i="4"/>
  <c r="I784" i="4"/>
  <c r="AJ783" i="4"/>
  <c r="AI783" i="4" s="1"/>
  <c r="AA783" i="4"/>
  <c r="Z783" i="4"/>
  <c r="Y783" i="4"/>
  <c r="X783" i="4"/>
  <c r="W783" i="4"/>
  <c r="V783" i="4"/>
  <c r="U783" i="4"/>
  <c r="T783" i="4"/>
  <c r="S783" i="4"/>
  <c r="R783" i="4"/>
  <c r="Q783" i="4"/>
  <c r="P783" i="4"/>
  <c r="O783" i="4"/>
  <c r="N783" i="4"/>
  <c r="M783" i="4"/>
  <c r="I783" i="4"/>
  <c r="AJ782" i="4"/>
  <c r="AI782" i="4" s="1"/>
  <c r="AA782" i="4"/>
  <c r="Z782" i="4"/>
  <c r="Y782" i="4"/>
  <c r="X782" i="4"/>
  <c r="W782" i="4"/>
  <c r="V782" i="4"/>
  <c r="U782" i="4"/>
  <c r="T782" i="4"/>
  <c r="S782" i="4"/>
  <c r="R782" i="4"/>
  <c r="Q782" i="4"/>
  <c r="P782" i="4"/>
  <c r="O782" i="4"/>
  <c r="N782" i="4"/>
  <c r="M782" i="4"/>
  <c r="I782" i="4"/>
  <c r="AJ781" i="4"/>
  <c r="AI781" i="4" s="1"/>
  <c r="AA781" i="4"/>
  <c r="Z781" i="4"/>
  <c r="Y781" i="4"/>
  <c r="X781" i="4"/>
  <c r="W781" i="4"/>
  <c r="V781" i="4"/>
  <c r="U781" i="4"/>
  <c r="T781" i="4"/>
  <c r="S781" i="4"/>
  <c r="R781" i="4"/>
  <c r="Q781" i="4"/>
  <c r="P781" i="4"/>
  <c r="O781" i="4"/>
  <c r="N781" i="4"/>
  <c r="M781" i="4"/>
  <c r="I781" i="4"/>
  <c r="AJ780" i="4"/>
  <c r="AI780" i="4" s="1"/>
  <c r="AA780" i="4"/>
  <c r="Z780" i="4"/>
  <c r="Y780" i="4"/>
  <c r="X780" i="4"/>
  <c r="W780" i="4"/>
  <c r="V780" i="4"/>
  <c r="U780" i="4"/>
  <c r="T780" i="4"/>
  <c r="S780" i="4"/>
  <c r="R780" i="4"/>
  <c r="Q780" i="4"/>
  <c r="P780" i="4"/>
  <c r="O780" i="4"/>
  <c r="N780" i="4"/>
  <c r="M780" i="4"/>
  <c r="I780" i="4"/>
  <c r="AJ779" i="4"/>
  <c r="AI779" i="4" s="1"/>
  <c r="AA779" i="4"/>
  <c r="Z779" i="4"/>
  <c r="Y779" i="4"/>
  <c r="X779" i="4"/>
  <c r="W779" i="4"/>
  <c r="V779" i="4"/>
  <c r="U779" i="4"/>
  <c r="T779" i="4"/>
  <c r="S779" i="4"/>
  <c r="R779" i="4"/>
  <c r="Q779" i="4"/>
  <c r="P779" i="4"/>
  <c r="O779" i="4"/>
  <c r="N779" i="4"/>
  <c r="M779" i="4"/>
  <c r="I779" i="4"/>
  <c r="AJ778" i="4"/>
  <c r="AI778" i="4" s="1"/>
  <c r="AA778" i="4"/>
  <c r="Z778" i="4"/>
  <c r="Y778" i="4"/>
  <c r="X778" i="4"/>
  <c r="W778" i="4"/>
  <c r="V778" i="4"/>
  <c r="U778" i="4"/>
  <c r="T778" i="4"/>
  <c r="S778" i="4"/>
  <c r="R778" i="4"/>
  <c r="Q778" i="4"/>
  <c r="P778" i="4"/>
  <c r="O778" i="4"/>
  <c r="N778" i="4"/>
  <c r="M778" i="4"/>
  <c r="I778" i="4"/>
  <c r="AJ777" i="4"/>
  <c r="AI777" i="4" s="1"/>
  <c r="AA777" i="4"/>
  <c r="Z777" i="4"/>
  <c r="Y777" i="4"/>
  <c r="X777" i="4"/>
  <c r="W777" i="4"/>
  <c r="V777" i="4"/>
  <c r="U777" i="4"/>
  <c r="T777" i="4"/>
  <c r="S777" i="4"/>
  <c r="R777" i="4"/>
  <c r="Q777" i="4"/>
  <c r="P777" i="4"/>
  <c r="O777" i="4"/>
  <c r="N777" i="4"/>
  <c r="M777" i="4"/>
  <c r="I777" i="4"/>
  <c r="AJ776" i="4"/>
  <c r="AI776" i="4" s="1"/>
  <c r="AA776" i="4"/>
  <c r="Z776" i="4"/>
  <c r="Y776" i="4"/>
  <c r="X776" i="4"/>
  <c r="W776" i="4"/>
  <c r="V776" i="4"/>
  <c r="U776" i="4"/>
  <c r="T776" i="4"/>
  <c r="S776" i="4"/>
  <c r="R776" i="4"/>
  <c r="Q776" i="4"/>
  <c r="P776" i="4"/>
  <c r="O776" i="4"/>
  <c r="N776" i="4"/>
  <c r="M776" i="4"/>
  <c r="I776" i="4"/>
  <c r="AJ775" i="4"/>
  <c r="AI775" i="4" s="1"/>
  <c r="AA775" i="4"/>
  <c r="Z775" i="4"/>
  <c r="Y775" i="4"/>
  <c r="X775" i="4"/>
  <c r="W775" i="4"/>
  <c r="V775" i="4"/>
  <c r="U775" i="4"/>
  <c r="T775" i="4"/>
  <c r="S775" i="4"/>
  <c r="R775" i="4"/>
  <c r="Q775" i="4"/>
  <c r="P775" i="4"/>
  <c r="O775" i="4"/>
  <c r="N775" i="4"/>
  <c r="M775" i="4"/>
  <c r="I775" i="4"/>
  <c r="AJ774" i="4"/>
  <c r="AI774" i="4" s="1"/>
  <c r="AA774" i="4"/>
  <c r="Z774" i="4"/>
  <c r="Y774" i="4"/>
  <c r="X774" i="4"/>
  <c r="W774" i="4"/>
  <c r="V774" i="4"/>
  <c r="U774" i="4"/>
  <c r="T774" i="4"/>
  <c r="S774" i="4"/>
  <c r="R774" i="4"/>
  <c r="Q774" i="4"/>
  <c r="P774" i="4"/>
  <c r="O774" i="4"/>
  <c r="N774" i="4"/>
  <c r="M774" i="4"/>
  <c r="I774" i="4"/>
  <c r="AJ773" i="4"/>
  <c r="AI773" i="4" s="1"/>
  <c r="AA773" i="4"/>
  <c r="Z773" i="4"/>
  <c r="Y773" i="4"/>
  <c r="X773" i="4"/>
  <c r="W773" i="4"/>
  <c r="V773" i="4"/>
  <c r="U773" i="4"/>
  <c r="T773" i="4"/>
  <c r="S773" i="4"/>
  <c r="R773" i="4"/>
  <c r="Q773" i="4"/>
  <c r="P773" i="4"/>
  <c r="O773" i="4"/>
  <c r="N773" i="4"/>
  <c r="M773" i="4"/>
  <c r="I773" i="4"/>
  <c r="AJ772" i="4"/>
  <c r="AI772" i="4" s="1"/>
  <c r="AA772" i="4"/>
  <c r="Z772" i="4"/>
  <c r="Y772" i="4"/>
  <c r="X772" i="4"/>
  <c r="W772" i="4"/>
  <c r="V772" i="4"/>
  <c r="U772" i="4"/>
  <c r="T772" i="4"/>
  <c r="S772" i="4"/>
  <c r="R772" i="4"/>
  <c r="Q772" i="4"/>
  <c r="P772" i="4"/>
  <c r="O772" i="4"/>
  <c r="N772" i="4"/>
  <c r="M772" i="4"/>
  <c r="I772" i="4"/>
  <c r="AJ771" i="4"/>
  <c r="AI771" i="4" s="1"/>
  <c r="AA771" i="4"/>
  <c r="Z771" i="4"/>
  <c r="Y771" i="4"/>
  <c r="X771" i="4"/>
  <c r="W771" i="4"/>
  <c r="V771" i="4"/>
  <c r="U771" i="4"/>
  <c r="T771" i="4"/>
  <c r="S771" i="4"/>
  <c r="R771" i="4"/>
  <c r="Q771" i="4"/>
  <c r="P771" i="4"/>
  <c r="O771" i="4"/>
  <c r="N771" i="4"/>
  <c r="M771" i="4"/>
  <c r="I771" i="4"/>
  <c r="AJ770" i="4"/>
  <c r="AI770" i="4" s="1"/>
  <c r="AA770" i="4"/>
  <c r="Z770" i="4"/>
  <c r="Y770" i="4"/>
  <c r="X770" i="4"/>
  <c r="W770" i="4"/>
  <c r="V770" i="4"/>
  <c r="U770" i="4"/>
  <c r="T770" i="4"/>
  <c r="S770" i="4"/>
  <c r="R770" i="4"/>
  <c r="Q770" i="4"/>
  <c r="P770" i="4"/>
  <c r="O770" i="4"/>
  <c r="N770" i="4"/>
  <c r="M770" i="4"/>
  <c r="I770" i="4"/>
  <c r="AJ769" i="4"/>
  <c r="AI769" i="4" s="1"/>
  <c r="AA769" i="4"/>
  <c r="Z769" i="4"/>
  <c r="Y769" i="4"/>
  <c r="X769" i="4"/>
  <c r="W769" i="4"/>
  <c r="V769" i="4"/>
  <c r="U769" i="4"/>
  <c r="T769" i="4"/>
  <c r="S769" i="4"/>
  <c r="R769" i="4"/>
  <c r="Q769" i="4"/>
  <c r="P769" i="4"/>
  <c r="O769" i="4"/>
  <c r="N769" i="4"/>
  <c r="M769" i="4"/>
  <c r="I769" i="4"/>
  <c r="AJ768" i="4"/>
  <c r="AI768" i="4" s="1"/>
  <c r="AA768" i="4"/>
  <c r="Z768" i="4"/>
  <c r="Y768" i="4"/>
  <c r="X768" i="4"/>
  <c r="W768" i="4"/>
  <c r="V768" i="4"/>
  <c r="U768" i="4"/>
  <c r="T768" i="4"/>
  <c r="S768" i="4"/>
  <c r="R768" i="4"/>
  <c r="Q768" i="4"/>
  <c r="P768" i="4"/>
  <c r="O768" i="4"/>
  <c r="N768" i="4"/>
  <c r="M768" i="4"/>
  <c r="I768" i="4"/>
  <c r="AJ767" i="4"/>
  <c r="AI767" i="4" s="1"/>
  <c r="AA767" i="4"/>
  <c r="Z767" i="4"/>
  <c r="Y767" i="4"/>
  <c r="X767" i="4"/>
  <c r="W767" i="4"/>
  <c r="V767" i="4"/>
  <c r="U767" i="4"/>
  <c r="T767" i="4"/>
  <c r="S767" i="4"/>
  <c r="R767" i="4"/>
  <c r="Q767" i="4"/>
  <c r="P767" i="4"/>
  <c r="O767" i="4"/>
  <c r="N767" i="4"/>
  <c r="M767" i="4"/>
  <c r="I767" i="4"/>
  <c r="AJ766" i="4"/>
  <c r="AI766" i="4" s="1"/>
  <c r="AA766" i="4"/>
  <c r="Z766" i="4"/>
  <c r="Y766" i="4"/>
  <c r="X766" i="4"/>
  <c r="W766" i="4"/>
  <c r="V766" i="4"/>
  <c r="U766" i="4"/>
  <c r="T766" i="4"/>
  <c r="S766" i="4"/>
  <c r="R766" i="4"/>
  <c r="Q766" i="4"/>
  <c r="P766" i="4"/>
  <c r="O766" i="4"/>
  <c r="N766" i="4"/>
  <c r="M766" i="4"/>
  <c r="I766" i="4"/>
  <c r="AJ765" i="4"/>
  <c r="AI765" i="4" s="1"/>
  <c r="AA765" i="4"/>
  <c r="Z765" i="4"/>
  <c r="Y765" i="4"/>
  <c r="X765" i="4"/>
  <c r="W765" i="4"/>
  <c r="V765" i="4"/>
  <c r="U765" i="4"/>
  <c r="T765" i="4"/>
  <c r="S765" i="4"/>
  <c r="R765" i="4"/>
  <c r="Q765" i="4"/>
  <c r="P765" i="4"/>
  <c r="O765" i="4"/>
  <c r="N765" i="4"/>
  <c r="M765" i="4"/>
  <c r="I765" i="4"/>
  <c r="AJ764" i="4"/>
  <c r="AI764" i="4" s="1"/>
  <c r="AA764" i="4"/>
  <c r="Z764" i="4"/>
  <c r="Y764" i="4"/>
  <c r="X764" i="4"/>
  <c r="W764" i="4"/>
  <c r="V764" i="4"/>
  <c r="U764" i="4"/>
  <c r="T764" i="4"/>
  <c r="S764" i="4"/>
  <c r="R764" i="4"/>
  <c r="Q764" i="4"/>
  <c r="P764" i="4"/>
  <c r="O764" i="4"/>
  <c r="N764" i="4"/>
  <c r="M764" i="4"/>
  <c r="I764" i="4"/>
  <c r="AJ763" i="4"/>
  <c r="AI763" i="4" s="1"/>
  <c r="AA763" i="4"/>
  <c r="Z763" i="4"/>
  <c r="Y763" i="4"/>
  <c r="X763" i="4"/>
  <c r="W763" i="4"/>
  <c r="V763" i="4"/>
  <c r="U763" i="4"/>
  <c r="T763" i="4"/>
  <c r="S763" i="4"/>
  <c r="R763" i="4"/>
  <c r="Q763" i="4"/>
  <c r="P763" i="4"/>
  <c r="O763" i="4"/>
  <c r="N763" i="4"/>
  <c r="M763" i="4"/>
  <c r="I763" i="4"/>
  <c r="AJ762" i="4"/>
  <c r="AI762" i="4" s="1"/>
  <c r="AA762" i="4"/>
  <c r="Z762" i="4"/>
  <c r="Y762" i="4"/>
  <c r="X762" i="4"/>
  <c r="W762" i="4"/>
  <c r="V762" i="4"/>
  <c r="U762" i="4"/>
  <c r="T762" i="4"/>
  <c r="S762" i="4"/>
  <c r="R762" i="4"/>
  <c r="Q762" i="4"/>
  <c r="P762" i="4"/>
  <c r="O762" i="4"/>
  <c r="N762" i="4"/>
  <c r="M762" i="4"/>
  <c r="I762" i="4"/>
  <c r="AJ761" i="4"/>
  <c r="AI761" i="4" s="1"/>
  <c r="AA761" i="4"/>
  <c r="Z761" i="4"/>
  <c r="Y761" i="4"/>
  <c r="X761" i="4"/>
  <c r="W761" i="4"/>
  <c r="V761" i="4"/>
  <c r="U761" i="4"/>
  <c r="T761" i="4"/>
  <c r="S761" i="4"/>
  <c r="R761" i="4"/>
  <c r="Q761" i="4"/>
  <c r="P761" i="4"/>
  <c r="O761" i="4"/>
  <c r="N761" i="4"/>
  <c r="M761" i="4"/>
  <c r="I761" i="4"/>
  <c r="AJ760" i="4"/>
  <c r="AI760" i="4" s="1"/>
  <c r="AA760" i="4"/>
  <c r="Z760" i="4"/>
  <c r="Y760" i="4"/>
  <c r="X760" i="4"/>
  <c r="W760" i="4"/>
  <c r="V760" i="4"/>
  <c r="U760" i="4"/>
  <c r="T760" i="4"/>
  <c r="S760" i="4"/>
  <c r="R760" i="4"/>
  <c r="Q760" i="4"/>
  <c r="P760" i="4"/>
  <c r="O760" i="4"/>
  <c r="N760" i="4"/>
  <c r="M760" i="4"/>
  <c r="I760" i="4"/>
  <c r="AJ759" i="4"/>
  <c r="AI759" i="4" s="1"/>
  <c r="AA759" i="4"/>
  <c r="Z759" i="4"/>
  <c r="Y759" i="4"/>
  <c r="X759" i="4"/>
  <c r="W759" i="4"/>
  <c r="V759" i="4"/>
  <c r="U759" i="4"/>
  <c r="T759" i="4"/>
  <c r="S759" i="4"/>
  <c r="R759" i="4"/>
  <c r="Q759" i="4"/>
  <c r="P759" i="4"/>
  <c r="O759" i="4"/>
  <c r="N759" i="4"/>
  <c r="M759" i="4"/>
  <c r="I759" i="4"/>
  <c r="AJ758" i="4"/>
  <c r="AI758" i="4" s="1"/>
  <c r="AA758" i="4"/>
  <c r="Z758" i="4"/>
  <c r="Y758" i="4"/>
  <c r="X758" i="4"/>
  <c r="W758" i="4"/>
  <c r="V758" i="4"/>
  <c r="U758" i="4"/>
  <c r="T758" i="4"/>
  <c r="S758" i="4"/>
  <c r="R758" i="4"/>
  <c r="Q758" i="4"/>
  <c r="P758" i="4"/>
  <c r="O758" i="4"/>
  <c r="N758" i="4"/>
  <c r="M758" i="4"/>
  <c r="I758" i="4"/>
  <c r="AJ757" i="4"/>
  <c r="AI757" i="4" s="1"/>
  <c r="AA757" i="4"/>
  <c r="Z757" i="4"/>
  <c r="Y757" i="4"/>
  <c r="X757" i="4"/>
  <c r="W757" i="4"/>
  <c r="V757" i="4"/>
  <c r="U757" i="4"/>
  <c r="T757" i="4"/>
  <c r="S757" i="4"/>
  <c r="R757" i="4"/>
  <c r="Q757" i="4"/>
  <c r="P757" i="4"/>
  <c r="O757" i="4"/>
  <c r="N757" i="4"/>
  <c r="M757" i="4"/>
  <c r="I757" i="4"/>
  <c r="AJ756" i="4"/>
  <c r="AI756" i="4" s="1"/>
  <c r="AA756" i="4"/>
  <c r="Z756" i="4"/>
  <c r="Y756" i="4"/>
  <c r="X756" i="4"/>
  <c r="W756" i="4"/>
  <c r="V756" i="4"/>
  <c r="U756" i="4"/>
  <c r="T756" i="4"/>
  <c r="S756" i="4"/>
  <c r="R756" i="4"/>
  <c r="Q756" i="4"/>
  <c r="P756" i="4"/>
  <c r="O756" i="4"/>
  <c r="N756" i="4"/>
  <c r="M756" i="4"/>
  <c r="I756" i="4"/>
  <c r="AJ755" i="4"/>
  <c r="AI755" i="4" s="1"/>
  <c r="AA755" i="4"/>
  <c r="Z755" i="4"/>
  <c r="Y755" i="4"/>
  <c r="X755" i="4"/>
  <c r="W755" i="4"/>
  <c r="V755" i="4"/>
  <c r="U755" i="4"/>
  <c r="T755" i="4"/>
  <c r="S755" i="4"/>
  <c r="R755" i="4"/>
  <c r="Q755" i="4"/>
  <c r="P755" i="4"/>
  <c r="O755" i="4"/>
  <c r="N755" i="4"/>
  <c r="M755" i="4"/>
  <c r="I755" i="4"/>
  <c r="AJ754" i="4"/>
  <c r="AI754" i="4" s="1"/>
  <c r="AA754" i="4"/>
  <c r="Z754" i="4"/>
  <c r="Y754" i="4"/>
  <c r="X754" i="4"/>
  <c r="W754" i="4"/>
  <c r="V754" i="4"/>
  <c r="U754" i="4"/>
  <c r="T754" i="4"/>
  <c r="S754" i="4"/>
  <c r="R754" i="4"/>
  <c r="Q754" i="4"/>
  <c r="P754" i="4"/>
  <c r="O754" i="4"/>
  <c r="N754" i="4"/>
  <c r="M754" i="4"/>
  <c r="I754" i="4"/>
  <c r="AJ753" i="4"/>
  <c r="AI753" i="4" s="1"/>
  <c r="AA753" i="4"/>
  <c r="Z753" i="4"/>
  <c r="Y753" i="4"/>
  <c r="X753" i="4"/>
  <c r="W753" i="4"/>
  <c r="V753" i="4"/>
  <c r="U753" i="4"/>
  <c r="T753" i="4"/>
  <c r="S753" i="4"/>
  <c r="R753" i="4"/>
  <c r="Q753" i="4"/>
  <c r="P753" i="4"/>
  <c r="O753" i="4"/>
  <c r="N753" i="4"/>
  <c r="M753" i="4"/>
  <c r="I753" i="4"/>
  <c r="AJ752" i="4"/>
  <c r="AI752" i="4" s="1"/>
  <c r="AA752" i="4"/>
  <c r="Z752" i="4"/>
  <c r="Y752" i="4"/>
  <c r="X752" i="4"/>
  <c r="W752" i="4"/>
  <c r="V752" i="4"/>
  <c r="U752" i="4"/>
  <c r="T752" i="4"/>
  <c r="S752" i="4"/>
  <c r="R752" i="4"/>
  <c r="Q752" i="4"/>
  <c r="P752" i="4"/>
  <c r="O752" i="4"/>
  <c r="N752" i="4"/>
  <c r="M752" i="4"/>
  <c r="I752" i="4"/>
  <c r="AJ751" i="4"/>
  <c r="AI751" i="4" s="1"/>
  <c r="AA751" i="4"/>
  <c r="Z751" i="4"/>
  <c r="Y751" i="4"/>
  <c r="X751" i="4"/>
  <c r="W751" i="4"/>
  <c r="V751" i="4"/>
  <c r="U751" i="4"/>
  <c r="T751" i="4"/>
  <c r="S751" i="4"/>
  <c r="R751" i="4"/>
  <c r="Q751" i="4"/>
  <c r="P751" i="4"/>
  <c r="O751" i="4"/>
  <c r="N751" i="4"/>
  <c r="M751" i="4"/>
  <c r="I751" i="4"/>
  <c r="AJ750" i="4"/>
  <c r="AI750" i="4" s="1"/>
  <c r="AA750" i="4"/>
  <c r="Z750" i="4"/>
  <c r="Y750" i="4"/>
  <c r="X750" i="4"/>
  <c r="W750" i="4"/>
  <c r="V750" i="4"/>
  <c r="U750" i="4"/>
  <c r="T750" i="4"/>
  <c r="S750" i="4"/>
  <c r="R750" i="4"/>
  <c r="Q750" i="4"/>
  <c r="P750" i="4"/>
  <c r="O750" i="4"/>
  <c r="N750" i="4"/>
  <c r="M750" i="4"/>
  <c r="I750" i="4"/>
  <c r="AJ749" i="4"/>
  <c r="AI749" i="4" s="1"/>
  <c r="AA749" i="4"/>
  <c r="Z749" i="4"/>
  <c r="Y749" i="4"/>
  <c r="X749" i="4"/>
  <c r="W749" i="4"/>
  <c r="V749" i="4"/>
  <c r="U749" i="4"/>
  <c r="T749" i="4"/>
  <c r="S749" i="4"/>
  <c r="R749" i="4"/>
  <c r="Q749" i="4"/>
  <c r="P749" i="4"/>
  <c r="O749" i="4"/>
  <c r="N749" i="4"/>
  <c r="M749" i="4"/>
  <c r="I749" i="4"/>
  <c r="AJ748" i="4"/>
  <c r="AI748" i="4" s="1"/>
  <c r="AA748" i="4"/>
  <c r="Z748" i="4"/>
  <c r="Y748" i="4"/>
  <c r="X748" i="4"/>
  <c r="W748" i="4"/>
  <c r="V748" i="4"/>
  <c r="U748" i="4"/>
  <c r="T748" i="4"/>
  <c r="S748" i="4"/>
  <c r="R748" i="4"/>
  <c r="Q748" i="4"/>
  <c r="P748" i="4"/>
  <c r="O748" i="4"/>
  <c r="N748" i="4"/>
  <c r="M748" i="4"/>
  <c r="I748" i="4"/>
  <c r="AJ747" i="4"/>
  <c r="AI747" i="4" s="1"/>
  <c r="AA747" i="4"/>
  <c r="Z747" i="4"/>
  <c r="Y747" i="4"/>
  <c r="X747" i="4"/>
  <c r="W747" i="4"/>
  <c r="V747" i="4"/>
  <c r="U747" i="4"/>
  <c r="T747" i="4"/>
  <c r="S747" i="4"/>
  <c r="R747" i="4"/>
  <c r="Q747" i="4"/>
  <c r="P747" i="4"/>
  <c r="O747" i="4"/>
  <c r="N747" i="4"/>
  <c r="M747" i="4"/>
  <c r="I747" i="4"/>
  <c r="AJ746" i="4"/>
  <c r="AI746" i="4" s="1"/>
  <c r="AA746" i="4"/>
  <c r="Z746" i="4"/>
  <c r="Y746" i="4"/>
  <c r="X746" i="4"/>
  <c r="W746" i="4"/>
  <c r="V746" i="4"/>
  <c r="U746" i="4"/>
  <c r="T746" i="4"/>
  <c r="S746" i="4"/>
  <c r="R746" i="4"/>
  <c r="Q746" i="4"/>
  <c r="P746" i="4"/>
  <c r="O746" i="4"/>
  <c r="N746" i="4"/>
  <c r="M746" i="4"/>
  <c r="I746" i="4"/>
  <c r="AJ745" i="4"/>
  <c r="AI745" i="4" s="1"/>
  <c r="AA745" i="4"/>
  <c r="Z745" i="4"/>
  <c r="Y745" i="4"/>
  <c r="X745" i="4"/>
  <c r="W745" i="4"/>
  <c r="V745" i="4"/>
  <c r="U745" i="4"/>
  <c r="T745" i="4"/>
  <c r="S745" i="4"/>
  <c r="R745" i="4"/>
  <c r="Q745" i="4"/>
  <c r="P745" i="4"/>
  <c r="O745" i="4"/>
  <c r="N745" i="4"/>
  <c r="M745" i="4"/>
  <c r="I745" i="4"/>
  <c r="AJ744" i="4"/>
  <c r="AI744" i="4" s="1"/>
  <c r="AA744" i="4"/>
  <c r="Z744" i="4"/>
  <c r="Y744" i="4"/>
  <c r="X744" i="4"/>
  <c r="W744" i="4"/>
  <c r="V744" i="4"/>
  <c r="U744" i="4"/>
  <c r="T744" i="4"/>
  <c r="S744" i="4"/>
  <c r="R744" i="4"/>
  <c r="Q744" i="4"/>
  <c r="P744" i="4"/>
  <c r="O744" i="4"/>
  <c r="N744" i="4"/>
  <c r="M744" i="4"/>
  <c r="I744" i="4"/>
  <c r="AJ743" i="4"/>
  <c r="AI743" i="4" s="1"/>
  <c r="AA743" i="4"/>
  <c r="Z743" i="4"/>
  <c r="Y743" i="4"/>
  <c r="X743" i="4"/>
  <c r="W743" i="4"/>
  <c r="V743" i="4"/>
  <c r="U743" i="4"/>
  <c r="T743" i="4"/>
  <c r="S743" i="4"/>
  <c r="R743" i="4"/>
  <c r="Q743" i="4"/>
  <c r="P743" i="4"/>
  <c r="O743" i="4"/>
  <c r="N743" i="4"/>
  <c r="M743" i="4"/>
  <c r="I743" i="4"/>
  <c r="AJ742" i="4"/>
  <c r="AI742" i="4" s="1"/>
  <c r="AA742" i="4"/>
  <c r="Z742" i="4"/>
  <c r="Y742" i="4"/>
  <c r="X742" i="4"/>
  <c r="W742" i="4"/>
  <c r="V742" i="4"/>
  <c r="U742" i="4"/>
  <c r="T742" i="4"/>
  <c r="S742" i="4"/>
  <c r="R742" i="4"/>
  <c r="Q742" i="4"/>
  <c r="P742" i="4"/>
  <c r="O742" i="4"/>
  <c r="N742" i="4"/>
  <c r="M742" i="4"/>
  <c r="I742" i="4"/>
  <c r="AJ741" i="4"/>
  <c r="AI741" i="4" s="1"/>
  <c r="AA741" i="4"/>
  <c r="Z741" i="4"/>
  <c r="Y741" i="4"/>
  <c r="X741" i="4"/>
  <c r="W741" i="4"/>
  <c r="V741" i="4"/>
  <c r="U741" i="4"/>
  <c r="T741" i="4"/>
  <c r="S741" i="4"/>
  <c r="R741" i="4"/>
  <c r="Q741" i="4"/>
  <c r="P741" i="4"/>
  <c r="O741" i="4"/>
  <c r="N741" i="4"/>
  <c r="M741" i="4"/>
  <c r="I741" i="4"/>
  <c r="AJ740" i="4"/>
  <c r="AI740" i="4" s="1"/>
  <c r="AA740" i="4"/>
  <c r="Z740" i="4"/>
  <c r="Y740" i="4"/>
  <c r="X740" i="4"/>
  <c r="W740" i="4"/>
  <c r="V740" i="4"/>
  <c r="U740" i="4"/>
  <c r="T740" i="4"/>
  <c r="S740" i="4"/>
  <c r="R740" i="4"/>
  <c r="Q740" i="4"/>
  <c r="P740" i="4"/>
  <c r="O740" i="4"/>
  <c r="N740" i="4"/>
  <c r="M740" i="4"/>
  <c r="I740" i="4"/>
  <c r="AJ739" i="4"/>
  <c r="AI739" i="4" s="1"/>
  <c r="AA739" i="4"/>
  <c r="Z739" i="4"/>
  <c r="Y739" i="4"/>
  <c r="X739" i="4"/>
  <c r="W739" i="4"/>
  <c r="V739" i="4"/>
  <c r="U739" i="4"/>
  <c r="T739" i="4"/>
  <c r="S739" i="4"/>
  <c r="R739" i="4"/>
  <c r="Q739" i="4"/>
  <c r="P739" i="4"/>
  <c r="O739" i="4"/>
  <c r="N739" i="4"/>
  <c r="M739" i="4"/>
  <c r="I739" i="4"/>
  <c r="AJ738" i="4"/>
  <c r="AI738" i="4" s="1"/>
  <c r="AA738" i="4"/>
  <c r="Z738" i="4"/>
  <c r="Y738" i="4"/>
  <c r="X738" i="4"/>
  <c r="W738" i="4"/>
  <c r="V738" i="4"/>
  <c r="U738" i="4"/>
  <c r="T738" i="4"/>
  <c r="S738" i="4"/>
  <c r="R738" i="4"/>
  <c r="Q738" i="4"/>
  <c r="P738" i="4"/>
  <c r="O738" i="4"/>
  <c r="N738" i="4"/>
  <c r="M738" i="4"/>
  <c r="I738" i="4"/>
  <c r="AJ737" i="4"/>
  <c r="AI737" i="4" s="1"/>
  <c r="AA737" i="4"/>
  <c r="Z737" i="4"/>
  <c r="Y737" i="4"/>
  <c r="X737" i="4"/>
  <c r="W737" i="4"/>
  <c r="V737" i="4"/>
  <c r="U737" i="4"/>
  <c r="T737" i="4"/>
  <c r="S737" i="4"/>
  <c r="R737" i="4"/>
  <c r="Q737" i="4"/>
  <c r="P737" i="4"/>
  <c r="O737" i="4"/>
  <c r="N737" i="4"/>
  <c r="M737" i="4"/>
  <c r="I737" i="4"/>
  <c r="AJ736" i="4"/>
  <c r="AI736" i="4" s="1"/>
  <c r="AA736" i="4"/>
  <c r="Z736" i="4"/>
  <c r="Y736" i="4"/>
  <c r="X736" i="4"/>
  <c r="W736" i="4"/>
  <c r="V736" i="4"/>
  <c r="U736" i="4"/>
  <c r="T736" i="4"/>
  <c r="S736" i="4"/>
  <c r="R736" i="4"/>
  <c r="Q736" i="4"/>
  <c r="P736" i="4"/>
  <c r="O736" i="4"/>
  <c r="N736" i="4"/>
  <c r="M736" i="4"/>
  <c r="I736" i="4"/>
  <c r="AJ735" i="4"/>
  <c r="AI735" i="4" s="1"/>
  <c r="AA735" i="4"/>
  <c r="Z735" i="4"/>
  <c r="Y735" i="4"/>
  <c r="X735" i="4"/>
  <c r="W735" i="4"/>
  <c r="V735" i="4"/>
  <c r="U735" i="4"/>
  <c r="T735" i="4"/>
  <c r="S735" i="4"/>
  <c r="R735" i="4"/>
  <c r="Q735" i="4"/>
  <c r="P735" i="4"/>
  <c r="O735" i="4"/>
  <c r="N735" i="4"/>
  <c r="M735" i="4"/>
  <c r="I735" i="4"/>
  <c r="AJ734" i="4"/>
  <c r="AI734" i="4" s="1"/>
  <c r="AA734" i="4"/>
  <c r="Z734" i="4"/>
  <c r="Y734" i="4"/>
  <c r="X734" i="4"/>
  <c r="W734" i="4"/>
  <c r="V734" i="4"/>
  <c r="U734" i="4"/>
  <c r="T734" i="4"/>
  <c r="S734" i="4"/>
  <c r="R734" i="4"/>
  <c r="Q734" i="4"/>
  <c r="P734" i="4"/>
  <c r="O734" i="4"/>
  <c r="N734" i="4"/>
  <c r="M734" i="4"/>
  <c r="I734" i="4"/>
  <c r="AJ733" i="4"/>
  <c r="AI733" i="4" s="1"/>
  <c r="AA733" i="4"/>
  <c r="Z733" i="4"/>
  <c r="Y733" i="4"/>
  <c r="X733" i="4"/>
  <c r="W733" i="4"/>
  <c r="V733" i="4"/>
  <c r="U733" i="4"/>
  <c r="T733" i="4"/>
  <c r="S733" i="4"/>
  <c r="R733" i="4"/>
  <c r="Q733" i="4"/>
  <c r="P733" i="4"/>
  <c r="O733" i="4"/>
  <c r="N733" i="4"/>
  <c r="M733" i="4"/>
  <c r="I733" i="4"/>
  <c r="AJ732" i="4"/>
  <c r="AI732" i="4" s="1"/>
  <c r="AA732" i="4"/>
  <c r="Z732" i="4"/>
  <c r="Y732" i="4"/>
  <c r="X732" i="4"/>
  <c r="W732" i="4"/>
  <c r="V732" i="4"/>
  <c r="U732" i="4"/>
  <c r="T732" i="4"/>
  <c r="S732" i="4"/>
  <c r="R732" i="4"/>
  <c r="Q732" i="4"/>
  <c r="P732" i="4"/>
  <c r="O732" i="4"/>
  <c r="N732" i="4"/>
  <c r="M732" i="4"/>
  <c r="I732" i="4"/>
  <c r="AJ731" i="4"/>
  <c r="AI731" i="4" s="1"/>
  <c r="AA731" i="4"/>
  <c r="Z731" i="4"/>
  <c r="Y731" i="4"/>
  <c r="X731" i="4"/>
  <c r="W731" i="4"/>
  <c r="V731" i="4"/>
  <c r="U731" i="4"/>
  <c r="T731" i="4"/>
  <c r="S731" i="4"/>
  <c r="R731" i="4"/>
  <c r="Q731" i="4"/>
  <c r="P731" i="4"/>
  <c r="O731" i="4"/>
  <c r="N731" i="4"/>
  <c r="M731" i="4"/>
  <c r="I731" i="4"/>
  <c r="AJ730" i="4"/>
  <c r="AI730" i="4" s="1"/>
  <c r="AA730" i="4"/>
  <c r="Z730" i="4"/>
  <c r="Y730" i="4"/>
  <c r="X730" i="4"/>
  <c r="W730" i="4"/>
  <c r="V730" i="4"/>
  <c r="U730" i="4"/>
  <c r="T730" i="4"/>
  <c r="S730" i="4"/>
  <c r="R730" i="4"/>
  <c r="Q730" i="4"/>
  <c r="P730" i="4"/>
  <c r="O730" i="4"/>
  <c r="N730" i="4"/>
  <c r="M730" i="4"/>
  <c r="I730" i="4"/>
  <c r="AJ729" i="4"/>
  <c r="AI729" i="4" s="1"/>
  <c r="AA729" i="4"/>
  <c r="Z729" i="4"/>
  <c r="Y729" i="4"/>
  <c r="X729" i="4"/>
  <c r="W729" i="4"/>
  <c r="V729" i="4"/>
  <c r="U729" i="4"/>
  <c r="T729" i="4"/>
  <c r="S729" i="4"/>
  <c r="R729" i="4"/>
  <c r="Q729" i="4"/>
  <c r="P729" i="4"/>
  <c r="O729" i="4"/>
  <c r="N729" i="4"/>
  <c r="M729" i="4"/>
  <c r="I729" i="4"/>
  <c r="AJ728" i="4"/>
  <c r="AI728" i="4" s="1"/>
  <c r="AA728" i="4"/>
  <c r="Z728" i="4"/>
  <c r="Y728" i="4"/>
  <c r="X728" i="4"/>
  <c r="W728" i="4"/>
  <c r="V728" i="4"/>
  <c r="U728" i="4"/>
  <c r="T728" i="4"/>
  <c r="S728" i="4"/>
  <c r="R728" i="4"/>
  <c r="Q728" i="4"/>
  <c r="P728" i="4"/>
  <c r="O728" i="4"/>
  <c r="N728" i="4"/>
  <c r="M728" i="4"/>
  <c r="I728" i="4"/>
  <c r="AJ727" i="4"/>
  <c r="AI727" i="4" s="1"/>
  <c r="AA727" i="4"/>
  <c r="Z727" i="4"/>
  <c r="Y727" i="4"/>
  <c r="X727" i="4"/>
  <c r="W727" i="4"/>
  <c r="V727" i="4"/>
  <c r="U727" i="4"/>
  <c r="T727" i="4"/>
  <c r="S727" i="4"/>
  <c r="R727" i="4"/>
  <c r="Q727" i="4"/>
  <c r="P727" i="4"/>
  <c r="O727" i="4"/>
  <c r="N727" i="4"/>
  <c r="M727" i="4"/>
  <c r="I727" i="4"/>
  <c r="AJ726" i="4"/>
  <c r="AI726" i="4" s="1"/>
  <c r="AA726" i="4"/>
  <c r="Z726" i="4"/>
  <c r="Y726" i="4"/>
  <c r="X726" i="4"/>
  <c r="W726" i="4"/>
  <c r="V726" i="4"/>
  <c r="U726" i="4"/>
  <c r="T726" i="4"/>
  <c r="S726" i="4"/>
  <c r="R726" i="4"/>
  <c r="Q726" i="4"/>
  <c r="P726" i="4"/>
  <c r="O726" i="4"/>
  <c r="N726" i="4"/>
  <c r="M726" i="4"/>
  <c r="I726" i="4"/>
  <c r="AJ725" i="4"/>
  <c r="AI725" i="4" s="1"/>
  <c r="AA725" i="4"/>
  <c r="Z725" i="4"/>
  <c r="Y725" i="4"/>
  <c r="X725" i="4"/>
  <c r="W725" i="4"/>
  <c r="V725" i="4"/>
  <c r="U725" i="4"/>
  <c r="T725" i="4"/>
  <c r="S725" i="4"/>
  <c r="R725" i="4"/>
  <c r="Q725" i="4"/>
  <c r="P725" i="4"/>
  <c r="O725" i="4"/>
  <c r="N725" i="4"/>
  <c r="M725" i="4"/>
  <c r="I725" i="4"/>
  <c r="AJ724" i="4"/>
  <c r="AI724" i="4" s="1"/>
  <c r="AA724" i="4"/>
  <c r="Z724" i="4"/>
  <c r="Y724" i="4"/>
  <c r="X724" i="4"/>
  <c r="W724" i="4"/>
  <c r="V724" i="4"/>
  <c r="U724" i="4"/>
  <c r="T724" i="4"/>
  <c r="S724" i="4"/>
  <c r="R724" i="4"/>
  <c r="Q724" i="4"/>
  <c r="P724" i="4"/>
  <c r="O724" i="4"/>
  <c r="N724" i="4"/>
  <c r="M724" i="4"/>
  <c r="I724" i="4"/>
  <c r="AJ723" i="4"/>
  <c r="AI723" i="4" s="1"/>
  <c r="AA723" i="4"/>
  <c r="Z723" i="4"/>
  <c r="Y723" i="4"/>
  <c r="X723" i="4"/>
  <c r="W723" i="4"/>
  <c r="V723" i="4"/>
  <c r="U723" i="4"/>
  <c r="T723" i="4"/>
  <c r="S723" i="4"/>
  <c r="R723" i="4"/>
  <c r="Q723" i="4"/>
  <c r="P723" i="4"/>
  <c r="O723" i="4"/>
  <c r="N723" i="4"/>
  <c r="M723" i="4"/>
  <c r="I723" i="4"/>
  <c r="AJ722" i="4"/>
  <c r="AI722" i="4" s="1"/>
  <c r="AA722" i="4"/>
  <c r="Z722" i="4"/>
  <c r="Y722" i="4"/>
  <c r="X722" i="4"/>
  <c r="W722" i="4"/>
  <c r="V722" i="4"/>
  <c r="U722" i="4"/>
  <c r="T722" i="4"/>
  <c r="S722" i="4"/>
  <c r="R722" i="4"/>
  <c r="Q722" i="4"/>
  <c r="P722" i="4"/>
  <c r="O722" i="4"/>
  <c r="N722" i="4"/>
  <c r="M722" i="4"/>
  <c r="I722" i="4"/>
  <c r="AJ721" i="4"/>
  <c r="AI721" i="4" s="1"/>
  <c r="AA721" i="4"/>
  <c r="Z721" i="4"/>
  <c r="Y721" i="4"/>
  <c r="X721" i="4"/>
  <c r="W721" i="4"/>
  <c r="V721" i="4"/>
  <c r="U721" i="4"/>
  <c r="T721" i="4"/>
  <c r="S721" i="4"/>
  <c r="R721" i="4"/>
  <c r="Q721" i="4"/>
  <c r="P721" i="4"/>
  <c r="O721" i="4"/>
  <c r="N721" i="4"/>
  <c r="M721" i="4"/>
  <c r="I721" i="4"/>
  <c r="AJ720" i="4"/>
  <c r="AI720" i="4" s="1"/>
  <c r="AA720" i="4"/>
  <c r="Z720" i="4"/>
  <c r="Y720" i="4"/>
  <c r="X720" i="4"/>
  <c r="W720" i="4"/>
  <c r="V720" i="4"/>
  <c r="U720" i="4"/>
  <c r="T720" i="4"/>
  <c r="S720" i="4"/>
  <c r="R720" i="4"/>
  <c r="Q720" i="4"/>
  <c r="P720" i="4"/>
  <c r="O720" i="4"/>
  <c r="N720" i="4"/>
  <c r="M720" i="4"/>
  <c r="I720" i="4"/>
  <c r="AJ719" i="4"/>
  <c r="AI719" i="4" s="1"/>
  <c r="AA719" i="4"/>
  <c r="Z719" i="4"/>
  <c r="Y719" i="4"/>
  <c r="X719" i="4"/>
  <c r="W719" i="4"/>
  <c r="V719" i="4"/>
  <c r="U719" i="4"/>
  <c r="T719" i="4"/>
  <c r="S719" i="4"/>
  <c r="R719" i="4"/>
  <c r="Q719" i="4"/>
  <c r="P719" i="4"/>
  <c r="O719" i="4"/>
  <c r="N719" i="4"/>
  <c r="M719" i="4"/>
  <c r="I719" i="4"/>
  <c r="AJ718" i="4"/>
  <c r="AI718" i="4" s="1"/>
  <c r="AA718" i="4"/>
  <c r="Z718" i="4"/>
  <c r="Y718" i="4"/>
  <c r="X718" i="4"/>
  <c r="W718" i="4"/>
  <c r="V718" i="4"/>
  <c r="U718" i="4"/>
  <c r="T718" i="4"/>
  <c r="S718" i="4"/>
  <c r="R718" i="4"/>
  <c r="Q718" i="4"/>
  <c r="P718" i="4"/>
  <c r="O718" i="4"/>
  <c r="N718" i="4"/>
  <c r="M718" i="4"/>
  <c r="I718" i="4"/>
  <c r="AJ717" i="4"/>
  <c r="AI717" i="4" s="1"/>
  <c r="AA717" i="4"/>
  <c r="Z717" i="4"/>
  <c r="Y717" i="4"/>
  <c r="X717" i="4"/>
  <c r="W717" i="4"/>
  <c r="V717" i="4"/>
  <c r="U717" i="4"/>
  <c r="T717" i="4"/>
  <c r="S717" i="4"/>
  <c r="R717" i="4"/>
  <c r="Q717" i="4"/>
  <c r="P717" i="4"/>
  <c r="O717" i="4"/>
  <c r="N717" i="4"/>
  <c r="M717" i="4"/>
  <c r="I717" i="4"/>
  <c r="AJ716" i="4"/>
  <c r="AI716" i="4" s="1"/>
  <c r="AA716" i="4"/>
  <c r="Z716" i="4"/>
  <c r="Y716" i="4"/>
  <c r="X716" i="4"/>
  <c r="W716" i="4"/>
  <c r="V716" i="4"/>
  <c r="U716" i="4"/>
  <c r="T716" i="4"/>
  <c r="S716" i="4"/>
  <c r="R716" i="4"/>
  <c r="Q716" i="4"/>
  <c r="P716" i="4"/>
  <c r="O716" i="4"/>
  <c r="N716" i="4"/>
  <c r="M716" i="4"/>
  <c r="I716" i="4"/>
  <c r="AJ715" i="4"/>
  <c r="AI715" i="4" s="1"/>
  <c r="AA715" i="4"/>
  <c r="Z715" i="4"/>
  <c r="Y715" i="4"/>
  <c r="X715" i="4"/>
  <c r="W715" i="4"/>
  <c r="V715" i="4"/>
  <c r="U715" i="4"/>
  <c r="T715" i="4"/>
  <c r="S715" i="4"/>
  <c r="R715" i="4"/>
  <c r="Q715" i="4"/>
  <c r="P715" i="4"/>
  <c r="O715" i="4"/>
  <c r="N715" i="4"/>
  <c r="M715" i="4"/>
  <c r="I715" i="4"/>
  <c r="AJ714" i="4"/>
  <c r="AI714" i="4" s="1"/>
  <c r="AA714" i="4"/>
  <c r="Z714" i="4"/>
  <c r="Y714" i="4"/>
  <c r="X714" i="4"/>
  <c r="W714" i="4"/>
  <c r="V714" i="4"/>
  <c r="U714" i="4"/>
  <c r="T714" i="4"/>
  <c r="S714" i="4"/>
  <c r="R714" i="4"/>
  <c r="Q714" i="4"/>
  <c r="P714" i="4"/>
  <c r="O714" i="4"/>
  <c r="N714" i="4"/>
  <c r="M714" i="4"/>
  <c r="I714" i="4"/>
  <c r="AJ713" i="4"/>
  <c r="AI713" i="4" s="1"/>
  <c r="AA713" i="4"/>
  <c r="Z713" i="4"/>
  <c r="Y713" i="4"/>
  <c r="X713" i="4"/>
  <c r="W713" i="4"/>
  <c r="V713" i="4"/>
  <c r="U713" i="4"/>
  <c r="T713" i="4"/>
  <c r="S713" i="4"/>
  <c r="R713" i="4"/>
  <c r="Q713" i="4"/>
  <c r="P713" i="4"/>
  <c r="O713" i="4"/>
  <c r="N713" i="4"/>
  <c r="M713" i="4"/>
  <c r="I713" i="4"/>
  <c r="AJ712" i="4"/>
  <c r="AI712" i="4" s="1"/>
  <c r="AA712" i="4"/>
  <c r="Z712" i="4"/>
  <c r="Y712" i="4"/>
  <c r="X712" i="4"/>
  <c r="W712" i="4"/>
  <c r="V712" i="4"/>
  <c r="U712" i="4"/>
  <c r="T712" i="4"/>
  <c r="S712" i="4"/>
  <c r="R712" i="4"/>
  <c r="Q712" i="4"/>
  <c r="P712" i="4"/>
  <c r="O712" i="4"/>
  <c r="N712" i="4"/>
  <c r="M712" i="4"/>
  <c r="I712" i="4"/>
  <c r="AJ711" i="4"/>
  <c r="AI711" i="4" s="1"/>
  <c r="AA711" i="4"/>
  <c r="Z711" i="4"/>
  <c r="Y711" i="4"/>
  <c r="X711" i="4"/>
  <c r="W711" i="4"/>
  <c r="V711" i="4"/>
  <c r="U711" i="4"/>
  <c r="T711" i="4"/>
  <c r="S711" i="4"/>
  <c r="R711" i="4"/>
  <c r="Q711" i="4"/>
  <c r="P711" i="4"/>
  <c r="O711" i="4"/>
  <c r="N711" i="4"/>
  <c r="M711" i="4"/>
  <c r="I711" i="4"/>
  <c r="AJ710" i="4"/>
  <c r="AI710" i="4" s="1"/>
  <c r="AA710" i="4"/>
  <c r="Z710" i="4"/>
  <c r="Y710" i="4"/>
  <c r="X710" i="4"/>
  <c r="W710" i="4"/>
  <c r="V710" i="4"/>
  <c r="U710" i="4"/>
  <c r="T710" i="4"/>
  <c r="S710" i="4"/>
  <c r="R710" i="4"/>
  <c r="Q710" i="4"/>
  <c r="P710" i="4"/>
  <c r="O710" i="4"/>
  <c r="N710" i="4"/>
  <c r="M710" i="4"/>
  <c r="I710" i="4"/>
  <c r="AJ709" i="4"/>
  <c r="AI709" i="4" s="1"/>
  <c r="AA709" i="4"/>
  <c r="Z709" i="4"/>
  <c r="Y709" i="4"/>
  <c r="X709" i="4"/>
  <c r="W709" i="4"/>
  <c r="V709" i="4"/>
  <c r="U709" i="4"/>
  <c r="T709" i="4"/>
  <c r="S709" i="4"/>
  <c r="R709" i="4"/>
  <c r="Q709" i="4"/>
  <c r="P709" i="4"/>
  <c r="O709" i="4"/>
  <c r="N709" i="4"/>
  <c r="M709" i="4"/>
  <c r="I709" i="4"/>
  <c r="AJ708" i="4"/>
  <c r="AI708" i="4" s="1"/>
  <c r="AA708" i="4"/>
  <c r="Z708" i="4"/>
  <c r="Y708" i="4"/>
  <c r="X708" i="4"/>
  <c r="W708" i="4"/>
  <c r="V708" i="4"/>
  <c r="U708" i="4"/>
  <c r="T708" i="4"/>
  <c r="S708" i="4"/>
  <c r="R708" i="4"/>
  <c r="Q708" i="4"/>
  <c r="P708" i="4"/>
  <c r="O708" i="4"/>
  <c r="N708" i="4"/>
  <c r="M708" i="4"/>
  <c r="I708" i="4"/>
  <c r="AJ707" i="4"/>
  <c r="AI707" i="4" s="1"/>
  <c r="AA707" i="4"/>
  <c r="Z707" i="4"/>
  <c r="Y707" i="4"/>
  <c r="X707" i="4"/>
  <c r="W707" i="4"/>
  <c r="V707" i="4"/>
  <c r="U707" i="4"/>
  <c r="T707" i="4"/>
  <c r="S707" i="4"/>
  <c r="R707" i="4"/>
  <c r="Q707" i="4"/>
  <c r="P707" i="4"/>
  <c r="O707" i="4"/>
  <c r="N707" i="4"/>
  <c r="M707" i="4"/>
  <c r="I707" i="4"/>
  <c r="AJ706" i="4"/>
  <c r="AI706" i="4" s="1"/>
  <c r="AA706" i="4"/>
  <c r="Z706" i="4"/>
  <c r="Y706" i="4"/>
  <c r="X706" i="4"/>
  <c r="W706" i="4"/>
  <c r="V706" i="4"/>
  <c r="U706" i="4"/>
  <c r="T706" i="4"/>
  <c r="S706" i="4"/>
  <c r="R706" i="4"/>
  <c r="Q706" i="4"/>
  <c r="P706" i="4"/>
  <c r="O706" i="4"/>
  <c r="N706" i="4"/>
  <c r="M706" i="4"/>
  <c r="I706" i="4"/>
  <c r="AJ705" i="4"/>
  <c r="AI705" i="4" s="1"/>
  <c r="AA705" i="4"/>
  <c r="Z705" i="4"/>
  <c r="Y705" i="4"/>
  <c r="X705" i="4"/>
  <c r="W705" i="4"/>
  <c r="V705" i="4"/>
  <c r="U705" i="4"/>
  <c r="T705" i="4"/>
  <c r="S705" i="4"/>
  <c r="R705" i="4"/>
  <c r="Q705" i="4"/>
  <c r="P705" i="4"/>
  <c r="O705" i="4"/>
  <c r="N705" i="4"/>
  <c r="M705" i="4"/>
  <c r="I705" i="4"/>
  <c r="AJ704" i="4"/>
  <c r="AI704" i="4" s="1"/>
  <c r="AA704" i="4"/>
  <c r="Z704" i="4"/>
  <c r="Y704" i="4"/>
  <c r="X704" i="4"/>
  <c r="W704" i="4"/>
  <c r="V704" i="4"/>
  <c r="U704" i="4"/>
  <c r="T704" i="4"/>
  <c r="S704" i="4"/>
  <c r="R704" i="4"/>
  <c r="Q704" i="4"/>
  <c r="P704" i="4"/>
  <c r="O704" i="4"/>
  <c r="N704" i="4"/>
  <c r="M704" i="4"/>
  <c r="I704" i="4"/>
  <c r="AJ703" i="4"/>
  <c r="AI703" i="4" s="1"/>
  <c r="AA703" i="4"/>
  <c r="Z703" i="4"/>
  <c r="Y703" i="4"/>
  <c r="X703" i="4"/>
  <c r="W703" i="4"/>
  <c r="V703" i="4"/>
  <c r="U703" i="4"/>
  <c r="T703" i="4"/>
  <c r="S703" i="4"/>
  <c r="R703" i="4"/>
  <c r="Q703" i="4"/>
  <c r="P703" i="4"/>
  <c r="O703" i="4"/>
  <c r="N703" i="4"/>
  <c r="M703" i="4"/>
  <c r="I703" i="4"/>
  <c r="AJ702" i="4"/>
  <c r="AI702" i="4" s="1"/>
  <c r="AA702" i="4"/>
  <c r="Z702" i="4"/>
  <c r="Y702" i="4"/>
  <c r="X702" i="4"/>
  <c r="W702" i="4"/>
  <c r="V702" i="4"/>
  <c r="U702" i="4"/>
  <c r="T702" i="4"/>
  <c r="S702" i="4"/>
  <c r="R702" i="4"/>
  <c r="Q702" i="4"/>
  <c r="P702" i="4"/>
  <c r="O702" i="4"/>
  <c r="N702" i="4"/>
  <c r="M702" i="4"/>
  <c r="I702" i="4"/>
  <c r="AJ701" i="4"/>
  <c r="AI701" i="4" s="1"/>
  <c r="AA701" i="4"/>
  <c r="Z701" i="4"/>
  <c r="Y701" i="4"/>
  <c r="X701" i="4"/>
  <c r="W701" i="4"/>
  <c r="V701" i="4"/>
  <c r="U701" i="4"/>
  <c r="T701" i="4"/>
  <c r="S701" i="4"/>
  <c r="R701" i="4"/>
  <c r="Q701" i="4"/>
  <c r="P701" i="4"/>
  <c r="O701" i="4"/>
  <c r="N701" i="4"/>
  <c r="M701" i="4"/>
  <c r="I701" i="4"/>
  <c r="AJ700" i="4"/>
  <c r="AI700" i="4" s="1"/>
  <c r="AA700" i="4"/>
  <c r="Z700" i="4"/>
  <c r="Y700" i="4"/>
  <c r="X700" i="4"/>
  <c r="W700" i="4"/>
  <c r="V700" i="4"/>
  <c r="U700" i="4"/>
  <c r="T700" i="4"/>
  <c r="S700" i="4"/>
  <c r="R700" i="4"/>
  <c r="Q700" i="4"/>
  <c r="P700" i="4"/>
  <c r="O700" i="4"/>
  <c r="N700" i="4"/>
  <c r="M700" i="4"/>
  <c r="I700" i="4"/>
  <c r="AJ699" i="4"/>
  <c r="AI699" i="4" s="1"/>
  <c r="AA699" i="4"/>
  <c r="Z699" i="4"/>
  <c r="Y699" i="4"/>
  <c r="X699" i="4"/>
  <c r="W699" i="4"/>
  <c r="V699" i="4"/>
  <c r="U699" i="4"/>
  <c r="T699" i="4"/>
  <c r="S699" i="4"/>
  <c r="R699" i="4"/>
  <c r="Q699" i="4"/>
  <c r="P699" i="4"/>
  <c r="O699" i="4"/>
  <c r="N699" i="4"/>
  <c r="M699" i="4"/>
  <c r="I699" i="4"/>
  <c r="AJ698" i="4"/>
  <c r="AI698" i="4" s="1"/>
  <c r="AA698" i="4"/>
  <c r="Z698" i="4"/>
  <c r="Y698" i="4"/>
  <c r="X698" i="4"/>
  <c r="W698" i="4"/>
  <c r="V698" i="4"/>
  <c r="U698" i="4"/>
  <c r="T698" i="4"/>
  <c r="S698" i="4"/>
  <c r="R698" i="4"/>
  <c r="Q698" i="4"/>
  <c r="P698" i="4"/>
  <c r="O698" i="4"/>
  <c r="N698" i="4"/>
  <c r="M698" i="4"/>
  <c r="I698" i="4"/>
  <c r="AJ697" i="4"/>
  <c r="AI697" i="4" s="1"/>
  <c r="AA697" i="4"/>
  <c r="Z697" i="4"/>
  <c r="Y697" i="4"/>
  <c r="X697" i="4"/>
  <c r="W697" i="4"/>
  <c r="V697" i="4"/>
  <c r="U697" i="4"/>
  <c r="T697" i="4"/>
  <c r="S697" i="4"/>
  <c r="R697" i="4"/>
  <c r="Q697" i="4"/>
  <c r="P697" i="4"/>
  <c r="O697" i="4"/>
  <c r="N697" i="4"/>
  <c r="M697" i="4"/>
  <c r="I697" i="4"/>
  <c r="AJ696" i="4"/>
  <c r="AI696" i="4" s="1"/>
  <c r="AA696" i="4"/>
  <c r="Z696" i="4"/>
  <c r="Y696" i="4"/>
  <c r="X696" i="4"/>
  <c r="W696" i="4"/>
  <c r="V696" i="4"/>
  <c r="U696" i="4"/>
  <c r="T696" i="4"/>
  <c r="S696" i="4"/>
  <c r="R696" i="4"/>
  <c r="Q696" i="4"/>
  <c r="P696" i="4"/>
  <c r="O696" i="4"/>
  <c r="N696" i="4"/>
  <c r="M696" i="4"/>
  <c r="I696" i="4"/>
  <c r="AJ695" i="4"/>
  <c r="AI695" i="4" s="1"/>
  <c r="AA695" i="4"/>
  <c r="Z695" i="4"/>
  <c r="Y695" i="4"/>
  <c r="X695" i="4"/>
  <c r="W695" i="4"/>
  <c r="V695" i="4"/>
  <c r="U695" i="4"/>
  <c r="T695" i="4"/>
  <c r="S695" i="4"/>
  <c r="R695" i="4"/>
  <c r="Q695" i="4"/>
  <c r="P695" i="4"/>
  <c r="O695" i="4"/>
  <c r="N695" i="4"/>
  <c r="M695" i="4"/>
  <c r="I695" i="4"/>
  <c r="AJ694" i="4"/>
  <c r="AI694" i="4" s="1"/>
  <c r="AA694" i="4"/>
  <c r="Z694" i="4"/>
  <c r="Y694" i="4"/>
  <c r="X694" i="4"/>
  <c r="W694" i="4"/>
  <c r="V694" i="4"/>
  <c r="U694" i="4"/>
  <c r="T694" i="4"/>
  <c r="S694" i="4"/>
  <c r="R694" i="4"/>
  <c r="Q694" i="4"/>
  <c r="P694" i="4"/>
  <c r="O694" i="4"/>
  <c r="N694" i="4"/>
  <c r="M694" i="4"/>
  <c r="I694" i="4"/>
  <c r="AJ693" i="4"/>
  <c r="AI693" i="4" s="1"/>
  <c r="AA693" i="4"/>
  <c r="Z693" i="4"/>
  <c r="Y693" i="4"/>
  <c r="X693" i="4"/>
  <c r="W693" i="4"/>
  <c r="V693" i="4"/>
  <c r="U693" i="4"/>
  <c r="T693" i="4"/>
  <c r="S693" i="4"/>
  <c r="R693" i="4"/>
  <c r="Q693" i="4"/>
  <c r="P693" i="4"/>
  <c r="O693" i="4"/>
  <c r="N693" i="4"/>
  <c r="M693" i="4"/>
  <c r="I693" i="4"/>
  <c r="AJ692" i="4"/>
  <c r="AI692" i="4" s="1"/>
  <c r="AA692" i="4"/>
  <c r="Z692" i="4"/>
  <c r="Y692" i="4"/>
  <c r="X692" i="4"/>
  <c r="W692" i="4"/>
  <c r="V692" i="4"/>
  <c r="U692" i="4"/>
  <c r="T692" i="4"/>
  <c r="S692" i="4"/>
  <c r="R692" i="4"/>
  <c r="Q692" i="4"/>
  <c r="P692" i="4"/>
  <c r="O692" i="4"/>
  <c r="N692" i="4"/>
  <c r="M692" i="4"/>
  <c r="I692" i="4"/>
  <c r="AJ691" i="4"/>
  <c r="AI691" i="4" s="1"/>
  <c r="AA691" i="4"/>
  <c r="Z691" i="4"/>
  <c r="Y691" i="4"/>
  <c r="X691" i="4"/>
  <c r="W691" i="4"/>
  <c r="V691" i="4"/>
  <c r="U691" i="4"/>
  <c r="T691" i="4"/>
  <c r="S691" i="4"/>
  <c r="R691" i="4"/>
  <c r="Q691" i="4"/>
  <c r="P691" i="4"/>
  <c r="O691" i="4"/>
  <c r="N691" i="4"/>
  <c r="M691" i="4"/>
  <c r="I691" i="4"/>
  <c r="AJ690" i="4"/>
  <c r="AI690" i="4" s="1"/>
  <c r="AA690" i="4"/>
  <c r="Z690" i="4"/>
  <c r="Y690" i="4"/>
  <c r="X690" i="4"/>
  <c r="W690" i="4"/>
  <c r="V690" i="4"/>
  <c r="U690" i="4"/>
  <c r="T690" i="4"/>
  <c r="S690" i="4"/>
  <c r="R690" i="4"/>
  <c r="Q690" i="4"/>
  <c r="P690" i="4"/>
  <c r="O690" i="4"/>
  <c r="N690" i="4"/>
  <c r="M690" i="4"/>
  <c r="I690" i="4"/>
  <c r="AJ689" i="4"/>
  <c r="AI689" i="4" s="1"/>
  <c r="AA689" i="4"/>
  <c r="Z689" i="4"/>
  <c r="Y689" i="4"/>
  <c r="X689" i="4"/>
  <c r="W689" i="4"/>
  <c r="V689" i="4"/>
  <c r="U689" i="4"/>
  <c r="T689" i="4"/>
  <c r="S689" i="4"/>
  <c r="R689" i="4"/>
  <c r="Q689" i="4"/>
  <c r="P689" i="4"/>
  <c r="O689" i="4"/>
  <c r="N689" i="4"/>
  <c r="M689" i="4"/>
  <c r="I689" i="4"/>
  <c r="AJ688" i="4"/>
  <c r="AI688" i="4" s="1"/>
  <c r="AA688" i="4"/>
  <c r="Z688" i="4"/>
  <c r="Y688" i="4"/>
  <c r="X688" i="4"/>
  <c r="W688" i="4"/>
  <c r="V688" i="4"/>
  <c r="U688" i="4"/>
  <c r="T688" i="4"/>
  <c r="S688" i="4"/>
  <c r="R688" i="4"/>
  <c r="Q688" i="4"/>
  <c r="P688" i="4"/>
  <c r="O688" i="4"/>
  <c r="N688" i="4"/>
  <c r="M688" i="4"/>
  <c r="I688" i="4"/>
  <c r="AJ687" i="4"/>
  <c r="AI687" i="4" s="1"/>
  <c r="AA687" i="4"/>
  <c r="Z687" i="4"/>
  <c r="Y687" i="4"/>
  <c r="X687" i="4"/>
  <c r="W687" i="4"/>
  <c r="V687" i="4"/>
  <c r="U687" i="4"/>
  <c r="T687" i="4"/>
  <c r="S687" i="4"/>
  <c r="R687" i="4"/>
  <c r="Q687" i="4"/>
  <c r="P687" i="4"/>
  <c r="O687" i="4"/>
  <c r="N687" i="4"/>
  <c r="M687" i="4"/>
  <c r="I687" i="4"/>
  <c r="AJ686" i="4"/>
  <c r="AI686" i="4" s="1"/>
  <c r="AA686" i="4"/>
  <c r="Z686" i="4"/>
  <c r="Y686" i="4"/>
  <c r="X686" i="4"/>
  <c r="W686" i="4"/>
  <c r="V686" i="4"/>
  <c r="U686" i="4"/>
  <c r="T686" i="4"/>
  <c r="S686" i="4"/>
  <c r="R686" i="4"/>
  <c r="Q686" i="4"/>
  <c r="P686" i="4"/>
  <c r="O686" i="4"/>
  <c r="N686" i="4"/>
  <c r="M686" i="4"/>
  <c r="I686" i="4"/>
  <c r="AJ685" i="4"/>
  <c r="AI685" i="4" s="1"/>
  <c r="AA685" i="4"/>
  <c r="Z685" i="4"/>
  <c r="Y685" i="4"/>
  <c r="X685" i="4"/>
  <c r="W685" i="4"/>
  <c r="V685" i="4"/>
  <c r="U685" i="4"/>
  <c r="T685" i="4"/>
  <c r="S685" i="4"/>
  <c r="R685" i="4"/>
  <c r="Q685" i="4"/>
  <c r="P685" i="4"/>
  <c r="O685" i="4"/>
  <c r="N685" i="4"/>
  <c r="M685" i="4"/>
  <c r="I685" i="4"/>
  <c r="AJ684" i="4"/>
  <c r="AI684" i="4" s="1"/>
  <c r="AA684" i="4"/>
  <c r="Z684" i="4"/>
  <c r="Y684" i="4"/>
  <c r="X684" i="4"/>
  <c r="W684" i="4"/>
  <c r="V684" i="4"/>
  <c r="U684" i="4"/>
  <c r="T684" i="4"/>
  <c r="S684" i="4"/>
  <c r="R684" i="4"/>
  <c r="Q684" i="4"/>
  <c r="P684" i="4"/>
  <c r="O684" i="4"/>
  <c r="N684" i="4"/>
  <c r="M684" i="4"/>
  <c r="I684" i="4"/>
  <c r="AJ683" i="4"/>
  <c r="AI683" i="4" s="1"/>
  <c r="AA683" i="4"/>
  <c r="Z683" i="4"/>
  <c r="Y683" i="4"/>
  <c r="X683" i="4"/>
  <c r="W683" i="4"/>
  <c r="V683" i="4"/>
  <c r="U683" i="4"/>
  <c r="T683" i="4"/>
  <c r="S683" i="4"/>
  <c r="R683" i="4"/>
  <c r="Q683" i="4"/>
  <c r="P683" i="4"/>
  <c r="O683" i="4"/>
  <c r="N683" i="4"/>
  <c r="M683" i="4"/>
  <c r="I683" i="4"/>
  <c r="AJ682" i="4"/>
  <c r="AI682" i="4" s="1"/>
  <c r="AA682" i="4"/>
  <c r="Z682" i="4"/>
  <c r="Y682" i="4"/>
  <c r="X682" i="4"/>
  <c r="W682" i="4"/>
  <c r="V682" i="4"/>
  <c r="U682" i="4"/>
  <c r="T682" i="4"/>
  <c r="S682" i="4"/>
  <c r="R682" i="4"/>
  <c r="Q682" i="4"/>
  <c r="P682" i="4"/>
  <c r="O682" i="4"/>
  <c r="N682" i="4"/>
  <c r="M682" i="4"/>
  <c r="I682" i="4"/>
  <c r="AJ681" i="4"/>
  <c r="AI681" i="4" s="1"/>
  <c r="AA681" i="4"/>
  <c r="Z681" i="4"/>
  <c r="Y681" i="4"/>
  <c r="X681" i="4"/>
  <c r="W681" i="4"/>
  <c r="V681" i="4"/>
  <c r="U681" i="4"/>
  <c r="T681" i="4"/>
  <c r="S681" i="4"/>
  <c r="R681" i="4"/>
  <c r="Q681" i="4"/>
  <c r="P681" i="4"/>
  <c r="O681" i="4"/>
  <c r="N681" i="4"/>
  <c r="M681" i="4"/>
  <c r="I681" i="4"/>
  <c r="AJ680" i="4"/>
  <c r="AI680" i="4" s="1"/>
  <c r="AA680" i="4"/>
  <c r="Z680" i="4"/>
  <c r="Y680" i="4"/>
  <c r="X680" i="4"/>
  <c r="W680" i="4"/>
  <c r="V680" i="4"/>
  <c r="U680" i="4"/>
  <c r="T680" i="4"/>
  <c r="S680" i="4"/>
  <c r="R680" i="4"/>
  <c r="Q680" i="4"/>
  <c r="P680" i="4"/>
  <c r="O680" i="4"/>
  <c r="N680" i="4"/>
  <c r="M680" i="4"/>
  <c r="I680" i="4"/>
  <c r="AJ679" i="4"/>
  <c r="AI679" i="4" s="1"/>
  <c r="AA679" i="4"/>
  <c r="Z679" i="4"/>
  <c r="Y679" i="4"/>
  <c r="X679" i="4"/>
  <c r="W679" i="4"/>
  <c r="V679" i="4"/>
  <c r="U679" i="4"/>
  <c r="T679" i="4"/>
  <c r="S679" i="4"/>
  <c r="R679" i="4"/>
  <c r="Q679" i="4"/>
  <c r="P679" i="4"/>
  <c r="O679" i="4"/>
  <c r="N679" i="4"/>
  <c r="M679" i="4"/>
  <c r="I679" i="4"/>
  <c r="AJ678" i="4"/>
  <c r="AI678" i="4" s="1"/>
  <c r="AA678" i="4"/>
  <c r="Z678" i="4"/>
  <c r="Y678" i="4"/>
  <c r="X678" i="4"/>
  <c r="W678" i="4"/>
  <c r="V678" i="4"/>
  <c r="U678" i="4"/>
  <c r="T678" i="4"/>
  <c r="S678" i="4"/>
  <c r="R678" i="4"/>
  <c r="Q678" i="4"/>
  <c r="P678" i="4"/>
  <c r="O678" i="4"/>
  <c r="N678" i="4"/>
  <c r="M678" i="4"/>
  <c r="I678" i="4"/>
  <c r="AJ677" i="4"/>
  <c r="AI677" i="4" s="1"/>
  <c r="AA677" i="4"/>
  <c r="Z677" i="4"/>
  <c r="Y677" i="4"/>
  <c r="X677" i="4"/>
  <c r="W677" i="4"/>
  <c r="V677" i="4"/>
  <c r="U677" i="4"/>
  <c r="T677" i="4"/>
  <c r="S677" i="4"/>
  <c r="R677" i="4"/>
  <c r="Q677" i="4"/>
  <c r="P677" i="4"/>
  <c r="O677" i="4"/>
  <c r="N677" i="4"/>
  <c r="M677" i="4"/>
  <c r="I677" i="4"/>
  <c r="AJ676" i="4"/>
  <c r="AI676" i="4" s="1"/>
  <c r="AA676" i="4"/>
  <c r="Z676" i="4"/>
  <c r="Y676" i="4"/>
  <c r="X676" i="4"/>
  <c r="W676" i="4"/>
  <c r="V676" i="4"/>
  <c r="U676" i="4"/>
  <c r="T676" i="4"/>
  <c r="S676" i="4"/>
  <c r="R676" i="4"/>
  <c r="Q676" i="4"/>
  <c r="P676" i="4"/>
  <c r="O676" i="4"/>
  <c r="N676" i="4"/>
  <c r="M676" i="4"/>
  <c r="I676" i="4"/>
  <c r="AJ675" i="4"/>
  <c r="AI675" i="4" s="1"/>
  <c r="AA675" i="4"/>
  <c r="Z675" i="4"/>
  <c r="Y675" i="4"/>
  <c r="X675" i="4"/>
  <c r="W675" i="4"/>
  <c r="V675" i="4"/>
  <c r="U675" i="4"/>
  <c r="T675" i="4"/>
  <c r="S675" i="4"/>
  <c r="R675" i="4"/>
  <c r="Q675" i="4"/>
  <c r="P675" i="4"/>
  <c r="O675" i="4"/>
  <c r="N675" i="4"/>
  <c r="M675" i="4"/>
  <c r="I675" i="4"/>
  <c r="AJ674" i="4"/>
  <c r="AI674" i="4"/>
  <c r="AA674" i="4"/>
  <c r="Z674" i="4"/>
  <c r="Y674" i="4"/>
  <c r="X674" i="4"/>
  <c r="W674" i="4"/>
  <c r="V674" i="4"/>
  <c r="U674" i="4"/>
  <c r="T674" i="4"/>
  <c r="S674" i="4"/>
  <c r="R674" i="4"/>
  <c r="Q674" i="4"/>
  <c r="P674" i="4"/>
  <c r="O674" i="4"/>
  <c r="N674" i="4"/>
  <c r="M674" i="4"/>
  <c r="I674" i="4"/>
  <c r="AJ673" i="4"/>
  <c r="AI673" i="4" s="1"/>
  <c r="AA673" i="4"/>
  <c r="Z673" i="4"/>
  <c r="Y673" i="4"/>
  <c r="X673" i="4"/>
  <c r="W673" i="4"/>
  <c r="V673" i="4"/>
  <c r="U673" i="4"/>
  <c r="T673" i="4"/>
  <c r="S673" i="4"/>
  <c r="R673" i="4"/>
  <c r="Q673" i="4"/>
  <c r="P673" i="4"/>
  <c r="O673" i="4"/>
  <c r="N673" i="4"/>
  <c r="M673" i="4"/>
  <c r="I673" i="4"/>
  <c r="AJ672" i="4"/>
  <c r="AI672" i="4" s="1"/>
  <c r="AA672" i="4"/>
  <c r="Z672" i="4"/>
  <c r="Y672" i="4"/>
  <c r="X672" i="4"/>
  <c r="W672" i="4"/>
  <c r="V672" i="4"/>
  <c r="U672" i="4"/>
  <c r="T672" i="4"/>
  <c r="S672" i="4"/>
  <c r="R672" i="4"/>
  <c r="Q672" i="4"/>
  <c r="P672" i="4"/>
  <c r="O672" i="4"/>
  <c r="N672" i="4"/>
  <c r="M672" i="4"/>
  <c r="I672" i="4"/>
  <c r="AJ671" i="4"/>
  <c r="AI671" i="4" s="1"/>
  <c r="AA671" i="4"/>
  <c r="Z671" i="4"/>
  <c r="Y671" i="4"/>
  <c r="X671" i="4"/>
  <c r="W671" i="4"/>
  <c r="V671" i="4"/>
  <c r="U671" i="4"/>
  <c r="T671" i="4"/>
  <c r="S671" i="4"/>
  <c r="R671" i="4"/>
  <c r="Q671" i="4"/>
  <c r="P671" i="4"/>
  <c r="O671" i="4"/>
  <c r="N671" i="4"/>
  <c r="M671" i="4"/>
  <c r="I671" i="4"/>
  <c r="AJ670" i="4"/>
  <c r="AI670" i="4" s="1"/>
  <c r="AA670" i="4"/>
  <c r="Z670" i="4"/>
  <c r="Y670" i="4"/>
  <c r="X670" i="4"/>
  <c r="W670" i="4"/>
  <c r="V670" i="4"/>
  <c r="U670" i="4"/>
  <c r="T670" i="4"/>
  <c r="S670" i="4"/>
  <c r="R670" i="4"/>
  <c r="Q670" i="4"/>
  <c r="P670" i="4"/>
  <c r="O670" i="4"/>
  <c r="N670" i="4"/>
  <c r="M670" i="4"/>
  <c r="I670" i="4"/>
  <c r="AJ669" i="4"/>
  <c r="AI669" i="4" s="1"/>
  <c r="AA669" i="4"/>
  <c r="Z669" i="4"/>
  <c r="Y669" i="4"/>
  <c r="X669" i="4"/>
  <c r="W669" i="4"/>
  <c r="V669" i="4"/>
  <c r="U669" i="4"/>
  <c r="T669" i="4"/>
  <c r="S669" i="4"/>
  <c r="R669" i="4"/>
  <c r="Q669" i="4"/>
  <c r="P669" i="4"/>
  <c r="O669" i="4"/>
  <c r="N669" i="4"/>
  <c r="M669" i="4"/>
  <c r="I669" i="4"/>
  <c r="AJ668" i="4"/>
  <c r="AI668" i="4" s="1"/>
  <c r="AA668" i="4"/>
  <c r="Z668" i="4"/>
  <c r="Y668" i="4"/>
  <c r="X668" i="4"/>
  <c r="W668" i="4"/>
  <c r="V668" i="4"/>
  <c r="U668" i="4"/>
  <c r="T668" i="4"/>
  <c r="S668" i="4"/>
  <c r="R668" i="4"/>
  <c r="Q668" i="4"/>
  <c r="P668" i="4"/>
  <c r="O668" i="4"/>
  <c r="N668" i="4"/>
  <c r="M668" i="4"/>
  <c r="I668" i="4"/>
  <c r="AJ667" i="4"/>
  <c r="AI667" i="4" s="1"/>
  <c r="AA667" i="4"/>
  <c r="Z667" i="4"/>
  <c r="Y667" i="4"/>
  <c r="X667" i="4"/>
  <c r="W667" i="4"/>
  <c r="V667" i="4"/>
  <c r="U667" i="4"/>
  <c r="T667" i="4"/>
  <c r="S667" i="4"/>
  <c r="R667" i="4"/>
  <c r="Q667" i="4"/>
  <c r="P667" i="4"/>
  <c r="O667" i="4"/>
  <c r="N667" i="4"/>
  <c r="M667" i="4"/>
  <c r="I667" i="4"/>
  <c r="AJ666" i="4"/>
  <c r="AI666" i="4" s="1"/>
  <c r="AA666" i="4"/>
  <c r="Z666" i="4"/>
  <c r="Y666" i="4"/>
  <c r="X666" i="4"/>
  <c r="W666" i="4"/>
  <c r="V666" i="4"/>
  <c r="U666" i="4"/>
  <c r="T666" i="4"/>
  <c r="S666" i="4"/>
  <c r="R666" i="4"/>
  <c r="Q666" i="4"/>
  <c r="P666" i="4"/>
  <c r="O666" i="4"/>
  <c r="N666" i="4"/>
  <c r="M666" i="4"/>
  <c r="I666" i="4"/>
  <c r="AJ665" i="4"/>
  <c r="AI665" i="4" s="1"/>
  <c r="AA665" i="4"/>
  <c r="Z665" i="4"/>
  <c r="Y665" i="4"/>
  <c r="X665" i="4"/>
  <c r="W665" i="4"/>
  <c r="V665" i="4"/>
  <c r="U665" i="4"/>
  <c r="T665" i="4"/>
  <c r="S665" i="4"/>
  <c r="R665" i="4"/>
  <c r="Q665" i="4"/>
  <c r="P665" i="4"/>
  <c r="O665" i="4"/>
  <c r="N665" i="4"/>
  <c r="M665" i="4"/>
  <c r="I665" i="4"/>
  <c r="AJ664" i="4"/>
  <c r="AI664" i="4" s="1"/>
  <c r="AA664" i="4"/>
  <c r="Z664" i="4"/>
  <c r="Y664" i="4"/>
  <c r="X664" i="4"/>
  <c r="W664" i="4"/>
  <c r="V664" i="4"/>
  <c r="U664" i="4"/>
  <c r="T664" i="4"/>
  <c r="S664" i="4"/>
  <c r="R664" i="4"/>
  <c r="Q664" i="4"/>
  <c r="P664" i="4"/>
  <c r="O664" i="4"/>
  <c r="N664" i="4"/>
  <c r="M664" i="4"/>
  <c r="I664" i="4"/>
  <c r="AJ663" i="4"/>
  <c r="AI663" i="4" s="1"/>
  <c r="AA663" i="4"/>
  <c r="Z663" i="4"/>
  <c r="Y663" i="4"/>
  <c r="X663" i="4"/>
  <c r="W663" i="4"/>
  <c r="V663" i="4"/>
  <c r="U663" i="4"/>
  <c r="T663" i="4"/>
  <c r="S663" i="4"/>
  <c r="R663" i="4"/>
  <c r="Q663" i="4"/>
  <c r="P663" i="4"/>
  <c r="O663" i="4"/>
  <c r="N663" i="4"/>
  <c r="M663" i="4"/>
  <c r="I663" i="4"/>
  <c r="AJ662" i="4"/>
  <c r="AI662" i="4" s="1"/>
  <c r="AA662" i="4"/>
  <c r="Z662" i="4"/>
  <c r="Y662" i="4"/>
  <c r="X662" i="4"/>
  <c r="W662" i="4"/>
  <c r="V662" i="4"/>
  <c r="U662" i="4"/>
  <c r="T662" i="4"/>
  <c r="S662" i="4"/>
  <c r="R662" i="4"/>
  <c r="Q662" i="4"/>
  <c r="P662" i="4"/>
  <c r="O662" i="4"/>
  <c r="N662" i="4"/>
  <c r="M662" i="4"/>
  <c r="I662" i="4"/>
  <c r="AJ661" i="4"/>
  <c r="AI661" i="4" s="1"/>
  <c r="AA661" i="4"/>
  <c r="Z661" i="4"/>
  <c r="Y661" i="4"/>
  <c r="X661" i="4"/>
  <c r="W661" i="4"/>
  <c r="V661" i="4"/>
  <c r="U661" i="4"/>
  <c r="T661" i="4"/>
  <c r="S661" i="4"/>
  <c r="R661" i="4"/>
  <c r="Q661" i="4"/>
  <c r="P661" i="4"/>
  <c r="O661" i="4"/>
  <c r="N661" i="4"/>
  <c r="M661" i="4"/>
  <c r="I661" i="4"/>
  <c r="AJ660" i="4"/>
  <c r="AI660" i="4" s="1"/>
  <c r="AA660" i="4"/>
  <c r="Z660" i="4"/>
  <c r="Y660" i="4"/>
  <c r="X660" i="4"/>
  <c r="W660" i="4"/>
  <c r="V660" i="4"/>
  <c r="U660" i="4"/>
  <c r="T660" i="4"/>
  <c r="S660" i="4"/>
  <c r="R660" i="4"/>
  <c r="Q660" i="4"/>
  <c r="P660" i="4"/>
  <c r="O660" i="4"/>
  <c r="N660" i="4"/>
  <c r="M660" i="4"/>
  <c r="I660" i="4"/>
  <c r="AJ659" i="4"/>
  <c r="AI659" i="4" s="1"/>
  <c r="AA659" i="4"/>
  <c r="Z659" i="4"/>
  <c r="Y659" i="4"/>
  <c r="X659" i="4"/>
  <c r="W659" i="4"/>
  <c r="V659" i="4"/>
  <c r="U659" i="4"/>
  <c r="T659" i="4"/>
  <c r="S659" i="4"/>
  <c r="R659" i="4"/>
  <c r="Q659" i="4"/>
  <c r="P659" i="4"/>
  <c r="O659" i="4"/>
  <c r="N659" i="4"/>
  <c r="M659" i="4"/>
  <c r="I659" i="4"/>
  <c r="AJ658" i="4"/>
  <c r="AI658" i="4" s="1"/>
  <c r="AA658" i="4"/>
  <c r="Z658" i="4"/>
  <c r="Y658" i="4"/>
  <c r="X658" i="4"/>
  <c r="W658" i="4"/>
  <c r="V658" i="4"/>
  <c r="U658" i="4"/>
  <c r="T658" i="4"/>
  <c r="S658" i="4"/>
  <c r="R658" i="4"/>
  <c r="Q658" i="4"/>
  <c r="P658" i="4"/>
  <c r="O658" i="4"/>
  <c r="N658" i="4"/>
  <c r="M658" i="4"/>
  <c r="I658" i="4"/>
  <c r="AJ657" i="4"/>
  <c r="AI657" i="4" s="1"/>
  <c r="AA657" i="4"/>
  <c r="Z657" i="4"/>
  <c r="Y657" i="4"/>
  <c r="X657" i="4"/>
  <c r="W657" i="4"/>
  <c r="V657" i="4"/>
  <c r="U657" i="4"/>
  <c r="T657" i="4"/>
  <c r="S657" i="4"/>
  <c r="R657" i="4"/>
  <c r="Q657" i="4"/>
  <c r="P657" i="4"/>
  <c r="O657" i="4"/>
  <c r="N657" i="4"/>
  <c r="M657" i="4"/>
  <c r="I657" i="4"/>
  <c r="AJ656" i="4"/>
  <c r="AI656" i="4" s="1"/>
  <c r="AA656" i="4"/>
  <c r="Z656" i="4"/>
  <c r="Y656" i="4"/>
  <c r="X656" i="4"/>
  <c r="W656" i="4"/>
  <c r="V656" i="4"/>
  <c r="U656" i="4"/>
  <c r="T656" i="4"/>
  <c r="S656" i="4"/>
  <c r="R656" i="4"/>
  <c r="Q656" i="4"/>
  <c r="P656" i="4"/>
  <c r="O656" i="4"/>
  <c r="N656" i="4"/>
  <c r="M656" i="4"/>
  <c r="I656" i="4"/>
  <c r="AJ655" i="4"/>
  <c r="AI655" i="4" s="1"/>
  <c r="AA655" i="4"/>
  <c r="Z655" i="4"/>
  <c r="Y655" i="4"/>
  <c r="X655" i="4"/>
  <c r="W655" i="4"/>
  <c r="V655" i="4"/>
  <c r="U655" i="4"/>
  <c r="T655" i="4"/>
  <c r="S655" i="4"/>
  <c r="R655" i="4"/>
  <c r="Q655" i="4"/>
  <c r="P655" i="4"/>
  <c r="O655" i="4"/>
  <c r="N655" i="4"/>
  <c r="M655" i="4"/>
  <c r="I655" i="4"/>
  <c r="AJ654" i="4"/>
  <c r="AI654" i="4" s="1"/>
  <c r="AA654" i="4"/>
  <c r="Z654" i="4"/>
  <c r="Y654" i="4"/>
  <c r="X654" i="4"/>
  <c r="W654" i="4"/>
  <c r="V654" i="4"/>
  <c r="U654" i="4"/>
  <c r="T654" i="4"/>
  <c r="S654" i="4"/>
  <c r="R654" i="4"/>
  <c r="Q654" i="4"/>
  <c r="P654" i="4"/>
  <c r="O654" i="4"/>
  <c r="N654" i="4"/>
  <c r="M654" i="4"/>
  <c r="I654" i="4"/>
  <c r="AJ653" i="4"/>
  <c r="AI653" i="4" s="1"/>
  <c r="AA653" i="4"/>
  <c r="Z653" i="4"/>
  <c r="Y653" i="4"/>
  <c r="X653" i="4"/>
  <c r="W653" i="4"/>
  <c r="V653" i="4"/>
  <c r="U653" i="4"/>
  <c r="T653" i="4"/>
  <c r="S653" i="4"/>
  <c r="R653" i="4"/>
  <c r="Q653" i="4"/>
  <c r="P653" i="4"/>
  <c r="O653" i="4"/>
  <c r="N653" i="4"/>
  <c r="M653" i="4"/>
  <c r="I653" i="4"/>
  <c r="AJ652" i="4"/>
  <c r="AI652" i="4" s="1"/>
  <c r="AA652" i="4"/>
  <c r="Z652" i="4"/>
  <c r="Y652" i="4"/>
  <c r="X652" i="4"/>
  <c r="W652" i="4"/>
  <c r="V652" i="4"/>
  <c r="U652" i="4"/>
  <c r="T652" i="4"/>
  <c r="S652" i="4"/>
  <c r="R652" i="4"/>
  <c r="Q652" i="4"/>
  <c r="P652" i="4"/>
  <c r="O652" i="4"/>
  <c r="N652" i="4"/>
  <c r="M652" i="4"/>
  <c r="I652" i="4"/>
  <c r="AJ651" i="4"/>
  <c r="AI651" i="4" s="1"/>
  <c r="AA651" i="4"/>
  <c r="Z651" i="4"/>
  <c r="Y651" i="4"/>
  <c r="X651" i="4"/>
  <c r="W651" i="4"/>
  <c r="V651" i="4"/>
  <c r="U651" i="4"/>
  <c r="T651" i="4"/>
  <c r="S651" i="4"/>
  <c r="R651" i="4"/>
  <c r="Q651" i="4"/>
  <c r="P651" i="4"/>
  <c r="O651" i="4"/>
  <c r="N651" i="4"/>
  <c r="M651" i="4"/>
  <c r="I651" i="4"/>
  <c r="AJ650" i="4"/>
  <c r="AI650" i="4" s="1"/>
  <c r="AA650" i="4"/>
  <c r="Z650" i="4"/>
  <c r="Y650" i="4"/>
  <c r="X650" i="4"/>
  <c r="W650" i="4"/>
  <c r="V650" i="4"/>
  <c r="U650" i="4"/>
  <c r="T650" i="4"/>
  <c r="S650" i="4"/>
  <c r="R650" i="4"/>
  <c r="Q650" i="4"/>
  <c r="P650" i="4"/>
  <c r="O650" i="4"/>
  <c r="N650" i="4"/>
  <c r="M650" i="4"/>
  <c r="I650" i="4"/>
  <c r="AJ649" i="4"/>
  <c r="AI649" i="4" s="1"/>
  <c r="AA649" i="4"/>
  <c r="Z649" i="4"/>
  <c r="Y649" i="4"/>
  <c r="X649" i="4"/>
  <c r="W649" i="4"/>
  <c r="V649" i="4"/>
  <c r="U649" i="4"/>
  <c r="T649" i="4"/>
  <c r="S649" i="4"/>
  <c r="R649" i="4"/>
  <c r="Q649" i="4"/>
  <c r="P649" i="4"/>
  <c r="O649" i="4"/>
  <c r="N649" i="4"/>
  <c r="M649" i="4"/>
  <c r="I649" i="4"/>
  <c r="AJ648" i="4"/>
  <c r="AI648" i="4" s="1"/>
  <c r="AA648" i="4"/>
  <c r="Z648" i="4"/>
  <c r="Y648" i="4"/>
  <c r="X648" i="4"/>
  <c r="W648" i="4"/>
  <c r="V648" i="4"/>
  <c r="U648" i="4"/>
  <c r="T648" i="4"/>
  <c r="S648" i="4"/>
  <c r="R648" i="4"/>
  <c r="Q648" i="4"/>
  <c r="P648" i="4"/>
  <c r="O648" i="4"/>
  <c r="N648" i="4"/>
  <c r="M648" i="4"/>
  <c r="I648" i="4"/>
  <c r="AJ647" i="4"/>
  <c r="AI647" i="4" s="1"/>
  <c r="AA647" i="4"/>
  <c r="Z647" i="4"/>
  <c r="Y647" i="4"/>
  <c r="X647" i="4"/>
  <c r="W647" i="4"/>
  <c r="V647" i="4"/>
  <c r="U647" i="4"/>
  <c r="T647" i="4"/>
  <c r="S647" i="4"/>
  <c r="R647" i="4"/>
  <c r="Q647" i="4"/>
  <c r="P647" i="4"/>
  <c r="O647" i="4"/>
  <c r="N647" i="4"/>
  <c r="M647" i="4"/>
  <c r="I647" i="4"/>
  <c r="AJ646" i="4"/>
  <c r="AI646" i="4" s="1"/>
  <c r="AA646" i="4"/>
  <c r="Z646" i="4"/>
  <c r="Y646" i="4"/>
  <c r="X646" i="4"/>
  <c r="W646" i="4"/>
  <c r="V646" i="4"/>
  <c r="U646" i="4"/>
  <c r="T646" i="4"/>
  <c r="S646" i="4"/>
  <c r="R646" i="4"/>
  <c r="Q646" i="4"/>
  <c r="P646" i="4"/>
  <c r="O646" i="4"/>
  <c r="N646" i="4"/>
  <c r="M646" i="4"/>
  <c r="I646" i="4"/>
  <c r="AJ645" i="4"/>
  <c r="AI645" i="4" s="1"/>
  <c r="AA645" i="4"/>
  <c r="Z645" i="4"/>
  <c r="Y645" i="4"/>
  <c r="X645" i="4"/>
  <c r="W645" i="4"/>
  <c r="V645" i="4"/>
  <c r="U645" i="4"/>
  <c r="T645" i="4"/>
  <c r="S645" i="4"/>
  <c r="R645" i="4"/>
  <c r="Q645" i="4"/>
  <c r="P645" i="4"/>
  <c r="O645" i="4"/>
  <c r="N645" i="4"/>
  <c r="M645" i="4"/>
  <c r="I645" i="4"/>
  <c r="AJ644" i="4"/>
  <c r="AI644" i="4" s="1"/>
  <c r="AA644" i="4"/>
  <c r="Z644" i="4"/>
  <c r="Y644" i="4"/>
  <c r="X644" i="4"/>
  <c r="W644" i="4"/>
  <c r="V644" i="4"/>
  <c r="U644" i="4"/>
  <c r="T644" i="4"/>
  <c r="S644" i="4"/>
  <c r="R644" i="4"/>
  <c r="Q644" i="4"/>
  <c r="P644" i="4"/>
  <c r="O644" i="4"/>
  <c r="N644" i="4"/>
  <c r="M644" i="4"/>
  <c r="I644" i="4"/>
  <c r="AJ643" i="4"/>
  <c r="AI643" i="4" s="1"/>
  <c r="AA643" i="4"/>
  <c r="Z643" i="4"/>
  <c r="Y643" i="4"/>
  <c r="X643" i="4"/>
  <c r="W643" i="4"/>
  <c r="V643" i="4"/>
  <c r="U643" i="4"/>
  <c r="T643" i="4"/>
  <c r="S643" i="4"/>
  <c r="R643" i="4"/>
  <c r="Q643" i="4"/>
  <c r="P643" i="4"/>
  <c r="O643" i="4"/>
  <c r="N643" i="4"/>
  <c r="M643" i="4"/>
  <c r="I643" i="4"/>
  <c r="AJ642" i="4"/>
  <c r="AI642" i="4" s="1"/>
  <c r="AA642" i="4"/>
  <c r="Z642" i="4"/>
  <c r="Y642" i="4"/>
  <c r="X642" i="4"/>
  <c r="W642" i="4"/>
  <c r="V642" i="4"/>
  <c r="U642" i="4"/>
  <c r="T642" i="4"/>
  <c r="S642" i="4"/>
  <c r="R642" i="4"/>
  <c r="Q642" i="4"/>
  <c r="P642" i="4"/>
  <c r="O642" i="4"/>
  <c r="N642" i="4"/>
  <c r="M642" i="4"/>
  <c r="I642" i="4"/>
  <c r="AJ641" i="4"/>
  <c r="AI641" i="4" s="1"/>
  <c r="AA641" i="4"/>
  <c r="Z641" i="4"/>
  <c r="Y641" i="4"/>
  <c r="X641" i="4"/>
  <c r="W641" i="4"/>
  <c r="V641" i="4"/>
  <c r="U641" i="4"/>
  <c r="T641" i="4"/>
  <c r="S641" i="4"/>
  <c r="R641" i="4"/>
  <c r="Q641" i="4"/>
  <c r="P641" i="4"/>
  <c r="O641" i="4"/>
  <c r="N641" i="4"/>
  <c r="M641" i="4"/>
  <c r="I641" i="4"/>
  <c r="AJ640" i="4"/>
  <c r="AI640" i="4" s="1"/>
  <c r="AA640" i="4"/>
  <c r="Z640" i="4"/>
  <c r="Y640" i="4"/>
  <c r="X640" i="4"/>
  <c r="W640" i="4"/>
  <c r="V640" i="4"/>
  <c r="U640" i="4"/>
  <c r="T640" i="4"/>
  <c r="S640" i="4"/>
  <c r="R640" i="4"/>
  <c r="Q640" i="4"/>
  <c r="P640" i="4"/>
  <c r="O640" i="4"/>
  <c r="N640" i="4"/>
  <c r="M640" i="4"/>
  <c r="I640" i="4"/>
  <c r="AJ639" i="4"/>
  <c r="AI639" i="4" s="1"/>
  <c r="AA639" i="4"/>
  <c r="Z639" i="4"/>
  <c r="Y639" i="4"/>
  <c r="X639" i="4"/>
  <c r="W639" i="4"/>
  <c r="V639" i="4"/>
  <c r="U639" i="4"/>
  <c r="T639" i="4"/>
  <c r="S639" i="4"/>
  <c r="R639" i="4"/>
  <c r="Q639" i="4"/>
  <c r="P639" i="4"/>
  <c r="O639" i="4"/>
  <c r="N639" i="4"/>
  <c r="M639" i="4"/>
  <c r="I639" i="4"/>
  <c r="AJ638" i="4"/>
  <c r="AI638" i="4" s="1"/>
  <c r="AA638" i="4"/>
  <c r="Z638" i="4"/>
  <c r="Y638" i="4"/>
  <c r="X638" i="4"/>
  <c r="W638" i="4"/>
  <c r="V638" i="4"/>
  <c r="U638" i="4"/>
  <c r="T638" i="4"/>
  <c r="S638" i="4"/>
  <c r="R638" i="4"/>
  <c r="Q638" i="4"/>
  <c r="P638" i="4"/>
  <c r="O638" i="4"/>
  <c r="N638" i="4"/>
  <c r="M638" i="4"/>
  <c r="I638" i="4"/>
  <c r="AJ637" i="4"/>
  <c r="AI637" i="4" s="1"/>
  <c r="AA637" i="4"/>
  <c r="Z637" i="4"/>
  <c r="Y637" i="4"/>
  <c r="X637" i="4"/>
  <c r="W637" i="4"/>
  <c r="V637" i="4"/>
  <c r="U637" i="4"/>
  <c r="T637" i="4"/>
  <c r="S637" i="4"/>
  <c r="R637" i="4"/>
  <c r="Q637" i="4"/>
  <c r="P637" i="4"/>
  <c r="O637" i="4"/>
  <c r="N637" i="4"/>
  <c r="M637" i="4"/>
  <c r="I637" i="4"/>
  <c r="AJ636" i="4"/>
  <c r="AI636" i="4" s="1"/>
  <c r="AA636" i="4"/>
  <c r="Z636" i="4"/>
  <c r="Y636" i="4"/>
  <c r="X636" i="4"/>
  <c r="W636" i="4"/>
  <c r="V636" i="4"/>
  <c r="U636" i="4"/>
  <c r="T636" i="4"/>
  <c r="S636" i="4"/>
  <c r="R636" i="4"/>
  <c r="Q636" i="4"/>
  <c r="P636" i="4"/>
  <c r="O636" i="4"/>
  <c r="N636" i="4"/>
  <c r="M636" i="4"/>
  <c r="I636" i="4"/>
  <c r="AJ635" i="4"/>
  <c r="AI635" i="4" s="1"/>
  <c r="AA635" i="4"/>
  <c r="Z635" i="4"/>
  <c r="Y635" i="4"/>
  <c r="X635" i="4"/>
  <c r="W635" i="4"/>
  <c r="V635" i="4"/>
  <c r="U635" i="4"/>
  <c r="T635" i="4"/>
  <c r="S635" i="4"/>
  <c r="R635" i="4"/>
  <c r="Q635" i="4"/>
  <c r="P635" i="4"/>
  <c r="O635" i="4"/>
  <c r="N635" i="4"/>
  <c r="M635" i="4"/>
  <c r="I635" i="4"/>
  <c r="AJ634" i="4"/>
  <c r="AI634" i="4" s="1"/>
  <c r="AA634" i="4"/>
  <c r="Z634" i="4"/>
  <c r="Y634" i="4"/>
  <c r="X634" i="4"/>
  <c r="W634" i="4"/>
  <c r="V634" i="4"/>
  <c r="U634" i="4"/>
  <c r="T634" i="4"/>
  <c r="S634" i="4"/>
  <c r="R634" i="4"/>
  <c r="Q634" i="4"/>
  <c r="P634" i="4"/>
  <c r="O634" i="4"/>
  <c r="N634" i="4"/>
  <c r="M634" i="4"/>
  <c r="I634" i="4"/>
  <c r="AJ633" i="4"/>
  <c r="AI633" i="4" s="1"/>
  <c r="AA633" i="4"/>
  <c r="Z633" i="4"/>
  <c r="Y633" i="4"/>
  <c r="X633" i="4"/>
  <c r="W633" i="4"/>
  <c r="V633" i="4"/>
  <c r="U633" i="4"/>
  <c r="T633" i="4"/>
  <c r="S633" i="4"/>
  <c r="R633" i="4"/>
  <c r="Q633" i="4"/>
  <c r="P633" i="4"/>
  <c r="O633" i="4"/>
  <c r="N633" i="4"/>
  <c r="M633" i="4"/>
  <c r="I633" i="4"/>
  <c r="AJ632" i="4"/>
  <c r="AI632" i="4" s="1"/>
  <c r="AA632" i="4"/>
  <c r="Z632" i="4"/>
  <c r="Y632" i="4"/>
  <c r="X632" i="4"/>
  <c r="W632" i="4"/>
  <c r="V632" i="4"/>
  <c r="U632" i="4"/>
  <c r="T632" i="4"/>
  <c r="S632" i="4"/>
  <c r="R632" i="4"/>
  <c r="Q632" i="4"/>
  <c r="P632" i="4"/>
  <c r="O632" i="4"/>
  <c r="N632" i="4"/>
  <c r="M632" i="4"/>
  <c r="I632" i="4"/>
  <c r="AJ631" i="4"/>
  <c r="AI631" i="4" s="1"/>
  <c r="AA631" i="4"/>
  <c r="Z631" i="4"/>
  <c r="Y631" i="4"/>
  <c r="X631" i="4"/>
  <c r="W631" i="4"/>
  <c r="V631" i="4"/>
  <c r="U631" i="4"/>
  <c r="T631" i="4"/>
  <c r="S631" i="4"/>
  <c r="R631" i="4"/>
  <c r="Q631" i="4"/>
  <c r="P631" i="4"/>
  <c r="O631" i="4"/>
  <c r="N631" i="4"/>
  <c r="M631" i="4"/>
  <c r="I631" i="4"/>
  <c r="AJ630" i="4"/>
  <c r="AI630" i="4" s="1"/>
  <c r="AA630" i="4"/>
  <c r="Z630" i="4"/>
  <c r="Y630" i="4"/>
  <c r="X630" i="4"/>
  <c r="W630" i="4"/>
  <c r="V630" i="4"/>
  <c r="U630" i="4"/>
  <c r="T630" i="4"/>
  <c r="S630" i="4"/>
  <c r="R630" i="4"/>
  <c r="Q630" i="4"/>
  <c r="P630" i="4"/>
  <c r="O630" i="4"/>
  <c r="N630" i="4"/>
  <c r="M630" i="4"/>
  <c r="I630" i="4"/>
  <c r="AJ629" i="4"/>
  <c r="AI629" i="4" s="1"/>
  <c r="AA629" i="4"/>
  <c r="Z629" i="4"/>
  <c r="Y629" i="4"/>
  <c r="X629" i="4"/>
  <c r="W629" i="4"/>
  <c r="V629" i="4"/>
  <c r="U629" i="4"/>
  <c r="T629" i="4"/>
  <c r="S629" i="4"/>
  <c r="R629" i="4"/>
  <c r="Q629" i="4"/>
  <c r="P629" i="4"/>
  <c r="O629" i="4"/>
  <c r="N629" i="4"/>
  <c r="M629" i="4"/>
  <c r="I629" i="4"/>
  <c r="AJ628" i="4"/>
  <c r="AI628" i="4" s="1"/>
  <c r="AA628" i="4"/>
  <c r="Z628" i="4"/>
  <c r="Y628" i="4"/>
  <c r="X628" i="4"/>
  <c r="W628" i="4"/>
  <c r="V628" i="4"/>
  <c r="U628" i="4"/>
  <c r="T628" i="4"/>
  <c r="S628" i="4"/>
  <c r="R628" i="4"/>
  <c r="Q628" i="4"/>
  <c r="P628" i="4"/>
  <c r="O628" i="4"/>
  <c r="N628" i="4"/>
  <c r="M628" i="4"/>
  <c r="I628" i="4"/>
  <c r="AJ627" i="4"/>
  <c r="AI627" i="4" s="1"/>
  <c r="AA627" i="4"/>
  <c r="Z627" i="4"/>
  <c r="Y627" i="4"/>
  <c r="X627" i="4"/>
  <c r="W627" i="4"/>
  <c r="V627" i="4"/>
  <c r="U627" i="4"/>
  <c r="T627" i="4"/>
  <c r="S627" i="4"/>
  <c r="R627" i="4"/>
  <c r="Q627" i="4"/>
  <c r="P627" i="4"/>
  <c r="O627" i="4"/>
  <c r="N627" i="4"/>
  <c r="M627" i="4"/>
  <c r="I627" i="4"/>
  <c r="AJ626" i="4"/>
  <c r="AI626" i="4" s="1"/>
  <c r="AA626" i="4"/>
  <c r="Z626" i="4"/>
  <c r="Y626" i="4"/>
  <c r="X626" i="4"/>
  <c r="W626" i="4"/>
  <c r="V626" i="4"/>
  <c r="U626" i="4"/>
  <c r="T626" i="4"/>
  <c r="S626" i="4"/>
  <c r="R626" i="4"/>
  <c r="Q626" i="4"/>
  <c r="P626" i="4"/>
  <c r="O626" i="4"/>
  <c r="N626" i="4"/>
  <c r="M626" i="4"/>
  <c r="I626" i="4"/>
  <c r="AJ625" i="4"/>
  <c r="AI625" i="4" s="1"/>
  <c r="AA625" i="4"/>
  <c r="Z625" i="4"/>
  <c r="Y625" i="4"/>
  <c r="X625" i="4"/>
  <c r="W625" i="4"/>
  <c r="V625" i="4"/>
  <c r="U625" i="4"/>
  <c r="T625" i="4"/>
  <c r="S625" i="4"/>
  <c r="R625" i="4"/>
  <c r="Q625" i="4"/>
  <c r="P625" i="4"/>
  <c r="O625" i="4"/>
  <c r="N625" i="4"/>
  <c r="M625" i="4"/>
  <c r="I625" i="4"/>
  <c r="AJ624" i="4"/>
  <c r="AI624" i="4" s="1"/>
  <c r="AA624" i="4"/>
  <c r="Z624" i="4"/>
  <c r="Y624" i="4"/>
  <c r="X624" i="4"/>
  <c r="W624" i="4"/>
  <c r="V624" i="4"/>
  <c r="U624" i="4"/>
  <c r="T624" i="4"/>
  <c r="S624" i="4"/>
  <c r="R624" i="4"/>
  <c r="Q624" i="4"/>
  <c r="P624" i="4"/>
  <c r="O624" i="4"/>
  <c r="N624" i="4"/>
  <c r="M624" i="4"/>
  <c r="I624" i="4"/>
  <c r="AJ623" i="4"/>
  <c r="AI623" i="4" s="1"/>
  <c r="AA623" i="4"/>
  <c r="Z623" i="4"/>
  <c r="Y623" i="4"/>
  <c r="X623" i="4"/>
  <c r="W623" i="4"/>
  <c r="V623" i="4"/>
  <c r="U623" i="4"/>
  <c r="T623" i="4"/>
  <c r="S623" i="4"/>
  <c r="R623" i="4"/>
  <c r="Q623" i="4"/>
  <c r="P623" i="4"/>
  <c r="O623" i="4"/>
  <c r="N623" i="4"/>
  <c r="M623" i="4"/>
  <c r="I623" i="4"/>
  <c r="AJ622" i="4"/>
  <c r="AI622" i="4" s="1"/>
  <c r="AA622" i="4"/>
  <c r="Z622" i="4"/>
  <c r="Y622" i="4"/>
  <c r="X622" i="4"/>
  <c r="W622" i="4"/>
  <c r="V622" i="4"/>
  <c r="U622" i="4"/>
  <c r="T622" i="4"/>
  <c r="S622" i="4"/>
  <c r="R622" i="4"/>
  <c r="Q622" i="4"/>
  <c r="P622" i="4"/>
  <c r="O622" i="4"/>
  <c r="N622" i="4"/>
  <c r="M622" i="4"/>
  <c r="I622" i="4"/>
  <c r="AJ621" i="4"/>
  <c r="AI621" i="4" s="1"/>
  <c r="AA621" i="4"/>
  <c r="Z621" i="4"/>
  <c r="Y621" i="4"/>
  <c r="X621" i="4"/>
  <c r="W621" i="4"/>
  <c r="V621" i="4"/>
  <c r="U621" i="4"/>
  <c r="T621" i="4"/>
  <c r="S621" i="4"/>
  <c r="R621" i="4"/>
  <c r="Q621" i="4"/>
  <c r="P621" i="4"/>
  <c r="O621" i="4"/>
  <c r="N621" i="4"/>
  <c r="M621" i="4"/>
  <c r="I621" i="4"/>
  <c r="AJ620" i="4"/>
  <c r="AI620" i="4" s="1"/>
  <c r="AA620" i="4"/>
  <c r="Z620" i="4"/>
  <c r="Y620" i="4"/>
  <c r="X620" i="4"/>
  <c r="W620" i="4"/>
  <c r="V620" i="4"/>
  <c r="U620" i="4"/>
  <c r="T620" i="4"/>
  <c r="S620" i="4"/>
  <c r="R620" i="4"/>
  <c r="Q620" i="4"/>
  <c r="P620" i="4"/>
  <c r="O620" i="4"/>
  <c r="N620" i="4"/>
  <c r="M620" i="4"/>
  <c r="I620" i="4"/>
  <c r="AJ619" i="4"/>
  <c r="AI619" i="4" s="1"/>
  <c r="AA619" i="4"/>
  <c r="Z619" i="4"/>
  <c r="Y619" i="4"/>
  <c r="X619" i="4"/>
  <c r="W619" i="4"/>
  <c r="V619" i="4"/>
  <c r="U619" i="4"/>
  <c r="T619" i="4"/>
  <c r="S619" i="4"/>
  <c r="R619" i="4"/>
  <c r="Q619" i="4"/>
  <c r="P619" i="4"/>
  <c r="O619" i="4"/>
  <c r="N619" i="4"/>
  <c r="M619" i="4"/>
  <c r="I619" i="4"/>
  <c r="AJ618" i="4"/>
  <c r="AI618" i="4" s="1"/>
  <c r="AA618" i="4"/>
  <c r="Z618" i="4"/>
  <c r="Y618" i="4"/>
  <c r="X618" i="4"/>
  <c r="W618" i="4"/>
  <c r="V618" i="4"/>
  <c r="U618" i="4"/>
  <c r="T618" i="4"/>
  <c r="S618" i="4"/>
  <c r="R618" i="4"/>
  <c r="Q618" i="4"/>
  <c r="P618" i="4"/>
  <c r="O618" i="4"/>
  <c r="N618" i="4"/>
  <c r="M618" i="4"/>
  <c r="I618" i="4"/>
  <c r="AJ617" i="4"/>
  <c r="AI617" i="4" s="1"/>
  <c r="AA617" i="4"/>
  <c r="Z617" i="4"/>
  <c r="Y617" i="4"/>
  <c r="X617" i="4"/>
  <c r="W617" i="4"/>
  <c r="V617" i="4"/>
  <c r="U617" i="4"/>
  <c r="T617" i="4"/>
  <c r="S617" i="4"/>
  <c r="R617" i="4"/>
  <c r="Q617" i="4"/>
  <c r="P617" i="4"/>
  <c r="O617" i="4"/>
  <c r="N617" i="4"/>
  <c r="M617" i="4"/>
  <c r="I617" i="4"/>
  <c r="AJ616" i="4"/>
  <c r="AI616" i="4" s="1"/>
  <c r="AA616" i="4"/>
  <c r="Z616" i="4"/>
  <c r="Y616" i="4"/>
  <c r="X616" i="4"/>
  <c r="W616" i="4"/>
  <c r="V616" i="4"/>
  <c r="U616" i="4"/>
  <c r="T616" i="4"/>
  <c r="S616" i="4"/>
  <c r="R616" i="4"/>
  <c r="Q616" i="4"/>
  <c r="P616" i="4"/>
  <c r="O616" i="4"/>
  <c r="N616" i="4"/>
  <c r="M616" i="4"/>
  <c r="I616" i="4"/>
  <c r="AJ615" i="4"/>
  <c r="AI615" i="4" s="1"/>
  <c r="AA615" i="4"/>
  <c r="Z615" i="4"/>
  <c r="Y615" i="4"/>
  <c r="X615" i="4"/>
  <c r="W615" i="4"/>
  <c r="V615" i="4"/>
  <c r="U615" i="4"/>
  <c r="T615" i="4"/>
  <c r="S615" i="4"/>
  <c r="R615" i="4"/>
  <c r="Q615" i="4"/>
  <c r="P615" i="4"/>
  <c r="O615" i="4"/>
  <c r="N615" i="4"/>
  <c r="M615" i="4"/>
  <c r="I615" i="4"/>
  <c r="AJ614" i="4"/>
  <c r="AI614" i="4" s="1"/>
  <c r="AA614" i="4"/>
  <c r="Z614" i="4"/>
  <c r="Y614" i="4"/>
  <c r="X614" i="4"/>
  <c r="W614" i="4"/>
  <c r="V614" i="4"/>
  <c r="U614" i="4"/>
  <c r="T614" i="4"/>
  <c r="S614" i="4"/>
  <c r="R614" i="4"/>
  <c r="Q614" i="4"/>
  <c r="P614" i="4"/>
  <c r="O614" i="4"/>
  <c r="N614" i="4"/>
  <c r="M614" i="4"/>
  <c r="I614" i="4"/>
  <c r="AJ613" i="4"/>
  <c r="AI613" i="4" s="1"/>
  <c r="AA613" i="4"/>
  <c r="Z613" i="4"/>
  <c r="Y613" i="4"/>
  <c r="X613" i="4"/>
  <c r="W613" i="4"/>
  <c r="V613" i="4"/>
  <c r="U613" i="4"/>
  <c r="T613" i="4"/>
  <c r="S613" i="4"/>
  <c r="R613" i="4"/>
  <c r="Q613" i="4"/>
  <c r="P613" i="4"/>
  <c r="O613" i="4"/>
  <c r="N613" i="4"/>
  <c r="M613" i="4"/>
  <c r="I613" i="4"/>
  <c r="AJ612" i="4"/>
  <c r="AI612" i="4" s="1"/>
  <c r="AA612" i="4"/>
  <c r="Z612" i="4"/>
  <c r="Y612" i="4"/>
  <c r="X612" i="4"/>
  <c r="W612" i="4"/>
  <c r="V612" i="4"/>
  <c r="U612" i="4"/>
  <c r="T612" i="4"/>
  <c r="S612" i="4"/>
  <c r="R612" i="4"/>
  <c r="Q612" i="4"/>
  <c r="P612" i="4"/>
  <c r="O612" i="4"/>
  <c r="N612" i="4"/>
  <c r="M612" i="4"/>
  <c r="I612" i="4"/>
  <c r="AJ611" i="4"/>
  <c r="AI611" i="4" s="1"/>
  <c r="AA611" i="4"/>
  <c r="Z611" i="4"/>
  <c r="Y611" i="4"/>
  <c r="X611" i="4"/>
  <c r="W611" i="4"/>
  <c r="V611" i="4"/>
  <c r="U611" i="4"/>
  <c r="T611" i="4"/>
  <c r="S611" i="4"/>
  <c r="R611" i="4"/>
  <c r="Q611" i="4"/>
  <c r="P611" i="4"/>
  <c r="O611" i="4"/>
  <c r="N611" i="4"/>
  <c r="M611" i="4"/>
  <c r="I611" i="4"/>
  <c r="AJ610" i="4"/>
  <c r="AI610" i="4" s="1"/>
  <c r="AA610" i="4"/>
  <c r="Z610" i="4"/>
  <c r="Y610" i="4"/>
  <c r="X610" i="4"/>
  <c r="W610" i="4"/>
  <c r="V610" i="4"/>
  <c r="U610" i="4"/>
  <c r="T610" i="4"/>
  <c r="S610" i="4"/>
  <c r="R610" i="4"/>
  <c r="Q610" i="4"/>
  <c r="P610" i="4"/>
  <c r="O610" i="4"/>
  <c r="N610" i="4"/>
  <c r="M610" i="4"/>
  <c r="I610" i="4"/>
  <c r="AJ609" i="4"/>
  <c r="AI609" i="4" s="1"/>
  <c r="AA609" i="4"/>
  <c r="Z609" i="4"/>
  <c r="Y609" i="4"/>
  <c r="X609" i="4"/>
  <c r="W609" i="4"/>
  <c r="V609" i="4"/>
  <c r="U609" i="4"/>
  <c r="T609" i="4"/>
  <c r="S609" i="4"/>
  <c r="R609" i="4"/>
  <c r="Q609" i="4"/>
  <c r="P609" i="4"/>
  <c r="O609" i="4"/>
  <c r="N609" i="4"/>
  <c r="M609" i="4"/>
  <c r="I609" i="4"/>
  <c r="AJ608" i="4"/>
  <c r="AI608" i="4" s="1"/>
  <c r="AA608" i="4"/>
  <c r="Z608" i="4"/>
  <c r="Y608" i="4"/>
  <c r="X608" i="4"/>
  <c r="W608" i="4"/>
  <c r="V608" i="4"/>
  <c r="U608" i="4"/>
  <c r="T608" i="4"/>
  <c r="S608" i="4"/>
  <c r="R608" i="4"/>
  <c r="Q608" i="4"/>
  <c r="P608" i="4"/>
  <c r="O608" i="4"/>
  <c r="N608" i="4"/>
  <c r="M608" i="4"/>
  <c r="I608" i="4"/>
  <c r="AJ607" i="4"/>
  <c r="AI607" i="4" s="1"/>
  <c r="AA607" i="4"/>
  <c r="Z607" i="4"/>
  <c r="Y607" i="4"/>
  <c r="X607" i="4"/>
  <c r="W607" i="4"/>
  <c r="V607" i="4"/>
  <c r="U607" i="4"/>
  <c r="T607" i="4"/>
  <c r="S607" i="4"/>
  <c r="R607" i="4"/>
  <c r="Q607" i="4"/>
  <c r="P607" i="4"/>
  <c r="O607" i="4"/>
  <c r="N607" i="4"/>
  <c r="M607" i="4"/>
  <c r="I607" i="4"/>
  <c r="AJ606" i="4"/>
  <c r="AI606" i="4" s="1"/>
  <c r="AA606" i="4"/>
  <c r="Z606" i="4"/>
  <c r="Y606" i="4"/>
  <c r="X606" i="4"/>
  <c r="W606" i="4"/>
  <c r="V606" i="4"/>
  <c r="U606" i="4"/>
  <c r="T606" i="4"/>
  <c r="S606" i="4"/>
  <c r="R606" i="4"/>
  <c r="Q606" i="4"/>
  <c r="P606" i="4"/>
  <c r="O606" i="4"/>
  <c r="N606" i="4"/>
  <c r="M606" i="4"/>
  <c r="I606" i="4"/>
  <c r="AJ605" i="4"/>
  <c r="AI605" i="4" s="1"/>
  <c r="AA605" i="4"/>
  <c r="Z605" i="4"/>
  <c r="Y605" i="4"/>
  <c r="X605" i="4"/>
  <c r="W605" i="4"/>
  <c r="V605" i="4"/>
  <c r="U605" i="4"/>
  <c r="T605" i="4"/>
  <c r="S605" i="4"/>
  <c r="R605" i="4"/>
  <c r="Q605" i="4"/>
  <c r="P605" i="4"/>
  <c r="O605" i="4"/>
  <c r="N605" i="4"/>
  <c r="M605" i="4"/>
  <c r="I605" i="4"/>
  <c r="AJ604" i="4"/>
  <c r="AI604" i="4" s="1"/>
  <c r="AA604" i="4"/>
  <c r="Z604" i="4"/>
  <c r="Y604" i="4"/>
  <c r="X604" i="4"/>
  <c r="W604" i="4"/>
  <c r="V604" i="4"/>
  <c r="U604" i="4"/>
  <c r="T604" i="4"/>
  <c r="S604" i="4"/>
  <c r="R604" i="4"/>
  <c r="Q604" i="4"/>
  <c r="P604" i="4"/>
  <c r="O604" i="4"/>
  <c r="N604" i="4"/>
  <c r="M604" i="4"/>
  <c r="I604" i="4"/>
  <c r="AJ603" i="4"/>
  <c r="AI603" i="4" s="1"/>
  <c r="AA603" i="4"/>
  <c r="Z603" i="4"/>
  <c r="Y603" i="4"/>
  <c r="X603" i="4"/>
  <c r="W603" i="4"/>
  <c r="V603" i="4"/>
  <c r="U603" i="4"/>
  <c r="T603" i="4"/>
  <c r="S603" i="4"/>
  <c r="R603" i="4"/>
  <c r="Q603" i="4"/>
  <c r="P603" i="4"/>
  <c r="O603" i="4"/>
  <c r="N603" i="4"/>
  <c r="M603" i="4"/>
  <c r="I603" i="4"/>
  <c r="AJ602" i="4"/>
  <c r="AI602" i="4" s="1"/>
  <c r="AA602" i="4"/>
  <c r="Z602" i="4"/>
  <c r="Y602" i="4"/>
  <c r="X602" i="4"/>
  <c r="W602" i="4"/>
  <c r="V602" i="4"/>
  <c r="U602" i="4"/>
  <c r="T602" i="4"/>
  <c r="S602" i="4"/>
  <c r="R602" i="4"/>
  <c r="Q602" i="4"/>
  <c r="P602" i="4"/>
  <c r="O602" i="4"/>
  <c r="N602" i="4"/>
  <c r="M602" i="4"/>
  <c r="I602" i="4"/>
  <c r="AJ601" i="4"/>
  <c r="AI601" i="4" s="1"/>
  <c r="AA601" i="4"/>
  <c r="Z601" i="4"/>
  <c r="Y601" i="4"/>
  <c r="X601" i="4"/>
  <c r="W601" i="4"/>
  <c r="V601" i="4"/>
  <c r="U601" i="4"/>
  <c r="T601" i="4"/>
  <c r="S601" i="4"/>
  <c r="R601" i="4"/>
  <c r="Q601" i="4"/>
  <c r="P601" i="4"/>
  <c r="O601" i="4"/>
  <c r="N601" i="4"/>
  <c r="M601" i="4"/>
  <c r="I601" i="4"/>
  <c r="AJ600" i="4"/>
  <c r="AI600" i="4" s="1"/>
  <c r="AA600" i="4"/>
  <c r="Z600" i="4"/>
  <c r="Y600" i="4"/>
  <c r="X600" i="4"/>
  <c r="W600" i="4"/>
  <c r="V600" i="4"/>
  <c r="U600" i="4"/>
  <c r="T600" i="4"/>
  <c r="S600" i="4"/>
  <c r="R600" i="4"/>
  <c r="Q600" i="4"/>
  <c r="P600" i="4"/>
  <c r="O600" i="4"/>
  <c r="N600" i="4"/>
  <c r="M600" i="4"/>
  <c r="I600" i="4"/>
  <c r="AJ599" i="4"/>
  <c r="AI599" i="4" s="1"/>
  <c r="AA599" i="4"/>
  <c r="Z599" i="4"/>
  <c r="Y599" i="4"/>
  <c r="X599" i="4"/>
  <c r="W599" i="4"/>
  <c r="V599" i="4"/>
  <c r="U599" i="4"/>
  <c r="T599" i="4"/>
  <c r="S599" i="4"/>
  <c r="R599" i="4"/>
  <c r="Q599" i="4"/>
  <c r="P599" i="4"/>
  <c r="O599" i="4"/>
  <c r="N599" i="4"/>
  <c r="M599" i="4"/>
  <c r="I599" i="4"/>
  <c r="AJ598" i="4"/>
  <c r="AI598" i="4" s="1"/>
  <c r="AA598" i="4"/>
  <c r="Z598" i="4"/>
  <c r="Y598" i="4"/>
  <c r="X598" i="4"/>
  <c r="W598" i="4"/>
  <c r="V598" i="4"/>
  <c r="U598" i="4"/>
  <c r="T598" i="4"/>
  <c r="S598" i="4"/>
  <c r="R598" i="4"/>
  <c r="Q598" i="4"/>
  <c r="P598" i="4"/>
  <c r="O598" i="4"/>
  <c r="N598" i="4"/>
  <c r="M598" i="4"/>
  <c r="I598" i="4"/>
  <c r="AJ597" i="4"/>
  <c r="AI597" i="4" s="1"/>
  <c r="AA597" i="4"/>
  <c r="Z597" i="4"/>
  <c r="Y597" i="4"/>
  <c r="X597" i="4"/>
  <c r="W597" i="4"/>
  <c r="V597" i="4"/>
  <c r="U597" i="4"/>
  <c r="T597" i="4"/>
  <c r="S597" i="4"/>
  <c r="R597" i="4"/>
  <c r="Q597" i="4"/>
  <c r="P597" i="4"/>
  <c r="O597" i="4"/>
  <c r="N597" i="4"/>
  <c r="M597" i="4"/>
  <c r="I597" i="4"/>
  <c r="AJ596" i="4"/>
  <c r="AI596" i="4" s="1"/>
  <c r="AA596" i="4"/>
  <c r="Z596" i="4"/>
  <c r="Y596" i="4"/>
  <c r="X596" i="4"/>
  <c r="W596" i="4"/>
  <c r="V596" i="4"/>
  <c r="U596" i="4"/>
  <c r="T596" i="4"/>
  <c r="S596" i="4"/>
  <c r="R596" i="4"/>
  <c r="Q596" i="4"/>
  <c r="P596" i="4"/>
  <c r="O596" i="4"/>
  <c r="N596" i="4"/>
  <c r="M596" i="4"/>
  <c r="I596" i="4"/>
  <c r="AJ595" i="4"/>
  <c r="AI595" i="4" s="1"/>
  <c r="AA595" i="4"/>
  <c r="Z595" i="4"/>
  <c r="Y595" i="4"/>
  <c r="X595" i="4"/>
  <c r="W595" i="4"/>
  <c r="V595" i="4"/>
  <c r="U595" i="4"/>
  <c r="T595" i="4"/>
  <c r="S595" i="4"/>
  <c r="R595" i="4"/>
  <c r="Q595" i="4"/>
  <c r="P595" i="4"/>
  <c r="O595" i="4"/>
  <c r="N595" i="4"/>
  <c r="M595" i="4"/>
  <c r="I595" i="4"/>
  <c r="AJ594" i="4"/>
  <c r="AI594" i="4" s="1"/>
  <c r="AA594" i="4"/>
  <c r="Z594" i="4"/>
  <c r="Y594" i="4"/>
  <c r="X594" i="4"/>
  <c r="W594" i="4"/>
  <c r="V594" i="4"/>
  <c r="U594" i="4"/>
  <c r="T594" i="4"/>
  <c r="S594" i="4"/>
  <c r="R594" i="4"/>
  <c r="Q594" i="4"/>
  <c r="P594" i="4"/>
  <c r="O594" i="4"/>
  <c r="N594" i="4"/>
  <c r="M594" i="4"/>
  <c r="I594" i="4"/>
  <c r="AJ593" i="4"/>
  <c r="AI593" i="4" s="1"/>
  <c r="AA593" i="4"/>
  <c r="Z593" i="4"/>
  <c r="Y593" i="4"/>
  <c r="X593" i="4"/>
  <c r="W593" i="4"/>
  <c r="V593" i="4"/>
  <c r="U593" i="4"/>
  <c r="T593" i="4"/>
  <c r="S593" i="4"/>
  <c r="R593" i="4"/>
  <c r="Q593" i="4"/>
  <c r="P593" i="4"/>
  <c r="O593" i="4"/>
  <c r="N593" i="4"/>
  <c r="M593" i="4"/>
  <c r="I593" i="4"/>
  <c r="AJ592" i="4"/>
  <c r="AI592" i="4" s="1"/>
  <c r="AA592" i="4"/>
  <c r="Z592" i="4"/>
  <c r="Y592" i="4"/>
  <c r="X592" i="4"/>
  <c r="W592" i="4"/>
  <c r="V592" i="4"/>
  <c r="U592" i="4"/>
  <c r="T592" i="4"/>
  <c r="S592" i="4"/>
  <c r="R592" i="4"/>
  <c r="Q592" i="4"/>
  <c r="P592" i="4"/>
  <c r="O592" i="4"/>
  <c r="N592" i="4"/>
  <c r="M592" i="4"/>
  <c r="I592" i="4"/>
  <c r="AJ591" i="4"/>
  <c r="AI591" i="4" s="1"/>
  <c r="AA591" i="4"/>
  <c r="Z591" i="4"/>
  <c r="Y591" i="4"/>
  <c r="X591" i="4"/>
  <c r="W591" i="4"/>
  <c r="V591" i="4"/>
  <c r="U591" i="4"/>
  <c r="T591" i="4"/>
  <c r="S591" i="4"/>
  <c r="R591" i="4"/>
  <c r="Q591" i="4"/>
  <c r="P591" i="4"/>
  <c r="O591" i="4"/>
  <c r="N591" i="4"/>
  <c r="M591" i="4"/>
  <c r="I591" i="4"/>
  <c r="AJ590" i="4"/>
  <c r="AI590" i="4" s="1"/>
  <c r="AA590" i="4"/>
  <c r="Z590" i="4"/>
  <c r="Y590" i="4"/>
  <c r="X590" i="4"/>
  <c r="W590" i="4"/>
  <c r="V590" i="4"/>
  <c r="U590" i="4"/>
  <c r="T590" i="4"/>
  <c r="S590" i="4"/>
  <c r="R590" i="4"/>
  <c r="Q590" i="4"/>
  <c r="P590" i="4"/>
  <c r="O590" i="4"/>
  <c r="N590" i="4"/>
  <c r="M590" i="4"/>
  <c r="I590" i="4"/>
  <c r="AJ589" i="4"/>
  <c r="AI589" i="4" s="1"/>
  <c r="AA589" i="4"/>
  <c r="Z589" i="4"/>
  <c r="Y589" i="4"/>
  <c r="X589" i="4"/>
  <c r="W589" i="4"/>
  <c r="V589" i="4"/>
  <c r="U589" i="4"/>
  <c r="T589" i="4"/>
  <c r="S589" i="4"/>
  <c r="R589" i="4"/>
  <c r="Q589" i="4"/>
  <c r="P589" i="4"/>
  <c r="O589" i="4"/>
  <c r="N589" i="4"/>
  <c r="M589" i="4"/>
  <c r="I589" i="4"/>
  <c r="AJ588" i="4"/>
  <c r="AI588" i="4" s="1"/>
  <c r="AA588" i="4"/>
  <c r="Z588" i="4"/>
  <c r="Y588" i="4"/>
  <c r="X588" i="4"/>
  <c r="W588" i="4"/>
  <c r="V588" i="4"/>
  <c r="U588" i="4"/>
  <c r="T588" i="4"/>
  <c r="S588" i="4"/>
  <c r="R588" i="4"/>
  <c r="Q588" i="4"/>
  <c r="P588" i="4"/>
  <c r="O588" i="4"/>
  <c r="N588" i="4"/>
  <c r="M588" i="4"/>
  <c r="I588" i="4"/>
  <c r="AJ587" i="4"/>
  <c r="AI587" i="4" s="1"/>
  <c r="AA587" i="4"/>
  <c r="Z587" i="4"/>
  <c r="Y587" i="4"/>
  <c r="X587" i="4"/>
  <c r="W587" i="4"/>
  <c r="V587" i="4"/>
  <c r="U587" i="4"/>
  <c r="T587" i="4"/>
  <c r="S587" i="4"/>
  <c r="R587" i="4"/>
  <c r="Q587" i="4"/>
  <c r="P587" i="4"/>
  <c r="O587" i="4"/>
  <c r="N587" i="4"/>
  <c r="M587" i="4"/>
  <c r="I587" i="4"/>
  <c r="AJ586" i="4"/>
  <c r="AI586" i="4" s="1"/>
  <c r="AA586" i="4"/>
  <c r="Z586" i="4"/>
  <c r="Y586" i="4"/>
  <c r="X586" i="4"/>
  <c r="W586" i="4"/>
  <c r="V586" i="4"/>
  <c r="U586" i="4"/>
  <c r="T586" i="4"/>
  <c r="S586" i="4"/>
  <c r="R586" i="4"/>
  <c r="Q586" i="4"/>
  <c r="P586" i="4"/>
  <c r="O586" i="4"/>
  <c r="N586" i="4"/>
  <c r="M586" i="4"/>
  <c r="I586" i="4"/>
  <c r="AJ585" i="4"/>
  <c r="AI585" i="4" s="1"/>
  <c r="AA585" i="4"/>
  <c r="Z585" i="4"/>
  <c r="Y585" i="4"/>
  <c r="X585" i="4"/>
  <c r="W585" i="4"/>
  <c r="V585" i="4"/>
  <c r="U585" i="4"/>
  <c r="T585" i="4"/>
  <c r="S585" i="4"/>
  <c r="R585" i="4"/>
  <c r="Q585" i="4"/>
  <c r="P585" i="4"/>
  <c r="O585" i="4"/>
  <c r="N585" i="4"/>
  <c r="M585" i="4"/>
  <c r="I585" i="4"/>
  <c r="AJ584" i="4"/>
  <c r="AI584" i="4" s="1"/>
  <c r="AA584" i="4"/>
  <c r="Z584" i="4"/>
  <c r="Y584" i="4"/>
  <c r="X584" i="4"/>
  <c r="W584" i="4"/>
  <c r="V584" i="4"/>
  <c r="U584" i="4"/>
  <c r="T584" i="4"/>
  <c r="S584" i="4"/>
  <c r="R584" i="4"/>
  <c r="Q584" i="4"/>
  <c r="P584" i="4"/>
  <c r="O584" i="4"/>
  <c r="N584" i="4"/>
  <c r="M584" i="4"/>
  <c r="I584" i="4"/>
  <c r="AJ583" i="4"/>
  <c r="AI583" i="4" s="1"/>
  <c r="AA583" i="4"/>
  <c r="Z583" i="4"/>
  <c r="Y583" i="4"/>
  <c r="X583" i="4"/>
  <c r="W583" i="4"/>
  <c r="V583" i="4"/>
  <c r="U583" i="4"/>
  <c r="T583" i="4"/>
  <c r="S583" i="4"/>
  <c r="R583" i="4"/>
  <c r="Q583" i="4"/>
  <c r="P583" i="4"/>
  <c r="O583" i="4"/>
  <c r="N583" i="4"/>
  <c r="M583" i="4"/>
  <c r="I583" i="4"/>
  <c r="AJ582" i="4"/>
  <c r="AI582" i="4" s="1"/>
  <c r="AA582" i="4"/>
  <c r="Z582" i="4"/>
  <c r="Y582" i="4"/>
  <c r="X582" i="4"/>
  <c r="W582" i="4"/>
  <c r="V582" i="4"/>
  <c r="U582" i="4"/>
  <c r="T582" i="4"/>
  <c r="S582" i="4"/>
  <c r="R582" i="4"/>
  <c r="Q582" i="4"/>
  <c r="P582" i="4"/>
  <c r="O582" i="4"/>
  <c r="N582" i="4"/>
  <c r="M582" i="4"/>
  <c r="I582" i="4"/>
  <c r="AJ581" i="4"/>
  <c r="AI581" i="4" s="1"/>
  <c r="AA581" i="4"/>
  <c r="Z581" i="4"/>
  <c r="Y581" i="4"/>
  <c r="X581" i="4"/>
  <c r="W581" i="4"/>
  <c r="V581" i="4"/>
  <c r="U581" i="4"/>
  <c r="T581" i="4"/>
  <c r="S581" i="4"/>
  <c r="R581" i="4"/>
  <c r="Q581" i="4"/>
  <c r="P581" i="4"/>
  <c r="O581" i="4"/>
  <c r="N581" i="4"/>
  <c r="M581" i="4"/>
  <c r="I581" i="4"/>
  <c r="AJ580" i="4"/>
  <c r="AI580" i="4" s="1"/>
  <c r="AA580" i="4"/>
  <c r="Z580" i="4"/>
  <c r="Y580" i="4"/>
  <c r="X580" i="4"/>
  <c r="W580" i="4"/>
  <c r="V580" i="4"/>
  <c r="U580" i="4"/>
  <c r="T580" i="4"/>
  <c r="S580" i="4"/>
  <c r="R580" i="4"/>
  <c r="Q580" i="4"/>
  <c r="P580" i="4"/>
  <c r="O580" i="4"/>
  <c r="N580" i="4"/>
  <c r="M580" i="4"/>
  <c r="I580" i="4"/>
  <c r="AJ579" i="4"/>
  <c r="AI579" i="4" s="1"/>
  <c r="AA579" i="4"/>
  <c r="Z579" i="4"/>
  <c r="Y579" i="4"/>
  <c r="X579" i="4"/>
  <c r="W579" i="4"/>
  <c r="V579" i="4"/>
  <c r="U579" i="4"/>
  <c r="T579" i="4"/>
  <c r="S579" i="4"/>
  <c r="R579" i="4"/>
  <c r="Q579" i="4"/>
  <c r="P579" i="4"/>
  <c r="O579" i="4"/>
  <c r="N579" i="4"/>
  <c r="M579" i="4"/>
  <c r="I579" i="4"/>
  <c r="AJ578" i="4"/>
  <c r="AI578" i="4" s="1"/>
  <c r="AA578" i="4"/>
  <c r="Z578" i="4"/>
  <c r="Y578" i="4"/>
  <c r="X578" i="4"/>
  <c r="W578" i="4"/>
  <c r="V578" i="4"/>
  <c r="U578" i="4"/>
  <c r="T578" i="4"/>
  <c r="S578" i="4"/>
  <c r="R578" i="4"/>
  <c r="Q578" i="4"/>
  <c r="P578" i="4"/>
  <c r="O578" i="4"/>
  <c r="N578" i="4"/>
  <c r="M578" i="4"/>
  <c r="I578" i="4"/>
  <c r="AJ577" i="4"/>
  <c r="AI577" i="4" s="1"/>
  <c r="AA577" i="4"/>
  <c r="Z577" i="4"/>
  <c r="Y577" i="4"/>
  <c r="X577" i="4"/>
  <c r="W577" i="4"/>
  <c r="V577" i="4"/>
  <c r="U577" i="4"/>
  <c r="T577" i="4"/>
  <c r="S577" i="4"/>
  <c r="R577" i="4"/>
  <c r="Q577" i="4"/>
  <c r="P577" i="4"/>
  <c r="O577" i="4"/>
  <c r="N577" i="4"/>
  <c r="M577" i="4"/>
  <c r="I577" i="4"/>
  <c r="AJ576" i="4"/>
  <c r="AI576" i="4" s="1"/>
  <c r="AA576" i="4"/>
  <c r="Z576" i="4"/>
  <c r="Y576" i="4"/>
  <c r="X576" i="4"/>
  <c r="W576" i="4"/>
  <c r="V576" i="4"/>
  <c r="U576" i="4"/>
  <c r="T576" i="4"/>
  <c r="S576" i="4"/>
  <c r="R576" i="4"/>
  <c r="Q576" i="4"/>
  <c r="P576" i="4"/>
  <c r="O576" i="4"/>
  <c r="N576" i="4"/>
  <c r="M576" i="4"/>
  <c r="I576" i="4"/>
  <c r="AJ575" i="4"/>
  <c r="AI575" i="4" s="1"/>
  <c r="AA575" i="4"/>
  <c r="Z575" i="4"/>
  <c r="Y575" i="4"/>
  <c r="X575" i="4"/>
  <c r="W575" i="4"/>
  <c r="V575" i="4"/>
  <c r="U575" i="4"/>
  <c r="T575" i="4"/>
  <c r="S575" i="4"/>
  <c r="R575" i="4"/>
  <c r="Q575" i="4"/>
  <c r="P575" i="4"/>
  <c r="O575" i="4"/>
  <c r="N575" i="4"/>
  <c r="M575" i="4"/>
  <c r="I575" i="4"/>
  <c r="AJ574" i="4"/>
  <c r="AI574" i="4" s="1"/>
  <c r="AA574" i="4"/>
  <c r="Z574" i="4"/>
  <c r="Y574" i="4"/>
  <c r="X574" i="4"/>
  <c r="W574" i="4"/>
  <c r="V574" i="4"/>
  <c r="U574" i="4"/>
  <c r="T574" i="4"/>
  <c r="S574" i="4"/>
  <c r="R574" i="4"/>
  <c r="Q574" i="4"/>
  <c r="P574" i="4"/>
  <c r="O574" i="4"/>
  <c r="N574" i="4"/>
  <c r="M574" i="4"/>
  <c r="I574" i="4"/>
  <c r="AJ573" i="4"/>
  <c r="AI573" i="4" s="1"/>
  <c r="AA573" i="4"/>
  <c r="Z573" i="4"/>
  <c r="Y573" i="4"/>
  <c r="X573" i="4"/>
  <c r="W573" i="4"/>
  <c r="V573" i="4"/>
  <c r="U573" i="4"/>
  <c r="T573" i="4"/>
  <c r="S573" i="4"/>
  <c r="R573" i="4"/>
  <c r="Q573" i="4"/>
  <c r="P573" i="4"/>
  <c r="O573" i="4"/>
  <c r="N573" i="4"/>
  <c r="M573" i="4"/>
  <c r="I573" i="4"/>
  <c r="AJ572" i="4"/>
  <c r="AI572" i="4" s="1"/>
  <c r="AA572" i="4"/>
  <c r="Z572" i="4"/>
  <c r="Y572" i="4"/>
  <c r="X572" i="4"/>
  <c r="W572" i="4"/>
  <c r="V572" i="4"/>
  <c r="U572" i="4"/>
  <c r="T572" i="4"/>
  <c r="S572" i="4"/>
  <c r="R572" i="4"/>
  <c r="Q572" i="4"/>
  <c r="P572" i="4"/>
  <c r="O572" i="4"/>
  <c r="N572" i="4"/>
  <c r="M572" i="4"/>
  <c r="I572" i="4"/>
  <c r="AJ571" i="4"/>
  <c r="AI571" i="4" s="1"/>
  <c r="AA571" i="4"/>
  <c r="Z571" i="4"/>
  <c r="Y571" i="4"/>
  <c r="X571" i="4"/>
  <c r="W571" i="4"/>
  <c r="V571" i="4"/>
  <c r="U571" i="4"/>
  <c r="T571" i="4"/>
  <c r="S571" i="4"/>
  <c r="R571" i="4"/>
  <c r="Q571" i="4"/>
  <c r="P571" i="4"/>
  <c r="O571" i="4"/>
  <c r="N571" i="4"/>
  <c r="M571" i="4"/>
  <c r="I571" i="4"/>
  <c r="AJ570" i="4"/>
  <c r="AI570" i="4" s="1"/>
  <c r="AA570" i="4"/>
  <c r="Z570" i="4"/>
  <c r="Y570" i="4"/>
  <c r="X570" i="4"/>
  <c r="W570" i="4"/>
  <c r="V570" i="4"/>
  <c r="U570" i="4"/>
  <c r="T570" i="4"/>
  <c r="S570" i="4"/>
  <c r="R570" i="4"/>
  <c r="Q570" i="4"/>
  <c r="P570" i="4"/>
  <c r="O570" i="4"/>
  <c r="N570" i="4"/>
  <c r="M570" i="4"/>
  <c r="I570" i="4"/>
  <c r="AJ569" i="4"/>
  <c r="AI569" i="4" s="1"/>
  <c r="AA569" i="4"/>
  <c r="Z569" i="4"/>
  <c r="Y569" i="4"/>
  <c r="X569" i="4"/>
  <c r="W569" i="4"/>
  <c r="V569" i="4"/>
  <c r="U569" i="4"/>
  <c r="T569" i="4"/>
  <c r="S569" i="4"/>
  <c r="R569" i="4"/>
  <c r="Q569" i="4"/>
  <c r="P569" i="4"/>
  <c r="O569" i="4"/>
  <c r="N569" i="4"/>
  <c r="M569" i="4"/>
  <c r="I569" i="4"/>
  <c r="AJ568" i="4"/>
  <c r="AI568" i="4" s="1"/>
  <c r="AA568" i="4"/>
  <c r="Z568" i="4"/>
  <c r="Y568" i="4"/>
  <c r="X568" i="4"/>
  <c r="W568" i="4"/>
  <c r="V568" i="4"/>
  <c r="U568" i="4"/>
  <c r="T568" i="4"/>
  <c r="S568" i="4"/>
  <c r="R568" i="4"/>
  <c r="Q568" i="4"/>
  <c r="P568" i="4"/>
  <c r="O568" i="4"/>
  <c r="N568" i="4"/>
  <c r="M568" i="4"/>
  <c r="I568" i="4"/>
  <c r="AJ567" i="4"/>
  <c r="AI567" i="4" s="1"/>
  <c r="AA567" i="4"/>
  <c r="Z567" i="4"/>
  <c r="Y567" i="4"/>
  <c r="X567" i="4"/>
  <c r="W567" i="4"/>
  <c r="V567" i="4"/>
  <c r="U567" i="4"/>
  <c r="T567" i="4"/>
  <c r="S567" i="4"/>
  <c r="R567" i="4"/>
  <c r="Q567" i="4"/>
  <c r="P567" i="4"/>
  <c r="O567" i="4"/>
  <c r="N567" i="4"/>
  <c r="M567" i="4"/>
  <c r="I567" i="4"/>
  <c r="AJ566" i="4"/>
  <c r="AI566" i="4" s="1"/>
  <c r="AA566" i="4"/>
  <c r="Z566" i="4"/>
  <c r="Y566" i="4"/>
  <c r="X566" i="4"/>
  <c r="W566" i="4"/>
  <c r="V566" i="4"/>
  <c r="U566" i="4"/>
  <c r="T566" i="4"/>
  <c r="S566" i="4"/>
  <c r="R566" i="4"/>
  <c r="Q566" i="4"/>
  <c r="P566" i="4"/>
  <c r="O566" i="4"/>
  <c r="N566" i="4"/>
  <c r="M566" i="4"/>
  <c r="I566" i="4"/>
  <c r="AJ565" i="4"/>
  <c r="AI565" i="4" s="1"/>
  <c r="AA565" i="4"/>
  <c r="Z565" i="4"/>
  <c r="Y565" i="4"/>
  <c r="X565" i="4"/>
  <c r="W565" i="4"/>
  <c r="V565" i="4"/>
  <c r="U565" i="4"/>
  <c r="T565" i="4"/>
  <c r="S565" i="4"/>
  <c r="R565" i="4"/>
  <c r="Q565" i="4"/>
  <c r="P565" i="4"/>
  <c r="O565" i="4"/>
  <c r="N565" i="4"/>
  <c r="M565" i="4"/>
  <c r="I565" i="4"/>
  <c r="AJ564" i="4"/>
  <c r="AI564" i="4" s="1"/>
  <c r="AA564" i="4"/>
  <c r="Z564" i="4"/>
  <c r="Y564" i="4"/>
  <c r="X564" i="4"/>
  <c r="W564" i="4"/>
  <c r="V564" i="4"/>
  <c r="U564" i="4"/>
  <c r="T564" i="4"/>
  <c r="S564" i="4"/>
  <c r="R564" i="4"/>
  <c r="Q564" i="4"/>
  <c r="P564" i="4"/>
  <c r="O564" i="4"/>
  <c r="N564" i="4"/>
  <c r="M564" i="4"/>
  <c r="I564" i="4"/>
  <c r="AJ563" i="4"/>
  <c r="AI563" i="4" s="1"/>
  <c r="AA563" i="4"/>
  <c r="Z563" i="4"/>
  <c r="Y563" i="4"/>
  <c r="X563" i="4"/>
  <c r="W563" i="4"/>
  <c r="V563" i="4"/>
  <c r="U563" i="4"/>
  <c r="T563" i="4"/>
  <c r="S563" i="4"/>
  <c r="R563" i="4"/>
  <c r="Q563" i="4"/>
  <c r="P563" i="4"/>
  <c r="O563" i="4"/>
  <c r="N563" i="4"/>
  <c r="M563" i="4"/>
  <c r="I563" i="4"/>
  <c r="AJ562" i="4"/>
  <c r="AI562" i="4" s="1"/>
  <c r="AA562" i="4"/>
  <c r="Z562" i="4"/>
  <c r="Y562" i="4"/>
  <c r="X562" i="4"/>
  <c r="W562" i="4"/>
  <c r="V562" i="4"/>
  <c r="U562" i="4"/>
  <c r="T562" i="4"/>
  <c r="S562" i="4"/>
  <c r="R562" i="4"/>
  <c r="Q562" i="4"/>
  <c r="P562" i="4"/>
  <c r="O562" i="4"/>
  <c r="N562" i="4"/>
  <c r="M562" i="4"/>
  <c r="I562" i="4"/>
  <c r="AJ561" i="4"/>
  <c r="AI561" i="4" s="1"/>
  <c r="AA561" i="4"/>
  <c r="Z561" i="4"/>
  <c r="Y561" i="4"/>
  <c r="X561" i="4"/>
  <c r="W561" i="4"/>
  <c r="V561" i="4"/>
  <c r="U561" i="4"/>
  <c r="T561" i="4"/>
  <c r="S561" i="4"/>
  <c r="R561" i="4"/>
  <c r="Q561" i="4"/>
  <c r="P561" i="4"/>
  <c r="O561" i="4"/>
  <c r="N561" i="4"/>
  <c r="M561" i="4"/>
  <c r="I561" i="4"/>
  <c r="AJ560" i="4"/>
  <c r="AI560" i="4" s="1"/>
  <c r="AA560" i="4"/>
  <c r="Z560" i="4"/>
  <c r="Y560" i="4"/>
  <c r="X560" i="4"/>
  <c r="W560" i="4"/>
  <c r="V560" i="4"/>
  <c r="U560" i="4"/>
  <c r="T560" i="4"/>
  <c r="S560" i="4"/>
  <c r="R560" i="4"/>
  <c r="Q560" i="4"/>
  <c r="P560" i="4"/>
  <c r="O560" i="4"/>
  <c r="N560" i="4"/>
  <c r="M560" i="4"/>
  <c r="I560" i="4"/>
  <c r="AJ559" i="4"/>
  <c r="AI559" i="4" s="1"/>
  <c r="AA559" i="4"/>
  <c r="Z559" i="4"/>
  <c r="Y559" i="4"/>
  <c r="X559" i="4"/>
  <c r="W559" i="4"/>
  <c r="V559" i="4"/>
  <c r="U559" i="4"/>
  <c r="T559" i="4"/>
  <c r="S559" i="4"/>
  <c r="R559" i="4"/>
  <c r="Q559" i="4"/>
  <c r="P559" i="4"/>
  <c r="O559" i="4"/>
  <c r="N559" i="4"/>
  <c r="M559" i="4"/>
  <c r="I559" i="4"/>
  <c r="AJ558" i="4"/>
  <c r="AI558" i="4" s="1"/>
  <c r="AA558" i="4"/>
  <c r="Z558" i="4"/>
  <c r="Y558" i="4"/>
  <c r="X558" i="4"/>
  <c r="W558" i="4"/>
  <c r="V558" i="4"/>
  <c r="U558" i="4"/>
  <c r="T558" i="4"/>
  <c r="S558" i="4"/>
  <c r="R558" i="4"/>
  <c r="Q558" i="4"/>
  <c r="P558" i="4"/>
  <c r="O558" i="4"/>
  <c r="N558" i="4"/>
  <c r="M558" i="4"/>
  <c r="I558" i="4"/>
  <c r="AJ557" i="4"/>
  <c r="AI557" i="4" s="1"/>
  <c r="AA557" i="4"/>
  <c r="Z557" i="4"/>
  <c r="Y557" i="4"/>
  <c r="X557" i="4"/>
  <c r="W557" i="4"/>
  <c r="V557" i="4"/>
  <c r="U557" i="4"/>
  <c r="T557" i="4"/>
  <c r="S557" i="4"/>
  <c r="R557" i="4"/>
  <c r="Q557" i="4"/>
  <c r="P557" i="4"/>
  <c r="O557" i="4"/>
  <c r="N557" i="4"/>
  <c r="M557" i="4"/>
  <c r="I557" i="4"/>
  <c r="AJ556" i="4"/>
  <c r="AI556" i="4" s="1"/>
  <c r="AA556" i="4"/>
  <c r="Z556" i="4"/>
  <c r="Y556" i="4"/>
  <c r="X556" i="4"/>
  <c r="W556" i="4"/>
  <c r="V556" i="4"/>
  <c r="U556" i="4"/>
  <c r="T556" i="4"/>
  <c r="S556" i="4"/>
  <c r="R556" i="4"/>
  <c r="Q556" i="4"/>
  <c r="P556" i="4"/>
  <c r="O556" i="4"/>
  <c r="N556" i="4"/>
  <c r="M556" i="4"/>
  <c r="I556" i="4"/>
  <c r="AJ555" i="4"/>
  <c r="AI555" i="4" s="1"/>
  <c r="AA555" i="4"/>
  <c r="Z555" i="4"/>
  <c r="Y555" i="4"/>
  <c r="X555" i="4"/>
  <c r="W555" i="4"/>
  <c r="V555" i="4"/>
  <c r="U555" i="4"/>
  <c r="T555" i="4"/>
  <c r="S555" i="4"/>
  <c r="R555" i="4"/>
  <c r="Q555" i="4"/>
  <c r="P555" i="4"/>
  <c r="O555" i="4"/>
  <c r="N555" i="4"/>
  <c r="M555" i="4"/>
  <c r="I555" i="4"/>
  <c r="AJ554" i="4"/>
  <c r="AI554" i="4" s="1"/>
  <c r="AA554" i="4"/>
  <c r="Z554" i="4"/>
  <c r="Y554" i="4"/>
  <c r="X554" i="4"/>
  <c r="W554" i="4"/>
  <c r="V554" i="4"/>
  <c r="U554" i="4"/>
  <c r="T554" i="4"/>
  <c r="S554" i="4"/>
  <c r="R554" i="4"/>
  <c r="Q554" i="4"/>
  <c r="P554" i="4"/>
  <c r="O554" i="4"/>
  <c r="N554" i="4"/>
  <c r="M554" i="4"/>
  <c r="I554" i="4"/>
  <c r="AJ553" i="4"/>
  <c r="AI553" i="4" s="1"/>
  <c r="AA553" i="4"/>
  <c r="Z553" i="4"/>
  <c r="Y553" i="4"/>
  <c r="X553" i="4"/>
  <c r="W553" i="4"/>
  <c r="V553" i="4"/>
  <c r="U553" i="4"/>
  <c r="T553" i="4"/>
  <c r="S553" i="4"/>
  <c r="R553" i="4"/>
  <c r="Q553" i="4"/>
  <c r="P553" i="4"/>
  <c r="O553" i="4"/>
  <c r="N553" i="4"/>
  <c r="M553" i="4"/>
  <c r="I553" i="4"/>
  <c r="AJ552" i="4"/>
  <c r="AI552" i="4" s="1"/>
  <c r="AA552" i="4"/>
  <c r="Z552" i="4"/>
  <c r="Y552" i="4"/>
  <c r="X552" i="4"/>
  <c r="W552" i="4"/>
  <c r="V552" i="4"/>
  <c r="U552" i="4"/>
  <c r="T552" i="4"/>
  <c r="S552" i="4"/>
  <c r="R552" i="4"/>
  <c r="Q552" i="4"/>
  <c r="P552" i="4"/>
  <c r="O552" i="4"/>
  <c r="N552" i="4"/>
  <c r="M552" i="4"/>
  <c r="I552" i="4"/>
  <c r="AJ551" i="4"/>
  <c r="AI551" i="4" s="1"/>
  <c r="AA551" i="4"/>
  <c r="Z551" i="4"/>
  <c r="Y551" i="4"/>
  <c r="X551" i="4"/>
  <c r="W551" i="4"/>
  <c r="V551" i="4"/>
  <c r="U551" i="4"/>
  <c r="T551" i="4"/>
  <c r="S551" i="4"/>
  <c r="R551" i="4"/>
  <c r="Q551" i="4"/>
  <c r="P551" i="4"/>
  <c r="O551" i="4"/>
  <c r="N551" i="4"/>
  <c r="M551" i="4"/>
  <c r="I551" i="4"/>
  <c r="AJ550" i="4"/>
  <c r="AI550" i="4" s="1"/>
  <c r="AA550" i="4"/>
  <c r="Z550" i="4"/>
  <c r="Y550" i="4"/>
  <c r="X550" i="4"/>
  <c r="W550" i="4"/>
  <c r="V550" i="4"/>
  <c r="U550" i="4"/>
  <c r="T550" i="4"/>
  <c r="S550" i="4"/>
  <c r="R550" i="4"/>
  <c r="Q550" i="4"/>
  <c r="P550" i="4"/>
  <c r="O550" i="4"/>
  <c r="N550" i="4"/>
  <c r="M550" i="4"/>
  <c r="I550" i="4"/>
  <c r="AJ549" i="4"/>
  <c r="AI549" i="4" s="1"/>
  <c r="AA549" i="4"/>
  <c r="Z549" i="4"/>
  <c r="Y549" i="4"/>
  <c r="X549" i="4"/>
  <c r="W549" i="4"/>
  <c r="V549" i="4"/>
  <c r="U549" i="4"/>
  <c r="T549" i="4"/>
  <c r="S549" i="4"/>
  <c r="R549" i="4"/>
  <c r="Q549" i="4"/>
  <c r="P549" i="4"/>
  <c r="O549" i="4"/>
  <c r="N549" i="4"/>
  <c r="M549" i="4"/>
  <c r="I549" i="4"/>
  <c r="AJ548" i="4"/>
  <c r="AI548" i="4" s="1"/>
  <c r="AA548" i="4"/>
  <c r="Z548" i="4"/>
  <c r="Y548" i="4"/>
  <c r="X548" i="4"/>
  <c r="W548" i="4"/>
  <c r="V548" i="4"/>
  <c r="U548" i="4"/>
  <c r="T548" i="4"/>
  <c r="S548" i="4"/>
  <c r="R548" i="4"/>
  <c r="Q548" i="4"/>
  <c r="P548" i="4"/>
  <c r="O548" i="4"/>
  <c r="N548" i="4"/>
  <c r="M548" i="4"/>
  <c r="I548" i="4"/>
  <c r="AJ547" i="4"/>
  <c r="AI547" i="4" s="1"/>
  <c r="AA547" i="4"/>
  <c r="Z547" i="4"/>
  <c r="Y547" i="4"/>
  <c r="X547" i="4"/>
  <c r="W547" i="4"/>
  <c r="V547" i="4"/>
  <c r="U547" i="4"/>
  <c r="T547" i="4"/>
  <c r="S547" i="4"/>
  <c r="R547" i="4"/>
  <c r="Q547" i="4"/>
  <c r="P547" i="4"/>
  <c r="O547" i="4"/>
  <c r="N547" i="4"/>
  <c r="M547" i="4"/>
  <c r="I547" i="4"/>
  <c r="AJ546" i="4"/>
  <c r="AI546" i="4" s="1"/>
  <c r="AA546" i="4"/>
  <c r="Z546" i="4"/>
  <c r="Y546" i="4"/>
  <c r="X546" i="4"/>
  <c r="W546" i="4"/>
  <c r="V546" i="4"/>
  <c r="U546" i="4"/>
  <c r="T546" i="4"/>
  <c r="S546" i="4"/>
  <c r="R546" i="4"/>
  <c r="Q546" i="4"/>
  <c r="P546" i="4"/>
  <c r="O546" i="4"/>
  <c r="N546" i="4"/>
  <c r="M546" i="4"/>
  <c r="I546" i="4"/>
  <c r="AJ545" i="4"/>
  <c r="AI545" i="4" s="1"/>
  <c r="AA545" i="4"/>
  <c r="Z545" i="4"/>
  <c r="Y545" i="4"/>
  <c r="X545" i="4"/>
  <c r="W545" i="4"/>
  <c r="V545" i="4"/>
  <c r="U545" i="4"/>
  <c r="T545" i="4"/>
  <c r="S545" i="4"/>
  <c r="R545" i="4"/>
  <c r="Q545" i="4"/>
  <c r="P545" i="4"/>
  <c r="O545" i="4"/>
  <c r="N545" i="4"/>
  <c r="M545" i="4"/>
  <c r="I545" i="4"/>
  <c r="AJ544" i="4"/>
  <c r="AI544" i="4" s="1"/>
  <c r="AA544" i="4"/>
  <c r="Z544" i="4"/>
  <c r="Y544" i="4"/>
  <c r="X544" i="4"/>
  <c r="W544" i="4"/>
  <c r="V544" i="4"/>
  <c r="U544" i="4"/>
  <c r="T544" i="4"/>
  <c r="S544" i="4"/>
  <c r="R544" i="4"/>
  <c r="Q544" i="4"/>
  <c r="P544" i="4"/>
  <c r="O544" i="4"/>
  <c r="N544" i="4"/>
  <c r="M544" i="4"/>
  <c r="I544" i="4"/>
  <c r="AJ543" i="4"/>
  <c r="AI543" i="4" s="1"/>
  <c r="AA543" i="4"/>
  <c r="Z543" i="4"/>
  <c r="Y543" i="4"/>
  <c r="X543" i="4"/>
  <c r="W543" i="4"/>
  <c r="V543" i="4"/>
  <c r="U543" i="4"/>
  <c r="T543" i="4"/>
  <c r="S543" i="4"/>
  <c r="R543" i="4"/>
  <c r="Q543" i="4"/>
  <c r="P543" i="4"/>
  <c r="O543" i="4"/>
  <c r="N543" i="4"/>
  <c r="M543" i="4"/>
  <c r="I543" i="4"/>
  <c r="AJ542" i="4"/>
  <c r="AI542" i="4" s="1"/>
  <c r="AA542" i="4"/>
  <c r="Z542" i="4"/>
  <c r="Y542" i="4"/>
  <c r="X542" i="4"/>
  <c r="W542" i="4"/>
  <c r="V542" i="4"/>
  <c r="U542" i="4"/>
  <c r="T542" i="4"/>
  <c r="S542" i="4"/>
  <c r="R542" i="4"/>
  <c r="Q542" i="4"/>
  <c r="P542" i="4"/>
  <c r="O542" i="4"/>
  <c r="N542" i="4"/>
  <c r="M542" i="4"/>
  <c r="I542" i="4"/>
  <c r="AJ541" i="4"/>
  <c r="AI541" i="4" s="1"/>
  <c r="AA541" i="4"/>
  <c r="Z541" i="4"/>
  <c r="Y541" i="4"/>
  <c r="X541" i="4"/>
  <c r="W541" i="4"/>
  <c r="V541" i="4"/>
  <c r="U541" i="4"/>
  <c r="T541" i="4"/>
  <c r="S541" i="4"/>
  <c r="R541" i="4"/>
  <c r="Q541" i="4"/>
  <c r="P541" i="4"/>
  <c r="O541" i="4"/>
  <c r="N541" i="4"/>
  <c r="M541" i="4"/>
  <c r="I541" i="4"/>
  <c r="AJ540" i="4"/>
  <c r="AI540" i="4" s="1"/>
  <c r="AA540" i="4"/>
  <c r="Z540" i="4"/>
  <c r="Y540" i="4"/>
  <c r="X540" i="4"/>
  <c r="W540" i="4"/>
  <c r="V540" i="4"/>
  <c r="U540" i="4"/>
  <c r="T540" i="4"/>
  <c r="S540" i="4"/>
  <c r="R540" i="4"/>
  <c r="Q540" i="4"/>
  <c r="P540" i="4"/>
  <c r="O540" i="4"/>
  <c r="N540" i="4"/>
  <c r="M540" i="4"/>
  <c r="I540" i="4"/>
  <c r="AJ539" i="4"/>
  <c r="AI539" i="4" s="1"/>
  <c r="AA539" i="4"/>
  <c r="Z539" i="4"/>
  <c r="Y539" i="4"/>
  <c r="X539" i="4"/>
  <c r="W539" i="4"/>
  <c r="V539" i="4"/>
  <c r="U539" i="4"/>
  <c r="T539" i="4"/>
  <c r="S539" i="4"/>
  <c r="R539" i="4"/>
  <c r="Q539" i="4"/>
  <c r="P539" i="4"/>
  <c r="O539" i="4"/>
  <c r="N539" i="4"/>
  <c r="M539" i="4"/>
  <c r="I539" i="4"/>
  <c r="AJ538" i="4"/>
  <c r="AI538" i="4" s="1"/>
  <c r="AA538" i="4"/>
  <c r="Z538" i="4"/>
  <c r="Y538" i="4"/>
  <c r="X538" i="4"/>
  <c r="W538" i="4"/>
  <c r="V538" i="4"/>
  <c r="U538" i="4"/>
  <c r="T538" i="4"/>
  <c r="S538" i="4"/>
  <c r="R538" i="4"/>
  <c r="Q538" i="4"/>
  <c r="P538" i="4"/>
  <c r="O538" i="4"/>
  <c r="N538" i="4"/>
  <c r="M538" i="4"/>
  <c r="I538" i="4"/>
  <c r="AJ537" i="4"/>
  <c r="AI537" i="4" s="1"/>
  <c r="AA537" i="4"/>
  <c r="Z537" i="4"/>
  <c r="Y537" i="4"/>
  <c r="X537" i="4"/>
  <c r="W537" i="4"/>
  <c r="V537" i="4"/>
  <c r="U537" i="4"/>
  <c r="T537" i="4"/>
  <c r="S537" i="4"/>
  <c r="R537" i="4"/>
  <c r="Q537" i="4"/>
  <c r="P537" i="4"/>
  <c r="O537" i="4"/>
  <c r="N537" i="4"/>
  <c r="M537" i="4"/>
  <c r="I537" i="4"/>
  <c r="AJ536" i="4"/>
  <c r="AI536" i="4" s="1"/>
  <c r="AA536" i="4"/>
  <c r="Z536" i="4"/>
  <c r="Y536" i="4"/>
  <c r="X536" i="4"/>
  <c r="W536" i="4"/>
  <c r="V536" i="4"/>
  <c r="U536" i="4"/>
  <c r="T536" i="4"/>
  <c r="S536" i="4"/>
  <c r="R536" i="4"/>
  <c r="Q536" i="4"/>
  <c r="P536" i="4"/>
  <c r="O536" i="4"/>
  <c r="N536" i="4"/>
  <c r="M536" i="4"/>
  <c r="I536" i="4"/>
  <c r="AJ535" i="4"/>
  <c r="AI535" i="4" s="1"/>
  <c r="AA535" i="4"/>
  <c r="Z535" i="4"/>
  <c r="Y535" i="4"/>
  <c r="X535" i="4"/>
  <c r="W535" i="4"/>
  <c r="V535" i="4"/>
  <c r="U535" i="4"/>
  <c r="T535" i="4"/>
  <c r="S535" i="4"/>
  <c r="R535" i="4"/>
  <c r="Q535" i="4"/>
  <c r="P535" i="4"/>
  <c r="O535" i="4"/>
  <c r="N535" i="4"/>
  <c r="M535" i="4"/>
  <c r="I535" i="4"/>
  <c r="AJ534" i="4"/>
  <c r="AI534" i="4" s="1"/>
  <c r="AA534" i="4"/>
  <c r="Z534" i="4"/>
  <c r="Y534" i="4"/>
  <c r="X534" i="4"/>
  <c r="W534" i="4"/>
  <c r="V534" i="4"/>
  <c r="U534" i="4"/>
  <c r="T534" i="4"/>
  <c r="S534" i="4"/>
  <c r="R534" i="4"/>
  <c r="Q534" i="4"/>
  <c r="P534" i="4"/>
  <c r="O534" i="4"/>
  <c r="N534" i="4"/>
  <c r="M534" i="4"/>
  <c r="I534" i="4"/>
  <c r="AJ533" i="4"/>
  <c r="AI533" i="4" s="1"/>
  <c r="AA533" i="4"/>
  <c r="Z533" i="4"/>
  <c r="Y533" i="4"/>
  <c r="X533" i="4"/>
  <c r="W533" i="4"/>
  <c r="V533" i="4"/>
  <c r="U533" i="4"/>
  <c r="T533" i="4"/>
  <c r="S533" i="4"/>
  <c r="R533" i="4"/>
  <c r="Q533" i="4"/>
  <c r="P533" i="4"/>
  <c r="O533" i="4"/>
  <c r="N533" i="4"/>
  <c r="M533" i="4"/>
  <c r="I533" i="4"/>
  <c r="AJ532" i="4"/>
  <c r="AI532" i="4" s="1"/>
  <c r="AA532" i="4"/>
  <c r="Z532" i="4"/>
  <c r="Y532" i="4"/>
  <c r="X532" i="4"/>
  <c r="W532" i="4"/>
  <c r="V532" i="4"/>
  <c r="U532" i="4"/>
  <c r="T532" i="4"/>
  <c r="S532" i="4"/>
  <c r="R532" i="4"/>
  <c r="Q532" i="4"/>
  <c r="P532" i="4"/>
  <c r="O532" i="4"/>
  <c r="N532" i="4"/>
  <c r="M532" i="4"/>
  <c r="I532" i="4"/>
  <c r="AJ531" i="4"/>
  <c r="AI531" i="4" s="1"/>
  <c r="AA531" i="4"/>
  <c r="Z531" i="4"/>
  <c r="Y531" i="4"/>
  <c r="X531" i="4"/>
  <c r="W531" i="4"/>
  <c r="V531" i="4"/>
  <c r="U531" i="4"/>
  <c r="T531" i="4"/>
  <c r="S531" i="4"/>
  <c r="R531" i="4"/>
  <c r="Q531" i="4"/>
  <c r="P531" i="4"/>
  <c r="O531" i="4"/>
  <c r="N531" i="4"/>
  <c r="M531" i="4"/>
  <c r="I531" i="4"/>
  <c r="AJ530" i="4"/>
  <c r="AI530" i="4" s="1"/>
  <c r="AA530" i="4"/>
  <c r="Z530" i="4"/>
  <c r="Y530" i="4"/>
  <c r="X530" i="4"/>
  <c r="W530" i="4"/>
  <c r="V530" i="4"/>
  <c r="U530" i="4"/>
  <c r="T530" i="4"/>
  <c r="S530" i="4"/>
  <c r="R530" i="4"/>
  <c r="Q530" i="4"/>
  <c r="P530" i="4"/>
  <c r="O530" i="4"/>
  <c r="N530" i="4"/>
  <c r="M530" i="4"/>
  <c r="I530" i="4"/>
  <c r="AJ529" i="4"/>
  <c r="AI529" i="4" s="1"/>
  <c r="AA529" i="4"/>
  <c r="Z529" i="4"/>
  <c r="Y529" i="4"/>
  <c r="X529" i="4"/>
  <c r="W529" i="4"/>
  <c r="V529" i="4"/>
  <c r="U529" i="4"/>
  <c r="T529" i="4"/>
  <c r="S529" i="4"/>
  <c r="R529" i="4"/>
  <c r="Q529" i="4"/>
  <c r="P529" i="4"/>
  <c r="O529" i="4"/>
  <c r="N529" i="4"/>
  <c r="M529" i="4"/>
  <c r="I529" i="4"/>
  <c r="AJ528" i="4"/>
  <c r="AI528" i="4" s="1"/>
  <c r="AA528" i="4"/>
  <c r="Z528" i="4"/>
  <c r="Y528" i="4"/>
  <c r="X528" i="4"/>
  <c r="W528" i="4"/>
  <c r="V528" i="4"/>
  <c r="U528" i="4"/>
  <c r="T528" i="4"/>
  <c r="S528" i="4"/>
  <c r="R528" i="4"/>
  <c r="Q528" i="4"/>
  <c r="P528" i="4"/>
  <c r="O528" i="4"/>
  <c r="N528" i="4"/>
  <c r="M528" i="4"/>
  <c r="I528" i="4"/>
  <c r="AJ527" i="4"/>
  <c r="AI527" i="4" s="1"/>
  <c r="AA527" i="4"/>
  <c r="Z527" i="4"/>
  <c r="Y527" i="4"/>
  <c r="X527" i="4"/>
  <c r="W527" i="4"/>
  <c r="V527" i="4"/>
  <c r="U527" i="4"/>
  <c r="T527" i="4"/>
  <c r="S527" i="4"/>
  <c r="R527" i="4"/>
  <c r="Q527" i="4"/>
  <c r="P527" i="4"/>
  <c r="O527" i="4"/>
  <c r="N527" i="4"/>
  <c r="M527" i="4"/>
  <c r="I527" i="4"/>
  <c r="AJ526" i="4"/>
  <c r="AI526" i="4" s="1"/>
  <c r="AA526" i="4"/>
  <c r="Z526" i="4"/>
  <c r="Y526" i="4"/>
  <c r="X526" i="4"/>
  <c r="W526" i="4"/>
  <c r="V526" i="4"/>
  <c r="U526" i="4"/>
  <c r="T526" i="4"/>
  <c r="S526" i="4"/>
  <c r="R526" i="4"/>
  <c r="Q526" i="4"/>
  <c r="P526" i="4"/>
  <c r="O526" i="4"/>
  <c r="N526" i="4"/>
  <c r="M526" i="4"/>
  <c r="I526" i="4"/>
  <c r="AJ525" i="4"/>
  <c r="AI525" i="4" s="1"/>
  <c r="AA525" i="4"/>
  <c r="Z525" i="4"/>
  <c r="Y525" i="4"/>
  <c r="X525" i="4"/>
  <c r="W525" i="4"/>
  <c r="V525" i="4"/>
  <c r="U525" i="4"/>
  <c r="T525" i="4"/>
  <c r="S525" i="4"/>
  <c r="R525" i="4"/>
  <c r="Q525" i="4"/>
  <c r="P525" i="4"/>
  <c r="O525" i="4"/>
  <c r="N525" i="4"/>
  <c r="M525" i="4"/>
  <c r="I525" i="4"/>
  <c r="AJ524" i="4"/>
  <c r="AI524" i="4" s="1"/>
  <c r="AA524" i="4"/>
  <c r="Z524" i="4"/>
  <c r="Y524" i="4"/>
  <c r="X524" i="4"/>
  <c r="W524" i="4"/>
  <c r="V524" i="4"/>
  <c r="U524" i="4"/>
  <c r="T524" i="4"/>
  <c r="S524" i="4"/>
  <c r="R524" i="4"/>
  <c r="Q524" i="4"/>
  <c r="P524" i="4"/>
  <c r="O524" i="4"/>
  <c r="N524" i="4"/>
  <c r="M524" i="4"/>
  <c r="I524" i="4"/>
  <c r="AJ523" i="4"/>
  <c r="AI523" i="4" s="1"/>
  <c r="AA523" i="4"/>
  <c r="Z523" i="4"/>
  <c r="Y523" i="4"/>
  <c r="X523" i="4"/>
  <c r="W523" i="4"/>
  <c r="V523" i="4"/>
  <c r="U523" i="4"/>
  <c r="T523" i="4"/>
  <c r="S523" i="4"/>
  <c r="R523" i="4"/>
  <c r="Q523" i="4"/>
  <c r="P523" i="4"/>
  <c r="O523" i="4"/>
  <c r="N523" i="4"/>
  <c r="M523" i="4"/>
  <c r="I523" i="4"/>
  <c r="AJ522" i="4"/>
  <c r="AI522" i="4" s="1"/>
  <c r="AA522" i="4"/>
  <c r="Z522" i="4"/>
  <c r="Y522" i="4"/>
  <c r="X522" i="4"/>
  <c r="W522" i="4"/>
  <c r="V522" i="4"/>
  <c r="U522" i="4"/>
  <c r="T522" i="4"/>
  <c r="S522" i="4"/>
  <c r="R522" i="4"/>
  <c r="Q522" i="4"/>
  <c r="P522" i="4"/>
  <c r="O522" i="4"/>
  <c r="N522" i="4"/>
  <c r="M522" i="4"/>
  <c r="I522" i="4"/>
  <c r="AJ521" i="4"/>
  <c r="AI521" i="4" s="1"/>
  <c r="AA521" i="4"/>
  <c r="Z521" i="4"/>
  <c r="Y521" i="4"/>
  <c r="X521" i="4"/>
  <c r="W521" i="4"/>
  <c r="V521" i="4"/>
  <c r="U521" i="4"/>
  <c r="T521" i="4"/>
  <c r="S521" i="4"/>
  <c r="R521" i="4"/>
  <c r="Q521" i="4"/>
  <c r="P521" i="4"/>
  <c r="O521" i="4"/>
  <c r="N521" i="4"/>
  <c r="M521" i="4"/>
  <c r="I521" i="4"/>
  <c r="AJ520" i="4"/>
  <c r="AI520" i="4" s="1"/>
  <c r="AA520" i="4"/>
  <c r="Z520" i="4"/>
  <c r="Y520" i="4"/>
  <c r="X520" i="4"/>
  <c r="W520" i="4"/>
  <c r="V520" i="4"/>
  <c r="U520" i="4"/>
  <c r="T520" i="4"/>
  <c r="S520" i="4"/>
  <c r="R520" i="4"/>
  <c r="Q520" i="4"/>
  <c r="P520" i="4"/>
  <c r="O520" i="4"/>
  <c r="N520" i="4"/>
  <c r="M520" i="4"/>
  <c r="I520" i="4"/>
  <c r="AJ519" i="4"/>
  <c r="AI519" i="4" s="1"/>
  <c r="AA519" i="4"/>
  <c r="Z519" i="4"/>
  <c r="Y519" i="4"/>
  <c r="X519" i="4"/>
  <c r="W519" i="4"/>
  <c r="V519" i="4"/>
  <c r="U519" i="4"/>
  <c r="T519" i="4"/>
  <c r="S519" i="4"/>
  <c r="R519" i="4"/>
  <c r="Q519" i="4"/>
  <c r="P519" i="4"/>
  <c r="O519" i="4"/>
  <c r="N519" i="4"/>
  <c r="M519" i="4"/>
  <c r="I519" i="4"/>
  <c r="AJ518" i="4"/>
  <c r="AI518" i="4" s="1"/>
  <c r="AA518" i="4"/>
  <c r="Z518" i="4"/>
  <c r="Y518" i="4"/>
  <c r="X518" i="4"/>
  <c r="W518" i="4"/>
  <c r="V518" i="4"/>
  <c r="U518" i="4"/>
  <c r="T518" i="4"/>
  <c r="S518" i="4"/>
  <c r="R518" i="4"/>
  <c r="Q518" i="4"/>
  <c r="P518" i="4"/>
  <c r="O518" i="4"/>
  <c r="N518" i="4"/>
  <c r="M518" i="4"/>
  <c r="I518" i="4"/>
  <c r="AJ517" i="4"/>
  <c r="AI517" i="4" s="1"/>
  <c r="AA517" i="4"/>
  <c r="Z517" i="4"/>
  <c r="Y517" i="4"/>
  <c r="X517" i="4"/>
  <c r="W517" i="4"/>
  <c r="V517" i="4"/>
  <c r="U517" i="4"/>
  <c r="T517" i="4"/>
  <c r="S517" i="4"/>
  <c r="R517" i="4"/>
  <c r="Q517" i="4"/>
  <c r="P517" i="4"/>
  <c r="O517" i="4"/>
  <c r="N517" i="4"/>
  <c r="M517" i="4"/>
  <c r="I517" i="4"/>
  <c r="AJ516" i="4"/>
  <c r="AI516" i="4" s="1"/>
  <c r="AA516" i="4"/>
  <c r="Z516" i="4"/>
  <c r="Y516" i="4"/>
  <c r="X516" i="4"/>
  <c r="W516" i="4"/>
  <c r="V516" i="4"/>
  <c r="U516" i="4"/>
  <c r="T516" i="4"/>
  <c r="S516" i="4"/>
  <c r="R516" i="4"/>
  <c r="Q516" i="4"/>
  <c r="P516" i="4"/>
  <c r="O516" i="4"/>
  <c r="N516" i="4"/>
  <c r="M516" i="4"/>
  <c r="I516" i="4"/>
  <c r="AJ515" i="4"/>
  <c r="AI515" i="4" s="1"/>
  <c r="AA515" i="4"/>
  <c r="Z515" i="4"/>
  <c r="Y515" i="4"/>
  <c r="X515" i="4"/>
  <c r="W515" i="4"/>
  <c r="V515" i="4"/>
  <c r="U515" i="4"/>
  <c r="T515" i="4"/>
  <c r="S515" i="4"/>
  <c r="R515" i="4"/>
  <c r="Q515" i="4"/>
  <c r="P515" i="4"/>
  <c r="O515" i="4"/>
  <c r="N515" i="4"/>
  <c r="M515" i="4"/>
  <c r="I515" i="4"/>
  <c r="AJ514" i="4"/>
  <c r="AI514" i="4" s="1"/>
  <c r="AA514" i="4"/>
  <c r="Z514" i="4"/>
  <c r="Y514" i="4"/>
  <c r="X514" i="4"/>
  <c r="W514" i="4"/>
  <c r="V514" i="4"/>
  <c r="U514" i="4"/>
  <c r="T514" i="4"/>
  <c r="S514" i="4"/>
  <c r="R514" i="4"/>
  <c r="Q514" i="4"/>
  <c r="P514" i="4"/>
  <c r="O514" i="4"/>
  <c r="N514" i="4"/>
  <c r="M514" i="4"/>
  <c r="I514" i="4"/>
  <c r="AJ513" i="4"/>
  <c r="AI513" i="4"/>
  <c r="AA513" i="4"/>
  <c r="Z513" i="4"/>
  <c r="Y513" i="4"/>
  <c r="X513" i="4"/>
  <c r="W513" i="4"/>
  <c r="V513" i="4"/>
  <c r="U513" i="4"/>
  <c r="T513" i="4"/>
  <c r="S513" i="4"/>
  <c r="R513" i="4"/>
  <c r="Q513" i="4"/>
  <c r="P513" i="4"/>
  <c r="O513" i="4"/>
  <c r="N513" i="4"/>
  <c r="M513" i="4"/>
  <c r="I513" i="4"/>
  <c r="AJ512" i="4"/>
  <c r="AI512" i="4" s="1"/>
  <c r="AA512" i="4"/>
  <c r="Z512" i="4"/>
  <c r="Y512" i="4"/>
  <c r="X512" i="4"/>
  <c r="W512" i="4"/>
  <c r="V512" i="4"/>
  <c r="U512" i="4"/>
  <c r="T512" i="4"/>
  <c r="S512" i="4"/>
  <c r="R512" i="4"/>
  <c r="Q512" i="4"/>
  <c r="P512" i="4"/>
  <c r="O512" i="4"/>
  <c r="N512" i="4"/>
  <c r="M512" i="4"/>
  <c r="I512" i="4"/>
  <c r="AJ511" i="4"/>
  <c r="AI511" i="4" s="1"/>
  <c r="AA511" i="4"/>
  <c r="Z511" i="4"/>
  <c r="Y511" i="4"/>
  <c r="X511" i="4"/>
  <c r="W511" i="4"/>
  <c r="V511" i="4"/>
  <c r="U511" i="4"/>
  <c r="T511" i="4"/>
  <c r="S511" i="4"/>
  <c r="R511" i="4"/>
  <c r="Q511" i="4"/>
  <c r="P511" i="4"/>
  <c r="O511" i="4"/>
  <c r="N511" i="4"/>
  <c r="M511" i="4"/>
  <c r="I511" i="4"/>
  <c r="AJ510" i="4"/>
  <c r="AI510" i="4"/>
  <c r="AA510" i="4"/>
  <c r="Z510" i="4"/>
  <c r="Y510" i="4"/>
  <c r="X510" i="4"/>
  <c r="W510" i="4"/>
  <c r="V510" i="4"/>
  <c r="U510" i="4"/>
  <c r="T510" i="4"/>
  <c r="S510" i="4"/>
  <c r="R510" i="4"/>
  <c r="Q510" i="4"/>
  <c r="P510" i="4"/>
  <c r="O510" i="4"/>
  <c r="N510" i="4"/>
  <c r="M510" i="4"/>
  <c r="I510" i="4"/>
  <c r="AJ509" i="4"/>
  <c r="AI509" i="4" s="1"/>
  <c r="AA509" i="4"/>
  <c r="Z509" i="4"/>
  <c r="Y509" i="4"/>
  <c r="X509" i="4"/>
  <c r="W509" i="4"/>
  <c r="V509" i="4"/>
  <c r="U509" i="4"/>
  <c r="T509" i="4"/>
  <c r="S509" i="4"/>
  <c r="R509" i="4"/>
  <c r="Q509" i="4"/>
  <c r="P509" i="4"/>
  <c r="O509" i="4"/>
  <c r="N509" i="4"/>
  <c r="M509" i="4"/>
  <c r="I509" i="4"/>
  <c r="AJ508" i="4"/>
  <c r="AI508" i="4" s="1"/>
  <c r="AA508" i="4"/>
  <c r="Z508" i="4"/>
  <c r="Y508" i="4"/>
  <c r="X508" i="4"/>
  <c r="W508" i="4"/>
  <c r="V508" i="4"/>
  <c r="U508" i="4"/>
  <c r="T508" i="4"/>
  <c r="S508" i="4"/>
  <c r="R508" i="4"/>
  <c r="Q508" i="4"/>
  <c r="P508" i="4"/>
  <c r="O508" i="4"/>
  <c r="N508" i="4"/>
  <c r="M508" i="4"/>
  <c r="I508" i="4"/>
  <c r="AJ507" i="4"/>
  <c r="AI507" i="4"/>
  <c r="AA507" i="4"/>
  <c r="Z507" i="4"/>
  <c r="Y507" i="4"/>
  <c r="X507" i="4"/>
  <c r="W507" i="4"/>
  <c r="V507" i="4"/>
  <c r="U507" i="4"/>
  <c r="T507" i="4"/>
  <c r="S507" i="4"/>
  <c r="R507" i="4"/>
  <c r="Q507" i="4"/>
  <c r="P507" i="4"/>
  <c r="O507" i="4"/>
  <c r="N507" i="4"/>
  <c r="M507" i="4"/>
  <c r="I507" i="4"/>
  <c r="AJ506" i="4"/>
  <c r="AI506" i="4" s="1"/>
  <c r="AA506" i="4"/>
  <c r="Z506" i="4"/>
  <c r="Y506" i="4"/>
  <c r="X506" i="4"/>
  <c r="W506" i="4"/>
  <c r="V506" i="4"/>
  <c r="U506" i="4"/>
  <c r="T506" i="4"/>
  <c r="S506" i="4"/>
  <c r="R506" i="4"/>
  <c r="Q506" i="4"/>
  <c r="P506" i="4"/>
  <c r="O506" i="4"/>
  <c r="N506" i="4"/>
  <c r="M506" i="4"/>
  <c r="I506" i="4"/>
  <c r="AJ505" i="4"/>
  <c r="AI505" i="4" s="1"/>
  <c r="AA505" i="4"/>
  <c r="Z505" i="4"/>
  <c r="Y505" i="4"/>
  <c r="X505" i="4"/>
  <c r="W505" i="4"/>
  <c r="V505" i="4"/>
  <c r="U505" i="4"/>
  <c r="T505" i="4"/>
  <c r="S505" i="4"/>
  <c r="R505" i="4"/>
  <c r="Q505" i="4"/>
  <c r="P505" i="4"/>
  <c r="O505" i="4"/>
  <c r="N505" i="4"/>
  <c r="M505" i="4"/>
  <c r="I505" i="4"/>
  <c r="AJ504" i="4"/>
  <c r="AI504" i="4" s="1"/>
  <c r="AA504" i="4"/>
  <c r="Z504" i="4"/>
  <c r="Y504" i="4"/>
  <c r="X504" i="4"/>
  <c r="W504" i="4"/>
  <c r="V504" i="4"/>
  <c r="U504" i="4"/>
  <c r="T504" i="4"/>
  <c r="S504" i="4"/>
  <c r="R504" i="4"/>
  <c r="Q504" i="4"/>
  <c r="P504" i="4"/>
  <c r="O504" i="4"/>
  <c r="N504" i="4"/>
  <c r="M504" i="4"/>
  <c r="I504" i="4"/>
  <c r="AJ503" i="4"/>
  <c r="AI503" i="4" s="1"/>
  <c r="AA503" i="4"/>
  <c r="Z503" i="4"/>
  <c r="Y503" i="4"/>
  <c r="X503" i="4"/>
  <c r="W503" i="4"/>
  <c r="V503" i="4"/>
  <c r="U503" i="4"/>
  <c r="T503" i="4"/>
  <c r="S503" i="4"/>
  <c r="R503" i="4"/>
  <c r="Q503" i="4"/>
  <c r="P503" i="4"/>
  <c r="O503" i="4"/>
  <c r="N503" i="4"/>
  <c r="M503" i="4"/>
  <c r="I503" i="4"/>
  <c r="AJ502" i="4"/>
  <c r="AI502" i="4" s="1"/>
  <c r="AA502" i="4"/>
  <c r="Z502" i="4"/>
  <c r="Y502" i="4"/>
  <c r="X502" i="4"/>
  <c r="W502" i="4"/>
  <c r="V502" i="4"/>
  <c r="U502" i="4"/>
  <c r="T502" i="4"/>
  <c r="S502" i="4"/>
  <c r="R502" i="4"/>
  <c r="Q502" i="4"/>
  <c r="P502" i="4"/>
  <c r="O502" i="4"/>
  <c r="N502" i="4"/>
  <c r="M502" i="4"/>
  <c r="I502" i="4"/>
  <c r="AJ501" i="4"/>
  <c r="AI501" i="4" s="1"/>
  <c r="AA501" i="4"/>
  <c r="Z501" i="4"/>
  <c r="Y501" i="4"/>
  <c r="X501" i="4"/>
  <c r="W501" i="4"/>
  <c r="V501" i="4"/>
  <c r="U501" i="4"/>
  <c r="T501" i="4"/>
  <c r="S501" i="4"/>
  <c r="R501" i="4"/>
  <c r="Q501" i="4"/>
  <c r="P501" i="4"/>
  <c r="O501" i="4"/>
  <c r="N501" i="4"/>
  <c r="M501" i="4"/>
  <c r="I501" i="4"/>
  <c r="AJ500" i="4"/>
  <c r="AI500" i="4" s="1"/>
  <c r="AA500" i="4"/>
  <c r="Z500" i="4"/>
  <c r="Y500" i="4"/>
  <c r="X500" i="4"/>
  <c r="W500" i="4"/>
  <c r="V500" i="4"/>
  <c r="U500" i="4"/>
  <c r="T500" i="4"/>
  <c r="S500" i="4"/>
  <c r="R500" i="4"/>
  <c r="Q500" i="4"/>
  <c r="P500" i="4"/>
  <c r="O500" i="4"/>
  <c r="N500" i="4"/>
  <c r="M500" i="4"/>
  <c r="I500" i="4"/>
  <c r="AJ499" i="4"/>
  <c r="AI499" i="4" s="1"/>
  <c r="AA499" i="4"/>
  <c r="Z499" i="4"/>
  <c r="Y499" i="4"/>
  <c r="X499" i="4"/>
  <c r="W499" i="4"/>
  <c r="V499" i="4"/>
  <c r="U499" i="4"/>
  <c r="T499" i="4"/>
  <c r="S499" i="4"/>
  <c r="R499" i="4"/>
  <c r="Q499" i="4"/>
  <c r="P499" i="4"/>
  <c r="O499" i="4"/>
  <c r="N499" i="4"/>
  <c r="M499" i="4"/>
  <c r="I499" i="4"/>
  <c r="AJ498" i="4"/>
  <c r="AI498" i="4" s="1"/>
  <c r="AA498" i="4"/>
  <c r="Z498" i="4"/>
  <c r="Y498" i="4"/>
  <c r="X498" i="4"/>
  <c r="W498" i="4"/>
  <c r="V498" i="4"/>
  <c r="U498" i="4"/>
  <c r="T498" i="4"/>
  <c r="S498" i="4"/>
  <c r="R498" i="4"/>
  <c r="Q498" i="4"/>
  <c r="P498" i="4"/>
  <c r="O498" i="4"/>
  <c r="N498" i="4"/>
  <c r="M498" i="4"/>
  <c r="I498" i="4"/>
  <c r="AJ497" i="4"/>
  <c r="AI497" i="4" s="1"/>
  <c r="AA497" i="4"/>
  <c r="Z497" i="4"/>
  <c r="Y497" i="4"/>
  <c r="X497" i="4"/>
  <c r="W497" i="4"/>
  <c r="V497" i="4"/>
  <c r="U497" i="4"/>
  <c r="T497" i="4"/>
  <c r="S497" i="4"/>
  <c r="R497" i="4"/>
  <c r="Q497" i="4"/>
  <c r="P497" i="4"/>
  <c r="O497" i="4"/>
  <c r="N497" i="4"/>
  <c r="M497" i="4"/>
  <c r="I497" i="4"/>
  <c r="AJ496" i="4"/>
  <c r="AI496" i="4" s="1"/>
  <c r="AA496" i="4"/>
  <c r="Z496" i="4"/>
  <c r="Y496" i="4"/>
  <c r="X496" i="4"/>
  <c r="W496" i="4"/>
  <c r="V496" i="4"/>
  <c r="U496" i="4"/>
  <c r="T496" i="4"/>
  <c r="S496" i="4"/>
  <c r="R496" i="4"/>
  <c r="Q496" i="4"/>
  <c r="P496" i="4"/>
  <c r="O496" i="4"/>
  <c r="N496" i="4"/>
  <c r="M496" i="4"/>
  <c r="I496" i="4"/>
  <c r="AJ495" i="4"/>
  <c r="AI495" i="4" s="1"/>
  <c r="AA495" i="4"/>
  <c r="Z495" i="4"/>
  <c r="Y495" i="4"/>
  <c r="X495" i="4"/>
  <c r="W495" i="4"/>
  <c r="V495" i="4"/>
  <c r="U495" i="4"/>
  <c r="T495" i="4"/>
  <c r="S495" i="4"/>
  <c r="R495" i="4"/>
  <c r="Q495" i="4"/>
  <c r="P495" i="4"/>
  <c r="O495" i="4"/>
  <c r="N495" i="4"/>
  <c r="M495" i="4"/>
  <c r="I495" i="4"/>
  <c r="AJ494" i="4"/>
  <c r="AI494" i="4" s="1"/>
  <c r="AA494" i="4"/>
  <c r="Z494" i="4"/>
  <c r="Y494" i="4"/>
  <c r="X494" i="4"/>
  <c r="W494" i="4"/>
  <c r="V494" i="4"/>
  <c r="U494" i="4"/>
  <c r="T494" i="4"/>
  <c r="S494" i="4"/>
  <c r="R494" i="4"/>
  <c r="Q494" i="4"/>
  <c r="P494" i="4"/>
  <c r="O494" i="4"/>
  <c r="N494" i="4"/>
  <c r="M494" i="4"/>
  <c r="I494" i="4"/>
  <c r="AJ493" i="4"/>
  <c r="AI493" i="4" s="1"/>
  <c r="AA493" i="4"/>
  <c r="Z493" i="4"/>
  <c r="Y493" i="4"/>
  <c r="X493" i="4"/>
  <c r="W493" i="4"/>
  <c r="V493" i="4"/>
  <c r="U493" i="4"/>
  <c r="T493" i="4"/>
  <c r="S493" i="4"/>
  <c r="R493" i="4"/>
  <c r="Q493" i="4"/>
  <c r="P493" i="4"/>
  <c r="O493" i="4"/>
  <c r="N493" i="4"/>
  <c r="M493" i="4"/>
  <c r="I493" i="4"/>
  <c r="AJ492" i="4"/>
  <c r="AI492" i="4" s="1"/>
  <c r="AA492" i="4"/>
  <c r="Z492" i="4"/>
  <c r="Y492" i="4"/>
  <c r="X492" i="4"/>
  <c r="W492" i="4"/>
  <c r="V492" i="4"/>
  <c r="U492" i="4"/>
  <c r="T492" i="4"/>
  <c r="S492" i="4"/>
  <c r="R492" i="4"/>
  <c r="Q492" i="4"/>
  <c r="P492" i="4"/>
  <c r="O492" i="4"/>
  <c r="N492" i="4"/>
  <c r="M492" i="4"/>
  <c r="I492" i="4"/>
  <c r="AJ491" i="4"/>
  <c r="AI491" i="4" s="1"/>
  <c r="AA491" i="4"/>
  <c r="Z491" i="4"/>
  <c r="Y491" i="4"/>
  <c r="X491" i="4"/>
  <c r="W491" i="4"/>
  <c r="V491" i="4"/>
  <c r="U491" i="4"/>
  <c r="T491" i="4"/>
  <c r="S491" i="4"/>
  <c r="R491" i="4"/>
  <c r="Q491" i="4"/>
  <c r="P491" i="4"/>
  <c r="O491" i="4"/>
  <c r="N491" i="4"/>
  <c r="M491" i="4"/>
  <c r="I491" i="4"/>
  <c r="AJ490" i="4"/>
  <c r="AI490" i="4" s="1"/>
  <c r="AA490" i="4"/>
  <c r="Z490" i="4"/>
  <c r="Y490" i="4"/>
  <c r="X490" i="4"/>
  <c r="W490" i="4"/>
  <c r="V490" i="4"/>
  <c r="U490" i="4"/>
  <c r="T490" i="4"/>
  <c r="S490" i="4"/>
  <c r="R490" i="4"/>
  <c r="Q490" i="4"/>
  <c r="P490" i="4"/>
  <c r="O490" i="4"/>
  <c r="N490" i="4"/>
  <c r="M490" i="4"/>
  <c r="I490" i="4"/>
  <c r="AJ489" i="4"/>
  <c r="AI489" i="4" s="1"/>
  <c r="AA489" i="4"/>
  <c r="Z489" i="4"/>
  <c r="Y489" i="4"/>
  <c r="X489" i="4"/>
  <c r="W489" i="4"/>
  <c r="V489" i="4"/>
  <c r="U489" i="4"/>
  <c r="T489" i="4"/>
  <c r="S489" i="4"/>
  <c r="R489" i="4"/>
  <c r="Q489" i="4"/>
  <c r="P489" i="4"/>
  <c r="O489" i="4"/>
  <c r="N489" i="4"/>
  <c r="M489" i="4"/>
  <c r="I489" i="4"/>
  <c r="AJ488" i="4"/>
  <c r="AI488" i="4" s="1"/>
  <c r="AA488" i="4"/>
  <c r="Z488" i="4"/>
  <c r="Y488" i="4"/>
  <c r="X488" i="4"/>
  <c r="W488" i="4"/>
  <c r="V488" i="4"/>
  <c r="U488" i="4"/>
  <c r="T488" i="4"/>
  <c r="S488" i="4"/>
  <c r="R488" i="4"/>
  <c r="Q488" i="4"/>
  <c r="P488" i="4"/>
  <c r="O488" i="4"/>
  <c r="N488" i="4"/>
  <c r="M488" i="4"/>
  <c r="I488" i="4"/>
  <c r="AJ487" i="4"/>
  <c r="AI487" i="4" s="1"/>
  <c r="AA487" i="4"/>
  <c r="Z487" i="4"/>
  <c r="Y487" i="4"/>
  <c r="X487" i="4"/>
  <c r="W487" i="4"/>
  <c r="V487" i="4"/>
  <c r="U487" i="4"/>
  <c r="T487" i="4"/>
  <c r="S487" i="4"/>
  <c r="R487" i="4"/>
  <c r="Q487" i="4"/>
  <c r="P487" i="4"/>
  <c r="O487" i="4"/>
  <c r="N487" i="4"/>
  <c r="M487" i="4"/>
  <c r="I487" i="4"/>
  <c r="AJ486" i="4"/>
  <c r="AI486" i="4" s="1"/>
  <c r="AA486" i="4"/>
  <c r="Z486" i="4"/>
  <c r="Y486" i="4"/>
  <c r="X486" i="4"/>
  <c r="W486" i="4"/>
  <c r="V486" i="4"/>
  <c r="U486" i="4"/>
  <c r="T486" i="4"/>
  <c r="S486" i="4"/>
  <c r="R486" i="4"/>
  <c r="Q486" i="4"/>
  <c r="P486" i="4"/>
  <c r="O486" i="4"/>
  <c r="N486" i="4"/>
  <c r="M486" i="4"/>
  <c r="I486" i="4"/>
  <c r="AJ485" i="4"/>
  <c r="AI485" i="4" s="1"/>
  <c r="AA485" i="4"/>
  <c r="Z485" i="4"/>
  <c r="Y485" i="4"/>
  <c r="X485" i="4"/>
  <c r="W485" i="4"/>
  <c r="V485" i="4"/>
  <c r="U485" i="4"/>
  <c r="T485" i="4"/>
  <c r="S485" i="4"/>
  <c r="R485" i="4"/>
  <c r="Q485" i="4"/>
  <c r="P485" i="4"/>
  <c r="O485" i="4"/>
  <c r="N485" i="4"/>
  <c r="M485" i="4"/>
  <c r="I485" i="4"/>
  <c r="AJ484" i="4"/>
  <c r="AI484" i="4" s="1"/>
  <c r="AA484" i="4"/>
  <c r="Z484" i="4"/>
  <c r="Y484" i="4"/>
  <c r="X484" i="4"/>
  <c r="W484" i="4"/>
  <c r="V484" i="4"/>
  <c r="U484" i="4"/>
  <c r="T484" i="4"/>
  <c r="S484" i="4"/>
  <c r="R484" i="4"/>
  <c r="Q484" i="4"/>
  <c r="P484" i="4"/>
  <c r="O484" i="4"/>
  <c r="N484" i="4"/>
  <c r="M484" i="4"/>
  <c r="I484" i="4"/>
  <c r="AJ483" i="4"/>
  <c r="AI483" i="4" s="1"/>
  <c r="AA483" i="4"/>
  <c r="Z483" i="4"/>
  <c r="Y483" i="4"/>
  <c r="X483" i="4"/>
  <c r="W483" i="4"/>
  <c r="V483" i="4"/>
  <c r="U483" i="4"/>
  <c r="T483" i="4"/>
  <c r="S483" i="4"/>
  <c r="R483" i="4"/>
  <c r="Q483" i="4"/>
  <c r="P483" i="4"/>
  <c r="O483" i="4"/>
  <c r="N483" i="4"/>
  <c r="M483" i="4"/>
  <c r="I483" i="4"/>
  <c r="AJ482" i="4"/>
  <c r="AI482" i="4" s="1"/>
  <c r="AA482" i="4"/>
  <c r="Z482" i="4"/>
  <c r="Y482" i="4"/>
  <c r="X482" i="4"/>
  <c r="W482" i="4"/>
  <c r="V482" i="4"/>
  <c r="U482" i="4"/>
  <c r="T482" i="4"/>
  <c r="S482" i="4"/>
  <c r="R482" i="4"/>
  <c r="Q482" i="4"/>
  <c r="P482" i="4"/>
  <c r="O482" i="4"/>
  <c r="N482" i="4"/>
  <c r="M482" i="4"/>
  <c r="I482" i="4"/>
  <c r="AJ481" i="4"/>
  <c r="AI481" i="4" s="1"/>
  <c r="AA481" i="4"/>
  <c r="Z481" i="4"/>
  <c r="Y481" i="4"/>
  <c r="X481" i="4"/>
  <c r="W481" i="4"/>
  <c r="V481" i="4"/>
  <c r="U481" i="4"/>
  <c r="T481" i="4"/>
  <c r="S481" i="4"/>
  <c r="R481" i="4"/>
  <c r="Q481" i="4"/>
  <c r="P481" i="4"/>
  <c r="O481" i="4"/>
  <c r="N481" i="4"/>
  <c r="M481" i="4"/>
  <c r="I481" i="4"/>
  <c r="AJ480" i="4"/>
  <c r="AI480" i="4" s="1"/>
  <c r="AA480" i="4"/>
  <c r="Z480" i="4"/>
  <c r="Y480" i="4"/>
  <c r="X480" i="4"/>
  <c r="W480" i="4"/>
  <c r="V480" i="4"/>
  <c r="U480" i="4"/>
  <c r="T480" i="4"/>
  <c r="S480" i="4"/>
  <c r="R480" i="4"/>
  <c r="Q480" i="4"/>
  <c r="P480" i="4"/>
  <c r="O480" i="4"/>
  <c r="N480" i="4"/>
  <c r="M480" i="4"/>
  <c r="I480" i="4"/>
  <c r="AJ479" i="4"/>
  <c r="AI479" i="4" s="1"/>
  <c r="AA479" i="4"/>
  <c r="Z479" i="4"/>
  <c r="Y479" i="4"/>
  <c r="X479" i="4"/>
  <c r="W479" i="4"/>
  <c r="V479" i="4"/>
  <c r="U479" i="4"/>
  <c r="T479" i="4"/>
  <c r="S479" i="4"/>
  <c r="R479" i="4"/>
  <c r="Q479" i="4"/>
  <c r="P479" i="4"/>
  <c r="O479" i="4"/>
  <c r="N479" i="4"/>
  <c r="M479" i="4"/>
  <c r="I479" i="4"/>
  <c r="AJ478" i="4"/>
  <c r="AI478" i="4" s="1"/>
  <c r="AA478" i="4"/>
  <c r="Z478" i="4"/>
  <c r="Y478" i="4"/>
  <c r="X478" i="4"/>
  <c r="W478" i="4"/>
  <c r="V478" i="4"/>
  <c r="U478" i="4"/>
  <c r="T478" i="4"/>
  <c r="S478" i="4"/>
  <c r="R478" i="4"/>
  <c r="Q478" i="4"/>
  <c r="P478" i="4"/>
  <c r="O478" i="4"/>
  <c r="N478" i="4"/>
  <c r="M478" i="4"/>
  <c r="I478" i="4"/>
  <c r="AJ477" i="4"/>
  <c r="AI477" i="4" s="1"/>
  <c r="AA477" i="4"/>
  <c r="Z477" i="4"/>
  <c r="Y477" i="4"/>
  <c r="X477" i="4"/>
  <c r="W477" i="4"/>
  <c r="V477" i="4"/>
  <c r="U477" i="4"/>
  <c r="T477" i="4"/>
  <c r="S477" i="4"/>
  <c r="R477" i="4"/>
  <c r="Q477" i="4"/>
  <c r="P477" i="4"/>
  <c r="O477" i="4"/>
  <c r="N477" i="4"/>
  <c r="M477" i="4"/>
  <c r="I477" i="4"/>
  <c r="AJ476" i="4"/>
  <c r="AI476" i="4" s="1"/>
  <c r="AA476" i="4"/>
  <c r="Z476" i="4"/>
  <c r="Y476" i="4"/>
  <c r="X476" i="4"/>
  <c r="W476" i="4"/>
  <c r="V476" i="4"/>
  <c r="U476" i="4"/>
  <c r="T476" i="4"/>
  <c r="S476" i="4"/>
  <c r="R476" i="4"/>
  <c r="Q476" i="4"/>
  <c r="P476" i="4"/>
  <c r="O476" i="4"/>
  <c r="N476" i="4"/>
  <c r="M476" i="4"/>
  <c r="I476" i="4"/>
  <c r="AJ475" i="4"/>
  <c r="AI475" i="4" s="1"/>
  <c r="AA475" i="4"/>
  <c r="Z475" i="4"/>
  <c r="Y475" i="4"/>
  <c r="X475" i="4"/>
  <c r="W475" i="4"/>
  <c r="V475" i="4"/>
  <c r="U475" i="4"/>
  <c r="T475" i="4"/>
  <c r="S475" i="4"/>
  <c r="R475" i="4"/>
  <c r="Q475" i="4"/>
  <c r="P475" i="4"/>
  <c r="O475" i="4"/>
  <c r="N475" i="4"/>
  <c r="M475" i="4"/>
  <c r="I475" i="4"/>
  <c r="AJ474" i="4"/>
  <c r="AI474" i="4" s="1"/>
  <c r="AA474" i="4"/>
  <c r="Z474" i="4"/>
  <c r="Y474" i="4"/>
  <c r="X474" i="4"/>
  <c r="W474" i="4"/>
  <c r="V474" i="4"/>
  <c r="U474" i="4"/>
  <c r="T474" i="4"/>
  <c r="S474" i="4"/>
  <c r="R474" i="4"/>
  <c r="Q474" i="4"/>
  <c r="P474" i="4"/>
  <c r="O474" i="4"/>
  <c r="N474" i="4"/>
  <c r="M474" i="4"/>
  <c r="I474" i="4"/>
  <c r="AJ473" i="4"/>
  <c r="AI473" i="4" s="1"/>
  <c r="AA473" i="4"/>
  <c r="Z473" i="4"/>
  <c r="Y473" i="4"/>
  <c r="X473" i="4"/>
  <c r="W473" i="4"/>
  <c r="V473" i="4"/>
  <c r="U473" i="4"/>
  <c r="T473" i="4"/>
  <c r="S473" i="4"/>
  <c r="R473" i="4"/>
  <c r="Q473" i="4"/>
  <c r="P473" i="4"/>
  <c r="O473" i="4"/>
  <c r="N473" i="4"/>
  <c r="M473" i="4"/>
  <c r="I473" i="4"/>
  <c r="AJ472" i="4"/>
  <c r="AI472" i="4" s="1"/>
  <c r="AA472" i="4"/>
  <c r="Z472" i="4"/>
  <c r="Y472" i="4"/>
  <c r="X472" i="4"/>
  <c r="W472" i="4"/>
  <c r="V472" i="4"/>
  <c r="U472" i="4"/>
  <c r="T472" i="4"/>
  <c r="S472" i="4"/>
  <c r="R472" i="4"/>
  <c r="Q472" i="4"/>
  <c r="P472" i="4"/>
  <c r="O472" i="4"/>
  <c r="N472" i="4"/>
  <c r="M472" i="4"/>
  <c r="I472" i="4"/>
  <c r="AJ471" i="4"/>
  <c r="AI471" i="4" s="1"/>
  <c r="AA471" i="4"/>
  <c r="Z471" i="4"/>
  <c r="Y471" i="4"/>
  <c r="X471" i="4"/>
  <c r="W471" i="4"/>
  <c r="V471" i="4"/>
  <c r="U471" i="4"/>
  <c r="T471" i="4"/>
  <c r="S471" i="4"/>
  <c r="R471" i="4"/>
  <c r="Q471" i="4"/>
  <c r="P471" i="4"/>
  <c r="O471" i="4"/>
  <c r="N471" i="4"/>
  <c r="M471" i="4"/>
  <c r="I471" i="4"/>
  <c r="AJ470" i="4"/>
  <c r="AI470" i="4" s="1"/>
  <c r="AA470" i="4"/>
  <c r="Z470" i="4"/>
  <c r="Y470" i="4"/>
  <c r="X470" i="4"/>
  <c r="W470" i="4"/>
  <c r="V470" i="4"/>
  <c r="U470" i="4"/>
  <c r="T470" i="4"/>
  <c r="S470" i="4"/>
  <c r="R470" i="4"/>
  <c r="Q470" i="4"/>
  <c r="P470" i="4"/>
  <c r="O470" i="4"/>
  <c r="N470" i="4"/>
  <c r="M470" i="4"/>
  <c r="I470" i="4"/>
  <c r="AJ469" i="4"/>
  <c r="AI469" i="4" s="1"/>
  <c r="AA469" i="4"/>
  <c r="Z469" i="4"/>
  <c r="Y469" i="4"/>
  <c r="X469" i="4"/>
  <c r="W469" i="4"/>
  <c r="V469" i="4"/>
  <c r="U469" i="4"/>
  <c r="T469" i="4"/>
  <c r="S469" i="4"/>
  <c r="R469" i="4"/>
  <c r="Q469" i="4"/>
  <c r="P469" i="4"/>
  <c r="O469" i="4"/>
  <c r="N469" i="4"/>
  <c r="M469" i="4"/>
  <c r="I469" i="4"/>
  <c r="AJ468" i="4"/>
  <c r="AI468" i="4" s="1"/>
  <c r="AA468" i="4"/>
  <c r="Z468" i="4"/>
  <c r="Y468" i="4"/>
  <c r="X468" i="4"/>
  <c r="W468" i="4"/>
  <c r="V468" i="4"/>
  <c r="U468" i="4"/>
  <c r="T468" i="4"/>
  <c r="S468" i="4"/>
  <c r="R468" i="4"/>
  <c r="Q468" i="4"/>
  <c r="P468" i="4"/>
  <c r="O468" i="4"/>
  <c r="N468" i="4"/>
  <c r="M468" i="4"/>
  <c r="I468" i="4"/>
  <c r="AJ467" i="4"/>
  <c r="AI467" i="4" s="1"/>
  <c r="AA467" i="4"/>
  <c r="Z467" i="4"/>
  <c r="Y467" i="4"/>
  <c r="X467" i="4"/>
  <c r="W467" i="4"/>
  <c r="V467" i="4"/>
  <c r="U467" i="4"/>
  <c r="T467" i="4"/>
  <c r="S467" i="4"/>
  <c r="R467" i="4"/>
  <c r="Q467" i="4"/>
  <c r="P467" i="4"/>
  <c r="O467" i="4"/>
  <c r="N467" i="4"/>
  <c r="M467" i="4"/>
  <c r="I467" i="4"/>
  <c r="AJ466" i="4"/>
  <c r="AI466" i="4" s="1"/>
  <c r="AA466" i="4"/>
  <c r="Z466" i="4"/>
  <c r="Y466" i="4"/>
  <c r="X466" i="4"/>
  <c r="W466" i="4"/>
  <c r="V466" i="4"/>
  <c r="U466" i="4"/>
  <c r="T466" i="4"/>
  <c r="S466" i="4"/>
  <c r="R466" i="4"/>
  <c r="Q466" i="4"/>
  <c r="P466" i="4"/>
  <c r="O466" i="4"/>
  <c r="N466" i="4"/>
  <c r="M466" i="4"/>
  <c r="I466" i="4"/>
  <c r="AJ465" i="4"/>
  <c r="AI465" i="4" s="1"/>
  <c r="AA465" i="4"/>
  <c r="Z465" i="4"/>
  <c r="Y465" i="4"/>
  <c r="X465" i="4"/>
  <c r="W465" i="4"/>
  <c r="V465" i="4"/>
  <c r="U465" i="4"/>
  <c r="T465" i="4"/>
  <c r="S465" i="4"/>
  <c r="R465" i="4"/>
  <c r="Q465" i="4"/>
  <c r="P465" i="4"/>
  <c r="O465" i="4"/>
  <c r="N465" i="4"/>
  <c r="M465" i="4"/>
  <c r="I465" i="4"/>
  <c r="AJ464" i="4"/>
  <c r="AI464" i="4" s="1"/>
  <c r="AA464" i="4"/>
  <c r="Z464" i="4"/>
  <c r="Y464" i="4"/>
  <c r="X464" i="4"/>
  <c r="W464" i="4"/>
  <c r="V464" i="4"/>
  <c r="U464" i="4"/>
  <c r="T464" i="4"/>
  <c r="S464" i="4"/>
  <c r="R464" i="4"/>
  <c r="Q464" i="4"/>
  <c r="P464" i="4"/>
  <c r="O464" i="4"/>
  <c r="N464" i="4"/>
  <c r="M464" i="4"/>
  <c r="I464" i="4"/>
  <c r="AJ463" i="4"/>
  <c r="AI463" i="4" s="1"/>
  <c r="AA463" i="4"/>
  <c r="Z463" i="4"/>
  <c r="Y463" i="4"/>
  <c r="X463" i="4"/>
  <c r="W463" i="4"/>
  <c r="V463" i="4"/>
  <c r="U463" i="4"/>
  <c r="T463" i="4"/>
  <c r="S463" i="4"/>
  <c r="R463" i="4"/>
  <c r="Q463" i="4"/>
  <c r="P463" i="4"/>
  <c r="O463" i="4"/>
  <c r="N463" i="4"/>
  <c r="M463" i="4"/>
  <c r="I463" i="4"/>
  <c r="AJ462" i="4"/>
  <c r="AI462" i="4" s="1"/>
  <c r="AA462" i="4"/>
  <c r="Z462" i="4"/>
  <c r="Y462" i="4"/>
  <c r="X462" i="4"/>
  <c r="W462" i="4"/>
  <c r="V462" i="4"/>
  <c r="U462" i="4"/>
  <c r="T462" i="4"/>
  <c r="S462" i="4"/>
  <c r="R462" i="4"/>
  <c r="Q462" i="4"/>
  <c r="P462" i="4"/>
  <c r="O462" i="4"/>
  <c r="N462" i="4"/>
  <c r="M462" i="4"/>
  <c r="I462" i="4"/>
  <c r="AJ461" i="4"/>
  <c r="AI461" i="4" s="1"/>
  <c r="AA461" i="4"/>
  <c r="Z461" i="4"/>
  <c r="Y461" i="4"/>
  <c r="X461" i="4"/>
  <c r="W461" i="4"/>
  <c r="V461" i="4"/>
  <c r="U461" i="4"/>
  <c r="T461" i="4"/>
  <c r="S461" i="4"/>
  <c r="R461" i="4"/>
  <c r="Q461" i="4"/>
  <c r="P461" i="4"/>
  <c r="O461" i="4"/>
  <c r="N461" i="4"/>
  <c r="M461" i="4"/>
  <c r="I461" i="4"/>
  <c r="AJ460" i="4"/>
  <c r="AI460" i="4" s="1"/>
  <c r="AA460" i="4"/>
  <c r="Z460" i="4"/>
  <c r="Y460" i="4"/>
  <c r="X460" i="4"/>
  <c r="W460" i="4"/>
  <c r="V460" i="4"/>
  <c r="U460" i="4"/>
  <c r="T460" i="4"/>
  <c r="S460" i="4"/>
  <c r="R460" i="4"/>
  <c r="Q460" i="4"/>
  <c r="P460" i="4"/>
  <c r="O460" i="4"/>
  <c r="N460" i="4"/>
  <c r="M460" i="4"/>
  <c r="I460" i="4"/>
  <c r="AJ459" i="4"/>
  <c r="AI459" i="4" s="1"/>
  <c r="AA459" i="4"/>
  <c r="Z459" i="4"/>
  <c r="Y459" i="4"/>
  <c r="X459" i="4"/>
  <c r="W459" i="4"/>
  <c r="V459" i="4"/>
  <c r="U459" i="4"/>
  <c r="T459" i="4"/>
  <c r="S459" i="4"/>
  <c r="R459" i="4"/>
  <c r="Q459" i="4"/>
  <c r="P459" i="4"/>
  <c r="O459" i="4"/>
  <c r="N459" i="4"/>
  <c r="M459" i="4"/>
  <c r="I459" i="4"/>
  <c r="AJ458" i="4"/>
  <c r="AI458" i="4" s="1"/>
  <c r="AA458" i="4"/>
  <c r="Z458" i="4"/>
  <c r="Y458" i="4"/>
  <c r="X458" i="4"/>
  <c r="W458" i="4"/>
  <c r="V458" i="4"/>
  <c r="U458" i="4"/>
  <c r="T458" i="4"/>
  <c r="S458" i="4"/>
  <c r="R458" i="4"/>
  <c r="Q458" i="4"/>
  <c r="P458" i="4"/>
  <c r="O458" i="4"/>
  <c r="N458" i="4"/>
  <c r="M458" i="4"/>
  <c r="I458" i="4"/>
  <c r="AJ457" i="4"/>
  <c r="AI457" i="4" s="1"/>
  <c r="AA457" i="4"/>
  <c r="Z457" i="4"/>
  <c r="Y457" i="4"/>
  <c r="X457" i="4"/>
  <c r="W457" i="4"/>
  <c r="V457" i="4"/>
  <c r="U457" i="4"/>
  <c r="T457" i="4"/>
  <c r="S457" i="4"/>
  <c r="R457" i="4"/>
  <c r="Q457" i="4"/>
  <c r="P457" i="4"/>
  <c r="O457" i="4"/>
  <c r="N457" i="4"/>
  <c r="M457" i="4"/>
  <c r="I457" i="4"/>
  <c r="AJ456" i="4"/>
  <c r="AI456" i="4" s="1"/>
  <c r="AA456" i="4"/>
  <c r="Z456" i="4"/>
  <c r="Y456" i="4"/>
  <c r="X456" i="4"/>
  <c r="W456" i="4"/>
  <c r="V456" i="4"/>
  <c r="U456" i="4"/>
  <c r="T456" i="4"/>
  <c r="S456" i="4"/>
  <c r="R456" i="4"/>
  <c r="Q456" i="4"/>
  <c r="P456" i="4"/>
  <c r="O456" i="4"/>
  <c r="N456" i="4"/>
  <c r="M456" i="4"/>
  <c r="I456" i="4"/>
  <c r="AJ455" i="4"/>
  <c r="AI455" i="4" s="1"/>
  <c r="AA455" i="4"/>
  <c r="Z455" i="4"/>
  <c r="Y455" i="4"/>
  <c r="X455" i="4"/>
  <c r="W455" i="4"/>
  <c r="V455" i="4"/>
  <c r="U455" i="4"/>
  <c r="T455" i="4"/>
  <c r="S455" i="4"/>
  <c r="R455" i="4"/>
  <c r="Q455" i="4"/>
  <c r="P455" i="4"/>
  <c r="O455" i="4"/>
  <c r="N455" i="4"/>
  <c r="M455" i="4"/>
  <c r="I455" i="4"/>
  <c r="AJ454" i="4"/>
  <c r="AI454" i="4" s="1"/>
  <c r="AA454" i="4"/>
  <c r="Z454" i="4"/>
  <c r="Y454" i="4"/>
  <c r="X454" i="4"/>
  <c r="W454" i="4"/>
  <c r="V454" i="4"/>
  <c r="U454" i="4"/>
  <c r="T454" i="4"/>
  <c r="S454" i="4"/>
  <c r="R454" i="4"/>
  <c r="Q454" i="4"/>
  <c r="P454" i="4"/>
  <c r="O454" i="4"/>
  <c r="N454" i="4"/>
  <c r="M454" i="4"/>
  <c r="I454" i="4"/>
  <c r="AJ453" i="4"/>
  <c r="AI453" i="4" s="1"/>
  <c r="AA453" i="4"/>
  <c r="Z453" i="4"/>
  <c r="Y453" i="4"/>
  <c r="X453" i="4"/>
  <c r="W453" i="4"/>
  <c r="V453" i="4"/>
  <c r="U453" i="4"/>
  <c r="T453" i="4"/>
  <c r="S453" i="4"/>
  <c r="R453" i="4"/>
  <c r="Q453" i="4"/>
  <c r="P453" i="4"/>
  <c r="O453" i="4"/>
  <c r="N453" i="4"/>
  <c r="M453" i="4"/>
  <c r="I453" i="4"/>
  <c r="AJ452" i="4"/>
  <c r="AI452" i="4" s="1"/>
  <c r="AA452" i="4"/>
  <c r="Z452" i="4"/>
  <c r="Y452" i="4"/>
  <c r="X452" i="4"/>
  <c r="W452" i="4"/>
  <c r="V452" i="4"/>
  <c r="U452" i="4"/>
  <c r="T452" i="4"/>
  <c r="S452" i="4"/>
  <c r="R452" i="4"/>
  <c r="Q452" i="4"/>
  <c r="P452" i="4"/>
  <c r="O452" i="4"/>
  <c r="N452" i="4"/>
  <c r="M452" i="4"/>
  <c r="I452" i="4"/>
  <c r="AJ451" i="4"/>
  <c r="AI451" i="4" s="1"/>
  <c r="AA451" i="4"/>
  <c r="Z451" i="4"/>
  <c r="Y451" i="4"/>
  <c r="X451" i="4"/>
  <c r="W451" i="4"/>
  <c r="V451" i="4"/>
  <c r="U451" i="4"/>
  <c r="T451" i="4"/>
  <c r="S451" i="4"/>
  <c r="R451" i="4"/>
  <c r="Q451" i="4"/>
  <c r="P451" i="4"/>
  <c r="O451" i="4"/>
  <c r="N451" i="4"/>
  <c r="M451" i="4"/>
  <c r="I451" i="4"/>
  <c r="AJ450" i="4"/>
  <c r="AI450" i="4" s="1"/>
  <c r="AA450" i="4"/>
  <c r="Z450" i="4"/>
  <c r="Y450" i="4"/>
  <c r="X450" i="4"/>
  <c r="W450" i="4"/>
  <c r="V450" i="4"/>
  <c r="U450" i="4"/>
  <c r="T450" i="4"/>
  <c r="S450" i="4"/>
  <c r="R450" i="4"/>
  <c r="Q450" i="4"/>
  <c r="P450" i="4"/>
  <c r="O450" i="4"/>
  <c r="N450" i="4"/>
  <c r="M450" i="4"/>
  <c r="I450" i="4"/>
  <c r="AJ449" i="4"/>
  <c r="AI449" i="4" s="1"/>
  <c r="AA449" i="4"/>
  <c r="Z449" i="4"/>
  <c r="Y449" i="4"/>
  <c r="X449" i="4"/>
  <c r="W449" i="4"/>
  <c r="V449" i="4"/>
  <c r="U449" i="4"/>
  <c r="T449" i="4"/>
  <c r="S449" i="4"/>
  <c r="R449" i="4"/>
  <c r="Q449" i="4"/>
  <c r="P449" i="4"/>
  <c r="O449" i="4"/>
  <c r="N449" i="4"/>
  <c r="M449" i="4"/>
  <c r="I449" i="4"/>
  <c r="AJ448" i="4"/>
  <c r="AI448" i="4" s="1"/>
  <c r="AA448" i="4"/>
  <c r="Z448" i="4"/>
  <c r="Y448" i="4"/>
  <c r="X448" i="4"/>
  <c r="W448" i="4"/>
  <c r="V448" i="4"/>
  <c r="U448" i="4"/>
  <c r="T448" i="4"/>
  <c r="S448" i="4"/>
  <c r="R448" i="4"/>
  <c r="Q448" i="4"/>
  <c r="P448" i="4"/>
  <c r="O448" i="4"/>
  <c r="N448" i="4"/>
  <c r="M448" i="4"/>
  <c r="I448" i="4"/>
  <c r="AJ447" i="4"/>
  <c r="AI447" i="4" s="1"/>
  <c r="AA447" i="4"/>
  <c r="Z447" i="4"/>
  <c r="Y447" i="4"/>
  <c r="X447" i="4"/>
  <c r="W447" i="4"/>
  <c r="V447" i="4"/>
  <c r="U447" i="4"/>
  <c r="T447" i="4"/>
  <c r="S447" i="4"/>
  <c r="R447" i="4"/>
  <c r="Q447" i="4"/>
  <c r="P447" i="4"/>
  <c r="O447" i="4"/>
  <c r="N447" i="4"/>
  <c r="M447" i="4"/>
  <c r="I447" i="4"/>
  <c r="AJ446" i="4"/>
  <c r="AI446" i="4" s="1"/>
  <c r="AA446" i="4"/>
  <c r="Z446" i="4"/>
  <c r="Y446" i="4"/>
  <c r="X446" i="4"/>
  <c r="W446" i="4"/>
  <c r="V446" i="4"/>
  <c r="U446" i="4"/>
  <c r="T446" i="4"/>
  <c r="S446" i="4"/>
  <c r="R446" i="4"/>
  <c r="Q446" i="4"/>
  <c r="P446" i="4"/>
  <c r="O446" i="4"/>
  <c r="N446" i="4"/>
  <c r="M446" i="4"/>
  <c r="I446" i="4"/>
  <c r="AJ445" i="4"/>
  <c r="AI445" i="4" s="1"/>
  <c r="AA445" i="4"/>
  <c r="Z445" i="4"/>
  <c r="Y445" i="4"/>
  <c r="X445" i="4"/>
  <c r="W445" i="4"/>
  <c r="V445" i="4"/>
  <c r="U445" i="4"/>
  <c r="T445" i="4"/>
  <c r="S445" i="4"/>
  <c r="R445" i="4"/>
  <c r="Q445" i="4"/>
  <c r="P445" i="4"/>
  <c r="O445" i="4"/>
  <c r="N445" i="4"/>
  <c r="M445" i="4"/>
  <c r="I445" i="4"/>
  <c r="AJ444" i="4"/>
  <c r="AI444" i="4" s="1"/>
  <c r="AA444" i="4"/>
  <c r="Z444" i="4"/>
  <c r="Y444" i="4"/>
  <c r="X444" i="4"/>
  <c r="W444" i="4"/>
  <c r="V444" i="4"/>
  <c r="U444" i="4"/>
  <c r="T444" i="4"/>
  <c r="S444" i="4"/>
  <c r="R444" i="4"/>
  <c r="Q444" i="4"/>
  <c r="P444" i="4"/>
  <c r="O444" i="4"/>
  <c r="N444" i="4"/>
  <c r="M444" i="4"/>
  <c r="I444" i="4"/>
  <c r="AJ443" i="4"/>
  <c r="AI443" i="4" s="1"/>
  <c r="AA443" i="4"/>
  <c r="Z443" i="4"/>
  <c r="Y443" i="4"/>
  <c r="X443" i="4"/>
  <c r="W443" i="4"/>
  <c r="V443" i="4"/>
  <c r="U443" i="4"/>
  <c r="T443" i="4"/>
  <c r="S443" i="4"/>
  <c r="R443" i="4"/>
  <c r="Q443" i="4"/>
  <c r="P443" i="4"/>
  <c r="O443" i="4"/>
  <c r="N443" i="4"/>
  <c r="M443" i="4"/>
  <c r="I443" i="4"/>
  <c r="AJ442" i="4"/>
  <c r="AI442" i="4" s="1"/>
  <c r="AA442" i="4"/>
  <c r="Z442" i="4"/>
  <c r="Y442" i="4"/>
  <c r="X442" i="4"/>
  <c r="W442" i="4"/>
  <c r="V442" i="4"/>
  <c r="U442" i="4"/>
  <c r="T442" i="4"/>
  <c r="S442" i="4"/>
  <c r="R442" i="4"/>
  <c r="Q442" i="4"/>
  <c r="P442" i="4"/>
  <c r="O442" i="4"/>
  <c r="N442" i="4"/>
  <c r="M442" i="4"/>
  <c r="I442" i="4"/>
  <c r="AJ441" i="4"/>
  <c r="AI441" i="4" s="1"/>
  <c r="AA441" i="4"/>
  <c r="Z441" i="4"/>
  <c r="Y441" i="4"/>
  <c r="X441" i="4"/>
  <c r="W441" i="4"/>
  <c r="V441" i="4"/>
  <c r="U441" i="4"/>
  <c r="T441" i="4"/>
  <c r="S441" i="4"/>
  <c r="R441" i="4"/>
  <c r="Q441" i="4"/>
  <c r="P441" i="4"/>
  <c r="O441" i="4"/>
  <c r="N441" i="4"/>
  <c r="M441" i="4"/>
  <c r="I441" i="4"/>
  <c r="AJ440" i="4"/>
  <c r="AI440" i="4" s="1"/>
  <c r="AA440" i="4"/>
  <c r="Z440" i="4"/>
  <c r="Y440" i="4"/>
  <c r="X440" i="4"/>
  <c r="W440" i="4"/>
  <c r="V440" i="4"/>
  <c r="U440" i="4"/>
  <c r="T440" i="4"/>
  <c r="S440" i="4"/>
  <c r="R440" i="4"/>
  <c r="Q440" i="4"/>
  <c r="P440" i="4"/>
  <c r="O440" i="4"/>
  <c r="N440" i="4"/>
  <c r="M440" i="4"/>
  <c r="I440" i="4"/>
  <c r="AJ439" i="4"/>
  <c r="AI439" i="4" s="1"/>
  <c r="AA439" i="4"/>
  <c r="Z439" i="4"/>
  <c r="Y439" i="4"/>
  <c r="X439" i="4"/>
  <c r="W439" i="4"/>
  <c r="V439" i="4"/>
  <c r="U439" i="4"/>
  <c r="T439" i="4"/>
  <c r="S439" i="4"/>
  <c r="R439" i="4"/>
  <c r="Q439" i="4"/>
  <c r="P439" i="4"/>
  <c r="O439" i="4"/>
  <c r="N439" i="4"/>
  <c r="M439" i="4"/>
  <c r="I439" i="4"/>
  <c r="AJ438" i="4"/>
  <c r="AI438" i="4" s="1"/>
  <c r="AA438" i="4"/>
  <c r="Z438" i="4"/>
  <c r="Y438" i="4"/>
  <c r="X438" i="4"/>
  <c r="W438" i="4"/>
  <c r="V438" i="4"/>
  <c r="U438" i="4"/>
  <c r="T438" i="4"/>
  <c r="S438" i="4"/>
  <c r="R438" i="4"/>
  <c r="Q438" i="4"/>
  <c r="P438" i="4"/>
  <c r="O438" i="4"/>
  <c r="N438" i="4"/>
  <c r="M438" i="4"/>
  <c r="I438" i="4"/>
  <c r="AJ437" i="4"/>
  <c r="AI437" i="4" s="1"/>
  <c r="AA437" i="4"/>
  <c r="Z437" i="4"/>
  <c r="Y437" i="4"/>
  <c r="X437" i="4"/>
  <c r="W437" i="4"/>
  <c r="V437" i="4"/>
  <c r="U437" i="4"/>
  <c r="T437" i="4"/>
  <c r="S437" i="4"/>
  <c r="R437" i="4"/>
  <c r="Q437" i="4"/>
  <c r="P437" i="4"/>
  <c r="O437" i="4"/>
  <c r="N437" i="4"/>
  <c r="M437" i="4"/>
  <c r="I437" i="4"/>
  <c r="AJ436" i="4"/>
  <c r="AI436" i="4" s="1"/>
  <c r="AA436" i="4"/>
  <c r="Z436" i="4"/>
  <c r="Y436" i="4"/>
  <c r="X436" i="4"/>
  <c r="W436" i="4"/>
  <c r="V436" i="4"/>
  <c r="U436" i="4"/>
  <c r="T436" i="4"/>
  <c r="S436" i="4"/>
  <c r="R436" i="4"/>
  <c r="Q436" i="4"/>
  <c r="P436" i="4"/>
  <c r="O436" i="4"/>
  <c r="N436" i="4"/>
  <c r="M436" i="4"/>
  <c r="I436" i="4"/>
  <c r="AJ435" i="4"/>
  <c r="AI435" i="4" s="1"/>
  <c r="AA435" i="4"/>
  <c r="Z435" i="4"/>
  <c r="Y435" i="4"/>
  <c r="X435" i="4"/>
  <c r="W435" i="4"/>
  <c r="V435" i="4"/>
  <c r="U435" i="4"/>
  <c r="T435" i="4"/>
  <c r="S435" i="4"/>
  <c r="R435" i="4"/>
  <c r="Q435" i="4"/>
  <c r="P435" i="4"/>
  <c r="O435" i="4"/>
  <c r="N435" i="4"/>
  <c r="M435" i="4"/>
  <c r="I435" i="4"/>
  <c r="AJ434" i="4"/>
  <c r="AI434" i="4" s="1"/>
  <c r="AA434" i="4"/>
  <c r="Z434" i="4"/>
  <c r="Y434" i="4"/>
  <c r="X434" i="4"/>
  <c r="W434" i="4"/>
  <c r="V434" i="4"/>
  <c r="U434" i="4"/>
  <c r="T434" i="4"/>
  <c r="S434" i="4"/>
  <c r="R434" i="4"/>
  <c r="Q434" i="4"/>
  <c r="P434" i="4"/>
  <c r="O434" i="4"/>
  <c r="N434" i="4"/>
  <c r="M434" i="4"/>
  <c r="I434" i="4"/>
  <c r="AJ433" i="4"/>
  <c r="AI433" i="4" s="1"/>
  <c r="AA433" i="4"/>
  <c r="Z433" i="4"/>
  <c r="Y433" i="4"/>
  <c r="X433" i="4"/>
  <c r="W433" i="4"/>
  <c r="V433" i="4"/>
  <c r="U433" i="4"/>
  <c r="T433" i="4"/>
  <c r="S433" i="4"/>
  <c r="R433" i="4"/>
  <c r="Q433" i="4"/>
  <c r="P433" i="4"/>
  <c r="O433" i="4"/>
  <c r="N433" i="4"/>
  <c r="M433" i="4"/>
  <c r="I433" i="4"/>
  <c r="AJ432" i="4"/>
  <c r="AI432" i="4" s="1"/>
  <c r="AA432" i="4"/>
  <c r="Z432" i="4"/>
  <c r="Y432" i="4"/>
  <c r="X432" i="4"/>
  <c r="W432" i="4"/>
  <c r="V432" i="4"/>
  <c r="U432" i="4"/>
  <c r="T432" i="4"/>
  <c r="S432" i="4"/>
  <c r="R432" i="4"/>
  <c r="Q432" i="4"/>
  <c r="P432" i="4"/>
  <c r="O432" i="4"/>
  <c r="N432" i="4"/>
  <c r="M432" i="4"/>
  <c r="I432" i="4"/>
  <c r="AJ431" i="4"/>
  <c r="AI431" i="4" s="1"/>
  <c r="AA431" i="4"/>
  <c r="Z431" i="4"/>
  <c r="Y431" i="4"/>
  <c r="X431" i="4"/>
  <c r="W431" i="4"/>
  <c r="V431" i="4"/>
  <c r="U431" i="4"/>
  <c r="T431" i="4"/>
  <c r="S431" i="4"/>
  <c r="R431" i="4"/>
  <c r="Q431" i="4"/>
  <c r="P431" i="4"/>
  <c r="O431" i="4"/>
  <c r="N431" i="4"/>
  <c r="M431" i="4"/>
  <c r="I431" i="4"/>
  <c r="AJ430" i="4"/>
  <c r="AI430" i="4" s="1"/>
  <c r="AA430" i="4"/>
  <c r="Z430" i="4"/>
  <c r="Y430" i="4"/>
  <c r="X430" i="4"/>
  <c r="W430" i="4"/>
  <c r="V430" i="4"/>
  <c r="U430" i="4"/>
  <c r="T430" i="4"/>
  <c r="S430" i="4"/>
  <c r="R430" i="4"/>
  <c r="Q430" i="4"/>
  <c r="P430" i="4"/>
  <c r="O430" i="4"/>
  <c r="N430" i="4"/>
  <c r="M430" i="4"/>
  <c r="I430" i="4"/>
  <c r="AJ429" i="4"/>
  <c r="AI429" i="4" s="1"/>
  <c r="AA429" i="4"/>
  <c r="Z429" i="4"/>
  <c r="Y429" i="4"/>
  <c r="X429" i="4"/>
  <c r="W429" i="4"/>
  <c r="V429" i="4"/>
  <c r="U429" i="4"/>
  <c r="T429" i="4"/>
  <c r="S429" i="4"/>
  <c r="R429" i="4"/>
  <c r="Q429" i="4"/>
  <c r="P429" i="4"/>
  <c r="O429" i="4"/>
  <c r="N429" i="4"/>
  <c r="M429" i="4"/>
  <c r="I429" i="4"/>
  <c r="AJ428" i="4"/>
  <c r="AI428" i="4" s="1"/>
  <c r="AA428" i="4"/>
  <c r="Z428" i="4"/>
  <c r="Y428" i="4"/>
  <c r="X428" i="4"/>
  <c r="W428" i="4"/>
  <c r="V428" i="4"/>
  <c r="U428" i="4"/>
  <c r="T428" i="4"/>
  <c r="S428" i="4"/>
  <c r="R428" i="4"/>
  <c r="Q428" i="4"/>
  <c r="P428" i="4"/>
  <c r="O428" i="4"/>
  <c r="N428" i="4"/>
  <c r="M428" i="4"/>
  <c r="I428" i="4"/>
  <c r="AJ427" i="4"/>
  <c r="AI427" i="4" s="1"/>
  <c r="AA427" i="4"/>
  <c r="Z427" i="4"/>
  <c r="Y427" i="4"/>
  <c r="X427" i="4"/>
  <c r="W427" i="4"/>
  <c r="V427" i="4"/>
  <c r="U427" i="4"/>
  <c r="T427" i="4"/>
  <c r="S427" i="4"/>
  <c r="R427" i="4"/>
  <c r="Q427" i="4"/>
  <c r="P427" i="4"/>
  <c r="O427" i="4"/>
  <c r="N427" i="4"/>
  <c r="M427" i="4"/>
  <c r="I427" i="4"/>
  <c r="AJ426" i="4"/>
  <c r="AI426" i="4" s="1"/>
  <c r="AA426" i="4"/>
  <c r="Z426" i="4"/>
  <c r="Y426" i="4"/>
  <c r="X426" i="4"/>
  <c r="W426" i="4"/>
  <c r="V426" i="4"/>
  <c r="U426" i="4"/>
  <c r="T426" i="4"/>
  <c r="S426" i="4"/>
  <c r="R426" i="4"/>
  <c r="Q426" i="4"/>
  <c r="P426" i="4"/>
  <c r="O426" i="4"/>
  <c r="N426" i="4"/>
  <c r="M426" i="4"/>
  <c r="I426" i="4"/>
  <c r="AJ425" i="4"/>
  <c r="AI425" i="4" s="1"/>
  <c r="AA425" i="4"/>
  <c r="Z425" i="4"/>
  <c r="Y425" i="4"/>
  <c r="X425" i="4"/>
  <c r="W425" i="4"/>
  <c r="V425" i="4"/>
  <c r="U425" i="4"/>
  <c r="T425" i="4"/>
  <c r="S425" i="4"/>
  <c r="R425" i="4"/>
  <c r="Q425" i="4"/>
  <c r="P425" i="4"/>
  <c r="O425" i="4"/>
  <c r="N425" i="4"/>
  <c r="M425" i="4"/>
  <c r="I425" i="4"/>
  <c r="AJ424" i="4"/>
  <c r="AI424" i="4" s="1"/>
  <c r="AA424" i="4"/>
  <c r="Z424" i="4"/>
  <c r="Y424" i="4"/>
  <c r="X424" i="4"/>
  <c r="W424" i="4"/>
  <c r="V424" i="4"/>
  <c r="U424" i="4"/>
  <c r="T424" i="4"/>
  <c r="S424" i="4"/>
  <c r="R424" i="4"/>
  <c r="Q424" i="4"/>
  <c r="P424" i="4"/>
  <c r="O424" i="4"/>
  <c r="N424" i="4"/>
  <c r="M424" i="4"/>
  <c r="I424" i="4"/>
  <c r="AJ423" i="4"/>
  <c r="AI423" i="4" s="1"/>
  <c r="AA423" i="4"/>
  <c r="Z423" i="4"/>
  <c r="Y423" i="4"/>
  <c r="X423" i="4"/>
  <c r="W423" i="4"/>
  <c r="V423" i="4"/>
  <c r="U423" i="4"/>
  <c r="T423" i="4"/>
  <c r="S423" i="4"/>
  <c r="R423" i="4"/>
  <c r="Q423" i="4"/>
  <c r="P423" i="4"/>
  <c r="O423" i="4"/>
  <c r="N423" i="4"/>
  <c r="M423" i="4"/>
  <c r="I423" i="4"/>
  <c r="AJ422" i="4"/>
  <c r="AI422" i="4" s="1"/>
  <c r="AA422" i="4"/>
  <c r="Z422" i="4"/>
  <c r="Y422" i="4"/>
  <c r="X422" i="4"/>
  <c r="W422" i="4"/>
  <c r="V422" i="4"/>
  <c r="U422" i="4"/>
  <c r="T422" i="4"/>
  <c r="S422" i="4"/>
  <c r="R422" i="4"/>
  <c r="Q422" i="4"/>
  <c r="P422" i="4"/>
  <c r="O422" i="4"/>
  <c r="N422" i="4"/>
  <c r="M422" i="4"/>
  <c r="I422" i="4"/>
  <c r="AJ421" i="4"/>
  <c r="AI421" i="4" s="1"/>
  <c r="AA421" i="4"/>
  <c r="Z421" i="4"/>
  <c r="Y421" i="4"/>
  <c r="X421" i="4"/>
  <c r="W421" i="4"/>
  <c r="V421" i="4"/>
  <c r="U421" i="4"/>
  <c r="T421" i="4"/>
  <c r="S421" i="4"/>
  <c r="R421" i="4"/>
  <c r="Q421" i="4"/>
  <c r="P421" i="4"/>
  <c r="O421" i="4"/>
  <c r="N421" i="4"/>
  <c r="M421" i="4"/>
  <c r="I421" i="4"/>
  <c r="AJ420" i="4"/>
  <c r="AI420" i="4" s="1"/>
  <c r="AA420" i="4"/>
  <c r="Z420" i="4"/>
  <c r="Y420" i="4"/>
  <c r="X420" i="4"/>
  <c r="W420" i="4"/>
  <c r="V420" i="4"/>
  <c r="U420" i="4"/>
  <c r="T420" i="4"/>
  <c r="S420" i="4"/>
  <c r="R420" i="4"/>
  <c r="Q420" i="4"/>
  <c r="P420" i="4"/>
  <c r="O420" i="4"/>
  <c r="N420" i="4"/>
  <c r="M420" i="4"/>
  <c r="I420" i="4"/>
  <c r="AJ419" i="4"/>
  <c r="AI419" i="4" s="1"/>
  <c r="AA419" i="4"/>
  <c r="Z419" i="4"/>
  <c r="Y419" i="4"/>
  <c r="X419" i="4"/>
  <c r="W419" i="4"/>
  <c r="V419" i="4"/>
  <c r="U419" i="4"/>
  <c r="T419" i="4"/>
  <c r="S419" i="4"/>
  <c r="R419" i="4"/>
  <c r="Q419" i="4"/>
  <c r="P419" i="4"/>
  <c r="O419" i="4"/>
  <c r="N419" i="4"/>
  <c r="M419" i="4"/>
  <c r="I419" i="4"/>
  <c r="AJ418" i="4"/>
  <c r="AI418" i="4" s="1"/>
  <c r="AA418" i="4"/>
  <c r="Z418" i="4"/>
  <c r="Y418" i="4"/>
  <c r="X418" i="4"/>
  <c r="W418" i="4"/>
  <c r="V418" i="4"/>
  <c r="U418" i="4"/>
  <c r="T418" i="4"/>
  <c r="S418" i="4"/>
  <c r="R418" i="4"/>
  <c r="Q418" i="4"/>
  <c r="P418" i="4"/>
  <c r="O418" i="4"/>
  <c r="N418" i="4"/>
  <c r="M418" i="4"/>
  <c r="I418" i="4"/>
  <c r="AJ417" i="4"/>
  <c r="AI417" i="4" s="1"/>
  <c r="AA417" i="4"/>
  <c r="Z417" i="4"/>
  <c r="Y417" i="4"/>
  <c r="X417" i="4"/>
  <c r="W417" i="4"/>
  <c r="V417" i="4"/>
  <c r="U417" i="4"/>
  <c r="T417" i="4"/>
  <c r="S417" i="4"/>
  <c r="R417" i="4"/>
  <c r="Q417" i="4"/>
  <c r="P417" i="4"/>
  <c r="O417" i="4"/>
  <c r="N417" i="4"/>
  <c r="M417" i="4"/>
  <c r="I417" i="4"/>
  <c r="AJ416" i="4"/>
  <c r="AI416" i="4" s="1"/>
  <c r="AA416" i="4"/>
  <c r="Z416" i="4"/>
  <c r="Y416" i="4"/>
  <c r="X416" i="4"/>
  <c r="W416" i="4"/>
  <c r="V416" i="4"/>
  <c r="U416" i="4"/>
  <c r="T416" i="4"/>
  <c r="S416" i="4"/>
  <c r="R416" i="4"/>
  <c r="Q416" i="4"/>
  <c r="P416" i="4"/>
  <c r="O416" i="4"/>
  <c r="N416" i="4"/>
  <c r="M416" i="4"/>
  <c r="I416" i="4"/>
  <c r="AJ415" i="4"/>
  <c r="AI415" i="4" s="1"/>
  <c r="AA415" i="4"/>
  <c r="Z415" i="4"/>
  <c r="Y415" i="4"/>
  <c r="X415" i="4"/>
  <c r="W415" i="4"/>
  <c r="V415" i="4"/>
  <c r="U415" i="4"/>
  <c r="T415" i="4"/>
  <c r="S415" i="4"/>
  <c r="R415" i="4"/>
  <c r="Q415" i="4"/>
  <c r="P415" i="4"/>
  <c r="O415" i="4"/>
  <c r="N415" i="4"/>
  <c r="M415" i="4"/>
  <c r="I415" i="4"/>
  <c r="AJ414" i="4"/>
  <c r="AI414" i="4" s="1"/>
  <c r="AA414" i="4"/>
  <c r="Z414" i="4"/>
  <c r="Y414" i="4"/>
  <c r="X414" i="4"/>
  <c r="W414" i="4"/>
  <c r="V414" i="4"/>
  <c r="U414" i="4"/>
  <c r="T414" i="4"/>
  <c r="S414" i="4"/>
  <c r="R414" i="4"/>
  <c r="Q414" i="4"/>
  <c r="P414" i="4"/>
  <c r="O414" i="4"/>
  <c r="N414" i="4"/>
  <c r="M414" i="4"/>
  <c r="I414" i="4"/>
  <c r="AJ413" i="4"/>
  <c r="AI413" i="4" s="1"/>
  <c r="AA413" i="4"/>
  <c r="Z413" i="4"/>
  <c r="Y413" i="4"/>
  <c r="X413" i="4"/>
  <c r="W413" i="4"/>
  <c r="V413" i="4"/>
  <c r="U413" i="4"/>
  <c r="T413" i="4"/>
  <c r="S413" i="4"/>
  <c r="R413" i="4"/>
  <c r="Q413" i="4"/>
  <c r="P413" i="4"/>
  <c r="O413" i="4"/>
  <c r="N413" i="4"/>
  <c r="M413" i="4"/>
  <c r="I413" i="4"/>
  <c r="AJ412" i="4"/>
  <c r="AI412" i="4" s="1"/>
  <c r="AA412" i="4"/>
  <c r="Z412" i="4"/>
  <c r="Y412" i="4"/>
  <c r="X412" i="4"/>
  <c r="W412" i="4"/>
  <c r="V412" i="4"/>
  <c r="U412" i="4"/>
  <c r="T412" i="4"/>
  <c r="S412" i="4"/>
  <c r="R412" i="4"/>
  <c r="Q412" i="4"/>
  <c r="P412" i="4"/>
  <c r="O412" i="4"/>
  <c r="N412" i="4"/>
  <c r="M412" i="4"/>
  <c r="I412" i="4"/>
  <c r="AJ411" i="4"/>
  <c r="AI411" i="4" s="1"/>
  <c r="AA411" i="4"/>
  <c r="Z411" i="4"/>
  <c r="Y411" i="4"/>
  <c r="X411" i="4"/>
  <c r="W411" i="4"/>
  <c r="V411" i="4"/>
  <c r="U411" i="4"/>
  <c r="T411" i="4"/>
  <c r="S411" i="4"/>
  <c r="R411" i="4"/>
  <c r="Q411" i="4"/>
  <c r="P411" i="4"/>
  <c r="O411" i="4"/>
  <c r="N411" i="4"/>
  <c r="M411" i="4"/>
  <c r="I411" i="4"/>
  <c r="AJ410" i="4"/>
  <c r="AI410" i="4"/>
  <c r="AA410" i="4"/>
  <c r="Z410" i="4"/>
  <c r="Y410" i="4"/>
  <c r="X410" i="4"/>
  <c r="W410" i="4"/>
  <c r="V410" i="4"/>
  <c r="U410" i="4"/>
  <c r="T410" i="4"/>
  <c r="S410" i="4"/>
  <c r="R410" i="4"/>
  <c r="Q410" i="4"/>
  <c r="P410" i="4"/>
  <c r="O410" i="4"/>
  <c r="N410" i="4"/>
  <c r="M410" i="4"/>
  <c r="I410" i="4"/>
  <c r="AJ409" i="4"/>
  <c r="AI409" i="4" s="1"/>
  <c r="AA409" i="4"/>
  <c r="Z409" i="4"/>
  <c r="Y409" i="4"/>
  <c r="X409" i="4"/>
  <c r="W409" i="4"/>
  <c r="V409" i="4"/>
  <c r="U409" i="4"/>
  <c r="T409" i="4"/>
  <c r="S409" i="4"/>
  <c r="R409" i="4"/>
  <c r="Q409" i="4"/>
  <c r="P409" i="4"/>
  <c r="O409" i="4"/>
  <c r="N409" i="4"/>
  <c r="M409" i="4"/>
  <c r="I409" i="4"/>
  <c r="AJ408" i="4"/>
  <c r="AI408" i="4" s="1"/>
  <c r="AA408" i="4"/>
  <c r="Z408" i="4"/>
  <c r="Y408" i="4"/>
  <c r="X408" i="4"/>
  <c r="W408" i="4"/>
  <c r="V408" i="4"/>
  <c r="U408" i="4"/>
  <c r="T408" i="4"/>
  <c r="S408" i="4"/>
  <c r="R408" i="4"/>
  <c r="Q408" i="4"/>
  <c r="P408" i="4"/>
  <c r="O408" i="4"/>
  <c r="N408" i="4"/>
  <c r="M408" i="4"/>
  <c r="I408" i="4"/>
  <c r="AJ407" i="4"/>
  <c r="AI407" i="4" s="1"/>
  <c r="AA407" i="4"/>
  <c r="Z407" i="4"/>
  <c r="Y407" i="4"/>
  <c r="X407" i="4"/>
  <c r="W407" i="4"/>
  <c r="V407" i="4"/>
  <c r="U407" i="4"/>
  <c r="T407" i="4"/>
  <c r="S407" i="4"/>
  <c r="R407" i="4"/>
  <c r="Q407" i="4"/>
  <c r="P407" i="4"/>
  <c r="O407" i="4"/>
  <c r="N407" i="4"/>
  <c r="M407" i="4"/>
  <c r="I407" i="4"/>
  <c r="AJ406" i="4"/>
  <c r="AI406" i="4" s="1"/>
  <c r="AA406" i="4"/>
  <c r="Z406" i="4"/>
  <c r="Y406" i="4"/>
  <c r="X406" i="4"/>
  <c r="W406" i="4"/>
  <c r="V406" i="4"/>
  <c r="U406" i="4"/>
  <c r="T406" i="4"/>
  <c r="S406" i="4"/>
  <c r="R406" i="4"/>
  <c r="Q406" i="4"/>
  <c r="P406" i="4"/>
  <c r="O406" i="4"/>
  <c r="N406" i="4"/>
  <c r="M406" i="4"/>
  <c r="I406" i="4"/>
  <c r="AJ405" i="4"/>
  <c r="AI405" i="4" s="1"/>
  <c r="AA405" i="4"/>
  <c r="Z405" i="4"/>
  <c r="Y405" i="4"/>
  <c r="X405" i="4"/>
  <c r="W405" i="4"/>
  <c r="V405" i="4"/>
  <c r="U405" i="4"/>
  <c r="T405" i="4"/>
  <c r="S405" i="4"/>
  <c r="R405" i="4"/>
  <c r="Q405" i="4"/>
  <c r="P405" i="4"/>
  <c r="O405" i="4"/>
  <c r="N405" i="4"/>
  <c r="M405" i="4"/>
  <c r="I405" i="4"/>
  <c r="AJ404" i="4"/>
  <c r="AI404" i="4" s="1"/>
  <c r="AA404" i="4"/>
  <c r="Z404" i="4"/>
  <c r="Y404" i="4"/>
  <c r="X404" i="4"/>
  <c r="W404" i="4"/>
  <c r="V404" i="4"/>
  <c r="U404" i="4"/>
  <c r="T404" i="4"/>
  <c r="S404" i="4"/>
  <c r="R404" i="4"/>
  <c r="Q404" i="4"/>
  <c r="P404" i="4"/>
  <c r="O404" i="4"/>
  <c r="N404" i="4"/>
  <c r="M404" i="4"/>
  <c r="I404" i="4"/>
  <c r="AJ403" i="4"/>
  <c r="AI403" i="4"/>
  <c r="AA403" i="4"/>
  <c r="Z403" i="4"/>
  <c r="Y403" i="4"/>
  <c r="X403" i="4"/>
  <c r="W403" i="4"/>
  <c r="V403" i="4"/>
  <c r="U403" i="4"/>
  <c r="T403" i="4"/>
  <c r="S403" i="4"/>
  <c r="R403" i="4"/>
  <c r="Q403" i="4"/>
  <c r="P403" i="4"/>
  <c r="O403" i="4"/>
  <c r="N403" i="4"/>
  <c r="M403" i="4"/>
  <c r="I403" i="4"/>
  <c r="AJ402" i="4"/>
  <c r="AI402" i="4" s="1"/>
  <c r="AA402" i="4"/>
  <c r="Z402" i="4"/>
  <c r="Y402" i="4"/>
  <c r="X402" i="4"/>
  <c r="W402" i="4"/>
  <c r="V402" i="4"/>
  <c r="U402" i="4"/>
  <c r="T402" i="4"/>
  <c r="S402" i="4"/>
  <c r="R402" i="4"/>
  <c r="Q402" i="4"/>
  <c r="P402" i="4"/>
  <c r="O402" i="4"/>
  <c r="N402" i="4"/>
  <c r="M402" i="4"/>
  <c r="I402" i="4"/>
  <c r="AJ401" i="4"/>
  <c r="AI401" i="4" s="1"/>
  <c r="AA401" i="4"/>
  <c r="Z401" i="4"/>
  <c r="Y401" i="4"/>
  <c r="X401" i="4"/>
  <c r="W401" i="4"/>
  <c r="V401" i="4"/>
  <c r="U401" i="4"/>
  <c r="T401" i="4"/>
  <c r="S401" i="4"/>
  <c r="R401" i="4"/>
  <c r="Q401" i="4"/>
  <c r="P401" i="4"/>
  <c r="O401" i="4"/>
  <c r="N401" i="4"/>
  <c r="M401" i="4"/>
  <c r="I401" i="4"/>
  <c r="AJ400" i="4"/>
  <c r="AI400" i="4"/>
  <c r="AA400" i="4"/>
  <c r="Z400" i="4"/>
  <c r="Y400" i="4"/>
  <c r="X400" i="4"/>
  <c r="W400" i="4"/>
  <c r="V400" i="4"/>
  <c r="U400" i="4"/>
  <c r="T400" i="4"/>
  <c r="S400" i="4"/>
  <c r="R400" i="4"/>
  <c r="Q400" i="4"/>
  <c r="P400" i="4"/>
  <c r="O400" i="4"/>
  <c r="N400" i="4"/>
  <c r="M400" i="4"/>
  <c r="I400" i="4"/>
  <c r="AJ399" i="4"/>
  <c r="AI399" i="4" s="1"/>
  <c r="AA399" i="4"/>
  <c r="Z399" i="4"/>
  <c r="Y399" i="4"/>
  <c r="X399" i="4"/>
  <c r="W399" i="4"/>
  <c r="V399" i="4"/>
  <c r="U399" i="4"/>
  <c r="T399" i="4"/>
  <c r="S399" i="4"/>
  <c r="R399" i="4"/>
  <c r="Q399" i="4"/>
  <c r="P399" i="4"/>
  <c r="O399" i="4"/>
  <c r="N399" i="4"/>
  <c r="M399" i="4"/>
  <c r="I399" i="4"/>
  <c r="AJ398" i="4"/>
  <c r="AI398" i="4" s="1"/>
  <c r="AA398" i="4"/>
  <c r="Z398" i="4"/>
  <c r="Y398" i="4"/>
  <c r="X398" i="4"/>
  <c r="W398" i="4"/>
  <c r="V398" i="4"/>
  <c r="U398" i="4"/>
  <c r="T398" i="4"/>
  <c r="S398" i="4"/>
  <c r="R398" i="4"/>
  <c r="Q398" i="4"/>
  <c r="P398" i="4"/>
  <c r="O398" i="4"/>
  <c r="N398" i="4"/>
  <c r="M398" i="4"/>
  <c r="I398" i="4"/>
  <c r="AJ397" i="4"/>
  <c r="AI397" i="4" s="1"/>
  <c r="AA397" i="4"/>
  <c r="Z397" i="4"/>
  <c r="Y397" i="4"/>
  <c r="X397" i="4"/>
  <c r="W397" i="4"/>
  <c r="V397" i="4"/>
  <c r="U397" i="4"/>
  <c r="T397" i="4"/>
  <c r="S397" i="4"/>
  <c r="R397" i="4"/>
  <c r="Q397" i="4"/>
  <c r="P397" i="4"/>
  <c r="O397" i="4"/>
  <c r="N397" i="4"/>
  <c r="M397" i="4"/>
  <c r="I397" i="4"/>
  <c r="AJ396" i="4"/>
  <c r="AI396" i="4" s="1"/>
  <c r="AA396" i="4"/>
  <c r="Z396" i="4"/>
  <c r="Y396" i="4"/>
  <c r="X396" i="4"/>
  <c r="W396" i="4"/>
  <c r="V396" i="4"/>
  <c r="U396" i="4"/>
  <c r="T396" i="4"/>
  <c r="S396" i="4"/>
  <c r="R396" i="4"/>
  <c r="Q396" i="4"/>
  <c r="P396" i="4"/>
  <c r="O396" i="4"/>
  <c r="N396" i="4"/>
  <c r="M396" i="4"/>
  <c r="I396" i="4"/>
  <c r="AJ395" i="4"/>
  <c r="AI395" i="4" s="1"/>
  <c r="AA395" i="4"/>
  <c r="Z395" i="4"/>
  <c r="Y395" i="4"/>
  <c r="X395" i="4"/>
  <c r="W395" i="4"/>
  <c r="V395" i="4"/>
  <c r="U395" i="4"/>
  <c r="T395" i="4"/>
  <c r="S395" i="4"/>
  <c r="R395" i="4"/>
  <c r="Q395" i="4"/>
  <c r="P395" i="4"/>
  <c r="O395" i="4"/>
  <c r="N395" i="4"/>
  <c r="M395" i="4"/>
  <c r="I395" i="4"/>
  <c r="AJ394" i="4"/>
  <c r="AI394" i="4" s="1"/>
  <c r="AA394" i="4"/>
  <c r="Z394" i="4"/>
  <c r="Y394" i="4"/>
  <c r="X394" i="4"/>
  <c r="W394" i="4"/>
  <c r="V394" i="4"/>
  <c r="U394" i="4"/>
  <c r="T394" i="4"/>
  <c r="S394" i="4"/>
  <c r="R394" i="4"/>
  <c r="Q394" i="4"/>
  <c r="P394" i="4"/>
  <c r="O394" i="4"/>
  <c r="N394" i="4"/>
  <c r="M394" i="4"/>
  <c r="I394" i="4"/>
  <c r="AJ393" i="4"/>
  <c r="AI393" i="4" s="1"/>
  <c r="AA393" i="4"/>
  <c r="Z393" i="4"/>
  <c r="Y393" i="4"/>
  <c r="X393" i="4"/>
  <c r="W393" i="4"/>
  <c r="V393" i="4"/>
  <c r="U393" i="4"/>
  <c r="T393" i="4"/>
  <c r="S393" i="4"/>
  <c r="R393" i="4"/>
  <c r="Q393" i="4"/>
  <c r="P393" i="4"/>
  <c r="O393" i="4"/>
  <c r="N393" i="4"/>
  <c r="M393" i="4"/>
  <c r="I393" i="4"/>
  <c r="AJ392" i="4"/>
  <c r="AI392" i="4" s="1"/>
  <c r="AA392" i="4"/>
  <c r="Z392" i="4"/>
  <c r="Y392" i="4"/>
  <c r="X392" i="4"/>
  <c r="W392" i="4"/>
  <c r="V392" i="4"/>
  <c r="U392" i="4"/>
  <c r="T392" i="4"/>
  <c r="S392" i="4"/>
  <c r="R392" i="4"/>
  <c r="Q392" i="4"/>
  <c r="P392" i="4"/>
  <c r="O392" i="4"/>
  <c r="N392" i="4"/>
  <c r="M392" i="4"/>
  <c r="I392" i="4"/>
  <c r="AJ391" i="4"/>
  <c r="AI391" i="4" s="1"/>
  <c r="AA391" i="4"/>
  <c r="Z391" i="4"/>
  <c r="Y391" i="4"/>
  <c r="X391" i="4"/>
  <c r="W391" i="4"/>
  <c r="V391" i="4"/>
  <c r="U391" i="4"/>
  <c r="T391" i="4"/>
  <c r="S391" i="4"/>
  <c r="R391" i="4"/>
  <c r="Q391" i="4"/>
  <c r="P391" i="4"/>
  <c r="O391" i="4"/>
  <c r="N391" i="4"/>
  <c r="M391" i="4"/>
  <c r="I391" i="4"/>
  <c r="AJ390" i="4"/>
  <c r="AI390" i="4" s="1"/>
  <c r="AA390" i="4"/>
  <c r="Z390" i="4"/>
  <c r="Y390" i="4"/>
  <c r="X390" i="4"/>
  <c r="W390" i="4"/>
  <c r="V390" i="4"/>
  <c r="U390" i="4"/>
  <c r="T390" i="4"/>
  <c r="S390" i="4"/>
  <c r="R390" i="4"/>
  <c r="Q390" i="4"/>
  <c r="P390" i="4"/>
  <c r="O390" i="4"/>
  <c r="N390" i="4"/>
  <c r="M390" i="4"/>
  <c r="I390" i="4"/>
  <c r="AJ389" i="4"/>
  <c r="AI389" i="4" s="1"/>
  <c r="AA389" i="4"/>
  <c r="Z389" i="4"/>
  <c r="Y389" i="4"/>
  <c r="X389" i="4"/>
  <c r="W389" i="4"/>
  <c r="V389" i="4"/>
  <c r="U389" i="4"/>
  <c r="T389" i="4"/>
  <c r="S389" i="4"/>
  <c r="R389" i="4"/>
  <c r="Q389" i="4"/>
  <c r="P389" i="4"/>
  <c r="O389" i="4"/>
  <c r="N389" i="4"/>
  <c r="M389" i="4"/>
  <c r="I389" i="4"/>
  <c r="AJ388" i="4"/>
  <c r="AI388" i="4" s="1"/>
  <c r="AA388" i="4"/>
  <c r="Z388" i="4"/>
  <c r="Y388" i="4"/>
  <c r="X388" i="4"/>
  <c r="W388" i="4"/>
  <c r="V388" i="4"/>
  <c r="U388" i="4"/>
  <c r="T388" i="4"/>
  <c r="S388" i="4"/>
  <c r="R388" i="4"/>
  <c r="Q388" i="4"/>
  <c r="P388" i="4"/>
  <c r="O388" i="4"/>
  <c r="N388" i="4"/>
  <c r="M388" i="4"/>
  <c r="I388" i="4"/>
  <c r="AJ387" i="4"/>
  <c r="AI387" i="4" s="1"/>
  <c r="AA387" i="4"/>
  <c r="Z387" i="4"/>
  <c r="Y387" i="4"/>
  <c r="X387" i="4"/>
  <c r="W387" i="4"/>
  <c r="V387" i="4"/>
  <c r="U387" i="4"/>
  <c r="T387" i="4"/>
  <c r="S387" i="4"/>
  <c r="R387" i="4"/>
  <c r="Q387" i="4"/>
  <c r="P387" i="4"/>
  <c r="O387" i="4"/>
  <c r="N387" i="4"/>
  <c r="M387" i="4"/>
  <c r="I387" i="4"/>
  <c r="AJ386" i="4"/>
  <c r="AI386" i="4" s="1"/>
  <c r="AA386" i="4"/>
  <c r="Z386" i="4"/>
  <c r="Y386" i="4"/>
  <c r="X386" i="4"/>
  <c r="W386" i="4"/>
  <c r="V386" i="4"/>
  <c r="U386" i="4"/>
  <c r="T386" i="4"/>
  <c r="S386" i="4"/>
  <c r="R386" i="4"/>
  <c r="Q386" i="4"/>
  <c r="P386" i="4"/>
  <c r="O386" i="4"/>
  <c r="N386" i="4"/>
  <c r="M386" i="4"/>
  <c r="I386" i="4"/>
  <c r="AJ385" i="4"/>
  <c r="AI385" i="4" s="1"/>
  <c r="AA385" i="4"/>
  <c r="Z385" i="4"/>
  <c r="Y385" i="4"/>
  <c r="X385" i="4"/>
  <c r="W385" i="4"/>
  <c r="V385" i="4"/>
  <c r="U385" i="4"/>
  <c r="T385" i="4"/>
  <c r="S385" i="4"/>
  <c r="R385" i="4"/>
  <c r="Q385" i="4"/>
  <c r="P385" i="4"/>
  <c r="O385" i="4"/>
  <c r="N385" i="4"/>
  <c r="M385" i="4"/>
  <c r="I385" i="4"/>
  <c r="AJ384" i="4"/>
  <c r="AI384" i="4" s="1"/>
  <c r="AA384" i="4"/>
  <c r="Z384" i="4"/>
  <c r="Y384" i="4"/>
  <c r="X384" i="4"/>
  <c r="W384" i="4"/>
  <c r="V384" i="4"/>
  <c r="U384" i="4"/>
  <c r="T384" i="4"/>
  <c r="S384" i="4"/>
  <c r="R384" i="4"/>
  <c r="Q384" i="4"/>
  <c r="P384" i="4"/>
  <c r="O384" i="4"/>
  <c r="N384" i="4"/>
  <c r="M384" i="4"/>
  <c r="I384" i="4"/>
  <c r="AJ383" i="4"/>
  <c r="AI383" i="4" s="1"/>
  <c r="AA383" i="4"/>
  <c r="Z383" i="4"/>
  <c r="Y383" i="4"/>
  <c r="X383" i="4"/>
  <c r="W383" i="4"/>
  <c r="V383" i="4"/>
  <c r="U383" i="4"/>
  <c r="T383" i="4"/>
  <c r="S383" i="4"/>
  <c r="R383" i="4"/>
  <c r="Q383" i="4"/>
  <c r="P383" i="4"/>
  <c r="O383" i="4"/>
  <c r="N383" i="4"/>
  <c r="M383" i="4"/>
  <c r="I383" i="4"/>
  <c r="AJ382" i="4"/>
  <c r="AI382" i="4" s="1"/>
  <c r="AA382" i="4"/>
  <c r="Z382" i="4"/>
  <c r="Y382" i="4"/>
  <c r="X382" i="4"/>
  <c r="W382" i="4"/>
  <c r="V382" i="4"/>
  <c r="U382" i="4"/>
  <c r="T382" i="4"/>
  <c r="S382" i="4"/>
  <c r="R382" i="4"/>
  <c r="Q382" i="4"/>
  <c r="P382" i="4"/>
  <c r="O382" i="4"/>
  <c r="N382" i="4"/>
  <c r="M382" i="4"/>
  <c r="I382" i="4"/>
  <c r="AJ381" i="4"/>
  <c r="AI381" i="4" s="1"/>
  <c r="AA381" i="4"/>
  <c r="Z381" i="4"/>
  <c r="Y381" i="4"/>
  <c r="X381" i="4"/>
  <c r="W381" i="4"/>
  <c r="V381" i="4"/>
  <c r="U381" i="4"/>
  <c r="T381" i="4"/>
  <c r="S381" i="4"/>
  <c r="R381" i="4"/>
  <c r="Q381" i="4"/>
  <c r="P381" i="4"/>
  <c r="O381" i="4"/>
  <c r="N381" i="4"/>
  <c r="M381" i="4"/>
  <c r="I381" i="4"/>
  <c r="AJ380" i="4"/>
  <c r="AI380" i="4" s="1"/>
  <c r="AA380" i="4"/>
  <c r="Z380" i="4"/>
  <c r="Y380" i="4"/>
  <c r="X380" i="4"/>
  <c r="W380" i="4"/>
  <c r="V380" i="4"/>
  <c r="U380" i="4"/>
  <c r="T380" i="4"/>
  <c r="S380" i="4"/>
  <c r="R380" i="4"/>
  <c r="Q380" i="4"/>
  <c r="P380" i="4"/>
  <c r="O380" i="4"/>
  <c r="N380" i="4"/>
  <c r="M380" i="4"/>
  <c r="I380" i="4"/>
  <c r="AJ379" i="4"/>
  <c r="AI379" i="4" s="1"/>
  <c r="AA379" i="4"/>
  <c r="Z379" i="4"/>
  <c r="Y379" i="4"/>
  <c r="X379" i="4"/>
  <c r="W379" i="4"/>
  <c r="V379" i="4"/>
  <c r="U379" i="4"/>
  <c r="T379" i="4"/>
  <c r="S379" i="4"/>
  <c r="R379" i="4"/>
  <c r="Q379" i="4"/>
  <c r="P379" i="4"/>
  <c r="O379" i="4"/>
  <c r="N379" i="4"/>
  <c r="M379" i="4"/>
  <c r="I379" i="4"/>
  <c r="AJ378" i="4"/>
  <c r="AI378" i="4" s="1"/>
  <c r="AA378" i="4"/>
  <c r="Z378" i="4"/>
  <c r="Y378" i="4"/>
  <c r="X378" i="4"/>
  <c r="W378" i="4"/>
  <c r="V378" i="4"/>
  <c r="U378" i="4"/>
  <c r="T378" i="4"/>
  <c r="S378" i="4"/>
  <c r="R378" i="4"/>
  <c r="Q378" i="4"/>
  <c r="P378" i="4"/>
  <c r="O378" i="4"/>
  <c r="N378" i="4"/>
  <c r="M378" i="4"/>
  <c r="I378" i="4"/>
  <c r="AJ377" i="4"/>
  <c r="AI377" i="4" s="1"/>
  <c r="AA377" i="4"/>
  <c r="Z377" i="4"/>
  <c r="Y377" i="4"/>
  <c r="X377" i="4"/>
  <c r="W377" i="4"/>
  <c r="V377" i="4"/>
  <c r="U377" i="4"/>
  <c r="T377" i="4"/>
  <c r="S377" i="4"/>
  <c r="R377" i="4"/>
  <c r="Q377" i="4"/>
  <c r="P377" i="4"/>
  <c r="O377" i="4"/>
  <c r="N377" i="4"/>
  <c r="M377" i="4"/>
  <c r="I377" i="4"/>
  <c r="AJ376" i="4"/>
  <c r="AI376" i="4" s="1"/>
  <c r="AA376" i="4"/>
  <c r="Z376" i="4"/>
  <c r="Y376" i="4"/>
  <c r="X376" i="4"/>
  <c r="W376" i="4"/>
  <c r="V376" i="4"/>
  <c r="U376" i="4"/>
  <c r="T376" i="4"/>
  <c r="S376" i="4"/>
  <c r="R376" i="4"/>
  <c r="Q376" i="4"/>
  <c r="P376" i="4"/>
  <c r="O376" i="4"/>
  <c r="N376" i="4"/>
  <c r="M376" i="4"/>
  <c r="I376" i="4"/>
  <c r="AJ375" i="4"/>
  <c r="AI375" i="4" s="1"/>
  <c r="AA375" i="4"/>
  <c r="Z375" i="4"/>
  <c r="Y375" i="4"/>
  <c r="X375" i="4"/>
  <c r="W375" i="4"/>
  <c r="V375" i="4"/>
  <c r="U375" i="4"/>
  <c r="T375" i="4"/>
  <c r="S375" i="4"/>
  <c r="R375" i="4"/>
  <c r="Q375" i="4"/>
  <c r="P375" i="4"/>
  <c r="O375" i="4"/>
  <c r="N375" i="4"/>
  <c r="M375" i="4"/>
  <c r="I375" i="4"/>
  <c r="AJ374" i="4"/>
  <c r="AI374" i="4" s="1"/>
  <c r="AA374" i="4"/>
  <c r="Z374" i="4"/>
  <c r="Y374" i="4"/>
  <c r="X374" i="4"/>
  <c r="W374" i="4"/>
  <c r="V374" i="4"/>
  <c r="U374" i="4"/>
  <c r="T374" i="4"/>
  <c r="S374" i="4"/>
  <c r="R374" i="4"/>
  <c r="Q374" i="4"/>
  <c r="P374" i="4"/>
  <c r="O374" i="4"/>
  <c r="N374" i="4"/>
  <c r="M374" i="4"/>
  <c r="I374" i="4"/>
  <c r="AJ373" i="4"/>
  <c r="AI373" i="4" s="1"/>
  <c r="AA373" i="4"/>
  <c r="Z373" i="4"/>
  <c r="Y373" i="4"/>
  <c r="X373" i="4"/>
  <c r="W373" i="4"/>
  <c r="V373" i="4"/>
  <c r="U373" i="4"/>
  <c r="T373" i="4"/>
  <c r="S373" i="4"/>
  <c r="R373" i="4"/>
  <c r="Q373" i="4"/>
  <c r="P373" i="4"/>
  <c r="O373" i="4"/>
  <c r="N373" i="4"/>
  <c r="M373" i="4"/>
  <c r="I373" i="4"/>
  <c r="AJ372" i="4"/>
  <c r="AI372" i="4" s="1"/>
  <c r="AA372" i="4"/>
  <c r="Z372" i="4"/>
  <c r="Y372" i="4"/>
  <c r="X372" i="4"/>
  <c r="W372" i="4"/>
  <c r="V372" i="4"/>
  <c r="U372" i="4"/>
  <c r="T372" i="4"/>
  <c r="S372" i="4"/>
  <c r="R372" i="4"/>
  <c r="Q372" i="4"/>
  <c r="P372" i="4"/>
  <c r="O372" i="4"/>
  <c r="N372" i="4"/>
  <c r="M372" i="4"/>
  <c r="I372" i="4"/>
  <c r="AJ371" i="4"/>
  <c r="AI371" i="4" s="1"/>
  <c r="AA371" i="4"/>
  <c r="Z371" i="4"/>
  <c r="Y371" i="4"/>
  <c r="X371" i="4"/>
  <c r="W371" i="4"/>
  <c r="V371" i="4"/>
  <c r="U371" i="4"/>
  <c r="T371" i="4"/>
  <c r="S371" i="4"/>
  <c r="R371" i="4"/>
  <c r="Q371" i="4"/>
  <c r="P371" i="4"/>
  <c r="O371" i="4"/>
  <c r="N371" i="4"/>
  <c r="M371" i="4"/>
  <c r="I371" i="4"/>
  <c r="AJ370" i="4"/>
  <c r="AI370" i="4" s="1"/>
  <c r="AA370" i="4"/>
  <c r="Z370" i="4"/>
  <c r="Y370" i="4"/>
  <c r="X370" i="4"/>
  <c r="W370" i="4"/>
  <c r="V370" i="4"/>
  <c r="U370" i="4"/>
  <c r="T370" i="4"/>
  <c r="S370" i="4"/>
  <c r="R370" i="4"/>
  <c r="Q370" i="4"/>
  <c r="P370" i="4"/>
  <c r="O370" i="4"/>
  <c r="N370" i="4"/>
  <c r="M370" i="4"/>
  <c r="I370" i="4"/>
  <c r="AJ369" i="4"/>
  <c r="AI369" i="4" s="1"/>
  <c r="AA369" i="4"/>
  <c r="Z369" i="4"/>
  <c r="Y369" i="4"/>
  <c r="X369" i="4"/>
  <c r="W369" i="4"/>
  <c r="V369" i="4"/>
  <c r="U369" i="4"/>
  <c r="T369" i="4"/>
  <c r="S369" i="4"/>
  <c r="R369" i="4"/>
  <c r="Q369" i="4"/>
  <c r="P369" i="4"/>
  <c r="O369" i="4"/>
  <c r="N369" i="4"/>
  <c r="M369" i="4"/>
  <c r="I369" i="4"/>
  <c r="AJ368" i="4"/>
  <c r="AI368" i="4" s="1"/>
  <c r="AA368" i="4"/>
  <c r="Z368" i="4"/>
  <c r="Y368" i="4"/>
  <c r="X368" i="4"/>
  <c r="W368" i="4"/>
  <c r="V368" i="4"/>
  <c r="U368" i="4"/>
  <c r="T368" i="4"/>
  <c r="S368" i="4"/>
  <c r="R368" i="4"/>
  <c r="Q368" i="4"/>
  <c r="P368" i="4"/>
  <c r="O368" i="4"/>
  <c r="N368" i="4"/>
  <c r="M368" i="4"/>
  <c r="I368" i="4"/>
  <c r="AJ367" i="4"/>
  <c r="AI367" i="4" s="1"/>
  <c r="AA367" i="4"/>
  <c r="Z367" i="4"/>
  <c r="Y367" i="4"/>
  <c r="X367" i="4"/>
  <c r="W367" i="4"/>
  <c r="V367" i="4"/>
  <c r="U367" i="4"/>
  <c r="T367" i="4"/>
  <c r="S367" i="4"/>
  <c r="R367" i="4"/>
  <c r="Q367" i="4"/>
  <c r="P367" i="4"/>
  <c r="O367" i="4"/>
  <c r="N367" i="4"/>
  <c r="M367" i="4"/>
  <c r="I367" i="4"/>
  <c r="AJ366" i="4"/>
  <c r="AI366" i="4" s="1"/>
  <c r="AA366" i="4"/>
  <c r="Z366" i="4"/>
  <c r="Y366" i="4"/>
  <c r="X366" i="4"/>
  <c r="W366" i="4"/>
  <c r="V366" i="4"/>
  <c r="U366" i="4"/>
  <c r="T366" i="4"/>
  <c r="S366" i="4"/>
  <c r="R366" i="4"/>
  <c r="Q366" i="4"/>
  <c r="P366" i="4"/>
  <c r="O366" i="4"/>
  <c r="N366" i="4"/>
  <c r="M366" i="4"/>
  <c r="I366" i="4"/>
  <c r="AJ365" i="4"/>
  <c r="AI365" i="4" s="1"/>
  <c r="AA365" i="4"/>
  <c r="Z365" i="4"/>
  <c r="Y365" i="4"/>
  <c r="X365" i="4"/>
  <c r="W365" i="4"/>
  <c r="V365" i="4"/>
  <c r="U365" i="4"/>
  <c r="T365" i="4"/>
  <c r="S365" i="4"/>
  <c r="R365" i="4"/>
  <c r="Q365" i="4"/>
  <c r="P365" i="4"/>
  <c r="O365" i="4"/>
  <c r="N365" i="4"/>
  <c r="M365" i="4"/>
  <c r="I365" i="4"/>
  <c r="AJ364" i="4"/>
  <c r="AI364" i="4" s="1"/>
  <c r="AA364" i="4"/>
  <c r="Z364" i="4"/>
  <c r="Y364" i="4"/>
  <c r="X364" i="4"/>
  <c r="W364" i="4"/>
  <c r="V364" i="4"/>
  <c r="U364" i="4"/>
  <c r="T364" i="4"/>
  <c r="S364" i="4"/>
  <c r="R364" i="4"/>
  <c r="Q364" i="4"/>
  <c r="P364" i="4"/>
  <c r="O364" i="4"/>
  <c r="N364" i="4"/>
  <c r="M364" i="4"/>
  <c r="I364" i="4"/>
  <c r="AJ363" i="4"/>
  <c r="AI363" i="4" s="1"/>
  <c r="AA363" i="4"/>
  <c r="Z363" i="4"/>
  <c r="Y363" i="4"/>
  <c r="X363" i="4"/>
  <c r="W363" i="4"/>
  <c r="V363" i="4"/>
  <c r="U363" i="4"/>
  <c r="T363" i="4"/>
  <c r="S363" i="4"/>
  <c r="R363" i="4"/>
  <c r="Q363" i="4"/>
  <c r="P363" i="4"/>
  <c r="O363" i="4"/>
  <c r="N363" i="4"/>
  <c r="M363" i="4"/>
  <c r="I363" i="4"/>
  <c r="AJ362" i="4"/>
  <c r="AI362" i="4" s="1"/>
  <c r="AA362" i="4"/>
  <c r="Z362" i="4"/>
  <c r="Y362" i="4"/>
  <c r="X362" i="4"/>
  <c r="W362" i="4"/>
  <c r="V362" i="4"/>
  <c r="U362" i="4"/>
  <c r="T362" i="4"/>
  <c r="S362" i="4"/>
  <c r="R362" i="4"/>
  <c r="Q362" i="4"/>
  <c r="P362" i="4"/>
  <c r="O362" i="4"/>
  <c r="N362" i="4"/>
  <c r="M362" i="4"/>
  <c r="I362" i="4"/>
  <c r="AJ361" i="4"/>
  <c r="AI361" i="4" s="1"/>
  <c r="AA361" i="4"/>
  <c r="Z361" i="4"/>
  <c r="Y361" i="4"/>
  <c r="X361" i="4"/>
  <c r="W361" i="4"/>
  <c r="V361" i="4"/>
  <c r="U361" i="4"/>
  <c r="T361" i="4"/>
  <c r="S361" i="4"/>
  <c r="R361" i="4"/>
  <c r="Q361" i="4"/>
  <c r="P361" i="4"/>
  <c r="O361" i="4"/>
  <c r="N361" i="4"/>
  <c r="M361" i="4"/>
  <c r="I361" i="4"/>
  <c r="AJ360" i="4"/>
  <c r="AI360" i="4" s="1"/>
  <c r="AA360" i="4"/>
  <c r="Z360" i="4"/>
  <c r="Y360" i="4"/>
  <c r="X360" i="4"/>
  <c r="W360" i="4"/>
  <c r="V360" i="4"/>
  <c r="U360" i="4"/>
  <c r="T360" i="4"/>
  <c r="S360" i="4"/>
  <c r="R360" i="4"/>
  <c r="Q360" i="4"/>
  <c r="P360" i="4"/>
  <c r="O360" i="4"/>
  <c r="N360" i="4"/>
  <c r="M360" i="4"/>
  <c r="I360" i="4"/>
  <c r="AJ359" i="4"/>
  <c r="AI359" i="4" s="1"/>
  <c r="AA359" i="4"/>
  <c r="Z359" i="4"/>
  <c r="Y359" i="4"/>
  <c r="X359" i="4"/>
  <c r="W359" i="4"/>
  <c r="V359" i="4"/>
  <c r="U359" i="4"/>
  <c r="T359" i="4"/>
  <c r="S359" i="4"/>
  <c r="R359" i="4"/>
  <c r="Q359" i="4"/>
  <c r="P359" i="4"/>
  <c r="O359" i="4"/>
  <c r="N359" i="4"/>
  <c r="M359" i="4"/>
  <c r="I359" i="4"/>
  <c r="AJ358" i="4"/>
  <c r="AI358" i="4" s="1"/>
  <c r="AA358" i="4"/>
  <c r="Z358" i="4"/>
  <c r="Y358" i="4"/>
  <c r="X358" i="4"/>
  <c r="W358" i="4"/>
  <c r="V358" i="4"/>
  <c r="U358" i="4"/>
  <c r="T358" i="4"/>
  <c r="S358" i="4"/>
  <c r="R358" i="4"/>
  <c r="Q358" i="4"/>
  <c r="P358" i="4"/>
  <c r="O358" i="4"/>
  <c r="N358" i="4"/>
  <c r="M358" i="4"/>
  <c r="I358" i="4"/>
  <c r="AJ357" i="4"/>
  <c r="AI357" i="4" s="1"/>
  <c r="AA357" i="4"/>
  <c r="Z357" i="4"/>
  <c r="Y357" i="4"/>
  <c r="X357" i="4"/>
  <c r="W357" i="4"/>
  <c r="V357" i="4"/>
  <c r="U357" i="4"/>
  <c r="T357" i="4"/>
  <c r="S357" i="4"/>
  <c r="R357" i="4"/>
  <c r="Q357" i="4"/>
  <c r="P357" i="4"/>
  <c r="O357" i="4"/>
  <c r="N357" i="4"/>
  <c r="M357" i="4"/>
  <c r="I357" i="4"/>
  <c r="AJ356" i="4"/>
  <c r="AI356" i="4" s="1"/>
  <c r="AA356" i="4"/>
  <c r="Z356" i="4"/>
  <c r="Y356" i="4"/>
  <c r="X356" i="4"/>
  <c r="W356" i="4"/>
  <c r="V356" i="4"/>
  <c r="U356" i="4"/>
  <c r="T356" i="4"/>
  <c r="S356" i="4"/>
  <c r="R356" i="4"/>
  <c r="Q356" i="4"/>
  <c r="P356" i="4"/>
  <c r="O356" i="4"/>
  <c r="N356" i="4"/>
  <c r="M356" i="4"/>
  <c r="I356" i="4"/>
  <c r="AJ355" i="4"/>
  <c r="AI355" i="4" s="1"/>
  <c r="AA355" i="4"/>
  <c r="Z355" i="4"/>
  <c r="Y355" i="4"/>
  <c r="X355" i="4"/>
  <c r="W355" i="4"/>
  <c r="V355" i="4"/>
  <c r="U355" i="4"/>
  <c r="T355" i="4"/>
  <c r="S355" i="4"/>
  <c r="R355" i="4"/>
  <c r="Q355" i="4"/>
  <c r="P355" i="4"/>
  <c r="O355" i="4"/>
  <c r="N355" i="4"/>
  <c r="M355" i="4"/>
  <c r="I355" i="4"/>
  <c r="AJ354" i="4"/>
  <c r="AI354" i="4" s="1"/>
  <c r="AA354" i="4"/>
  <c r="Z354" i="4"/>
  <c r="Y354" i="4"/>
  <c r="X354" i="4"/>
  <c r="W354" i="4"/>
  <c r="V354" i="4"/>
  <c r="U354" i="4"/>
  <c r="T354" i="4"/>
  <c r="S354" i="4"/>
  <c r="R354" i="4"/>
  <c r="Q354" i="4"/>
  <c r="P354" i="4"/>
  <c r="O354" i="4"/>
  <c r="N354" i="4"/>
  <c r="M354" i="4"/>
  <c r="I354" i="4"/>
  <c r="AJ353" i="4"/>
  <c r="AI353" i="4" s="1"/>
  <c r="AA353" i="4"/>
  <c r="Z353" i="4"/>
  <c r="Y353" i="4"/>
  <c r="X353" i="4"/>
  <c r="W353" i="4"/>
  <c r="V353" i="4"/>
  <c r="U353" i="4"/>
  <c r="T353" i="4"/>
  <c r="S353" i="4"/>
  <c r="R353" i="4"/>
  <c r="Q353" i="4"/>
  <c r="P353" i="4"/>
  <c r="O353" i="4"/>
  <c r="N353" i="4"/>
  <c r="M353" i="4"/>
  <c r="I353" i="4"/>
  <c r="AJ352" i="4"/>
  <c r="AI352" i="4" s="1"/>
  <c r="AA352" i="4"/>
  <c r="Z352" i="4"/>
  <c r="Y352" i="4"/>
  <c r="X352" i="4"/>
  <c r="W352" i="4"/>
  <c r="V352" i="4"/>
  <c r="U352" i="4"/>
  <c r="T352" i="4"/>
  <c r="S352" i="4"/>
  <c r="R352" i="4"/>
  <c r="Q352" i="4"/>
  <c r="P352" i="4"/>
  <c r="O352" i="4"/>
  <c r="N352" i="4"/>
  <c r="M352" i="4"/>
  <c r="I352" i="4"/>
  <c r="AJ351" i="4"/>
  <c r="AI351" i="4" s="1"/>
  <c r="AA351" i="4"/>
  <c r="Z351" i="4"/>
  <c r="Y351" i="4"/>
  <c r="X351" i="4"/>
  <c r="W351" i="4"/>
  <c r="V351" i="4"/>
  <c r="U351" i="4"/>
  <c r="T351" i="4"/>
  <c r="S351" i="4"/>
  <c r="R351" i="4"/>
  <c r="Q351" i="4"/>
  <c r="P351" i="4"/>
  <c r="O351" i="4"/>
  <c r="N351" i="4"/>
  <c r="M351" i="4"/>
  <c r="I351" i="4"/>
  <c r="AJ350" i="4"/>
  <c r="AI350" i="4" s="1"/>
  <c r="AA350" i="4"/>
  <c r="Z350" i="4"/>
  <c r="Y350" i="4"/>
  <c r="X350" i="4"/>
  <c r="W350" i="4"/>
  <c r="V350" i="4"/>
  <c r="U350" i="4"/>
  <c r="T350" i="4"/>
  <c r="S350" i="4"/>
  <c r="R350" i="4"/>
  <c r="Q350" i="4"/>
  <c r="P350" i="4"/>
  <c r="O350" i="4"/>
  <c r="N350" i="4"/>
  <c r="M350" i="4"/>
  <c r="I350" i="4"/>
  <c r="AJ349" i="4"/>
  <c r="AI349" i="4" s="1"/>
  <c r="AA349" i="4"/>
  <c r="Z349" i="4"/>
  <c r="Y349" i="4"/>
  <c r="X349" i="4"/>
  <c r="W349" i="4"/>
  <c r="V349" i="4"/>
  <c r="U349" i="4"/>
  <c r="T349" i="4"/>
  <c r="S349" i="4"/>
  <c r="R349" i="4"/>
  <c r="Q349" i="4"/>
  <c r="P349" i="4"/>
  <c r="O349" i="4"/>
  <c r="N349" i="4"/>
  <c r="M349" i="4"/>
  <c r="I349" i="4"/>
  <c r="AJ348" i="4"/>
  <c r="AI348" i="4" s="1"/>
  <c r="AA348" i="4"/>
  <c r="Z348" i="4"/>
  <c r="Y348" i="4"/>
  <c r="X348" i="4"/>
  <c r="W348" i="4"/>
  <c r="V348" i="4"/>
  <c r="U348" i="4"/>
  <c r="T348" i="4"/>
  <c r="S348" i="4"/>
  <c r="R348" i="4"/>
  <c r="Q348" i="4"/>
  <c r="P348" i="4"/>
  <c r="O348" i="4"/>
  <c r="N348" i="4"/>
  <c r="M348" i="4"/>
  <c r="I348" i="4"/>
  <c r="AJ347" i="4"/>
  <c r="AI347" i="4" s="1"/>
  <c r="AA347" i="4"/>
  <c r="Z347" i="4"/>
  <c r="Y347" i="4"/>
  <c r="X347" i="4"/>
  <c r="W347" i="4"/>
  <c r="V347" i="4"/>
  <c r="U347" i="4"/>
  <c r="T347" i="4"/>
  <c r="S347" i="4"/>
  <c r="R347" i="4"/>
  <c r="Q347" i="4"/>
  <c r="P347" i="4"/>
  <c r="O347" i="4"/>
  <c r="N347" i="4"/>
  <c r="M347" i="4"/>
  <c r="I347" i="4"/>
  <c r="AJ346" i="4"/>
  <c r="AI346" i="4" s="1"/>
  <c r="AA346" i="4"/>
  <c r="Z346" i="4"/>
  <c r="Y346" i="4"/>
  <c r="X346" i="4"/>
  <c r="W346" i="4"/>
  <c r="V346" i="4"/>
  <c r="U346" i="4"/>
  <c r="T346" i="4"/>
  <c r="S346" i="4"/>
  <c r="R346" i="4"/>
  <c r="Q346" i="4"/>
  <c r="P346" i="4"/>
  <c r="O346" i="4"/>
  <c r="N346" i="4"/>
  <c r="M346" i="4"/>
  <c r="I346" i="4"/>
  <c r="AJ345" i="4"/>
  <c r="AI345" i="4" s="1"/>
  <c r="AA345" i="4"/>
  <c r="Z345" i="4"/>
  <c r="Y345" i="4"/>
  <c r="X345" i="4"/>
  <c r="W345" i="4"/>
  <c r="V345" i="4"/>
  <c r="U345" i="4"/>
  <c r="T345" i="4"/>
  <c r="S345" i="4"/>
  <c r="R345" i="4"/>
  <c r="Q345" i="4"/>
  <c r="P345" i="4"/>
  <c r="O345" i="4"/>
  <c r="N345" i="4"/>
  <c r="M345" i="4"/>
  <c r="I345" i="4"/>
  <c r="AJ344" i="4"/>
  <c r="AI344" i="4" s="1"/>
  <c r="AA344" i="4"/>
  <c r="Z344" i="4"/>
  <c r="Y344" i="4"/>
  <c r="X344" i="4"/>
  <c r="W344" i="4"/>
  <c r="V344" i="4"/>
  <c r="U344" i="4"/>
  <c r="T344" i="4"/>
  <c r="S344" i="4"/>
  <c r="R344" i="4"/>
  <c r="Q344" i="4"/>
  <c r="P344" i="4"/>
  <c r="O344" i="4"/>
  <c r="N344" i="4"/>
  <c r="M344" i="4"/>
  <c r="I344" i="4"/>
  <c r="AJ343" i="4"/>
  <c r="AI343" i="4"/>
  <c r="AA343" i="4"/>
  <c r="Z343" i="4"/>
  <c r="Y343" i="4"/>
  <c r="X343" i="4"/>
  <c r="W343" i="4"/>
  <c r="V343" i="4"/>
  <c r="U343" i="4"/>
  <c r="T343" i="4"/>
  <c r="S343" i="4"/>
  <c r="R343" i="4"/>
  <c r="Q343" i="4"/>
  <c r="P343" i="4"/>
  <c r="O343" i="4"/>
  <c r="N343" i="4"/>
  <c r="M343" i="4"/>
  <c r="I343" i="4"/>
  <c r="AJ342" i="4"/>
  <c r="AI342" i="4" s="1"/>
  <c r="AA342" i="4"/>
  <c r="Z342" i="4"/>
  <c r="Y342" i="4"/>
  <c r="X342" i="4"/>
  <c r="W342" i="4"/>
  <c r="V342" i="4"/>
  <c r="U342" i="4"/>
  <c r="T342" i="4"/>
  <c r="S342" i="4"/>
  <c r="R342" i="4"/>
  <c r="Q342" i="4"/>
  <c r="P342" i="4"/>
  <c r="O342" i="4"/>
  <c r="N342" i="4"/>
  <c r="M342" i="4"/>
  <c r="I342" i="4"/>
  <c r="AJ341" i="4"/>
  <c r="AI341" i="4" s="1"/>
  <c r="AA341" i="4"/>
  <c r="Z341" i="4"/>
  <c r="Y341" i="4"/>
  <c r="X341" i="4"/>
  <c r="W341" i="4"/>
  <c r="V341" i="4"/>
  <c r="U341" i="4"/>
  <c r="T341" i="4"/>
  <c r="S341" i="4"/>
  <c r="R341" i="4"/>
  <c r="Q341" i="4"/>
  <c r="P341" i="4"/>
  <c r="O341" i="4"/>
  <c r="N341" i="4"/>
  <c r="M341" i="4"/>
  <c r="I341" i="4"/>
  <c r="AJ340" i="4"/>
  <c r="AI340" i="4" s="1"/>
  <c r="AA340" i="4"/>
  <c r="Z340" i="4"/>
  <c r="Y340" i="4"/>
  <c r="X340" i="4"/>
  <c r="W340" i="4"/>
  <c r="V340" i="4"/>
  <c r="U340" i="4"/>
  <c r="T340" i="4"/>
  <c r="S340" i="4"/>
  <c r="R340" i="4"/>
  <c r="Q340" i="4"/>
  <c r="P340" i="4"/>
  <c r="O340" i="4"/>
  <c r="N340" i="4"/>
  <c r="M340" i="4"/>
  <c r="I340" i="4"/>
  <c r="AJ339" i="4"/>
  <c r="AI339" i="4" s="1"/>
  <c r="AA339" i="4"/>
  <c r="Z339" i="4"/>
  <c r="Y339" i="4"/>
  <c r="X339" i="4"/>
  <c r="W339" i="4"/>
  <c r="V339" i="4"/>
  <c r="U339" i="4"/>
  <c r="T339" i="4"/>
  <c r="S339" i="4"/>
  <c r="R339" i="4"/>
  <c r="Q339" i="4"/>
  <c r="P339" i="4"/>
  <c r="O339" i="4"/>
  <c r="N339" i="4"/>
  <c r="M339" i="4"/>
  <c r="I339" i="4"/>
  <c r="AJ338" i="4"/>
  <c r="AI338" i="4" s="1"/>
  <c r="AA338" i="4"/>
  <c r="Z338" i="4"/>
  <c r="Y338" i="4"/>
  <c r="X338" i="4"/>
  <c r="W338" i="4"/>
  <c r="V338" i="4"/>
  <c r="U338" i="4"/>
  <c r="T338" i="4"/>
  <c r="S338" i="4"/>
  <c r="R338" i="4"/>
  <c r="Q338" i="4"/>
  <c r="P338" i="4"/>
  <c r="O338" i="4"/>
  <c r="N338" i="4"/>
  <c r="M338" i="4"/>
  <c r="I338" i="4"/>
  <c r="AJ337" i="4"/>
  <c r="AI337" i="4" s="1"/>
  <c r="AA337" i="4"/>
  <c r="Z337" i="4"/>
  <c r="Y337" i="4"/>
  <c r="X337" i="4"/>
  <c r="W337" i="4"/>
  <c r="V337" i="4"/>
  <c r="U337" i="4"/>
  <c r="T337" i="4"/>
  <c r="S337" i="4"/>
  <c r="R337" i="4"/>
  <c r="Q337" i="4"/>
  <c r="P337" i="4"/>
  <c r="O337" i="4"/>
  <c r="N337" i="4"/>
  <c r="M337" i="4"/>
  <c r="I337" i="4"/>
  <c r="AJ336" i="4"/>
  <c r="AI336" i="4" s="1"/>
  <c r="AA336" i="4"/>
  <c r="Z336" i="4"/>
  <c r="Y336" i="4"/>
  <c r="X336" i="4"/>
  <c r="W336" i="4"/>
  <c r="V336" i="4"/>
  <c r="U336" i="4"/>
  <c r="T336" i="4"/>
  <c r="S336" i="4"/>
  <c r="R336" i="4"/>
  <c r="Q336" i="4"/>
  <c r="P336" i="4"/>
  <c r="O336" i="4"/>
  <c r="N336" i="4"/>
  <c r="M336" i="4"/>
  <c r="I336" i="4"/>
  <c r="AJ335" i="4"/>
  <c r="AI335" i="4" s="1"/>
  <c r="AA335" i="4"/>
  <c r="Z335" i="4"/>
  <c r="Y335" i="4"/>
  <c r="X335" i="4"/>
  <c r="W335" i="4"/>
  <c r="V335" i="4"/>
  <c r="U335" i="4"/>
  <c r="T335" i="4"/>
  <c r="S335" i="4"/>
  <c r="R335" i="4"/>
  <c r="Q335" i="4"/>
  <c r="P335" i="4"/>
  <c r="O335" i="4"/>
  <c r="N335" i="4"/>
  <c r="M335" i="4"/>
  <c r="I335" i="4"/>
  <c r="AJ334" i="4"/>
  <c r="AI334" i="4" s="1"/>
  <c r="AA334" i="4"/>
  <c r="Z334" i="4"/>
  <c r="Y334" i="4"/>
  <c r="X334" i="4"/>
  <c r="W334" i="4"/>
  <c r="V334" i="4"/>
  <c r="U334" i="4"/>
  <c r="T334" i="4"/>
  <c r="S334" i="4"/>
  <c r="R334" i="4"/>
  <c r="Q334" i="4"/>
  <c r="P334" i="4"/>
  <c r="O334" i="4"/>
  <c r="N334" i="4"/>
  <c r="M334" i="4"/>
  <c r="I334" i="4"/>
  <c r="AJ333" i="4"/>
  <c r="AI333" i="4" s="1"/>
  <c r="AA333" i="4"/>
  <c r="Z333" i="4"/>
  <c r="Y333" i="4"/>
  <c r="X333" i="4"/>
  <c r="W333" i="4"/>
  <c r="V333" i="4"/>
  <c r="U333" i="4"/>
  <c r="T333" i="4"/>
  <c r="S333" i="4"/>
  <c r="R333" i="4"/>
  <c r="Q333" i="4"/>
  <c r="P333" i="4"/>
  <c r="O333" i="4"/>
  <c r="N333" i="4"/>
  <c r="M333" i="4"/>
  <c r="I333" i="4"/>
  <c r="AJ332" i="4"/>
  <c r="AI332" i="4" s="1"/>
  <c r="AA332" i="4"/>
  <c r="Z332" i="4"/>
  <c r="Y332" i="4"/>
  <c r="X332" i="4"/>
  <c r="W332" i="4"/>
  <c r="V332" i="4"/>
  <c r="U332" i="4"/>
  <c r="T332" i="4"/>
  <c r="S332" i="4"/>
  <c r="R332" i="4"/>
  <c r="Q332" i="4"/>
  <c r="P332" i="4"/>
  <c r="O332" i="4"/>
  <c r="N332" i="4"/>
  <c r="M332" i="4"/>
  <c r="I332" i="4"/>
  <c r="AJ331" i="4"/>
  <c r="AI331" i="4" s="1"/>
  <c r="AA331" i="4"/>
  <c r="Z331" i="4"/>
  <c r="Y331" i="4"/>
  <c r="X331" i="4"/>
  <c r="W331" i="4"/>
  <c r="V331" i="4"/>
  <c r="U331" i="4"/>
  <c r="T331" i="4"/>
  <c r="S331" i="4"/>
  <c r="R331" i="4"/>
  <c r="Q331" i="4"/>
  <c r="P331" i="4"/>
  <c r="O331" i="4"/>
  <c r="N331" i="4"/>
  <c r="M331" i="4"/>
  <c r="I331" i="4"/>
  <c r="AJ330" i="4"/>
  <c r="AI330" i="4" s="1"/>
  <c r="AA330" i="4"/>
  <c r="Z330" i="4"/>
  <c r="Y330" i="4"/>
  <c r="X330" i="4"/>
  <c r="W330" i="4"/>
  <c r="V330" i="4"/>
  <c r="U330" i="4"/>
  <c r="T330" i="4"/>
  <c r="S330" i="4"/>
  <c r="R330" i="4"/>
  <c r="Q330" i="4"/>
  <c r="P330" i="4"/>
  <c r="O330" i="4"/>
  <c r="N330" i="4"/>
  <c r="M330" i="4"/>
  <c r="I330" i="4"/>
  <c r="AJ329" i="4"/>
  <c r="AI329" i="4" s="1"/>
  <c r="AA329" i="4"/>
  <c r="Z329" i="4"/>
  <c r="Y329" i="4"/>
  <c r="X329" i="4"/>
  <c r="W329" i="4"/>
  <c r="V329" i="4"/>
  <c r="U329" i="4"/>
  <c r="T329" i="4"/>
  <c r="S329" i="4"/>
  <c r="R329" i="4"/>
  <c r="Q329" i="4"/>
  <c r="P329" i="4"/>
  <c r="O329" i="4"/>
  <c r="N329" i="4"/>
  <c r="M329" i="4"/>
  <c r="I329" i="4"/>
  <c r="AJ328" i="4"/>
  <c r="AI328" i="4" s="1"/>
  <c r="AA328" i="4"/>
  <c r="Z328" i="4"/>
  <c r="Y328" i="4"/>
  <c r="X328" i="4"/>
  <c r="W328" i="4"/>
  <c r="V328" i="4"/>
  <c r="U328" i="4"/>
  <c r="T328" i="4"/>
  <c r="S328" i="4"/>
  <c r="R328" i="4"/>
  <c r="Q328" i="4"/>
  <c r="P328" i="4"/>
  <c r="O328" i="4"/>
  <c r="N328" i="4"/>
  <c r="M328" i="4"/>
  <c r="I328" i="4"/>
  <c r="AJ327" i="4"/>
  <c r="AI327" i="4" s="1"/>
  <c r="AA327" i="4"/>
  <c r="Z327" i="4"/>
  <c r="Y327" i="4"/>
  <c r="X327" i="4"/>
  <c r="W327" i="4"/>
  <c r="V327" i="4"/>
  <c r="U327" i="4"/>
  <c r="T327" i="4"/>
  <c r="S327" i="4"/>
  <c r="R327" i="4"/>
  <c r="Q327" i="4"/>
  <c r="P327" i="4"/>
  <c r="O327" i="4"/>
  <c r="N327" i="4"/>
  <c r="M327" i="4"/>
  <c r="I327" i="4"/>
  <c r="AJ326" i="4"/>
  <c r="AI326" i="4" s="1"/>
  <c r="AA326" i="4"/>
  <c r="Z326" i="4"/>
  <c r="Y326" i="4"/>
  <c r="X326" i="4"/>
  <c r="W326" i="4"/>
  <c r="V326" i="4"/>
  <c r="U326" i="4"/>
  <c r="T326" i="4"/>
  <c r="S326" i="4"/>
  <c r="R326" i="4"/>
  <c r="Q326" i="4"/>
  <c r="P326" i="4"/>
  <c r="O326" i="4"/>
  <c r="N326" i="4"/>
  <c r="M326" i="4"/>
  <c r="I326" i="4"/>
  <c r="AJ325" i="4"/>
  <c r="AI325" i="4" s="1"/>
  <c r="AA325" i="4"/>
  <c r="Z325" i="4"/>
  <c r="Y325" i="4"/>
  <c r="X325" i="4"/>
  <c r="W325" i="4"/>
  <c r="V325" i="4"/>
  <c r="U325" i="4"/>
  <c r="T325" i="4"/>
  <c r="S325" i="4"/>
  <c r="R325" i="4"/>
  <c r="Q325" i="4"/>
  <c r="P325" i="4"/>
  <c r="O325" i="4"/>
  <c r="N325" i="4"/>
  <c r="M325" i="4"/>
  <c r="I325" i="4"/>
  <c r="AJ324" i="4"/>
  <c r="AI324" i="4" s="1"/>
  <c r="AA324" i="4"/>
  <c r="Z324" i="4"/>
  <c r="Y324" i="4"/>
  <c r="X324" i="4"/>
  <c r="W324" i="4"/>
  <c r="V324" i="4"/>
  <c r="U324" i="4"/>
  <c r="T324" i="4"/>
  <c r="S324" i="4"/>
  <c r="R324" i="4"/>
  <c r="Q324" i="4"/>
  <c r="P324" i="4"/>
  <c r="O324" i="4"/>
  <c r="N324" i="4"/>
  <c r="M324" i="4"/>
  <c r="I324" i="4"/>
  <c r="AJ323" i="4"/>
  <c r="AI323" i="4" s="1"/>
  <c r="AA323" i="4"/>
  <c r="Z323" i="4"/>
  <c r="Y323" i="4"/>
  <c r="X323" i="4"/>
  <c r="W323" i="4"/>
  <c r="V323" i="4"/>
  <c r="U323" i="4"/>
  <c r="T323" i="4"/>
  <c r="S323" i="4"/>
  <c r="R323" i="4"/>
  <c r="Q323" i="4"/>
  <c r="P323" i="4"/>
  <c r="O323" i="4"/>
  <c r="N323" i="4"/>
  <c r="M323" i="4"/>
  <c r="I323" i="4"/>
  <c r="AJ322" i="4"/>
  <c r="AI322" i="4" s="1"/>
  <c r="AA322" i="4"/>
  <c r="Z322" i="4"/>
  <c r="Y322" i="4"/>
  <c r="X322" i="4"/>
  <c r="W322" i="4"/>
  <c r="V322" i="4"/>
  <c r="U322" i="4"/>
  <c r="T322" i="4"/>
  <c r="S322" i="4"/>
  <c r="R322" i="4"/>
  <c r="Q322" i="4"/>
  <c r="P322" i="4"/>
  <c r="O322" i="4"/>
  <c r="N322" i="4"/>
  <c r="M322" i="4"/>
  <c r="I322" i="4"/>
  <c r="AJ321" i="4"/>
  <c r="AI321" i="4" s="1"/>
  <c r="AA321" i="4"/>
  <c r="Z321" i="4"/>
  <c r="Y321" i="4"/>
  <c r="X321" i="4"/>
  <c r="W321" i="4"/>
  <c r="V321" i="4"/>
  <c r="U321" i="4"/>
  <c r="T321" i="4"/>
  <c r="S321" i="4"/>
  <c r="R321" i="4"/>
  <c r="Q321" i="4"/>
  <c r="P321" i="4"/>
  <c r="O321" i="4"/>
  <c r="N321" i="4"/>
  <c r="M321" i="4"/>
  <c r="I321" i="4"/>
  <c r="AJ320" i="4"/>
  <c r="AI320" i="4" s="1"/>
  <c r="AA320" i="4"/>
  <c r="Z320" i="4"/>
  <c r="Y320" i="4"/>
  <c r="X320" i="4"/>
  <c r="W320" i="4"/>
  <c r="V320" i="4"/>
  <c r="U320" i="4"/>
  <c r="T320" i="4"/>
  <c r="S320" i="4"/>
  <c r="R320" i="4"/>
  <c r="Q320" i="4"/>
  <c r="P320" i="4"/>
  <c r="O320" i="4"/>
  <c r="N320" i="4"/>
  <c r="M320" i="4"/>
  <c r="I320" i="4"/>
  <c r="AJ319" i="4"/>
  <c r="AI319" i="4" s="1"/>
  <c r="AA319" i="4"/>
  <c r="Z319" i="4"/>
  <c r="Y319" i="4"/>
  <c r="X319" i="4"/>
  <c r="W319" i="4"/>
  <c r="V319" i="4"/>
  <c r="U319" i="4"/>
  <c r="T319" i="4"/>
  <c r="S319" i="4"/>
  <c r="R319" i="4"/>
  <c r="Q319" i="4"/>
  <c r="P319" i="4"/>
  <c r="O319" i="4"/>
  <c r="N319" i="4"/>
  <c r="M319" i="4"/>
  <c r="I319" i="4"/>
  <c r="AJ318" i="4"/>
  <c r="AI318" i="4" s="1"/>
  <c r="AA318" i="4"/>
  <c r="Z318" i="4"/>
  <c r="Y318" i="4"/>
  <c r="X318" i="4"/>
  <c r="W318" i="4"/>
  <c r="V318" i="4"/>
  <c r="U318" i="4"/>
  <c r="T318" i="4"/>
  <c r="S318" i="4"/>
  <c r="R318" i="4"/>
  <c r="Q318" i="4"/>
  <c r="P318" i="4"/>
  <c r="O318" i="4"/>
  <c r="N318" i="4"/>
  <c r="M318" i="4"/>
  <c r="I318" i="4"/>
  <c r="AJ317" i="4"/>
  <c r="AI317" i="4" s="1"/>
  <c r="AA317" i="4"/>
  <c r="Z317" i="4"/>
  <c r="Y317" i="4"/>
  <c r="X317" i="4"/>
  <c r="W317" i="4"/>
  <c r="V317" i="4"/>
  <c r="U317" i="4"/>
  <c r="T317" i="4"/>
  <c r="S317" i="4"/>
  <c r="R317" i="4"/>
  <c r="Q317" i="4"/>
  <c r="P317" i="4"/>
  <c r="O317" i="4"/>
  <c r="N317" i="4"/>
  <c r="M317" i="4"/>
  <c r="I317" i="4"/>
  <c r="AJ316" i="4"/>
  <c r="AI316" i="4" s="1"/>
  <c r="AA316" i="4"/>
  <c r="Z316" i="4"/>
  <c r="Y316" i="4"/>
  <c r="X316" i="4"/>
  <c r="W316" i="4"/>
  <c r="V316" i="4"/>
  <c r="U316" i="4"/>
  <c r="T316" i="4"/>
  <c r="S316" i="4"/>
  <c r="R316" i="4"/>
  <c r="Q316" i="4"/>
  <c r="P316" i="4"/>
  <c r="O316" i="4"/>
  <c r="N316" i="4"/>
  <c r="M316" i="4"/>
  <c r="I316" i="4"/>
  <c r="AJ315" i="4"/>
  <c r="AI315" i="4" s="1"/>
  <c r="AA315" i="4"/>
  <c r="Z315" i="4"/>
  <c r="Y315" i="4"/>
  <c r="X315" i="4"/>
  <c r="W315" i="4"/>
  <c r="V315" i="4"/>
  <c r="U315" i="4"/>
  <c r="T315" i="4"/>
  <c r="S315" i="4"/>
  <c r="R315" i="4"/>
  <c r="Q315" i="4"/>
  <c r="P315" i="4"/>
  <c r="O315" i="4"/>
  <c r="N315" i="4"/>
  <c r="M315" i="4"/>
  <c r="I315" i="4"/>
  <c r="AJ314" i="4"/>
  <c r="AI314" i="4" s="1"/>
  <c r="AA314" i="4"/>
  <c r="Z314" i="4"/>
  <c r="Y314" i="4"/>
  <c r="X314" i="4"/>
  <c r="W314" i="4"/>
  <c r="V314" i="4"/>
  <c r="U314" i="4"/>
  <c r="T314" i="4"/>
  <c r="S314" i="4"/>
  <c r="R314" i="4"/>
  <c r="Q314" i="4"/>
  <c r="P314" i="4"/>
  <c r="O314" i="4"/>
  <c r="N314" i="4"/>
  <c r="M314" i="4"/>
  <c r="I314" i="4"/>
  <c r="AJ313" i="4"/>
  <c r="AI313" i="4" s="1"/>
  <c r="AA313" i="4"/>
  <c r="Z313" i="4"/>
  <c r="Y313" i="4"/>
  <c r="X313" i="4"/>
  <c r="W313" i="4"/>
  <c r="V313" i="4"/>
  <c r="U313" i="4"/>
  <c r="T313" i="4"/>
  <c r="S313" i="4"/>
  <c r="R313" i="4"/>
  <c r="Q313" i="4"/>
  <c r="P313" i="4"/>
  <c r="O313" i="4"/>
  <c r="N313" i="4"/>
  <c r="M313" i="4"/>
  <c r="I313" i="4"/>
  <c r="AJ312" i="4"/>
  <c r="AI312" i="4" s="1"/>
  <c r="AA312" i="4"/>
  <c r="Z312" i="4"/>
  <c r="Y312" i="4"/>
  <c r="X312" i="4"/>
  <c r="W312" i="4"/>
  <c r="V312" i="4"/>
  <c r="U312" i="4"/>
  <c r="T312" i="4"/>
  <c r="S312" i="4"/>
  <c r="R312" i="4"/>
  <c r="Q312" i="4"/>
  <c r="P312" i="4"/>
  <c r="O312" i="4"/>
  <c r="N312" i="4"/>
  <c r="M312" i="4"/>
  <c r="I312" i="4"/>
  <c r="AJ311" i="4"/>
  <c r="AI311" i="4" s="1"/>
  <c r="AA311" i="4"/>
  <c r="Z311" i="4"/>
  <c r="Y311" i="4"/>
  <c r="X311" i="4"/>
  <c r="W311" i="4"/>
  <c r="V311" i="4"/>
  <c r="U311" i="4"/>
  <c r="T311" i="4"/>
  <c r="S311" i="4"/>
  <c r="R311" i="4"/>
  <c r="Q311" i="4"/>
  <c r="P311" i="4"/>
  <c r="O311" i="4"/>
  <c r="N311" i="4"/>
  <c r="M311" i="4"/>
  <c r="I311" i="4"/>
  <c r="AJ310" i="4"/>
  <c r="AI310" i="4" s="1"/>
  <c r="AA310" i="4"/>
  <c r="Z310" i="4"/>
  <c r="Y310" i="4"/>
  <c r="X310" i="4"/>
  <c r="W310" i="4"/>
  <c r="V310" i="4"/>
  <c r="U310" i="4"/>
  <c r="T310" i="4"/>
  <c r="S310" i="4"/>
  <c r="R310" i="4"/>
  <c r="Q310" i="4"/>
  <c r="P310" i="4"/>
  <c r="O310" i="4"/>
  <c r="N310" i="4"/>
  <c r="M310" i="4"/>
  <c r="I310" i="4"/>
  <c r="AJ309" i="4"/>
  <c r="AI309" i="4" s="1"/>
  <c r="AA309" i="4"/>
  <c r="Z309" i="4"/>
  <c r="Y309" i="4"/>
  <c r="X309" i="4"/>
  <c r="W309" i="4"/>
  <c r="V309" i="4"/>
  <c r="U309" i="4"/>
  <c r="T309" i="4"/>
  <c r="S309" i="4"/>
  <c r="R309" i="4"/>
  <c r="Q309" i="4"/>
  <c r="P309" i="4"/>
  <c r="O309" i="4"/>
  <c r="N309" i="4"/>
  <c r="M309" i="4"/>
  <c r="I309" i="4"/>
  <c r="AJ308" i="4"/>
  <c r="AI308" i="4" s="1"/>
  <c r="AA308" i="4"/>
  <c r="Z308" i="4"/>
  <c r="Y308" i="4"/>
  <c r="X308" i="4"/>
  <c r="W308" i="4"/>
  <c r="V308" i="4"/>
  <c r="U308" i="4"/>
  <c r="T308" i="4"/>
  <c r="S308" i="4"/>
  <c r="R308" i="4"/>
  <c r="Q308" i="4"/>
  <c r="P308" i="4"/>
  <c r="O308" i="4"/>
  <c r="N308" i="4"/>
  <c r="M308" i="4"/>
  <c r="I308" i="4"/>
  <c r="AJ307" i="4"/>
  <c r="AI307" i="4" s="1"/>
  <c r="AA307" i="4"/>
  <c r="Z307" i="4"/>
  <c r="Y307" i="4"/>
  <c r="X307" i="4"/>
  <c r="W307" i="4"/>
  <c r="V307" i="4"/>
  <c r="U307" i="4"/>
  <c r="T307" i="4"/>
  <c r="S307" i="4"/>
  <c r="R307" i="4"/>
  <c r="Q307" i="4"/>
  <c r="P307" i="4"/>
  <c r="O307" i="4"/>
  <c r="N307" i="4"/>
  <c r="M307" i="4"/>
  <c r="I307" i="4"/>
  <c r="AJ306" i="4"/>
  <c r="AI306" i="4" s="1"/>
  <c r="AA306" i="4"/>
  <c r="Z306" i="4"/>
  <c r="Y306" i="4"/>
  <c r="X306" i="4"/>
  <c r="W306" i="4"/>
  <c r="V306" i="4"/>
  <c r="U306" i="4"/>
  <c r="T306" i="4"/>
  <c r="S306" i="4"/>
  <c r="R306" i="4"/>
  <c r="Q306" i="4"/>
  <c r="P306" i="4"/>
  <c r="O306" i="4"/>
  <c r="N306" i="4"/>
  <c r="M306" i="4"/>
  <c r="I306" i="4"/>
  <c r="AJ305" i="4"/>
  <c r="AI305" i="4" s="1"/>
  <c r="AA305" i="4"/>
  <c r="Z305" i="4"/>
  <c r="Y305" i="4"/>
  <c r="X305" i="4"/>
  <c r="W305" i="4"/>
  <c r="V305" i="4"/>
  <c r="U305" i="4"/>
  <c r="T305" i="4"/>
  <c r="S305" i="4"/>
  <c r="R305" i="4"/>
  <c r="Q305" i="4"/>
  <c r="P305" i="4"/>
  <c r="O305" i="4"/>
  <c r="N305" i="4"/>
  <c r="M305" i="4"/>
  <c r="I305" i="4"/>
  <c r="AJ304" i="4"/>
  <c r="AI304" i="4" s="1"/>
  <c r="AA304" i="4"/>
  <c r="Z304" i="4"/>
  <c r="Y304" i="4"/>
  <c r="X304" i="4"/>
  <c r="W304" i="4"/>
  <c r="V304" i="4"/>
  <c r="U304" i="4"/>
  <c r="T304" i="4"/>
  <c r="S304" i="4"/>
  <c r="R304" i="4"/>
  <c r="Q304" i="4"/>
  <c r="P304" i="4"/>
  <c r="O304" i="4"/>
  <c r="N304" i="4"/>
  <c r="M304" i="4"/>
  <c r="I304" i="4"/>
  <c r="AJ303" i="4"/>
  <c r="AI303" i="4"/>
  <c r="AA303" i="4"/>
  <c r="Z303" i="4"/>
  <c r="Y303" i="4"/>
  <c r="X303" i="4"/>
  <c r="W303" i="4"/>
  <c r="V303" i="4"/>
  <c r="U303" i="4"/>
  <c r="T303" i="4"/>
  <c r="S303" i="4"/>
  <c r="R303" i="4"/>
  <c r="Q303" i="4"/>
  <c r="P303" i="4"/>
  <c r="O303" i="4"/>
  <c r="N303" i="4"/>
  <c r="M303" i="4"/>
  <c r="I303" i="4"/>
  <c r="AJ302" i="4"/>
  <c r="AI302" i="4" s="1"/>
  <c r="AA302" i="4"/>
  <c r="Z302" i="4"/>
  <c r="Y302" i="4"/>
  <c r="X302" i="4"/>
  <c r="W302" i="4"/>
  <c r="V302" i="4"/>
  <c r="U302" i="4"/>
  <c r="T302" i="4"/>
  <c r="S302" i="4"/>
  <c r="R302" i="4"/>
  <c r="Q302" i="4"/>
  <c r="P302" i="4"/>
  <c r="O302" i="4"/>
  <c r="N302" i="4"/>
  <c r="M302" i="4"/>
  <c r="I302" i="4"/>
  <c r="AJ301" i="4"/>
  <c r="AI301" i="4" s="1"/>
  <c r="AA301" i="4"/>
  <c r="Z301" i="4"/>
  <c r="Y301" i="4"/>
  <c r="X301" i="4"/>
  <c r="W301" i="4"/>
  <c r="V301" i="4"/>
  <c r="U301" i="4"/>
  <c r="T301" i="4"/>
  <c r="S301" i="4"/>
  <c r="R301" i="4"/>
  <c r="Q301" i="4"/>
  <c r="P301" i="4"/>
  <c r="O301" i="4"/>
  <c r="N301" i="4"/>
  <c r="M301" i="4"/>
  <c r="I301" i="4"/>
  <c r="AJ300" i="4"/>
  <c r="AI300" i="4" s="1"/>
  <c r="AA300" i="4"/>
  <c r="Z300" i="4"/>
  <c r="Y300" i="4"/>
  <c r="X300" i="4"/>
  <c r="W300" i="4"/>
  <c r="V300" i="4"/>
  <c r="U300" i="4"/>
  <c r="T300" i="4"/>
  <c r="S300" i="4"/>
  <c r="R300" i="4"/>
  <c r="Q300" i="4"/>
  <c r="P300" i="4"/>
  <c r="O300" i="4"/>
  <c r="N300" i="4"/>
  <c r="M300" i="4"/>
  <c r="I300" i="4"/>
  <c r="AJ299" i="4"/>
  <c r="AI299" i="4" s="1"/>
  <c r="AA299" i="4"/>
  <c r="Z299" i="4"/>
  <c r="Y299" i="4"/>
  <c r="X299" i="4"/>
  <c r="W299" i="4"/>
  <c r="V299" i="4"/>
  <c r="U299" i="4"/>
  <c r="T299" i="4"/>
  <c r="S299" i="4"/>
  <c r="R299" i="4"/>
  <c r="Q299" i="4"/>
  <c r="P299" i="4"/>
  <c r="O299" i="4"/>
  <c r="N299" i="4"/>
  <c r="M299" i="4"/>
  <c r="I299" i="4"/>
  <c r="AJ298" i="4"/>
  <c r="AI298" i="4" s="1"/>
  <c r="AA298" i="4"/>
  <c r="Z298" i="4"/>
  <c r="Y298" i="4"/>
  <c r="X298" i="4"/>
  <c r="W298" i="4"/>
  <c r="V298" i="4"/>
  <c r="U298" i="4"/>
  <c r="T298" i="4"/>
  <c r="S298" i="4"/>
  <c r="R298" i="4"/>
  <c r="Q298" i="4"/>
  <c r="P298" i="4"/>
  <c r="O298" i="4"/>
  <c r="N298" i="4"/>
  <c r="M298" i="4"/>
  <c r="I298" i="4"/>
  <c r="AJ297" i="4"/>
  <c r="AI297" i="4" s="1"/>
  <c r="AA297" i="4"/>
  <c r="Z297" i="4"/>
  <c r="Y297" i="4"/>
  <c r="X297" i="4"/>
  <c r="W297" i="4"/>
  <c r="V297" i="4"/>
  <c r="U297" i="4"/>
  <c r="T297" i="4"/>
  <c r="S297" i="4"/>
  <c r="R297" i="4"/>
  <c r="Q297" i="4"/>
  <c r="P297" i="4"/>
  <c r="O297" i="4"/>
  <c r="N297" i="4"/>
  <c r="M297" i="4"/>
  <c r="I297" i="4"/>
  <c r="AJ296" i="4"/>
  <c r="AI296" i="4"/>
  <c r="AA296" i="4"/>
  <c r="Z296" i="4"/>
  <c r="Y296" i="4"/>
  <c r="X296" i="4"/>
  <c r="W296" i="4"/>
  <c r="V296" i="4"/>
  <c r="U296" i="4"/>
  <c r="T296" i="4"/>
  <c r="S296" i="4"/>
  <c r="R296" i="4"/>
  <c r="Q296" i="4"/>
  <c r="P296" i="4"/>
  <c r="O296" i="4"/>
  <c r="N296" i="4"/>
  <c r="M296" i="4"/>
  <c r="I296" i="4"/>
  <c r="AJ295" i="4"/>
  <c r="AI295" i="4" s="1"/>
  <c r="AA295" i="4"/>
  <c r="Z295" i="4"/>
  <c r="Y295" i="4"/>
  <c r="X295" i="4"/>
  <c r="W295" i="4"/>
  <c r="V295" i="4"/>
  <c r="U295" i="4"/>
  <c r="T295" i="4"/>
  <c r="S295" i="4"/>
  <c r="R295" i="4"/>
  <c r="Q295" i="4"/>
  <c r="P295" i="4"/>
  <c r="O295" i="4"/>
  <c r="N295" i="4"/>
  <c r="M295" i="4"/>
  <c r="I295" i="4"/>
  <c r="AJ294" i="4"/>
  <c r="AI294" i="4" s="1"/>
  <c r="AA294" i="4"/>
  <c r="Z294" i="4"/>
  <c r="Y294" i="4"/>
  <c r="X294" i="4"/>
  <c r="W294" i="4"/>
  <c r="V294" i="4"/>
  <c r="U294" i="4"/>
  <c r="T294" i="4"/>
  <c r="S294" i="4"/>
  <c r="R294" i="4"/>
  <c r="Q294" i="4"/>
  <c r="P294" i="4"/>
  <c r="O294" i="4"/>
  <c r="N294" i="4"/>
  <c r="M294" i="4"/>
  <c r="I294" i="4"/>
  <c r="AJ293" i="4"/>
  <c r="AI293" i="4"/>
  <c r="AA293" i="4"/>
  <c r="Z293" i="4"/>
  <c r="Y293" i="4"/>
  <c r="X293" i="4"/>
  <c r="W293" i="4"/>
  <c r="V293" i="4"/>
  <c r="U293" i="4"/>
  <c r="T293" i="4"/>
  <c r="S293" i="4"/>
  <c r="R293" i="4"/>
  <c r="Q293" i="4"/>
  <c r="P293" i="4"/>
  <c r="O293" i="4"/>
  <c r="N293" i="4"/>
  <c r="M293" i="4"/>
  <c r="I293" i="4"/>
  <c r="AJ292" i="4"/>
  <c r="AI292" i="4" s="1"/>
  <c r="AA292" i="4"/>
  <c r="Z292" i="4"/>
  <c r="Y292" i="4"/>
  <c r="X292" i="4"/>
  <c r="W292" i="4"/>
  <c r="V292" i="4"/>
  <c r="U292" i="4"/>
  <c r="T292" i="4"/>
  <c r="S292" i="4"/>
  <c r="R292" i="4"/>
  <c r="Q292" i="4"/>
  <c r="P292" i="4"/>
  <c r="O292" i="4"/>
  <c r="N292" i="4"/>
  <c r="M292" i="4"/>
  <c r="I292" i="4"/>
  <c r="AJ291" i="4"/>
  <c r="AI291" i="4" s="1"/>
  <c r="AA291" i="4"/>
  <c r="Z291" i="4"/>
  <c r="Y291" i="4"/>
  <c r="X291" i="4"/>
  <c r="W291" i="4"/>
  <c r="V291" i="4"/>
  <c r="U291" i="4"/>
  <c r="T291" i="4"/>
  <c r="S291" i="4"/>
  <c r="R291" i="4"/>
  <c r="Q291" i="4"/>
  <c r="P291" i="4"/>
  <c r="O291" i="4"/>
  <c r="N291" i="4"/>
  <c r="M291" i="4"/>
  <c r="I291" i="4"/>
  <c r="AJ290" i="4"/>
  <c r="AI290" i="4" s="1"/>
  <c r="AA290" i="4"/>
  <c r="Z290" i="4"/>
  <c r="Y290" i="4"/>
  <c r="X290" i="4"/>
  <c r="W290" i="4"/>
  <c r="V290" i="4"/>
  <c r="U290" i="4"/>
  <c r="T290" i="4"/>
  <c r="S290" i="4"/>
  <c r="R290" i="4"/>
  <c r="Q290" i="4"/>
  <c r="P290" i="4"/>
  <c r="O290" i="4"/>
  <c r="N290" i="4"/>
  <c r="M290" i="4"/>
  <c r="I290" i="4"/>
  <c r="AJ289" i="4"/>
  <c r="AI289" i="4" s="1"/>
  <c r="AA289" i="4"/>
  <c r="Z289" i="4"/>
  <c r="Y289" i="4"/>
  <c r="X289" i="4"/>
  <c r="W289" i="4"/>
  <c r="V289" i="4"/>
  <c r="U289" i="4"/>
  <c r="T289" i="4"/>
  <c r="S289" i="4"/>
  <c r="R289" i="4"/>
  <c r="Q289" i="4"/>
  <c r="P289" i="4"/>
  <c r="O289" i="4"/>
  <c r="N289" i="4"/>
  <c r="M289" i="4"/>
  <c r="I289" i="4"/>
  <c r="AJ288" i="4"/>
  <c r="AI288" i="4"/>
  <c r="AA288" i="4"/>
  <c r="Z288" i="4"/>
  <c r="Y288" i="4"/>
  <c r="X288" i="4"/>
  <c r="W288" i="4"/>
  <c r="V288" i="4"/>
  <c r="U288" i="4"/>
  <c r="T288" i="4"/>
  <c r="S288" i="4"/>
  <c r="R288" i="4"/>
  <c r="Q288" i="4"/>
  <c r="P288" i="4"/>
  <c r="O288" i="4"/>
  <c r="N288" i="4"/>
  <c r="M288" i="4"/>
  <c r="I288" i="4"/>
  <c r="AJ287" i="4"/>
  <c r="AI287" i="4" s="1"/>
  <c r="AA287" i="4"/>
  <c r="Z287" i="4"/>
  <c r="Y287" i="4"/>
  <c r="X287" i="4"/>
  <c r="W287" i="4"/>
  <c r="V287" i="4"/>
  <c r="U287" i="4"/>
  <c r="T287" i="4"/>
  <c r="S287" i="4"/>
  <c r="R287" i="4"/>
  <c r="Q287" i="4"/>
  <c r="P287" i="4"/>
  <c r="O287" i="4"/>
  <c r="N287" i="4"/>
  <c r="M287" i="4"/>
  <c r="I287" i="4"/>
  <c r="AJ286" i="4"/>
  <c r="AI286" i="4" s="1"/>
  <c r="AA286" i="4"/>
  <c r="Z286" i="4"/>
  <c r="Y286" i="4"/>
  <c r="X286" i="4"/>
  <c r="W286" i="4"/>
  <c r="V286" i="4"/>
  <c r="U286" i="4"/>
  <c r="T286" i="4"/>
  <c r="S286" i="4"/>
  <c r="R286" i="4"/>
  <c r="Q286" i="4"/>
  <c r="P286" i="4"/>
  <c r="O286" i="4"/>
  <c r="N286" i="4"/>
  <c r="M286" i="4"/>
  <c r="I286" i="4"/>
  <c r="AJ285" i="4"/>
  <c r="AI285" i="4" s="1"/>
  <c r="AA285" i="4"/>
  <c r="Z285" i="4"/>
  <c r="Y285" i="4"/>
  <c r="X285" i="4"/>
  <c r="W285" i="4"/>
  <c r="V285" i="4"/>
  <c r="U285" i="4"/>
  <c r="T285" i="4"/>
  <c r="S285" i="4"/>
  <c r="R285" i="4"/>
  <c r="Q285" i="4"/>
  <c r="P285" i="4"/>
  <c r="O285" i="4"/>
  <c r="N285" i="4"/>
  <c r="M285" i="4"/>
  <c r="I285" i="4"/>
  <c r="AJ284" i="4"/>
  <c r="AI284" i="4" s="1"/>
  <c r="AA284" i="4"/>
  <c r="Z284" i="4"/>
  <c r="Y284" i="4"/>
  <c r="X284" i="4"/>
  <c r="W284" i="4"/>
  <c r="V284" i="4"/>
  <c r="U284" i="4"/>
  <c r="T284" i="4"/>
  <c r="S284" i="4"/>
  <c r="R284" i="4"/>
  <c r="Q284" i="4"/>
  <c r="P284" i="4"/>
  <c r="O284" i="4"/>
  <c r="N284" i="4"/>
  <c r="M284" i="4"/>
  <c r="I284" i="4"/>
  <c r="AJ283" i="4"/>
  <c r="AI283" i="4" s="1"/>
  <c r="AA283" i="4"/>
  <c r="Z283" i="4"/>
  <c r="Y283" i="4"/>
  <c r="X283" i="4"/>
  <c r="W283" i="4"/>
  <c r="V283" i="4"/>
  <c r="U283" i="4"/>
  <c r="T283" i="4"/>
  <c r="S283" i="4"/>
  <c r="R283" i="4"/>
  <c r="Q283" i="4"/>
  <c r="P283" i="4"/>
  <c r="O283" i="4"/>
  <c r="N283" i="4"/>
  <c r="M283" i="4"/>
  <c r="I283" i="4"/>
  <c r="AJ282" i="4"/>
  <c r="AI282" i="4" s="1"/>
  <c r="AA282" i="4"/>
  <c r="Z282" i="4"/>
  <c r="Y282" i="4"/>
  <c r="X282" i="4"/>
  <c r="W282" i="4"/>
  <c r="V282" i="4"/>
  <c r="U282" i="4"/>
  <c r="T282" i="4"/>
  <c r="S282" i="4"/>
  <c r="R282" i="4"/>
  <c r="Q282" i="4"/>
  <c r="P282" i="4"/>
  <c r="O282" i="4"/>
  <c r="N282" i="4"/>
  <c r="M282" i="4"/>
  <c r="I282" i="4"/>
  <c r="AJ281" i="4"/>
  <c r="AI281" i="4"/>
  <c r="AA281" i="4"/>
  <c r="Z281" i="4"/>
  <c r="Y281" i="4"/>
  <c r="X281" i="4"/>
  <c r="W281" i="4"/>
  <c r="V281" i="4"/>
  <c r="U281" i="4"/>
  <c r="T281" i="4"/>
  <c r="S281" i="4"/>
  <c r="R281" i="4"/>
  <c r="Q281" i="4"/>
  <c r="P281" i="4"/>
  <c r="O281" i="4"/>
  <c r="N281" i="4"/>
  <c r="M281" i="4"/>
  <c r="I281" i="4"/>
  <c r="AJ280" i="4"/>
  <c r="AI280" i="4" s="1"/>
  <c r="AA280" i="4"/>
  <c r="Z280" i="4"/>
  <c r="Y280" i="4"/>
  <c r="X280" i="4"/>
  <c r="W280" i="4"/>
  <c r="V280" i="4"/>
  <c r="U280" i="4"/>
  <c r="T280" i="4"/>
  <c r="S280" i="4"/>
  <c r="R280" i="4"/>
  <c r="Q280" i="4"/>
  <c r="P280" i="4"/>
  <c r="O280" i="4"/>
  <c r="N280" i="4"/>
  <c r="M280" i="4"/>
  <c r="I280" i="4"/>
  <c r="AJ279" i="4"/>
  <c r="AI279" i="4" s="1"/>
  <c r="AA279" i="4"/>
  <c r="Z279" i="4"/>
  <c r="Y279" i="4"/>
  <c r="X279" i="4"/>
  <c r="W279" i="4"/>
  <c r="V279" i="4"/>
  <c r="U279" i="4"/>
  <c r="T279" i="4"/>
  <c r="S279" i="4"/>
  <c r="R279" i="4"/>
  <c r="Q279" i="4"/>
  <c r="P279" i="4"/>
  <c r="O279" i="4"/>
  <c r="N279" i="4"/>
  <c r="M279" i="4"/>
  <c r="I279" i="4"/>
  <c r="AJ278" i="4"/>
  <c r="AI278" i="4" s="1"/>
  <c r="AA278" i="4"/>
  <c r="Z278" i="4"/>
  <c r="Y278" i="4"/>
  <c r="X278" i="4"/>
  <c r="W278" i="4"/>
  <c r="V278" i="4"/>
  <c r="U278" i="4"/>
  <c r="T278" i="4"/>
  <c r="S278" i="4"/>
  <c r="R278" i="4"/>
  <c r="Q278" i="4"/>
  <c r="P278" i="4"/>
  <c r="O278" i="4"/>
  <c r="N278" i="4"/>
  <c r="M278" i="4"/>
  <c r="I278" i="4"/>
  <c r="AJ277" i="4"/>
  <c r="AI277" i="4" s="1"/>
  <c r="AA277" i="4"/>
  <c r="Z277" i="4"/>
  <c r="Y277" i="4"/>
  <c r="X277" i="4"/>
  <c r="W277" i="4"/>
  <c r="V277" i="4"/>
  <c r="U277" i="4"/>
  <c r="T277" i="4"/>
  <c r="S277" i="4"/>
  <c r="R277" i="4"/>
  <c r="Q277" i="4"/>
  <c r="P277" i="4"/>
  <c r="O277" i="4"/>
  <c r="N277" i="4"/>
  <c r="M277" i="4"/>
  <c r="I277" i="4"/>
  <c r="AJ276" i="4"/>
  <c r="AI276" i="4" s="1"/>
  <c r="AA276" i="4"/>
  <c r="Z276" i="4"/>
  <c r="Y276" i="4"/>
  <c r="X276" i="4"/>
  <c r="W276" i="4"/>
  <c r="V276" i="4"/>
  <c r="U276" i="4"/>
  <c r="T276" i="4"/>
  <c r="S276" i="4"/>
  <c r="R276" i="4"/>
  <c r="Q276" i="4"/>
  <c r="P276" i="4"/>
  <c r="O276" i="4"/>
  <c r="N276" i="4"/>
  <c r="M276" i="4"/>
  <c r="I276" i="4"/>
  <c r="AJ275" i="4"/>
  <c r="AI275" i="4" s="1"/>
  <c r="AA275" i="4"/>
  <c r="Z275" i="4"/>
  <c r="Y275" i="4"/>
  <c r="X275" i="4"/>
  <c r="W275" i="4"/>
  <c r="V275" i="4"/>
  <c r="U275" i="4"/>
  <c r="T275" i="4"/>
  <c r="S275" i="4"/>
  <c r="R275" i="4"/>
  <c r="Q275" i="4"/>
  <c r="P275" i="4"/>
  <c r="O275" i="4"/>
  <c r="N275" i="4"/>
  <c r="M275" i="4"/>
  <c r="I275" i="4"/>
  <c r="AJ274" i="4"/>
  <c r="AI274" i="4" s="1"/>
  <c r="AA274" i="4"/>
  <c r="Z274" i="4"/>
  <c r="Y274" i="4"/>
  <c r="X274" i="4"/>
  <c r="W274" i="4"/>
  <c r="V274" i="4"/>
  <c r="U274" i="4"/>
  <c r="T274" i="4"/>
  <c r="S274" i="4"/>
  <c r="R274" i="4"/>
  <c r="Q274" i="4"/>
  <c r="P274" i="4"/>
  <c r="O274" i="4"/>
  <c r="N274" i="4"/>
  <c r="M274" i="4"/>
  <c r="I274" i="4"/>
  <c r="AJ273" i="4"/>
  <c r="AI273" i="4" s="1"/>
  <c r="AA273" i="4"/>
  <c r="Z273" i="4"/>
  <c r="Y273" i="4"/>
  <c r="X273" i="4"/>
  <c r="W273" i="4"/>
  <c r="V273" i="4"/>
  <c r="U273" i="4"/>
  <c r="T273" i="4"/>
  <c r="S273" i="4"/>
  <c r="R273" i="4"/>
  <c r="Q273" i="4"/>
  <c r="P273" i="4"/>
  <c r="O273" i="4"/>
  <c r="N273" i="4"/>
  <c r="M273" i="4"/>
  <c r="I273" i="4"/>
  <c r="AJ272" i="4"/>
  <c r="AI272" i="4"/>
  <c r="AA272" i="4"/>
  <c r="Z272" i="4"/>
  <c r="Y272" i="4"/>
  <c r="X272" i="4"/>
  <c r="W272" i="4"/>
  <c r="V272" i="4"/>
  <c r="U272" i="4"/>
  <c r="T272" i="4"/>
  <c r="S272" i="4"/>
  <c r="R272" i="4"/>
  <c r="Q272" i="4"/>
  <c r="P272" i="4"/>
  <c r="O272" i="4"/>
  <c r="N272" i="4"/>
  <c r="M272" i="4"/>
  <c r="I272" i="4"/>
  <c r="AJ271" i="4"/>
  <c r="AI271" i="4" s="1"/>
  <c r="AA271" i="4"/>
  <c r="Z271" i="4"/>
  <c r="Y271" i="4"/>
  <c r="X271" i="4"/>
  <c r="W271" i="4"/>
  <c r="V271" i="4"/>
  <c r="U271" i="4"/>
  <c r="T271" i="4"/>
  <c r="S271" i="4"/>
  <c r="R271" i="4"/>
  <c r="Q271" i="4"/>
  <c r="P271" i="4"/>
  <c r="O271" i="4"/>
  <c r="N271" i="4"/>
  <c r="M271" i="4"/>
  <c r="I271" i="4"/>
  <c r="AJ270" i="4"/>
  <c r="AI270" i="4" s="1"/>
  <c r="AA270" i="4"/>
  <c r="Z270" i="4"/>
  <c r="Y270" i="4"/>
  <c r="X270" i="4"/>
  <c r="W270" i="4"/>
  <c r="V270" i="4"/>
  <c r="U270" i="4"/>
  <c r="T270" i="4"/>
  <c r="S270" i="4"/>
  <c r="R270" i="4"/>
  <c r="Q270" i="4"/>
  <c r="P270" i="4"/>
  <c r="O270" i="4"/>
  <c r="N270" i="4"/>
  <c r="M270" i="4"/>
  <c r="I270" i="4"/>
  <c r="AJ269" i="4"/>
  <c r="AI269" i="4" s="1"/>
  <c r="AA269" i="4"/>
  <c r="Z269" i="4"/>
  <c r="Y269" i="4"/>
  <c r="X269" i="4"/>
  <c r="W269" i="4"/>
  <c r="V269" i="4"/>
  <c r="U269" i="4"/>
  <c r="T269" i="4"/>
  <c r="S269" i="4"/>
  <c r="R269" i="4"/>
  <c r="Q269" i="4"/>
  <c r="P269" i="4"/>
  <c r="O269" i="4"/>
  <c r="N269" i="4"/>
  <c r="M269" i="4"/>
  <c r="I269" i="4"/>
  <c r="AJ268" i="4"/>
  <c r="AI268" i="4" s="1"/>
  <c r="AA268" i="4"/>
  <c r="Z268" i="4"/>
  <c r="Y268" i="4"/>
  <c r="X268" i="4"/>
  <c r="W268" i="4"/>
  <c r="V268" i="4"/>
  <c r="U268" i="4"/>
  <c r="T268" i="4"/>
  <c r="S268" i="4"/>
  <c r="R268" i="4"/>
  <c r="Q268" i="4"/>
  <c r="P268" i="4"/>
  <c r="O268" i="4"/>
  <c r="N268" i="4"/>
  <c r="M268" i="4"/>
  <c r="I268" i="4"/>
  <c r="AJ267" i="4"/>
  <c r="AI267" i="4" s="1"/>
  <c r="AA267" i="4"/>
  <c r="Z267" i="4"/>
  <c r="Y267" i="4"/>
  <c r="X267" i="4"/>
  <c r="W267" i="4"/>
  <c r="V267" i="4"/>
  <c r="U267" i="4"/>
  <c r="T267" i="4"/>
  <c r="S267" i="4"/>
  <c r="R267" i="4"/>
  <c r="Q267" i="4"/>
  <c r="P267" i="4"/>
  <c r="O267" i="4"/>
  <c r="N267" i="4"/>
  <c r="M267" i="4"/>
  <c r="I267" i="4"/>
  <c r="AJ266" i="4"/>
  <c r="AI266" i="4" s="1"/>
  <c r="AA266" i="4"/>
  <c r="Z266" i="4"/>
  <c r="Y266" i="4"/>
  <c r="X266" i="4"/>
  <c r="W266" i="4"/>
  <c r="V266" i="4"/>
  <c r="U266" i="4"/>
  <c r="T266" i="4"/>
  <c r="S266" i="4"/>
  <c r="R266" i="4"/>
  <c r="Q266" i="4"/>
  <c r="P266" i="4"/>
  <c r="O266" i="4"/>
  <c r="N266" i="4"/>
  <c r="M266" i="4"/>
  <c r="I266" i="4"/>
  <c r="AJ265" i="4"/>
  <c r="AI265" i="4" s="1"/>
  <c r="AA265" i="4"/>
  <c r="Z265" i="4"/>
  <c r="Y265" i="4"/>
  <c r="X265" i="4"/>
  <c r="W265" i="4"/>
  <c r="V265" i="4"/>
  <c r="U265" i="4"/>
  <c r="T265" i="4"/>
  <c r="S265" i="4"/>
  <c r="R265" i="4"/>
  <c r="Q265" i="4"/>
  <c r="P265" i="4"/>
  <c r="O265" i="4"/>
  <c r="N265" i="4"/>
  <c r="M265" i="4"/>
  <c r="I265" i="4"/>
  <c r="AJ264" i="4"/>
  <c r="AI264" i="4" s="1"/>
  <c r="AA264" i="4"/>
  <c r="Z264" i="4"/>
  <c r="Y264" i="4"/>
  <c r="X264" i="4"/>
  <c r="W264" i="4"/>
  <c r="V264" i="4"/>
  <c r="U264" i="4"/>
  <c r="T264" i="4"/>
  <c r="S264" i="4"/>
  <c r="R264" i="4"/>
  <c r="Q264" i="4"/>
  <c r="P264" i="4"/>
  <c r="O264" i="4"/>
  <c r="N264" i="4"/>
  <c r="M264" i="4"/>
  <c r="I264" i="4"/>
  <c r="AJ263" i="4"/>
  <c r="AI263" i="4" s="1"/>
  <c r="AA263" i="4"/>
  <c r="Z263" i="4"/>
  <c r="Y263" i="4"/>
  <c r="X263" i="4"/>
  <c r="W263" i="4"/>
  <c r="V263" i="4"/>
  <c r="U263" i="4"/>
  <c r="T263" i="4"/>
  <c r="S263" i="4"/>
  <c r="R263" i="4"/>
  <c r="Q263" i="4"/>
  <c r="P263" i="4"/>
  <c r="O263" i="4"/>
  <c r="N263" i="4"/>
  <c r="M263" i="4"/>
  <c r="I263" i="4"/>
  <c r="AJ262" i="4"/>
  <c r="AI262" i="4" s="1"/>
  <c r="AA262" i="4"/>
  <c r="Z262" i="4"/>
  <c r="Y262" i="4"/>
  <c r="X262" i="4"/>
  <c r="W262" i="4"/>
  <c r="V262" i="4"/>
  <c r="U262" i="4"/>
  <c r="T262" i="4"/>
  <c r="S262" i="4"/>
  <c r="R262" i="4"/>
  <c r="Q262" i="4"/>
  <c r="P262" i="4"/>
  <c r="O262" i="4"/>
  <c r="N262" i="4"/>
  <c r="M262" i="4"/>
  <c r="I262" i="4"/>
  <c r="AJ261" i="4"/>
  <c r="AI261" i="4" s="1"/>
  <c r="AA261" i="4"/>
  <c r="Z261" i="4"/>
  <c r="Y261" i="4"/>
  <c r="X261" i="4"/>
  <c r="W261" i="4"/>
  <c r="V261" i="4"/>
  <c r="U261" i="4"/>
  <c r="T261" i="4"/>
  <c r="S261" i="4"/>
  <c r="R261" i="4"/>
  <c r="Q261" i="4"/>
  <c r="P261" i="4"/>
  <c r="O261" i="4"/>
  <c r="N261" i="4"/>
  <c r="M261" i="4"/>
  <c r="I261" i="4"/>
  <c r="AJ260" i="4"/>
  <c r="AI260" i="4" s="1"/>
  <c r="AA260" i="4"/>
  <c r="Z260" i="4"/>
  <c r="Y260" i="4"/>
  <c r="X260" i="4"/>
  <c r="W260" i="4"/>
  <c r="V260" i="4"/>
  <c r="U260" i="4"/>
  <c r="T260" i="4"/>
  <c r="S260" i="4"/>
  <c r="R260" i="4"/>
  <c r="Q260" i="4"/>
  <c r="P260" i="4"/>
  <c r="O260" i="4"/>
  <c r="N260" i="4"/>
  <c r="M260" i="4"/>
  <c r="I260" i="4"/>
  <c r="AJ259" i="4"/>
  <c r="AI259" i="4"/>
  <c r="AA259" i="4"/>
  <c r="Z259" i="4"/>
  <c r="Y259" i="4"/>
  <c r="X259" i="4"/>
  <c r="W259" i="4"/>
  <c r="V259" i="4"/>
  <c r="U259" i="4"/>
  <c r="T259" i="4"/>
  <c r="S259" i="4"/>
  <c r="R259" i="4"/>
  <c r="Q259" i="4"/>
  <c r="P259" i="4"/>
  <c r="O259" i="4"/>
  <c r="N259" i="4"/>
  <c r="M259" i="4"/>
  <c r="I259" i="4"/>
  <c r="AJ258" i="4"/>
  <c r="AI258" i="4" s="1"/>
  <c r="AA258" i="4"/>
  <c r="Z258" i="4"/>
  <c r="Y258" i="4"/>
  <c r="X258" i="4"/>
  <c r="W258" i="4"/>
  <c r="V258" i="4"/>
  <c r="U258" i="4"/>
  <c r="T258" i="4"/>
  <c r="S258" i="4"/>
  <c r="R258" i="4"/>
  <c r="Q258" i="4"/>
  <c r="P258" i="4"/>
  <c r="O258" i="4"/>
  <c r="N258" i="4"/>
  <c r="M258" i="4"/>
  <c r="I258" i="4"/>
  <c r="AJ257" i="4"/>
  <c r="AI257" i="4" s="1"/>
  <c r="AA257" i="4"/>
  <c r="Z257" i="4"/>
  <c r="Y257" i="4"/>
  <c r="X257" i="4"/>
  <c r="W257" i="4"/>
  <c r="V257" i="4"/>
  <c r="U257" i="4"/>
  <c r="T257" i="4"/>
  <c r="S257" i="4"/>
  <c r="R257" i="4"/>
  <c r="Q257" i="4"/>
  <c r="P257" i="4"/>
  <c r="O257" i="4"/>
  <c r="N257" i="4"/>
  <c r="M257" i="4"/>
  <c r="I257" i="4"/>
  <c r="AJ256" i="4"/>
  <c r="AI256" i="4"/>
  <c r="AA256" i="4"/>
  <c r="Z256" i="4"/>
  <c r="Y256" i="4"/>
  <c r="X256" i="4"/>
  <c r="W256" i="4"/>
  <c r="V256" i="4"/>
  <c r="U256" i="4"/>
  <c r="T256" i="4"/>
  <c r="S256" i="4"/>
  <c r="R256" i="4"/>
  <c r="Q256" i="4"/>
  <c r="P256" i="4"/>
  <c r="O256" i="4"/>
  <c r="N256" i="4"/>
  <c r="M256" i="4"/>
  <c r="I256" i="4"/>
  <c r="AJ255" i="4"/>
  <c r="AI255" i="4" s="1"/>
  <c r="AA255" i="4"/>
  <c r="Z255" i="4"/>
  <c r="Y255" i="4"/>
  <c r="X255" i="4"/>
  <c r="W255" i="4"/>
  <c r="V255" i="4"/>
  <c r="U255" i="4"/>
  <c r="T255" i="4"/>
  <c r="S255" i="4"/>
  <c r="R255" i="4"/>
  <c r="Q255" i="4"/>
  <c r="P255" i="4"/>
  <c r="O255" i="4"/>
  <c r="N255" i="4"/>
  <c r="M255" i="4"/>
  <c r="I255" i="4"/>
  <c r="AJ254" i="4"/>
  <c r="AI254" i="4" s="1"/>
  <c r="AA254" i="4"/>
  <c r="Z254" i="4"/>
  <c r="Y254" i="4"/>
  <c r="X254" i="4"/>
  <c r="W254" i="4"/>
  <c r="V254" i="4"/>
  <c r="U254" i="4"/>
  <c r="T254" i="4"/>
  <c r="S254" i="4"/>
  <c r="R254" i="4"/>
  <c r="Q254" i="4"/>
  <c r="P254" i="4"/>
  <c r="O254" i="4"/>
  <c r="N254" i="4"/>
  <c r="M254" i="4"/>
  <c r="I254" i="4"/>
  <c r="AJ253" i="4"/>
  <c r="AI253" i="4" s="1"/>
  <c r="AA253" i="4"/>
  <c r="Z253" i="4"/>
  <c r="Y253" i="4"/>
  <c r="X253" i="4"/>
  <c r="W253" i="4"/>
  <c r="V253" i="4"/>
  <c r="U253" i="4"/>
  <c r="T253" i="4"/>
  <c r="S253" i="4"/>
  <c r="R253" i="4"/>
  <c r="Q253" i="4"/>
  <c r="P253" i="4"/>
  <c r="O253" i="4"/>
  <c r="N253" i="4"/>
  <c r="M253" i="4"/>
  <c r="I253" i="4"/>
  <c r="AJ252" i="4"/>
  <c r="AI252" i="4" s="1"/>
  <c r="AA252" i="4"/>
  <c r="Z252" i="4"/>
  <c r="Y252" i="4"/>
  <c r="X252" i="4"/>
  <c r="W252" i="4"/>
  <c r="V252" i="4"/>
  <c r="U252" i="4"/>
  <c r="T252" i="4"/>
  <c r="S252" i="4"/>
  <c r="R252" i="4"/>
  <c r="Q252" i="4"/>
  <c r="P252" i="4"/>
  <c r="O252" i="4"/>
  <c r="N252" i="4"/>
  <c r="M252" i="4"/>
  <c r="I252" i="4"/>
  <c r="AJ251" i="4"/>
  <c r="AI251" i="4" s="1"/>
  <c r="AA251" i="4"/>
  <c r="Z251" i="4"/>
  <c r="Y251" i="4"/>
  <c r="X251" i="4"/>
  <c r="W251" i="4"/>
  <c r="V251" i="4"/>
  <c r="U251" i="4"/>
  <c r="T251" i="4"/>
  <c r="S251" i="4"/>
  <c r="R251" i="4"/>
  <c r="Q251" i="4"/>
  <c r="P251" i="4"/>
  <c r="O251" i="4"/>
  <c r="N251" i="4"/>
  <c r="M251" i="4"/>
  <c r="I251" i="4"/>
  <c r="AJ250" i="4"/>
  <c r="AI250" i="4" s="1"/>
  <c r="AA250" i="4"/>
  <c r="Z250" i="4"/>
  <c r="Y250" i="4"/>
  <c r="X250" i="4"/>
  <c r="W250" i="4"/>
  <c r="V250" i="4"/>
  <c r="U250" i="4"/>
  <c r="T250" i="4"/>
  <c r="S250" i="4"/>
  <c r="R250" i="4"/>
  <c r="Q250" i="4"/>
  <c r="P250" i="4"/>
  <c r="O250" i="4"/>
  <c r="N250" i="4"/>
  <c r="M250" i="4"/>
  <c r="I250" i="4"/>
  <c r="AJ249" i="4"/>
  <c r="AI249" i="4" s="1"/>
  <c r="AA249" i="4"/>
  <c r="Z249" i="4"/>
  <c r="Y249" i="4"/>
  <c r="X249" i="4"/>
  <c r="W249" i="4"/>
  <c r="V249" i="4"/>
  <c r="U249" i="4"/>
  <c r="T249" i="4"/>
  <c r="S249" i="4"/>
  <c r="R249" i="4"/>
  <c r="Q249" i="4"/>
  <c r="P249" i="4"/>
  <c r="O249" i="4"/>
  <c r="N249" i="4"/>
  <c r="M249" i="4"/>
  <c r="I249" i="4"/>
  <c r="AJ248" i="4"/>
  <c r="AI248" i="4" s="1"/>
  <c r="AA248" i="4"/>
  <c r="Z248" i="4"/>
  <c r="Y248" i="4"/>
  <c r="X248" i="4"/>
  <c r="W248" i="4"/>
  <c r="V248" i="4"/>
  <c r="U248" i="4"/>
  <c r="T248" i="4"/>
  <c r="S248" i="4"/>
  <c r="R248" i="4"/>
  <c r="Q248" i="4"/>
  <c r="P248" i="4"/>
  <c r="O248" i="4"/>
  <c r="N248" i="4"/>
  <c r="M248" i="4"/>
  <c r="I248" i="4"/>
  <c r="AJ247" i="4"/>
  <c r="AI247" i="4" s="1"/>
  <c r="AA247" i="4"/>
  <c r="Z247" i="4"/>
  <c r="Y247" i="4"/>
  <c r="X247" i="4"/>
  <c r="W247" i="4"/>
  <c r="V247" i="4"/>
  <c r="U247" i="4"/>
  <c r="T247" i="4"/>
  <c r="S247" i="4"/>
  <c r="R247" i="4"/>
  <c r="Q247" i="4"/>
  <c r="P247" i="4"/>
  <c r="O247" i="4"/>
  <c r="N247" i="4"/>
  <c r="M247" i="4"/>
  <c r="I247" i="4"/>
  <c r="AJ246" i="4"/>
  <c r="AI246" i="4" s="1"/>
  <c r="AA246" i="4"/>
  <c r="Z246" i="4"/>
  <c r="Y246" i="4"/>
  <c r="X246" i="4"/>
  <c r="W246" i="4"/>
  <c r="V246" i="4"/>
  <c r="U246" i="4"/>
  <c r="T246" i="4"/>
  <c r="S246" i="4"/>
  <c r="R246" i="4"/>
  <c r="Q246" i="4"/>
  <c r="P246" i="4"/>
  <c r="O246" i="4"/>
  <c r="N246" i="4"/>
  <c r="M246" i="4"/>
  <c r="I246" i="4"/>
  <c r="AJ245" i="4"/>
  <c r="AI245" i="4" s="1"/>
  <c r="AA245" i="4"/>
  <c r="Z245" i="4"/>
  <c r="Y245" i="4"/>
  <c r="X245" i="4"/>
  <c r="W245" i="4"/>
  <c r="V245" i="4"/>
  <c r="U245" i="4"/>
  <c r="T245" i="4"/>
  <c r="S245" i="4"/>
  <c r="R245" i="4"/>
  <c r="Q245" i="4"/>
  <c r="P245" i="4"/>
  <c r="O245" i="4"/>
  <c r="N245" i="4"/>
  <c r="M245" i="4"/>
  <c r="I245" i="4"/>
  <c r="AJ244" i="4"/>
  <c r="AI244" i="4" s="1"/>
  <c r="AA244" i="4"/>
  <c r="Z244" i="4"/>
  <c r="Y244" i="4"/>
  <c r="X244" i="4"/>
  <c r="W244" i="4"/>
  <c r="V244" i="4"/>
  <c r="U244" i="4"/>
  <c r="T244" i="4"/>
  <c r="S244" i="4"/>
  <c r="R244" i="4"/>
  <c r="Q244" i="4"/>
  <c r="P244" i="4"/>
  <c r="O244" i="4"/>
  <c r="N244" i="4"/>
  <c r="M244" i="4"/>
  <c r="I244" i="4"/>
  <c r="AJ243" i="4"/>
  <c r="AI243" i="4" s="1"/>
  <c r="AA243" i="4"/>
  <c r="Z243" i="4"/>
  <c r="Y243" i="4"/>
  <c r="X243" i="4"/>
  <c r="W243" i="4"/>
  <c r="V243" i="4"/>
  <c r="U243" i="4"/>
  <c r="T243" i="4"/>
  <c r="S243" i="4"/>
  <c r="R243" i="4"/>
  <c r="Q243" i="4"/>
  <c r="P243" i="4"/>
  <c r="O243" i="4"/>
  <c r="N243" i="4"/>
  <c r="M243" i="4"/>
  <c r="I243" i="4"/>
  <c r="AJ242" i="4"/>
  <c r="AI242" i="4" s="1"/>
  <c r="AA242" i="4"/>
  <c r="Z242" i="4"/>
  <c r="Y242" i="4"/>
  <c r="X242" i="4"/>
  <c r="W242" i="4"/>
  <c r="V242" i="4"/>
  <c r="U242" i="4"/>
  <c r="T242" i="4"/>
  <c r="S242" i="4"/>
  <c r="R242" i="4"/>
  <c r="Q242" i="4"/>
  <c r="P242" i="4"/>
  <c r="O242" i="4"/>
  <c r="N242" i="4"/>
  <c r="M242" i="4"/>
  <c r="I242" i="4"/>
  <c r="AJ241" i="4"/>
  <c r="AI241" i="4" s="1"/>
  <c r="AA241" i="4"/>
  <c r="Z241" i="4"/>
  <c r="Y241" i="4"/>
  <c r="X241" i="4"/>
  <c r="W241" i="4"/>
  <c r="V241" i="4"/>
  <c r="U241" i="4"/>
  <c r="T241" i="4"/>
  <c r="S241" i="4"/>
  <c r="R241" i="4"/>
  <c r="Q241" i="4"/>
  <c r="P241" i="4"/>
  <c r="O241" i="4"/>
  <c r="N241" i="4"/>
  <c r="M241" i="4"/>
  <c r="I241" i="4"/>
  <c r="AJ240" i="4"/>
  <c r="AI240" i="4" s="1"/>
  <c r="AA240" i="4"/>
  <c r="Z240" i="4"/>
  <c r="Y240" i="4"/>
  <c r="X240" i="4"/>
  <c r="W240" i="4"/>
  <c r="V240" i="4"/>
  <c r="U240" i="4"/>
  <c r="T240" i="4"/>
  <c r="S240" i="4"/>
  <c r="R240" i="4"/>
  <c r="Q240" i="4"/>
  <c r="P240" i="4"/>
  <c r="O240" i="4"/>
  <c r="N240" i="4"/>
  <c r="M240" i="4"/>
  <c r="I240" i="4"/>
  <c r="AJ239" i="4"/>
  <c r="AI239" i="4" s="1"/>
  <c r="AA239" i="4"/>
  <c r="Z239" i="4"/>
  <c r="Y239" i="4"/>
  <c r="X239" i="4"/>
  <c r="W239" i="4"/>
  <c r="V239" i="4"/>
  <c r="U239" i="4"/>
  <c r="T239" i="4"/>
  <c r="S239" i="4"/>
  <c r="R239" i="4"/>
  <c r="Q239" i="4"/>
  <c r="P239" i="4"/>
  <c r="O239" i="4"/>
  <c r="N239" i="4"/>
  <c r="M239" i="4"/>
  <c r="I239" i="4"/>
  <c r="AJ238" i="4"/>
  <c r="AI238" i="4" s="1"/>
  <c r="AA238" i="4"/>
  <c r="Z238" i="4"/>
  <c r="Y238" i="4"/>
  <c r="X238" i="4"/>
  <c r="W238" i="4"/>
  <c r="V238" i="4"/>
  <c r="U238" i="4"/>
  <c r="T238" i="4"/>
  <c r="S238" i="4"/>
  <c r="R238" i="4"/>
  <c r="Q238" i="4"/>
  <c r="P238" i="4"/>
  <c r="O238" i="4"/>
  <c r="N238" i="4"/>
  <c r="M238" i="4"/>
  <c r="I238" i="4"/>
  <c r="AJ237" i="4"/>
  <c r="AI237" i="4" s="1"/>
  <c r="AA237" i="4"/>
  <c r="Z237" i="4"/>
  <c r="Y237" i="4"/>
  <c r="X237" i="4"/>
  <c r="W237" i="4"/>
  <c r="V237" i="4"/>
  <c r="U237" i="4"/>
  <c r="T237" i="4"/>
  <c r="S237" i="4"/>
  <c r="R237" i="4"/>
  <c r="Q237" i="4"/>
  <c r="P237" i="4"/>
  <c r="O237" i="4"/>
  <c r="N237" i="4"/>
  <c r="M237" i="4"/>
  <c r="I237" i="4"/>
  <c r="AJ236" i="4"/>
  <c r="AI236" i="4" s="1"/>
  <c r="AA236" i="4"/>
  <c r="Z236" i="4"/>
  <c r="Y236" i="4"/>
  <c r="X236" i="4"/>
  <c r="W236" i="4"/>
  <c r="V236" i="4"/>
  <c r="U236" i="4"/>
  <c r="T236" i="4"/>
  <c r="S236" i="4"/>
  <c r="R236" i="4"/>
  <c r="Q236" i="4"/>
  <c r="P236" i="4"/>
  <c r="O236" i="4"/>
  <c r="N236" i="4"/>
  <c r="M236" i="4"/>
  <c r="I236" i="4"/>
  <c r="AJ235" i="4"/>
  <c r="AI235" i="4" s="1"/>
  <c r="AA235" i="4"/>
  <c r="Z235" i="4"/>
  <c r="Y235" i="4"/>
  <c r="X235" i="4"/>
  <c r="W235" i="4"/>
  <c r="V235" i="4"/>
  <c r="U235" i="4"/>
  <c r="T235" i="4"/>
  <c r="S235" i="4"/>
  <c r="R235" i="4"/>
  <c r="Q235" i="4"/>
  <c r="P235" i="4"/>
  <c r="O235" i="4"/>
  <c r="N235" i="4"/>
  <c r="M235" i="4"/>
  <c r="I235" i="4"/>
  <c r="AJ234" i="4"/>
  <c r="AI234" i="4" s="1"/>
  <c r="AA234" i="4"/>
  <c r="Z234" i="4"/>
  <c r="Y234" i="4"/>
  <c r="X234" i="4"/>
  <c r="W234" i="4"/>
  <c r="V234" i="4"/>
  <c r="U234" i="4"/>
  <c r="T234" i="4"/>
  <c r="S234" i="4"/>
  <c r="R234" i="4"/>
  <c r="Q234" i="4"/>
  <c r="P234" i="4"/>
  <c r="O234" i="4"/>
  <c r="N234" i="4"/>
  <c r="M234" i="4"/>
  <c r="I234" i="4"/>
  <c r="AJ233" i="4"/>
  <c r="AI233" i="4" s="1"/>
  <c r="AA233" i="4"/>
  <c r="Z233" i="4"/>
  <c r="Y233" i="4"/>
  <c r="X233" i="4"/>
  <c r="W233" i="4"/>
  <c r="V233" i="4"/>
  <c r="U233" i="4"/>
  <c r="T233" i="4"/>
  <c r="S233" i="4"/>
  <c r="R233" i="4"/>
  <c r="Q233" i="4"/>
  <c r="P233" i="4"/>
  <c r="O233" i="4"/>
  <c r="N233" i="4"/>
  <c r="M233" i="4"/>
  <c r="I233" i="4"/>
  <c r="AJ232" i="4"/>
  <c r="AI232" i="4" s="1"/>
  <c r="AA232" i="4"/>
  <c r="Z232" i="4"/>
  <c r="Y232" i="4"/>
  <c r="X232" i="4"/>
  <c r="W232" i="4"/>
  <c r="V232" i="4"/>
  <c r="U232" i="4"/>
  <c r="T232" i="4"/>
  <c r="S232" i="4"/>
  <c r="R232" i="4"/>
  <c r="Q232" i="4"/>
  <c r="P232" i="4"/>
  <c r="O232" i="4"/>
  <c r="N232" i="4"/>
  <c r="M232" i="4"/>
  <c r="I232" i="4"/>
  <c r="AJ231" i="4"/>
  <c r="AI231" i="4" s="1"/>
  <c r="AA231" i="4"/>
  <c r="Z231" i="4"/>
  <c r="Y231" i="4"/>
  <c r="X231" i="4"/>
  <c r="W231" i="4"/>
  <c r="V231" i="4"/>
  <c r="U231" i="4"/>
  <c r="T231" i="4"/>
  <c r="S231" i="4"/>
  <c r="R231" i="4"/>
  <c r="Q231" i="4"/>
  <c r="P231" i="4"/>
  <c r="O231" i="4"/>
  <c r="N231" i="4"/>
  <c r="M231" i="4"/>
  <c r="I231" i="4"/>
  <c r="AJ230" i="4"/>
  <c r="AI230" i="4" s="1"/>
  <c r="AA230" i="4"/>
  <c r="Z230" i="4"/>
  <c r="Y230" i="4"/>
  <c r="X230" i="4"/>
  <c r="W230" i="4"/>
  <c r="V230" i="4"/>
  <c r="U230" i="4"/>
  <c r="T230" i="4"/>
  <c r="S230" i="4"/>
  <c r="R230" i="4"/>
  <c r="Q230" i="4"/>
  <c r="P230" i="4"/>
  <c r="O230" i="4"/>
  <c r="N230" i="4"/>
  <c r="M230" i="4"/>
  <c r="I230" i="4"/>
  <c r="AJ229" i="4"/>
  <c r="AI229" i="4" s="1"/>
  <c r="AA229" i="4"/>
  <c r="Z229" i="4"/>
  <c r="Y229" i="4"/>
  <c r="X229" i="4"/>
  <c r="W229" i="4"/>
  <c r="V229" i="4"/>
  <c r="U229" i="4"/>
  <c r="T229" i="4"/>
  <c r="S229" i="4"/>
  <c r="R229" i="4"/>
  <c r="Q229" i="4"/>
  <c r="P229" i="4"/>
  <c r="O229" i="4"/>
  <c r="N229" i="4"/>
  <c r="M229" i="4"/>
  <c r="I229" i="4"/>
  <c r="AJ228" i="4"/>
  <c r="AI228" i="4" s="1"/>
  <c r="AA228" i="4"/>
  <c r="Z228" i="4"/>
  <c r="Y228" i="4"/>
  <c r="X228" i="4"/>
  <c r="W228" i="4"/>
  <c r="V228" i="4"/>
  <c r="U228" i="4"/>
  <c r="T228" i="4"/>
  <c r="S228" i="4"/>
  <c r="R228" i="4"/>
  <c r="Q228" i="4"/>
  <c r="P228" i="4"/>
  <c r="O228" i="4"/>
  <c r="N228" i="4"/>
  <c r="M228" i="4"/>
  <c r="I228" i="4"/>
  <c r="AJ227" i="4"/>
  <c r="AI227" i="4" s="1"/>
  <c r="AA227" i="4"/>
  <c r="Z227" i="4"/>
  <c r="Y227" i="4"/>
  <c r="X227" i="4"/>
  <c r="W227" i="4"/>
  <c r="V227" i="4"/>
  <c r="U227" i="4"/>
  <c r="T227" i="4"/>
  <c r="S227" i="4"/>
  <c r="R227" i="4"/>
  <c r="Q227" i="4"/>
  <c r="P227" i="4"/>
  <c r="O227" i="4"/>
  <c r="N227" i="4"/>
  <c r="M227" i="4"/>
  <c r="I227" i="4"/>
  <c r="AJ226" i="4"/>
  <c r="AI226" i="4" s="1"/>
  <c r="AA226" i="4"/>
  <c r="Z226" i="4"/>
  <c r="Y226" i="4"/>
  <c r="X226" i="4"/>
  <c r="W226" i="4"/>
  <c r="V226" i="4"/>
  <c r="U226" i="4"/>
  <c r="T226" i="4"/>
  <c r="S226" i="4"/>
  <c r="R226" i="4"/>
  <c r="Q226" i="4"/>
  <c r="P226" i="4"/>
  <c r="O226" i="4"/>
  <c r="N226" i="4"/>
  <c r="M226" i="4"/>
  <c r="I226" i="4"/>
  <c r="AJ225" i="4"/>
  <c r="AI225" i="4" s="1"/>
  <c r="AA225" i="4"/>
  <c r="Z225" i="4"/>
  <c r="Y225" i="4"/>
  <c r="X225" i="4"/>
  <c r="W225" i="4"/>
  <c r="V225" i="4"/>
  <c r="U225" i="4"/>
  <c r="T225" i="4"/>
  <c r="S225" i="4"/>
  <c r="R225" i="4"/>
  <c r="Q225" i="4"/>
  <c r="P225" i="4"/>
  <c r="O225" i="4"/>
  <c r="N225" i="4"/>
  <c r="M225" i="4"/>
  <c r="I225" i="4"/>
  <c r="AJ224" i="4"/>
  <c r="AI224" i="4" s="1"/>
  <c r="AA224" i="4"/>
  <c r="Z224" i="4"/>
  <c r="Y224" i="4"/>
  <c r="X224" i="4"/>
  <c r="W224" i="4"/>
  <c r="V224" i="4"/>
  <c r="U224" i="4"/>
  <c r="T224" i="4"/>
  <c r="S224" i="4"/>
  <c r="R224" i="4"/>
  <c r="Q224" i="4"/>
  <c r="P224" i="4"/>
  <c r="O224" i="4"/>
  <c r="N224" i="4"/>
  <c r="M224" i="4"/>
  <c r="I224" i="4"/>
  <c r="AJ223" i="4"/>
  <c r="AI223" i="4" s="1"/>
  <c r="AA223" i="4"/>
  <c r="Z223" i="4"/>
  <c r="Y223" i="4"/>
  <c r="X223" i="4"/>
  <c r="W223" i="4"/>
  <c r="V223" i="4"/>
  <c r="U223" i="4"/>
  <c r="T223" i="4"/>
  <c r="S223" i="4"/>
  <c r="R223" i="4"/>
  <c r="Q223" i="4"/>
  <c r="P223" i="4"/>
  <c r="O223" i="4"/>
  <c r="N223" i="4"/>
  <c r="M223" i="4"/>
  <c r="I223" i="4"/>
  <c r="AJ222" i="4"/>
  <c r="AI222" i="4" s="1"/>
  <c r="AA222" i="4"/>
  <c r="Z222" i="4"/>
  <c r="Y222" i="4"/>
  <c r="X222" i="4"/>
  <c r="W222" i="4"/>
  <c r="V222" i="4"/>
  <c r="U222" i="4"/>
  <c r="T222" i="4"/>
  <c r="S222" i="4"/>
  <c r="R222" i="4"/>
  <c r="Q222" i="4"/>
  <c r="P222" i="4"/>
  <c r="O222" i="4"/>
  <c r="N222" i="4"/>
  <c r="M222" i="4"/>
  <c r="I222" i="4"/>
  <c r="AJ221" i="4"/>
  <c r="AI221" i="4" s="1"/>
  <c r="AA221" i="4"/>
  <c r="Z221" i="4"/>
  <c r="Y221" i="4"/>
  <c r="X221" i="4"/>
  <c r="W221" i="4"/>
  <c r="V221" i="4"/>
  <c r="U221" i="4"/>
  <c r="T221" i="4"/>
  <c r="S221" i="4"/>
  <c r="R221" i="4"/>
  <c r="Q221" i="4"/>
  <c r="P221" i="4"/>
  <c r="O221" i="4"/>
  <c r="N221" i="4"/>
  <c r="M221" i="4"/>
  <c r="I221" i="4"/>
  <c r="AJ220" i="4"/>
  <c r="AI220" i="4" s="1"/>
  <c r="AA220" i="4"/>
  <c r="Z220" i="4"/>
  <c r="Y220" i="4"/>
  <c r="X220" i="4"/>
  <c r="W220" i="4"/>
  <c r="V220" i="4"/>
  <c r="U220" i="4"/>
  <c r="T220" i="4"/>
  <c r="S220" i="4"/>
  <c r="R220" i="4"/>
  <c r="Q220" i="4"/>
  <c r="P220" i="4"/>
  <c r="O220" i="4"/>
  <c r="N220" i="4"/>
  <c r="M220" i="4"/>
  <c r="I220" i="4"/>
  <c r="AJ219" i="4"/>
  <c r="AI219" i="4" s="1"/>
  <c r="AA219" i="4"/>
  <c r="Z219" i="4"/>
  <c r="Y219" i="4"/>
  <c r="X219" i="4"/>
  <c r="W219" i="4"/>
  <c r="V219" i="4"/>
  <c r="U219" i="4"/>
  <c r="T219" i="4"/>
  <c r="S219" i="4"/>
  <c r="R219" i="4"/>
  <c r="Q219" i="4"/>
  <c r="P219" i="4"/>
  <c r="O219" i="4"/>
  <c r="N219" i="4"/>
  <c r="M219" i="4"/>
  <c r="I219" i="4"/>
  <c r="AJ218" i="4"/>
  <c r="AI218" i="4" s="1"/>
  <c r="AA218" i="4"/>
  <c r="Z218" i="4"/>
  <c r="Y218" i="4"/>
  <c r="X218" i="4"/>
  <c r="W218" i="4"/>
  <c r="V218" i="4"/>
  <c r="U218" i="4"/>
  <c r="T218" i="4"/>
  <c r="S218" i="4"/>
  <c r="R218" i="4"/>
  <c r="Q218" i="4"/>
  <c r="P218" i="4"/>
  <c r="O218" i="4"/>
  <c r="N218" i="4"/>
  <c r="M218" i="4"/>
  <c r="I218" i="4"/>
  <c r="AJ217" i="4"/>
  <c r="AI217" i="4" s="1"/>
  <c r="AA217" i="4"/>
  <c r="Z217" i="4"/>
  <c r="Y217" i="4"/>
  <c r="X217" i="4"/>
  <c r="W217" i="4"/>
  <c r="V217" i="4"/>
  <c r="U217" i="4"/>
  <c r="T217" i="4"/>
  <c r="S217" i="4"/>
  <c r="R217" i="4"/>
  <c r="Q217" i="4"/>
  <c r="P217" i="4"/>
  <c r="O217" i="4"/>
  <c r="N217" i="4"/>
  <c r="M217" i="4"/>
  <c r="I217" i="4"/>
  <c r="AJ216" i="4"/>
  <c r="AI216" i="4" s="1"/>
  <c r="AA216" i="4"/>
  <c r="Z216" i="4"/>
  <c r="Y216" i="4"/>
  <c r="X216" i="4"/>
  <c r="W216" i="4"/>
  <c r="V216" i="4"/>
  <c r="U216" i="4"/>
  <c r="T216" i="4"/>
  <c r="S216" i="4"/>
  <c r="R216" i="4"/>
  <c r="Q216" i="4"/>
  <c r="P216" i="4"/>
  <c r="O216" i="4"/>
  <c r="N216" i="4"/>
  <c r="M216" i="4"/>
  <c r="I216" i="4"/>
  <c r="AJ215" i="4"/>
  <c r="AI215" i="4" s="1"/>
  <c r="AA215" i="4"/>
  <c r="Z215" i="4"/>
  <c r="Y215" i="4"/>
  <c r="X215" i="4"/>
  <c r="W215" i="4"/>
  <c r="V215" i="4"/>
  <c r="U215" i="4"/>
  <c r="T215" i="4"/>
  <c r="S215" i="4"/>
  <c r="R215" i="4"/>
  <c r="Q215" i="4"/>
  <c r="P215" i="4"/>
  <c r="O215" i="4"/>
  <c r="N215" i="4"/>
  <c r="M215" i="4"/>
  <c r="I215" i="4"/>
  <c r="AJ214" i="4"/>
  <c r="AI214" i="4" s="1"/>
  <c r="AA214" i="4"/>
  <c r="Z214" i="4"/>
  <c r="Y214" i="4"/>
  <c r="X214" i="4"/>
  <c r="W214" i="4"/>
  <c r="V214" i="4"/>
  <c r="U214" i="4"/>
  <c r="T214" i="4"/>
  <c r="S214" i="4"/>
  <c r="R214" i="4"/>
  <c r="Q214" i="4"/>
  <c r="P214" i="4"/>
  <c r="O214" i="4"/>
  <c r="N214" i="4"/>
  <c r="M214" i="4"/>
  <c r="I214" i="4"/>
  <c r="AJ213" i="4"/>
  <c r="AI213" i="4" s="1"/>
  <c r="AA213" i="4"/>
  <c r="Z213" i="4"/>
  <c r="Y213" i="4"/>
  <c r="X213" i="4"/>
  <c r="W213" i="4"/>
  <c r="V213" i="4"/>
  <c r="U213" i="4"/>
  <c r="T213" i="4"/>
  <c r="S213" i="4"/>
  <c r="R213" i="4"/>
  <c r="Q213" i="4"/>
  <c r="P213" i="4"/>
  <c r="O213" i="4"/>
  <c r="N213" i="4"/>
  <c r="M213" i="4"/>
  <c r="I213" i="4"/>
  <c r="AJ212" i="4"/>
  <c r="AI212" i="4"/>
  <c r="AA212" i="4"/>
  <c r="Z212" i="4"/>
  <c r="Y212" i="4"/>
  <c r="X212" i="4"/>
  <c r="W212" i="4"/>
  <c r="V212" i="4"/>
  <c r="U212" i="4"/>
  <c r="T212" i="4"/>
  <c r="S212" i="4"/>
  <c r="R212" i="4"/>
  <c r="Q212" i="4"/>
  <c r="P212" i="4"/>
  <c r="O212" i="4"/>
  <c r="N212" i="4"/>
  <c r="M212" i="4"/>
  <c r="I212" i="4"/>
  <c r="AJ211" i="4"/>
  <c r="AI211" i="4" s="1"/>
  <c r="AA211" i="4"/>
  <c r="Z211" i="4"/>
  <c r="Y211" i="4"/>
  <c r="X211" i="4"/>
  <c r="W211" i="4"/>
  <c r="V211" i="4"/>
  <c r="U211" i="4"/>
  <c r="T211" i="4"/>
  <c r="S211" i="4"/>
  <c r="R211" i="4"/>
  <c r="Q211" i="4"/>
  <c r="P211" i="4"/>
  <c r="O211" i="4"/>
  <c r="N211" i="4"/>
  <c r="M211" i="4"/>
  <c r="I211" i="4"/>
  <c r="AJ210" i="4"/>
  <c r="AI210" i="4" s="1"/>
  <c r="AA210" i="4"/>
  <c r="Z210" i="4"/>
  <c r="Y210" i="4"/>
  <c r="X210" i="4"/>
  <c r="W210" i="4"/>
  <c r="V210" i="4"/>
  <c r="U210" i="4"/>
  <c r="T210" i="4"/>
  <c r="S210" i="4"/>
  <c r="R210" i="4"/>
  <c r="Q210" i="4"/>
  <c r="P210" i="4"/>
  <c r="O210" i="4"/>
  <c r="N210" i="4"/>
  <c r="M210" i="4"/>
  <c r="I210" i="4"/>
  <c r="AJ209" i="4"/>
  <c r="AI209" i="4" s="1"/>
  <c r="AA209" i="4"/>
  <c r="Z209" i="4"/>
  <c r="Y209" i="4"/>
  <c r="X209" i="4"/>
  <c r="W209" i="4"/>
  <c r="V209" i="4"/>
  <c r="U209" i="4"/>
  <c r="T209" i="4"/>
  <c r="S209" i="4"/>
  <c r="R209" i="4"/>
  <c r="Q209" i="4"/>
  <c r="P209" i="4"/>
  <c r="O209" i="4"/>
  <c r="N209" i="4"/>
  <c r="M209" i="4"/>
  <c r="I209" i="4"/>
  <c r="AJ208" i="4"/>
  <c r="AI208" i="4" s="1"/>
  <c r="AA208" i="4"/>
  <c r="Z208" i="4"/>
  <c r="Y208" i="4"/>
  <c r="X208" i="4"/>
  <c r="W208" i="4"/>
  <c r="V208" i="4"/>
  <c r="U208" i="4"/>
  <c r="T208" i="4"/>
  <c r="S208" i="4"/>
  <c r="R208" i="4"/>
  <c r="Q208" i="4"/>
  <c r="P208" i="4"/>
  <c r="O208" i="4"/>
  <c r="N208" i="4"/>
  <c r="M208" i="4"/>
  <c r="I208" i="4"/>
  <c r="AJ207" i="4"/>
  <c r="AI207" i="4" s="1"/>
  <c r="AA207" i="4"/>
  <c r="Z207" i="4"/>
  <c r="Y207" i="4"/>
  <c r="X207" i="4"/>
  <c r="W207" i="4"/>
  <c r="V207" i="4"/>
  <c r="U207" i="4"/>
  <c r="T207" i="4"/>
  <c r="S207" i="4"/>
  <c r="R207" i="4"/>
  <c r="Q207" i="4"/>
  <c r="P207" i="4"/>
  <c r="O207" i="4"/>
  <c r="N207" i="4"/>
  <c r="M207" i="4"/>
  <c r="I207" i="4"/>
  <c r="AJ206" i="4"/>
  <c r="AI206" i="4" s="1"/>
  <c r="AA206" i="4"/>
  <c r="Z206" i="4"/>
  <c r="Y206" i="4"/>
  <c r="X206" i="4"/>
  <c r="W206" i="4"/>
  <c r="V206" i="4"/>
  <c r="U206" i="4"/>
  <c r="T206" i="4"/>
  <c r="S206" i="4"/>
  <c r="R206" i="4"/>
  <c r="Q206" i="4"/>
  <c r="P206" i="4"/>
  <c r="O206" i="4"/>
  <c r="N206" i="4"/>
  <c r="M206" i="4"/>
  <c r="I206" i="4"/>
  <c r="AJ205" i="4"/>
  <c r="AI205" i="4" s="1"/>
  <c r="AA205" i="4"/>
  <c r="Z205" i="4"/>
  <c r="Y205" i="4"/>
  <c r="X205" i="4"/>
  <c r="W205" i="4"/>
  <c r="V205" i="4"/>
  <c r="U205" i="4"/>
  <c r="T205" i="4"/>
  <c r="S205" i="4"/>
  <c r="R205" i="4"/>
  <c r="Q205" i="4"/>
  <c r="P205" i="4"/>
  <c r="O205" i="4"/>
  <c r="N205" i="4"/>
  <c r="M205" i="4"/>
  <c r="I205" i="4"/>
  <c r="AJ204" i="4"/>
  <c r="AI204" i="4" s="1"/>
  <c r="W204" i="4"/>
  <c r="U204" i="4"/>
  <c r="T204" i="4"/>
  <c r="S204" i="4"/>
  <c r="R204" i="4"/>
  <c r="Q204" i="4"/>
  <c r="P204" i="4"/>
  <c r="O204" i="4"/>
  <c r="N204" i="4"/>
  <c r="M204" i="4"/>
  <c r="I204" i="4"/>
  <c r="AJ203" i="4"/>
  <c r="AI203" i="4" s="1"/>
  <c r="W203" i="4"/>
  <c r="U203" i="4"/>
  <c r="T203" i="4"/>
  <c r="S203" i="4"/>
  <c r="R203" i="4"/>
  <c r="Q203" i="4"/>
  <c r="P203" i="4"/>
  <c r="O203" i="4"/>
  <c r="N203" i="4"/>
  <c r="M203" i="4"/>
  <c r="I203" i="4"/>
  <c r="AJ202" i="4"/>
  <c r="AI202" i="4" s="1"/>
  <c r="AA202" i="4"/>
  <c r="Z202" i="4"/>
  <c r="Y202" i="4"/>
  <c r="X202" i="4"/>
  <c r="W202" i="4"/>
  <c r="V202" i="4"/>
  <c r="U202" i="4"/>
  <c r="T202" i="4"/>
  <c r="S202" i="4"/>
  <c r="R202" i="4"/>
  <c r="Q202" i="4"/>
  <c r="P202" i="4"/>
  <c r="O202" i="4"/>
  <c r="N202" i="4"/>
  <c r="M202" i="4"/>
  <c r="I202" i="4"/>
  <c r="AJ201" i="4"/>
  <c r="AI201" i="4" s="1"/>
  <c r="AA201" i="4"/>
  <c r="Z201" i="4"/>
  <c r="Y201" i="4"/>
  <c r="X201" i="4"/>
  <c r="W201" i="4"/>
  <c r="V201" i="4"/>
  <c r="U201" i="4"/>
  <c r="T201" i="4"/>
  <c r="S201" i="4"/>
  <c r="R201" i="4"/>
  <c r="Q201" i="4"/>
  <c r="P201" i="4"/>
  <c r="O201" i="4"/>
  <c r="N201" i="4"/>
  <c r="M201" i="4"/>
  <c r="I201" i="4"/>
  <c r="AJ200" i="4"/>
  <c r="AI200" i="4" s="1"/>
  <c r="AA200" i="4"/>
  <c r="Z200" i="4"/>
  <c r="Y200" i="4"/>
  <c r="X200" i="4"/>
  <c r="W200" i="4"/>
  <c r="V200" i="4"/>
  <c r="U200" i="4"/>
  <c r="T200" i="4"/>
  <c r="S200" i="4"/>
  <c r="R200" i="4"/>
  <c r="Q200" i="4"/>
  <c r="P200" i="4"/>
  <c r="O200" i="4"/>
  <c r="N200" i="4"/>
  <c r="M200" i="4"/>
  <c r="I200" i="4"/>
  <c r="AJ199" i="4"/>
  <c r="AI199" i="4" s="1"/>
  <c r="AA199" i="4"/>
  <c r="Z199" i="4"/>
  <c r="Y199" i="4"/>
  <c r="X199" i="4"/>
  <c r="W199" i="4"/>
  <c r="V199" i="4"/>
  <c r="U199" i="4"/>
  <c r="T199" i="4"/>
  <c r="S199" i="4"/>
  <c r="R199" i="4"/>
  <c r="Q199" i="4"/>
  <c r="P199" i="4"/>
  <c r="O199" i="4"/>
  <c r="N199" i="4"/>
  <c r="M199" i="4"/>
  <c r="I199" i="4"/>
  <c r="AJ198" i="4"/>
  <c r="AI198" i="4" s="1"/>
  <c r="AA198" i="4"/>
  <c r="Z198" i="4"/>
  <c r="Y198" i="4"/>
  <c r="X198" i="4"/>
  <c r="W198" i="4"/>
  <c r="V198" i="4"/>
  <c r="U198" i="4"/>
  <c r="T198" i="4"/>
  <c r="S198" i="4"/>
  <c r="R198" i="4"/>
  <c r="Q198" i="4"/>
  <c r="P198" i="4"/>
  <c r="O198" i="4"/>
  <c r="N198" i="4"/>
  <c r="M198" i="4"/>
  <c r="I198" i="4"/>
  <c r="AJ197" i="4"/>
  <c r="AI197" i="4" s="1"/>
  <c r="AA197" i="4"/>
  <c r="Z197" i="4"/>
  <c r="Y197" i="4"/>
  <c r="X197" i="4"/>
  <c r="W197" i="4"/>
  <c r="V197" i="4"/>
  <c r="U197" i="4"/>
  <c r="T197" i="4"/>
  <c r="S197" i="4"/>
  <c r="R197" i="4"/>
  <c r="Q197" i="4"/>
  <c r="P197" i="4"/>
  <c r="O197" i="4"/>
  <c r="N197" i="4"/>
  <c r="M197" i="4"/>
  <c r="I197" i="4"/>
  <c r="AJ196" i="4"/>
  <c r="AI196" i="4" s="1"/>
  <c r="W196" i="4"/>
  <c r="U196" i="4"/>
  <c r="T196" i="4"/>
  <c r="S196" i="4"/>
  <c r="R196" i="4"/>
  <c r="Q196" i="4"/>
  <c r="P196" i="4"/>
  <c r="O196" i="4"/>
  <c r="N196" i="4"/>
  <c r="M196" i="4"/>
  <c r="I196" i="4"/>
  <c r="AJ195" i="4"/>
  <c r="AI195" i="4" s="1"/>
  <c r="W195" i="4"/>
  <c r="U195" i="4"/>
  <c r="T195" i="4"/>
  <c r="S195" i="4"/>
  <c r="R195" i="4"/>
  <c r="Q195" i="4"/>
  <c r="P195" i="4"/>
  <c r="O195" i="4"/>
  <c r="N195" i="4"/>
  <c r="M195" i="4"/>
  <c r="I195" i="4"/>
  <c r="AJ194" i="4"/>
  <c r="AI194" i="4" s="1"/>
  <c r="W194" i="4"/>
  <c r="U194" i="4"/>
  <c r="T194" i="4"/>
  <c r="S194" i="4"/>
  <c r="R194" i="4"/>
  <c r="Q194" i="4"/>
  <c r="P194" i="4"/>
  <c r="O194" i="4"/>
  <c r="N194" i="4"/>
  <c r="M194" i="4"/>
  <c r="I194" i="4"/>
  <c r="AJ193" i="4"/>
  <c r="AI193" i="4" s="1"/>
  <c r="AA193" i="4"/>
  <c r="Z193" i="4"/>
  <c r="Y193" i="4"/>
  <c r="X193" i="4"/>
  <c r="W193" i="4"/>
  <c r="V193" i="4"/>
  <c r="U193" i="4"/>
  <c r="T193" i="4"/>
  <c r="S193" i="4"/>
  <c r="R193" i="4"/>
  <c r="Q193" i="4"/>
  <c r="P193" i="4"/>
  <c r="O193" i="4"/>
  <c r="N193" i="4"/>
  <c r="M193" i="4"/>
  <c r="I193" i="4"/>
  <c r="AJ192" i="4"/>
  <c r="AI192" i="4" s="1"/>
  <c r="AA192" i="4"/>
  <c r="Z192" i="4"/>
  <c r="Y192" i="4"/>
  <c r="X192" i="4"/>
  <c r="W192" i="4"/>
  <c r="V192" i="4"/>
  <c r="U192" i="4"/>
  <c r="T192" i="4"/>
  <c r="S192" i="4"/>
  <c r="R192" i="4"/>
  <c r="Q192" i="4"/>
  <c r="P192" i="4"/>
  <c r="O192" i="4"/>
  <c r="N192" i="4"/>
  <c r="M192" i="4"/>
  <c r="I192" i="4"/>
  <c r="AJ191" i="4"/>
  <c r="AI191" i="4" s="1"/>
  <c r="AA191" i="4"/>
  <c r="Z191" i="4"/>
  <c r="Y191" i="4"/>
  <c r="X191" i="4"/>
  <c r="W191" i="4"/>
  <c r="V191" i="4"/>
  <c r="U191" i="4"/>
  <c r="T191" i="4"/>
  <c r="S191" i="4"/>
  <c r="R191" i="4"/>
  <c r="Q191" i="4"/>
  <c r="P191" i="4"/>
  <c r="O191" i="4"/>
  <c r="N191" i="4"/>
  <c r="M191" i="4"/>
  <c r="I191" i="4"/>
  <c r="AJ190" i="4"/>
  <c r="AI190" i="4" s="1"/>
  <c r="AA190" i="4"/>
  <c r="Z190" i="4"/>
  <c r="Y190" i="4"/>
  <c r="X190" i="4"/>
  <c r="W190" i="4"/>
  <c r="V190" i="4"/>
  <c r="U190" i="4"/>
  <c r="T190" i="4"/>
  <c r="S190" i="4"/>
  <c r="R190" i="4"/>
  <c r="Q190" i="4"/>
  <c r="P190" i="4"/>
  <c r="O190" i="4"/>
  <c r="N190" i="4"/>
  <c r="M190" i="4"/>
  <c r="I190" i="4"/>
  <c r="AJ189" i="4"/>
  <c r="AI189" i="4" s="1"/>
  <c r="AA189" i="4"/>
  <c r="Z189" i="4"/>
  <c r="Y189" i="4"/>
  <c r="X189" i="4"/>
  <c r="W189" i="4"/>
  <c r="V189" i="4"/>
  <c r="U189" i="4"/>
  <c r="T189" i="4"/>
  <c r="S189" i="4"/>
  <c r="R189" i="4"/>
  <c r="Q189" i="4"/>
  <c r="P189" i="4"/>
  <c r="O189" i="4"/>
  <c r="N189" i="4"/>
  <c r="M189" i="4"/>
  <c r="I189" i="4"/>
  <c r="AJ188" i="4"/>
  <c r="AI188" i="4" s="1"/>
  <c r="AA188" i="4"/>
  <c r="Z188" i="4"/>
  <c r="Y188" i="4"/>
  <c r="X188" i="4"/>
  <c r="W188" i="4"/>
  <c r="V188" i="4"/>
  <c r="U188" i="4"/>
  <c r="T188" i="4"/>
  <c r="S188" i="4"/>
  <c r="R188" i="4"/>
  <c r="Q188" i="4"/>
  <c r="P188" i="4"/>
  <c r="O188" i="4"/>
  <c r="N188" i="4"/>
  <c r="M188" i="4"/>
  <c r="I188" i="4"/>
  <c r="AJ187" i="4"/>
  <c r="AI187" i="4" s="1"/>
  <c r="W187" i="4"/>
  <c r="U187" i="4"/>
  <c r="T187" i="4"/>
  <c r="S187" i="4"/>
  <c r="R187" i="4"/>
  <c r="Q187" i="4"/>
  <c r="P187" i="4"/>
  <c r="O187" i="4"/>
  <c r="N187" i="4"/>
  <c r="M187" i="4"/>
  <c r="I187" i="4"/>
  <c r="AJ186" i="4"/>
  <c r="AI186" i="4" s="1"/>
  <c r="AA186" i="4"/>
  <c r="Z186" i="4"/>
  <c r="Y186" i="4"/>
  <c r="X186" i="4"/>
  <c r="W186" i="4"/>
  <c r="V186" i="4"/>
  <c r="U186" i="4"/>
  <c r="T186" i="4"/>
  <c r="S186" i="4"/>
  <c r="R186" i="4"/>
  <c r="Q186" i="4"/>
  <c r="P186" i="4"/>
  <c r="O186" i="4"/>
  <c r="N186" i="4"/>
  <c r="M186" i="4"/>
  <c r="I186" i="4"/>
  <c r="AJ185" i="4"/>
  <c r="AI185" i="4" s="1"/>
  <c r="AA185" i="4"/>
  <c r="Z185" i="4"/>
  <c r="Y185" i="4"/>
  <c r="X185" i="4"/>
  <c r="W185" i="4"/>
  <c r="V185" i="4"/>
  <c r="U185" i="4"/>
  <c r="T185" i="4"/>
  <c r="S185" i="4"/>
  <c r="R185" i="4"/>
  <c r="Q185" i="4"/>
  <c r="P185" i="4"/>
  <c r="O185" i="4"/>
  <c r="N185" i="4"/>
  <c r="M185" i="4"/>
  <c r="I185" i="4"/>
  <c r="AJ184" i="4"/>
  <c r="AI184" i="4" s="1"/>
  <c r="AA184" i="4"/>
  <c r="Z184" i="4"/>
  <c r="Y184" i="4"/>
  <c r="X184" i="4"/>
  <c r="W184" i="4"/>
  <c r="V184" i="4"/>
  <c r="U184" i="4"/>
  <c r="T184" i="4"/>
  <c r="S184" i="4"/>
  <c r="R184" i="4"/>
  <c r="Q184" i="4"/>
  <c r="P184" i="4"/>
  <c r="O184" i="4"/>
  <c r="N184" i="4"/>
  <c r="M184" i="4"/>
  <c r="I184" i="4"/>
  <c r="AJ183" i="4"/>
  <c r="AI183" i="4" s="1"/>
  <c r="AA183" i="4"/>
  <c r="Z183" i="4"/>
  <c r="Y183" i="4"/>
  <c r="X183" i="4"/>
  <c r="W183" i="4"/>
  <c r="V183" i="4"/>
  <c r="U183" i="4"/>
  <c r="T183" i="4"/>
  <c r="S183" i="4"/>
  <c r="R183" i="4"/>
  <c r="Q183" i="4"/>
  <c r="P183" i="4"/>
  <c r="O183" i="4"/>
  <c r="N183" i="4"/>
  <c r="M183" i="4"/>
  <c r="I183" i="4"/>
  <c r="AJ182" i="4"/>
  <c r="AI182" i="4" s="1"/>
  <c r="AA182" i="4"/>
  <c r="Z182" i="4"/>
  <c r="Y182" i="4"/>
  <c r="X182" i="4"/>
  <c r="W182" i="4"/>
  <c r="V182" i="4"/>
  <c r="U182" i="4"/>
  <c r="T182" i="4"/>
  <c r="S182" i="4"/>
  <c r="R182" i="4"/>
  <c r="Q182" i="4"/>
  <c r="P182" i="4"/>
  <c r="O182" i="4"/>
  <c r="N182" i="4"/>
  <c r="M182" i="4"/>
  <c r="I182" i="4"/>
  <c r="AJ181" i="4"/>
  <c r="AI181" i="4" s="1"/>
  <c r="AA181" i="4"/>
  <c r="Z181" i="4"/>
  <c r="Y181" i="4"/>
  <c r="X181" i="4"/>
  <c r="W181" i="4"/>
  <c r="V181" i="4"/>
  <c r="U181" i="4"/>
  <c r="T181" i="4"/>
  <c r="S181" i="4"/>
  <c r="R181" i="4"/>
  <c r="Q181" i="4"/>
  <c r="P181" i="4"/>
  <c r="O181" i="4"/>
  <c r="N181" i="4"/>
  <c r="M181" i="4"/>
  <c r="I181" i="4"/>
  <c r="AJ180" i="4"/>
  <c r="AI180" i="4" s="1"/>
  <c r="AA180" i="4"/>
  <c r="Z180" i="4"/>
  <c r="Y180" i="4"/>
  <c r="X180" i="4"/>
  <c r="W180" i="4"/>
  <c r="V180" i="4"/>
  <c r="U180" i="4"/>
  <c r="T180" i="4"/>
  <c r="S180" i="4"/>
  <c r="R180" i="4"/>
  <c r="Q180" i="4"/>
  <c r="P180" i="4"/>
  <c r="O180" i="4"/>
  <c r="N180" i="4"/>
  <c r="M180" i="4"/>
  <c r="I180" i="4"/>
  <c r="AJ179" i="4"/>
  <c r="AI179" i="4" s="1"/>
  <c r="AA179" i="4"/>
  <c r="Z179" i="4"/>
  <c r="Y179" i="4"/>
  <c r="X179" i="4"/>
  <c r="W179" i="4"/>
  <c r="V179" i="4"/>
  <c r="U179" i="4"/>
  <c r="T179" i="4"/>
  <c r="S179" i="4"/>
  <c r="R179" i="4"/>
  <c r="Q179" i="4"/>
  <c r="P179" i="4"/>
  <c r="O179" i="4"/>
  <c r="N179" i="4"/>
  <c r="M179" i="4"/>
  <c r="I179" i="4"/>
  <c r="AJ178" i="4"/>
  <c r="AI178" i="4" s="1"/>
  <c r="AA178" i="4"/>
  <c r="Z178" i="4"/>
  <c r="Y178" i="4"/>
  <c r="X178" i="4"/>
  <c r="W178" i="4"/>
  <c r="V178" i="4"/>
  <c r="U178" i="4"/>
  <c r="T178" i="4"/>
  <c r="S178" i="4"/>
  <c r="R178" i="4"/>
  <c r="Q178" i="4"/>
  <c r="P178" i="4"/>
  <c r="O178" i="4"/>
  <c r="N178" i="4"/>
  <c r="M178" i="4"/>
  <c r="I178" i="4"/>
  <c r="AJ177" i="4"/>
  <c r="AI177" i="4" s="1"/>
  <c r="AA177" i="4"/>
  <c r="Z177" i="4"/>
  <c r="Y177" i="4"/>
  <c r="X177" i="4"/>
  <c r="W177" i="4"/>
  <c r="V177" i="4"/>
  <c r="U177" i="4"/>
  <c r="T177" i="4"/>
  <c r="S177" i="4"/>
  <c r="R177" i="4"/>
  <c r="Q177" i="4"/>
  <c r="P177" i="4"/>
  <c r="O177" i="4"/>
  <c r="N177" i="4"/>
  <c r="M177" i="4"/>
  <c r="I177" i="4"/>
  <c r="AJ176" i="4"/>
  <c r="AI176" i="4" s="1"/>
  <c r="W176" i="4"/>
  <c r="U176" i="4"/>
  <c r="T176" i="4"/>
  <c r="S176" i="4"/>
  <c r="R176" i="4"/>
  <c r="Q176" i="4"/>
  <c r="P176" i="4"/>
  <c r="O176" i="4"/>
  <c r="N176" i="4"/>
  <c r="M176" i="4"/>
  <c r="I176" i="4"/>
  <c r="AJ175" i="4"/>
  <c r="AI175" i="4" s="1"/>
  <c r="AA175" i="4"/>
  <c r="Z175" i="4"/>
  <c r="Y175" i="4"/>
  <c r="X175" i="4"/>
  <c r="W175" i="4"/>
  <c r="V175" i="4"/>
  <c r="U175" i="4"/>
  <c r="T175" i="4"/>
  <c r="S175" i="4"/>
  <c r="R175" i="4"/>
  <c r="Q175" i="4"/>
  <c r="P175" i="4"/>
  <c r="O175" i="4"/>
  <c r="N175" i="4"/>
  <c r="M175" i="4"/>
  <c r="I175" i="4"/>
  <c r="AJ174" i="4"/>
  <c r="AI174" i="4" s="1"/>
  <c r="AA174" i="4"/>
  <c r="Z174" i="4"/>
  <c r="Y174" i="4"/>
  <c r="X174" i="4"/>
  <c r="W174" i="4"/>
  <c r="V174" i="4"/>
  <c r="U174" i="4"/>
  <c r="T174" i="4"/>
  <c r="S174" i="4"/>
  <c r="R174" i="4"/>
  <c r="Q174" i="4"/>
  <c r="P174" i="4"/>
  <c r="O174" i="4"/>
  <c r="N174" i="4"/>
  <c r="M174" i="4"/>
  <c r="I174" i="4"/>
  <c r="AJ173" i="4"/>
  <c r="AI173" i="4" s="1"/>
  <c r="AA173" i="4"/>
  <c r="Z173" i="4"/>
  <c r="Y173" i="4"/>
  <c r="X173" i="4"/>
  <c r="W173" i="4"/>
  <c r="V173" i="4"/>
  <c r="U173" i="4"/>
  <c r="T173" i="4"/>
  <c r="S173" i="4"/>
  <c r="R173" i="4"/>
  <c r="Q173" i="4"/>
  <c r="P173" i="4"/>
  <c r="O173" i="4"/>
  <c r="N173" i="4"/>
  <c r="M173" i="4"/>
  <c r="I173" i="4"/>
  <c r="AJ172" i="4"/>
  <c r="AI172" i="4"/>
  <c r="AA172" i="4"/>
  <c r="Z172" i="4"/>
  <c r="Y172" i="4"/>
  <c r="X172" i="4"/>
  <c r="W172" i="4"/>
  <c r="V172" i="4"/>
  <c r="U172" i="4"/>
  <c r="T172" i="4"/>
  <c r="S172" i="4"/>
  <c r="R172" i="4"/>
  <c r="Q172" i="4"/>
  <c r="P172" i="4"/>
  <c r="O172" i="4"/>
  <c r="N172" i="4"/>
  <c r="M172" i="4"/>
  <c r="I172" i="4"/>
  <c r="AJ171" i="4"/>
  <c r="AI171" i="4" s="1"/>
  <c r="AA171" i="4"/>
  <c r="Z171" i="4"/>
  <c r="Y171" i="4"/>
  <c r="X171" i="4"/>
  <c r="W171" i="4"/>
  <c r="V171" i="4"/>
  <c r="U171" i="4"/>
  <c r="T171" i="4"/>
  <c r="S171" i="4"/>
  <c r="R171" i="4"/>
  <c r="Q171" i="4"/>
  <c r="P171" i="4"/>
  <c r="O171" i="4"/>
  <c r="N171" i="4"/>
  <c r="M171" i="4"/>
  <c r="I171" i="4"/>
  <c r="AJ170" i="4"/>
  <c r="AI170" i="4" s="1"/>
  <c r="AA170" i="4"/>
  <c r="Z170" i="4"/>
  <c r="Y170" i="4"/>
  <c r="X170" i="4"/>
  <c r="W170" i="4"/>
  <c r="V170" i="4"/>
  <c r="U170" i="4"/>
  <c r="T170" i="4"/>
  <c r="S170" i="4"/>
  <c r="R170" i="4"/>
  <c r="Q170" i="4"/>
  <c r="P170" i="4"/>
  <c r="O170" i="4"/>
  <c r="N170" i="4"/>
  <c r="M170" i="4"/>
  <c r="I170" i="4"/>
  <c r="AJ169" i="4"/>
  <c r="AI169" i="4" s="1"/>
  <c r="AA169" i="4"/>
  <c r="Z169" i="4"/>
  <c r="Y169" i="4"/>
  <c r="X169" i="4"/>
  <c r="W169" i="4"/>
  <c r="V169" i="4"/>
  <c r="U169" i="4"/>
  <c r="T169" i="4"/>
  <c r="S169" i="4"/>
  <c r="R169" i="4"/>
  <c r="Q169" i="4"/>
  <c r="P169" i="4"/>
  <c r="O169" i="4"/>
  <c r="N169" i="4"/>
  <c r="M169" i="4"/>
  <c r="I169" i="4"/>
  <c r="AJ168" i="4"/>
  <c r="AI168" i="4" s="1"/>
  <c r="AA168" i="4"/>
  <c r="Z168" i="4"/>
  <c r="Y168" i="4"/>
  <c r="X168" i="4"/>
  <c r="W168" i="4"/>
  <c r="V168" i="4"/>
  <c r="U168" i="4"/>
  <c r="T168" i="4"/>
  <c r="S168" i="4"/>
  <c r="R168" i="4"/>
  <c r="Q168" i="4"/>
  <c r="P168" i="4"/>
  <c r="O168" i="4"/>
  <c r="N168" i="4"/>
  <c r="M168" i="4"/>
  <c r="I168" i="4"/>
  <c r="AJ167" i="4"/>
  <c r="AI167" i="4" s="1"/>
  <c r="AA167" i="4"/>
  <c r="Z167" i="4"/>
  <c r="Y167" i="4"/>
  <c r="X167" i="4"/>
  <c r="W167" i="4"/>
  <c r="V167" i="4"/>
  <c r="U167" i="4"/>
  <c r="T167" i="4"/>
  <c r="S167" i="4"/>
  <c r="R167" i="4"/>
  <c r="Q167" i="4"/>
  <c r="P167" i="4"/>
  <c r="O167" i="4"/>
  <c r="N167" i="4"/>
  <c r="M167" i="4"/>
  <c r="I167" i="4"/>
  <c r="AJ166" i="4"/>
  <c r="AI166" i="4" s="1"/>
  <c r="AA166" i="4"/>
  <c r="Z166" i="4"/>
  <c r="Y166" i="4"/>
  <c r="X166" i="4"/>
  <c r="W166" i="4"/>
  <c r="V166" i="4"/>
  <c r="U166" i="4"/>
  <c r="T166" i="4"/>
  <c r="S166" i="4"/>
  <c r="R166" i="4"/>
  <c r="Q166" i="4"/>
  <c r="P166" i="4"/>
  <c r="O166" i="4"/>
  <c r="N166" i="4"/>
  <c r="M166" i="4"/>
  <c r="I166" i="4"/>
  <c r="AJ165" i="4"/>
  <c r="AI165" i="4" s="1"/>
  <c r="AA165" i="4"/>
  <c r="Z165" i="4"/>
  <c r="Y165" i="4"/>
  <c r="X165" i="4"/>
  <c r="W165" i="4"/>
  <c r="V165" i="4"/>
  <c r="U165" i="4"/>
  <c r="T165" i="4"/>
  <c r="S165" i="4"/>
  <c r="R165" i="4"/>
  <c r="Q165" i="4"/>
  <c r="P165" i="4"/>
  <c r="O165" i="4"/>
  <c r="N165" i="4"/>
  <c r="M165" i="4"/>
  <c r="I165" i="4"/>
  <c r="AJ164" i="4"/>
  <c r="AI164" i="4" s="1"/>
  <c r="AA164" i="4"/>
  <c r="Z164" i="4"/>
  <c r="Y164" i="4"/>
  <c r="X164" i="4"/>
  <c r="W164" i="4"/>
  <c r="V164" i="4"/>
  <c r="U164" i="4"/>
  <c r="T164" i="4"/>
  <c r="S164" i="4"/>
  <c r="R164" i="4"/>
  <c r="Q164" i="4"/>
  <c r="P164" i="4"/>
  <c r="O164" i="4"/>
  <c r="N164" i="4"/>
  <c r="M164" i="4"/>
  <c r="I164" i="4"/>
  <c r="AJ163" i="4"/>
  <c r="AI163" i="4" s="1"/>
  <c r="AA163" i="4"/>
  <c r="Z163" i="4"/>
  <c r="Y163" i="4"/>
  <c r="X163" i="4"/>
  <c r="W163" i="4"/>
  <c r="V163" i="4"/>
  <c r="U163" i="4"/>
  <c r="T163" i="4"/>
  <c r="S163" i="4"/>
  <c r="R163" i="4"/>
  <c r="Q163" i="4"/>
  <c r="P163" i="4"/>
  <c r="O163" i="4"/>
  <c r="N163" i="4"/>
  <c r="M163" i="4"/>
  <c r="I163" i="4"/>
  <c r="AJ162" i="4"/>
  <c r="AI162" i="4" s="1"/>
  <c r="AA162" i="4"/>
  <c r="Z162" i="4"/>
  <c r="Y162" i="4"/>
  <c r="X162" i="4"/>
  <c r="W162" i="4"/>
  <c r="V162" i="4"/>
  <c r="U162" i="4"/>
  <c r="T162" i="4"/>
  <c r="S162" i="4"/>
  <c r="R162" i="4"/>
  <c r="Q162" i="4"/>
  <c r="P162" i="4"/>
  <c r="O162" i="4"/>
  <c r="N162" i="4"/>
  <c r="M162" i="4"/>
  <c r="I162" i="4"/>
  <c r="AJ161" i="4"/>
  <c r="AI161" i="4" s="1"/>
  <c r="AA161" i="4"/>
  <c r="Z161" i="4"/>
  <c r="Y161" i="4"/>
  <c r="X161" i="4"/>
  <c r="W161" i="4"/>
  <c r="V161" i="4"/>
  <c r="U161" i="4"/>
  <c r="T161" i="4"/>
  <c r="S161" i="4"/>
  <c r="R161" i="4"/>
  <c r="Q161" i="4"/>
  <c r="P161" i="4"/>
  <c r="O161" i="4"/>
  <c r="N161" i="4"/>
  <c r="M161" i="4"/>
  <c r="I161" i="4"/>
  <c r="AJ160" i="4"/>
  <c r="AI160" i="4" s="1"/>
  <c r="AA160" i="4"/>
  <c r="Z160" i="4"/>
  <c r="Y160" i="4"/>
  <c r="X160" i="4"/>
  <c r="W160" i="4"/>
  <c r="V160" i="4"/>
  <c r="U160" i="4"/>
  <c r="T160" i="4"/>
  <c r="S160" i="4"/>
  <c r="R160" i="4"/>
  <c r="Q160" i="4"/>
  <c r="P160" i="4"/>
  <c r="O160" i="4"/>
  <c r="N160" i="4"/>
  <c r="M160" i="4"/>
  <c r="I160" i="4"/>
  <c r="AJ159" i="4"/>
  <c r="AI159" i="4" s="1"/>
  <c r="AA159" i="4"/>
  <c r="Z159" i="4"/>
  <c r="Y159" i="4"/>
  <c r="X159" i="4"/>
  <c r="W159" i="4"/>
  <c r="V159" i="4"/>
  <c r="U159" i="4"/>
  <c r="T159" i="4"/>
  <c r="S159" i="4"/>
  <c r="R159" i="4"/>
  <c r="Q159" i="4"/>
  <c r="P159" i="4"/>
  <c r="O159" i="4"/>
  <c r="N159" i="4"/>
  <c r="M159" i="4"/>
  <c r="I159" i="4"/>
  <c r="AJ158" i="4"/>
  <c r="AI158" i="4"/>
  <c r="AA158" i="4"/>
  <c r="Z158" i="4"/>
  <c r="Y158" i="4"/>
  <c r="X158" i="4"/>
  <c r="W158" i="4"/>
  <c r="V158" i="4"/>
  <c r="U158" i="4"/>
  <c r="T158" i="4"/>
  <c r="S158" i="4"/>
  <c r="R158" i="4"/>
  <c r="Q158" i="4"/>
  <c r="P158" i="4"/>
  <c r="O158" i="4"/>
  <c r="N158" i="4"/>
  <c r="M158" i="4"/>
  <c r="I158" i="4"/>
  <c r="AJ157" i="4"/>
  <c r="AI157" i="4" s="1"/>
  <c r="AA157" i="4"/>
  <c r="Z157" i="4"/>
  <c r="Y157" i="4"/>
  <c r="X157" i="4"/>
  <c r="W157" i="4"/>
  <c r="V157" i="4"/>
  <c r="U157" i="4"/>
  <c r="T157" i="4"/>
  <c r="S157" i="4"/>
  <c r="R157" i="4"/>
  <c r="Q157" i="4"/>
  <c r="P157" i="4"/>
  <c r="O157" i="4"/>
  <c r="N157" i="4"/>
  <c r="M157" i="4"/>
  <c r="I157" i="4"/>
  <c r="AJ156" i="4"/>
  <c r="AI156" i="4" s="1"/>
  <c r="AA156" i="4"/>
  <c r="Z156" i="4"/>
  <c r="Y156" i="4"/>
  <c r="X156" i="4"/>
  <c r="W156" i="4"/>
  <c r="V156" i="4"/>
  <c r="U156" i="4"/>
  <c r="T156" i="4"/>
  <c r="S156" i="4"/>
  <c r="R156" i="4"/>
  <c r="Q156" i="4"/>
  <c r="P156" i="4"/>
  <c r="O156" i="4"/>
  <c r="N156" i="4"/>
  <c r="M156" i="4"/>
  <c r="I156" i="4"/>
  <c r="AJ155" i="4"/>
  <c r="AI155" i="4" s="1"/>
  <c r="AA155" i="4"/>
  <c r="Z155" i="4"/>
  <c r="Y155" i="4"/>
  <c r="X155" i="4"/>
  <c r="W155" i="4"/>
  <c r="V155" i="4"/>
  <c r="U155" i="4"/>
  <c r="T155" i="4"/>
  <c r="S155" i="4"/>
  <c r="R155" i="4"/>
  <c r="Q155" i="4"/>
  <c r="P155" i="4"/>
  <c r="O155" i="4"/>
  <c r="N155" i="4"/>
  <c r="M155" i="4"/>
  <c r="I155" i="4"/>
  <c r="AJ154" i="4"/>
  <c r="AI154" i="4" s="1"/>
  <c r="AA154" i="4"/>
  <c r="Z154" i="4"/>
  <c r="Y154" i="4"/>
  <c r="X154" i="4"/>
  <c r="W154" i="4"/>
  <c r="V154" i="4"/>
  <c r="U154" i="4"/>
  <c r="T154" i="4"/>
  <c r="S154" i="4"/>
  <c r="R154" i="4"/>
  <c r="Q154" i="4"/>
  <c r="P154" i="4"/>
  <c r="O154" i="4"/>
  <c r="N154" i="4"/>
  <c r="M154" i="4"/>
  <c r="I154" i="4"/>
  <c r="AJ153" i="4"/>
  <c r="AI153" i="4" s="1"/>
  <c r="X153" i="4"/>
  <c r="W153" i="4"/>
  <c r="V153" i="4"/>
  <c r="T153" i="4"/>
  <c r="R153" i="4"/>
  <c r="Q153" i="4"/>
  <c r="P153" i="4"/>
  <c r="O153" i="4"/>
  <c r="N153" i="4"/>
  <c r="M153" i="4"/>
  <c r="I153" i="4"/>
  <c r="AJ152" i="4"/>
  <c r="AI152" i="4" s="1"/>
  <c r="AA152" i="4"/>
  <c r="Z152" i="4"/>
  <c r="Y152" i="4"/>
  <c r="X152" i="4"/>
  <c r="W152" i="4"/>
  <c r="V152" i="4"/>
  <c r="U152" i="4"/>
  <c r="T152" i="4"/>
  <c r="S152" i="4"/>
  <c r="R152" i="4"/>
  <c r="Q152" i="4"/>
  <c r="P152" i="4"/>
  <c r="O152" i="4"/>
  <c r="N152" i="4"/>
  <c r="M152" i="4"/>
  <c r="I152" i="4"/>
  <c r="AJ151" i="4"/>
  <c r="AI151" i="4" s="1"/>
  <c r="AA151" i="4"/>
  <c r="Z151" i="4"/>
  <c r="Y151" i="4"/>
  <c r="X151" i="4"/>
  <c r="W151" i="4"/>
  <c r="V151" i="4"/>
  <c r="U151" i="4"/>
  <c r="T151" i="4"/>
  <c r="S151" i="4"/>
  <c r="R151" i="4"/>
  <c r="Q151" i="4"/>
  <c r="P151" i="4"/>
  <c r="O151" i="4"/>
  <c r="N151" i="4"/>
  <c r="M151" i="4"/>
  <c r="I151" i="4"/>
  <c r="AJ150" i="4"/>
  <c r="AI150" i="4" s="1"/>
  <c r="AA150" i="4"/>
  <c r="Z150" i="4"/>
  <c r="Y150" i="4"/>
  <c r="X150" i="4"/>
  <c r="W150" i="4"/>
  <c r="V150" i="4"/>
  <c r="U150" i="4"/>
  <c r="T150" i="4"/>
  <c r="S150" i="4"/>
  <c r="R150" i="4"/>
  <c r="Q150" i="4"/>
  <c r="P150" i="4"/>
  <c r="O150" i="4"/>
  <c r="N150" i="4"/>
  <c r="M150" i="4"/>
  <c r="I150" i="4"/>
  <c r="W149" i="4"/>
  <c r="T149" i="4"/>
  <c r="S149" i="4"/>
  <c r="Q149" i="4"/>
  <c r="P149" i="4"/>
  <c r="N149" i="4"/>
  <c r="M149" i="4"/>
  <c r="AJ148" i="4"/>
  <c r="AI148" i="4" s="1"/>
  <c r="AA148" i="4"/>
  <c r="Z148" i="4"/>
  <c r="Y148" i="4"/>
  <c r="X148" i="4"/>
  <c r="W148" i="4"/>
  <c r="V148" i="4"/>
  <c r="U148" i="4"/>
  <c r="T148" i="4"/>
  <c r="S148" i="4"/>
  <c r="R148" i="4"/>
  <c r="Q148" i="4"/>
  <c r="P148" i="4"/>
  <c r="O148" i="4"/>
  <c r="N148" i="4"/>
  <c r="M148" i="4"/>
  <c r="I148" i="4"/>
  <c r="AJ147" i="4"/>
  <c r="AI147" i="4" s="1"/>
  <c r="AA147" i="4"/>
  <c r="Z147" i="4"/>
  <c r="Y147" i="4"/>
  <c r="X147" i="4"/>
  <c r="W147" i="4"/>
  <c r="V147" i="4"/>
  <c r="U147" i="4"/>
  <c r="T147" i="4"/>
  <c r="S147" i="4"/>
  <c r="R147" i="4"/>
  <c r="Q147" i="4"/>
  <c r="P147" i="4"/>
  <c r="O147" i="4"/>
  <c r="N147" i="4"/>
  <c r="M147" i="4"/>
  <c r="I147" i="4"/>
  <c r="AJ146" i="4"/>
  <c r="AI146" i="4" s="1"/>
  <c r="AA146" i="4"/>
  <c r="Z146" i="4"/>
  <c r="Y146" i="4"/>
  <c r="X146" i="4"/>
  <c r="W146" i="4"/>
  <c r="V146" i="4"/>
  <c r="U146" i="4"/>
  <c r="T146" i="4"/>
  <c r="S146" i="4"/>
  <c r="R146" i="4"/>
  <c r="Q146" i="4"/>
  <c r="P146" i="4"/>
  <c r="O146" i="4"/>
  <c r="N146" i="4"/>
  <c r="M146" i="4"/>
  <c r="I146" i="4"/>
  <c r="AJ145" i="4"/>
  <c r="AI145" i="4" s="1"/>
  <c r="AA145" i="4"/>
  <c r="Z145" i="4"/>
  <c r="Y145" i="4"/>
  <c r="X145" i="4"/>
  <c r="W145" i="4"/>
  <c r="V145" i="4"/>
  <c r="U145" i="4"/>
  <c r="T145" i="4"/>
  <c r="S145" i="4"/>
  <c r="R145" i="4"/>
  <c r="Q145" i="4"/>
  <c r="P145" i="4"/>
  <c r="O145" i="4"/>
  <c r="N145" i="4"/>
  <c r="M145" i="4"/>
  <c r="I145" i="4"/>
  <c r="AJ144" i="4"/>
  <c r="AI144" i="4" s="1"/>
  <c r="AA144" i="4"/>
  <c r="Z144" i="4"/>
  <c r="Y144" i="4"/>
  <c r="X144" i="4"/>
  <c r="W144" i="4"/>
  <c r="V144" i="4"/>
  <c r="U144" i="4"/>
  <c r="T144" i="4"/>
  <c r="S144" i="4"/>
  <c r="R144" i="4"/>
  <c r="Q144" i="4"/>
  <c r="P144" i="4"/>
  <c r="O144" i="4"/>
  <c r="N144" i="4"/>
  <c r="M144" i="4"/>
  <c r="I144" i="4"/>
  <c r="AJ143" i="4"/>
  <c r="AI143" i="4" s="1"/>
  <c r="AA143" i="4"/>
  <c r="Z143" i="4"/>
  <c r="Y143" i="4"/>
  <c r="X143" i="4"/>
  <c r="W143" i="4"/>
  <c r="V143" i="4"/>
  <c r="U143" i="4"/>
  <c r="T143" i="4"/>
  <c r="S143" i="4"/>
  <c r="R143" i="4"/>
  <c r="Q143" i="4"/>
  <c r="P143" i="4"/>
  <c r="O143" i="4"/>
  <c r="N143" i="4"/>
  <c r="M143" i="4"/>
  <c r="I143" i="4"/>
  <c r="AJ142" i="4"/>
  <c r="AI142" i="4" s="1"/>
  <c r="AA142" i="4"/>
  <c r="Z142" i="4"/>
  <c r="Y142" i="4"/>
  <c r="X142" i="4"/>
  <c r="W142" i="4"/>
  <c r="V142" i="4"/>
  <c r="U142" i="4"/>
  <c r="T142" i="4"/>
  <c r="S142" i="4"/>
  <c r="R142" i="4"/>
  <c r="Q142" i="4"/>
  <c r="P142" i="4"/>
  <c r="O142" i="4"/>
  <c r="N142" i="4"/>
  <c r="M142" i="4"/>
  <c r="I142" i="4"/>
  <c r="AJ141" i="4"/>
  <c r="AI141" i="4" s="1"/>
  <c r="AA141" i="4"/>
  <c r="Z141" i="4"/>
  <c r="Y141" i="4"/>
  <c r="X141" i="4"/>
  <c r="W141" i="4"/>
  <c r="V141" i="4"/>
  <c r="U141" i="4"/>
  <c r="T141" i="4"/>
  <c r="S141" i="4"/>
  <c r="R141" i="4"/>
  <c r="Q141" i="4"/>
  <c r="P141" i="4"/>
  <c r="O141" i="4"/>
  <c r="N141" i="4"/>
  <c r="M141" i="4"/>
  <c r="I141" i="4"/>
  <c r="AJ140" i="4"/>
  <c r="AI140" i="4" s="1"/>
  <c r="AA140" i="4"/>
  <c r="Z140" i="4"/>
  <c r="Y140" i="4"/>
  <c r="X140" i="4"/>
  <c r="W140" i="4"/>
  <c r="V140" i="4"/>
  <c r="U140" i="4"/>
  <c r="T140" i="4"/>
  <c r="S140" i="4"/>
  <c r="R140" i="4"/>
  <c r="Q140" i="4"/>
  <c r="P140" i="4"/>
  <c r="O140" i="4"/>
  <c r="N140" i="4"/>
  <c r="M140" i="4"/>
  <c r="I140" i="4"/>
  <c r="AJ139" i="4"/>
  <c r="AI139" i="4" s="1"/>
  <c r="AA139" i="4"/>
  <c r="Z139" i="4"/>
  <c r="Y139" i="4"/>
  <c r="X139" i="4"/>
  <c r="W139" i="4"/>
  <c r="V139" i="4"/>
  <c r="U139" i="4"/>
  <c r="T139" i="4"/>
  <c r="S139" i="4"/>
  <c r="R139" i="4"/>
  <c r="Q139" i="4"/>
  <c r="P139" i="4"/>
  <c r="O139" i="4"/>
  <c r="N139" i="4"/>
  <c r="M139" i="4"/>
  <c r="I139" i="4"/>
  <c r="AJ138" i="4"/>
  <c r="AI138" i="4" s="1"/>
  <c r="AA138" i="4"/>
  <c r="Z138" i="4"/>
  <c r="Y138" i="4"/>
  <c r="X138" i="4"/>
  <c r="W138" i="4"/>
  <c r="V138" i="4"/>
  <c r="U138" i="4"/>
  <c r="T138" i="4"/>
  <c r="S138" i="4"/>
  <c r="R138" i="4"/>
  <c r="Q138" i="4"/>
  <c r="P138" i="4"/>
  <c r="O138" i="4"/>
  <c r="N138" i="4"/>
  <c r="M138" i="4"/>
  <c r="I138" i="4"/>
  <c r="AJ137" i="4"/>
  <c r="AI137" i="4" s="1"/>
  <c r="W137" i="4"/>
  <c r="U137" i="4"/>
  <c r="T137" i="4"/>
  <c r="S137" i="4"/>
  <c r="R137" i="4"/>
  <c r="Q137" i="4"/>
  <c r="P137" i="4"/>
  <c r="O137" i="4"/>
  <c r="N137" i="4"/>
  <c r="M137" i="4"/>
  <c r="I137" i="4"/>
  <c r="AJ136" i="4"/>
  <c r="AI136" i="4" s="1"/>
  <c r="AA136" i="4"/>
  <c r="Z136" i="4"/>
  <c r="Y136" i="4"/>
  <c r="X136" i="4"/>
  <c r="W136" i="4"/>
  <c r="V136" i="4"/>
  <c r="U136" i="4"/>
  <c r="T136" i="4"/>
  <c r="S136" i="4"/>
  <c r="R136" i="4"/>
  <c r="Q136" i="4"/>
  <c r="P136" i="4"/>
  <c r="O136" i="4"/>
  <c r="N136" i="4"/>
  <c r="M136" i="4"/>
  <c r="I136" i="4"/>
  <c r="AJ135" i="4"/>
  <c r="AI135" i="4" s="1"/>
  <c r="AA135" i="4"/>
  <c r="Z135" i="4"/>
  <c r="Y135" i="4"/>
  <c r="X135" i="4"/>
  <c r="W135" i="4"/>
  <c r="V135" i="4"/>
  <c r="U135" i="4"/>
  <c r="T135" i="4"/>
  <c r="S135" i="4"/>
  <c r="R135" i="4"/>
  <c r="Q135" i="4"/>
  <c r="P135" i="4"/>
  <c r="O135" i="4"/>
  <c r="N135" i="4"/>
  <c r="M135" i="4"/>
  <c r="I135" i="4"/>
  <c r="AJ134" i="4"/>
  <c r="AI134" i="4" s="1"/>
  <c r="AA134" i="4"/>
  <c r="Z134" i="4"/>
  <c r="Y134" i="4"/>
  <c r="X134" i="4"/>
  <c r="W134" i="4"/>
  <c r="V134" i="4"/>
  <c r="U134" i="4"/>
  <c r="T134" i="4"/>
  <c r="S134" i="4"/>
  <c r="R134" i="4"/>
  <c r="Q134" i="4"/>
  <c r="P134" i="4"/>
  <c r="O134" i="4"/>
  <c r="N134" i="4"/>
  <c r="M134" i="4"/>
  <c r="I134" i="4"/>
  <c r="AJ133" i="4"/>
  <c r="AI133" i="4" s="1"/>
  <c r="AA133" i="4"/>
  <c r="Z133" i="4"/>
  <c r="Y133" i="4"/>
  <c r="X133" i="4"/>
  <c r="W133" i="4"/>
  <c r="V133" i="4"/>
  <c r="U133" i="4"/>
  <c r="T133" i="4"/>
  <c r="S133" i="4"/>
  <c r="R133" i="4"/>
  <c r="Q133" i="4"/>
  <c r="P133" i="4"/>
  <c r="O133" i="4"/>
  <c r="N133" i="4"/>
  <c r="M133" i="4"/>
  <c r="I133" i="4"/>
  <c r="AJ132" i="4"/>
  <c r="AI132" i="4" s="1"/>
  <c r="AA132" i="4"/>
  <c r="Z132" i="4"/>
  <c r="Y132" i="4"/>
  <c r="X132" i="4"/>
  <c r="W132" i="4"/>
  <c r="V132" i="4"/>
  <c r="U132" i="4"/>
  <c r="T132" i="4"/>
  <c r="S132" i="4"/>
  <c r="R132" i="4"/>
  <c r="Q132" i="4"/>
  <c r="P132" i="4"/>
  <c r="O132" i="4"/>
  <c r="N132" i="4"/>
  <c r="M132" i="4"/>
  <c r="I132" i="4"/>
  <c r="AJ131" i="4"/>
  <c r="AI131" i="4" s="1"/>
  <c r="AA131" i="4"/>
  <c r="Z131" i="4"/>
  <c r="Y131" i="4"/>
  <c r="X131" i="4"/>
  <c r="W131" i="4"/>
  <c r="V131" i="4"/>
  <c r="U131" i="4"/>
  <c r="T131" i="4"/>
  <c r="S131" i="4"/>
  <c r="R131" i="4"/>
  <c r="Q131" i="4"/>
  <c r="P131" i="4"/>
  <c r="O131" i="4"/>
  <c r="N131" i="4"/>
  <c r="M131" i="4"/>
  <c r="I131" i="4"/>
  <c r="AJ130" i="4"/>
  <c r="AI130" i="4" s="1"/>
  <c r="AA130" i="4"/>
  <c r="Z130" i="4"/>
  <c r="Y130" i="4"/>
  <c r="X130" i="4"/>
  <c r="W130" i="4"/>
  <c r="V130" i="4"/>
  <c r="U130" i="4"/>
  <c r="T130" i="4"/>
  <c r="S130" i="4"/>
  <c r="R130" i="4"/>
  <c r="Q130" i="4"/>
  <c r="P130" i="4"/>
  <c r="O130" i="4"/>
  <c r="N130" i="4"/>
  <c r="M130" i="4"/>
  <c r="I130" i="4"/>
  <c r="AJ129" i="4"/>
  <c r="AI129" i="4" s="1"/>
  <c r="AA129" i="4"/>
  <c r="Z129" i="4"/>
  <c r="Y129" i="4"/>
  <c r="X129" i="4"/>
  <c r="W129" i="4"/>
  <c r="V129" i="4"/>
  <c r="U129" i="4"/>
  <c r="T129" i="4"/>
  <c r="S129" i="4"/>
  <c r="R129" i="4"/>
  <c r="Q129" i="4"/>
  <c r="P129" i="4"/>
  <c r="O129" i="4"/>
  <c r="N129" i="4"/>
  <c r="M129" i="4"/>
  <c r="I129" i="4"/>
  <c r="AJ128" i="4"/>
  <c r="AI128" i="4" s="1"/>
  <c r="AA128" i="4"/>
  <c r="Z128" i="4"/>
  <c r="Y128" i="4"/>
  <c r="X128" i="4"/>
  <c r="W128" i="4"/>
  <c r="V128" i="4"/>
  <c r="U128" i="4"/>
  <c r="T128" i="4"/>
  <c r="S128" i="4"/>
  <c r="R128" i="4"/>
  <c r="Q128" i="4"/>
  <c r="P128" i="4"/>
  <c r="O128" i="4"/>
  <c r="N128" i="4"/>
  <c r="M128" i="4"/>
  <c r="I128" i="4"/>
  <c r="AJ127" i="4"/>
  <c r="AI127" i="4" s="1"/>
  <c r="AA127" i="4"/>
  <c r="Z127" i="4"/>
  <c r="Y127" i="4"/>
  <c r="X127" i="4"/>
  <c r="W127" i="4"/>
  <c r="V127" i="4"/>
  <c r="U127" i="4"/>
  <c r="T127" i="4"/>
  <c r="S127" i="4"/>
  <c r="R127" i="4"/>
  <c r="Q127" i="4"/>
  <c r="P127" i="4"/>
  <c r="O127" i="4"/>
  <c r="N127" i="4"/>
  <c r="M127" i="4"/>
  <c r="I127" i="4"/>
  <c r="AJ126" i="4"/>
  <c r="AI126" i="4" s="1"/>
  <c r="AA126" i="4"/>
  <c r="Z126" i="4"/>
  <c r="Y126" i="4"/>
  <c r="X126" i="4"/>
  <c r="W126" i="4"/>
  <c r="V126" i="4"/>
  <c r="U126" i="4"/>
  <c r="T126" i="4"/>
  <c r="S126" i="4"/>
  <c r="R126" i="4"/>
  <c r="Q126" i="4"/>
  <c r="P126" i="4"/>
  <c r="O126" i="4"/>
  <c r="N126" i="4"/>
  <c r="M126" i="4"/>
  <c r="I126" i="4"/>
  <c r="AJ125" i="4"/>
  <c r="AI125" i="4" s="1"/>
  <c r="AA125" i="4"/>
  <c r="Z125" i="4"/>
  <c r="Y125" i="4"/>
  <c r="X125" i="4"/>
  <c r="W125" i="4"/>
  <c r="V125" i="4"/>
  <c r="U125" i="4"/>
  <c r="T125" i="4"/>
  <c r="S125" i="4"/>
  <c r="R125" i="4"/>
  <c r="Q125" i="4"/>
  <c r="P125" i="4"/>
  <c r="O125" i="4"/>
  <c r="N125" i="4"/>
  <c r="M125" i="4"/>
  <c r="I125" i="4"/>
  <c r="AJ124" i="4"/>
  <c r="AI124" i="4" s="1"/>
  <c r="AA124" i="4"/>
  <c r="Z124" i="4"/>
  <c r="Y124" i="4"/>
  <c r="X124" i="4"/>
  <c r="W124" i="4"/>
  <c r="V124" i="4"/>
  <c r="U124" i="4"/>
  <c r="T124" i="4"/>
  <c r="S124" i="4"/>
  <c r="R124" i="4"/>
  <c r="Q124" i="4"/>
  <c r="P124" i="4"/>
  <c r="O124" i="4"/>
  <c r="N124" i="4"/>
  <c r="M124" i="4"/>
  <c r="I124" i="4"/>
  <c r="AJ123" i="4"/>
  <c r="AI123" i="4" s="1"/>
  <c r="AA123" i="4"/>
  <c r="Z123" i="4"/>
  <c r="Y123" i="4"/>
  <c r="X123" i="4"/>
  <c r="W123" i="4"/>
  <c r="V123" i="4"/>
  <c r="U123" i="4"/>
  <c r="T123" i="4"/>
  <c r="S123" i="4"/>
  <c r="R123" i="4"/>
  <c r="Q123" i="4"/>
  <c r="P123" i="4"/>
  <c r="O123" i="4"/>
  <c r="N123" i="4"/>
  <c r="M123" i="4"/>
  <c r="I123" i="4"/>
  <c r="AJ122" i="4"/>
  <c r="AI122" i="4" s="1"/>
  <c r="AA122" i="4"/>
  <c r="Z122" i="4"/>
  <c r="Y122" i="4"/>
  <c r="X122" i="4"/>
  <c r="W122" i="4"/>
  <c r="V122" i="4"/>
  <c r="U122" i="4"/>
  <c r="T122" i="4"/>
  <c r="S122" i="4"/>
  <c r="R122" i="4"/>
  <c r="Q122" i="4"/>
  <c r="P122" i="4"/>
  <c r="O122" i="4"/>
  <c r="N122" i="4"/>
  <c r="M122" i="4"/>
  <c r="I122" i="4"/>
  <c r="AJ121" i="4"/>
  <c r="AI121" i="4" s="1"/>
  <c r="AA121" i="4"/>
  <c r="Z121" i="4"/>
  <c r="Y121" i="4"/>
  <c r="X121" i="4"/>
  <c r="W121" i="4"/>
  <c r="V121" i="4"/>
  <c r="U121" i="4"/>
  <c r="T121" i="4"/>
  <c r="S121" i="4"/>
  <c r="R121" i="4"/>
  <c r="Q121" i="4"/>
  <c r="P121" i="4"/>
  <c r="O121" i="4"/>
  <c r="N121" i="4"/>
  <c r="M121" i="4"/>
  <c r="I121" i="4"/>
  <c r="AJ120" i="4"/>
  <c r="AI120" i="4" s="1"/>
  <c r="AA120" i="4"/>
  <c r="Z120" i="4"/>
  <c r="Y120" i="4"/>
  <c r="X120" i="4"/>
  <c r="W120" i="4"/>
  <c r="V120" i="4"/>
  <c r="U120" i="4"/>
  <c r="T120" i="4"/>
  <c r="S120" i="4"/>
  <c r="R120" i="4"/>
  <c r="Q120" i="4"/>
  <c r="P120" i="4"/>
  <c r="O120" i="4"/>
  <c r="N120" i="4"/>
  <c r="M120" i="4"/>
  <c r="I120" i="4"/>
  <c r="AJ119" i="4"/>
  <c r="AI119" i="4" s="1"/>
  <c r="AA119" i="4"/>
  <c r="Z119" i="4"/>
  <c r="Y119" i="4"/>
  <c r="X119" i="4"/>
  <c r="W119" i="4"/>
  <c r="V119" i="4"/>
  <c r="U119" i="4"/>
  <c r="T119" i="4"/>
  <c r="S119" i="4"/>
  <c r="R119" i="4"/>
  <c r="Q119" i="4"/>
  <c r="P119" i="4"/>
  <c r="O119" i="4"/>
  <c r="N119" i="4"/>
  <c r="M119" i="4"/>
  <c r="I119" i="4"/>
  <c r="AJ118" i="4"/>
  <c r="AI118" i="4" s="1"/>
  <c r="AA118" i="4"/>
  <c r="Z118" i="4"/>
  <c r="Y118" i="4"/>
  <c r="X118" i="4"/>
  <c r="W118" i="4"/>
  <c r="V118" i="4"/>
  <c r="U118" i="4"/>
  <c r="T118" i="4"/>
  <c r="S118" i="4"/>
  <c r="R118" i="4"/>
  <c r="Q118" i="4"/>
  <c r="P118" i="4"/>
  <c r="O118" i="4"/>
  <c r="N118" i="4"/>
  <c r="M118" i="4"/>
  <c r="I118" i="4"/>
  <c r="AJ117" i="4"/>
  <c r="AI117" i="4" s="1"/>
  <c r="AA117" i="4"/>
  <c r="Z117" i="4"/>
  <c r="Y117" i="4"/>
  <c r="X117" i="4"/>
  <c r="W117" i="4"/>
  <c r="V117" i="4"/>
  <c r="U117" i="4"/>
  <c r="T117" i="4"/>
  <c r="S117" i="4"/>
  <c r="R117" i="4"/>
  <c r="Q117" i="4"/>
  <c r="P117" i="4"/>
  <c r="O117" i="4"/>
  <c r="N117" i="4"/>
  <c r="M117" i="4"/>
  <c r="I117" i="4"/>
  <c r="AJ116" i="4"/>
  <c r="AI116" i="4" s="1"/>
  <c r="AA116" i="4"/>
  <c r="Z116" i="4"/>
  <c r="Y116" i="4"/>
  <c r="X116" i="4"/>
  <c r="W116" i="4"/>
  <c r="V116" i="4"/>
  <c r="U116" i="4"/>
  <c r="T116" i="4"/>
  <c r="S116" i="4"/>
  <c r="R116" i="4"/>
  <c r="Q116" i="4"/>
  <c r="P116" i="4"/>
  <c r="O116" i="4"/>
  <c r="N116" i="4"/>
  <c r="M116" i="4"/>
  <c r="I116" i="4"/>
  <c r="AJ115" i="4"/>
  <c r="AI115" i="4" s="1"/>
  <c r="AA115" i="4"/>
  <c r="Z115" i="4"/>
  <c r="Y115" i="4"/>
  <c r="X115" i="4"/>
  <c r="W115" i="4"/>
  <c r="V115" i="4"/>
  <c r="U115" i="4"/>
  <c r="T115" i="4"/>
  <c r="S115" i="4"/>
  <c r="R115" i="4"/>
  <c r="Q115" i="4"/>
  <c r="P115" i="4"/>
  <c r="O115" i="4"/>
  <c r="N115" i="4"/>
  <c r="M115" i="4"/>
  <c r="I115" i="4"/>
  <c r="AJ114" i="4"/>
  <c r="AI114" i="4" s="1"/>
  <c r="AA114" i="4"/>
  <c r="Z114" i="4"/>
  <c r="Y114" i="4"/>
  <c r="X114" i="4"/>
  <c r="W114" i="4"/>
  <c r="V114" i="4"/>
  <c r="U114" i="4"/>
  <c r="T114" i="4"/>
  <c r="S114" i="4"/>
  <c r="R114" i="4"/>
  <c r="Q114" i="4"/>
  <c r="P114" i="4"/>
  <c r="O114" i="4"/>
  <c r="N114" i="4"/>
  <c r="M114" i="4"/>
  <c r="I114" i="4"/>
  <c r="AJ113" i="4"/>
  <c r="AI113" i="4" s="1"/>
  <c r="AA113" i="4"/>
  <c r="Z113" i="4"/>
  <c r="Y113" i="4"/>
  <c r="X113" i="4"/>
  <c r="W113" i="4"/>
  <c r="V113" i="4"/>
  <c r="U113" i="4"/>
  <c r="T113" i="4"/>
  <c r="S113" i="4"/>
  <c r="R113" i="4"/>
  <c r="Q113" i="4"/>
  <c r="P113" i="4"/>
  <c r="O113" i="4"/>
  <c r="N113" i="4"/>
  <c r="M113" i="4"/>
  <c r="I113" i="4"/>
  <c r="AJ112" i="4"/>
  <c r="AI112" i="4" s="1"/>
  <c r="AA112" i="4"/>
  <c r="Z112" i="4"/>
  <c r="Y112" i="4"/>
  <c r="X112" i="4"/>
  <c r="W112" i="4"/>
  <c r="V112" i="4"/>
  <c r="U112" i="4"/>
  <c r="T112" i="4"/>
  <c r="S112" i="4"/>
  <c r="R112" i="4"/>
  <c r="Q112" i="4"/>
  <c r="P112" i="4"/>
  <c r="O112" i="4"/>
  <c r="N112" i="4"/>
  <c r="M112" i="4"/>
  <c r="I112" i="4"/>
  <c r="AJ111" i="4"/>
  <c r="AI111" i="4" s="1"/>
  <c r="AA111" i="4"/>
  <c r="Z111" i="4"/>
  <c r="Y111" i="4"/>
  <c r="X111" i="4"/>
  <c r="W111" i="4"/>
  <c r="V111" i="4"/>
  <c r="U111" i="4"/>
  <c r="T111" i="4"/>
  <c r="S111" i="4"/>
  <c r="R111" i="4"/>
  <c r="Q111" i="4"/>
  <c r="P111" i="4"/>
  <c r="O111" i="4"/>
  <c r="N111" i="4"/>
  <c r="M111" i="4"/>
  <c r="I111" i="4"/>
  <c r="AJ110" i="4"/>
  <c r="AI110" i="4" s="1"/>
  <c r="AA110" i="4"/>
  <c r="Z110" i="4"/>
  <c r="Y110" i="4"/>
  <c r="X110" i="4"/>
  <c r="W110" i="4"/>
  <c r="V110" i="4"/>
  <c r="U110" i="4"/>
  <c r="T110" i="4"/>
  <c r="S110" i="4"/>
  <c r="R110" i="4"/>
  <c r="Q110" i="4"/>
  <c r="P110" i="4"/>
  <c r="O110" i="4"/>
  <c r="N110" i="4"/>
  <c r="M110" i="4"/>
  <c r="I110" i="4"/>
  <c r="AJ109" i="4"/>
  <c r="AI109" i="4" s="1"/>
  <c r="AA109" i="4"/>
  <c r="Z109" i="4"/>
  <c r="Y109" i="4"/>
  <c r="X109" i="4"/>
  <c r="W109" i="4"/>
  <c r="V109" i="4"/>
  <c r="U109" i="4"/>
  <c r="T109" i="4"/>
  <c r="S109" i="4"/>
  <c r="R109" i="4"/>
  <c r="Q109" i="4"/>
  <c r="P109" i="4"/>
  <c r="O109" i="4"/>
  <c r="N109" i="4"/>
  <c r="M109" i="4"/>
  <c r="I109" i="4"/>
  <c r="AJ108" i="4"/>
  <c r="AI108" i="4" s="1"/>
  <c r="AA108" i="4"/>
  <c r="Z108" i="4"/>
  <c r="Y108" i="4"/>
  <c r="X108" i="4"/>
  <c r="W108" i="4"/>
  <c r="V108" i="4"/>
  <c r="U108" i="4"/>
  <c r="T108" i="4"/>
  <c r="S108" i="4"/>
  <c r="R108" i="4"/>
  <c r="Q108" i="4"/>
  <c r="P108" i="4"/>
  <c r="O108" i="4"/>
  <c r="N108" i="4"/>
  <c r="M108" i="4"/>
  <c r="I108" i="4"/>
  <c r="AJ107" i="4"/>
  <c r="AI107" i="4" s="1"/>
  <c r="AA107" i="4"/>
  <c r="Z107" i="4"/>
  <c r="Y107" i="4"/>
  <c r="X107" i="4"/>
  <c r="W107" i="4"/>
  <c r="V107" i="4"/>
  <c r="U107" i="4"/>
  <c r="T107" i="4"/>
  <c r="S107" i="4"/>
  <c r="R107" i="4"/>
  <c r="Q107" i="4"/>
  <c r="P107" i="4"/>
  <c r="O107" i="4"/>
  <c r="N107" i="4"/>
  <c r="M107" i="4"/>
  <c r="I107" i="4"/>
  <c r="AJ106" i="4"/>
  <c r="AI106" i="4" s="1"/>
  <c r="AA106" i="4"/>
  <c r="Z106" i="4"/>
  <c r="Y106" i="4"/>
  <c r="X106" i="4"/>
  <c r="W106" i="4"/>
  <c r="V106" i="4"/>
  <c r="U106" i="4"/>
  <c r="T106" i="4"/>
  <c r="S106" i="4"/>
  <c r="R106" i="4"/>
  <c r="Q106" i="4"/>
  <c r="P106" i="4"/>
  <c r="O106" i="4"/>
  <c r="N106" i="4"/>
  <c r="M106" i="4"/>
  <c r="I106" i="4"/>
  <c r="AA105" i="4"/>
  <c r="Z105" i="4"/>
  <c r="Y105" i="4"/>
  <c r="X105" i="4"/>
  <c r="W105" i="4"/>
  <c r="V105" i="4"/>
  <c r="U105" i="4"/>
  <c r="T105" i="4"/>
  <c r="S105" i="4"/>
  <c r="R105" i="4"/>
  <c r="Q105" i="4"/>
  <c r="P105" i="4"/>
  <c r="O105" i="4"/>
  <c r="N105" i="4"/>
  <c r="M105" i="4"/>
  <c r="I105" i="4"/>
  <c r="AJ104" i="4"/>
  <c r="AI104" i="4" s="1"/>
  <c r="AA104" i="4"/>
  <c r="Z104" i="4"/>
  <c r="Y104" i="4"/>
  <c r="X104" i="4"/>
  <c r="W104" i="4"/>
  <c r="V104" i="4"/>
  <c r="U104" i="4"/>
  <c r="T104" i="4"/>
  <c r="S104" i="4"/>
  <c r="R104" i="4"/>
  <c r="Q104" i="4"/>
  <c r="P104" i="4"/>
  <c r="O104" i="4"/>
  <c r="N104" i="4"/>
  <c r="M104" i="4"/>
  <c r="I104" i="4"/>
  <c r="AJ103" i="4"/>
  <c r="AI103" i="4" s="1"/>
  <c r="AA103" i="4"/>
  <c r="Z103" i="4"/>
  <c r="Y103" i="4"/>
  <c r="X103" i="4"/>
  <c r="W103" i="4"/>
  <c r="V103" i="4"/>
  <c r="U103" i="4"/>
  <c r="T103" i="4"/>
  <c r="S103" i="4"/>
  <c r="R103" i="4"/>
  <c r="Q103" i="4"/>
  <c r="P103" i="4"/>
  <c r="O103" i="4"/>
  <c r="N103" i="4"/>
  <c r="M103" i="4"/>
  <c r="I103" i="4"/>
  <c r="AJ102" i="4"/>
  <c r="AI102" i="4" s="1"/>
  <c r="AA102" i="4"/>
  <c r="Z102" i="4"/>
  <c r="Y102" i="4"/>
  <c r="X102" i="4"/>
  <c r="W102" i="4"/>
  <c r="V102" i="4"/>
  <c r="U102" i="4"/>
  <c r="T102" i="4"/>
  <c r="S102" i="4"/>
  <c r="R102" i="4"/>
  <c r="Q102" i="4"/>
  <c r="P102" i="4"/>
  <c r="O102" i="4"/>
  <c r="N102" i="4"/>
  <c r="M102" i="4"/>
  <c r="I102" i="4"/>
  <c r="AJ101" i="4"/>
  <c r="AI101" i="4" s="1"/>
  <c r="AA101" i="4"/>
  <c r="Z101" i="4"/>
  <c r="Y101" i="4"/>
  <c r="X101" i="4"/>
  <c r="W101" i="4"/>
  <c r="V101" i="4"/>
  <c r="U101" i="4"/>
  <c r="T101" i="4"/>
  <c r="S101" i="4"/>
  <c r="R101" i="4"/>
  <c r="Q101" i="4"/>
  <c r="P101" i="4"/>
  <c r="O101" i="4"/>
  <c r="N101" i="4"/>
  <c r="M101" i="4"/>
  <c r="I101" i="4"/>
  <c r="AJ100" i="4"/>
  <c r="AI100" i="4" s="1"/>
  <c r="AA100" i="4"/>
  <c r="Z100" i="4"/>
  <c r="Y100" i="4"/>
  <c r="X100" i="4"/>
  <c r="W100" i="4"/>
  <c r="V100" i="4"/>
  <c r="U100" i="4"/>
  <c r="T100" i="4"/>
  <c r="S100" i="4"/>
  <c r="R100" i="4"/>
  <c r="Q100" i="4"/>
  <c r="P100" i="4"/>
  <c r="O100" i="4"/>
  <c r="N100" i="4"/>
  <c r="M100" i="4"/>
  <c r="I100" i="4"/>
  <c r="AJ99" i="4"/>
  <c r="AI99" i="4" s="1"/>
  <c r="AA99" i="4"/>
  <c r="Z99" i="4"/>
  <c r="Y99" i="4"/>
  <c r="X99" i="4"/>
  <c r="W99" i="4"/>
  <c r="V99" i="4"/>
  <c r="U99" i="4"/>
  <c r="T99" i="4"/>
  <c r="S99" i="4"/>
  <c r="R99" i="4"/>
  <c r="Q99" i="4"/>
  <c r="P99" i="4"/>
  <c r="O99" i="4"/>
  <c r="N99" i="4"/>
  <c r="M99" i="4"/>
  <c r="I99" i="4"/>
  <c r="AJ98" i="4"/>
  <c r="AI98" i="4" s="1"/>
  <c r="AA98" i="4"/>
  <c r="Z98" i="4"/>
  <c r="Y98" i="4"/>
  <c r="X98" i="4"/>
  <c r="W98" i="4"/>
  <c r="V98" i="4"/>
  <c r="U98" i="4"/>
  <c r="T98" i="4"/>
  <c r="S98" i="4"/>
  <c r="R98" i="4"/>
  <c r="Q98" i="4"/>
  <c r="P98" i="4"/>
  <c r="O98" i="4"/>
  <c r="N98" i="4"/>
  <c r="M98" i="4"/>
  <c r="I98" i="4"/>
  <c r="AJ97" i="4"/>
  <c r="AI97" i="4" s="1"/>
  <c r="AA97" i="4"/>
  <c r="Z97" i="4"/>
  <c r="Y97" i="4"/>
  <c r="X97" i="4"/>
  <c r="W97" i="4"/>
  <c r="V97" i="4"/>
  <c r="U97" i="4"/>
  <c r="T97" i="4"/>
  <c r="S97" i="4"/>
  <c r="R97" i="4"/>
  <c r="Q97" i="4"/>
  <c r="P97" i="4"/>
  <c r="O97" i="4"/>
  <c r="N97" i="4"/>
  <c r="M97" i="4"/>
  <c r="I97" i="4"/>
  <c r="AJ96" i="4"/>
  <c r="AI96" i="4" s="1"/>
  <c r="AA96" i="4"/>
  <c r="Z96" i="4"/>
  <c r="Y96" i="4"/>
  <c r="X96" i="4"/>
  <c r="W96" i="4"/>
  <c r="V96" i="4"/>
  <c r="U96" i="4"/>
  <c r="T96" i="4"/>
  <c r="S96" i="4"/>
  <c r="R96" i="4"/>
  <c r="Q96" i="4"/>
  <c r="P96" i="4"/>
  <c r="O96" i="4"/>
  <c r="N96" i="4"/>
  <c r="M96" i="4"/>
  <c r="I96" i="4"/>
  <c r="AJ95" i="4"/>
  <c r="AI95" i="4" s="1"/>
  <c r="AA95" i="4"/>
  <c r="Z95" i="4"/>
  <c r="Y95" i="4"/>
  <c r="X95" i="4"/>
  <c r="W95" i="4"/>
  <c r="V95" i="4"/>
  <c r="U95" i="4"/>
  <c r="T95" i="4"/>
  <c r="S95" i="4"/>
  <c r="R95" i="4"/>
  <c r="Q95" i="4"/>
  <c r="P95" i="4"/>
  <c r="O95" i="4"/>
  <c r="N95" i="4"/>
  <c r="M95" i="4"/>
  <c r="I95" i="4"/>
  <c r="AJ94" i="4"/>
  <c r="AI94" i="4" s="1"/>
  <c r="AA94" i="4"/>
  <c r="Z94" i="4"/>
  <c r="Y94" i="4"/>
  <c r="X94" i="4"/>
  <c r="W94" i="4"/>
  <c r="V94" i="4"/>
  <c r="U94" i="4"/>
  <c r="T94" i="4"/>
  <c r="S94" i="4"/>
  <c r="R94" i="4"/>
  <c r="Q94" i="4"/>
  <c r="P94" i="4"/>
  <c r="O94" i="4"/>
  <c r="N94" i="4"/>
  <c r="M94" i="4"/>
  <c r="I94" i="4"/>
  <c r="AA93" i="4"/>
  <c r="Z93" i="4"/>
  <c r="Y93" i="4"/>
  <c r="X93" i="4"/>
  <c r="W93" i="4"/>
  <c r="V93" i="4"/>
  <c r="U93" i="4"/>
  <c r="T93" i="4"/>
  <c r="S93" i="4"/>
  <c r="R93" i="4"/>
  <c r="Q93" i="4"/>
  <c r="P93" i="4"/>
  <c r="O93" i="4"/>
  <c r="N93" i="4"/>
  <c r="M93" i="4"/>
  <c r="I93" i="4"/>
  <c r="AJ92" i="4"/>
  <c r="AI92" i="4"/>
  <c r="AA92" i="4"/>
  <c r="Z92" i="4"/>
  <c r="Y92" i="4"/>
  <c r="X92" i="4"/>
  <c r="W92" i="4"/>
  <c r="V92" i="4"/>
  <c r="U92" i="4"/>
  <c r="T92" i="4"/>
  <c r="S92" i="4"/>
  <c r="R92" i="4"/>
  <c r="Q92" i="4"/>
  <c r="P92" i="4"/>
  <c r="O92" i="4"/>
  <c r="N92" i="4"/>
  <c r="M92" i="4"/>
  <c r="I92" i="4"/>
  <c r="AJ91" i="4"/>
  <c r="AI91" i="4" s="1"/>
  <c r="AA91" i="4"/>
  <c r="Z91" i="4"/>
  <c r="Y91" i="4"/>
  <c r="X91" i="4"/>
  <c r="W91" i="4"/>
  <c r="V91" i="4"/>
  <c r="U91" i="4"/>
  <c r="T91" i="4"/>
  <c r="S91" i="4"/>
  <c r="R91" i="4"/>
  <c r="Q91" i="4"/>
  <c r="P91" i="4"/>
  <c r="O91" i="4"/>
  <c r="N91" i="4"/>
  <c r="M91" i="4"/>
  <c r="I91" i="4"/>
  <c r="AJ90" i="4"/>
  <c r="AI90" i="4" s="1"/>
  <c r="AA90" i="4"/>
  <c r="Z90" i="4"/>
  <c r="Y90" i="4"/>
  <c r="X90" i="4"/>
  <c r="W90" i="4"/>
  <c r="V90" i="4"/>
  <c r="U90" i="4"/>
  <c r="T90" i="4"/>
  <c r="S90" i="4"/>
  <c r="R90" i="4"/>
  <c r="Q90" i="4"/>
  <c r="P90" i="4"/>
  <c r="O90" i="4"/>
  <c r="N90" i="4"/>
  <c r="M90" i="4"/>
  <c r="I90" i="4"/>
  <c r="AJ89" i="4"/>
  <c r="AI89" i="4" s="1"/>
  <c r="AA89" i="4"/>
  <c r="Z89" i="4"/>
  <c r="Y89" i="4"/>
  <c r="X89" i="4"/>
  <c r="W89" i="4"/>
  <c r="V89" i="4"/>
  <c r="U89" i="4"/>
  <c r="T89" i="4"/>
  <c r="S89" i="4"/>
  <c r="R89" i="4"/>
  <c r="Q89" i="4"/>
  <c r="P89" i="4"/>
  <c r="O89" i="4"/>
  <c r="N89" i="4"/>
  <c r="M89" i="4"/>
  <c r="I89" i="4"/>
  <c r="AJ88" i="4"/>
  <c r="AI88" i="4" s="1"/>
  <c r="AA88" i="4"/>
  <c r="Z88" i="4"/>
  <c r="Y88" i="4"/>
  <c r="X88" i="4"/>
  <c r="W88" i="4"/>
  <c r="V88" i="4"/>
  <c r="U88" i="4"/>
  <c r="T88" i="4"/>
  <c r="S88" i="4"/>
  <c r="R88" i="4"/>
  <c r="Q88" i="4"/>
  <c r="P88" i="4"/>
  <c r="O88" i="4"/>
  <c r="N88" i="4"/>
  <c r="M88" i="4"/>
  <c r="I88" i="4"/>
  <c r="AJ87" i="4"/>
  <c r="AI87" i="4" s="1"/>
  <c r="AA87" i="4"/>
  <c r="Z87" i="4"/>
  <c r="Y87" i="4"/>
  <c r="X87" i="4"/>
  <c r="W87" i="4"/>
  <c r="V87" i="4"/>
  <c r="U87" i="4"/>
  <c r="T87" i="4"/>
  <c r="S87" i="4"/>
  <c r="R87" i="4"/>
  <c r="Q87" i="4"/>
  <c r="P87" i="4"/>
  <c r="O87" i="4"/>
  <c r="N87" i="4"/>
  <c r="M87" i="4"/>
  <c r="I87" i="4"/>
  <c r="AJ86" i="4"/>
  <c r="AI86" i="4" s="1"/>
  <c r="AA86" i="4"/>
  <c r="Z86" i="4"/>
  <c r="Y86" i="4"/>
  <c r="X86" i="4"/>
  <c r="W86" i="4"/>
  <c r="V86" i="4"/>
  <c r="U86" i="4"/>
  <c r="T86" i="4"/>
  <c r="S86" i="4"/>
  <c r="R86" i="4"/>
  <c r="Q86" i="4"/>
  <c r="P86" i="4"/>
  <c r="O86" i="4"/>
  <c r="N86" i="4"/>
  <c r="M86" i="4"/>
  <c r="I86" i="4"/>
  <c r="AJ85" i="4"/>
  <c r="AI85" i="4" s="1"/>
  <c r="AA85" i="4"/>
  <c r="Z85" i="4"/>
  <c r="Y85" i="4"/>
  <c r="X85" i="4"/>
  <c r="W85" i="4"/>
  <c r="V85" i="4"/>
  <c r="U85" i="4"/>
  <c r="T85" i="4"/>
  <c r="S85" i="4"/>
  <c r="R85" i="4"/>
  <c r="Q85" i="4"/>
  <c r="P85" i="4"/>
  <c r="O85" i="4"/>
  <c r="N85" i="4"/>
  <c r="M85" i="4"/>
  <c r="I85" i="4"/>
  <c r="AJ84" i="4"/>
  <c r="AI84" i="4" s="1"/>
  <c r="AA84" i="4"/>
  <c r="Z84" i="4"/>
  <c r="Y84" i="4"/>
  <c r="X84" i="4"/>
  <c r="W84" i="4"/>
  <c r="V84" i="4"/>
  <c r="U84" i="4"/>
  <c r="T84" i="4"/>
  <c r="S84" i="4"/>
  <c r="R84" i="4"/>
  <c r="Q84" i="4"/>
  <c r="P84" i="4"/>
  <c r="O84" i="4"/>
  <c r="N84" i="4"/>
  <c r="M84" i="4"/>
  <c r="I84" i="4"/>
  <c r="AJ83" i="4"/>
  <c r="AI83" i="4" s="1"/>
  <c r="AA83" i="4"/>
  <c r="Z83" i="4"/>
  <c r="Y83" i="4"/>
  <c r="X83" i="4"/>
  <c r="W83" i="4"/>
  <c r="V83" i="4"/>
  <c r="U83" i="4"/>
  <c r="T83" i="4"/>
  <c r="S83" i="4"/>
  <c r="R83" i="4"/>
  <c r="Q83" i="4"/>
  <c r="P83" i="4"/>
  <c r="O83" i="4"/>
  <c r="N83" i="4"/>
  <c r="M83" i="4"/>
  <c r="I83" i="4"/>
  <c r="AJ82" i="4"/>
  <c r="AI82" i="4" s="1"/>
  <c r="AA82" i="4"/>
  <c r="Z82" i="4"/>
  <c r="Y82" i="4"/>
  <c r="X82" i="4"/>
  <c r="W82" i="4"/>
  <c r="V82" i="4"/>
  <c r="U82" i="4"/>
  <c r="T82" i="4"/>
  <c r="S82" i="4"/>
  <c r="R82" i="4"/>
  <c r="Q82" i="4"/>
  <c r="P82" i="4"/>
  <c r="O82" i="4"/>
  <c r="N82" i="4"/>
  <c r="M82" i="4"/>
  <c r="I82" i="4"/>
  <c r="AJ81" i="4"/>
  <c r="AI81" i="4" s="1"/>
  <c r="AA81" i="4"/>
  <c r="Z81" i="4"/>
  <c r="Y81" i="4"/>
  <c r="X81" i="4"/>
  <c r="W81" i="4"/>
  <c r="V81" i="4"/>
  <c r="U81" i="4"/>
  <c r="T81" i="4"/>
  <c r="S81" i="4"/>
  <c r="R81" i="4"/>
  <c r="Q81" i="4"/>
  <c r="P81" i="4"/>
  <c r="O81" i="4"/>
  <c r="N81" i="4"/>
  <c r="M81" i="4"/>
  <c r="I81" i="4"/>
  <c r="AA80" i="4"/>
  <c r="Z80" i="4"/>
  <c r="Y80" i="4"/>
  <c r="X80" i="4"/>
  <c r="W80" i="4"/>
  <c r="V80" i="4"/>
  <c r="U80" i="4"/>
  <c r="T80" i="4"/>
  <c r="S80" i="4"/>
  <c r="R80" i="4"/>
  <c r="Q80" i="4"/>
  <c r="P80" i="4"/>
  <c r="O80" i="4"/>
  <c r="N80" i="4"/>
  <c r="M80" i="4"/>
  <c r="I80" i="4"/>
  <c r="AJ79" i="4"/>
  <c r="AI79" i="4" s="1"/>
  <c r="AA79" i="4"/>
  <c r="Z79" i="4"/>
  <c r="Y79" i="4"/>
  <c r="X79" i="4"/>
  <c r="W79" i="4"/>
  <c r="V79" i="4"/>
  <c r="U79" i="4"/>
  <c r="T79" i="4"/>
  <c r="S79" i="4"/>
  <c r="R79" i="4"/>
  <c r="Q79" i="4"/>
  <c r="P79" i="4"/>
  <c r="O79" i="4"/>
  <c r="N79" i="4"/>
  <c r="M79" i="4"/>
  <c r="I79" i="4"/>
  <c r="AJ78" i="4"/>
  <c r="AI78" i="4" s="1"/>
  <c r="AA78" i="4"/>
  <c r="Z78" i="4"/>
  <c r="Y78" i="4"/>
  <c r="X78" i="4"/>
  <c r="W78" i="4"/>
  <c r="V78" i="4"/>
  <c r="U78" i="4"/>
  <c r="T78" i="4"/>
  <c r="S78" i="4"/>
  <c r="R78" i="4"/>
  <c r="Q78" i="4"/>
  <c r="P78" i="4"/>
  <c r="O78" i="4"/>
  <c r="N78" i="4"/>
  <c r="M78" i="4"/>
  <c r="I78" i="4"/>
  <c r="AJ77" i="4"/>
  <c r="AI77" i="4" s="1"/>
  <c r="AA77" i="4"/>
  <c r="Z77" i="4"/>
  <c r="Y77" i="4"/>
  <c r="X77" i="4"/>
  <c r="W77" i="4"/>
  <c r="V77" i="4"/>
  <c r="U77" i="4"/>
  <c r="T77" i="4"/>
  <c r="S77" i="4"/>
  <c r="R77" i="4"/>
  <c r="Q77" i="4"/>
  <c r="P77" i="4"/>
  <c r="O77" i="4"/>
  <c r="N77" i="4"/>
  <c r="M77" i="4"/>
  <c r="I77" i="4"/>
  <c r="AJ76" i="4"/>
  <c r="AI76" i="4" s="1"/>
  <c r="AA76" i="4"/>
  <c r="Z76" i="4"/>
  <c r="Y76" i="4"/>
  <c r="X76" i="4"/>
  <c r="W76" i="4"/>
  <c r="V76" i="4"/>
  <c r="U76" i="4"/>
  <c r="T76" i="4"/>
  <c r="S76" i="4"/>
  <c r="R76" i="4"/>
  <c r="Q76" i="4"/>
  <c r="P76" i="4"/>
  <c r="O76" i="4"/>
  <c r="N76" i="4"/>
  <c r="M76" i="4"/>
  <c r="I76" i="4"/>
  <c r="AJ75" i="4"/>
  <c r="AI75" i="4" s="1"/>
  <c r="AA75" i="4"/>
  <c r="Z75" i="4"/>
  <c r="Y75" i="4"/>
  <c r="X75" i="4"/>
  <c r="W75" i="4"/>
  <c r="V75" i="4"/>
  <c r="U75" i="4"/>
  <c r="T75" i="4"/>
  <c r="S75" i="4"/>
  <c r="R75" i="4"/>
  <c r="Q75" i="4"/>
  <c r="P75" i="4"/>
  <c r="O75" i="4"/>
  <c r="N75" i="4"/>
  <c r="M75" i="4"/>
  <c r="I75" i="4"/>
  <c r="AJ74" i="4"/>
  <c r="AI74" i="4" s="1"/>
  <c r="AA74" i="4"/>
  <c r="Z74" i="4"/>
  <c r="Y74" i="4"/>
  <c r="X74" i="4"/>
  <c r="W74" i="4"/>
  <c r="V74" i="4"/>
  <c r="U74" i="4"/>
  <c r="T74" i="4"/>
  <c r="S74" i="4"/>
  <c r="R74" i="4"/>
  <c r="Q74" i="4"/>
  <c r="P74" i="4"/>
  <c r="O74" i="4"/>
  <c r="N74" i="4"/>
  <c r="M74" i="4"/>
  <c r="I74" i="4"/>
  <c r="AJ73" i="4"/>
  <c r="AI73" i="4" s="1"/>
  <c r="AA73" i="4"/>
  <c r="Z73" i="4"/>
  <c r="Y73" i="4"/>
  <c r="X73" i="4"/>
  <c r="W73" i="4"/>
  <c r="V73" i="4"/>
  <c r="U73" i="4"/>
  <c r="T73" i="4"/>
  <c r="S73" i="4"/>
  <c r="R73" i="4"/>
  <c r="Q73" i="4"/>
  <c r="P73" i="4"/>
  <c r="O73" i="4"/>
  <c r="N73" i="4"/>
  <c r="M73" i="4"/>
  <c r="I73" i="4"/>
  <c r="AJ72" i="4"/>
  <c r="AI72" i="4" s="1"/>
  <c r="W72" i="4"/>
  <c r="U72" i="4"/>
  <c r="T72" i="4"/>
  <c r="S72" i="4"/>
  <c r="R72" i="4"/>
  <c r="Q72" i="4"/>
  <c r="P72" i="4"/>
  <c r="O72" i="4"/>
  <c r="N72" i="4"/>
  <c r="M72" i="4"/>
  <c r="I72" i="4"/>
  <c r="AJ71" i="4"/>
  <c r="AI71" i="4" s="1"/>
  <c r="AA71" i="4"/>
  <c r="Z71" i="4"/>
  <c r="Y71" i="4"/>
  <c r="X71" i="4"/>
  <c r="W71" i="4"/>
  <c r="V71" i="4"/>
  <c r="U71" i="4"/>
  <c r="T71" i="4"/>
  <c r="S71" i="4"/>
  <c r="R71" i="4"/>
  <c r="Q71" i="4"/>
  <c r="P71" i="4"/>
  <c r="O71" i="4"/>
  <c r="N71" i="4"/>
  <c r="M71" i="4"/>
  <c r="I71" i="4"/>
  <c r="AJ70" i="4"/>
  <c r="AI70" i="4" s="1"/>
  <c r="AA70" i="4"/>
  <c r="Z70" i="4"/>
  <c r="Y70" i="4"/>
  <c r="X70" i="4"/>
  <c r="W70" i="4"/>
  <c r="V70" i="4"/>
  <c r="U70" i="4"/>
  <c r="T70" i="4"/>
  <c r="S70" i="4"/>
  <c r="R70" i="4"/>
  <c r="Q70" i="4"/>
  <c r="P70" i="4"/>
  <c r="O70" i="4"/>
  <c r="N70" i="4"/>
  <c r="M70" i="4"/>
  <c r="I70" i="4"/>
  <c r="AJ69" i="4"/>
  <c r="AI69" i="4" s="1"/>
  <c r="AA69" i="4"/>
  <c r="Z69" i="4"/>
  <c r="Y69" i="4"/>
  <c r="X69" i="4"/>
  <c r="W69" i="4"/>
  <c r="V69" i="4"/>
  <c r="U69" i="4"/>
  <c r="T69" i="4"/>
  <c r="S69" i="4"/>
  <c r="R69" i="4"/>
  <c r="Q69" i="4"/>
  <c r="P69" i="4"/>
  <c r="O69" i="4"/>
  <c r="N69" i="4"/>
  <c r="M69" i="4"/>
  <c r="I69" i="4"/>
  <c r="AJ68" i="4"/>
  <c r="AI68" i="4" s="1"/>
  <c r="AA68" i="4"/>
  <c r="Z68" i="4"/>
  <c r="Y68" i="4"/>
  <c r="X68" i="4"/>
  <c r="W68" i="4"/>
  <c r="V68" i="4"/>
  <c r="U68" i="4"/>
  <c r="T68" i="4"/>
  <c r="S68" i="4"/>
  <c r="R68" i="4"/>
  <c r="Q68" i="4"/>
  <c r="P68" i="4"/>
  <c r="O68" i="4"/>
  <c r="N68" i="4"/>
  <c r="M68" i="4"/>
  <c r="I68" i="4"/>
  <c r="AJ67" i="4"/>
  <c r="AI67" i="4" s="1"/>
  <c r="AA67" i="4"/>
  <c r="Z67" i="4"/>
  <c r="Y67" i="4"/>
  <c r="X67" i="4"/>
  <c r="W67" i="4"/>
  <c r="V67" i="4"/>
  <c r="U67" i="4"/>
  <c r="T67" i="4"/>
  <c r="S67" i="4"/>
  <c r="R67" i="4"/>
  <c r="Q67" i="4"/>
  <c r="P67" i="4"/>
  <c r="O67" i="4"/>
  <c r="N67" i="4"/>
  <c r="M67" i="4"/>
  <c r="I67" i="4"/>
  <c r="AJ66" i="4"/>
  <c r="AI66" i="4"/>
  <c r="AA66" i="4"/>
  <c r="Z66" i="4"/>
  <c r="Y66" i="4"/>
  <c r="X66" i="4"/>
  <c r="W66" i="4"/>
  <c r="V66" i="4"/>
  <c r="U66" i="4"/>
  <c r="T66" i="4"/>
  <c r="S66" i="4"/>
  <c r="R66" i="4"/>
  <c r="Q66" i="4"/>
  <c r="P66" i="4"/>
  <c r="O66" i="4"/>
  <c r="N66" i="4"/>
  <c r="M66" i="4"/>
  <c r="I66" i="4"/>
  <c r="AJ65" i="4"/>
  <c r="AI65" i="4" s="1"/>
  <c r="AA65" i="4"/>
  <c r="Z65" i="4"/>
  <c r="Y65" i="4"/>
  <c r="X65" i="4"/>
  <c r="W65" i="4"/>
  <c r="V65" i="4"/>
  <c r="U65" i="4"/>
  <c r="T65" i="4"/>
  <c r="S65" i="4"/>
  <c r="R65" i="4"/>
  <c r="Q65" i="4"/>
  <c r="P65" i="4"/>
  <c r="O65" i="4"/>
  <c r="N65" i="4"/>
  <c r="M65" i="4"/>
  <c r="I65" i="4"/>
  <c r="AJ64" i="4"/>
  <c r="AI64" i="4" s="1"/>
  <c r="AA64" i="4"/>
  <c r="Z64" i="4"/>
  <c r="Y64" i="4"/>
  <c r="X64" i="4"/>
  <c r="W64" i="4"/>
  <c r="V64" i="4"/>
  <c r="U64" i="4"/>
  <c r="T64" i="4"/>
  <c r="S64" i="4"/>
  <c r="R64" i="4"/>
  <c r="Q64" i="4"/>
  <c r="P64" i="4"/>
  <c r="O64" i="4"/>
  <c r="N64" i="4"/>
  <c r="M64" i="4"/>
  <c r="I64" i="4"/>
  <c r="AJ63" i="4"/>
  <c r="AI63" i="4" s="1"/>
  <c r="AA63" i="4"/>
  <c r="Z63" i="4"/>
  <c r="Y63" i="4"/>
  <c r="X63" i="4"/>
  <c r="W63" i="4"/>
  <c r="V63" i="4"/>
  <c r="U63" i="4"/>
  <c r="T63" i="4"/>
  <c r="S63" i="4"/>
  <c r="R63" i="4"/>
  <c r="Q63" i="4"/>
  <c r="P63" i="4"/>
  <c r="O63" i="4"/>
  <c r="N63" i="4"/>
  <c r="M63" i="4"/>
  <c r="I63" i="4"/>
  <c r="AJ62" i="4"/>
  <c r="AI62" i="4" s="1"/>
  <c r="AA62" i="4"/>
  <c r="Z62" i="4"/>
  <c r="Y62" i="4"/>
  <c r="X62" i="4"/>
  <c r="W62" i="4"/>
  <c r="V62" i="4"/>
  <c r="U62" i="4"/>
  <c r="T62" i="4"/>
  <c r="S62" i="4"/>
  <c r="R62" i="4"/>
  <c r="Q62" i="4"/>
  <c r="P62" i="4"/>
  <c r="O62" i="4"/>
  <c r="N62" i="4"/>
  <c r="M62" i="4"/>
  <c r="I62" i="4"/>
  <c r="AJ61" i="4"/>
  <c r="AI61" i="4" s="1"/>
  <c r="AA61" i="4"/>
  <c r="Z61" i="4"/>
  <c r="Y61" i="4"/>
  <c r="X61" i="4"/>
  <c r="W61" i="4"/>
  <c r="V61" i="4"/>
  <c r="U61" i="4"/>
  <c r="T61" i="4"/>
  <c r="S61" i="4"/>
  <c r="R61" i="4"/>
  <c r="Q61" i="4"/>
  <c r="P61" i="4"/>
  <c r="O61" i="4"/>
  <c r="N61" i="4"/>
  <c r="M61" i="4"/>
  <c r="I61" i="4"/>
  <c r="AJ60" i="4"/>
  <c r="AI60" i="4" s="1"/>
  <c r="AA60" i="4"/>
  <c r="Z60" i="4"/>
  <c r="Y60" i="4"/>
  <c r="X60" i="4"/>
  <c r="W60" i="4"/>
  <c r="V60" i="4"/>
  <c r="U60" i="4"/>
  <c r="T60" i="4"/>
  <c r="S60" i="4"/>
  <c r="R60" i="4"/>
  <c r="Q60" i="4"/>
  <c r="P60" i="4"/>
  <c r="O60" i="4"/>
  <c r="N60" i="4"/>
  <c r="M60" i="4"/>
  <c r="I60" i="4"/>
  <c r="AJ59" i="4"/>
  <c r="AI59" i="4" s="1"/>
  <c r="AA59" i="4"/>
  <c r="Z59" i="4"/>
  <c r="Y59" i="4"/>
  <c r="X59" i="4"/>
  <c r="W59" i="4"/>
  <c r="V59" i="4"/>
  <c r="U59" i="4"/>
  <c r="T59" i="4"/>
  <c r="S59" i="4"/>
  <c r="R59" i="4"/>
  <c r="Q59" i="4"/>
  <c r="P59" i="4"/>
  <c r="O59" i="4"/>
  <c r="N59" i="4"/>
  <c r="M59" i="4"/>
  <c r="I59" i="4"/>
  <c r="AJ58" i="4"/>
  <c r="AI58" i="4" s="1"/>
  <c r="AA58" i="4"/>
  <c r="Z58" i="4"/>
  <c r="Y58" i="4"/>
  <c r="X58" i="4"/>
  <c r="W58" i="4"/>
  <c r="V58" i="4"/>
  <c r="U58" i="4"/>
  <c r="T58" i="4"/>
  <c r="S58" i="4"/>
  <c r="R58" i="4"/>
  <c r="Q58" i="4"/>
  <c r="P58" i="4"/>
  <c r="O58" i="4"/>
  <c r="N58" i="4"/>
  <c r="M58" i="4"/>
  <c r="I58" i="4"/>
  <c r="AJ57" i="4"/>
  <c r="AI57" i="4" s="1"/>
  <c r="AA57" i="4"/>
  <c r="Z57" i="4"/>
  <c r="Y57" i="4"/>
  <c r="X57" i="4"/>
  <c r="W57" i="4"/>
  <c r="V57" i="4"/>
  <c r="U57" i="4"/>
  <c r="T57" i="4"/>
  <c r="S57" i="4"/>
  <c r="R57" i="4"/>
  <c r="Q57" i="4"/>
  <c r="P57" i="4"/>
  <c r="O57" i="4"/>
  <c r="N57" i="4"/>
  <c r="M57" i="4"/>
  <c r="I57" i="4"/>
  <c r="AJ56" i="4"/>
  <c r="AI56" i="4" s="1"/>
  <c r="AA56" i="4"/>
  <c r="Z56" i="4"/>
  <c r="Y56" i="4"/>
  <c r="X56" i="4"/>
  <c r="W56" i="4"/>
  <c r="V56" i="4"/>
  <c r="U56" i="4"/>
  <c r="T56" i="4"/>
  <c r="S56" i="4"/>
  <c r="R56" i="4"/>
  <c r="Q56" i="4"/>
  <c r="P56" i="4"/>
  <c r="O56" i="4"/>
  <c r="N56" i="4"/>
  <c r="M56" i="4"/>
  <c r="I56" i="4"/>
  <c r="AJ55" i="4"/>
  <c r="AI55" i="4" s="1"/>
  <c r="AA55" i="4"/>
  <c r="Z55" i="4"/>
  <c r="Y55" i="4"/>
  <c r="X55" i="4"/>
  <c r="W55" i="4"/>
  <c r="V55" i="4"/>
  <c r="U55" i="4"/>
  <c r="T55" i="4"/>
  <c r="S55" i="4"/>
  <c r="R55" i="4"/>
  <c r="Q55" i="4"/>
  <c r="P55" i="4"/>
  <c r="O55" i="4"/>
  <c r="N55" i="4"/>
  <c r="M55" i="4"/>
  <c r="I55" i="4"/>
  <c r="AJ54" i="4"/>
  <c r="AI54" i="4" s="1"/>
  <c r="AA54" i="4"/>
  <c r="Z54" i="4"/>
  <c r="Y54" i="4"/>
  <c r="X54" i="4"/>
  <c r="W54" i="4"/>
  <c r="V54" i="4"/>
  <c r="U54" i="4"/>
  <c r="T54" i="4"/>
  <c r="S54" i="4"/>
  <c r="R54" i="4"/>
  <c r="Q54" i="4"/>
  <c r="P54" i="4"/>
  <c r="O54" i="4"/>
  <c r="N54" i="4"/>
  <c r="M54" i="4"/>
  <c r="I54" i="4"/>
  <c r="AJ53" i="4"/>
  <c r="AI53" i="4" s="1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I53" i="4"/>
  <c r="AJ52" i="4"/>
  <c r="AI52" i="4" s="1"/>
  <c r="AA52" i="4"/>
  <c r="Z52" i="4"/>
  <c r="Y52" i="4"/>
  <c r="X52" i="4"/>
  <c r="W52" i="4"/>
  <c r="V52" i="4"/>
  <c r="U52" i="4"/>
  <c r="T52" i="4"/>
  <c r="S52" i="4"/>
  <c r="R52" i="4"/>
  <c r="Q52" i="4"/>
  <c r="P52" i="4"/>
  <c r="O52" i="4"/>
  <c r="N52" i="4"/>
  <c r="M52" i="4"/>
  <c r="I52" i="4"/>
  <c r="AJ51" i="4"/>
  <c r="AI51" i="4" s="1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I51" i="4"/>
  <c r="AJ50" i="4"/>
  <c r="AI50" i="4" s="1"/>
  <c r="AA50" i="4"/>
  <c r="Z50" i="4"/>
  <c r="Y50" i="4"/>
  <c r="X50" i="4"/>
  <c r="W50" i="4"/>
  <c r="V50" i="4"/>
  <c r="U50" i="4"/>
  <c r="T50" i="4"/>
  <c r="S50" i="4"/>
  <c r="R50" i="4"/>
  <c r="Q50" i="4"/>
  <c r="P50" i="4"/>
  <c r="O50" i="4"/>
  <c r="N50" i="4"/>
  <c r="M50" i="4"/>
  <c r="I50" i="4"/>
  <c r="AJ49" i="4"/>
  <c r="AI49" i="4" s="1"/>
  <c r="AA49" i="4"/>
  <c r="Z49" i="4"/>
  <c r="Y49" i="4"/>
  <c r="X49" i="4"/>
  <c r="W49" i="4"/>
  <c r="V49" i="4"/>
  <c r="U49" i="4"/>
  <c r="T49" i="4"/>
  <c r="S49" i="4"/>
  <c r="R49" i="4"/>
  <c r="Q49" i="4"/>
  <c r="P49" i="4"/>
  <c r="O49" i="4"/>
  <c r="N49" i="4"/>
  <c r="M49" i="4"/>
  <c r="I49" i="4"/>
  <c r="AJ48" i="4"/>
  <c r="AI48" i="4" s="1"/>
  <c r="AA48" i="4"/>
  <c r="Z48" i="4"/>
  <c r="Y48" i="4"/>
  <c r="X48" i="4"/>
  <c r="W48" i="4"/>
  <c r="V48" i="4"/>
  <c r="U48" i="4"/>
  <c r="T48" i="4"/>
  <c r="S48" i="4"/>
  <c r="R48" i="4"/>
  <c r="Q48" i="4"/>
  <c r="P48" i="4"/>
  <c r="O48" i="4"/>
  <c r="N48" i="4"/>
  <c r="M48" i="4"/>
  <c r="I48" i="4"/>
  <c r="AJ47" i="4"/>
  <c r="AI47" i="4" s="1"/>
  <c r="AA47" i="4"/>
  <c r="Z47" i="4"/>
  <c r="Y47" i="4"/>
  <c r="X47" i="4"/>
  <c r="W47" i="4"/>
  <c r="V47" i="4"/>
  <c r="U47" i="4"/>
  <c r="T47" i="4"/>
  <c r="S47" i="4"/>
  <c r="R47" i="4"/>
  <c r="Q47" i="4"/>
  <c r="P47" i="4"/>
  <c r="O47" i="4"/>
  <c r="N47" i="4"/>
  <c r="M47" i="4"/>
  <c r="I47" i="4"/>
  <c r="AJ46" i="4"/>
  <c r="AI46" i="4" s="1"/>
  <c r="AA46" i="4"/>
  <c r="Z46" i="4"/>
  <c r="Y46" i="4"/>
  <c r="X46" i="4"/>
  <c r="W46" i="4"/>
  <c r="V46" i="4"/>
  <c r="U46" i="4"/>
  <c r="T46" i="4"/>
  <c r="S46" i="4"/>
  <c r="R46" i="4"/>
  <c r="Q46" i="4"/>
  <c r="P46" i="4"/>
  <c r="O46" i="4"/>
  <c r="N46" i="4"/>
  <c r="M46" i="4"/>
  <c r="I46" i="4"/>
  <c r="AJ45" i="4"/>
  <c r="AI45" i="4" s="1"/>
  <c r="AA45" i="4"/>
  <c r="Z45" i="4"/>
  <c r="Y45" i="4"/>
  <c r="X45" i="4"/>
  <c r="W45" i="4"/>
  <c r="V45" i="4"/>
  <c r="U45" i="4"/>
  <c r="T45" i="4"/>
  <c r="S45" i="4"/>
  <c r="R45" i="4"/>
  <c r="Q45" i="4"/>
  <c r="P45" i="4"/>
  <c r="O45" i="4"/>
  <c r="N45" i="4"/>
  <c r="M45" i="4"/>
  <c r="I45" i="4"/>
  <c r="AJ44" i="4"/>
  <c r="AI44" i="4" s="1"/>
  <c r="AA44" i="4"/>
  <c r="Z44" i="4"/>
  <c r="Y44" i="4"/>
  <c r="X44" i="4"/>
  <c r="W44" i="4"/>
  <c r="V44" i="4"/>
  <c r="U44" i="4"/>
  <c r="T44" i="4"/>
  <c r="S44" i="4"/>
  <c r="R44" i="4"/>
  <c r="Q44" i="4"/>
  <c r="P44" i="4"/>
  <c r="O44" i="4"/>
  <c r="N44" i="4"/>
  <c r="M44" i="4"/>
  <c r="I44" i="4"/>
  <c r="AJ43" i="4"/>
  <c r="AI43" i="4" s="1"/>
  <c r="AA43" i="4"/>
  <c r="Z43" i="4"/>
  <c r="Y43" i="4"/>
  <c r="X43" i="4"/>
  <c r="W43" i="4"/>
  <c r="V43" i="4"/>
  <c r="U43" i="4"/>
  <c r="T43" i="4"/>
  <c r="S43" i="4"/>
  <c r="R43" i="4"/>
  <c r="Q43" i="4"/>
  <c r="P43" i="4"/>
  <c r="O43" i="4"/>
  <c r="N43" i="4"/>
  <c r="M43" i="4"/>
  <c r="I43" i="4"/>
  <c r="AJ42" i="4"/>
  <c r="AI42" i="4" s="1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I42" i="4"/>
  <c r="AJ41" i="4"/>
  <c r="AI41" i="4" s="1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I41" i="4"/>
  <c r="AJ40" i="4"/>
  <c r="AI40" i="4" s="1"/>
  <c r="AA40" i="4"/>
  <c r="Z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I40" i="4"/>
  <c r="AJ39" i="4"/>
  <c r="AI39" i="4" s="1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I39" i="4"/>
  <c r="AJ38" i="4"/>
  <c r="AI38" i="4" s="1"/>
  <c r="AA38" i="4"/>
  <c r="Z38" i="4"/>
  <c r="Y38" i="4"/>
  <c r="X38" i="4"/>
  <c r="W38" i="4"/>
  <c r="V38" i="4"/>
  <c r="U38" i="4"/>
  <c r="T38" i="4"/>
  <c r="S38" i="4"/>
  <c r="R38" i="4"/>
  <c r="Q38" i="4"/>
  <c r="P38" i="4"/>
  <c r="O38" i="4"/>
  <c r="N38" i="4"/>
  <c r="M38" i="4"/>
  <c r="I38" i="4"/>
  <c r="AJ37" i="4"/>
  <c r="AI37" i="4" s="1"/>
  <c r="AA37" i="4"/>
  <c r="Z37" i="4"/>
  <c r="Y37" i="4"/>
  <c r="X37" i="4"/>
  <c r="W37" i="4"/>
  <c r="V37" i="4"/>
  <c r="U37" i="4"/>
  <c r="T37" i="4"/>
  <c r="S37" i="4"/>
  <c r="R37" i="4"/>
  <c r="Q37" i="4"/>
  <c r="P37" i="4"/>
  <c r="O37" i="4"/>
  <c r="N37" i="4"/>
  <c r="M37" i="4"/>
  <c r="I37" i="4"/>
  <c r="AA36" i="4"/>
  <c r="Z36" i="4"/>
  <c r="Y36" i="4"/>
  <c r="X36" i="4"/>
  <c r="W36" i="4"/>
  <c r="V36" i="4"/>
  <c r="U36" i="4"/>
  <c r="T36" i="4"/>
  <c r="S36" i="4"/>
  <c r="R36" i="4"/>
  <c r="Q36" i="4"/>
  <c r="P36" i="4"/>
  <c r="O36" i="4"/>
  <c r="N36" i="4"/>
  <c r="M36" i="4"/>
  <c r="I36" i="4"/>
  <c r="AJ35" i="4"/>
  <c r="AI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I35" i="4"/>
  <c r="AJ34" i="4"/>
  <c r="AI34" i="4" s="1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I34" i="4"/>
  <c r="AJ33" i="4"/>
  <c r="AI33" i="4" s="1"/>
  <c r="AA33" i="4"/>
  <c r="Z33" i="4"/>
  <c r="Y33" i="4"/>
  <c r="X33" i="4"/>
  <c r="W33" i="4"/>
  <c r="V33" i="4"/>
  <c r="U33" i="4"/>
  <c r="T33" i="4"/>
  <c r="S33" i="4"/>
  <c r="R33" i="4"/>
  <c r="Q33" i="4"/>
  <c r="P33" i="4"/>
  <c r="O33" i="4"/>
  <c r="N33" i="4"/>
  <c r="M33" i="4"/>
  <c r="I33" i="4"/>
  <c r="AJ32" i="4"/>
  <c r="AI32" i="4" s="1"/>
  <c r="X32" i="4"/>
  <c r="W32" i="4"/>
  <c r="V32" i="4"/>
  <c r="T32" i="4"/>
  <c r="R32" i="4"/>
  <c r="Q32" i="4"/>
  <c r="P32" i="4"/>
  <c r="O32" i="4"/>
  <c r="N32" i="4"/>
  <c r="M32" i="4"/>
  <c r="I32" i="4"/>
  <c r="AJ31" i="4"/>
  <c r="AI31" i="4"/>
  <c r="AA31" i="4"/>
  <c r="Z31" i="4"/>
  <c r="Y31" i="4"/>
  <c r="X31" i="4"/>
  <c r="W31" i="4"/>
  <c r="V31" i="4"/>
  <c r="U31" i="4"/>
  <c r="T31" i="4"/>
  <c r="S31" i="4"/>
  <c r="R31" i="4"/>
  <c r="Q31" i="4"/>
  <c r="P31" i="4"/>
  <c r="O31" i="4"/>
  <c r="N31" i="4"/>
  <c r="M31" i="4"/>
  <c r="I31" i="4"/>
  <c r="AJ30" i="4"/>
  <c r="AI30" i="4" s="1"/>
  <c r="AA30" i="4"/>
  <c r="Z30" i="4"/>
  <c r="Y30" i="4"/>
  <c r="X30" i="4"/>
  <c r="W30" i="4"/>
  <c r="V30" i="4"/>
  <c r="U30" i="4"/>
  <c r="T30" i="4"/>
  <c r="S30" i="4"/>
  <c r="R30" i="4"/>
  <c r="Q30" i="4"/>
  <c r="P30" i="4"/>
  <c r="O30" i="4"/>
  <c r="N30" i="4"/>
  <c r="M30" i="4"/>
  <c r="I30" i="4"/>
  <c r="AJ29" i="4"/>
  <c r="AI29" i="4" s="1"/>
  <c r="AA29" i="4"/>
  <c r="Z29" i="4"/>
  <c r="Y29" i="4"/>
  <c r="X29" i="4"/>
  <c r="W29" i="4"/>
  <c r="V29" i="4"/>
  <c r="U29" i="4"/>
  <c r="T29" i="4"/>
  <c r="S29" i="4"/>
  <c r="R29" i="4"/>
  <c r="Q29" i="4"/>
  <c r="P29" i="4"/>
  <c r="O29" i="4"/>
  <c r="N29" i="4"/>
  <c r="M29" i="4"/>
  <c r="I29" i="4"/>
  <c r="AJ28" i="4"/>
  <c r="AI28" i="4" s="1"/>
  <c r="AA28" i="4"/>
  <c r="Z28" i="4"/>
  <c r="Y28" i="4"/>
  <c r="X28" i="4"/>
  <c r="W28" i="4"/>
  <c r="V28" i="4"/>
  <c r="U28" i="4"/>
  <c r="T28" i="4"/>
  <c r="S28" i="4"/>
  <c r="R28" i="4"/>
  <c r="Q28" i="4"/>
  <c r="P28" i="4"/>
  <c r="O28" i="4"/>
  <c r="N28" i="4"/>
  <c r="M28" i="4"/>
  <c r="I28" i="4"/>
  <c r="AJ27" i="4"/>
  <c r="AI27" i="4" s="1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I27" i="4"/>
  <c r="AJ26" i="4"/>
  <c r="AI26" i="4" s="1"/>
  <c r="AA26" i="4"/>
  <c r="Z26" i="4"/>
  <c r="Y26" i="4"/>
  <c r="X26" i="4"/>
  <c r="W26" i="4"/>
  <c r="V26" i="4"/>
  <c r="U26" i="4"/>
  <c r="T26" i="4"/>
  <c r="S26" i="4"/>
  <c r="R26" i="4"/>
  <c r="Q26" i="4"/>
  <c r="P26" i="4"/>
  <c r="O26" i="4"/>
  <c r="N26" i="4"/>
  <c r="M26" i="4"/>
  <c r="I26" i="4"/>
  <c r="AJ25" i="4"/>
  <c r="AI25" i="4" s="1"/>
  <c r="AA25" i="4"/>
  <c r="Z25" i="4"/>
  <c r="Y25" i="4"/>
  <c r="X25" i="4"/>
  <c r="W25" i="4"/>
  <c r="V25" i="4"/>
  <c r="U25" i="4"/>
  <c r="T25" i="4"/>
  <c r="S25" i="4"/>
  <c r="R25" i="4"/>
  <c r="Q25" i="4"/>
  <c r="P25" i="4"/>
  <c r="O25" i="4"/>
  <c r="N25" i="4"/>
  <c r="M25" i="4"/>
  <c r="I25" i="4"/>
  <c r="AJ24" i="4"/>
  <c r="AI24" i="4" s="1"/>
  <c r="AA24" i="4"/>
  <c r="Z24" i="4"/>
  <c r="Y24" i="4"/>
  <c r="X24" i="4"/>
  <c r="W24" i="4"/>
  <c r="V24" i="4"/>
  <c r="U24" i="4"/>
  <c r="T24" i="4"/>
  <c r="S24" i="4"/>
  <c r="R24" i="4"/>
  <c r="Q24" i="4"/>
  <c r="P24" i="4"/>
  <c r="O24" i="4"/>
  <c r="N24" i="4"/>
  <c r="M24" i="4"/>
  <c r="I24" i="4"/>
  <c r="AJ23" i="4"/>
  <c r="AI23" i="4" s="1"/>
  <c r="AA23" i="4"/>
  <c r="Z23" i="4"/>
  <c r="Y23" i="4"/>
  <c r="X23" i="4"/>
  <c r="W23" i="4"/>
  <c r="V23" i="4"/>
  <c r="U23" i="4"/>
  <c r="T23" i="4"/>
  <c r="S23" i="4"/>
  <c r="R23" i="4"/>
  <c r="Q23" i="4"/>
  <c r="P23" i="4"/>
  <c r="O23" i="4"/>
  <c r="N23" i="4"/>
  <c r="M23" i="4"/>
  <c r="I23" i="4"/>
  <c r="AA22" i="4"/>
  <c r="Z22" i="4"/>
  <c r="Y22" i="4"/>
  <c r="X22" i="4"/>
  <c r="W22" i="4"/>
  <c r="V22" i="4"/>
  <c r="U22" i="4"/>
  <c r="T22" i="4"/>
  <c r="S22" i="4"/>
  <c r="R22" i="4"/>
  <c r="Q22" i="4"/>
  <c r="P22" i="4"/>
  <c r="O22" i="4"/>
  <c r="N22" i="4"/>
  <c r="M22" i="4"/>
  <c r="I22" i="4"/>
  <c r="AJ21" i="4"/>
  <c r="AI21" i="4" s="1"/>
  <c r="AA21" i="4"/>
  <c r="Z21" i="4"/>
  <c r="Y21" i="4"/>
  <c r="X21" i="4"/>
  <c r="W21" i="4"/>
  <c r="V21" i="4"/>
  <c r="U21" i="4"/>
  <c r="T21" i="4"/>
  <c r="S21" i="4"/>
  <c r="R21" i="4"/>
  <c r="Q21" i="4"/>
  <c r="P21" i="4"/>
  <c r="O21" i="4"/>
  <c r="N21" i="4"/>
  <c r="M21" i="4"/>
  <c r="I21" i="4"/>
  <c r="AJ20" i="4"/>
  <c r="AI20" i="4" s="1"/>
  <c r="X20" i="4"/>
  <c r="W20" i="4"/>
  <c r="V20" i="4"/>
  <c r="T20" i="4"/>
  <c r="R20" i="4"/>
  <c r="Q20" i="4"/>
  <c r="P20" i="4"/>
  <c r="O20" i="4"/>
  <c r="N20" i="4"/>
  <c r="M20" i="4"/>
  <c r="I20" i="4"/>
  <c r="AJ19" i="4"/>
  <c r="AI19" i="4" s="1"/>
  <c r="AA19" i="4"/>
  <c r="Z19" i="4"/>
  <c r="Y19" i="4"/>
  <c r="X19" i="4"/>
  <c r="W19" i="4"/>
  <c r="V19" i="4"/>
  <c r="U19" i="4"/>
  <c r="T19" i="4"/>
  <c r="S19" i="4"/>
  <c r="R19" i="4"/>
  <c r="Q19" i="4"/>
  <c r="P19" i="4"/>
  <c r="O19" i="4"/>
  <c r="N19" i="4"/>
  <c r="M19" i="4"/>
  <c r="I19" i="4"/>
  <c r="AJ18" i="4"/>
  <c r="AI18" i="4" s="1"/>
  <c r="AA18" i="4"/>
  <c r="Z18" i="4"/>
  <c r="Y18" i="4"/>
  <c r="X18" i="4"/>
  <c r="W18" i="4"/>
  <c r="V18" i="4"/>
  <c r="U18" i="4"/>
  <c r="T18" i="4"/>
  <c r="S18" i="4"/>
  <c r="R18" i="4"/>
  <c r="Q18" i="4"/>
  <c r="P18" i="4"/>
  <c r="O18" i="4"/>
  <c r="N18" i="4"/>
  <c r="M18" i="4"/>
  <c r="I18" i="4"/>
  <c r="AJ17" i="4"/>
  <c r="AI17" i="4" s="1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I17" i="4"/>
  <c r="AJ16" i="4"/>
  <c r="AI16" i="4" s="1"/>
  <c r="AA16" i="4"/>
  <c r="Z16" i="4"/>
  <c r="Y16" i="4"/>
  <c r="X16" i="4"/>
  <c r="W16" i="4"/>
  <c r="V16" i="4"/>
  <c r="U16" i="4"/>
  <c r="T16" i="4"/>
  <c r="S16" i="4"/>
  <c r="R16" i="4"/>
  <c r="Q16" i="4"/>
  <c r="P16" i="4"/>
  <c r="O16" i="4"/>
  <c r="N16" i="4"/>
  <c r="M16" i="4"/>
  <c r="I16" i="4"/>
  <c r="AJ15" i="4"/>
  <c r="AI15" i="4" s="1"/>
  <c r="AG15" i="4"/>
  <c r="AA15" i="4"/>
  <c r="Z15" i="4"/>
  <c r="Y15" i="4"/>
  <c r="X15" i="4"/>
  <c r="W15" i="4"/>
  <c r="V15" i="4"/>
  <c r="U15" i="4"/>
  <c r="T15" i="4"/>
  <c r="S15" i="4"/>
  <c r="R15" i="4"/>
  <c r="Q15" i="4"/>
  <c r="P15" i="4"/>
  <c r="O15" i="4"/>
  <c r="N15" i="4"/>
  <c r="M15" i="4"/>
  <c r="I15" i="4"/>
  <c r="AJ14" i="4"/>
  <c r="AI14" i="4" s="1"/>
  <c r="AG14" i="4"/>
  <c r="AA14" i="4"/>
  <c r="Z14" i="4"/>
  <c r="Y14" i="4"/>
  <c r="X14" i="4"/>
  <c r="W14" i="4"/>
  <c r="V14" i="4"/>
  <c r="U14" i="4"/>
  <c r="T14" i="4"/>
  <c r="S14" i="4"/>
  <c r="R14" i="4"/>
  <c r="Q14" i="4"/>
  <c r="P14" i="4"/>
  <c r="O14" i="4"/>
  <c r="N14" i="4"/>
  <c r="M14" i="4"/>
  <c r="I14" i="4"/>
  <c r="A14" i="4"/>
  <c r="A15" i="4" s="1"/>
  <c r="A16" i="4" s="1"/>
  <c r="A17" i="4" s="1"/>
  <c r="A18" i="4" s="1"/>
  <c r="A19" i="4" s="1"/>
  <c r="A20" i="4" s="1"/>
  <c r="AJ13" i="4"/>
  <c r="AI13" i="4" s="1"/>
  <c r="AG13" i="4"/>
  <c r="AA13" i="4"/>
  <c r="Z13" i="4"/>
  <c r="Y13" i="4"/>
  <c r="X13" i="4"/>
  <c r="W13" i="4"/>
  <c r="V13" i="4"/>
  <c r="U13" i="4"/>
  <c r="T13" i="4"/>
  <c r="S13" i="4"/>
  <c r="R13" i="4"/>
  <c r="Q13" i="4"/>
  <c r="P13" i="4"/>
  <c r="O13" i="4"/>
  <c r="N13" i="4"/>
  <c r="M13" i="4"/>
  <c r="I13" i="4"/>
  <c r="Z72" i="4" l="1"/>
  <c r="Z204" i="4"/>
  <c r="Z32" i="4"/>
  <c r="Z153" i="4"/>
  <c r="Z194" i="4"/>
  <c r="Z149" i="4"/>
  <c r="Z137" i="4"/>
  <c r="Z176" i="4"/>
  <c r="Z203" i="4"/>
  <c r="Z195" i="4"/>
  <c r="Z196" i="4"/>
  <c r="U20" i="4"/>
  <c r="Y20" i="4" s="1"/>
  <c r="Z20" i="4"/>
  <c r="AJ22" i="4"/>
  <c r="AI22" i="4" s="1"/>
  <c r="S20" i="4"/>
  <c r="AA20" i="4" s="1"/>
  <c r="A21" i="4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U32" i="4"/>
  <c r="U153" i="4"/>
  <c r="Y153" i="4" s="1"/>
  <c r="Z187" i="4"/>
  <c r="AJ36" i="4" l="1"/>
  <c r="X176" i="4"/>
  <c r="Y176" i="4" s="1"/>
  <c r="X187" i="4"/>
  <c r="Y187" i="4" s="1"/>
  <c r="X196" i="4"/>
  <c r="Y196" i="4" s="1"/>
  <c r="X137" i="4"/>
  <c r="Y137" i="4" s="1"/>
  <c r="AI36" i="4"/>
  <c r="AJ80" i="4"/>
  <c r="AI80" i="4" s="1"/>
  <c r="X203" i="4"/>
  <c r="Y203" i="4" s="1"/>
  <c r="S32" i="4"/>
  <c r="AA32" i="4" s="1"/>
  <c r="A33" i="4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C13" i="4"/>
  <c r="X195" i="4"/>
  <c r="Y195" i="4" s="1"/>
  <c r="AD13" i="4"/>
  <c r="X72" i="4"/>
  <c r="Y72" i="4" s="1"/>
  <c r="X194" i="4"/>
  <c r="Y194" i="4" s="1"/>
  <c r="X204" i="4"/>
  <c r="Y204" i="4" s="1"/>
  <c r="Y32" i="4"/>
  <c r="AJ93" i="4" l="1"/>
  <c r="AD728" i="4"/>
  <c r="AD778" i="4"/>
  <c r="AD724" i="4"/>
  <c r="AC534" i="4"/>
  <c r="AD512" i="4"/>
  <c r="AC628" i="4"/>
  <c r="AD235" i="4"/>
  <c r="AC267" i="4"/>
  <c r="AD71" i="4"/>
  <c r="AD221" i="4"/>
  <c r="AD631" i="4"/>
  <c r="AC109" i="4"/>
  <c r="AC99" i="4"/>
  <c r="AD732" i="4"/>
  <c r="AD741" i="4"/>
  <c r="AD450" i="4"/>
  <c r="AC553" i="4"/>
  <c r="AD363" i="4"/>
  <c r="AC539" i="4"/>
  <c r="AD374" i="4"/>
  <c r="AC397" i="4"/>
  <c r="AD92" i="4"/>
  <c r="AD190" i="4"/>
  <c r="AC39" i="4"/>
  <c r="AC679" i="4"/>
  <c r="AD558" i="4"/>
  <c r="AD296" i="4"/>
  <c r="AC183" i="4"/>
  <c r="AC363" i="4"/>
  <c r="AD327" i="4"/>
  <c r="AC428" i="4"/>
  <c r="AC780" i="4"/>
  <c r="AD688" i="4"/>
  <c r="AC472" i="4"/>
  <c r="AC29" i="4"/>
  <c r="AD320" i="4"/>
  <c r="AC790" i="4"/>
  <c r="AC630" i="4"/>
  <c r="AD640" i="4"/>
  <c r="AD440" i="4"/>
  <c r="AD331" i="4"/>
  <c r="AC331" i="4"/>
  <c r="AC193" i="4"/>
  <c r="AD285" i="4"/>
  <c r="AD44" i="4"/>
  <c r="AC63" i="4"/>
  <c r="AC48" i="4"/>
  <c r="AD458" i="4"/>
  <c r="AD179" i="4"/>
  <c r="AD575" i="4"/>
  <c r="AD526" i="4"/>
  <c r="AD359" i="4"/>
  <c r="AD598" i="4"/>
  <c r="AD446" i="4"/>
  <c r="AC654" i="4"/>
  <c r="AD50" i="4"/>
  <c r="AD236" i="4"/>
  <c r="AD683" i="4"/>
  <c r="AC440" i="4"/>
  <c r="AD342" i="4"/>
  <c r="AC244" i="4"/>
  <c r="AD495" i="4"/>
  <c r="AC569" i="4"/>
  <c r="AC653" i="4"/>
  <c r="AD545" i="4"/>
  <c r="AC760" i="4"/>
  <c r="AC805" i="4"/>
  <c r="AC309" i="4"/>
  <c r="AD137" i="4"/>
  <c r="AC203" i="4"/>
  <c r="AC809" i="4"/>
  <c r="AD803" i="4"/>
  <c r="AC776" i="4"/>
  <c r="AD676" i="4"/>
  <c r="AC250" i="4"/>
  <c r="AD499" i="4"/>
  <c r="AD60" i="4"/>
  <c r="AC135" i="4"/>
  <c r="AD245" i="4"/>
  <c r="AD349" i="4"/>
  <c r="AD27" i="4"/>
  <c r="AC123" i="4"/>
  <c r="AC600" i="4"/>
  <c r="AC235" i="4"/>
  <c r="AC367" i="4"/>
  <c r="AD138" i="4"/>
  <c r="AD267" i="4"/>
  <c r="AC557" i="4"/>
  <c r="AD530" i="4"/>
  <c r="AD381" i="4"/>
  <c r="AC604" i="4"/>
  <c r="AC474" i="4"/>
  <c r="AD386" i="4"/>
  <c r="AC657" i="4"/>
  <c r="AC566" i="4"/>
  <c r="AD699" i="4"/>
  <c r="AD178" i="4"/>
  <c r="AC217" i="4"/>
  <c r="AC180" i="4"/>
  <c r="AC457" i="4"/>
  <c r="AD793" i="4"/>
  <c r="AC741" i="4"/>
  <c r="AC81" i="4"/>
  <c r="AC759" i="4"/>
  <c r="AC705" i="4"/>
  <c r="AD581" i="4"/>
  <c r="AC495" i="4"/>
  <c r="AD604" i="4"/>
  <c r="AC625" i="4"/>
  <c r="AC362" i="4"/>
  <c r="AC433" i="4"/>
  <c r="AC280" i="4"/>
  <c r="AD120" i="4"/>
  <c r="AD314" i="4"/>
  <c r="AC120" i="4"/>
  <c r="AD103" i="4"/>
  <c r="AD127" i="4"/>
  <c r="AD760" i="4"/>
  <c r="AD720" i="4"/>
  <c r="AD695" i="4"/>
  <c r="AC772" i="4"/>
  <c r="AD414" i="4"/>
  <c r="AC470" i="4"/>
  <c r="AC492" i="4"/>
  <c r="AC577" i="4"/>
  <c r="AC541" i="4"/>
  <c r="AC198" i="4"/>
  <c r="AC413" i="4"/>
  <c r="AC231" i="4"/>
  <c r="AD292" i="4"/>
  <c r="AD21" i="4"/>
  <c r="AD599" i="4"/>
  <c r="AD65" i="4"/>
  <c r="AD339" i="4"/>
  <c r="AD592" i="4"/>
  <c r="AC782" i="4"/>
  <c r="AC56" i="4"/>
  <c r="AC644" i="4"/>
  <c r="AC71" i="4"/>
  <c r="AC298" i="4"/>
  <c r="AD28" i="4"/>
  <c r="AD108" i="4"/>
  <c r="AC261" i="4"/>
  <c r="AC547" i="4"/>
  <c r="AD91" i="4"/>
  <c r="AC138" i="4"/>
  <c r="AC299" i="4"/>
  <c r="AD626" i="4"/>
  <c r="AD299" i="4"/>
  <c r="AC404" i="4"/>
  <c r="AC724" i="4"/>
  <c r="AC704" i="4"/>
  <c r="AD576" i="4"/>
  <c r="AD482" i="4"/>
  <c r="AC598" i="4"/>
  <c r="AC655" i="4"/>
  <c r="AC758" i="4"/>
  <c r="AD764" i="4"/>
  <c r="AD810" i="4"/>
  <c r="AC20" i="4"/>
  <c r="AC88" i="4"/>
  <c r="AD313" i="4"/>
  <c r="AC266" i="4"/>
  <c r="AC148" i="4"/>
  <c r="AC308" i="4"/>
  <c r="AD389" i="4"/>
  <c r="AD609" i="4"/>
  <c r="AC787" i="4"/>
  <c r="AD261" i="4"/>
  <c r="AC777" i="4"/>
  <c r="AD670" i="4"/>
  <c r="AD549" i="4"/>
  <c r="AC463" i="4"/>
  <c r="AD489" i="4"/>
  <c r="AD571" i="4"/>
  <c r="AC665" i="4"/>
  <c r="AC621" i="4"/>
  <c r="AC248" i="4"/>
  <c r="AD574" i="4"/>
  <c r="AD250" i="4"/>
  <c r="AD18" i="4"/>
  <c r="AC493" i="4"/>
  <c r="AD278" i="4"/>
  <c r="AC372" i="4"/>
  <c r="AD532" i="4"/>
  <c r="AC784" i="4"/>
  <c r="AC80" i="4"/>
  <c r="AC714" i="4"/>
  <c r="AD714" i="4"/>
  <c r="AD517" i="4"/>
  <c r="AC399" i="4"/>
  <c r="AD457" i="4"/>
  <c r="AD522" i="4"/>
  <c r="AC548" i="4"/>
  <c r="AD483" i="4"/>
  <c r="AC216" i="4"/>
  <c r="AD380" i="4"/>
  <c r="AD218" i="4"/>
  <c r="AD325" i="4"/>
  <c r="AD265" i="4"/>
  <c r="AD774" i="4"/>
  <c r="AD697" i="4"/>
  <c r="AC651" i="4"/>
  <c r="AC594" i="4"/>
  <c r="AC649" i="4"/>
  <c r="AD568" i="4"/>
  <c r="AD685" i="4"/>
  <c r="AD377" i="4"/>
  <c r="AD400" i="4"/>
  <c r="AD295" i="4"/>
  <c r="AD134" i="4"/>
  <c r="AC295" i="4"/>
  <c r="AC134" i="4"/>
  <c r="AD116" i="4"/>
  <c r="AC273" i="4"/>
  <c r="AC307" i="4"/>
  <c r="AC642" i="4"/>
  <c r="AC638" i="4"/>
  <c r="AD200" i="4"/>
  <c r="AC40" i="4"/>
  <c r="AD224" i="4"/>
  <c r="AC47" i="4"/>
  <c r="AC373" i="4"/>
  <c r="AD76" i="4"/>
  <c r="AC195" i="4"/>
  <c r="AD317" i="4"/>
  <c r="AD49" i="4"/>
  <c r="AC294" i="4"/>
  <c r="AD203" i="4"/>
  <c r="AD427" i="4"/>
  <c r="AC202" i="4"/>
  <c r="AC424" i="4"/>
  <c r="AD579" i="4"/>
  <c r="AD504" i="4"/>
  <c r="AC442" i="4"/>
  <c r="AD418" i="4"/>
  <c r="AC804" i="4"/>
  <c r="AD769" i="4"/>
  <c r="AD692" i="4"/>
  <c r="AD701" i="4"/>
  <c r="AD746" i="4"/>
  <c r="AC177" i="4"/>
  <c r="AD257" i="4"/>
  <c r="AD82" i="4"/>
  <c r="AD57" i="4"/>
  <c r="AC464" i="4"/>
  <c r="AD595" i="4"/>
  <c r="AC427" i="4"/>
  <c r="AD735" i="4"/>
  <c r="AD411" i="4"/>
  <c r="AD771" i="4"/>
  <c r="AD649" i="4"/>
  <c r="AC684" i="4"/>
  <c r="AC662" i="4"/>
  <c r="AD425" i="4"/>
  <c r="AD407" i="4"/>
  <c r="AC497" i="4"/>
  <c r="AC344" i="4"/>
  <c r="AC152" i="4"/>
  <c r="AD346" i="4"/>
  <c r="AD185" i="4"/>
  <c r="AD154" i="4"/>
  <c r="AC18" i="4"/>
  <c r="AD742" i="4"/>
  <c r="AC754" i="4"/>
  <c r="AD727" i="4"/>
  <c r="AC562" i="4"/>
  <c r="AC418" i="4"/>
  <c r="AC531" i="4"/>
  <c r="AC218" i="4"/>
  <c r="AD167" i="4"/>
  <c r="AC166" i="4"/>
  <c r="AC527" i="4"/>
  <c r="AC406" i="4"/>
  <c r="AC711" i="4"/>
  <c r="AD806" i="4"/>
  <c r="AD337" i="4"/>
  <c r="AD796" i="4"/>
  <c r="AC690" i="4"/>
  <c r="AC719" i="4"/>
  <c r="AC410" i="4"/>
  <c r="AC468" i="4"/>
  <c r="AC170" i="4"/>
  <c r="AD171" i="4"/>
  <c r="AC627" i="4"/>
  <c r="AC167" i="4"/>
  <c r="AC330" i="4"/>
  <c r="AC453" i="4"/>
  <c r="AD208" i="4"/>
  <c r="AC420" i="4"/>
  <c r="AD72" i="4"/>
  <c r="AD53" i="4"/>
  <c r="AC263" i="4"/>
  <c r="AD263" i="4"/>
  <c r="AD622" i="4"/>
  <c r="AC502" i="4"/>
  <c r="AC626" i="4"/>
  <c r="AC35" i="4"/>
  <c r="AC416" i="4"/>
  <c r="AC129" i="4"/>
  <c r="AC55" i="4"/>
  <c r="AD119" i="4"/>
  <c r="AC64" i="4"/>
  <c r="AD788" i="4"/>
  <c r="AC510" i="4"/>
  <c r="AC508" i="4"/>
  <c r="AD211" i="4"/>
  <c r="AC278" i="4"/>
  <c r="AD188" i="4"/>
  <c r="AD85" i="4"/>
  <c r="AD358" i="4"/>
  <c r="AD199" i="4"/>
  <c r="AC327" i="4"/>
  <c r="AC619" i="4"/>
  <c r="AD231" i="4"/>
  <c r="AD412" i="4"/>
  <c r="AD464" i="4"/>
  <c r="AC708" i="4"/>
  <c r="AC540" i="4"/>
  <c r="AC438" i="4"/>
  <c r="AD632" i="4"/>
  <c r="AD478" i="4"/>
  <c r="AC530" i="4"/>
  <c r="AD737" i="4"/>
  <c r="AC683" i="4"/>
  <c r="AC786" i="4"/>
  <c r="AD792" i="4"/>
  <c r="AC213" i="4"/>
  <c r="AC121" i="4"/>
  <c r="AD229" i="4"/>
  <c r="AD153" i="4"/>
  <c r="AD282" i="4"/>
  <c r="AD484" i="4"/>
  <c r="AC184" i="4"/>
  <c r="AC312" i="4"/>
  <c r="AC376" i="4"/>
  <c r="AC599" i="4"/>
  <c r="AD471" i="4"/>
  <c r="AD393" i="4"/>
  <c r="AD540" i="4"/>
  <c r="AC431" i="4"/>
  <c r="AC656" i="4"/>
  <c r="AD613" i="4"/>
  <c r="AC800" i="4"/>
  <c r="AD739" i="4"/>
  <c r="AC745" i="4"/>
  <c r="AC791" i="4"/>
  <c r="AC17" i="4"/>
  <c r="AC32" i="4"/>
  <c r="AD264" i="4"/>
  <c r="AD799" i="4"/>
  <c r="AD672" i="4"/>
  <c r="AC491" i="4"/>
  <c r="AD453" i="4"/>
  <c r="AC358" i="4"/>
  <c r="AC469" i="4"/>
  <c r="AD675" i="4"/>
  <c r="AD214" i="4"/>
  <c r="AD99" i="4"/>
  <c r="AD332" i="4"/>
  <c r="AD114" i="4"/>
  <c r="AC114" i="4"/>
  <c r="AD184" i="4"/>
  <c r="AC241" i="4"/>
  <c r="AC104" i="4"/>
  <c r="AC210" i="4"/>
  <c r="AD396" i="4"/>
  <c r="AC25" i="4"/>
  <c r="AC16" i="4"/>
  <c r="AD786" i="4"/>
  <c r="AD740" i="4"/>
  <c r="AC734" i="4"/>
  <c r="AD773" i="4"/>
  <c r="AC622" i="4"/>
  <c r="AC740" i="4"/>
  <c r="AD442" i="4"/>
  <c r="AD560" i="4"/>
  <c r="AC402" i="4"/>
  <c r="AD488" i="4"/>
  <c r="AC615" i="4"/>
  <c r="AC388" i="4"/>
  <c r="AD323" i="4"/>
  <c r="AC194" i="4"/>
  <c r="AC520" i="4"/>
  <c r="AC291" i="4"/>
  <c r="AD163" i="4"/>
  <c r="AC310" i="4"/>
  <c r="AD75" i="4"/>
  <c r="AC563" i="4"/>
  <c r="AC289" i="4"/>
  <c r="AC199" i="4"/>
  <c r="AD112" i="4"/>
  <c r="AD48" i="4"/>
  <c r="AD403" i="4"/>
  <c r="AC111" i="4"/>
  <c r="AD618" i="4"/>
  <c r="AD216" i="4"/>
  <c r="AD762" i="4"/>
  <c r="AD780" i="4"/>
  <c r="AD717" i="4"/>
  <c r="AC774" i="4"/>
  <c r="AD708" i="4"/>
  <c r="AC671" i="4"/>
  <c r="AD715" i="4"/>
  <c r="AD653" i="4"/>
  <c r="AC582" i="4"/>
  <c r="AC518" i="4"/>
  <c r="AD686" i="4"/>
  <c r="AD466" i="4"/>
  <c r="AD402" i="4"/>
  <c r="AD608" i="4"/>
  <c r="AC490" i="4"/>
  <c r="AC426" i="4"/>
  <c r="AD630" i="4"/>
  <c r="AD523" i="4"/>
  <c r="AD408" i="4"/>
  <c r="AC670" i="4"/>
  <c r="AC559" i="4"/>
  <c r="AC436" i="4"/>
  <c r="AD623" i="4"/>
  <c r="AD347" i="4"/>
  <c r="AD283" i="4"/>
  <c r="AD219" i="4"/>
  <c r="AC154" i="4"/>
  <c r="AC587" i="4"/>
  <c r="AC383" i="4"/>
  <c r="AC315" i="4"/>
  <c r="AC251" i="4"/>
  <c r="AD187" i="4"/>
  <c r="AC122" i="4"/>
  <c r="AC326" i="4"/>
  <c r="AC155" i="4"/>
  <c r="AD81" i="4"/>
  <c r="AD39" i="4"/>
  <c r="AC579" i="4"/>
  <c r="AC361" i="4"/>
  <c r="AD301" i="4"/>
  <c r="AD253" i="4"/>
  <c r="AD205" i="4"/>
  <c r="AD147" i="4"/>
  <c r="AD100" i="4"/>
  <c r="AD68" i="4"/>
  <c r="AD36" i="4"/>
  <c r="AD566" i="4"/>
  <c r="AC346" i="4"/>
  <c r="AC282" i="4"/>
  <c r="AC41" i="4"/>
  <c r="AC49" i="4"/>
  <c r="AC57" i="4"/>
  <c r="AC65" i="4"/>
  <c r="AC97" i="4"/>
  <c r="AC105" i="4"/>
  <c r="AD217" i="4"/>
  <c r="AC421" i="4"/>
  <c r="AD15" i="4"/>
  <c r="AC28" i="4"/>
  <c r="AC36" i="4"/>
  <c r="AC87" i="4"/>
  <c r="AD123" i="4"/>
  <c r="AC161" i="4"/>
  <c r="AD289" i="4"/>
  <c r="AC560" i="4"/>
  <c r="AC19" i="4"/>
  <c r="AC74" i="4"/>
  <c r="AD168" i="4"/>
  <c r="AC226" i="4"/>
  <c r="AC37" i="4"/>
  <c r="AC45" i="4"/>
  <c r="AC53" i="4"/>
  <c r="AC61" i="4"/>
  <c r="AC69" i="4"/>
  <c r="AC101" i="4"/>
  <c r="AC133" i="4"/>
  <c r="AD164" i="4"/>
  <c r="AC229" i="4"/>
  <c r="AC365" i="4"/>
  <c r="AC485" i="4"/>
  <c r="AC811" i="4"/>
  <c r="AC747" i="4"/>
  <c r="AC765" i="4"/>
  <c r="AC702" i="4"/>
  <c r="AD759" i="4"/>
  <c r="AC693" i="4"/>
  <c r="AD658" i="4"/>
  <c r="AD702" i="4"/>
  <c r="AD633" i="4"/>
  <c r="AD569" i="4"/>
  <c r="AD505" i="4"/>
  <c r="AD659" i="4"/>
  <c r="AC451" i="4"/>
  <c r="AC387" i="4"/>
  <c r="AD580" i="4"/>
  <c r="AD477" i="4"/>
  <c r="AD413" i="4"/>
  <c r="AC607" i="4"/>
  <c r="AC505" i="4"/>
  <c r="AC382" i="4"/>
  <c r="AC631" i="4"/>
  <c r="AD531" i="4"/>
  <c r="AD415" i="4"/>
  <c r="AD567" i="4"/>
  <c r="AC332" i="4"/>
  <c r="AC268" i="4"/>
  <c r="AC204" i="4"/>
  <c r="AD140" i="4"/>
  <c r="AD542" i="4"/>
  <c r="AD368" i="4"/>
  <c r="AD302" i="4"/>
  <c r="AD238" i="4"/>
  <c r="AD173" i="4"/>
  <c r="AC616" i="4"/>
  <c r="AC297" i="4"/>
  <c r="AD125" i="4"/>
  <c r="AD73" i="4"/>
  <c r="AD31" i="4"/>
  <c r="AC549" i="4"/>
  <c r="AC350" i="4"/>
  <c r="AC286" i="4"/>
  <c r="AD248" i="4"/>
  <c r="AD198" i="4"/>
  <c r="AC137" i="4"/>
  <c r="AD94" i="4"/>
  <c r="AD62" i="4"/>
  <c r="AD30" i="4"/>
  <c r="AD518" i="4"/>
  <c r="AC333" i="4"/>
  <c r="AC253" i="4"/>
  <c r="AC108" i="4"/>
  <c r="AC157" i="4"/>
  <c r="AD225" i="4"/>
  <c r="AD602" i="4"/>
  <c r="AC38" i="4"/>
  <c r="AC54" i="4"/>
  <c r="AC70" i="4"/>
  <c r="AC94" i="4"/>
  <c r="AD135" i="4"/>
  <c r="AC201" i="4"/>
  <c r="AC338" i="4"/>
  <c r="AC576" i="4"/>
  <c r="AC795" i="4"/>
  <c r="AC731" i="4"/>
  <c r="AC749" i="4"/>
  <c r="AD807" i="4"/>
  <c r="AD743" i="4"/>
  <c r="AC792" i="4"/>
  <c r="AD642" i="4"/>
  <c r="AD680" i="4"/>
  <c r="AD617" i="4"/>
  <c r="AD553" i="4"/>
  <c r="AC664" i="4"/>
  <c r="AC499" i="4"/>
  <c r="AC435" i="4"/>
  <c r="AD669" i="4"/>
  <c r="AD548" i="4"/>
  <c r="AD461" i="4"/>
  <c r="AD397" i="4"/>
  <c r="AD582" i="4"/>
  <c r="AC473" i="4"/>
  <c r="AC366" i="4"/>
  <c r="AD606" i="4"/>
  <c r="AC511" i="4"/>
  <c r="AC380" i="4"/>
  <c r="AC501" i="4"/>
  <c r="AC316" i="4"/>
  <c r="AC252" i="4"/>
  <c r="AC188" i="4"/>
  <c r="AD124" i="4"/>
  <c r="AC496" i="4"/>
  <c r="AD350" i="4"/>
  <c r="AD286" i="4"/>
  <c r="AD222" i="4"/>
  <c r="AD157" i="4"/>
  <c r="AC504" i="4"/>
  <c r="AC233" i="4"/>
  <c r="AD107" i="4"/>
  <c r="AD63" i="4"/>
  <c r="AD19" i="4"/>
  <c r="AC517" i="4"/>
  <c r="AC334" i="4"/>
  <c r="AC270" i="4"/>
  <c r="AD240" i="4"/>
  <c r="AD186" i="4"/>
  <c r="AD121" i="4"/>
  <c r="AD86" i="4"/>
  <c r="AD54" i="4"/>
  <c r="AD22" i="4"/>
  <c r="AC448" i="4"/>
  <c r="AC317" i="4"/>
  <c r="AC173" i="4"/>
  <c r="AD304" i="4"/>
  <c r="AC779" i="4"/>
  <c r="AC797" i="4"/>
  <c r="AC733" i="4"/>
  <c r="AD791" i="4"/>
  <c r="AC725" i="4"/>
  <c r="AC728" i="4"/>
  <c r="AC752" i="4"/>
  <c r="AC788" i="4"/>
  <c r="AD601" i="4"/>
  <c r="AD537" i="4"/>
  <c r="AC723" i="4"/>
  <c r="AC483" i="4"/>
  <c r="AC419" i="4"/>
  <c r="AD644" i="4"/>
  <c r="AD516" i="4"/>
  <c r="AD445" i="4"/>
  <c r="AC712" i="4"/>
  <c r="AD554" i="4"/>
  <c r="AC441" i="4"/>
  <c r="AC732" i="4"/>
  <c r="AC580" i="4"/>
  <c r="AD479" i="4"/>
  <c r="AC364" i="4"/>
  <c r="AC437" i="4"/>
  <c r="AC300" i="4"/>
  <c r="AC236" i="4"/>
  <c r="AC172" i="4"/>
  <c r="AC635" i="4"/>
  <c r="AC432" i="4"/>
  <c r="AD334" i="4"/>
  <c r="AD270" i="4"/>
  <c r="AD206" i="4"/>
  <c r="AC140" i="4"/>
  <c r="AC385" i="4"/>
  <c r="AD202" i="4"/>
  <c r="AD95" i="4"/>
  <c r="AD51" i="4"/>
  <c r="AC629" i="4"/>
  <c r="AC429" i="4"/>
  <c r="AC318" i="4"/>
  <c r="AC262" i="4"/>
  <c r="AC222" i="4"/>
  <c r="AD174" i="4"/>
  <c r="AD110" i="4"/>
  <c r="AD78" i="4"/>
  <c r="AD46" i="4"/>
  <c r="AD378" i="4"/>
  <c r="AC301" i="4"/>
  <c r="AC245" i="4"/>
  <c r="AC46" i="4"/>
  <c r="AC62" i="4"/>
  <c r="AC102" i="4"/>
  <c r="AD172" i="4"/>
  <c r="AC274" i="4"/>
  <c r="AD428" i="4"/>
  <c r="AD443" i="4"/>
  <c r="AC763" i="4"/>
  <c r="AC781" i="4"/>
  <c r="AC718" i="4"/>
  <c r="AD775" i="4"/>
  <c r="AC709" i="4"/>
  <c r="AD674" i="4"/>
  <c r="AD718" i="4"/>
  <c r="AD657" i="4"/>
  <c r="AD585" i="4"/>
  <c r="AD521" i="4"/>
  <c r="AC691" i="4"/>
  <c r="AC467" i="4"/>
  <c r="AC403" i="4"/>
  <c r="AD612" i="4"/>
  <c r="AD493" i="4"/>
  <c r="AD429" i="4"/>
  <c r="AD635" i="4"/>
  <c r="AC524" i="4"/>
  <c r="AC409" i="4"/>
  <c r="AC672" i="4"/>
  <c r="AC561" i="4"/>
  <c r="AD447" i="4"/>
  <c r="AC637" i="4"/>
  <c r="AC348" i="4"/>
  <c r="AC284" i="4"/>
  <c r="AC220" i="4"/>
  <c r="AC156" i="4"/>
  <c r="AC592" i="4"/>
  <c r="AD384" i="4"/>
  <c r="AD318" i="4"/>
  <c r="AD254" i="4"/>
  <c r="AD189" i="4"/>
  <c r="AC124" i="4"/>
  <c r="AC329" i="4"/>
  <c r="AD162" i="4"/>
  <c r="AD83" i="4"/>
  <c r="AD41" i="4"/>
  <c r="AC595" i="4"/>
  <c r="AD366" i="4"/>
  <c r="AC302" i="4"/>
  <c r="AC254" i="4"/>
  <c r="AC206" i="4"/>
  <c r="AD158" i="4"/>
  <c r="AD102" i="4"/>
  <c r="AD70" i="4"/>
  <c r="AD38" i="4"/>
  <c r="AD583" i="4"/>
  <c r="AC349" i="4"/>
  <c r="AC285" i="4"/>
  <c r="AC143" i="4"/>
  <c r="AC528" i="4"/>
  <c r="AD14" i="4"/>
  <c r="AC50" i="4"/>
  <c r="AC66" i="4"/>
  <c r="AC117" i="4"/>
  <c r="AC306" i="4"/>
  <c r="AD492" i="4"/>
  <c r="AC112" i="4"/>
  <c r="AC237" i="4"/>
  <c r="AC42" i="4"/>
  <c r="AC58" i="4"/>
  <c r="AC98" i="4"/>
  <c r="AD150" i="4"/>
  <c r="AD387" i="4"/>
  <c r="AD145" i="4"/>
  <c r="AC51" i="4"/>
  <c r="AC67" i="4"/>
  <c r="AC103" i="4"/>
  <c r="AC389" i="4"/>
  <c r="AC52" i="4"/>
  <c r="AC68" i="4"/>
  <c r="AC238" i="4"/>
  <c r="AD802" i="4"/>
  <c r="AD756" i="4"/>
  <c r="AC750" i="4"/>
  <c r="AC647" i="4"/>
  <c r="AC606" i="4"/>
  <c r="AC764" i="4"/>
  <c r="AD426" i="4"/>
  <c r="AD528" i="4"/>
  <c r="AC796" i="4"/>
  <c r="AD456" i="4"/>
  <c r="AD590" i="4"/>
  <c r="AD371" i="4"/>
  <c r="AD307" i="4"/>
  <c r="AC178" i="4"/>
  <c r="AD459" i="4"/>
  <c r="AC275" i="4"/>
  <c r="AC130" i="4"/>
  <c r="AC171" i="4"/>
  <c r="AD43" i="4"/>
  <c r="AC377" i="4"/>
  <c r="AC257" i="4"/>
  <c r="AD139" i="4"/>
  <c r="AD56" i="4"/>
  <c r="AD467" i="4"/>
  <c r="AC581" i="4"/>
  <c r="AD29" i="4"/>
  <c r="AD61" i="4"/>
  <c r="AD93" i="4"/>
  <c r="AC131" i="4"/>
  <c r="AD212" i="4"/>
  <c r="AD308" i="4"/>
  <c r="AD404" i="4"/>
  <c r="AC632" i="4"/>
  <c r="AC142" i="4"/>
  <c r="AD175" i="4"/>
  <c r="AC207" i="4"/>
  <c r="AC239" i="4"/>
  <c r="AC271" i="4"/>
  <c r="AC303" i="4"/>
  <c r="AC335" i="4"/>
  <c r="AC371" i="4"/>
  <c r="AC445" i="4"/>
  <c r="AC552" i="4"/>
  <c r="AC640" i="4"/>
  <c r="AD142" i="4"/>
  <c r="AC174" i="4"/>
  <c r="AD207" i="4"/>
  <c r="AD239" i="4"/>
  <c r="AD271" i="4"/>
  <c r="AD303" i="4"/>
  <c r="AD335" i="4"/>
  <c r="AD444" i="4"/>
  <c r="AC573" i="4"/>
  <c r="AD367" i="4"/>
  <c r="AD416" i="4"/>
  <c r="AD480" i="4"/>
  <c r="AC532" i="4"/>
  <c r="AC583" i="4"/>
  <c r="AC633" i="4"/>
  <c r="AD777" i="4"/>
  <c r="AD385" i="4"/>
  <c r="AC444" i="4"/>
  <c r="AD506" i="4"/>
  <c r="AD555" i="4"/>
  <c r="AC609" i="4"/>
  <c r="AC720" i="4"/>
  <c r="AC414" i="4"/>
  <c r="AC446" i="4"/>
  <c r="AC478" i="4"/>
  <c r="AD520" i="4"/>
  <c r="AD584" i="4"/>
  <c r="AC645" i="4"/>
  <c r="AD390" i="4"/>
  <c r="AD422" i="4"/>
  <c r="AD454" i="4"/>
  <c r="AD486" i="4"/>
  <c r="AC666" i="4"/>
  <c r="AC727" i="4"/>
  <c r="AC506" i="4"/>
  <c r="AC538" i="4"/>
  <c r="AC570" i="4"/>
  <c r="AC602" i="4"/>
  <c r="AC634" i="4"/>
  <c r="AD801" i="4"/>
  <c r="AD703" i="4"/>
  <c r="AD757" i="4"/>
  <c r="AC659" i="4"/>
  <c r="AD733" i="4"/>
  <c r="AD696" i="4"/>
  <c r="AC730" i="4"/>
  <c r="AC762" i="4"/>
  <c r="AC794" i="4"/>
  <c r="AD705" i="4"/>
  <c r="AD736" i="4"/>
  <c r="AD768" i="4"/>
  <c r="AD800" i="4"/>
  <c r="AD750" i="4"/>
  <c r="AD782" i="4"/>
  <c r="AD352" i="4"/>
  <c r="AC197" i="4"/>
  <c r="AC77" i="4"/>
  <c r="AD634" i="4"/>
  <c r="AC246" i="4"/>
  <c r="AC90" i="4"/>
  <c r="AC31" i="4"/>
  <c r="AD111" i="4"/>
  <c r="AD170" i="4"/>
  <c r="AD277" i="4"/>
  <c r="AD341" i="4"/>
  <c r="AD527" i="4"/>
  <c r="AC128" i="4"/>
  <c r="AD161" i="4"/>
  <c r="AD193" i="4"/>
  <c r="AD226" i="4"/>
  <c r="AD258" i="4"/>
  <c r="AD290" i="4"/>
  <c r="AD322" i="4"/>
  <c r="AD356" i="4"/>
  <c r="AD388" i="4"/>
  <c r="AD510" i="4"/>
  <c r="AC603" i="4"/>
  <c r="AD128" i="4"/>
  <c r="AC160" i="4"/>
  <c r="AC192" i="4"/>
  <c r="AC224" i="4"/>
  <c r="AC256" i="4"/>
  <c r="AC288" i="4"/>
  <c r="AC320" i="4"/>
  <c r="AC352" i="4"/>
  <c r="AD519" i="4"/>
  <c r="AD656" i="4"/>
  <c r="AC384" i="4"/>
  <c r="AC449" i="4"/>
  <c r="AD514" i="4"/>
  <c r="AD563" i="4"/>
  <c r="AC612" i="4"/>
  <c r="AC680" i="4"/>
  <c r="AC370" i="4"/>
  <c r="AD423" i="4"/>
  <c r="AD487" i="4"/>
  <c r="AC537" i="4"/>
  <c r="AC588" i="4"/>
  <c r="AC639" i="4"/>
  <c r="AD401" i="4"/>
  <c r="AD433" i="4"/>
  <c r="AD465" i="4"/>
  <c r="AD497" i="4"/>
  <c r="AD556" i="4"/>
  <c r="AD620" i="4"/>
  <c r="AD677" i="4"/>
  <c r="AC407" i="4"/>
  <c r="AC439" i="4"/>
  <c r="AC471" i="4"/>
  <c r="AC503" i="4"/>
  <c r="AC699" i="4"/>
  <c r="AD690" i="4"/>
  <c r="AD525" i="4"/>
  <c r="AD557" i="4"/>
  <c r="AD589" i="4"/>
  <c r="AD621" i="4"/>
  <c r="AD665" i="4"/>
  <c r="AD687" i="4"/>
  <c r="AD722" i="4"/>
  <c r="AD646" i="4"/>
  <c r="AD678" i="4"/>
  <c r="AC808" i="4"/>
  <c r="AC713" i="4"/>
  <c r="AD747" i="4"/>
  <c r="AD779" i="4"/>
  <c r="AD811" i="4"/>
  <c r="AC722" i="4"/>
  <c r="AC753" i="4"/>
  <c r="AC785" i="4"/>
  <c r="AC735" i="4"/>
  <c r="AC767" i="4"/>
  <c r="AC799" i="4"/>
  <c r="AD336" i="4"/>
  <c r="AD194" i="4"/>
  <c r="AC76" i="4"/>
  <c r="AC341" i="4"/>
  <c r="AC242" i="4"/>
  <c r="AC93" i="4"/>
  <c r="AC34" i="4"/>
  <c r="AD180" i="4"/>
  <c r="AD353" i="4"/>
  <c r="AC356" i="4"/>
  <c r="AC771" i="4"/>
  <c r="AC789" i="4"/>
  <c r="AC726" i="4"/>
  <c r="AD783" i="4"/>
  <c r="AC717" i="4"/>
  <c r="AD682" i="4"/>
  <c r="AD726" i="4"/>
  <c r="AD689" i="4"/>
  <c r="AD593" i="4"/>
  <c r="AD529" i="4"/>
  <c r="AC707" i="4"/>
  <c r="AC475" i="4"/>
  <c r="AC411" i="4"/>
  <c r="AD628" i="4"/>
  <c r="AD501" i="4"/>
  <c r="AD437" i="4"/>
  <c r="AD660" i="4"/>
  <c r="AD539" i="4"/>
  <c r="AC425" i="4"/>
  <c r="AC700" i="4"/>
  <c r="AC575" i="4"/>
  <c r="AD463" i="4"/>
  <c r="AC748" i="4"/>
  <c r="AC405" i="4"/>
  <c r="AC292" i="4"/>
  <c r="AC228" i="4"/>
  <c r="AC164" i="4"/>
  <c r="AD610" i="4"/>
  <c r="AC400" i="4"/>
  <c r="AD326" i="4"/>
  <c r="AD262" i="4"/>
  <c r="AD197" i="4"/>
  <c r="AC132" i="4"/>
  <c r="AC345" i="4"/>
  <c r="AD182" i="4"/>
  <c r="AD89" i="4"/>
  <c r="AD47" i="4"/>
  <c r="AC611" i="4"/>
  <c r="AD382" i="4"/>
  <c r="AD316" i="4"/>
  <c r="AC258" i="4"/>
  <c r="AD220" i="4"/>
  <c r="AD166" i="4"/>
  <c r="AD106" i="4"/>
  <c r="AD74" i="4"/>
  <c r="AD42" i="4"/>
  <c r="AD615" i="4"/>
  <c r="AD362" i="4"/>
  <c r="AD297" i="4"/>
  <c r="AC14" i="4"/>
  <c r="AD131" i="4"/>
  <c r="AD355" i="4"/>
  <c r="A73" i="4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V72" i="4"/>
  <c r="AA72" i="4" s="1"/>
  <c r="AC147" i="4"/>
  <c r="AC290" i="4"/>
  <c r="AD460" i="4"/>
  <c r="AC33" i="4"/>
  <c r="AC79" i="4"/>
  <c r="AD754" i="4"/>
  <c r="AD709" i="4"/>
  <c r="AD700" i="4"/>
  <c r="AD707" i="4"/>
  <c r="AC590" i="4"/>
  <c r="AC703" i="4"/>
  <c r="AD410" i="4"/>
  <c r="AC498" i="4"/>
  <c r="AC641" i="4"/>
  <c r="AD424" i="4"/>
  <c r="AC564" i="4"/>
  <c r="AC658" i="4"/>
  <c r="AD291" i="4"/>
  <c r="AC162" i="4"/>
  <c r="AD395" i="4"/>
  <c r="AC259" i="4"/>
  <c r="AC146" i="4"/>
  <c r="AC214" i="4"/>
  <c r="AD55" i="4"/>
  <c r="AC461" i="4"/>
  <c r="AC265" i="4"/>
  <c r="AC175" i="4"/>
  <c r="AD96" i="4"/>
  <c r="AD32" i="4"/>
  <c r="AD344" i="4"/>
  <c r="AC115" i="4"/>
  <c r="AD273" i="4"/>
  <c r="AD770" i="4"/>
  <c r="AD725" i="4"/>
  <c r="AD716" i="4"/>
  <c r="AD723" i="4"/>
  <c r="AC574" i="4"/>
  <c r="AD671" i="4"/>
  <c r="AD394" i="4"/>
  <c r="AC482" i="4"/>
  <c r="AD619" i="4"/>
  <c r="AD392" i="4"/>
  <c r="AC545" i="4"/>
  <c r="AD591" i="4"/>
  <c r="AD275" i="4"/>
  <c r="AD146" i="4"/>
  <c r="AC375" i="4"/>
  <c r="AC243" i="4"/>
  <c r="AD543" i="4"/>
  <c r="AD113" i="4"/>
  <c r="AD23" i="4"/>
  <c r="AC337" i="4"/>
  <c r="AD241" i="4"/>
  <c r="AD104" i="4"/>
  <c r="AD40" i="4"/>
  <c r="AC357" i="4"/>
  <c r="AC107" i="4"/>
  <c r="AC613" i="4"/>
  <c r="AD37" i="4"/>
  <c r="AD69" i="4"/>
  <c r="AD101" i="4"/>
  <c r="AD152" i="4"/>
  <c r="AD228" i="4"/>
  <c r="AD324" i="4"/>
  <c r="AD468" i="4"/>
  <c r="AC118" i="4"/>
  <c r="AD151" i="4"/>
  <c r="AD183" i="4"/>
  <c r="AC215" i="4"/>
  <c r="AC247" i="4"/>
  <c r="AC279" i="4"/>
  <c r="AC311" i="4"/>
  <c r="AC343" i="4"/>
  <c r="AC379" i="4"/>
  <c r="AC477" i="4"/>
  <c r="AC571" i="4"/>
  <c r="AD118" i="4"/>
  <c r="AC150" i="4"/>
  <c r="AC182" i="4"/>
  <c r="AD215" i="4"/>
  <c r="AD247" i="4"/>
  <c r="AD279" i="4"/>
  <c r="AD311" i="4"/>
  <c r="AD343" i="4"/>
  <c r="AD476" i="4"/>
  <c r="AD607" i="4"/>
  <c r="AD375" i="4"/>
  <c r="AD432" i="4"/>
  <c r="AD496" i="4"/>
  <c r="AD547" i="4"/>
  <c r="AC596" i="4"/>
  <c r="AD663" i="4"/>
  <c r="AD361" i="4"/>
  <c r="AC396" i="4"/>
  <c r="AC460" i="4"/>
  <c r="AC521" i="4"/>
  <c r="AD570" i="4"/>
  <c r="AC623" i="4"/>
  <c r="AC390" i="4"/>
  <c r="AC422" i="4"/>
  <c r="AC454" i="4"/>
  <c r="AC486" i="4"/>
  <c r="AD536" i="4"/>
  <c r="AD600" i="4"/>
  <c r="AD655" i="4"/>
  <c r="AD398" i="4"/>
  <c r="AD430" i="4"/>
  <c r="AD462" i="4"/>
  <c r="AD494" i="4"/>
  <c r="AD679" i="4"/>
  <c r="AC652" i="4"/>
  <c r="AC514" i="4"/>
  <c r="AC546" i="4"/>
  <c r="AC578" i="4"/>
  <c r="AC610" i="4"/>
  <c r="AD645" i="4"/>
  <c r="AC673" i="4"/>
  <c r="AD711" i="4"/>
  <c r="AD789" i="4"/>
  <c r="AC667" i="4"/>
  <c r="AD765" i="4"/>
  <c r="AD704" i="4"/>
  <c r="AC738" i="4"/>
  <c r="AC770" i="4"/>
  <c r="AC802" i="4"/>
  <c r="AD713" i="4"/>
  <c r="AD744" i="4"/>
  <c r="AD776" i="4"/>
  <c r="AD808" i="4"/>
  <c r="AD758" i="4"/>
  <c r="AD790" i="4"/>
  <c r="AD288" i="4"/>
  <c r="AC185" i="4"/>
  <c r="AC73" i="4"/>
  <c r="AC325" i="4"/>
  <c r="AC221" i="4"/>
  <c r="AC86" i="4"/>
  <c r="AC27" i="4"/>
  <c r="AD117" i="4"/>
  <c r="AD192" i="4"/>
  <c r="AD293" i="4"/>
  <c r="AC369" i="4"/>
  <c r="AC584" i="4"/>
  <c r="AC136" i="4"/>
  <c r="AD169" i="4"/>
  <c r="AD201" i="4"/>
  <c r="AD234" i="4"/>
  <c r="AD266" i="4"/>
  <c r="AD298" i="4"/>
  <c r="AD330" i="4"/>
  <c r="AD364" i="4"/>
  <c r="AD420" i="4"/>
  <c r="AC536" i="4"/>
  <c r="AC624" i="4"/>
  <c r="AD136" i="4"/>
  <c r="AC168" i="4"/>
  <c r="AC200" i="4"/>
  <c r="AC232" i="4"/>
  <c r="AC264" i="4"/>
  <c r="AC296" i="4"/>
  <c r="AC328" i="4"/>
  <c r="AD419" i="4"/>
  <c r="AD551" i="4"/>
  <c r="AC360" i="4"/>
  <c r="AC401" i="4"/>
  <c r="AC465" i="4"/>
  <c r="AC529" i="4"/>
  <c r="AD578" i="4"/>
  <c r="AD627" i="4"/>
  <c r="AC716" i="4"/>
  <c r="AC378" i="4"/>
  <c r="AD439" i="4"/>
  <c r="AD503" i="4"/>
  <c r="AC551" i="4"/>
  <c r="AD603" i="4"/>
  <c r="AC696" i="4"/>
  <c r="AD409" i="4"/>
  <c r="AD441" i="4"/>
  <c r="AD473" i="4"/>
  <c r="AD508" i="4"/>
  <c r="AD572" i="4"/>
  <c r="AD636" i="4"/>
  <c r="AD809" i="4"/>
  <c r="AC415" i="4"/>
  <c r="AC447" i="4"/>
  <c r="AC479" i="4"/>
  <c r="AD652" i="4"/>
  <c r="AC715" i="4"/>
  <c r="AD785" i="4"/>
  <c r="AD533" i="4"/>
  <c r="AD565" i="4"/>
  <c r="AD597" i="4"/>
  <c r="AD629" i="4"/>
  <c r="AC756" i="4"/>
  <c r="AD698" i="4"/>
  <c r="AC736" i="4"/>
  <c r="AD654" i="4"/>
  <c r="AC686" i="4"/>
  <c r="AC689" i="4"/>
  <c r="AC721" i="4"/>
  <c r="AD755" i="4"/>
  <c r="AD787" i="4"/>
  <c r="AC698" i="4"/>
  <c r="AC729" i="4"/>
  <c r="AC761" i="4"/>
  <c r="AC793" i="4"/>
  <c r="AC743" i="4"/>
  <c r="AC775" i="4"/>
  <c r="AC807" i="4"/>
  <c r="AD272" i="4"/>
  <c r="AD141" i="4"/>
  <c r="AC72" i="4"/>
  <c r="AD321" i="4"/>
  <c r="AC169" i="4"/>
  <c r="AC89" i="4"/>
  <c r="AC30" i="4"/>
  <c r="AC83" i="4"/>
  <c r="AC234" i="4"/>
  <c r="AC544" i="4"/>
  <c r="AC755" i="4"/>
  <c r="AC773" i="4"/>
  <c r="AC710" i="4"/>
  <c r="AD767" i="4"/>
  <c r="AC701" i="4"/>
  <c r="AD666" i="4"/>
  <c r="AD710" i="4"/>
  <c r="AD641" i="4"/>
  <c r="AD577" i="4"/>
  <c r="AD513" i="4"/>
  <c r="AC676" i="4"/>
  <c r="AC459" i="4"/>
  <c r="AC395" i="4"/>
  <c r="AD596" i="4"/>
  <c r="AD485" i="4"/>
  <c r="AD421" i="4"/>
  <c r="AC620" i="4"/>
  <c r="AC519" i="4"/>
  <c r="AC393" i="4"/>
  <c r="AD546" i="4"/>
  <c r="AD431" i="4"/>
  <c r="AC605" i="4"/>
  <c r="AC340" i="4"/>
  <c r="AC276" i="4"/>
  <c r="AC212" i="4"/>
  <c r="AD148" i="4"/>
  <c r="AC568" i="4"/>
  <c r="AD376" i="4"/>
  <c r="AD310" i="4"/>
  <c r="AD246" i="4"/>
  <c r="AD181" i="4"/>
  <c r="AC116" i="4"/>
  <c r="AC313" i="4"/>
  <c r="AD143" i="4"/>
  <c r="AD79" i="4"/>
  <c r="AD35" i="4"/>
  <c r="AC565" i="4"/>
  <c r="AC355" i="4"/>
  <c r="AD300" i="4"/>
  <c r="AD252" i="4"/>
  <c r="AD204" i="4"/>
  <c r="AC145" i="4"/>
  <c r="AD98" i="4"/>
  <c r="AD66" i="4"/>
  <c r="AD34" i="4"/>
  <c r="AD550" i="4"/>
  <c r="AD345" i="4"/>
  <c r="AD281" i="4"/>
  <c r="AC106" i="4"/>
  <c r="AC151" i="4"/>
  <c r="AC205" i="4"/>
  <c r="AC96" i="4"/>
  <c r="AD156" i="4"/>
  <c r="AC322" i="4"/>
  <c r="AD586" i="4"/>
  <c r="AC92" i="4"/>
  <c r="AC191" i="4"/>
  <c r="AD804" i="4"/>
  <c r="AC798" i="4"/>
  <c r="AD749" i="4"/>
  <c r="AD691" i="4"/>
  <c r="AC558" i="4"/>
  <c r="AD643" i="4"/>
  <c r="AC682" i="4"/>
  <c r="AC466" i="4"/>
  <c r="AC591" i="4"/>
  <c r="AD373" i="4"/>
  <c r="AD515" i="4"/>
  <c r="AC525" i="4"/>
  <c r="AD259" i="4"/>
  <c r="AD130" i="4"/>
  <c r="AC359" i="4"/>
  <c r="AC227" i="4"/>
  <c r="AD667" i="4"/>
  <c r="AC141" i="4"/>
  <c r="AD33" i="4"/>
  <c r="AC353" i="4"/>
  <c r="AD249" i="4"/>
  <c r="AC159" i="4"/>
  <c r="AD80" i="4"/>
  <c r="AD16" i="4"/>
  <c r="AD312" i="4"/>
  <c r="AC381" i="4"/>
  <c r="AC293" i="4"/>
  <c r="AC75" i="4"/>
  <c r="AD233" i="4"/>
  <c r="AD794" i="4"/>
  <c r="AD730" i="4"/>
  <c r="AD748" i="4"/>
  <c r="AC806" i="4"/>
  <c r="AC742" i="4"/>
  <c r="AD781" i="4"/>
  <c r="AD805" i="4"/>
  <c r="AC677" i="4"/>
  <c r="AC614" i="4"/>
  <c r="AC550" i="4"/>
  <c r="AC660" i="4"/>
  <c r="AD498" i="4"/>
  <c r="AD434" i="4"/>
  <c r="AD664" i="4"/>
  <c r="AD544" i="4"/>
  <c r="AC458" i="4"/>
  <c r="AC394" i="4"/>
  <c r="AC572" i="4"/>
  <c r="AD472" i="4"/>
  <c r="AD365" i="4"/>
  <c r="AC601" i="4"/>
  <c r="AC500" i="4"/>
  <c r="AD379" i="4"/>
  <c r="AC488" i="4"/>
  <c r="AD315" i="4"/>
  <c r="AD251" i="4"/>
  <c r="AC186" i="4"/>
  <c r="AD122" i="4"/>
  <c r="AD491" i="4"/>
  <c r="AC347" i="4"/>
  <c r="AC283" i="4"/>
  <c r="AC219" i="4"/>
  <c r="AD155" i="4"/>
  <c r="AD500" i="4"/>
  <c r="AC230" i="4"/>
  <c r="AD105" i="4"/>
  <c r="AD59" i="4"/>
  <c r="AD17" i="4"/>
  <c r="AC515" i="4"/>
  <c r="AD333" i="4"/>
  <c r="AC269" i="4"/>
  <c r="AD237" i="4"/>
  <c r="AC179" i="4"/>
  <c r="AC119" i="4"/>
  <c r="AD84" i="4"/>
  <c r="AD52" i="4"/>
  <c r="AD20" i="4"/>
  <c r="AD435" i="4"/>
  <c r="AC314" i="4"/>
  <c r="AC113" i="4"/>
  <c r="AD176" i="4"/>
  <c r="AC43" i="4"/>
  <c r="AC59" i="4"/>
  <c r="AC95" i="4"/>
  <c r="AC187" i="4"/>
  <c r="AC512" i="4"/>
  <c r="AC44" i="4"/>
  <c r="AC60" i="4"/>
  <c r="AC84" i="4"/>
  <c r="AC139" i="4"/>
  <c r="AD738" i="4"/>
  <c r="AD693" i="4"/>
  <c r="AD684" i="4"/>
  <c r="AC669" i="4"/>
  <c r="AC542" i="4"/>
  <c r="AD490" i="4"/>
  <c r="AC650" i="4"/>
  <c r="AC450" i="4"/>
  <c r="AC567" i="4"/>
  <c r="AD357" i="4"/>
  <c r="AC484" i="4"/>
  <c r="AC456" i="4"/>
  <c r="AD243" i="4"/>
  <c r="AD673" i="4"/>
  <c r="AC339" i="4"/>
  <c r="AC211" i="4"/>
  <c r="AC342" i="4"/>
  <c r="AD87" i="4"/>
  <c r="AC597" i="4"/>
  <c r="AC305" i="4"/>
  <c r="AC209" i="4"/>
  <c r="AD88" i="4"/>
  <c r="AD24" i="4"/>
  <c r="AD328" i="4"/>
  <c r="AD196" i="4"/>
  <c r="AD681" i="4"/>
  <c r="AD45" i="4"/>
  <c r="AD77" i="4"/>
  <c r="AD109" i="4"/>
  <c r="AC163" i="4"/>
  <c r="AD276" i="4"/>
  <c r="AD340" i="4"/>
  <c r="AD511" i="4"/>
  <c r="AC126" i="4"/>
  <c r="AD159" i="4"/>
  <c r="AD191" i="4"/>
  <c r="AC223" i="4"/>
  <c r="AC255" i="4"/>
  <c r="AC287" i="4"/>
  <c r="AC319" i="4"/>
  <c r="AC351" i="4"/>
  <c r="AC386" i="4"/>
  <c r="AC507" i="4"/>
  <c r="AD594" i="4"/>
  <c r="AD126" i="4"/>
  <c r="AC158" i="4"/>
  <c r="AC190" i="4"/>
  <c r="AD223" i="4"/>
  <c r="AD255" i="4"/>
  <c r="AD287" i="4"/>
  <c r="AD319" i="4"/>
  <c r="AD351" i="4"/>
  <c r="AC509" i="4"/>
  <c r="AD639" i="4"/>
  <c r="AD383" i="4"/>
  <c r="AD448" i="4"/>
  <c r="AC513" i="4"/>
  <c r="AD562" i="4"/>
  <c r="AD611" i="4"/>
  <c r="AC678" i="4"/>
  <c r="AD369" i="4"/>
  <c r="AC412" i="4"/>
  <c r="AC476" i="4"/>
  <c r="AC535" i="4"/>
  <c r="AD587" i="4"/>
  <c r="AC636" i="4"/>
  <c r="AC398" i="4"/>
  <c r="AC430" i="4"/>
  <c r="AC462" i="4"/>
  <c r="AC494" i="4"/>
  <c r="AD552" i="4"/>
  <c r="AD616" i="4"/>
  <c r="AC674" i="4"/>
  <c r="AD406" i="4"/>
  <c r="AD438" i="4"/>
  <c r="AD470" i="4"/>
  <c r="AD502" i="4"/>
  <c r="AC695" i="4"/>
  <c r="AC688" i="4"/>
  <c r="AC522" i="4"/>
  <c r="AC554" i="4"/>
  <c r="AC586" i="4"/>
  <c r="AC618" i="4"/>
  <c r="AD661" i="4"/>
  <c r="AC681" i="4"/>
  <c r="AD719" i="4"/>
  <c r="AC643" i="4"/>
  <c r="AC675" i="4"/>
  <c r="AD797" i="4"/>
  <c r="AD712" i="4"/>
  <c r="AC746" i="4"/>
  <c r="AC778" i="4"/>
  <c r="AC810" i="4"/>
  <c r="AD721" i="4"/>
  <c r="AD752" i="4"/>
  <c r="AD784" i="4"/>
  <c r="AD734" i="4"/>
  <c r="AD766" i="4"/>
  <c r="AD798" i="4"/>
  <c r="AD260" i="4"/>
  <c r="AD160" i="4"/>
  <c r="AC22" i="4"/>
  <c r="AD305" i="4"/>
  <c r="AD209" i="4"/>
  <c r="AC82" i="4"/>
  <c r="AC23" i="4"/>
  <c r="AD133" i="4"/>
  <c r="AD213" i="4"/>
  <c r="AD309" i="4"/>
  <c r="AC408" i="4"/>
  <c r="AC661" i="4"/>
  <c r="AC144" i="4"/>
  <c r="AD177" i="4"/>
  <c r="AD210" i="4"/>
  <c r="AD242" i="4"/>
  <c r="AD274" i="4"/>
  <c r="AD306" i="4"/>
  <c r="AD338" i="4"/>
  <c r="AD372" i="4"/>
  <c r="AD452" i="4"/>
  <c r="AC555" i="4"/>
  <c r="AD647" i="4"/>
  <c r="AD144" i="4"/>
  <c r="AC176" i="4"/>
  <c r="AC208" i="4"/>
  <c r="AC240" i="4"/>
  <c r="AC272" i="4"/>
  <c r="AC304" i="4"/>
  <c r="AC336" i="4"/>
  <c r="AD451" i="4"/>
  <c r="AC589" i="4"/>
  <c r="AC368" i="4"/>
  <c r="AC417" i="4"/>
  <c r="AC481" i="4"/>
  <c r="AC543" i="4"/>
  <c r="AC585" i="4"/>
  <c r="AD638" i="4"/>
  <c r="AC354" i="4"/>
  <c r="AD391" i="4"/>
  <c r="AD455" i="4"/>
  <c r="AD507" i="4"/>
  <c r="AC556" i="4"/>
  <c r="AD614" i="4"/>
  <c r="AD761" i="4"/>
  <c r="AD417" i="4"/>
  <c r="AD449" i="4"/>
  <c r="AD481" i="4"/>
  <c r="AD524" i="4"/>
  <c r="AD588" i="4"/>
  <c r="AC648" i="4"/>
  <c r="AC391" i="4"/>
  <c r="AC423" i="4"/>
  <c r="AC455" i="4"/>
  <c r="AC487" i="4"/>
  <c r="AC668" i="4"/>
  <c r="AD729" i="4"/>
  <c r="AD509" i="4"/>
  <c r="AD541" i="4"/>
  <c r="AD573" i="4"/>
  <c r="AD605" i="4"/>
  <c r="AD637" i="4"/>
  <c r="AD668" i="4"/>
  <c r="AD706" i="4"/>
  <c r="AC768" i="4"/>
  <c r="AD662" i="4"/>
  <c r="AC744" i="4"/>
  <c r="AC697" i="4"/>
  <c r="AD731" i="4"/>
  <c r="AD763" i="4"/>
  <c r="AD795" i="4"/>
  <c r="AC706" i="4"/>
  <c r="AC737" i="4"/>
  <c r="AC769" i="4"/>
  <c r="AC801" i="4"/>
  <c r="AC751" i="4"/>
  <c r="AC783" i="4"/>
  <c r="AD475" i="4"/>
  <c r="AD256" i="4"/>
  <c r="AC125" i="4"/>
  <c r="AC21" i="4"/>
  <c r="AC277" i="4"/>
  <c r="AC153" i="4"/>
  <c r="AC85" i="4"/>
  <c r="AC26" i="4"/>
  <c r="AC91" i="4"/>
  <c r="AD269" i="4"/>
  <c r="AC78" i="4"/>
  <c r="AC803" i="4"/>
  <c r="AC739" i="4"/>
  <c r="AC757" i="4"/>
  <c r="AC694" i="4"/>
  <c r="AD751" i="4"/>
  <c r="AC685" i="4"/>
  <c r="AD650" i="4"/>
  <c r="AD694" i="4"/>
  <c r="AD625" i="4"/>
  <c r="AD561" i="4"/>
  <c r="AD753" i="4"/>
  <c r="AD648" i="4"/>
  <c r="AC443" i="4"/>
  <c r="AD745" i="4"/>
  <c r="AD564" i="4"/>
  <c r="AD469" i="4"/>
  <c r="AD405" i="4"/>
  <c r="AC593" i="4"/>
  <c r="AC489" i="4"/>
  <c r="AC374" i="4"/>
  <c r="AC617" i="4"/>
  <c r="AC516" i="4"/>
  <c r="AD399" i="4"/>
  <c r="AD535" i="4"/>
  <c r="AC324" i="4"/>
  <c r="AC260" i="4"/>
  <c r="AC196" i="4"/>
  <c r="AD132" i="4"/>
  <c r="AC523" i="4"/>
  <c r="AD360" i="4"/>
  <c r="AD294" i="4"/>
  <c r="AD230" i="4"/>
  <c r="AD165" i="4"/>
  <c r="AD559" i="4"/>
  <c r="AC281" i="4"/>
  <c r="AD115" i="4"/>
  <c r="AD67" i="4"/>
  <c r="AD25" i="4"/>
  <c r="AC533" i="4"/>
  <c r="AD348" i="4"/>
  <c r="AD284" i="4"/>
  <c r="AD244" i="4"/>
  <c r="AC189" i="4"/>
  <c r="AD129" i="4"/>
  <c r="AD90" i="4"/>
  <c r="AD58" i="4"/>
  <c r="AD26" i="4"/>
  <c r="AC480" i="4"/>
  <c r="AD329" i="4"/>
  <c r="AC249" i="4"/>
  <c r="AC110" i="4"/>
  <c r="AC165" i="4"/>
  <c r="AD232" i="4"/>
  <c r="AC100" i="4"/>
  <c r="AC181" i="4"/>
  <c r="AD354" i="4"/>
  <c r="AC646" i="4"/>
  <c r="AD370" i="4"/>
  <c r="AD268" i="4"/>
  <c r="AD772" i="4"/>
  <c r="AC766" i="4"/>
  <c r="AC663" i="4"/>
  <c r="AC687" i="4"/>
  <c r="AC526" i="4"/>
  <c r="AD474" i="4"/>
  <c r="AD624" i="4"/>
  <c r="AC434" i="4"/>
  <c r="AD538" i="4"/>
  <c r="AC692" i="4"/>
  <c r="AC452" i="4"/>
  <c r="AC392" i="4"/>
  <c r="AD227" i="4"/>
  <c r="AC608" i="4"/>
  <c r="AC323" i="4"/>
  <c r="AD195" i="4"/>
  <c r="AD436" i="4"/>
  <c r="AD97" i="4"/>
  <c r="AD651" i="4"/>
  <c r="AC321" i="4"/>
  <c r="AC225" i="4"/>
  <c r="AC127" i="4"/>
  <c r="AD64" i="4"/>
  <c r="AD534" i="4"/>
  <c r="AD280" i="4"/>
  <c r="AC24" i="4"/>
  <c r="AI93" i="4" l="1"/>
  <c r="AJ105" i="4"/>
  <c r="AI105" i="4" s="1"/>
  <c r="AK28" i="4" s="1"/>
  <c r="V137" i="4"/>
  <c r="AA137" i="4" s="1"/>
  <c r="A138" i="4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K24" i="4" l="1"/>
  <c r="AK175" i="4"/>
  <c r="AK358" i="4"/>
  <c r="AK780" i="4"/>
  <c r="AK196" i="4"/>
  <c r="AK657" i="4"/>
  <c r="AK568" i="4"/>
  <c r="AK161" i="4"/>
  <c r="AK183" i="4"/>
  <c r="AK343" i="4"/>
  <c r="AK272" i="4"/>
  <c r="AK404" i="4"/>
  <c r="AK516" i="4"/>
  <c r="AK403" i="4"/>
  <c r="AK534" i="4"/>
  <c r="AK711" i="4"/>
  <c r="AK781" i="4"/>
  <c r="AK603" i="4"/>
  <c r="AK375" i="4"/>
  <c r="AK174" i="4"/>
  <c r="AK453" i="4"/>
  <c r="AK604" i="4"/>
  <c r="AK410" i="4"/>
  <c r="AK708" i="4"/>
  <c r="AK770" i="4"/>
  <c r="AK736" i="4"/>
  <c r="AK107" i="4"/>
  <c r="AK259" i="4"/>
  <c r="AK653" i="4"/>
  <c r="AK190" i="4"/>
  <c r="AK110" i="4"/>
  <c r="AK144" i="4"/>
  <c r="AK390" i="4"/>
  <c r="AK807" i="4"/>
  <c r="AK504" i="4"/>
  <c r="AK323" i="4"/>
  <c r="AK810" i="4"/>
  <c r="AK151" i="4"/>
  <c r="AK105" i="4"/>
  <c r="AK301" i="4"/>
  <c r="AK279" i="4"/>
  <c r="AK611" i="4"/>
  <c r="AK474" i="4"/>
  <c r="AK663" i="4"/>
  <c r="AK17" i="4"/>
  <c r="AK512" i="4"/>
  <c r="AK447" i="4"/>
  <c r="AK19" i="4"/>
  <c r="AK229" i="4"/>
  <c r="AK353" i="4"/>
  <c r="AK158" i="4"/>
  <c r="AK559" i="4"/>
  <c r="AK499" i="4"/>
  <c r="AK710" i="4"/>
  <c r="AK115" i="4"/>
  <c r="AK731" i="4"/>
  <c r="AK551" i="4"/>
  <c r="AK147" i="4"/>
  <c r="AK569" i="4"/>
  <c r="AK752" i="4"/>
  <c r="AK677" i="4"/>
  <c r="AK724" i="4"/>
  <c r="AK426" i="4"/>
  <c r="AK625" i="4"/>
  <c r="AK515" i="4"/>
  <c r="AK182" i="4"/>
  <c r="AK231" i="4"/>
  <c r="AK637" i="4"/>
  <c r="AK51" i="4"/>
  <c r="AK529" i="4"/>
  <c r="AK16" i="4"/>
  <c r="AK13" i="4"/>
  <c r="AK764" i="4"/>
  <c r="AK758" i="4"/>
  <c r="AK652" i="4"/>
  <c r="AK438" i="4"/>
  <c r="AK645" i="4"/>
  <c r="AK537" i="4"/>
  <c r="AK188" i="4"/>
  <c r="AK243" i="4"/>
  <c r="AK139" i="4"/>
  <c r="AK27" i="4"/>
  <c r="AK86" i="4"/>
  <c r="AK203" i="4"/>
  <c r="AK577" i="4"/>
  <c r="AK787" i="4"/>
  <c r="AK741" i="4"/>
  <c r="AK702" i="4"/>
  <c r="AK684" i="4"/>
  <c r="AK622" i="4"/>
  <c r="AK666" i="4"/>
  <c r="AK475" i="4"/>
  <c r="AK482" i="4"/>
  <c r="AK612" i="4"/>
  <c r="AK396" i="4"/>
  <c r="AK509" i="4"/>
  <c r="AK595" i="4"/>
  <c r="AK328" i="4"/>
  <c r="AK202" i="4"/>
  <c r="AK560" i="4"/>
  <c r="AK271" i="4"/>
  <c r="AK437" i="4"/>
  <c r="AK167" i="4"/>
  <c r="AK209" i="4"/>
  <c r="AK261" i="4"/>
  <c r="AK61" i="4"/>
  <c r="AK169" i="4"/>
  <c r="AK80" i="4"/>
  <c r="AK78" i="4"/>
  <c r="AK106" i="4"/>
  <c r="AK87" i="4"/>
  <c r="AK226" i="4"/>
  <c r="AK545" i="4"/>
  <c r="AK789" i="4"/>
  <c r="AK744" i="4"/>
  <c r="AK719" i="4"/>
  <c r="AK669" i="4"/>
  <c r="AK542" i="4"/>
  <c r="AK794" i="4"/>
  <c r="AK427" i="4"/>
  <c r="AK434" i="4"/>
  <c r="AK548" i="4"/>
  <c r="AK636" i="4"/>
  <c r="AK484" i="4"/>
  <c r="AK563" i="4"/>
  <c r="AK312" i="4"/>
  <c r="AK194" i="4"/>
  <c r="AK493" i="4"/>
  <c r="AK255" i="4"/>
  <c r="AK118" i="4"/>
  <c r="AK195" i="4"/>
  <c r="AK273" i="4"/>
  <c r="AK285" i="4"/>
  <c r="AK57" i="4"/>
  <c r="AK153" i="4"/>
  <c r="AK84" i="4"/>
  <c r="AK325" i="4"/>
  <c r="AK804" i="4"/>
  <c r="AK667" i="4"/>
  <c r="AK665" i="4"/>
  <c r="AK478" i="4"/>
  <c r="AK382" i="4"/>
  <c r="AK613" i="4"/>
  <c r="AK212" i="4"/>
  <c r="AK283" i="4"/>
  <c r="AK217" i="4"/>
  <c r="AK306" i="4"/>
  <c r="AK26" i="4"/>
  <c r="AK727" i="4"/>
  <c r="AK676" i="4"/>
  <c r="AK696" i="4"/>
  <c r="AK398" i="4"/>
  <c r="AK588" i="4"/>
  <c r="AK416" i="4"/>
  <c r="AK544" i="4"/>
  <c r="AK523" i="4"/>
  <c r="AK799" i="4"/>
  <c r="AK714" i="4"/>
  <c r="AK634" i="4"/>
  <c r="AK503" i="4"/>
  <c r="AK650" i="4"/>
  <c r="AK572" i="4"/>
  <c r="AK373" i="4"/>
  <c r="AK160" i="4"/>
  <c r="AK140" i="4"/>
  <c r="AK355" i="4"/>
  <c r="AK46" i="4"/>
  <c r="AK85" i="4"/>
  <c r="AK756" i="4"/>
  <c r="AK681" i="4"/>
  <c r="AK730" i="4"/>
  <c r="AK430" i="4"/>
  <c r="AK631" i="4"/>
  <c r="AK521" i="4"/>
  <c r="AK184" i="4"/>
  <c r="AK235" i="4"/>
  <c r="AK121" i="4"/>
  <c r="AK50" i="4"/>
  <c r="AK33" i="4"/>
  <c r="AK116" i="4"/>
  <c r="AK58" i="4"/>
  <c r="AK640" i="4"/>
  <c r="AK635" i="4"/>
  <c r="AK793" i="4"/>
  <c r="AK723" i="4"/>
  <c r="AK546" i="4"/>
  <c r="AK415" i="4"/>
  <c r="AK532" i="4"/>
  <c r="AK425" i="4"/>
  <c r="AK284" i="4"/>
  <c r="AK392" i="4"/>
  <c r="AK329" i="4"/>
  <c r="AK133" i="4"/>
  <c r="AK68" i="4"/>
  <c r="AK552" i="4"/>
  <c r="AK811" i="4"/>
  <c r="AK726" i="4"/>
  <c r="AK768" i="4"/>
  <c r="AK649" i="4"/>
  <c r="AK253" i="4"/>
  <c r="AK44" i="4"/>
  <c r="AK381" i="4"/>
  <c r="AK668" i="4"/>
  <c r="AK181" i="4"/>
  <c r="AK432" i="4"/>
  <c r="AK384" i="4"/>
  <c r="AK691" i="4"/>
  <c r="AK371" i="4"/>
  <c r="AK100" i="4"/>
  <c r="AK206" i="4"/>
  <c r="AK208" i="4"/>
  <c r="AK378" i="4"/>
  <c r="AK664" i="4"/>
  <c r="AK800" i="4"/>
  <c r="AK214" i="4"/>
  <c r="AK489" i="4"/>
  <c r="AK693" i="4"/>
  <c r="AK145" i="4"/>
  <c r="AK39" i="4"/>
  <c r="AK138" i="4"/>
  <c r="AK369" i="4"/>
  <c r="AK644" i="4"/>
  <c r="AK630" i="4"/>
  <c r="AK795" i="4"/>
  <c r="AK302" i="4"/>
  <c r="AK566" i="4"/>
  <c r="AK304" i="4"/>
  <c r="AK346" i="4"/>
  <c r="AK119" i="4"/>
  <c r="AK797" i="4"/>
  <c r="AK734" i="4"/>
  <c r="AK550" i="4"/>
  <c r="AK419" i="4"/>
  <c r="AK533" i="4"/>
  <c r="AK436" i="4"/>
  <c r="AK288" i="4"/>
  <c r="AK397" i="4"/>
  <c r="AK334" i="4"/>
  <c r="AK143" i="4"/>
  <c r="AK104" i="4"/>
  <c r="AK520" i="4"/>
  <c r="AK298" i="4"/>
  <c r="AK135" i="4"/>
  <c r="AK809" i="4"/>
  <c r="AK782" i="4"/>
  <c r="AK562" i="4"/>
  <c r="AK431" i="4"/>
  <c r="AK549" i="4"/>
  <c r="AK457" i="4"/>
  <c r="AK300" i="4"/>
  <c r="AK456" i="4"/>
  <c r="AK359" i="4"/>
  <c r="AK171" i="4"/>
  <c r="AK64" i="4"/>
  <c r="AK34" i="4"/>
  <c r="AK141" i="4"/>
  <c r="AK309" i="4"/>
  <c r="AK314" i="4"/>
  <c r="AK805" i="4"/>
  <c r="AK760" i="4"/>
  <c r="AK766" i="4"/>
  <c r="AK742" i="4"/>
  <c r="AK558" i="4"/>
  <c r="AK716" i="4"/>
  <c r="AK411" i="4"/>
  <c r="AK418" i="4"/>
  <c r="AK519" i="4"/>
  <c r="AK615" i="4"/>
  <c r="AK388" i="4"/>
  <c r="AK421" i="4"/>
  <c r="AK264" i="4"/>
  <c r="AK170" i="4"/>
  <c r="AK335" i="4"/>
  <c r="AK207" i="4"/>
  <c r="AK262" i="4"/>
  <c r="AK367" i="4"/>
  <c r="AK413" i="4"/>
  <c r="AK45" i="4"/>
  <c r="AK98" i="4"/>
  <c r="AK592" i="4"/>
  <c r="AK293" i="4"/>
  <c r="AK250" i="4"/>
  <c r="AK201" i="4"/>
  <c r="AK127" i="4"/>
  <c r="AK75" i="4"/>
  <c r="AK771" i="4"/>
  <c r="AK808" i="4"/>
  <c r="AK721" i="4"/>
  <c r="AK671" i="4"/>
  <c r="AK606" i="4"/>
  <c r="AK682" i="4"/>
  <c r="AK491" i="4"/>
  <c r="AK498" i="4"/>
  <c r="AK633" i="4"/>
  <c r="AK428" i="4"/>
  <c r="AK573" i="4"/>
  <c r="AK380" i="4"/>
  <c r="AK377" i="4"/>
  <c r="AK248" i="4"/>
  <c r="AK162" i="4"/>
  <c r="AK319" i="4"/>
  <c r="AK142" i="4"/>
  <c r="AK286" i="4"/>
  <c r="AK539" i="4"/>
  <c r="AK477" i="4"/>
  <c r="AK41" i="4"/>
  <c r="AK94" i="4"/>
  <c r="AK25" i="4"/>
  <c r="AK185" i="4"/>
  <c r="AK767" i="4"/>
  <c r="AK717" i="4"/>
  <c r="AK602" i="4"/>
  <c r="AK471" i="4"/>
  <c r="AK607" i="4"/>
  <c r="AK525" i="4"/>
  <c r="AK340" i="4"/>
  <c r="AK600" i="4"/>
  <c r="AK124" i="4"/>
  <c r="AK294" i="4"/>
  <c r="AK54" i="4"/>
  <c r="AK769" i="4"/>
  <c r="AK699" i="4"/>
  <c r="AK522" i="4"/>
  <c r="AK391" i="4"/>
  <c r="AK481" i="4"/>
  <c r="AK386" i="4"/>
  <c r="AK260" i="4"/>
  <c r="AK148" i="4"/>
  <c r="AK42" i="4"/>
  <c r="AK753" i="4"/>
  <c r="AK688" i="4"/>
  <c r="AK506" i="4"/>
  <c r="AK648" i="4"/>
  <c r="AK449" i="4"/>
  <c r="AK376" i="4"/>
  <c r="AK244" i="4"/>
  <c r="AK315" i="4"/>
  <c r="AK258" i="4"/>
  <c r="AK400" i="4"/>
  <c r="AK99" i="4"/>
  <c r="AK801" i="4"/>
  <c r="AK750" i="4"/>
  <c r="AK554" i="4"/>
  <c r="AK423" i="4"/>
  <c r="AK535" i="4"/>
  <c r="AK441" i="4"/>
  <c r="AK292" i="4"/>
  <c r="AK424" i="4"/>
  <c r="AK345" i="4"/>
  <c r="AK155" i="4"/>
  <c r="AK103" i="4"/>
  <c r="AK168" i="4"/>
  <c r="AK230" i="4"/>
  <c r="AK81" i="4"/>
  <c r="AK165" i="4"/>
  <c r="AK247" i="4"/>
  <c r="AK164" i="4"/>
  <c r="AK72" i="4"/>
  <c r="AK252" i="4"/>
  <c r="AK619" i="4"/>
  <c r="AK289" i="4"/>
  <c r="AK524" i="4"/>
  <c r="AK713" i="4"/>
  <c r="AK316" i="4"/>
  <c r="AK108" i="4"/>
  <c r="AK254" i="4"/>
  <c r="AK444" i="4"/>
  <c r="AK749" i="4"/>
  <c r="AK798" i="4"/>
  <c r="AK55" i="4"/>
  <c r="AK79" i="4"/>
  <c r="AK679" i="4"/>
  <c r="AK490" i="4"/>
  <c r="AK356" i="4"/>
  <c r="AK295" i="4"/>
  <c r="AK333" i="4"/>
  <c r="AK157" i="4"/>
  <c r="AK706" i="4"/>
  <c r="AK495" i="4"/>
  <c r="AK557" i="4"/>
  <c r="AK156" i="4"/>
  <c r="AK342" i="4"/>
  <c r="AK101" i="4"/>
  <c r="AK774" i="4"/>
  <c r="AK218" i="4"/>
  <c r="AK575" i="4"/>
  <c r="AK173" i="4"/>
  <c r="AK465" i="4"/>
  <c r="AK73" i="4"/>
  <c r="AK122" i="4"/>
  <c r="AK601" i="4"/>
  <c r="AK763" i="4"/>
  <c r="AK567" i="4"/>
  <c r="AK113" i="4"/>
  <c r="AK311" i="4"/>
  <c r="AK642" i="4"/>
  <c r="AK63" i="4"/>
  <c r="AK435" i="4"/>
  <c r="AK643" i="4"/>
  <c r="AK779" i="4"/>
  <c r="AK614" i="4"/>
  <c r="AK623" i="4"/>
  <c r="AK352" i="4"/>
  <c r="AK130" i="4"/>
  <c r="AK67" i="4"/>
  <c r="AK112" i="4"/>
  <c r="AK74" i="4"/>
  <c r="AK686" i="4"/>
  <c r="AK502" i="4"/>
  <c r="AK368" i="4"/>
  <c r="AK307" i="4"/>
  <c r="AK363" i="4"/>
  <c r="AK31" i="4"/>
  <c r="AK277" i="4"/>
  <c r="AK755" i="4"/>
  <c r="AK705" i="4"/>
  <c r="AK590" i="4"/>
  <c r="AK443" i="4"/>
  <c r="AK565" i="4"/>
  <c r="AK452" i="4"/>
  <c r="AK296" i="4"/>
  <c r="AK429" i="4"/>
  <c r="AK318" i="4"/>
  <c r="AK125" i="4"/>
  <c r="AK69" i="4"/>
  <c r="AK88" i="4"/>
  <c r="AK114" i="4"/>
  <c r="AK513" i="4"/>
  <c r="AK757" i="4"/>
  <c r="AK690" i="4"/>
  <c r="AK510" i="4"/>
  <c r="AK395" i="4"/>
  <c r="AK492" i="4"/>
  <c r="AK420" i="4"/>
  <c r="AK280" i="4"/>
  <c r="AK351" i="4"/>
  <c r="AK350" i="4"/>
  <c r="AK163" i="4"/>
  <c r="AK65" i="4"/>
  <c r="AK92" i="4"/>
  <c r="AK740" i="4"/>
  <c r="AK712" i="4"/>
  <c r="AK609" i="4"/>
  <c r="AK176" i="4"/>
  <c r="AK589" i="4"/>
  <c r="AK751" i="4"/>
  <c r="AK586" i="4"/>
  <c r="AK585" i="4"/>
  <c r="AK324" i="4"/>
  <c r="AK464" i="4"/>
  <c r="AK685" i="4"/>
  <c r="AK439" i="4"/>
  <c r="AK473" i="4"/>
  <c r="AK488" i="4"/>
  <c r="AK193" i="4"/>
  <c r="AK783" i="4"/>
  <c r="AK618" i="4"/>
  <c r="AK628" i="4"/>
  <c r="AK357" i="4"/>
  <c r="AK132" i="4"/>
  <c r="AK66" i="4"/>
  <c r="AK189" i="4"/>
  <c r="AK725" i="4"/>
  <c r="AK670" i="4"/>
  <c r="AK422" i="4"/>
  <c r="AK540" i="4"/>
  <c r="AK220" i="4"/>
  <c r="AK227" i="4"/>
  <c r="AK442" i="4"/>
  <c r="AK454" i="4"/>
  <c r="AK646" i="4"/>
  <c r="AK97" i="4"/>
  <c r="AK514" i="4"/>
  <c r="AK246" i="4"/>
  <c r="AK584" i="4"/>
  <c r="AK467" i="4"/>
  <c r="AK60" i="4"/>
  <c r="AK578" i="4"/>
  <c r="AK71" i="4"/>
  <c r="AK240" i="4"/>
  <c r="AK786" i="4"/>
  <c r="AK571" i="4"/>
  <c r="AK468" i="4"/>
  <c r="AK265" i="4"/>
  <c r="AK547" i="4"/>
  <c r="AK761" i="4"/>
  <c r="AK469" i="4"/>
  <c r="AK687" i="4"/>
  <c r="AK733" i="4"/>
  <c r="AK412" i="4"/>
  <c r="AK237" i="4"/>
  <c r="AK21" i="4"/>
  <c r="AK745" i="4"/>
  <c r="AK433" i="4"/>
  <c r="AK249" i="4"/>
  <c r="AK90" i="4"/>
  <c r="AK408" i="4"/>
  <c r="AK703" i="4"/>
  <c r="AK656" i="4"/>
  <c r="AK762" i="4"/>
  <c r="AK364" i="4"/>
  <c r="AK186" i="4"/>
  <c r="AK134" i="4"/>
  <c r="AK317" i="4"/>
  <c r="AK242" i="4"/>
  <c r="AK330" i="4"/>
  <c r="AK111" i="4"/>
  <c r="AK718" i="4"/>
  <c r="AK574" i="4"/>
  <c r="AK466" i="4"/>
  <c r="AK593" i="4"/>
  <c r="AK344" i="4"/>
  <c r="AK287" i="4"/>
  <c r="AK129" i="4"/>
  <c r="AK49" i="4"/>
  <c r="AK197" i="4"/>
  <c r="AK802" i="4"/>
  <c r="AK517" i="4"/>
  <c r="AK347" i="4"/>
  <c r="AK38" i="4"/>
  <c r="AK651" i="4"/>
  <c r="AK366" i="4"/>
  <c r="AK331" i="4"/>
  <c r="AK772" i="4"/>
  <c r="AK446" i="4"/>
  <c r="AK308" i="4"/>
  <c r="AK159" i="4"/>
  <c r="AK737" i="4"/>
  <c r="AK487" i="4"/>
  <c r="AK360" i="4"/>
  <c r="AK241" i="4"/>
  <c r="AK89" i="4"/>
  <c r="AK221" i="4"/>
  <c r="AK187" i="4"/>
  <c r="AK748" i="4"/>
  <c r="AK720" i="4"/>
  <c r="AK401" i="4"/>
  <c r="AK348" i="4"/>
  <c r="AK128" i="4"/>
  <c r="AK322" i="4"/>
  <c r="AK131" i="4"/>
  <c r="AK697" i="4"/>
  <c r="AK582" i="4"/>
  <c r="AK451" i="4"/>
  <c r="AK580" i="4"/>
  <c r="AK500" i="4"/>
  <c r="AK320" i="4"/>
  <c r="AK528" i="4"/>
  <c r="AK501" i="4"/>
  <c r="AK225" i="4"/>
  <c r="AK59" i="4"/>
  <c r="AK238" i="4"/>
  <c r="AK77" i="4"/>
  <c r="AK15" i="4"/>
  <c r="AK759" i="4"/>
  <c r="AK709" i="4"/>
  <c r="AK594" i="4"/>
  <c r="AK463" i="4"/>
  <c r="AK596" i="4"/>
  <c r="AK511" i="4"/>
  <c r="AK332" i="4"/>
  <c r="AK576" i="4"/>
  <c r="AK120" i="4"/>
  <c r="AK278" i="4"/>
  <c r="AK56" i="4"/>
  <c r="AK440" i="4"/>
  <c r="AK791" i="4"/>
  <c r="AK639" i="4"/>
  <c r="AK136" i="4"/>
  <c r="AK82" i="4"/>
  <c r="AK728" i="4"/>
  <c r="AK556" i="4"/>
  <c r="AK239" i="4"/>
  <c r="AK213" i="4"/>
  <c r="AK638" i="4"/>
  <c r="AK616" i="4"/>
  <c r="AK32" i="4"/>
  <c r="AK117" i="4"/>
  <c r="AK200" i="4"/>
  <c r="AK405" i="4"/>
  <c r="AK299" i="4"/>
  <c r="AK20" i="4"/>
  <c r="AK583" i="4"/>
  <c r="AK507" i="4"/>
  <c r="AK282" i="4"/>
  <c r="AK732" i="4"/>
  <c r="AK599" i="4"/>
  <c r="AK172" i="4"/>
  <c r="AK383" i="4"/>
  <c r="AK47" i="4"/>
  <c r="AK743" i="4"/>
  <c r="AK215" i="4"/>
  <c r="AK561" i="4"/>
  <c r="AK694" i="4"/>
  <c r="AK541" i="4"/>
  <c r="AK321" i="4"/>
  <c r="AK626" i="4"/>
  <c r="AK365" i="4"/>
  <c r="AK177" i="4"/>
  <c r="AK773" i="4"/>
  <c r="AK655" i="4"/>
  <c r="AK641" i="4"/>
  <c r="AK460" i="4"/>
  <c r="AK531" i="4"/>
  <c r="AK154" i="4"/>
  <c r="AK222" i="4"/>
  <c r="AK37" i="4"/>
  <c r="AK29" i="4"/>
  <c r="AK83" i="4"/>
  <c r="AK803" i="4"/>
  <c r="AK689" i="4"/>
  <c r="AK661" i="4"/>
  <c r="AK402" i="4"/>
  <c r="AK527" i="4"/>
  <c r="AK216" i="4"/>
  <c r="AK223" i="4"/>
  <c r="AK337" i="4"/>
  <c r="AK102" i="4"/>
  <c r="AK587" i="4"/>
  <c r="AK538" i="4"/>
  <c r="AK409" i="4"/>
  <c r="AK219" i="4"/>
  <c r="AK70" i="4"/>
  <c r="AK660" i="4"/>
  <c r="AK508" i="4"/>
  <c r="AK281" i="4"/>
  <c r="AK790" i="4"/>
  <c r="AK564" i="4"/>
  <c r="AK192" i="4"/>
  <c r="AK257" i="4"/>
  <c r="AK698" i="4"/>
  <c r="AK494" i="4"/>
  <c r="AK228" i="4"/>
  <c r="AK326" i="4"/>
  <c r="AK267" i="4"/>
  <c r="AK675" i="4"/>
  <c r="AK479" i="4"/>
  <c r="AK620" i="4"/>
  <c r="AK180" i="4"/>
  <c r="AK233" i="4"/>
  <c r="AK36" i="4"/>
  <c r="AK747" i="4"/>
  <c r="AK695" i="4"/>
  <c r="AK518" i="4"/>
  <c r="AK387" i="4"/>
  <c r="AK476" i="4"/>
  <c r="AK385" i="4"/>
  <c r="AK256" i="4"/>
  <c r="AK327" i="4"/>
  <c r="AK270" i="4"/>
  <c r="AK445" i="4"/>
  <c r="AK96" i="4"/>
  <c r="AK608" i="4"/>
  <c r="AK210" i="4"/>
  <c r="AK205" i="4"/>
  <c r="AK777" i="4"/>
  <c r="AK707" i="4"/>
  <c r="AK530" i="4"/>
  <c r="AK399" i="4"/>
  <c r="AK497" i="4"/>
  <c r="AK393" i="4"/>
  <c r="AK268" i="4"/>
  <c r="AK339" i="4"/>
  <c r="AK297" i="4"/>
  <c r="AK496" i="4"/>
  <c r="AK93" i="4"/>
  <c r="AK459" i="4"/>
  <c r="AK14" i="4"/>
  <c r="AK414" i="4"/>
  <c r="AK462" i="4"/>
  <c r="AK553" i="4"/>
  <c r="AK678" i="4"/>
  <c r="AK30" i="4"/>
  <c r="AK389" i="4"/>
  <c r="AK43" i="4"/>
  <c r="AK76" i="4"/>
  <c r="AK738" i="4"/>
  <c r="AK406" i="4"/>
  <c r="AK555" i="4"/>
  <c r="AK722" i="4"/>
  <c r="AK336" i="4"/>
  <c r="AK379" i="4"/>
  <c r="AK461" i="4"/>
  <c r="AK472" i="4"/>
  <c r="AK674" i="4"/>
  <c r="AK224" i="4"/>
  <c r="AK754" i="4"/>
  <c r="AK236" i="4"/>
  <c r="AK48" i="4"/>
  <c r="AK23" i="4"/>
  <c r="AK341" i="4"/>
  <c r="AK792" i="4"/>
  <c r="AK680" i="4"/>
  <c r="AK746" i="4"/>
  <c r="AK354" i="4"/>
  <c r="AK361" i="4"/>
  <c r="AK303" i="4"/>
  <c r="AK605" i="4"/>
  <c r="AK53" i="4"/>
  <c r="AK536" i="4"/>
  <c r="AK91" i="4"/>
  <c r="AK739" i="4"/>
  <c r="AK806" i="4"/>
  <c r="AK700" i="4"/>
  <c r="AK591" i="4"/>
  <c r="AK627" i="4"/>
  <c r="AK178" i="4"/>
  <c r="AK126" i="4"/>
  <c r="AK349" i="4"/>
  <c r="AK234" i="4"/>
  <c r="AK785" i="4"/>
  <c r="AK407" i="4"/>
  <c r="AK480" i="4"/>
  <c r="AK313" i="4"/>
  <c r="AK788" i="4"/>
  <c r="AK455" i="4"/>
  <c r="AK581" i="4"/>
  <c r="AK95" i="4"/>
  <c r="AK570" i="4"/>
  <c r="AK778" i="4"/>
  <c r="AK251" i="4"/>
  <c r="AK62" i="4"/>
  <c r="AK683" i="4"/>
  <c r="AK417" i="4"/>
  <c r="AK152" i="4"/>
  <c r="AK338" i="4"/>
  <c r="AK274" i="4"/>
  <c r="AK775" i="4"/>
  <c r="AK673" i="4"/>
  <c r="AK486" i="4"/>
  <c r="AK629" i="4"/>
  <c r="AK632" i="4"/>
  <c r="AK621" i="4"/>
  <c r="AK52" i="4"/>
  <c r="AK18" i="4"/>
  <c r="AK765" i="4"/>
  <c r="AK647" i="4"/>
  <c r="AK658" i="4"/>
  <c r="AK458" i="4"/>
  <c r="AK362" i="4"/>
  <c r="AK579" i="4"/>
  <c r="AK198" i="4"/>
  <c r="AK263" i="4"/>
  <c r="AK179" i="4"/>
  <c r="AK269" i="4"/>
  <c r="AK109" i="4"/>
  <c r="AK624" i="4"/>
  <c r="AK796" i="4"/>
  <c r="AK659" i="4"/>
  <c r="AK662" i="4"/>
  <c r="AK470" i="4"/>
  <c r="AK374" i="4"/>
  <c r="AK597" i="4"/>
  <c r="AK204" i="4"/>
  <c r="AK275" i="4"/>
  <c r="AK199" i="4"/>
  <c r="AK290" i="4"/>
  <c r="AK266" i="4"/>
  <c r="AK598" i="4"/>
  <c r="AK372" i="4"/>
  <c r="AK483" i="4"/>
  <c r="AK150" i="4"/>
  <c r="AK35" i="4"/>
  <c r="AK526" i="4"/>
  <c r="AK450" i="4"/>
  <c r="AK232" i="4"/>
  <c r="AK305" i="4"/>
  <c r="AK137" i="4"/>
  <c r="AK191" i="4"/>
  <c r="AK776" i="4"/>
  <c r="AK370" i="4"/>
  <c r="AK485" i="4"/>
  <c r="AK245" i="4"/>
  <c r="AK715" i="4"/>
  <c r="AK276" i="4"/>
  <c r="AK701" i="4"/>
  <c r="AK735" i="4"/>
  <c r="AK654" i="4"/>
  <c r="AK123" i="4"/>
  <c r="AK543" i="4"/>
  <c r="AK22" i="4"/>
  <c r="AK729" i="4"/>
  <c r="AK610" i="4"/>
  <c r="AK617" i="4"/>
  <c r="AK505" i="4"/>
  <c r="AK291" i="4"/>
  <c r="AK310" i="4"/>
  <c r="AK784" i="4"/>
  <c r="AK672" i="4"/>
  <c r="AK692" i="4"/>
  <c r="AK394" i="4"/>
  <c r="AK166" i="4"/>
  <c r="AK146" i="4"/>
  <c r="AK704" i="4"/>
  <c r="AK448" i="4"/>
  <c r="AK211" i="4"/>
  <c r="AK40" i="4"/>
  <c r="A150" i="4"/>
  <c r="A151" i="4" s="1"/>
  <c r="A152" i="4" s="1"/>
  <c r="A153" i="4" s="1"/>
  <c r="V149" i="4"/>
  <c r="AA149" i="4" s="1"/>
  <c r="A154" i="4" l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S153" i="4"/>
  <c r="AA153" i="4" s="1"/>
  <c r="AC15" i="4" s="1"/>
  <c r="A177" i="4" l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V176" i="4"/>
  <c r="AA176" i="4" s="1"/>
  <c r="V187" i="4" l="1"/>
  <c r="AA187" i="4" s="1"/>
  <c r="A188" i="4"/>
  <c r="A189" i="4" s="1"/>
  <c r="A190" i="4" s="1"/>
  <c r="A191" i="4" s="1"/>
  <c r="A192" i="4" s="1"/>
  <c r="A193" i="4" s="1"/>
  <c r="A194" i="4" s="1"/>
  <c r="A195" i="4" l="1"/>
  <c r="V194" i="4"/>
  <c r="AA194" i="4" s="1"/>
  <c r="V195" i="4" l="1"/>
  <c r="AA195" i="4" s="1"/>
  <c r="A196" i="4"/>
  <c r="A197" i="4" l="1"/>
  <c r="A198" i="4" s="1"/>
  <c r="A199" i="4" s="1"/>
  <c r="A200" i="4" s="1"/>
  <c r="A201" i="4" s="1"/>
  <c r="A202" i="4" s="1"/>
  <c r="A203" i="4" s="1"/>
  <c r="V196" i="4"/>
  <c r="AA196" i="4" s="1"/>
  <c r="V203" i="4" l="1"/>
  <c r="AA203" i="4" s="1"/>
  <c r="A204" i="4"/>
  <c r="V204" i="4" s="1"/>
  <c r="AA204" i="4" s="1"/>
  <c r="AI795" i="3" l="1"/>
  <c r="AH795" i="3" s="1"/>
  <c r="Z795" i="3"/>
  <c r="Y795" i="3"/>
  <c r="X795" i="3"/>
  <c r="W795" i="3"/>
  <c r="V795" i="3"/>
  <c r="U795" i="3"/>
  <c r="T795" i="3"/>
  <c r="S795" i="3"/>
  <c r="R795" i="3"/>
  <c r="Q795" i="3"/>
  <c r="P795" i="3"/>
  <c r="O795" i="3"/>
  <c r="N795" i="3"/>
  <c r="M795" i="3"/>
  <c r="L795" i="3"/>
  <c r="I795" i="3"/>
  <c r="AI794" i="3"/>
  <c r="AH794" i="3" s="1"/>
  <c r="Z794" i="3"/>
  <c r="Y794" i="3"/>
  <c r="X794" i="3"/>
  <c r="W794" i="3"/>
  <c r="V794" i="3"/>
  <c r="U794" i="3"/>
  <c r="T794" i="3"/>
  <c r="S794" i="3"/>
  <c r="R794" i="3"/>
  <c r="Q794" i="3"/>
  <c r="P794" i="3"/>
  <c r="O794" i="3"/>
  <c r="N794" i="3"/>
  <c r="M794" i="3"/>
  <c r="L794" i="3"/>
  <c r="I794" i="3"/>
  <c r="AI793" i="3"/>
  <c r="AH793" i="3" s="1"/>
  <c r="Z793" i="3"/>
  <c r="Y793" i="3"/>
  <c r="X793" i="3"/>
  <c r="W793" i="3"/>
  <c r="V793" i="3"/>
  <c r="U793" i="3"/>
  <c r="T793" i="3"/>
  <c r="S793" i="3"/>
  <c r="R793" i="3"/>
  <c r="Q793" i="3"/>
  <c r="P793" i="3"/>
  <c r="O793" i="3"/>
  <c r="N793" i="3"/>
  <c r="M793" i="3"/>
  <c r="L793" i="3"/>
  <c r="I793" i="3"/>
  <c r="AI792" i="3"/>
  <c r="AH792" i="3" s="1"/>
  <c r="Z792" i="3"/>
  <c r="Y792" i="3"/>
  <c r="X792" i="3"/>
  <c r="W792" i="3"/>
  <c r="V792" i="3"/>
  <c r="U792" i="3"/>
  <c r="T792" i="3"/>
  <c r="S792" i="3"/>
  <c r="R792" i="3"/>
  <c r="Q792" i="3"/>
  <c r="P792" i="3"/>
  <c r="O792" i="3"/>
  <c r="N792" i="3"/>
  <c r="M792" i="3"/>
  <c r="L792" i="3"/>
  <c r="I792" i="3"/>
  <c r="AI791" i="3"/>
  <c r="AH791" i="3" s="1"/>
  <c r="Z791" i="3"/>
  <c r="Y791" i="3"/>
  <c r="X791" i="3"/>
  <c r="W791" i="3"/>
  <c r="V791" i="3"/>
  <c r="U791" i="3"/>
  <c r="T791" i="3"/>
  <c r="S791" i="3"/>
  <c r="R791" i="3"/>
  <c r="Q791" i="3"/>
  <c r="P791" i="3"/>
  <c r="O791" i="3"/>
  <c r="N791" i="3"/>
  <c r="M791" i="3"/>
  <c r="L791" i="3"/>
  <c r="I791" i="3"/>
  <c r="AI790" i="3"/>
  <c r="AH790" i="3" s="1"/>
  <c r="Z790" i="3"/>
  <c r="Y790" i="3"/>
  <c r="X790" i="3"/>
  <c r="W790" i="3"/>
  <c r="V790" i="3"/>
  <c r="U790" i="3"/>
  <c r="T790" i="3"/>
  <c r="S790" i="3"/>
  <c r="R790" i="3"/>
  <c r="Q790" i="3"/>
  <c r="P790" i="3"/>
  <c r="O790" i="3"/>
  <c r="N790" i="3"/>
  <c r="M790" i="3"/>
  <c r="L790" i="3"/>
  <c r="I790" i="3"/>
  <c r="AI789" i="3"/>
  <c r="AH789" i="3" s="1"/>
  <c r="Z789" i="3"/>
  <c r="Y789" i="3"/>
  <c r="X789" i="3"/>
  <c r="W789" i="3"/>
  <c r="V789" i="3"/>
  <c r="U789" i="3"/>
  <c r="T789" i="3"/>
  <c r="S789" i="3"/>
  <c r="R789" i="3"/>
  <c r="Q789" i="3"/>
  <c r="P789" i="3"/>
  <c r="O789" i="3"/>
  <c r="N789" i="3"/>
  <c r="M789" i="3"/>
  <c r="L789" i="3"/>
  <c r="I789" i="3"/>
  <c r="AI788" i="3"/>
  <c r="AH788" i="3" s="1"/>
  <c r="Z788" i="3"/>
  <c r="Y788" i="3"/>
  <c r="X788" i="3"/>
  <c r="W788" i="3"/>
  <c r="V788" i="3"/>
  <c r="U788" i="3"/>
  <c r="T788" i="3"/>
  <c r="S788" i="3"/>
  <c r="R788" i="3"/>
  <c r="Q788" i="3"/>
  <c r="P788" i="3"/>
  <c r="O788" i="3"/>
  <c r="N788" i="3"/>
  <c r="M788" i="3"/>
  <c r="L788" i="3"/>
  <c r="I788" i="3"/>
  <c r="AI787" i="3"/>
  <c r="AH787" i="3" s="1"/>
  <c r="Z787" i="3"/>
  <c r="Y787" i="3"/>
  <c r="X787" i="3"/>
  <c r="W787" i="3"/>
  <c r="V787" i="3"/>
  <c r="U787" i="3"/>
  <c r="T787" i="3"/>
  <c r="S787" i="3"/>
  <c r="R787" i="3"/>
  <c r="Q787" i="3"/>
  <c r="P787" i="3"/>
  <c r="O787" i="3"/>
  <c r="N787" i="3"/>
  <c r="M787" i="3"/>
  <c r="L787" i="3"/>
  <c r="I787" i="3"/>
  <c r="AI786" i="3"/>
  <c r="AH786" i="3" s="1"/>
  <c r="Z786" i="3"/>
  <c r="Y786" i="3"/>
  <c r="X786" i="3"/>
  <c r="W786" i="3"/>
  <c r="V786" i="3"/>
  <c r="U786" i="3"/>
  <c r="T786" i="3"/>
  <c r="S786" i="3"/>
  <c r="R786" i="3"/>
  <c r="Q786" i="3"/>
  <c r="P786" i="3"/>
  <c r="O786" i="3"/>
  <c r="N786" i="3"/>
  <c r="M786" i="3"/>
  <c r="L786" i="3"/>
  <c r="I786" i="3"/>
  <c r="AI785" i="3"/>
  <c r="AH785" i="3" s="1"/>
  <c r="Z785" i="3"/>
  <c r="Y785" i="3"/>
  <c r="X785" i="3"/>
  <c r="W785" i="3"/>
  <c r="V785" i="3"/>
  <c r="U785" i="3"/>
  <c r="T785" i="3"/>
  <c r="S785" i="3"/>
  <c r="R785" i="3"/>
  <c r="Q785" i="3"/>
  <c r="P785" i="3"/>
  <c r="O785" i="3"/>
  <c r="N785" i="3"/>
  <c r="M785" i="3"/>
  <c r="L785" i="3"/>
  <c r="I785" i="3"/>
  <c r="AI784" i="3"/>
  <c r="AH784" i="3" s="1"/>
  <c r="Z784" i="3"/>
  <c r="Y784" i="3"/>
  <c r="X784" i="3"/>
  <c r="W784" i="3"/>
  <c r="V784" i="3"/>
  <c r="U784" i="3"/>
  <c r="T784" i="3"/>
  <c r="S784" i="3"/>
  <c r="R784" i="3"/>
  <c r="Q784" i="3"/>
  <c r="P784" i="3"/>
  <c r="O784" i="3"/>
  <c r="N784" i="3"/>
  <c r="M784" i="3"/>
  <c r="L784" i="3"/>
  <c r="I784" i="3"/>
  <c r="AI783" i="3"/>
  <c r="AH783" i="3" s="1"/>
  <c r="Z783" i="3"/>
  <c r="Y783" i="3"/>
  <c r="X783" i="3"/>
  <c r="W783" i="3"/>
  <c r="V783" i="3"/>
  <c r="U783" i="3"/>
  <c r="T783" i="3"/>
  <c r="S783" i="3"/>
  <c r="R783" i="3"/>
  <c r="Q783" i="3"/>
  <c r="P783" i="3"/>
  <c r="O783" i="3"/>
  <c r="N783" i="3"/>
  <c r="M783" i="3"/>
  <c r="L783" i="3"/>
  <c r="I783" i="3"/>
  <c r="AI782" i="3"/>
  <c r="AH782" i="3" s="1"/>
  <c r="Z782" i="3"/>
  <c r="Y782" i="3"/>
  <c r="X782" i="3"/>
  <c r="W782" i="3"/>
  <c r="V782" i="3"/>
  <c r="U782" i="3"/>
  <c r="T782" i="3"/>
  <c r="S782" i="3"/>
  <c r="R782" i="3"/>
  <c r="Q782" i="3"/>
  <c r="P782" i="3"/>
  <c r="O782" i="3"/>
  <c r="N782" i="3"/>
  <c r="M782" i="3"/>
  <c r="L782" i="3"/>
  <c r="I782" i="3"/>
  <c r="AI781" i="3"/>
  <c r="AH781" i="3" s="1"/>
  <c r="Z781" i="3"/>
  <c r="Y781" i="3"/>
  <c r="X781" i="3"/>
  <c r="W781" i="3"/>
  <c r="V781" i="3"/>
  <c r="U781" i="3"/>
  <c r="T781" i="3"/>
  <c r="S781" i="3"/>
  <c r="R781" i="3"/>
  <c r="Q781" i="3"/>
  <c r="P781" i="3"/>
  <c r="O781" i="3"/>
  <c r="N781" i="3"/>
  <c r="M781" i="3"/>
  <c r="L781" i="3"/>
  <c r="I781" i="3"/>
  <c r="AI780" i="3"/>
  <c r="AH780" i="3" s="1"/>
  <c r="Z780" i="3"/>
  <c r="Y780" i="3"/>
  <c r="X780" i="3"/>
  <c r="W780" i="3"/>
  <c r="V780" i="3"/>
  <c r="U780" i="3"/>
  <c r="T780" i="3"/>
  <c r="S780" i="3"/>
  <c r="R780" i="3"/>
  <c r="Q780" i="3"/>
  <c r="P780" i="3"/>
  <c r="O780" i="3"/>
  <c r="N780" i="3"/>
  <c r="M780" i="3"/>
  <c r="L780" i="3"/>
  <c r="I780" i="3"/>
  <c r="AI779" i="3"/>
  <c r="AH779" i="3" s="1"/>
  <c r="Z779" i="3"/>
  <c r="Y779" i="3"/>
  <c r="X779" i="3"/>
  <c r="W779" i="3"/>
  <c r="V779" i="3"/>
  <c r="U779" i="3"/>
  <c r="T779" i="3"/>
  <c r="S779" i="3"/>
  <c r="R779" i="3"/>
  <c r="Q779" i="3"/>
  <c r="P779" i="3"/>
  <c r="O779" i="3"/>
  <c r="N779" i="3"/>
  <c r="M779" i="3"/>
  <c r="L779" i="3"/>
  <c r="I779" i="3"/>
  <c r="AI778" i="3"/>
  <c r="AH778" i="3" s="1"/>
  <c r="Z778" i="3"/>
  <c r="Y778" i="3"/>
  <c r="X778" i="3"/>
  <c r="W778" i="3"/>
  <c r="V778" i="3"/>
  <c r="U778" i="3"/>
  <c r="T778" i="3"/>
  <c r="S778" i="3"/>
  <c r="R778" i="3"/>
  <c r="Q778" i="3"/>
  <c r="P778" i="3"/>
  <c r="O778" i="3"/>
  <c r="N778" i="3"/>
  <c r="M778" i="3"/>
  <c r="L778" i="3"/>
  <c r="I778" i="3"/>
  <c r="AI777" i="3"/>
  <c r="AH777" i="3" s="1"/>
  <c r="Z777" i="3"/>
  <c r="Y777" i="3"/>
  <c r="X777" i="3"/>
  <c r="W777" i="3"/>
  <c r="V777" i="3"/>
  <c r="U777" i="3"/>
  <c r="T777" i="3"/>
  <c r="S777" i="3"/>
  <c r="R777" i="3"/>
  <c r="Q777" i="3"/>
  <c r="P777" i="3"/>
  <c r="O777" i="3"/>
  <c r="N777" i="3"/>
  <c r="M777" i="3"/>
  <c r="L777" i="3"/>
  <c r="I777" i="3"/>
  <c r="AI776" i="3"/>
  <c r="AH776" i="3" s="1"/>
  <c r="Z776" i="3"/>
  <c r="Y776" i="3"/>
  <c r="X776" i="3"/>
  <c r="W776" i="3"/>
  <c r="V776" i="3"/>
  <c r="U776" i="3"/>
  <c r="T776" i="3"/>
  <c r="S776" i="3"/>
  <c r="R776" i="3"/>
  <c r="Q776" i="3"/>
  <c r="P776" i="3"/>
  <c r="O776" i="3"/>
  <c r="N776" i="3"/>
  <c r="M776" i="3"/>
  <c r="L776" i="3"/>
  <c r="I776" i="3"/>
  <c r="AI775" i="3"/>
  <c r="AH775" i="3" s="1"/>
  <c r="Z775" i="3"/>
  <c r="Y775" i="3"/>
  <c r="X775" i="3"/>
  <c r="W775" i="3"/>
  <c r="V775" i="3"/>
  <c r="U775" i="3"/>
  <c r="T775" i="3"/>
  <c r="S775" i="3"/>
  <c r="R775" i="3"/>
  <c r="Q775" i="3"/>
  <c r="P775" i="3"/>
  <c r="O775" i="3"/>
  <c r="N775" i="3"/>
  <c r="M775" i="3"/>
  <c r="L775" i="3"/>
  <c r="I775" i="3"/>
  <c r="AI774" i="3"/>
  <c r="AH774" i="3" s="1"/>
  <c r="Z774" i="3"/>
  <c r="Y774" i="3"/>
  <c r="X774" i="3"/>
  <c r="W774" i="3"/>
  <c r="V774" i="3"/>
  <c r="U774" i="3"/>
  <c r="T774" i="3"/>
  <c r="S774" i="3"/>
  <c r="R774" i="3"/>
  <c r="Q774" i="3"/>
  <c r="P774" i="3"/>
  <c r="O774" i="3"/>
  <c r="N774" i="3"/>
  <c r="M774" i="3"/>
  <c r="L774" i="3"/>
  <c r="I774" i="3"/>
  <c r="AI773" i="3"/>
  <c r="AH773" i="3" s="1"/>
  <c r="Z773" i="3"/>
  <c r="Y773" i="3"/>
  <c r="X773" i="3"/>
  <c r="W773" i="3"/>
  <c r="V773" i="3"/>
  <c r="U773" i="3"/>
  <c r="T773" i="3"/>
  <c r="S773" i="3"/>
  <c r="R773" i="3"/>
  <c r="Q773" i="3"/>
  <c r="P773" i="3"/>
  <c r="O773" i="3"/>
  <c r="N773" i="3"/>
  <c r="M773" i="3"/>
  <c r="L773" i="3"/>
  <c r="I773" i="3"/>
  <c r="AI772" i="3"/>
  <c r="AH772" i="3" s="1"/>
  <c r="Z772" i="3"/>
  <c r="Y772" i="3"/>
  <c r="X772" i="3"/>
  <c r="W772" i="3"/>
  <c r="V772" i="3"/>
  <c r="U772" i="3"/>
  <c r="T772" i="3"/>
  <c r="S772" i="3"/>
  <c r="R772" i="3"/>
  <c r="Q772" i="3"/>
  <c r="P772" i="3"/>
  <c r="O772" i="3"/>
  <c r="N772" i="3"/>
  <c r="M772" i="3"/>
  <c r="L772" i="3"/>
  <c r="I772" i="3"/>
  <c r="AI771" i="3"/>
  <c r="AH771" i="3" s="1"/>
  <c r="Z771" i="3"/>
  <c r="Y771" i="3"/>
  <c r="X771" i="3"/>
  <c r="W771" i="3"/>
  <c r="V771" i="3"/>
  <c r="U771" i="3"/>
  <c r="T771" i="3"/>
  <c r="S771" i="3"/>
  <c r="R771" i="3"/>
  <c r="Q771" i="3"/>
  <c r="P771" i="3"/>
  <c r="O771" i="3"/>
  <c r="N771" i="3"/>
  <c r="M771" i="3"/>
  <c r="L771" i="3"/>
  <c r="I771" i="3"/>
  <c r="AI770" i="3"/>
  <c r="AH770" i="3" s="1"/>
  <c r="Z770" i="3"/>
  <c r="Y770" i="3"/>
  <c r="X770" i="3"/>
  <c r="W770" i="3"/>
  <c r="V770" i="3"/>
  <c r="U770" i="3"/>
  <c r="T770" i="3"/>
  <c r="S770" i="3"/>
  <c r="R770" i="3"/>
  <c r="Q770" i="3"/>
  <c r="P770" i="3"/>
  <c r="O770" i="3"/>
  <c r="N770" i="3"/>
  <c r="M770" i="3"/>
  <c r="L770" i="3"/>
  <c r="I770" i="3"/>
  <c r="AI769" i="3"/>
  <c r="AH769" i="3" s="1"/>
  <c r="Z769" i="3"/>
  <c r="Y769" i="3"/>
  <c r="X769" i="3"/>
  <c r="W769" i="3"/>
  <c r="V769" i="3"/>
  <c r="U769" i="3"/>
  <c r="T769" i="3"/>
  <c r="S769" i="3"/>
  <c r="R769" i="3"/>
  <c r="Q769" i="3"/>
  <c r="P769" i="3"/>
  <c r="O769" i="3"/>
  <c r="N769" i="3"/>
  <c r="M769" i="3"/>
  <c r="L769" i="3"/>
  <c r="I769" i="3"/>
  <c r="AI768" i="3"/>
  <c r="AH768" i="3" s="1"/>
  <c r="Z768" i="3"/>
  <c r="Y768" i="3"/>
  <c r="X768" i="3"/>
  <c r="W768" i="3"/>
  <c r="V768" i="3"/>
  <c r="U768" i="3"/>
  <c r="T768" i="3"/>
  <c r="S768" i="3"/>
  <c r="R768" i="3"/>
  <c r="Q768" i="3"/>
  <c r="P768" i="3"/>
  <c r="O768" i="3"/>
  <c r="N768" i="3"/>
  <c r="M768" i="3"/>
  <c r="L768" i="3"/>
  <c r="I768" i="3"/>
  <c r="AI767" i="3"/>
  <c r="AH767" i="3" s="1"/>
  <c r="Z767" i="3"/>
  <c r="Y767" i="3"/>
  <c r="X767" i="3"/>
  <c r="W767" i="3"/>
  <c r="V767" i="3"/>
  <c r="U767" i="3"/>
  <c r="T767" i="3"/>
  <c r="S767" i="3"/>
  <c r="R767" i="3"/>
  <c r="Q767" i="3"/>
  <c r="P767" i="3"/>
  <c r="O767" i="3"/>
  <c r="N767" i="3"/>
  <c r="M767" i="3"/>
  <c r="L767" i="3"/>
  <c r="I767" i="3"/>
  <c r="AI766" i="3"/>
  <c r="AH766" i="3" s="1"/>
  <c r="Z766" i="3"/>
  <c r="Y766" i="3"/>
  <c r="X766" i="3"/>
  <c r="W766" i="3"/>
  <c r="V766" i="3"/>
  <c r="U766" i="3"/>
  <c r="T766" i="3"/>
  <c r="S766" i="3"/>
  <c r="R766" i="3"/>
  <c r="Q766" i="3"/>
  <c r="P766" i="3"/>
  <c r="O766" i="3"/>
  <c r="N766" i="3"/>
  <c r="M766" i="3"/>
  <c r="L766" i="3"/>
  <c r="I766" i="3"/>
  <c r="AI765" i="3"/>
  <c r="AH765" i="3" s="1"/>
  <c r="Z765" i="3"/>
  <c r="Y765" i="3"/>
  <c r="X765" i="3"/>
  <c r="W765" i="3"/>
  <c r="V765" i="3"/>
  <c r="U765" i="3"/>
  <c r="T765" i="3"/>
  <c r="S765" i="3"/>
  <c r="R765" i="3"/>
  <c r="Q765" i="3"/>
  <c r="P765" i="3"/>
  <c r="O765" i="3"/>
  <c r="N765" i="3"/>
  <c r="M765" i="3"/>
  <c r="L765" i="3"/>
  <c r="I765" i="3"/>
  <c r="AI764" i="3"/>
  <c r="AH764" i="3" s="1"/>
  <c r="Z764" i="3"/>
  <c r="Y764" i="3"/>
  <c r="X764" i="3"/>
  <c r="W764" i="3"/>
  <c r="V764" i="3"/>
  <c r="U764" i="3"/>
  <c r="T764" i="3"/>
  <c r="S764" i="3"/>
  <c r="R764" i="3"/>
  <c r="Q764" i="3"/>
  <c r="P764" i="3"/>
  <c r="O764" i="3"/>
  <c r="N764" i="3"/>
  <c r="M764" i="3"/>
  <c r="L764" i="3"/>
  <c r="I764" i="3"/>
  <c r="AI763" i="3"/>
  <c r="AH763" i="3" s="1"/>
  <c r="Z763" i="3"/>
  <c r="Y763" i="3"/>
  <c r="X763" i="3"/>
  <c r="W763" i="3"/>
  <c r="V763" i="3"/>
  <c r="U763" i="3"/>
  <c r="T763" i="3"/>
  <c r="S763" i="3"/>
  <c r="R763" i="3"/>
  <c r="Q763" i="3"/>
  <c r="P763" i="3"/>
  <c r="O763" i="3"/>
  <c r="N763" i="3"/>
  <c r="M763" i="3"/>
  <c r="L763" i="3"/>
  <c r="I763" i="3"/>
  <c r="AI762" i="3"/>
  <c r="AH762" i="3" s="1"/>
  <c r="Z762" i="3"/>
  <c r="Y762" i="3"/>
  <c r="X762" i="3"/>
  <c r="W762" i="3"/>
  <c r="V762" i="3"/>
  <c r="U762" i="3"/>
  <c r="T762" i="3"/>
  <c r="S762" i="3"/>
  <c r="R762" i="3"/>
  <c r="Q762" i="3"/>
  <c r="P762" i="3"/>
  <c r="O762" i="3"/>
  <c r="N762" i="3"/>
  <c r="M762" i="3"/>
  <c r="L762" i="3"/>
  <c r="I762" i="3"/>
  <c r="AI761" i="3"/>
  <c r="AH761" i="3" s="1"/>
  <c r="Z761" i="3"/>
  <c r="Y761" i="3"/>
  <c r="X761" i="3"/>
  <c r="W761" i="3"/>
  <c r="V761" i="3"/>
  <c r="U761" i="3"/>
  <c r="T761" i="3"/>
  <c r="S761" i="3"/>
  <c r="R761" i="3"/>
  <c r="Q761" i="3"/>
  <c r="P761" i="3"/>
  <c r="O761" i="3"/>
  <c r="N761" i="3"/>
  <c r="M761" i="3"/>
  <c r="L761" i="3"/>
  <c r="I761" i="3"/>
  <c r="AI760" i="3"/>
  <c r="AH760" i="3" s="1"/>
  <c r="Z760" i="3"/>
  <c r="Y760" i="3"/>
  <c r="X760" i="3"/>
  <c r="W760" i="3"/>
  <c r="V760" i="3"/>
  <c r="U760" i="3"/>
  <c r="T760" i="3"/>
  <c r="S760" i="3"/>
  <c r="R760" i="3"/>
  <c r="Q760" i="3"/>
  <c r="P760" i="3"/>
  <c r="O760" i="3"/>
  <c r="N760" i="3"/>
  <c r="M760" i="3"/>
  <c r="L760" i="3"/>
  <c r="I760" i="3"/>
  <c r="AI759" i="3"/>
  <c r="AH759" i="3" s="1"/>
  <c r="Z759" i="3"/>
  <c r="Y759" i="3"/>
  <c r="X759" i="3"/>
  <c r="W759" i="3"/>
  <c r="V759" i="3"/>
  <c r="U759" i="3"/>
  <c r="T759" i="3"/>
  <c r="S759" i="3"/>
  <c r="R759" i="3"/>
  <c r="Q759" i="3"/>
  <c r="P759" i="3"/>
  <c r="O759" i="3"/>
  <c r="N759" i="3"/>
  <c r="M759" i="3"/>
  <c r="L759" i="3"/>
  <c r="I759" i="3"/>
  <c r="AI758" i="3"/>
  <c r="AH758" i="3" s="1"/>
  <c r="Z758" i="3"/>
  <c r="Y758" i="3"/>
  <c r="X758" i="3"/>
  <c r="W758" i="3"/>
  <c r="V758" i="3"/>
  <c r="U758" i="3"/>
  <c r="T758" i="3"/>
  <c r="S758" i="3"/>
  <c r="R758" i="3"/>
  <c r="Q758" i="3"/>
  <c r="P758" i="3"/>
  <c r="O758" i="3"/>
  <c r="N758" i="3"/>
  <c r="M758" i="3"/>
  <c r="L758" i="3"/>
  <c r="I758" i="3"/>
  <c r="AI757" i="3"/>
  <c r="AH757" i="3" s="1"/>
  <c r="Z757" i="3"/>
  <c r="Y757" i="3"/>
  <c r="X757" i="3"/>
  <c r="W757" i="3"/>
  <c r="V757" i="3"/>
  <c r="U757" i="3"/>
  <c r="T757" i="3"/>
  <c r="S757" i="3"/>
  <c r="R757" i="3"/>
  <c r="Q757" i="3"/>
  <c r="P757" i="3"/>
  <c r="O757" i="3"/>
  <c r="N757" i="3"/>
  <c r="M757" i="3"/>
  <c r="L757" i="3"/>
  <c r="I757" i="3"/>
  <c r="AI756" i="3"/>
  <c r="AH756" i="3" s="1"/>
  <c r="Z756" i="3"/>
  <c r="Y756" i="3"/>
  <c r="X756" i="3"/>
  <c r="W756" i="3"/>
  <c r="V756" i="3"/>
  <c r="U756" i="3"/>
  <c r="T756" i="3"/>
  <c r="S756" i="3"/>
  <c r="R756" i="3"/>
  <c r="Q756" i="3"/>
  <c r="P756" i="3"/>
  <c r="O756" i="3"/>
  <c r="N756" i="3"/>
  <c r="M756" i="3"/>
  <c r="L756" i="3"/>
  <c r="I756" i="3"/>
  <c r="AI755" i="3"/>
  <c r="AH755" i="3" s="1"/>
  <c r="Z755" i="3"/>
  <c r="Y755" i="3"/>
  <c r="X755" i="3"/>
  <c r="W755" i="3"/>
  <c r="V755" i="3"/>
  <c r="U755" i="3"/>
  <c r="T755" i="3"/>
  <c r="S755" i="3"/>
  <c r="R755" i="3"/>
  <c r="Q755" i="3"/>
  <c r="P755" i="3"/>
  <c r="O755" i="3"/>
  <c r="N755" i="3"/>
  <c r="M755" i="3"/>
  <c r="L755" i="3"/>
  <c r="I755" i="3"/>
  <c r="AI754" i="3"/>
  <c r="AH754" i="3" s="1"/>
  <c r="Z754" i="3"/>
  <c r="Y754" i="3"/>
  <c r="X754" i="3"/>
  <c r="W754" i="3"/>
  <c r="V754" i="3"/>
  <c r="U754" i="3"/>
  <c r="T754" i="3"/>
  <c r="S754" i="3"/>
  <c r="R754" i="3"/>
  <c r="Q754" i="3"/>
  <c r="P754" i="3"/>
  <c r="O754" i="3"/>
  <c r="N754" i="3"/>
  <c r="M754" i="3"/>
  <c r="L754" i="3"/>
  <c r="I754" i="3"/>
  <c r="AI753" i="3"/>
  <c r="AH753" i="3" s="1"/>
  <c r="Z753" i="3"/>
  <c r="Y753" i="3"/>
  <c r="X753" i="3"/>
  <c r="W753" i="3"/>
  <c r="V753" i="3"/>
  <c r="U753" i="3"/>
  <c r="T753" i="3"/>
  <c r="S753" i="3"/>
  <c r="R753" i="3"/>
  <c r="Q753" i="3"/>
  <c r="P753" i="3"/>
  <c r="O753" i="3"/>
  <c r="N753" i="3"/>
  <c r="M753" i="3"/>
  <c r="L753" i="3"/>
  <c r="I753" i="3"/>
  <c r="AI752" i="3"/>
  <c r="AH752" i="3" s="1"/>
  <c r="Z752" i="3"/>
  <c r="Y752" i="3"/>
  <c r="X752" i="3"/>
  <c r="W752" i="3"/>
  <c r="V752" i="3"/>
  <c r="U752" i="3"/>
  <c r="T752" i="3"/>
  <c r="S752" i="3"/>
  <c r="R752" i="3"/>
  <c r="Q752" i="3"/>
  <c r="P752" i="3"/>
  <c r="O752" i="3"/>
  <c r="N752" i="3"/>
  <c r="M752" i="3"/>
  <c r="L752" i="3"/>
  <c r="I752" i="3"/>
  <c r="AI751" i="3"/>
  <c r="AH751" i="3" s="1"/>
  <c r="Z751" i="3"/>
  <c r="Y751" i="3"/>
  <c r="X751" i="3"/>
  <c r="W751" i="3"/>
  <c r="V751" i="3"/>
  <c r="U751" i="3"/>
  <c r="T751" i="3"/>
  <c r="S751" i="3"/>
  <c r="R751" i="3"/>
  <c r="Q751" i="3"/>
  <c r="P751" i="3"/>
  <c r="O751" i="3"/>
  <c r="N751" i="3"/>
  <c r="M751" i="3"/>
  <c r="L751" i="3"/>
  <c r="I751" i="3"/>
  <c r="AI750" i="3"/>
  <c r="AH750" i="3" s="1"/>
  <c r="Z750" i="3"/>
  <c r="Y750" i="3"/>
  <c r="X750" i="3"/>
  <c r="W750" i="3"/>
  <c r="V750" i="3"/>
  <c r="U750" i="3"/>
  <c r="T750" i="3"/>
  <c r="S750" i="3"/>
  <c r="R750" i="3"/>
  <c r="Q750" i="3"/>
  <c r="P750" i="3"/>
  <c r="O750" i="3"/>
  <c r="N750" i="3"/>
  <c r="M750" i="3"/>
  <c r="L750" i="3"/>
  <c r="I750" i="3"/>
  <c r="AI749" i="3"/>
  <c r="AH749" i="3" s="1"/>
  <c r="Z749" i="3"/>
  <c r="Y749" i="3"/>
  <c r="X749" i="3"/>
  <c r="W749" i="3"/>
  <c r="V749" i="3"/>
  <c r="U749" i="3"/>
  <c r="T749" i="3"/>
  <c r="S749" i="3"/>
  <c r="R749" i="3"/>
  <c r="Q749" i="3"/>
  <c r="P749" i="3"/>
  <c r="O749" i="3"/>
  <c r="N749" i="3"/>
  <c r="M749" i="3"/>
  <c r="L749" i="3"/>
  <c r="I749" i="3"/>
  <c r="AI748" i="3"/>
  <c r="AH748" i="3" s="1"/>
  <c r="Z748" i="3"/>
  <c r="Y748" i="3"/>
  <c r="X748" i="3"/>
  <c r="W748" i="3"/>
  <c r="V748" i="3"/>
  <c r="U748" i="3"/>
  <c r="T748" i="3"/>
  <c r="S748" i="3"/>
  <c r="R748" i="3"/>
  <c r="Q748" i="3"/>
  <c r="P748" i="3"/>
  <c r="O748" i="3"/>
  <c r="N748" i="3"/>
  <c r="M748" i="3"/>
  <c r="L748" i="3"/>
  <c r="I748" i="3"/>
  <c r="AI747" i="3"/>
  <c r="AH747" i="3" s="1"/>
  <c r="Z747" i="3"/>
  <c r="Y747" i="3"/>
  <c r="X747" i="3"/>
  <c r="W747" i="3"/>
  <c r="V747" i="3"/>
  <c r="U747" i="3"/>
  <c r="T747" i="3"/>
  <c r="S747" i="3"/>
  <c r="R747" i="3"/>
  <c r="Q747" i="3"/>
  <c r="P747" i="3"/>
  <c r="O747" i="3"/>
  <c r="N747" i="3"/>
  <c r="M747" i="3"/>
  <c r="L747" i="3"/>
  <c r="I747" i="3"/>
  <c r="AI746" i="3"/>
  <c r="AH746" i="3" s="1"/>
  <c r="Z746" i="3"/>
  <c r="Y746" i="3"/>
  <c r="X746" i="3"/>
  <c r="W746" i="3"/>
  <c r="V746" i="3"/>
  <c r="U746" i="3"/>
  <c r="T746" i="3"/>
  <c r="S746" i="3"/>
  <c r="R746" i="3"/>
  <c r="Q746" i="3"/>
  <c r="P746" i="3"/>
  <c r="O746" i="3"/>
  <c r="N746" i="3"/>
  <c r="M746" i="3"/>
  <c r="L746" i="3"/>
  <c r="I746" i="3"/>
  <c r="AI745" i="3"/>
  <c r="AH745" i="3" s="1"/>
  <c r="Z745" i="3"/>
  <c r="Y745" i="3"/>
  <c r="X745" i="3"/>
  <c r="W745" i="3"/>
  <c r="V745" i="3"/>
  <c r="U745" i="3"/>
  <c r="T745" i="3"/>
  <c r="S745" i="3"/>
  <c r="R745" i="3"/>
  <c r="Q745" i="3"/>
  <c r="P745" i="3"/>
  <c r="O745" i="3"/>
  <c r="N745" i="3"/>
  <c r="M745" i="3"/>
  <c r="L745" i="3"/>
  <c r="I745" i="3"/>
  <c r="AI744" i="3"/>
  <c r="AH744" i="3" s="1"/>
  <c r="Z744" i="3"/>
  <c r="Y744" i="3"/>
  <c r="X744" i="3"/>
  <c r="W744" i="3"/>
  <c r="V744" i="3"/>
  <c r="U744" i="3"/>
  <c r="T744" i="3"/>
  <c r="S744" i="3"/>
  <c r="R744" i="3"/>
  <c r="Q744" i="3"/>
  <c r="P744" i="3"/>
  <c r="O744" i="3"/>
  <c r="N744" i="3"/>
  <c r="M744" i="3"/>
  <c r="L744" i="3"/>
  <c r="I744" i="3"/>
  <c r="AI743" i="3"/>
  <c r="AH743" i="3" s="1"/>
  <c r="Z743" i="3"/>
  <c r="Y743" i="3"/>
  <c r="X743" i="3"/>
  <c r="W743" i="3"/>
  <c r="V743" i="3"/>
  <c r="U743" i="3"/>
  <c r="T743" i="3"/>
  <c r="S743" i="3"/>
  <c r="R743" i="3"/>
  <c r="Q743" i="3"/>
  <c r="P743" i="3"/>
  <c r="O743" i="3"/>
  <c r="N743" i="3"/>
  <c r="M743" i="3"/>
  <c r="L743" i="3"/>
  <c r="I743" i="3"/>
  <c r="AI742" i="3"/>
  <c r="AH742" i="3" s="1"/>
  <c r="Z742" i="3"/>
  <c r="Y742" i="3"/>
  <c r="X742" i="3"/>
  <c r="W742" i="3"/>
  <c r="V742" i="3"/>
  <c r="U742" i="3"/>
  <c r="T742" i="3"/>
  <c r="S742" i="3"/>
  <c r="R742" i="3"/>
  <c r="Q742" i="3"/>
  <c r="P742" i="3"/>
  <c r="O742" i="3"/>
  <c r="N742" i="3"/>
  <c r="M742" i="3"/>
  <c r="L742" i="3"/>
  <c r="I742" i="3"/>
  <c r="AI741" i="3"/>
  <c r="AH741" i="3" s="1"/>
  <c r="Z741" i="3"/>
  <c r="Y741" i="3"/>
  <c r="X741" i="3"/>
  <c r="W741" i="3"/>
  <c r="V741" i="3"/>
  <c r="U741" i="3"/>
  <c r="T741" i="3"/>
  <c r="S741" i="3"/>
  <c r="R741" i="3"/>
  <c r="Q741" i="3"/>
  <c r="P741" i="3"/>
  <c r="O741" i="3"/>
  <c r="N741" i="3"/>
  <c r="M741" i="3"/>
  <c r="L741" i="3"/>
  <c r="I741" i="3"/>
  <c r="AI740" i="3"/>
  <c r="AH740" i="3" s="1"/>
  <c r="Z740" i="3"/>
  <c r="Y740" i="3"/>
  <c r="X740" i="3"/>
  <c r="W740" i="3"/>
  <c r="V740" i="3"/>
  <c r="U740" i="3"/>
  <c r="T740" i="3"/>
  <c r="S740" i="3"/>
  <c r="R740" i="3"/>
  <c r="Q740" i="3"/>
  <c r="P740" i="3"/>
  <c r="O740" i="3"/>
  <c r="N740" i="3"/>
  <c r="M740" i="3"/>
  <c r="L740" i="3"/>
  <c r="I740" i="3"/>
  <c r="AI739" i="3"/>
  <c r="AH739" i="3" s="1"/>
  <c r="Z739" i="3"/>
  <c r="Y739" i="3"/>
  <c r="X739" i="3"/>
  <c r="W739" i="3"/>
  <c r="V739" i="3"/>
  <c r="U739" i="3"/>
  <c r="T739" i="3"/>
  <c r="S739" i="3"/>
  <c r="R739" i="3"/>
  <c r="Q739" i="3"/>
  <c r="P739" i="3"/>
  <c r="O739" i="3"/>
  <c r="N739" i="3"/>
  <c r="M739" i="3"/>
  <c r="L739" i="3"/>
  <c r="I739" i="3"/>
  <c r="AI738" i="3"/>
  <c r="AH738" i="3" s="1"/>
  <c r="Z738" i="3"/>
  <c r="Y738" i="3"/>
  <c r="X738" i="3"/>
  <c r="W738" i="3"/>
  <c r="V738" i="3"/>
  <c r="U738" i="3"/>
  <c r="T738" i="3"/>
  <c r="S738" i="3"/>
  <c r="R738" i="3"/>
  <c r="Q738" i="3"/>
  <c r="P738" i="3"/>
  <c r="O738" i="3"/>
  <c r="N738" i="3"/>
  <c r="M738" i="3"/>
  <c r="L738" i="3"/>
  <c r="I738" i="3"/>
  <c r="AI737" i="3"/>
  <c r="AH737" i="3" s="1"/>
  <c r="Z737" i="3"/>
  <c r="Y737" i="3"/>
  <c r="X737" i="3"/>
  <c r="W737" i="3"/>
  <c r="V737" i="3"/>
  <c r="U737" i="3"/>
  <c r="T737" i="3"/>
  <c r="S737" i="3"/>
  <c r="R737" i="3"/>
  <c r="Q737" i="3"/>
  <c r="P737" i="3"/>
  <c r="O737" i="3"/>
  <c r="N737" i="3"/>
  <c r="M737" i="3"/>
  <c r="L737" i="3"/>
  <c r="I737" i="3"/>
  <c r="AI736" i="3"/>
  <c r="AH736" i="3" s="1"/>
  <c r="Z736" i="3"/>
  <c r="Y736" i="3"/>
  <c r="X736" i="3"/>
  <c r="W736" i="3"/>
  <c r="V736" i="3"/>
  <c r="U736" i="3"/>
  <c r="T736" i="3"/>
  <c r="S736" i="3"/>
  <c r="R736" i="3"/>
  <c r="Q736" i="3"/>
  <c r="P736" i="3"/>
  <c r="O736" i="3"/>
  <c r="N736" i="3"/>
  <c r="M736" i="3"/>
  <c r="L736" i="3"/>
  <c r="I736" i="3"/>
  <c r="AI735" i="3"/>
  <c r="AH735" i="3" s="1"/>
  <c r="Z735" i="3"/>
  <c r="Y735" i="3"/>
  <c r="X735" i="3"/>
  <c r="W735" i="3"/>
  <c r="V735" i="3"/>
  <c r="U735" i="3"/>
  <c r="T735" i="3"/>
  <c r="S735" i="3"/>
  <c r="R735" i="3"/>
  <c r="Q735" i="3"/>
  <c r="P735" i="3"/>
  <c r="O735" i="3"/>
  <c r="N735" i="3"/>
  <c r="M735" i="3"/>
  <c r="L735" i="3"/>
  <c r="I735" i="3"/>
  <c r="AI734" i="3"/>
  <c r="AH734" i="3" s="1"/>
  <c r="Z734" i="3"/>
  <c r="Y734" i="3"/>
  <c r="X734" i="3"/>
  <c r="W734" i="3"/>
  <c r="V734" i="3"/>
  <c r="U734" i="3"/>
  <c r="T734" i="3"/>
  <c r="S734" i="3"/>
  <c r="R734" i="3"/>
  <c r="Q734" i="3"/>
  <c r="P734" i="3"/>
  <c r="O734" i="3"/>
  <c r="N734" i="3"/>
  <c r="M734" i="3"/>
  <c r="L734" i="3"/>
  <c r="I734" i="3"/>
  <c r="AI733" i="3"/>
  <c r="AH733" i="3" s="1"/>
  <c r="Z733" i="3"/>
  <c r="Y733" i="3"/>
  <c r="X733" i="3"/>
  <c r="W733" i="3"/>
  <c r="V733" i="3"/>
  <c r="U733" i="3"/>
  <c r="T733" i="3"/>
  <c r="S733" i="3"/>
  <c r="R733" i="3"/>
  <c r="Q733" i="3"/>
  <c r="P733" i="3"/>
  <c r="O733" i="3"/>
  <c r="N733" i="3"/>
  <c r="M733" i="3"/>
  <c r="L733" i="3"/>
  <c r="I733" i="3"/>
  <c r="AI732" i="3"/>
  <c r="AH732" i="3" s="1"/>
  <c r="Z732" i="3"/>
  <c r="Y732" i="3"/>
  <c r="X732" i="3"/>
  <c r="W732" i="3"/>
  <c r="V732" i="3"/>
  <c r="U732" i="3"/>
  <c r="T732" i="3"/>
  <c r="S732" i="3"/>
  <c r="R732" i="3"/>
  <c r="Q732" i="3"/>
  <c r="P732" i="3"/>
  <c r="O732" i="3"/>
  <c r="N732" i="3"/>
  <c r="M732" i="3"/>
  <c r="L732" i="3"/>
  <c r="I732" i="3"/>
  <c r="AI731" i="3"/>
  <c r="AH731" i="3" s="1"/>
  <c r="Z731" i="3"/>
  <c r="Y731" i="3"/>
  <c r="X731" i="3"/>
  <c r="W731" i="3"/>
  <c r="V731" i="3"/>
  <c r="U731" i="3"/>
  <c r="T731" i="3"/>
  <c r="S731" i="3"/>
  <c r="R731" i="3"/>
  <c r="Q731" i="3"/>
  <c r="P731" i="3"/>
  <c r="O731" i="3"/>
  <c r="N731" i="3"/>
  <c r="M731" i="3"/>
  <c r="L731" i="3"/>
  <c r="I731" i="3"/>
  <c r="AI730" i="3"/>
  <c r="AH730" i="3" s="1"/>
  <c r="Z730" i="3"/>
  <c r="Y730" i="3"/>
  <c r="X730" i="3"/>
  <c r="W730" i="3"/>
  <c r="V730" i="3"/>
  <c r="U730" i="3"/>
  <c r="T730" i="3"/>
  <c r="S730" i="3"/>
  <c r="R730" i="3"/>
  <c r="Q730" i="3"/>
  <c r="P730" i="3"/>
  <c r="O730" i="3"/>
  <c r="N730" i="3"/>
  <c r="M730" i="3"/>
  <c r="L730" i="3"/>
  <c r="I730" i="3"/>
  <c r="AI729" i="3"/>
  <c r="AH729" i="3" s="1"/>
  <c r="Z729" i="3"/>
  <c r="Y729" i="3"/>
  <c r="X729" i="3"/>
  <c r="W729" i="3"/>
  <c r="V729" i="3"/>
  <c r="U729" i="3"/>
  <c r="T729" i="3"/>
  <c r="S729" i="3"/>
  <c r="R729" i="3"/>
  <c r="Q729" i="3"/>
  <c r="P729" i="3"/>
  <c r="O729" i="3"/>
  <c r="N729" i="3"/>
  <c r="M729" i="3"/>
  <c r="L729" i="3"/>
  <c r="I729" i="3"/>
  <c r="AI728" i="3"/>
  <c r="AH728" i="3" s="1"/>
  <c r="Z728" i="3"/>
  <c r="Y728" i="3"/>
  <c r="X728" i="3"/>
  <c r="W728" i="3"/>
  <c r="V728" i="3"/>
  <c r="U728" i="3"/>
  <c r="T728" i="3"/>
  <c r="S728" i="3"/>
  <c r="R728" i="3"/>
  <c r="Q728" i="3"/>
  <c r="P728" i="3"/>
  <c r="O728" i="3"/>
  <c r="N728" i="3"/>
  <c r="M728" i="3"/>
  <c r="L728" i="3"/>
  <c r="I728" i="3"/>
  <c r="AI727" i="3"/>
  <c r="AH727" i="3" s="1"/>
  <c r="Z727" i="3"/>
  <c r="Y727" i="3"/>
  <c r="X727" i="3"/>
  <c r="W727" i="3"/>
  <c r="V727" i="3"/>
  <c r="U727" i="3"/>
  <c r="T727" i="3"/>
  <c r="S727" i="3"/>
  <c r="R727" i="3"/>
  <c r="Q727" i="3"/>
  <c r="P727" i="3"/>
  <c r="O727" i="3"/>
  <c r="N727" i="3"/>
  <c r="M727" i="3"/>
  <c r="L727" i="3"/>
  <c r="I727" i="3"/>
  <c r="AI726" i="3"/>
  <c r="AH726" i="3" s="1"/>
  <c r="Z726" i="3"/>
  <c r="Y726" i="3"/>
  <c r="X726" i="3"/>
  <c r="W726" i="3"/>
  <c r="V726" i="3"/>
  <c r="U726" i="3"/>
  <c r="T726" i="3"/>
  <c r="S726" i="3"/>
  <c r="R726" i="3"/>
  <c r="Q726" i="3"/>
  <c r="P726" i="3"/>
  <c r="O726" i="3"/>
  <c r="N726" i="3"/>
  <c r="M726" i="3"/>
  <c r="L726" i="3"/>
  <c r="I726" i="3"/>
  <c r="AI725" i="3"/>
  <c r="AH725" i="3" s="1"/>
  <c r="Z725" i="3"/>
  <c r="Y725" i="3"/>
  <c r="X725" i="3"/>
  <c r="W725" i="3"/>
  <c r="V725" i="3"/>
  <c r="U725" i="3"/>
  <c r="T725" i="3"/>
  <c r="S725" i="3"/>
  <c r="R725" i="3"/>
  <c r="Q725" i="3"/>
  <c r="P725" i="3"/>
  <c r="O725" i="3"/>
  <c r="N725" i="3"/>
  <c r="M725" i="3"/>
  <c r="L725" i="3"/>
  <c r="I725" i="3"/>
  <c r="AI724" i="3"/>
  <c r="AH724" i="3" s="1"/>
  <c r="Z724" i="3"/>
  <c r="Y724" i="3"/>
  <c r="X724" i="3"/>
  <c r="W724" i="3"/>
  <c r="V724" i="3"/>
  <c r="U724" i="3"/>
  <c r="T724" i="3"/>
  <c r="S724" i="3"/>
  <c r="R724" i="3"/>
  <c r="Q724" i="3"/>
  <c r="P724" i="3"/>
  <c r="O724" i="3"/>
  <c r="N724" i="3"/>
  <c r="M724" i="3"/>
  <c r="L724" i="3"/>
  <c r="I724" i="3"/>
  <c r="AI723" i="3"/>
  <c r="AH723" i="3" s="1"/>
  <c r="Z723" i="3"/>
  <c r="Y723" i="3"/>
  <c r="X723" i="3"/>
  <c r="W723" i="3"/>
  <c r="V723" i="3"/>
  <c r="U723" i="3"/>
  <c r="T723" i="3"/>
  <c r="S723" i="3"/>
  <c r="R723" i="3"/>
  <c r="Q723" i="3"/>
  <c r="P723" i="3"/>
  <c r="O723" i="3"/>
  <c r="N723" i="3"/>
  <c r="M723" i="3"/>
  <c r="L723" i="3"/>
  <c r="I723" i="3"/>
  <c r="AI722" i="3"/>
  <c r="AH722" i="3" s="1"/>
  <c r="Z722" i="3"/>
  <c r="Y722" i="3"/>
  <c r="X722" i="3"/>
  <c r="W722" i="3"/>
  <c r="V722" i="3"/>
  <c r="U722" i="3"/>
  <c r="T722" i="3"/>
  <c r="S722" i="3"/>
  <c r="R722" i="3"/>
  <c r="Q722" i="3"/>
  <c r="P722" i="3"/>
  <c r="O722" i="3"/>
  <c r="N722" i="3"/>
  <c r="M722" i="3"/>
  <c r="L722" i="3"/>
  <c r="I722" i="3"/>
  <c r="AI721" i="3"/>
  <c r="AH721" i="3" s="1"/>
  <c r="Z721" i="3"/>
  <c r="Y721" i="3"/>
  <c r="X721" i="3"/>
  <c r="W721" i="3"/>
  <c r="V721" i="3"/>
  <c r="U721" i="3"/>
  <c r="T721" i="3"/>
  <c r="S721" i="3"/>
  <c r="R721" i="3"/>
  <c r="Q721" i="3"/>
  <c r="P721" i="3"/>
  <c r="O721" i="3"/>
  <c r="N721" i="3"/>
  <c r="M721" i="3"/>
  <c r="L721" i="3"/>
  <c r="I721" i="3"/>
  <c r="AI720" i="3"/>
  <c r="AH720" i="3" s="1"/>
  <c r="Z720" i="3"/>
  <c r="Y720" i="3"/>
  <c r="X720" i="3"/>
  <c r="W720" i="3"/>
  <c r="V720" i="3"/>
  <c r="U720" i="3"/>
  <c r="T720" i="3"/>
  <c r="S720" i="3"/>
  <c r="R720" i="3"/>
  <c r="Q720" i="3"/>
  <c r="P720" i="3"/>
  <c r="O720" i="3"/>
  <c r="N720" i="3"/>
  <c r="M720" i="3"/>
  <c r="L720" i="3"/>
  <c r="I720" i="3"/>
  <c r="AI719" i="3"/>
  <c r="AH719" i="3" s="1"/>
  <c r="Z719" i="3"/>
  <c r="Y719" i="3"/>
  <c r="X719" i="3"/>
  <c r="W719" i="3"/>
  <c r="V719" i="3"/>
  <c r="U719" i="3"/>
  <c r="T719" i="3"/>
  <c r="S719" i="3"/>
  <c r="R719" i="3"/>
  <c r="Q719" i="3"/>
  <c r="P719" i="3"/>
  <c r="O719" i="3"/>
  <c r="N719" i="3"/>
  <c r="M719" i="3"/>
  <c r="L719" i="3"/>
  <c r="I719" i="3"/>
  <c r="AI718" i="3"/>
  <c r="AH718" i="3" s="1"/>
  <c r="Z718" i="3"/>
  <c r="Y718" i="3"/>
  <c r="X718" i="3"/>
  <c r="W718" i="3"/>
  <c r="V718" i="3"/>
  <c r="U718" i="3"/>
  <c r="T718" i="3"/>
  <c r="S718" i="3"/>
  <c r="R718" i="3"/>
  <c r="Q718" i="3"/>
  <c r="P718" i="3"/>
  <c r="O718" i="3"/>
  <c r="N718" i="3"/>
  <c r="M718" i="3"/>
  <c r="L718" i="3"/>
  <c r="I718" i="3"/>
  <c r="AI717" i="3"/>
  <c r="AH717" i="3" s="1"/>
  <c r="Z717" i="3"/>
  <c r="Y717" i="3"/>
  <c r="X717" i="3"/>
  <c r="W717" i="3"/>
  <c r="V717" i="3"/>
  <c r="U717" i="3"/>
  <c r="T717" i="3"/>
  <c r="S717" i="3"/>
  <c r="R717" i="3"/>
  <c r="Q717" i="3"/>
  <c r="P717" i="3"/>
  <c r="O717" i="3"/>
  <c r="N717" i="3"/>
  <c r="M717" i="3"/>
  <c r="L717" i="3"/>
  <c r="I717" i="3"/>
  <c r="AI716" i="3"/>
  <c r="AH716" i="3" s="1"/>
  <c r="Z716" i="3"/>
  <c r="Y716" i="3"/>
  <c r="X716" i="3"/>
  <c r="W716" i="3"/>
  <c r="V716" i="3"/>
  <c r="U716" i="3"/>
  <c r="T716" i="3"/>
  <c r="S716" i="3"/>
  <c r="R716" i="3"/>
  <c r="Q716" i="3"/>
  <c r="P716" i="3"/>
  <c r="O716" i="3"/>
  <c r="N716" i="3"/>
  <c r="M716" i="3"/>
  <c r="L716" i="3"/>
  <c r="I716" i="3"/>
  <c r="AI715" i="3"/>
  <c r="AH715" i="3" s="1"/>
  <c r="Z715" i="3"/>
  <c r="Y715" i="3"/>
  <c r="X715" i="3"/>
  <c r="W715" i="3"/>
  <c r="V715" i="3"/>
  <c r="U715" i="3"/>
  <c r="T715" i="3"/>
  <c r="S715" i="3"/>
  <c r="R715" i="3"/>
  <c r="Q715" i="3"/>
  <c r="P715" i="3"/>
  <c r="O715" i="3"/>
  <c r="N715" i="3"/>
  <c r="M715" i="3"/>
  <c r="L715" i="3"/>
  <c r="I715" i="3"/>
  <c r="AI714" i="3"/>
  <c r="AH714" i="3" s="1"/>
  <c r="Z714" i="3"/>
  <c r="Y714" i="3"/>
  <c r="X714" i="3"/>
  <c r="W714" i="3"/>
  <c r="V714" i="3"/>
  <c r="U714" i="3"/>
  <c r="T714" i="3"/>
  <c r="S714" i="3"/>
  <c r="R714" i="3"/>
  <c r="Q714" i="3"/>
  <c r="P714" i="3"/>
  <c r="O714" i="3"/>
  <c r="N714" i="3"/>
  <c r="M714" i="3"/>
  <c r="L714" i="3"/>
  <c r="I714" i="3"/>
  <c r="AI713" i="3"/>
  <c r="AH713" i="3" s="1"/>
  <c r="Z713" i="3"/>
  <c r="Y713" i="3"/>
  <c r="X713" i="3"/>
  <c r="W713" i="3"/>
  <c r="V713" i="3"/>
  <c r="U713" i="3"/>
  <c r="T713" i="3"/>
  <c r="S713" i="3"/>
  <c r="R713" i="3"/>
  <c r="Q713" i="3"/>
  <c r="P713" i="3"/>
  <c r="O713" i="3"/>
  <c r="N713" i="3"/>
  <c r="M713" i="3"/>
  <c r="L713" i="3"/>
  <c r="I713" i="3"/>
  <c r="AI712" i="3"/>
  <c r="AH712" i="3" s="1"/>
  <c r="Z712" i="3"/>
  <c r="Y712" i="3"/>
  <c r="X712" i="3"/>
  <c r="W712" i="3"/>
  <c r="V712" i="3"/>
  <c r="U712" i="3"/>
  <c r="T712" i="3"/>
  <c r="S712" i="3"/>
  <c r="R712" i="3"/>
  <c r="Q712" i="3"/>
  <c r="P712" i="3"/>
  <c r="O712" i="3"/>
  <c r="N712" i="3"/>
  <c r="M712" i="3"/>
  <c r="L712" i="3"/>
  <c r="I712" i="3"/>
  <c r="AI711" i="3"/>
  <c r="AH711" i="3" s="1"/>
  <c r="Z711" i="3"/>
  <c r="Y711" i="3"/>
  <c r="X711" i="3"/>
  <c r="W711" i="3"/>
  <c r="V711" i="3"/>
  <c r="U711" i="3"/>
  <c r="T711" i="3"/>
  <c r="S711" i="3"/>
  <c r="R711" i="3"/>
  <c r="Q711" i="3"/>
  <c r="P711" i="3"/>
  <c r="O711" i="3"/>
  <c r="N711" i="3"/>
  <c r="M711" i="3"/>
  <c r="L711" i="3"/>
  <c r="I711" i="3"/>
  <c r="AI710" i="3"/>
  <c r="AH710" i="3" s="1"/>
  <c r="Z710" i="3"/>
  <c r="Y710" i="3"/>
  <c r="X710" i="3"/>
  <c r="W710" i="3"/>
  <c r="V710" i="3"/>
  <c r="U710" i="3"/>
  <c r="T710" i="3"/>
  <c r="S710" i="3"/>
  <c r="R710" i="3"/>
  <c r="Q710" i="3"/>
  <c r="P710" i="3"/>
  <c r="O710" i="3"/>
  <c r="N710" i="3"/>
  <c r="M710" i="3"/>
  <c r="L710" i="3"/>
  <c r="I710" i="3"/>
  <c r="AI709" i="3"/>
  <c r="AH709" i="3" s="1"/>
  <c r="Z709" i="3"/>
  <c r="Y709" i="3"/>
  <c r="X709" i="3"/>
  <c r="W709" i="3"/>
  <c r="V709" i="3"/>
  <c r="U709" i="3"/>
  <c r="T709" i="3"/>
  <c r="S709" i="3"/>
  <c r="R709" i="3"/>
  <c r="Q709" i="3"/>
  <c r="P709" i="3"/>
  <c r="O709" i="3"/>
  <c r="N709" i="3"/>
  <c r="M709" i="3"/>
  <c r="L709" i="3"/>
  <c r="I709" i="3"/>
  <c r="AI708" i="3"/>
  <c r="AH708" i="3" s="1"/>
  <c r="Z708" i="3"/>
  <c r="Y708" i="3"/>
  <c r="X708" i="3"/>
  <c r="W708" i="3"/>
  <c r="V708" i="3"/>
  <c r="U708" i="3"/>
  <c r="T708" i="3"/>
  <c r="S708" i="3"/>
  <c r="R708" i="3"/>
  <c r="Q708" i="3"/>
  <c r="P708" i="3"/>
  <c r="O708" i="3"/>
  <c r="N708" i="3"/>
  <c r="M708" i="3"/>
  <c r="L708" i="3"/>
  <c r="I708" i="3"/>
  <c r="AI707" i="3"/>
  <c r="AH707" i="3" s="1"/>
  <c r="Z707" i="3"/>
  <c r="Y707" i="3"/>
  <c r="X707" i="3"/>
  <c r="W707" i="3"/>
  <c r="V707" i="3"/>
  <c r="U707" i="3"/>
  <c r="T707" i="3"/>
  <c r="S707" i="3"/>
  <c r="R707" i="3"/>
  <c r="Q707" i="3"/>
  <c r="P707" i="3"/>
  <c r="O707" i="3"/>
  <c r="N707" i="3"/>
  <c r="M707" i="3"/>
  <c r="L707" i="3"/>
  <c r="I707" i="3"/>
  <c r="AI706" i="3"/>
  <c r="AH706" i="3" s="1"/>
  <c r="Z706" i="3"/>
  <c r="Y706" i="3"/>
  <c r="X706" i="3"/>
  <c r="W706" i="3"/>
  <c r="V706" i="3"/>
  <c r="U706" i="3"/>
  <c r="T706" i="3"/>
  <c r="S706" i="3"/>
  <c r="R706" i="3"/>
  <c r="Q706" i="3"/>
  <c r="P706" i="3"/>
  <c r="O706" i="3"/>
  <c r="N706" i="3"/>
  <c r="M706" i="3"/>
  <c r="L706" i="3"/>
  <c r="I706" i="3"/>
  <c r="AI705" i="3"/>
  <c r="AH705" i="3" s="1"/>
  <c r="Z705" i="3"/>
  <c r="Y705" i="3"/>
  <c r="X705" i="3"/>
  <c r="W705" i="3"/>
  <c r="V705" i="3"/>
  <c r="U705" i="3"/>
  <c r="T705" i="3"/>
  <c r="S705" i="3"/>
  <c r="R705" i="3"/>
  <c r="Q705" i="3"/>
  <c r="P705" i="3"/>
  <c r="O705" i="3"/>
  <c r="N705" i="3"/>
  <c r="M705" i="3"/>
  <c r="L705" i="3"/>
  <c r="I705" i="3"/>
  <c r="AI704" i="3"/>
  <c r="AH704" i="3" s="1"/>
  <c r="Z704" i="3"/>
  <c r="Y704" i="3"/>
  <c r="X704" i="3"/>
  <c r="W704" i="3"/>
  <c r="V704" i="3"/>
  <c r="U704" i="3"/>
  <c r="T704" i="3"/>
  <c r="S704" i="3"/>
  <c r="R704" i="3"/>
  <c r="Q704" i="3"/>
  <c r="P704" i="3"/>
  <c r="O704" i="3"/>
  <c r="N704" i="3"/>
  <c r="M704" i="3"/>
  <c r="L704" i="3"/>
  <c r="I704" i="3"/>
  <c r="AI703" i="3"/>
  <c r="AH703" i="3" s="1"/>
  <c r="Z703" i="3"/>
  <c r="Y703" i="3"/>
  <c r="X703" i="3"/>
  <c r="W703" i="3"/>
  <c r="V703" i="3"/>
  <c r="U703" i="3"/>
  <c r="T703" i="3"/>
  <c r="S703" i="3"/>
  <c r="R703" i="3"/>
  <c r="Q703" i="3"/>
  <c r="P703" i="3"/>
  <c r="O703" i="3"/>
  <c r="N703" i="3"/>
  <c r="M703" i="3"/>
  <c r="L703" i="3"/>
  <c r="I703" i="3"/>
  <c r="AI702" i="3"/>
  <c r="AH702" i="3" s="1"/>
  <c r="Z702" i="3"/>
  <c r="Y702" i="3"/>
  <c r="X702" i="3"/>
  <c r="W702" i="3"/>
  <c r="V702" i="3"/>
  <c r="U702" i="3"/>
  <c r="T702" i="3"/>
  <c r="S702" i="3"/>
  <c r="R702" i="3"/>
  <c r="Q702" i="3"/>
  <c r="P702" i="3"/>
  <c r="O702" i="3"/>
  <c r="N702" i="3"/>
  <c r="M702" i="3"/>
  <c r="L702" i="3"/>
  <c r="I702" i="3"/>
  <c r="AI701" i="3"/>
  <c r="AH701" i="3" s="1"/>
  <c r="Z701" i="3"/>
  <c r="Y701" i="3"/>
  <c r="X701" i="3"/>
  <c r="W701" i="3"/>
  <c r="V701" i="3"/>
  <c r="U701" i="3"/>
  <c r="T701" i="3"/>
  <c r="S701" i="3"/>
  <c r="R701" i="3"/>
  <c r="Q701" i="3"/>
  <c r="P701" i="3"/>
  <c r="O701" i="3"/>
  <c r="N701" i="3"/>
  <c r="M701" i="3"/>
  <c r="L701" i="3"/>
  <c r="I701" i="3"/>
  <c r="AI700" i="3"/>
  <c r="AH700" i="3" s="1"/>
  <c r="Z700" i="3"/>
  <c r="Y700" i="3"/>
  <c r="X700" i="3"/>
  <c r="W700" i="3"/>
  <c r="V700" i="3"/>
  <c r="U700" i="3"/>
  <c r="T700" i="3"/>
  <c r="S700" i="3"/>
  <c r="R700" i="3"/>
  <c r="Q700" i="3"/>
  <c r="P700" i="3"/>
  <c r="O700" i="3"/>
  <c r="N700" i="3"/>
  <c r="M700" i="3"/>
  <c r="L700" i="3"/>
  <c r="I700" i="3"/>
  <c r="AI699" i="3"/>
  <c r="AH699" i="3" s="1"/>
  <c r="Z699" i="3"/>
  <c r="Y699" i="3"/>
  <c r="X699" i="3"/>
  <c r="W699" i="3"/>
  <c r="V699" i="3"/>
  <c r="U699" i="3"/>
  <c r="T699" i="3"/>
  <c r="S699" i="3"/>
  <c r="R699" i="3"/>
  <c r="Q699" i="3"/>
  <c r="P699" i="3"/>
  <c r="O699" i="3"/>
  <c r="N699" i="3"/>
  <c r="M699" i="3"/>
  <c r="L699" i="3"/>
  <c r="I699" i="3"/>
  <c r="AI698" i="3"/>
  <c r="AH698" i="3" s="1"/>
  <c r="Z698" i="3"/>
  <c r="Y698" i="3"/>
  <c r="X698" i="3"/>
  <c r="W698" i="3"/>
  <c r="V698" i="3"/>
  <c r="U698" i="3"/>
  <c r="T698" i="3"/>
  <c r="S698" i="3"/>
  <c r="R698" i="3"/>
  <c r="Q698" i="3"/>
  <c r="P698" i="3"/>
  <c r="O698" i="3"/>
  <c r="N698" i="3"/>
  <c r="M698" i="3"/>
  <c r="L698" i="3"/>
  <c r="I698" i="3"/>
  <c r="AI697" i="3"/>
  <c r="AH697" i="3" s="1"/>
  <c r="Z697" i="3"/>
  <c r="Y697" i="3"/>
  <c r="X697" i="3"/>
  <c r="W697" i="3"/>
  <c r="V697" i="3"/>
  <c r="U697" i="3"/>
  <c r="T697" i="3"/>
  <c r="S697" i="3"/>
  <c r="R697" i="3"/>
  <c r="Q697" i="3"/>
  <c r="P697" i="3"/>
  <c r="O697" i="3"/>
  <c r="N697" i="3"/>
  <c r="M697" i="3"/>
  <c r="L697" i="3"/>
  <c r="I697" i="3"/>
  <c r="AI696" i="3"/>
  <c r="AH696" i="3" s="1"/>
  <c r="Z696" i="3"/>
  <c r="Y696" i="3"/>
  <c r="X696" i="3"/>
  <c r="W696" i="3"/>
  <c r="V696" i="3"/>
  <c r="U696" i="3"/>
  <c r="T696" i="3"/>
  <c r="S696" i="3"/>
  <c r="R696" i="3"/>
  <c r="Q696" i="3"/>
  <c r="P696" i="3"/>
  <c r="O696" i="3"/>
  <c r="N696" i="3"/>
  <c r="M696" i="3"/>
  <c r="L696" i="3"/>
  <c r="I696" i="3"/>
  <c r="AI695" i="3"/>
  <c r="AH695" i="3" s="1"/>
  <c r="Z695" i="3"/>
  <c r="Y695" i="3"/>
  <c r="X695" i="3"/>
  <c r="W695" i="3"/>
  <c r="V695" i="3"/>
  <c r="U695" i="3"/>
  <c r="T695" i="3"/>
  <c r="S695" i="3"/>
  <c r="R695" i="3"/>
  <c r="Q695" i="3"/>
  <c r="P695" i="3"/>
  <c r="O695" i="3"/>
  <c r="N695" i="3"/>
  <c r="M695" i="3"/>
  <c r="L695" i="3"/>
  <c r="I695" i="3"/>
  <c r="AI694" i="3"/>
  <c r="AH694" i="3" s="1"/>
  <c r="Z694" i="3"/>
  <c r="Y694" i="3"/>
  <c r="X694" i="3"/>
  <c r="W694" i="3"/>
  <c r="V694" i="3"/>
  <c r="U694" i="3"/>
  <c r="T694" i="3"/>
  <c r="S694" i="3"/>
  <c r="R694" i="3"/>
  <c r="Q694" i="3"/>
  <c r="P694" i="3"/>
  <c r="O694" i="3"/>
  <c r="N694" i="3"/>
  <c r="M694" i="3"/>
  <c r="L694" i="3"/>
  <c r="I694" i="3"/>
  <c r="AI693" i="3"/>
  <c r="AH693" i="3" s="1"/>
  <c r="Z693" i="3"/>
  <c r="Y693" i="3"/>
  <c r="X693" i="3"/>
  <c r="W693" i="3"/>
  <c r="V693" i="3"/>
  <c r="U693" i="3"/>
  <c r="T693" i="3"/>
  <c r="S693" i="3"/>
  <c r="R693" i="3"/>
  <c r="Q693" i="3"/>
  <c r="P693" i="3"/>
  <c r="O693" i="3"/>
  <c r="N693" i="3"/>
  <c r="M693" i="3"/>
  <c r="L693" i="3"/>
  <c r="I693" i="3"/>
  <c r="AI692" i="3"/>
  <c r="AH692" i="3" s="1"/>
  <c r="Z692" i="3"/>
  <c r="Y692" i="3"/>
  <c r="X692" i="3"/>
  <c r="W692" i="3"/>
  <c r="V692" i="3"/>
  <c r="U692" i="3"/>
  <c r="T692" i="3"/>
  <c r="S692" i="3"/>
  <c r="R692" i="3"/>
  <c r="Q692" i="3"/>
  <c r="P692" i="3"/>
  <c r="O692" i="3"/>
  <c r="N692" i="3"/>
  <c r="M692" i="3"/>
  <c r="L692" i="3"/>
  <c r="I692" i="3"/>
  <c r="AI691" i="3"/>
  <c r="AH691" i="3" s="1"/>
  <c r="Z691" i="3"/>
  <c r="Y691" i="3"/>
  <c r="X691" i="3"/>
  <c r="W691" i="3"/>
  <c r="V691" i="3"/>
  <c r="U691" i="3"/>
  <c r="T691" i="3"/>
  <c r="S691" i="3"/>
  <c r="R691" i="3"/>
  <c r="Q691" i="3"/>
  <c r="P691" i="3"/>
  <c r="O691" i="3"/>
  <c r="N691" i="3"/>
  <c r="M691" i="3"/>
  <c r="L691" i="3"/>
  <c r="I691" i="3"/>
  <c r="AI690" i="3"/>
  <c r="AH690" i="3" s="1"/>
  <c r="Z690" i="3"/>
  <c r="Y690" i="3"/>
  <c r="X690" i="3"/>
  <c r="W690" i="3"/>
  <c r="V690" i="3"/>
  <c r="U690" i="3"/>
  <c r="T690" i="3"/>
  <c r="S690" i="3"/>
  <c r="R690" i="3"/>
  <c r="Q690" i="3"/>
  <c r="P690" i="3"/>
  <c r="O690" i="3"/>
  <c r="N690" i="3"/>
  <c r="M690" i="3"/>
  <c r="L690" i="3"/>
  <c r="I690" i="3"/>
  <c r="AI689" i="3"/>
  <c r="AH689" i="3" s="1"/>
  <c r="Z689" i="3"/>
  <c r="Y689" i="3"/>
  <c r="X689" i="3"/>
  <c r="W689" i="3"/>
  <c r="V689" i="3"/>
  <c r="U689" i="3"/>
  <c r="T689" i="3"/>
  <c r="S689" i="3"/>
  <c r="R689" i="3"/>
  <c r="Q689" i="3"/>
  <c r="P689" i="3"/>
  <c r="O689" i="3"/>
  <c r="N689" i="3"/>
  <c r="M689" i="3"/>
  <c r="L689" i="3"/>
  <c r="I689" i="3"/>
  <c r="AI688" i="3"/>
  <c r="AH688" i="3" s="1"/>
  <c r="Z688" i="3"/>
  <c r="Y688" i="3"/>
  <c r="X688" i="3"/>
  <c r="W688" i="3"/>
  <c r="V688" i="3"/>
  <c r="U688" i="3"/>
  <c r="T688" i="3"/>
  <c r="S688" i="3"/>
  <c r="R688" i="3"/>
  <c r="Q688" i="3"/>
  <c r="P688" i="3"/>
  <c r="O688" i="3"/>
  <c r="N688" i="3"/>
  <c r="M688" i="3"/>
  <c r="L688" i="3"/>
  <c r="I688" i="3"/>
  <c r="AI687" i="3"/>
  <c r="AH687" i="3" s="1"/>
  <c r="Z687" i="3"/>
  <c r="Y687" i="3"/>
  <c r="X687" i="3"/>
  <c r="W687" i="3"/>
  <c r="V687" i="3"/>
  <c r="U687" i="3"/>
  <c r="T687" i="3"/>
  <c r="S687" i="3"/>
  <c r="R687" i="3"/>
  <c r="Q687" i="3"/>
  <c r="P687" i="3"/>
  <c r="O687" i="3"/>
  <c r="N687" i="3"/>
  <c r="M687" i="3"/>
  <c r="L687" i="3"/>
  <c r="I687" i="3"/>
  <c r="AI686" i="3"/>
  <c r="AH686" i="3" s="1"/>
  <c r="Z686" i="3"/>
  <c r="Y686" i="3"/>
  <c r="X686" i="3"/>
  <c r="W686" i="3"/>
  <c r="V686" i="3"/>
  <c r="U686" i="3"/>
  <c r="T686" i="3"/>
  <c r="S686" i="3"/>
  <c r="R686" i="3"/>
  <c r="Q686" i="3"/>
  <c r="P686" i="3"/>
  <c r="O686" i="3"/>
  <c r="N686" i="3"/>
  <c r="M686" i="3"/>
  <c r="L686" i="3"/>
  <c r="I686" i="3"/>
  <c r="AI685" i="3"/>
  <c r="AH685" i="3" s="1"/>
  <c r="Z685" i="3"/>
  <c r="Y685" i="3"/>
  <c r="X685" i="3"/>
  <c r="W685" i="3"/>
  <c r="V685" i="3"/>
  <c r="U685" i="3"/>
  <c r="T685" i="3"/>
  <c r="S685" i="3"/>
  <c r="R685" i="3"/>
  <c r="Q685" i="3"/>
  <c r="P685" i="3"/>
  <c r="O685" i="3"/>
  <c r="N685" i="3"/>
  <c r="M685" i="3"/>
  <c r="L685" i="3"/>
  <c r="I685" i="3"/>
  <c r="AI684" i="3"/>
  <c r="AH684" i="3" s="1"/>
  <c r="Z684" i="3"/>
  <c r="Y684" i="3"/>
  <c r="X684" i="3"/>
  <c r="W684" i="3"/>
  <c r="V684" i="3"/>
  <c r="U684" i="3"/>
  <c r="T684" i="3"/>
  <c r="S684" i="3"/>
  <c r="R684" i="3"/>
  <c r="Q684" i="3"/>
  <c r="P684" i="3"/>
  <c r="O684" i="3"/>
  <c r="N684" i="3"/>
  <c r="M684" i="3"/>
  <c r="L684" i="3"/>
  <c r="I684" i="3"/>
  <c r="AI683" i="3"/>
  <c r="AH683" i="3" s="1"/>
  <c r="Z683" i="3"/>
  <c r="Y683" i="3"/>
  <c r="X683" i="3"/>
  <c r="W683" i="3"/>
  <c r="V683" i="3"/>
  <c r="U683" i="3"/>
  <c r="T683" i="3"/>
  <c r="S683" i="3"/>
  <c r="R683" i="3"/>
  <c r="Q683" i="3"/>
  <c r="P683" i="3"/>
  <c r="O683" i="3"/>
  <c r="N683" i="3"/>
  <c r="M683" i="3"/>
  <c r="L683" i="3"/>
  <c r="I683" i="3"/>
  <c r="AI682" i="3"/>
  <c r="AH682" i="3" s="1"/>
  <c r="Z682" i="3"/>
  <c r="Y682" i="3"/>
  <c r="X682" i="3"/>
  <c r="W682" i="3"/>
  <c r="V682" i="3"/>
  <c r="U682" i="3"/>
  <c r="T682" i="3"/>
  <c r="S682" i="3"/>
  <c r="R682" i="3"/>
  <c r="Q682" i="3"/>
  <c r="P682" i="3"/>
  <c r="O682" i="3"/>
  <c r="N682" i="3"/>
  <c r="M682" i="3"/>
  <c r="L682" i="3"/>
  <c r="I682" i="3"/>
  <c r="AI681" i="3"/>
  <c r="AH681" i="3" s="1"/>
  <c r="Z681" i="3"/>
  <c r="Y681" i="3"/>
  <c r="X681" i="3"/>
  <c r="W681" i="3"/>
  <c r="V681" i="3"/>
  <c r="U681" i="3"/>
  <c r="T681" i="3"/>
  <c r="S681" i="3"/>
  <c r="R681" i="3"/>
  <c r="Q681" i="3"/>
  <c r="P681" i="3"/>
  <c r="O681" i="3"/>
  <c r="N681" i="3"/>
  <c r="M681" i="3"/>
  <c r="L681" i="3"/>
  <c r="I681" i="3"/>
  <c r="AI680" i="3"/>
  <c r="AH680" i="3" s="1"/>
  <c r="Z680" i="3"/>
  <c r="Y680" i="3"/>
  <c r="X680" i="3"/>
  <c r="W680" i="3"/>
  <c r="V680" i="3"/>
  <c r="U680" i="3"/>
  <c r="T680" i="3"/>
  <c r="S680" i="3"/>
  <c r="R680" i="3"/>
  <c r="Q680" i="3"/>
  <c r="P680" i="3"/>
  <c r="O680" i="3"/>
  <c r="N680" i="3"/>
  <c r="M680" i="3"/>
  <c r="L680" i="3"/>
  <c r="I680" i="3"/>
  <c r="AI679" i="3"/>
  <c r="AH679" i="3" s="1"/>
  <c r="Z679" i="3"/>
  <c r="Y679" i="3"/>
  <c r="X679" i="3"/>
  <c r="W679" i="3"/>
  <c r="V679" i="3"/>
  <c r="U679" i="3"/>
  <c r="T679" i="3"/>
  <c r="S679" i="3"/>
  <c r="R679" i="3"/>
  <c r="Q679" i="3"/>
  <c r="P679" i="3"/>
  <c r="O679" i="3"/>
  <c r="N679" i="3"/>
  <c r="M679" i="3"/>
  <c r="L679" i="3"/>
  <c r="I679" i="3"/>
  <c r="AI678" i="3"/>
  <c r="AH678" i="3" s="1"/>
  <c r="Z678" i="3"/>
  <c r="Y678" i="3"/>
  <c r="X678" i="3"/>
  <c r="W678" i="3"/>
  <c r="V678" i="3"/>
  <c r="U678" i="3"/>
  <c r="T678" i="3"/>
  <c r="S678" i="3"/>
  <c r="R678" i="3"/>
  <c r="Q678" i="3"/>
  <c r="P678" i="3"/>
  <c r="O678" i="3"/>
  <c r="N678" i="3"/>
  <c r="M678" i="3"/>
  <c r="L678" i="3"/>
  <c r="I678" i="3"/>
  <c r="AI677" i="3"/>
  <c r="AH677" i="3" s="1"/>
  <c r="Z677" i="3"/>
  <c r="Y677" i="3"/>
  <c r="X677" i="3"/>
  <c r="W677" i="3"/>
  <c r="V677" i="3"/>
  <c r="U677" i="3"/>
  <c r="T677" i="3"/>
  <c r="S677" i="3"/>
  <c r="R677" i="3"/>
  <c r="Q677" i="3"/>
  <c r="P677" i="3"/>
  <c r="O677" i="3"/>
  <c r="N677" i="3"/>
  <c r="M677" i="3"/>
  <c r="L677" i="3"/>
  <c r="I677" i="3"/>
  <c r="AI676" i="3"/>
  <c r="AH676" i="3" s="1"/>
  <c r="Z676" i="3"/>
  <c r="Y676" i="3"/>
  <c r="X676" i="3"/>
  <c r="W676" i="3"/>
  <c r="V676" i="3"/>
  <c r="U676" i="3"/>
  <c r="T676" i="3"/>
  <c r="S676" i="3"/>
  <c r="R676" i="3"/>
  <c r="Q676" i="3"/>
  <c r="P676" i="3"/>
  <c r="O676" i="3"/>
  <c r="N676" i="3"/>
  <c r="M676" i="3"/>
  <c r="L676" i="3"/>
  <c r="I676" i="3"/>
  <c r="AI675" i="3"/>
  <c r="AH675" i="3" s="1"/>
  <c r="Z675" i="3"/>
  <c r="Y675" i="3"/>
  <c r="X675" i="3"/>
  <c r="W675" i="3"/>
  <c r="V675" i="3"/>
  <c r="U675" i="3"/>
  <c r="T675" i="3"/>
  <c r="S675" i="3"/>
  <c r="R675" i="3"/>
  <c r="Q675" i="3"/>
  <c r="P675" i="3"/>
  <c r="O675" i="3"/>
  <c r="N675" i="3"/>
  <c r="M675" i="3"/>
  <c r="L675" i="3"/>
  <c r="I675" i="3"/>
  <c r="AI674" i="3"/>
  <c r="AH674" i="3" s="1"/>
  <c r="Z674" i="3"/>
  <c r="Y674" i="3"/>
  <c r="X674" i="3"/>
  <c r="W674" i="3"/>
  <c r="V674" i="3"/>
  <c r="U674" i="3"/>
  <c r="T674" i="3"/>
  <c r="S674" i="3"/>
  <c r="R674" i="3"/>
  <c r="Q674" i="3"/>
  <c r="P674" i="3"/>
  <c r="O674" i="3"/>
  <c r="N674" i="3"/>
  <c r="M674" i="3"/>
  <c r="L674" i="3"/>
  <c r="I674" i="3"/>
  <c r="AI673" i="3"/>
  <c r="AH673" i="3" s="1"/>
  <c r="Z673" i="3"/>
  <c r="Y673" i="3"/>
  <c r="X673" i="3"/>
  <c r="W673" i="3"/>
  <c r="V673" i="3"/>
  <c r="U673" i="3"/>
  <c r="T673" i="3"/>
  <c r="S673" i="3"/>
  <c r="R673" i="3"/>
  <c r="Q673" i="3"/>
  <c r="P673" i="3"/>
  <c r="O673" i="3"/>
  <c r="N673" i="3"/>
  <c r="M673" i="3"/>
  <c r="L673" i="3"/>
  <c r="I673" i="3"/>
  <c r="AI672" i="3"/>
  <c r="AH672" i="3" s="1"/>
  <c r="Z672" i="3"/>
  <c r="Y672" i="3"/>
  <c r="X672" i="3"/>
  <c r="W672" i="3"/>
  <c r="V672" i="3"/>
  <c r="U672" i="3"/>
  <c r="T672" i="3"/>
  <c r="S672" i="3"/>
  <c r="R672" i="3"/>
  <c r="Q672" i="3"/>
  <c r="P672" i="3"/>
  <c r="O672" i="3"/>
  <c r="N672" i="3"/>
  <c r="M672" i="3"/>
  <c r="L672" i="3"/>
  <c r="I672" i="3"/>
  <c r="AI671" i="3"/>
  <c r="AH671" i="3" s="1"/>
  <c r="Z671" i="3"/>
  <c r="Y671" i="3"/>
  <c r="X671" i="3"/>
  <c r="W671" i="3"/>
  <c r="V671" i="3"/>
  <c r="U671" i="3"/>
  <c r="T671" i="3"/>
  <c r="S671" i="3"/>
  <c r="R671" i="3"/>
  <c r="Q671" i="3"/>
  <c r="P671" i="3"/>
  <c r="O671" i="3"/>
  <c r="N671" i="3"/>
  <c r="M671" i="3"/>
  <c r="L671" i="3"/>
  <c r="I671" i="3"/>
  <c r="AI670" i="3"/>
  <c r="AH670" i="3" s="1"/>
  <c r="Z670" i="3"/>
  <c r="Y670" i="3"/>
  <c r="X670" i="3"/>
  <c r="W670" i="3"/>
  <c r="V670" i="3"/>
  <c r="U670" i="3"/>
  <c r="T670" i="3"/>
  <c r="S670" i="3"/>
  <c r="R670" i="3"/>
  <c r="Q670" i="3"/>
  <c r="P670" i="3"/>
  <c r="O670" i="3"/>
  <c r="N670" i="3"/>
  <c r="M670" i="3"/>
  <c r="L670" i="3"/>
  <c r="I670" i="3"/>
  <c r="AI669" i="3"/>
  <c r="AH669" i="3" s="1"/>
  <c r="Z669" i="3"/>
  <c r="Y669" i="3"/>
  <c r="X669" i="3"/>
  <c r="W669" i="3"/>
  <c r="V669" i="3"/>
  <c r="U669" i="3"/>
  <c r="T669" i="3"/>
  <c r="S669" i="3"/>
  <c r="R669" i="3"/>
  <c r="Q669" i="3"/>
  <c r="P669" i="3"/>
  <c r="O669" i="3"/>
  <c r="N669" i="3"/>
  <c r="M669" i="3"/>
  <c r="L669" i="3"/>
  <c r="I669" i="3"/>
  <c r="AI668" i="3"/>
  <c r="AH668" i="3" s="1"/>
  <c r="Z668" i="3"/>
  <c r="Y668" i="3"/>
  <c r="X668" i="3"/>
  <c r="W668" i="3"/>
  <c r="V668" i="3"/>
  <c r="U668" i="3"/>
  <c r="T668" i="3"/>
  <c r="S668" i="3"/>
  <c r="R668" i="3"/>
  <c r="Q668" i="3"/>
  <c r="P668" i="3"/>
  <c r="O668" i="3"/>
  <c r="N668" i="3"/>
  <c r="M668" i="3"/>
  <c r="L668" i="3"/>
  <c r="I668" i="3"/>
  <c r="AI667" i="3"/>
  <c r="AH667" i="3" s="1"/>
  <c r="Z667" i="3"/>
  <c r="Y667" i="3"/>
  <c r="X667" i="3"/>
  <c r="W667" i="3"/>
  <c r="V667" i="3"/>
  <c r="U667" i="3"/>
  <c r="T667" i="3"/>
  <c r="S667" i="3"/>
  <c r="R667" i="3"/>
  <c r="Q667" i="3"/>
  <c r="P667" i="3"/>
  <c r="O667" i="3"/>
  <c r="N667" i="3"/>
  <c r="M667" i="3"/>
  <c r="L667" i="3"/>
  <c r="I667" i="3"/>
  <c r="AI666" i="3"/>
  <c r="AH666" i="3" s="1"/>
  <c r="Z666" i="3"/>
  <c r="Y666" i="3"/>
  <c r="X666" i="3"/>
  <c r="W666" i="3"/>
  <c r="V666" i="3"/>
  <c r="U666" i="3"/>
  <c r="T666" i="3"/>
  <c r="S666" i="3"/>
  <c r="R666" i="3"/>
  <c r="Q666" i="3"/>
  <c r="P666" i="3"/>
  <c r="O666" i="3"/>
  <c r="N666" i="3"/>
  <c r="M666" i="3"/>
  <c r="L666" i="3"/>
  <c r="I666" i="3"/>
  <c r="AI665" i="3"/>
  <c r="AH665" i="3" s="1"/>
  <c r="Z665" i="3"/>
  <c r="Y665" i="3"/>
  <c r="X665" i="3"/>
  <c r="W665" i="3"/>
  <c r="V665" i="3"/>
  <c r="U665" i="3"/>
  <c r="T665" i="3"/>
  <c r="S665" i="3"/>
  <c r="R665" i="3"/>
  <c r="Q665" i="3"/>
  <c r="P665" i="3"/>
  <c r="O665" i="3"/>
  <c r="N665" i="3"/>
  <c r="M665" i="3"/>
  <c r="L665" i="3"/>
  <c r="I665" i="3"/>
  <c r="AI664" i="3"/>
  <c r="AH664" i="3" s="1"/>
  <c r="Z664" i="3"/>
  <c r="Y664" i="3"/>
  <c r="X664" i="3"/>
  <c r="W664" i="3"/>
  <c r="V664" i="3"/>
  <c r="U664" i="3"/>
  <c r="T664" i="3"/>
  <c r="S664" i="3"/>
  <c r="R664" i="3"/>
  <c r="Q664" i="3"/>
  <c r="P664" i="3"/>
  <c r="O664" i="3"/>
  <c r="N664" i="3"/>
  <c r="M664" i="3"/>
  <c r="L664" i="3"/>
  <c r="I664" i="3"/>
  <c r="AI663" i="3"/>
  <c r="AH663" i="3" s="1"/>
  <c r="Z663" i="3"/>
  <c r="Y663" i="3"/>
  <c r="X663" i="3"/>
  <c r="W663" i="3"/>
  <c r="V663" i="3"/>
  <c r="U663" i="3"/>
  <c r="T663" i="3"/>
  <c r="S663" i="3"/>
  <c r="R663" i="3"/>
  <c r="Q663" i="3"/>
  <c r="P663" i="3"/>
  <c r="O663" i="3"/>
  <c r="N663" i="3"/>
  <c r="M663" i="3"/>
  <c r="L663" i="3"/>
  <c r="I663" i="3"/>
  <c r="AI662" i="3"/>
  <c r="AH662" i="3" s="1"/>
  <c r="Z662" i="3"/>
  <c r="Y662" i="3"/>
  <c r="X662" i="3"/>
  <c r="W662" i="3"/>
  <c r="V662" i="3"/>
  <c r="U662" i="3"/>
  <c r="T662" i="3"/>
  <c r="S662" i="3"/>
  <c r="R662" i="3"/>
  <c r="Q662" i="3"/>
  <c r="P662" i="3"/>
  <c r="O662" i="3"/>
  <c r="N662" i="3"/>
  <c r="M662" i="3"/>
  <c r="L662" i="3"/>
  <c r="I662" i="3"/>
  <c r="AI661" i="3"/>
  <c r="AH661" i="3" s="1"/>
  <c r="Z661" i="3"/>
  <c r="Y661" i="3"/>
  <c r="X661" i="3"/>
  <c r="W661" i="3"/>
  <c r="V661" i="3"/>
  <c r="U661" i="3"/>
  <c r="T661" i="3"/>
  <c r="S661" i="3"/>
  <c r="R661" i="3"/>
  <c r="Q661" i="3"/>
  <c r="P661" i="3"/>
  <c r="O661" i="3"/>
  <c r="N661" i="3"/>
  <c r="M661" i="3"/>
  <c r="L661" i="3"/>
  <c r="I661" i="3"/>
  <c r="AI660" i="3"/>
  <c r="AH660" i="3" s="1"/>
  <c r="Z660" i="3"/>
  <c r="Y660" i="3"/>
  <c r="X660" i="3"/>
  <c r="W660" i="3"/>
  <c r="V660" i="3"/>
  <c r="U660" i="3"/>
  <c r="T660" i="3"/>
  <c r="S660" i="3"/>
  <c r="R660" i="3"/>
  <c r="Q660" i="3"/>
  <c r="P660" i="3"/>
  <c r="O660" i="3"/>
  <c r="N660" i="3"/>
  <c r="M660" i="3"/>
  <c r="L660" i="3"/>
  <c r="I660" i="3"/>
  <c r="AI659" i="3"/>
  <c r="AH659" i="3" s="1"/>
  <c r="Z659" i="3"/>
  <c r="Y659" i="3"/>
  <c r="X659" i="3"/>
  <c r="W659" i="3"/>
  <c r="V659" i="3"/>
  <c r="U659" i="3"/>
  <c r="T659" i="3"/>
  <c r="S659" i="3"/>
  <c r="R659" i="3"/>
  <c r="Q659" i="3"/>
  <c r="P659" i="3"/>
  <c r="O659" i="3"/>
  <c r="N659" i="3"/>
  <c r="M659" i="3"/>
  <c r="L659" i="3"/>
  <c r="I659" i="3"/>
  <c r="AI658" i="3"/>
  <c r="AH658" i="3" s="1"/>
  <c r="Z658" i="3"/>
  <c r="Y658" i="3"/>
  <c r="X658" i="3"/>
  <c r="W658" i="3"/>
  <c r="V658" i="3"/>
  <c r="U658" i="3"/>
  <c r="T658" i="3"/>
  <c r="S658" i="3"/>
  <c r="R658" i="3"/>
  <c r="Q658" i="3"/>
  <c r="P658" i="3"/>
  <c r="O658" i="3"/>
  <c r="N658" i="3"/>
  <c r="M658" i="3"/>
  <c r="L658" i="3"/>
  <c r="I658" i="3"/>
  <c r="AI657" i="3"/>
  <c r="AH657" i="3" s="1"/>
  <c r="Z657" i="3"/>
  <c r="Y657" i="3"/>
  <c r="X657" i="3"/>
  <c r="W657" i="3"/>
  <c r="V657" i="3"/>
  <c r="U657" i="3"/>
  <c r="T657" i="3"/>
  <c r="S657" i="3"/>
  <c r="R657" i="3"/>
  <c r="Q657" i="3"/>
  <c r="P657" i="3"/>
  <c r="O657" i="3"/>
  <c r="N657" i="3"/>
  <c r="M657" i="3"/>
  <c r="L657" i="3"/>
  <c r="I657" i="3"/>
  <c r="AI656" i="3"/>
  <c r="AH656" i="3" s="1"/>
  <c r="Z656" i="3"/>
  <c r="Y656" i="3"/>
  <c r="X656" i="3"/>
  <c r="W656" i="3"/>
  <c r="V656" i="3"/>
  <c r="U656" i="3"/>
  <c r="T656" i="3"/>
  <c r="S656" i="3"/>
  <c r="R656" i="3"/>
  <c r="Q656" i="3"/>
  <c r="P656" i="3"/>
  <c r="O656" i="3"/>
  <c r="N656" i="3"/>
  <c r="M656" i="3"/>
  <c r="L656" i="3"/>
  <c r="I656" i="3"/>
  <c r="AI655" i="3"/>
  <c r="AH655" i="3" s="1"/>
  <c r="Z655" i="3"/>
  <c r="Y655" i="3"/>
  <c r="X655" i="3"/>
  <c r="W655" i="3"/>
  <c r="V655" i="3"/>
  <c r="U655" i="3"/>
  <c r="T655" i="3"/>
  <c r="S655" i="3"/>
  <c r="R655" i="3"/>
  <c r="Q655" i="3"/>
  <c r="P655" i="3"/>
  <c r="O655" i="3"/>
  <c r="N655" i="3"/>
  <c r="M655" i="3"/>
  <c r="L655" i="3"/>
  <c r="I655" i="3"/>
  <c r="AI654" i="3"/>
  <c r="AH654" i="3" s="1"/>
  <c r="Z654" i="3"/>
  <c r="Y654" i="3"/>
  <c r="X654" i="3"/>
  <c r="W654" i="3"/>
  <c r="V654" i="3"/>
  <c r="U654" i="3"/>
  <c r="T654" i="3"/>
  <c r="S654" i="3"/>
  <c r="R654" i="3"/>
  <c r="Q654" i="3"/>
  <c r="P654" i="3"/>
  <c r="O654" i="3"/>
  <c r="N654" i="3"/>
  <c r="M654" i="3"/>
  <c r="L654" i="3"/>
  <c r="I654" i="3"/>
  <c r="AI653" i="3"/>
  <c r="AH653" i="3" s="1"/>
  <c r="Z653" i="3"/>
  <c r="Y653" i="3"/>
  <c r="X653" i="3"/>
  <c r="W653" i="3"/>
  <c r="V653" i="3"/>
  <c r="U653" i="3"/>
  <c r="T653" i="3"/>
  <c r="S653" i="3"/>
  <c r="R653" i="3"/>
  <c r="Q653" i="3"/>
  <c r="P653" i="3"/>
  <c r="O653" i="3"/>
  <c r="N653" i="3"/>
  <c r="M653" i="3"/>
  <c r="L653" i="3"/>
  <c r="I653" i="3"/>
  <c r="AI652" i="3"/>
  <c r="AH652" i="3" s="1"/>
  <c r="Z652" i="3"/>
  <c r="Y652" i="3"/>
  <c r="X652" i="3"/>
  <c r="W652" i="3"/>
  <c r="V652" i="3"/>
  <c r="U652" i="3"/>
  <c r="T652" i="3"/>
  <c r="S652" i="3"/>
  <c r="R652" i="3"/>
  <c r="Q652" i="3"/>
  <c r="P652" i="3"/>
  <c r="O652" i="3"/>
  <c r="N652" i="3"/>
  <c r="M652" i="3"/>
  <c r="L652" i="3"/>
  <c r="I652" i="3"/>
  <c r="AI651" i="3"/>
  <c r="AH651" i="3" s="1"/>
  <c r="Z651" i="3"/>
  <c r="Y651" i="3"/>
  <c r="X651" i="3"/>
  <c r="W651" i="3"/>
  <c r="V651" i="3"/>
  <c r="U651" i="3"/>
  <c r="T651" i="3"/>
  <c r="S651" i="3"/>
  <c r="R651" i="3"/>
  <c r="Q651" i="3"/>
  <c r="P651" i="3"/>
  <c r="O651" i="3"/>
  <c r="N651" i="3"/>
  <c r="M651" i="3"/>
  <c r="L651" i="3"/>
  <c r="I651" i="3"/>
  <c r="AI650" i="3"/>
  <c r="AH650" i="3" s="1"/>
  <c r="Z650" i="3"/>
  <c r="Y650" i="3"/>
  <c r="X650" i="3"/>
  <c r="W650" i="3"/>
  <c r="V650" i="3"/>
  <c r="U650" i="3"/>
  <c r="T650" i="3"/>
  <c r="S650" i="3"/>
  <c r="R650" i="3"/>
  <c r="Q650" i="3"/>
  <c r="P650" i="3"/>
  <c r="O650" i="3"/>
  <c r="N650" i="3"/>
  <c r="M650" i="3"/>
  <c r="L650" i="3"/>
  <c r="I650" i="3"/>
  <c r="AI649" i="3"/>
  <c r="AH649" i="3" s="1"/>
  <c r="Z649" i="3"/>
  <c r="Y649" i="3"/>
  <c r="X649" i="3"/>
  <c r="W649" i="3"/>
  <c r="V649" i="3"/>
  <c r="U649" i="3"/>
  <c r="T649" i="3"/>
  <c r="S649" i="3"/>
  <c r="R649" i="3"/>
  <c r="Q649" i="3"/>
  <c r="P649" i="3"/>
  <c r="O649" i="3"/>
  <c r="N649" i="3"/>
  <c r="M649" i="3"/>
  <c r="L649" i="3"/>
  <c r="I649" i="3"/>
  <c r="AI648" i="3"/>
  <c r="AH648" i="3" s="1"/>
  <c r="Z648" i="3"/>
  <c r="Y648" i="3"/>
  <c r="X648" i="3"/>
  <c r="W648" i="3"/>
  <c r="V648" i="3"/>
  <c r="U648" i="3"/>
  <c r="T648" i="3"/>
  <c r="S648" i="3"/>
  <c r="R648" i="3"/>
  <c r="Q648" i="3"/>
  <c r="P648" i="3"/>
  <c r="O648" i="3"/>
  <c r="N648" i="3"/>
  <c r="M648" i="3"/>
  <c r="L648" i="3"/>
  <c r="I648" i="3"/>
  <c r="AI647" i="3"/>
  <c r="AH647" i="3" s="1"/>
  <c r="Z647" i="3"/>
  <c r="Y647" i="3"/>
  <c r="X647" i="3"/>
  <c r="W647" i="3"/>
  <c r="V647" i="3"/>
  <c r="U647" i="3"/>
  <c r="T647" i="3"/>
  <c r="S647" i="3"/>
  <c r="R647" i="3"/>
  <c r="Q647" i="3"/>
  <c r="P647" i="3"/>
  <c r="O647" i="3"/>
  <c r="N647" i="3"/>
  <c r="M647" i="3"/>
  <c r="L647" i="3"/>
  <c r="I647" i="3"/>
  <c r="AI646" i="3"/>
  <c r="AH646" i="3" s="1"/>
  <c r="Z646" i="3"/>
  <c r="Y646" i="3"/>
  <c r="X646" i="3"/>
  <c r="W646" i="3"/>
  <c r="V646" i="3"/>
  <c r="U646" i="3"/>
  <c r="T646" i="3"/>
  <c r="S646" i="3"/>
  <c r="R646" i="3"/>
  <c r="Q646" i="3"/>
  <c r="P646" i="3"/>
  <c r="O646" i="3"/>
  <c r="N646" i="3"/>
  <c r="M646" i="3"/>
  <c r="L646" i="3"/>
  <c r="I646" i="3"/>
  <c r="AI645" i="3"/>
  <c r="AH645" i="3" s="1"/>
  <c r="Z645" i="3"/>
  <c r="Y645" i="3"/>
  <c r="X645" i="3"/>
  <c r="W645" i="3"/>
  <c r="V645" i="3"/>
  <c r="U645" i="3"/>
  <c r="T645" i="3"/>
  <c r="S645" i="3"/>
  <c r="R645" i="3"/>
  <c r="Q645" i="3"/>
  <c r="P645" i="3"/>
  <c r="O645" i="3"/>
  <c r="N645" i="3"/>
  <c r="M645" i="3"/>
  <c r="L645" i="3"/>
  <c r="I645" i="3"/>
  <c r="AI644" i="3"/>
  <c r="AH644" i="3" s="1"/>
  <c r="Z644" i="3"/>
  <c r="Y644" i="3"/>
  <c r="X644" i="3"/>
  <c r="W644" i="3"/>
  <c r="V644" i="3"/>
  <c r="U644" i="3"/>
  <c r="T644" i="3"/>
  <c r="S644" i="3"/>
  <c r="R644" i="3"/>
  <c r="Q644" i="3"/>
  <c r="P644" i="3"/>
  <c r="O644" i="3"/>
  <c r="N644" i="3"/>
  <c r="M644" i="3"/>
  <c r="L644" i="3"/>
  <c r="I644" i="3"/>
  <c r="AI643" i="3"/>
  <c r="AH643" i="3" s="1"/>
  <c r="Z643" i="3"/>
  <c r="Y643" i="3"/>
  <c r="X643" i="3"/>
  <c r="W643" i="3"/>
  <c r="V643" i="3"/>
  <c r="U643" i="3"/>
  <c r="T643" i="3"/>
  <c r="S643" i="3"/>
  <c r="R643" i="3"/>
  <c r="Q643" i="3"/>
  <c r="P643" i="3"/>
  <c r="O643" i="3"/>
  <c r="N643" i="3"/>
  <c r="M643" i="3"/>
  <c r="L643" i="3"/>
  <c r="I643" i="3"/>
  <c r="AI642" i="3"/>
  <c r="AH642" i="3" s="1"/>
  <c r="Z642" i="3"/>
  <c r="Y642" i="3"/>
  <c r="X642" i="3"/>
  <c r="W642" i="3"/>
  <c r="V642" i="3"/>
  <c r="U642" i="3"/>
  <c r="T642" i="3"/>
  <c r="S642" i="3"/>
  <c r="R642" i="3"/>
  <c r="Q642" i="3"/>
  <c r="P642" i="3"/>
  <c r="O642" i="3"/>
  <c r="N642" i="3"/>
  <c r="M642" i="3"/>
  <c r="L642" i="3"/>
  <c r="I642" i="3"/>
  <c r="AI641" i="3"/>
  <c r="AH641" i="3" s="1"/>
  <c r="Z641" i="3"/>
  <c r="Y641" i="3"/>
  <c r="X641" i="3"/>
  <c r="W641" i="3"/>
  <c r="V641" i="3"/>
  <c r="U641" i="3"/>
  <c r="T641" i="3"/>
  <c r="S641" i="3"/>
  <c r="R641" i="3"/>
  <c r="Q641" i="3"/>
  <c r="P641" i="3"/>
  <c r="O641" i="3"/>
  <c r="N641" i="3"/>
  <c r="M641" i="3"/>
  <c r="L641" i="3"/>
  <c r="I641" i="3"/>
  <c r="AI640" i="3"/>
  <c r="AH640" i="3" s="1"/>
  <c r="Z640" i="3"/>
  <c r="Y640" i="3"/>
  <c r="X640" i="3"/>
  <c r="W640" i="3"/>
  <c r="V640" i="3"/>
  <c r="U640" i="3"/>
  <c r="T640" i="3"/>
  <c r="S640" i="3"/>
  <c r="R640" i="3"/>
  <c r="Q640" i="3"/>
  <c r="P640" i="3"/>
  <c r="O640" i="3"/>
  <c r="N640" i="3"/>
  <c r="M640" i="3"/>
  <c r="L640" i="3"/>
  <c r="I640" i="3"/>
  <c r="AI639" i="3"/>
  <c r="AH639" i="3" s="1"/>
  <c r="Z639" i="3"/>
  <c r="Y639" i="3"/>
  <c r="X639" i="3"/>
  <c r="W639" i="3"/>
  <c r="V639" i="3"/>
  <c r="U639" i="3"/>
  <c r="T639" i="3"/>
  <c r="S639" i="3"/>
  <c r="R639" i="3"/>
  <c r="Q639" i="3"/>
  <c r="P639" i="3"/>
  <c r="O639" i="3"/>
  <c r="N639" i="3"/>
  <c r="M639" i="3"/>
  <c r="L639" i="3"/>
  <c r="I639" i="3"/>
  <c r="AI638" i="3"/>
  <c r="AH638" i="3" s="1"/>
  <c r="Z638" i="3"/>
  <c r="Y638" i="3"/>
  <c r="X638" i="3"/>
  <c r="W638" i="3"/>
  <c r="V638" i="3"/>
  <c r="U638" i="3"/>
  <c r="T638" i="3"/>
  <c r="S638" i="3"/>
  <c r="R638" i="3"/>
  <c r="Q638" i="3"/>
  <c r="P638" i="3"/>
  <c r="O638" i="3"/>
  <c r="N638" i="3"/>
  <c r="M638" i="3"/>
  <c r="L638" i="3"/>
  <c r="I638" i="3"/>
  <c r="AI637" i="3"/>
  <c r="AH637" i="3" s="1"/>
  <c r="Z637" i="3"/>
  <c r="Y637" i="3"/>
  <c r="X637" i="3"/>
  <c r="W637" i="3"/>
  <c r="V637" i="3"/>
  <c r="U637" i="3"/>
  <c r="T637" i="3"/>
  <c r="S637" i="3"/>
  <c r="R637" i="3"/>
  <c r="Q637" i="3"/>
  <c r="P637" i="3"/>
  <c r="O637" i="3"/>
  <c r="N637" i="3"/>
  <c r="M637" i="3"/>
  <c r="L637" i="3"/>
  <c r="I637" i="3"/>
  <c r="AI636" i="3"/>
  <c r="AH636" i="3" s="1"/>
  <c r="Z636" i="3"/>
  <c r="Y636" i="3"/>
  <c r="X636" i="3"/>
  <c r="W636" i="3"/>
  <c r="V636" i="3"/>
  <c r="U636" i="3"/>
  <c r="T636" i="3"/>
  <c r="S636" i="3"/>
  <c r="R636" i="3"/>
  <c r="Q636" i="3"/>
  <c r="P636" i="3"/>
  <c r="O636" i="3"/>
  <c r="N636" i="3"/>
  <c r="M636" i="3"/>
  <c r="L636" i="3"/>
  <c r="I636" i="3"/>
  <c r="AI635" i="3"/>
  <c r="AH635" i="3" s="1"/>
  <c r="Z635" i="3"/>
  <c r="Y635" i="3"/>
  <c r="X635" i="3"/>
  <c r="W635" i="3"/>
  <c r="V635" i="3"/>
  <c r="U635" i="3"/>
  <c r="T635" i="3"/>
  <c r="S635" i="3"/>
  <c r="R635" i="3"/>
  <c r="Q635" i="3"/>
  <c r="P635" i="3"/>
  <c r="O635" i="3"/>
  <c r="N635" i="3"/>
  <c r="M635" i="3"/>
  <c r="L635" i="3"/>
  <c r="I635" i="3"/>
  <c r="AI634" i="3"/>
  <c r="AH634" i="3" s="1"/>
  <c r="Z634" i="3"/>
  <c r="Y634" i="3"/>
  <c r="X634" i="3"/>
  <c r="W634" i="3"/>
  <c r="V634" i="3"/>
  <c r="U634" i="3"/>
  <c r="T634" i="3"/>
  <c r="S634" i="3"/>
  <c r="R634" i="3"/>
  <c r="Q634" i="3"/>
  <c r="P634" i="3"/>
  <c r="O634" i="3"/>
  <c r="N634" i="3"/>
  <c r="M634" i="3"/>
  <c r="L634" i="3"/>
  <c r="I634" i="3"/>
  <c r="AI633" i="3"/>
  <c r="AH633" i="3" s="1"/>
  <c r="Z633" i="3"/>
  <c r="Y633" i="3"/>
  <c r="X633" i="3"/>
  <c r="W633" i="3"/>
  <c r="V633" i="3"/>
  <c r="U633" i="3"/>
  <c r="T633" i="3"/>
  <c r="S633" i="3"/>
  <c r="R633" i="3"/>
  <c r="Q633" i="3"/>
  <c r="P633" i="3"/>
  <c r="O633" i="3"/>
  <c r="N633" i="3"/>
  <c r="M633" i="3"/>
  <c r="L633" i="3"/>
  <c r="I633" i="3"/>
  <c r="AI632" i="3"/>
  <c r="AH632" i="3" s="1"/>
  <c r="Z632" i="3"/>
  <c r="Y632" i="3"/>
  <c r="X632" i="3"/>
  <c r="W632" i="3"/>
  <c r="V632" i="3"/>
  <c r="U632" i="3"/>
  <c r="T632" i="3"/>
  <c r="S632" i="3"/>
  <c r="R632" i="3"/>
  <c r="Q632" i="3"/>
  <c r="P632" i="3"/>
  <c r="O632" i="3"/>
  <c r="N632" i="3"/>
  <c r="M632" i="3"/>
  <c r="L632" i="3"/>
  <c r="I632" i="3"/>
  <c r="AI631" i="3"/>
  <c r="AH631" i="3" s="1"/>
  <c r="Z631" i="3"/>
  <c r="Y631" i="3"/>
  <c r="X631" i="3"/>
  <c r="W631" i="3"/>
  <c r="V631" i="3"/>
  <c r="U631" i="3"/>
  <c r="T631" i="3"/>
  <c r="S631" i="3"/>
  <c r="R631" i="3"/>
  <c r="Q631" i="3"/>
  <c r="P631" i="3"/>
  <c r="O631" i="3"/>
  <c r="N631" i="3"/>
  <c r="M631" i="3"/>
  <c r="L631" i="3"/>
  <c r="I631" i="3"/>
  <c r="AI630" i="3"/>
  <c r="AH630" i="3" s="1"/>
  <c r="Z630" i="3"/>
  <c r="Y630" i="3"/>
  <c r="X630" i="3"/>
  <c r="W630" i="3"/>
  <c r="V630" i="3"/>
  <c r="U630" i="3"/>
  <c r="T630" i="3"/>
  <c r="S630" i="3"/>
  <c r="R630" i="3"/>
  <c r="Q630" i="3"/>
  <c r="P630" i="3"/>
  <c r="O630" i="3"/>
  <c r="N630" i="3"/>
  <c r="M630" i="3"/>
  <c r="L630" i="3"/>
  <c r="I630" i="3"/>
  <c r="AI629" i="3"/>
  <c r="AH629" i="3" s="1"/>
  <c r="Z629" i="3"/>
  <c r="Y629" i="3"/>
  <c r="X629" i="3"/>
  <c r="W629" i="3"/>
  <c r="V629" i="3"/>
  <c r="U629" i="3"/>
  <c r="T629" i="3"/>
  <c r="S629" i="3"/>
  <c r="R629" i="3"/>
  <c r="Q629" i="3"/>
  <c r="P629" i="3"/>
  <c r="O629" i="3"/>
  <c r="N629" i="3"/>
  <c r="M629" i="3"/>
  <c r="L629" i="3"/>
  <c r="I629" i="3"/>
  <c r="AI628" i="3"/>
  <c r="AH628" i="3" s="1"/>
  <c r="Z628" i="3"/>
  <c r="Y628" i="3"/>
  <c r="X628" i="3"/>
  <c r="W628" i="3"/>
  <c r="V628" i="3"/>
  <c r="U628" i="3"/>
  <c r="T628" i="3"/>
  <c r="S628" i="3"/>
  <c r="R628" i="3"/>
  <c r="Q628" i="3"/>
  <c r="P628" i="3"/>
  <c r="O628" i="3"/>
  <c r="N628" i="3"/>
  <c r="M628" i="3"/>
  <c r="L628" i="3"/>
  <c r="I628" i="3"/>
  <c r="AI627" i="3"/>
  <c r="AH627" i="3" s="1"/>
  <c r="Z627" i="3"/>
  <c r="Y627" i="3"/>
  <c r="X627" i="3"/>
  <c r="W627" i="3"/>
  <c r="V627" i="3"/>
  <c r="U627" i="3"/>
  <c r="T627" i="3"/>
  <c r="S627" i="3"/>
  <c r="R627" i="3"/>
  <c r="Q627" i="3"/>
  <c r="P627" i="3"/>
  <c r="O627" i="3"/>
  <c r="N627" i="3"/>
  <c r="M627" i="3"/>
  <c r="L627" i="3"/>
  <c r="I627" i="3"/>
  <c r="AI626" i="3"/>
  <c r="AH626" i="3" s="1"/>
  <c r="Z626" i="3"/>
  <c r="Y626" i="3"/>
  <c r="X626" i="3"/>
  <c r="W626" i="3"/>
  <c r="V626" i="3"/>
  <c r="U626" i="3"/>
  <c r="T626" i="3"/>
  <c r="S626" i="3"/>
  <c r="R626" i="3"/>
  <c r="Q626" i="3"/>
  <c r="P626" i="3"/>
  <c r="O626" i="3"/>
  <c r="N626" i="3"/>
  <c r="M626" i="3"/>
  <c r="L626" i="3"/>
  <c r="I626" i="3"/>
  <c r="AI625" i="3"/>
  <c r="AH625" i="3" s="1"/>
  <c r="Z625" i="3"/>
  <c r="Y625" i="3"/>
  <c r="X625" i="3"/>
  <c r="W625" i="3"/>
  <c r="V625" i="3"/>
  <c r="U625" i="3"/>
  <c r="T625" i="3"/>
  <c r="S625" i="3"/>
  <c r="R625" i="3"/>
  <c r="Q625" i="3"/>
  <c r="P625" i="3"/>
  <c r="O625" i="3"/>
  <c r="N625" i="3"/>
  <c r="M625" i="3"/>
  <c r="L625" i="3"/>
  <c r="I625" i="3"/>
  <c r="AI624" i="3"/>
  <c r="AH624" i="3" s="1"/>
  <c r="Z624" i="3"/>
  <c r="Y624" i="3"/>
  <c r="X624" i="3"/>
  <c r="W624" i="3"/>
  <c r="V624" i="3"/>
  <c r="U624" i="3"/>
  <c r="T624" i="3"/>
  <c r="S624" i="3"/>
  <c r="R624" i="3"/>
  <c r="Q624" i="3"/>
  <c r="P624" i="3"/>
  <c r="O624" i="3"/>
  <c r="N624" i="3"/>
  <c r="M624" i="3"/>
  <c r="L624" i="3"/>
  <c r="I624" i="3"/>
  <c r="AI623" i="3"/>
  <c r="AH623" i="3" s="1"/>
  <c r="Z623" i="3"/>
  <c r="Y623" i="3"/>
  <c r="X623" i="3"/>
  <c r="W623" i="3"/>
  <c r="V623" i="3"/>
  <c r="U623" i="3"/>
  <c r="T623" i="3"/>
  <c r="S623" i="3"/>
  <c r="R623" i="3"/>
  <c r="Q623" i="3"/>
  <c r="P623" i="3"/>
  <c r="O623" i="3"/>
  <c r="N623" i="3"/>
  <c r="M623" i="3"/>
  <c r="L623" i="3"/>
  <c r="I623" i="3"/>
  <c r="AI622" i="3"/>
  <c r="AH622" i="3" s="1"/>
  <c r="Z622" i="3"/>
  <c r="Y622" i="3"/>
  <c r="X622" i="3"/>
  <c r="W622" i="3"/>
  <c r="V622" i="3"/>
  <c r="U622" i="3"/>
  <c r="T622" i="3"/>
  <c r="S622" i="3"/>
  <c r="R622" i="3"/>
  <c r="Q622" i="3"/>
  <c r="P622" i="3"/>
  <c r="O622" i="3"/>
  <c r="N622" i="3"/>
  <c r="M622" i="3"/>
  <c r="L622" i="3"/>
  <c r="I622" i="3"/>
  <c r="AI621" i="3"/>
  <c r="AH621" i="3" s="1"/>
  <c r="Z621" i="3"/>
  <c r="Y621" i="3"/>
  <c r="X621" i="3"/>
  <c r="W621" i="3"/>
  <c r="V621" i="3"/>
  <c r="U621" i="3"/>
  <c r="T621" i="3"/>
  <c r="S621" i="3"/>
  <c r="R621" i="3"/>
  <c r="Q621" i="3"/>
  <c r="P621" i="3"/>
  <c r="O621" i="3"/>
  <c r="N621" i="3"/>
  <c r="M621" i="3"/>
  <c r="L621" i="3"/>
  <c r="I621" i="3"/>
  <c r="AI620" i="3"/>
  <c r="AH620" i="3" s="1"/>
  <c r="Z620" i="3"/>
  <c r="Y620" i="3"/>
  <c r="X620" i="3"/>
  <c r="W620" i="3"/>
  <c r="V620" i="3"/>
  <c r="U620" i="3"/>
  <c r="T620" i="3"/>
  <c r="S620" i="3"/>
  <c r="R620" i="3"/>
  <c r="Q620" i="3"/>
  <c r="P620" i="3"/>
  <c r="O620" i="3"/>
  <c r="N620" i="3"/>
  <c r="M620" i="3"/>
  <c r="L620" i="3"/>
  <c r="I620" i="3"/>
  <c r="AI619" i="3"/>
  <c r="AH619" i="3" s="1"/>
  <c r="Z619" i="3"/>
  <c r="Y619" i="3"/>
  <c r="X619" i="3"/>
  <c r="W619" i="3"/>
  <c r="V619" i="3"/>
  <c r="U619" i="3"/>
  <c r="T619" i="3"/>
  <c r="S619" i="3"/>
  <c r="R619" i="3"/>
  <c r="Q619" i="3"/>
  <c r="P619" i="3"/>
  <c r="O619" i="3"/>
  <c r="N619" i="3"/>
  <c r="M619" i="3"/>
  <c r="L619" i="3"/>
  <c r="I619" i="3"/>
  <c r="AI618" i="3"/>
  <c r="AH618" i="3" s="1"/>
  <c r="Z618" i="3"/>
  <c r="Y618" i="3"/>
  <c r="X618" i="3"/>
  <c r="W618" i="3"/>
  <c r="V618" i="3"/>
  <c r="U618" i="3"/>
  <c r="T618" i="3"/>
  <c r="S618" i="3"/>
  <c r="R618" i="3"/>
  <c r="Q618" i="3"/>
  <c r="P618" i="3"/>
  <c r="O618" i="3"/>
  <c r="N618" i="3"/>
  <c r="M618" i="3"/>
  <c r="L618" i="3"/>
  <c r="I618" i="3"/>
  <c r="AI617" i="3"/>
  <c r="AH617" i="3" s="1"/>
  <c r="Z617" i="3"/>
  <c r="Y617" i="3"/>
  <c r="X617" i="3"/>
  <c r="W617" i="3"/>
  <c r="V617" i="3"/>
  <c r="U617" i="3"/>
  <c r="T617" i="3"/>
  <c r="S617" i="3"/>
  <c r="R617" i="3"/>
  <c r="Q617" i="3"/>
  <c r="P617" i="3"/>
  <c r="O617" i="3"/>
  <c r="N617" i="3"/>
  <c r="M617" i="3"/>
  <c r="L617" i="3"/>
  <c r="I617" i="3"/>
  <c r="AI616" i="3"/>
  <c r="AH616" i="3" s="1"/>
  <c r="Z616" i="3"/>
  <c r="Y616" i="3"/>
  <c r="X616" i="3"/>
  <c r="W616" i="3"/>
  <c r="V616" i="3"/>
  <c r="U616" i="3"/>
  <c r="T616" i="3"/>
  <c r="S616" i="3"/>
  <c r="R616" i="3"/>
  <c r="Q616" i="3"/>
  <c r="P616" i="3"/>
  <c r="O616" i="3"/>
  <c r="N616" i="3"/>
  <c r="M616" i="3"/>
  <c r="L616" i="3"/>
  <c r="I616" i="3"/>
  <c r="AI615" i="3"/>
  <c r="AH615" i="3" s="1"/>
  <c r="Z615" i="3"/>
  <c r="Y615" i="3"/>
  <c r="X615" i="3"/>
  <c r="W615" i="3"/>
  <c r="V615" i="3"/>
  <c r="U615" i="3"/>
  <c r="T615" i="3"/>
  <c r="S615" i="3"/>
  <c r="R615" i="3"/>
  <c r="Q615" i="3"/>
  <c r="P615" i="3"/>
  <c r="O615" i="3"/>
  <c r="N615" i="3"/>
  <c r="M615" i="3"/>
  <c r="L615" i="3"/>
  <c r="I615" i="3"/>
  <c r="AI614" i="3"/>
  <c r="AH614" i="3" s="1"/>
  <c r="Z614" i="3"/>
  <c r="Y614" i="3"/>
  <c r="X614" i="3"/>
  <c r="W614" i="3"/>
  <c r="V614" i="3"/>
  <c r="U614" i="3"/>
  <c r="T614" i="3"/>
  <c r="S614" i="3"/>
  <c r="R614" i="3"/>
  <c r="Q614" i="3"/>
  <c r="P614" i="3"/>
  <c r="O614" i="3"/>
  <c r="N614" i="3"/>
  <c r="M614" i="3"/>
  <c r="L614" i="3"/>
  <c r="I614" i="3"/>
  <c r="AI613" i="3"/>
  <c r="AH613" i="3" s="1"/>
  <c r="Z613" i="3"/>
  <c r="Y613" i="3"/>
  <c r="X613" i="3"/>
  <c r="W613" i="3"/>
  <c r="V613" i="3"/>
  <c r="U613" i="3"/>
  <c r="T613" i="3"/>
  <c r="S613" i="3"/>
  <c r="R613" i="3"/>
  <c r="Q613" i="3"/>
  <c r="P613" i="3"/>
  <c r="O613" i="3"/>
  <c r="N613" i="3"/>
  <c r="M613" i="3"/>
  <c r="L613" i="3"/>
  <c r="I613" i="3"/>
  <c r="AI612" i="3"/>
  <c r="AH612" i="3" s="1"/>
  <c r="Z612" i="3"/>
  <c r="Y612" i="3"/>
  <c r="X612" i="3"/>
  <c r="W612" i="3"/>
  <c r="V612" i="3"/>
  <c r="U612" i="3"/>
  <c r="T612" i="3"/>
  <c r="S612" i="3"/>
  <c r="R612" i="3"/>
  <c r="Q612" i="3"/>
  <c r="P612" i="3"/>
  <c r="O612" i="3"/>
  <c r="N612" i="3"/>
  <c r="M612" i="3"/>
  <c r="L612" i="3"/>
  <c r="I612" i="3"/>
  <c r="AI611" i="3"/>
  <c r="AH611" i="3" s="1"/>
  <c r="Z611" i="3"/>
  <c r="Y611" i="3"/>
  <c r="X611" i="3"/>
  <c r="W611" i="3"/>
  <c r="V611" i="3"/>
  <c r="U611" i="3"/>
  <c r="T611" i="3"/>
  <c r="S611" i="3"/>
  <c r="R611" i="3"/>
  <c r="Q611" i="3"/>
  <c r="P611" i="3"/>
  <c r="O611" i="3"/>
  <c r="N611" i="3"/>
  <c r="M611" i="3"/>
  <c r="L611" i="3"/>
  <c r="I611" i="3"/>
  <c r="AI610" i="3"/>
  <c r="AH610" i="3" s="1"/>
  <c r="Z610" i="3"/>
  <c r="Y610" i="3"/>
  <c r="X610" i="3"/>
  <c r="W610" i="3"/>
  <c r="V610" i="3"/>
  <c r="U610" i="3"/>
  <c r="T610" i="3"/>
  <c r="S610" i="3"/>
  <c r="R610" i="3"/>
  <c r="Q610" i="3"/>
  <c r="P610" i="3"/>
  <c r="O610" i="3"/>
  <c r="N610" i="3"/>
  <c r="M610" i="3"/>
  <c r="L610" i="3"/>
  <c r="I610" i="3"/>
  <c r="AI609" i="3"/>
  <c r="AH609" i="3" s="1"/>
  <c r="Z609" i="3"/>
  <c r="Y609" i="3"/>
  <c r="X609" i="3"/>
  <c r="W609" i="3"/>
  <c r="V609" i="3"/>
  <c r="U609" i="3"/>
  <c r="T609" i="3"/>
  <c r="S609" i="3"/>
  <c r="R609" i="3"/>
  <c r="Q609" i="3"/>
  <c r="P609" i="3"/>
  <c r="O609" i="3"/>
  <c r="N609" i="3"/>
  <c r="M609" i="3"/>
  <c r="L609" i="3"/>
  <c r="I609" i="3"/>
  <c r="AI608" i="3"/>
  <c r="AH608" i="3" s="1"/>
  <c r="Z608" i="3"/>
  <c r="Y608" i="3"/>
  <c r="X608" i="3"/>
  <c r="W608" i="3"/>
  <c r="V608" i="3"/>
  <c r="U608" i="3"/>
  <c r="T608" i="3"/>
  <c r="S608" i="3"/>
  <c r="R608" i="3"/>
  <c r="Q608" i="3"/>
  <c r="P608" i="3"/>
  <c r="O608" i="3"/>
  <c r="N608" i="3"/>
  <c r="M608" i="3"/>
  <c r="L608" i="3"/>
  <c r="I608" i="3"/>
  <c r="AI607" i="3"/>
  <c r="AH607" i="3" s="1"/>
  <c r="Z607" i="3"/>
  <c r="Y607" i="3"/>
  <c r="X607" i="3"/>
  <c r="W607" i="3"/>
  <c r="V607" i="3"/>
  <c r="U607" i="3"/>
  <c r="T607" i="3"/>
  <c r="S607" i="3"/>
  <c r="R607" i="3"/>
  <c r="Q607" i="3"/>
  <c r="P607" i="3"/>
  <c r="O607" i="3"/>
  <c r="N607" i="3"/>
  <c r="M607" i="3"/>
  <c r="L607" i="3"/>
  <c r="I607" i="3"/>
  <c r="AI606" i="3"/>
  <c r="AH606" i="3" s="1"/>
  <c r="Z606" i="3"/>
  <c r="Y606" i="3"/>
  <c r="X606" i="3"/>
  <c r="W606" i="3"/>
  <c r="V606" i="3"/>
  <c r="U606" i="3"/>
  <c r="T606" i="3"/>
  <c r="S606" i="3"/>
  <c r="R606" i="3"/>
  <c r="Q606" i="3"/>
  <c r="P606" i="3"/>
  <c r="O606" i="3"/>
  <c r="N606" i="3"/>
  <c r="M606" i="3"/>
  <c r="L606" i="3"/>
  <c r="I606" i="3"/>
  <c r="AI605" i="3"/>
  <c r="AH605" i="3" s="1"/>
  <c r="Z605" i="3"/>
  <c r="Y605" i="3"/>
  <c r="X605" i="3"/>
  <c r="W605" i="3"/>
  <c r="V605" i="3"/>
  <c r="U605" i="3"/>
  <c r="T605" i="3"/>
  <c r="S605" i="3"/>
  <c r="R605" i="3"/>
  <c r="Q605" i="3"/>
  <c r="P605" i="3"/>
  <c r="O605" i="3"/>
  <c r="N605" i="3"/>
  <c r="M605" i="3"/>
  <c r="L605" i="3"/>
  <c r="I605" i="3"/>
  <c r="AI604" i="3"/>
  <c r="AH604" i="3" s="1"/>
  <c r="Z604" i="3"/>
  <c r="Y604" i="3"/>
  <c r="X604" i="3"/>
  <c r="W604" i="3"/>
  <c r="V604" i="3"/>
  <c r="U604" i="3"/>
  <c r="T604" i="3"/>
  <c r="S604" i="3"/>
  <c r="R604" i="3"/>
  <c r="Q604" i="3"/>
  <c r="P604" i="3"/>
  <c r="O604" i="3"/>
  <c r="N604" i="3"/>
  <c r="M604" i="3"/>
  <c r="L604" i="3"/>
  <c r="I604" i="3"/>
  <c r="AI603" i="3"/>
  <c r="AH603" i="3" s="1"/>
  <c r="Z603" i="3"/>
  <c r="Y603" i="3"/>
  <c r="X603" i="3"/>
  <c r="W603" i="3"/>
  <c r="V603" i="3"/>
  <c r="U603" i="3"/>
  <c r="T603" i="3"/>
  <c r="S603" i="3"/>
  <c r="R603" i="3"/>
  <c r="Q603" i="3"/>
  <c r="P603" i="3"/>
  <c r="O603" i="3"/>
  <c r="N603" i="3"/>
  <c r="M603" i="3"/>
  <c r="L603" i="3"/>
  <c r="I603" i="3"/>
  <c r="AI602" i="3"/>
  <c r="AH602" i="3" s="1"/>
  <c r="Z602" i="3"/>
  <c r="Y602" i="3"/>
  <c r="X602" i="3"/>
  <c r="W602" i="3"/>
  <c r="V602" i="3"/>
  <c r="U602" i="3"/>
  <c r="T602" i="3"/>
  <c r="S602" i="3"/>
  <c r="R602" i="3"/>
  <c r="Q602" i="3"/>
  <c r="P602" i="3"/>
  <c r="O602" i="3"/>
  <c r="N602" i="3"/>
  <c r="M602" i="3"/>
  <c r="L602" i="3"/>
  <c r="I602" i="3"/>
  <c r="AI601" i="3"/>
  <c r="AH601" i="3" s="1"/>
  <c r="Z601" i="3"/>
  <c r="Y601" i="3"/>
  <c r="X601" i="3"/>
  <c r="W601" i="3"/>
  <c r="V601" i="3"/>
  <c r="U601" i="3"/>
  <c r="T601" i="3"/>
  <c r="S601" i="3"/>
  <c r="R601" i="3"/>
  <c r="Q601" i="3"/>
  <c r="P601" i="3"/>
  <c r="O601" i="3"/>
  <c r="N601" i="3"/>
  <c r="M601" i="3"/>
  <c r="L601" i="3"/>
  <c r="I601" i="3"/>
  <c r="AI600" i="3"/>
  <c r="AH600" i="3" s="1"/>
  <c r="Z600" i="3"/>
  <c r="Y600" i="3"/>
  <c r="X600" i="3"/>
  <c r="W600" i="3"/>
  <c r="V600" i="3"/>
  <c r="U600" i="3"/>
  <c r="T600" i="3"/>
  <c r="S600" i="3"/>
  <c r="R600" i="3"/>
  <c r="Q600" i="3"/>
  <c r="P600" i="3"/>
  <c r="O600" i="3"/>
  <c r="N600" i="3"/>
  <c r="M600" i="3"/>
  <c r="L600" i="3"/>
  <c r="I600" i="3"/>
  <c r="AI599" i="3"/>
  <c r="AH599" i="3" s="1"/>
  <c r="Z599" i="3"/>
  <c r="Y599" i="3"/>
  <c r="X599" i="3"/>
  <c r="W599" i="3"/>
  <c r="V599" i="3"/>
  <c r="U599" i="3"/>
  <c r="T599" i="3"/>
  <c r="S599" i="3"/>
  <c r="R599" i="3"/>
  <c r="Q599" i="3"/>
  <c r="P599" i="3"/>
  <c r="O599" i="3"/>
  <c r="N599" i="3"/>
  <c r="M599" i="3"/>
  <c r="L599" i="3"/>
  <c r="I599" i="3"/>
  <c r="AI598" i="3"/>
  <c r="AH598" i="3" s="1"/>
  <c r="Z598" i="3"/>
  <c r="Y598" i="3"/>
  <c r="X598" i="3"/>
  <c r="W598" i="3"/>
  <c r="V598" i="3"/>
  <c r="U598" i="3"/>
  <c r="T598" i="3"/>
  <c r="S598" i="3"/>
  <c r="R598" i="3"/>
  <c r="Q598" i="3"/>
  <c r="P598" i="3"/>
  <c r="O598" i="3"/>
  <c r="N598" i="3"/>
  <c r="M598" i="3"/>
  <c r="L598" i="3"/>
  <c r="I598" i="3"/>
  <c r="AI597" i="3"/>
  <c r="AH597" i="3" s="1"/>
  <c r="Z597" i="3"/>
  <c r="Y597" i="3"/>
  <c r="X597" i="3"/>
  <c r="W597" i="3"/>
  <c r="V597" i="3"/>
  <c r="U597" i="3"/>
  <c r="T597" i="3"/>
  <c r="S597" i="3"/>
  <c r="R597" i="3"/>
  <c r="Q597" i="3"/>
  <c r="P597" i="3"/>
  <c r="O597" i="3"/>
  <c r="N597" i="3"/>
  <c r="M597" i="3"/>
  <c r="L597" i="3"/>
  <c r="I597" i="3"/>
  <c r="AI596" i="3"/>
  <c r="AH596" i="3" s="1"/>
  <c r="Z596" i="3"/>
  <c r="Y596" i="3"/>
  <c r="X596" i="3"/>
  <c r="W596" i="3"/>
  <c r="V596" i="3"/>
  <c r="U596" i="3"/>
  <c r="T596" i="3"/>
  <c r="S596" i="3"/>
  <c r="R596" i="3"/>
  <c r="Q596" i="3"/>
  <c r="P596" i="3"/>
  <c r="O596" i="3"/>
  <c r="N596" i="3"/>
  <c r="M596" i="3"/>
  <c r="L596" i="3"/>
  <c r="I596" i="3"/>
  <c r="AI595" i="3"/>
  <c r="AH595" i="3" s="1"/>
  <c r="Z595" i="3"/>
  <c r="Y595" i="3"/>
  <c r="X595" i="3"/>
  <c r="W595" i="3"/>
  <c r="V595" i="3"/>
  <c r="U595" i="3"/>
  <c r="T595" i="3"/>
  <c r="S595" i="3"/>
  <c r="R595" i="3"/>
  <c r="Q595" i="3"/>
  <c r="P595" i="3"/>
  <c r="O595" i="3"/>
  <c r="N595" i="3"/>
  <c r="M595" i="3"/>
  <c r="L595" i="3"/>
  <c r="I595" i="3"/>
  <c r="AI594" i="3"/>
  <c r="AH594" i="3" s="1"/>
  <c r="Z594" i="3"/>
  <c r="Y594" i="3"/>
  <c r="X594" i="3"/>
  <c r="W594" i="3"/>
  <c r="V594" i="3"/>
  <c r="U594" i="3"/>
  <c r="T594" i="3"/>
  <c r="S594" i="3"/>
  <c r="R594" i="3"/>
  <c r="Q594" i="3"/>
  <c r="P594" i="3"/>
  <c r="O594" i="3"/>
  <c r="N594" i="3"/>
  <c r="M594" i="3"/>
  <c r="L594" i="3"/>
  <c r="I594" i="3"/>
  <c r="AI593" i="3"/>
  <c r="AH593" i="3" s="1"/>
  <c r="Z593" i="3"/>
  <c r="Y593" i="3"/>
  <c r="X593" i="3"/>
  <c r="W593" i="3"/>
  <c r="V593" i="3"/>
  <c r="U593" i="3"/>
  <c r="T593" i="3"/>
  <c r="S593" i="3"/>
  <c r="R593" i="3"/>
  <c r="Q593" i="3"/>
  <c r="P593" i="3"/>
  <c r="O593" i="3"/>
  <c r="N593" i="3"/>
  <c r="M593" i="3"/>
  <c r="L593" i="3"/>
  <c r="I593" i="3"/>
  <c r="AI592" i="3"/>
  <c r="AH592" i="3" s="1"/>
  <c r="Z592" i="3"/>
  <c r="Y592" i="3"/>
  <c r="X592" i="3"/>
  <c r="W592" i="3"/>
  <c r="V592" i="3"/>
  <c r="U592" i="3"/>
  <c r="T592" i="3"/>
  <c r="S592" i="3"/>
  <c r="R592" i="3"/>
  <c r="Q592" i="3"/>
  <c r="P592" i="3"/>
  <c r="O592" i="3"/>
  <c r="N592" i="3"/>
  <c r="M592" i="3"/>
  <c r="L592" i="3"/>
  <c r="I592" i="3"/>
  <c r="AI591" i="3"/>
  <c r="AH591" i="3" s="1"/>
  <c r="Z591" i="3"/>
  <c r="Y591" i="3"/>
  <c r="X591" i="3"/>
  <c r="W591" i="3"/>
  <c r="V591" i="3"/>
  <c r="U591" i="3"/>
  <c r="T591" i="3"/>
  <c r="S591" i="3"/>
  <c r="R591" i="3"/>
  <c r="Q591" i="3"/>
  <c r="P591" i="3"/>
  <c r="O591" i="3"/>
  <c r="N591" i="3"/>
  <c r="M591" i="3"/>
  <c r="L591" i="3"/>
  <c r="I591" i="3"/>
  <c r="AI590" i="3"/>
  <c r="AH590" i="3" s="1"/>
  <c r="Z590" i="3"/>
  <c r="Y590" i="3"/>
  <c r="X590" i="3"/>
  <c r="W590" i="3"/>
  <c r="V590" i="3"/>
  <c r="U590" i="3"/>
  <c r="T590" i="3"/>
  <c r="S590" i="3"/>
  <c r="R590" i="3"/>
  <c r="Q590" i="3"/>
  <c r="P590" i="3"/>
  <c r="O590" i="3"/>
  <c r="N590" i="3"/>
  <c r="M590" i="3"/>
  <c r="L590" i="3"/>
  <c r="I590" i="3"/>
  <c r="AI589" i="3"/>
  <c r="AH589" i="3" s="1"/>
  <c r="Z589" i="3"/>
  <c r="Y589" i="3"/>
  <c r="X589" i="3"/>
  <c r="W589" i="3"/>
  <c r="V589" i="3"/>
  <c r="U589" i="3"/>
  <c r="T589" i="3"/>
  <c r="S589" i="3"/>
  <c r="R589" i="3"/>
  <c r="Q589" i="3"/>
  <c r="P589" i="3"/>
  <c r="O589" i="3"/>
  <c r="N589" i="3"/>
  <c r="M589" i="3"/>
  <c r="L589" i="3"/>
  <c r="I589" i="3"/>
  <c r="AI588" i="3"/>
  <c r="AH588" i="3" s="1"/>
  <c r="Z588" i="3"/>
  <c r="Y588" i="3"/>
  <c r="X588" i="3"/>
  <c r="W588" i="3"/>
  <c r="V588" i="3"/>
  <c r="U588" i="3"/>
  <c r="T588" i="3"/>
  <c r="S588" i="3"/>
  <c r="R588" i="3"/>
  <c r="Q588" i="3"/>
  <c r="P588" i="3"/>
  <c r="O588" i="3"/>
  <c r="N588" i="3"/>
  <c r="M588" i="3"/>
  <c r="L588" i="3"/>
  <c r="I588" i="3"/>
  <c r="AI587" i="3"/>
  <c r="AH587" i="3" s="1"/>
  <c r="Z587" i="3"/>
  <c r="Y587" i="3"/>
  <c r="X587" i="3"/>
  <c r="W587" i="3"/>
  <c r="V587" i="3"/>
  <c r="U587" i="3"/>
  <c r="T587" i="3"/>
  <c r="S587" i="3"/>
  <c r="R587" i="3"/>
  <c r="Q587" i="3"/>
  <c r="P587" i="3"/>
  <c r="O587" i="3"/>
  <c r="N587" i="3"/>
  <c r="M587" i="3"/>
  <c r="L587" i="3"/>
  <c r="I587" i="3"/>
  <c r="AI586" i="3"/>
  <c r="AH586" i="3" s="1"/>
  <c r="Z586" i="3"/>
  <c r="Y586" i="3"/>
  <c r="X586" i="3"/>
  <c r="W586" i="3"/>
  <c r="V586" i="3"/>
  <c r="U586" i="3"/>
  <c r="T586" i="3"/>
  <c r="S586" i="3"/>
  <c r="R586" i="3"/>
  <c r="Q586" i="3"/>
  <c r="P586" i="3"/>
  <c r="O586" i="3"/>
  <c r="N586" i="3"/>
  <c r="M586" i="3"/>
  <c r="L586" i="3"/>
  <c r="I586" i="3"/>
  <c r="AI585" i="3"/>
  <c r="AH585" i="3" s="1"/>
  <c r="Z585" i="3"/>
  <c r="Y585" i="3"/>
  <c r="X585" i="3"/>
  <c r="W585" i="3"/>
  <c r="V585" i="3"/>
  <c r="U585" i="3"/>
  <c r="T585" i="3"/>
  <c r="S585" i="3"/>
  <c r="R585" i="3"/>
  <c r="Q585" i="3"/>
  <c r="P585" i="3"/>
  <c r="O585" i="3"/>
  <c r="N585" i="3"/>
  <c r="M585" i="3"/>
  <c r="L585" i="3"/>
  <c r="I585" i="3"/>
  <c r="AI584" i="3"/>
  <c r="AH584" i="3" s="1"/>
  <c r="Z584" i="3"/>
  <c r="Y584" i="3"/>
  <c r="X584" i="3"/>
  <c r="W584" i="3"/>
  <c r="V584" i="3"/>
  <c r="U584" i="3"/>
  <c r="T584" i="3"/>
  <c r="S584" i="3"/>
  <c r="R584" i="3"/>
  <c r="Q584" i="3"/>
  <c r="P584" i="3"/>
  <c r="O584" i="3"/>
  <c r="N584" i="3"/>
  <c r="M584" i="3"/>
  <c r="L584" i="3"/>
  <c r="I584" i="3"/>
  <c r="AI583" i="3"/>
  <c r="AH583" i="3" s="1"/>
  <c r="Z583" i="3"/>
  <c r="Y583" i="3"/>
  <c r="X583" i="3"/>
  <c r="W583" i="3"/>
  <c r="V583" i="3"/>
  <c r="U583" i="3"/>
  <c r="T583" i="3"/>
  <c r="S583" i="3"/>
  <c r="R583" i="3"/>
  <c r="Q583" i="3"/>
  <c r="P583" i="3"/>
  <c r="O583" i="3"/>
  <c r="N583" i="3"/>
  <c r="M583" i="3"/>
  <c r="L583" i="3"/>
  <c r="I583" i="3"/>
  <c r="AI582" i="3"/>
  <c r="AH582" i="3" s="1"/>
  <c r="Z582" i="3"/>
  <c r="Y582" i="3"/>
  <c r="X582" i="3"/>
  <c r="W582" i="3"/>
  <c r="V582" i="3"/>
  <c r="U582" i="3"/>
  <c r="T582" i="3"/>
  <c r="S582" i="3"/>
  <c r="R582" i="3"/>
  <c r="Q582" i="3"/>
  <c r="P582" i="3"/>
  <c r="O582" i="3"/>
  <c r="N582" i="3"/>
  <c r="M582" i="3"/>
  <c r="L582" i="3"/>
  <c r="I582" i="3"/>
  <c r="AI581" i="3"/>
  <c r="AH581" i="3" s="1"/>
  <c r="Z581" i="3"/>
  <c r="Y581" i="3"/>
  <c r="X581" i="3"/>
  <c r="W581" i="3"/>
  <c r="V581" i="3"/>
  <c r="U581" i="3"/>
  <c r="T581" i="3"/>
  <c r="S581" i="3"/>
  <c r="R581" i="3"/>
  <c r="Q581" i="3"/>
  <c r="P581" i="3"/>
  <c r="O581" i="3"/>
  <c r="N581" i="3"/>
  <c r="M581" i="3"/>
  <c r="L581" i="3"/>
  <c r="I581" i="3"/>
  <c r="AI580" i="3"/>
  <c r="AH580" i="3" s="1"/>
  <c r="Z580" i="3"/>
  <c r="Y580" i="3"/>
  <c r="X580" i="3"/>
  <c r="W580" i="3"/>
  <c r="V580" i="3"/>
  <c r="U580" i="3"/>
  <c r="T580" i="3"/>
  <c r="S580" i="3"/>
  <c r="R580" i="3"/>
  <c r="Q580" i="3"/>
  <c r="P580" i="3"/>
  <c r="O580" i="3"/>
  <c r="N580" i="3"/>
  <c r="M580" i="3"/>
  <c r="L580" i="3"/>
  <c r="I580" i="3"/>
  <c r="AI579" i="3"/>
  <c r="AH579" i="3" s="1"/>
  <c r="Z579" i="3"/>
  <c r="Y579" i="3"/>
  <c r="X579" i="3"/>
  <c r="W579" i="3"/>
  <c r="V579" i="3"/>
  <c r="U579" i="3"/>
  <c r="T579" i="3"/>
  <c r="S579" i="3"/>
  <c r="R579" i="3"/>
  <c r="Q579" i="3"/>
  <c r="P579" i="3"/>
  <c r="O579" i="3"/>
  <c r="N579" i="3"/>
  <c r="M579" i="3"/>
  <c r="L579" i="3"/>
  <c r="I579" i="3"/>
  <c r="AI578" i="3"/>
  <c r="AH578" i="3" s="1"/>
  <c r="Z578" i="3"/>
  <c r="Y578" i="3"/>
  <c r="X578" i="3"/>
  <c r="W578" i="3"/>
  <c r="V578" i="3"/>
  <c r="U578" i="3"/>
  <c r="T578" i="3"/>
  <c r="S578" i="3"/>
  <c r="R578" i="3"/>
  <c r="Q578" i="3"/>
  <c r="P578" i="3"/>
  <c r="O578" i="3"/>
  <c r="N578" i="3"/>
  <c r="M578" i="3"/>
  <c r="L578" i="3"/>
  <c r="I578" i="3"/>
  <c r="AI577" i="3"/>
  <c r="AH577" i="3" s="1"/>
  <c r="Z577" i="3"/>
  <c r="Y577" i="3"/>
  <c r="X577" i="3"/>
  <c r="W577" i="3"/>
  <c r="V577" i="3"/>
  <c r="U577" i="3"/>
  <c r="T577" i="3"/>
  <c r="S577" i="3"/>
  <c r="R577" i="3"/>
  <c r="Q577" i="3"/>
  <c r="P577" i="3"/>
  <c r="O577" i="3"/>
  <c r="N577" i="3"/>
  <c r="M577" i="3"/>
  <c r="L577" i="3"/>
  <c r="I577" i="3"/>
  <c r="AI576" i="3"/>
  <c r="AH576" i="3" s="1"/>
  <c r="Z576" i="3"/>
  <c r="Y576" i="3"/>
  <c r="X576" i="3"/>
  <c r="W576" i="3"/>
  <c r="V576" i="3"/>
  <c r="U576" i="3"/>
  <c r="T576" i="3"/>
  <c r="S576" i="3"/>
  <c r="R576" i="3"/>
  <c r="Q576" i="3"/>
  <c r="P576" i="3"/>
  <c r="O576" i="3"/>
  <c r="N576" i="3"/>
  <c r="M576" i="3"/>
  <c r="L576" i="3"/>
  <c r="I576" i="3"/>
  <c r="AI575" i="3"/>
  <c r="AH575" i="3" s="1"/>
  <c r="Z575" i="3"/>
  <c r="Y575" i="3"/>
  <c r="X575" i="3"/>
  <c r="W575" i="3"/>
  <c r="V575" i="3"/>
  <c r="U575" i="3"/>
  <c r="T575" i="3"/>
  <c r="S575" i="3"/>
  <c r="R575" i="3"/>
  <c r="Q575" i="3"/>
  <c r="P575" i="3"/>
  <c r="O575" i="3"/>
  <c r="N575" i="3"/>
  <c r="M575" i="3"/>
  <c r="L575" i="3"/>
  <c r="I575" i="3"/>
  <c r="AI574" i="3"/>
  <c r="AH574" i="3" s="1"/>
  <c r="Z574" i="3"/>
  <c r="Y574" i="3"/>
  <c r="X574" i="3"/>
  <c r="W574" i="3"/>
  <c r="V574" i="3"/>
  <c r="U574" i="3"/>
  <c r="T574" i="3"/>
  <c r="S574" i="3"/>
  <c r="R574" i="3"/>
  <c r="Q574" i="3"/>
  <c r="P574" i="3"/>
  <c r="O574" i="3"/>
  <c r="N574" i="3"/>
  <c r="M574" i="3"/>
  <c r="L574" i="3"/>
  <c r="I574" i="3"/>
  <c r="AI573" i="3"/>
  <c r="AH573" i="3" s="1"/>
  <c r="Z573" i="3"/>
  <c r="Y573" i="3"/>
  <c r="X573" i="3"/>
  <c r="W573" i="3"/>
  <c r="V573" i="3"/>
  <c r="U573" i="3"/>
  <c r="T573" i="3"/>
  <c r="S573" i="3"/>
  <c r="R573" i="3"/>
  <c r="Q573" i="3"/>
  <c r="P573" i="3"/>
  <c r="O573" i="3"/>
  <c r="N573" i="3"/>
  <c r="M573" i="3"/>
  <c r="L573" i="3"/>
  <c r="I573" i="3"/>
  <c r="AI572" i="3"/>
  <c r="AH572" i="3" s="1"/>
  <c r="Z572" i="3"/>
  <c r="Y572" i="3"/>
  <c r="X572" i="3"/>
  <c r="W572" i="3"/>
  <c r="V572" i="3"/>
  <c r="U572" i="3"/>
  <c r="T572" i="3"/>
  <c r="S572" i="3"/>
  <c r="R572" i="3"/>
  <c r="Q572" i="3"/>
  <c r="P572" i="3"/>
  <c r="O572" i="3"/>
  <c r="N572" i="3"/>
  <c r="M572" i="3"/>
  <c r="L572" i="3"/>
  <c r="I572" i="3"/>
  <c r="AI571" i="3"/>
  <c r="AH571" i="3" s="1"/>
  <c r="Z571" i="3"/>
  <c r="Y571" i="3"/>
  <c r="X571" i="3"/>
  <c r="W571" i="3"/>
  <c r="V571" i="3"/>
  <c r="U571" i="3"/>
  <c r="T571" i="3"/>
  <c r="S571" i="3"/>
  <c r="R571" i="3"/>
  <c r="Q571" i="3"/>
  <c r="P571" i="3"/>
  <c r="O571" i="3"/>
  <c r="N571" i="3"/>
  <c r="M571" i="3"/>
  <c r="L571" i="3"/>
  <c r="I571" i="3"/>
  <c r="AI570" i="3"/>
  <c r="AH570" i="3" s="1"/>
  <c r="Z570" i="3"/>
  <c r="Y570" i="3"/>
  <c r="X570" i="3"/>
  <c r="W570" i="3"/>
  <c r="V570" i="3"/>
  <c r="U570" i="3"/>
  <c r="T570" i="3"/>
  <c r="S570" i="3"/>
  <c r="R570" i="3"/>
  <c r="Q570" i="3"/>
  <c r="P570" i="3"/>
  <c r="O570" i="3"/>
  <c r="N570" i="3"/>
  <c r="M570" i="3"/>
  <c r="L570" i="3"/>
  <c r="I570" i="3"/>
  <c r="AI569" i="3"/>
  <c r="AH569" i="3" s="1"/>
  <c r="Z569" i="3"/>
  <c r="Y569" i="3"/>
  <c r="X569" i="3"/>
  <c r="W569" i="3"/>
  <c r="V569" i="3"/>
  <c r="U569" i="3"/>
  <c r="T569" i="3"/>
  <c r="S569" i="3"/>
  <c r="R569" i="3"/>
  <c r="Q569" i="3"/>
  <c r="P569" i="3"/>
  <c r="O569" i="3"/>
  <c r="N569" i="3"/>
  <c r="M569" i="3"/>
  <c r="L569" i="3"/>
  <c r="I569" i="3"/>
  <c r="AI568" i="3"/>
  <c r="AH568" i="3" s="1"/>
  <c r="Z568" i="3"/>
  <c r="Y568" i="3"/>
  <c r="X568" i="3"/>
  <c r="W568" i="3"/>
  <c r="V568" i="3"/>
  <c r="U568" i="3"/>
  <c r="T568" i="3"/>
  <c r="S568" i="3"/>
  <c r="R568" i="3"/>
  <c r="Q568" i="3"/>
  <c r="P568" i="3"/>
  <c r="O568" i="3"/>
  <c r="N568" i="3"/>
  <c r="M568" i="3"/>
  <c r="L568" i="3"/>
  <c r="I568" i="3"/>
  <c r="AI567" i="3"/>
  <c r="AH567" i="3" s="1"/>
  <c r="Z567" i="3"/>
  <c r="Y567" i="3"/>
  <c r="X567" i="3"/>
  <c r="W567" i="3"/>
  <c r="V567" i="3"/>
  <c r="U567" i="3"/>
  <c r="T567" i="3"/>
  <c r="S567" i="3"/>
  <c r="R567" i="3"/>
  <c r="Q567" i="3"/>
  <c r="P567" i="3"/>
  <c r="O567" i="3"/>
  <c r="N567" i="3"/>
  <c r="M567" i="3"/>
  <c r="L567" i="3"/>
  <c r="I567" i="3"/>
  <c r="AI566" i="3"/>
  <c r="AH566" i="3" s="1"/>
  <c r="Z566" i="3"/>
  <c r="Y566" i="3"/>
  <c r="X566" i="3"/>
  <c r="W566" i="3"/>
  <c r="V566" i="3"/>
  <c r="U566" i="3"/>
  <c r="T566" i="3"/>
  <c r="S566" i="3"/>
  <c r="R566" i="3"/>
  <c r="Q566" i="3"/>
  <c r="P566" i="3"/>
  <c r="O566" i="3"/>
  <c r="N566" i="3"/>
  <c r="M566" i="3"/>
  <c r="L566" i="3"/>
  <c r="I566" i="3"/>
  <c r="AI565" i="3"/>
  <c r="AH565" i="3" s="1"/>
  <c r="Z565" i="3"/>
  <c r="Y565" i="3"/>
  <c r="X565" i="3"/>
  <c r="W565" i="3"/>
  <c r="V565" i="3"/>
  <c r="U565" i="3"/>
  <c r="T565" i="3"/>
  <c r="S565" i="3"/>
  <c r="R565" i="3"/>
  <c r="Q565" i="3"/>
  <c r="P565" i="3"/>
  <c r="O565" i="3"/>
  <c r="N565" i="3"/>
  <c r="M565" i="3"/>
  <c r="L565" i="3"/>
  <c r="I565" i="3"/>
  <c r="AI564" i="3"/>
  <c r="AH564" i="3" s="1"/>
  <c r="Z564" i="3"/>
  <c r="Y564" i="3"/>
  <c r="X564" i="3"/>
  <c r="W564" i="3"/>
  <c r="V564" i="3"/>
  <c r="U564" i="3"/>
  <c r="T564" i="3"/>
  <c r="S564" i="3"/>
  <c r="R564" i="3"/>
  <c r="Q564" i="3"/>
  <c r="P564" i="3"/>
  <c r="O564" i="3"/>
  <c r="N564" i="3"/>
  <c r="M564" i="3"/>
  <c r="L564" i="3"/>
  <c r="I564" i="3"/>
  <c r="AI563" i="3"/>
  <c r="AH563" i="3" s="1"/>
  <c r="Z563" i="3"/>
  <c r="Y563" i="3"/>
  <c r="X563" i="3"/>
  <c r="W563" i="3"/>
  <c r="V563" i="3"/>
  <c r="U563" i="3"/>
  <c r="T563" i="3"/>
  <c r="S563" i="3"/>
  <c r="R563" i="3"/>
  <c r="Q563" i="3"/>
  <c r="P563" i="3"/>
  <c r="O563" i="3"/>
  <c r="N563" i="3"/>
  <c r="M563" i="3"/>
  <c r="L563" i="3"/>
  <c r="I563" i="3"/>
  <c r="AI562" i="3"/>
  <c r="AH562" i="3" s="1"/>
  <c r="Z562" i="3"/>
  <c r="Y562" i="3"/>
  <c r="X562" i="3"/>
  <c r="W562" i="3"/>
  <c r="V562" i="3"/>
  <c r="U562" i="3"/>
  <c r="T562" i="3"/>
  <c r="S562" i="3"/>
  <c r="R562" i="3"/>
  <c r="Q562" i="3"/>
  <c r="P562" i="3"/>
  <c r="O562" i="3"/>
  <c r="N562" i="3"/>
  <c r="M562" i="3"/>
  <c r="L562" i="3"/>
  <c r="I562" i="3"/>
  <c r="AI561" i="3"/>
  <c r="AH561" i="3" s="1"/>
  <c r="Z561" i="3"/>
  <c r="Y561" i="3"/>
  <c r="X561" i="3"/>
  <c r="W561" i="3"/>
  <c r="V561" i="3"/>
  <c r="U561" i="3"/>
  <c r="T561" i="3"/>
  <c r="S561" i="3"/>
  <c r="R561" i="3"/>
  <c r="Q561" i="3"/>
  <c r="P561" i="3"/>
  <c r="O561" i="3"/>
  <c r="N561" i="3"/>
  <c r="M561" i="3"/>
  <c r="L561" i="3"/>
  <c r="I561" i="3"/>
  <c r="AI560" i="3"/>
  <c r="AH560" i="3" s="1"/>
  <c r="Z560" i="3"/>
  <c r="Y560" i="3"/>
  <c r="X560" i="3"/>
  <c r="W560" i="3"/>
  <c r="V560" i="3"/>
  <c r="U560" i="3"/>
  <c r="T560" i="3"/>
  <c r="S560" i="3"/>
  <c r="R560" i="3"/>
  <c r="Q560" i="3"/>
  <c r="P560" i="3"/>
  <c r="O560" i="3"/>
  <c r="N560" i="3"/>
  <c r="M560" i="3"/>
  <c r="L560" i="3"/>
  <c r="I560" i="3"/>
  <c r="AI559" i="3"/>
  <c r="AH559" i="3" s="1"/>
  <c r="Z559" i="3"/>
  <c r="Y559" i="3"/>
  <c r="X559" i="3"/>
  <c r="W559" i="3"/>
  <c r="V559" i="3"/>
  <c r="U559" i="3"/>
  <c r="T559" i="3"/>
  <c r="S559" i="3"/>
  <c r="R559" i="3"/>
  <c r="Q559" i="3"/>
  <c r="P559" i="3"/>
  <c r="O559" i="3"/>
  <c r="N559" i="3"/>
  <c r="M559" i="3"/>
  <c r="L559" i="3"/>
  <c r="I559" i="3"/>
  <c r="AI558" i="3"/>
  <c r="AH558" i="3" s="1"/>
  <c r="Z558" i="3"/>
  <c r="Y558" i="3"/>
  <c r="X558" i="3"/>
  <c r="W558" i="3"/>
  <c r="V558" i="3"/>
  <c r="U558" i="3"/>
  <c r="T558" i="3"/>
  <c r="S558" i="3"/>
  <c r="R558" i="3"/>
  <c r="Q558" i="3"/>
  <c r="P558" i="3"/>
  <c r="O558" i="3"/>
  <c r="N558" i="3"/>
  <c r="M558" i="3"/>
  <c r="L558" i="3"/>
  <c r="I558" i="3"/>
  <c r="AI557" i="3"/>
  <c r="AH557" i="3" s="1"/>
  <c r="Z557" i="3"/>
  <c r="Y557" i="3"/>
  <c r="X557" i="3"/>
  <c r="W557" i="3"/>
  <c r="V557" i="3"/>
  <c r="U557" i="3"/>
  <c r="T557" i="3"/>
  <c r="S557" i="3"/>
  <c r="R557" i="3"/>
  <c r="Q557" i="3"/>
  <c r="P557" i="3"/>
  <c r="O557" i="3"/>
  <c r="N557" i="3"/>
  <c r="M557" i="3"/>
  <c r="L557" i="3"/>
  <c r="I557" i="3"/>
  <c r="AI556" i="3"/>
  <c r="AH556" i="3" s="1"/>
  <c r="Z556" i="3"/>
  <c r="Y556" i="3"/>
  <c r="X556" i="3"/>
  <c r="W556" i="3"/>
  <c r="V556" i="3"/>
  <c r="U556" i="3"/>
  <c r="T556" i="3"/>
  <c r="S556" i="3"/>
  <c r="R556" i="3"/>
  <c r="Q556" i="3"/>
  <c r="P556" i="3"/>
  <c r="O556" i="3"/>
  <c r="N556" i="3"/>
  <c r="M556" i="3"/>
  <c r="L556" i="3"/>
  <c r="I556" i="3"/>
  <c r="AI555" i="3"/>
  <c r="AH555" i="3" s="1"/>
  <c r="Z555" i="3"/>
  <c r="Y555" i="3"/>
  <c r="X555" i="3"/>
  <c r="W555" i="3"/>
  <c r="V555" i="3"/>
  <c r="U555" i="3"/>
  <c r="T555" i="3"/>
  <c r="S555" i="3"/>
  <c r="R555" i="3"/>
  <c r="Q555" i="3"/>
  <c r="P555" i="3"/>
  <c r="O555" i="3"/>
  <c r="N555" i="3"/>
  <c r="M555" i="3"/>
  <c r="L555" i="3"/>
  <c r="I555" i="3"/>
  <c r="AI554" i="3"/>
  <c r="AH554" i="3" s="1"/>
  <c r="Z554" i="3"/>
  <c r="Y554" i="3"/>
  <c r="X554" i="3"/>
  <c r="W554" i="3"/>
  <c r="V554" i="3"/>
  <c r="U554" i="3"/>
  <c r="T554" i="3"/>
  <c r="S554" i="3"/>
  <c r="R554" i="3"/>
  <c r="Q554" i="3"/>
  <c r="P554" i="3"/>
  <c r="O554" i="3"/>
  <c r="N554" i="3"/>
  <c r="M554" i="3"/>
  <c r="L554" i="3"/>
  <c r="I554" i="3"/>
  <c r="AI553" i="3"/>
  <c r="AH553" i="3" s="1"/>
  <c r="Z553" i="3"/>
  <c r="Y553" i="3"/>
  <c r="X553" i="3"/>
  <c r="W553" i="3"/>
  <c r="V553" i="3"/>
  <c r="U553" i="3"/>
  <c r="T553" i="3"/>
  <c r="S553" i="3"/>
  <c r="R553" i="3"/>
  <c r="Q553" i="3"/>
  <c r="P553" i="3"/>
  <c r="O553" i="3"/>
  <c r="N553" i="3"/>
  <c r="M553" i="3"/>
  <c r="L553" i="3"/>
  <c r="I553" i="3"/>
  <c r="AI552" i="3"/>
  <c r="AH552" i="3" s="1"/>
  <c r="Z552" i="3"/>
  <c r="Y552" i="3"/>
  <c r="X552" i="3"/>
  <c r="W552" i="3"/>
  <c r="V552" i="3"/>
  <c r="U552" i="3"/>
  <c r="T552" i="3"/>
  <c r="S552" i="3"/>
  <c r="R552" i="3"/>
  <c r="Q552" i="3"/>
  <c r="P552" i="3"/>
  <c r="O552" i="3"/>
  <c r="N552" i="3"/>
  <c r="M552" i="3"/>
  <c r="L552" i="3"/>
  <c r="I552" i="3"/>
  <c r="AI551" i="3"/>
  <c r="AH551" i="3" s="1"/>
  <c r="Z551" i="3"/>
  <c r="Y551" i="3"/>
  <c r="X551" i="3"/>
  <c r="W551" i="3"/>
  <c r="V551" i="3"/>
  <c r="U551" i="3"/>
  <c r="T551" i="3"/>
  <c r="S551" i="3"/>
  <c r="R551" i="3"/>
  <c r="Q551" i="3"/>
  <c r="P551" i="3"/>
  <c r="O551" i="3"/>
  <c r="N551" i="3"/>
  <c r="M551" i="3"/>
  <c r="L551" i="3"/>
  <c r="I551" i="3"/>
  <c r="AI550" i="3"/>
  <c r="AH550" i="3" s="1"/>
  <c r="Z550" i="3"/>
  <c r="Y550" i="3"/>
  <c r="X550" i="3"/>
  <c r="W550" i="3"/>
  <c r="V550" i="3"/>
  <c r="U550" i="3"/>
  <c r="T550" i="3"/>
  <c r="S550" i="3"/>
  <c r="R550" i="3"/>
  <c r="Q550" i="3"/>
  <c r="P550" i="3"/>
  <c r="O550" i="3"/>
  <c r="N550" i="3"/>
  <c r="M550" i="3"/>
  <c r="L550" i="3"/>
  <c r="I550" i="3"/>
  <c r="AI549" i="3"/>
  <c r="AH549" i="3" s="1"/>
  <c r="Z549" i="3"/>
  <c r="Y549" i="3"/>
  <c r="X549" i="3"/>
  <c r="W549" i="3"/>
  <c r="V549" i="3"/>
  <c r="U549" i="3"/>
  <c r="T549" i="3"/>
  <c r="S549" i="3"/>
  <c r="R549" i="3"/>
  <c r="Q549" i="3"/>
  <c r="P549" i="3"/>
  <c r="O549" i="3"/>
  <c r="N549" i="3"/>
  <c r="M549" i="3"/>
  <c r="L549" i="3"/>
  <c r="I549" i="3"/>
  <c r="AI548" i="3"/>
  <c r="AH548" i="3" s="1"/>
  <c r="Z548" i="3"/>
  <c r="Y548" i="3"/>
  <c r="X548" i="3"/>
  <c r="W548" i="3"/>
  <c r="V548" i="3"/>
  <c r="U548" i="3"/>
  <c r="T548" i="3"/>
  <c r="S548" i="3"/>
  <c r="R548" i="3"/>
  <c r="Q548" i="3"/>
  <c r="P548" i="3"/>
  <c r="O548" i="3"/>
  <c r="N548" i="3"/>
  <c r="M548" i="3"/>
  <c r="L548" i="3"/>
  <c r="I548" i="3"/>
  <c r="AI547" i="3"/>
  <c r="AH547" i="3" s="1"/>
  <c r="Z547" i="3"/>
  <c r="Y547" i="3"/>
  <c r="X547" i="3"/>
  <c r="W547" i="3"/>
  <c r="V547" i="3"/>
  <c r="U547" i="3"/>
  <c r="T547" i="3"/>
  <c r="S547" i="3"/>
  <c r="R547" i="3"/>
  <c r="Q547" i="3"/>
  <c r="P547" i="3"/>
  <c r="O547" i="3"/>
  <c r="N547" i="3"/>
  <c r="M547" i="3"/>
  <c r="L547" i="3"/>
  <c r="I547" i="3"/>
  <c r="AI546" i="3"/>
  <c r="AH546" i="3" s="1"/>
  <c r="Z546" i="3"/>
  <c r="Y546" i="3"/>
  <c r="X546" i="3"/>
  <c r="W546" i="3"/>
  <c r="V546" i="3"/>
  <c r="U546" i="3"/>
  <c r="T546" i="3"/>
  <c r="S546" i="3"/>
  <c r="R546" i="3"/>
  <c r="Q546" i="3"/>
  <c r="P546" i="3"/>
  <c r="O546" i="3"/>
  <c r="N546" i="3"/>
  <c r="M546" i="3"/>
  <c r="L546" i="3"/>
  <c r="I546" i="3"/>
  <c r="AI545" i="3"/>
  <c r="AH545" i="3" s="1"/>
  <c r="Z545" i="3"/>
  <c r="Y545" i="3"/>
  <c r="X545" i="3"/>
  <c r="W545" i="3"/>
  <c r="V545" i="3"/>
  <c r="U545" i="3"/>
  <c r="T545" i="3"/>
  <c r="S545" i="3"/>
  <c r="R545" i="3"/>
  <c r="Q545" i="3"/>
  <c r="P545" i="3"/>
  <c r="O545" i="3"/>
  <c r="N545" i="3"/>
  <c r="M545" i="3"/>
  <c r="L545" i="3"/>
  <c r="I545" i="3"/>
  <c r="AI544" i="3"/>
  <c r="AH544" i="3" s="1"/>
  <c r="Z544" i="3"/>
  <c r="Y544" i="3"/>
  <c r="X544" i="3"/>
  <c r="W544" i="3"/>
  <c r="V544" i="3"/>
  <c r="U544" i="3"/>
  <c r="T544" i="3"/>
  <c r="S544" i="3"/>
  <c r="R544" i="3"/>
  <c r="Q544" i="3"/>
  <c r="P544" i="3"/>
  <c r="O544" i="3"/>
  <c r="N544" i="3"/>
  <c r="M544" i="3"/>
  <c r="L544" i="3"/>
  <c r="I544" i="3"/>
  <c r="AI543" i="3"/>
  <c r="AH543" i="3" s="1"/>
  <c r="Z543" i="3"/>
  <c r="Y543" i="3"/>
  <c r="X543" i="3"/>
  <c r="W543" i="3"/>
  <c r="V543" i="3"/>
  <c r="U543" i="3"/>
  <c r="T543" i="3"/>
  <c r="S543" i="3"/>
  <c r="R543" i="3"/>
  <c r="Q543" i="3"/>
  <c r="P543" i="3"/>
  <c r="O543" i="3"/>
  <c r="N543" i="3"/>
  <c r="M543" i="3"/>
  <c r="L543" i="3"/>
  <c r="I543" i="3"/>
  <c r="AI542" i="3"/>
  <c r="AH542" i="3" s="1"/>
  <c r="Z542" i="3"/>
  <c r="Y542" i="3"/>
  <c r="X542" i="3"/>
  <c r="W542" i="3"/>
  <c r="V542" i="3"/>
  <c r="U542" i="3"/>
  <c r="T542" i="3"/>
  <c r="S542" i="3"/>
  <c r="R542" i="3"/>
  <c r="Q542" i="3"/>
  <c r="P542" i="3"/>
  <c r="O542" i="3"/>
  <c r="N542" i="3"/>
  <c r="M542" i="3"/>
  <c r="L542" i="3"/>
  <c r="I542" i="3"/>
  <c r="AI541" i="3"/>
  <c r="AH541" i="3" s="1"/>
  <c r="Z541" i="3"/>
  <c r="Y541" i="3"/>
  <c r="X541" i="3"/>
  <c r="W541" i="3"/>
  <c r="V541" i="3"/>
  <c r="U541" i="3"/>
  <c r="T541" i="3"/>
  <c r="S541" i="3"/>
  <c r="R541" i="3"/>
  <c r="Q541" i="3"/>
  <c r="P541" i="3"/>
  <c r="O541" i="3"/>
  <c r="N541" i="3"/>
  <c r="M541" i="3"/>
  <c r="L541" i="3"/>
  <c r="I541" i="3"/>
  <c r="AI540" i="3"/>
  <c r="AH540" i="3" s="1"/>
  <c r="Z540" i="3"/>
  <c r="Y540" i="3"/>
  <c r="X540" i="3"/>
  <c r="W540" i="3"/>
  <c r="V540" i="3"/>
  <c r="U540" i="3"/>
  <c r="T540" i="3"/>
  <c r="S540" i="3"/>
  <c r="R540" i="3"/>
  <c r="Q540" i="3"/>
  <c r="P540" i="3"/>
  <c r="O540" i="3"/>
  <c r="N540" i="3"/>
  <c r="M540" i="3"/>
  <c r="L540" i="3"/>
  <c r="I540" i="3"/>
  <c r="AI539" i="3"/>
  <c r="AH539" i="3" s="1"/>
  <c r="Z539" i="3"/>
  <c r="Y539" i="3"/>
  <c r="X539" i="3"/>
  <c r="W539" i="3"/>
  <c r="V539" i="3"/>
  <c r="U539" i="3"/>
  <c r="T539" i="3"/>
  <c r="S539" i="3"/>
  <c r="R539" i="3"/>
  <c r="Q539" i="3"/>
  <c r="P539" i="3"/>
  <c r="O539" i="3"/>
  <c r="N539" i="3"/>
  <c r="M539" i="3"/>
  <c r="L539" i="3"/>
  <c r="I539" i="3"/>
  <c r="AI538" i="3"/>
  <c r="AH538" i="3" s="1"/>
  <c r="Z538" i="3"/>
  <c r="Y538" i="3"/>
  <c r="X538" i="3"/>
  <c r="W538" i="3"/>
  <c r="V538" i="3"/>
  <c r="U538" i="3"/>
  <c r="T538" i="3"/>
  <c r="S538" i="3"/>
  <c r="R538" i="3"/>
  <c r="Q538" i="3"/>
  <c r="P538" i="3"/>
  <c r="O538" i="3"/>
  <c r="N538" i="3"/>
  <c r="M538" i="3"/>
  <c r="L538" i="3"/>
  <c r="I538" i="3"/>
  <c r="AI537" i="3"/>
  <c r="AH537" i="3" s="1"/>
  <c r="Z537" i="3"/>
  <c r="Y537" i="3"/>
  <c r="X537" i="3"/>
  <c r="W537" i="3"/>
  <c r="V537" i="3"/>
  <c r="U537" i="3"/>
  <c r="T537" i="3"/>
  <c r="S537" i="3"/>
  <c r="R537" i="3"/>
  <c r="Q537" i="3"/>
  <c r="P537" i="3"/>
  <c r="O537" i="3"/>
  <c r="N537" i="3"/>
  <c r="M537" i="3"/>
  <c r="L537" i="3"/>
  <c r="I537" i="3"/>
  <c r="AI536" i="3"/>
  <c r="AH536" i="3" s="1"/>
  <c r="Z536" i="3"/>
  <c r="Y536" i="3"/>
  <c r="X536" i="3"/>
  <c r="W536" i="3"/>
  <c r="V536" i="3"/>
  <c r="U536" i="3"/>
  <c r="T536" i="3"/>
  <c r="S536" i="3"/>
  <c r="R536" i="3"/>
  <c r="Q536" i="3"/>
  <c r="P536" i="3"/>
  <c r="O536" i="3"/>
  <c r="N536" i="3"/>
  <c r="M536" i="3"/>
  <c r="L536" i="3"/>
  <c r="I536" i="3"/>
  <c r="AI535" i="3"/>
  <c r="AH535" i="3" s="1"/>
  <c r="Z535" i="3"/>
  <c r="Y535" i="3"/>
  <c r="X535" i="3"/>
  <c r="W535" i="3"/>
  <c r="V535" i="3"/>
  <c r="U535" i="3"/>
  <c r="T535" i="3"/>
  <c r="S535" i="3"/>
  <c r="R535" i="3"/>
  <c r="Q535" i="3"/>
  <c r="P535" i="3"/>
  <c r="O535" i="3"/>
  <c r="N535" i="3"/>
  <c r="M535" i="3"/>
  <c r="L535" i="3"/>
  <c r="I535" i="3"/>
  <c r="AI534" i="3"/>
  <c r="AH534" i="3" s="1"/>
  <c r="Z534" i="3"/>
  <c r="Y534" i="3"/>
  <c r="X534" i="3"/>
  <c r="W534" i="3"/>
  <c r="V534" i="3"/>
  <c r="U534" i="3"/>
  <c r="T534" i="3"/>
  <c r="S534" i="3"/>
  <c r="R534" i="3"/>
  <c r="Q534" i="3"/>
  <c r="P534" i="3"/>
  <c r="O534" i="3"/>
  <c r="N534" i="3"/>
  <c r="M534" i="3"/>
  <c r="L534" i="3"/>
  <c r="I534" i="3"/>
  <c r="AI533" i="3"/>
  <c r="AH533" i="3" s="1"/>
  <c r="Z533" i="3"/>
  <c r="Y533" i="3"/>
  <c r="X533" i="3"/>
  <c r="W533" i="3"/>
  <c r="V533" i="3"/>
  <c r="U533" i="3"/>
  <c r="T533" i="3"/>
  <c r="S533" i="3"/>
  <c r="R533" i="3"/>
  <c r="Q533" i="3"/>
  <c r="P533" i="3"/>
  <c r="O533" i="3"/>
  <c r="N533" i="3"/>
  <c r="M533" i="3"/>
  <c r="L533" i="3"/>
  <c r="I533" i="3"/>
  <c r="AI532" i="3"/>
  <c r="AH532" i="3" s="1"/>
  <c r="Z532" i="3"/>
  <c r="Y532" i="3"/>
  <c r="X532" i="3"/>
  <c r="W532" i="3"/>
  <c r="V532" i="3"/>
  <c r="U532" i="3"/>
  <c r="T532" i="3"/>
  <c r="S532" i="3"/>
  <c r="R532" i="3"/>
  <c r="Q532" i="3"/>
  <c r="P532" i="3"/>
  <c r="O532" i="3"/>
  <c r="N532" i="3"/>
  <c r="M532" i="3"/>
  <c r="L532" i="3"/>
  <c r="I532" i="3"/>
  <c r="AI531" i="3"/>
  <c r="AH531" i="3" s="1"/>
  <c r="Z531" i="3"/>
  <c r="Y531" i="3"/>
  <c r="X531" i="3"/>
  <c r="W531" i="3"/>
  <c r="V531" i="3"/>
  <c r="U531" i="3"/>
  <c r="T531" i="3"/>
  <c r="S531" i="3"/>
  <c r="R531" i="3"/>
  <c r="Q531" i="3"/>
  <c r="P531" i="3"/>
  <c r="O531" i="3"/>
  <c r="N531" i="3"/>
  <c r="M531" i="3"/>
  <c r="L531" i="3"/>
  <c r="I531" i="3"/>
  <c r="AI530" i="3"/>
  <c r="AH530" i="3" s="1"/>
  <c r="Z530" i="3"/>
  <c r="Y530" i="3"/>
  <c r="X530" i="3"/>
  <c r="W530" i="3"/>
  <c r="V530" i="3"/>
  <c r="U530" i="3"/>
  <c r="T530" i="3"/>
  <c r="S530" i="3"/>
  <c r="R530" i="3"/>
  <c r="Q530" i="3"/>
  <c r="P530" i="3"/>
  <c r="O530" i="3"/>
  <c r="N530" i="3"/>
  <c r="M530" i="3"/>
  <c r="L530" i="3"/>
  <c r="I530" i="3"/>
  <c r="AI529" i="3"/>
  <c r="AH529" i="3" s="1"/>
  <c r="Z529" i="3"/>
  <c r="Y529" i="3"/>
  <c r="X529" i="3"/>
  <c r="W529" i="3"/>
  <c r="V529" i="3"/>
  <c r="U529" i="3"/>
  <c r="T529" i="3"/>
  <c r="S529" i="3"/>
  <c r="R529" i="3"/>
  <c r="Q529" i="3"/>
  <c r="P529" i="3"/>
  <c r="O529" i="3"/>
  <c r="N529" i="3"/>
  <c r="M529" i="3"/>
  <c r="L529" i="3"/>
  <c r="I529" i="3"/>
  <c r="AI528" i="3"/>
  <c r="AH528" i="3" s="1"/>
  <c r="Z528" i="3"/>
  <c r="Y528" i="3"/>
  <c r="X528" i="3"/>
  <c r="W528" i="3"/>
  <c r="V528" i="3"/>
  <c r="U528" i="3"/>
  <c r="T528" i="3"/>
  <c r="S528" i="3"/>
  <c r="R528" i="3"/>
  <c r="Q528" i="3"/>
  <c r="P528" i="3"/>
  <c r="O528" i="3"/>
  <c r="N528" i="3"/>
  <c r="M528" i="3"/>
  <c r="L528" i="3"/>
  <c r="I528" i="3"/>
  <c r="AI527" i="3"/>
  <c r="AH527" i="3" s="1"/>
  <c r="Z527" i="3"/>
  <c r="Y527" i="3"/>
  <c r="X527" i="3"/>
  <c r="W527" i="3"/>
  <c r="V527" i="3"/>
  <c r="U527" i="3"/>
  <c r="T527" i="3"/>
  <c r="S527" i="3"/>
  <c r="R527" i="3"/>
  <c r="Q527" i="3"/>
  <c r="P527" i="3"/>
  <c r="O527" i="3"/>
  <c r="N527" i="3"/>
  <c r="M527" i="3"/>
  <c r="L527" i="3"/>
  <c r="I527" i="3"/>
  <c r="AI526" i="3"/>
  <c r="AH526" i="3" s="1"/>
  <c r="Z526" i="3"/>
  <c r="Y526" i="3"/>
  <c r="X526" i="3"/>
  <c r="W526" i="3"/>
  <c r="V526" i="3"/>
  <c r="U526" i="3"/>
  <c r="T526" i="3"/>
  <c r="S526" i="3"/>
  <c r="R526" i="3"/>
  <c r="Q526" i="3"/>
  <c r="P526" i="3"/>
  <c r="O526" i="3"/>
  <c r="N526" i="3"/>
  <c r="M526" i="3"/>
  <c r="L526" i="3"/>
  <c r="I526" i="3"/>
  <c r="AI525" i="3"/>
  <c r="AH525" i="3" s="1"/>
  <c r="Z525" i="3"/>
  <c r="Y525" i="3"/>
  <c r="X525" i="3"/>
  <c r="W525" i="3"/>
  <c r="V525" i="3"/>
  <c r="U525" i="3"/>
  <c r="T525" i="3"/>
  <c r="S525" i="3"/>
  <c r="R525" i="3"/>
  <c r="Q525" i="3"/>
  <c r="P525" i="3"/>
  <c r="O525" i="3"/>
  <c r="N525" i="3"/>
  <c r="M525" i="3"/>
  <c r="L525" i="3"/>
  <c r="I525" i="3"/>
  <c r="AI524" i="3"/>
  <c r="AH524" i="3" s="1"/>
  <c r="Z524" i="3"/>
  <c r="Y524" i="3"/>
  <c r="X524" i="3"/>
  <c r="W524" i="3"/>
  <c r="V524" i="3"/>
  <c r="U524" i="3"/>
  <c r="T524" i="3"/>
  <c r="S524" i="3"/>
  <c r="R524" i="3"/>
  <c r="Q524" i="3"/>
  <c r="P524" i="3"/>
  <c r="O524" i="3"/>
  <c r="N524" i="3"/>
  <c r="M524" i="3"/>
  <c r="L524" i="3"/>
  <c r="I524" i="3"/>
  <c r="AI523" i="3"/>
  <c r="AH523" i="3" s="1"/>
  <c r="Z523" i="3"/>
  <c r="Y523" i="3"/>
  <c r="X523" i="3"/>
  <c r="W523" i="3"/>
  <c r="V523" i="3"/>
  <c r="U523" i="3"/>
  <c r="T523" i="3"/>
  <c r="S523" i="3"/>
  <c r="R523" i="3"/>
  <c r="Q523" i="3"/>
  <c r="P523" i="3"/>
  <c r="O523" i="3"/>
  <c r="N523" i="3"/>
  <c r="M523" i="3"/>
  <c r="L523" i="3"/>
  <c r="I523" i="3"/>
  <c r="AI522" i="3"/>
  <c r="AH522" i="3" s="1"/>
  <c r="Z522" i="3"/>
  <c r="Y522" i="3"/>
  <c r="X522" i="3"/>
  <c r="W522" i="3"/>
  <c r="V522" i="3"/>
  <c r="U522" i="3"/>
  <c r="T522" i="3"/>
  <c r="S522" i="3"/>
  <c r="R522" i="3"/>
  <c r="Q522" i="3"/>
  <c r="P522" i="3"/>
  <c r="O522" i="3"/>
  <c r="N522" i="3"/>
  <c r="M522" i="3"/>
  <c r="L522" i="3"/>
  <c r="I522" i="3"/>
  <c r="AI521" i="3"/>
  <c r="AH521" i="3" s="1"/>
  <c r="Z521" i="3"/>
  <c r="Y521" i="3"/>
  <c r="X521" i="3"/>
  <c r="W521" i="3"/>
  <c r="V521" i="3"/>
  <c r="U521" i="3"/>
  <c r="T521" i="3"/>
  <c r="S521" i="3"/>
  <c r="R521" i="3"/>
  <c r="Q521" i="3"/>
  <c r="P521" i="3"/>
  <c r="O521" i="3"/>
  <c r="N521" i="3"/>
  <c r="M521" i="3"/>
  <c r="L521" i="3"/>
  <c r="I521" i="3"/>
  <c r="AI520" i="3"/>
  <c r="AH520" i="3" s="1"/>
  <c r="Z520" i="3"/>
  <c r="Y520" i="3"/>
  <c r="X520" i="3"/>
  <c r="W520" i="3"/>
  <c r="V520" i="3"/>
  <c r="U520" i="3"/>
  <c r="T520" i="3"/>
  <c r="S520" i="3"/>
  <c r="R520" i="3"/>
  <c r="Q520" i="3"/>
  <c r="P520" i="3"/>
  <c r="O520" i="3"/>
  <c r="N520" i="3"/>
  <c r="M520" i="3"/>
  <c r="L520" i="3"/>
  <c r="I520" i="3"/>
  <c r="AI519" i="3"/>
  <c r="AH519" i="3" s="1"/>
  <c r="Z519" i="3"/>
  <c r="Y519" i="3"/>
  <c r="X519" i="3"/>
  <c r="W519" i="3"/>
  <c r="V519" i="3"/>
  <c r="U519" i="3"/>
  <c r="T519" i="3"/>
  <c r="S519" i="3"/>
  <c r="R519" i="3"/>
  <c r="Q519" i="3"/>
  <c r="P519" i="3"/>
  <c r="O519" i="3"/>
  <c r="N519" i="3"/>
  <c r="M519" i="3"/>
  <c r="L519" i="3"/>
  <c r="I519" i="3"/>
  <c r="AI518" i="3"/>
  <c r="AH518" i="3" s="1"/>
  <c r="Z518" i="3"/>
  <c r="Y518" i="3"/>
  <c r="X518" i="3"/>
  <c r="W518" i="3"/>
  <c r="V518" i="3"/>
  <c r="U518" i="3"/>
  <c r="T518" i="3"/>
  <c r="S518" i="3"/>
  <c r="R518" i="3"/>
  <c r="Q518" i="3"/>
  <c r="P518" i="3"/>
  <c r="O518" i="3"/>
  <c r="N518" i="3"/>
  <c r="M518" i="3"/>
  <c r="L518" i="3"/>
  <c r="I518" i="3"/>
  <c r="AI517" i="3"/>
  <c r="AH517" i="3" s="1"/>
  <c r="Z517" i="3"/>
  <c r="Y517" i="3"/>
  <c r="X517" i="3"/>
  <c r="W517" i="3"/>
  <c r="V517" i="3"/>
  <c r="U517" i="3"/>
  <c r="T517" i="3"/>
  <c r="S517" i="3"/>
  <c r="R517" i="3"/>
  <c r="Q517" i="3"/>
  <c r="P517" i="3"/>
  <c r="O517" i="3"/>
  <c r="N517" i="3"/>
  <c r="M517" i="3"/>
  <c r="L517" i="3"/>
  <c r="I517" i="3"/>
  <c r="AI516" i="3"/>
  <c r="AH516" i="3" s="1"/>
  <c r="Z516" i="3"/>
  <c r="Y516" i="3"/>
  <c r="X516" i="3"/>
  <c r="W516" i="3"/>
  <c r="V516" i="3"/>
  <c r="U516" i="3"/>
  <c r="T516" i="3"/>
  <c r="S516" i="3"/>
  <c r="R516" i="3"/>
  <c r="Q516" i="3"/>
  <c r="P516" i="3"/>
  <c r="O516" i="3"/>
  <c r="N516" i="3"/>
  <c r="M516" i="3"/>
  <c r="L516" i="3"/>
  <c r="I516" i="3"/>
  <c r="AI515" i="3"/>
  <c r="AH515" i="3" s="1"/>
  <c r="Z515" i="3"/>
  <c r="Y515" i="3"/>
  <c r="X515" i="3"/>
  <c r="W515" i="3"/>
  <c r="V515" i="3"/>
  <c r="U515" i="3"/>
  <c r="T515" i="3"/>
  <c r="S515" i="3"/>
  <c r="R515" i="3"/>
  <c r="Q515" i="3"/>
  <c r="P515" i="3"/>
  <c r="O515" i="3"/>
  <c r="N515" i="3"/>
  <c r="M515" i="3"/>
  <c r="L515" i="3"/>
  <c r="I515" i="3"/>
  <c r="AI514" i="3"/>
  <c r="AH514" i="3" s="1"/>
  <c r="Z514" i="3"/>
  <c r="Y514" i="3"/>
  <c r="X514" i="3"/>
  <c r="W514" i="3"/>
  <c r="V514" i="3"/>
  <c r="U514" i="3"/>
  <c r="T514" i="3"/>
  <c r="S514" i="3"/>
  <c r="R514" i="3"/>
  <c r="Q514" i="3"/>
  <c r="P514" i="3"/>
  <c r="O514" i="3"/>
  <c r="N514" i="3"/>
  <c r="M514" i="3"/>
  <c r="L514" i="3"/>
  <c r="I514" i="3"/>
  <c r="AI513" i="3"/>
  <c r="AH513" i="3" s="1"/>
  <c r="Z513" i="3"/>
  <c r="Y513" i="3"/>
  <c r="X513" i="3"/>
  <c r="W513" i="3"/>
  <c r="V513" i="3"/>
  <c r="U513" i="3"/>
  <c r="T513" i="3"/>
  <c r="S513" i="3"/>
  <c r="R513" i="3"/>
  <c r="Q513" i="3"/>
  <c r="P513" i="3"/>
  <c r="O513" i="3"/>
  <c r="N513" i="3"/>
  <c r="M513" i="3"/>
  <c r="L513" i="3"/>
  <c r="I513" i="3"/>
  <c r="AI512" i="3"/>
  <c r="AH512" i="3" s="1"/>
  <c r="Z512" i="3"/>
  <c r="Y512" i="3"/>
  <c r="X512" i="3"/>
  <c r="W512" i="3"/>
  <c r="V512" i="3"/>
  <c r="U512" i="3"/>
  <c r="T512" i="3"/>
  <c r="S512" i="3"/>
  <c r="R512" i="3"/>
  <c r="Q512" i="3"/>
  <c r="P512" i="3"/>
  <c r="O512" i="3"/>
  <c r="N512" i="3"/>
  <c r="M512" i="3"/>
  <c r="L512" i="3"/>
  <c r="I512" i="3"/>
  <c r="AI511" i="3"/>
  <c r="AH511" i="3" s="1"/>
  <c r="Z511" i="3"/>
  <c r="Y511" i="3"/>
  <c r="X511" i="3"/>
  <c r="W511" i="3"/>
  <c r="V511" i="3"/>
  <c r="U511" i="3"/>
  <c r="T511" i="3"/>
  <c r="S511" i="3"/>
  <c r="R511" i="3"/>
  <c r="Q511" i="3"/>
  <c r="P511" i="3"/>
  <c r="O511" i="3"/>
  <c r="N511" i="3"/>
  <c r="M511" i="3"/>
  <c r="L511" i="3"/>
  <c r="I511" i="3"/>
  <c r="AI510" i="3"/>
  <c r="AH510" i="3" s="1"/>
  <c r="Z510" i="3"/>
  <c r="Y510" i="3"/>
  <c r="X510" i="3"/>
  <c r="W510" i="3"/>
  <c r="V510" i="3"/>
  <c r="U510" i="3"/>
  <c r="T510" i="3"/>
  <c r="S510" i="3"/>
  <c r="R510" i="3"/>
  <c r="Q510" i="3"/>
  <c r="P510" i="3"/>
  <c r="O510" i="3"/>
  <c r="N510" i="3"/>
  <c r="M510" i="3"/>
  <c r="L510" i="3"/>
  <c r="I510" i="3"/>
  <c r="AI509" i="3"/>
  <c r="AH509" i="3" s="1"/>
  <c r="Z509" i="3"/>
  <c r="Y509" i="3"/>
  <c r="X509" i="3"/>
  <c r="W509" i="3"/>
  <c r="V509" i="3"/>
  <c r="U509" i="3"/>
  <c r="T509" i="3"/>
  <c r="S509" i="3"/>
  <c r="R509" i="3"/>
  <c r="Q509" i="3"/>
  <c r="P509" i="3"/>
  <c r="O509" i="3"/>
  <c r="N509" i="3"/>
  <c r="M509" i="3"/>
  <c r="L509" i="3"/>
  <c r="I509" i="3"/>
  <c r="AI508" i="3"/>
  <c r="AH508" i="3" s="1"/>
  <c r="Z508" i="3"/>
  <c r="Y508" i="3"/>
  <c r="X508" i="3"/>
  <c r="W508" i="3"/>
  <c r="V508" i="3"/>
  <c r="U508" i="3"/>
  <c r="T508" i="3"/>
  <c r="S508" i="3"/>
  <c r="R508" i="3"/>
  <c r="Q508" i="3"/>
  <c r="P508" i="3"/>
  <c r="O508" i="3"/>
  <c r="N508" i="3"/>
  <c r="M508" i="3"/>
  <c r="L508" i="3"/>
  <c r="I508" i="3"/>
  <c r="AI507" i="3"/>
  <c r="AH507" i="3" s="1"/>
  <c r="Z507" i="3"/>
  <c r="Y507" i="3"/>
  <c r="X507" i="3"/>
  <c r="W507" i="3"/>
  <c r="V507" i="3"/>
  <c r="U507" i="3"/>
  <c r="T507" i="3"/>
  <c r="S507" i="3"/>
  <c r="R507" i="3"/>
  <c r="Q507" i="3"/>
  <c r="P507" i="3"/>
  <c r="O507" i="3"/>
  <c r="N507" i="3"/>
  <c r="M507" i="3"/>
  <c r="L507" i="3"/>
  <c r="I507" i="3"/>
  <c r="AI506" i="3"/>
  <c r="AH506" i="3" s="1"/>
  <c r="Z506" i="3"/>
  <c r="Y506" i="3"/>
  <c r="X506" i="3"/>
  <c r="W506" i="3"/>
  <c r="V506" i="3"/>
  <c r="U506" i="3"/>
  <c r="T506" i="3"/>
  <c r="S506" i="3"/>
  <c r="R506" i="3"/>
  <c r="Q506" i="3"/>
  <c r="P506" i="3"/>
  <c r="O506" i="3"/>
  <c r="N506" i="3"/>
  <c r="M506" i="3"/>
  <c r="L506" i="3"/>
  <c r="I506" i="3"/>
  <c r="AI505" i="3"/>
  <c r="AH505" i="3" s="1"/>
  <c r="Z505" i="3"/>
  <c r="Y505" i="3"/>
  <c r="X505" i="3"/>
  <c r="W505" i="3"/>
  <c r="V505" i="3"/>
  <c r="U505" i="3"/>
  <c r="T505" i="3"/>
  <c r="S505" i="3"/>
  <c r="R505" i="3"/>
  <c r="Q505" i="3"/>
  <c r="P505" i="3"/>
  <c r="O505" i="3"/>
  <c r="N505" i="3"/>
  <c r="M505" i="3"/>
  <c r="L505" i="3"/>
  <c r="I505" i="3"/>
  <c r="AI504" i="3"/>
  <c r="AH504" i="3" s="1"/>
  <c r="Z504" i="3"/>
  <c r="Y504" i="3"/>
  <c r="X504" i="3"/>
  <c r="W504" i="3"/>
  <c r="V504" i="3"/>
  <c r="U504" i="3"/>
  <c r="T504" i="3"/>
  <c r="S504" i="3"/>
  <c r="R504" i="3"/>
  <c r="Q504" i="3"/>
  <c r="P504" i="3"/>
  <c r="O504" i="3"/>
  <c r="N504" i="3"/>
  <c r="M504" i="3"/>
  <c r="L504" i="3"/>
  <c r="I504" i="3"/>
  <c r="AI503" i="3"/>
  <c r="AH503" i="3" s="1"/>
  <c r="Z503" i="3"/>
  <c r="Y503" i="3"/>
  <c r="X503" i="3"/>
  <c r="W503" i="3"/>
  <c r="V503" i="3"/>
  <c r="U503" i="3"/>
  <c r="T503" i="3"/>
  <c r="S503" i="3"/>
  <c r="R503" i="3"/>
  <c r="Q503" i="3"/>
  <c r="P503" i="3"/>
  <c r="O503" i="3"/>
  <c r="N503" i="3"/>
  <c r="M503" i="3"/>
  <c r="L503" i="3"/>
  <c r="I503" i="3"/>
  <c r="AI502" i="3"/>
  <c r="AH502" i="3" s="1"/>
  <c r="Z502" i="3"/>
  <c r="Y502" i="3"/>
  <c r="X502" i="3"/>
  <c r="W502" i="3"/>
  <c r="V502" i="3"/>
  <c r="U502" i="3"/>
  <c r="T502" i="3"/>
  <c r="S502" i="3"/>
  <c r="R502" i="3"/>
  <c r="Q502" i="3"/>
  <c r="P502" i="3"/>
  <c r="O502" i="3"/>
  <c r="N502" i="3"/>
  <c r="M502" i="3"/>
  <c r="L502" i="3"/>
  <c r="I502" i="3"/>
  <c r="AI501" i="3"/>
  <c r="AH501" i="3" s="1"/>
  <c r="Z501" i="3"/>
  <c r="Y501" i="3"/>
  <c r="X501" i="3"/>
  <c r="W501" i="3"/>
  <c r="V501" i="3"/>
  <c r="U501" i="3"/>
  <c r="T501" i="3"/>
  <c r="S501" i="3"/>
  <c r="R501" i="3"/>
  <c r="Q501" i="3"/>
  <c r="P501" i="3"/>
  <c r="O501" i="3"/>
  <c r="N501" i="3"/>
  <c r="M501" i="3"/>
  <c r="L501" i="3"/>
  <c r="I501" i="3"/>
  <c r="AI500" i="3"/>
  <c r="AH500" i="3" s="1"/>
  <c r="Z500" i="3"/>
  <c r="Y500" i="3"/>
  <c r="X500" i="3"/>
  <c r="W500" i="3"/>
  <c r="V500" i="3"/>
  <c r="U500" i="3"/>
  <c r="T500" i="3"/>
  <c r="S500" i="3"/>
  <c r="R500" i="3"/>
  <c r="Q500" i="3"/>
  <c r="P500" i="3"/>
  <c r="O500" i="3"/>
  <c r="N500" i="3"/>
  <c r="M500" i="3"/>
  <c r="L500" i="3"/>
  <c r="I500" i="3"/>
  <c r="AI499" i="3"/>
  <c r="AH499" i="3" s="1"/>
  <c r="Z499" i="3"/>
  <c r="Y499" i="3"/>
  <c r="X499" i="3"/>
  <c r="W499" i="3"/>
  <c r="V499" i="3"/>
  <c r="U499" i="3"/>
  <c r="T499" i="3"/>
  <c r="S499" i="3"/>
  <c r="R499" i="3"/>
  <c r="Q499" i="3"/>
  <c r="P499" i="3"/>
  <c r="O499" i="3"/>
  <c r="N499" i="3"/>
  <c r="M499" i="3"/>
  <c r="L499" i="3"/>
  <c r="I499" i="3"/>
  <c r="AI498" i="3"/>
  <c r="AH498" i="3" s="1"/>
  <c r="Z498" i="3"/>
  <c r="Y498" i="3"/>
  <c r="X498" i="3"/>
  <c r="W498" i="3"/>
  <c r="V498" i="3"/>
  <c r="U498" i="3"/>
  <c r="T498" i="3"/>
  <c r="S498" i="3"/>
  <c r="R498" i="3"/>
  <c r="Q498" i="3"/>
  <c r="P498" i="3"/>
  <c r="O498" i="3"/>
  <c r="N498" i="3"/>
  <c r="M498" i="3"/>
  <c r="L498" i="3"/>
  <c r="I498" i="3"/>
  <c r="AI497" i="3"/>
  <c r="AH497" i="3" s="1"/>
  <c r="Z497" i="3"/>
  <c r="Y497" i="3"/>
  <c r="X497" i="3"/>
  <c r="W497" i="3"/>
  <c r="V497" i="3"/>
  <c r="U497" i="3"/>
  <c r="T497" i="3"/>
  <c r="S497" i="3"/>
  <c r="R497" i="3"/>
  <c r="Q497" i="3"/>
  <c r="P497" i="3"/>
  <c r="O497" i="3"/>
  <c r="N497" i="3"/>
  <c r="M497" i="3"/>
  <c r="L497" i="3"/>
  <c r="I497" i="3"/>
  <c r="AI496" i="3"/>
  <c r="AH496" i="3" s="1"/>
  <c r="Z496" i="3"/>
  <c r="Y496" i="3"/>
  <c r="X496" i="3"/>
  <c r="W496" i="3"/>
  <c r="V496" i="3"/>
  <c r="U496" i="3"/>
  <c r="T496" i="3"/>
  <c r="S496" i="3"/>
  <c r="R496" i="3"/>
  <c r="Q496" i="3"/>
  <c r="P496" i="3"/>
  <c r="O496" i="3"/>
  <c r="N496" i="3"/>
  <c r="M496" i="3"/>
  <c r="L496" i="3"/>
  <c r="I496" i="3"/>
  <c r="AI495" i="3"/>
  <c r="AH495" i="3" s="1"/>
  <c r="Z495" i="3"/>
  <c r="Y495" i="3"/>
  <c r="X495" i="3"/>
  <c r="W495" i="3"/>
  <c r="V495" i="3"/>
  <c r="U495" i="3"/>
  <c r="T495" i="3"/>
  <c r="S495" i="3"/>
  <c r="R495" i="3"/>
  <c r="Q495" i="3"/>
  <c r="P495" i="3"/>
  <c r="O495" i="3"/>
  <c r="N495" i="3"/>
  <c r="M495" i="3"/>
  <c r="L495" i="3"/>
  <c r="I495" i="3"/>
  <c r="AI494" i="3"/>
  <c r="AH494" i="3" s="1"/>
  <c r="Z494" i="3"/>
  <c r="Y494" i="3"/>
  <c r="X494" i="3"/>
  <c r="W494" i="3"/>
  <c r="V494" i="3"/>
  <c r="U494" i="3"/>
  <c r="T494" i="3"/>
  <c r="S494" i="3"/>
  <c r="R494" i="3"/>
  <c r="Q494" i="3"/>
  <c r="P494" i="3"/>
  <c r="O494" i="3"/>
  <c r="N494" i="3"/>
  <c r="M494" i="3"/>
  <c r="L494" i="3"/>
  <c r="I494" i="3"/>
  <c r="AI493" i="3"/>
  <c r="AH493" i="3" s="1"/>
  <c r="Z493" i="3"/>
  <c r="Y493" i="3"/>
  <c r="X493" i="3"/>
  <c r="W493" i="3"/>
  <c r="V493" i="3"/>
  <c r="U493" i="3"/>
  <c r="T493" i="3"/>
  <c r="S493" i="3"/>
  <c r="R493" i="3"/>
  <c r="Q493" i="3"/>
  <c r="P493" i="3"/>
  <c r="O493" i="3"/>
  <c r="N493" i="3"/>
  <c r="M493" i="3"/>
  <c r="L493" i="3"/>
  <c r="I493" i="3"/>
  <c r="AI492" i="3"/>
  <c r="AH492" i="3" s="1"/>
  <c r="Z492" i="3"/>
  <c r="Y492" i="3"/>
  <c r="X492" i="3"/>
  <c r="W492" i="3"/>
  <c r="V492" i="3"/>
  <c r="U492" i="3"/>
  <c r="T492" i="3"/>
  <c r="S492" i="3"/>
  <c r="R492" i="3"/>
  <c r="Q492" i="3"/>
  <c r="P492" i="3"/>
  <c r="O492" i="3"/>
  <c r="N492" i="3"/>
  <c r="M492" i="3"/>
  <c r="L492" i="3"/>
  <c r="I492" i="3"/>
  <c r="AI491" i="3"/>
  <c r="AH491" i="3" s="1"/>
  <c r="Z491" i="3"/>
  <c r="Y491" i="3"/>
  <c r="X491" i="3"/>
  <c r="W491" i="3"/>
  <c r="V491" i="3"/>
  <c r="U491" i="3"/>
  <c r="T491" i="3"/>
  <c r="S491" i="3"/>
  <c r="R491" i="3"/>
  <c r="Q491" i="3"/>
  <c r="P491" i="3"/>
  <c r="O491" i="3"/>
  <c r="N491" i="3"/>
  <c r="M491" i="3"/>
  <c r="L491" i="3"/>
  <c r="I491" i="3"/>
  <c r="AI490" i="3"/>
  <c r="AH490" i="3" s="1"/>
  <c r="Z490" i="3"/>
  <c r="Y490" i="3"/>
  <c r="X490" i="3"/>
  <c r="W490" i="3"/>
  <c r="V490" i="3"/>
  <c r="U490" i="3"/>
  <c r="T490" i="3"/>
  <c r="S490" i="3"/>
  <c r="R490" i="3"/>
  <c r="Q490" i="3"/>
  <c r="P490" i="3"/>
  <c r="O490" i="3"/>
  <c r="N490" i="3"/>
  <c r="M490" i="3"/>
  <c r="L490" i="3"/>
  <c r="I490" i="3"/>
  <c r="AI489" i="3"/>
  <c r="AH489" i="3" s="1"/>
  <c r="Z489" i="3"/>
  <c r="Y489" i="3"/>
  <c r="X489" i="3"/>
  <c r="W489" i="3"/>
  <c r="V489" i="3"/>
  <c r="U489" i="3"/>
  <c r="T489" i="3"/>
  <c r="S489" i="3"/>
  <c r="R489" i="3"/>
  <c r="Q489" i="3"/>
  <c r="P489" i="3"/>
  <c r="O489" i="3"/>
  <c r="N489" i="3"/>
  <c r="M489" i="3"/>
  <c r="L489" i="3"/>
  <c r="I489" i="3"/>
  <c r="AI488" i="3"/>
  <c r="AH488" i="3" s="1"/>
  <c r="Z488" i="3"/>
  <c r="Y488" i="3"/>
  <c r="X488" i="3"/>
  <c r="W488" i="3"/>
  <c r="V488" i="3"/>
  <c r="U488" i="3"/>
  <c r="T488" i="3"/>
  <c r="S488" i="3"/>
  <c r="R488" i="3"/>
  <c r="Q488" i="3"/>
  <c r="P488" i="3"/>
  <c r="O488" i="3"/>
  <c r="N488" i="3"/>
  <c r="M488" i="3"/>
  <c r="L488" i="3"/>
  <c r="I488" i="3"/>
  <c r="AI487" i="3"/>
  <c r="AH487" i="3" s="1"/>
  <c r="Z487" i="3"/>
  <c r="Y487" i="3"/>
  <c r="X487" i="3"/>
  <c r="W487" i="3"/>
  <c r="V487" i="3"/>
  <c r="U487" i="3"/>
  <c r="T487" i="3"/>
  <c r="S487" i="3"/>
  <c r="R487" i="3"/>
  <c r="Q487" i="3"/>
  <c r="P487" i="3"/>
  <c r="O487" i="3"/>
  <c r="N487" i="3"/>
  <c r="M487" i="3"/>
  <c r="L487" i="3"/>
  <c r="I487" i="3"/>
  <c r="AI486" i="3"/>
  <c r="AH486" i="3" s="1"/>
  <c r="Z486" i="3"/>
  <c r="Y486" i="3"/>
  <c r="X486" i="3"/>
  <c r="W486" i="3"/>
  <c r="V486" i="3"/>
  <c r="U486" i="3"/>
  <c r="T486" i="3"/>
  <c r="S486" i="3"/>
  <c r="R486" i="3"/>
  <c r="Q486" i="3"/>
  <c r="P486" i="3"/>
  <c r="O486" i="3"/>
  <c r="N486" i="3"/>
  <c r="M486" i="3"/>
  <c r="L486" i="3"/>
  <c r="I486" i="3"/>
  <c r="AI485" i="3"/>
  <c r="AH485" i="3" s="1"/>
  <c r="Z485" i="3"/>
  <c r="Y485" i="3"/>
  <c r="X485" i="3"/>
  <c r="W485" i="3"/>
  <c r="V485" i="3"/>
  <c r="U485" i="3"/>
  <c r="T485" i="3"/>
  <c r="S485" i="3"/>
  <c r="R485" i="3"/>
  <c r="Q485" i="3"/>
  <c r="P485" i="3"/>
  <c r="O485" i="3"/>
  <c r="N485" i="3"/>
  <c r="M485" i="3"/>
  <c r="L485" i="3"/>
  <c r="I485" i="3"/>
  <c r="AI484" i="3"/>
  <c r="AH484" i="3" s="1"/>
  <c r="Z484" i="3"/>
  <c r="Y484" i="3"/>
  <c r="X484" i="3"/>
  <c r="W484" i="3"/>
  <c r="V484" i="3"/>
  <c r="U484" i="3"/>
  <c r="T484" i="3"/>
  <c r="S484" i="3"/>
  <c r="R484" i="3"/>
  <c r="Q484" i="3"/>
  <c r="P484" i="3"/>
  <c r="O484" i="3"/>
  <c r="N484" i="3"/>
  <c r="M484" i="3"/>
  <c r="L484" i="3"/>
  <c r="I484" i="3"/>
  <c r="AI483" i="3"/>
  <c r="AH483" i="3" s="1"/>
  <c r="Z483" i="3"/>
  <c r="Y483" i="3"/>
  <c r="X483" i="3"/>
  <c r="W483" i="3"/>
  <c r="V483" i="3"/>
  <c r="U483" i="3"/>
  <c r="T483" i="3"/>
  <c r="S483" i="3"/>
  <c r="R483" i="3"/>
  <c r="Q483" i="3"/>
  <c r="P483" i="3"/>
  <c r="O483" i="3"/>
  <c r="N483" i="3"/>
  <c r="M483" i="3"/>
  <c r="L483" i="3"/>
  <c r="I483" i="3"/>
  <c r="AI482" i="3"/>
  <c r="AH482" i="3" s="1"/>
  <c r="Z482" i="3"/>
  <c r="Y482" i="3"/>
  <c r="X482" i="3"/>
  <c r="W482" i="3"/>
  <c r="V482" i="3"/>
  <c r="U482" i="3"/>
  <c r="T482" i="3"/>
  <c r="S482" i="3"/>
  <c r="R482" i="3"/>
  <c r="Q482" i="3"/>
  <c r="P482" i="3"/>
  <c r="O482" i="3"/>
  <c r="N482" i="3"/>
  <c r="M482" i="3"/>
  <c r="L482" i="3"/>
  <c r="I482" i="3"/>
  <c r="AI481" i="3"/>
  <c r="AH481" i="3" s="1"/>
  <c r="Z481" i="3"/>
  <c r="Y481" i="3"/>
  <c r="X481" i="3"/>
  <c r="W481" i="3"/>
  <c r="V481" i="3"/>
  <c r="U481" i="3"/>
  <c r="T481" i="3"/>
  <c r="S481" i="3"/>
  <c r="R481" i="3"/>
  <c r="Q481" i="3"/>
  <c r="P481" i="3"/>
  <c r="O481" i="3"/>
  <c r="N481" i="3"/>
  <c r="M481" i="3"/>
  <c r="L481" i="3"/>
  <c r="I481" i="3"/>
  <c r="AI480" i="3"/>
  <c r="AH480" i="3" s="1"/>
  <c r="Z480" i="3"/>
  <c r="Y480" i="3"/>
  <c r="X480" i="3"/>
  <c r="W480" i="3"/>
  <c r="V480" i="3"/>
  <c r="U480" i="3"/>
  <c r="T480" i="3"/>
  <c r="S480" i="3"/>
  <c r="R480" i="3"/>
  <c r="Q480" i="3"/>
  <c r="P480" i="3"/>
  <c r="O480" i="3"/>
  <c r="N480" i="3"/>
  <c r="M480" i="3"/>
  <c r="L480" i="3"/>
  <c r="I480" i="3"/>
  <c r="AI479" i="3"/>
  <c r="AH479" i="3" s="1"/>
  <c r="Z479" i="3"/>
  <c r="Y479" i="3"/>
  <c r="X479" i="3"/>
  <c r="W479" i="3"/>
  <c r="V479" i="3"/>
  <c r="U479" i="3"/>
  <c r="T479" i="3"/>
  <c r="S479" i="3"/>
  <c r="R479" i="3"/>
  <c r="Q479" i="3"/>
  <c r="P479" i="3"/>
  <c r="O479" i="3"/>
  <c r="N479" i="3"/>
  <c r="M479" i="3"/>
  <c r="L479" i="3"/>
  <c r="I479" i="3"/>
  <c r="AI478" i="3"/>
  <c r="AH478" i="3" s="1"/>
  <c r="Z478" i="3"/>
  <c r="Y478" i="3"/>
  <c r="X478" i="3"/>
  <c r="W478" i="3"/>
  <c r="V478" i="3"/>
  <c r="U478" i="3"/>
  <c r="T478" i="3"/>
  <c r="S478" i="3"/>
  <c r="R478" i="3"/>
  <c r="Q478" i="3"/>
  <c r="P478" i="3"/>
  <c r="O478" i="3"/>
  <c r="N478" i="3"/>
  <c r="M478" i="3"/>
  <c r="L478" i="3"/>
  <c r="I478" i="3"/>
  <c r="AI477" i="3"/>
  <c r="AH477" i="3" s="1"/>
  <c r="Z477" i="3"/>
  <c r="Y477" i="3"/>
  <c r="X477" i="3"/>
  <c r="W477" i="3"/>
  <c r="V477" i="3"/>
  <c r="U477" i="3"/>
  <c r="T477" i="3"/>
  <c r="S477" i="3"/>
  <c r="R477" i="3"/>
  <c r="Q477" i="3"/>
  <c r="P477" i="3"/>
  <c r="O477" i="3"/>
  <c r="N477" i="3"/>
  <c r="M477" i="3"/>
  <c r="L477" i="3"/>
  <c r="I477" i="3"/>
  <c r="AI476" i="3"/>
  <c r="AH476" i="3" s="1"/>
  <c r="Z476" i="3"/>
  <c r="Y476" i="3"/>
  <c r="X476" i="3"/>
  <c r="W476" i="3"/>
  <c r="V476" i="3"/>
  <c r="U476" i="3"/>
  <c r="T476" i="3"/>
  <c r="S476" i="3"/>
  <c r="R476" i="3"/>
  <c r="Q476" i="3"/>
  <c r="P476" i="3"/>
  <c r="O476" i="3"/>
  <c r="N476" i="3"/>
  <c r="M476" i="3"/>
  <c r="L476" i="3"/>
  <c r="I476" i="3"/>
  <c r="AI475" i="3"/>
  <c r="AH475" i="3" s="1"/>
  <c r="Z475" i="3"/>
  <c r="Y475" i="3"/>
  <c r="X475" i="3"/>
  <c r="W475" i="3"/>
  <c r="V475" i="3"/>
  <c r="U475" i="3"/>
  <c r="T475" i="3"/>
  <c r="S475" i="3"/>
  <c r="R475" i="3"/>
  <c r="Q475" i="3"/>
  <c r="P475" i="3"/>
  <c r="O475" i="3"/>
  <c r="N475" i="3"/>
  <c r="M475" i="3"/>
  <c r="L475" i="3"/>
  <c r="I475" i="3"/>
  <c r="AI474" i="3"/>
  <c r="AH474" i="3" s="1"/>
  <c r="Z474" i="3"/>
  <c r="Y474" i="3"/>
  <c r="X474" i="3"/>
  <c r="W474" i="3"/>
  <c r="V474" i="3"/>
  <c r="U474" i="3"/>
  <c r="T474" i="3"/>
  <c r="S474" i="3"/>
  <c r="R474" i="3"/>
  <c r="Q474" i="3"/>
  <c r="P474" i="3"/>
  <c r="O474" i="3"/>
  <c r="N474" i="3"/>
  <c r="M474" i="3"/>
  <c r="L474" i="3"/>
  <c r="I474" i="3"/>
  <c r="AI473" i="3"/>
  <c r="AH473" i="3" s="1"/>
  <c r="Z473" i="3"/>
  <c r="Y473" i="3"/>
  <c r="X473" i="3"/>
  <c r="W473" i="3"/>
  <c r="V473" i="3"/>
  <c r="U473" i="3"/>
  <c r="T473" i="3"/>
  <c r="S473" i="3"/>
  <c r="R473" i="3"/>
  <c r="Q473" i="3"/>
  <c r="P473" i="3"/>
  <c r="O473" i="3"/>
  <c r="N473" i="3"/>
  <c r="M473" i="3"/>
  <c r="L473" i="3"/>
  <c r="I473" i="3"/>
  <c r="AI472" i="3"/>
  <c r="AH472" i="3" s="1"/>
  <c r="Z472" i="3"/>
  <c r="Y472" i="3"/>
  <c r="X472" i="3"/>
  <c r="W472" i="3"/>
  <c r="V472" i="3"/>
  <c r="U472" i="3"/>
  <c r="T472" i="3"/>
  <c r="S472" i="3"/>
  <c r="R472" i="3"/>
  <c r="Q472" i="3"/>
  <c r="P472" i="3"/>
  <c r="O472" i="3"/>
  <c r="N472" i="3"/>
  <c r="M472" i="3"/>
  <c r="L472" i="3"/>
  <c r="I472" i="3"/>
  <c r="AI471" i="3"/>
  <c r="AH471" i="3" s="1"/>
  <c r="Z471" i="3"/>
  <c r="Y471" i="3"/>
  <c r="X471" i="3"/>
  <c r="W471" i="3"/>
  <c r="V471" i="3"/>
  <c r="U471" i="3"/>
  <c r="T471" i="3"/>
  <c r="S471" i="3"/>
  <c r="R471" i="3"/>
  <c r="Q471" i="3"/>
  <c r="P471" i="3"/>
  <c r="O471" i="3"/>
  <c r="N471" i="3"/>
  <c r="M471" i="3"/>
  <c r="L471" i="3"/>
  <c r="I471" i="3"/>
  <c r="AI470" i="3"/>
  <c r="AH470" i="3" s="1"/>
  <c r="Z470" i="3"/>
  <c r="Y470" i="3"/>
  <c r="X470" i="3"/>
  <c r="W470" i="3"/>
  <c r="V470" i="3"/>
  <c r="U470" i="3"/>
  <c r="T470" i="3"/>
  <c r="S470" i="3"/>
  <c r="R470" i="3"/>
  <c r="Q470" i="3"/>
  <c r="P470" i="3"/>
  <c r="O470" i="3"/>
  <c r="N470" i="3"/>
  <c r="M470" i="3"/>
  <c r="L470" i="3"/>
  <c r="I470" i="3"/>
  <c r="AI469" i="3"/>
  <c r="AH469" i="3" s="1"/>
  <c r="Z469" i="3"/>
  <c r="Y469" i="3"/>
  <c r="X469" i="3"/>
  <c r="W469" i="3"/>
  <c r="V469" i="3"/>
  <c r="U469" i="3"/>
  <c r="T469" i="3"/>
  <c r="S469" i="3"/>
  <c r="R469" i="3"/>
  <c r="Q469" i="3"/>
  <c r="P469" i="3"/>
  <c r="O469" i="3"/>
  <c r="N469" i="3"/>
  <c r="M469" i="3"/>
  <c r="L469" i="3"/>
  <c r="I469" i="3"/>
  <c r="AI468" i="3"/>
  <c r="AH468" i="3" s="1"/>
  <c r="Z468" i="3"/>
  <c r="Y468" i="3"/>
  <c r="X468" i="3"/>
  <c r="W468" i="3"/>
  <c r="V468" i="3"/>
  <c r="U468" i="3"/>
  <c r="T468" i="3"/>
  <c r="S468" i="3"/>
  <c r="R468" i="3"/>
  <c r="Q468" i="3"/>
  <c r="P468" i="3"/>
  <c r="O468" i="3"/>
  <c r="N468" i="3"/>
  <c r="M468" i="3"/>
  <c r="L468" i="3"/>
  <c r="I468" i="3"/>
  <c r="AI467" i="3"/>
  <c r="AH467" i="3" s="1"/>
  <c r="Z467" i="3"/>
  <c r="Y467" i="3"/>
  <c r="X467" i="3"/>
  <c r="W467" i="3"/>
  <c r="V467" i="3"/>
  <c r="U467" i="3"/>
  <c r="T467" i="3"/>
  <c r="S467" i="3"/>
  <c r="R467" i="3"/>
  <c r="Q467" i="3"/>
  <c r="P467" i="3"/>
  <c r="O467" i="3"/>
  <c r="N467" i="3"/>
  <c r="M467" i="3"/>
  <c r="L467" i="3"/>
  <c r="I467" i="3"/>
  <c r="AI466" i="3"/>
  <c r="AH466" i="3" s="1"/>
  <c r="Z466" i="3"/>
  <c r="Y466" i="3"/>
  <c r="X466" i="3"/>
  <c r="W466" i="3"/>
  <c r="V466" i="3"/>
  <c r="U466" i="3"/>
  <c r="T466" i="3"/>
  <c r="S466" i="3"/>
  <c r="R466" i="3"/>
  <c r="Q466" i="3"/>
  <c r="P466" i="3"/>
  <c r="O466" i="3"/>
  <c r="N466" i="3"/>
  <c r="M466" i="3"/>
  <c r="L466" i="3"/>
  <c r="I466" i="3"/>
  <c r="AI465" i="3"/>
  <c r="AH465" i="3" s="1"/>
  <c r="Z465" i="3"/>
  <c r="Y465" i="3"/>
  <c r="X465" i="3"/>
  <c r="W465" i="3"/>
  <c r="V465" i="3"/>
  <c r="U465" i="3"/>
  <c r="T465" i="3"/>
  <c r="S465" i="3"/>
  <c r="R465" i="3"/>
  <c r="Q465" i="3"/>
  <c r="P465" i="3"/>
  <c r="O465" i="3"/>
  <c r="N465" i="3"/>
  <c r="M465" i="3"/>
  <c r="L465" i="3"/>
  <c r="I465" i="3"/>
  <c r="AI464" i="3"/>
  <c r="AH464" i="3" s="1"/>
  <c r="Z464" i="3"/>
  <c r="Y464" i="3"/>
  <c r="X464" i="3"/>
  <c r="W464" i="3"/>
  <c r="V464" i="3"/>
  <c r="U464" i="3"/>
  <c r="T464" i="3"/>
  <c r="S464" i="3"/>
  <c r="R464" i="3"/>
  <c r="Q464" i="3"/>
  <c r="P464" i="3"/>
  <c r="O464" i="3"/>
  <c r="N464" i="3"/>
  <c r="M464" i="3"/>
  <c r="L464" i="3"/>
  <c r="I464" i="3"/>
  <c r="AI463" i="3"/>
  <c r="AH463" i="3" s="1"/>
  <c r="Z463" i="3"/>
  <c r="Y463" i="3"/>
  <c r="X463" i="3"/>
  <c r="W463" i="3"/>
  <c r="V463" i="3"/>
  <c r="U463" i="3"/>
  <c r="T463" i="3"/>
  <c r="S463" i="3"/>
  <c r="R463" i="3"/>
  <c r="Q463" i="3"/>
  <c r="P463" i="3"/>
  <c r="O463" i="3"/>
  <c r="N463" i="3"/>
  <c r="M463" i="3"/>
  <c r="L463" i="3"/>
  <c r="I463" i="3"/>
  <c r="AI462" i="3"/>
  <c r="AH462" i="3" s="1"/>
  <c r="Z462" i="3"/>
  <c r="Y462" i="3"/>
  <c r="X462" i="3"/>
  <c r="W462" i="3"/>
  <c r="V462" i="3"/>
  <c r="U462" i="3"/>
  <c r="T462" i="3"/>
  <c r="S462" i="3"/>
  <c r="R462" i="3"/>
  <c r="Q462" i="3"/>
  <c r="P462" i="3"/>
  <c r="O462" i="3"/>
  <c r="N462" i="3"/>
  <c r="M462" i="3"/>
  <c r="L462" i="3"/>
  <c r="I462" i="3"/>
  <c r="AI461" i="3"/>
  <c r="AH461" i="3" s="1"/>
  <c r="Z461" i="3"/>
  <c r="Y461" i="3"/>
  <c r="X461" i="3"/>
  <c r="W461" i="3"/>
  <c r="V461" i="3"/>
  <c r="U461" i="3"/>
  <c r="T461" i="3"/>
  <c r="S461" i="3"/>
  <c r="R461" i="3"/>
  <c r="Q461" i="3"/>
  <c r="P461" i="3"/>
  <c r="O461" i="3"/>
  <c r="N461" i="3"/>
  <c r="M461" i="3"/>
  <c r="L461" i="3"/>
  <c r="I461" i="3"/>
  <c r="AI460" i="3"/>
  <c r="AH460" i="3" s="1"/>
  <c r="Z460" i="3"/>
  <c r="Y460" i="3"/>
  <c r="X460" i="3"/>
  <c r="W460" i="3"/>
  <c r="V460" i="3"/>
  <c r="U460" i="3"/>
  <c r="T460" i="3"/>
  <c r="S460" i="3"/>
  <c r="R460" i="3"/>
  <c r="Q460" i="3"/>
  <c r="P460" i="3"/>
  <c r="O460" i="3"/>
  <c r="N460" i="3"/>
  <c r="M460" i="3"/>
  <c r="L460" i="3"/>
  <c r="I460" i="3"/>
  <c r="AI459" i="3"/>
  <c r="AH459" i="3" s="1"/>
  <c r="Z459" i="3"/>
  <c r="Y459" i="3"/>
  <c r="X459" i="3"/>
  <c r="W459" i="3"/>
  <c r="V459" i="3"/>
  <c r="U459" i="3"/>
  <c r="T459" i="3"/>
  <c r="S459" i="3"/>
  <c r="R459" i="3"/>
  <c r="Q459" i="3"/>
  <c r="P459" i="3"/>
  <c r="O459" i="3"/>
  <c r="N459" i="3"/>
  <c r="M459" i="3"/>
  <c r="L459" i="3"/>
  <c r="I459" i="3"/>
  <c r="AI458" i="3"/>
  <c r="AH458" i="3" s="1"/>
  <c r="Z458" i="3"/>
  <c r="Y458" i="3"/>
  <c r="X458" i="3"/>
  <c r="W458" i="3"/>
  <c r="V458" i="3"/>
  <c r="U458" i="3"/>
  <c r="T458" i="3"/>
  <c r="S458" i="3"/>
  <c r="R458" i="3"/>
  <c r="Q458" i="3"/>
  <c r="P458" i="3"/>
  <c r="O458" i="3"/>
  <c r="N458" i="3"/>
  <c r="M458" i="3"/>
  <c r="L458" i="3"/>
  <c r="I458" i="3"/>
  <c r="AI457" i="3"/>
  <c r="AH457" i="3" s="1"/>
  <c r="Z457" i="3"/>
  <c r="Y457" i="3"/>
  <c r="X457" i="3"/>
  <c r="W457" i="3"/>
  <c r="V457" i="3"/>
  <c r="U457" i="3"/>
  <c r="T457" i="3"/>
  <c r="S457" i="3"/>
  <c r="R457" i="3"/>
  <c r="Q457" i="3"/>
  <c r="P457" i="3"/>
  <c r="O457" i="3"/>
  <c r="N457" i="3"/>
  <c r="M457" i="3"/>
  <c r="L457" i="3"/>
  <c r="I457" i="3"/>
  <c r="AI456" i="3"/>
  <c r="AH456" i="3" s="1"/>
  <c r="Z456" i="3"/>
  <c r="Y456" i="3"/>
  <c r="X456" i="3"/>
  <c r="W456" i="3"/>
  <c r="V456" i="3"/>
  <c r="U456" i="3"/>
  <c r="T456" i="3"/>
  <c r="S456" i="3"/>
  <c r="R456" i="3"/>
  <c r="Q456" i="3"/>
  <c r="P456" i="3"/>
  <c r="O456" i="3"/>
  <c r="N456" i="3"/>
  <c r="M456" i="3"/>
  <c r="L456" i="3"/>
  <c r="I456" i="3"/>
  <c r="AI455" i="3"/>
  <c r="AH455" i="3" s="1"/>
  <c r="Z455" i="3"/>
  <c r="Y455" i="3"/>
  <c r="X455" i="3"/>
  <c r="W455" i="3"/>
  <c r="V455" i="3"/>
  <c r="U455" i="3"/>
  <c r="T455" i="3"/>
  <c r="S455" i="3"/>
  <c r="R455" i="3"/>
  <c r="Q455" i="3"/>
  <c r="P455" i="3"/>
  <c r="O455" i="3"/>
  <c r="N455" i="3"/>
  <c r="M455" i="3"/>
  <c r="L455" i="3"/>
  <c r="I455" i="3"/>
  <c r="AI454" i="3"/>
  <c r="AH454" i="3" s="1"/>
  <c r="Z454" i="3"/>
  <c r="Y454" i="3"/>
  <c r="X454" i="3"/>
  <c r="W454" i="3"/>
  <c r="V454" i="3"/>
  <c r="U454" i="3"/>
  <c r="T454" i="3"/>
  <c r="S454" i="3"/>
  <c r="R454" i="3"/>
  <c r="Q454" i="3"/>
  <c r="P454" i="3"/>
  <c r="O454" i="3"/>
  <c r="N454" i="3"/>
  <c r="M454" i="3"/>
  <c r="L454" i="3"/>
  <c r="I454" i="3"/>
  <c r="AI453" i="3"/>
  <c r="AH453" i="3" s="1"/>
  <c r="Z453" i="3"/>
  <c r="Y453" i="3"/>
  <c r="X453" i="3"/>
  <c r="W453" i="3"/>
  <c r="V453" i="3"/>
  <c r="U453" i="3"/>
  <c r="T453" i="3"/>
  <c r="S453" i="3"/>
  <c r="R453" i="3"/>
  <c r="Q453" i="3"/>
  <c r="P453" i="3"/>
  <c r="O453" i="3"/>
  <c r="N453" i="3"/>
  <c r="M453" i="3"/>
  <c r="L453" i="3"/>
  <c r="I453" i="3"/>
  <c r="AI452" i="3"/>
  <c r="AH452" i="3" s="1"/>
  <c r="Z452" i="3"/>
  <c r="Y452" i="3"/>
  <c r="X452" i="3"/>
  <c r="W452" i="3"/>
  <c r="V452" i="3"/>
  <c r="U452" i="3"/>
  <c r="T452" i="3"/>
  <c r="S452" i="3"/>
  <c r="R452" i="3"/>
  <c r="Q452" i="3"/>
  <c r="P452" i="3"/>
  <c r="O452" i="3"/>
  <c r="N452" i="3"/>
  <c r="M452" i="3"/>
  <c r="L452" i="3"/>
  <c r="I452" i="3"/>
  <c r="AI451" i="3"/>
  <c r="AH451" i="3"/>
  <c r="Z451" i="3"/>
  <c r="Y451" i="3"/>
  <c r="X451" i="3"/>
  <c r="W451" i="3"/>
  <c r="V451" i="3"/>
  <c r="U451" i="3"/>
  <c r="T451" i="3"/>
  <c r="S451" i="3"/>
  <c r="R451" i="3"/>
  <c r="Q451" i="3"/>
  <c r="P451" i="3"/>
  <c r="O451" i="3"/>
  <c r="N451" i="3"/>
  <c r="M451" i="3"/>
  <c r="L451" i="3"/>
  <c r="I451" i="3"/>
  <c r="AI450" i="3"/>
  <c r="AH450" i="3" s="1"/>
  <c r="Z450" i="3"/>
  <c r="Y450" i="3"/>
  <c r="X450" i="3"/>
  <c r="W450" i="3"/>
  <c r="V450" i="3"/>
  <c r="U450" i="3"/>
  <c r="T450" i="3"/>
  <c r="S450" i="3"/>
  <c r="R450" i="3"/>
  <c r="Q450" i="3"/>
  <c r="P450" i="3"/>
  <c r="O450" i="3"/>
  <c r="N450" i="3"/>
  <c r="M450" i="3"/>
  <c r="L450" i="3"/>
  <c r="I450" i="3"/>
  <c r="AI449" i="3"/>
  <c r="AH449" i="3" s="1"/>
  <c r="Z449" i="3"/>
  <c r="Y449" i="3"/>
  <c r="X449" i="3"/>
  <c r="W449" i="3"/>
  <c r="V449" i="3"/>
  <c r="U449" i="3"/>
  <c r="T449" i="3"/>
  <c r="S449" i="3"/>
  <c r="R449" i="3"/>
  <c r="Q449" i="3"/>
  <c r="P449" i="3"/>
  <c r="O449" i="3"/>
  <c r="N449" i="3"/>
  <c r="M449" i="3"/>
  <c r="L449" i="3"/>
  <c r="I449" i="3"/>
  <c r="AI448" i="3"/>
  <c r="AH448" i="3" s="1"/>
  <c r="Z448" i="3"/>
  <c r="Y448" i="3"/>
  <c r="X448" i="3"/>
  <c r="W448" i="3"/>
  <c r="V448" i="3"/>
  <c r="U448" i="3"/>
  <c r="T448" i="3"/>
  <c r="S448" i="3"/>
  <c r="R448" i="3"/>
  <c r="Q448" i="3"/>
  <c r="P448" i="3"/>
  <c r="O448" i="3"/>
  <c r="N448" i="3"/>
  <c r="M448" i="3"/>
  <c r="L448" i="3"/>
  <c r="I448" i="3"/>
  <c r="AI447" i="3"/>
  <c r="AH447" i="3" s="1"/>
  <c r="Z447" i="3"/>
  <c r="Y447" i="3"/>
  <c r="X447" i="3"/>
  <c r="W447" i="3"/>
  <c r="V447" i="3"/>
  <c r="U447" i="3"/>
  <c r="T447" i="3"/>
  <c r="S447" i="3"/>
  <c r="R447" i="3"/>
  <c r="Q447" i="3"/>
  <c r="P447" i="3"/>
  <c r="O447" i="3"/>
  <c r="N447" i="3"/>
  <c r="M447" i="3"/>
  <c r="L447" i="3"/>
  <c r="I447" i="3"/>
  <c r="AI446" i="3"/>
  <c r="AH446" i="3" s="1"/>
  <c r="Z446" i="3"/>
  <c r="Y446" i="3"/>
  <c r="X446" i="3"/>
  <c r="W446" i="3"/>
  <c r="V446" i="3"/>
  <c r="U446" i="3"/>
  <c r="T446" i="3"/>
  <c r="S446" i="3"/>
  <c r="R446" i="3"/>
  <c r="Q446" i="3"/>
  <c r="P446" i="3"/>
  <c r="O446" i="3"/>
  <c r="N446" i="3"/>
  <c r="M446" i="3"/>
  <c r="L446" i="3"/>
  <c r="I446" i="3"/>
  <c r="AI445" i="3"/>
  <c r="AH445" i="3" s="1"/>
  <c r="Z445" i="3"/>
  <c r="Y445" i="3"/>
  <c r="X445" i="3"/>
  <c r="W445" i="3"/>
  <c r="V445" i="3"/>
  <c r="U445" i="3"/>
  <c r="T445" i="3"/>
  <c r="S445" i="3"/>
  <c r="R445" i="3"/>
  <c r="Q445" i="3"/>
  <c r="P445" i="3"/>
  <c r="O445" i="3"/>
  <c r="N445" i="3"/>
  <c r="M445" i="3"/>
  <c r="L445" i="3"/>
  <c r="I445" i="3"/>
  <c r="AI444" i="3"/>
  <c r="AH444" i="3" s="1"/>
  <c r="Z444" i="3"/>
  <c r="Y444" i="3"/>
  <c r="X444" i="3"/>
  <c r="W444" i="3"/>
  <c r="V444" i="3"/>
  <c r="U444" i="3"/>
  <c r="T444" i="3"/>
  <c r="S444" i="3"/>
  <c r="R444" i="3"/>
  <c r="Q444" i="3"/>
  <c r="P444" i="3"/>
  <c r="O444" i="3"/>
  <c r="N444" i="3"/>
  <c r="M444" i="3"/>
  <c r="L444" i="3"/>
  <c r="I444" i="3"/>
  <c r="AI443" i="3"/>
  <c r="AH443" i="3" s="1"/>
  <c r="Z443" i="3"/>
  <c r="Y443" i="3"/>
  <c r="X443" i="3"/>
  <c r="W443" i="3"/>
  <c r="V443" i="3"/>
  <c r="U443" i="3"/>
  <c r="T443" i="3"/>
  <c r="S443" i="3"/>
  <c r="R443" i="3"/>
  <c r="Q443" i="3"/>
  <c r="P443" i="3"/>
  <c r="O443" i="3"/>
  <c r="N443" i="3"/>
  <c r="M443" i="3"/>
  <c r="L443" i="3"/>
  <c r="I443" i="3"/>
  <c r="AI442" i="3"/>
  <c r="AH442" i="3" s="1"/>
  <c r="Z442" i="3"/>
  <c r="Y442" i="3"/>
  <c r="X442" i="3"/>
  <c r="W442" i="3"/>
  <c r="V442" i="3"/>
  <c r="U442" i="3"/>
  <c r="T442" i="3"/>
  <c r="S442" i="3"/>
  <c r="R442" i="3"/>
  <c r="Q442" i="3"/>
  <c r="P442" i="3"/>
  <c r="O442" i="3"/>
  <c r="N442" i="3"/>
  <c r="M442" i="3"/>
  <c r="L442" i="3"/>
  <c r="I442" i="3"/>
  <c r="AI441" i="3"/>
  <c r="AH441" i="3" s="1"/>
  <c r="Z441" i="3"/>
  <c r="Y441" i="3"/>
  <c r="X441" i="3"/>
  <c r="W441" i="3"/>
  <c r="V441" i="3"/>
  <c r="U441" i="3"/>
  <c r="T441" i="3"/>
  <c r="S441" i="3"/>
  <c r="R441" i="3"/>
  <c r="Q441" i="3"/>
  <c r="P441" i="3"/>
  <c r="O441" i="3"/>
  <c r="N441" i="3"/>
  <c r="M441" i="3"/>
  <c r="L441" i="3"/>
  <c r="I441" i="3"/>
  <c r="AI440" i="3"/>
  <c r="AH440" i="3" s="1"/>
  <c r="Z440" i="3"/>
  <c r="Y440" i="3"/>
  <c r="X440" i="3"/>
  <c r="W440" i="3"/>
  <c r="V440" i="3"/>
  <c r="U440" i="3"/>
  <c r="T440" i="3"/>
  <c r="S440" i="3"/>
  <c r="R440" i="3"/>
  <c r="Q440" i="3"/>
  <c r="P440" i="3"/>
  <c r="O440" i="3"/>
  <c r="N440" i="3"/>
  <c r="M440" i="3"/>
  <c r="L440" i="3"/>
  <c r="I440" i="3"/>
  <c r="AI439" i="3"/>
  <c r="AH439" i="3" s="1"/>
  <c r="Z439" i="3"/>
  <c r="Y439" i="3"/>
  <c r="X439" i="3"/>
  <c r="W439" i="3"/>
  <c r="V439" i="3"/>
  <c r="U439" i="3"/>
  <c r="T439" i="3"/>
  <c r="S439" i="3"/>
  <c r="R439" i="3"/>
  <c r="Q439" i="3"/>
  <c r="P439" i="3"/>
  <c r="O439" i="3"/>
  <c r="N439" i="3"/>
  <c r="M439" i="3"/>
  <c r="L439" i="3"/>
  <c r="I439" i="3"/>
  <c r="AI438" i="3"/>
  <c r="AH438" i="3" s="1"/>
  <c r="Z438" i="3"/>
  <c r="Y438" i="3"/>
  <c r="X438" i="3"/>
  <c r="W438" i="3"/>
  <c r="V438" i="3"/>
  <c r="U438" i="3"/>
  <c r="T438" i="3"/>
  <c r="S438" i="3"/>
  <c r="R438" i="3"/>
  <c r="Q438" i="3"/>
  <c r="P438" i="3"/>
  <c r="O438" i="3"/>
  <c r="N438" i="3"/>
  <c r="M438" i="3"/>
  <c r="L438" i="3"/>
  <c r="I438" i="3"/>
  <c r="AI437" i="3"/>
  <c r="AH437" i="3" s="1"/>
  <c r="Z437" i="3"/>
  <c r="Y437" i="3"/>
  <c r="X437" i="3"/>
  <c r="W437" i="3"/>
  <c r="V437" i="3"/>
  <c r="U437" i="3"/>
  <c r="T437" i="3"/>
  <c r="S437" i="3"/>
  <c r="R437" i="3"/>
  <c r="Q437" i="3"/>
  <c r="P437" i="3"/>
  <c r="O437" i="3"/>
  <c r="N437" i="3"/>
  <c r="M437" i="3"/>
  <c r="L437" i="3"/>
  <c r="I437" i="3"/>
  <c r="AI436" i="3"/>
  <c r="AH436" i="3" s="1"/>
  <c r="Z436" i="3"/>
  <c r="Y436" i="3"/>
  <c r="X436" i="3"/>
  <c r="W436" i="3"/>
  <c r="V436" i="3"/>
  <c r="U436" i="3"/>
  <c r="T436" i="3"/>
  <c r="S436" i="3"/>
  <c r="R436" i="3"/>
  <c r="Q436" i="3"/>
  <c r="P436" i="3"/>
  <c r="O436" i="3"/>
  <c r="N436" i="3"/>
  <c r="M436" i="3"/>
  <c r="L436" i="3"/>
  <c r="I436" i="3"/>
  <c r="AI435" i="3"/>
  <c r="AH435" i="3" s="1"/>
  <c r="Z435" i="3"/>
  <c r="Y435" i="3"/>
  <c r="X435" i="3"/>
  <c r="W435" i="3"/>
  <c r="V435" i="3"/>
  <c r="U435" i="3"/>
  <c r="T435" i="3"/>
  <c r="S435" i="3"/>
  <c r="R435" i="3"/>
  <c r="Q435" i="3"/>
  <c r="P435" i="3"/>
  <c r="O435" i="3"/>
  <c r="N435" i="3"/>
  <c r="M435" i="3"/>
  <c r="L435" i="3"/>
  <c r="I435" i="3"/>
  <c r="AI434" i="3"/>
  <c r="AH434" i="3" s="1"/>
  <c r="Z434" i="3"/>
  <c r="Y434" i="3"/>
  <c r="X434" i="3"/>
  <c r="W434" i="3"/>
  <c r="V434" i="3"/>
  <c r="U434" i="3"/>
  <c r="T434" i="3"/>
  <c r="S434" i="3"/>
  <c r="R434" i="3"/>
  <c r="Q434" i="3"/>
  <c r="P434" i="3"/>
  <c r="O434" i="3"/>
  <c r="N434" i="3"/>
  <c r="M434" i="3"/>
  <c r="L434" i="3"/>
  <c r="I434" i="3"/>
  <c r="AI433" i="3"/>
  <c r="AH433" i="3" s="1"/>
  <c r="Z433" i="3"/>
  <c r="Y433" i="3"/>
  <c r="X433" i="3"/>
  <c r="W433" i="3"/>
  <c r="V433" i="3"/>
  <c r="U433" i="3"/>
  <c r="T433" i="3"/>
  <c r="S433" i="3"/>
  <c r="R433" i="3"/>
  <c r="Q433" i="3"/>
  <c r="P433" i="3"/>
  <c r="O433" i="3"/>
  <c r="N433" i="3"/>
  <c r="M433" i="3"/>
  <c r="L433" i="3"/>
  <c r="I433" i="3"/>
  <c r="AI432" i="3"/>
  <c r="AH432" i="3" s="1"/>
  <c r="Z432" i="3"/>
  <c r="Y432" i="3"/>
  <c r="X432" i="3"/>
  <c r="W432" i="3"/>
  <c r="V432" i="3"/>
  <c r="U432" i="3"/>
  <c r="T432" i="3"/>
  <c r="S432" i="3"/>
  <c r="R432" i="3"/>
  <c r="Q432" i="3"/>
  <c r="P432" i="3"/>
  <c r="O432" i="3"/>
  <c r="N432" i="3"/>
  <c r="M432" i="3"/>
  <c r="L432" i="3"/>
  <c r="I432" i="3"/>
  <c r="AI431" i="3"/>
  <c r="AH431" i="3" s="1"/>
  <c r="Z431" i="3"/>
  <c r="Y431" i="3"/>
  <c r="X431" i="3"/>
  <c r="W431" i="3"/>
  <c r="V431" i="3"/>
  <c r="U431" i="3"/>
  <c r="T431" i="3"/>
  <c r="S431" i="3"/>
  <c r="R431" i="3"/>
  <c r="Q431" i="3"/>
  <c r="P431" i="3"/>
  <c r="O431" i="3"/>
  <c r="N431" i="3"/>
  <c r="M431" i="3"/>
  <c r="L431" i="3"/>
  <c r="I431" i="3"/>
  <c r="AI430" i="3"/>
  <c r="AH430" i="3" s="1"/>
  <c r="Z430" i="3"/>
  <c r="Y430" i="3"/>
  <c r="X430" i="3"/>
  <c r="W430" i="3"/>
  <c r="V430" i="3"/>
  <c r="U430" i="3"/>
  <c r="T430" i="3"/>
  <c r="S430" i="3"/>
  <c r="R430" i="3"/>
  <c r="Q430" i="3"/>
  <c r="P430" i="3"/>
  <c r="O430" i="3"/>
  <c r="N430" i="3"/>
  <c r="M430" i="3"/>
  <c r="L430" i="3"/>
  <c r="I430" i="3"/>
  <c r="AI429" i="3"/>
  <c r="AH429" i="3" s="1"/>
  <c r="Z429" i="3"/>
  <c r="Y429" i="3"/>
  <c r="X429" i="3"/>
  <c r="W429" i="3"/>
  <c r="V429" i="3"/>
  <c r="U429" i="3"/>
  <c r="T429" i="3"/>
  <c r="S429" i="3"/>
  <c r="R429" i="3"/>
  <c r="Q429" i="3"/>
  <c r="P429" i="3"/>
  <c r="O429" i="3"/>
  <c r="N429" i="3"/>
  <c r="M429" i="3"/>
  <c r="L429" i="3"/>
  <c r="I429" i="3"/>
  <c r="AI428" i="3"/>
  <c r="AH428" i="3" s="1"/>
  <c r="Z428" i="3"/>
  <c r="Y428" i="3"/>
  <c r="X428" i="3"/>
  <c r="W428" i="3"/>
  <c r="V428" i="3"/>
  <c r="U428" i="3"/>
  <c r="T428" i="3"/>
  <c r="S428" i="3"/>
  <c r="R428" i="3"/>
  <c r="Q428" i="3"/>
  <c r="P428" i="3"/>
  <c r="O428" i="3"/>
  <c r="N428" i="3"/>
  <c r="M428" i="3"/>
  <c r="L428" i="3"/>
  <c r="I428" i="3"/>
  <c r="AI427" i="3"/>
  <c r="AH427" i="3" s="1"/>
  <c r="Z427" i="3"/>
  <c r="Y427" i="3"/>
  <c r="X427" i="3"/>
  <c r="W427" i="3"/>
  <c r="V427" i="3"/>
  <c r="U427" i="3"/>
  <c r="T427" i="3"/>
  <c r="S427" i="3"/>
  <c r="R427" i="3"/>
  <c r="Q427" i="3"/>
  <c r="P427" i="3"/>
  <c r="O427" i="3"/>
  <c r="N427" i="3"/>
  <c r="M427" i="3"/>
  <c r="L427" i="3"/>
  <c r="I427" i="3"/>
  <c r="AI426" i="3"/>
  <c r="AH426" i="3" s="1"/>
  <c r="Z426" i="3"/>
  <c r="Y426" i="3"/>
  <c r="X426" i="3"/>
  <c r="W426" i="3"/>
  <c r="V426" i="3"/>
  <c r="U426" i="3"/>
  <c r="T426" i="3"/>
  <c r="S426" i="3"/>
  <c r="R426" i="3"/>
  <c r="Q426" i="3"/>
  <c r="P426" i="3"/>
  <c r="O426" i="3"/>
  <c r="N426" i="3"/>
  <c r="M426" i="3"/>
  <c r="L426" i="3"/>
  <c r="I426" i="3"/>
  <c r="AI425" i="3"/>
  <c r="AH425" i="3" s="1"/>
  <c r="Z425" i="3"/>
  <c r="Y425" i="3"/>
  <c r="X425" i="3"/>
  <c r="W425" i="3"/>
  <c r="V425" i="3"/>
  <c r="U425" i="3"/>
  <c r="T425" i="3"/>
  <c r="S425" i="3"/>
  <c r="R425" i="3"/>
  <c r="Q425" i="3"/>
  <c r="P425" i="3"/>
  <c r="O425" i="3"/>
  <c r="N425" i="3"/>
  <c r="M425" i="3"/>
  <c r="L425" i="3"/>
  <c r="I425" i="3"/>
  <c r="AI424" i="3"/>
  <c r="AH424" i="3" s="1"/>
  <c r="Z424" i="3"/>
  <c r="Y424" i="3"/>
  <c r="X424" i="3"/>
  <c r="W424" i="3"/>
  <c r="V424" i="3"/>
  <c r="U424" i="3"/>
  <c r="T424" i="3"/>
  <c r="S424" i="3"/>
  <c r="R424" i="3"/>
  <c r="Q424" i="3"/>
  <c r="P424" i="3"/>
  <c r="O424" i="3"/>
  <c r="N424" i="3"/>
  <c r="M424" i="3"/>
  <c r="L424" i="3"/>
  <c r="I424" i="3"/>
  <c r="AI423" i="3"/>
  <c r="AH423" i="3" s="1"/>
  <c r="Z423" i="3"/>
  <c r="Y423" i="3"/>
  <c r="X423" i="3"/>
  <c r="W423" i="3"/>
  <c r="V423" i="3"/>
  <c r="U423" i="3"/>
  <c r="T423" i="3"/>
  <c r="S423" i="3"/>
  <c r="R423" i="3"/>
  <c r="Q423" i="3"/>
  <c r="P423" i="3"/>
  <c r="O423" i="3"/>
  <c r="N423" i="3"/>
  <c r="M423" i="3"/>
  <c r="L423" i="3"/>
  <c r="I423" i="3"/>
  <c r="AI422" i="3"/>
  <c r="AH422" i="3" s="1"/>
  <c r="Z422" i="3"/>
  <c r="Y422" i="3"/>
  <c r="X422" i="3"/>
  <c r="W422" i="3"/>
  <c r="V422" i="3"/>
  <c r="U422" i="3"/>
  <c r="T422" i="3"/>
  <c r="S422" i="3"/>
  <c r="R422" i="3"/>
  <c r="Q422" i="3"/>
  <c r="P422" i="3"/>
  <c r="O422" i="3"/>
  <c r="N422" i="3"/>
  <c r="M422" i="3"/>
  <c r="L422" i="3"/>
  <c r="I422" i="3"/>
  <c r="AI421" i="3"/>
  <c r="AH421" i="3" s="1"/>
  <c r="Z421" i="3"/>
  <c r="Y421" i="3"/>
  <c r="X421" i="3"/>
  <c r="W421" i="3"/>
  <c r="V421" i="3"/>
  <c r="U421" i="3"/>
  <c r="T421" i="3"/>
  <c r="S421" i="3"/>
  <c r="R421" i="3"/>
  <c r="Q421" i="3"/>
  <c r="P421" i="3"/>
  <c r="O421" i="3"/>
  <c r="N421" i="3"/>
  <c r="M421" i="3"/>
  <c r="L421" i="3"/>
  <c r="I421" i="3"/>
  <c r="AI420" i="3"/>
  <c r="AH420" i="3" s="1"/>
  <c r="Z420" i="3"/>
  <c r="Y420" i="3"/>
  <c r="X420" i="3"/>
  <c r="W420" i="3"/>
  <c r="V420" i="3"/>
  <c r="U420" i="3"/>
  <c r="T420" i="3"/>
  <c r="S420" i="3"/>
  <c r="R420" i="3"/>
  <c r="Q420" i="3"/>
  <c r="P420" i="3"/>
  <c r="O420" i="3"/>
  <c r="N420" i="3"/>
  <c r="M420" i="3"/>
  <c r="L420" i="3"/>
  <c r="I420" i="3"/>
  <c r="AI419" i="3"/>
  <c r="AH419" i="3" s="1"/>
  <c r="Z419" i="3"/>
  <c r="Y419" i="3"/>
  <c r="X419" i="3"/>
  <c r="W419" i="3"/>
  <c r="V419" i="3"/>
  <c r="U419" i="3"/>
  <c r="T419" i="3"/>
  <c r="S419" i="3"/>
  <c r="R419" i="3"/>
  <c r="Q419" i="3"/>
  <c r="P419" i="3"/>
  <c r="O419" i="3"/>
  <c r="N419" i="3"/>
  <c r="M419" i="3"/>
  <c r="L419" i="3"/>
  <c r="I419" i="3"/>
  <c r="AI418" i="3"/>
  <c r="AH418" i="3" s="1"/>
  <c r="Z418" i="3"/>
  <c r="Y418" i="3"/>
  <c r="X418" i="3"/>
  <c r="W418" i="3"/>
  <c r="V418" i="3"/>
  <c r="U418" i="3"/>
  <c r="T418" i="3"/>
  <c r="S418" i="3"/>
  <c r="R418" i="3"/>
  <c r="Q418" i="3"/>
  <c r="P418" i="3"/>
  <c r="O418" i="3"/>
  <c r="N418" i="3"/>
  <c r="M418" i="3"/>
  <c r="L418" i="3"/>
  <c r="I418" i="3"/>
  <c r="AI417" i="3"/>
  <c r="AH417" i="3" s="1"/>
  <c r="Z417" i="3"/>
  <c r="Y417" i="3"/>
  <c r="X417" i="3"/>
  <c r="W417" i="3"/>
  <c r="V417" i="3"/>
  <c r="U417" i="3"/>
  <c r="T417" i="3"/>
  <c r="S417" i="3"/>
  <c r="R417" i="3"/>
  <c r="Q417" i="3"/>
  <c r="P417" i="3"/>
  <c r="O417" i="3"/>
  <c r="N417" i="3"/>
  <c r="M417" i="3"/>
  <c r="L417" i="3"/>
  <c r="I417" i="3"/>
  <c r="AI416" i="3"/>
  <c r="AH416" i="3" s="1"/>
  <c r="Z416" i="3"/>
  <c r="Y416" i="3"/>
  <c r="X416" i="3"/>
  <c r="W416" i="3"/>
  <c r="V416" i="3"/>
  <c r="U416" i="3"/>
  <c r="T416" i="3"/>
  <c r="S416" i="3"/>
  <c r="R416" i="3"/>
  <c r="Q416" i="3"/>
  <c r="P416" i="3"/>
  <c r="O416" i="3"/>
  <c r="N416" i="3"/>
  <c r="M416" i="3"/>
  <c r="L416" i="3"/>
  <c r="I416" i="3"/>
  <c r="AI415" i="3"/>
  <c r="AH415" i="3" s="1"/>
  <c r="Z415" i="3"/>
  <c r="Y415" i="3"/>
  <c r="X415" i="3"/>
  <c r="W415" i="3"/>
  <c r="V415" i="3"/>
  <c r="U415" i="3"/>
  <c r="T415" i="3"/>
  <c r="S415" i="3"/>
  <c r="R415" i="3"/>
  <c r="Q415" i="3"/>
  <c r="P415" i="3"/>
  <c r="O415" i="3"/>
  <c r="N415" i="3"/>
  <c r="M415" i="3"/>
  <c r="L415" i="3"/>
  <c r="I415" i="3"/>
  <c r="AI414" i="3"/>
  <c r="AH414" i="3" s="1"/>
  <c r="Z414" i="3"/>
  <c r="Y414" i="3"/>
  <c r="X414" i="3"/>
  <c r="W414" i="3"/>
  <c r="V414" i="3"/>
  <c r="U414" i="3"/>
  <c r="T414" i="3"/>
  <c r="S414" i="3"/>
  <c r="R414" i="3"/>
  <c r="Q414" i="3"/>
  <c r="P414" i="3"/>
  <c r="O414" i="3"/>
  <c r="N414" i="3"/>
  <c r="M414" i="3"/>
  <c r="L414" i="3"/>
  <c r="I414" i="3"/>
  <c r="AI413" i="3"/>
  <c r="AH413" i="3" s="1"/>
  <c r="Z413" i="3"/>
  <c r="Y413" i="3"/>
  <c r="X413" i="3"/>
  <c r="W413" i="3"/>
  <c r="V413" i="3"/>
  <c r="U413" i="3"/>
  <c r="T413" i="3"/>
  <c r="S413" i="3"/>
  <c r="R413" i="3"/>
  <c r="Q413" i="3"/>
  <c r="P413" i="3"/>
  <c r="O413" i="3"/>
  <c r="N413" i="3"/>
  <c r="M413" i="3"/>
  <c r="L413" i="3"/>
  <c r="I413" i="3"/>
  <c r="AI412" i="3"/>
  <c r="AH412" i="3" s="1"/>
  <c r="Z412" i="3"/>
  <c r="Y412" i="3"/>
  <c r="X412" i="3"/>
  <c r="W412" i="3"/>
  <c r="V412" i="3"/>
  <c r="U412" i="3"/>
  <c r="T412" i="3"/>
  <c r="S412" i="3"/>
  <c r="R412" i="3"/>
  <c r="Q412" i="3"/>
  <c r="P412" i="3"/>
  <c r="O412" i="3"/>
  <c r="N412" i="3"/>
  <c r="M412" i="3"/>
  <c r="L412" i="3"/>
  <c r="I412" i="3"/>
  <c r="AI411" i="3"/>
  <c r="AH411" i="3" s="1"/>
  <c r="Z411" i="3"/>
  <c r="Y411" i="3"/>
  <c r="X411" i="3"/>
  <c r="W411" i="3"/>
  <c r="V411" i="3"/>
  <c r="U411" i="3"/>
  <c r="T411" i="3"/>
  <c r="S411" i="3"/>
  <c r="R411" i="3"/>
  <c r="Q411" i="3"/>
  <c r="P411" i="3"/>
  <c r="O411" i="3"/>
  <c r="N411" i="3"/>
  <c r="M411" i="3"/>
  <c r="L411" i="3"/>
  <c r="I411" i="3"/>
  <c r="AI410" i="3"/>
  <c r="AH410" i="3" s="1"/>
  <c r="Z410" i="3"/>
  <c r="Y410" i="3"/>
  <c r="X410" i="3"/>
  <c r="W410" i="3"/>
  <c r="V410" i="3"/>
  <c r="U410" i="3"/>
  <c r="T410" i="3"/>
  <c r="S410" i="3"/>
  <c r="R410" i="3"/>
  <c r="Q410" i="3"/>
  <c r="P410" i="3"/>
  <c r="O410" i="3"/>
  <c r="N410" i="3"/>
  <c r="M410" i="3"/>
  <c r="L410" i="3"/>
  <c r="I410" i="3"/>
  <c r="AI409" i="3"/>
  <c r="AH409" i="3" s="1"/>
  <c r="Z409" i="3"/>
  <c r="Y409" i="3"/>
  <c r="X409" i="3"/>
  <c r="W409" i="3"/>
  <c r="V409" i="3"/>
  <c r="U409" i="3"/>
  <c r="T409" i="3"/>
  <c r="S409" i="3"/>
  <c r="R409" i="3"/>
  <c r="Q409" i="3"/>
  <c r="P409" i="3"/>
  <c r="O409" i="3"/>
  <c r="N409" i="3"/>
  <c r="M409" i="3"/>
  <c r="L409" i="3"/>
  <c r="I409" i="3"/>
  <c r="AI408" i="3"/>
  <c r="AH408" i="3" s="1"/>
  <c r="Z408" i="3"/>
  <c r="Y408" i="3"/>
  <c r="X408" i="3"/>
  <c r="W408" i="3"/>
  <c r="V408" i="3"/>
  <c r="U408" i="3"/>
  <c r="T408" i="3"/>
  <c r="S408" i="3"/>
  <c r="R408" i="3"/>
  <c r="Q408" i="3"/>
  <c r="P408" i="3"/>
  <c r="O408" i="3"/>
  <c r="N408" i="3"/>
  <c r="M408" i="3"/>
  <c r="L408" i="3"/>
  <c r="I408" i="3"/>
  <c r="AI407" i="3"/>
  <c r="AH407" i="3" s="1"/>
  <c r="Z407" i="3"/>
  <c r="Y407" i="3"/>
  <c r="X407" i="3"/>
  <c r="W407" i="3"/>
  <c r="V407" i="3"/>
  <c r="U407" i="3"/>
  <c r="T407" i="3"/>
  <c r="S407" i="3"/>
  <c r="R407" i="3"/>
  <c r="Q407" i="3"/>
  <c r="P407" i="3"/>
  <c r="O407" i="3"/>
  <c r="N407" i="3"/>
  <c r="M407" i="3"/>
  <c r="L407" i="3"/>
  <c r="I407" i="3"/>
  <c r="AI406" i="3"/>
  <c r="AH406" i="3" s="1"/>
  <c r="Z406" i="3"/>
  <c r="Y406" i="3"/>
  <c r="X406" i="3"/>
  <c r="W406" i="3"/>
  <c r="V406" i="3"/>
  <c r="U406" i="3"/>
  <c r="T406" i="3"/>
  <c r="S406" i="3"/>
  <c r="R406" i="3"/>
  <c r="Q406" i="3"/>
  <c r="P406" i="3"/>
  <c r="O406" i="3"/>
  <c r="N406" i="3"/>
  <c r="M406" i="3"/>
  <c r="L406" i="3"/>
  <c r="I406" i="3"/>
  <c r="AI405" i="3"/>
  <c r="AH405" i="3" s="1"/>
  <c r="Z405" i="3"/>
  <c r="Y405" i="3"/>
  <c r="X405" i="3"/>
  <c r="W405" i="3"/>
  <c r="V405" i="3"/>
  <c r="U405" i="3"/>
  <c r="T405" i="3"/>
  <c r="S405" i="3"/>
  <c r="R405" i="3"/>
  <c r="Q405" i="3"/>
  <c r="P405" i="3"/>
  <c r="O405" i="3"/>
  <c r="N405" i="3"/>
  <c r="M405" i="3"/>
  <c r="L405" i="3"/>
  <c r="I405" i="3"/>
  <c r="AI404" i="3"/>
  <c r="AH404" i="3" s="1"/>
  <c r="Z404" i="3"/>
  <c r="Y404" i="3"/>
  <c r="X404" i="3"/>
  <c r="W404" i="3"/>
  <c r="V404" i="3"/>
  <c r="U404" i="3"/>
  <c r="T404" i="3"/>
  <c r="S404" i="3"/>
  <c r="R404" i="3"/>
  <c r="Q404" i="3"/>
  <c r="P404" i="3"/>
  <c r="O404" i="3"/>
  <c r="N404" i="3"/>
  <c r="M404" i="3"/>
  <c r="L404" i="3"/>
  <c r="I404" i="3"/>
  <c r="AI403" i="3"/>
  <c r="AH403" i="3" s="1"/>
  <c r="Z403" i="3"/>
  <c r="Y403" i="3"/>
  <c r="X403" i="3"/>
  <c r="W403" i="3"/>
  <c r="V403" i="3"/>
  <c r="U403" i="3"/>
  <c r="T403" i="3"/>
  <c r="S403" i="3"/>
  <c r="R403" i="3"/>
  <c r="Q403" i="3"/>
  <c r="P403" i="3"/>
  <c r="O403" i="3"/>
  <c r="N403" i="3"/>
  <c r="M403" i="3"/>
  <c r="L403" i="3"/>
  <c r="I403" i="3"/>
  <c r="AI402" i="3"/>
  <c r="AH402" i="3" s="1"/>
  <c r="Z402" i="3"/>
  <c r="Y402" i="3"/>
  <c r="X402" i="3"/>
  <c r="W402" i="3"/>
  <c r="V402" i="3"/>
  <c r="U402" i="3"/>
  <c r="T402" i="3"/>
  <c r="S402" i="3"/>
  <c r="R402" i="3"/>
  <c r="Q402" i="3"/>
  <c r="P402" i="3"/>
  <c r="O402" i="3"/>
  <c r="N402" i="3"/>
  <c r="M402" i="3"/>
  <c r="L402" i="3"/>
  <c r="I402" i="3"/>
  <c r="AI401" i="3"/>
  <c r="AH401" i="3" s="1"/>
  <c r="Z401" i="3"/>
  <c r="Y401" i="3"/>
  <c r="X401" i="3"/>
  <c r="W401" i="3"/>
  <c r="V401" i="3"/>
  <c r="U401" i="3"/>
  <c r="T401" i="3"/>
  <c r="S401" i="3"/>
  <c r="R401" i="3"/>
  <c r="Q401" i="3"/>
  <c r="P401" i="3"/>
  <c r="O401" i="3"/>
  <c r="N401" i="3"/>
  <c r="M401" i="3"/>
  <c r="L401" i="3"/>
  <c r="I401" i="3"/>
  <c r="AI400" i="3"/>
  <c r="AH400" i="3" s="1"/>
  <c r="Z400" i="3"/>
  <c r="Y400" i="3"/>
  <c r="X400" i="3"/>
  <c r="W400" i="3"/>
  <c r="V400" i="3"/>
  <c r="U400" i="3"/>
  <c r="T400" i="3"/>
  <c r="S400" i="3"/>
  <c r="R400" i="3"/>
  <c r="Q400" i="3"/>
  <c r="P400" i="3"/>
  <c r="O400" i="3"/>
  <c r="N400" i="3"/>
  <c r="M400" i="3"/>
  <c r="L400" i="3"/>
  <c r="I400" i="3"/>
  <c r="AI399" i="3"/>
  <c r="AH399" i="3" s="1"/>
  <c r="Z399" i="3"/>
  <c r="Y399" i="3"/>
  <c r="X399" i="3"/>
  <c r="W399" i="3"/>
  <c r="V399" i="3"/>
  <c r="U399" i="3"/>
  <c r="T399" i="3"/>
  <c r="S399" i="3"/>
  <c r="R399" i="3"/>
  <c r="Q399" i="3"/>
  <c r="P399" i="3"/>
  <c r="O399" i="3"/>
  <c r="N399" i="3"/>
  <c r="M399" i="3"/>
  <c r="L399" i="3"/>
  <c r="I399" i="3"/>
  <c r="AI398" i="3"/>
  <c r="AH398" i="3" s="1"/>
  <c r="Z398" i="3"/>
  <c r="Y398" i="3"/>
  <c r="X398" i="3"/>
  <c r="W398" i="3"/>
  <c r="V398" i="3"/>
  <c r="U398" i="3"/>
  <c r="T398" i="3"/>
  <c r="S398" i="3"/>
  <c r="R398" i="3"/>
  <c r="Q398" i="3"/>
  <c r="P398" i="3"/>
  <c r="O398" i="3"/>
  <c r="N398" i="3"/>
  <c r="M398" i="3"/>
  <c r="L398" i="3"/>
  <c r="I398" i="3"/>
  <c r="AI397" i="3"/>
  <c r="AH397" i="3" s="1"/>
  <c r="Z397" i="3"/>
  <c r="Y397" i="3"/>
  <c r="X397" i="3"/>
  <c r="W397" i="3"/>
  <c r="V397" i="3"/>
  <c r="U397" i="3"/>
  <c r="T397" i="3"/>
  <c r="S397" i="3"/>
  <c r="R397" i="3"/>
  <c r="Q397" i="3"/>
  <c r="P397" i="3"/>
  <c r="O397" i="3"/>
  <c r="N397" i="3"/>
  <c r="M397" i="3"/>
  <c r="L397" i="3"/>
  <c r="I397" i="3"/>
  <c r="AI396" i="3"/>
  <c r="AH396" i="3" s="1"/>
  <c r="Z396" i="3"/>
  <c r="Y396" i="3"/>
  <c r="X396" i="3"/>
  <c r="W396" i="3"/>
  <c r="V396" i="3"/>
  <c r="U396" i="3"/>
  <c r="T396" i="3"/>
  <c r="S396" i="3"/>
  <c r="R396" i="3"/>
  <c r="Q396" i="3"/>
  <c r="P396" i="3"/>
  <c r="O396" i="3"/>
  <c r="N396" i="3"/>
  <c r="M396" i="3"/>
  <c r="L396" i="3"/>
  <c r="I396" i="3"/>
  <c r="AI395" i="3"/>
  <c r="AH395" i="3" s="1"/>
  <c r="Z395" i="3"/>
  <c r="Y395" i="3"/>
  <c r="X395" i="3"/>
  <c r="W395" i="3"/>
  <c r="V395" i="3"/>
  <c r="U395" i="3"/>
  <c r="T395" i="3"/>
  <c r="S395" i="3"/>
  <c r="R395" i="3"/>
  <c r="Q395" i="3"/>
  <c r="P395" i="3"/>
  <c r="O395" i="3"/>
  <c r="N395" i="3"/>
  <c r="M395" i="3"/>
  <c r="L395" i="3"/>
  <c r="I395" i="3"/>
  <c r="AI394" i="3"/>
  <c r="AH394" i="3"/>
  <c r="Z394" i="3"/>
  <c r="Y394" i="3"/>
  <c r="X394" i="3"/>
  <c r="W394" i="3"/>
  <c r="V394" i="3"/>
  <c r="U394" i="3"/>
  <c r="T394" i="3"/>
  <c r="S394" i="3"/>
  <c r="R394" i="3"/>
  <c r="Q394" i="3"/>
  <c r="P394" i="3"/>
  <c r="O394" i="3"/>
  <c r="N394" i="3"/>
  <c r="M394" i="3"/>
  <c r="L394" i="3"/>
  <c r="I394" i="3"/>
  <c r="AI393" i="3"/>
  <c r="AH393" i="3" s="1"/>
  <c r="Z393" i="3"/>
  <c r="Y393" i="3"/>
  <c r="X393" i="3"/>
  <c r="W393" i="3"/>
  <c r="V393" i="3"/>
  <c r="U393" i="3"/>
  <c r="T393" i="3"/>
  <c r="S393" i="3"/>
  <c r="R393" i="3"/>
  <c r="Q393" i="3"/>
  <c r="P393" i="3"/>
  <c r="O393" i="3"/>
  <c r="N393" i="3"/>
  <c r="M393" i="3"/>
  <c r="L393" i="3"/>
  <c r="I393" i="3"/>
  <c r="AI392" i="3"/>
  <c r="AH392" i="3" s="1"/>
  <c r="Z392" i="3"/>
  <c r="Y392" i="3"/>
  <c r="X392" i="3"/>
  <c r="W392" i="3"/>
  <c r="V392" i="3"/>
  <c r="U392" i="3"/>
  <c r="T392" i="3"/>
  <c r="S392" i="3"/>
  <c r="R392" i="3"/>
  <c r="Q392" i="3"/>
  <c r="P392" i="3"/>
  <c r="O392" i="3"/>
  <c r="N392" i="3"/>
  <c r="M392" i="3"/>
  <c r="L392" i="3"/>
  <c r="I392" i="3"/>
  <c r="AI391" i="3"/>
  <c r="AH391" i="3" s="1"/>
  <c r="Z391" i="3"/>
  <c r="Y391" i="3"/>
  <c r="X391" i="3"/>
  <c r="W391" i="3"/>
  <c r="V391" i="3"/>
  <c r="U391" i="3"/>
  <c r="T391" i="3"/>
  <c r="S391" i="3"/>
  <c r="R391" i="3"/>
  <c r="Q391" i="3"/>
  <c r="P391" i="3"/>
  <c r="O391" i="3"/>
  <c r="N391" i="3"/>
  <c r="M391" i="3"/>
  <c r="L391" i="3"/>
  <c r="I391" i="3"/>
  <c r="AI390" i="3"/>
  <c r="AH390" i="3" s="1"/>
  <c r="Z390" i="3"/>
  <c r="Y390" i="3"/>
  <c r="X390" i="3"/>
  <c r="W390" i="3"/>
  <c r="V390" i="3"/>
  <c r="U390" i="3"/>
  <c r="T390" i="3"/>
  <c r="S390" i="3"/>
  <c r="R390" i="3"/>
  <c r="Q390" i="3"/>
  <c r="P390" i="3"/>
  <c r="O390" i="3"/>
  <c r="N390" i="3"/>
  <c r="M390" i="3"/>
  <c r="L390" i="3"/>
  <c r="I390" i="3"/>
  <c r="AI389" i="3"/>
  <c r="AH389" i="3" s="1"/>
  <c r="Z389" i="3"/>
  <c r="Y389" i="3"/>
  <c r="X389" i="3"/>
  <c r="W389" i="3"/>
  <c r="V389" i="3"/>
  <c r="U389" i="3"/>
  <c r="T389" i="3"/>
  <c r="S389" i="3"/>
  <c r="R389" i="3"/>
  <c r="Q389" i="3"/>
  <c r="P389" i="3"/>
  <c r="O389" i="3"/>
  <c r="N389" i="3"/>
  <c r="M389" i="3"/>
  <c r="L389" i="3"/>
  <c r="I389" i="3"/>
  <c r="AI388" i="3"/>
  <c r="AH388" i="3" s="1"/>
  <c r="Z388" i="3"/>
  <c r="Y388" i="3"/>
  <c r="X388" i="3"/>
  <c r="W388" i="3"/>
  <c r="V388" i="3"/>
  <c r="U388" i="3"/>
  <c r="T388" i="3"/>
  <c r="S388" i="3"/>
  <c r="R388" i="3"/>
  <c r="Q388" i="3"/>
  <c r="P388" i="3"/>
  <c r="O388" i="3"/>
  <c r="N388" i="3"/>
  <c r="M388" i="3"/>
  <c r="L388" i="3"/>
  <c r="I388" i="3"/>
  <c r="AI387" i="3"/>
  <c r="AH387" i="3" s="1"/>
  <c r="Z387" i="3"/>
  <c r="Y387" i="3"/>
  <c r="X387" i="3"/>
  <c r="W387" i="3"/>
  <c r="V387" i="3"/>
  <c r="U387" i="3"/>
  <c r="T387" i="3"/>
  <c r="S387" i="3"/>
  <c r="R387" i="3"/>
  <c r="Q387" i="3"/>
  <c r="P387" i="3"/>
  <c r="O387" i="3"/>
  <c r="N387" i="3"/>
  <c r="M387" i="3"/>
  <c r="L387" i="3"/>
  <c r="I387" i="3"/>
  <c r="AI386" i="3"/>
  <c r="AH386" i="3" s="1"/>
  <c r="Z386" i="3"/>
  <c r="Y386" i="3"/>
  <c r="X386" i="3"/>
  <c r="W386" i="3"/>
  <c r="V386" i="3"/>
  <c r="U386" i="3"/>
  <c r="T386" i="3"/>
  <c r="S386" i="3"/>
  <c r="R386" i="3"/>
  <c r="Q386" i="3"/>
  <c r="P386" i="3"/>
  <c r="O386" i="3"/>
  <c r="N386" i="3"/>
  <c r="M386" i="3"/>
  <c r="L386" i="3"/>
  <c r="I386" i="3"/>
  <c r="AI385" i="3"/>
  <c r="AH385" i="3" s="1"/>
  <c r="Z385" i="3"/>
  <c r="Y385" i="3"/>
  <c r="X385" i="3"/>
  <c r="W385" i="3"/>
  <c r="V385" i="3"/>
  <c r="U385" i="3"/>
  <c r="T385" i="3"/>
  <c r="S385" i="3"/>
  <c r="R385" i="3"/>
  <c r="Q385" i="3"/>
  <c r="P385" i="3"/>
  <c r="O385" i="3"/>
  <c r="N385" i="3"/>
  <c r="M385" i="3"/>
  <c r="L385" i="3"/>
  <c r="I385" i="3"/>
  <c r="AI384" i="3"/>
  <c r="AH384" i="3" s="1"/>
  <c r="Z384" i="3"/>
  <c r="Y384" i="3"/>
  <c r="X384" i="3"/>
  <c r="W384" i="3"/>
  <c r="V384" i="3"/>
  <c r="U384" i="3"/>
  <c r="T384" i="3"/>
  <c r="S384" i="3"/>
  <c r="R384" i="3"/>
  <c r="Q384" i="3"/>
  <c r="P384" i="3"/>
  <c r="O384" i="3"/>
  <c r="N384" i="3"/>
  <c r="M384" i="3"/>
  <c r="L384" i="3"/>
  <c r="I384" i="3"/>
  <c r="AI383" i="3"/>
  <c r="AH383" i="3" s="1"/>
  <c r="Z383" i="3"/>
  <c r="Y383" i="3"/>
  <c r="X383" i="3"/>
  <c r="W383" i="3"/>
  <c r="V383" i="3"/>
  <c r="U383" i="3"/>
  <c r="T383" i="3"/>
  <c r="S383" i="3"/>
  <c r="R383" i="3"/>
  <c r="Q383" i="3"/>
  <c r="P383" i="3"/>
  <c r="O383" i="3"/>
  <c r="N383" i="3"/>
  <c r="M383" i="3"/>
  <c r="L383" i="3"/>
  <c r="I383" i="3"/>
  <c r="AI382" i="3"/>
  <c r="AH382" i="3" s="1"/>
  <c r="Z382" i="3"/>
  <c r="Y382" i="3"/>
  <c r="X382" i="3"/>
  <c r="W382" i="3"/>
  <c r="V382" i="3"/>
  <c r="U382" i="3"/>
  <c r="T382" i="3"/>
  <c r="S382" i="3"/>
  <c r="R382" i="3"/>
  <c r="Q382" i="3"/>
  <c r="P382" i="3"/>
  <c r="O382" i="3"/>
  <c r="N382" i="3"/>
  <c r="M382" i="3"/>
  <c r="L382" i="3"/>
  <c r="I382" i="3"/>
  <c r="AI381" i="3"/>
  <c r="AH381" i="3" s="1"/>
  <c r="Z381" i="3"/>
  <c r="Y381" i="3"/>
  <c r="X381" i="3"/>
  <c r="W381" i="3"/>
  <c r="V381" i="3"/>
  <c r="U381" i="3"/>
  <c r="T381" i="3"/>
  <c r="S381" i="3"/>
  <c r="R381" i="3"/>
  <c r="Q381" i="3"/>
  <c r="P381" i="3"/>
  <c r="O381" i="3"/>
  <c r="N381" i="3"/>
  <c r="M381" i="3"/>
  <c r="L381" i="3"/>
  <c r="I381" i="3"/>
  <c r="AI380" i="3"/>
  <c r="AH380" i="3" s="1"/>
  <c r="Z380" i="3"/>
  <c r="Y380" i="3"/>
  <c r="X380" i="3"/>
  <c r="W380" i="3"/>
  <c r="V380" i="3"/>
  <c r="U380" i="3"/>
  <c r="T380" i="3"/>
  <c r="S380" i="3"/>
  <c r="R380" i="3"/>
  <c r="Q380" i="3"/>
  <c r="P380" i="3"/>
  <c r="O380" i="3"/>
  <c r="N380" i="3"/>
  <c r="M380" i="3"/>
  <c r="L380" i="3"/>
  <c r="I380" i="3"/>
  <c r="AI379" i="3"/>
  <c r="AH379" i="3" s="1"/>
  <c r="Z379" i="3"/>
  <c r="Y379" i="3"/>
  <c r="X379" i="3"/>
  <c r="W379" i="3"/>
  <c r="V379" i="3"/>
  <c r="U379" i="3"/>
  <c r="T379" i="3"/>
  <c r="S379" i="3"/>
  <c r="R379" i="3"/>
  <c r="Q379" i="3"/>
  <c r="P379" i="3"/>
  <c r="O379" i="3"/>
  <c r="N379" i="3"/>
  <c r="M379" i="3"/>
  <c r="L379" i="3"/>
  <c r="I379" i="3"/>
  <c r="AI378" i="3"/>
  <c r="AH378" i="3" s="1"/>
  <c r="Z378" i="3"/>
  <c r="Y378" i="3"/>
  <c r="X378" i="3"/>
  <c r="W378" i="3"/>
  <c r="V378" i="3"/>
  <c r="U378" i="3"/>
  <c r="T378" i="3"/>
  <c r="S378" i="3"/>
  <c r="R378" i="3"/>
  <c r="Q378" i="3"/>
  <c r="P378" i="3"/>
  <c r="O378" i="3"/>
  <c r="N378" i="3"/>
  <c r="M378" i="3"/>
  <c r="L378" i="3"/>
  <c r="I378" i="3"/>
  <c r="AI377" i="3"/>
  <c r="AH377" i="3" s="1"/>
  <c r="Z377" i="3"/>
  <c r="Y377" i="3"/>
  <c r="X377" i="3"/>
  <c r="W377" i="3"/>
  <c r="V377" i="3"/>
  <c r="U377" i="3"/>
  <c r="T377" i="3"/>
  <c r="S377" i="3"/>
  <c r="R377" i="3"/>
  <c r="Q377" i="3"/>
  <c r="P377" i="3"/>
  <c r="O377" i="3"/>
  <c r="N377" i="3"/>
  <c r="M377" i="3"/>
  <c r="L377" i="3"/>
  <c r="I377" i="3"/>
  <c r="AI376" i="3"/>
  <c r="AH376" i="3" s="1"/>
  <c r="Z376" i="3"/>
  <c r="Y376" i="3"/>
  <c r="X376" i="3"/>
  <c r="W376" i="3"/>
  <c r="V376" i="3"/>
  <c r="U376" i="3"/>
  <c r="T376" i="3"/>
  <c r="S376" i="3"/>
  <c r="R376" i="3"/>
  <c r="Q376" i="3"/>
  <c r="P376" i="3"/>
  <c r="O376" i="3"/>
  <c r="N376" i="3"/>
  <c r="M376" i="3"/>
  <c r="L376" i="3"/>
  <c r="I376" i="3"/>
  <c r="AI375" i="3"/>
  <c r="AH375" i="3" s="1"/>
  <c r="Z375" i="3"/>
  <c r="Y375" i="3"/>
  <c r="X375" i="3"/>
  <c r="W375" i="3"/>
  <c r="V375" i="3"/>
  <c r="U375" i="3"/>
  <c r="T375" i="3"/>
  <c r="S375" i="3"/>
  <c r="R375" i="3"/>
  <c r="Q375" i="3"/>
  <c r="P375" i="3"/>
  <c r="O375" i="3"/>
  <c r="N375" i="3"/>
  <c r="M375" i="3"/>
  <c r="L375" i="3"/>
  <c r="I375" i="3"/>
  <c r="AI374" i="3"/>
  <c r="AH374" i="3" s="1"/>
  <c r="Z374" i="3"/>
  <c r="Y374" i="3"/>
  <c r="X374" i="3"/>
  <c r="W374" i="3"/>
  <c r="V374" i="3"/>
  <c r="U374" i="3"/>
  <c r="T374" i="3"/>
  <c r="S374" i="3"/>
  <c r="R374" i="3"/>
  <c r="Q374" i="3"/>
  <c r="P374" i="3"/>
  <c r="O374" i="3"/>
  <c r="N374" i="3"/>
  <c r="M374" i="3"/>
  <c r="L374" i="3"/>
  <c r="I374" i="3"/>
  <c r="AI373" i="3"/>
  <c r="AH373" i="3" s="1"/>
  <c r="Z373" i="3"/>
  <c r="Y373" i="3"/>
  <c r="X373" i="3"/>
  <c r="W373" i="3"/>
  <c r="V373" i="3"/>
  <c r="U373" i="3"/>
  <c r="T373" i="3"/>
  <c r="S373" i="3"/>
  <c r="R373" i="3"/>
  <c r="Q373" i="3"/>
  <c r="P373" i="3"/>
  <c r="O373" i="3"/>
  <c r="N373" i="3"/>
  <c r="M373" i="3"/>
  <c r="L373" i="3"/>
  <c r="I373" i="3"/>
  <c r="AI372" i="3"/>
  <c r="AH372" i="3" s="1"/>
  <c r="Z372" i="3"/>
  <c r="Y372" i="3"/>
  <c r="X372" i="3"/>
  <c r="W372" i="3"/>
  <c r="V372" i="3"/>
  <c r="U372" i="3"/>
  <c r="T372" i="3"/>
  <c r="S372" i="3"/>
  <c r="R372" i="3"/>
  <c r="Q372" i="3"/>
  <c r="P372" i="3"/>
  <c r="O372" i="3"/>
  <c r="N372" i="3"/>
  <c r="M372" i="3"/>
  <c r="L372" i="3"/>
  <c r="I372" i="3"/>
  <c r="AI371" i="3"/>
  <c r="AH371" i="3" s="1"/>
  <c r="Z371" i="3"/>
  <c r="Y371" i="3"/>
  <c r="X371" i="3"/>
  <c r="W371" i="3"/>
  <c r="V371" i="3"/>
  <c r="U371" i="3"/>
  <c r="T371" i="3"/>
  <c r="S371" i="3"/>
  <c r="R371" i="3"/>
  <c r="Q371" i="3"/>
  <c r="P371" i="3"/>
  <c r="O371" i="3"/>
  <c r="N371" i="3"/>
  <c r="M371" i="3"/>
  <c r="L371" i="3"/>
  <c r="I371" i="3"/>
  <c r="AI370" i="3"/>
  <c r="AH370" i="3" s="1"/>
  <c r="Z370" i="3"/>
  <c r="Y370" i="3"/>
  <c r="X370" i="3"/>
  <c r="W370" i="3"/>
  <c r="V370" i="3"/>
  <c r="U370" i="3"/>
  <c r="T370" i="3"/>
  <c r="S370" i="3"/>
  <c r="R370" i="3"/>
  <c r="Q370" i="3"/>
  <c r="P370" i="3"/>
  <c r="O370" i="3"/>
  <c r="N370" i="3"/>
  <c r="M370" i="3"/>
  <c r="L370" i="3"/>
  <c r="I370" i="3"/>
  <c r="AI369" i="3"/>
  <c r="AH369" i="3" s="1"/>
  <c r="Z369" i="3"/>
  <c r="Y369" i="3"/>
  <c r="X369" i="3"/>
  <c r="W369" i="3"/>
  <c r="V369" i="3"/>
  <c r="U369" i="3"/>
  <c r="T369" i="3"/>
  <c r="S369" i="3"/>
  <c r="R369" i="3"/>
  <c r="Q369" i="3"/>
  <c r="P369" i="3"/>
  <c r="O369" i="3"/>
  <c r="N369" i="3"/>
  <c r="M369" i="3"/>
  <c r="L369" i="3"/>
  <c r="I369" i="3"/>
  <c r="AI368" i="3"/>
  <c r="AH368" i="3" s="1"/>
  <c r="Z368" i="3"/>
  <c r="Y368" i="3"/>
  <c r="X368" i="3"/>
  <c r="W368" i="3"/>
  <c r="V368" i="3"/>
  <c r="U368" i="3"/>
  <c r="T368" i="3"/>
  <c r="S368" i="3"/>
  <c r="R368" i="3"/>
  <c r="Q368" i="3"/>
  <c r="P368" i="3"/>
  <c r="O368" i="3"/>
  <c r="N368" i="3"/>
  <c r="M368" i="3"/>
  <c r="L368" i="3"/>
  <c r="I368" i="3"/>
  <c r="AI367" i="3"/>
  <c r="AH367" i="3" s="1"/>
  <c r="Z367" i="3"/>
  <c r="Y367" i="3"/>
  <c r="X367" i="3"/>
  <c r="W367" i="3"/>
  <c r="V367" i="3"/>
  <c r="U367" i="3"/>
  <c r="T367" i="3"/>
  <c r="S367" i="3"/>
  <c r="R367" i="3"/>
  <c r="Q367" i="3"/>
  <c r="P367" i="3"/>
  <c r="O367" i="3"/>
  <c r="N367" i="3"/>
  <c r="M367" i="3"/>
  <c r="L367" i="3"/>
  <c r="I367" i="3"/>
  <c r="AI366" i="3"/>
  <c r="AH366" i="3" s="1"/>
  <c r="Z366" i="3"/>
  <c r="Y366" i="3"/>
  <c r="X366" i="3"/>
  <c r="W366" i="3"/>
  <c r="V366" i="3"/>
  <c r="U366" i="3"/>
  <c r="T366" i="3"/>
  <c r="S366" i="3"/>
  <c r="R366" i="3"/>
  <c r="Q366" i="3"/>
  <c r="P366" i="3"/>
  <c r="O366" i="3"/>
  <c r="N366" i="3"/>
  <c r="M366" i="3"/>
  <c r="L366" i="3"/>
  <c r="I366" i="3"/>
  <c r="AI365" i="3"/>
  <c r="AH365" i="3" s="1"/>
  <c r="Z365" i="3"/>
  <c r="Y365" i="3"/>
  <c r="X365" i="3"/>
  <c r="W365" i="3"/>
  <c r="V365" i="3"/>
  <c r="U365" i="3"/>
  <c r="T365" i="3"/>
  <c r="S365" i="3"/>
  <c r="R365" i="3"/>
  <c r="Q365" i="3"/>
  <c r="P365" i="3"/>
  <c r="O365" i="3"/>
  <c r="N365" i="3"/>
  <c r="M365" i="3"/>
  <c r="L365" i="3"/>
  <c r="I365" i="3"/>
  <c r="AI364" i="3"/>
  <c r="AH364" i="3" s="1"/>
  <c r="Z364" i="3"/>
  <c r="Y364" i="3"/>
  <c r="X364" i="3"/>
  <c r="W364" i="3"/>
  <c r="V364" i="3"/>
  <c r="U364" i="3"/>
  <c r="T364" i="3"/>
  <c r="S364" i="3"/>
  <c r="R364" i="3"/>
  <c r="Q364" i="3"/>
  <c r="P364" i="3"/>
  <c r="O364" i="3"/>
  <c r="N364" i="3"/>
  <c r="M364" i="3"/>
  <c r="L364" i="3"/>
  <c r="I364" i="3"/>
  <c r="AI363" i="3"/>
  <c r="AH363" i="3" s="1"/>
  <c r="Z363" i="3"/>
  <c r="Y363" i="3"/>
  <c r="X363" i="3"/>
  <c r="W363" i="3"/>
  <c r="V363" i="3"/>
  <c r="U363" i="3"/>
  <c r="T363" i="3"/>
  <c r="S363" i="3"/>
  <c r="R363" i="3"/>
  <c r="Q363" i="3"/>
  <c r="P363" i="3"/>
  <c r="O363" i="3"/>
  <c r="N363" i="3"/>
  <c r="M363" i="3"/>
  <c r="L363" i="3"/>
  <c r="I363" i="3"/>
  <c r="AI362" i="3"/>
  <c r="AH362" i="3" s="1"/>
  <c r="Z362" i="3"/>
  <c r="Y362" i="3"/>
  <c r="X362" i="3"/>
  <c r="W362" i="3"/>
  <c r="V362" i="3"/>
  <c r="U362" i="3"/>
  <c r="T362" i="3"/>
  <c r="S362" i="3"/>
  <c r="R362" i="3"/>
  <c r="Q362" i="3"/>
  <c r="P362" i="3"/>
  <c r="O362" i="3"/>
  <c r="N362" i="3"/>
  <c r="M362" i="3"/>
  <c r="L362" i="3"/>
  <c r="I362" i="3"/>
  <c r="AI361" i="3"/>
  <c r="AH361" i="3" s="1"/>
  <c r="Z361" i="3"/>
  <c r="Y361" i="3"/>
  <c r="X361" i="3"/>
  <c r="W361" i="3"/>
  <c r="V361" i="3"/>
  <c r="U361" i="3"/>
  <c r="T361" i="3"/>
  <c r="S361" i="3"/>
  <c r="R361" i="3"/>
  <c r="Q361" i="3"/>
  <c r="P361" i="3"/>
  <c r="O361" i="3"/>
  <c r="N361" i="3"/>
  <c r="M361" i="3"/>
  <c r="L361" i="3"/>
  <c r="I361" i="3"/>
  <c r="AI360" i="3"/>
  <c r="AH360" i="3" s="1"/>
  <c r="Z360" i="3"/>
  <c r="Y360" i="3"/>
  <c r="X360" i="3"/>
  <c r="W360" i="3"/>
  <c r="V360" i="3"/>
  <c r="U360" i="3"/>
  <c r="T360" i="3"/>
  <c r="S360" i="3"/>
  <c r="R360" i="3"/>
  <c r="Q360" i="3"/>
  <c r="P360" i="3"/>
  <c r="O360" i="3"/>
  <c r="N360" i="3"/>
  <c r="M360" i="3"/>
  <c r="L360" i="3"/>
  <c r="I360" i="3"/>
  <c r="AI359" i="3"/>
  <c r="AH359" i="3" s="1"/>
  <c r="Z359" i="3"/>
  <c r="Y359" i="3"/>
  <c r="X359" i="3"/>
  <c r="W359" i="3"/>
  <c r="V359" i="3"/>
  <c r="U359" i="3"/>
  <c r="T359" i="3"/>
  <c r="S359" i="3"/>
  <c r="R359" i="3"/>
  <c r="Q359" i="3"/>
  <c r="P359" i="3"/>
  <c r="O359" i="3"/>
  <c r="N359" i="3"/>
  <c r="M359" i="3"/>
  <c r="L359" i="3"/>
  <c r="I359" i="3"/>
  <c r="AI358" i="3"/>
  <c r="AH358" i="3" s="1"/>
  <c r="Z358" i="3"/>
  <c r="Y358" i="3"/>
  <c r="X358" i="3"/>
  <c r="W358" i="3"/>
  <c r="V358" i="3"/>
  <c r="U358" i="3"/>
  <c r="T358" i="3"/>
  <c r="S358" i="3"/>
  <c r="R358" i="3"/>
  <c r="Q358" i="3"/>
  <c r="P358" i="3"/>
  <c r="O358" i="3"/>
  <c r="N358" i="3"/>
  <c r="M358" i="3"/>
  <c r="L358" i="3"/>
  <c r="I358" i="3"/>
  <c r="AI357" i="3"/>
  <c r="AH357" i="3" s="1"/>
  <c r="Z357" i="3"/>
  <c r="Y357" i="3"/>
  <c r="X357" i="3"/>
  <c r="W357" i="3"/>
  <c r="V357" i="3"/>
  <c r="U357" i="3"/>
  <c r="T357" i="3"/>
  <c r="S357" i="3"/>
  <c r="R357" i="3"/>
  <c r="Q357" i="3"/>
  <c r="P357" i="3"/>
  <c r="O357" i="3"/>
  <c r="N357" i="3"/>
  <c r="M357" i="3"/>
  <c r="L357" i="3"/>
  <c r="I357" i="3"/>
  <c r="AI356" i="3"/>
  <c r="AH356" i="3" s="1"/>
  <c r="Z356" i="3"/>
  <c r="Y356" i="3"/>
  <c r="X356" i="3"/>
  <c r="W356" i="3"/>
  <c r="V356" i="3"/>
  <c r="U356" i="3"/>
  <c r="T356" i="3"/>
  <c r="S356" i="3"/>
  <c r="R356" i="3"/>
  <c r="Q356" i="3"/>
  <c r="P356" i="3"/>
  <c r="O356" i="3"/>
  <c r="N356" i="3"/>
  <c r="M356" i="3"/>
  <c r="L356" i="3"/>
  <c r="I356" i="3"/>
  <c r="AI355" i="3"/>
  <c r="AH355" i="3" s="1"/>
  <c r="Z355" i="3"/>
  <c r="Y355" i="3"/>
  <c r="X355" i="3"/>
  <c r="W355" i="3"/>
  <c r="V355" i="3"/>
  <c r="U355" i="3"/>
  <c r="T355" i="3"/>
  <c r="S355" i="3"/>
  <c r="R355" i="3"/>
  <c r="Q355" i="3"/>
  <c r="P355" i="3"/>
  <c r="O355" i="3"/>
  <c r="N355" i="3"/>
  <c r="M355" i="3"/>
  <c r="L355" i="3"/>
  <c r="I355" i="3"/>
  <c r="AI354" i="3"/>
  <c r="AH354" i="3" s="1"/>
  <c r="Z354" i="3"/>
  <c r="Y354" i="3"/>
  <c r="X354" i="3"/>
  <c r="W354" i="3"/>
  <c r="V354" i="3"/>
  <c r="U354" i="3"/>
  <c r="T354" i="3"/>
  <c r="S354" i="3"/>
  <c r="R354" i="3"/>
  <c r="Q354" i="3"/>
  <c r="P354" i="3"/>
  <c r="O354" i="3"/>
  <c r="N354" i="3"/>
  <c r="M354" i="3"/>
  <c r="L354" i="3"/>
  <c r="I354" i="3"/>
  <c r="AI353" i="3"/>
  <c r="AH353" i="3" s="1"/>
  <c r="Z353" i="3"/>
  <c r="Y353" i="3"/>
  <c r="X353" i="3"/>
  <c r="W353" i="3"/>
  <c r="V353" i="3"/>
  <c r="U353" i="3"/>
  <c r="T353" i="3"/>
  <c r="S353" i="3"/>
  <c r="R353" i="3"/>
  <c r="Q353" i="3"/>
  <c r="P353" i="3"/>
  <c r="O353" i="3"/>
  <c r="N353" i="3"/>
  <c r="M353" i="3"/>
  <c r="L353" i="3"/>
  <c r="I353" i="3"/>
  <c r="AI352" i="3"/>
  <c r="AH352" i="3" s="1"/>
  <c r="Z352" i="3"/>
  <c r="Y352" i="3"/>
  <c r="X352" i="3"/>
  <c r="W352" i="3"/>
  <c r="V352" i="3"/>
  <c r="U352" i="3"/>
  <c r="T352" i="3"/>
  <c r="S352" i="3"/>
  <c r="R352" i="3"/>
  <c r="Q352" i="3"/>
  <c r="P352" i="3"/>
  <c r="O352" i="3"/>
  <c r="N352" i="3"/>
  <c r="M352" i="3"/>
  <c r="L352" i="3"/>
  <c r="I352" i="3"/>
  <c r="AI351" i="3"/>
  <c r="AH351" i="3" s="1"/>
  <c r="Z351" i="3"/>
  <c r="Y351" i="3"/>
  <c r="X351" i="3"/>
  <c r="W351" i="3"/>
  <c r="V351" i="3"/>
  <c r="U351" i="3"/>
  <c r="T351" i="3"/>
  <c r="S351" i="3"/>
  <c r="R351" i="3"/>
  <c r="Q351" i="3"/>
  <c r="P351" i="3"/>
  <c r="O351" i="3"/>
  <c r="N351" i="3"/>
  <c r="M351" i="3"/>
  <c r="L351" i="3"/>
  <c r="I351" i="3"/>
  <c r="AI350" i="3"/>
  <c r="AH350" i="3" s="1"/>
  <c r="Z350" i="3"/>
  <c r="Y350" i="3"/>
  <c r="X350" i="3"/>
  <c r="W350" i="3"/>
  <c r="V350" i="3"/>
  <c r="U350" i="3"/>
  <c r="T350" i="3"/>
  <c r="S350" i="3"/>
  <c r="R350" i="3"/>
  <c r="Q350" i="3"/>
  <c r="P350" i="3"/>
  <c r="O350" i="3"/>
  <c r="N350" i="3"/>
  <c r="M350" i="3"/>
  <c r="L350" i="3"/>
  <c r="I350" i="3"/>
  <c r="AI349" i="3"/>
  <c r="AH349" i="3" s="1"/>
  <c r="Z349" i="3"/>
  <c r="Y349" i="3"/>
  <c r="X349" i="3"/>
  <c r="W349" i="3"/>
  <c r="V349" i="3"/>
  <c r="U349" i="3"/>
  <c r="T349" i="3"/>
  <c r="S349" i="3"/>
  <c r="R349" i="3"/>
  <c r="Q349" i="3"/>
  <c r="P349" i="3"/>
  <c r="O349" i="3"/>
  <c r="N349" i="3"/>
  <c r="M349" i="3"/>
  <c r="L349" i="3"/>
  <c r="I349" i="3"/>
  <c r="AI348" i="3"/>
  <c r="AH348" i="3" s="1"/>
  <c r="Z348" i="3"/>
  <c r="Y348" i="3"/>
  <c r="X348" i="3"/>
  <c r="W348" i="3"/>
  <c r="V348" i="3"/>
  <c r="U348" i="3"/>
  <c r="T348" i="3"/>
  <c r="S348" i="3"/>
  <c r="R348" i="3"/>
  <c r="Q348" i="3"/>
  <c r="P348" i="3"/>
  <c r="O348" i="3"/>
  <c r="N348" i="3"/>
  <c r="M348" i="3"/>
  <c r="L348" i="3"/>
  <c r="I348" i="3"/>
  <c r="AI347" i="3"/>
  <c r="AH347" i="3" s="1"/>
  <c r="Z347" i="3"/>
  <c r="Y347" i="3"/>
  <c r="X347" i="3"/>
  <c r="W347" i="3"/>
  <c r="V347" i="3"/>
  <c r="U347" i="3"/>
  <c r="T347" i="3"/>
  <c r="S347" i="3"/>
  <c r="R347" i="3"/>
  <c r="Q347" i="3"/>
  <c r="P347" i="3"/>
  <c r="O347" i="3"/>
  <c r="N347" i="3"/>
  <c r="M347" i="3"/>
  <c r="L347" i="3"/>
  <c r="I347" i="3"/>
  <c r="AI346" i="3"/>
  <c r="AH346" i="3" s="1"/>
  <c r="Z346" i="3"/>
  <c r="Y346" i="3"/>
  <c r="X346" i="3"/>
  <c r="W346" i="3"/>
  <c r="V346" i="3"/>
  <c r="U346" i="3"/>
  <c r="T346" i="3"/>
  <c r="S346" i="3"/>
  <c r="R346" i="3"/>
  <c r="Q346" i="3"/>
  <c r="P346" i="3"/>
  <c r="O346" i="3"/>
  <c r="N346" i="3"/>
  <c r="M346" i="3"/>
  <c r="L346" i="3"/>
  <c r="I346" i="3"/>
  <c r="AI345" i="3"/>
  <c r="AH345" i="3" s="1"/>
  <c r="Z345" i="3"/>
  <c r="Y345" i="3"/>
  <c r="X345" i="3"/>
  <c r="W345" i="3"/>
  <c r="V345" i="3"/>
  <c r="U345" i="3"/>
  <c r="T345" i="3"/>
  <c r="S345" i="3"/>
  <c r="R345" i="3"/>
  <c r="Q345" i="3"/>
  <c r="P345" i="3"/>
  <c r="O345" i="3"/>
  <c r="N345" i="3"/>
  <c r="M345" i="3"/>
  <c r="L345" i="3"/>
  <c r="I345" i="3"/>
  <c r="AI344" i="3"/>
  <c r="AH344" i="3" s="1"/>
  <c r="Z344" i="3"/>
  <c r="Y344" i="3"/>
  <c r="X344" i="3"/>
  <c r="W344" i="3"/>
  <c r="V344" i="3"/>
  <c r="U344" i="3"/>
  <c r="T344" i="3"/>
  <c r="S344" i="3"/>
  <c r="R344" i="3"/>
  <c r="Q344" i="3"/>
  <c r="P344" i="3"/>
  <c r="O344" i="3"/>
  <c r="N344" i="3"/>
  <c r="M344" i="3"/>
  <c r="L344" i="3"/>
  <c r="I344" i="3"/>
  <c r="AI343" i="3"/>
  <c r="AH343" i="3" s="1"/>
  <c r="Z343" i="3"/>
  <c r="Y343" i="3"/>
  <c r="X343" i="3"/>
  <c r="W343" i="3"/>
  <c r="V343" i="3"/>
  <c r="U343" i="3"/>
  <c r="T343" i="3"/>
  <c r="S343" i="3"/>
  <c r="R343" i="3"/>
  <c r="Q343" i="3"/>
  <c r="P343" i="3"/>
  <c r="O343" i="3"/>
  <c r="N343" i="3"/>
  <c r="M343" i="3"/>
  <c r="L343" i="3"/>
  <c r="I343" i="3"/>
  <c r="AI342" i="3"/>
  <c r="AH342" i="3" s="1"/>
  <c r="Z342" i="3"/>
  <c r="Y342" i="3"/>
  <c r="X342" i="3"/>
  <c r="W342" i="3"/>
  <c r="V342" i="3"/>
  <c r="U342" i="3"/>
  <c r="T342" i="3"/>
  <c r="S342" i="3"/>
  <c r="R342" i="3"/>
  <c r="Q342" i="3"/>
  <c r="P342" i="3"/>
  <c r="O342" i="3"/>
  <c r="N342" i="3"/>
  <c r="M342" i="3"/>
  <c r="L342" i="3"/>
  <c r="I342" i="3"/>
  <c r="AI341" i="3"/>
  <c r="AH341" i="3" s="1"/>
  <c r="Z341" i="3"/>
  <c r="Y341" i="3"/>
  <c r="X341" i="3"/>
  <c r="W341" i="3"/>
  <c r="V341" i="3"/>
  <c r="U341" i="3"/>
  <c r="T341" i="3"/>
  <c r="S341" i="3"/>
  <c r="R341" i="3"/>
  <c r="Q341" i="3"/>
  <c r="P341" i="3"/>
  <c r="O341" i="3"/>
  <c r="N341" i="3"/>
  <c r="M341" i="3"/>
  <c r="L341" i="3"/>
  <c r="I341" i="3"/>
  <c r="AI340" i="3"/>
  <c r="AH340" i="3" s="1"/>
  <c r="Z340" i="3"/>
  <c r="Y340" i="3"/>
  <c r="X340" i="3"/>
  <c r="W340" i="3"/>
  <c r="V340" i="3"/>
  <c r="U340" i="3"/>
  <c r="T340" i="3"/>
  <c r="S340" i="3"/>
  <c r="R340" i="3"/>
  <c r="Q340" i="3"/>
  <c r="P340" i="3"/>
  <c r="O340" i="3"/>
  <c r="N340" i="3"/>
  <c r="M340" i="3"/>
  <c r="L340" i="3"/>
  <c r="I340" i="3"/>
  <c r="AI339" i="3"/>
  <c r="AH339" i="3" s="1"/>
  <c r="Z339" i="3"/>
  <c r="Y339" i="3"/>
  <c r="X339" i="3"/>
  <c r="W339" i="3"/>
  <c r="V339" i="3"/>
  <c r="U339" i="3"/>
  <c r="T339" i="3"/>
  <c r="S339" i="3"/>
  <c r="R339" i="3"/>
  <c r="Q339" i="3"/>
  <c r="P339" i="3"/>
  <c r="O339" i="3"/>
  <c r="N339" i="3"/>
  <c r="M339" i="3"/>
  <c r="L339" i="3"/>
  <c r="I339" i="3"/>
  <c r="AI338" i="3"/>
  <c r="AH338" i="3" s="1"/>
  <c r="Z338" i="3"/>
  <c r="Y338" i="3"/>
  <c r="X338" i="3"/>
  <c r="W338" i="3"/>
  <c r="V338" i="3"/>
  <c r="U338" i="3"/>
  <c r="T338" i="3"/>
  <c r="S338" i="3"/>
  <c r="R338" i="3"/>
  <c r="Q338" i="3"/>
  <c r="P338" i="3"/>
  <c r="O338" i="3"/>
  <c r="N338" i="3"/>
  <c r="M338" i="3"/>
  <c r="L338" i="3"/>
  <c r="I338" i="3"/>
  <c r="AI337" i="3"/>
  <c r="AH337" i="3" s="1"/>
  <c r="Z337" i="3"/>
  <c r="Y337" i="3"/>
  <c r="X337" i="3"/>
  <c r="W337" i="3"/>
  <c r="V337" i="3"/>
  <c r="U337" i="3"/>
  <c r="T337" i="3"/>
  <c r="S337" i="3"/>
  <c r="R337" i="3"/>
  <c r="Q337" i="3"/>
  <c r="P337" i="3"/>
  <c r="O337" i="3"/>
  <c r="N337" i="3"/>
  <c r="M337" i="3"/>
  <c r="L337" i="3"/>
  <c r="I337" i="3"/>
  <c r="AI336" i="3"/>
  <c r="AH336" i="3" s="1"/>
  <c r="Z336" i="3"/>
  <c r="Y336" i="3"/>
  <c r="X336" i="3"/>
  <c r="W336" i="3"/>
  <c r="V336" i="3"/>
  <c r="U336" i="3"/>
  <c r="T336" i="3"/>
  <c r="S336" i="3"/>
  <c r="R336" i="3"/>
  <c r="Q336" i="3"/>
  <c r="P336" i="3"/>
  <c r="O336" i="3"/>
  <c r="N336" i="3"/>
  <c r="M336" i="3"/>
  <c r="L336" i="3"/>
  <c r="I336" i="3"/>
  <c r="AI335" i="3"/>
  <c r="AH335" i="3" s="1"/>
  <c r="Z335" i="3"/>
  <c r="Y335" i="3"/>
  <c r="X335" i="3"/>
  <c r="W335" i="3"/>
  <c r="V335" i="3"/>
  <c r="U335" i="3"/>
  <c r="T335" i="3"/>
  <c r="S335" i="3"/>
  <c r="R335" i="3"/>
  <c r="Q335" i="3"/>
  <c r="P335" i="3"/>
  <c r="O335" i="3"/>
  <c r="N335" i="3"/>
  <c r="M335" i="3"/>
  <c r="L335" i="3"/>
  <c r="I335" i="3"/>
  <c r="AI334" i="3"/>
  <c r="AH334" i="3" s="1"/>
  <c r="Z334" i="3"/>
  <c r="Y334" i="3"/>
  <c r="X334" i="3"/>
  <c r="W334" i="3"/>
  <c r="V334" i="3"/>
  <c r="U334" i="3"/>
  <c r="T334" i="3"/>
  <c r="S334" i="3"/>
  <c r="R334" i="3"/>
  <c r="Q334" i="3"/>
  <c r="P334" i="3"/>
  <c r="O334" i="3"/>
  <c r="N334" i="3"/>
  <c r="M334" i="3"/>
  <c r="L334" i="3"/>
  <c r="I334" i="3"/>
  <c r="AI333" i="3"/>
  <c r="AH333" i="3" s="1"/>
  <c r="Z333" i="3"/>
  <c r="Y333" i="3"/>
  <c r="X333" i="3"/>
  <c r="W333" i="3"/>
  <c r="V333" i="3"/>
  <c r="U333" i="3"/>
  <c r="T333" i="3"/>
  <c r="S333" i="3"/>
  <c r="R333" i="3"/>
  <c r="Q333" i="3"/>
  <c r="P333" i="3"/>
  <c r="O333" i="3"/>
  <c r="N333" i="3"/>
  <c r="M333" i="3"/>
  <c r="L333" i="3"/>
  <c r="I333" i="3"/>
  <c r="AI332" i="3"/>
  <c r="AH332" i="3" s="1"/>
  <c r="Z332" i="3"/>
  <c r="Y332" i="3"/>
  <c r="X332" i="3"/>
  <c r="W332" i="3"/>
  <c r="V332" i="3"/>
  <c r="U332" i="3"/>
  <c r="T332" i="3"/>
  <c r="S332" i="3"/>
  <c r="R332" i="3"/>
  <c r="Q332" i="3"/>
  <c r="P332" i="3"/>
  <c r="O332" i="3"/>
  <c r="N332" i="3"/>
  <c r="M332" i="3"/>
  <c r="L332" i="3"/>
  <c r="I332" i="3"/>
  <c r="AI331" i="3"/>
  <c r="AH331" i="3" s="1"/>
  <c r="Z331" i="3"/>
  <c r="Y331" i="3"/>
  <c r="X331" i="3"/>
  <c r="W331" i="3"/>
  <c r="V331" i="3"/>
  <c r="U331" i="3"/>
  <c r="T331" i="3"/>
  <c r="S331" i="3"/>
  <c r="R331" i="3"/>
  <c r="Q331" i="3"/>
  <c r="P331" i="3"/>
  <c r="O331" i="3"/>
  <c r="N331" i="3"/>
  <c r="M331" i="3"/>
  <c r="L331" i="3"/>
  <c r="I331" i="3"/>
  <c r="AI330" i="3"/>
  <c r="AH330" i="3" s="1"/>
  <c r="Z330" i="3"/>
  <c r="Y330" i="3"/>
  <c r="X330" i="3"/>
  <c r="W330" i="3"/>
  <c r="V330" i="3"/>
  <c r="U330" i="3"/>
  <c r="T330" i="3"/>
  <c r="S330" i="3"/>
  <c r="R330" i="3"/>
  <c r="Q330" i="3"/>
  <c r="P330" i="3"/>
  <c r="O330" i="3"/>
  <c r="N330" i="3"/>
  <c r="M330" i="3"/>
  <c r="L330" i="3"/>
  <c r="I330" i="3"/>
  <c r="AI329" i="3"/>
  <c r="AH329" i="3" s="1"/>
  <c r="Z329" i="3"/>
  <c r="Y329" i="3"/>
  <c r="X329" i="3"/>
  <c r="W329" i="3"/>
  <c r="V329" i="3"/>
  <c r="U329" i="3"/>
  <c r="T329" i="3"/>
  <c r="S329" i="3"/>
  <c r="R329" i="3"/>
  <c r="Q329" i="3"/>
  <c r="P329" i="3"/>
  <c r="O329" i="3"/>
  <c r="N329" i="3"/>
  <c r="M329" i="3"/>
  <c r="L329" i="3"/>
  <c r="I329" i="3"/>
  <c r="AI328" i="3"/>
  <c r="AH328" i="3" s="1"/>
  <c r="Z328" i="3"/>
  <c r="Y328" i="3"/>
  <c r="X328" i="3"/>
  <c r="W328" i="3"/>
  <c r="V328" i="3"/>
  <c r="U328" i="3"/>
  <c r="T328" i="3"/>
  <c r="S328" i="3"/>
  <c r="R328" i="3"/>
  <c r="Q328" i="3"/>
  <c r="P328" i="3"/>
  <c r="O328" i="3"/>
  <c r="N328" i="3"/>
  <c r="M328" i="3"/>
  <c r="L328" i="3"/>
  <c r="I328" i="3"/>
  <c r="AI327" i="3"/>
  <c r="AH327" i="3" s="1"/>
  <c r="Z327" i="3"/>
  <c r="Y327" i="3"/>
  <c r="X327" i="3"/>
  <c r="W327" i="3"/>
  <c r="V327" i="3"/>
  <c r="U327" i="3"/>
  <c r="T327" i="3"/>
  <c r="S327" i="3"/>
  <c r="R327" i="3"/>
  <c r="Q327" i="3"/>
  <c r="P327" i="3"/>
  <c r="O327" i="3"/>
  <c r="N327" i="3"/>
  <c r="M327" i="3"/>
  <c r="L327" i="3"/>
  <c r="I327" i="3"/>
  <c r="AI326" i="3"/>
  <c r="AH326" i="3" s="1"/>
  <c r="Z326" i="3"/>
  <c r="Y326" i="3"/>
  <c r="X326" i="3"/>
  <c r="W326" i="3"/>
  <c r="V326" i="3"/>
  <c r="U326" i="3"/>
  <c r="T326" i="3"/>
  <c r="S326" i="3"/>
  <c r="R326" i="3"/>
  <c r="Q326" i="3"/>
  <c r="P326" i="3"/>
  <c r="O326" i="3"/>
  <c r="N326" i="3"/>
  <c r="M326" i="3"/>
  <c r="L326" i="3"/>
  <c r="I326" i="3"/>
  <c r="AI325" i="3"/>
  <c r="AH325" i="3" s="1"/>
  <c r="Z325" i="3"/>
  <c r="Y325" i="3"/>
  <c r="X325" i="3"/>
  <c r="W325" i="3"/>
  <c r="V325" i="3"/>
  <c r="U325" i="3"/>
  <c r="T325" i="3"/>
  <c r="S325" i="3"/>
  <c r="R325" i="3"/>
  <c r="Q325" i="3"/>
  <c r="P325" i="3"/>
  <c r="O325" i="3"/>
  <c r="N325" i="3"/>
  <c r="M325" i="3"/>
  <c r="L325" i="3"/>
  <c r="I325" i="3"/>
  <c r="AI324" i="3"/>
  <c r="AH324" i="3" s="1"/>
  <c r="Z324" i="3"/>
  <c r="Y324" i="3"/>
  <c r="X324" i="3"/>
  <c r="W324" i="3"/>
  <c r="V324" i="3"/>
  <c r="U324" i="3"/>
  <c r="T324" i="3"/>
  <c r="S324" i="3"/>
  <c r="R324" i="3"/>
  <c r="Q324" i="3"/>
  <c r="P324" i="3"/>
  <c r="O324" i="3"/>
  <c r="N324" i="3"/>
  <c r="M324" i="3"/>
  <c r="L324" i="3"/>
  <c r="I324" i="3"/>
  <c r="AI323" i="3"/>
  <c r="AH323" i="3" s="1"/>
  <c r="Z323" i="3"/>
  <c r="Y323" i="3"/>
  <c r="X323" i="3"/>
  <c r="W323" i="3"/>
  <c r="V323" i="3"/>
  <c r="U323" i="3"/>
  <c r="T323" i="3"/>
  <c r="S323" i="3"/>
  <c r="R323" i="3"/>
  <c r="Q323" i="3"/>
  <c r="P323" i="3"/>
  <c r="O323" i="3"/>
  <c r="N323" i="3"/>
  <c r="M323" i="3"/>
  <c r="L323" i="3"/>
  <c r="I323" i="3"/>
  <c r="AI322" i="3"/>
  <c r="AH322" i="3" s="1"/>
  <c r="Z322" i="3"/>
  <c r="Y322" i="3"/>
  <c r="X322" i="3"/>
  <c r="W322" i="3"/>
  <c r="V322" i="3"/>
  <c r="U322" i="3"/>
  <c r="T322" i="3"/>
  <c r="S322" i="3"/>
  <c r="R322" i="3"/>
  <c r="Q322" i="3"/>
  <c r="P322" i="3"/>
  <c r="O322" i="3"/>
  <c r="N322" i="3"/>
  <c r="M322" i="3"/>
  <c r="L322" i="3"/>
  <c r="I322" i="3"/>
  <c r="AI321" i="3"/>
  <c r="AH321" i="3" s="1"/>
  <c r="Z321" i="3"/>
  <c r="Y321" i="3"/>
  <c r="X321" i="3"/>
  <c r="W321" i="3"/>
  <c r="V321" i="3"/>
  <c r="U321" i="3"/>
  <c r="T321" i="3"/>
  <c r="S321" i="3"/>
  <c r="R321" i="3"/>
  <c r="Q321" i="3"/>
  <c r="P321" i="3"/>
  <c r="O321" i="3"/>
  <c r="N321" i="3"/>
  <c r="M321" i="3"/>
  <c r="L321" i="3"/>
  <c r="I321" i="3"/>
  <c r="AI320" i="3"/>
  <c r="AH320" i="3" s="1"/>
  <c r="Z320" i="3"/>
  <c r="Y320" i="3"/>
  <c r="X320" i="3"/>
  <c r="W320" i="3"/>
  <c r="V320" i="3"/>
  <c r="U320" i="3"/>
  <c r="T320" i="3"/>
  <c r="S320" i="3"/>
  <c r="R320" i="3"/>
  <c r="Q320" i="3"/>
  <c r="P320" i="3"/>
  <c r="O320" i="3"/>
  <c r="N320" i="3"/>
  <c r="M320" i="3"/>
  <c r="L320" i="3"/>
  <c r="I320" i="3"/>
  <c r="AI319" i="3"/>
  <c r="AH319" i="3" s="1"/>
  <c r="Z319" i="3"/>
  <c r="Y319" i="3"/>
  <c r="X319" i="3"/>
  <c r="W319" i="3"/>
  <c r="V319" i="3"/>
  <c r="U319" i="3"/>
  <c r="T319" i="3"/>
  <c r="S319" i="3"/>
  <c r="R319" i="3"/>
  <c r="Q319" i="3"/>
  <c r="P319" i="3"/>
  <c r="O319" i="3"/>
  <c r="N319" i="3"/>
  <c r="M319" i="3"/>
  <c r="L319" i="3"/>
  <c r="I319" i="3"/>
  <c r="AI318" i="3"/>
  <c r="AH318" i="3" s="1"/>
  <c r="Z318" i="3"/>
  <c r="Y318" i="3"/>
  <c r="X318" i="3"/>
  <c r="W318" i="3"/>
  <c r="V318" i="3"/>
  <c r="U318" i="3"/>
  <c r="T318" i="3"/>
  <c r="S318" i="3"/>
  <c r="R318" i="3"/>
  <c r="Q318" i="3"/>
  <c r="P318" i="3"/>
  <c r="O318" i="3"/>
  <c r="N318" i="3"/>
  <c r="M318" i="3"/>
  <c r="L318" i="3"/>
  <c r="I318" i="3"/>
  <c r="AI317" i="3"/>
  <c r="AH317" i="3" s="1"/>
  <c r="Z317" i="3"/>
  <c r="Y317" i="3"/>
  <c r="X317" i="3"/>
  <c r="W317" i="3"/>
  <c r="V317" i="3"/>
  <c r="U317" i="3"/>
  <c r="T317" i="3"/>
  <c r="S317" i="3"/>
  <c r="R317" i="3"/>
  <c r="Q317" i="3"/>
  <c r="P317" i="3"/>
  <c r="O317" i="3"/>
  <c r="N317" i="3"/>
  <c r="M317" i="3"/>
  <c r="L317" i="3"/>
  <c r="I317" i="3"/>
  <c r="AI316" i="3"/>
  <c r="AH316" i="3" s="1"/>
  <c r="Z316" i="3"/>
  <c r="Y316" i="3"/>
  <c r="X316" i="3"/>
  <c r="W316" i="3"/>
  <c r="V316" i="3"/>
  <c r="U316" i="3"/>
  <c r="T316" i="3"/>
  <c r="S316" i="3"/>
  <c r="R316" i="3"/>
  <c r="Q316" i="3"/>
  <c r="P316" i="3"/>
  <c r="O316" i="3"/>
  <c r="N316" i="3"/>
  <c r="M316" i="3"/>
  <c r="L316" i="3"/>
  <c r="I316" i="3"/>
  <c r="AI315" i="3"/>
  <c r="AH315" i="3" s="1"/>
  <c r="Z315" i="3"/>
  <c r="Y315" i="3"/>
  <c r="X315" i="3"/>
  <c r="W315" i="3"/>
  <c r="V315" i="3"/>
  <c r="U315" i="3"/>
  <c r="T315" i="3"/>
  <c r="S315" i="3"/>
  <c r="R315" i="3"/>
  <c r="Q315" i="3"/>
  <c r="P315" i="3"/>
  <c r="O315" i="3"/>
  <c r="N315" i="3"/>
  <c r="M315" i="3"/>
  <c r="L315" i="3"/>
  <c r="I315" i="3"/>
  <c r="AI314" i="3"/>
  <c r="AH314" i="3" s="1"/>
  <c r="Z314" i="3"/>
  <c r="Y314" i="3"/>
  <c r="X314" i="3"/>
  <c r="W314" i="3"/>
  <c r="V314" i="3"/>
  <c r="U314" i="3"/>
  <c r="T314" i="3"/>
  <c r="S314" i="3"/>
  <c r="R314" i="3"/>
  <c r="Q314" i="3"/>
  <c r="P314" i="3"/>
  <c r="O314" i="3"/>
  <c r="N314" i="3"/>
  <c r="M314" i="3"/>
  <c r="L314" i="3"/>
  <c r="I314" i="3"/>
  <c r="AI313" i="3"/>
  <c r="AH313" i="3" s="1"/>
  <c r="Z313" i="3"/>
  <c r="Y313" i="3"/>
  <c r="X313" i="3"/>
  <c r="W313" i="3"/>
  <c r="V313" i="3"/>
  <c r="U313" i="3"/>
  <c r="T313" i="3"/>
  <c r="S313" i="3"/>
  <c r="R313" i="3"/>
  <c r="Q313" i="3"/>
  <c r="P313" i="3"/>
  <c r="O313" i="3"/>
  <c r="N313" i="3"/>
  <c r="M313" i="3"/>
  <c r="L313" i="3"/>
  <c r="I313" i="3"/>
  <c r="AI312" i="3"/>
  <c r="AH312" i="3" s="1"/>
  <c r="Z312" i="3"/>
  <c r="Y312" i="3"/>
  <c r="X312" i="3"/>
  <c r="W312" i="3"/>
  <c r="V312" i="3"/>
  <c r="U312" i="3"/>
  <c r="T312" i="3"/>
  <c r="S312" i="3"/>
  <c r="R312" i="3"/>
  <c r="Q312" i="3"/>
  <c r="P312" i="3"/>
  <c r="O312" i="3"/>
  <c r="N312" i="3"/>
  <c r="M312" i="3"/>
  <c r="L312" i="3"/>
  <c r="I312" i="3"/>
  <c r="AI311" i="3"/>
  <c r="AH311" i="3" s="1"/>
  <c r="Z311" i="3"/>
  <c r="Y311" i="3"/>
  <c r="X311" i="3"/>
  <c r="W311" i="3"/>
  <c r="V311" i="3"/>
  <c r="U311" i="3"/>
  <c r="T311" i="3"/>
  <c r="S311" i="3"/>
  <c r="R311" i="3"/>
  <c r="Q311" i="3"/>
  <c r="P311" i="3"/>
  <c r="O311" i="3"/>
  <c r="N311" i="3"/>
  <c r="M311" i="3"/>
  <c r="L311" i="3"/>
  <c r="I311" i="3"/>
  <c r="AI310" i="3"/>
  <c r="AH310" i="3" s="1"/>
  <c r="Z310" i="3"/>
  <c r="Y310" i="3"/>
  <c r="X310" i="3"/>
  <c r="W310" i="3"/>
  <c r="V310" i="3"/>
  <c r="U310" i="3"/>
  <c r="T310" i="3"/>
  <c r="S310" i="3"/>
  <c r="R310" i="3"/>
  <c r="Q310" i="3"/>
  <c r="P310" i="3"/>
  <c r="O310" i="3"/>
  <c r="N310" i="3"/>
  <c r="M310" i="3"/>
  <c r="L310" i="3"/>
  <c r="AI309" i="3"/>
  <c r="AH309" i="3" s="1"/>
  <c r="Z309" i="3"/>
  <c r="Y309" i="3"/>
  <c r="X309" i="3"/>
  <c r="W309" i="3"/>
  <c r="V309" i="3"/>
  <c r="U309" i="3"/>
  <c r="T309" i="3"/>
  <c r="S309" i="3"/>
  <c r="R309" i="3"/>
  <c r="Q309" i="3"/>
  <c r="P309" i="3"/>
  <c r="O309" i="3"/>
  <c r="N309" i="3"/>
  <c r="M309" i="3"/>
  <c r="L309" i="3"/>
  <c r="AI308" i="3"/>
  <c r="AH308" i="3" s="1"/>
  <c r="Z308" i="3"/>
  <c r="Y308" i="3"/>
  <c r="X308" i="3"/>
  <c r="W308" i="3"/>
  <c r="V308" i="3"/>
  <c r="U308" i="3"/>
  <c r="T308" i="3"/>
  <c r="S308" i="3"/>
  <c r="R308" i="3"/>
  <c r="Q308" i="3"/>
  <c r="P308" i="3"/>
  <c r="O308" i="3"/>
  <c r="N308" i="3"/>
  <c r="M308" i="3"/>
  <c r="L308" i="3"/>
  <c r="AI307" i="3"/>
  <c r="AH307" i="3" s="1"/>
  <c r="Z307" i="3"/>
  <c r="Y307" i="3"/>
  <c r="X307" i="3"/>
  <c r="W307" i="3"/>
  <c r="V307" i="3"/>
  <c r="U307" i="3"/>
  <c r="T307" i="3"/>
  <c r="S307" i="3"/>
  <c r="R307" i="3"/>
  <c r="Q307" i="3"/>
  <c r="P307" i="3"/>
  <c r="O307" i="3"/>
  <c r="N307" i="3"/>
  <c r="M307" i="3"/>
  <c r="L307" i="3"/>
  <c r="AI306" i="3"/>
  <c r="AH306" i="3" s="1"/>
  <c r="Z306" i="3"/>
  <c r="Y306" i="3"/>
  <c r="X306" i="3"/>
  <c r="W306" i="3"/>
  <c r="V306" i="3"/>
  <c r="U306" i="3"/>
  <c r="T306" i="3"/>
  <c r="S306" i="3"/>
  <c r="R306" i="3"/>
  <c r="Q306" i="3"/>
  <c r="P306" i="3"/>
  <c r="O306" i="3"/>
  <c r="N306" i="3"/>
  <c r="M306" i="3"/>
  <c r="L306" i="3"/>
  <c r="AI305" i="3"/>
  <c r="AH305" i="3" s="1"/>
  <c r="Z305" i="3"/>
  <c r="Y305" i="3"/>
  <c r="X305" i="3"/>
  <c r="W305" i="3"/>
  <c r="V305" i="3"/>
  <c r="U305" i="3"/>
  <c r="T305" i="3"/>
  <c r="S305" i="3"/>
  <c r="R305" i="3"/>
  <c r="Q305" i="3"/>
  <c r="P305" i="3"/>
  <c r="O305" i="3"/>
  <c r="N305" i="3"/>
  <c r="M305" i="3"/>
  <c r="L305" i="3"/>
  <c r="AI304" i="3"/>
  <c r="AH304" i="3" s="1"/>
  <c r="Z304" i="3"/>
  <c r="Y304" i="3"/>
  <c r="X304" i="3"/>
  <c r="W304" i="3"/>
  <c r="V304" i="3"/>
  <c r="U304" i="3"/>
  <c r="T304" i="3"/>
  <c r="S304" i="3"/>
  <c r="R304" i="3"/>
  <c r="Q304" i="3"/>
  <c r="P304" i="3"/>
  <c r="O304" i="3"/>
  <c r="N304" i="3"/>
  <c r="M304" i="3"/>
  <c r="L304" i="3"/>
  <c r="AI303" i="3"/>
  <c r="AH303" i="3" s="1"/>
  <c r="Z303" i="3"/>
  <c r="Y303" i="3"/>
  <c r="X303" i="3"/>
  <c r="W303" i="3"/>
  <c r="V303" i="3"/>
  <c r="U303" i="3"/>
  <c r="T303" i="3"/>
  <c r="S303" i="3"/>
  <c r="R303" i="3"/>
  <c r="Q303" i="3"/>
  <c r="P303" i="3"/>
  <c r="O303" i="3"/>
  <c r="N303" i="3"/>
  <c r="M303" i="3"/>
  <c r="L303" i="3"/>
  <c r="AI302" i="3"/>
  <c r="AH302" i="3" s="1"/>
  <c r="Z302" i="3"/>
  <c r="Y302" i="3"/>
  <c r="X302" i="3"/>
  <c r="W302" i="3"/>
  <c r="V302" i="3"/>
  <c r="U302" i="3"/>
  <c r="T302" i="3"/>
  <c r="S302" i="3"/>
  <c r="R302" i="3"/>
  <c r="Q302" i="3"/>
  <c r="P302" i="3"/>
  <c r="O302" i="3"/>
  <c r="N302" i="3"/>
  <c r="M302" i="3"/>
  <c r="L302" i="3"/>
  <c r="AI301" i="3"/>
  <c r="AH301" i="3" s="1"/>
  <c r="Z301" i="3"/>
  <c r="Y301" i="3"/>
  <c r="X301" i="3"/>
  <c r="W301" i="3"/>
  <c r="V301" i="3"/>
  <c r="U301" i="3"/>
  <c r="T301" i="3"/>
  <c r="S301" i="3"/>
  <c r="R301" i="3"/>
  <c r="Q301" i="3"/>
  <c r="P301" i="3"/>
  <c r="O301" i="3"/>
  <c r="N301" i="3"/>
  <c r="M301" i="3"/>
  <c r="L301" i="3"/>
  <c r="AI300" i="3"/>
  <c r="AH300" i="3" s="1"/>
  <c r="Z300" i="3"/>
  <c r="Y300" i="3"/>
  <c r="X300" i="3"/>
  <c r="W300" i="3"/>
  <c r="V300" i="3"/>
  <c r="U300" i="3"/>
  <c r="T300" i="3"/>
  <c r="S300" i="3"/>
  <c r="R300" i="3"/>
  <c r="Q300" i="3"/>
  <c r="P300" i="3"/>
  <c r="O300" i="3"/>
  <c r="N300" i="3"/>
  <c r="M300" i="3"/>
  <c r="L300" i="3"/>
  <c r="AI299" i="3"/>
  <c r="AH299" i="3" s="1"/>
  <c r="Z299" i="3"/>
  <c r="Y299" i="3"/>
  <c r="X299" i="3"/>
  <c r="W299" i="3"/>
  <c r="V299" i="3"/>
  <c r="U299" i="3"/>
  <c r="T299" i="3"/>
  <c r="S299" i="3"/>
  <c r="R299" i="3"/>
  <c r="Q299" i="3"/>
  <c r="P299" i="3"/>
  <c r="O299" i="3"/>
  <c r="N299" i="3"/>
  <c r="M299" i="3"/>
  <c r="L299" i="3"/>
  <c r="AI298" i="3"/>
  <c r="AH298" i="3" s="1"/>
  <c r="Z298" i="3"/>
  <c r="Y298" i="3"/>
  <c r="X298" i="3"/>
  <c r="W298" i="3"/>
  <c r="V298" i="3"/>
  <c r="U298" i="3"/>
  <c r="T298" i="3"/>
  <c r="S298" i="3"/>
  <c r="R298" i="3"/>
  <c r="Q298" i="3"/>
  <c r="P298" i="3"/>
  <c r="O298" i="3"/>
  <c r="N298" i="3"/>
  <c r="M298" i="3"/>
  <c r="L298" i="3"/>
  <c r="AI297" i="3"/>
  <c r="AH297" i="3" s="1"/>
  <c r="Z297" i="3"/>
  <c r="Y297" i="3"/>
  <c r="X297" i="3"/>
  <c r="W297" i="3"/>
  <c r="V297" i="3"/>
  <c r="U297" i="3"/>
  <c r="T297" i="3"/>
  <c r="S297" i="3"/>
  <c r="R297" i="3"/>
  <c r="Q297" i="3"/>
  <c r="P297" i="3"/>
  <c r="O297" i="3"/>
  <c r="N297" i="3"/>
  <c r="M297" i="3"/>
  <c r="L297" i="3"/>
  <c r="AI296" i="3"/>
  <c r="AH296" i="3" s="1"/>
  <c r="Z296" i="3"/>
  <c r="Y296" i="3"/>
  <c r="X296" i="3"/>
  <c r="W296" i="3"/>
  <c r="V296" i="3"/>
  <c r="U296" i="3"/>
  <c r="T296" i="3"/>
  <c r="S296" i="3"/>
  <c r="R296" i="3"/>
  <c r="Q296" i="3"/>
  <c r="P296" i="3"/>
  <c r="O296" i="3"/>
  <c r="N296" i="3"/>
  <c r="M296" i="3"/>
  <c r="L296" i="3"/>
  <c r="AI295" i="3"/>
  <c r="AH295" i="3" s="1"/>
  <c r="Z295" i="3"/>
  <c r="Y295" i="3"/>
  <c r="X295" i="3"/>
  <c r="W295" i="3"/>
  <c r="V295" i="3"/>
  <c r="U295" i="3"/>
  <c r="T295" i="3"/>
  <c r="S295" i="3"/>
  <c r="R295" i="3"/>
  <c r="Q295" i="3"/>
  <c r="P295" i="3"/>
  <c r="O295" i="3"/>
  <c r="N295" i="3"/>
  <c r="M295" i="3"/>
  <c r="L295" i="3"/>
  <c r="AI294" i="3"/>
  <c r="AH294" i="3" s="1"/>
  <c r="Z294" i="3"/>
  <c r="Y294" i="3"/>
  <c r="X294" i="3"/>
  <c r="W294" i="3"/>
  <c r="V294" i="3"/>
  <c r="U294" i="3"/>
  <c r="T294" i="3"/>
  <c r="S294" i="3"/>
  <c r="R294" i="3"/>
  <c r="Q294" i="3"/>
  <c r="P294" i="3"/>
  <c r="O294" i="3"/>
  <c r="N294" i="3"/>
  <c r="M294" i="3"/>
  <c r="L294" i="3"/>
  <c r="AI293" i="3"/>
  <c r="AH293" i="3" s="1"/>
  <c r="Z293" i="3"/>
  <c r="Y293" i="3"/>
  <c r="X293" i="3"/>
  <c r="W293" i="3"/>
  <c r="V293" i="3"/>
  <c r="U293" i="3"/>
  <c r="T293" i="3"/>
  <c r="S293" i="3"/>
  <c r="R293" i="3"/>
  <c r="Q293" i="3"/>
  <c r="P293" i="3"/>
  <c r="O293" i="3"/>
  <c r="N293" i="3"/>
  <c r="M293" i="3"/>
  <c r="L293" i="3"/>
  <c r="AI292" i="3"/>
  <c r="AH292" i="3" s="1"/>
  <c r="Z292" i="3"/>
  <c r="Y292" i="3"/>
  <c r="X292" i="3"/>
  <c r="W292" i="3"/>
  <c r="V292" i="3"/>
  <c r="U292" i="3"/>
  <c r="T292" i="3"/>
  <c r="S292" i="3"/>
  <c r="R292" i="3"/>
  <c r="Q292" i="3"/>
  <c r="P292" i="3"/>
  <c r="O292" i="3"/>
  <c r="N292" i="3"/>
  <c r="M292" i="3"/>
  <c r="L292" i="3"/>
  <c r="AI291" i="3"/>
  <c r="AH291" i="3" s="1"/>
  <c r="Z291" i="3"/>
  <c r="Y291" i="3"/>
  <c r="X291" i="3"/>
  <c r="W291" i="3"/>
  <c r="V291" i="3"/>
  <c r="U291" i="3"/>
  <c r="T291" i="3"/>
  <c r="S291" i="3"/>
  <c r="R291" i="3"/>
  <c r="Q291" i="3"/>
  <c r="P291" i="3"/>
  <c r="O291" i="3"/>
  <c r="N291" i="3"/>
  <c r="M291" i="3"/>
  <c r="L291" i="3"/>
  <c r="AI290" i="3"/>
  <c r="AH290" i="3"/>
  <c r="Z290" i="3"/>
  <c r="Y290" i="3"/>
  <c r="X290" i="3"/>
  <c r="W290" i="3"/>
  <c r="V290" i="3"/>
  <c r="U290" i="3"/>
  <c r="T290" i="3"/>
  <c r="S290" i="3"/>
  <c r="R290" i="3"/>
  <c r="Q290" i="3"/>
  <c r="P290" i="3"/>
  <c r="O290" i="3"/>
  <c r="N290" i="3"/>
  <c r="M290" i="3"/>
  <c r="L290" i="3"/>
  <c r="AI289" i="3"/>
  <c r="AH289" i="3" s="1"/>
  <c r="Z289" i="3"/>
  <c r="Y289" i="3"/>
  <c r="X289" i="3"/>
  <c r="W289" i="3"/>
  <c r="V289" i="3"/>
  <c r="U289" i="3"/>
  <c r="T289" i="3"/>
  <c r="S289" i="3"/>
  <c r="R289" i="3"/>
  <c r="Q289" i="3"/>
  <c r="P289" i="3"/>
  <c r="O289" i="3"/>
  <c r="N289" i="3"/>
  <c r="M289" i="3"/>
  <c r="L289" i="3"/>
  <c r="AI288" i="3"/>
  <c r="AH288" i="3" s="1"/>
  <c r="Z288" i="3"/>
  <c r="Y288" i="3"/>
  <c r="X288" i="3"/>
  <c r="W288" i="3"/>
  <c r="V288" i="3"/>
  <c r="U288" i="3"/>
  <c r="T288" i="3"/>
  <c r="S288" i="3"/>
  <c r="R288" i="3"/>
  <c r="Q288" i="3"/>
  <c r="P288" i="3"/>
  <c r="O288" i="3"/>
  <c r="N288" i="3"/>
  <c r="M288" i="3"/>
  <c r="L288" i="3"/>
  <c r="AI287" i="3"/>
  <c r="AH287" i="3" s="1"/>
  <c r="Z287" i="3"/>
  <c r="Y287" i="3"/>
  <c r="X287" i="3"/>
  <c r="W287" i="3"/>
  <c r="V287" i="3"/>
  <c r="U287" i="3"/>
  <c r="T287" i="3"/>
  <c r="S287" i="3"/>
  <c r="R287" i="3"/>
  <c r="Q287" i="3"/>
  <c r="P287" i="3"/>
  <c r="O287" i="3"/>
  <c r="N287" i="3"/>
  <c r="M287" i="3"/>
  <c r="L287" i="3"/>
  <c r="AI286" i="3"/>
  <c r="AH286" i="3" s="1"/>
  <c r="Z286" i="3"/>
  <c r="Y286" i="3"/>
  <c r="X286" i="3"/>
  <c r="W286" i="3"/>
  <c r="V286" i="3"/>
  <c r="U286" i="3"/>
  <c r="T286" i="3"/>
  <c r="S286" i="3"/>
  <c r="R286" i="3"/>
  <c r="Q286" i="3"/>
  <c r="P286" i="3"/>
  <c r="O286" i="3"/>
  <c r="N286" i="3"/>
  <c r="M286" i="3"/>
  <c r="L286" i="3"/>
  <c r="AI285" i="3"/>
  <c r="AH285" i="3" s="1"/>
  <c r="Z285" i="3"/>
  <c r="Y285" i="3"/>
  <c r="X285" i="3"/>
  <c r="W285" i="3"/>
  <c r="V285" i="3"/>
  <c r="U285" i="3"/>
  <c r="T285" i="3"/>
  <c r="S285" i="3"/>
  <c r="R285" i="3"/>
  <c r="Q285" i="3"/>
  <c r="P285" i="3"/>
  <c r="O285" i="3"/>
  <c r="N285" i="3"/>
  <c r="M285" i="3"/>
  <c r="L285" i="3"/>
  <c r="AI284" i="3"/>
  <c r="AH284" i="3" s="1"/>
  <c r="Z284" i="3"/>
  <c r="Y284" i="3"/>
  <c r="X284" i="3"/>
  <c r="W284" i="3"/>
  <c r="V284" i="3"/>
  <c r="U284" i="3"/>
  <c r="T284" i="3"/>
  <c r="S284" i="3"/>
  <c r="R284" i="3"/>
  <c r="Q284" i="3"/>
  <c r="P284" i="3"/>
  <c r="O284" i="3"/>
  <c r="N284" i="3"/>
  <c r="M284" i="3"/>
  <c r="L284" i="3"/>
  <c r="AI283" i="3"/>
  <c r="AH283" i="3" s="1"/>
  <c r="Z283" i="3"/>
  <c r="Y283" i="3"/>
  <c r="X283" i="3"/>
  <c r="W283" i="3"/>
  <c r="V283" i="3"/>
  <c r="U283" i="3"/>
  <c r="T283" i="3"/>
  <c r="S283" i="3"/>
  <c r="R283" i="3"/>
  <c r="Q283" i="3"/>
  <c r="P283" i="3"/>
  <c r="O283" i="3"/>
  <c r="N283" i="3"/>
  <c r="M283" i="3"/>
  <c r="L283" i="3"/>
  <c r="AI282" i="3"/>
  <c r="AH282" i="3" s="1"/>
  <c r="Z282" i="3"/>
  <c r="Y282" i="3"/>
  <c r="X282" i="3"/>
  <c r="W282" i="3"/>
  <c r="V282" i="3"/>
  <c r="U282" i="3"/>
  <c r="T282" i="3"/>
  <c r="S282" i="3"/>
  <c r="R282" i="3"/>
  <c r="Q282" i="3"/>
  <c r="P282" i="3"/>
  <c r="O282" i="3"/>
  <c r="N282" i="3"/>
  <c r="M282" i="3"/>
  <c r="L282" i="3"/>
  <c r="AI281" i="3"/>
  <c r="AH281" i="3" s="1"/>
  <c r="Z281" i="3"/>
  <c r="Y281" i="3"/>
  <c r="X281" i="3"/>
  <c r="W281" i="3"/>
  <c r="V281" i="3"/>
  <c r="U281" i="3"/>
  <c r="T281" i="3"/>
  <c r="S281" i="3"/>
  <c r="R281" i="3"/>
  <c r="Q281" i="3"/>
  <c r="P281" i="3"/>
  <c r="O281" i="3"/>
  <c r="N281" i="3"/>
  <c r="M281" i="3"/>
  <c r="L281" i="3"/>
  <c r="AI280" i="3"/>
  <c r="AH280" i="3" s="1"/>
  <c r="Z280" i="3"/>
  <c r="Y280" i="3"/>
  <c r="X280" i="3"/>
  <c r="W280" i="3"/>
  <c r="V280" i="3"/>
  <c r="U280" i="3"/>
  <c r="T280" i="3"/>
  <c r="S280" i="3"/>
  <c r="R280" i="3"/>
  <c r="Q280" i="3"/>
  <c r="P280" i="3"/>
  <c r="O280" i="3"/>
  <c r="N280" i="3"/>
  <c r="M280" i="3"/>
  <c r="L280" i="3"/>
  <c r="AI279" i="3"/>
  <c r="AH279" i="3" s="1"/>
  <c r="Z279" i="3"/>
  <c r="Y279" i="3"/>
  <c r="X279" i="3"/>
  <c r="W279" i="3"/>
  <c r="V279" i="3"/>
  <c r="U279" i="3"/>
  <c r="T279" i="3"/>
  <c r="S279" i="3"/>
  <c r="R279" i="3"/>
  <c r="Q279" i="3"/>
  <c r="P279" i="3"/>
  <c r="O279" i="3"/>
  <c r="N279" i="3"/>
  <c r="M279" i="3"/>
  <c r="L279" i="3"/>
  <c r="AI278" i="3"/>
  <c r="AH278" i="3" s="1"/>
  <c r="Z278" i="3"/>
  <c r="Y278" i="3"/>
  <c r="X278" i="3"/>
  <c r="W278" i="3"/>
  <c r="V278" i="3"/>
  <c r="U278" i="3"/>
  <c r="T278" i="3"/>
  <c r="S278" i="3"/>
  <c r="R278" i="3"/>
  <c r="Q278" i="3"/>
  <c r="P278" i="3"/>
  <c r="O278" i="3"/>
  <c r="N278" i="3"/>
  <c r="M278" i="3"/>
  <c r="L278" i="3"/>
  <c r="AI277" i="3"/>
  <c r="AH277" i="3" s="1"/>
  <c r="Z277" i="3"/>
  <c r="Y277" i="3"/>
  <c r="X277" i="3"/>
  <c r="W277" i="3"/>
  <c r="V277" i="3"/>
  <c r="U277" i="3"/>
  <c r="T277" i="3"/>
  <c r="S277" i="3"/>
  <c r="R277" i="3"/>
  <c r="Q277" i="3"/>
  <c r="P277" i="3"/>
  <c r="O277" i="3"/>
  <c r="N277" i="3"/>
  <c r="M277" i="3"/>
  <c r="L277" i="3"/>
  <c r="AI276" i="3"/>
  <c r="AH276" i="3" s="1"/>
  <c r="Z276" i="3"/>
  <c r="Y276" i="3"/>
  <c r="X276" i="3"/>
  <c r="W276" i="3"/>
  <c r="V276" i="3"/>
  <c r="U276" i="3"/>
  <c r="T276" i="3"/>
  <c r="S276" i="3"/>
  <c r="R276" i="3"/>
  <c r="Q276" i="3"/>
  <c r="P276" i="3"/>
  <c r="O276" i="3"/>
  <c r="N276" i="3"/>
  <c r="M276" i="3"/>
  <c r="L276" i="3"/>
  <c r="AI275" i="3"/>
  <c r="AH275" i="3" s="1"/>
  <c r="Z275" i="3"/>
  <c r="Y275" i="3"/>
  <c r="X275" i="3"/>
  <c r="W275" i="3"/>
  <c r="V275" i="3"/>
  <c r="U275" i="3"/>
  <c r="T275" i="3"/>
  <c r="S275" i="3"/>
  <c r="R275" i="3"/>
  <c r="Q275" i="3"/>
  <c r="P275" i="3"/>
  <c r="O275" i="3"/>
  <c r="N275" i="3"/>
  <c r="M275" i="3"/>
  <c r="L275" i="3"/>
  <c r="AI274" i="3"/>
  <c r="AH274" i="3" s="1"/>
  <c r="Z274" i="3"/>
  <c r="Y274" i="3"/>
  <c r="X274" i="3"/>
  <c r="W274" i="3"/>
  <c r="V274" i="3"/>
  <c r="U274" i="3"/>
  <c r="T274" i="3"/>
  <c r="S274" i="3"/>
  <c r="R274" i="3"/>
  <c r="Q274" i="3"/>
  <c r="P274" i="3"/>
  <c r="O274" i="3"/>
  <c r="N274" i="3"/>
  <c r="M274" i="3"/>
  <c r="L274" i="3"/>
  <c r="AI273" i="3"/>
  <c r="AH273" i="3" s="1"/>
  <c r="Z273" i="3"/>
  <c r="Y273" i="3"/>
  <c r="X273" i="3"/>
  <c r="W273" i="3"/>
  <c r="V273" i="3"/>
  <c r="U273" i="3"/>
  <c r="T273" i="3"/>
  <c r="S273" i="3"/>
  <c r="R273" i="3"/>
  <c r="Q273" i="3"/>
  <c r="P273" i="3"/>
  <c r="O273" i="3"/>
  <c r="N273" i="3"/>
  <c r="M273" i="3"/>
  <c r="L273" i="3"/>
  <c r="AI272" i="3"/>
  <c r="AH272" i="3" s="1"/>
  <c r="Z272" i="3"/>
  <c r="Y272" i="3"/>
  <c r="X272" i="3"/>
  <c r="W272" i="3"/>
  <c r="V272" i="3"/>
  <c r="U272" i="3"/>
  <c r="T272" i="3"/>
  <c r="S272" i="3"/>
  <c r="R272" i="3"/>
  <c r="Q272" i="3"/>
  <c r="P272" i="3"/>
  <c r="O272" i="3"/>
  <c r="N272" i="3"/>
  <c r="M272" i="3"/>
  <c r="L272" i="3"/>
  <c r="AI271" i="3"/>
  <c r="AH271" i="3" s="1"/>
  <c r="Z271" i="3"/>
  <c r="Y271" i="3"/>
  <c r="X271" i="3"/>
  <c r="W271" i="3"/>
  <c r="V271" i="3"/>
  <c r="U271" i="3"/>
  <c r="T271" i="3"/>
  <c r="S271" i="3"/>
  <c r="R271" i="3"/>
  <c r="Q271" i="3"/>
  <c r="P271" i="3"/>
  <c r="O271" i="3"/>
  <c r="N271" i="3"/>
  <c r="M271" i="3"/>
  <c r="L271" i="3"/>
  <c r="AI270" i="3"/>
  <c r="AH270" i="3" s="1"/>
  <c r="Z270" i="3"/>
  <c r="Y270" i="3"/>
  <c r="X270" i="3"/>
  <c r="W270" i="3"/>
  <c r="V270" i="3"/>
  <c r="U270" i="3"/>
  <c r="T270" i="3"/>
  <c r="S270" i="3"/>
  <c r="R270" i="3"/>
  <c r="Q270" i="3"/>
  <c r="P270" i="3"/>
  <c r="O270" i="3"/>
  <c r="N270" i="3"/>
  <c r="M270" i="3"/>
  <c r="L270" i="3"/>
  <c r="AI269" i="3"/>
  <c r="AH269" i="3" s="1"/>
  <c r="Z269" i="3"/>
  <c r="Y269" i="3"/>
  <c r="X269" i="3"/>
  <c r="W269" i="3"/>
  <c r="V269" i="3"/>
  <c r="U269" i="3"/>
  <c r="T269" i="3"/>
  <c r="S269" i="3"/>
  <c r="R269" i="3"/>
  <c r="Q269" i="3"/>
  <c r="P269" i="3"/>
  <c r="O269" i="3"/>
  <c r="N269" i="3"/>
  <c r="M269" i="3"/>
  <c r="L269" i="3"/>
  <c r="AI268" i="3"/>
  <c r="AH268" i="3" s="1"/>
  <c r="Z268" i="3"/>
  <c r="Y268" i="3"/>
  <c r="X268" i="3"/>
  <c r="W268" i="3"/>
  <c r="V268" i="3"/>
  <c r="U268" i="3"/>
  <c r="T268" i="3"/>
  <c r="S268" i="3"/>
  <c r="R268" i="3"/>
  <c r="Q268" i="3"/>
  <c r="P268" i="3"/>
  <c r="O268" i="3"/>
  <c r="N268" i="3"/>
  <c r="M268" i="3"/>
  <c r="L268" i="3"/>
  <c r="AI267" i="3"/>
  <c r="AH267" i="3" s="1"/>
  <c r="Z267" i="3"/>
  <c r="Y267" i="3"/>
  <c r="X267" i="3"/>
  <c r="W267" i="3"/>
  <c r="V267" i="3"/>
  <c r="U267" i="3"/>
  <c r="T267" i="3"/>
  <c r="S267" i="3"/>
  <c r="R267" i="3"/>
  <c r="Q267" i="3"/>
  <c r="P267" i="3"/>
  <c r="O267" i="3"/>
  <c r="N267" i="3"/>
  <c r="M267" i="3"/>
  <c r="L267" i="3"/>
  <c r="AI266" i="3"/>
  <c r="AH266" i="3" s="1"/>
  <c r="Z266" i="3"/>
  <c r="Y266" i="3"/>
  <c r="X266" i="3"/>
  <c r="W266" i="3"/>
  <c r="V266" i="3"/>
  <c r="U266" i="3"/>
  <c r="T266" i="3"/>
  <c r="S266" i="3"/>
  <c r="R266" i="3"/>
  <c r="Q266" i="3"/>
  <c r="P266" i="3"/>
  <c r="O266" i="3"/>
  <c r="N266" i="3"/>
  <c r="M266" i="3"/>
  <c r="L266" i="3"/>
  <c r="AI265" i="3"/>
  <c r="AH265" i="3" s="1"/>
  <c r="Z265" i="3"/>
  <c r="Y265" i="3"/>
  <c r="X265" i="3"/>
  <c r="W265" i="3"/>
  <c r="V265" i="3"/>
  <c r="U265" i="3"/>
  <c r="T265" i="3"/>
  <c r="S265" i="3"/>
  <c r="R265" i="3"/>
  <c r="Q265" i="3"/>
  <c r="P265" i="3"/>
  <c r="O265" i="3"/>
  <c r="N265" i="3"/>
  <c r="M265" i="3"/>
  <c r="L265" i="3"/>
  <c r="AI264" i="3"/>
  <c r="AH264" i="3" s="1"/>
  <c r="Z264" i="3"/>
  <c r="Y264" i="3"/>
  <c r="X264" i="3"/>
  <c r="W264" i="3"/>
  <c r="V264" i="3"/>
  <c r="U264" i="3"/>
  <c r="T264" i="3"/>
  <c r="S264" i="3"/>
  <c r="R264" i="3"/>
  <c r="Q264" i="3"/>
  <c r="P264" i="3"/>
  <c r="O264" i="3"/>
  <c r="N264" i="3"/>
  <c r="M264" i="3"/>
  <c r="L264" i="3"/>
  <c r="AI263" i="3"/>
  <c r="AH263" i="3" s="1"/>
  <c r="Z263" i="3"/>
  <c r="Y263" i="3"/>
  <c r="X263" i="3"/>
  <c r="W263" i="3"/>
  <c r="V263" i="3"/>
  <c r="U263" i="3"/>
  <c r="T263" i="3"/>
  <c r="S263" i="3"/>
  <c r="R263" i="3"/>
  <c r="Q263" i="3"/>
  <c r="P263" i="3"/>
  <c r="O263" i="3"/>
  <c r="N263" i="3"/>
  <c r="M263" i="3"/>
  <c r="L263" i="3"/>
  <c r="AI262" i="3"/>
  <c r="AH262" i="3" s="1"/>
  <c r="Z262" i="3"/>
  <c r="Y262" i="3"/>
  <c r="X262" i="3"/>
  <c r="W262" i="3"/>
  <c r="V262" i="3"/>
  <c r="U262" i="3"/>
  <c r="T262" i="3"/>
  <c r="S262" i="3"/>
  <c r="R262" i="3"/>
  <c r="Q262" i="3"/>
  <c r="P262" i="3"/>
  <c r="O262" i="3"/>
  <c r="N262" i="3"/>
  <c r="M262" i="3"/>
  <c r="L262" i="3"/>
  <c r="AI261" i="3"/>
  <c r="AH261" i="3" s="1"/>
  <c r="Z261" i="3"/>
  <c r="Y261" i="3"/>
  <c r="X261" i="3"/>
  <c r="W261" i="3"/>
  <c r="V261" i="3"/>
  <c r="U261" i="3"/>
  <c r="T261" i="3"/>
  <c r="S261" i="3"/>
  <c r="R261" i="3"/>
  <c r="Q261" i="3"/>
  <c r="P261" i="3"/>
  <c r="O261" i="3"/>
  <c r="N261" i="3"/>
  <c r="M261" i="3"/>
  <c r="L261" i="3"/>
  <c r="AI260" i="3"/>
  <c r="AH260" i="3" s="1"/>
  <c r="Z260" i="3"/>
  <c r="Y260" i="3"/>
  <c r="X260" i="3"/>
  <c r="W260" i="3"/>
  <c r="V260" i="3"/>
  <c r="U260" i="3"/>
  <c r="T260" i="3"/>
  <c r="S260" i="3"/>
  <c r="R260" i="3"/>
  <c r="Q260" i="3"/>
  <c r="P260" i="3"/>
  <c r="O260" i="3"/>
  <c r="N260" i="3"/>
  <c r="M260" i="3"/>
  <c r="L260" i="3"/>
  <c r="AI259" i="3"/>
  <c r="AH259" i="3" s="1"/>
  <c r="Z259" i="3"/>
  <c r="Y259" i="3"/>
  <c r="X259" i="3"/>
  <c r="W259" i="3"/>
  <c r="V259" i="3"/>
  <c r="U259" i="3"/>
  <c r="T259" i="3"/>
  <c r="S259" i="3"/>
  <c r="R259" i="3"/>
  <c r="Q259" i="3"/>
  <c r="P259" i="3"/>
  <c r="O259" i="3"/>
  <c r="N259" i="3"/>
  <c r="M259" i="3"/>
  <c r="L259" i="3"/>
  <c r="AI258" i="3"/>
  <c r="AH258" i="3" s="1"/>
  <c r="Z258" i="3"/>
  <c r="Y258" i="3"/>
  <c r="X258" i="3"/>
  <c r="W258" i="3"/>
  <c r="V258" i="3"/>
  <c r="U258" i="3"/>
  <c r="T258" i="3"/>
  <c r="S258" i="3"/>
  <c r="R258" i="3"/>
  <c r="Q258" i="3"/>
  <c r="P258" i="3"/>
  <c r="O258" i="3"/>
  <c r="N258" i="3"/>
  <c r="M258" i="3"/>
  <c r="L258" i="3"/>
  <c r="AI257" i="3"/>
  <c r="AH257" i="3" s="1"/>
  <c r="Z257" i="3"/>
  <c r="Y257" i="3"/>
  <c r="X257" i="3"/>
  <c r="W257" i="3"/>
  <c r="V257" i="3"/>
  <c r="U257" i="3"/>
  <c r="T257" i="3"/>
  <c r="S257" i="3"/>
  <c r="R257" i="3"/>
  <c r="Q257" i="3"/>
  <c r="P257" i="3"/>
  <c r="O257" i="3"/>
  <c r="N257" i="3"/>
  <c r="M257" i="3"/>
  <c r="L257" i="3"/>
  <c r="AI256" i="3"/>
  <c r="AH256" i="3" s="1"/>
  <c r="Z256" i="3"/>
  <c r="Y256" i="3"/>
  <c r="X256" i="3"/>
  <c r="W256" i="3"/>
  <c r="V256" i="3"/>
  <c r="U256" i="3"/>
  <c r="T256" i="3"/>
  <c r="S256" i="3"/>
  <c r="R256" i="3"/>
  <c r="Q256" i="3"/>
  <c r="P256" i="3"/>
  <c r="O256" i="3"/>
  <c r="N256" i="3"/>
  <c r="M256" i="3"/>
  <c r="L256" i="3"/>
  <c r="AI255" i="3"/>
  <c r="AH255" i="3" s="1"/>
  <c r="Z255" i="3"/>
  <c r="Y255" i="3"/>
  <c r="X255" i="3"/>
  <c r="W255" i="3"/>
  <c r="V255" i="3"/>
  <c r="U255" i="3"/>
  <c r="T255" i="3"/>
  <c r="S255" i="3"/>
  <c r="R255" i="3"/>
  <c r="Q255" i="3"/>
  <c r="P255" i="3"/>
  <c r="O255" i="3"/>
  <c r="N255" i="3"/>
  <c r="M255" i="3"/>
  <c r="L255" i="3"/>
  <c r="AI254" i="3"/>
  <c r="AH254" i="3" s="1"/>
  <c r="Z254" i="3"/>
  <c r="Y254" i="3"/>
  <c r="X254" i="3"/>
  <c r="W254" i="3"/>
  <c r="V254" i="3"/>
  <c r="U254" i="3"/>
  <c r="T254" i="3"/>
  <c r="S254" i="3"/>
  <c r="R254" i="3"/>
  <c r="Q254" i="3"/>
  <c r="P254" i="3"/>
  <c r="O254" i="3"/>
  <c r="N254" i="3"/>
  <c r="M254" i="3"/>
  <c r="L254" i="3"/>
  <c r="AI253" i="3"/>
  <c r="AH253" i="3" s="1"/>
  <c r="Z253" i="3"/>
  <c r="Y253" i="3"/>
  <c r="X253" i="3"/>
  <c r="W253" i="3"/>
  <c r="V253" i="3"/>
  <c r="U253" i="3"/>
  <c r="T253" i="3"/>
  <c r="S253" i="3"/>
  <c r="R253" i="3"/>
  <c r="Q253" i="3"/>
  <c r="P253" i="3"/>
  <c r="O253" i="3"/>
  <c r="N253" i="3"/>
  <c r="M253" i="3"/>
  <c r="L253" i="3"/>
  <c r="AI252" i="3"/>
  <c r="AH252" i="3" s="1"/>
  <c r="Z252" i="3"/>
  <c r="Y252" i="3"/>
  <c r="X252" i="3"/>
  <c r="W252" i="3"/>
  <c r="V252" i="3"/>
  <c r="U252" i="3"/>
  <c r="T252" i="3"/>
  <c r="S252" i="3"/>
  <c r="R252" i="3"/>
  <c r="Q252" i="3"/>
  <c r="P252" i="3"/>
  <c r="O252" i="3"/>
  <c r="N252" i="3"/>
  <c r="M252" i="3"/>
  <c r="L252" i="3"/>
  <c r="AI251" i="3"/>
  <c r="AH251" i="3" s="1"/>
  <c r="Z251" i="3"/>
  <c r="Y251" i="3"/>
  <c r="X251" i="3"/>
  <c r="W251" i="3"/>
  <c r="V251" i="3"/>
  <c r="U251" i="3"/>
  <c r="T251" i="3"/>
  <c r="S251" i="3"/>
  <c r="R251" i="3"/>
  <c r="Q251" i="3"/>
  <c r="P251" i="3"/>
  <c r="O251" i="3"/>
  <c r="N251" i="3"/>
  <c r="M251" i="3"/>
  <c r="L251" i="3"/>
  <c r="AI250" i="3"/>
  <c r="AH250" i="3" s="1"/>
  <c r="Z250" i="3"/>
  <c r="Y250" i="3"/>
  <c r="X250" i="3"/>
  <c r="W250" i="3"/>
  <c r="V250" i="3"/>
  <c r="U250" i="3"/>
  <c r="T250" i="3"/>
  <c r="S250" i="3"/>
  <c r="R250" i="3"/>
  <c r="Q250" i="3"/>
  <c r="P250" i="3"/>
  <c r="O250" i="3"/>
  <c r="N250" i="3"/>
  <c r="M250" i="3"/>
  <c r="L250" i="3"/>
  <c r="AI249" i="3"/>
  <c r="AH249" i="3" s="1"/>
  <c r="Z249" i="3"/>
  <c r="Y249" i="3"/>
  <c r="X249" i="3"/>
  <c r="W249" i="3"/>
  <c r="V249" i="3"/>
  <c r="U249" i="3"/>
  <c r="T249" i="3"/>
  <c r="S249" i="3"/>
  <c r="R249" i="3"/>
  <c r="Q249" i="3"/>
  <c r="P249" i="3"/>
  <c r="O249" i="3"/>
  <c r="N249" i="3"/>
  <c r="M249" i="3"/>
  <c r="L249" i="3"/>
  <c r="AI248" i="3"/>
  <c r="AH248" i="3" s="1"/>
  <c r="Z248" i="3"/>
  <c r="Y248" i="3"/>
  <c r="X248" i="3"/>
  <c r="W248" i="3"/>
  <c r="V248" i="3"/>
  <c r="U248" i="3"/>
  <c r="T248" i="3"/>
  <c r="S248" i="3"/>
  <c r="R248" i="3"/>
  <c r="Q248" i="3"/>
  <c r="P248" i="3"/>
  <c r="O248" i="3"/>
  <c r="N248" i="3"/>
  <c r="M248" i="3"/>
  <c r="L248" i="3"/>
  <c r="AI247" i="3"/>
  <c r="AH247" i="3" s="1"/>
  <c r="Z247" i="3"/>
  <c r="Y247" i="3"/>
  <c r="X247" i="3"/>
  <c r="W247" i="3"/>
  <c r="V247" i="3"/>
  <c r="U247" i="3"/>
  <c r="T247" i="3"/>
  <c r="S247" i="3"/>
  <c r="R247" i="3"/>
  <c r="Q247" i="3"/>
  <c r="P247" i="3"/>
  <c r="O247" i="3"/>
  <c r="N247" i="3"/>
  <c r="M247" i="3"/>
  <c r="L247" i="3"/>
  <c r="AI246" i="3"/>
  <c r="AH246" i="3" s="1"/>
  <c r="Z246" i="3"/>
  <c r="Y246" i="3"/>
  <c r="X246" i="3"/>
  <c r="W246" i="3"/>
  <c r="V246" i="3"/>
  <c r="U246" i="3"/>
  <c r="T246" i="3"/>
  <c r="S246" i="3"/>
  <c r="R246" i="3"/>
  <c r="Q246" i="3"/>
  <c r="P246" i="3"/>
  <c r="O246" i="3"/>
  <c r="N246" i="3"/>
  <c r="M246" i="3"/>
  <c r="L246" i="3"/>
  <c r="AI245" i="3"/>
  <c r="AH245" i="3" s="1"/>
  <c r="Z245" i="3"/>
  <c r="Y245" i="3"/>
  <c r="X245" i="3"/>
  <c r="W245" i="3"/>
  <c r="V245" i="3"/>
  <c r="U245" i="3"/>
  <c r="T245" i="3"/>
  <c r="S245" i="3"/>
  <c r="R245" i="3"/>
  <c r="Q245" i="3"/>
  <c r="P245" i="3"/>
  <c r="O245" i="3"/>
  <c r="N245" i="3"/>
  <c r="M245" i="3"/>
  <c r="L245" i="3"/>
  <c r="AI244" i="3"/>
  <c r="AH244" i="3" s="1"/>
  <c r="Z244" i="3"/>
  <c r="Y244" i="3"/>
  <c r="X244" i="3"/>
  <c r="W244" i="3"/>
  <c r="V244" i="3"/>
  <c r="U244" i="3"/>
  <c r="T244" i="3"/>
  <c r="S244" i="3"/>
  <c r="R244" i="3"/>
  <c r="Q244" i="3"/>
  <c r="P244" i="3"/>
  <c r="O244" i="3"/>
  <c r="N244" i="3"/>
  <c r="M244" i="3"/>
  <c r="L244" i="3"/>
  <c r="AI243" i="3"/>
  <c r="AH243" i="3" s="1"/>
  <c r="Z243" i="3"/>
  <c r="Y243" i="3"/>
  <c r="X243" i="3"/>
  <c r="W243" i="3"/>
  <c r="V243" i="3"/>
  <c r="U243" i="3"/>
  <c r="T243" i="3"/>
  <c r="S243" i="3"/>
  <c r="R243" i="3"/>
  <c r="Q243" i="3"/>
  <c r="P243" i="3"/>
  <c r="O243" i="3"/>
  <c r="N243" i="3"/>
  <c r="M243" i="3"/>
  <c r="L243" i="3"/>
  <c r="AI242" i="3"/>
  <c r="AH242" i="3" s="1"/>
  <c r="Z242" i="3"/>
  <c r="Y242" i="3"/>
  <c r="X242" i="3"/>
  <c r="W242" i="3"/>
  <c r="V242" i="3"/>
  <c r="U242" i="3"/>
  <c r="T242" i="3"/>
  <c r="S242" i="3"/>
  <c r="R242" i="3"/>
  <c r="Q242" i="3"/>
  <c r="P242" i="3"/>
  <c r="O242" i="3"/>
  <c r="N242" i="3"/>
  <c r="M242" i="3"/>
  <c r="L242" i="3"/>
  <c r="AI241" i="3"/>
  <c r="AH241" i="3" s="1"/>
  <c r="Z241" i="3"/>
  <c r="Y241" i="3"/>
  <c r="X241" i="3"/>
  <c r="W241" i="3"/>
  <c r="V241" i="3"/>
  <c r="U241" i="3"/>
  <c r="T241" i="3"/>
  <c r="S241" i="3"/>
  <c r="R241" i="3"/>
  <c r="Q241" i="3"/>
  <c r="P241" i="3"/>
  <c r="O241" i="3"/>
  <c r="N241" i="3"/>
  <c r="M241" i="3"/>
  <c r="L241" i="3"/>
  <c r="AI240" i="3"/>
  <c r="AH240" i="3" s="1"/>
  <c r="Z240" i="3"/>
  <c r="Y240" i="3"/>
  <c r="X240" i="3"/>
  <c r="W240" i="3"/>
  <c r="V240" i="3"/>
  <c r="U240" i="3"/>
  <c r="T240" i="3"/>
  <c r="S240" i="3"/>
  <c r="R240" i="3"/>
  <c r="Q240" i="3"/>
  <c r="P240" i="3"/>
  <c r="O240" i="3"/>
  <c r="N240" i="3"/>
  <c r="M240" i="3"/>
  <c r="L240" i="3"/>
  <c r="AI239" i="3"/>
  <c r="AH239" i="3" s="1"/>
  <c r="Z239" i="3"/>
  <c r="Y239" i="3"/>
  <c r="X239" i="3"/>
  <c r="W239" i="3"/>
  <c r="V239" i="3"/>
  <c r="U239" i="3"/>
  <c r="T239" i="3"/>
  <c r="S239" i="3"/>
  <c r="R239" i="3"/>
  <c r="Q239" i="3"/>
  <c r="P239" i="3"/>
  <c r="O239" i="3"/>
  <c r="N239" i="3"/>
  <c r="M239" i="3"/>
  <c r="L239" i="3"/>
  <c r="AI238" i="3"/>
  <c r="AH238" i="3" s="1"/>
  <c r="Z238" i="3"/>
  <c r="Y238" i="3"/>
  <c r="X238" i="3"/>
  <c r="W238" i="3"/>
  <c r="V238" i="3"/>
  <c r="U238" i="3"/>
  <c r="T238" i="3"/>
  <c r="S238" i="3"/>
  <c r="R238" i="3"/>
  <c r="Q238" i="3"/>
  <c r="P238" i="3"/>
  <c r="O238" i="3"/>
  <c r="N238" i="3"/>
  <c r="M238" i="3"/>
  <c r="L238" i="3"/>
  <c r="AI237" i="3"/>
  <c r="AH237" i="3" s="1"/>
  <c r="Z237" i="3"/>
  <c r="Y237" i="3"/>
  <c r="X237" i="3"/>
  <c r="W237" i="3"/>
  <c r="V237" i="3"/>
  <c r="U237" i="3"/>
  <c r="T237" i="3"/>
  <c r="S237" i="3"/>
  <c r="R237" i="3"/>
  <c r="Q237" i="3"/>
  <c r="P237" i="3"/>
  <c r="O237" i="3"/>
  <c r="N237" i="3"/>
  <c r="M237" i="3"/>
  <c r="L237" i="3"/>
  <c r="AI236" i="3"/>
  <c r="AH236" i="3" s="1"/>
  <c r="Z236" i="3"/>
  <c r="Y236" i="3"/>
  <c r="X236" i="3"/>
  <c r="W236" i="3"/>
  <c r="V236" i="3"/>
  <c r="U236" i="3"/>
  <c r="T236" i="3"/>
  <c r="S236" i="3"/>
  <c r="R236" i="3"/>
  <c r="Q236" i="3"/>
  <c r="P236" i="3"/>
  <c r="O236" i="3"/>
  <c r="N236" i="3"/>
  <c r="M236" i="3"/>
  <c r="L236" i="3"/>
  <c r="AI235" i="3"/>
  <c r="AH235" i="3" s="1"/>
  <c r="Z235" i="3"/>
  <c r="Y235" i="3"/>
  <c r="X235" i="3"/>
  <c r="W235" i="3"/>
  <c r="V235" i="3"/>
  <c r="U235" i="3"/>
  <c r="T235" i="3"/>
  <c r="S235" i="3"/>
  <c r="R235" i="3"/>
  <c r="Q235" i="3"/>
  <c r="P235" i="3"/>
  <c r="O235" i="3"/>
  <c r="N235" i="3"/>
  <c r="M235" i="3"/>
  <c r="L235" i="3"/>
  <c r="AI234" i="3"/>
  <c r="AH234" i="3" s="1"/>
  <c r="Z234" i="3"/>
  <c r="Y234" i="3"/>
  <c r="X234" i="3"/>
  <c r="W234" i="3"/>
  <c r="V234" i="3"/>
  <c r="U234" i="3"/>
  <c r="T234" i="3"/>
  <c r="S234" i="3"/>
  <c r="R234" i="3"/>
  <c r="Q234" i="3"/>
  <c r="P234" i="3"/>
  <c r="O234" i="3"/>
  <c r="N234" i="3"/>
  <c r="M234" i="3"/>
  <c r="L234" i="3"/>
  <c r="AI233" i="3"/>
  <c r="AH233" i="3" s="1"/>
  <c r="Z233" i="3"/>
  <c r="Y233" i="3"/>
  <c r="X233" i="3"/>
  <c r="W233" i="3"/>
  <c r="V233" i="3"/>
  <c r="U233" i="3"/>
  <c r="T233" i="3"/>
  <c r="S233" i="3"/>
  <c r="R233" i="3"/>
  <c r="Q233" i="3"/>
  <c r="P233" i="3"/>
  <c r="O233" i="3"/>
  <c r="N233" i="3"/>
  <c r="M233" i="3"/>
  <c r="L233" i="3"/>
  <c r="AI232" i="3"/>
  <c r="AH232" i="3" s="1"/>
  <c r="Z232" i="3"/>
  <c r="Y232" i="3"/>
  <c r="X232" i="3"/>
  <c r="W232" i="3"/>
  <c r="V232" i="3"/>
  <c r="U232" i="3"/>
  <c r="T232" i="3"/>
  <c r="S232" i="3"/>
  <c r="R232" i="3"/>
  <c r="Q232" i="3"/>
  <c r="P232" i="3"/>
  <c r="O232" i="3"/>
  <c r="N232" i="3"/>
  <c r="M232" i="3"/>
  <c r="L232" i="3"/>
  <c r="AI231" i="3"/>
  <c r="AH231" i="3" s="1"/>
  <c r="Z231" i="3"/>
  <c r="Y231" i="3"/>
  <c r="X231" i="3"/>
  <c r="W231" i="3"/>
  <c r="V231" i="3"/>
  <c r="U231" i="3"/>
  <c r="T231" i="3"/>
  <c r="S231" i="3"/>
  <c r="R231" i="3"/>
  <c r="Q231" i="3"/>
  <c r="P231" i="3"/>
  <c r="O231" i="3"/>
  <c r="N231" i="3"/>
  <c r="M231" i="3"/>
  <c r="L231" i="3"/>
  <c r="AI230" i="3"/>
  <c r="AH230" i="3" s="1"/>
  <c r="Z230" i="3"/>
  <c r="Y230" i="3"/>
  <c r="X230" i="3"/>
  <c r="W230" i="3"/>
  <c r="V230" i="3"/>
  <c r="U230" i="3"/>
  <c r="T230" i="3"/>
  <c r="S230" i="3"/>
  <c r="R230" i="3"/>
  <c r="Q230" i="3"/>
  <c r="P230" i="3"/>
  <c r="O230" i="3"/>
  <c r="N230" i="3"/>
  <c r="M230" i="3"/>
  <c r="L230" i="3"/>
  <c r="AI229" i="3"/>
  <c r="AH229" i="3" s="1"/>
  <c r="Z229" i="3"/>
  <c r="Y229" i="3"/>
  <c r="X229" i="3"/>
  <c r="W229" i="3"/>
  <c r="V229" i="3"/>
  <c r="U229" i="3"/>
  <c r="T229" i="3"/>
  <c r="S229" i="3"/>
  <c r="R229" i="3"/>
  <c r="Q229" i="3"/>
  <c r="P229" i="3"/>
  <c r="O229" i="3"/>
  <c r="N229" i="3"/>
  <c r="M229" i="3"/>
  <c r="L229" i="3"/>
  <c r="AI228" i="3"/>
  <c r="AH228" i="3"/>
  <c r="Z228" i="3"/>
  <c r="Y228" i="3"/>
  <c r="X228" i="3"/>
  <c r="W228" i="3"/>
  <c r="V228" i="3"/>
  <c r="U228" i="3"/>
  <c r="T228" i="3"/>
  <c r="S228" i="3"/>
  <c r="R228" i="3"/>
  <c r="Q228" i="3"/>
  <c r="P228" i="3"/>
  <c r="O228" i="3"/>
  <c r="N228" i="3"/>
  <c r="M228" i="3"/>
  <c r="L228" i="3"/>
  <c r="AI227" i="3"/>
  <c r="AH227" i="3" s="1"/>
  <c r="Z227" i="3"/>
  <c r="Y227" i="3"/>
  <c r="X227" i="3"/>
  <c r="W227" i="3"/>
  <c r="V227" i="3"/>
  <c r="U227" i="3"/>
  <c r="T227" i="3"/>
  <c r="S227" i="3"/>
  <c r="R227" i="3"/>
  <c r="Q227" i="3"/>
  <c r="P227" i="3"/>
  <c r="O227" i="3"/>
  <c r="N227" i="3"/>
  <c r="M227" i="3"/>
  <c r="L227" i="3"/>
  <c r="AI226" i="3"/>
  <c r="AH226" i="3" s="1"/>
  <c r="Z226" i="3"/>
  <c r="Y226" i="3"/>
  <c r="X226" i="3"/>
  <c r="W226" i="3"/>
  <c r="V226" i="3"/>
  <c r="U226" i="3"/>
  <c r="T226" i="3"/>
  <c r="S226" i="3"/>
  <c r="R226" i="3"/>
  <c r="Q226" i="3"/>
  <c r="P226" i="3"/>
  <c r="O226" i="3"/>
  <c r="N226" i="3"/>
  <c r="M226" i="3"/>
  <c r="L226" i="3"/>
  <c r="AI225" i="3"/>
  <c r="AH225" i="3" s="1"/>
  <c r="Z225" i="3"/>
  <c r="Y225" i="3"/>
  <c r="X225" i="3"/>
  <c r="W225" i="3"/>
  <c r="V225" i="3"/>
  <c r="U225" i="3"/>
  <c r="T225" i="3"/>
  <c r="S225" i="3"/>
  <c r="R225" i="3"/>
  <c r="Q225" i="3"/>
  <c r="P225" i="3"/>
  <c r="O225" i="3"/>
  <c r="N225" i="3"/>
  <c r="M225" i="3"/>
  <c r="L225" i="3"/>
  <c r="AI224" i="3"/>
  <c r="AH224" i="3" s="1"/>
  <c r="Z224" i="3"/>
  <c r="Y224" i="3"/>
  <c r="X224" i="3"/>
  <c r="W224" i="3"/>
  <c r="V224" i="3"/>
  <c r="U224" i="3"/>
  <c r="T224" i="3"/>
  <c r="S224" i="3"/>
  <c r="R224" i="3"/>
  <c r="Q224" i="3"/>
  <c r="P224" i="3"/>
  <c r="O224" i="3"/>
  <c r="N224" i="3"/>
  <c r="M224" i="3"/>
  <c r="L224" i="3"/>
  <c r="AI223" i="3"/>
  <c r="AH223" i="3" s="1"/>
  <c r="Z223" i="3"/>
  <c r="Y223" i="3"/>
  <c r="X223" i="3"/>
  <c r="W223" i="3"/>
  <c r="V223" i="3"/>
  <c r="U223" i="3"/>
  <c r="T223" i="3"/>
  <c r="S223" i="3"/>
  <c r="R223" i="3"/>
  <c r="Q223" i="3"/>
  <c r="P223" i="3"/>
  <c r="O223" i="3"/>
  <c r="N223" i="3"/>
  <c r="M223" i="3"/>
  <c r="L223" i="3"/>
  <c r="AI222" i="3"/>
  <c r="AH222" i="3" s="1"/>
  <c r="Z222" i="3"/>
  <c r="Y222" i="3"/>
  <c r="X222" i="3"/>
  <c r="W222" i="3"/>
  <c r="V222" i="3"/>
  <c r="U222" i="3"/>
  <c r="T222" i="3"/>
  <c r="S222" i="3"/>
  <c r="R222" i="3"/>
  <c r="Q222" i="3"/>
  <c r="P222" i="3"/>
  <c r="O222" i="3"/>
  <c r="N222" i="3"/>
  <c r="M222" i="3"/>
  <c r="L222" i="3"/>
  <c r="AI221" i="3"/>
  <c r="AH221" i="3" s="1"/>
  <c r="Z221" i="3"/>
  <c r="Y221" i="3"/>
  <c r="X221" i="3"/>
  <c r="W221" i="3"/>
  <c r="V221" i="3"/>
  <c r="U221" i="3"/>
  <c r="T221" i="3"/>
  <c r="S221" i="3"/>
  <c r="R221" i="3"/>
  <c r="Q221" i="3"/>
  <c r="P221" i="3"/>
  <c r="O221" i="3"/>
  <c r="N221" i="3"/>
  <c r="M221" i="3"/>
  <c r="L221" i="3"/>
  <c r="AI220" i="3"/>
  <c r="AH220" i="3" s="1"/>
  <c r="Z220" i="3"/>
  <c r="Y220" i="3"/>
  <c r="X220" i="3"/>
  <c r="W220" i="3"/>
  <c r="V220" i="3"/>
  <c r="U220" i="3"/>
  <c r="T220" i="3"/>
  <c r="S220" i="3"/>
  <c r="R220" i="3"/>
  <c r="Q220" i="3"/>
  <c r="P220" i="3"/>
  <c r="O220" i="3"/>
  <c r="N220" i="3"/>
  <c r="M220" i="3"/>
  <c r="L220" i="3"/>
  <c r="AI219" i="3"/>
  <c r="AH219" i="3" s="1"/>
  <c r="Z219" i="3"/>
  <c r="Y219" i="3"/>
  <c r="X219" i="3"/>
  <c r="W219" i="3"/>
  <c r="V219" i="3"/>
  <c r="U219" i="3"/>
  <c r="T219" i="3"/>
  <c r="S219" i="3"/>
  <c r="R219" i="3"/>
  <c r="Q219" i="3"/>
  <c r="P219" i="3"/>
  <c r="O219" i="3"/>
  <c r="N219" i="3"/>
  <c r="M219" i="3"/>
  <c r="L219" i="3"/>
  <c r="AI218" i="3"/>
  <c r="AH218" i="3" s="1"/>
  <c r="Z218" i="3"/>
  <c r="Y218" i="3"/>
  <c r="X218" i="3"/>
  <c r="W218" i="3"/>
  <c r="V218" i="3"/>
  <c r="U218" i="3"/>
  <c r="T218" i="3"/>
  <c r="S218" i="3"/>
  <c r="R218" i="3"/>
  <c r="Q218" i="3"/>
  <c r="P218" i="3"/>
  <c r="O218" i="3"/>
  <c r="N218" i="3"/>
  <c r="M218" i="3"/>
  <c r="L218" i="3"/>
  <c r="AI217" i="3"/>
  <c r="AH217" i="3" s="1"/>
  <c r="Z217" i="3"/>
  <c r="Y217" i="3"/>
  <c r="X217" i="3"/>
  <c r="W217" i="3"/>
  <c r="V217" i="3"/>
  <c r="U217" i="3"/>
  <c r="T217" i="3"/>
  <c r="S217" i="3"/>
  <c r="R217" i="3"/>
  <c r="Q217" i="3"/>
  <c r="P217" i="3"/>
  <c r="O217" i="3"/>
  <c r="N217" i="3"/>
  <c r="M217" i="3"/>
  <c r="L217" i="3"/>
  <c r="AI216" i="3"/>
  <c r="AH216" i="3" s="1"/>
  <c r="Z216" i="3"/>
  <c r="Y216" i="3"/>
  <c r="X216" i="3"/>
  <c r="W216" i="3"/>
  <c r="V216" i="3"/>
  <c r="U216" i="3"/>
  <c r="T216" i="3"/>
  <c r="S216" i="3"/>
  <c r="R216" i="3"/>
  <c r="Q216" i="3"/>
  <c r="P216" i="3"/>
  <c r="O216" i="3"/>
  <c r="N216" i="3"/>
  <c r="M216" i="3"/>
  <c r="L216" i="3"/>
  <c r="AI215" i="3"/>
  <c r="AH215" i="3" s="1"/>
  <c r="Z215" i="3"/>
  <c r="Y215" i="3"/>
  <c r="X215" i="3"/>
  <c r="W215" i="3"/>
  <c r="V215" i="3"/>
  <c r="U215" i="3"/>
  <c r="T215" i="3"/>
  <c r="S215" i="3"/>
  <c r="R215" i="3"/>
  <c r="Q215" i="3"/>
  <c r="P215" i="3"/>
  <c r="O215" i="3"/>
  <c r="N215" i="3"/>
  <c r="M215" i="3"/>
  <c r="L215" i="3"/>
  <c r="AI214" i="3"/>
  <c r="AH214" i="3" s="1"/>
  <c r="Z214" i="3"/>
  <c r="Y214" i="3"/>
  <c r="X214" i="3"/>
  <c r="W214" i="3"/>
  <c r="V214" i="3"/>
  <c r="U214" i="3"/>
  <c r="T214" i="3"/>
  <c r="S214" i="3"/>
  <c r="R214" i="3"/>
  <c r="Q214" i="3"/>
  <c r="P214" i="3"/>
  <c r="O214" i="3"/>
  <c r="N214" i="3"/>
  <c r="M214" i="3"/>
  <c r="L214" i="3"/>
  <c r="AI213" i="3"/>
  <c r="AH213" i="3" s="1"/>
  <c r="Z213" i="3"/>
  <c r="Y213" i="3"/>
  <c r="X213" i="3"/>
  <c r="W213" i="3"/>
  <c r="V213" i="3"/>
  <c r="U213" i="3"/>
  <c r="T213" i="3"/>
  <c r="S213" i="3"/>
  <c r="R213" i="3"/>
  <c r="Q213" i="3"/>
  <c r="P213" i="3"/>
  <c r="O213" i="3"/>
  <c r="N213" i="3"/>
  <c r="M213" i="3"/>
  <c r="L213" i="3"/>
  <c r="AI212" i="3"/>
  <c r="AH212" i="3" s="1"/>
  <c r="Z212" i="3"/>
  <c r="Y212" i="3"/>
  <c r="X212" i="3"/>
  <c r="W212" i="3"/>
  <c r="V212" i="3"/>
  <c r="U212" i="3"/>
  <c r="T212" i="3"/>
  <c r="S212" i="3"/>
  <c r="R212" i="3"/>
  <c r="Q212" i="3"/>
  <c r="P212" i="3"/>
  <c r="O212" i="3"/>
  <c r="N212" i="3"/>
  <c r="M212" i="3"/>
  <c r="L212" i="3"/>
  <c r="AI211" i="3"/>
  <c r="AH211" i="3" s="1"/>
  <c r="Z211" i="3"/>
  <c r="Y211" i="3"/>
  <c r="X211" i="3"/>
  <c r="W211" i="3"/>
  <c r="V211" i="3"/>
  <c r="U211" i="3"/>
  <c r="T211" i="3"/>
  <c r="S211" i="3"/>
  <c r="R211" i="3"/>
  <c r="Q211" i="3"/>
  <c r="P211" i="3"/>
  <c r="O211" i="3"/>
  <c r="N211" i="3"/>
  <c r="M211" i="3"/>
  <c r="L211" i="3"/>
  <c r="AI210" i="3"/>
  <c r="AH210" i="3" s="1"/>
  <c r="Z210" i="3"/>
  <c r="Y210" i="3"/>
  <c r="X210" i="3"/>
  <c r="W210" i="3"/>
  <c r="V210" i="3"/>
  <c r="U210" i="3"/>
  <c r="T210" i="3"/>
  <c r="S210" i="3"/>
  <c r="R210" i="3"/>
  <c r="Q210" i="3"/>
  <c r="P210" i="3"/>
  <c r="O210" i="3"/>
  <c r="N210" i="3"/>
  <c r="M210" i="3"/>
  <c r="L210" i="3"/>
  <c r="AI209" i="3"/>
  <c r="AH209" i="3" s="1"/>
  <c r="Z209" i="3"/>
  <c r="Y209" i="3"/>
  <c r="X209" i="3"/>
  <c r="W209" i="3"/>
  <c r="V209" i="3"/>
  <c r="U209" i="3"/>
  <c r="T209" i="3"/>
  <c r="S209" i="3"/>
  <c r="R209" i="3"/>
  <c r="Q209" i="3"/>
  <c r="P209" i="3"/>
  <c r="O209" i="3"/>
  <c r="N209" i="3"/>
  <c r="M209" i="3"/>
  <c r="L209" i="3"/>
  <c r="AI208" i="3"/>
  <c r="AH208" i="3" s="1"/>
  <c r="Z208" i="3"/>
  <c r="Y208" i="3"/>
  <c r="X208" i="3"/>
  <c r="W208" i="3"/>
  <c r="V208" i="3"/>
  <c r="U208" i="3"/>
  <c r="T208" i="3"/>
  <c r="S208" i="3"/>
  <c r="R208" i="3"/>
  <c r="Q208" i="3"/>
  <c r="P208" i="3"/>
  <c r="O208" i="3"/>
  <c r="N208" i="3"/>
  <c r="M208" i="3"/>
  <c r="L208" i="3"/>
  <c r="AI207" i="3"/>
  <c r="AH207" i="3" s="1"/>
  <c r="Z207" i="3"/>
  <c r="Y207" i="3"/>
  <c r="X207" i="3"/>
  <c r="W207" i="3"/>
  <c r="V207" i="3"/>
  <c r="U207" i="3"/>
  <c r="T207" i="3"/>
  <c r="S207" i="3"/>
  <c r="R207" i="3"/>
  <c r="Q207" i="3"/>
  <c r="P207" i="3"/>
  <c r="O207" i="3"/>
  <c r="N207" i="3"/>
  <c r="M207" i="3"/>
  <c r="L207" i="3"/>
  <c r="AI206" i="3"/>
  <c r="AH206" i="3" s="1"/>
  <c r="Z206" i="3"/>
  <c r="Y206" i="3"/>
  <c r="X206" i="3"/>
  <c r="W206" i="3"/>
  <c r="V206" i="3"/>
  <c r="U206" i="3"/>
  <c r="T206" i="3"/>
  <c r="S206" i="3"/>
  <c r="R206" i="3"/>
  <c r="Q206" i="3"/>
  <c r="P206" i="3"/>
  <c r="O206" i="3"/>
  <c r="N206" i="3"/>
  <c r="M206" i="3"/>
  <c r="L206" i="3"/>
  <c r="AI205" i="3"/>
  <c r="AH205" i="3" s="1"/>
  <c r="Z205" i="3"/>
  <c r="Y205" i="3"/>
  <c r="X205" i="3"/>
  <c r="W205" i="3"/>
  <c r="V205" i="3"/>
  <c r="U205" i="3"/>
  <c r="T205" i="3"/>
  <c r="S205" i="3"/>
  <c r="R205" i="3"/>
  <c r="Q205" i="3"/>
  <c r="P205" i="3"/>
  <c r="O205" i="3"/>
  <c r="N205" i="3"/>
  <c r="M205" i="3"/>
  <c r="L205" i="3"/>
  <c r="AI204" i="3"/>
  <c r="AH204" i="3" s="1"/>
  <c r="Z204" i="3"/>
  <c r="Y204" i="3"/>
  <c r="X204" i="3"/>
  <c r="W204" i="3"/>
  <c r="V204" i="3"/>
  <c r="U204" i="3"/>
  <c r="T204" i="3"/>
  <c r="S204" i="3"/>
  <c r="R204" i="3"/>
  <c r="Q204" i="3"/>
  <c r="P204" i="3"/>
  <c r="O204" i="3"/>
  <c r="N204" i="3"/>
  <c r="M204" i="3"/>
  <c r="L204" i="3"/>
  <c r="AI203" i="3"/>
  <c r="AH203" i="3" s="1"/>
  <c r="Z203" i="3"/>
  <c r="Y203" i="3"/>
  <c r="X203" i="3"/>
  <c r="W203" i="3"/>
  <c r="V203" i="3"/>
  <c r="U203" i="3"/>
  <c r="T203" i="3"/>
  <c r="S203" i="3"/>
  <c r="R203" i="3"/>
  <c r="Q203" i="3"/>
  <c r="P203" i="3"/>
  <c r="O203" i="3"/>
  <c r="N203" i="3"/>
  <c r="M203" i="3"/>
  <c r="L203" i="3"/>
  <c r="AI202" i="3"/>
  <c r="AH202" i="3" s="1"/>
  <c r="Z202" i="3"/>
  <c r="Y202" i="3"/>
  <c r="X202" i="3"/>
  <c r="W202" i="3"/>
  <c r="V202" i="3"/>
  <c r="U202" i="3"/>
  <c r="T202" i="3"/>
  <c r="S202" i="3"/>
  <c r="R202" i="3"/>
  <c r="Q202" i="3"/>
  <c r="P202" i="3"/>
  <c r="O202" i="3"/>
  <c r="N202" i="3"/>
  <c r="M202" i="3"/>
  <c r="L202" i="3"/>
  <c r="AI201" i="3"/>
  <c r="AH201" i="3" s="1"/>
  <c r="Z201" i="3"/>
  <c r="Y201" i="3"/>
  <c r="X201" i="3"/>
  <c r="W201" i="3"/>
  <c r="V201" i="3"/>
  <c r="U201" i="3"/>
  <c r="T201" i="3"/>
  <c r="S201" i="3"/>
  <c r="R201" i="3"/>
  <c r="Q201" i="3"/>
  <c r="P201" i="3"/>
  <c r="O201" i="3"/>
  <c r="N201" i="3"/>
  <c r="M201" i="3"/>
  <c r="L201" i="3"/>
  <c r="AI200" i="3"/>
  <c r="AH200" i="3" s="1"/>
  <c r="Z200" i="3"/>
  <c r="Y200" i="3"/>
  <c r="X200" i="3"/>
  <c r="W200" i="3"/>
  <c r="V200" i="3"/>
  <c r="U200" i="3"/>
  <c r="T200" i="3"/>
  <c r="S200" i="3"/>
  <c r="R200" i="3"/>
  <c r="Q200" i="3"/>
  <c r="P200" i="3"/>
  <c r="O200" i="3"/>
  <c r="N200" i="3"/>
  <c r="M200" i="3"/>
  <c r="L200" i="3"/>
  <c r="AI199" i="3"/>
  <c r="AH199" i="3" s="1"/>
  <c r="Z199" i="3"/>
  <c r="Y199" i="3"/>
  <c r="X199" i="3"/>
  <c r="W199" i="3"/>
  <c r="V199" i="3"/>
  <c r="U199" i="3"/>
  <c r="T199" i="3"/>
  <c r="S199" i="3"/>
  <c r="R199" i="3"/>
  <c r="Q199" i="3"/>
  <c r="P199" i="3"/>
  <c r="O199" i="3"/>
  <c r="N199" i="3"/>
  <c r="M199" i="3"/>
  <c r="L199" i="3"/>
  <c r="AI198" i="3"/>
  <c r="AH198" i="3" s="1"/>
  <c r="Z198" i="3"/>
  <c r="Y198" i="3"/>
  <c r="X198" i="3"/>
  <c r="W198" i="3"/>
  <c r="V198" i="3"/>
  <c r="U198" i="3"/>
  <c r="T198" i="3"/>
  <c r="S198" i="3"/>
  <c r="R198" i="3"/>
  <c r="Q198" i="3"/>
  <c r="P198" i="3"/>
  <c r="O198" i="3"/>
  <c r="N198" i="3"/>
  <c r="M198" i="3"/>
  <c r="L198" i="3"/>
  <c r="AI197" i="3"/>
  <c r="AH197" i="3" s="1"/>
  <c r="Z197" i="3"/>
  <c r="Y197" i="3"/>
  <c r="X197" i="3"/>
  <c r="W197" i="3"/>
  <c r="V197" i="3"/>
  <c r="U197" i="3"/>
  <c r="T197" i="3"/>
  <c r="S197" i="3"/>
  <c r="R197" i="3"/>
  <c r="Q197" i="3"/>
  <c r="P197" i="3"/>
  <c r="O197" i="3"/>
  <c r="N197" i="3"/>
  <c r="M197" i="3"/>
  <c r="L197" i="3"/>
  <c r="AI196" i="3"/>
  <c r="AH196" i="3" s="1"/>
  <c r="Z196" i="3"/>
  <c r="Y196" i="3"/>
  <c r="X196" i="3"/>
  <c r="W196" i="3"/>
  <c r="V196" i="3"/>
  <c r="U196" i="3"/>
  <c r="T196" i="3"/>
  <c r="S196" i="3"/>
  <c r="R196" i="3"/>
  <c r="Q196" i="3"/>
  <c r="P196" i="3"/>
  <c r="O196" i="3"/>
  <c r="N196" i="3"/>
  <c r="M196" i="3"/>
  <c r="L196" i="3"/>
  <c r="AI195" i="3"/>
  <c r="AH195" i="3" s="1"/>
  <c r="Z195" i="3"/>
  <c r="Y195" i="3"/>
  <c r="X195" i="3"/>
  <c r="W195" i="3"/>
  <c r="V195" i="3"/>
  <c r="U195" i="3"/>
  <c r="T195" i="3"/>
  <c r="S195" i="3"/>
  <c r="R195" i="3"/>
  <c r="Q195" i="3"/>
  <c r="P195" i="3"/>
  <c r="O195" i="3"/>
  <c r="N195" i="3"/>
  <c r="M195" i="3"/>
  <c r="L195" i="3"/>
  <c r="AI194" i="3"/>
  <c r="AH194" i="3" s="1"/>
  <c r="Z194" i="3"/>
  <c r="Y194" i="3"/>
  <c r="X194" i="3"/>
  <c r="W194" i="3"/>
  <c r="V194" i="3"/>
  <c r="U194" i="3"/>
  <c r="T194" i="3"/>
  <c r="S194" i="3"/>
  <c r="R194" i="3"/>
  <c r="Q194" i="3"/>
  <c r="P194" i="3"/>
  <c r="O194" i="3"/>
  <c r="N194" i="3"/>
  <c r="M194" i="3"/>
  <c r="L194" i="3"/>
  <c r="AI193" i="3"/>
  <c r="AH193" i="3" s="1"/>
  <c r="Z193" i="3"/>
  <c r="Y193" i="3"/>
  <c r="X193" i="3"/>
  <c r="W193" i="3"/>
  <c r="V193" i="3"/>
  <c r="U193" i="3"/>
  <c r="T193" i="3"/>
  <c r="S193" i="3"/>
  <c r="R193" i="3"/>
  <c r="Q193" i="3"/>
  <c r="P193" i="3"/>
  <c r="O193" i="3"/>
  <c r="N193" i="3"/>
  <c r="M193" i="3"/>
  <c r="L193" i="3"/>
  <c r="AI192" i="3"/>
  <c r="AH192" i="3" s="1"/>
  <c r="Z192" i="3"/>
  <c r="Y192" i="3"/>
  <c r="X192" i="3"/>
  <c r="W192" i="3"/>
  <c r="V192" i="3"/>
  <c r="U192" i="3"/>
  <c r="T192" i="3"/>
  <c r="S192" i="3"/>
  <c r="R192" i="3"/>
  <c r="Q192" i="3"/>
  <c r="P192" i="3"/>
  <c r="O192" i="3"/>
  <c r="N192" i="3"/>
  <c r="M192" i="3"/>
  <c r="L192" i="3"/>
  <c r="AI191" i="3"/>
  <c r="AH191" i="3" s="1"/>
  <c r="Z191" i="3"/>
  <c r="Y191" i="3"/>
  <c r="X191" i="3"/>
  <c r="W191" i="3"/>
  <c r="V191" i="3"/>
  <c r="U191" i="3"/>
  <c r="T191" i="3"/>
  <c r="S191" i="3"/>
  <c r="R191" i="3"/>
  <c r="Q191" i="3"/>
  <c r="P191" i="3"/>
  <c r="O191" i="3"/>
  <c r="N191" i="3"/>
  <c r="M191" i="3"/>
  <c r="L191" i="3"/>
  <c r="AI190" i="3"/>
  <c r="AH190" i="3" s="1"/>
  <c r="Z190" i="3"/>
  <c r="Y190" i="3"/>
  <c r="X190" i="3"/>
  <c r="W190" i="3"/>
  <c r="V190" i="3"/>
  <c r="U190" i="3"/>
  <c r="T190" i="3"/>
  <c r="S190" i="3"/>
  <c r="R190" i="3"/>
  <c r="Q190" i="3"/>
  <c r="P190" i="3"/>
  <c r="O190" i="3"/>
  <c r="N190" i="3"/>
  <c r="M190" i="3"/>
  <c r="L190" i="3"/>
  <c r="AI189" i="3"/>
  <c r="AH189" i="3" s="1"/>
  <c r="Z189" i="3"/>
  <c r="Y189" i="3"/>
  <c r="X189" i="3"/>
  <c r="W189" i="3"/>
  <c r="V189" i="3"/>
  <c r="U189" i="3"/>
  <c r="T189" i="3"/>
  <c r="S189" i="3"/>
  <c r="R189" i="3"/>
  <c r="Q189" i="3"/>
  <c r="P189" i="3"/>
  <c r="O189" i="3"/>
  <c r="N189" i="3"/>
  <c r="M189" i="3"/>
  <c r="L189" i="3"/>
  <c r="AI188" i="3"/>
  <c r="AH188" i="3" s="1"/>
  <c r="Z188" i="3"/>
  <c r="Y188" i="3"/>
  <c r="X188" i="3"/>
  <c r="W188" i="3"/>
  <c r="V188" i="3"/>
  <c r="U188" i="3"/>
  <c r="T188" i="3"/>
  <c r="S188" i="3"/>
  <c r="R188" i="3"/>
  <c r="Q188" i="3"/>
  <c r="P188" i="3"/>
  <c r="O188" i="3"/>
  <c r="N188" i="3"/>
  <c r="M188" i="3"/>
  <c r="L188" i="3"/>
  <c r="I188" i="3"/>
  <c r="AI187" i="3"/>
  <c r="AH187" i="3" s="1"/>
  <c r="Z187" i="3"/>
  <c r="Y187" i="3"/>
  <c r="X187" i="3"/>
  <c r="W187" i="3"/>
  <c r="V187" i="3"/>
  <c r="U187" i="3"/>
  <c r="T187" i="3"/>
  <c r="S187" i="3"/>
  <c r="R187" i="3"/>
  <c r="Q187" i="3"/>
  <c r="P187" i="3"/>
  <c r="O187" i="3"/>
  <c r="N187" i="3"/>
  <c r="M187" i="3"/>
  <c r="L187" i="3"/>
  <c r="I187" i="3"/>
  <c r="AI186" i="3"/>
  <c r="AH186" i="3" s="1"/>
  <c r="Z186" i="3"/>
  <c r="Y186" i="3"/>
  <c r="X186" i="3"/>
  <c r="W186" i="3"/>
  <c r="V186" i="3"/>
  <c r="U186" i="3"/>
  <c r="T186" i="3"/>
  <c r="S186" i="3"/>
  <c r="R186" i="3"/>
  <c r="Q186" i="3"/>
  <c r="P186" i="3"/>
  <c r="O186" i="3"/>
  <c r="N186" i="3"/>
  <c r="M186" i="3"/>
  <c r="L186" i="3"/>
  <c r="I186" i="3"/>
  <c r="AI185" i="3"/>
  <c r="AH185" i="3" s="1"/>
  <c r="Z185" i="3"/>
  <c r="Y185" i="3"/>
  <c r="X185" i="3"/>
  <c r="W185" i="3"/>
  <c r="V185" i="3"/>
  <c r="U185" i="3"/>
  <c r="T185" i="3"/>
  <c r="S185" i="3"/>
  <c r="R185" i="3"/>
  <c r="Q185" i="3"/>
  <c r="P185" i="3"/>
  <c r="O185" i="3"/>
  <c r="N185" i="3"/>
  <c r="M185" i="3"/>
  <c r="L185" i="3"/>
  <c r="I185" i="3"/>
  <c r="AI184" i="3"/>
  <c r="AH184" i="3" s="1"/>
  <c r="Z184" i="3"/>
  <c r="Y184" i="3"/>
  <c r="X184" i="3"/>
  <c r="W184" i="3"/>
  <c r="V184" i="3"/>
  <c r="U184" i="3"/>
  <c r="T184" i="3"/>
  <c r="S184" i="3"/>
  <c r="R184" i="3"/>
  <c r="Q184" i="3"/>
  <c r="P184" i="3"/>
  <c r="O184" i="3"/>
  <c r="N184" i="3"/>
  <c r="M184" i="3"/>
  <c r="L184" i="3"/>
  <c r="I184" i="3"/>
  <c r="AI183" i="3"/>
  <c r="AH183" i="3" s="1"/>
  <c r="V183" i="3"/>
  <c r="U183" i="3"/>
  <c r="T183" i="3"/>
  <c r="S183" i="3"/>
  <c r="R183" i="3"/>
  <c r="Q183" i="3"/>
  <c r="P183" i="3"/>
  <c r="O183" i="3"/>
  <c r="N183" i="3"/>
  <c r="M183" i="3"/>
  <c r="L183" i="3"/>
  <c r="I183" i="3"/>
  <c r="AI182" i="3"/>
  <c r="AH182" i="3" s="1"/>
  <c r="Z182" i="3"/>
  <c r="Y182" i="3"/>
  <c r="X182" i="3"/>
  <c r="W182" i="3"/>
  <c r="V182" i="3"/>
  <c r="U182" i="3"/>
  <c r="T182" i="3"/>
  <c r="S182" i="3"/>
  <c r="R182" i="3"/>
  <c r="Q182" i="3"/>
  <c r="P182" i="3"/>
  <c r="O182" i="3"/>
  <c r="N182" i="3"/>
  <c r="M182" i="3"/>
  <c r="L182" i="3"/>
  <c r="I182" i="3"/>
  <c r="AI181" i="3"/>
  <c r="AH181" i="3" s="1"/>
  <c r="Z181" i="3"/>
  <c r="Y181" i="3"/>
  <c r="X181" i="3"/>
  <c r="W181" i="3"/>
  <c r="V181" i="3"/>
  <c r="U181" i="3"/>
  <c r="T181" i="3"/>
  <c r="S181" i="3"/>
  <c r="R181" i="3"/>
  <c r="Q181" i="3"/>
  <c r="P181" i="3"/>
  <c r="O181" i="3"/>
  <c r="N181" i="3"/>
  <c r="M181" i="3"/>
  <c r="L181" i="3"/>
  <c r="I181" i="3"/>
  <c r="AI180" i="3"/>
  <c r="AH180" i="3" s="1"/>
  <c r="Z180" i="3"/>
  <c r="Y180" i="3"/>
  <c r="X180" i="3"/>
  <c r="W180" i="3"/>
  <c r="V180" i="3"/>
  <c r="U180" i="3"/>
  <c r="T180" i="3"/>
  <c r="S180" i="3"/>
  <c r="R180" i="3"/>
  <c r="Q180" i="3"/>
  <c r="P180" i="3"/>
  <c r="O180" i="3"/>
  <c r="N180" i="3"/>
  <c r="M180" i="3"/>
  <c r="L180" i="3"/>
  <c r="I180" i="3"/>
  <c r="AI179" i="3"/>
  <c r="AH179" i="3" s="1"/>
  <c r="Z179" i="3"/>
  <c r="Y179" i="3"/>
  <c r="X179" i="3"/>
  <c r="W179" i="3"/>
  <c r="V179" i="3"/>
  <c r="U179" i="3"/>
  <c r="T179" i="3"/>
  <c r="S179" i="3"/>
  <c r="R179" i="3"/>
  <c r="Q179" i="3"/>
  <c r="P179" i="3"/>
  <c r="O179" i="3"/>
  <c r="N179" i="3"/>
  <c r="M179" i="3"/>
  <c r="L179" i="3"/>
  <c r="I179" i="3"/>
  <c r="AI178" i="3"/>
  <c r="AH178" i="3" s="1"/>
  <c r="Z178" i="3"/>
  <c r="Y178" i="3"/>
  <c r="X178" i="3"/>
  <c r="W178" i="3"/>
  <c r="V178" i="3"/>
  <c r="U178" i="3"/>
  <c r="T178" i="3"/>
  <c r="S178" i="3"/>
  <c r="R178" i="3"/>
  <c r="Q178" i="3"/>
  <c r="P178" i="3"/>
  <c r="O178" i="3"/>
  <c r="N178" i="3"/>
  <c r="M178" i="3"/>
  <c r="L178" i="3"/>
  <c r="I178" i="3"/>
  <c r="AI177" i="3"/>
  <c r="AH177" i="3" s="1"/>
  <c r="W177" i="3"/>
  <c r="V177" i="3"/>
  <c r="U177" i="3"/>
  <c r="S177" i="3"/>
  <c r="R177" i="3"/>
  <c r="Q177" i="3"/>
  <c r="P177" i="3"/>
  <c r="O177" i="3"/>
  <c r="N177" i="3"/>
  <c r="M177" i="3"/>
  <c r="L177" i="3"/>
  <c r="I177" i="3"/>
  <c r="AI176" i="3"/>
  <c r="AH176" i="3" s="1"/>
  <c r="Z176" i="3"/>
  <c r="Y176" i="3"/>
  <c r="X176" i="3"/>
  <c r="W176" i="3"/>
  <c r="V176" i="3"/>
  <c r="U176" i="3"/>
  <c r="T176" i="3"/>
  <c r="S176" i="3"/>
  <c r="R176" i="3"/>
  <c r="Q176" i="3"/>
  <c r="P176" i="3"/>
  <c r="O176" i="3"/>
  <c r="N176" i="3"/>
  <c r="M176" i="3"/>
  <c r="L176" i="3"/>
  <c r="I176" i="3"/>
  <c r="AI175" i="3"/>
  <c r="AH175" i="3" s="1"/>
  <c r="Z175" i="3"/>
  <c r="Y175" i="3"/>
  <c r="X175" i="3"/>
  <c r="W175" i="3"/>
  <c r="V175" i="3"/>
  <c r="U175" i="3"/>
  <c r="T175" i="3"/>
  <c r="S175" i="3"/>
  <c r="R175" i="3"/>
  <c r="Q175" i="3"/>
  <c r="P175" i="3"/>
  <c r="O175" i="3"/>
  <c r="N175" i="3"/>
  <c r="M175" i="3"/>
  <c r="L175" i="3"/>
  <c r="I175" i="3"/>
  <c r="AI174" i="3"/>
  <c r="AH174" i="3" s="1"/>
  <c r="Z174" i="3"/>
  <c r="Y174" i="3"/>
  <c r="X174" i="3"/>
  <c r="W174" i="3"/>
  <c r="V174" i="3"/>
  <c r="U174" i="3"/>
  <c r="T174" i="3"/>
  <c r="S174" i="3"/>
  <c r="R174" i="3"/>
  <c r="Q174" i="3"/>
  <c r="P174" i="3"/>
  <c r="O174" i="3"/>
  <c r="N174" i="3"/>
  <c r="M174" i="3"/>
  <c r="L174" i="3"/>
  <c r="I174" i="3"/>
  <c r="AI173" i="3"/>
  <c r="AH173" i="3" s="1"/>
  <c r="Z173" i="3"/>
  <c r="Y173" i="3"/>
  <c r="X173" i="3"/>
  <c r="W173" i="3"/>
  <c r="V173" i="3"/>
  <c r="U173" i="3"/>
  <c r="T173" i="3"/>
  <c r="S173" i="3"/>
  <c r="R173" i="3"/>
  <c r="Q173" i="3"/>
  <c r="P173" i="3"/>
  <c r="O173" i="3"/>
  <c r="N173" i="3"/>
  <c r="M173" i="3"/>
  <c r="L173" i="3"/>
  <c r="I173" i="3"/>
  <c r="AI172" i="3"/>
  <c r="AH172" i="3" s="1"/>
  <c r="Z172" i="3"/>
  <c r="Y172" i="3"/>
  <c r="X172" i="3"/>
  <c r="W172" i="3"/>
  <c r="V172" i="3"/>
  <c r="U172" i="3"/>
  <c r="T172" i="3"/>
  <c r="S172" i="3"/>
  <c r="R172" i="3"/>
  <c r="Q172" i="3"/>
  <c r="P172" i="3"/>
  <c r="O172" i="3"/>
  <c r="N172" i="3"/>
  <c r="M172" i="3"/>
  <c r="L172" i="3"/>
  <c r="I172" i="3"/>
  <c r="AI171" i="3"/>
  <c r="AH171" i="3" s="1"/>
  <c r="Z171" i="3"/>
  <c r="Y171" i="3"/>
  <c r="X171" i="3"/>
  <c r="W171" i="3"/>
  <c r="V171" i="3"/>
  <c r="U171" i="3"/>
  <c r="T171" i="3"/>
  <c r="S171" i="3"/>
  <c r="R171" i="3"/>
  <c r="Q171" i="3"/>
  <c r="P171" i="3"/>
  <c r="O171" i="3"/>
  <c r="N171" i="3"/>
  <c r="M171" i="3"/>
  <c r="L171" i="3"/>
  <c r="I171" i="3"/>
  <c r="AI170" i="3"/>
  <c r="AH170" i="3" s="1"/>
  <c r="Z170" i="3"/>
  <c r="Y170" i="3"/>
  <c r="X170" i="3"/>
  <c r="W170" i="3"/>
  <c r="V170" i="3"/>
  <c r="U170" i="3"/>
  <c r="T170" i="3"/>
  <c r="S170" i="3"/>
  <c r="R170" i="3"/>
  <c r="Q170" i="3"/>
  <c r="P170" i="3"/>
  <c r="O170" i="3"/>
  <c r="N170" i="3"/>
  <c r="M170" i="3"/>
  <c r="L170" i="3"/>
  <c r="I170" i="3"/>
  <c r="AI169" i="3"/>
  <c r="AH169" i="3" s="1"/>
  <c r="Z169" i="3"/>
  <c r="Y169" i="3"/>
  <c r="X169" i="3"/>
  <c r="W169" i="3"/>
  <c r="V169" i="3"/>
  <c r="U169" i="3"/>
  <c r="T169" i="3"/>
  <c r="S169" i="3"/>
  <c r="R169" i="3"/>
  <c r="Q169" i="3"/>
  <c r="P169" i="3"/>
  <c r="O169" i="3"/>
  <c r="N169" i="3"/>
  <c r="M169" i="3"/>
  <c r="L169" i="3"/>
  <c r="I169" i="3"/>
  <c r="AI168" i="3"/>
  <c r="AH168" i="3" s="1"/>
  <c r="Z168" i="3"/>
  <c r="Y168" i="3"/>
  <c r="X168" i="3"/>
  <c r="W168" i="3"/>
  <c r="V168" i="3"/>
  <c r="U168" i="3"/>
  <c r="T168" i="3"/>
  <c r="S168" i="3"/>
  <c r="R168" i="3"/>
  <c r="Q168" i="3"/>
  <c r="P168" i="3"/>
  <c r="O168" i="3"/>
  <c r="N168" i="3"/>
  <c r="M168" i="3"/>
  <c r="L168" i="3"/>
  <c r="I168" i="3"/>
  <c r="AI167" i="3"/>
  <c r="AH167" i="3" s="1"/>
  <c r="Z167" i="3"/>
  <c r="Y167" i="3"/>
  <c r="X167" i="3"/>
  <c r="W167" i="3"/>
  <c r="V167" i="3"/>
  <c r="U167" i="3"/>
  <c r="T167" i="3"/>
  <c r="S167" i="3"/>
  <c r="R167" i="3"/>
  <c r="Q167" i="3"/>
  <c r="P167" i="3"/>
  <c r="O167" i="3"/>
  <c r="N167" i="3"/>
  <c r="M167" i="3"/>
  <c r="L167" i="3"/>
  <c r="I167" i="3"/>
  <c r="AI166" i="3"/>
  <c r="AH166" i="3" s="1"/>
  <c r="Z166" i="3"/>
  <c r="Y166" i="3"/>
  <c r="X166" i="3"/>
  <c r="W166" i="3"/>
  <c r="V166" i="3"/>
  <c r="U166" i="3"/>
  <c r="T166" i="3"/>
  <c r="S166" i="3"/>
  <c r="R166" i="3"/>
  <c r="Q166" i="3"/>
  <c r="P166" i="3"/>
  <c r="O166" i="3"/>
  <c r="N166" i="3"/>
  <c r="M166" i="3"/>
  <c r="L166" i="3"/>
  <c r="I166" i="3"/>
  <c r="AI165" i="3"/>
  <c r="AH165" i="3" s="1"/>
  <c r="Z165" i="3"/>
  <c r="Y165" i="3"/>
  <c r="X165" i="3"/>
  <c r="W165" i="3"/>
  <c r="V165" i="3"/>
  <c r="U165" i="3"/>
  <c r="T165" i="3"/>
  <c r="S165" i="3"/>
  <c r="R165" i="3"/>
  <c r="Q165" i="3"/>
  <c r="P165" i="3"/>
  <c r="O165" i="3"/>
  <c r="N165" i="3"/>
  <c r="M165" i="3"/>
  <c r="L165" i="3"/>
  <c r="I165" i="3"/>
  <c r="AI164" i="3"/>
  <c r="AH164" i="3" s="1"/>
  <c r="Z164" i="3"/>
  <c r="Y164" i="3"/>
  <c r="X164" i="3"/>
  <c r="W164" i="3"/>
  <c r="V164" i="3"/>
  <c r="U164" i="3"/>
  <c r="T164" i="3"/>
  <c r="S164" i="3"/>
  <c r="R164" i="3"/>
  <c r="Q164" i="3"/>
  <c r="P164" i="3"/>
  <c r="O164" i="3"/>
  <c r="N164" i="3"/>
  <c r="M164" i="3"/>
  <c r="L164" i="3"/>
  <c r="I164" i="3"/>
  <c r="AI163" i="3"/>
  <c r="AH163" i="3" s="1"/>
  <c r="Z163" i="3"/>
  <c r="Y163" i="3"/>
  <c r="X163" i="3"/>
  <c r="W163" i="3"/>
  <c r="V163" i="3"/>
  <c r="U163" i="3"/>
  <c r="T163" i="3"/>
  <c r="S163" i="3"/>
  <c r="R163" i="3"/>
  <c r="Q163" i="3"/>
  <c r="P163" i="3"/>
  <c r="O163" i="3"/>
  <c r="N163" i="3"/>
  <c r="M163" i="3"/>
  <c r="L163" i="3"/>
  <c r="I163" i="3"/>
  <c r="AI162" i="3"/>
  <c r="AH162" i="3" s="1"/>
  <c r="Z162" i="3"/>
  <c r="Y162" i="3"/>
  <c r="X162" i="3"/>
  <c r="W162" i="3"/>
  <c r="V162" i="3"/>
  <c r="U162" i="3"/>
  <c r="T162" i="3"/>
  <c r="S162" i="3"/>
  <c r="R162" i="3"/>
  <c r="Q162" i="3"/>
  <c r="P162" i="3"/>
  <c r="O162" i="3"/>
  <c r="N162" i="3"/>
  <c r="M162" i="3"/>
  <c r="L162" i="3"/>
  <c r="I162" i="3"/>
  <c r="AI161" i="3"/>
  <c r="AH161" i="3" s="1"/>
  <c r="Z161" i="3"/>
  <c r="Y161" i="3"/>
  <c r="X161" i="3"/>
  <c r="W161" i="3"/>
  <c r="V161" i="3"/>
  <c r="U161" i="3"/>
  <c r="T161" i="3"/>
  <c r="S161" i="3"/>
  <c r="R161" i="3"/>
  <c r="Q161" i="3"/>
  <c r="P161" i="3"/>
  <c r="O161" i="3"/>
  <c r="N161" i="3"/>
  <c r="M161" i="3"/>
  <c r="L161" i="3"/>
  <c r="I161" i="3"/>
  <c r="AI160" i="3"/>
  <c r="AH160" i="3" s="1"/>
  <c r="Z160" i="3"/>
  <c r="Y160" i="3"/>
  <c r="X160" i="3"/>
  <c r="W160" i="3"/>
  <c r="V160" i="3"/>
  <c r="U160" i="3"/>
  <c r="T160" i="3"/>
  <c r="S160" i="3"/>
  <c r="R160" i="3"/>
  <c r="Q160" i="3"/>
  <c r="P160" i="3"/>
  <c r="O160" i="3"/>
  <c r="N160" i="3"/>
  <c r="M160" i="3"/>
  <c r="L160" i="3"/>
  <c r="I160" i="3"/>
  <c r="AI159" i="3"/>
  <c r="AH159" i="3" s="1"/>
  <c r="Z159" i="3"/>
  <c r="Y159" i="3"/>
  <c r="X159" i="3"/>
  <c r="W159" i="3"/>
  <c r="V159" i="3"/>
  <c r="U159" i="3"/>
  <c r="T159" i="3"/>
  <c r="S159" i="3"/>
  <c r="R159" i="3"/>
  <c r="Q159" i="3"/>
  <c r="P159" i="3"/>
  <c r="O159" i="3"/>
  <c r="N159" i="3"/>
  <c r="M159" i="3"/>
  <c r="L159" i="3"/>
  <c r="I159" i="3"/>
  <c r="AI158" i="3"/>
  <c r="AH158" i="3" s="1"/>
  <c r="Z158" i="3"/>
  <c r="Y158" i="3"/>
  <c r="X158" i="3"/>
  <c r="W158" i="3"/>
  <c r="V158" i="3"/>
  <c r="U158" i="3"/>
  <c r="T158" i="3"/>
  <c r="S158" i="3"/>
  <c r="R158" i="3"/>
  <c r="Q158" i="3"/>
  <c r="P158" i="3"/>
  <c r="O158" i="3"/>
  <c r="N158" i="3"/>
  <c r="M158" i="3"/>
  <c r="L158" i="3"/>
  <c r="I158" i="3"/>
  <c r="AI157" i="3"/>
  <c r="AH157" i="3" s="1"/>
  <c r="W157" i="3"/>
  <c r="V157" i="3"/>
  <c r="U157" i="3"/>
  <c r="S157" i="3"/>
  <c r="R157" i="3"/>
  <c r="Q157" i="3"/>
  <c r="P157" i="3"/>
  <c r="O157" i="3"/>
  <c r="N157" i="3"/>
  <c r="M157" i="3"/>
  <c r="L157" i="3"/>
  <c r="I157" i="3"/>
  <c r="AI156" i="3"/>
  <c r="AH156" i="3" s="1"/>
  <c r="Z156" i="3"/>
  <c r="Y156" i="3"/>
  <c r="X156" i="3"/>
  <c r="W156" i="3"/>
  <c r="V156" i="3"/>
  <c r="U156" i="3"/>
  <c r="T156" i="3"/>
  <c r="S156" i="3"/>
  <c r="R156" i="3"/>
  <c r="Q156" i="3"/>
  <c r="P156" i="3"/>
  <c r="O156" i="3"/>
  <c r="N156" i="3"/>
  <c r="M156" i="3"/>
  <c r="L156" i="3"/>
  <c r="I156" i="3"/>
  <c r="AI155" i="3"/>
  <c r="AH155" i="3" s="1"/>
  <c r="Z155" i="3"/>
  <c r="Y155" i="3"/>
  <c r="X155" i="3"/>
  <c r="W155" i="3"/>
  <c r="V155" i="3"/>
  <c r="U155" i="3"/>
  <c r="T155" i="3"/>
  <c r="S155" i="3"/>
  <c r="R155" i="3"/>
  <c r="Q155" i="3"/>
  <c r="P155" i="3"/>
  <c r="O155" i="3"/>
  <c r="N155" i="3"/>
  <c r="M155" i="3"/>
  <c r="L155" i="3"/>
  <c r="I155" i="3"/>
  <c r="AI154" i="3"/>
  <c r="AH154" i="3" s="1"/>
  <c r="Z154" i="3"/>
  <c r="Y154" i="3"/>
  <c r="X154" i="3"/>
  <c r="W154" i="3"/>
  <c r="V154" i="3"/>
  <c r="U154" i="3"/>
  <c r="T154" i="3"/>
  <c r="S154" i="3"/>
  <c r="R154" i="3"/>
  <c r="Q154" i="3"/>
  <c r="P154" i="3"/>
  <c r="O154" i="3"/>
  <c r="N154" i="3"/>
  <c r="M154" i="3"/>
  <c r="L154" i="3"/>
  <c r="I154" i="3"/>
  <c r="AI153" i="3"/>
  <c r="AH153" i="3" s="1"/>
  <c r="Z153" i="3"/>
  <c r="Y153" i="3"/>
  <c r="X153" i="3"/>
  <c r="W153" i="3"/>
  <c r="V153" i="3"/>
  <c r="U153" i="3"/>
  <c r="T153" i="3"/>
  <c r="S153" i="3"/>
  <c r="R153" i="3"/>
  <c r="Q153" i="3"/>
  <c r="P153" i="3"/>
  <c r="O153" i="3"/>
  <c r="N153" i="3"/>
  <c r="M153" i="3"/>
  <c r="L153" i="3"/>
  <c r="I153" i="3"/>
  <c r="AI152" i="3"/>
  <c r="AH152" i="3" s="1"/>
  <c r="Z152" i="3"/>
  <c r="Y152" i="3"/>
  <c r="X152" i="3"/>
  <c r="W152" i="3"/>
  <c r="V152" i="3"/>
  <c r="U152" i="3"/>
  <c r="T152" i="3"/>
  <c r="S152" i="3"/>
  <c r="R152" i="3"/>
  <c r="Q152" i="3"/>
  <c r="P152" i="3"/>
  <c r="O152" i="3"/>
  <c r="N152" i="3"/>
  <c r="M152" i="3"/>
  <c r="L152" i="3"/>
  <c r="I152" i="3"/>
  <c r="AI151" i="3"/>
  <c r="AH151" i="3" s="1"/>
  <c r="Z151" i="3"/>
  <c r="Y151" i="3"/>
  <c r="X151" i="3"/>
  <c r="W151" i="3"/>
  <c r="V151" i="3"/>
  <c r="U151" i="3"/>
  <c r="T151" i="3"/>
  <c r="S151" i="3"/>
  <c r="R151" i="3"/>
  <c r="Q151" i="3"/>
  <c r="P151" i="3"/>
  <c r="O151" i="3"/>
  <c r="N151" i="3"/>
  <c r="M151" i="3"/>
  <c r="L151" i="3"/>
  <c r="I151" i="3"/>
  <c r="AI150" i="3"/>
  <c r="AH150" i="3" s="1"/>
  <c r="Z150" i="3"/>
  <c r="Y150" i="3"/>
  <c r="X150" i="3"/>
  <c r="W150" i="3"/>
  <c r="V150" i="3"/>
  <c r="U150" i="3"/>
  <c r="T150" i="3"/>
  <c r="S150" i="3"/>
  <c r="R150" i="3"/>
  <c r="Q150" i="3"/>
  <c r="P150" i="3"/>
  <c r="O150" i="3"/>
  <c r="N150" i="3"/>
  <c r="M150" i="3"/>
  <c r="L150" i="3"/>
  <c r="I150" i="3"/>
  <c r="AI149" i="3"/>
  <c r="AH149" i="3" s="1"/>
  <c r="Z149" i="3"/>
  <c r="Y149" i="3"/>
  <c r="X149" i="3"/>
  <c r="W149" i="3"/>
  <c r="V149" i="3"/>
  <c r="U149" i="3"/>
  <c r="T149" i="3"/>
  <c r="S149" i="3"/>
  <c r="R149" i="3"/>
  <c r="Q149" i="3"/>
  <c r="P149" i="3"/>
  <c r="O149" i="3"/>
  <c r="N149" i="3"/>
  <c r="M149" i="3"/>
  <c r="L149" i="3"/>
  <c r="I149" i="3"/>
  <c r="AI148" i="3"/>
  <c r="AH148" i="3" s="1"/>
  <c r="Z148" i="3"/>
  <c r="Y148" i="3"/>
  <c r="X148" i="3"/>
  <c r="W148" i="3"/>
  <c r="V148" i="3"/>
  <c r="U148" i="3"/>
  <c r="T148" i="3"/>
  <c r="S148" i="3"/>
  <c r="R148" i="3"/>
  <c r="Q148" i="3"/>
  <c r="P148" i="3"/>
  <c r="O148" i="3"/>
  <c r="N148" i="3"/>
  <c r="M148" i="3"/>
  <c r="L148" i="3"/>
  <c r="I148" i="3"/>
  <c r="AI147" i="3"/>
  <c r="AH147" i="3" s="1"/>
  <c r="Z147" i="3"/>
  <c r="Y147" i="3"/>
  <c r="X147" i="3"/>
  <c r="W147" i="3"/>
  <c r="V147" i="3"/>
  <c r="U147" i="3"/>
  <c r="T147" i="3"/>
  <c r="S147" i="3"/>
  <c r="R147" i="3"/>
  <c r="Q147" i="3"/>
  <c r="P147" i="3"/>
  <c r="O147" i="3"/>
  <c r="N147" i="3"/>
  <c r="M147" i="3"/>
  <c r="L147" i="3"/>
  <c r="I147" i="3"/>
  <c r="AI146" i="3"/>
  <c r="AH146" i="3" s="1"/>
  <c r="Z146" i="3"/>
  <c r="Y146" i="3"/>
  <c r="X146" i="3"/>
  <c r="W146" i="3"/>
  <c r="V146" i="3"/>
  <c r="U146" i="3"/>
  <c r="T146" i="3"/>
  <c r="S146" i="3"/>
  <c r="R146" i="3"/>
  <c r="Q146" i="3"/>
  <c r="P146" i="3"/>
  <c r="O146" i="3"/>
  <c r="N146" i="3"/>
  <c r="M146" i="3"/>
  <c r="L146" i="3"/>
  <c r="I146" i="3"/>
  <c r="AI145" i="3"/>
  <c r="AH145" i="3" s="1"/>
  <c r="Z145" i="3"/>
  <c r="Y145" i="3"/>
  <c r="X145" i="3"/>
  <c r="W145" i="3"/>
  <c r="V145" i="3"/>
  <c r="U145" i="3"/>
  <c r="T145" i="3"/>
  <c r="S145" i="3"/>
  <c r="R145" i="3"/>
  <c r="Q145" i="3"/>
  <c r="P145" i="3"/>
  <c r="O145" i="3"/>
  <c r="N145" i="3"/>
  <c r="M145" i="3"/>
  <c r="L145" i="3"/>
  <c r="I145" i="3"/>
  <c r="AI144" i="3"/>
  <c r="AH144" i="3" s="1"/>
  <c r="Z144" i="3"/>
  <c r="Y144" i="3"/>
  <c r="X144" i="3"/>
  <c r="W144" i="3"/>
  <c r="V144" i="3"/>
  <c r="U144" i="3"/>
  <c r="T144" i="3"/>
  <c r="S144" i="3"/>
  <c r="R144" i="3"/>
  <c r="Q144" i="3"/>
  <c r="P144" i="3"/>
  <c r="O144" i="3"/>
  <c r="N144" i="3"/>
  <c r="M144" i="3"/>
  <c r="L144" i="3"/>
  <c r="I144" i="3"/>
  <c r="AI143" i="3"/>
  <c r="AH143" i="3" s="1"/>
  <c r="Z143" i="3"/>
  <c r="Y143" i="3"/>
  <c r="X143" i="3"/>
  <c r="W143" i="3"/>
  <c r="V143" i="3"/>
  <c r="U143" i="3"/>
  <c r="T143" i="3"/>
  <c r="S143" i="3"/>
  <c r="R143" i="3"/>
  <c r="Q143" i="3"/>
  <c r="P143" i="3"/>
  <c r="O143" i="3"/>
  <c r="N143" i="3"/>
  <c r="M143" i="3"/>
  <c r="L143" i="3"/>
  <c r="I143" i="3"/>
  <c r="AI142" i="3"/>
  <c r="AH142" i="3" s="1"/>
  <c r="Z142" i="3"/>
  <c r="Y142" i="3"/>
  <c r="X142" i="3"/>
  <c r="W142" i="3"/>
  <c r="V142" i="3"/>
  <c r="U142" i="3"/>
  <c r="T142" i="3"/>
  <c r="S142" i="3"/>
  <c r="R142" i="3"/>
  <c r="Q142" i="3"/>
  <c r="P142" i="3"/>
  <c r="O142" i="3"/>
  <c r="N142" i="3"/>
  <c r="M142" i="3"/>
  <c r="L142" i="3"/>
  <c r="I142" i="3"/>
  <c r="AI141" i="3"/>
  <c r="AH141" i="3" s="1"/>
  <c r="Z141" i="3"/>
  <c r="Y141" i="3"/>
  <c r="X141" i="3"/>
  <c r="W141" i="3"/>
  <c r="V141" i="3"/>
  <c r="U141" i="3"/>
  <c r="T141" i="3"/>
  <c r="S141" i="3"/>
  <c r="R141" i="3"/>
  <c r="Q141" i="3"/>
  <c r="P141" i="3"/>
  <c r="O141" i="3"/>
  <c r="N141" i="3"/>
  <c r="M141" i="3"/>
  <c r="L141" i="3"/>
  <c r="I141" i="3"/>
  <c r="AI140" i="3"/>
  <c r="AH140" i="3" s="1"/>
  <c r="Z140" i="3"/>
  <c r="Y140" i="3"/>
  <c r="X140" i="3"/>
  <c r="W140" i="3"/>
  <c r="V140" i="3"/>
  <c r="U140" i="3"/>
  <c r="T140" i="3"/>
  <c r="S140" i="3"/>
  <c r="R140" i="3"/>
  <c r="Q140" i="3"/>
  <c r="P140" i="3"/>
  <c r="O140" i="3"/>
  <c r="N140" i="3"/>
  <c r="M140" i="3"/>
  <c r="L140" i="3"/>
  <c r="I140" i="3"/>
  <c r="AI139" i="3"/>
  <c r="AH139" i="3" s="1"/>
  <c r="Z139" i="3"/>
  <c r="Y139" i="3"/>
  <c r="X139" i="3"/>
  <c r="W139" i="3"/>
  <c r="V139" i="3"/>
  <c r="U139" i="3"/>
  <c r="T139" i="3"/>
  <c r="S139" i="3"/>
  <c r="R139" i="3"/>
  <c r="Q139" i="3"/>
  <c r="P139" i="3"/>
  <c r="O139" i="3"/>
  <c r="N139" i="3"/>
  <c r="M139" i="3"/>
  <c r="L139" i="3"/>
  <c r="I139" i="3"/>
  <c r="AI138" i="3"/>
  <c r="AH138" i="3" s="1"/>
  <c r="V138" i="3"/>
  <c r="U138" i="3"/>
  <c r="T138" i="3"/>
  <c r="S138" i="3"/>
  <c r="R138" i="3"/>
  <c r="Q138" i="3"/>
  <c r="P138" i="3"/>
  <c r="O138" i="3"/>
  <c r="N138" i="3"/>
  <c r="M138" i="3"/>
  <c r="L138" i="3"/>
  <c r="I138" i="3"/>
  <c r="AI137" i="3"/>
  <c r="AH137" i="3" s="1"/>
  <c r="V137" i="3"/>
  <c r="U137" i="3"/>
  <c r="T137" i="3"/>
  <c r="S137" i="3"/>
  <c r="R137" i="3"/>
  <c r="Q137" i="3"/>
  <c r="P137" i="3"/>
  <c r="O137" i="3"/>
  <c r="N137" i="3"/>
  <c r="M137" i="3"/>
  <c r="L137" i="3"/>
  <c r="I137" i="3"/>
  <c r="AI136" i="3"/>
  <c r="AH136" i="3" s="1"/>
  <c r="V136" i="3"/>
  <c r="U136" i="3"/>
  <c r="T136" i="3"/>
  <c r="S136" i="3"/>
  <c r="R136" i="3"/>
  <c r="Q136" i="3"/>
  <c r="P136" i="3"/>
  <c r="O136" i="3"/>
  <c r="N136" i="3"/>
  <c r="M136" i="3"/>
  <c r="L136" i="3"/>
  <c r="I136" i="3"/>
  <c r="AI135" i="3"/>
  <c r="AH135" i="3" s="1"/>
  <c r="Z135" i="3"/>
  <c r="Y135" i="3"/>
  <c r="X135" i="3"/>
  <c r="W135" i="3"/>
  <c r="V135" i="3"/>
  <c r="U135" i="3"/>
  <c r="T135" i="3"/>
  <c r="S135" i="3"/>
  <c r="R135" i="3"/>
  <c r="Q135" i="3"/>
  <c r="P135" i="3"/>
  <c r="O135" i="3"/>
  <c r="N135" i="3"/>
  <c r="M135" i="3"/>
  <c r="L135" i="3"/>
  <c r="I135" i="3"/>
  <c r="AI134" i="3"/>
  <c r="AH134" i="3" s="1"/>
  <c r="Z134" i="3"/>
  <c r="Y134" i="3"/>
  <c r="X134" i="3"/>
  <c r="W134" i="3"/>
  <c r="V134" i="3"/>
  <c r="U134" i="3"/>
  <c r="T134" i="3"/>
  <c r="S134" i="3"/>
  <c r="R134" i="3"/>
  <c r="Q134" i="3"/>
  <c r="P134" i="3"/>
  <c r="O134" i="3"/>
  <c r="N134" i="3"/>
  <c r="M134" i="3"/>
  <c r="L134" i="3"/>
  <c r="I134" i="3"/>
  <c r="AI133" i="3"/>
  <c r="AH133" i="3" s="1"/>
  <c r="Z133" i="3"/>
  <c r="Y133" i="3"/>
  <c r="X133" i="3"/>
  <c r="W133" i="3"/>
  <c r="V133" i="3"/>
  <c r="U133" i="3"/>
  <c r="T133" i="3"/>
  <c r="S133" i="3"/>
  <c r="R133" i="3"/>
  <c r="Q133" i="3"/>
  <c r="P133" i="3"/>
  <c r="O133" i="3"/>
  <c r="N133" i="3"/>
  <c r="M133" i="3"/>
  <c r="L133" i="3"/>
  <c r="I133" i="3"/>
  <c r="AI132" i="3"/>
  <c r="AH132" i="3" s="1"/>
  <c r="Z132" i="3"/>
  <c r="Y132" i="3"/>
  <c r="X132" i="3"/>
  <c r="W132" i="3"/>
  <c r="V132" i="3"/>
  <c r="U132" i="3"/>
  <c r="T132" i="3"/>
  <c r="S132" i="3"/>
  <c r="R132" i="3"/>
  <c r="Q132" i="3"/>
  <c r="P132" i="3"/>
  <c r="O132" i="3"/>
  <c r="N132" i="3"/>
  <c r="M132" i="3"/>
  <c r="L132" i="3"/>
  <c r="I132" i="3"/>
  <c r="AI131" i="3"/>
  <c r="AH131" i="3" s="1"/>
  <c r="Z131" i="3"/>
  <c r="Y131" i="3"/>
  <c r="X131" i="3"/>
  <c r="W131" i="3"/>
  <c r="V131" i="3"/>
  <c r="U131" i="3"/>
  <c r="T131" i="3"/>
  <c r="S131" i="3"/>
  <c r="R131" i="3"/>
  <c r="Q131" i="3"/>
  <c r="P131" i="3"/>
  <c r="O131" i="3"/>
  <c r="N131" i="3"/>
  <c r="M131" i="3"/>
  <c r="L131" i="3"/>
  <c r="I131" i="3"/>
  <c r="AI130" i="3"/>
  <c r="AH130" i="3" s="1"/>
  <c r="Z130" i="3"/>
  <c r="Y130" i="3"/>
  <c r="X130" i="3"/>
  <c r="W130" i="3"/>
  <c r="V130" i="3"/>
  <c r="U130" i="3"/>
  <c r="T130" i="3"/>
  <c r="S130" i="3"/>
  <c r="R130" i="3"/>
  <c r="Q130" i="3"/>
  <c r="P130" i="3"/>
  <c r="O130" i="3"/>
  <c r="N130" i="3"/>
  <c r="M130" i="3"/>
  <c r="L130" i="3"/>
  <c r="I130" i="3"/>
  <c r="AI129" i="3"/>
  <c r="AH129" i="3" s="1"/>
  <c r="Z129" i="3"/>
  <c r="Y129" i="3"/>
  <c r="X129" i="3"/>
  <c r="W129" i="3"/>
  <c r="V129" i="3"/>
  <c r="U129" i="3"/>
  <c r="T129" i="3"/>
  <c r="S129" i="3"/>
  <c r="R129" i="3"/>
  <c r="Q129" i="3"/>
  <c r="P129" i="3"/>
  <c r="O129" i="3"/>
  <c r="N129" i="3"/>
  <c r="M129" i="3"/>
  <c r="L129" i="3"/>
  <c r="I129" i="3"/>
  <c r="AI128" i="3"/>
  <c r="AH128" i="3" s="1"/>
  <c r="Z128" i="3"/>
  <c r="Y128" i="3"/>
  <c r="X128" i="3"/>
  <c r="W128" i="3"/>
  <c r="V128" i="3"/>
  <c r="U128" i="3"/>
  <c r="T128" i="3"/>
  <c r="S128" i="3"/>
  <c r="R128" i="3"/>
  <c r="Q128" i="3"/>
  <c r="P128" i="3"/>
  <c r="O128" i="3"/>
  <c r="N128" i="3"/>
  <c r="M128" i="3"/>
  <c r="L128" i="3"/>
  <c r="I128" i="3"/>
  <c r="AI127" i="3"/>
  <c r="AH127" i="3" s="1"/>
  <c r="Z127" i="3"/>
  <c r="Y127" i="3"/>
  <c r="X127" i="3"/>
  <c r="W127" i="3"/>
  <c r="V127" i="3"/>
  <c r="U127" i="3"/>
  <c r="T127" i="3"/>
  <c r="S127" i="3"/>
  <c r="R127" i="3"/>
  <c r="Q127" i="3"/>
  <c r="P127" i="3"/>
  <c r="O127" i="3"/>
  <c r="N127" i="3"/>
  <c r="M127" i="3"/>
  <c r="L127" i="3"/>
  <c r="I127" i="3"/>
  <c r="AI126" i="3"/>
  <c r="AH126" i="3" s="1"/>
  <c r="Z126" i="3"/>
  <c r="Y126" i="3"/>
  <c r="X126" i="3"/>
  <c r="W126" i="3"/>
  <c r="V126" i="3"/>
  <c r="U126" i="3"/>
  <c r="T126" i="3"/>
  <c r="S126" i="3"/>
  <c r="R126" i="3"/>
  <c r="Q126" i="3"/>
  <c r="P126" i="3"/>
  <c r="O126" i="3"/>
  <c r="N126" i="3"/>
  <c r="M126" i="3"/>
  <c r="L126" i="3"/>
  <c r="I126" i="3"/>
  <c r="AI125" i="3"/>
  <c r="AH125" i="3" s="1"/>
  <c r="Z125" i="3"/>
  <c r="Y125" i="3"/>
  <c r="X125" i="3"/>
  <c r="W125" i="3"/>
  <c r="V125" i="3"/>
  <c r="U125" i="3"/>
  <c r="T125" i="3"/>
  <c r="S125" i="3"/>
  <c r="R125" i="3"/>
  <c r="Q125" i="3"/>
  <c r="P125" i="3"/>
  <c r="O125" i="3"/>
  <c r="N125" i="3"/>
  <c r="M125" i="3"/>
  <c r="L125" i="3"/>
  <c r="I125" i="3"/>
  <c r="AI124" i="3"/>
  <c r="AH124" i="3" s="1"/>
  <c r="Z124" i="3"/>
  <c r="Y124" i="3"/>
  <c r="X124" i="3"/>
  <c r="W124" i="3"/>
  <c r="V124" i="3"/>
  <c r="U124" i="3"/>
  <c r="T124" i="3"/>
  <c r="S124" i="3"/>
  <c r="R124" i="3"/>
  <c r="Q124" i="3"/>
  <c r="P124" i="3"/>
  <c r="O124" i="3"/>
  <c r="N124" i="3"/>
  <c r="M124" i="3"/>
  <c r="L124" i="3"/>
  <c r="I124" i="3"/>
  <c r="AI123" i="3"/>
  <c r="AH123" i="3" s="1"/>
  <c r="Z123" i="3"/>
  <c r="Y123" i="3"/>
  <c r="X123" i="3"/>
  <c r="W123" i="3"/>
  <c r="V123" i="3"/>
  <c r="U123" i="3"/>
  <c r="T123" i="3"/>
  <c r="S123" i="3"/>
  <c r="R123" i="3"/>
  <c r="Q123" i="3"/>
  <c r="P123" i="3"/>
  <c r="O123" i="3"/>
  <c r="N123" i="3"/>
  <c r="M123" i="3"/>
  <c r="L123" i="3"/>
  <c r="I123" i="3"/>
  <c r="AI122" i="3"/>
  <c r="AH122" i="3" s="1"/>
  <c r="Z122" i="3"/>
  <c r="Y122" i="3"/>
  <c r="X122" i="3"/>
  <c r="W122" i="3"/>
  <c r="V122" i="3"/>
  <c r="U122" i="3"/>
  <c r="T122" i="3"/>
  <c r="S122" i="3"/>
  <c r="R122" i="3"/>
  <c r="Q122" i="3"/>
  <c r="P122" i="3"/>
  <c r="O122" i="3"/>
  <c r="N122" i="3"/>
  <c r="M122" i="3"/>
  <c r="L122" i="3"/>
  <c r="I122" i="3"/>
  <c r="AI121" i="3"/>
  <c r="AH121" i="3" s="1"/>
  <c r="Z121" i="3"/>
  <c r="Y121" i="3"/>
  <c r="X121" i="3"/>
  <c r="W121" i="3"/>
  <c r="V121" i="3"/>
  <c r="U121" i="3"/>
  <c r="T121" i="3"/>
  <c r="S121" i="3"/>
  <c r="R121" i="3"/>
  <c r="Q121" i="3"/>
  <c r="P121" i="3"/>
  <c r="O121" i="3"/>
  <c r="N121" i="3"/>
  <c r="M121" i="3"/>
  <c r="L121" i="3"/>
  <c r="I121" i="3"/>
  <c r="AI120" i="3"/>
  <c r="AH120" i="3" s="1"/>
  <c r="Z120" i="3"/>
  <c r="Y120" i="3"/>
  <c r="X120" i="3"/>
  <c r="W120" i="3"/>
  <c r="V120" i="3"/>
  <c r="U120" i="3"/>
  <c r="T120" i="3"/>
  <c r="S120" i="3"/>
  <c r="R120" i="3"/>
  <c r="Q120" i="3"/>
  <c r="P120" i="3"/>
  <c r="O120" i="3"/>
  <c r="N120" i="3"/>
  <c r="M120" i="3"/>
  <c r="L120" i="3"/>
  <c r="I120" i="3"/>
  <c r="AI119" i="3"/>
  <c r="AH119" i="3" s="1"/>
  <c r="Z119" i="3"/>
  <c r="Y119" i="3"/>
  <c r="X119" i="3"/>
  <c r="W119" i="3"/>
  <c r="V119" i="3"/>
  <c r="U119" i="3"/>
  <c r="T119" i="3"/>
  <c r="S119" i="3"/>
  <c r="R119" i="3"/>
  <c r="Q119" i="3"/>
  <c r="P119" i="3"/>
  <c r="O119" i="3"/>
  <c r="N119" i="3"/>
  <c r="M119" i="3"/>
  <c r="L119" i="3"/>
  <c r="I119" i="3"/>
  <c r="AI118" i="3"/>
  <c r="AH118" i="3" s="1"/>
  <c r="Z118" i="3"/>
  <c r="Y118" i="3"/>
  <c r="X118" i="3"/>
  <c r="W118" i="3"/>
  <c r="V118" i="3"/>
  <c r="U118" i="3"/>
  <c r="T118" i="3"/>
  <c r="S118" i="3"/>
  <c r="R118" i="3"/>
  <c r="Q118" i="3"/>
  <c r="P118" i="3"/>
  <c r="O118" i="3"/>
  <c r="N118" i="3"/>
  <c r="M118" i="3"/>
  <c r="L118" i="3"/>
  <c r="I118" i="3"/>
  <c r="AI117" i="3"/>
  <c r="AH117" i="3" s="1"/>
  <c r="Z117" i="3"/>
  <c r="Y117" i="3"/>
  <c r="X117" i="3"/>
  <c r="W117" i="3"/>
  <c r="V117" i="3"/>
  <c r="U117" i="3"/>
  <c r="T117" i="3"/>
  <c r="S117" i="3"/>
  <c r="R117" i="3"/>
  <c r="Q117" i="3"/>
  <c r="P117" i="3"/>
  <c r="O117" i="3"/>
  <c r="N117" i="3"/>
  <c r="M117" i="3"/>
  <c r="L117" i="3"/>
  <c r="I117" i="3"/>
  <c r="AI116" i="3"/>
  <c r="AH116" i="3" s="1"/>
  <c r="Z116" i="3"/>
  <c r="Y116" i="3"/>
  <c r="X116" i="3"/>
  <c r="W116" i="3"/>
  <c r="V116" i="3"/>
  <c r="U116" i="3"/>
  <c r="T116" i="3"/>
  <c r="S116" i="3"/>
  <c r="R116" i="3"/>
  <c r="Q116" i="3"/>
  <c r="P116" i="3"/>
  <c r="O116" i="3"/>
  <c r="N116" i="3"/>
  <c r="M116" i="3"/>
  <c r="L116" i="3"/>
  <c r="I116" i="3"/>
  <c r="AI115" i="3"/>
  <c r="AH115" i="3" s="1"/>
  <c r="Z115" i="3"/>
  <c r="Y115" i="3"/>
  <c r="X115" i="3"/>
  <c r="W115" i="3"/>
  <c r="V115" i="3"/>
  <c r="U115" i="3"/>
  <c r="T115" i="3"/>
  <c r="S115" i="3"/>
  <c r="R115" i="3"/>
  <c r="Q115" i="3"/>
  <c r="P115" i="3"/>
  <c r="O115" i="3"/>
  <c r="N115" i="3"/>
  <c r="M115" i="3"/>
  <c r="L115" i="3"/>
  <c r="I115" i="3"/>
  <c r="AI114" i="3"/>
  <c r="AH114" i="3" s="1"/>
  <c r="Z114" i="3"/>
  <c r="Y114" i="3"/>
  <c r="X114" i="3"/>
  <c r="W114" i="3"/>
  <c r="V114" i="3"/>
  <c r="U114" i="3"/>
  <c r="T114" i="3"/>
  <c r="S114" i="3"/>
  <c r="R114" i="3"/>
  <c r="Q114" i="3"/>
  <c r="P114" i="3"/>
  <c r="O114" i="3"/>
  <c r="N114" i="3"/>
  <c r="M114" i="3"/>
  <c r="L114" i="3"/>
  <c r="I114" i="3"/>
  <c r="AI113" i="3"/>
  <c r="AH113" i="3" s="1"/>
  <c r="Z113" i="3"/>
  <c r="Y113" i="3"/>
  <c r="X113" i="3"/>
  <c r="W113" i="3"/>
  <c r="V113" i="3"/>
  <c r="U113" i="3"/>
  <c r="T113" i="3"/>
  <c r="S113" i="3"/>
  <c r="R113" i="3"/>
  <c r="Q113" i="3"/>
  <c r="P113" i="3"/>
  <c r="O113" i="3"/>
  <c r="N113" i="3"/>
  <c r="M113" i="3"/>
  <c r="L113" i="3"/>
  <c r="I113" i="3"/>
  <c r="AI112" i="3"/>
  <c r="AH112" i="3" s="1"/>
  <c r="Z112" i="3"/>
  <c r="Y112" i="3"/>
  <c r="X112" i="3"/>
  <c r="W112" i="3"/>
  <c r="V112" i="3"/>
  <c r="U112" i="3"/>
  <c r="T112" i="3"/>
  <c r="S112" i="3"/>
  <c r="R112" i="3"/>
  <c r="Q112" i="3"/>
  <c r="P112" i="3"/>
  <c r="O112" i="3"/>
  <c r="N112" i="3"/>
  <c r="M112" i="3"/>
  <c r="L112" i="3"/>
  <c r="I112" i="3"/>
  <c r="AI111" i="3"/>
  <c r="AH111" i="3" s="1"/>
  <c r="Z111" i="3"/>
  <c r="Y111" i="3"/>
  <c r="X111" i="3"/>
  <c r="W111" i="3"/>
  <c r="V111" i="3"/>
  <c r="U111" i="3"/>
  <c r="T111" i="3"/>
  <c r="S111" i="3"/>
  <c r="R111" i="3"/>
  <c r="Q111" i="3"/>
  <c r="P111" i="3"/>
  <c r="O111" i="3"/>
  <c r="N111" i="3"/>
  <c r="M111" i="3"/>
  <c r="L111" i="3"/>
  <c r="I111" i="3"/>
  <c r="AI110" i="3"/>
  <c r="AH110" i="3" s="1"/>
  <c r="Z110" i="3"/>
  <c r="Y110" i="3"/>
  <c r="X110" i="3"/>
  <c r="W110" i="3"/>
  <c r="V110" i="3"/>
  <c r="U110" i="3"/>
  <c r="T110" i="3"/>
  <c r="S110" i="3"/>
  <c r="R110" i="3"/>
  <c r="Q110" i="3"/>
  <c r="P110" i="3"/>
  <c r="O110" i="3"/>
  <c r="N110" i="3"/>
  <c r="M110" i="3"/>
  <c r="L110" i="3"/>
  <c r="I110" i="3"/>
  <c r="AI109" i="3"/>
  <c r="AH109" i="3" s="1"/>
  <c r="Z109" i="3"/>
  <c r="Y109" i="3"/>
  <c r="X109" i="3"/>
  <c r="W109" i="3"/>
  <c r="V109" i="3"/>
  <c r="U109" i="3"/>
  <c r="T109" i="3"/>
  <c r="S109" i="3"/>
  <c r="R109" i="3"/>
  <c r="Q109" i="3"/>
  <c r="P109" i="3"/>
  <c r="O109" i="3"/>
  <c r="N109" i="3"/>
  <c r="M109" i="3"/>
  <c r="L109" i="3"/>
  <c r="I109" i="3"/>
  <c r="AI108" i="3"/>
  <c r="AH108" i="3"/>
  <c r="Z108" i="3"/>
  <c r="Y108" i="3"/>
  <c r="X108" i="3"/>
  <c r="W108" i="3"/>
  <c r="V108" i="3"/>
  <c r="U108" i="3"/>
  <c r="T108" i="3"/>
  <c r="S108" i="3"/>
  <c r="R108" i="3"/>
  <c r="Q108" i="3"/>
  <c r="P108" i="3"/>
  <c r="O108" i="3"/>
  <c r="N108" i="3"/>
  <c r="M108" i="3"/>
  <c r="L108" i="3"/>
  <c r="I108" i="3"/>
  <c r="AI107" i="3"/>
  <c r="AH107" i="3" s="1"/>
  <c r="Z107" i="3"/>
  <c r="Y107" i="3"/>
  <c r="X107" i="3"/>
  <c r="W107" i="3"/>
  <c r="V107" i="3"/>
  <c r="U107" i="3"/>
  <c r="T107" i="3"/>
  <c r="S107" i="3"/>
  <c r="R107" i="3"/>
  <c r="Q107" i="3"/>
  <c r="P107" i="3"/>
  <c r="O107" i="3"/>
  <c r="N107" i="3"/>
  <c r="M107" i="3"/>
  <c r="L107" i="3"/>
  <c r="I107" i="3"/>
  <c r="AI106" i="3"/>
  <c r="AH106" i="3" s="1"/>
  <c r="Z106" i="3"/>
  <c r="Y106" i="3"/>
  <c r="X106" i="3"/>
  <c r="W106" i="3"/>
  <c r="V106" i="3"/>
  <c r="U106" i="3"/>
  <c r="T106" i="3"/>
  <c r="S106" i="3"/>
  <c r="R106" i="3"/>
  <c r="Q106" i="3"/>
  <c r="P106" i="3"/>
  <c r="O106" i="3"/>
  <c r="N106" i="3"/>
  <c r="M106" i="3"/>
  <c r="L106" i="3"/>
  <c r="I106" i="3"/>
  <c r="AI105" i="3"/>
  <c r="AH105" i="3" s="1"/>
  <c r="Z105" i="3"/>
  <c r="Y105" i="3"/>
  <c r="X105" i="3"/>
  <c r="W105" i="3"/>
  <c r="V105" i="3"/>
  <c r="U105" i="3"/>
  <c r="T105" i="3"/>
  <c r="S105" i="3"/>
  <c r="R105" i="3"/>
  <c r="Q105" i="3"/>
  <c r="P105" i="3"/>
  <c r="O105" i="3"/>
  <c r="N105" i="3"/>
  <c r="M105" i="3"/>
  <c r="L105" i="3"/>
  <c r="I105" i="3"/>
  <c r="AI104" i="3"/>
  <c r="AH104" i="3" s="1"/>
  <c r="Z104" i="3"/>
  <c r="Y104" i="3"/>
  <c r="X104" i="3"/>
  <c r="W104" i="3"/>
  <c r="V104" i="3"/>
  <c r="U104" i="3"/>
  <c r="T104" i="3"/>
  <c r="S104" i="3"/>
  <c r="R104" i="3"/>
  <c r="Q104" i="3"/>
  <c r="P104" i="3"/>
  <c r="O104" i="3"/>
  <c r="N104" i="3"/>
  <c r="M104" i="3"/>
  <c r="L104" i="3"/>
  <c r="I104" i="3"/>
  <c r="AI103" i="3"/>
  <c r="AH103" i="3" s="1"/>
  <c r="Z103" i="3"/>
  <c r="Y103" i="3"/>
  <c r="X103" i="3"/>
  <c r="W103" i="3"/>
  <c r="V103" i="3"/>
  <c r="U103" i="3"/>
  <c r="T103" i="3"/>
  <c r="S103" i="3"/>
  <c r="R103" i="3"/>
  <c r="Q103" i="3"/>
  <c r="P103" i="3"/>
  <c r="O103" i="3"/>
  <c r="N103" i="3"/>
  <c r="M103" i="3"/>
  <c r="L103" i="3"/>
  <c r="I103" i="3"/>
  <c r="AI102" i="3"/>
  <c r="AH102" i="3" s="1"/>
  <c r="Z102" i="3"/>
  <c r="Y102" i="3"/>
  <c r="X102" i="3"/>
  <c r="W102" i="3"/>
  <c r="V102" i="3"/>
  <c r="U102" i="3"/>
  <c r="T102" i="3"/>
  <c r="S102" i="3"/>
  <c r="R102" i="3"/>
  <c r="Q102" i="3"/>
  <c r="P102" i="3"/>
  <c r="O102" i="3"/>
  <c r="N102" i="3"/>
  <c r="M102" i="3"/>
  <c r="L102" i="3"/>
  <c r="I102" i="3"/>
  <c r="AI101" i="3"/>
  <c r="AH101" i="3" s="1"/>
  <c r="Z101" i="3"/>
  <c r="Y101" i="3"/>
  <c r="X101" i="3"/>
  <c r="W101" i="3"/>
  <c r="V101" i="3"/>
  <c r="U101" i="3"/>
  <c r="T101" i="3"/>
  <c r="S101" i="3"/>
  <c r="R101" i="3"/>
  <c r="Q101" i="3"/>
  <c r="P101" i="3"/>
  <c r="O101" i="3"/>
  <c r="N101" i="3"/>
  <c r="M101" i="3"/>
  <c r="L101" i="3"/>
  <c r="I101" i="3"/>
  <c r="AI100" i="3"/>
  <c r="AH100" i="3" s="1"/>
  <c r="Z100" i="3"/>
  <c r="Y100" i="3"/>
  <c r="X100" i="3"/>
  <c r="W100" i="3"/>
  <c r="V100" i="3"/>
  <c r="U100" i="3"/>
  <c r="T100" i="3"/>
  <c r="S100" i="3"/>
  <c r="R100" i="3"/>
  <c r="Q100" i="3"/>
  <c r="P100" i="3"/>
  <c r="O100" i="3"/>
  <c r="N100" i="3"/>
  <c r="M100" i="3"/>
  <c r="L100" i="3"/>
  <c r="I100" i="3"/>
  <c r="AI99" i="3"/>
  <c r="AH99" i="3" s="1"/>
  <c r="Z99" i="3"/>
  <c r="Y99" i="3"/>
  <c r="X99" i="3"/>
  <c r="W99" i="3"/>
  <c r="V99" i="3"/>
  <c r="U99" i="3"/>
  <c r="T99" i="3"/>
  <c r="S99" i="3"/>
  <c r="R99" i="3"/>
  <c r="Q99" i="3"/>
  <c r="P99" i="3"/>
  <c r="O99" i="3"/>
  <c r="N99" i="3"/>
  <c r="M99" i="3"/>
  <c r="L99" i="3"/>
  <c r="I99" i="3"/>
  <c r="AI98" i="3"/>
  <c r="AH98" i="3" s="1"/>
  <c r="Z98" i="3"/>
  <c r="Y98" i="3"/>
  <c r="X98" i="3"/>
  <c r="W98" i="3"/>
  <c r="V98" i="3"/>
  <c r="U98" i="3"/>
  <c r="T98" i="3"/>
  <c r="S98" i="3"/>
  <c r="R98" i="3"/>
  <c r="Q98" i="3"/>
  <c r="P98" i="3"/>
  <c r="O98" i="3"/>
  <c r="N98" i="3"/>
  <c r="M98" i="3"/>
  <c r="L98" i="3"/>
  <c r="I98" i="3"/>
  <c r="AI97" i="3"/>
  <c r="AH97" i="3" s="1"/>
  <c r="Z97" i="3"/>
  <c r="Y97" i="3"/>
  <c r="X97" i="3"/>
  <c r="W97" i="3"/>
  <c r="V97" i="3"/>
  <c r="U97" i="3"/>
  <c r="T97" i="3"/>
  <c r="S97" i="3"/>
  <c r="R97" i="3"/>
  <c r="Q97" i="3"/>
  <c r="P97" i="3"/>
  <c r="O97" i="3"/>
  <c r="N97" i="3"/>
  <c r="M97" i="3"/>
  <c r="L97" i="3"/>
  <c r="I97" i="3"/>
  <c r="AI96" i="3"/>
  <c r="AH96" i="3" s="1"/>
  <c r="Z96" i="3"/>
  <c r="Y96" i="3"/>
  <c r="X96" i="3"/>
  <c r="W96" i="3"/>
  <c r="V96" i="3"/>
  <c r="U96" i="3"/>
  <c r="T96" i="3"/>
  <c r="S96" i="3"/>
  <c r="R96" i="3"/>
  <c r="Q96" i="3"/>
  <c r="P96" i="3"/>
  <c r="O96" i="3"/>
  <c r="N96" i="3"/>
  <c r="M96" i="3"/>
  <c r="L96" i="3"/>
  <c r="I96" i="3"/>
  <c r="AI95" i="3"/>
  <c r="AH95" i="3" s="1"/>
  <c r="Z95" i="3"/>
  <c r="Y95" i="3"/>
  <c r="X95" i="3"/>
  <c r="W95" i="3"/>
  <c r="V95" i="3"/>
  <c r="U95" i="3"/>
  <c r="T95" i="3"/>
  <c r="S95" i="3"/>
  <c r="R95" i="3"/>
  <c r="Q95" i="3"/>
  <c r="P95" i="3"/>
  <c r="O95" i="3"/>
  <c r="N95" i="3"/>
  <c r="M95" i="3"/>
  <c r="L95" i="3"/>
  <c r="I95" i="3"/>
  <c r="AI94" i="3"/>
  <c r="AH94" i="3" s="1"/>
  <c r="Z94" i="3"/>
  <c r="Y94" i="3"/>
  <c r="X94" i="3"/>
  <c r="W94" i="3"/>
  <c r="V94" i="3"/>
  <c r="U94" i="3"/>
  <c r="T94" i="3"/>
  <c r="S94" i="3"/>
  <c r="R94" i="3"/>
  <c r="Q94" i="3"/>
  <c r="P94" i="3"/>
  <c r="O94" i="3"/>
  <c r="N94" i="3"/>
  <c r="M94" i="3"/>
  <c r="L94" i="3"/>
  <c r="I94" i="3"/>
  <c r="AI93" i="3"/>
  <c r="AH93" i="3" s="1"/>
  <c r="Z93" i="3"/>
  <c r="Y93" i="3"/>
  <c r="X93" i="3"/>
  <c r="W93" i="3"/>
  <c r="V93" i="3"/>
  <c r="U93" i="3"/>
  <c r="T93" i="3"/>
  <c r="S93" i="3"/>
  <c r="R93" i="3"/>
  <c r="Q93" i="3"/>
  <c r="P93" i="3"/>
  <c r="O93" i="3"/>
  <c r="N93" i="3"/>
  <c r="M93" i="3"/>
  <c r="L93" i="3"/>
  <c r="I93" i="3"/>
  <c r="AI92" i="3"/>
  <c r="AH92" i="3" s="1"/>
  <c r="Z92" i="3"/>
  <c r="Y92" i="3"/>
  <c r="X92" i="3"/>
  <c r="W92" i="3"/>
  <c r="V92" i="3"/>
  <c r="U92" i="3"/>
  <c r="T92" i="3"/>
  <c r="S92" i="3"/>
  <c r="R92" i="3"/>
  <c r="Q92" i="3"/>
  <c r="P92" i="3"/>
  <c r="O92" i="3"/>
  <c r="N92" i="3"/>
  <c r="M92" i="3"/>
  <c r="L92" i="3"/>
  <c r="I92" i="3"/>
  <c r="AI91" i="3"/>
  <c r="AH91" i="3" s="1"/>
  <c r="Z91" i="3"/>
  <c r="Y91" i="3"/>
  <c r="X91" i="3"/>
  <c r="W91" i="3"/>
  <c r="V91" i="3"/>
  <c r="U91" i="3"/>
  <c r="T91" i="3"/>
  <c r="S91" i="3"/>
  <c r="R91" i="3"/>
  <c r="Q91" i="3"/>
  <c r="P91" i="3"/>
  <c r="O91" i="3"/>
  <c r="N91" i="3"/>
  <c r="M91" i="3"/>
  <c r="L91" i="3"/>
  <c r="I91" i="3"/>
  <c r="AI90" i="3"/>
  <c r="AH90" i="3" s="1"/>
  <c r="Z90" i="3"/>
  <c r="Y90" i="3"/>
  <c r="X90" i="3"/>
  <c r="W90" i="3"/>
  <c r="V90" i="3"/>
  <c r="U90" i="3"/>
  <c r="T90" i="3"/>
  <c r="S90" i="3"/>
  <c r="R90" i="3"/>
  <c r="Q90" i="3"/>
  <c r="P90" i="3"/>
  <c r="O90" i="3"/>
  <c r="N90" i="3"/>
  <c r="M90" i="3"/>
  <c r="L90" i="3"/>
  <c r="I90" i="3"/>
  <c r="AI89" i="3"/>
  <c r="AH89" i="3" s="1"/>
  <c r="Z89" i="3"/>
  <c r="Y89" i="3"/>
  <c r="X89" i="3"/>
  <c r="W89" i="3"/>
  <c r="V89" i="3"/>
  <c r="U89" i="3"/>
  <c r="T89" i="3"/>
  <c r="S89" i="3"/>
  <c r="R89" i="3"/>
  <c r="Q89" i="3"/>
  <c r="P89" i="3"/>
  <c r="O89" i="3"/>
  <c r="N89" i="3"/>
  <c r="M89" i="3"/>
  <c r="L89" i="3"/>
  <c r="I89" i="3"/>
  <c r="AI88" i="3"/>
  <c r="AH88" i="3" s="1"/>
  <c r="Z88" i="3"/>
  <c r="Y88" i="3"/>
  <c r="X88" i="3"/>
  <c r="W88" i="3"/>
  <c r="V88" i="3"/>
  <c r="U88" i="3"/>
  <c r="T88" i="3"/>
  <c r="S88" i="3"/>
  <c r="R88" i="3"/>
  <c r="Q88" i="3"/>
  <c r="P88" i="3"/>
  <c r="O88" i="3"/>
  <c r="N88" i="3"/>
  <c r="M88" i="3"/>
  <c r="L88" i="3"/>
  <c r="I88" i="3"/>
  <c r="AI87" i="3"/>
  <c r="AH87" i="3" s="1"/>
  <c r="Z87" i="3"/>
  <c r="Y87" i="3"/>
  <c r="X87" i="3"/>
  <c r="W87" i="3"/>
  <c r="V87" i="3"/>
  <c r="U87" i="3"/>
  <c r="T87" i="3"/>
  <c r="S87" i="3"/>
  <c r="R87" i="3"/>
  <c r="Q87" i="3"/>
  <c r="P87" i="3"/>
  <c r="O87" i="3"/>
  <c r="N87" i="3"/>
  <c r="M87" i="3"/>
  <c r="L87" i="3"/>
  <c r="I87" i="3"/>
  <c r="AI86" i="3"/>
  <c r="AH86" i="3" s="1"/>
  <c r="W86" i="3"/>
  <c r="V86" i="3"/>
  <c r="U86" i="3"/>
  <c r="S86" i="3"/>
  <c r="R86" i="3"/>
  <c r="Q86" i="3"/>
  <c r="P86" i="3"/>
  <c r="O86" i="3"/>
  <c r="N86" i="3"/>
  <c r="M86" i="3"/>
  <c r="L86" i="3"/>
  <c r="I86" i="3"/>
  <c r="AI85" i="3"/>
  <c r="AH85" i="3" s="1"/>
  <c r="Z85" i="3"/>
  <c r="Y85" i="3"/>
  <c r="X85" i="3"/>
  <c r="W85" i="3"/>
  <c r="V85" i="3"/>
  <c r="U85" i="3"/>
  <c r="T85" i="3"/>
  <c r="S85" i="3"/>
  <c r="R85" i="3"/>
  <c r="Q85" i="3"/>
  <c r="P85" i="3"/>
  <c r="O85" i="3"/>
  <c r="N85" i="3"/>
  <c r="M85" i="3"/>
  <c r="L85" i="3"/>
  <c r="I85" i="3"/>
  <c r="AI84" i="3"/>
  <c r="AH84" i="3" s="1"/>
  <c r="Z84" i="3"/>
  <c r="Y84" i="3"/>
  <c r="X84" i="3"/>
  <c r="W84" i="3"/>
  <c r="V84" i="3"/>
  <c r="U84" i="3"/>
  <c r="T84" i="3"/>
  <c r="S84" i="3"/>
  <c r="R84" i="3"/>
  <c r="Q84" i="3"/>
  <c r="P84" i="3"/>
  <c r="O84" i="3"/>
  <c r="N84" i="3"/>
  <c r="M84" i="3"/>
  <c r="L84" i="3"/>
  <c r="I84" i="3"/>
  <c r="AI83" i="3"/>
  <c r="AH83" i="3" s="1"/>
  <c r="Z83" i="3"/>
  <c r="Y83" i="3"/>
  <c r="X83" i="3"/>
  <c r="W83" i="3"/>
  <c r="V83" i="3"/>
  <c r="U83" i="3"/>
  <c r="T83" i="3"/>
  <c r="S83" i="3"/>
  <c r="R83" i="3"/>
  <c r="Q83" i="3"/>
  <c r="P83" i="3"/>
  <c r="O83" i="3"/>
  <c r="N83" i="3"/>
  <c r="M83" i="3"/>
  <c r="L83" i="3"/>
  <c r="I83" i="3"/>
  <c r="AI82" i="3"/>
  <c r="AH82" i="3" s="1"/>
  <c r="Z82" i="3"/>
  <c r="Y82" i="3"/>
  <c r="X82" i="3"/>
  <c r="W82" i="3"/>
  <c r="V82" i="3"/>
  <c r="U82" i="3"/>
  <c r="T82" i="3"/>
  <c r="S82" i="3"/>
  <c r="R82" i="3"/>
  <c r="Q82" i="3"/>
  <c r="P82" i="3"/>
  <c r="O82" i="3"/>
  <c r="N82" i="3"/>
  <c r="M82" i="3"/>
  <c r="L82" i="3"/>
  <c r="I82" i="3"/>
  <c r="AI81" i="3"/>
  <c r="AH81" i="3" s="1"/>
  <c r="Z81" i="3"/>
  <c r="Y81" i="3"/>
  <c r="X81" i="3"/>
  <c r="W81" i="3"/>
  <c r="V81" i="3"/>
  <c r="U81" i="3"/>
  <c r="T81" i="3"/>
  <c r="S81" i="3"/>
  <c r="R81" i="3"/>
  <c r="Q81" i="3"/>
  <c r="P81" i="3"/>
  <c r="O81" i="3"/>
  <c r="N81" i="3"/>
  <c r="M81" i="3"/>
  <c r="L81" i="3"/>
  <c r="I81" i="3"/>
  <c r="AI80" i="3"/>
  <c r="AH80" i="3" s="1"/>
  <c r="Z80" i="3"/>
  <c r="Y80" i="3"/>
  <c r="X80" i="3"/>
  <c r="W80" i="3"/>
  <c r="V80" i="3"/>
  <c r="U80" i="3"/>
  <c r="T80" i="3"/>
  <c r="S80" i="3"/>
  <c r="R80" i="3"/>
  <c r="Q80" i="3"/>
  <c r="P80" i="3"/>
  <c r="O80" i="3"/>
  <c r="N80" i="3"/>
  <c r="M80" i="3"/>
  <c r="L80" i="3"/>
  <c r="I80" i="3"/>
  <c r="AI79" i="3"/>
  <c r="AH79" i="3" s="1"/>
  <c r="Z79" i="3"/>
  <c r="Y79" i="3"/>
  <c r="X79" i="3"/>
  <c r="W79" i="3"/>
  <c r="V79" i="3"/>
  <c r="U79" i="3"/>
  <c r="T79" i="3"/>
  <c r="S79" i="3"/>
  <c r="R79" i="3"/>
  <c r="Q79" i="3"/>
  <c r="P79" i="3"/>
  <c r="O79" i="3"/>
  <c r="N79" i="3"/>
  <c r="M79" i="3"/>
  <c r="L79" i="3"/>
  <c r="I79" i="3"/>
  <c r="AI78" i="3"/>
  <c r="AH78" i="3" s="1"/>
  <c r="Z78" i="3"/>
  <c r="Y78" i="3"/>
  <c r="X78" i="3"/>
  <c r="W78" i="3"/>
  <c r="V78" i="3"/>
  <c r="U78" i="3"/>
  <c r="T78" i="3"/>
  <c r="S78" i="3"/>
  <c r="R78" i="3"/>
  <c r="Q78" i="3"/>
  <c r="P78" i="3"/>
  <c r="O78" i="3"/>
  <c r="N78" i="3"/>
  <c r="M78" i="3"/>
  <c r="L78" i="3"/>
  <c r="I78" i="3"/>
  <c r="AI77" i="3"/>
  <c r="AH77" i="3" s="1"/>
  <c r="Z77" i="3"/>
  <c r="Y77" i="3"/>
  <c r="X77" i="3"/>
  <c r="W77" i="3"/>
  <c r="V77" i="3"/>
  <c r="U77" i="3"/>
  <c r="T77" i="3"/>
  <c r="S77" i="3"/>
  <c r="R77" i="3"/>
  <c r="Q77" i="3"/>
  <c r="P77" i="3"/>
  <c r="O77" i="3"/>
  <c r="N77" i="3"/>
  <c r="M77" i="3"/>
  <c r="L77" i="3"/>
  <c r="I77" i="3"/>
  <c r="AI76" i="3"/>
  <c r="AH76" i="3" s="1"/>
  <c r="Z76" i="3"/>
  <c r="Y76" i="3"/>
  <c r="X76" i="3"/>
  <c r="W76" i="3"/>
  <c r="V76" i="3"/>
  <c r="U76" i="3"/>
  <c r="T76" i="3"/>
  <c r="S76" i="3"/>
  <c r="R76" i="3"/>
  <c r="Q76" i="3"/>
  <c r="P76" i="3"/>
  <c r="O76" i="3"/>
  <c r="N76" i="3"/>
  <c r="M76" i="3"/>
  <c r="L76" i="3"/>
  <c r="I76" i="3"/>
  <c r="AI75" i="3"/>
  <c r="AH75" i="3" s="1"/>
  <c r="Z75" i="3"/>
  <c r="Y75" i="3"/>
  <c r="X75" i="3"/>
  <c r="W75" i="3"/>
  <c r="V75" i="3"/>
  <c r="U75" i="3"/>
  <c r="T75" i="3"/>
  <c r="S75" i="3"/>
  <c r="R75" i="3"/>
  <c r="Q75" i="3"/>
  <c r="P75" i="3"/>
  <c r="O75" i="3"/>
  <c r="N75" i="3"/>
  <c r="M75" i="3"/>
  <c r="L75" i="3"/>
  <c r="I75" i="3"/>
  <c r="AI74" i="3"/>
  <c r="AH74" i="3" s="1"/>
  <c r="Z74" i="3"/>
  <c r="Y74" i="3"/>
  <c r="X74" i="3"/>
  <c r="W74" i="3"/>
  <c r="V74" i="3"/>
  <c r="U74" i="3"/>
  <c r="T74" i="3"/>
  <c r="S74" i="3"/>
  <c r="R74" i="3"/>
  <c r="Q74" i="3"/>
  <c r="P74" i="3"/>
  <c r="O74" i="3"/>
  <c r="N74" i="3"/>
  <c r="M74" i="3"/>
  <c r="L74" i="3"/>
  <c r="I74" i="3"/>
  <c r="AI73" i="3"/>
  <c r="AH73" i="3" s="1"/>
  <c r="Z73" i="3"/>
  <c r="Y73" i="3"/>
  <c r="X73" i="3"/>
  <c r="W73" i="3"/>
  <c r="V73" i="3"/>
  <c r="U73" i="3"/>
  <c r="T73" i="3"/>
  <c r="S73" i="3"/>
  <c r="R73" i="3"/>
  <c r="Q73" i="3"/>
  <c r="P73" i="3"/>
  <c r="O73" i="3"/>
  <c r="N73" i="3"/>
  <c r="M73" i="3"/>
  <c r="L73" i="3"/>
  <c r="I73" i="3"/>
  <c r="AI72" i="3"/>
  <c r="AH72" i="3" s="1"/>
  <c r="Z72" i="3"/>
  <c r="Y72" i="3"/>
  <c r="X72" i="3"/>
  <c r="W72" i="3"/>
  <c r="V72" i="3"/>
  <c r="U72" i="3"/>
  <c r="T72" i="3"/>
  <c r="S72" i="3"/>
  <c r="R72" i="3"/>
  <c r="Q72" i="3"/>
  <c r="P72" i="3"/>
  <c r="O72" i="3"/>
  <c r="N72" i="3"/>
  <c r="M72" i="3"/>
  <c r="L72" i="3"/>
  <c r="I72" i="3"/>
  <c r="AI71" i="3"/>
  <c r="AH71" i="3" s="1"/>
  <c r="Z71" i="3"/>
  <c r="Y71" i="3"/>
  <c r="X71" i="3"/>
  <c r="W71" i="3"/>
  <c r="V71" i="3"/>
  <c r="U71" i="3"/>
  <c r="T71" i="3"/>
  <c r="S71" i="3"/>
  <c r="R71" i="3"/>
  <c r="Q71" i="3"/>
  <c r="P71" i="3"/>
  <c r="O71" i="3"/>
  <c r="N71" i="3"/>
  <c r="M71" i="3"/>
  <c r="L71" i="3"/>
  <c r="I71" i="3"/>
  <c r="AI70" i="3"/>
  <c r="AH70" i="3" s="1"/>
  <c r="Z70" i="3"/>
  <c r="Y70" i="3"/>
  <c r="X70" i="3"/>
  <c r="W70" i="3"/>
  <c r="V70" i="3"/>
  <c r="U70" i="3"/>
  <c r="T70" i="3"/>
  <c r="S70" i="3"/>
  <c r="R70" i="3"/>
  <c r="Q70" i="3"/>
  <c r="P70" i="3"/>
  <c r="O70" i="3"/>
  <c r="N70" i="3"/>
  <c r="M70" i="3"/>
  <c r="L70" i="3"/>
  <c r="I70" i="3"/>
  <c r="AI69" i="3"/>
  <c r="AH69" i="3" s="1"/>
  <c r="Z69" i="3"/>
  <c r="Y69" i="3"/>
  <c r="X69" i="3"/>
  <c r="W69" i="3"/>
  <c r="V69" i="3"/>
  <c r="U69" i="3"/>
  <c r="T69" i="3"/>
  <c r="S69" i="3"/>
  <c r="R69" i="3"/>
  <c r="Q69" i="3"/>
  <c r="P69" i="3"/>
  <c r="O69" i="3"/>
  <c r="N69" i="3"/>
  <c r="M69" i="3"/>
  <c r="L69" i="3"/>
  <c r="I69" i="3"/>
  <c r="AI68" i="3"/>
  <c r="AH68" i="3" s="1"/>
  <c r="Z68" i="3"/>
  <c r="Y68" i="3"/>
  <c r="X68" i="3"/>
  <c r="W68" i="3"/>
  <c r="V68" i="3"/>
  <c r="U68" i="3"/>
  <c r="T68" i="3"/>
  <c r="S68" i="3"/>
  <c r="R68" i="3"/>
  <c r="Q68" i="3"/>
  <c r="P68" i="3"/>
  <c r="O68" i="3"/>
  <c r="N68" i="3"/>
  <c r="M68" i="3"/>
  <c r="L68" i="3"/>
  <c r="I68" i="3"/>
  <c r="AI67" i="3"/>
  <c r="AH67" i="3" s="1"/>
  <c r="Z67" i="3"/>
  <c r="Y67" i="3"/>
  <c r="X67" i="3"/>
  <c r="W67" i="3"/>
  <c r="V67" i="3"/>
  <c r="U67" i="3"/>
  <c r="T67" i="3"/>
  <c r="S67" i="3"/>
  <c r="R67" i="3"/>
  <c r="Q67" i="3"/>
  <c r="P67" i="3"/>
  <c r="O67" i="3"/>
  <c r="N67" i="3"/>
  <c r="M67" i="3"/>
  <c r="L67" i="3"/>
  <c r="I67" i="3"/>
  <c r="AI66" i="3"/>
  <c r="AH66" i="3" s="1"/>
  <c r="Z66" i="3"/>
  <c r="Y66" i="3"/>
  <c r="X66" i="3"/>
  <c r="W66" i="3"/>
  <c r="V66" i="3"/>
  <c r="U66" i="3"/>
  <c r="T66" i="3"/>
  <c r="S66" i="3"/>
  <c r="R66" i="3"/>
  <c r="Q66" i="3"/>
  <c r="P66" i="3"/>
  <c r="O66" i="3"/>
  <c r="N66" i="3"/>
  <c r="M66" i="3"/>
  <c r="L66" i="3"/>
  <c r="I66" i="3"/>
  <c r="AI65" i="3"/>
  <c r="AH65" i="3" s="1"/>
  <c r="Z65" i="3"/>
  <c r="Y65" i="3"/>
  <c r="X65" i="3"/>
  <c r="W65" i="3"/>
  <c r="V65" i="3"/>
  <c r="U65" i="3"/>
  <c r="T65" i="3"/>
  <c r="S65" i="3"/>
  <c r="R65" i="3"/>
  <c r="Q65" i="3"/>
  <c r="P65" i="3"/>
  <c r="O65" i="3"/>
  <c r="N65" i="3"/>
  <c r="M65" i="3"/>
  <c r="L65" i="3"/>
  <c r="I65" i="3"/>
  <c r="AI64" i="3"/>
  <c r="AH64" i="3" s="1"/>
  <c r="Z64" i="3"/>
  <c r="Y64" i="3"/>
  <c r="X64" i="3"/>
  <c r="W64" i="3"/>
  <c r="V64" i="3"/>
  <c r="U64" i="3"/>
  <c r="T64" i="3"/>
  <c r="S64" i="3"/>
  <c r="R64" i="3"/>
  <c r="Q64" i="3"/>
  <c r="P64" i="3"/>
  <c r="O64" i="3"/>
  <c r="N64" i="3"/>
  <c r="M64" i="3"/>
  <c r="L64" i="3"/>
  <c r="I64" i="3"/>
  <c r="AI63" i="3"/>
  <c r="AH63" i="3" s="1"/>
  <c r="Z63" i="3"/>
  <c r="Y63" i="3"/>
  <c r="X63" i="3"/>
  <c r="W63" i="3"/>
  <c r="V63" i="3"/>
  <c r="U63" i="3"/>
  <c r="T63" i="3"/>
  <c r="S63" i="3"/>
  <c r="R63" i="3"/>
  <c r="Q63" i="3"/>
  <c r="P63" i="3"/>
  <c r="O63" i="3"/>
  <c r="N63" i="3"/>
  <c r="M63" i="3"/>
  <c r="L63" i="3"/>
  <c r="I63" i="3"/>
  <c r="AI62" i="3"/>
  <c r="AH62" i="3" s="1"/>
  <c r="Z62" i="3"/>
  <c r="Y62" i="3"/>
  <c r="X62" i="3"/>
  <c r="W62" i="3"/>
  <c r="V62" i="3"/>
  <c r="U62" i="3"/>
  <c r="T62" i="3"/>
  <c r="S62" i="3"/>
  <c r="R62" i="3"/>
  <c r="Q62" i="3"/>
  <c r="P62" i="3"/>
  <c r="O62" i="3"/>
  <c r="N62" i="3"/>
  <c r="M62" i="3"/>
  <c r="L62" i="3"/>
  <c r="I62" i="3"/>
  <c r="AI61" i="3"/>
  <c r="AH61" i="3" s="1"/>
  <c r="Z61" i="3"/>
  <c r="Y61" i="3"/>
  <c r="X61" i="3"/>
  <c r="W61" i="3"/>
  <c r="V61" i="3"/>
  <c r="U61" i="3"/>
  <c r="T61" i="3"/>
  <c r="S61" i="3"/>
  <c r="R61" i="3"/>
  <c r="Q61" i="3"/>
  <c r="P61" i="3"/>
  <c r="O61" i="3"/>
  <c r="N61" i="3"/>
  <c r="M61" i="3"/>
  <c r="L61" i="3"/>
  <c r="I61" i="3"/>
  <c r="AI60" i="3"/>
  <c r="AH60" i="3" s="1"/>
  <c r="Z60" i="3"/>
  <c r="Y60" i="3"/>
  <c r="X60" i="3"/>
  <c r="W60" i="3"/>
  <c r="V60" i="3"/>
  <c r="U60" i="3"/>
  <c r="T60" i="3"/>
  <c r="S60" i="3"/>
  <c r="R60" i="3"/>
  <c r="Q60" i="3"/>
  <c r="P60" i="3"/>
  <c r="O60" i="3"/>
  <c r="N60" i="3"/>
  <c r="M60" i="3"/>
  <c r="L60" i="3"/>
  <c r="I60" i="3"/>
  <c r="AI59" i="3"/>
  <c r="AH59" i="3" s="1"/>
  <c r="Z59" i="3"/>
  <c r="Y59" i="3"/>
  <c r="X59" i="3"/>
  <c r="W59" i="3"/>
  <c r="V59" i="3"/>
  <c r="U59" i="3"/>
  <c r="T59" i="3"/>
  <c r="S59" i="3"/>
  <c r="R59" i="3"/>
  <c r="Q59" i="3"/>
  <c r="P59" i="3"/>
  <c r="O59" i="3"/>
  <c r="N59" i="3"/>
  <c r="M59" i="3"/>
  <c r="L59" i="3"/>
  <c r="I59" i="3"/>
  <c r="AI58" i="3"/>
  <c r="AH58" i="3" s="1"/>
  <c r="Z58" i="3"/>
  <c r="Y58" i="3"/>
  <c r="X58" i="3"/>
  <c r="W58" i="3"/>
  <c r="V58" i="3"/>
  <c r="U58" i="3"/>
  <c r="T58" i="3"/>
  <c r="S58" i="3"/>
  <c r="R58" i="3"/>
  <c r="Q58" i="3"/>
  <c r="P58" i="3"/>
  <c r="O58" i="3"/>
  <c r="N58" i="3"/>
  <c r="M58" i="3"/>
  <c r="L58" i="3"/>
  <c r="I58" i="3"/>
  <c r="AI57" i="3"/>
  <c r="AH57" i="3" s="1"/>
  <c r="Z57" i="3"/>
  <c r="Y57" i="3"/>
  <c r="X57" i="3"/>
  <c r="W57" i="3"/>
  <c r="V57" i="3"/>
  <c r="U57" i="3"/>
  <c r="T57" i="3"/>
  <c r="S57" i="3"/>
  <c r="R57" i="3"/>
  <c r="Q57" i="3"/>
  <c r="P57" i="3"/>
  <c r="O57" i="3"/>
  <c r="N57" i="3"/>
  <c r="M57" i="3"/>
  <c r="L57" i="3"/>
  <c r="I57" i="3"/>
  <c r="AI56" i="3"/>
  <c r="AH56" i="3" s="1"/>
  <c r="Z56" i="3"/>
  <c r="Y56" i="3"/>
  <c r="X56" i="3"/>
  <c r="W56" i="3"/>
  <c r="V56" i="3"/>
  <c r="U56" i="3"/>
  <c r="T56" i="3"/>
  <c r="S56" i="3"/>
  <c r="R56" i="3"/>
  <c r="Q56" i="3"/>
  <c r="P56" i="3"/>
  <c r="O56" i="3"/>
  <c r="N56" i="3"/>
  <c r="M56" i="3"/>
  <c r="L56" i="3"/>
  <c r="I56" i="3"/>
  <c r="AI55" i="3"/>
  <c r="AH55" i="3" s="1"/>
  <c r="Z55" i="3"/>
  <c r="Y55" i="3"/>
  <c r="X55" i="3"/>
  <c r="W55" i="3"/>
  <c r="V55" i="3"/>
  <c r="U55" i="3"/>
  <c r="T55" i="3"/>
  <c r="S55" i="3"/>
  <c r="R55" i="3"/>
  <c r="Q55" i="3"/>
  <c r="P55" i="3"/>
  <c r="O55" i="3"/>
  <c r="N55" i="3"/>
  <c r="M55" i="3"/>
  <c r="L55" i="3"/>
  <c r="I55" i="3"/>
  <c r="AI54" i="3"/>
  <c r="AH54" i="3" s="1"/>
  <c r="Z54" i="3"/>
  <c r="Y54" i="3"/>
  <c r="X54" i="3"/>
  <c r="W54" i="3"/>
  <c r="V54" i="3"/>
  <c r="U54" i="3"/>
  <c r="T54" i="3"/>
  <c r="S54" i="3"/>
  <c r="R54" i="3"/>
  <c r="Q54" i="3"/>
  <c r="P54" i="3"/>
  <c r="O54" i="3"/>
  <c r="N54" i="3"/>
  <c r="M54" i="3"/>
  <c r="L54" i="3"/>
  <c r="I54" i="3"/>
  <c r="AI53" i="3"/>
  <c r="AH53" i="3" s="1"/>
  <c r="Z53" i="3"/>
  <c r="Y53" i="3"/>
  <c r="X53" i="3"/>
  <c r="W53" i="3"/>
  <c r="V53" i="3"/>
  <c r="U53" i="3"/>
  <c r="T53" i="3"/>
  <c r="S53" i="3"/>
  <c r="R53" i="3"/>
  <c r="Q53" i="3"/>
  <c r="P53" i="3"/>
  <c r="O53" i="3"/>
  <c r="N53" i="3"/>
  <c r="M53" i="3"/>
  <c r="L53" i="3"/>
  <c r="I53" i="3"/>
  <c r="AI52" i="3"/>
  <c r="AH52" i="3" s="1"/>
  <c r="Z52" i="3"/>
  <c r="Y52" i="3"/>
  <c r="X52" i="3"/>
  <c r="W52" i="3"/>
  <c r="V52" i="3"/>
  <c r="U52" i="3"/>
  <c r="T52" i="3"/>
  <c r="S52" i="3"/>
  <c r="R52" i="3"/>
  <c r="Q52" i="3"/>
  <c r="P52" i="3"/>
  <c r="O52" i="3"/>
  <c r="N52" i="3"/>
  <c r="M52" i="3"/>
  <c r="L52" i="3"/>
  <c r="I52" i="3"/>
  <c r="AI51" i="3"/>
  <c r="AH51" i="3" s="1"/>
  <c r="Z51" i="3"/>
  <c r="Y51" i="3"/>
  <c r="X51" i="3"/>
  <c r="W51" i="3"/>
  <c r="V51" i="3"/>
  <c r="U51" i="3"/>
  <c r="T51" i="3"/>
  <c r="S51" i="3"/>
  <c r="R51" i="3"/>
  <c r="Q51" i="3"/>
  <c r="P51" i="3"/>
  <c r="O51" i="3"/>
  <c r="N51" i="3"/>
  <c r="M51" i="3"/>
  <c r="L51" i="3"/>
  <c r="I51" i="3"/>
  <c r="AI50" i="3"/>
  <c r="AH50" i="3" s="1"/>
  <c r="Z50" i="3"/>
  <c r="Y50" i="3"/>
  <c r="X50" i="3"/>
  <c r="W50" i="3"/>
  <c r="V50" i="3"/>
  <c r="U50" i="3"/>
  <c r="T50" i="3"/>
  <c r="S50" i="3"/>
  <c r="R50" i="3"/>
  <c r="Q50" i="3"/>
  <c r="P50" i="3"/>
  <c r="O50" i="3"/>
  <c r="N50" i="3"/>
  <c r="M50" i="3"/>
  <c r="L50" i="3"/>
  <c r="I50" i="3"/>
  <c r="AI49" i="3"/>
  <c r="AH49" i="3" s="1"/>
  <c r="Z49" i="3"/>
  <c r="Y49" i="3"/>
  <c r="X49" i="3"/>
  <c r="W49" i="3"/>
  <c r="V49" i="3"/>
  <c r="U49" i="3"/>
  <c r="T49" i="3"/>
  <c r="S49" i="3"/>
  <c r="R49" i="3"/>
  <c r="Q49" i="3"/>
  <c r="P49" i="3"/>
  <c r="O49" i="3"/>
  <c r="N49" i="3"/>
  <c r="M49" i="3"/>
  <c r="L49" i="3"/>
  <c r="I49" i="3"/>
  <c r="AI48" i="3"/>
  <c r="AH48" i="3" s="1"/>
  <c r="Z48" i="3"/>
  <c r="Y48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I48" i="3"/>
  <c r="AI47" i="3"/>
  <c r="AH47" i="3" s="1"/>
  <c r="Z47" i="3"/>
  <c r="Y47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I47" i="3"/>
  <c r="AI46" i="3"/>
  <c r="AH46" i="3" s="1"/>
  <c r="Z46" i="3"/>
  <c r="Y46" i="3"/>
  <c r="X46" i="3"/>
  <c r="W46" i="3"/>
  <c r="V46" i="3"/>
  <c r="U46" i="3"/>
  <c r="T46" i="3"/>
  <c r="S46" i="3"/>
  <c r="R46" i="3"/>
  <c r="Q46" i="3"/>
  <c r="P46" i="3"/>
  <c r="O46" i="3"/>
  <c r="N46" i="3"/>
  <c r="M46" i="3"/>
  <c r="L46" i="3"/>
  <c r="I46" i="3"/>
  <c r="AI45" i="3"/>
  <c r="AH45" i="3" s="1"/>
  <c r="Z45" i="3"/>
  <c r="Y45" i="3"/>
  <c r="X45" i="3"/>
  <c r="W45" i="3"/>
  <c r="V45" i="3"/>
  <c r="U45" i="3"/>
  <c r="T45" i="3"/>
  <c r="S45" i="3"/>
  <c r="R45" i="3"/>
  <c r="Q45" i="3"/>
  <c r="P45" i="3"/>
  <c r="O45" i="3"/>
  <c r="N45" i="3"/>
  <c r="M45" i="3"/>
  <c r="L45" i="3"/>
  <c r="I45" i="3"/>
  <c r="AI44" i="3"/>
  <c r="AH44" i="3" s="1"/>
  <c r="Z44" i="3"/>
  <c r="Y44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I44" i="3"/>
  <c r="AI43" i="3"/>
  <c r="AH43" i="3" s="1"/>
  <c r="Z43" i="3"/>
  <c r="Y43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I43" i="3"/>
  <c r="AI42" i="3"/>
  <c r="AH42" i="3" s="1"/>
  <c r="Z42" i="3"/>
  <c r="Y42" i="3"/>
  <c r="X42" i="3"/>
  <c r="W42" i="3"/>
  <c r="V42" i="3"/>
  <c r="U42" i="3"/>
  <c r="T42" i="3"/>
  <c r="S42" i="3"/>
  <c r="R42" i="3"/>
  <c r="Q42" i="3"/>
  <c r="P42" i="3"/>
  <c r="O42" i="3"/>
  <c r="N42" i="3"/>
  <c r="M42" i="3"/>
  <c r="L42" i="3"/>
  <c r="I42" i="3"/>
  <c r="AI41" i="3"/>
  <c r="AH41" i="3" s="1"/>
  <c r="Z41" i="3"/>
  <c r="Y41" i="3"/>
  <c r="X41" i="3"/>
  <c r="W41" i="3"/>
  <c r="V41" i="3"/>
  <c r="U41" i="3"/>
  <c r="T41" i="3"/>
  <c r="S41" i="3"/>
  <c r="R41" i="3"/>
  <c r="Q41" i="3"/>
  <c r="P41" i="3"/>
  <c r="O41" i="3"/>
  <c r="N41" i="3"/>
  <c r="M41" i="3"/>
  <c r="L41" i="3"/>
  <c r="I41" i="3"/>
  <c r="AI40" i="3"/>
  <c r="AH40" i="3" s="1"/>
  <c r="Z40" i="3"/>
  <c r="Y40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I40" i="3"/>
  <c r="AI39" i="3"/>
  <c r="AH39" i="3" s="1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I39" i="3"/>
  <c r="AI38" i="3"/>
  <c r="AH38" i="3" s="1"/>
  <c r="Z38" i="3"/>
  <c r="Y38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I38" i="3"/>
  <c r="AI37" i="3"/>
  <c r="AH37" i="3" s="1"/>
  <c r="Z37" i="3"/>
  <c r="Y37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I37" i="3"/>
  <c r="AI36" i="3"/>
  <c r="AH36" i="3" s="1"/>
  <c r="Z36" i="3"/>
  <c r="Y36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I36" i="3"/>
  <c r="AI35" i="3"/>
  <c r="AH35" i="3" s="1"/>
  <c r="Z35" i="3"/>
  <c r="Y35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I35" i="3"/>
  <c r="AI34" i="3"/>
  <c r="AH34" i="3" s="1"/>
  <c r="Z34" i="3"/>
  <c r="Y34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I34" i="3"/>
  <c r="AI33" i="3"/>
  <c r="AH33" i="3" s="1"/>
  <c r="Z33" i="3"/>
  <c r="Y33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I33" i="3"/>
  <c r="AI32" i="3"/>
  <c r="AH32" i="3" s="1"/>
  <c r="Z32" i="3"/>
  <c r="Y32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I32" i="3"/>
  <c r="AI31" i="3"/>
  <c r="AH31" i="3" s="1"/>
  <c r="Z31" i="3"/>
  <c r="Y31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I31" i="3"/>
  <c r="AI30" i="3"/>
  <c r="AH30" i="3" s="1"/>
  <c r="Z30" i="3"/>
  <c r="Y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I30" i="3"/>
  <c r="AI29" i="3"/>
  <c r="AH29" i="3" s="1"/>
  <c r="Z29" i="3"/>
  <c r="Y29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I29" i="3"/>
  <c r="AI28" i="3"/>
  <c r="AH28" i="3" s="1"/>
  <c r="Z28" i="3"/>
  <c r="Y28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I28" i="3"/>
  <c r="AI27" i="3"/>
  <c r="AH27" i="3" s="1"/>
  <c r="Z27" i="3"/>
  <c r="Y27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I27" i="3"/>
  <c r="AI26" i="3"/>
  <c r="AH26" i="3" s="1"/>
  <c r="Z26" i="3"/>
  <c r="Y26" i="3"/>
  <c r="X26" i="3"/>
  <c r="W26" i="3"/>
  <c r="V26" i="3"/>
  <c r="U26" i="3"/>
  <c r="T26" i="3"/>
  <c r="S26" i="3"/>
  <c r="R26" i="3"/>
  <c r="Q26" i="3"/>
  <c r="P26" i="3"/>
  <c r="O26" i="3"/>
  <c r="N26" i="3"/>
  <c r="M26" i="3"/>
  <c r="L26" i="3"/>
  <c r="I26" i="3"/>
  <c r="AI25" i="3"/>
  <c r="AH25" i="3" s="1"/>
  <c r="Z25" i="3"/>
  <c r="Y25" i="3"/>
  <c r="X25" i="3"/>
  <c r="W25" i="3"/>
  <c r="V25" i="3"/>
  <c r="U25" i="3"/>
  <c r="T25" i="3"/>
  <c r="S25" i="3"/>
  <c r="R25" i="3"/>
  <c r="Q25" i="3"/>
  <c r="P25" i="3"/>
  <c r="O25" i="3"/>
  <c r="N25" i="3"/>
  <c r="M25" i="3"/>
  <c r="L25" i="3"/>
  <c r="I25" i="3"/>
  <c r="AI24" i="3"/>
  <c r="AH24" i="3" s="1"/>
  <c r="Z24" i="3"/>
  <c r="Y24" i="3"/>
  <c r="X24" i="3"/>
  <c r="W24" i="3"/>
  <c r="V24" i="3"/>
  <c r="U24" i="3"/>
  <c r="T24" i="3"/>
  <c r="S24" i="3"/>
  <c r="R24" i="3"/>
  <c r="Q24" i="3"/>
  <c r="P24" i="3"/>
  <c r="O24" i="3"/>
  <c r="N24" i="3"/>
  <c r="M24" i="3"/>
  <c r="L24" i="3"/>
  <c r="I24" i="3"/>
  <c r="AI23" i="3"/>
  <c r="AH23" i="3" s="1"/>
  <c r="Z23" i="3"/>
  <c r="Y23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I23" i="3"/>
  <c r="AI22" i="3"/>
  <c r="AH22" i="3" s="1"/>
  <c r="Z22" i="3"/>
  <c r="Y22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I22" i="3"/>
  <c r="AI21" i="3"/>
  <c r="AH21" i="3" s="1"/>
  <c r="Z21" i="3"/>
  <c r="Y21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I21" i="3"/>
  <c r="AI20" i="3"/>
  <c r="AH20" i="3" s="1"/>
  <c r="Z20" i="3"/>
  <c r="Y20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I20" i="3"/>
  <c r="AI19" i="3"/>
  <c r="AH19" i="3" s="1"/>
  <c r="Z19" i="3"/>
  <c r="Y19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I19" i="3"/>
  <c r="AI18" i="3"/>
  <c r="AH18" i="3" s="1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I18" i="3"/>
  <c r="AI17" i="3"/>
  <c r="AH17" i="3" s="1"/>
  <c r="Z17" i="3"/>
  <c r="Y17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I17" i="3"/>
  <c r="AI16" i="3"/>
  <c r="AH16" i="3" s="1"/>
  <c r="Z16" i="3"/>
  <c r="Y16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I16" i="3"/>
  <c r="AI15" i="3"/>
  <c r="AH15" i="3" s="1"/>
  <c r="AF15" i="3"/>
  <c r="Z15" i="3"/>
  <c r="Y15" i="3"/>
  <c r="X15" i="3"/>
  <c r="W15" i="3"/>
  <c r="V15" i="3"/>
  <c r="U15" i="3"/>
  <c r="T15" i="3"/>
  <c r="S15" i="3"/>
  <c r="R15" i="3"/>
  <c r="Q15" i="3"/>
  <c r="P15" i="3"/>
  <c r="O15" i="3"/>
  <c r="N15" i="3"/>
  <c r="M15" i="3"/>
  <c r="L15" i="3"/>
  <c r="I15" i="3"/>
  <c r="AI14" i="3"/>
  <c r="AH14" i="3" s="1"/>
  <c r="AF14" i="3"/>
  <c r="Z14" i="3"/>
  <c r="Y14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I14" i="3"/>
  <c r="AJ13" i="3" l="1"/>
  <c r="Z137" i="3"/>
  <c r="Z138" i="3"/>
  <c r="Z157" i="3"/>
  <c r="Z177" i="3"/>
  <c r="Z86" i="3"/>
  <c r="Y86" i="3"/>
  <c r="Y138" i="3"/>
  <c r="Y137" i="3"/>
  <c r="Y177" i="3"/>
  <c r="Y183" i="3"/>
  <c r="AJ160" i="3"/>
  <c r="AJ16" i="3"/>
  <c r="AJ14" i="3"/>
  <c r="AJ105" i="3"/>
  <c r="AJ20" i="3"/>
  <c r="AJ25" i="3"/>
  <c r="AJ36" i="3"/>
  <c r="AJ41" i="3"/>
  <c r="AJ57" i="3"/>
  <c r="AJ68" i="3"/>
  <c r="T86" i="3"/>
  <c r="AJ108" i="3"/>
  <c r="AJ113" i="3"/>
  <c r="Z136" i="3"/>
  <c r="AJ165" i="3"/>
  <c r="AJ176" i="3"/>
  <c r="AJ177" i="3"/>
  <c r="AJ185" i="3"/>
  <c r="AJ294" i="3"/>
  <c r="AJ297" i="3"/>
  <c r="AJ310" i="3"/>
  <c r="AJ324" i="3"/>
  <c r="AJ340" i="3"/>
  <c r="AJ356" i="3"/>
  <c r="AJ372" i="3"/>
  <c r="AJ388" i="3"/>
  <c r="AJ535" i="3"/>
  <c r="AJ795" i="3"/>
  <c r="AJ791" i="3"/>
  <c r="AJ787" i="3"/>
  <c r="AJ783" i="3"/>
  <c r="AJ779" i="3"/>
  <c r="AJ775" i="3"/>
  <c r="AJ771" i="3"/>
  <c r="AJ767" i="3"/>
  <c r="AJ763" i="3"/>
  <c r="AJ759" i="3"/>
  <c r="AJ755" i="3"/>
  <c r="AJ751" i="3"/>
  <c r="AJ747" i="3"/>
  <c r="AJ743" i="3"/>
  <c r="AJ739" i="3"/>
  <c r="AJ735" i="3"/>
  <c r="AJ731" i="3"/>
  <c r="AJ727" i="3"/>
  <c r="AJ723" i="3"/>
  <c r="AJ719" i="3"/>
  <c r="AJ715" i="3"/>
  <c r="AJ711" i="3"/>
  <c r="AJ793" i="3"/>
  <c r="AJ789" i="3"/>
  <c r="AJ785" i="3"/>
  <c r="AJ781" i="3"/>
  <c r="AJ777" i="3"/>
  <c r="AJ773" i="3"/>
  <c r="AJ769" i="3"/>
  <c r="AJ765" i="3"/>
  <c r="AJ761" i="3"/>
  <c r="AJ757" i="3"/>
  <c r="AJ753" i="3"/>
  <c r="AJ749" i="3"/>
  <c r="AJ745" i="3"/>
  <c r="AJ741" i="3"/>
  <c r="AJ737" i="3"/>
  <c r="AJ733" i="3"/>
  <c r="AJ729" i="3"/>
  <c r="AJ725" i="3"/>
  <c r="AJ721" i="3"/>
  <c r="AJ717" i="3"/>
  <c r="AJ713" i="3"/>
  <c r="AJ792" i="3"/>
  <c r="AJ788" i="3"/>
  <c r="AJ784" i="3"/>
  <c r="AJ780" i="3"/>
  <c r="AJ776" i="3"/>
  <c r="AJ772" i="3"/>
  <c r="AJ768" i="3"/>
  <c r="AJ764" i="3"/>
  <c r="AJ760" i="3"/>
  <c r="AJ756" i="3"/>
  <c r="AJ752" i="3"/>
  <c r="AJ748" i="3"/>
  <c r="AJ744" i="3"/>
  <c r="AJ740" i="3"/>
  <c r="AJ736" i="3"/>
  <c r="AJ732" i="3"/>
  <c r="AJ728" i="3"/>
  <c r="AJ724" i="3"/>
  <c r="AJ720" i="3"/>
  <c r="AJ716" i="3"/>
  <c r="AJ712" i="3"/>
  <c r="AJ709" i="3"/>
  <c r="AJ705" i="3"/>
  <c r="AJ701" i="3"/>
  <c r="AJ697" i="3"/>
  <c r="AJ693" i="3"/>
  <c r="AJ689" i="3"/>
  <c r="AJ685" i="3"/>
  <c r="AJ681" i="3"/>
  <c r="AJ677" i="3"/>
  <c r="AJ708" i="3"/>
  <c r="AJ704" i="3"/>
  <c r="AJ700" i="3"/>
  <c r="AJ696" i="3"/>
  <c r="AJ692" i="3"/>
  <c r="AJ688" i="3"/>
  <c r="AJ684" i="3"/>
  <c r="AJ680" i="3"/>
  <c r="AJ676" i="3"/>
  <c r="AJ672" i="3"/>
  <c r="AJ668" i="3"/>
  <c r="AJ782" i="3"/>
  <c r="AJ766" i="3"/>
  <c r="AJ750" i="3"/>
  <c r="AJ734" i="3"/>
  <c r="AJ718" i="3"/>
  <c r="AJ707" i="3"/>
  <c r="AJ703" i="3"/>
  <c r="AJ699" i="3"/>
  <c r="AJ695" i="3"/>
  <c r="AJ691" i="3"/>
  <c r="AJ687" i="3"/>
  <c r="AJ683" i="3"/>
  <c r="AJ679" i="3"/>
  <c r="AJ675" i="3"/>
  <c r="AJ667" i="3"/>
  <c r="AJ663" i="3"/>
  <c r="AJ659" i="3"/>
  <c r="AJ655" i="3"/>
  <c r="AJ651" i="3"/>
  <c r="AJ647" i="3"/>
  <c r="AJ643" i="3"/>
  <c r="AJ639" i="3"/>
  <c r="AJ635" i="3"/>
  <c r="AJ631" i="3"/>
  <c r="AJ627" i="3"/>
  <c r="AJ623" i="3"/>
  <c r="AJ619" i="3"/>
  <c r="AJ615" i="3"/>
  <c r="AJ611" i="3"/>
  <c r="AJ794" i="3"/>
  <c r="AJ778" i="3"/>
  <c r="AJ762" i="3"/>
  <c r="AJ746" i="3"/>
  <c r="AJ730" i="3"/>
  <c r="AJ714" i="3"/>
  <c r="AJ666" i="3"/>
  <c r="AJ662" i="3"/>
  <c r="AJ658" i="3"/>
  <c r="AJ654" i="3"/>
  <c r="AJ650" i="3"/>
  <c r="AJ646" i="3"/>
  <c r="AJ642" i="3"/>
  <c r="AJ638" i="3"/>
  <c r="AJ634" i="3"/>
  <c r="AJ630" i="3"/>
  <c r="AJ626" i="3"/>
  <c r="AJ622" i="3"/>
  <c r="AJ618" i="3"/>
  <c r="AJ614" i="3"/>
  <c r="AJ610" i="3"/>
  <c r="AJ702" i="3"/>
  <c r="AJ686" i="3"/>
  <c r="AJ661" i="3"/>
  <c r="AJ656" i="3"/>
  <c r="AJ645" i="3"/>
  <c r="AJ640" i="3"/>
  <c r="AJ606" i="3"/>
  <c r="AJ602" i="3"/>
  <c r="AJ598" i="3"/>
  <c r="AJ594" i="3"/>
  <c r="AJ590" i="3"/>
  <c r="AJ586" i="3"/>
  <c r="AJ582" i="3"/>
  <c r="AJ578" i="3"/>
  <c r="AJ574" i="3"/>
  <c r="AJ570" i="3"/>
  <c r="AJ566" i="3"/>
  <c r="AJ562" i="3"/>
  <c r="AJ558" i="3"/>
  <c r="AJ554" i="3"/>
  <c r="AJ550" i="3"/>
  <c r="AJ546" i="3"/>
  <c r="AJ542" i="3"/>
  <c r="AJ538" i="3"/>
  <c r="AJ534" i="3"/>
  <c r="AJ530" i="3"/>
  <c r="AJ526" i="3"/>
  <c r="AJ522" i="3"/>
  <c r="AJ518" i="3"/>
  <c r="AJ514" i="3"/>
  <c r="AJ510" i="3"/>
  <c r="AJ506" i="3"/>
  <c r="AJ502" i="3"/>
  <c r="AJ498" i="3"/>
  <c r="AJ494" i="3"/>
  <c r="AJ710" i="3"/>
  <c r="AJ694" i="3"/>
  <c r="AJ678" i="3"/>
  <c r="AJ673" i="3"/>
  <c r="AJ671" i="3"/>
  <c r="AJ670" i="3"/>
  <c r="AJ664" i="3"/>
  <c r="AJ653" i="3"/>
  <c r="AJ648" i="3"/>
  <c r="AJ637" i="3"/>
  <c r="AJ632" i="3"/>
  <c r="AJ628" i="3"/>
  <c r="AJ624" i="3"/>
  <c r="AJ620" i="3"/>
  <c r="AJ616" i="3"/>
  <c r="AJ612" i="3"/>
  <c r="AJ608" i="3"/>
  <c r="AJ604" i="3"/>
  <c r="AJ600" i="3"/>
  <c r="AJ596" i="3"/>
  <c r="AJ592" i="3"/>
  <c r="AJ588" i="3"/>
  <c r="AJ584" i="3"/>
  <c r="AJ580" i="3"/>
  <c r="AJ576" i="3"/>
  <c r="AJ572" i="3"/>
  <c r="AJ568" i="3"/>
  <c r="AJ564" i="3"/>
  <c r="AJ560" i="3"/>
  <c r="AJ556" i="3"/>
  <c r="AJ552" i="3"/>
  <c r="AJ548" i="3"/>
  <c r="AJ544" i="3"/>
  <c r="AJ540" i="3"/>
  <c r="AJ536" i="3"/>
  <c r="AJ532" i="3"/>
  <c r="AJ528" i="3"/>
  <c r="AJ524" i="3"/>
  <c r="AJ520" i="3"/>
  <c r="AJ516" i="3"/>
  <c r="AJ512" i="3"/>
  <c r="AJ508" i="3"/>
  <c r="AJ504" i="3"/>
  <c r="AJ500" i="3"/>
  <c r="AJ496" i="3"/>
  <c r="AJ492" i="3"/>
  <c r="AJ488" i="3"/>
  <c r="AJ484" i="3"/>
  <c r="AJ774" i="3"/>
  <c r="AJ770" i="3"/>
  <c r="AJ698" i="3"/>
  <c r="AJ682" i="3"/>
  <c r="AJ657" i="3"/>
  <c r="AJ652" i="3"/>
  <c r="AJ605" i="3"/>
  <c r="AJ601" i="3"/>
  <c r="AJ597" i="3"/>
  <c r="AJ593" i="3"/>
  <c r="AJ589" i="3"/>
  <c r="AJ585" i="3"/>
  <c r="AJ581" i="3"/>
  <c r="AJ577" i="3"/>
  <c r="AJ573" i="3"/>
  <c r="AJ569" i="3"/>
  <c r="AJ565" i="3"/>
  <c r="AJ561" i="3"/>
  <c r="AJ557" i="3"/>
  <c r="AJ553" i="3"/>
  <c r="AJ549" i="3"/>
  <c r="AJ545" i="3"/>
  <c r="AJ541" i="3"/>
  <c r="AJ537" i="3"/>
  <c r="AJ533" i="3"/>
  <c r="AJ529" i="3"/>
  <c r="AJ525" i="3"/>
  <c r="AJ521" i="3"/>
  <c r="AJ517" i="3"/>
  <c r="AJ513" i="3"/>
  <c r="AJ509" i="3"/>
  <c r="AJ505" i="3"/>
  <c r="AJ501" i="3"/>
  <c r="AJ497" i="3"/>
  <c r="AJ493" i="3"/>
  <c r="AJ491" i="3"/>
  <c r="AJ490" i="3"/>
  <c r="AJ489" i="3"/>
  <c r="AJ487" i="3"/>
  <c r="AJ486" i="3"/>
  <c r="AJ485" i="3"/>
  <c r="AJ483" i="3"/>
  <c r="AJ479" i="3"/>
  <c r="AJ475" i="3"/>
  <c r="AJ471" i="3"/>
  <c r="AJ467" i="3"/>
  <c r="AJ463" i="3"/>
  <c r="AJ459" i="3"/>
  <c r="AJ455" i="3"/>
  <c r="AJ451" i="3"/>
  <c r="AJ447" i="3"/>
  <c r="AJ443" i="3"/>
  <c r="AJ439" i="3"/>
  <c r="AJ435" i="3"/>
  <c r="AJ431" i="3"/>
  <c r="AJ427" i="3"/>
  <c r="AJ423" i="3"/>
  <c r="AJ419" i="3"/>
  <c r="AJ415" i="3"/>
  <c r="AJ411" i="3"/>
  <c r="AJ758" i="3"/>
  <c r="AJ754" i="3"/>
  <c r="AJ665" i="3"/>
  <c r="AJ660" i="3"/>
  <c r="AJ633" i="3"/>
  <c r="AJ629" i="3"/>
  <c r="AJ625" i="3"/>
  <c r="AJ621" i="3"/>
  <c r="AJ617" i="3"/>
  <c r="AJ613" i="3"/>
  <c r="AJ609" i="3"/>
  <c r="AJ482" i="3"/>
  <c r="AJ478" i="3"/>
  <c r="AJ474" i="3"/>
  <c r="AJ470" i="3"/>
  <c r="AJ466" i="3"/>
  <c r="AJ462" i="3"/>
  <c r="AJ458" i="3"/>
  <c r="AJ454" i="3"/>
  <c r="AJ450" i="3"/>
  <c r="AJ446" i="3"/>
  <c r="AJ442" i="3"/>
  <c r="AJ438" i="3"/>
  <c r="AJ434" i="3"/>
  <c r="AJ430" i="3"/>
  <c r="AJ426" i="3"/>
  <c r="AJ422" i="3"/>
  <c r="AJ418" i="3"/>
  <c r="AJ414" i="3"/>
  <c r="AJ410" i="3"/>
  <c r="AJ406" i="3"/>
  <c r="AJ402" i="3"/>
  <c r="AJ398" i="3"/>
  <c r="AJ742" i="3"/>
  <c r="AJ738" i="3"/>
  <c r="AJ674" i="3"/>
  <c r="AJ644" i="3"/>
  <c r="AJ603" i="3"/>
  <c r="AJ587" i="3"/>
  <c r="AJ571" i="3"/>
  <c r="AJ555" i="3"/>
  <c r="AJ539" i="3"/>
  <c r="AJ523" i="3"/>
  <c r="AJ507" i="3"/>
  <c r="AJ409" i="3"/>
  <c r="AJ408" i="3"/>
  <c r="AJ407" i="3"/>
  <c r="AJ405" i="3"/>
  <c r="AJ404" i="3"/>
  <c r="AJ403" i="3"/>
  <c r="AJ401" i="3"/>
  <c r="AJ400" i="3"/>
  <c r="AJ399" i="3"/>
  <c r="AJ397" i="3"/>
  <c r="AJ393" i="3"/>
  <c r="AJ389" i="3"/>
  <c r="AJ385" i="3"/>
  <c r="AJ381" i="3"/>
  <c r="AJ377" i="3"/>
  <c r="AJ373" i="3"/>
  <c r="AJ369" i="3"/>
  <c r="AJ365" i="3"/>
  <c r="AJ361" i="3"/>
  <c r="AJ357" i="3"/>
  <c r="AJ353" i="3"/>
  <c r="AJ349" i="3"/>
  <c r="AJ345" i="3"/>
  <c r="AJ341" i="3"/>
  <c r="AJ337" i="3"/>
  <c r="AJ333" i="3"/>
  <c r="AJ329" i="3"/>
  <c r="AJ325" i="3"/>
  <c r="AJ321" i="3"/>
  <c r="AJ317" i="3"/>
  <c r="AJ313" i="3"/>
  <c r="AJ706" i="3"/>
  <c r="AJ649" i="3"/>
  <c r="AJ636" i="3"/>
  <c r="AJ595" i="3"/>
  <c r="AJ579" i="3"/>
  <c r="AJ563" i="3"/>
  <c r="AJ547" i="3"/>
  <c r="AJ531" i="3"/>
  <c r="AJ515" i="3"/>
  <c r="AJ499" i="3"/>
  <c r="AJ480" i="3"/>
  <c r="AJ476" i="3"/>
  <c r="AJ472" i="3"/>
  <c r="AJ468" i="3"/>
  <c r="AJ464" i="3"/>
  <c r="AJ460" i="3"/>
  <c r="AJ456" i="3"/>
  <c r="AJ452" i="3"/>
  <c r="AJ448" i="3"/>
  <c r="AJ444" i="3"/>
  <c r="AJ440" i="3"/>
  <c r="AJ436" i="3"/>
  <c r="AJ432" i="3"/>
  <c r="AJ428" i="3"/>
  <c r="AJ424" i="3"/>
  <c r="AJ420" i="3"/>
  <c r="AJ416" i="3"/>
  <c r="AJ412" i="3"/>
  <c r="AJ395" i="3"/>
  <c r="AJ391" i="3"/>
  <c r="AJ387" i="3"/>
  <c r="AJ383" i="3"/>
  <c r="AJ379" i="3"/>
  <c r="AJ375" i="3"/>
  <c r="AJ371" i="3"/>
  <c r="AJ367" i="3"/>
  <c r="AJ363" i="3"/>
  <c r="AJ359" i="3"/>
  <c r="AJ355" i="3"/>
  <c r="AJ351" i="3"/>
  <c r="AJ347" i="3"/>
  <c r="AJ343" i="3"/>
  <c r="AJ339" i="3"/>
  <c r="AJ335" i="3"/>
  <c r="AJ331" i="3"/>
  <c r="AJ327" i="3"/>
  <c r="AJ323" i="3"/>
  <c r="AJ319" i="3"/>
  <c r="AJ315" i="3"/>
  <c r="AJ311" i="3"/>
  <c r="AJ726" i="3"/>
  <c r="AJ722" i="3"/>
  <c r="AJ690" i="3"/>
  <c r="AJ607" i="3"/>
  <c r="AJ575" i="3"/>
  <c r="AJ543" i="3"/>
  <c r="AJ511" i="3"/>
  <c r="AJ307" i="3"/>
  <c r="AJ303" i="3"/>
  <c r="AJ299" i="3"/>
  <c r="AJ295" i="3"/>
  <c r="AJ291" i="3"/>
  <c r="AJ287" i="3"/>
  <c r="AJ187" i="3"/>
  <c r="AJ183" i="3"/>
  <c r="AJ179" i="3"/>
  <c r="AJ175" i="3"/>
  <c r="AJ171" i="3"/>
  <c r="AJ167" i="3"/>
  <c r="AJ163" i="3"/>
  <c r="AJ159" i="3"/>
  <c r="AJ155" i="3"/>
  <c r="AJ151" i="3"/>
  <c r="AJ147" i="3"/>
  <c r="AJ143" i="3"/>
  <c r="AJ139" i="3"/>
  <c r="AJ135" i="3"/>
  <c r="AJ131" i="3"/>
  <c r="AJ127" i="3"/>
  <c r="AJ123" i="3"/>
  <c r="AJ119" i="3"/>
  <c r="AJ115" i="3"/>
  <c r="AJ111" i="3"/>
  <c r="AJ107" i="3"/>
  <c r="AJ103" i="3"/>
  <c r="AJ99" i="3"/>
  <c r="AJ95" i="3"/>
  <c r="AJ91" i="3"/>
  <c r="AJ87" i="3"/>
  <c r="AJ83" i="3"/>
  <c r="AJ79" i="3"/>
  <c r="AJ75" i="3"/>
  <c r="AJ71" i="3"/>
  <c r="AJ67" i="3"/>
  <c r="AJ63" i="3"/>
  <c r="AJ59" i="3"/>
  <c r="AJ55" i="3"/>
  <c r="AJ51" i="3"/>
  <c r="AJ47" i="3"/>
  <c r="AJ43" i="3"/>
  <c r="AJ39" i="3"/>
  <c r="AJ35" i="3"/>
  <c r="AJ31" i="3"/>
  <c r="AJ27" i="3"/>
  <c r="AJ23" i="3"/>
  <c r="AJ19" i="3"/>
  <c r="AJ15" i="3"/>
  <c r="AJ18" i="3"/>
  <c r="AJ641" i="3"/>
  <c r="AJ591" i="3"/>
  <c r="AJ559" i="3"/>
  <c r="AJ527" i="3"/>
  <c r="AJ495" i="3"/>
  <c r="AJ669" i="3"/>
  <c r="AJ583" i="3"/>
  <c r="AJ551" i="3"/>
  <c r="AJ519" i="3"/>
  <c r="AJ481" i="3"/>
  <c r="AJ477" i="3"/>
  <c r="AJ473" i="3"/>
  <c r="AJ469" i="3"/>
  <c r="AJ465" i="3"/>
  <c r="AJ461" i="3"/>
  <c r="AJ457" i="3"/>
  <c r="AJ453" i="3"/>
  <c r="AJ449" i="3"/>
  <c r="AJ445" i="3"/>
  <c r="AJ441" i="3"/>
  <c r="AJ437" i="3"/>
  <c r="AJ433" i="3"/>
  <c r="AJ429" i="3"/>
  <c r="AJ425" i="3"/>
  <c r="AJ421" i="3"/>
  <c r="AJ417" i="3"/>
  <c r="AJ413" i="3"/>
  <c r="AJ394" i="3"/>
  <c r="AJ390" i="3"/>
  <c r="AJ386" i="3"/>
  <c r="AJ382" i="3"/>
  <c r="AJ378" i="3"/>
  <c r="AJ374" i="3"/>
  <c r="AJ370" i="3"/>
  <c r="AJ366" i="3"/>
  <c r="AJ362" i="3"/>
  <c r="AJ358" i="3"/>
  <c r="AJ354" i="3"/>
  <c r="AJ350" i="3"/>
  <c r="AJ346" i="3"/>
  <c r="AJ342" i="3"/>
  <c r="AJ338" i="3"/>
  <c r="AJ334" i="3"/>
  <c r="AJ330" i="3"/>
  <c r="AJ326" i="3"/>
  <c r="AJ322" i="3"/>
  <c r="AJ318" i="3"/>
  <c r="AJ314" i="3"/>
  <c r="AJ308" i="3"/>
  <c r="AJ304" i="3"/>
  <c r="AJ300" i="3"/>
  <c r="AJ296" i="3"/>
  <c r="AJ292" i="3"/>
  <c r="AJ288" i="3"/>
  <c r="AJ186" i="3"/>
  <c r="AJ182" i="3"/>
  <c r="AJ178" i="3"/>
  <c r="AJ174" i="3"/>
  <c r="AJ170" i="3"/>
  <c r="AJ166" i="3"/>
  <c r="AJ162" i="3"/>
  <c r="AJ158" i="3"/>
  <c r="AJ154" i="3"/>
  <c r="AJ150" i="3"/>
  <c r="AJ146" i="3"/>
  <c r="AJ142" i="3"/>
  <c r="AJ138" i="3"/>
  <c r="AJ134" i="3"/>
  <c r="AJ130" i="3"/>
  <c r="AJ126" i="3"/>
  <c r="AJ122" i="3"/>
  <c r="AJ118" i="3"/>
  <c r="AJ114" i="3"/>
  <c r="AJ110" i="3"/>
  <c r="AJ106" i="3"/>
  <c r="AJ102" i="3"/>
  <c r="AJ98" i="3"/>
  <c r="AJ94" i="3"/>
  <c r="AJ90" i="3"/>
  <c r="AJ86" i="3"/>
  <c r="AJ82" i="3"/>
  <c r="AJ78" i="3"/>
  <c r="AJ74" i="3"/>
  <c r="AJ70" i="3"/>
  <c r="AJ66" i="3"/>
  <c r="AJ62" i="3"/>
  <c r="AJ58" i="3"/>
  <c r="AJ54" i="3"/>
  <c r="AJ50" i="3"/>
  <c r="AJ46" i="3"/>
  <c r="AJ42" i="3"/>
  <c r="AJ38" i="3"/>
  <c r="AJ34" i="3"/>
  <c r="AJ30" i="3"/>
  <c r="AJ26" i="3"/>
  <c r="AJ22" i="3"/>
  <c r="AJ24" i="3"/>
  <c r="AJ29" i="3"/>
  <c r="AJ40" i="3"/>
  <c r="AJ45" i="3"/>
  <c r="AJ56" i="3"/>
  <c r="AJ61" i="3"/>
  <c r="AJ72" i="3"/>
  <c r="AJ77" i="3"/>
  <c r="AJ96" i="3"/>
  <c r="AJ101" i="3"/>
  <c r="AJ112" i="3"/>
  <c r="AJ117" i="3"/>
  <c r="AJ128" i="3"/>
  <c r="AJ133" i="3"/>
  <c r="Y136" i="3"/>
  <c r="AJ136" i="3"/>
  <c r="AJ141" i="3"/>
  <c r="AJ152" i="3"/>
  <c r="Y157" i="3"/>
  <c r="AJ164" i="3"/>
  <c r="AJ169" i="3"/>
  <c r="T177" i="3"/>
  <c r="X177" i="3" s="1"/>
  <c r="AJ181" i="3"/>
  <c r="Z183" i="3"/>
  <c r="AJ184" i="3"/>
  <c r="AJ290" i="3"/>
  <c r="AJ293" i="3"/>
  <c r="AJ306" i="3"/>
  <c r="AJ309" i="3"/>
  <c r="AJ320" i="3"/>
  <c r="AJ336" i="3"/>
  <c r="AJ352" i="3"/>
  <c r="AJ368" i="3"/>
  <c r="AJ384" i="3"/>
  <c r="AJ503" i="3"/>
  <c r="AJ21" i="3"/>
  <c r="AJ32" i="3"/>
  <c r="AJ37" i="3"/>
  <c r="AJ48" i="3"/>
  <c r="AJ53" i="3"/>
  <c r="AJ64" i="3"/>
  <c r="AJ69" i="3"/>
  <c r="AJ80" i="3"/>
  <c r="AJ85" i="3"/>
  <c r="AJ88" i="3"/>
  <c r="AJ93" i="3"/>
  <c r="AJ104" i="3"/>
  <c r="AJ109" i="3"/>
  <c r="AJ120" i="3"/>
  <c r="AJ125" i="3"/>
  <c r="AJ144" i="3"/>
  <c r="AJ149" i="3"/>
  <c r="T157" i="3"/>
  <c r="X157" i="3" s="1"/>
  <c r="AJ161" i="3"/>
  <c r="AJ172" i="3"/>
  <c r="AJ298" i="3"/>
  <c r="AJ301" i="3"/>
  <c r="AJ312" i="3"/>
  <c r="AJ328" i="3"/>
  <c r="AJ344" i="3"/>
  <c r="AJ360" i="3"/>
  <c r="AJ376" i="3"/>
  <c r="AJ392" i="3"/>
  <c r="AJ567" i="3"/>
  <c r="AJ786" i="3"/>
  <c r="AJ790" i="3"/>
  <c r="AJ52" i="3"/>
  <c r="AJ73" i="3"/>
  <c r="AJ84" i="3"/>
  <c r="AJ92" i="3"/>
  <c r="AJ97" i="3"/>
  <c r="AJ124" i="3"/>
  <c r="AJ129" i="3"/>
  <c r="AJ148" i="3"/>
  <c r="AJ153" i="3"/>
  <c r="AJ17" i="3"/>
  <c r="AJ28" i="3"/>
  <c r="AJ33" i="3"/>
  <c r="AJ44" i="3"/>
  <c r="AJ49" i="3"/>
  <c r="AJ60" i="3"/>
  <c r="AJ65" i="3"/>
  <c r="AJ76" i="3"/>
  <c r="AJ81" i="3"/>
  <c r="AJ89" i="3"/>
  <c r="AJ100" i="3"/>
  <c r="AJ116" i="3"/>
  <c r="AJ121" i="3"/>
  <c r="AJ132" i="3"/>
  <c r="AJ137" i="3"/>
  <c r="AJ140" i="3"/>
  <c r="AJ145" i="3"/>
  <c r="AJ156" i="3"/>
  <c r="AJ157" i="3"/>
  <c r="AJ168" i="3"/>
  <c r="AJ173" i="3"/>
  <c r="AJ180" i="3"/>
  <c r="AJ188" i="3"/>
  <c r="AJ189" i="3"/>
  <c r="AJ190" i="3"/>
  <c r="AJ191" i="3"/>
  <c r="AJ192" i="3"/>
  <c r="AJ193" i="3"/>
  <c r="AJ194" i="3"/>
  <c r="AJ195" i="3"/>
  <c r="AJ196" i="3"/>
  <c r="AJ197" i="3"/>
  <c r="AJ198" i="3"/>
  <c r="AJ199" i="3"/>
  <c r="AJ200" i="3"/>
  <c r="AJ201" i="3"/>
  <c r="AJ202" i="3"/>
  <c r="AJ203" i="3"/>
  <c r="AJ204" i="3"/>
  <c r="AJ205" i="3"/>
  <c r="AJ206" i="3"/>
  <c r="AJ207" i="3"/>
  <c r="AJ208" i="3"/>
  <c r="AJ209" i="3"/>
  <c r="AJ210" i="3"/>
  <c r="AJ211" i="3"/>
  <c r="AJ212" i="3"/>
  <c r="AJ213" i="3"/>
  <c r="AJ214" i="3"/>
  <c r="AJ215" i="3"/>
  <c r="AJ216" i="3"/>
  <c r="AJ217" i="3"/>
  <c r="AJ218" i="3"/>
  <c r="AJ219" i="3"/>
  <c r="AJ220" i="3"/>
  <c r="AJ221" i="3"/>
  <c r="AJ222" i="3"/>
  <c r="AJ223" i="3"/>
  <c r="AJ224" i="3"/>
  <c r="AJ225" i="3"/>
  <c r="AJ226" i="3"/>
  <c r="AJ227" i="3"/>
  <c r="AJ228" i="3"/>
  <c r="AJ229" i="3"/>
  <c r="AJ230" i="3"/>
  <c r="AJ231" i="3"/>
  <c r="AJ232" i="3"/>
  <c r="AJ233" i="3"/>
  <c r="AJ234" i="3"/>
  <c r="AJ235" i="3"/>
  <c r="AJ236" i="3"/>
  <c r="AJ237" i="3"/>
  <c r="AJ238" i="3"/>
  <c r="AJ239" i="3"/>
  <c r="AJ240" i="3"/>
  <c r="AJ241" i="3"/>
  <c r="AJ242" i="3"/>
  <c r="AJ243" i="3"/>
  <c r="AJ244" i="3"/>
  <c r="AJ245" i="3"/>
  <c r="AJ246" i="3"/>
  <c r="AJ247" i="3"/>
  <c r="AJ248" i="3"/>
  <c r="AJ249" i="3"/>
  <c r="AJ250" i="3"/>
  <c r="AJ251" i="3"/>
  <c r="AJ252" i="3"/>
  <c r="AJ253" i="3"/>
  <c r="AJ254" i="3"/>
  <c r="AJ255" i="3"/>
  <c r="AJ256" i="3"/>
  <c r="AJ257" i="3"/>
  <c r="AJ258" i="3"/>
  <c r="AJ259" i="3"/>
  <c r="AJ260" i="3"/>
  <c r="AJ261" i="3"/>
  <c r="AJ262" i="3"/>
  <c r="AJ263" i="3"/>
  <c r="AJ264" i="3"/>
  <c r="AJ265" i="3"/>
  <c r="AJ266" i="3"/>
  <c r="AJ267" i="3"/>
  <c r="AJ268" i="3"/>
  <c r="AJ269" i="3"/>
  <c r="AJ270" i="3"/>
  <c r="AJ271" i="3"/>
  <c r="AJ272" i="3"/>
  <c r="AJ273" i="3"/>
  <c r="AJ274" i="3"/>
  <c r="AJ275" i="3"/>
  <c r="AJ276" i="3"/>
  <c r="AJ277" i="3"/>
  <c r="AJ278" i="3"/>
  <c r="AJ279" i="3"/>
  <c r="AJ280" i="3"/>
  <c r="AJ281" i="3"/>
  <c r="AJ282" i="3"/>
  <c r="AJ283" i="3"/>
  <c r="AJ284" i="3"/>
  <c r="AJ285" i="3"/>
  <c r="AJ286" i="3"/>
  <c r="AJ289" i="3"/>
  <c r="AJ302" i="3"/>
  <c r="AJ305" i="3"/>
  <c r="AJ316" i="3"/>
  <c r="AJ332" i="3"/>
  <c r="AJ348" i="3"/>
  <c r="AJ364" i="3"/>
  <c r="AJ380" i="3"/>
  <c r="AJ396" i="3"/>
  <c r="AJ599" i="3"/>
  <c r="W138" i="3" l="1"/>
  <c r="X138" i="3" s="1"/>
  <c r="W183" i="3"/>
  <c r="X183" i="3" s="1"/>
  <c r="W136" i="3"/>
  <c r="X136" i="3" s="1"/>
  <c r="X86" i="3"/>
  <c r="W137" i="3"/>
  <c r="X137" i="3" s="1"/>
  <c r="AB13" i="3" l="1"/>
  <c r="AC13" i="3"/>
  <c r="AB16" i="3"/>
  <c r="AB14" i="3"/>
  <c r="AC789" i="3"/>
  <c r="AB17" i="3"/>
  <c r="AB33" i="3"/>
  <c r="AB49" i="3"/>
  <c r="AC79" i="3"/>
  <c r="AB89" i="3"/>
  <c r="AB160" i="3"/>
  <c r="AB176" i="3"/>
  <c r="AB417" i="3"/>
  <c r="AB449" i="3"/>
  <c r="AB481" i="3"/>
  <c r="AC19" i="3"/>
  <c r="AB37" i="3"/>
  <c r="AC51" i="3"/>
  <c r="AB69" i="3"/>
  <c r="AC83" i="3"/>
  <c r="AC92" i="3"/>
  <c r="AB112" i="3"/>
  <c r="AC124" i="3"/>
  <c r="AB149" i="3"/>
  <c r="AC159" i="3"/>
  <c r="AB294" i="3"/>
  <c r="AB310" i="3"/>
  <c r="AB29" i="3"/>
  <c r="AC43" i="3"/>
  <c r="AB61" i="3"/>
  <c r="AC75" i="3"/>
  <c r="AB101" i="3"/>
  <c r="AC115" i="3"/>
  <c r="AB133" i="3"/>
  <c r="AB141" i="3"/>
  <c r="AC155" i="3"/>
  <c r="AC167" i="3"/>
  <c r="AC190" i="3"/>
  <c r="AC194" i="3"/>
  <c r="AC198" i="3"/>
  <c r="AC202" i="3"/>
  <c r="AC206" i="3"/>
  <c r="AC210" i="3"/>
  <c r="AC214" i="3"/>
  <c r="AC218" i="3"/>
  <c r="AC222" i="3"/>
  <c r="AC226" i="3"/>
  <c r="AC230" i="3"/>
  <c r="AC234" i="3"/>
  <c r="AC238" i="3"/>
  <c r="AC242" i="3"/>
  <c r="AC246" i="3"/>
  <c r="AC250" i="3"/>
  <c r="AC254" i="3"/>
  <c r="AC258" i="3"/>
  <c r="AC262" i="3"/>
  <c r="AC266" i="3"/>
  <c r="AC270" i="3"/>
  <c r="AC274" i="3"/>
  <c r="AC278" i="3"/>
  <c r="AC282" i="3"/>
  <c r="AC286" i="3"/>
  <c r="AB302" i="3"/>
  <c r="AB521" i="3"/>
  <c r="AB633" i="3"/>
  <c r="AC590" i="3"/>
  <c r="AC526" i="3"/>
  <c r="AB404" i="3"/>
  <c r="AC393" i="3"/>
  <c r="AC385" i="3"/>
  <c r="AC377" i="3"/>
  <c r="AC369" i="3"/>
  <c r="AC361" i="3"/>
  <c r="AC353" i="3"/>
  <c r="AC345" i="3"/>
  <c r="AC337" i="3"/>
  <c r="AC329" i="3"/>
  <c r="AC321" i="3"/>
  <c r="AC313" i="3"/>
  <c r="AB18" i="3"/>
  <c r="AC32" i="3"/>
  <c r="AC63" i="3"/>
  <c r="AC88" i="3"/>
  <c r="AB108" i="3"/>
  <c r="AB25" i="3"/>
  <c r="AC39" i="3"/>
  <c r="AB57" i="3"/>
  <c r="AC71" i="3"/>
  <c r="AC96" i="3"/>
  <c r="AC111" i="3"/>
  <c r="AB129" i="3"/>
  <c r="AB153" i="3"/>
  <c r="AB168" i="3"/>
  <c r="AB180" i="3"/>
  <c r="AB185" i="3"/>
  <c r="AB52" i="3"/>
  <c r="AB81" i="3"/>
  <c r="AB92" i="3"/>
  <c r="AB137" i="3"/>
  <c r="AB295" i="3"/>
  <c r="AB312" i="3"/>
  <c r="AB425" i="3"/>
  <c r="AB457" i="3"/>
  <c r="AB490" i="3"/>
  <c r="AB703" i="3"/>
  <c r="AC20" i="3"/>
  <c r="AB40" i="3"/>
  <c r="AC52" i="3"/>
  <c r="AB72" i="3"/>
  <c r="AC84" i="3"/>
  <c r="AB93" i="3"/>
  <c r="AC107" i="3"/>
  <c r="AB125" i="3"/>
  <c r="AB152" i="3"/>
  <c r="AC160" i="3"/>
  <c r="AC311" i="3"/>
  <c r="AB32" i="3"/>
  <c r="AC44" i="3"/>
  <c r="AB64" i="3"/>
  <c r="AC76" i="3"/>
  <c r="AB104" i="3"/>
  <c r="AC116" i="3"/>
  <c r="AB144" i="3"/>
  <c r="AC156" i="3"/>
  <c r="AC168" i="3"/>
  <c r="AC179" i="3"/>
  <c r="AC187" i="3"/>
  <c r="AC191" i="3"/>
  <c r="AC195" i="3"/>
  <c r="AC199" i="3"/>
  <c r="AC203" i="3"/>
  <c r="AC207" i="3"/>
  <c r="AC211" i="3"/>
  <c r="AC215" i="3"/>
  <c r="AC219" i="3"/>
  <c r="AC223" i="3"/>
  <c r="AC227" i="3"/>
  <c r="AC231" i="3"/>
  <c r="AC235" i="3"/>
  <c r="AC239" i="3"/>
  <c r="AC243" i="3"/>
  <c r="AC247" i="3"/>
  <c r="AC251" i="3"/>
  <c r="AC255" i="3"/>
  <c r="AC259" i="3"/>
  <c r="AC263" i="3"/>
  <c r="AC267" i="3"/>
  <c r="AC271" i="3"/>
  <c r="AC275" i="3"/>
  <c r="AC279" i="3"/>
  <c r="AC283" i="3"/>
  <c r="AC566" i="3"/>
  <c r="AB665" i="3"/>
  <c r="AB625" i="3"/>
  <c r="AB577" i="3"/>
  <c r="AB513" i="3"/>
  <c r="AC399" i="3"/>
  <c r="AB392" i="3"/>
  <c r="AB384" i="3"/>
  <c r="AB376" i="3"/>
  <c r="AB368" i="3"/>
  <c r="AB360" i="3"/>
  <c r="AB352" i="3"/>
  <c r="AB344" i="3"/>
  <c r="AB336" i="3"/>
  <c r="AB328" i="3"/>
  <c r="AB320" i="3"/>
  <c r="AC312" i="3"/>
  <c r="AC14" i="3"/>
  <c r="AB36" i="3"/>
  <c r="AC64" i="3"/>
  <c r="AC80" i="3"/>
  <c r="AC119" i="3"/>
  <c r="AC135" i="3"/>
  <c r="AB28" i="3"/>
  <c r="AC40" i="3"/>
  <c r="AB60" i="3"/>
  <c r="AC72" i="3"/>
  <c r="AB97" i="3"/>
  <c r="AC112" i="3"/>
  <c r="AB132" i="3"/>
  <c r="AB156" i="3"/>
  <c r="AC163" i="3"/>
  <c r="AB188" i="3"/>
  <c r="AB190" i="3"/>
  <c r="AB192" i="3"/>
  <c r="AB194" i="3"/>
  <c r="AB196" i="3"/>
  <c r="AB198" i="3"/>
  <c r="AB200" i="3"/>
  <c r="AB202" i="3"/>
  <c r="AB204" i="3"/>
  <c r="AB206" i="3"/>
  <c r="AB208" i="3"/>
  <c r="AB210" i="3"/>
  <c r="AB212" i="3"/>
  <c r="AB214" i="3"/>
  <c r="AB216" i="3"/>
  <c r="AB218" i="3"/>
  <c r="AB220" i="3"/>
  <c r="AB222" i="3"/>
  <c r="AB224" i="3"/>
  <c r="AB226" i="3"/>
  <c r="AB228" i="3"/>
  <c r="AB230" i="3"/>
  <c r="AB232" i="3"/>
  <c r="AB234" i="3"/>
  <c r="AB236" i="3"/>
  <c r="AB238" i="3"/>
  <c r="AB240" i="3"/>
  <c r="AB242" i="3"/>
  <c r="AB244" i="3"/>
  <c r="AB246" i="3"/>
  <c r="AB248" i="3"/>
  <c r="AB250" i="3"/>
  <c r="AB252" i="3"/>
  <c r="AB254" i="3"/>
  <c r="AB256" i="3"/>
  <c r="AB258" i="3"/>
  <c r="AB260" i="3"/>
  <c r="AB262" i="3"/>
  <c r="AB264" i="3"/>
  <c r="AB266" i="3"/>
  <c r="AB268" i="3"/>
  <c r="AB270" i="3"/>
  <c r="AB272" i="3"/>
  <c r="AB274" i="3"/>
  <c r="AB276" i="3"/>
  <c r="AB278" i="3"/>
  <c r="AB280" i="3"/>
  <c r="AB282" i="3"/>
  <c r="AB284" i="3"/>
  <c r="AB286" i="3"/>
  <c r="AB290" i="3"/>
  <c r="AB306" i="3"/>
  <c r="AB413" i="3"/>
  <c r="AB445" i="3"/>
  <c r="AB477" i="3"/>
  <c r="AC25" i="3"/>
  <c r="AC33" i="3"/>
  <c r="AC41" i="3"/>
  <c r="AC49" i="3"/>
  <c r="AC57" i="3"/>
  <c r="AC65" i="3"/>
  <c r="AC73" i="3"/>
  <c r="AC81" i="3"/>
  <c r="AC89" i="3"/>
  <c r="AC97" i="3"/>
  <c r="AC105" i="3"/>
  <c r="AC113" i="3"/>
  <c r="AC121" i="3"/>
  <c r="AC129" i="3"/>
  <c r="AC137" i="3"/>
  <c r="AC145" i="3"/>
  <c r="AC153" i="3"/>
  <c r="AC161" i="3"/>
  <c r="AC169" i="3"/>
  <c r="AC177" i="3"/>
  <c r="AC185" i="3"/>
  <c r="AB297" i="3"/>
  <c r="AB401" i="3"/>
  <c r="AB412" i="3"/>
  <c r="AB428" i="3"/>
  <c r="AB444" i="3"/>
  <c r="AB460" i="3"/>
  <c r="AB476" i="3"/>
  <c r="AC518" i="3"/>
  <c r="AC582" i="3"/>
  <c r="AC794" i="3"/>
  <c r="AC786" i="3"/>
  <c r="AC778" i="3"/>
  <c r="AC770" i="3"/>
  <c r="AC762" i="3"/>
  <c r="AC754" i="3"/>
  <c r="AC746" i="3"/>
  <c r="AC738" i="3"/>
  <c r="AC730" i="3"/>
  <c r="AC722" i="3"/>
  <c r="AC714" i="3"/>
  <c r="AC788" i="3"/>
  <c r="AC780" i="3"/>
  <c r="AC772" i="3"/>
  <c r="AC764" i="3"/>
  <c r="AC756" i="3"/>
  <c r="AC748" i="3"/>
  <c r="AC740" i="3"/>
  <c r="AC732" i="3"/>
  <c r="AC724" i="3"/>
  <c r="AC716" i="3"/>
  <c r="AC708" i="3"/>
  <c r="AC700" i="3"/>
  <c r="AC692" i="3"/>
  <c r="AC684" i="3"/>
  <c r="AC676" i="3"/>
  <c r="AB790" i="3"/>
  <c r="AB782" i="3"/>
  <c r="AB774" i="3"/>
  <c r="AB766" i="3"/>
  <c r="AB758" i="3"/>
  <c r="AB750" i="3"/>
  <c r="AB742" i="3"/>
  <c r="AB734" i="3"/>
  <c r="AB726" i="3"/>
  <c r="AB718" i="3"/>
  <c r="AB708" i="3"/>
  <c r="AB700" i="3"/>
  <c r="AB692" i="3"/>
  <c r="AB684" i="3"/>
  <c r="AB676" i="3"/>
  <c r="AB792" i="3"/>
  <c r="AB760" i="3"/>
  <c r="AB728" i="3"/>
  <c r="AC666" i="3"/>
  <c r="AC658" i="3"/>
  <c r="AC650" i="3"/>
  <c r="AC642" i="3"/>
  <c r="AC634" i="3"/>
  <c r="AC626" i="3"/>
  <c r="AC618" i="3"/>
  <c r="AC610" i="3"/>
  <c r="AB772" i="3"/>
  <c r="AB740" i="3"/>
  <c r="AC710" i="3"/>
  <c r="AC702" i="3"/>
  <c r="AC694" i="3"/>
  <c r="AC686" i="3"/>
  <c r="AC678" i="3"/>
  <c r="AB666" i="3"/>
  <c r="AB658" i="3"/>
  <c r="AB650" i="3"/>
  <c r="AB642" i="3"/>
  <c r="AB634" i="3"/>
  <c r="AB626" i="3"/>
  <c r="AB618" i="3"/>
  <c r="AB610" i="3"/>
  <c r="AB710" i="3"/>
  <c r="AB678" i="3"/>
  <c r="AC667" i="3"/>
  <c r="AC651" i="3"/>
  <c r="AC635" i="3"/>
  <c r="AC627" i="3"/>
  <c r="AC619" i="3"/>
  <c r="AC611" i="3"/>
  <c r="AC601" i="3"/>
  <c r="AC593" i="3"/>
  <c r="AC585" i="3"/>
  <c r="AC577" i="3"/>
  <c r="AC569" i="3"/>
  <c r="AC561" i="3"/>
  <c r="AC553" i="3"/>
  <c r="AC545" i="3"/>
  <c r="AC537" i="3"/>
  <c r="AC529" i="3"/>
  <c r="AC521" i="3"/>
  <c r="AC513" i="3"/>
  <c r="AC505" i="3"/>
  <c r="AC497" i="3"/>
  <c r="AB720" i="3"/>
  <c r="AB686" i="3"/>
  <c r="AB661" i="3"/>
  <c r="AB645" i="3"/>
  <c r="AC607" i="3"/>
  <c r="AC599" i="3"/>
  <c r="AC591" i="3"/>
  <c r="AC583" i="3"/>
  <c r="AC575" i="3"/>
  <c r="AC567" i="3"/>
  <c r="AC559" i="3"/>
  <c r="AC551" i="3"/>
  <c r="AC543" i="3"/>
  <c r="AC535" i="3"/>
  <c r="AC527" i="3"/>
  <c r="AC519" i="3"/>
  <c r="AC511" i="3"/>
  <c r="AC503" i="3"/>
  <c r="AC495" i="3"/>
  <c r="AC487" i="3"/>
  <c r="AC769" i="3"/>
  <c r="AB695" i="3"/>
  <c r="AB660" i="3"/>
  <c r="AB493" i="3"/>
  <c r="AC482" i="3"/>
  <c r="AC474" i="3"/>
  <c r="AC466" i="3"/>
  <c r="AC458" i="3"/>
  <c r="AC450" i="3"/>
  <c r="AC442" i="3"/>
  <c r="AC434" i="3"/>
  <c r="AC426" i="3"/>
  <c r="AC418" i="3"/>
  <c r="AB764" i="3"/>
  <c r="AB668" i="3"/>
  <c r="AB636" i="3"/>
  <c r="AB620" i="3"/>
  <c r="AB607" i="3"/>
  <c r="AB599" i="3"/>
  <c r="AB591" i="3"/>
  <c r="AB583" i="3"/>
  <c r="AB575" i="3"/>
  <c r="AB567" i="3"/>
  <c r="AB559" i="3"/>
  <c r="AB551" i="3"/>
  <c r="AB543" i="3"/>
  <c r="AB535" i="3"/>
  <c r="AB527" i="3"/>
  <c r="AB519" i="3"/>
  <c r="AB511" i="3"/>
  <c r="AB503" i="3"/>
  <c r="AB495" i="3"/>
  <c r="AC477" i="3"/>
  <c r="AC469" i="3"/>
  <c r="AC461" i="3"/>
  <c r="AC453" i="3"/>
  <c r="AC445" i="3"/>
  <c r="AC437" i="3"/>
  <c r="AC429" i="3"/>
  <c r="AC421" i="3"/>
  <c r="AC413" i="3"/>
  <c r="AC405" i="3"/>
  <c r="AB748" i="3"/>
  <c r="AC673" i="3"/>
  <c r="AC602" i="3"/>
  <c r="AC570" i="3"/>
  <c r="AC538" i="3"/>
  <c r="AC506" i="3"/>
  <c r="AC483" i="3"/>
  <c r="AC475" i="3"/>
  <c r="AC467" i="3"/>
  <c r="AC459" i="3"/>
  <c r="AC451" i="3"/>
  <c r="AC443" i="3"/>
  <c r="AC435" i="3"/>
  <c r="AC427" i="3"/>
  <c r="AB585" i="3"/>
  <c r="AC31" i="3"/>
  <c r="AC103" i="3"/>
  <c r="AC120" i="3"/>
  <c r="AB145" i="3"/>
  <c r="AB409" i="3"/>
  <c r="AB473" i="3"/>
  <c r="AB682" i="3"/>
  <c r="AB96" i="3"/>
  <c r="AB109" i="3"/>
  <c r="AB128" i="3"/>
  <c r="AB136" i="3"/>
  <c r="AC148" i="3"/>
  <c r="AB164" i="3"/>
  <c r="AC176" i="3"/>
  <c r="AB184" i="3"/>
  <c r="AC27" i="3"/>
  <c r="AB45" i="3"/>
  <c r="AC59" i="3"/>
  <c r="AB77" i="3"/>
  <c r="AC99" i="3"/>
  <c r="AB117" i="3"/>
  <c r="AC131" i="3"/>
  <c r="AB169" i="3"/>
  <c r="AB181" i="3"/>
  <c r="AC193" i="3"/>
  <c r="AC201" i="3"/>
  <c r="AC209" i="3"/>
  <c r="AC217" i="3"/>
  <c r="AC225" i="3"/>
  <c r="AC233" i="3"/>
  <c r="AC241" i="3"/>
  <c r="AC249" i="3"/>
  <c r="AC257" i="3"/>
  <c r="AC265" i="3"/>
  <c r="AC273" i="3"/>
  <c r="AC281" i="3"/>
  <c r="AB299" i="3"/>
  <c r="AB400" i="3"/>
  <c r="AC640" i="3"/>
  <c r="AB545" i="3"/>
  <c r="AB396" i="3"/>
  <c r="AB380" i="3"/>
  <c r="AB364" i="3"/>
  <c r="AB348" i="3"/>
  <c r="AB332" i="3"/>
  <c r="AB316" i="3"/>
  <c r="AB20" i="3"/>
  <c r="AB68" i="3"/>
  <c r="AB100" i="3"/>
  <c r="AB140" i="3"/>
  <c r="AC152" i="3"/>
  <c r="AC164" i="3"/>
  <c r="AB177" i="3"/>
  <c r="AB191" i="3"/>
  <c r="AB199" i="3"/>
  <c r="AB207" i="3"/>
  <c r="AB215" i="3"/>
  <c r="AB223" i="3"/>
  <c r="AB231" i="3"/>
  <c r="AB239" i="3"/>
  <c r="AB247" i="3"/>
  <c r="AB255" i="3"/>
  <c r="AB263" i="3"/>
  <c r="AB271" i="3"/>
  <c r="AB279" i="3"/>
  <c r="AB287" i="3"/>
  <c r="AB421" i="3"/>
  <c r="AB461" i="3"/>
  <c r="AB34" i="3"/>
  <c r="AC45" i="3"/>
  <c r="AB54" i="3"/>
  <c r="AB66" i="3"/>
  <c r="AC77" i="3"/>
  <c r="AB86" i="3"/>
  <c r="AB98" i="3"/>
  <c r="AC109" i="3"/>
  <c r="AB118" i="3"/>
  <c r="AB130" i="3"/>
  <c r="AC141" i="3"/>
  <c r="AB150" i="3"/>
  <c r="AB162" i="3"/>
  <c r="AC173" i="3"/>
  <c r="AB182" i="3"/>
  <c r="AB301" i="3"/>
  <c r="AB408" i="3"/>
  <c r="AB424" i="3"/>
  <c r="AB448" i="3"/>
  <c r="AB468" i="3"/>
  <c r="AB505" i="3"/>
  <c r="AB601" i="3"/>
  <c r="AC790" i="3"/>
  <c r="AB779" i="3"/>
  <c r="AB767" i="3"/>
  <c r="AC758" i="3"/>
  <c r="AB747" i="3"/>
  <c r="AB735" i="3"/>
  <c r="AC726" i="3"/>
  <c r="AB715" i="3"/>
  <c r="AB785" i="3"/>
  <c r="AC776" i="3"/>
  <c r="AB765" i="3"/>
  <c r="AB753" i="3"/>
  <c r="AC744" i="3"/>
  <c r="AB733" i="3"/>
  <c r="AB721" i="3"/>
  <c r="AC712" i="3"/>
  <c r="AB701" i="3"/>
  <c r="AB689" i="3"/>
  <c r="AC680" i="3"/>
  <c r="AC791" i="3"/>
  <c r="AC779" i="3"/>
  <c r="AB770" i="3"/>
  <c r="AC759" i="3"/>
  <c r="AC747" i="3"/>
  <c r="AB738" i="3"/>
  <c r="AC727" i="3"/>
  <c r="AC715" i="3"/>
  <c r="AB704" i="3"/>
  <c r="AC695" i="3"/>
  <c r="AC683" i="3"/>
  <c r="AB672" i="3"/>
  <c r="AC765" i="3"/>
  <c r="AC717" i="3"/>
  <c r="AC662" i="3"/>
  <c r="AB651" i="3"/>
  <c r="AB639" i="3"/>
  <c r="AC630" i="3"/>
  <c r="AB619" i="3"/>
  <c r="AC793" i="3"/>
  <c r="AB756" i="3"/>
  <c r="AC713" i="3"/>
  <c r="AC701" i="3"/>
  <c r="AC690" i="3"/>
  <c r="AC681" i="3"/>
  <c r="AC665" i="3"/>
  <c r="AB654" i="3"/>
  <c r="AC645" i="3"/>
  <c r="AC633" i="3"/>
  <c r="AB622" i="3"/>
  <c r="AC613" i="3"/>
  <c r="AB699" i="3"/>
  <c r="AC669" i="3"/>
  <c r="AC652" i="3"/>
  <c r="AC632" i="3"/>
  <c r="AC623" i="3"/>
  <c r="AC612" i="3"/>
  <c r="AB598" i="3"/>
  <c r="AC589" i="3"/>
  <c r="AB578" i="3"/>
  <c r="AB566" i="3"/>
  <c r="AC557" i="3"/>
  <c r="AB546" i="3"/>
  <c r="AB534" i="3"/>
  <c r="AC525" i="3"/>
  <c r="AB514" i="3"/>
  <c r="AB502" i="3"/>
  <c r="AB784" i="3"/>
  <c r="AB691" i="3"/>
  <c r="AC660" i="3"/>
  <c r="AC643" i="3"/>
  <c r="AB600" i="3"/>
  <c r="AB588" i="3"/>
  <c r="AC579" i="3"/>
  <c r="AB568" i="3"/>
  <c r="AB556" i="3"/>
  <c r="AC547" i="3"/>
  <c r="AB536" i="3"/>
  <c r="AB524" i="3"/>
  <c r="AC515" i="3"/>
  <c r="AB504" i="3"/>
  <c r="AB492" i="3"/>
  <c r="AB780" i="3"/>
  <c r="AB706" i="3"/>
  <c r="AC655" i="3"/>
  <c r="AB485" i="3"/>
  <c r="AB475" i="3"/>
  <c r="AB463" i="3"/>
  <c r="AC454" i="3"/>
  <c r="AB443" i="3"/>
  <c r="AB431" i="3"/>
  <c r="AC422" i="3"/>
  <c r="AB411" i="3"/>
  <c r="AC663" i="3"/>
  <c r="AB628" i="3"/>
  <c r="AC608" i="3"/>
  <c r="AC596" i="3"/>
  <c r="AB587" i="3"/>
  <c r="AC576" i="3"/>
  <c r="AC564" i="3"/>
  <c r="AB555" i="3"/>
  <c r="AC544" i="3"/>
  <c r="AC532" i="3"/>
  <c r="AB523" i="3"/>
  <c r="AC512" i="3"/>
  <c r="AC500" i="3"/>
  <c r="AC481" i="3"/>
  <c r="AB470" i="3"/>
  <c r="AB458" i="3"/>
  <c r="AC449" i="3"/>
  <c r="AB438" i="3"/>
  <c r="AB426" i="3"/>
  <c r="AC417" i="3"/>
  <c r="AB406" i="3"/>
  <c r="AC741" i="3"/>
  <c r="AB657" i="3"/>
  <c r="AB581" i="3"/>
  <c r="AB533" i="3"/>
  <c r="AB491" i="3"/>
  <c r="AC476" i="3"/>
  <c r="AC464" i="3"/>
  <c r="AC455" i="3"/>
  <c r="AC444" i="3"/>
  <c r="AC432" i="3"/>
  <c r="AC423" i="3"/>
  <c r="AC415" i="3"/>
  <c r="AB403" i="3"/>
  <c r="AB393" i="3"/>
  <c r="AB385" i="3"/>
  <c r="AB377" i="3"/>
  <c r="AB369" i="3"/>
  <c r="AB361" i="3"/>
  <c r="AB353" i="3"/>
  <c r="AB345" i="3"/>
  <c r="AB337" i="3"/>
  <c r="AB329" i="3"/>
  <c r="AB321" i="3"/>
  <c r="AB313" i="3"/>
  <c r="AC639" i="3"/>
  <c r="AC578" i="3"/>
  <c r="AC546" i="3"/>
  <c r="AC514" i="3"/>
  <c r="AC490" i="3"/>
  <c r="AC408" i="3"/>
  <c r="AC394" i="3"/>
  <c r="AC386" i="3"/>
  <c r="AC378" i="3"/>
  <c r="AC370" i="3"/>
  <c r="AC362" i="3"/>
  <c r="AC354" i="3"/>
  <c r="AC346" i="3"/>
  <c r="AC338" i="3"/>
  <c r="AC330" i="3"/>
  <c r="AC322" i="3"/>
  <c r="AC314" i="3"/>
  <c r="AC308" i="3"/>
  <c r="AC304" i="3"/>
  <c r="AC300" i="3"/>
  <c r="AC296" i="3"/>
  <c r="AC292" i="3"/>
  <c r="AC288" i="3"/>
  <c r="AC18" i="3"/>
  <c r="AC26" i="3"/>
  <c r="AC34" i="3"/>
  <c r="AC42" i="3"/>
  <c r="AC50" i="3"/>
  <c r="AC58" i="3"/>
  <c r="AC66" i="3"/>
  <c r="AC74" i="3"/>
  <c r="AC82" i="3"/>
  <c r="AC90" i="3"/>
  <c r="AC98" i="3"/>
  <c r="AC106" i="3"/>
  <c r="AC114" i="3"/>
  <c r="AC122" i="3"/>
  <c r="AC130" i="3"/>
  <c r="AC138" i="3"/>
  <c r="AC146" i="3"/>
  <c r="AC154" i="3"/>
  <c r="AC162" i="3"/>
  <c r="AC170" i="3"/>
  <c r="AC178" i="3"/>
  <c r="AC186" i="3"/>
  <c r="AB296" i="3"/>
  <c r="AB314" i="3"/>
  <c r="AB322" i="3"/>
  <c r="AB330" i="3"/>
  <c r="AB338" i="3"/>
  <c r="AB346" i="3"/>
  <c r="AB354" i="3"/>
  <c r="AB362" i="3"/>
  <c r="AB370" i="3"/>
  <c r="AB378" i="3"/>
  <c r="AB386" i="3"/>
  <c r="AB394" i="3"/>
  <c r="AC407" i="3"/>
  <c r="AC510" i="3"/>
  <c r="AC574" i="3"/>
  <c r="AB621" i="3"/>
  <c r="AB732" i="3"/>
  <c r="AC555" i="3"/>
  <c r="AB512" i="3"/>
  <c r="AC491" i="3"/>
  <c r="AB690" i="3"/>
  <c r="AB483" i="3"/>
  <c r="AC462" i="3"/>
  <c r="AB439" i="3"/>
  <c r="AB419" i="3"/>
  <c r="AC656" i="3"/>
  <c r="AC604" i="3"/>
  <c r="AC584" i="3"/>
  <c r="AB563" i="3"/>
  <c r="AC540" i="3"/>
  <c r="AC520" i="3"/>
  <c r="AB499" i="3"/>
  <c r="AB466" i="3"/>
  <c r="AB446" i="3"/>
  <c r="AC425" i="3"/>
  <c r="AB402" i="3"/>
  <c r="AC647" i="3"/>
  <c r="AC522" i="3"/>
  <c r="AC472" i="3"/>
  <c r="AC452" i="3"/>
  <c r="AC431" i="3"/>
  <c r="AC412" i="3"/>
  <c r="AC392" i="3"/>
  <c r="AC376" i="3"/>
  <c r="AC360" i="3"/>
  <c r="AC344" i="3"/>
  <c r="AC328" i="3"/>
  <c r="AB687" i="3"/>
  <c r="AB573" i="3"/>
  <c r="AB541" i="3"/>
  <c r="AC489" i="3"/>
  <c r="AB391" i="3"/>
  <c r="AB375" i="3"/>
  <c r="AB359" i="3"/>
  <c r="AB343" i="3"/>
  <c r="AB327" i="3"/>
  <c r="AB311" i="3"/>
  <c r="AC303" i="3"/>
  <c r="AC295" i="3"/>
  <c r="AC287" i="3"/>
  <c r="AB27" i="3"/>
  <c r="AB43" i="3"/>
  <c r="AB59" i="3"/>
  <c r="AB75" i="3"/>
  <c r="AB91" i="3"/>
  <c r="AB107" i="3"/>
  <c r="AB123" i="3"/>
  <c r="AB139" i="3"/>
  <c r="AB155" i="3"/>
  <c r="AB171" i="3"/>
  <c r="AB187" i="3"/>
  <c r="AC315" i="3"/>
  <c r="AC331" i="3"/>
  <c r="AC347" i="3"/>
  <c r="AC363" i="3"/>
  <c r="AC379" i="3"/>
  <c r="AC395" i="3"/>
  <c r="AB529" i="3"/>
  <c r="AB629" i="3"/>
  <c r="AB307" i="3"/>
  <c r="AC189" i="3"/>
  <c r="AC197" i="3"/>
  <c r="AC205" i="3"/>
  <c r="AC213" i="3"/>
  <c r="AC221" i="3"/>
  <c r="AC229" i="3"/>
  <c r="AC237" i="3"/>
  <c r="AC245" i="3"/>
  <c r="AC253" i="3"/>
  <c r="AC261" i="3"/>
  <c r="AC269" i="3"/>
  <c r="AC277" i="3"/>
  <c r="AC285" i="3"/>
  <c r="AC785" i="3"/>
  <c r="AB15" i="3"/>
  <c r="AB609" i="3"/>
  <c r="AC406" i="3"/>
  <c r="AB388" i="3"/>
  <c r="AB372" i="3"/>
  <c r="AB356" i="3"/>
  <c r="AB340" i="3"/>
  <c r="AB324" i="3"/>
  <c r="AC21" i="3"/>
  <c r="AB157" i="3"/>
  <c r="AC55" i="3"/>
  <c r="AB195" i="3"/>
  <c r="AB211" i="3"/>
  <c r="AB227" i="3"/>
  <c r="AB243" i="3"/>
  <c r="AB251" i="3"/>
  <c r="AB259" i="3"/>
  <c r="AB267" i="3"/>
  <c r="AB275" i="3"/>
  <c r="AB437" i="3"/>
  <c r="AC29" i="3"/>
  <c r="AB38" i="3"/>
  <c r="AC61" i="3"/>
  <c r="AB82" i="3"/>
  <c r="AB102" i="3"/>
  <c r="AC125" i="3"/>
  <c r="AB146" i="3"/>
  <c r="AB166" i="3"/>
  <c r="AB289" i="3"/>
  <c r="AB416" i="3"/>
  <c r="AB456" i="3"/>
  <c r="AC550" i="3"/>
  <c r="AB783" i="3"/>
  <c r="AB763" i="3"/>
  <c r="AC742" i="3"/>
  <c r="AB719" i="3"/>
  <c r="AB781" i="3"/>
  <c r="AC760" i="3"/>
  <c r="AB737" i="3"/>
  <c r="AB717" i="3"/>
  <c r="AC696" i="3"/>
  <c r="AC795" i="3"/>
  <c r="AC775" i="3"/>
  <c r="AB754" i="3"/>
  <c r="AC731" i="3"/>
  <c r="AC711" i="3"/>
  <c r="AB688" i="3"/>
  <c r="AC781" i="3"/>
  <c r="AB667" i="3"/>
  <c r="AC646" i="3"/>
  <c r="AB623" i="3"/>
  <c r="AC777" i="3"/>
  <c r="AC706" i="3"/>
  <c r="AC685" i="3"/>
  <c r="AC661" i="3"/>
  <c r="AB638" i="3"/>
  <c r="AC617" i="3"/>
  <c r="AB683" i="3"/>
  <c r="AB637" i="3"/>
  <c r="AC616" i="3"/>
  <c r="AB594" i="3"/>
  <c r="AC573" i="3"/>
  <c r="AB550" i="3"/>
  <c r="AB530" i="3"/>
  <c r="AC509" i="3"/>
  <c r="AB707" i="3"/>
  <c r="AB648" i="3"/>
  <c r="AC595" i="3"/>
  <c r="AB572" i="3"/>
  <c r="AB552" i="3"/>
  <c r="AC531" i="3"/>
  <c r="AB508" i="3"/>
  <c r="AB488" i="3"/>
  <c r="AB679" i="3"/>
  <c r="AB479" i="3"/>
  <c r="AB459" i="3"/>
  <c r="AC438" i="3"/>
  <c r="AB415" i="3"/>
  <c r="AB649" i="3"/>
  <c r="AB603" i="3"/>
  <c r="AC580" i="3"/>
  <c r="AC560" i="3"/>
  <c r="AB539" i="3"/>
  <c r="AC516" i="3"/>
  <c r="AC496" i="3"/>
  <c r="AC465" i="3"/>
  <c r="AB442" i="3"/>
  <c r="AB422" i="3"/>
  <c r="AC401" i="3"/>
  <c r="AB597" i="3"/>
  <c r="AB517" i="3"/>
  <c r="AC471" i="3"/>
  <c r="AC448" i="3"/>
  <c r="AC428" i="3"/>
  <c r="AC411" i="3"/>
  <c r="AB389" i="3"/>
  <c r="AB373" i="3"/>
  <c r="AB357" i="3"/>
  <c r="AB341" i="3"/>
  <c r="AB325" i="3"/>
  <c r="AB669" i="3"/>
  <c r="AC562" i="3"/>
  <c r="AC498" i="3"/>
  <c r="AC400" i="3"/>
  <c r="AC382" i="3"/>
  <c r="AC366" i="3"/>
  <c r="AC350" i="3"/>
  <c r="AC334" i="3"/>
  <c r="AC318" i="3"/>
  <c r="AC306" i="3"/>
  <c r="AC298" i="3"/>
  <c r="AC290" i="3"/>
  <c r="AC22" i="3"/>
  <c r="AC38" i="3"/>
  <c r="AC54" i="3"/>
  <c r="AC70" i="3"/>
  <c r="AC86" i="3"/>
  <c r="AC102" i="3"/>
  <c r="AC118" i="3"/>
  <c r="AC134" i="3"/>
  <c r="AC158" i="3"/>
  <c r="AC174" i="3"/>
  <c r="AB288" i="3"/>
  <c r="AB318" i="3"/>
  <c r="AB334" i="3"/>
  <c r="AB350" i="3"/>
  <c r="AB366" i="3"/>
  <c r="AB382" i="3"/>
  <c r="AC398" i="3"/>
  <c r="AC542" i="3"/>
  <c r="AC721" i="3"/>
  <c r="AC108" i="3"/>
  <c r="AB161" i="3"/>
  <c r="AC140" i="3"/>
  <c r="AC180" i="3"/>
  <c r="AC192" i="3"/>
  <c r="AC200" i="3"/>
  <c r="AC208" i="3"/>
  <c r="AC216" i="3"/>
  <c r="AC224" i="3"/>
  <c r="AC232" i="3"/>
  <c r="AC240" i="3"/>
  <c r="AC248" i="3"/>
  <c r="AC256" i="3"/>
  <c r="AC272" i="3"/>
  <c r="AC280" i="3"/>
  <c r="AC558" i="3"/>
  <c r="AC381" i="3"/>
  <c r="AC349" i="3"/>
  <c r="AC317" i="3"/>
  <c r="AB65" i="3"/>
  <c r="AB121" i="3"/>
  <c r="AB148" i="3"/>
  <c r="AC171" i="3"/>
  <c r="AC24" i="3"/>
  <c r="AB44" i="3"/>
  <c r="AC56" i="3"/>
  <c r="AB76" i="3"/>
  <c r="AC95" i="3"/>
  <c r="AB116" i="3"/>
  <c r="AC128" i="3"/>
  <c r="AC151" i="3"/>
  <c r="AC184" i="3"/>
  <c r="AB193" i="3"/>
  <c r="AB201" i="3"/>
  <c r="AB225" i="3"/>
  <c r="AB241" i="3"/>
  <c r="AB249" i="3"/>
  <c r="AB257" i="3"/>
  <c r="AB273" i="3"/>
  <c r="AB303" i="3"/>
  <c r="AC402" i="3"/>
  <c r="AB453" i="3"/>
  <c r="AC598" i="3"/>
  <c r="AB30" i="3"/>
  <c r="AB42" i="3"/>
  <c r="AC53" i="3"/>
  <c r="AB62" i="3"/>
  <c r="AB74" i="3"/>
  <c r="AC85" i="3"/>
  <c r="AB94" i="3"/>
  <c r="AB106" i="3"/>
  <c r="AB126" i="3"/>
  <c r="AC149" i="3"/>
  <c r="AB170" i="3"/>
  <c r="AB293" i="3"/>
  <c r="AB420" i="3"/>
  <c r="AB464" i="3"/>
  <c r="AB569" i="3"/>
  <c r="AC782" i="3"/>
  <c r="AB759" i="3"/>
  <c r="AB739" i="3"/>
  <c r="AC718" i="3"/>
  <c r="AB777" i="3"/>
  <c r="AB757" i="3"/>
  <c r="AC736" i="3"/>
  <c r="AB713" i="3"/>
  <c r="AB693" i="3"/>
  <c r="AB794" i="3"/>
  <c r="AC771" i="3"/>
  <c r="AC751" i="3"/>
  <c r="AB730" i="3"/>
  <c r="AC707" i="3"/>
  <c r="AC687" i="3"/>
  <c r="AB776" i="3"/>
  <c r="AB663" i="3"/>
  <c r="AB643" i="3"/>
  <c r="AC622" i="3"/>
  <c r="AC761" i="3"/>
  <c r="AC705" i="3"/>
  <c r="AC682" i="3"/>
  <c r="AC657" i="3"/>
  <c r="AC637" i="3"/>
  <c r="AB614" i="3"/>
  <c r="AB670" i="3"/>
  <c r="AC636" i="3"/>
  <c r="AC615" i="3"/>
  <c r="AB590" i="3"/>
  <c r="AB570" i="3"/>
  <c r="AC549" i="3"/>
  <c r="AB526" i="3"/>
  <c r="AB506" i="3"/>
  <c r="AB702" i="3"/>
  <c r="AC644" i="3"/>
  <c r="AB592" i="3"/>
  <c r="AC571" i="3"/>
  <c r="AB548" i="3"/>
  <c r="AB528" i="3"/>
  <c r="AC507" i="3"/>
  <c r="AB484" i="3"/>
  <c r="AB674" i="3"/>
  <c r="AC478" i="3"/>
  <c r="AB455" i="3"/>
  <c r="AB435" i="3"/>
  <c r="AC414" i="3"/>
  <c r="AB632" i="3"/>
  <c r="AC600" i="3"/>
  <c r="AB579" i="3"/>
  <c r="AC556" i="3"/>
  <c r="AC536" i="3"/>
  <c r="AB515" i="3"/>
  <c r="AB482" i="3"/>
  <c r="AB462" i="3"/>
  <c r="AC441" i="3"/>
  <c r="AB418" i="3"/>
  <c r="AB398" i="3"/>
  <c r="AC586" i="3"/>
  <c r="AB501" i="3"/>
  <c r="AC468" i="3"/>
  <c r="AC447" i="3"/>
  <c r="AC424" i="3"/>
  <c r="AB407" i="3"/>
  <c r="AC388" i="3"/>
  <c r="AC372" i="3"/>
  <c r="AC356" i="3"/>
  <c r="AC340" i="3"/>
  <c r="AC324" i="3"/>
  <c r="AB652" i="3"/>
  <c r="AB557" i="3"/>
  <c r="AC493" i="3"/>
  <c r="AB395" i="3"/>
  <c r="AB379" i="3"/>
  <c r="AB363" i="3"/>
  <c r="AB347" i="3"/>
  <c r="AB331" i="3"/>
  <c r="AB315" i="3"/>
  <c r="AC305" i="3"/>
  <c r="AC297" i="3"/>
  <c r="AC289" i="3"/>
  <c r="AB23" i="3"/>
  <c r="AB39" i="3"/>
  <c r="AB55" i="3"/>
  <c r="AB71" i="3"/>
  <c r="AB87" i="3"/>
  <c r="AB103" i="3"/>
  <c r="AB119" i="3"/>
  <c r="AB135" i="3"/>
  <c r="AB159" i="3"/>
  <c r="AB175" i="3"/>
  <c r="AB292" i="3"/>
  <c r="AC319" i="3"/>
  <c r="AC335" i="3"/>
  <c r="AC351" i="3"/>
  <c r="AC367" i="3"/>
  <c r="AC383" i="3"/>
  <c r="AB405" i="3"/>
  <c r="AB561" i="3"/>
  <c r="AC725" i="3"/>
  <c r="AB105" i="3"/>
  <c r="AB124" i="3"/>
  <c r="AB298" i="3"/>
  <c r="AB433" i="3"/>
  <c r="AC492" i="3"/>
  <c r="AC502" i="3"/>
  <c r="AC28" i="3"/>
  <c r="AB48" i="3"/>
  <c r="AC60" i="3"/>
  <c r="AB80" i="3"/>
  <c r="AB88" i="3"/>
  <c r="AC100" i="3"/>
  <c r="AB120" i="3"/>
  <c r="AC132" i="3"/>
  <c r="AB172" i="3"/>
  <c r="AC188" i="3"/>
  <c r="AC196" i="3"/>
  <c r="AC204" i="3"/>
  <c r="AC212" i="3"/>
  <c r="AC220" i="3"/>
  <c r="AC228" i="3"/>
  <c r="AC236" i="3"/>
  <c r="AC244" i="3"/>
  <c r="AC252" i="3"/>
  <c r="AC260" i="3"/>
  <c r="AC268" i="3"/>
  <c r="AC276" i="3"/>
  <c r="AC284" i="3"/>
  <c r="AC17" i="3"/>
  <c r="AB617" i="3"/>
  <c r="AC494" i="3"/>
  <c r="AC389" i="3"/>
  <c r="AC373" i="3"/>
  <c r="AC357" i="3"/>
  <c r="AC341" i="3"/>
  <c r="AC325" i="3"/>
  <c r="AB22" i="3"/>
  <c r="AC48" i="3"/>
  <c r="AC136" i="3"/>
  <c r="AB165" i="3"/>
  <c r="AB189" i="3"/>
  <c r="AB197" i="3"/>
  <c r="AB205" i="3"/>
  <c r="AB213" i="3"/>
  <c r="AB221" i="3"/>
  <c r="AB229" i="3"/>
  <c r="AB237" i="3"/>
  <c r="AB245" i="3"/>
  <c r="AB253" i="3"/>
  <c r="AB261" i="3"/>
  <c r="AB269" i="3"/>
  <c r="AB277" i="3"/>
  <c r="AB285" i="3"/>
  <c r="AB429" i="3"/>
  <c r="AB469" i="3"/>
  <c r="AB26" i="3"/>
  <c r="AC37" i="3"/>
  <c r="AB46" i="3"/>
  <c r="AB58" i="3"/>
  <c r="AC69" i="3"/>
  <c r="AB78" i="3"/>
  <c r="AB90" i="3"/>
  <c r="AC101" i="3"/>
  <c r="AB110" i="3"/>
  <c r="AB122" i="3"/>
  <c r="AC133" i="3"/>
  <c r="AB142" i="3"/>
  <c r="AB154" i="3"/>
  <c r="AC165" i="3"/>
  <c r="AB174" i="3"/>
  <c r="AB186" i="3"/>
  <c r="AB305" i="3"/>
  <c r="AC410" i="3"/>
  <c r="AB432" i="3"/>
  <c r="AB452" i="3"/>
  <c r="AB472" i="3"/>
  <c r="AB537" i="3"/>
  <c r="AC672" i="3"/>
  <c r="AB787" i="3"/>
  <c r="AB775" i="3"/>
  <c r="AC766" i="3"/>
  <c r="AB755" i="3"/>
  <c r="AB743" i="3"/>
  <c r="AC734" i="3"/>
  <c r="AB723" i="3"/>
  <c r="AB793" i="3"/>
  <c r="AC784" i="3"/>
  <c r="AB773" i="3"/>
  <c r="AB761" i="3"/>
  <c r="AC752" i="3"/>
  <c r="AB741" i="3"/>
  <c r="AB729" i="3"/>
  <c r="AC720" i="3"/>
  <c r="AB709" i="3"/>
  <c r="AB697" i="3"/>
  <c r="AC688" i="3"/>
  <c r="AB677" i="3"/>
  <c r="AC787" i="3"/>
  <c r="AB778" i="3"/>
  <c r="AC767" i="3"/>
  <c r="AC755" i="3"/>
  <c r="AB746" i="3"/>
  <c r="AC735" i="3"/>
  <c r="AC723" i="3"/>
  <c r="AB714" i="3"/>
  <c r="AC703" i="3"/>
  <c r="AC691" i="3"/>
  <c r="AB680" i="3"/>
  <c r="AC671" i="3"/>
  <c r="AC749" i="3"/>
  <c r="AB712" i="3"/>
  <c r="AB659" i="3"/>
  <c r="AB647" i="3"/>
  <c r="AC638" i="3"/>
  <c r="AB627" i="3"/>
  <c r="AB615" i="3"/>
  <c r="AB788" i="3"/>
  <c r="AC745" i="3"/>
  <c r="AC709" i="3"/>
  <c r="AC698" i="3"/>
  <c r="AC689" i="3"/>
  <c r="AC677" i="3"/>
  <c r="AB662" i="3"/>
  <c r="AC653" i="3"/>
  <c r="AC641" i="3"/>
  <c r="AB630" i="3"/>
  <c r="AC621" i="3"/>
  <c r="AC609" i="3"/>
  <c r="AB694" i="3"/>
  <c r="AC668" i="3"/>
  <c r="AB640" i="3"/>
  <c r="AC631" i="3"/>
  <c r="AC620" i="3"/>
  <c r="AB606" i="3"/>
  <c r="AC597" i="3"/>
  <c r="AB586" i="3"/>
  <c r="AB574" i="3"/>
  <c r="AC565" i="3"/>
  <c r="AB554" i="3"/>
  <c r="AB542" i="3"/>
  <c r="AC533" i="3"/>
  <c r="AB522" i="3"/>
  <c r="AB510" i="3"/>
  <c r="AC501" i="3"/>
  <c r="AB752" i="3"/>
  <c r="AB675" i="3"/>
  <c r="AC659" i="3"/>
  <c r="AB608" i="3"/>
  <c r="AB596" i="3"/>
  <c r="AC587" i="3"/>
  <c r="AB576" i="3"/>
  <c r="AB564" i="3"/>
  <c r="AB544" i="3"/>
  <c r="AB532" i="3"/>
  <c r="AC523" i="3"/>
  <c r="AB500" i="3"/>
  <c r="AC773" i="3"/>
  <c r="AC648" i="3"/>
  <c r="AB471" i="3"/>
  <c r="AB451" i="3"/>
  <c r="AC430" i="3"/>
  <c r="AC757" i="3"/>
  <c r="AB624" i="3"/>
  <c r="AB595" i="3"/>
  <c r="AC572" i="3"/>
  <c r="AC552" i="3"/>
  <c r="AB531" i="3"/>
  <c r="AC508" i="3"/>
  <c r="AB478" i="3"/>
  <c r="AC457" i="3"/>
  <c r="AB434" i="3"/>
  <c r="AB414" i="3"/>
  <c r="AC737" i="3"/>
  <c r="AB565" i="3"/>
  <c r="AB487" i="3"/>
  <c r="AC463" i="3"/>
  <c r="AC440" i="3"/>
  <c r="AC420" i="3"/>
  <c r="AB399" i="3"/>
  <c r="AC384" i="3"/>
  <c r="AC368" i="3"/>
  <c r="AC352" i="3"/>
  <c r="AC336" i="3"/>
  <c r="AC320" i="3"/>
  <c r="AB605" i="3"/>
  <c r="AB509" i="3"/>
  <c r="AC404" i="3"/>
  <c r="AB383" i="3"/>
  <c r="AB367" i="3"/>
  <c r="AB351" i="3"/>
  <c r="AB335" i="3"/>
  <c r="AB319" i="3"/>
  <c r="AC307" i="3"/>
  <c r="AC299" i="3"/>
  <c r="AC291" i="3"/>
  <c r="AB19" i="3"/>
  <c r="AB35" i="3"/>
  <c r="AB51" i="3"/>
  <c r="AB67" i="3"/>
  <c r="AB83" i="3"/>
  <c r="AB99" i="3"/>
  <c r="AB115" i="3"/>
  <c r="AB131" i="3"/>
  <c r="AB147" i="3"/>
  <c r="AB163" i="3"/>
  <c r="AB179" i="3"/>
  <c r="AB300" i="3"/>
  <c r="AC323" i="3"/>
  <c r="AC339" i="3"/>
  <c r="AC355" i="3"/>
  <c r="AC371" i="3"/>
  <c r="AC387" i="3"/>
  <c r="AB486" i="3"/>
  <c r="AB593" i="3"/>
  <c r="AC172" i="3"/>
  <c r="AB441" i="3"/>
  <c r="AC534" i="3"/>
  <c r="AB21" i="3"/>
  <c r="AC35" i="3"/>
  <c r="AB53" i="3"/>
  <c r="AC67" i="3"/>
  <c r="AB85" i="3"/>
  <c r="AC139" i="3"/>
  <c r="AB84" i="3"/>
  <c r="AC104" i="3"/>
  <c r="AC143" i="3"/>
  <c r="AC23" i="3"/>
  <c r="AB41" i="3"/>
  <c r="AB73" i="3"/>
  <c r="AB113" i="3"/>
  <c r="AC127" i="3"/>
  <c r="AC183" i="3"/>
  <c r="AB203" i="3"/>
  <c r="AB219" i="3"/>
  <c r="AB235" i="3"/>
  <c r="AB283" i="3"/>
  <c r="AB553" i="3"/>
  <c r="AB50" i="3"/>
  <c r="AB70" i="3"/>
  <c r="AC93" i="3"/>
  <c r="AB114" i="3"/>
  <c r="AB134" i="3"/>
  <c r="AC157" i="3"/>
  <c r="AB178" i="3"/>
  <c r="AB309" i="3"/>
  <c r="AB436" i="3"/>
  <c r="AB480" i="3"/>
  <c r="AB795" i="3"/>
  <c r="AC774" i="3"/>
  <c r="AB751" i="3"/>
  <c r="AB731" i="3"/>
  <c r="AC792" i="3"/>
  <c r="AB769" i="3"/>
  <c r="AB749" i="3"/>
  <c r="AC728" i="3"/>
  <c r="AB705" i="3"/>
  <c r="AB685" i="3"/>
  <c r="AB786" i="3"/>
  <c r="AC763" i="3"/>
  <c r="AC743" i="3"/>
  <c r="AB722" i="3"/>
  <c r="AC699" i="3"/>
  <c r="AC679" i="3"/>
  <c r="AB744" i="3"/>
  <c r="AB655" i="3"/>
  <c r="AB635" i="3"/>
  <c r="AC614" i="3"/>
  <c r="AC729" i="3"/>
  <c r="AC697" i="3"/>
  <c r="AC674" i="3"/>
  <c r="AC649" i="3"/>
  <c r="AC629" i="3"/>
  <c r="AB768" i="3"/>
  <c r="AB656" i="3"/>
  <c r="AC628" i="3"/>
  <c r="AC605" i="3"/>
  <c r="AB582" i="3"/>
  <c r="AB562" i="3"/>
  <c r="AC541" i="3"/>
  <c r="AB518" i="3"/>
  <c r="AB498" i="3"/>
  <c r="AB673" i="3"/>
  <c r="AB604" i="3"/>
  <c r="AB584" i="3"/>
  <c r="AC563" i="3"/>
  <c r="AB540" i="3"/>
  <c r="AB520" i="3"/>
  <c r="AC499" i="3"/>
  <c r="AB716" i="3"/>
  <c r="AB641" i="3"/>
  <c r="AC470" i="3"/>
  <c r="AB447" i="3"/>
  <c r="AB427" i="3"/>
  <c r="AC753" i="3"/>
  <c r="AB616" i="3"/>
  <c r="AC592" i="3"/>
  <c r="AB571" i="3"/>
  <c r="AC548" i="3"/>
  <c r="AC528" i="3"/>
  <c r="AB507" i="3"/>
  <c r="AB474" i="3"/>
  <c r="AB454" i="3"/>
  <c r="AC433" i="3"/>
  <c r="AB410" i="3"/>
  <c r="AB698" i="3"/>
  <c r="AC554" i="3"/>
  <c r="AC480" i="3"/>
  <c r="AC460" i="3"/>
  <c r="AC439" i="3"/>
  <c r="AC419" i="3"/>
  <c r="AB397" i="3"/>
  <c r="AB381" i="3"/>
  <c r="AB365" i="3"/>
  <c r="AB349" i="3"/>
  <c r="AB333" i="3"/>
  <c r="AB317" i="3"/>
  <c r="AC594" i="3"/>
  <c r="AC530" i="3"/>
  <c r="AC486" i="3"/>
  <c r="AC390" i="3"/>
  <c r="AC374" i="3"/>
  <c r="AC358" i="3"/>
  <c r="AC342" i="3"/>
  <c r="AC326" i="3"/>
  <c r="AC310" i="3"/>
  <c r="AC302" i="3"/>
  <c r="AC294" i="3"/>
  <c r="AC30" i="3"/>
  <c r="AC46" i="3"/>
  <c r="AC62" i="3"/>
  <c r="AC78" i="3"/>
  <c r="AC94" i="3"/>
  <c r="AC110" i="3"/>
  <c r="AC126" i="3"/>
  <c r="AC142" i="3"/>
  <c r="AC150" i="3"/>
  <c r="AC166" i="3"/>
  <c r="AC182" i="3"/>
  <c r="AB304" i="3"/>
  <c r="AB326" i="3"/>
  <c r="AB342" i="3"/>
  <c r="AB358" i="3"/>
  <c r="AB374" i="3"/>
  <c r="AB390" i="3"/>
  <c r="AC488" i="3"/>
  <c r="AC606" i="3"/>
  <c r="AC47" i="3"/>
  <c r="AC87" i="3"/>
  <c r="AC144" i="3"/>
  <c r="AB173" i="3"/>
  <c r="AB465" i="3"/>
  <c r="AB24" i="3"/>
  <c r="AC36" i="3"/>
  <c r="AB56" i="3"/>
  <c r="AC68" i="3"/>
  <c r="AC91" i="3"/>
  <c r="AC123" i="3"/>
  <c r="AC147" i="3"/>
  <c r="AC175" i="3"/>
  <c r="AB291" i="3"/>
  <c r="AC264" i="3"/>
  <c r="AB644" i="3"/>
  <c r="AC397" i="3"/>
  <c r="AC365" i="3"/>
  <c r="AC333" i="3"/>
  <c r="AC16" i="3"/>
  <c r="AB209" i="3"/>
  <c r="AB217" i="3"/>
  <c r="AB233" i="3"/>
  <c r="AB265" i="3"/>
  <c r="AB281" i="3"/>
  <c r="AC117" i="3"/>
  <c r="AB138" i="3"/>
  <c r="AB158" i="3"/>
  <c r="AC181" i="3"/>
  <c r="AC403" i="3"/>
  <c r="AB440" i="3"/>
  <c r="AC484" i="3"/>
  <c r="AB791" i="3"/>
  <c r="AB771" i="3"/>
  <c r="AC750" i="3"/>
  <c r="AB727" i="3"/>
  <c r="AB789" i="3"/>
  <c r="AC768" i="3"/>
  <c r="AB745" i="3"/>
  <c r="AB725" i="3"/>
  <c r="AC704" i="3"/>
  <c r="AB681" i="3"/>
  <c r="AC783" i="3"/>
  <c r="AB762" i="3"/>
  <c r="AC739" i="3"/>
  <c r="AC719" i="3"/>
  <c r="AB696" i="3"/>
  <c r="AC675" i="3"/>
  <c r="AC733" i="3"/>
  <c r="AC654" i="3"/>
  <c r="AB631" i="3"/>
  <c r="AB611" i="3"/>
  <c r="AB724" i="3"/>
  <c r="AC693" i="3"/>
  <c r="AC670" i="3"/>
  <c r="AB646" i="3"/>
  <c r="AC625" i="3"/>
  <c r="AB736" i="3"/>
  <c r="AB653" i="3"/>
  <c r="AC624" i="3"/>
  <c r="AB602" i="3"/>
  <c r="AC581" i="3"/>
  <c r="AB558" i="3"/>
  <c r="AB538" i="3"/>
  <c r="AC517" i="3"/>
  <c r="AB494" i="3"/>
  <c r="AB664" i="3"/>
  <c r="AC603" i="3"/>
  <c r="AB580" i="3"/>
  <c r="AB560" i="3"/>
  <c r="AC539" i="3"/>
  <c r="AB516" i="3"/>
  <c r="AB496" i="3"/>
  <c r="AB711" i="3"/>
  <c r="AB489" i="3"/>
  <c r="AB467" i="3"/>
  <c r="AC446" i="3"/>
  <c r="AB423" i="3"/>
  <c r="AB671" i="3"/>
  <c r="AB612" i="3"/>
  <c r="AC588" i="3"/>
  <c r="AC568" i="3"/>
  <c r="AB547" i="3"/>
  <c r="AC524" i="3"/>
  <c r="AC504" i="3"/>
  <c r="AC473" i="3"/>
  <c r="AB450" i="3"/>
  <c r="AB430" i="3"/>
  <c r="AC409" i="3"/>
  <c r="AC664" i="3"/>
  <c r="AB549" i="3"/>
  <c r="AC479" i="3"/>
  <c r="AC456" i="3"/>
  <c r="AC436" i="3"/>
  <c r="AC416" i="3"/>
  <c r="AC396" i="3"/>
  <c r="AC380" i="3"/>
  <c r="AC364" i="3"/>
  <c r="AC348" i="3"/>
  <c r="AC332" i="3"/>
  <c r="AC316" i="3"/>
  <c r="AB589" i="3"/>
  <c r="AB525" i="3"/>
  <c r="AC485" i="3"/>
  <c r="AB387" i="3"/>
  <c r="AB371" i="3"/>
  <c r="AB355" i="3"/>
  <c r="AB339" i="3"/>
  <c r="AB323" i="3"/>
  <c r="AC309" i="3"/>
  <c r="AC301" i="3"/>
  <c r="AC293" i="3"/>
  <c r="AC15" i="3"/>
  <c r="AB31" i="3"/>
  <c r="AB47" i="3"/>
  <c r="AB63" i="3"/>
  <c r="AB79" i="3"/>
  <c r="AB95" i="3"/>
  <c r="AB111" i="3"/>
  <c r="AB127" i="3"/>
  <c r="AB143" i="3"/>
  <c r="AB151" i="3"/>
  <c r="AB167" i="3"/>
  <c r="AB183" i="3"/>
  <c r="AB308" i="3"/>
  <c r="AC327" i="3"/>
  <c r="AC343" i="3"/>
  <c r="AC359" i="3"/>
  <c r="AC375" i="3"/>
  <c r="AC391" i="3"/>
  <c r="AB497" i="3"/>
  <c r="AB613" i="3"/>
  <c r="A14" i="1" l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I26" i="1" l="1"/>
  <c r="I340" i="1" l="1"/>
  <c r="I422" i="1" l="1"/>
  <c r="I363" i="1" l="1"/>
  <c r="I149" i="1"/>
  <c r="Z444" i="1" l="1"/>
  <c r="Y444" i="1"/>
  <c r="X444" i="1"/>
  <c r="W444" i="1"/>
  <c r="V444" i="1"/>
  <c r="U444" i="1"/>
  <c r="T444" i="1"/>
  <c r="S444" i="1"/>
  <c r="R444" i="1"/>
  <c r="Q444" i="1"/>
  <c r="P444" i="1"/>
  <c r="O444" i="1"/>
  <c r="N444" i="1"/>
  <c r="M444" i="1"/>
  <c r="L444" i="1"/>
  <c r="I444" i="1"/>
  <c r="Z443" i="1"/>
  <c r="Y443" i="1"/>
  <c r="X443" i="1"/>
  <c r="W443" i="1"/>
  <c r="V443" i="1"/>
  <c r="U443" i="1"/>
  <c r="T443" i="1"/>
  <c r="S443" i="1"/>
  <c r="R443" i="1"/>
  <c r="Q443" i="1"/>
  <c r="P443" i="1"/>
  <c r="O443" i="1"/>
  <c r="N443" i="1"/>
  <c r="M443" i="1"/>
  <c r="L443" i="1"/>
  <c r="I443" i="1"/>
  <c r="Z442" i="1"/>
  <c r="Y442" i="1"/>
  <c r="X442" i="1"/>
  <c r="W442" i="1"/>
  <c r="V442" i="1"/>
  <c r="U442" i="1"/>
  <c r="T442" i="1"/>
  <c r="S442" i="1"/>
  <c r="R442" i="1"/>
  <c r="Q442" i="1"/>
  <c r="P442" i="1"/>
  <c r="O442" i="1"/>
  <c r="N442" i="1"/>
  <c r="M442" i="1"/>
  <c r="L442" i="1"/>
  <c r="I442" i="1"/>
  <c r="Z441" i="1"/>
  <c r="Y441" i="1"/>
  <c r="X441" i="1"/>
  <c r="W441" i="1"/>
  <c r="V441" i="1"/>
  <c r="U441" i="1"/>
  <c r="T441" i="1"/>
  <c r="S441" i="1"/>
  <c r="R441" i="1"/>
  <c r="Q441" i="1"/>
  <c r="P441" i="1"/>
  <c r="O441" i="1"/>
  <c r="N441" i="1"/>
  <c r="M441" i="1"/>
  <c r="L441" i="1"/>
  <c r="I441" i="1"/>
  <c r="Z440" i="1"/>
  <c r="Y440" i="1"/>
  <c r="X440" i="1"/>
  <c r="W440" i="1"/>
  <c r="V440" i="1"/>
  <c r="U440" i="1"/>
  <c r="T440" i="1"/>
  <c r="S440" i="1"/>
  <c r="R440" i="1"/>
  <c r="Q440" i="1"/>
  <c r="P440" i="1"/>
  <c r="O440" i="1"/>
  <c r="N440" i="1"/>
  <c r="M440" i="1"/>
  <c r="L440" i="1"/>
  <c r="I440" i="1"/>
  <c r="Z439" i="1"/>
  <c r="Y439" i="1"/>
  <c r="X439" i="1"/>
  <c r="W439" i="1"/>
  <c r="V439" i="1"/>
  <c r="U439" i="1"/>
  <c r="T439" i="1"/>
  <c r="S439" i="1"/>
  <c r="R439" i="1"/>
  <c r="Q439" i="1"/>
  <c r="P439" i="1"/>
  <c r="O439" i="1"/>
  <c r="N439" i="1"/>
  <c r="M439" i="1"/>
  <c r="L439" i="1"/>
  <c r="I439" i="1"/>
  <c r="Z438" i="1"/>
  <c r="Y438" i="1"/>
  <c r="X438" i="1"/>
  <c r="W438" i="1"/>
  <c r="V438" i="1"/>
  <c r="U438" i="1"/>
  <c r="T438" i="1"/>
  <c r="S438" i="1"/>
  <c r="R438" i="1"/>
  <c r="Q438" i="1"/>
  <c r="P438" i="1"/>
  <c r="O438" i="1"/>
  <c r="N438" i="1"/>
  <c r="M438" i="1"/>
  <c r="L438" i="1"/>
  <c r="I438" i="1"/>
  <c r="Z437" i="1"/>
  <c r="Y437" i="1"/>
  <c r="X437" i="1"/>
  <c r="W437" i="1"/>
  <c r="V437" i="1"/>
  <c r="U437" i="1"/>
  <c r="T437" i="1"/>
  <c r="S437" i="1"/>
  <c r="R437" i="1"/>
  <c r="Q437" i="1"/>
  <c r="P437" i="1"/>
  <c r="O437" i="1"/>
  <c r="N437" i="1"/>
  <c r="M437" i="1"/>
  <c r="L437" i="1"/>
  <c r="I437" i="1"/>
  <c r="Z436" i="1"/>
  <c r="Y436" i="1"/>
  <c r="X436" i="1"/>
  <c r="W436" i="1"/>
  <c r="V436" i="1"/>
  <c r="U436" i="1"/>
  <c r="T436" i="1"/>
  <c r="S436" i="1"/>
  <c r="R436" i="1"/>
  <c r="Q436" i="1"/>
  <c r="P436" i="1"/>
  <c r="O436" i="1"/>
  <c r="N436" i="1"/>
  <c r="M436" i="1"/>
  <c r="L436" i="1"/>
  <c r="I436" i="1"/>
  <c r="Z435" i="1"/>
  <c r="Y435" i="1"/>
  <c r="X435" i="1"/>
  <c r="W435" i="1"/>
  <c r="V435" i="1"/>
  <c r="U435" i="1"/>
  <c r="T435" i="1"/>
  <c r="S435" i="1"/>
  <c r="R435" i="1"/>
  <c r="Q435" i="1"/>
  <c r="P435" i="1"/>
  <c r="O435" i="1"/>
  <c r="N435" i="1"/>
  <c r="M435" i="1"/>
  <c r="L435" i="1"/>
  <c r="I435" i="1"/>
  <c r="Z434" i="1"/>
  <c r="Y434" i="1"/>
  <c r="X434" i="1"/>
  <c r="W434" i="1"/>
  <c r="V434" i="1"/>
  <c r="U434" i="1"/>
  <c r="T434" i="1"/>
  <c r="S434" i="1"/>
  <c r="R434" i="1"/>
  <c r="Q434" i="1"/>
  <c r="P434" i="1"/>
  <c r="O434" i="1"/>
  <c r="N434" i="1"/>
  <c r="M434" i="1"/>
  <c r="L434" i="1"/>
  <c r="I434" i="1"/>
  <c r="Z433" i="1"/>
  <c r="Y433" i="1"/>
  <c r="X433" i="1"/>
  <c r="W433" i="1"/>
  <c r="V433" i="1"/>
  <c r="U433" i="1"/>
  <c r="T433" i="1"/>
  <c r="S433" i="1"/>
  <c r="R433" i="1"/>
  <c r="Q433" i="1"/>
  <c r="P433" i="1"/>
  <c r="O433" i="1"/>
  <c r="N433" i="1"/>
  <c r="M433" i="1"/>
  <c r="L433" i="1"/>
  <c r="I433" i="1"/>
  <c r="Z432" i="1"/>
  <c r="Y432" i="1"/>
  <c r="X432" i="1"/>
  <c r="W432" i="1"/>
  <c r="V432" i="1"/>
  <c r="U432" i="1"/>
  <c r="T432" i="1"/>
  <c r="S432" i="1"/>
  <c r="R432" i="1"/>
  <c r="Q432" i="1"/>
  <c r="P432" i="1"/>
  <c r="O432" i="1"/>
  <c r="N432" i="1"/>
  <c r="M432" i="1"/>
  <c r="L432" i="1"/>
  <c r="I432" i="1"/>
  <c r="Z431" i="1"/>
  <c r="Y431" i="1"/>
  <c r="X431" i="1"/>
  <c r="W431" i="1"/>
  <c r="V431" i="1"/>
  <c r="U431" i="1"/>
  <c r="T431" i="1"/>
  <c r="S431" i="1"/>
  <c r="R431" i="1"/>
  <c r="Q431" i="1"/>
  <c r="P431" i="1"/>
  <c r="O431" i="1"/>
  <c r="N431" i="1"/>
  <c r="M431" i="1"/>
  <c r="L431" i="1"/>
  <c r="I431" i="1"/>
  <c r="Z430" i="1"/>
  <c r="Y430" i="1"/>
  <c r="X430" i="1"/>
  <c r="W430" i="1"/>
  <c r="V430" i="1"/>
  <c r="U430" i="1"/>
  <c r="T430" i="1"/>
  <c r="S430" i="1"/>
  <c r="R430" i="1"/>
  <c r="Q430" i="1"/>
  <c r="P430" i="1"/>
  <c r="O430" i="1"/>
  <c r="N430" i="1"/>
  <c r="M430" i="1"/>
  <c r="L430" i="1"/>
  <c r="I430" i="1"/>
  <c r="Z429" i="1"/>
  <c r="Y429" i="1"/>
  <c r="X429" i="1"/>
  <c r="W429" i="1"/>
  <c r="V429" i="1"/>
  <c r="U429" i="1"/>
  <c r="T429" i="1"/>
  <c r="S429" i="1"/>
  <c r="R429" i="1"/>
  <c r="Q429" i="1"/>
  <c r="P429" i="1"/>
  <c r="O429" i="1"/>
  <c r="N429" i="1"/>
  <c r="M429" i="1"/>
  <c r="L429" i="1"/>
  <c r="I429" i="1"/>
  <c r="Z428" i="1"/>
  <c r="Y428" i="1"/>
  <c r="X428" i="1"/>
  <c r="W428" i="1"/>
  <c r="V428" i="1"/>
  <c r="U428" i="1"/>
  <c r="T428" i="1"/>
  <c r="S428" i="1"/>
  <c r="R428" i="1"/>
  <c r="Q428" i="1"/>
  <c r="P428" i="1"/>
  <c r="O428" i="1"/>
  <c r="N428" i="1"/>
  <c r="M428" i="1"/>
  <c r="L428" i="1"/>
  <c r="I428" i="1"/>
  <c r="Z427" i="1"/>
  <c r="Y427" i="1"/>
  <c r="X427" i="1"/>
  <c r="W427" i="1"/>
  <c r="V427" i="1"/>
  <c r="U427" i="1"/>
  <c r="T427" i="1"/>
  <c r="S427" i="1"/>
  <c r="R427" i="1"/>
  <c r="Q427" i="1"/>
  <c r="P427" i="1"/>
  <c r="O427" i="1"/>
  <c r="N427" i="1"/>
  <c r="M427" i="1"/>
  <c r="L427" i="1"/>
  <c r="I427" i="1"/>
  <c r="Z426" i="1"/>
  <c r="Y426" i="1"/>
  <c r="X426" i="1"/>
  <c r="W426" i="1"/>
  <c r="V426" i="1"/>
  <c r="U426" i="1"/>
  <c r="T426" i="1"/>
  <c r="S426" i="1"/>
  <c r="R426" i="1"/>
  <c r="Q426" i="1"/>
  <c r="P426" i="1"/>
  <c r="O426" i="1"/>
  <c r="N426" i="1"/>
  <c r="M426" i="1"/>
  <c r="L426" i="1"/>
  <c r="I426" i="1"/>
  <c r="Z425" i="1"/>
  <c r="Y425" i="1"/>
  <c r="X425" i="1"/>
  <c r="W425" i="1"/>
  <c r="V425" i="1"/>
  <c r="U425" i="1"/>
  <c r="T425" i="1"/>
  <c r="S425" i="1"/>
  <c r="R425" i="1"/>
  <c r="Q425" i="1"/>
  <c r="P425" i="1"/>
  <c r="O425" i="1"/>
  <c r="N425" i="1"/>
  <c r="M425" i="1"/>
  <c r="L425" i="1"/>
  <c r="I425" i="1"/>
  <c r="Z424" i="1"/>
  <c r="Y424" i="1"/>
  <c r="X424" i="1"/>
  <c r="W424" i="1"/>
  <c r="V424" i="1"/>
  <c r="U424" i="1"/>
  <c r="T424" i="1"/>
  <c r="S424" i="1"/>
  <c r="R424" i="1"/>
  <c r="Q424" i="1"/>
  <c r="P424" i="1"/>
  <c r="O424" i="1"/>
  <c r="N424" i="1"/>
  <c r="M424" i="1"/>
  <c r="L424" i="1"/>
  <c r="I424" i="1"/>
  <c r="Z423" i="1"/>
  <c r="Y423" i="1"/>
  <c r="X423" i="1"/>
  <c r="W423" i="1"/>
  <c r="V423" i="1"/>
  <c r="U423" i="1"/>
  <c r="T423" i="1"/>
  <c r="S423" i="1"/>
  <c r="R423" i="1"/>
  <c r="Q423" i="1"/>
  <c r="P423" i="1"/>
  <c r="O423" i="1"/>
  <c r="N423" i="1"/>
  <c r="M423" i="1"/>
  <c r="L423" i="1"/>
  <c r="I423" i="1"/>
  <c r="Z422" i="1"/>
  <c r="Y422" i="1"/>
  <c r="X422" i="1"/>
  <c r="W422" i="1"/>
  <c r="V422" i="1"/>
  <c r="U422" i="1"/>
  <c r="T422" i="1"/>
  <c r="S422" i="1"/>
  <c r="R422" i="1"/>
  <c r="Q422" i="1"/>
  <c r="P422" i="1"/>
  <c r="O422" i="1"/>
  <c r="N422" i="1"/>
  <c r="M422" i="1"/>
  <c r="L422" i="1"/>
  <c r="Z421" i="1"/>
  <c r="Y421" i="1"/>
  <c r="X421" i="1"/>
  <c r="W421" i="1"/>
  <c r="V421" i="1"/>
  <c r="U421" i="1"/>
  <c r="T421" i="1"/>
  <c r="S421" i="1"/>
  <c r="R421" i="1"/>
  <c r="Q421" i="1"/>
  <c r="P421" i="1"/>
  <c r="O421" i="1"/>
  <c r="N421" i="1"/>
  <c r="M421" i="1"/>
  <c r="L421" i="1"/>
  <c r="I421" i="1"/>
  <c r="Z420" i="1"/>
  <c r="Y420" i="1"/>
  <c r="X420" i="1"/>
  <c r="W420" i="1"/>
  <c r="V420" i="1"/>
  <c r="U420" i="1"/>
  <c r="T420" i="1"/>
  <c r="S420" i="1"/>
  <c r="R420" i="1"/>
  <c r="Q420" i="1"/>
  <c r="P420" i="1"/>
  <c r="O420" i="1"/>
  <c r="N420" i="1"/>
  <c r="M420" i="1"/>
  <c r="L420" i="1"/>
  <c r="I420" i="1"/>
  <c r="Z419" i="1"/>
  <c r="Y419" i="1"/>
  <c r="X419" i="1"/>
  <c r="W419" i="1"/>
  <c r="V419" i="1"/>
  <c r="U419" i="1"/>
  <c r="T419" i="1"/>
  <c r="S419" i="1"/>
  <c r="R419" i="1"/>
  <c r="Q419" i="1"/>
  <c r="P419" i="1"/>
  <c r="O419" i="1"/>
  <c r="N419" i="1"/>
  <c r="M419" i="1"/>
  <c r="L419" i="1"/>
  <c r="I419" i="1"/>
  <c r="Z418" i="1"/>
  <c r="Y418" i="1"/>
  <c r="X418" i="1"/>
  <c r="W418" i="1"/>
  <c r="V418" i="1"/>
  <c r="U418" i="1"/>
  <c r="T418" i="1"/>
  <c r="S418" i="1"/>
  <c r="R418" i="1"/>
  <c r="Q418" i="1"/>
  <c r="P418" i="1"/>
  <c r="O418" i="1"/>
  <c r="N418" i="1"/>
  <c r="M418" i="1"/>
  <c r="L418" i="1"/>
  <c r="I418" i="1"/>
  <c r="Z417" i="1"/>
  <c r="Y417" i="1"/>
  <c r="X417" i="1"/>
  <c r="W417" i="1"/>
  <c r="V417" i="1"/>
  <c r="U417" i="1"/>
  <c r="T417" i="1"/>
  <c r="S417" i="1"/>
  <c r="R417" i="1"/>
  <c r="Q417" i="1"/>
  <c r="P417" i="1"/>
  <c r="O417" i="1"/>
  <c r="N417" i="1"/>
  <c r="M417" i="1"/>
  <c r="L417" i="1"/>
  <c r="I417" i="1"/>
  <c r="Z416" i="1"/>
  <c r="Y416" i="1"/>
  <c r="X416" i="1"/>
  <c r="W416" i="1"/>
  <c r="V416" i="1"/>
  <c r="U416" i="1"/>
  <c r="T416" i="1"/>
  <c r="S416" i="1"/>
  <c r="R416" i="1"/>
  <c r="Q416" i="1"/>
  <c r="P416" i="1"/>
  <c r="O416" i="1"/>
  <c r="N416" i="1"/>
  <c r="M416" i="1"/>
  <c r="L416" i="1"/>
  <c r="I416" i="1"/>
  <c r="Z415" i="1"/>
  <c r="Y415" i="1"/>
  <c r="X415" i="1"/>
  <c r="W415" i="1"/>
  <c r="V415" i="1"/>
  <c r="U415" i="1"/>
  <c r="T415" i="1"/>
  <c r="S415" i="1"/>
  <c r="R415" i="1"/>
  <c r="Q415" i="1"/>
  <c r="P415" i="1"/>
  <c r="O415" i="1"/>
  <c r="N415" i="1"/>
  <c r="M415" i="1"/>
  <c r="L415" i="1"/>
  <c r="I415" i="1"/>
  <c r="Z414" i="1"/>
  <c r="Y414" i="1"/>
  <c r="X414" i="1"/>
  <c r="W414" i="1"/>
  <c r="V414" i="1"/>
  <c r="U414" i="1"/>
  <c r="T414" i="1"/>
  <c r="S414" i="1"/>
  <c r="R414" i="1"/>
  <c r="Q414" i="1"/>
  <c r="P414" i="1"/>
  <c r="O414" i="1"/>
  <c r="N414" i="1"/>
  <c r="M414" i="1"/>
  <c r="L414" i="1"/>
  <c r="I414" i="1"/>
  <c r="Z413" i="1"/>
  <c r="Y413" i="1"/>
  <c r="X413" i="1"/>
  <c r="W413" i="1"/>
  <c r="V413" i="1"/>
  <c r="U413" i="1"/>
  <c r="T413" i="1"/>
  <c r="S413" i="1"/>
  <c r="R413" i="1"/>
  <c r="Q413" i="1"/>
  <c r="P413" i="1"/>
  <c r="O413" i="1"/>
  <c r="N413" i="1"/>
  <c r="M413" i="1"/>
  <c r="L413" i="1"/>
  <c r="I413" i="1"/>
  <c r="Z412" i="1"/>
  <c r="Y412" i="1"/>
  <c r="X412" i="1"/>
  <c r="W412" i="1"/>
  <c r="V412" i="1"/>
  <c r="U412" i="1"/>
  <c r="T412" i="1"/>
  <c r="S412" i="1"/>
  <c r="R412" i="1"/>
  <c r="Q412" i="1"/>
  <c r="P412" i="1"/>
  <c r="O412" i="1"/>
  <c r="N412" i="1"/>
  <c r="M412" i="1"/>
  <c r="L412" i="1"/>
  <c r="I412" i="1"/>
  <c r="Z411" i="1"/>
  <c r="Y411" i="1"/>
  <c r="X411" i="1"/>
  <c r="W411" i="1"/>
  <c r="V411" i="1"/>
  <c r="U411" i="1"/>
  <c r="T411" i="1"/>
  <c r="S411" i="1"/>
  <c r="R411" i="1"/>
  <c r="Q411" i="1"/>
  <c r="P411" i="1"/>
  <c r="O411" i="1"/>
  <c r="N411" i="1"/>
  <c r="M411" i="1"/>
  <c r="L411" i="1"/>
  <c r="I411" i="1"/>
  <c r="Z410" i="1"/>
  <c r="Y410" i="1"/>
  <c r="X410" i="1"/>
  <c r="W410" i="1"/>
  <c r="V410" i="1"/>
  <c r="U410" i="1"/>
  <c r="T410" i="1"/>
  <c r="S410" i="1"/>
  <c r="R410" i="1"/>
  <c r="Q410" i="1"/>
  <c r="P410" i="1"/>
  <c r="O410" i="1"/>
  <c r="N410" i="1"/>
  <c r="M410" i="1"/>
  <c r="L410" i="1"/>
  <c r="I410" i="1"/>
  <c r="Z409" i="1"/>
  <c r="Y409" i="1"/>
  <c r="X409" i="1"/>
  <c r="W409" i="1"/>
  <c r="V409" i="1"/>
  <c r="U409" i="1"/>
  <c r="T409" i="1"/>
  <c r="S409" i="1"/>
  <c r="R409" i="1"/>
  <c r="Q409" i="1"/>
  <c r="P409" i="1"/>
  <c r="O409" i="1"/>
  <c r="N409" i="1"/>
  <c r="M409" i="1"/>
  <c r="L409" i="1"/>
  <c r="I409" i="1"/>
  <c r="Z408" i="1"/>
  <c r="Y408" i="1"/>
  <c r="X408" i="1"/>
  <c r="W408" i="1"/>
  <c r="V408" i="1"/>
  <c r="U408" i="1"/>
  <c r="T408" i="1"/>
  <c r="S408" i="1"/>
  <c r="R408" i="1"/>
  <c r="Q408" i="1"/>
  <c r="P408" i="1"/>
  <c r="O408" i="1"/>
  <c r="N408" i="1"/>
  <c r="M408" i="1"/>
  <c r="L408" i="1"/>
  <c r="I408" i="1"/>
  <c r="Z407" i="1"/>
  <c r="Y407" i="1"/>
  <c r="X407" i="1"/>
  <c r="W407" i="1"/>
  <c r="V407" i="1"/>
  <c r="U407" i="1"/>
  <c r="T407" i="1"/>
  <c r="S407" i="1"/>
  <c r="R407" i="1"/>
  <c r="Q407" i="1"/>
  <c r="P407" i="1"/>
  <c r="O407" i="1"/>
  <c r="N407" i="1"/>
  <c r="M407" i="1"/>
  <c r="L407" i="1"/>
  <c r="I407" i="1"/>
  <c r="Z406" i="1"/>
  <c r="Y406" i="1"/>
  <c r="X406" i="1"/>
  <c r="W406" i="1"/>
  <c r="V406" i="1"/>
  <c r="U406" i="1"/>
  <c r="T406" i="1"/>
  <c r="S406" i="1"/>
  <c r="R406" i="1"/>
  <c r="Q406" i="1"/>
  <c r="P406" i="1"/>
  <c r="O406" i="1"/>
  <c r="N406" i="1"/>
  <c r="M406" i="1"/>
  <c r="L406" i="1"/>
  <c r="I406" i="1"/>
  <c r="Z405" i="1"/>
  <c r="Y405" i="1"/>
  <c r="X405" i="1"/>
  <c r="W405" i="1"/>
  <c r="V405" i="1"/>
  <c r="U405" i="1"/>
  <c r="T405" i="1"/>
  <c r="S405" i="1"/>
  <c r="R405" i="1"/>
  <c r="Q405" i="1"/>
  <c r="P405" i="1"/>
  <c r="O405" i="1"/>
  <c r="N405" i="1"/>
  <c r="M405" i="1"/>
  <c r="L405" i="1"/>
  <c r="I405" i="1"/>
  <c r="Z404" i="1"/>
  <c r="Y404" i="1"/>
  <c r="X404" i="1"/>
  <c r="W404" i="1"/>
  <c r="V404" i="1"/>
  <c r="U404" i="1"/>
  <c r="T404" i="1"/>
  <c r="S404" i="1"/>
  <c r="R404" i="1"/>
  <c r="Q404" i="1"/>
  <c r="P404" i="1"/>
  <c r="O404" i="1"/>
  <c r="N404" i="1"/>
  <c r="M404" i="1"/>
  <c r="L404" i="1"/>
  <c r="I404" i="1"/>
  <c r="Z403" i="1"/>
  <c r="Y403" i="1"/>
  <c r="X403" i="1"/>
  <c r="W403" i="1"/>
  <c r="V403" i="1"/>
  <c r="U403" i="1"/>
  <c r="T403" i="1"/>
  <c r="S403" i="1"/>
  <c r="R403" i="1"/>
  <c r="Q403" i="1"/>
  <c r="P403" i="1"/>
  <c r="O403" i="1"/>
  <c r="N403" i="1"/>
  <c r="M403" i="1"/>
  <c r="L403" i="1"/>
  <c r="I403" i="1"/>
  <c r="Z402" i="1"/>
  <c r="Y402" i="1"/>
  <c r="X402" i="1"/>
  <c r="W402" i="1"/>
  <c r="V402" i="1"/>
  <c r="U402" i="1"/>
  <c r="T402" i="1"/>
  <c r="S402" i="1"/>
  <c r="R402" i="1"/>
  <c r="Q402" i="1"/>
  <c r="P402" i="1"/>
  <c r="O402" i="1"/>
  <c r="N402" i="1"/>
  <c r="M402" i="1"/>
  <c r="L402" i="1"/>
  <c r="I402" i="1"/>
  <c r="Z401" i="1"/>
  <c r="Y401" i="1"/>
  <c r="X401" i="1"/>
  <c r="W401" i="1"/>
  <c r="V401" i="1"/>
  <c r="U401" i="1"/>
  <c r="T401" i="1"/>
  <c r="S401" i="1"/>
  <c r="R401" i="1"/>
  <c r="Q401" i="1"/>
  <c r="P401" i="1"/>
  <c r="O401" i="1"/>
  <c r="N401" i="1"/>
  <c r="M401" i="1"/>
  <c r="L401" i="1"/>
  <c r="I401" i="1"/>
  <c r="Z400" i="1"/>
  <c r="Y400" i="1"/>
  <c r="X400" i="1"/>
  <c r="W400" i="1"/>
  <c r="V400" i="1"/>
  <c r="U400" i="1"/>
  <c r="T400" i="1"/>
  <c r="S400" i="1"/>
  <c r="R400" i="1"/>
  <c r="Q400" i="1"/>
  <c r="P400" i="1"/>
  <c r="O400" i="1"/>
  <c r="N400" i="1"/>
  <c r="M400" i="1"/>
  <c r="L400" i="1"/>
  <c r="I400" i="1"/>
  <c r="Z399" i="1"/>
  <c r="Y399" i="1"/>
  <c r="X399" i="1"/>
  <c r="W399" i="1"/>
  <c r="V399" i="1"/>
  <c r="U399" i="1"/>
  <c r="T399" i="1"/>
  <c r="S399" i="1"/>
  <c r="R399" i="1"/>
  <c r="Q399" i="1"/>
  <c r="P399" i="1"/>
  <c r="O399" i="1"/>
  <c r="N399" i="1"/>
  <c r="M399" i="1"/>
  <c r="L399" i="1"/>
  <c r="I399" i="1"/>
  <c r="Z398" i="1"/>
  <c r="Y398" i="1"/>
  <c r="X398" i="1"/>
  <c r="W398" i="1"/>
  <c r="V398" i="1"/>
  <c r="U398" i="1"/>
  <c r="T398" i="1"/>
  <c r="S398" i="1"/>
  <c r="R398" i="1"/>
  <c r="Q398" i="1"/>
  <c r="P398" i="1"/>
  <c r="O398" i="1"/>
  <c r="N398" i="1"/>
  <c r="M398" i="1"/>
  <c r="L398" i="1"/>
  <c r="I398" i="1"/>
  <c r="Z397" i="1"/>
  <c r="Y397" i="1"/>
  <c r="X397" i="1"/>
  <c r="W397" i="1"/>
  <c r="V397" i="1"/>
  <c r="U397" i="1"/>
  <c r="T397" i="1"/>
  <c r="S397" i="1"/>
  <c r="R397" i="1"/>
  <c r="Q397" i="1"/>
  <c r="P397" i="1"/>
  <c r="O397" i="1"/>
  <c r="N397" i="1"/>
  <c r="M397" i="1"/>
  <c r="L397" i="1"/>
  <c r="I397" i="1"/>
  <c r="Z396" i="1"/>
  <c r="Y396" i="1"/>
  <c r="X396" i="1"/>
  <c r="W396" i="1"/>
  <c r="V396" i="1"/>
  <c r="U396" i="1"/>
  <c r="T396" i="1"/>
  <c r="S396" i="1"/>
  <c r="R396" i="1"/>
  <c r="Q396" i="1"/>
  <c r="P396" i="1"/>
  <c r="O396" i="1"/>
  <c r="N396" i="1"/>
  <c r="M396" i="1"/>
  <c r="L396" i="1"/>
  <c r="I396" i="1"/>
  <c r="Z395" i="1"/>
  <c r="Y395" i="1"/>
  <c r="X395" i="1"/>
  <c r="W395" i="1"/>
  <c r="V395" i="1"/>
  <c r="U395" i="1"/>
  <c r="T395" i="1"/>
  <c r="S395" i="1"/>
  <c r="R395" i="1"/>
  <c r="Q395" i="1"/>
  <c r="P395" i="1"/>
  <c r="O395" i="1"/>
  <c r="N395" i="1"/>
  <c r="M395" i="1"/>
  <c r="L395" i="1"/>
  <c r="I395" i="1"/>
  <c r="Z394" i="1"/>
  <c r="Y394" i="1"/>
  <c r="X394" i="1"/>
  <c r="W394" i="1"/>
  <c r="V394" i="1"/>
  <c r="U394" i="1"/>
  <c r="T394" i="1"/>
  <c r="S394" i="1"/>
  <c r="R394" i="1"/>
  <c r="Q394" i="1"/>
  <c r="P394" i="1"/>
  <c r="O394" i="1"/>
  <c r="N394" i="1"/>
  <c r="M394" i="1"/>
  <c r="L394" i="1"/>
  <c r="I394" i="1"/>
  <c r="Z393" i="1"/>
  <c r="Y393" i="1"/>
  <c r="X393" i="1"/>
  <c r="W393" i="1"/>
  <c r="V393" i="1"/>
  <c r="U393" i="1"/>
  <c r="T393" i="1"/>
  <c r="S393" i="1"/>
  <c r="R393" i="1"/>
  <c r="Q393" i="1"/>
  <c r="P393" i="1"/>
  <c r="O393" i="1"/>
  <c r="N393" i="1"/>
  <c r="M393" i="1"/>
  <c r="L393" i="1"/>
  <c r="I393" i="1"/>
  <c r="Z392" i="1"/>
  <c r="Y392" i="1"/>
  <c r="X392" i="1"/>
  <c r="W392" i="1"/>
  <c r="V392" i="1"/>
  <c r="U392" i="1"/>
  <c r="T392" i="1"/>
  <c r="S392" i="1"/>
  <c r="R392" i="1"/>
  <c r="Q392" i="1"/>
  <c r="P392" i="1"/>
  <c r="O392" i="1"/>
  <c r="N392" i="1"/>
  <c r="M392" i="1"/>
  <c r="L392" i="1"/>
  <c r="I392" i="1"/>
  <c r="Z391" i="1"/>
  <c r="Y391" i="1"/>
  <c r="X391" i="1"/>
  <c r="W391" i="1"/>
  <c r="V391" i="1"/>
  <c r="U391" i="1"/>
  <c r="T391" i="1"/>
  <c r="S391" i="1"/>
  <c r="R391" i="1"/>
  <c r="Q391" i="1"/>
  <c r="P391" i="1"/>
  <c r="O391" i="1"/>
  <c r="N391" i="1"/>
  <c r="M391" i="1"/>
  <c r="L391" i="1"/>
  <c r="I391" i="1"/>
  <c r="Z390" i="1"/>
  <c r="Y390" i="1"/>
  <c r="X390" i="1"/>
  <c r="W390" i="1"/>
  <c r="V390" i="1"/>
  <c r="U390" i="1"/>
  <c r="T390" i="1"/>
  <c r="S390" i="1"/>
  <c r="R390" i="1"/>
  <c r="Q390" i="1"/>
  <c r="P390" i="1"/>
  <c r="O390" i="1"/>
  <c r="N390" i="1"/>
  <c r="M390" i="1"/>
  <c r="L390" i="1"/>
  <c r="I390" i="1"/>
  <c r="Z389" i="1"/>
  <c r="Y389" i="1"/>
  <c r="X389" i="1"/>
  <c r="W389" i="1"/>
  <c r="V389" i="1"/>
  <c r="U389" i="1"/>
  <c r="T389" i="1"/>
  <c r="S389" i="1"/>
  <c r="R389" i="1"/>
  <c r="Q389" i="1"/>
  <c r="P389" i="1"/>
  <c r="O389" i="1"/>
  <c r="N389" i="1"/>
  <c r="M389" i="1"/>
  <c r="L389" i="1"/>
  <c r="I389" i="1"/>
  <c r="Z388" i="1"/>
  <c r="Y388" i="1"/>
  <c r="X388" i="1"/>
  <c r="W388" i="1"/>
  <c r="V388" i="1"/>
  <c r="U388" i="1"/>
  <c r="T388" i="1"/>
  <c r="S388" i="1"/>
  <c r="R388" i="1"/>
  <c r="Q388" i="1"/>
  <c r="P388" i="1"/>
  <c r="O388" i="1"/>
  <c r="N388" i="1"/>
  <c r="M388" i="1"/>
  <c r="L388" i="1"/>
  <c r="I388" i="1"/>
  <c r="Z387" i="1"/>
  <c r="Y387" i="1"/>
  <c r="X387" i="1"/>
  <c r="W387" i="1"/>
  <c r="V387" i="1"/>
  <c r="U387" i="1"/>
  <c r="T387" i="1"/>
  <c r="S387" i="1"/>
  <c r="R387" i="1"/>
  <c r="Q387" i="1"/>
  <c r="P387" i="1"/>
  <c r="O387" i="1"/>
  <c r="N387" i="1"/>
  <c r="M387" i="1"/>
  <c r="L387" i="1"/>
  <c r="I387" i="1"/>
  <c r="Z386" i="1"/>
  <c r="Y386" i="1"/>
  <c r="X386" i="1"/>
  <c r="W386" i="1"/>
  <c r="V386" i="1"/>
  <c r="U386" i="1"/>
  <c r="T386" i="1"/>
  <c r="S386" i="1"/>
  <c r="R386" i="1"/>
  <c r="Q386" i="1"/>
  <c r="P386" i="1"/>
  <c r="O386" i="1"/>
  <c r="N386" i="1"/>
  <c r="M386" i="1"/>
  <c r="L386" i="1"/>
  <c r="I386" i="1"/>
  <c r="Z385" i="1"/>
  <c r="Y385" i="1"/>
  <c r="X385" i="1"/>
  <c r="W385" i="1"/>
  <c r="V385" i="1"/>
  <c r="U385" i="1"/>
  <c r="T385" i="1"/>
  <c r="S385" i="1"/>
  <c r="R385" i="1"/>
  <c r="Q385" i="1"/>
  <c r="P385" i="1"/>
  <c r="O385" i="1"/>
  <c r="N385" i="1"/>
  <c r="M385" i="1"/>
  <c r="L385" i="1"/>
  <c r="I385" i="1"/>
  <c r="Z384" i="1"/>
  <c r="Y384" i="1"/>
  <c r="X384" i="1"/>
  <c r="W384" i="1"/>
  <c r="V384" i="1"/>
  <c r="U384" i="1"/>
  <c r="T384" i="1"/>
  <c r="S384" i="1"/>
  <c r="R384" i="1"/>
  <c r="Q384" i="1"/>
  <c r="P384" i="1"/>
  <c r="O384" i="1"/>
  <c r="N384" i="1"/>
  <c r="M384" i="1"/>
  <c r="L384" i="1"/>
  <c r="I384" i="1"/>
  <c r="Z383" i="1"/>
  <c r="Y383" i="1"/>
  <c r="X383" i="1"/>
  <c r="W383" i="1"/>
  <c r="V383" i="1"/>
  <c r="U383" i="1"/>
  <c r="T383" i="1"/>
  <c r="S383" i="1"/>
  <c r="R383" i="1"/>
  <c r="Q383" i="1"/>
  <c r="P383" i="1"/>
  <c r="O383" i="1"/>
  <c r="N383" i="1"/>
  <c r="M383" i="1"/>
  <c r="L383" i="1"/>
  <c r="I383" i="1"/>
  <c r="Z382" i="1"/>
  <c r="Y382" i="1"/>
  <c r="X382" i="1"/>
  <c r="W382" i="1"/>
  <c r="V382" i="1"/>
  <c r="U382" i="1"/>
  <c r="T382" i="1"/>
  <c r="S382" i="1"/>
  <c r="R382" i="1"/>
  <c r="Q382" i="1"/>
  <c r="P382" i="1"/>
  <c r="O382" i="1"/>
  <c r="N382" i="1"/>
  <c r="M382" i="1"/>
  <c r="L382" i="1"/>
  <c r="I382" i="1"/>
  <c r="Z381" i="1"/>
  <c r="Y381" i="1"/>
  <c r="X381" i="1"/>
  <c r="W381" i="1"/>
  <c r="V381" i="1"/>
  <c r="U381" i="1"/>
  <c r="T381" i="1"/>
  <c r="S381" i="1"/>
  <c r="R381" i="1"/>
  <c r="Q381" i="1"/>
  <c r="P381" i="1"/>
  <c r="O381" i="1"/>
  <c r="N381" i="1"/>
  <c r="M381" i="1"/>
  <c r="L381" i="1"/>
  <c r="I381" i="1"/>
  <c r="Z380" i="1"/>
  <c r="Y380" i="1"/>
  <c r="X380" i="1"/>
  <c r="W380" i="1"/>
  <c r="V380" i="1"/>
  <c r="U380" i="1"/>
  <c r="T380" i="1"/>
  <c r="S380" i="1"/>
  <c r="R380" i="1"/>
  <c r="Q380" i="1"/>
  <c r="P380" i="1"/>
  <c r="O380" i="1"/>
  <c r="N380" i="1"/>
  <c r="M380" i="1"/>
  <c r="L380" i="1"/>
  <c r="I380" i="1"/>
  <c r="Z379" i="1"/>
  <c r="Y379" i="1"/>
  <c r="X379" i="1"/>
  <c r="W379" i="1"/>
  <c r="V379" i="1"/>
  <c r="U379" i="1"/>
  <c r="T379" i="1"/>
  <c r="S379" i="1"/>
  <c r="R379" i="1"/>
  <c r="Q379" i="1"/>
  <c r="P379" i="1"/>
  <c r="O379" i="1"/>
  <c r="N379" i="1"/>
  <c r="M379" i="1"/>
  <c r="L379" i="1"/>
  <c r="I379" i="1"/>
  <c r="Z378" i="1"/>
  <c r="Y378" i="1"/>
  <c r="X378" i="1"/>
  <c r="W378" i="1"/>
  <c r="V378" i="1"/>
  <c r="U378" i="1"/>
  <c r="T378" i="1"/>
  <c r="S378" i="1"/>
  <c r="R378" i="1"/>
  <c r="Q378" i="1"/>
  <c r="P378" i="1"/>
  <c r="O378" i="1"/>
  <c r="N378" i="1"/>
  <c r="M378" i="1"/>
  <c r="L378" i="1"/>
  <c r="I378" i="1"/>
  <c r="Z377" i="1"/>
  <c r="Y377" i="1"/>
  <c r="X377" i="1"/>
  <c r="W377" i="1"/>
  <c r="V377" i="1"/>
  <c r="U377" i="1"/>
  <c r="T377" i="1"/>
  <c r="S377" i="1"/>
  <c r="R377" i="1"/>
  <c r="Q377" i="1"/>
  <c r="P377" i="1"/>
  <c r="O377" i="1"/>
  <c r="N377" i="1"/>
  <c r="M377" i="1"/>
  <c r="L377" i="1"/>
  <c r="I377" i="1"/>
  <c r="Z376" i="1"/>
  <c r="Y376" i="1"/>
  <c r="X376" i="1"/>
  <c r="W376" i="1"/>
  <c r="V376" i="1"/>
  <c r="U376" i="1"/>
  <c r="T376" i="1"/>
  <c r="S376" i="1"/>
  <c r="R376" i="1"/>
  <c r="Q376" i="1"/>
  <c r="P376" i="1"/>
  <c r="O376" i="1"/>
  <c r="N376" i="1"/>
  <c r="M376" i="1"/>
  <c r="L376" i="1"/>
  <c r="I376" i="1"/>
  <c r="Z375" i="1"/>
  <c r="Y375" i="1"/>
  <c r="X375" i="1"/>
  <c r="W375" i="1"/>
  <c r="V375" i="1"/>
  <c r="U375" i="1"/>
  <c r="T375" i="1"/>
  <c r="S375" i="1"/>
  <c r="R375" i="1"/>
  <c r="Q375" i="1"/>
  <c r="P375" i="1"/>
  <c r="O375" i="1"/>
  <c r="N375" i="1"/>
  <c r="M375" i="1"/>
  <c r="L375" i="1"/>
  <c r="I375" i="1"/>
  <c r="Z374" i="1"/>
  <c r="Y374" i="1"/>
  <c r="X374" i="1"/>
  <c r="W374" i="1"/>
  <c r="V374" i="1"/>
  <c r="U374" i="1"/>
  <c r="T374" i="1"/>
  <c r="S374" i="1"/>
  <c r="R374" i="1"/>
  <c r="Q374" i="1"/>
  <c r="P374" i="1"/>
  <c r="O374" i="1"/>
  <c r="N374" i="1"/>
  <c r="M374" i="1"/>
  <c r="L374" i="1"/>
  <c r="I374" i="1"/>
  <c r="Z373" i="1"/>
  <c r="Y373" i="1"/>
  <c r="X373" i="1"/>
  <c r="W373" i="1"/>
  <c r="V373" i="1"/>
  <c r="U373" i="1"/>
  <c r="T373" i="1"/>
  <c r="S373" i="1"/>
  <c r="R373" i="1"/>
  <c r="Q373" i="1"/>
  <c r="P373" i="1"/>
  <c r="O373" i="1"/>
  <c r="N373" i="1"/>
  <c r="M373" i="1"/>
  <c r="L373" i="1"/>
  <c r="I373" i="1"/>
  <c r="Z372" i="1"/>
  <c r="Y372" i="1"/>
  <c r="X372" i="1"/>
  <c r="W372" i="1"/>
  <c r="V372" i="1"/>
  <c r="U372" i="1"/>
  <c r="T372" i="1"/>
  <c r="S372" i="1"/>
  <c r="R372" i="1"/>
  <c r="Q372" i="1"/>
  <c r="P372" i="1"/>
  <c r="O372" i="1"/>
  <c r="N372" i="1"/>
  <c r="M372" i="1"/>
  <c r="L372" i="1"/>
  <c r="I372" i="1"/>
  <c r="Z371" i="1"/>
  <c r="Y371" i="1"/>
  <c r="X371" i="1"/>
  <c r="W371" i="1"/>
  <c r="V371" i="1"/>
  <c r="U371" i="1"/>
  <c r="T371" i="1"/>
  <c r="S371" i="1"/>
  <c r="R371" i="1"/>
  <c r="Q371" i="1"/>
  <c r="P371" i="1"/>
  <c r="O371" i="1"/>
  <c r="N371" i="1"/>
  <c r="M371" i="1"/>
  <c r="L371" i="1"/>
  <c r="I371" i="1"/>
  <c r="Z370" i="1"/>
  <c r="Y370" i="1"/>
  <c r="X370" i="1"/>
  <c r="W370" i="1"/>
  <c r="V370" i="1"/>
  <c r="U370" i="1"/>
  <c r="T370" i="1"/>
  <c r="S370" i="1"/>
  <c r="R370" i="1"/>
  <c r="Q370" i="1"/>
  <c r="P370" i="1"/>
  <c r="O370" i="1"/>
  <c r="N370" i="1"/>
  <c r="M370" i="1"/>
  <c r="L370" i="1"/>
  <c r="I370" i="1"/>
  <c r="Z369" i="1"/>
  <c r="Y369" i="1"/>
  <c r="X369" i="1"/>
  <c r="W369" i="1"/>
  <c r="V369" i="1"/>
  <c r="U369" i="1"/>
  <c r="T369" i="1"/>
  <c r="S369" i="1"/>
  <c r="R369" i="1"/>
  <c r="Q369" i="1"/>
  <c r="P369" i="1"/>
  <c r="O369" i="1"/>
  <c r="N369" i="1"/>
  <c r="M369" i="1"/>
  <c r="L369" i="1"/>
  <c r="I369" i="1"/>
  <c r="Z368" i="1"/>
  <c r="Y368" i="1"/>
  <c r="X368" i="1"/>
  <c r="W368" i="1"/>
  <c r="V368" i="1"/>
  <c r="U368" i="1"/>
  <c r="T368" i="1"/>
  <c r="S368" i="1"/>
  <c r="R368" i="1"/>
  <c r="Q368" i="1"/>
  <c r="P368" i="1"/>
  <c r="O368" i="1"/>
  <c r="N368" i="1"/>
  <c r="M368" i="1"/>
  <c r="L368" i="1"/>
  <c r="I368" i="1"/>
  <c r="Z367" i="1"/>
  <c r="Y367" i="1"/>
  <c r="X367" i="1"/>
  <c r="W367" i="1"/>
  <c r="V367" i="1"/>
  <c r="U367" i="1"/>
  <c r="T367" i="1"/>
  <c r="S367" i="1"/>
  <c r="R367" i="1"/>
  <c r="Q367" i="1"/>
  <c r="P367" i="1"/>
  <c r="O367" i="1"/>
  <c r="N367" i="1"/>
  <c r="M367" i="1"/>
  <c r="L367" i="1"/>
  <c r="I367" i="1"/>
  <c r="Z366" i="1"/>
  <c r="Y366" i="1"/>
  <c r="X366" i="1"/>
  <c r="W366" i="1"/>
  <c r="V366" i="1"/>
  <c r="U366" i="1"/>
  <c r="T366" i="1"/>
  <c r="S366" i="1"/>
  <c r="R366" i="1"/>
  <c r="Q366" i="1"/>
  <c r="P366" i="1"/>
  <c r="O366" i="1"/>
  <c r="N366" i="1"/>
  <c r="M366" i="1"/>
  <c r="L366" i="1"/>
  <c r="I366" i="1"/>
  <c r="Z365" i="1"/>
  <c r="Y365" i="1"/>
  <c r="X365" i="1"/>
  <c r="W365" i="1"/>
  <c r="V365" i="1"/>
  <c r="U365" i="1"/>
  <c r="T365" i="1"/>
  <c r="S365" i="1"/>
  <c r="R365" i="1"/>
  <c r="Q365" i="1"/>
  <c r="P365" i="1"/>
  <c r="O365" i="1"/>
  <c r="N365" i="1"/>
  <c r="M365" i="1"/>
  <c r="L365" i="1"/>
  <c r="I365" i="1"/>
  <c r="Z364" i="1"/>
  <c r="Y364" i="1"/>
  <c r="X364" i="1"/>
  <c r="W364" i="1"/>
  <c r="V364" i="1"/>
  <c r="U364" i="1"/>
  <c r="T364" i="1"/>
  <c r="S364" i="1"/>
  <c r="R364" i="1"/>
  <c r="Q364" i="1"/>
  <c r="P364" i="1"/>
  <c r="O364" i="1"/>
  <c r="N364" i="1"/>
  <c r="M364" i="1"/>
  <c r="L364" i="1"/>
  <c r="I364" i="1"/>
  <c r="Z363" i="1"/>
  <c r="Y363" i="1"/>
  <c r="X363" i="1"/>
  <c r="W363" i="1"/>
  <c r="V363" i="1"/>
  <c r="U363" i="1"/>
  <c r="T363" i="1"/>
  <c r="S363" i="1"/>
  <c r="R363" i="1"/>
  <c r="Q363" i="1"/>
  <c r="P363" i="1"/>
  <c r="O363" i="1"/>
  <c r="N363" i="1"/>
  <c r="M363" i="1"/>
  <c r="L363" i="1"/>
  <c r="Z362" i="1"/>
  <c r="Y362" i="1"/>
  <c r="X362" i="1"/>
  <c r="W362" i="1"/>
  <c r="V362" i="1"/>
  <c r="U362" i="1"/>
  <c r="T362" i="1"/>
  <c r="S362" i="1"/>
  <c r="R362" i="1"/>
  <c r="Q362" i="1"/>
  <c r="P362" i="1"/>
  <c r="O362" i="1"/>
  <c r="N362" i="1"/>
  <c r="M362" i="1"/>
  <c r="L362" i="1"/>
  <c r="I362" i="1"/>
  <c r="Z361" i="1"/>
  <c r="Y361" i="1"/>
  <c r="X361" i="1"/>
  <c r="W361" i="1"/>
  <c r="V361" i="1"/>
  <c r="U361" i="1"/>
  <c r="T361" i="1"/>
  <c r="S361" i="1"/>
  <c r="R361" i="1"/>
  <c r="Q361" i="1"/>
  <c r="P361" i="1"/>
  <c r="O361" i="1"/>
  <c r="N361" i="1"/>
  <c r="M361" i="1"/>
  <c r="L361" i="1"/>
  <c r="I361" i="1"/>
  <c r="Z360" i="1"/>
  <c r="Y360" i="1"/>
  <c r="X360" i="1"/>
  <c r="W360" i="1"/>
  <c r="V360" i="1"/>
  <c r="U360" i="1"/>
  <c r="T360" i="1"/>
  <c r="S360" i="1"/>
  <c r="R360" i="1"/>
  <c r="Q360" i="1"/>
  <c r="P360" i="1"/>
  <c r="O360" i="1"/>
  <c r="N360" i="1"/>
  <c r="M360" i="1"/>
  <c r="L360" i="1"/>
  <c r="I360" i="1"/>
  <c r="Z359" i="1"/>
  <c r="Y359" i="1"/>
  <c r="X359" i="1"/>
  <c r="W359" i="1"/>
  <c r="V359" i="1"/>
  <c r="U359" i="1"/>
  <c r="T359" i="1"/>
  <c r="S359" i="1"/>
  <c r="R359" i="1"/>
  <c r="Q359" i="1"/>
  <c r="P359" i="1"/>
  <c r="O359" i="1"/>
  <c r="N359" i="1"/>
  <c r="M359" i="1"/>
  <c r="L359" i="1"/>
  <c r="I359" i="1"/>
  <c r="Z358" i="1"/>
  <c r="Y358" i="1"/>
  <c r="X358" i="1"/>
  <c r="W358" i="1"/>
  <c r="V358" i="1"/>
  <c r="U358" i="1"/>
  <c r="T358" i="1"/>
  <c r="S358" i="1"/>
  <c r="R358" i="1"/>
  <c r="Q358" i="1"/>
  <c r="P358" i="1"/>
  <c r="O358" i="1"/>
  <c r="N358" i="1"/>
  <c r="M358" i="1"/>
  <c r="L358" i="1"/>
  <c r="I358" i="1"/>
  <c r="Z357" i="1"/>
  <c r="Y357" i="1"/>
  <c r="X357" i="1"/>
  <c r="W357" i="1"/>
  <c r="V357" i="1"/>
  <c r="U357" i="1"/>
  <c r="T357" i="1"/>
  <c r="S357" i="1"/>
  <c r="R357" i="1"/>
  <c r="Q357" i="1"/>
  <c r="P357" i="1"/>
  <c r="O357" i="1"/>
  <c r="N357" i="1"/>
  <c r="M357" i="1"/>
  <c r="L357" i="1"/>
  <c r="I357" i="1"/>
  <c r="Z356" i="1"/>
  <c r="Y356" i="1"/>
  <c r="X356" i="1"/>
  <c r="W356" i="1"/>
  <c r="V356" i="1"/>
  <c r="U356" i="1"/>
  <c r="T356" i="1"/>
  <c r="S356" i="1"/>
  <c r="R356" i="1"/>
  <c r="Q356" i="1"/>
  <c r="P356" i="1"/>
  <c r="O356" i="1"/>
  <c r="N356" i="1"/>
  <c r="M356" i="1"/>
  <c r="L356" i="1"/>
  <c r="I356" i="1"/>
  <c r="Z355" i="1"/>
  <c r="Y355" i="1"/>
  <c r="X355" i="1"/>
  <c r="W355" i="1"/>
  <c r="V355" i="1"/>
  <c r="U355" i="1"/>
  <c r="T355" i="1"/>
  <c r="S355" i="1"/>
  <c r="R355" i="1"/>
  <c r="Q355" i="1"/>
  <c r="P355" i="1"/>
  <c r="O355" i="1"/>
  <c r="N355" i="1"/>
  <c r="M355" i="1"/>
  <c r="L355" i="1"/>
  <c r="I355" i="1"/>
  <c r="Z354" i="1"/>
  <c r="Y354" i="1"/>
  <c r="X354" i="1"/>
  <c r="W354" i="1"/>
  <c r="V354" i="1"/>
  <c r="U354" i="1"/>
  <c r="T354" i="1"/>
  <c r="S354" i="1"/>
  <c r="R354" i="1"/>
  <c r="Q354" i="1"/>
  <c r="P354" i="1"/>
  <c r="O354" i="1"/>
  <c r="N354" i="1"/>
  <c r="M354" i="1"/>
  <c r="L354" i="1"/>
  <c r="I354" i="1"/>
  <c r="Z353" i="1"/>
  <c r="Y353" i="1"/>
  <c r="X353" i="1"/>
  <c r="W353" i="1"/>
  <c r="V353" i="1"/>
  <c r="U353" i="1"/>
  <c r="T353" i="1"/>
  <c r="S353" i="1"/>
  <c r="R353" i="1"/>
  <c r="Q353" i="1"/>
  <c r="P353" i="1"/>
  <c r="O353" i="1"/>
  <c r="N353" i="1"/>
  <c r="M353" i="1"/>
  <c r="L353" i="1"/>
  <c r="I353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I352" i="1"/>
  <c r="Z351" i="1"/>
  <c r="Y351" i="1"/>
  <c r="X351" i="1"/>
  <c r="W351" i="1"/>
  <c r="V351" i="1"/>
  <c r="U351" i="1"/>
  <c r="T351" i="1"/>
  <c r="S351" i="1"/>
  <c r="R351" i="1"/>
  <c r="Q351" i="1"/>
  <c r="P351" i="1"/>
  <c r="O351" i="1"/>
  <c r="N351" i="1"/>
  <c r="M351" i="1"/>
  <c r="L351" i="1"/>
  <c r="I351" i="1"/>
  <c r="Z350" i="1"/>
  <c r="Y350" i="1"/>
  <c r="X350" i="1"/>
  <c r="W350" i="1"/>
  <c r="V350" i="1"/>
  <c r="U350" i="1"/>
  <c r="T350" i="1"/>
  <c r="S350" i="1"/>
  <c r="R350" i="1"/>
  <c r="Q350" i="1"/>
  <c r="P350" i="1"/>
  <c r="O350" i="1"/>
  <c r="N350" i="1"/>
  <c r="M350" i="1"/>
  <c r="L350" i="1"/>
  <c r="I350" i="1"/>
  <c r="Z349" i="1"/>
  <c r="Y349" i="1"/>
  <c r="X349" i="1"/>
  <c r="W349" i="1"/>
  <c r="V349" i="1"/>
  <c r="U349" i="1"/>
  <c r="T349" i="1"/>
  <c r="S349" i="1"/>
  <c r="R349" i="1"/>
  <c r="Q349" i="1"/>
  <c r="P349" i="1"/>
  <c r="O349" i="1"/>
  <c r="N349" i="1"/>
  <c r="M349" i="1"/>
  <c r="L349" i="1"/>
  <c r="I349" i="1"/>
  <c r="Z348" i="1"/>
  <c r="Y348" i="1"/>
  <c r="X348" i="1"/>
  <c r="W348" i="1"/>
  <c r="V348" i="1"/>
  <c r="U348" i="1"/>
  <c r="T348" i="1"/>
  <c r="S348" i="1"/>
  <c r="R348" i="1"/>
  <c r="Q348" i="1"/>
  <c r="P348" i="1"/>
  <c r="O348" i="1"/>
  <c r="N348" i="1"/>
  <c r="M348" i="1"/>
  <c r="L348" i="1"/>
  <c r="I348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I347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I346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I345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I344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I343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I342" i="1"/>
  <c r="Z341" i="1"/>
  <c r="Y341" i="1"/>
  <c r="X341" i="1"/>
  <c r="W341" i="1"/>
  <c r="V341" i="1"/>
  <c r="U341" i="1"/>
  <c r="T341" i="1"/>
  <c r="S341" i="1"/>
  <c r="R341" i="1"/>
  <c r="Q341" i="1"/>
  <c r="P341" i="1"/>
  <c r="O341" i="1"/>
  <c r="N341" i="1"/>
  <c r="M341" i="1"/>
  <c r="L341" i="1"/>
  <c r="I341" i="1"/>
  <c r="W340" i="1"/>
  <c r="V340" i="1"/>
  <c r="U340" i="1"/>
  <c r="S340" i="1"/>
  <c r="R340" i="1"/>
  <c r="Q340" i="1"/>
  <c r="P340" i="1"/>
  <c r="O340" i="1"/>
  <c r="N340" i="1"/>
  <c r="M340" i="1"/>
  <c r="L340" i="1"/>
  <c r="Z339" i="1"/>
  <c r="Y339" i="1"/>
  <c r="X339" i="1"/>
  <c r="W339" i="1"/>
  <c r="V339" i="1"/>
  <c r="U339" i="1"/>
  <c r="T339" i="1"/>
  <c r="S339" i="1"/>
  <c r="R339" i="1"/>
  <c r="Q339" i="1"/>
  <c r="P339" i="1"/>
  <c r="O339" i="1"/>
  <c r="N339" i="1"/>
  <c r="M339" i="1"/>
  <c r="L339" i="1"/>
  <c r="I339" i="1"/>
  <c r="Z338" i="1"/>
  <c r="Y338" i="1"/>
  <c r="X338" i="1"/>
  <c r="W338" i="1"/>
  <c r="V338" i="1"/>
  <c r="U338" i="1"/>
  <c r="T338" i="1"/>
  <c r="S338" i="1"/>
  <c r="R338" i="1"/>
  <c r="Q338" i="1"/>
  <c r="P338" i="1"/>
  <c r="O338" i="1"/>
  <c r="N338" i="1"/>
  <c r="M338" i="1"/>
  <c r="L338" i="1"/>
  <c r="I338" i="1"/>
  <c r="Z337" i="1"/>
  <c r="Y337" i="1"/>
  <c r="X337" i="1"/>
  <c r="W337" i="1"/>
  <c r="V337" i="1"/>
  <c r="U337" i="1"/>
  <c r="T337" i="1"/>
  <c r="S337" i="1"/>
  <c r="R337" i="1"/>
  <c r="Q337" i="1"/>
  <c r="P337" i="1"/>
  <c r="O337" i="1"/>
  <c r="N337" i="1"/>
  <c r="M337" i="1"/>
  <c r="L337" i="1"/>
  <c r="I337" i="1"/>
  <c r="Z336" i="1"/>
  <c r="Y336" i="1"/>
  <c r="X336" i="1"/>
  <c r="W336" i="1"/>
  <c r="V336" i="1"/>
  <c r="U336" i="1"/>
  <c r="T336" i="1"/>
  <c r="S336" i="1"/>
  <c r="R336" i="1"/>
  <c r="Q336" i="1"/>
  <c r="P336" i="1"/>
  <c r="O336" i="1"/>
  <c r="N336" i="1"/>
  <c r="M336" i="1"/>
  <c r="L336" i="1"/>
  <c r="I336" i="1"/>
  <c r="Z335" i="1"/>
  <c r="Y335" i="1"/>
  <c r="X335" i="1"/>
  <c r="W335" i="1"/>
  <c r="V335" i="1"/>
  <c r="U335" i="1"/>
  <c r="T335" i="1"/>
  <c r="S335" i="1"/>
  <c r="R335" i="1"/>
  <c r="Q335" i="1"/>
  <c r="P335" i="1"/>
  <c r="O335" i="1"/>
  <c r="N335" i="1"/>
  <c r="M335" i="1"/>
  <c r="L335" i="1"/>
  <c r="I335" i="1"/>
  <c r="Z334" i="1"/>
  <c r="Y334" i="1"/>
  <c r="X334" i="1"/>
  <c r="W334" i="1"/>
  <c r="V334" i="1"/>
  <c r="U334" i="1"/>
  <c r="T334" i="1"/>
  <c r="S334" i="1"/>
  <c r="R334" i="1"/>
  <c r="Q334" i="1"/>
  <c r="P334" i="1"/>
  <c r="O334" i="1"/>
  <c r="N334" i="1"/>
  <c r="M334" i="1"/>
  <c r="L334" i="1"/>
  <c r="I334" i="1"/>
  <c r="W333" i="1"/>
  <c r="V333" i="1"/>
  <c r="U333" i="1"/>
  <c r="T333" i="1"/>
  <c r="S333" i="1"/>
  <c r="R333" i="1"/>
  <c r="P333" i="1"/>
  <c r="O333" i="1"/>
  <c r="N333" i="1"/>
  <c r="M333" i="1"/>
  <c r="L333" i="1"/>
  <c r="I333" i="1"/>
  <c r="W332" i="1"/>
  <c r="V332" i="1"/>
  <c r="U332" i="1"/>
  <c r="T332" i="1"/>
  <c r="S332" i="1"/>
  <c r="R332" i="1"/>
  <c r="P332" i="1"/>
  <c r="O332" i="1"/>
  <c r="N332" i="1"/>
  <c r="M332" i="1"/>
  <c r="L332" i="1"/>
  <c r="I332" i="1"/>
  <c r="W331" i="1"/>
  <c r="V331" i="1"/>
  <c r="U331" i="1"/>
  <c r="T331" i="1"/>
  <c r="S331" i="1"/>
  <c r="R331" i="1"/>
  <c r="P331" i="1"/>
  <c r="O331" i="1"/>
  <c r="N331" i="1"/>
  <c r="M331" i="1"/>
  <c r="L331" i="1"/>
  <c r="I331" i="1"/>
  <c r="W330" i="1"/>
  <c r="V330" i="1"/>
  <c r="U330" i="1"/>
  <c r="T330" i="1"/>
  <c r="S330" i="1"/>
  <c r="R330" i="1"/>
  <c r="P330" i="1"/>
  <c r="O330" i="1"/>
  <c r="N330" i="1"/>
  <c r="M330" i="1"/>
  <c r="L330" i="1"/>
  <c r="I330" i="1"/>
  <c r="Z329" i="1"/>
  <c r="Y329" i="1"/>
  <c r="X329" i="1"/>
  <c r="W329" i="1"/>
  <c r="V329" i="1"/>
  <c r="U329" i="1"/>
  <c r="T329" i="1"/>
  <c r="S329" i="1"/>
  <c r="R329" i="1"/>
  <c r="Q329" i="1"/>
  <c r="P329" i="1"/>
  <c r="O329" i="1"/>
  <c r="N329" i="1"/>
  <c r="M329" i="1"/>
  <c r="L329" i="1"/>
  <c r="I329" i="1"/>
  <c r="Z328" i="1"/>
  <c r="Y328" i="1"/>
  <c r="X328" i="1"/>
  <c r="W328" i="1"/>
  <c r="V328" i="1"/>
  <c r="U328" i="1"/>
  <c r="T328" i="1"/>
  <c r="S328" i="1"/>
  <c r="R328" i="1"/>
  <c r="Q328" i="1"/>
  <c r="P328" i="1"/>
  <c r="O328" i="1"/>
  <c r="N328" i="1"/>
  <c r="M328" i="1"/>
  <c r="L328" i="1"/>
  <c r="I328" i="1"/>
  <c r="Z327" i="1"/>
  <c r="Y327" i="1"/>
  <c r="X327" i="1"/>
  <c r="W327" i="1"/>
  <c r="V327" i="1"/>
  <c r="U327" i="1"/>
  <c r="T327" i="1"/>
  <c r="S327" i="1"/>
  <c r="R327" i="1"/>
  <c r="Q327" i="1"/>
  <c r="P327" i="1"/>
  <c r="O327" i="1"/>
  <c r="N327" i="1"/>
  <c r="M327" i="1"/>
  <c r="L327" i="1"/>
  <c r="I327" i="1"/>
  <c r="Z326" i="1"/>
  <c r="Y326" i="1"/>
  <c r="X326" i="1"/>
  <c r="W326" i="1"/>
  <c r="V326" i="1"/>
  <c r="U326" i="1"/>
  <c r="T326" i="1"/>
  <c r="S326" i="1"/>
  <c r="R326" i="1"/>
  <c r="Q326" i="1"/>
  <c r="P326" i="1"/>
  <c r="O326" i="1"/>
  <c r="N326" i="1"/>
  <c r="M326" i="1"/>
  <c r="L326" i="1"/>
  <c r="I326" i="1"/>
  <c r="Z325" i="1"/>
  <c r="Y325" i="1"/>
  <c r="X325" i="1"/>
  <c r="W325" i="1"/>
  <c r="V325" i="1"/>
  <c r="U325" i="1"/>
  <c r="T325" i="1"/>
  <c r="S325" i="1"/>
  <c r="R325" i="1"/>
  <c r="Q325" i="1"/>
  <c r="P325" i="1"/>
  <c r="O325" i="1"/>
  <c r="N325" i="1"/>
  <c r="M325" i="1"/>
  <c r="L325" i="1"/>
  <c r="I325" i="1"/>
  <c r="Z324" i="1"/>
  <c r="Y324" i="1"/>
  <c r="X324" i="1"/>
  <c r="W324" i="1"/>
  <c r="V324" i="1"/>
  <c r="U324" i="1"/>
  <c r="T324" i="1"/>
  <c r="S324" i="1"/>
  <c r="R324" i="1"/>
  <c r="Q324" i="1"/>
  <c r="P324" i="1"/>
  <c r="O324" i="1"/>
  <c r="N324" i="1"/>
  <c r="M324" i="1"/>
  <c r="L324" i="1"/>
  <c r="I324" i="1"/>
  <c r="Z323" i="1"/>
  <c r="Y323" i="1"/>
  <c r="X323" i="1"/>
  <c r="W323" i="1"/>
  <c r="V323" i="1"/>
  <c r="U323" i="1"/>
  <c r="T323" i="1"/>
  <c r="S323" i="1"/>
  <c r="R323" i="1"/>
  <c r="Q323" i="1"/>
  <c r="P323" i="1"/>
  <c r="O323" i="1"/>
  <c r="N323" i="1"/>
  <c r="M323" i="1"/>
  <c r="L323" i="1"/>
  <c r="I323" i="1"/>
  <c r="Z322" i="1"/>
  <c r="Y322" i="1"/>
  <c r="X322" i="1"/>
  <c r="W322" i="1"/>
  <c r="V322" i="1"/>
  <c r="U322" i="1"/>
  <c r="T322" i="1"/>
  <c r="S322" i="1"/>
  <c r="R322" i="1"/>
  <c r="Q322" i="1"/>
  <c r="P322" i="1"/>
  <c r="O322" i="1"/>
  <c r="N322" i="1"/>
  <c r="M322" i="1"/>
  <c r="L322" i="1"/>
  <c r="I322" i="1"/>
  <c r="Z321" i="1"/>
  <c r="Y321" i="1"/>
  <c r="X321" i="1"/>
  <c r="W321" i="1"/>
  <c r="V321" i="1"/>
  <c r="U321" i="1"/>
  <c r="T321" i="1"/>
  <c r="S321" i="1"/>
  <c r="R321" i="1"/>
  <c r="Q321" i="1"/>
  <c r="P321" i="1"/>
  <c r="O321" i="1"/>
  <c r="N321" i="1"/>
  <c r="M321" i="1"/>
  <c r="L321" i="1"/>
  <c r="I321" i="1"/>
  <c r="Z320" i="1"/>
  <c r="Y320" i="1"/>
  <c r="X320" i="1"/>
  <c r="W320" i="1"/>
  <c r="V320" i="1"/>
  <c r="U320" i="1"/>
  <c r="T320" i="1"/>
  <c r="S320" i="1"/>
  <c r="R320" i="1"/>
  <c r="Q320" i="1"/>
  <c r="P320" i="1"/>
  <c r="O320" i="1"/>
  <c r="N320" i="1"/>
  <c r="M320" i="1"/>
  <c r="L320" i="1"/>
  <c r="I320" i="1"/>
  <c r="Z319" i="1"/>
  <c r="Y319" i="1"/>
  <c r="X319" i="1"/>
  <c r="W319" i="1"/>
  <c r="V319" i="1"/>
  <c r="U319" i="1"/>
  <c r="T319" i="1"/>
  <c r="S319" i="1"/>
  <c r="R319" i="1"/>
  <c r="Q319" i="1"/>
  <c r="P319" i="1"/>
  <c r="O319" i="1"/>
  <c r="N319" i="1"/>
  <c r="M319" i="1"/>
  <c r="L319" i="1"/>
  <c r="I319" i="1"/>
  <c r="Z318" i="1"/>
  <c r="Y318" i="1"/>
  <c r="X318" i="1"/>
  <c r="W318" i="1"/>
  <c r="V318" i="1"/>
  <c r="U318" i="1"/>
  <c r="T318" i="1"/>
  <c r="S318" i="1"/>
  <c r="R318" i="1"/>
  <c r="Q318" i="1"/>
  <c r="P318" i="1"/>
  <c r="O318" i="1"/>
  <c r="N318" i="1"/>
  <c r="M318" i="1"/>
  <c r="L318" i="1"/>
  <c r="I318" i="1"/>
  <c r="Z317" i="1"/>
  <c r="Y317" i="1"/>
  <c r="X317" i="1"/>
  <c r="W317" i="1"/>
  <c r="V317" i="1"/>
  <c r="U317" i="1"/>
  <c r="T317" i="1"/>
  <c r="S317" i="1"/>
  <c r="R317" i="1"/>
  <c r="Q317" i="1"/>
  <c r="P317" i="1"/>
  <c r="O317" i="1"/>
  <c r="N317" i="1"/>
  <c r="M317" i="1"/>
  <c r="L317" i="1"/>
  <c r="I317" i="1"/>
  <c r="Z316" i="1"/>
  <c r="Y316" i="1"/>
  <c r="X316" i="1"/>
  <c r="W316" i="1"/>
  <c r="V316" i="1"/>
  <c r="U316" i="1"/>
  <c r="T316" i="1"/>
  <c r="S316" i="1"/>
  <c r="R316" i="1"/>
  <c r="Q316" i="1"/>
  <c r="P316" i="1"/>
  <c r="O316" i="1"/>
  <c r="N316" i="1"/>
  <c r="M316" i="1"/>
  <c r="L316" i="1"/>
  <c r="I316" i="1"/>
  <c r="Z315" i="1"/>
  <c r="Y315" i="1"/>
  <c r="X315" i="1"/>
  <c r="W315" i="1"/>
  <c r="V315" i="1"/>
  <c r="U315" i="1"/>
  <c r="T315" i="1"/>
  <c r="S315" i="1"/>
  <c r="R315" i="1"/>
  <c r="Q315" i="1"/>
  <c r="P315" i="1"/>
  <c r="O315" i="1"/>
  <c r="N315" i="1"/>
  <c r="M315" i="1"/>
  <c r="L315" i="1"/>
  <c r="I315" i="1"/>
  <c r="Z314" i="1"/>
  <c r="Y314" i="1"/>
  <c r="X314" i="1"/>
  <c r="W314" i="1"/>
  <c r="V314" i="1"/>
  <c r="U314" i="1"/>
  <c r="T314" i="1"/>
  <c r="S314" i="1"/>
  <c r="R314" i="1"/>
  <c r="Q314" i="1"/>
  <c r="P314" i="1"/>
  <c r="O314" i="1"/>
  <c r="N314" i="1"/>
  <c r="M314" i="1"/>
  <c r="L314" i="1"/>
  <c r="I314" i="1"/>
  <c r="Z313" i="1"/>
  <c r="Y313" i="1"/>
  <c r="X313" i="1"/>
  <c r="W313" i="1"/>
  <c r="V313" i="1"/>
  <c r="U313" i="1"/>
  <c r="T313" i="1"/>
  <c r="S313" i="1"/>
  <c r="R313" i="1"/>
  <c r="Q313" i="1"/>
  <c r="P313" i="1"/>
  <c r="O313" i="1"/>
  <c r="N313" i="1"/>
  <c r="M313" i="1"/>
  <c r="L313" i="1"/>
  <c r="I313" i="1"/>
  <c r="Z312" i="1"/>
  <c r="Y312" i="1"/>
  <c r="X312" i="1"/>
  <c r="W312" i="1"/>
  <c r="V312" i="1"/>
  <c r="U312" i="1"/>
  <c r="T312" i="1"/>
  <c r="S312" i="1"/>
  <c r="R312" i="1"/>
  <c r="Q312" i="1"/>
  <c r="P312" i="1"/>
  <c r="O312" i="1"/>
  <c r="N312" i="1"/>
  <c r="M312" i="1"/>
  <c r="L312" i="1"/>
  <c r="I312" i="1"/>
  <c r="Z311" i="1"/>
  <c r="Y311" i="1"/>
  <c r="X311" i="1"/>
  <c r="W311" i="1"/>
  <c r="V311" i="1"/>
  <c r="U311" i="1"/>
  <c r="T311" i="1"/>
  <c r="S311" i="1"/>
  <c r="R311" i="1"/>
  <c r="Q311" i="1"/>
  <c r="P311" i="1"/>
  <c r="O311" i="1"/>
  <c r="N311" i="1"/>
  <c r="M311" i="1"/>
  <c r="L311" i="1"/>
  <c r="I311" i="1"/>
  <c r="Z310" i="1"/>
  <c r="Y310" i="1"/>
  <c r="X310" i="1"/>
  <c r="W310" i="1"/>
  <c r="V310" i="1"/>
  <c r="U310" i="1"/>
  <c r="T310" i="1"/>
  <c r="S310" i="1"/>
  <c r="R310" i="1"/>
  <c r="Q310" i="1"/>
  <c r="P310" i="1"/>
  <c r="O310" i="1"/>
  <c r="N310" i="1"/>
  <c r="M310" i="1"/>
  <c r="L310" i="1"/>
  <c r="I310" i="1"/>
  <c r="Z309" i="1"/>
  <c r="Y309" i="1"/>
  <c r="X309" i="1"/>
  <c r="W309" i="1"/>
  <c r="V309" i="1"/>
  <c r="U309" i="1"/>
  <c r="T309" i="1"/>
  <c r="S309" i="1"/>
  <c r="R309" i="1"/>
  <c r="Q309" i="1"/>
  <c r="P309" i="1"/>
  <c r="O309" i="1"/>
  <c r="N309" i="1"/>
  <c r="M309" i="1"/>
  <c r="L309" i="1"/>
  <c r="I309" i="1"/>
  <c r="Z308" i="1"/>
  <c r="Y308" i="1"/>
  <c r="X308" i="1"/>
  <c r="W308" i="1"/>
  <c r="V308" i="1"/>
  <c r="U308" i="1"/>
  <c r="T308" i="1"/>
  <c r="S308" i="1"/>
  <c r="R308" i="1"/>
  <c r="Q308" i="1"/>
  <c r="P308" i="1"/>
  <c r="O308" i="1"/>
  <c r="N308" i="1"/>
  <c r="M308" i="1"/>
  <c r="L308" i="1"/>
  <c r="I308" i="1"/>
  <c r="Z307" i="1"/>
  <c r="Y307" i="1"/>
  <c r="X307" i="1"/>
  <c r="W307" i="1"/>
  <c r="V307" i="1"/>
  <c r="U307" i="1"/>
  <c r="T307" i="1"/>
  <c r="S307" i="1"/>
  <c r="R307" i="1"/>
  <c r="Q307" i="1"/>
  <c r="P307" i="1"/>
  <c r="O307" i="1"/>
  <c r="N307" i="1"/>
  <c r="M307" i="1"/>
  <c r="L307" i="1"/>
  <c r="I307" i="1"/>
  <c r="Z306" i="1"/>
  <c r="Y306" i="1"/>
  <c r="X306" i="1"/>
  <c r="W306" i="1"/>
  <c r="V306" i="1"/>
  <c r="U306" i="1"/>
  <c r="T306" i="1"/>
  <c r="S306" i="1"/>
  <c r="R306" i="1"/>
  <c r="Q306" i="1"/>
  <c r="P306" i="1"/>
  <c r="O306" i="1"/>
  <c r="N306" i="1"/>
  <c r="M306" i="1"/>
  <c r="L306" i="1"/>
  <c r="I306" i="1"/>
  <c r="Z305" i="1"/>
  <c r="Y305" i="1"/>
  <c r="X305" i="1"/>
  <c r="W305" i="1"/>
  <c r="V305" i="1"/>
  <c r="U305" i="1"/>
  <c r="T305" i="1"/>
  <c r="S305" i="1"/>
  <c r="R305" i="1"/>
  <c r="Q305" i="1"/>
  <c r="P305" i="1"/>
  <c r="O305" i="1"/>
  <c r="N305" i="1"/>
  <c r="M305" i="1"/>
  <c r="L305" i="1"/>
  <c r="I305" i="1"/>
  <c r="Z304" i="1"/>
  <c r="Y304" i="1"/>
  <c r="X304" i="1"/>
  <c r="W304" i="1"/>
  <c r="V304" i="1"/>
  <c r="U304" i="1"/>
  <c r="T304" i="1"/>
  <c r="S304" i="1"/>
  <c r="R304" i="1"/>
  <c r="Q304" i="1"/>
  <c r="P304" i="1"/>
  <c r="O304" i="1"/>
  <c r="N304" i="1"/>
  <c r="M304" i="1"/>
  <c r="L304" i="1"/>
  <c r="I304" i="1"/>
  <c r="Z303" i="1"/>
  <c r="Y303" i="1"/>
  <c r="X303" i="1"/>
  <c r="W303" i="1"/>
  <c r="V303" i="1"/>
  <c r="U303" i="1"/>
  <c r="T303" i="1"/>
  <c r="S303" i="1"/>
  <c r="R303" i="1"/>
  <c r="Q303" i="1"/>
  <c r="P303" i="1"/>
  <c r="O303" i="1"/>
  <c r="N303" i="1"/>
  <c r="M303" i="1"/>
  <c r="L303" i="1"/>
  <c r="I303" i="1"/>
  <c r="Z302" i="1"/>
  <c r="Y302" i="1"/>
  <c r="X302" i="1"/>
  <c r="W302" i="1"/>
  <c r="V302" i="1"/>
  <c r="U302" i="1"/>
  <c r="T302" i="1"/>
  <c r="S302" i="1"/>
  <c r="R302" i="1"/>
  <c r="Q302" i="1"/>
  <c r="P302" i="1"/>
  <c r="O302" i="1"/>
  <c r="N302" i="1"/>
  <c r="M302" i="1"/>
  <c r="L302" i="1"/>
  <c r="I302" i="1"/>
  <c r="Z301" i="1"/>
  <c r="Y301" i="1"/>
  <c r="X301" i="1"/>
  <c r="W301" i="1"/>
  <c r="V301" i="1"/>
  <c r="U301" i="1"/>
  <c r="T301" i="1"/>
  <c r="S301" i="1"/>
  <c r="R301" i="1"/>
  <c r="Q301" i="1"/>
  <c r="P301" i="1"/>
  <c r="O301" i="1"/>
  <c r="N301" i="1"/>
  <c r="M301" i="1"/>
  <c r="L301" i="1"/>
  <c r="I301" i="1"/>
  <c r="Z300" i="1"/>
  <c r="Y300" i="1"/>
  <c r="X300" i="1"/>
  <c r="W300" i="1"/>
  <c r="V300" i="1"/>
  <c r="U300" i="1"/>
  <c r="T300" i="1"/>
  <c r="S300" i="1"/>
  <c r="R300" i="1"/>
  <c r="Q300" i="1"/>
  <c r="P300" i="1"/>
  <c r="O300" i="1"/>
  <c r="N300" i="1"/>
  <c r="M300" i="1"/>
  <c r="L300" i="1"/>
  <c r="I300" i="1"/>
  <c r="Z299" i="1"/>
  <c r="Y299" i="1"/>
  <c r="X299" i="1"/>
  <c r="W299" i="1"/>
  <c r="V299" i="1"/>
  <c r="U299" i="1"/>
  <c r="T299" i="1"/>
  <c r="S299" i="1"/>
  <c r="R299" i="1"/>
  <c r="Q299" i="1"/>
  <c r="P299" i="1"/>
  <c r="O299" i="1"/>
  <c r="N299" i="1"/>
  <c r="M299" i="1"/>
  <c r="L299" i="1"/>
  <c r="I299" i="1"/>
  <c r="Z298" i="1"/>
  <c r="Y298" i="1"/>
  <c r="X298" i="1"/>
  <c r="W298" i="1"/>
  <c r="V298" i="1"/>
  <c r="U298" i="1"/>
  <c r="T298" i="1"/>
  <c r="S298" i="1"/>
  <c r="R298" i="1"/>
  <c r="Q298" i="1"/>
  <c r="P298" i="1"/>
  <c r="O298" i="1"/>
  <c r="N298" i="1"/>
  <c r="M298" i="1"/>
  <c r="L298" i="1"/>
  <c r="I298" i="1"/>
  <c r="Z297" i="1"/>
  <c r="Y297" i="1"/>
  <c r="X297" i="1"/>
  <c r="W297" i="1"/>
  <c r="V297" i="1"/>
  <c r="U297" i="1"/>
  <c r="T297" i="1"/>
  <c r="S297" i="1"/>
  <c r="R297" i="1"/>
  <c r="Q297" i="1"/>
  <c r="P297" i="1"/>
  <c r="O297" i="1"/>
  <c r="N297" i="1"/>
  <c r="M297" i="1"/>
  <c r="L297" i="1"/>
  <c r="I297" i="1"/>
  <c r="Z296" i="1"/>
  <c r="Y296" i="1"/>
  <c r="X296" i="1"/>
  <c r="W296" i="1"/>
  <c r="V296" i="1"/>
  <c r="U296" i="1"/>
  <c r="T296" i="1"/>
  <c r="S296" i="1"/>
  <c r="R296" i="1"/>
  <c r="Q296" i="1"/>
  <c r="P296" i="1"/>
  <c r="O296" i="1"/>
  <c r="N296" i="1"/>
  <c r="M296" i="1"/>
  <c r="L296" i="1"/>
  <c r="I296" i="1"/>
  <c r="Z295" i="1"/>
  <c r="Y295" i="1"/>
  <c r="X295" i="1"/>
  <c r="W295" i="1"/>
  <c r="V295" i="1"/>
  <c r="U295" i="1"/>
  <c r="T295" i="1"/>
  <c r="S295" i="1"/>
  <c r="R295" i="1"/>
  <c r="Q295" i="1"/>
  <c r="P295" i="1"/>
  <c r="O295" i="1"/>
  <c r="N295" i="1"/>
  <c r="M295" i="1"/>
  <c r="L295" i="1"/>
  <c r="I295" i="1"/>
  <c r="Z294" i="1"/>
  <c r="Y294" i="1"/>
  <c r="X294" i="1"/>
  <c r="W294" i="1"/>
  <c r="V294" i="1"/>
  <c r="U294" i="1"/>
  <c r="T294" i="1"/>
  <c r="S294" i="1"/>
  <c r="R294" i="1"/>
  <c r="Q294" i="1"/>
  <c r="P294" i="1"/>
  <c r="O294" i="1"/>
  <c r="N294" i="1"/>
  <c r="M294" i="1"/>
  <c r="L294" i="1"/>
  <c r="I294" i="1"/>
  <c r="Z293" i="1"/>
  <c r="Y293" i="1"/>
  <c r="X293" i="1"/>
  <c r="W293" i="1"/>
  <c r="V293" i="1"/>
  <c r="U293" i="1"/>
  <c r="T293" i="1"/>
  <c r="S293" i="1"/>
  <c r="R293" i="1"/>
  <c r="Q293" i="1"/>
  <c r="P293" i="1"/>
  <c r="O293" i="1"/>
  <c r="N293" i="1"/>
  <c r="M293" i="1"/>
  <c r="L293" i="1"/>
  <c r="I293" i="1"/>
  <c r="Z292" i="1"/>
  <c r="Y292" i="1"/>
  <c r="X292" i="1"/>
  <c r="W292" i="1"/>
  <c r="V292" i="1"/>
  <c r="U292" i="1"/>
  <c r="T292" i="1"/>
  <c r="S292" i="1"/>
  <c r="R292" i="1"/>
  <c r="Q292" i="1"/>
  <c r="P292" i="1"/>
  <c r="O292" i="1"/>
  <c r="N292" i="1"/>
  <c r="M292" i="1"/>
  <c r="L292" i="1"/>
  <c r="I292" i="1"/>
  <c r="Z291" i="1"/>
  <c r="Y291" i="1"/>
  <c r="X291" i="1"/>
  <c r="W291" i="1"/>
  <c r="V291" i="1"/>
  <c r="U291" i="1"/>
  <c r="T291" i="1"/>
  <c r="S291" i="1"/>
  <c r="R291" i="1"/>
  <c r="Q291" i="1"/>
  <c r="P291" i="1"/>
  <c r="O291" i="1"/>
  <c r="N291" i="1"/>
  <c r="M291" i="1"/>
  <c r="L291" i="1"/>
  <c r="I291" i="1"/>
  <c r="Z290" i="1"/>
  <c r="Y290" i="1"/>
  <c r="X290" i="1"/>
  <c r="W290" i="1"/>
  <c r="V290" i="1"/>
  <c r="U290" i="1"/>
  <c r="T290" i="1"/>
  <c r="S290" i="1"/>
  <c r="R290" i="1"/>
  <c r="Q290" i="1"/>
  <c r="P290" i="1"/>
  <c r="O290" i="1"/>
  <c r="N290" i="1"/>
  <c r="M290" i="1"/>
  <c r="L290" i="1"/>
  <c r="I290" i="1"/>
  <c r="Z289" i="1"/>
  <c r="Y289" i="1"/>
  <c r="X289" i="1"/>
  <c r="W289" i="1"/>
  <c r="V289" i="1"/>
  <c r="U289" i="1"/>
  <c r="T289" i="1"/>
  <c r="S289" i="1"/>
  <c r="R289" i="1"/>
  <c r="Q289" i="1"/>
  <c r="P289" i="1"/>
  <c r="O289" i="1"/>
  <c r="N289" i="1"/>
  <c r="M289" i="1"/>
  <c r="L289" i="1"/>
  <c r="I289" i="1"/>
  <c r="Z288" i="1"/>
  <c r="Y288" i="1"/>
  <c r="X288" i="1"/>
  <c r="W288" i="1"/>
  <c r="V288" i="1"/>
  <c r="U288" i="1"/>
  <c r="T288" i="1"/>
  <c r="S288" i="1"/>
  <c r="R288" i="1"/>
  <c r="Q288" i="1"/>
  <c r="P288" i="1"/>
  <c r="O288" i="1"/>
  <c r="N288" i="1"/>
  <c r="M288" i="1"/>
  <c r="L288" i="1"/>
  <c r="I288" i="1"/>
  <c r="Z287" i="1"/>
  <c r="Y287" i="1"/>
  <c r="X287" i="1"/>
  <c r="W287" i="1"/>
  <c r="V287" i="1"/>
  <c r="U287" i="1"/>
  <c r="T287" i="1"/>
  <c r="S287" i="1"/>
  <c r="R287" i="1"/>
  <c r="Q287" i="1"/>
  <c r="P287" i="1"/>
  <c r="O287" i="1"/>
  <c r="N287" i="1"/>
  <c r="M287" i="1"/>
  <c r="L287" i="1"/>
  <c r="I287" i="1"/>
  <c r="Z286" i="1"/>
  <c r="Y286" i="1"/>
  <c r="X286" i="1"/>
  <c r="W286" i="1"/>
  <c r="V286" i="1"/>
  <c r="U286" i="1"/>
  <c r="T286" i="1"/>
  <c r="S286" i="1"/>
  <c r="R286" i="1"/>
  <c r="Q286" i="1"/>
  <c r="P286" i="1"/>
  <c r="O286" i="1"/>
  <c r="N286" i="1"/>
  <c r="M286" i="1"/>
  <c r="L286" i="1"/>
  <c r="I286" i="1"/>
  <c r="Z285" i="1"/>
  <c r="Y285" i="1"/>
  <c r="X285" i="1"/>
  <c r="W285" i="1"/>
  <c r="V285" i="1"/>
  <c r="U285" i="1"/>
  <c r="T285" i="1"/>
  <c r="S285" i="1"/>
  <c r="R285" i="1"/>
  <c r="Q285" i="1"/>
  <c r="P285" i="1"/>
  <c r="O285" i="1"/>
  <c r="N285" i="1"/>
  <c r="M285" i="1"/>
  <c r="L285" i="1"/>
  <c r="I285" i="1"/>
  <c r="W284" i="1"/>
  <c r="V284" i="1"/>
  <c r="U284" i="1"/>
  <c r="S284" i="1"/>
  <c r="R284" i="1"/>
  <c r="Q284" i="1"/>
  <c r="P284" i="1"/>
  <c r="O284" i="1"/>
  <c r="N284" i="1"/>
  <c r="M284" i="1"/>
  <c r="L284" i="1"/>
  <c r="I284" i="1"/>
  <c r="Z283" i="1"/>
  <c r="Y283" i="1"/>
  <c r="X283" i="1"/>
  <c r="W283" i="1"/>
  <c r="V283" i="1"/>
  <c r="U283" i="1"/>
  <c r="T283" i="1"/>
  <c r="S283" i="1"/>
  <c r="R283" i="1"/>
  <c r="Q283" i="1"/>
  <c r="P283" i="1"/>
  <c r="O283" i="1"/>
  <c r="N283" i="1"/>
  <c r="M283" i="1"/>
  <c r="L283" i="1"/>
  <c r="I283" i="1"/>
  <c r="Z282" i="1"/>
  <c r="Y282" i="1"/>
  <c r="X282" i="1"/>
  <c r="W282" i="1"/>
  <c r="V282" i="1"/>
  <c r="U282" i="1"/>
  <c r="T282" i="1"/>
  <c r="S282" i="1"/>
  <c r="R282" i="1"/>
  <c r="Q282" i="1"/>
  <c r="P282" i="1"/>
  <c r="O282" i="1"/>
  <c r="N282" i="1"/>
  <c r="M282" i="1"/>
  <c r="L282" i="1"/>
  <c r="I282" i="1"/>
  <c r="Z281" i="1"/>
  <c r="Y281" i="1"/>
  <c r="X281" i="1"/>
  <c r="W281" i="1"/>
  <c r="V281" i="1"/>
  <c r="U281" i="1"/>
  <c r="T281" i="1"/>
  <c r="S281" i="1"/>
  <c r="R281" i="1"/>
  <c r="Q281" i="1"/>
  <c r="P281" i="1"/>
  <c r="O281" i="1"/>
  <c r="N281" i="1"/>
  <c r="M281" i="1"/>
  <c r="L281" i="1"/>
  <c r="I281" i="1"/>
  <c r="Z280" i="1"/>
  <c r="Y280" i="1"/>
  <c r="X280" i="1"/>
  <c r="W280" i="1"/>
  <c r="V280" i="1"/>
  <c r="U280" i="1"/>
  <c r="T280" i="1"/>
  <c r="S280" i="1"/>
  <c r="R280" i="1"/>
  <c r="Q280" i="1"/>
  <c r="P280" i="1"/>
  <c r="O280" i="1"/>
  <c r="N280" i="1"/>
  <c r="M280" i="1"/>
  <c r="L280" i="1"/>
  <c r="I280" i="1"/>
  <c r="Z279" i="1"/>
  <c r="Y279" i="1"/>
  <c r="X279" i="1"/>
  <c r="W279" i="1"/>
  <c r="V279" i="1"/>
  <c r="U279" i="1"/>
  <c r="T279" i="1"/>
  <c r="S279" i="1"/>
  <c r="R279" i="1"/>
  <c r="Q279" i="1"/>
  <c r="P279" i="1"/>
  <c r="O279" i="1"/>
  <c r="N279" i="1"/>
  <c r="M279" i="1"/>
  <c r="L279" i="1"/>
  <c r="I279" i="1"/>
  <c r="Z278" i="1"/>
  <c r="Y278" i="1"/>
  <c r="X278" i="1"/>
  <c r="W278" i="1"/>
  <c r="V278" i="1"/>
  <c r="U278" i="1"/>
  <c r="T278" i="1"/>
  <c r="S278" i="1"/>
  <c r="R278" i="1"/>
  <c r="Q278" i="1"/>
  <c r="P278" i="1"/>
  <c r="O278" i="1"/>
  <c r="N278" i="1"/>
  <c r="M278" i="1"/>
  <c r="L278" i="1"/>
  <c r="I278" i="1"/>
  <c r="Z277" i="1"/>
  <c r="Y277" i="1"/>
  <c r="X277" i="1"/>
  <c r="W277" i="1"/>
  <c r="V277" i="1"/>
  <c r="U277" i="1"/>
  <c r="T277" i="1"/>
  <c r="S277" i="1"/>
  <c r="R277" i="1"/>
  <c r="Q277" i="1"/>
  <c r="P277" i="1"/>
  <c r="O277" i="1"/>
  <c r="N277" i="1"/>
  <c r="M277" i="1"/>
  <c r="L277" i="1"/>
  <c r="I277" i="1"/>
  <c r="Z276" i="1"/>
  <c r="Y276" i="1"/>
  <c r="X276" i="1"/>
  <c r="W276" i="1"/>
  <c r="V276" i="1"/>
  <c r="U276" i="1"/>
  <c r="T276" i="1"/>
  <c r="S276" i="1"/>
  <c r="R276" i="1"/>
  <c r="Q276" i="1"/>
  <c r="P276" i="1"/>
  <c r="O276" i="1"/>
  <c r="N276" i="1"/>
  <c r="M276" i="1"/>
  <c r="L276" i="1"/>
  <c r="I276" i="1"/>
  <c r="Z275" i="1"/>
  <c r="Y275" i="1"/>
  <c r="X275" i="1"/>
  <c r="W275" i="1"/>
  <c r="V275" i="1"/>
  <c r="U275" i="1"/>
  <c r="T275" i="1"/>
  <c r="S275" i="1"/>
  <c r="R275" i="1"/>
  <c r="Q275" i="1"/>
  <c r="P275" i="1"/>
  <c r="O275" i="1"/>
  <c r="N275" i="1"/>
  <c r="M275" i="1"/>
  <c r="L275" i="1"/>
  <c r="I275" i="1"/>
  <c r="Z274" i="1"/>
  <c r="Y274" i="1"/>
  <c r="X274" i="1"/>
  <c r="W274" i="1"/>
  <c r="V274" i="1"/>
  <c r="U274" i="1"/>
  <c r="T274" i="1"/>
  <c r="S274" i="1"/>
  <c r="R274" i="1"/>
  <c r="Q274" i="1"/>
  <c r="P274" i="1"/>
  <c r="O274" i="1"/>
  <c r="N274" i="1"/>
  <c r="M274" i="1"/>
  <c r="L274" i="1"/>
  <c r="I274" i="1"/>
  <c r="Z273" i="1"/>
  <c r="Y273" i="1"/>
  <c r="X273" i="1"/>
  <c r="W273" i="1"/>
  <c r="V273" i="1"/>
  <c r="U273" i="1"/>
  <c r="T273" i="1"/>
  <c r="S273" i="1"/>
  <c r="R273" i="1"/>
  <c r="Q273" i="1"/>
  <c r="P273" i="1"/>
  <c r="O273" i="1"/>
  <c r="N273" i="1"/>
  <c r="M273" i="1"/>
  <c r="L273" i="1"/>
  <c r="I273" i="1"/>
  <c r="Z272" i="1"/>
  <c r="Y272" i="1"/>
  <c r="X272" i="1"/>
  <c r="W272" i="1"/>
  <c r="V272" i="1"/>
  <c r="U272" i="1"/>
  <c r="T272" i="1"/>
  <c r="S272" i="1"/>
  <c r="R272" i="1"/>
  <c r="Q272" i="1"/>
  <c r="P272" i="1"/>
  <c r="O272" i="1"/>
  <c r="N272" i="1"/>
  <c r="M272" i="1"/>
  <c r="L272" i="1"/>
  <c r="I272" i="1"/>
  <c r="Z271" i="1"/>
  <c r="Y271" i="1"/>
  <c r="X271" i="1"/>
  <c r="W271" i="1"/>
  <c r="V271" i="1"/>
  <c r="U271" i="1"/>
  <c r="T271" i="1"/>
  <c r="S271" i="1"/>
  <c r="R271" i="1"/>
  <c r="Q271" i="1"/>
  <c r="P271" i="1"/>
  <c r="O271" i="1"/>
  <c r="N271" i="1"/>
  <c r="M271" i="1"/>
  <c r="L271" i="1"/>
  <c r="I271" i="1"/>
  <c r="Z270" i="1"/>
  <c r="Y270" i="1"/>
  <c r="X270" i="1"/>
  <c r="W270" i="1"/>
  <c r="V270" i="1"/>
  <c r="U270" i="1"/>
  <c r="T270" i="1"/>
  <c r="S270" i="1"/>
  <c r="R270" i="1"/>
  <c r="Q270" i="1"/>
  <c r="P270" i="1"/>
  <c r="O270" i="1"/>
  <c r="N270" i="1"/>
  <c r="M270" i="1"/>
  <c r="L270" i="1"/>
  <c r="I270" i="1"/>
  <c r="Z269" i="1"/>
  <c r="Y269" i="1"/>
  <c r="X269" i="1"/>
  <c r="W269" i="1"/>
  <c r="V269" i="1"/>
  <c r="U269" i="1"/>
  <c r="T269" i="1"/>
  <c r="S269" i="1"/>
  <c r="R269" i="1"/>
  <c r="Q269" i="1"/>
  <c r="P269" i="1"/>
  <c r="O269" i="1"/>
  <c r="N269" i="1"/>
  <c r="M269" i="1"/>
  <c r="L269" i="1"/>
  <c r="I269" i="1"/>
  <c r="W268" i="1"/>
  <c r="V268" i="1"/>
  <c r="U268" i="1"/>
  <c r="S268" i="1"/>
  <c r="R268" i="1"/>
  <c r="Q268" i="1"/>
  <c r="P268" i="1"/>
  <c r="O268" i="1"/>
  <c r="N268" i="1"/>
  <c r="M268" i="1"/>
  <c r="L268" i="1"/>
  <c r="I268" i="1"/>
  <c r="Z267" i="1"/>
  <c r="Y267" i="1"/>
  <c r="X267" i="1"/>
  <c r="W267" i="1"/>
  <c r="V267" i="1"/>
  <c r="U267" i="1"/>
  <c r="T267" i="1"/>
  <c r="S267" i="1"/>
  <c r="R267" i="1"/>
  <c r="Q267" i="1"/>
  <c r="P267" i="1"/>
  <c r="O267" i="1"/>
  <c r="N267" i="1"/>
  <c r="M267" i="1"/>
  <c r="L267" i="1"/>
  <c r="I267" i="1"/>
  <c r="Z266" i="1"/>
  <c r="Y266" i="1"/>
  <c r="X266" i="1"/>
  <c r="W266" i="1"/>
  <c r="V266" i="1"/>
  <c r="U266" i="1"/>
  <c r="T266" i="1"/>
  <c r="S266" i="1"/>
  <c r="R266" i="1"/>
  <c r="Q266" i="1"/>
  <c r="P266" i="1"/>
  <c r="O266" i="1"/>
  <c r="N266" i="1"/>
  <c r="M266" i="1"/>
  <c r="L266" i="1"/>
  <c r="I266" i="1"/>
  <c r="Z265" i="1"/>
  <c r="Y265" i="1"/>
  <c r="X265" i="1"/>
  <c r="W265" i="1"/>
  <c r="V265" i="1"/>
  <c r="U265" i="1"/>
  <c r="T265" i="1"/>
  <c r="S265" i="1"/>
  <c r="R265" i="1"/>
  <c r="Q265" i="1"/>
  <c r="P265" i="1"/>
  <c r="O265" i="1"/>
  <c r="N265" i="1"/>
  <c r="M265" i="1"/>
  <c r="L265" i="1"/>
  <c r="I265" i="1"/>
  <c r="Z264" i="1"/>
  <c r="Y264" i="1"/>
  <c r="X264" i="1"/>
  <c r="W264" i="1"/>
  <c r="V264" i="1"/>
  <c r="U264" i="1"/>
  <c r="T264" i="1"/>
  <c r="S264" i="1"/>
  <c r="R264" i="1"/>
  <c r="Q264" i="1"/>
  <c r="P264" i="1"/>
  <c r="O264" i="1"/>
  <c r="N264" i="1"/>
  <c r="M264" i="1"/>
  <c r="L264" i="1"/>
  <c r="I264" i="1"/>
  <c r="Z263" i="1"/>
  <c r="Y263" i="1"/>
  <c r="X263" i="1"/>
  <c r="W263" i="1"/>
  <c r="V263" i="1"/>
  <c r="U263" i="1"/>
  <c r="T263" i="1"/>
  <c r="S263" i="1"/>
  <c r="R263" i="1"/>
  <c r="Q263" i="1"/>
  <c r="P263" i="1"/>
  <c r="O263" i="1"/>
  <c r="N263" i="1"/>
  <c r="M263" i="1"/>
  <c r="L263" i="1"/>
  <c r="I263" i="1"/>
  <c r="Z262" i="1"/>
  <c r="Y262" i="1"/>
  <c r="X262" i="1"/>
  <c r="W262" i="1"/>
  <c r="V262" i="1"/>
  <c r="U262" i="1"/>
  <c r="T262" i="1"/>
  <c r="S262" i="1"/>
  <c r="R262" i="1"/>
  <c r="Q262" i="1"/>
  <c r="P262" i="1"/>
  <c r="O262" i="1"/>
  <c r="N262" i="1"/>
  <c r="M262" i="1"/>
  <c r="L262" i="1"/>
  <c r="I262" i="1"/>
  <c r="Z261" i="1"/>
  <c r="Y261" i="1"/>
  <c r="X261" i="1"/>
  <c r="W261" i="1"/>
  <c r="V261" i="1"/>
  <c r="U261" i="1"/>
  <c r="T261" i="1"/>
  <c r="S261" i="1"/>
  <c r="R261" i="1"/>
  <c r="Q261" i="1"/>
  <c r="P261" i="1"/>
  <c r="O261" i="1"/>
  <c r="N261" i="1"/>
  <c r="M261" i="1"/>
  <c r="L261" i="1"/>
  <c r="I261" i="1"/>
  <c r="Z260" i="1"/>
  <c r="Y260" i="1"/>
  <c r="X260" i="1"/>
  <c r="W260" i="1"/>
  <c r="V260" i="1"/>
  <c r="U260" i="1"/>
  <c r="T260" i="1"/>
  <c r="S260" i="1"/>
  <c r="R260" i="1"/>
  <c r="Q260" i="1"/>
  <c r="P260" i="1"/>
  <c r="O260" i="1"/>
  <c r="N260" i="1"/>
  <c r="M260" i="1"/>
  <c r="L260" i="1"/>
  <c r="I260" i="1"/>
  <c r="Z259" i="1"/>
  <c r="Y259" i="1"/>
  <c r="X259" i="1"/>
  <c r="W259" i="1"/>
  <c r="V259" i="1"/>
  <c r="U259" i="1"/>
  <c r="T259" i="1"/>
  <c r="S259" i="1"/>
  <c r="R259" i="1"/>
  <c r="Q259" i="1"/>
  <c r="P259" i="1"/>
  <c r="O259" i="1"/>
  <c r="N259" i="1"/>
  <c r="M259" i="1"/>
  <c r="L259" i="1"/>
  <c r="I259" i="1"/>
  <c r="Z258" i="1"/>
  <c r="Y258" i="1"/>
  <c r="X258" i="1"/>
  <c r="W258" i="1"/>
  <c r="V258" i="1"/>
  <c r="U258" i="1"/>
  <c r="T258" i="1"/>
  <c r="S258" i="1"/>
  <c r="R258" i="1"/>
  <c r="Q258" i="1"/>
  <c r="P258" i="1"/>
  <c r="O258" i="1"/>
  <c r="N258" i="1"/>
  <c r="M258" i="1"/>
  <c r="L258" i="1"/>
  <c r="I258" i="1"/>
  <c r="Z257" i="1"/>
  <c r="Y257" i="1"/>
  <c r="X257" i="1"/>
  <c r="W257" i="1"/>
  <c r="V257" i="1"/>
  <c r="U257" i="1"/>
  <c r="T257" i="1"/>
  <c r="S257" i="1"/>
  <c r="R257" i="1"/>
  <c r="Q257" i="1"/>
  <c r="P257" i="1"/>
  <c r="O257" i="1"/>
  <c r="N257" i="1"/>
  <c r="M257" i="1"/>
  <c r="L257" i="1"/>
  <c r="I257" i="1"/>
  <c r="Z256" i="1"/>
  <c r="Y256" i="1"/>
  <c r="X256" i="1"/>
  <c r="W256" i="1"/>
  <c r="V256" i="1"/>
  <c r="U256" i="1"/>
  <c r="T256" i="1"/>
  <c r="S256" i="1"/>
  <c r="R256" i="1"/>
  <c r="Q256" i="1"/>
  <c r="P256" i="1"/>
  <c r="O256" i="1"/>
  <c r="N256" i="1"/>
  <c r="M256" i="1"/>
  <c r="L256" i="1"/>
  <c r="I256" i="1"/>
  <c r="Z255" i="1"/>
  <c r="Y255" i="1"/>
  <c r="X255" i="1"/>
  <c r="W255" i="1"/>
  <c r="V255" i="1"/>
  <c r="U255" i="1"/>
  <c r="T255" i="1"/>
  <c r="S255" i="1"/>
  <c r="R255" i="1"/>
  <c r="Q255" i="1"/>
  <c r="P255" i="1"/>
  <c r="O255" i="1"/>
  <c r="N255" i="1"/>
  <c r="M255" i="1"/>
  <c r="L255" i="1"/>
  <c r="I255" i="1"/>
  <c r="Z254" i="1"/>
  <c r="Y254" i="1"/>
  <c r="X254" i="1"/>
  <c r="W254" i="1"/>
  <c r="V254" i="1"/>
  <c r="U254" i="1"/>
  <c r="T254" i="1"/>
  <c r="S254" i="1"/>
  <c r="R254" i="1"/>
  <c r="Q254" i="1"/>
  <c r="P254" i="1"/>
  <c r="O254" i="1"/>
  <c r="N254" i="1"/>
  <c r="M254" i="1"/>
  <c r="L254" i="1"/>
  <c r="I254" i="1"/>
  <c r="Z253" i="1"/>
  <c r="Y253" i="1"/>
  <c r="X253" i="1"/>
  <c r="W253" i="1"/>
  <c r="V253" i="1"/>
  <c r="U253" i="1"/>
  <c r="T253" i="1"/>
  <c r="S253" i="1"/>
  <c r="R253" i="1"/>
  <c r="Q253" i="1"/>
  <c r="P253" i="1"/>
  <c r="O253" i="1"/>
  <c r="N253" i="1"/>
  <c r="M253" i="1"/>
  <c r="L253" i="1"/>
  <c r="I253" i="1"/>
  <c r="Z252" i="1"/>
  <c r="Y252" i="1"/>
  <c r="X252" i="1"/>
  <c r="W252" i="1"/>
  <c r="V252" i="1"/>
  <c r="U252" i="1"/>
  <c r="T252" i="1"/>
  <c r="S252" i="1"/>
  <c r="R252" i="1"/>
  <c r="Q252" i="1"/>
  <c r="P252" i="1"/>
  <c r="O252" i="1"/>
  <c r="N252" i="1"/>
  <c r="M252" i="1"/>
  <c r="L252" i="1"/>
  <c r="I252" i="1"/>
  <c r="Z251" i="1"/>
  <c r="Y251" i="1"/>
  <c r="X251" i="1"/>
  <c r="W251" i="1"/>
  <c r="V251" i="1"/>
  <c r="U251" i="1"/>
  <c r="T251" i="1"/>
  <c r="S251" i="1"/>
  <c r="R251" i="1"/>
  <c r="Q251" i="1"/>
  <c r="P251" i="1"/>
  <c r="O251" i="1"/>
  <c r="N251" i="1"/>
  <c r="M251" i="1"/>
  <c r="L251" i="1"/>
  <c r="I251" i="1"/>
  <c r="Z250" i="1"/>
  <c r="Y250" i="1"/>
  <c r="X250" i="1"/>
  <c r="W250" i="1"/>
  <c r="V250" i="1"/>
  <c r="U250" i="1"/>
  <c r="T250" i="1"/>
  <c r="S250" i="1"/>
  <c r="R250" i="1"/>
  <c r="Q250" i="1"/>
  <c r="P250" i="1"/>
  <c r="O250" i="1"/>
  <c r="N250" i="1"/>
  <c r="M250" i="1"/>
  <c r="L250" i="1"/>
  <c r="I250" i="1"/>
  <c r="Z249" i="1"/>
  <c r="Y249" i="1"/>
  <c r="X249" i="1"/>
  <c r="W249" i="1"/>
  <c r="V249" i="1"/>
  <c r="U249" i="1"/>
  <c r="T249" i="1"/>
  <c r="S249" i="1"/>
  <c r="R249" i="1"/>
  <c r="Q249" i="1"/>
  <c r="P249" i="1"/>
  <c r="O249" i="1"/>
  <c r="N249" i="1"/>
  <c r="M249" i="1"/>
  <c r="L249" i="1"/>
  <c r="I249" i="1"/>
  <c r="Z248" i="1"/>
  <c r="Y248" i="1"/>
  <c r="X248" i="1"/>
  <c r="W248" i="1"/>
  <c r="V248" i="1"/>
  <c r="U248" i="1"/>
  <c r="T248" i="1"/>
  <c r="S248" i="1"/>
  <c r="R248" i="1"/>
  <c r="Q248" i="1"/>
  <c r="P248" i="1"/>
  <c r="O248" i="1"/>
  <c r="N248" i="1"/>
  <c r="M248" i="1"/>
  <c r="L248" i="1"/>
  <c r="I248" i="1"/>
  <c r="Z247" i="1"/>
  <c r="Y247" i="1"/>
  <c r="X247" i="1"/>
  <c r="W247" i="1"/>
  <c r="V247" i="1"/>
  <c r="U247" i="1"/>
  <c r="T247" i="1"/>
  <c r="S247" i="1"/>
  <c r="R247" i="1"/>
  <c r="Q247" i="1"/>
  <c r="P247" i="1"/>
  <c r="O247" i="1"/>
  <c r="N247" i="1"/>
  <c r="M247" i="1"/>
  <c r="L247" i="1"/>
  <c r="I247" i="1"/>
  <c r="Z246" i="1"/>
  <c r="Y246" i="1"/>
  <c r="X246" i="1"/>
  <c r="W246" i="1"/>
  <c r="V246" i="1"/>
  <c r="U246" i="1"/>
  <c r="T246" i="1"/>
  <c r="S246" i="1"/>
  <c r="R246" i="1"/>
  <c r="Q246" i="1"/>
  <c r="P246" i="1"/>
  <c r="O246" i="1"/>
  <c r="N246" i="1"/>
  <c r="M246" i="1"/>
  <c r="L246" i="1"/>
  <c r="I246" i="1"/>
  <c r="Z245" i="1"/>
  <c r="Y245" i="1"/>
  <c r="X245" i="1"/>
  <c r="W245" i="1"/>
  <c r="V245" i="1"/>
  <c r="U245" i="1"/>
  <c r="T245" i="1"/>
  <c r="S245" i="1"/>
  <c r="R245" i="1"/>
  <c r="Q245" i="1"/>
  <c r="P245" i="1"/>
  <c r="O245" i="1"/>
  <c r="N245" i="1"/>
  <c r="M245" i="1"/>
  <c r="L245" i="1"/>
  <c r="I245" i="1"/>
  <c r="Z244" i="1"/>
  <c r="Y244" i="1"/>
  <c r="X244" i="1"/>
  <c r="W244" i="1"/>
  <c r="V244" i="1"/>
  <c r="U244" i="1"/>
  <c r="T244" i="1"/>
  <c r="S244" i="1"/>
  <c r="R244" i="1"/>
  <c r="Q244" i="1"/>
  <c r="P244" i="1"/>
  <c r="O244" i="1"/>
  <c r="N244" i="1"/>
  <c r="M244" i="1"/>
  <c r="L244" i="1"/>
  <c r="I244" i="1"/>
  <c r="Z243" i="1"/>
  <c r="Y243" i="1"/>
  <c r="X243" i="1"/>
  <c r="W243" i="1"/>
  <c r="V243" i="1"/>
  <c r="U243" i="1"/>
  <c r="T243" i="1"/>
  <c r="S243" i="1"/>
  <c r="R243" i="1"/>
  <c r="Q243" i="1"/>
  <c r="P243" i="1"/>
  <c r="O243" i="1"/>
  <c r="N243" i="1"/>
  <c r="M243" i="1"/>
  <c r="L243" i="1"/>
  <c r="I243" i="1"/>
  <c r="Z242" i="1"/>
  <c r="Y242" i="1"/>
  <c r="X242" i="1"/>
  <c r="W242" i="1"/>
  <c r="V242" i="1"/>
  <c r="U242" i="1"/>
  <c r="T242" i="1"/>
  <c r="S242" i="1"/>
  <c r="R242" i="1"/>
  <c r="Q242" i="1"/>
  <c r="P242" i="1"/>
  <c r="O242" i="1"/>
  <c r="N242" i="1"/>
  <c r="M242" i="1"/>
  <c r="L242" i="1"/>
  <c r="I242" i="1"/>
  <c r="Z241" i="1"/>
  <c r="Y241" i="1"/>
  <c r="X241" i="1"/>
  <c r="W241" i="1"/>
  <c r="V241" i="1"/>
  <c r="U241" i="1"/>
  <c r="T241" i="1"/>
  <c r="S241" i="1"/>
  <c r="R241" i="1"/>
  <c r="Q241" i="1"/>
  <c r="P241" i="1"/>
  <c r="O241" i="1"/>
  <c r="N241" i="1"/>
  <c r="M241" i="1"/>
  <c r="L241" i="1"/>
  <c r="I241" i="1"/>
  <c r="W240" i="1"/>
  <c r="V240" i="1"/>
  <c r="U240" i="1"/>
  <c r="S240" i="1"/>
  <c r="R240" i="1"/>
  <c r="Q240" i="1"/>
  <c r="P240" i="1"/>
  <c r="O240" i="1"/>
  <c r="N240" i="1"/>
  <c r="M240" i="1"/>
  <c r="L240" i="1"/>
  <c r="I240" i="1"/>
  <c r="Z239" i="1"/>
  <c r="Y239" i="1"/>
  <c r="X239" i="1"/>
  <c r="W239" i="1"/>
  <c r="V239" i="1"/>
  <c r="U239" i="1"/>
  <c r="T239" i="1"/>
  <c r="S239" i="1"/>
  <c r="R239" i="1"/>
  <c r="Q239" i="1"/>
  <c r="P239" i="1"/>
  <c r="O239" i="1"/>
  <c r="N239" i="1"/>
  <c r="M239" i="1"/>
  <c r="L239" i="1"/>
  <c r="I239" i="1"/>
  <c r="W238" i="1"/>
  <c r="V238" i="1"/>
  <c r="U238" i="1"/>
  <c r="S238" i="1"/>
  <c r="R238" i="1"/>
  <c r="Q238" i="1"/>
  <c r="P238" i="1"/>
  <c r="O238" i="1"/>
  <c r="N238" i="1"/>
  <c r="M238" i="1"/>
  <c r="L238" i="1"/>
  <c r="I238" i="1"/>
  <c r="Z237" i="1"/>
  <c r="Y237" i="1"/>
  <c r="X237" i="1"/>
  <c r="W237" i="1"/>
  <c r="V237" i="1"/>
  <c r="U237" i="1"/>
  <c r="T237" i="1"/>
  <c r="S237" i="1"/>
  <c r="R237" i="1"/>
  <c r="Q237" i="1"/>
  <c r="P237" i="1"/>
  <c r="O237" i="1"/>
  <c r="N237" i="1"/>
  <c r="M237" i="1"/>
  <c r="L237" i="1"/>
  <c r="I237" i="1"/>
  <c r="Z236" i="1"/>
  <c r="Y236" i="1"/>
  <c r="X236" i="1"/>
  <c r="W236" i="1"/>
  <c r="V236" i="1"/>
  <c r="U236" i="1"/>
  <c r="T236" i="1"/>
  <c r="S236" i="1"/>
  <c r="R236" i="1"/>
  <c r="Q236" i="1"/>
  <c r="P236" i="1"/>
  <c r="O236" i="1"/>
  <c r="N236" i="1"/>
  <c r="M236" i="1"/>
  <c r="L236" i="1"/>
  <c r="I236" i="1"/>
  <c r="Z235" i="1"/>
  <c r="Y235" i="1"/>
  <c r="X235" i="1"/>
  <c r="W235" i="1"/>
  <c r="V235" i="1"/>
  <c r="U235" i="1"/>
  <c r="T235" i="1"/>
  <c r="S235" i="1"/>
  <c r="R235" i="1"/>
  <c r="Q235" i="1"/>
  <c r="P235" i="1"/>
  <c r="O235" i="1"/>
  <c r="N235" i="1"/>
  <c r="M235" i="1"/>
  <c r="L235" i="1"/>
  <c r="I235" i="1"/>
  <c r="Z234" i="1"/>
  <c r="Y234" i="1"/>
  <c r="X234" i="1"/>
  <c r="W234" i="1"/>
  <c r="V234" i="1"/>
  <c r="U234" i="1"/>
  <c r="T234" i="1"/>
  <c r="S234" i="1"/>
  <c r="R234" i="1"/>
  <c r="Q234" i="1"/>
  <c r="P234" i="1"/>
  <c r="O234" i="1"/>
  <c r="N234" i="1"/>
  <c r="M234" i="1"/>
  <c r="L234" i="1"/>
  <c r="I234" i="1"/>
  <c r="Z233" i="1"/>
  <c r="Y233" i="1"/>
  <c r="X233" i="1"/>
  <c r="W233" i="1"/>
  <c r="V233" i="1"/>
  <c r="U233" i="1"/>
  <c r="T233" i="1"/>
  <c r="S233" i="1"/>
  <c r="R233" i="1"/>
  <c r="Q233" i="1"/>
  <c r="P233" i="1"/>
  <c r="O233" i="1"/>
  <c r="N233" i="1"/>
  <c r="M233" i="1"/>
  <c r="L233" i="1"/>
  <c r="I233" i="1"/>
  <c r="Z232" i="1"/>
  <c r="Y232" i="1"/>
  <c r="X232" i="1"/>
  <c r="W232" i="1"/>
  <c r="V232" i="1"/>
  <c r="U232" i="1"/>
  <c r="T232" i="1"/>
  <c r="S232" i="1"/>
  <c r="R232" i="1"/>
  <c r="Q232" i="1"/>
  <c r="P232" i="1"/>
  <c r="O232" i="1"/>
  <c r="N232" i="1"/>
  <c r="M232" i="1"/>
  <c r="L232" i="1"/>
  <c r="I232" i="1"/>
  <c r="Z231" i="1"/>
  <c r="Y231" i="1"/>
  <c r="X231" i="1"/>
  <c r="W231" i="1"/>
  <c r="V231" i="1"/>
  <c r="U231" i="1"/>
  <c r="T231" i="1"/>
  <c r="S231" i="1"/>
  <c r="R231" i="1"/>
  <c r="Q231" i="1"/>
  <c r="P231" i="1"/>
  <c r="O231" i="1"/>
  <c r="N231" i="1"/>
  <c r="M231" i="1"/>
  <c r="L231" i="1"/>
  <c r="I231" i="1"/>
  <c r="Z230" i="1"/>
  <c r="Y230" i="1"/>
  <c r="X230" i="1"/>
  <c r="W230" i="1"/>
  <c r="V230" i="1"/>
  <c r="U230" i="1"/>
  <c r="T230" i="1"/>
  <c r="S230" i="1"/>
  <c r="R230" i="1"/>
  <c r="Q230" i="1"/>
  <c r="P230" i="1"/>
  <c r="O230" i="1"/>
  <c r="N230" i="1"/>
  <c r="M230" i="1"/>
  <c r="L230" i="1"/>
  <c r="I230" i="1"/>
  <c r="Z229" i="1"/>
  <c r="Y229" i="1"/>
  <c r="X229" i="1"/>
  <c r="W229" i="1"/>
  <c r="V229" i="1"/>
  <c r="U229" i="1"/>
  <c r="T229" i="1"/>
  <c r="S229" i="1"/>
  <c r="R229" i="1"/>
  <c r="Q229" i="1"/>
  <c r="P229" i="1"/>
  <c r="O229" i="1"/>
  <c r="N229" i="1"/>
  <c r="M229" i="1"/>
  <c r="L229" i="1"/>
  <c r="I229" i="1"/>
  <c r="Z228" i="1"/>
  <c r="Y228" i="1"/>
  <c r="X228" i="1"/>
  <c r="W228" i="1"/>
  <c r="V228" i="1"/>
  <c r="U228" i="1"/>
  <c r="T228" i="1"/>
  <c r="S228" i="1"/>
  <c r="R228" i="1"/>
  <c r="Q228" i="1"/>
  <c r="P228" i="1"/>
  <c r="O228" i="1"/>
  <c r="N228" i="1"/>
  <c r="M228" i="1"/>
  <c r="L228" i="1"/>
  <c r="I228" i="1"/>
  <c r="Z227" i="1"/>
  <c r="Y227" i="1"/>
  <c r="X227" i="1"/>
  <c r="W227" i="1"/>
  <c r="V227" i="1"/>
  <c r="U227" i="1"/>
  <c r="T227" i="1"/>
  <c r="S227" i="1"/>
  <c r="R227" i="1"/>
  <c r="Q227" i="1"/>
  <c r="P227" i="1"/>
  <c r="O227" i="1"/>
  <c r="N227" i="1"/>
  <c r="M227" i="1"/>
  <c r="L227" i="1"/>
  <c r="I227" i="1"/>
  <c r="Y240" i="1" l="1"/>
  <c r="Z240" i="1"/>
  <c r="Z340" i="1"/>
  <c r="Y340" i="1"/>
  <c r="Z333" i="1"/>
  <c r="Y332" i="1"/>
  <c r="Y331" i="1"/>
  <c r="Y333" i="1"/>
  <c r="Z332" i="1"/>
  <c r="Z331" i="1"/>
  <c r="Y330" i="1"/>
  <c r="Z330" i="1"/>
  <c r="Z284" i="1"/>
  <c r="Y284" i="1"/>
  <c r="Y268" i="1"/>
  <c r="Z268" i="1"/>
  <c r="Z238" i="1"/>
  <c r="Y238" i="1"/>
  <c r="Z226" i="1"/>
  <c r="Y226" i="1"/>
  <c r="X226" i="1"/>
  <c r="W226" i="1"/>
  <c r="V226" i="1"/>
  <c r="U226" i="1"/>
  <c r="T226" i="1"/>
  <c r="S226" i="1"/>
  <c r="R226" i="1"/>
  <c r="Q226" i="1"/>
  <c r="P226" i="1"/>
  <c r="O226" i="1"/>
  <c r="N226" i="1"/>
  <c r="M226" i="1"/>
  <c r="L226" i="1"/>
  <c r="I226" i="1"/>
  <c r="Z225" i="1"/>
  <c r="Y225" i="1"/>
  <c r="X225" i="1"/>
  <c r="W225" i="1"/>
  <c r="V225" i="1"/>
  <c r="U225" i="1"/>
  <c r="T225" i="1"/>
  <c r="S225" i="1"/>
  <c r="R225" i="1"/>
  <c r="Q225" i="1"/>
  <c r="P225" i="1"/>
  <c r="O225" i="1"/>
  <c r="N225" i="1"/>
  <c r="M225" i="1"/>
  <c r="L225" i="1"/>
  <c r="I225" i="1"/>
  <c r="Z224" i="1"/>
  <c r="Y224" i="1"/>
  <c r="X224" i="1"/>
  <c r="W224" i="1"/>
  <c r="V224" i="1"/>
  <c r="U224" i="1"/>
  <c r="T224" i="1"/>
  <c r="S224" i="1"/>
  <c r="R224" i="1"/>
  <c r="Q224" i="1"/>
  <c r="P224" i="1"/>
  <c r="O224" i="1"/>
  <c r="N224" i="1"/>
  <c r="M224" i="1"/>
  <c r="L224" i="1"/>
  <c r="I224" i="1"/>
  <c r="Z223" i="1"/>
  <c r="Y223" i="1"/>
  <c r="X223" i="1"/>
  <c r="W223" i="1"/>
  <c r="V223" i="1"/>
  <c r="U223" i="1"/>
  <c r="T223" i="1"/>
  <c r="S223" i="1"/>
  <c r="R223" i="1"/>
  <c r="Q223" i="1"/>
  <c r="P223" i="1"/>
  <c r="O223" i="1"/>
  <c r="N223" i="1"/>
  <c r="M223" i="1"/>
  <c r="L223" i="1"/>
  <c r="I223" i="1"/>
  <c r="Z222" i="1"/>
  <c r="Y222" i="1"/>
  <c r="X222" i="1"/>
  <c r="W222" i="1"/>
  <c r="V222" i="1"/>
  <c r="U222" i="1"/>
  <c r="T222" i="1"/>
  <c r="S222" i="1"/>
  <c r="R222" i="1"/>
  <c r="Q222" i="1"/>
  <c r="P222" i="1"/>
  <c r="O222" i="1"/>
  <c r="N222" i="1"/>
  <c r="M222" i="1"/>
  <c r="L222" i="1"/>
  <c r="I222" i="1"/>
  <c r="Z221" i="1"/>
  <c r="Y221" i="1"/>
  <c r="X221" i="1"/>
  <c r="W221" i="1"/>
  <c r="V221" i="1"/>
  <c r="U221" i="1"/>
  <c r="T221" i="1"/>
  <c r="S221" i="1"/>
  <c r="R221" i="1"/>
  <c r="Q221" i="1"/>
  <c r="P221" i="1"/>
  <c r="O221" i="1"/>
  <c r="N221" i="1"/>
  <c r="M221" i="1"/>
  <c r="L221" i="1"/>
  <c r="I221" i="1"/>
  <c r="Z220" i="1"/>
  <c r="Y220" i="1"/>
  <c r="X220" i="1"/>
  <c r="W220" i="1"/>
  <c r="V220" i="1"/>
  <c r="U220" i="1"/>
  <c r="T220" i="1"/>
  <c r="S220" i="1"/>
  <c r="R220" i="1"/>
  <c r="Q220" i="1"/>
  <c r="P220" i="1"/>
  <c r="O220" i="1"/>
  <c r="N220" i="1"/>
  <c r="M220" i="1"/>
  <c r="L220" i="1"/>
  <c r="I220" i="1"/>
  <c r="Z219" i="1"/>
  <c r="Y219" i="1"/>
  <c r="X219" i="1"/>
  <c r="W219" i="1"/>
  <c r="V219" i="1"/>
  <c r="U219" i="1"/>
  <c r="T219" i="1"/>
  <c r="S219" i="1"/>
  <c r="R219" i="1"/>
  <c r="Q219" i="1"/>
  <c r="P219" i="1"/>
  <c r="O219" i="1"/>
  <c r="N219" i="1"/>
  <c r="M219" i="1"/>
  <c r="L219" i="1"/>
  <c r="I219" i="1"/>
  <c r="Z218" i="1"/>
  <c r="Y218" i="1"/>
  <c r="X218" i="1"/>
  <c r="W218" i="1"/>
  <c r="V218" i="1"/>
  <c r="U218" i="1"/>
  <c r="T218" i="1"/>
  <c r="S218" i="1"/>
  <c r="R218" i="1"/>
  <c r="Q218" i="1"/>
  <c r="P218" i="1"/>
  <c r="O218" i="1"/>
  <c r="N218" i="1"/>
  <c r="M218" i="1"/>
  <c r="L218" i="1"/>
  <c r="I218" i="1"/>
  <c r="Z217" i="1"/>
  <c r="Y217" i="1"/>
  <c r="X217" i="1"/>
  <c r="W217" i="1"/>
  <c r="V217" i="1"/>
  <c r="U217" i="1"/>
  <c r="T217" i="1"/>
  <c r="S217" i="1"/>
  <c r="R217" i="1"/>
  <c r="Q217" i="1"/>
  <c r="P217" i="1"/>
  <c r="O217" i="1"/>
  <c r="N217" i="1"/>
  <c r="M217" i="1"/>
  <c r="L217" i="1"/>
  <c r="I217" i="1"/>
  <c r="Z216" i="1"/>
  <c r="Y216" i="1"/>
  <c r="X216" i="1"/>
  <c r="W216" i="1"/>
  <c r="V216" i="1"/>
  <c r="U216" i="1"/>
  <c r="T216" i="1"/>
  <c r="S216" i="1"/>
  <c r="R216" i="1"/>
  <c r="Q216" i="1"/>
  <c r="P216" i="1"/>
  <c r="O216" i="1"/>
  <c r="N216" i="1"/>
  <c r="M216" i="1"/>
  <c r="L216" i="1"/>
  <c r="I216" i="1"/>
  <c r="Z215" i="1"/>
  <c r="Y215" i="1"/>
  <c r="X215" i="1"/>
  <c r="W215" i="1"/>
  <c r="V215" i="1"/>
  <c r="U215" i="1"/>
  <c r="T215" i="1"/>
  <c r="S215" i="1"/>
  <c r="R215" i="1"/>
  <c r="Q215" i="1"/>
  <c r="P215" i="1"/>
  <c r="O215" i="1"/>
  <c r="N215" i="1"/>
  <c r="M215" i="1"/>
  <c r="L215" i="1"/>
  <c r="I215" i="1"/>
  <c r="Z214" i="1"/>
  <c r="Y214" i="1"/>
  <c r="X214" i="1"/>
  <c r="W214" i="1"/>
  <c r="V214" i="1"/>
  <c r="U214" i="1"/>
  <c r="T214" i="1"/>
  <c r="S214" i="1"/>
  <c r="R214" i="1"/>
  <c r="Q214" i="1"/>
  <c r="P214" i="1"/>
  <c r="O214" i="1"/>
  <c r="N214" i="1"/>
  <c r="M214" i="1"/>
  <c r="L214" i="1"/>
  <c r="I214" i="1"/>
  <c r="Z213" i="1" l="1"/>
  <c r="Y213" i="1"/>
  <c r="X213" i="1"/>
  <c r="W213" i="1"/>
  <c r="V213" i="1"/>
  <c r="U213" i="1"/>
  <c r="T213" i="1"/>
  <c r="S213" i="1"/>
  <c r="R213" i="1"/>
  <c r="Q213" i="1"/>
  <c r="P213" i="1"/>
  <c r="O213" i="1"/>
  <c r="N213" i="1"/>
  <c r="M213" i="1"/>
  <c r="L213" i="1"/>
  <c r="I213" i="1"/>
  <c r="Z212" i="1"/>
  <c r="Y212" i="1"/>
  <c r="X212" i="1"/>
  <c r="W212" i="1"/>
  <c r="V212" i="1"/>
  <c r="U212" i="1"/>
  <c r="T212" i="1"/>
  <c r="S212" i="1"/>
  <c r="R212" i="1"/>
  <c r="Q212" i="1"/>
  <c r="P212" i="1"/>
  <c r="O212" i="1"/>
  <c r="N212" i="1"/>
  <c r="M212" i="1"/>
  <c r="L212" i="1"/>
  <c r="I212" i="1"/>
  <c r="Z211" i="1"/>
  <c r="Y211" i="1"/>
  <c r="X211" i="1"/>
  <c r="W211" i="1"/>
  <c r="V211" i="1"/>
  <c r="U211" i="1"/>
  <c r="T211" i="1"/>
  <c r="S211" i="1"/>
  <c r="R211" i="1"/>
  <c r="Q211" i="1"/>
  <c r="P211" i="1"/>
  <c r="O211" i="1"/>
  <c r="N211" i="1"/>
  <c r="M211" i="1"/>
  <c r="L211" i="1"/>
  <c r="I211" i="1"/>
  <c r="Z210" i="1"/>
  <c r="Y210" i="1"/>
  <c r="X210" i="1"/>
  <c r="W210" i="1"/>
  <c r="V210" i="1"/>
  <c r="U210" i="1"/>
  <c r="T210" i="1"/>
  <c r="S210" i="1"/>
  <c r="R210" i="1"/>
  <c r="Q210" i="1"/>
  <c r="P210" i="1"/>
  <c r="O210" i="1"/>
  <c r="N210" i="1"/>
  <c r="M210" i="1"/>
  <c r="L210" i="1"/>
  <c r="I210" i="1"/>
  <c r="Z209" i="1"/>
  <c r="Y209" i="1"/>
  <c r="X209" i="1"/>
  <c r="W209" i="1"/>
  <c r="V209" i="1"/>
  <c r="U209" i="1"/>
  <c r="T209" i="1"/>
  <c r="S209" i="1"/>
  <c r="R209" i="1"/>
  <c r="Q209" i="1"/>
  <c r="P209" i="1"/>
  <c r="O209" i="1"/>
  <c r="N209" i="1"/>
  <c r="M209" i="1"/>
  <c r="L209" i="1"/>
  <c r="I209" i="1"/>
  <c r="Z208" i="1"/>
  <c r="Y208" i="1"/>
  <c r="X208" i="1"/>
  <c r="W208" i="1"/>
  <c r="V208" i="1"/>
  <c r="U208" i="1"/>
  <c r="T208" i="1"/>
  <c r="S208" i="1"/>
  <c r="R208" i="1"/>
  <c r="Q208" i="1"/>
  <c r="P208" i="1"/>
  <c r="O208" i="1"/>
  <c r="N208" i="1"/>
  <c r="M208" i="1"/>
  <c r="L208" i="1"/>
  <c r="I208" i="1"/>
  <c r="Z207" i="1"/>
  <c r="Y207" i="1"/>
  <c r="X207" i="1"/>
  <c r="W207" i="1"/>
  <c r="V207" i="1"/>
  <c r="U207" i="1"/>
  <c r="T207" i="1"/>
  <c r="S207" i="1"/>
  <c r="R207" i="1"/>
  <c r="Q207" i="1"/>
  <c r="P207" i="1"/>
  <c r="O207" i="1"/>
  <c r="N207" i="1"/>
  <c r="M207" i="1"/>
  <c r="L207" i="1"/>
  <c r="I207" i="1"/>
  <c r="Z206" i="1"/>
  <c r="Y206" i="1"/>
  <c r="X206" i="1"/>
  <c r="W206" i="1"/>
  <c r="V206" i="1"/>
  <c r="U206" i="1"/>
  <c r="T206" i="1"/>
  <c r="S206" i="1"/>
  <c r="R206" i="1"/>
  <c r="Q206" i="1"/>
  <c r="P206" i="1"/>
  <c r="O206" i="1"/>
  <c r="N206" i="1"/>
  <c r="M206" i="1"/>
  <c r="L206" i="1"/>
  <c r="I206" i="1"/>
  <c r="Z205" i="1"/>
  <c r="Y205" i="1"/>
  <c r="X205" i="1"/>
  <c r="W205" i="1"/>
  <c r="V205" i="1"/>
  <c r="U205" i="1"/>
  <c r="T205" i="1"/>
  <c r="S205" i="1"/>
  <c r="R205" i="1"/>
  <c r="Q205" i="1"/>
  <c r="P205" i="1"/>
  <c r="O205" i="1"/>
  <c r="N205" i="1"/>
  <c r="M205" i="1"/>
  <c r="L205" i="1"/>
  <c r="I205" i="1"/>
  <c r="Z204" i="1"/>
  <c r="Y204" i="1"/>
  <c r="X204" i="1"/>
  <c r="W204" i="1"/>
  <c r="V204" i="1"/>
  <c r="U204" i="1"/>
  <c r="T204" i="1"/>
  <c r="S204" i="1"/>
  <c r="R204" i="1"/>
  <c r="Q204" i="1"/>
  <c r="P204" i="1"/>
  <c r="O204" i="1"/>
  <c r="N204" i="1"/>
  <c r="M204" i="1"/>
  <c r="L204" i="1"/>
  <c r="I204" i="1"/>
  <c r="Z203" i="1" l="1"/>
  <c r="Y203" i="1"/>
  <c r="X203" i="1"/>
  <c r="W203" i="1"/>
  <c r="V203" i="1"/>
  <c r="U203" i="1"/>
  <c r="T203" i="1"/>
  <c r="S203" i="1"/>
  <c r="R203" i="1"/>
  <c r="Q203" i="1"/>
  <c r="P203" i="1"/>
  <c r="O203" i="1"/>
  <c r="N203" i="1"/>
  <c r="M203" i="1"/>
  <c r="L203" i="1"/>
  <c r="I203" i="1"/>
  <c r="Z202" i="1"/>
  <c r="Y202" i="1"/>
  <c r="X202" i="1"/>
  <c r="W202" i="1"/>
  <c r="V202" i="1"/>
  <c r="U202" i="1"/>
  <c r="T202" i="1"/>
  <c r="S202" i="1"/>
  <c r="R202" i="1"/>
  <c r="Q202" i="1"/>
  <c r="P202" i="1"/>
  <c r="O202" i="1"/>
  <c r="N202" i="1"/>
  <c r="M202" i="1"/>
  <c r="L202" i="1"/>
  <c r="I202" i="1"/>
  <c r="Z201" i="1"/>
  <c r="Y201" i="1"/>
  <c r="X201" i="1"/>
  <c r="W201" i="1"/>
  <c r="V201" i="1"/>
  <c r="U201" i="1"/>
  <c r="T201" i="1"/>
  <c r="S201" i="1"/>
  <c r="R201" i="1"/>
  <c r="Q201" i="1"/>
  <c r="P201" i="1"/>
  <c r="O201" i="1"/>
  <c r="N201" i="1"/>
  <c r="M201" i="1"/>
  <c r="L201" i="1"/>
  <c r="I201" i="1"/>
  <c r="Z200" i="1"/>
  <c r="Y200" i="1"/>
  <c r="X200" i="1"/>
  <c r="W200" i="1"/>
  <c r="V200" i="1"/>
  <c r="U200" i="1"/>
  <c r="T200" i="1"/>
  <c r="S200" i="1"/>
  <c r="R200" i="1"/>
  <c r="Q200" i="1"/>
  <c r="P200" i="1"/>
  <c r="O200" i="1"/>
  <c r="N200" i="1"/>
  <c r="M200" i="1"/>
  <c r="L200" i="1"/>
  <c r="I200" i="1"/>
  <c r="Z199" i="1"/>
  <c r="Y199" i="1"/>
  <c r="X199" i="1"/>
  <c r="W199" i="1"/>
  <c r="V199" i="1"/>
  <c r="U199" i="1"/>
  <c r="T199" i="1"/>
  <c r="S199" i="1"/>
  <c r="R199" i="1"/>
  <c r="Q199" i="1"/>
  <c r="P199" i="1"/>
  <c r="O199" i="1"/>
  <c r="N199" i="1"/>
  <c r="M199" i="1"/>
  <c r="L199" i="1"/>
  <c r="I199" i="1"/>
  <c r="Z198" i="1"/>
  <c r="Y198" i="1"/>
  <c r="X198" i="1"/>
  <c r="W198" i="1"/>
  <c r="V198" i="1"/>
  <c r="U198" i="1"/>
  <c r="T198" i="1"/>
  <c r="S198" i="1"/>
  <c r="R198" i="1"/>
  <c r="Q198" i="1"/>
  <c r="P198" i="1"/>
  <c r="O198" i="1"/>
  <c r="N198" i="1"/>
  <c r="M198" i="1"/>
  <c r="L198" i="1"/>
  <c r="I198" i="1"/>
  <c r="Z197" i="1"/>
  <c r="Y197" i="1"/>
  <c r="X197" i="1"/>
  <c r="W197" i="1"/>
  <c r="V197" i="1"/>
  <c r="U197" i="1"/>
  <c r="T197" i="1"/>
  <c r="S197" i="1"/>
  <c r="R197" i="1"/>
  <c r="Q197" i="1"/>
  <c r="P197" i="1"/>
  <c r="O197" i="1"/>
  <c r="N197" i="1"/>
  <c r="M197" i="1"/>
  <c r="L197" i="1"/>
  <c r="I197" i="1"/>
  <c r="Z196" i="1"/>
  <c r="Y196" i="1"/>
  <c r="X196" i="1"/>
  <c r="W196" i="1"/>
  <c r="V196" i="1"/>
  <c r="U196" i="1"/>
  <c r="T196" i="1"/>
  <c r="S196" i="1"/>
  <c r="R196" i="1"/>
  <c r="Q196" i="1"/>
  <c r="P196" i="1"/>
  <c r="O196" i="1"/>
  <c r="N196" i="1"/>
  <c r="M196" i="1"/>
  <c r="L196" i="1"/>
  <c r="I196" i="1"/>
  <c r="Z195" i="1"/>
  <c r="Y195" i="1"/>
  <c r="X195" i="1"/>
  <c r="W195" i="1"/>
  <c r="V195" i="1"/>
  <c r="U195" i="1"/>
  <c r="T195" i="1"/>
  <c r="S195" i="1"/>
  <c r="R195" i="1"/>
  <c r="Q195" i="1"/>
  <c r="P195" i="1"/>
  <c r="O195" i="1"/>
  <c r="N195" i="1"/>
  <c r="M195" i="1"/>
  <c r="L195" i="1"/>
  <c r="I195" i="1"/>
  <c r="Z194" i="1"/>
  <c r="Y194" i="1"/>
  <c r="X194" i="1"/>
  <c r="W194" i="1"/>
  <c r="V194" i="1"/>
  <c r="U194" i="1"/>
  <c r="T194" i="1"/>
  <c r="S194" i="1"/>
  <c r="R194" i="1"/>
  <c r="Q194" i="1"/>
  <c r="P194" i="1"/>
  <c r="O194" i="1"/>
  <c r="N194" i="1"/>
  <c r="M194" i="1"/>
  <c r="L194" i="1"/>
  <c r="I194" i="1"/>
  <c r="Z193" i="1"/>
  <c r="Y193" i="1"/>
  <c r="X193" i="1"/>
  <c r="W193" i="1"/>
  <c r="V193" i="1"/>
  <c r="U193" i="1"/>
  <c r="T193" i="1"/>
  <c r="S193" i="1"/>
  <c r="R193" i="1"/>
  <c r="Q193" i="1"/>
  <c r="P193" i="1"/>
  <c r="O193" i="1"/>
  <c r="N193" i="1"/>
  <c r="M193" i="1"/>
  <c r="L193" i="1"/>
  <c r="I193" i="1"/>
  <c r="Z192" i="1"/>
  <c r="Y192" i="1"/>
  <c r="X192" i="1"/>
  <c r="W192" i="1"/>
  <c r="V192" i="1"/>
  <c r="U192" i="1"/>
  <c r="T192" i="1"/>
  <c r="S192" i="1"/>
  <c r="R192" i="1"/>
  <c r="Q192" i="1"/>
  <c r="P192" i="1"/>
  <c r="O192" i="1"/>
  <c r="N192" i="1"/>
  <c r="M192" i="1"/>
  <c r="L192" i="1"/>
  <c r="I192" i="1"/>
  <c r="Z191" i="1"/>
  <c r="Y191" i="1"/>
  <c r="X191" i="1"/>
  <c r="W191" i="1"/>
  <c r="V191" i="1"/>
  <c r="U191" i="1"/>
  <c r="T191" i="1"/>
  <c r="S191" i="1"/>
  <c r="R191" i="1"/>
  <c r="Q191" i="1"/>
  <c r="P191" i="1"/>
  <c r="O191" i="1"/>
  <c r="N191" i="1"/>
  <c r="M191" i="1"/>
  <c r="L191" i="1"/>
  <c r="I191" i="1"/>
  <c r="Z190" i="1"/>
  <c r="Y190" i="1"/>
  <c r="X190" i="1"/>
  <c r="W190" i="1"/>
  <c r="V190" i="1"/>
  <c r="U190" i="1"/>
  <c r="T190" i="1"/>
  <c r="S190" i="1"/>
  <c r="R190" i="1"/>
  <c r="Q190" i="1"/>
  <c r="P190" i="1"/>
  <c r="O190" i="1"/>
  <c r="N190" i="1"/>
  <c r="M190" i="1"/>
  <c r="L190" i="1"/>
  <c r="I190" i="1"/>
  <c r="Z189" i="1"/>
  <c r="Y189" i="1"/>
  <c r="X189" i="1"/>
  <c r="W189" i="1"/>
  <c r="V189" i="1"/>
  <c r="U189" i="1"/>
  <c r="T189" i="1"/>
  <c r="S189" i="1"/>
  <c r="R189" i="1"/>
  <c r="Q189" i="1"/>
  <c r="P189" i="1"/>
  <c r="O189" i="1"/>
  <c r="N189" i="1"/>
  <c r="M189" i="1"/>
  <c r="L189" i="1"/>
  <c r="I189" i="1"/>
  <c r="Z188" i="1"/>
  <c r="Y188" i="1"/>
  <c r="X188" i="1"/>
  <c r="W188" i="1"/>
  <c r="V188" i="1"/>
  <c r="U188" i="1"/>
  <c r="T188" i="1"/>
  <c r="S188" i="1"/>
  <c r="R188" i="1"/>
  <c r="Q188" i="1"/>
  <c r="P188" i="1"/>
  <c r="O188" i="1"/>
  <c r="N188" i="1"/>
  <c r="M188" i="1"/>
  <c r="L188" i="1"/>
  <c r="I188" i="1"/>
  <c r="Z187" i="1"/>
  <c r="Y187" i="1"/>
  <c r="X187" i="1"/>
  <c r="W187" i="1"/>
  <c r="V187" i="1"/>
  <c r="U187" i="1"/>
  <c r="T187" i="1"/>
  <c r="S187" i="1"/>
  <c r="R187" i="1"/>
  <c r="Q187" i="1"/>
  <c r="P187" i="1"/>
  <c r="O187" i="1"/>
  <c r="N187" i="1"/>
  <c r="M187" i="1"/>
  <c r="L187" i="1"/>
  <c r="I187" i="1"/>
  <c r="Z186" i="1"/>
  <c r="Y186" i="1"/>
  <c r="X186" i="1"/>
  <c r="W186" i="1"/>
  <c r="V186" i="1"/>
  <c r="U186" i="1"/>
  <c r="T186" i="1"/>
  <c r="S186" i="1"/>
  <c r="R186" i="1"/>
  <c r="Q186" i="1"/>
  <c r="P186" i="1"/>
  <c r="O186" i="1"/>
  <c r="N186" i="1"/>
  <c r="M186" i="1"/>
  <c r="L186" i="1"/>
  <c r="I186" i="1"/>
  <c r="Z185" i="1"/>
  <c r="Y185" i="1"/>
  <c r="X185" i="1"/>
  <c r="W185" i="1"/>
  <c r="V185" i="1"/>
  <c r="U185" i="1"/>
  <c r="T185" i="1"/>
  <c r="S185" i="1"/>
  <c r="R185" i="1"/>
  <c r="Q185" i="1"/>
  <c r="P185" i="1"/>
  <c r="O185" i="1"/>
  <c r="N185" i="1"/>
  <c r="M185" i="1"/>
  <c r="L185" i="1"/>
  <c r="I185" i="1"/>
  <c r="Z184" i="1"/>
  <c r="Y184" i="1"/>
  <c r="X184" i="1"/>
  <c r="W184" i="1"/>
  <c r="V184" i="1"/>
  <c r="U184" i="1"/>
  <c r="T184" i="1"/>
  <c r="S184" i="1"/>
  <c r="R184" i="1"/>
  <c r="Q184" i="1"/>
  <c r="P184" i="1"/>
  <c r="O184" i="1"/>
  <c r="N184" i="1"/>
  <c r="M184" i="1"/>
  <c r="L184" i="1"/>
  <c r="I184" i="1"/>
  <c r="I132" i="1" l="1"/>
  <c r="L132" i="1"/>
  <c r="M132" i="1"/>
  <c r="N132" i="1"/>
  <c r="O132" i="1"/>
  <c r="P132" i="1"/>
  <c r="Q132" i="1"/>
  <c r="R132" i="1"/>
  <c r="S132" i="1"/>
  <c r="U132" i="1"/>
  <c r="V132" i="1"/>
  <c r="W132" i="1"/>
  <c r="I133" i="1"/>
  <c r="L133" i="1"/>
  <c r="M133" i="1"/>
  <c r="N133" i="1"/>
  <c r="O133" i="1"/>
  <c r="P133" i="1"/>
  <c r="R133" i="1"/>
  <c r="S133" i="1"/>
  <c r="T133" i="1"/>
  <c r="U133" i="1"/>
  <c r="V133" i="1"/>
  <c r="Z132" i="1" l="1"/>
  <c r="Y132" i="1"/>
  <c r="Z133" i="1"/>
  <c r="Y133" i="1"/>
  <c r="I13" i="1"/>
  <c r="Z70" i="1" l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I70" i="1"/>
  <c r="Z69" i="1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I69" i="1"/>
  <c r="Z68" i="1"/>
  <c r="Y68" i="1"/>
  <c r="X68" i="1"/>
  <c r="W68" i="1"/>
  <c r="V68" i="1"/>
  <c r="U68" i="1"/>
  <c r="T68" i="1"/>
  <c r="S68" i="1"/>
  <c r="R68" i="1"/>
  <c r="Q68" i="1"/>
  <c r="P68" i="1"/>
  <c r="O68" i="1"/>
  <c r="N68" i="1"/>
  <c r="M68" i="1"/>
  <c r="L68" i="1"/>
  <c r="I68" i="1"/>
  <c r="Z61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I61" i="1"/>
  <c r="Z60" i="1"/>
  <c r="Y60" i="1"/>
  <c r="X60" i="1"/>
  <c r="W60" i="1"/>
  <c r="V60" i="1"/>
  <c r="U60" i="1"/>
  <c r="T60" i="1"/>
  <c r="S60" i="1"/>
  <c r="R60" i="1"/>
  <c r="Q60" i="1"/>
  <c r="P60" i="1"/>
  <c r="O60" i="1"/>
  <c r="N60" i="1"/>
  <c r="M60" i="1"/>
  <c r="L60" i="1"/>
  <c r="I60" i="1"/>
  <c r="L13" i="1" l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F13" i="1"/>
  <c r="AI13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F14" i="1"/>
  <c r="AI14" i="1"/>
  <c r="AI15" i="1" s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F15" i="1"/>
  <c r="L16" i="1"/>
  <c r="M16" i="1"/>
  <c r="N16" i="1"/>
  <c r="O16" i="1"/>
  <c r="P16" i="1"/>
  <c r="Q16" i="1"/>
  <c r="R16" i="1"/>
  <c r="S16" i="1"/>
  <c r="U16" i="1"/>
  <c r="V16" i="1"/>
  <c r="W16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L21" i="1"/>
  <c r="M21" i="1"/>
  <c r="N21" i="1"/>
  <c r="O21" i="1"/>
  <c r="P21" i="1"/>
  <c r="Q21" i="1"/>
  <c r="R21" i="1"/>
  <c r="S21" i="1"/>
  <c r="U21" i="1"/>
  <c r="V21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L23" i="1"/>
  <c r="M23" i="1"/>
  <c r="N23" i="1"/>
  <c r="O23" i="1"/>
  <c r="P23" i="1"/>
  <c r="Q23" i="1"/>
  <c r="R23" i="1"/>
  <c r="S23" i="1"/>
  <c r="U23" i="1"/>
  <c r="V23" i="1"/>
  <c r="W23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Z16" i="1" l="1"/>
  <c r="Z23" i="1"/>
  <c r="Y21" i="1"/>
  <c r="Y23" i="1"/>
  <c r="Z21" i="1"/>
  <c r="Y16" i="1"/>
  <c r="AI16" i="1"/>
  <c r="AH14" i="1"/>
  <c r="AH13" i="1"/>
  <c r="I14" i="1"/>
  <c r="I175" i="1"/>
  <c r="I176" i="1"/>
  <c r="I177" i="1"/>
  <c r="I178" i="1"/>
  <c r="I179" i="1"/>
  <c r="I180" i="1"/>
  <c r="I181" i="1"/>
  <c r="I182" i="1"/>
  <c r="I183" i="1"/>
  <c r="I166" i="1"/>
  <c r="I167" i="1"/>
  <c r="I168" i="1"/>
  <c r="I169" i="1"/>
  <c r="I170" i="1"/>
  <c r="I171" i="1"/>
  <c r="I172" i="1"/>
  <c r="I173" i="1"/>
  <c r="I174" i="1"/>
  <c r="I157" i="1"/>
  <c r="I158" i="1"/>
  <c r="I159" i="1"/>
  <c r="I160" i="1"/>
  <c r="I161" i="1"/>
  <c r="I162" i="1"/>
  <c r="I163" i="1"/>
  <c r="I164" i="1"/>
  <c r="I165" i="1"/>
  <c r="I148" i="1"/>
  <c r="I150" i="1"/>
  <c r="I151" i="1"/>
  <c r="I152" i="1"/>
  <c r="I153" i="1"/>
  <c r="I154" i="1"/>
  <c r="I155" i="1"/>
  <c r="I156" i="1"/>
  <c r="I140" i="1"/>
  <c r="I141" i="1"/>
  <c r="I142" i="1"/>
  <c r="I143" i="1"/>
  <c r="I144" i="1"/>
  <c r="I145" i="1"/>
  <c r="I146" i="1"/>
  <c r="I147" i="1"/>
  <c r="I134" i="1"/>
  <c r="I135" i="1"/>
  <c r="I136" i="1"/>
  <c r="I137" i="1"/>
  <c r="I138" i="1"/>
  <c r="I139" i="1"/>
  <c r="I122" i="1"/>
  <c r="I123" i="1"/>
  <c r="I124" i="1"/>
  <c r="I125" i="1"/>
  <c r="I126" i="1"/>
  <c r="I127" i="1"/>
  <c r="I128" i="1"/>
  <c r="I129" i="1"/>
  <c r="I130" i="1"/>
  <c r="I131" i="1"/>
  <c r="I114" i="1"/>
  <c r="I115" i="1"/>
  <c r="I116" i="1"/>
  <c r="I117" i="1"/>
  <c r="I118" i="1"/>
  <c r="I119" i="1"/>
  <c r="I120" i="1"/>
  <c r="I121" i="1"/>
  <c r="I106" i="1"/>
  <c r="I107" i="1"/>
  <c r="I108" i="1"/>
  <c r="I109" i="1"/>
  <c r="I110" i="1"/>
  <c r="I111" i="1"/>
  <c r="I112" i="1"/>
  <c r="I113" i="1"/>
  <c r="I97" i="1"/>
  <c r="I98" i="1"/>
  <c r="I99" i="1"/>
  <c r="I100" i="1"/>
  <c r="I101" i="1"/>
  <c r="I102" i="1"/>
  <c r="I103" i="1"/>
  <c r="I104" i="1"/>
  <c r="I105" i="1"/>
  <c r="I90" i="1"/>
  <c r="I91" i="1"/>
  <c r="I92" i="1"/>
  <c r="I93" i="1"/>
  <c r="I94" i="1"/>
  <c r="I95" i="1"/>
  <c r="I96" i="1"/>
  <c r="I84" i="1"/>
  <c r="I85" i="1"/>
  <c r="I86" i="1"/>
  <c r="I87" i="1"/>
  <c r="I88" i="1"/>
  <c r="I89" i="1"/>
  <c r="I76" i="1"/>
  <c r="I77" i="1"/>
  <c r="I78" i="1"/>
  <c r="I79" i="1"/>
  <c r="I80" i="1"/>
  <c r="I81" i="1"/>
  <c r="I82" i="1"/>
  <c r="I83" i="1"/>
  <c r="I67" i="1"/>
  <c r="I71" i="1"/>
  <c r="I72" i="1"/>
  <c r="I73" i="1"/>
  <c r="I74" i="1"/>
  <c r="I75" i="1"/>
  <c r="I62" i="1"/>
  <c r="I63" i="1"/>
  <c r="I64" i="1"/>
  <c r="I65" i="1"/>
  <c r="I66" i="1"/>
  <c r="I52" i="1"/>
  <c r="I53" i="1"/>
  <c r="I54" i="1"/>
  <c r="I55" i="1"/>
  <c r="I56" i="1"/>
  <c r="I57" i="1"/>
  <c r="I58" i="1"/>
  <c r="I59" i="1"/>
  <c r="I44" i="1"/>
  <c r="I45" i="1"/>
  <c r="I46" i="1"/>
  <c r="I47" i="1"/>
  <c r="I48" i="1"/>
  <c r="I49" i="1"/>
  <c r="I50" i="1"/>
  <c r="I51" i="1"/>
  <c r="I39" i="1"/>
  <c r="I40" i="1"/>
  <c r="I41" i="1"/>
  <c r="I42" i="1"/>
  <c r="I43" i="1"/>
  <c r="I29" i="1"/>
  <c r="I30" i="1"/>
  <c r="I31" i="1"/>
  <c r="I32" i="1"/>
  <c r="I33" i="1"/>
  <c r="I34" i="1"/>
  <c r="I35" i="1"/>
  <c r="I36" i="1"/>
  <c r="I37" i="1"/>
  <c r="I38" i="1"/>
  <c r="I20" i="1"/>
  <c r="I21" i="1"/>
  <c r="I22" i="1"/>
  <c r="I23" i="1"/>
  <c r="I24" i="1"/>
  <c r="I25" i="1"/>
  <c r="I27" i="1"/>
  <c r="I28" i="1"/>
  <c r="I15" i="1"/>
  <c r="I16" i="1"/>
  <c r="I17" i="1"/>
  <c r="I18" i="1"/>
  <c r="I19" i="1"/>
  <c r="AH16" i="1" l="1"/>
  <c r="AH15" i="1"/>
  <c r="AI17" i="1"/>
  <c r="AI807" i="1"/>
  <c r="AH807" i="1" s="1"/>
  <c r="Z807" i="1"/>
  <c r="Y807" i="1"/>
  <c r="X807" i="1"/>
  <c r="W807" i="1"/>
  <c r="V807" i="1"/>
  <c r="U807" i="1"/>
  <c r="T807" i="1"/>
  <c r="S807" i="1"/>
  <c r="R807" i="1"/>
  <c r="Q807" i="1"/>
  <c r="P807" i="1"/>
  <c r="O807" i="1"/>
  <c r="N807" i="1"/>
  <c r="M807" i="1"/>
  <c r="L807" i="1"/>
  <c r="I807" i="1"/>
  <c r="AI806" i="1"/>
  <c r="AH806" i="1" s="1"/>
  <c r="Z806" i="1"/>
  <c r="Y806" i="1"/>
  <c r="X806" i="1"/>
  <c r="W806" i="1"/>
  <c r="V806" i="1"/>
  <c r="U806" i="1"/>
  <c r="T806" i="1"/>
  <c r="S806" i="1"/>
  <c r="R806" i="1"/>
  <c r="Q806" i="1"/>
  <c r="P806" i="1"/>
  <c r="O806" i="1"/>
  <c r="N806" i="1"/>
  <c r="M806" i="1"/>
  <c r="L806" i="1"/>
  <c r="I806" i="1"/>
  <c r="AI805" i="1"/>
  <c r="AH805" i="1" s="1"/>
  <c r="Z805" i="1"/>
  <c r="Y805" i="1"/>
  <c r="X805" i="1"/>
  <c r="W805" i="1"/>
  <c r="V805" i="1"/>
  <c r="U805" i="1"/>
  <c r="T805" i="1"/>
  <c r="S805" i="1"/>
  <c r="R805" i="1"/>
  <c r="Q805" i="1"/>
  <c r="P805" i="1"/>
  <c r="O805" i="1"/>
  <c r="N805" i="1"/>
  <c r="M805" i="1"/>
  <c r="L805" i="1"/>
  <c r="I805" i="1"/>
  <c r="AI804" i="1"/>
  <c r="AH804" i="1" s="1"/>
  <c r="Z804" i="1"/>
  <c r="Y804" i="1"/>
  <c r="X804" i="1"/>
  <c r="W804" i="1"/>
  <c r="V804" i="1"/>
  <c r="U804" i="1"/>
  <c r="T804" i="1"/>
  <c r="S804" i="1"/>
  <c r="R804" i="1"/>
  <c r="Q804" i="1"/>
  <c r="P804" i="1"/>
  <c r="O804" i="1"/>
  <c r="N804" i="1"/>
  <c r="M804" i="1"/>
  <c r="L804" i="1"/>
  <c r="I804" i="1"/>
  <c r="AI803" i="1"/>
  <c r="AH803" i="1" s="1"/>
  <c r="Z803" i="1"/>
  <c r="Y803" i="1"/>
  <c r="X803" i="1"/>
  <c r="W803" i="1"/>
  <c r="V803" i="1"/>
  <c r="U803" i="1"/>
  <c r="T803" i="1"/>
  <c r="S803" i="1"/>
  <c r="R803" i="1"/>
  <c r="Q803" i="1"/>
  <c r="P803" i="1"/>
  <c r="O803" i="1"/>
  <c r="N803" i="1"/>
  <c r="M803" i="1"/>
  <c r="L803" i="1"/>
  <c r="I803" i="1"/>
  <c r="AI802" i="1"/>
  <c r="AH802" i="1" s="1"/>
  <c r="Z802" i="1"/>
  <c r="Y802" i="1"/>
  <c r="X802" i="1"/>
  <c r="W802" i="1"/>
  <c r="V802" i="1"/>
  <c r="U802" i="1"/>
  <c r="T802" i="1"/>
  <c r="S802" i="1"/>
  <c r="R802" i="1"/>
  <c r="Q802" i="1"/>
  <c r="P802" i="1"/>
  <c r="O802" i="1"/>
  <c r="N802" i="1"/>
  <c r="M802" i="1"/>
  <c r="L802" i="1"/>
  <c r="I802" i="1"/>
  <c r="AI801" i="1"/>
  <c r="AH801" i="1" s="1"/>
  <c r="Z801" i="1"/>
  <c r="Y801" i="1"/>
  <c r="X801" i="1"/>
  <c r="W801" i="1"/>
  <c r="V801" i="1"/>
  <c r="U801" i="1"/>
  <c r="T801" i="1"/>
  <c r="S801" i="1"/>
  <c r="R801" i="1"/>
  <c r="Q801" i="1"/>
  <c r="P801" i="1"/>
  <c r="O801" i="1"/>
  <c r="N801" i="1"/>
  <c r="M801" i="1"/>
  <c r="L801" i="1"/>
  <c r="I801" i="1"/>
  <c r="AI800" i="1"/>
  <c r="AH800" i="1" s="1"/>
  <c r="Z800" i="1"/>
  <c r="Y800" i="1"/>
  <c r="X800" i="1"/>
  <c r="W800" i="1"/>
  <c r="V800" i="1"/>
  <c r="U800" i="1"/>
  <c r="T800" i="1"/>
  <c r="S800" i="1"/>
  <c r="R800" i="1"/>
  <c r="Q800" i="1"/>
  <c r="P800" i="1"/>
  <c r="O800" i="1"/>
  <c r="N800" i="1"/>
  <c r="M800" i="1"/>
  <c r="L800" i="1"/>
  <c r="I800" i="1"/>
  <c r="AI799" i="1"/>
  <c r="AH799" i="1" s="1"/>
  <c r="Z799" i="1"/>
  <c r="Y799" i="1"/>
  <c r="X799" i="1"/>
  <c r="W799" i="1"/>
  <c r="V799" i="1"/>
  <c r="U799" i="1"/>
  <c r="T799" i="1"/>
  <c r="S799" i="1"/>
  <c r="R799" i="1"/>
  <c r="Q799" i="1"/>
  <c r="P799" i="1"/>
  <c r="O799" i="1"/>
  <c r="N799" i="1"/>
  <c r="M799" i="1"/>
  <c r="L799" i="1"/>
  <c r="I799" i="1"/>
  <c r="AI798" i="1"/>
  <c r="AH798" i="1" s="1"/>
  <c r="Z798" i="1"/>
  <c r="Y798" i="1"/>
  <c r="X798" i="1"/>
  <c r="W798" i="1"/>
  <c r="V798" i="1"/>
  <c r="U798" i="1"/>
  <c r="T798" i="1"/>
  <c r="S798" i="1"/>
  <c r="R798" i="1"/>
  <c r="Q798" i="1"/>
  <c r="P798" i="1"/>
  <c r="O798" i="1"/>
  <c r="N798" i="1"/>
  <c r="M798" i="1"/>
  <c r="L798" i="1"/>
  <c r="I798" i="1"/>
  <c r="AI797" i="1"/>
  <c r="AH797" i="1" s="1"/>
  <c r="Z797" i="1"/>
  <c r="Y797" i="1"/>
  <c r="X797" i="1"/>
  <c r="W797" i="1"/>
  <c r="V797" i="1"/>
  <c r="U797" i="1"/>
  <c r="T797" i="1"/>
  <c r="S797" i="1"/>
  <c r="R797" i="1"/>
  <c r="Q797" i="1"/>
  <c r="P797" i="1"/>
  <c r="O797" i="1"/>
  <c r="N797" i="1"/>
  <c r="M797" i="1"/>
  <c r="L797" i="1"/>
  <c r="I797" i="1"/>
  <c r="AI796" i="1"/>
  <c r="AH796" i="1" s="1"/>
  <c r="Z796" i="1"/>
  <c r="Y796" i="1"/>
  <c r="X796" i="1"/>
  <c r="W796" i="1"/>
  <c r="V796" i="1"/>
  <c r="U796" i="1"/>
  <c r="T796" i="1"/>
  <c r="S796" i="1"/>
  <c r="R796" i="1"/>
  <c r="Q796" i="1"/>
  <c r="P796" i="1"/>
  <c r="O796" i="1"/>
  <c r="N796" i="1"/>
  <c r="M796" i="1"/>
  <c r="L796" i="1"/>
  <c r="I796" i="1"/>
  <c r="AI795" i="1"/>
  <c r="AH795" i="1" s="1"/>
  <c r="Z795" i="1"/>
  <c r="Y795" i="1"/>
  <c r="X795" i="1"/>
  <c r="W795" i="1"/>
  <c r="V795" i="1"/>
  <c r="U795" i="1"/>
  <c r="T795" i="1"/>
  <c r="S795" i="1"/>
  <c r="R795" i="1"/>
  <c r="Q795" i="1"/>
  <c r="P795" i="1"/>
  <c r="O795" i="1"/>
  <c r="N795" i="1"/>
  <c r="M795" i="1"/>
  <c r="L795" i="1"/>
  <c r="I795" i="1"/>
  <c r="AI794" i="1"/>
  <c r="AH794" i="1" s="1"/>
  <c r="Z794" i="1"/>
  <c r="Y794" i="1"/>
  <c r="X794" i="1"/>
  <c r="W794" i="1"/>
  <c r="V794" i="1"/>
  <c r="U794" i="1"/>
  <c r="T794" i="1"/>
  <c r="S794" i="1"/>
  <c r="R794" i="1"/>
  <c r="Q794" i="1"/>
  <c r="P794" i="1"/>
  <c r="O794" i="1"/>
  <c r="N794" i="1"/>
  <c r="M794" i="1"/>
  <c r="L794" i="1"/>
  <c r="I794" i="1"/>
  <c r="AI793" i="1"/>
  <c r="AH793" i="1" s="1"/>
  <c r="Z793" i="1"/>
  <c r="Y793" i="1"/>
  <c r="X793" i="1"/>
  <c r="W793" i="1"/>
  <c r="V793" i="1"/>
  <c r="U793" i="1"/>
  <c r="T793" i="1"/>
  <c r="S793" i="1"/>
  <c r="R793" i="1"/>
  <c r="Q793" i="1"/>
  <c r="P793" i="1"/>
  <c r="O793" i="1"/>
  <c r="N793" i="1"/>
  <c r="M793" i="1"/>
  <c r="L793" i="1"/>
  <c r="I793" i="1"/>
  <c r="AI792" i="1"/>
  <c r="AH792" i="1" s="1"/>
  <c r="Z792" i="1"/>
  <c r="Y792" i="1"/>
  <c r="X792" i="1"/>
  <c r="W792" i="1"/>
  <c r="V792" i="1"/>
  <c r="U792" i="1"/>
  <c r="T792" i="1"/>
  <c r="S792" i="1"/>
  <c r="R792" i="1"/>
  <c r="Q792" i="1"/>
  <c r="P792" i="1"/>
  <c r="O792" i="1"/>
  <c r="N792" i="1"/>
  <c r="M792" i="1"/>
  <c r="L792" i="1"/>
  <c r="I792" i="1"/>
  <c r="AI791" i="1"/>
  <c r="AH791" i="1" s="1"/>
  <c r="Z791" i="1"/>
  <c r="Y791" i="1"/>
  <c r="X791" i="1"/>
  <c r="W791" i="1"/>
  <c r="V791" i="1"/>
  <c r="U791" i="1"/>
  <c r="T791" i="1"/>
  <c r="S791" i="1"/>
  <c r="R791" i="1"/>
  <c r="Q791" i="1"/>
  <c r="P791" i="1"/>
  <c r="O791" i="1"/>
  <c r="N791" i="1"/>
  <c r="M791" i="1"/>
  <c r="L791" i="1"/>
  <c r="I791" i="1"/>
  <c r="AI790" i="1"/>
  <c r="AH790" i="1" s="1"/>
  <c r="Z790" i="1"/>
  <c r="Y790" i="1"/>
  <c r="X790" i="1"/>
  <c r="W790" i="1"/>
  <c r="V790" i="1"/>
  <c r="U790" i="1"/>
  <c r="T790" i="1"/>
  <c r="S790" i="1"/>
  <c r="R790" i="1"/>
  <c r="Q790" i="1"/>
  <c r="P790" i="1"/>
  <c r="O790" i="1"/>
  <c r="N790" i="1"/>
  <c r="M790" i="1"/>
  <c r="L790" i="1"/>
  <c r="I790" i="1"/>
  <c r="AI789" i="1"/>
  <c r="AH789" i="1" s="1"/>
  <c r="Z789" i="1"/>
  <c r="Y789" i="1"/>
  <c r="X789" i="1"/>
  <c r="W789" i="1"/>
  <c r="V789" i="1"/>
  <c r="U789" i="1"/>
  <c r="T789" i="1"/>
  <c r="S789" i="1"/>
  <c r="R789" i="1"/>
  <c r="Q789" i="1"/>
  <c r="P789" i="1"/>
  <c r="O789" i="1"/>
  <c r="N789" i="1"/>
  <c r="M789" i="1"/>
  <c r="L789" i="1"/>
  <c r="I789" i="1"/>
  <c r="AI788" i="1"/>
  <c r="AH788" i="1" s="1"/>
  <c r="Z788" i="1"/>
  <c r="Y788" i="1"/>
  <c r="X788" i="1"/>
  <c r="W788" i="1"/>
  <c r="V788" i="1"/>
  <c r="U788" i="1"/>
  <c r="T788" i="1"/>
  <c r="S788" i="1"/>
  <c r="R788" i="1"/>
  <c r="Q788" i="1"/>
  <c r="P788" i="1"/>
  <c r="O788" i="1"/>
  <c r="N788" i="1"/>
  <c r="M788" i="1"/>
  <c r="L788" i="1"/>
  <c r="I788" i="1"/>
  <c r="AI787" i="1"/>
  <c r="AH787" i="1" s="1"/>
  <c r="Z787" i="1"/>
  <c r="Y787" i="1"/>
  <c r="X787" i="1"/>
  <c r="W787" i="1"/>
  <c r="V787" i="1"/>
  <c r="U787" i="1"/>
  <c r="T787" i="1"/>
  <c r="S787" i="1"/>
  <c r="R787" i="1"/>
  <c r="Q787" i="1"/>
  <c r="P787" i="1"/>
  <c r="O787" i="1"/>
  <c r="N787" i="1"/>
  <c r="M787" i="1"/>
  <c r="L787" i="1"/>
  <c r="I787" i="1"/>
  <c r="AI786" i="1"/>
  <c r="AH786" i="1" s="1"/>
  <c r="Z786" i="1"/>
  <c r="Y786" i="1"/>
  <c r="X786" i="1"/>
  <c r="W786" i="1"/>
  <c r="V786" i="1"/>
  <c r="U786" i="1"/>
  <c r="T786" i="1"/>
  <c r="S786" i="1"/>
  <c r="R786" i="1"/>
  <c r="Q786" i="1"/>
  <c r="P786" i="1"/>
  <c r="O786" i="1"/>
  <c r="N786" i="1"/>
  <c r="M786" i="1"/>
  <c r="L786" i="1"/>
  <c r="I786" i="1"/>
  <c r="AI785" i="1"/>
  <c r="AH785" i="1" s="1"/>
  <c r="Z785" i="1"/>
  <c r="Y785" i="1"/>
  <c r="X785" i="1"/>
  <c r="W785" i="1"/>
  <c r="V785" i="1"/>
  <c r="U785" i="1"/>
  <c r="T785" i="1"/>
  <c r="S785" i="1"/>
  <c r="R785" i="1"/>
  <c r="Q785" i="1"/>
  <c r="P785" i="1"/>
  <c r="O785" i="1"/>
  <c r="N785" i="1"/>
  <c r="M785" i="1"/>
  <c r="L785" i="1"/>
  <c r="I785" i="1"/>
  <c r="AI784" i="1"/>
  <c r="AH784" i="1" s="1"/>
  <c r="Z784" i="1"/>
  <c r="Y784" i="1"/>
  <c r="X784" i="1"/>
  <c r="W784" i="1"/>
  <c r="V784" i="1"/>
  <c r="U784" i="1"/>
  <c r="T784" i="1"/>
  <c r="S784" i="1"/>
  <c r="R784" i="1"/>
  <c r="Q784" i="1"/>
  <c r="P784" i="1"/>
  <c r="O784" i="1"/>
  <c r="N784" i="1"/>
  <c r="M784" i="1"/>
  <c r="L784" i="1"/>
  <c r="I784" i="1"/>
  <c r="AI783" i="1"/>
  <c r="AH783" i="1" s="1"/>
  <c r="Z783" i="1"/>
  <c r="Y783" i="1"/>
  <c r="X783" i="1"/>
  <c r="W783" i="1"/>
  <c r="V783" i="1"/>
  <c r="U783" i="1"/>
  <c r="T783" i="1"/>
  <c r="S783" i="1"/>
  <c r="R783" i="1"/>
  <c r="Q783" i="1"/>
  <c r="P783" i="1"/>
  <c r="O783" i="1"/>
  <c r="N783" i="1"/>
  <c r="M783" i="1"/>
  <c r="L783" i="1"/>
  <c r="I783" i="1"/>
  <c r="AI782" i="1"/>
  <c r="AH782" i="1" s="1"/>
  <c r="Z782" i="1"/>
  <c r="Y782" i="1"/>
  <c r="X782" i="1"/>
  <c r="W782" i="1"/>
  <c r="V782" i="1"/>
  <c r="U782" i="1"/>
  <c r="T782" i="1"/>
  <c r="S782" i="1"/>
  <c r="R782" i="1"/>
  <c r="Q782" i="1"/>
  <c r="P782" i="1"/>
  <c r="O782" i="1"/>
  <c r="N782" i="1"/>
  <c r="M782" i="1"/>
  <c r="L782" i="1"/>
  <c r="I782" i="1"/>
  <c r="AI781" i="1"/>
  <c r="AH781" i="1" s="1"/>
  <c r="Z781" i="1"/>
  <c r="Y781" i="1"/>
  <c r="X781" i="1"/>
  <c r="W781" i="1"/>
  <c r="V781" i="1"/>
  <c r="U781" i="1"/>
  <c r="T781" i="1"/>
  <c r="S781" i="1"/>
  <c r="R781" i="1"/>
  <c r="Q781" i="1"/>
  <c r="P781" i="1"/>
  <c r="O781" i="1"/>
  <c r="N781" i="1"/>
  <c r="M781" i="1"/>
  <c r="L781" i="1"/>
  <c r="I781" i="1"/>
  <c r="AI780" i="1"/>
  <c r="AH780" i="1" s="1"/>
  <c r="Z780" i="1"/>
  <c r="Y780" i="1"/>
  <c r="X780" i="1"/>
  <c r="W780" i="1"/>
  <c r="V780" i="1"/>
  <c r="U780" i="1"/>
  <c r="T780" i="1"/>
  <c r="S780" i="1"/>
  <c r="R780" i="1"/>
  <c r="Q780" i="1"/>
  <c r="P780" i="1"/>
  <c r="O780" i="1"/>
  <c r="N780" i="1"/>
  <c r="M780" i="1"/>
  <c r="L780" i="1"/>
  <c r="I780" i="1"/>
  <c r="AI779" i="1"/>
  <c r="AH779" i="1" s="1"/>
  <c r="Z779" i="1"/>
  <c r="Y779" i="1"/>
  <c r="X779" i="1"/>
  <c r="W779" i="1"/>
  <c r="V779" i="1"/>
  <c r="U779" i="1"/>
  <c r="T779" i="1"/>
  <c r="S779" i="1"/>
  <c r="R779" i="1"/>
  <c r="Q779" i="1"/>
  <c r="P779" i="1"/>
  <c r="O779" i="1"/>
  <c r="N779" i="1"/>
  <c r="M779" i="1"/>
  <c r="L779" i="1"/>
  <c r="I779" i="1"/>
  <c r="AI778" i="1"/>
  <c r="AH778" i="1" s="1"/>
  <c r="Z778" i="1"/>
  <c r="Y778" i="1"/>
  <c r="X778" i="1"/>
  <c r="W778" i="1"/>
  <c r="V778" i="1"/>
  <c r="U778" i="1"/>
  <c r="T778" i="1"/>
  <c r="S778" i="1"/>
  <c r="R778" i="1"/>
  <c r="Q778" i="1"/>
  <c r="P778" i="1"/>
  <c r="O778" i="1"/>
  <c r="N778" i="1"/>
  <c r="M778" i="1"/>
  <c r="L778" i="1"/>
  <c r="I778" i="1"/>
  <c r="AI777" i="1"/>
  <c r="AH777" i="1" s="1"/>
  <c r="Z777" i="1"/>
  <c r="Y777" i="1"/>
  <c r="X777" i="1"/>
  <c r="W777" i="1"/>
  <c r="V777" i="1"/>
  <c r="U777" i="1"/>
  <c r="T777" i="1"/>
  <c r="S777" i="1"/>
  <c r="R777" i="1"/>
  <c r="Q777" i="1"/>
  <c r="P777" i="1"/>
  <c r="O777" i="1"/>
  <c r="N777" i="1"/>
  <c r="M777" i="1"/>
  <c r="L777" i="1"/>
  <c r="I777" i="1"/>
  <c r="AI776" i="1"/>
  <c r="AH776" i="1" s="1"/>
  <c r="Z776" i="1"/>
  <c r="Y776" i="1"/>
  <c r="X776" i="1"/>
  <c r="W776" i="1"/>
  <c r="V776" i="1"/>
  <c r="U776" i="1"/>
  <c r="T776" i="1"/>
  <c r="S776" i="1"/>
  <c r="R776" i="1"/>
  <c r="Q776" i="1"/>
  <c r="P776" i="1"/>
  <c r="O776" i="1"/>
  <c r="N776" i="1"/>
  <c r="M776" i="1"/>
  <c r="L776" i="1"/>
  <c r="I776" i="1"/>
  <c r="AI775" i="1"/>
  <c r="AH775" i="1" s="1"/>
  <c r="Z775" i="1"/>
  <c r="Y775" i="1"/>
  <c r="X775" i="1"/>
  <c r="W775" i="1"/>
  <c r="V775" i="1"/>
  <c r="U775" i="1"/>
  <c r="T775" i="1"/>
  <c r="S775" i="1"/>
  <c r="R775" i="1"/>
  <c r="Q775" i="1"/>
  <c r="P775" i="1"/>
  <c r="O775" i="1"/>
  <c r="N775" i="1"/>
  <c r="M775" i="1"/>
  <c r="L775" i="1"/>
  <c r="I775" i="1"/>
  <c r="AI774" i="1"/>
  <c r="AH774" i="1" s="1"/>
  <c r="Z774" i="1"/>
  <c r="Y774" i="1"/>
  <c r="X774" i="1"/>
  <c r="W774" i="1"/>
  <c r="V774" i="1"/>
  <c r="U774" i="1"/>
  <c r="T774" i="1"/>
  <c r="S774" i="1"/>
  <c r="R774" i="1"/>
  <c r="Q774" i="1"/>
  <c r="P774" i="1"/>
  <c r="O774" i="1"/>
  <c r="N774" i="1"/>
  <c r="M774" i="1"/>
  <c r="L774" i="1"/>
  <c r="I774" i="1"/>
  <c r="AI773" i="1"/>
  <c r="AH773" i="1" s="1"/>
  <c r="Z773" i="1"/>
  <c r="Y773" i="1"/>
  <c r="X773" i="1"/>
  <c r="W773" i="1"/>
  <c r="V773" i="1"/>
  <c r="U773" i="1"/>
  <c r="T773" i="1"/>
  <c r="S773" i="1"/>
  <c r="R773" i="1"/>
  <c r="Q773" i="1"/>
  <c r="P773" i="1"/>
  <c r="O773" i="1"/>
  <c r="N773" i="1"/>
  <c r="M773" i="1"/>
  <c r="L773" i="1"/>
  <c r="I773" i="1"/>
  <c r="AI772" i="1"/>
  <c r="AH772" i="1" s="1"/>
  <c r="Z772" i="1"/>
  <c r="Y772" i="1"/>
  <c r="X772" i="1"/>
  <c r="W772" i="1"/>
  <c r="V772" i="1"/>
  <c r="U772" i="1"/>
  <c r="T772" i="1"/>
  <c r="S772" i="1"/>
  <c r="R772" i="1"/>
  <c r="Q772" i="1"/>
  <c r="P772" i="1"/>
  <c r="O772" i="1"/>
  <c r="N772" i="1"/>
  <c r="M772" i="1"/>
  <c r="L772" i="1"/>
  <c r="I772" i="1"/>
  <c r="AI771" i="1"/>
  <c r="AH771" i="1" s="1"/>
  <c r="Z771" i="1"/>
  <c r="Y771" i="1"/>
  <c r="X771" i="1"/>
  <c r="W771" i="1"/>
  <c r="V771" i="1"/>
  <c r="U771" i="1"/>
  <c r="T771" i="1"/>
  <c r="S771" i="1"/>
  <c r="R771" i="1"/>
  <c r="Q771" i="1"/>
  <c r="P771" i="1"/>
  <c r="O771" i="1"/>
  <c r="N771" i="1"/>
  <c r="M771" i="1"/>
  <c r="L771" i="1"/>
  <c r="I771" i="1"/>
  <c r="AI770" i="1"/>
  <c r="AH770" i="1" s="1"/>
  <c r="Z770" i="1"/>
  <c r="Y770" i="1"/>
  <c r="X770" i="1"/>
  <c r="W770" i="1"/>
  <c r="V770" i="1"/>
  <c r="U770" i="1"/>
  <c r="T770" i="1"/>
  <c r="S770" i="1"/>
  <c r="R770" i="1"/>
  <c r="Q770" i="1"/>
  <c r="P770" i="1"/>
  <c r="O770" i="1"/>
  <c r="N770" i="1"/>
  <c r="M770" i="1"/>
  <c r="L770" i="1"/>
  <c r="I770" i="1"/>
  <c r="AI769" i="1"/>
  <c r="AH769" i="1" s="1"/>
  <c r="Z769" i="1"/>
  <c r="Y769" i="1"/>
  <c r="X769" i="1"/>
  <c r="W769" i="1"/>
  <c r="V769" i="1"/>
  <c r="U769" i="1"/>
  <c r="T769" i="1"/>
  <c r="S769" i="1"/>
  <c r="R769" i="1"/>
  <c r="Q769" i="1"/>
  <c r="P769" i="1"/>
  <c r="O769" i="1"/>
  <c r="N769" i="1"/>
  <c r="M769" i="1"/>
  <c r="L769" i="1"/>
  <c r="I769" i="1"/>
  <c r="AI768" i="1"/>
  <c r="AH768" i="1" s="1"/>
  <c r="Z768" i="1"/>
  <c r="Y768" i="1"/>
  <c r="X768" i="1"/>
  <c r="W768" i="1"/>
  <c r="V768" i="1"/>
  <c r="U768" i="1"/>
  <c r="T768" i="1"/>
  <c r="S768" i="1"/>
  <c r="R768" i="1"/>
  <c r="Q768" i="1"/>
  <c r="P768" i="1"/>
  <c r="O768" i="1"/>
  <c r="N768" i="1"/>
  <c r="M768" i="1"/>
  <c r="L768" i="1"/>
  <c r="I768" i="1"/>
  <c r="AI767" i="1"/>
  <c r="AH767" i="1" s="1"/>
  <c r="Z767" i="1"/>
  <c r="Y767" i="1"/>
  <c r="X767" i="1"/>
  <c r="W767" i="1"/>
  <c r="V767" i="1"/>
  <c r="U767" i="1"/>
  <c r="T767" i="1"/>
  <c r="S767" i="1"/>
  <c r="R767" i="1"/>
  <c r="Q767" i="1"/>
  <c r="P767" i="1"/>
  <c r="O767" i="1"/>
  <c r="N767" i="1"/>
  <c r="M767" i="1"/>
  <c r="L767" i="1"/>
  <c r="I767" i="1"/>
  <c r="AI766" i="1"/>
  <c r="AH766" i="1" s="1"/>
  <c r="Z766" i="1"/>
  <c r="Y766" i="1"/>
  <c r="X766" i="1"/>
  <c r="W766" i="1"/>
  <c r="V766" i="1"/>
  <c r="U766" i="1"/>
  <c r="T766" i="1"/>
  <c r="S766" i="1"/>
  <c r="R766" i="1"/>
  <c r="Q766" i="1"/>
  <c r="P766" i="1"/>
  <c r="O766" i="1"/>
  <c r="N766" i="1"/>
  <c r="M766" i="1"/>
  <c r="L766" i="1"/>
  <c r="I766" i="1"/>
  <c r="AI765" i="1"/>
  <c r="AH765" i="1" s="1"/>
  <c r="Z765" i="1"/>
  <c r="Y765" i="1"/>
  <c r="X765" i="1"/>
  <c r="W765" i="1"/>
  <c r="V765" i="1"/>
  <c r="U765" i="1"/>
  <c r="T765" i="1"/>
  <c r="S765" i="1"/>
  <c r="R765" i="1"/>
  <c r="Q765" i="1"/>
  <c r="P765" i="1"/>
  <c r="O765" i="1"/>
  <c r="N765" i="1"/>
  <c r="M765" i="1"/>
  <c r="L765" i="1"/>
  <c r="I765" i="1"/>
  <c r="AI764" i="1"/>
  <c r="AH764" i="1" s="1"/>
  <c r="Z764" i="1"/>
  <c r="Y764" i="1"/>
  <c r="X764" i="1"/>
  <c r="W764" i="1"/>
  <c r="V764" i="1"/>
  <c r="U764" i="1"/>
  <c r="T764" i="1"/>
  <c r="S764" i="1"/>
  <c r="R764" i="1"/>
  <c r="Q764" i="1"/>
  <c r="P764" i="1"/>
  <c r="O764" i="1"/>
  <c r="N764" i="1"/>
  <c r="M764" i="1"/>
  <c r="L764" i="1"/>
  <c r="I764" i="1"/>
  <c r="AI763" i="1"/>
  <c r="AH763" i="1" s="1"/>
  <c r="Z763" i="1"/>
  <c r="Y763" i="1"/>
  <c r="X763" i="1"/>
  <c r="W763" i="1"/>
  <c r="V763" i="1"/>
  <c r="U763" i="1"/>
  <c r="T763" i="1"/>
  <c r="S763" i="1"/>
  <c r="R763" i="1"/>
  <c r="Q763" i="1"/>
  <c r="P763" i="1"/>
  <c r="O763" i="1"/>
  <c r="N763" i="1"/>
  <c r="M763" i="1"/>
  <c r="L763" i="1"/>
  <c r="I763" i="1"/>
  <c r="AI762" i="1"/>
  <c r="AH762" i="1" s="1"/>
  <c r="Z762" i="1"/>
  <c r="Y762" i="1"/>
  <c r="X762" i="1"/>
  <c r="W762" i="1"/>
  <c r="V762" i="1"/>
  <c r="U762" i="1"/>
  <c r="T762" i="1"/>
  <c r="S762" i="1"/>
  <c r="R762" i="1"/>
  <c r="Q762" i="1"/>
  <c r="P762" i="1"/>
  <c r="O762" i="1"/>
  <c r="N762" i="1"/>
  <c r="M762" i="1"/>
  <c r="L762" i="1"/>
  <c r="I762" i="1"/>
  <c r="AI761" i="1"/>
  <c r="AH761" i="1" s="1"/>
  <c r="Z761" i="1"/>
  <c r="Y761" i="1"/>
  <c r="X761" i="1"/>
  <c r="W761" i="1"/>
  <c r="V761" i="1"/>
  <c r="U761" i="1"/>
  <c r="T761" i="1"/>
  <c r="S761" i="1"/>
  <c r="R761" i="1"/>
  <c r="Q761" i="1"/>
  <c r="P761" i="1"/>
  <c r="O761" i="1"/>
  <c r="N761" i="1"/>
  <c r="M761" i="1"/>
  <c r="L761" i="1"/>
  <c r="I761" i="1"/>
  <c r="AI760" i="1"/>
  <c r="AH760" i="1" s="1"/>
  <c r="Z760" i="1"/>
  <c r="Y760" i="1"/>
  <c r="X760" i="1"/>
  <c r="W760" i="1"/>
  <c r="V760" i="1"/>
  <c r="U760" i="1"/>
  <c r="T760" i="1"/>
  <c r="S760" i="1"/>
  <c r="R760" i="1"/>
  <c r="Q760" i="1"/>
  <c r="P760" i="1"/>
  <c r="O760" i="1"/>
  <c r="N760" i="1"/>
  <c r="M760" i="1"/>
  <c r="L760" i="1"/>
  <c r="I760" i="1"/>
  <c r="AI759" i="1"/>
  <c r="AH759" i="1" s="1"/>
  <c r="Z759" i="1"/>
  <c r="Y759" i="1"/>
  <c r="X759" i="1"/>
  <c r="W759" i="1"/>
  <c r="V759" i="1"/>
  <c r="U759" i="1"/>
  <c r="T759" i="1"/>
  <c r="S759" i="1"/>
  <c r="R759" i="1"/>
  <c r="Q759" i="1"/>
  <c r="P759" i="1"/>
  <c r="O759" i="1"/>
  <c r="N759" i="1"/>
  <c r="M759" i="1"/>
  <c r="L759" i="1"/>
  <c r="I759" i="1"/>
  <c r="AI758" i="1"/>
  <c r="AH758" i="1" s="1"/>
  <c r="Z758" i="1"/>
  <c r="Y758" i="1"/>
  <c r="X758" i="1"/>
  <c r="W758" i="1"/>
  <c r="V758" i="1"/>
  <c r="U758" i="1"/>
  <c r="T758" i="1"/>
  <c r="S758" i="1"/>
  <c r="R758" i="1"/>
  <c r="Q758" i="1"/>
  <c r="P758" i="1"/>
  <c r="O758" i="1"/>
  <c r="N758" i="1"/>
  <c r="M758" i="1"/>
  <c r="L758" i="1"/>
  <c r="I758" i="1"/>
  <c r="AI757" i="1"/>
  <c r="AH757" i="1" s="1"/>
  <c r="Z757" i="1"/>
  <c r="Y757" i="1"/>
  <c r="X757" i="1"/>
  <c r="W757" i="1"/>
  <c r="V757" i="1"/>
  <c r="U757" i="1"/>
  <c r="T757" i="1"/>
  <c r="S757" i="1"/>
  <c r="R757" i="1"/>
  <c r="Q757" i="1"/>
  <c r="P757" i="1"/>
  <c r="O757" i="1"/>
  <c r="N757" i="1"/>
  <c r="M757" i="1"/>
  <c r="L757" i="1"/>
  <c r="I757" i="1"/>
  <c r="AI756" i="1"/>
  <c r="AH756" i="1" s="1"/>
  <c r="Z756" i="1"/>
  <c r="Y756" i="1"/>
  <c r="X756" i="1"/>
  <c r="W756" i="1"/>
  <c r="V756" i="1"/>
  <c r="U756" i="1"/>
  <c r="T756" i="1"/>
  <c r="S756" i="1"/>
  <c r="R756" i="1"/>
  <c r="Q756" i="1"/>
  <c r="P756" i="1"/>
  <c r="O756" i="1"/>
  <c r="N756" i="1"/>
  <c r="M756" i="1"/>
  <c r="L756" i="1"/>
  <c r="I756" i="1"/>
  <c r="AI755" i="1"/>
  <c r="AH755" i="1" s="1"/>
  <c r="Z755" i="1"/>
  <c r="Y755" i="1"/>
  <c r="X755" i="1"/>
  <c r="W755" i="1"/>
  <c r="V755" i="1"/>
  <c r="U755" i="1"/>
  <c r="T755" i="1"/>
  <c r="S755" i="1"/>
  <c r="R755" i="1"/>
  <c r="Q755" i="1"/>
  <c r="P755" i="1"/>
  <c r="O755" i="1"/>
  <c r="N755" i="1"/>
  <c r="M755" i="1"/>
  <c r="L755" i="1"/>
  <c r="I755" i="1"/>
  <c r="AI754" i="1"/>
  <c r="AH754" i="1" s="1"/>
  <c r="Z754" i="1"/>
  <c r="Y754" i="1"/>
  <c r="X754" i="1"/>
  <c r="W754" i="1"/>
  <c r="V754" i="1"/>
  <c r="U754" i="1"/>
  <c r="T754" i="1"/>
  <c r="S754" i="1"/>
  <c r="R754" i="1"/>
  <c r="Q754" i="1"/>
  <c r="P754" i="1"/>
  <c r="O754" i="1"/>
  <c r="N754" i="1"/>
  <c r="M754" i="1"/>
  <c r="L754" i="1"/>
  <c r="I754" i="1"/>
  <c r="AI753" i="1"/>
  <c r="AH753" i="1" s="1"/>
  <c r="Z753" i="1"/>
  <c r="Y753" i="1"/>
  <c r="X753" i="1"/>
  <c r="W753" i="1"/>
  <c r="V753" i="1"/>
  <c r="U753" i="1"/>
  <c r="T753" i="1"/>
  <c r="S753" i="1"/>
  <c r="R753" i="1"/>
  <c r="Q753" i="1"/>
  <c r="P753" i="1"/>
  <c r="O753" i="1"/>
  <c r="N753" i="1"/>
  <c r="M753" i="1"/>
  <c r="L753" i="1"/>
  <c r="I753" i="1"/>
  <c r="AI752" i="1"/>
  <c r="AH752" i="1" s="1"/>
  <c r="Z752" i="1"/>
  <c r="Y752" i="1"/>
  <c r="X752" i="1"/>
  <c r="W752" i="1"/>
  <c r="V752" i="1"/>
  <c r="U752" i="1"/>
  <c r="T752" i="1"/>
  <c r="S752" i="1"/>
  <c r="R752" i="1"/>
  <c r="Q752" i="1"/>
  <c r="P752" i="1"/>
  <c r="O752" i="1"/>
  <c r="N752" i="1"/>
  <c r="M752" i="1"/>
  <c r="L752" i="1"/>
  <c r="I752" i="1"/>
  <c r="AI751" i="1"/>
  <c r="AH751" i="1" s="1"/>
  <c r="Z751" i="1"/>
  <c r="Y751" i="1"/>
  <c r="X751" i="1"/>
  <c r="W751" i="1"/>
  <c r="V751" i="1"/>
  <c r="U751" i="1"/>
  <c r="T751" i="1"/>
  <c r="S751" i="1"/>
  <c r="R751" i="1"/>
  <c r="Q751" i="1"/>
  <c r="P751" i="1"/>
  <c r="O751" i="1"/>
  <c r="N751" i="1"/>
  <c r="M751" i="1"/>
  <c r="L751" i="1"/>
  <c r="I751" i="1"/>
  <c r="AI750" i="1"/>
  <c r="AH750" i="1" s="1"/>
  <c r="Z750" i="1"/>
  <c r="Y750" i="1"/>
  <c r="X750" i="1"/>
  <c r="W750" i="1"/>
  <c r="V750" i="1"/>
  <c r="U750" i="1"/>
  <c r="T750" i="1"/>
  <c r="S750" i="1"/>
  <c r="R750" i="1"/>
  <c r="Q750" i="1"/>
  <c r="P750" i="1"/>
  <c r="O750" i="1"/>
  <c r="N750" i="1"/>
  <c r="M750" i="1"/>
  <c r="L750" i="1"/>
  <c r="I750" i="1"/>
  <c r="AI749" i="1"/>
  <c r="AH749" i="1" s="1"/>
  <c r="Z749" i="1"/>
  <c r="Y749" i="1"/>
  <c r="X749" i="1"/>
  <c r="W749" i="1"/>
  <c r="V749" i="1"/>
  <c r="U749" i="1"/>
  <c r="T749" i="1"/>
  <c r="S749" i="1"/>
  <c r="R749" i="1"/>
  <c r="Q749" i="1"/>
  <c r="P749" i="1"/>
  <c r="O749" i="1"/>
  <c r="N749" i="1"/>
  <c r="M749" i="1"/>
  <c r="L749" i="1"/>
  <c r="I749" i="1"/>
  <c r="AI748" i="1"/>
  <c r="AH748" i="1" s="1"/>
  <c r="Z748" i="1"/>
  <c r="Y748" i="1"/>
  <c r="X748" i="1"/>
  <c r="W748" i="1"/>
  <c r="V748" i="1"/>
  <c r="U748" i="1"/>
  <c r="T748" i="1"/>
  <c r="S748" i="1"/>
  <c r="R748" i="1"/>
  <c r="Q748" i="1"/>
  <c r="P748" i="1"/>
  <c r="O748" i="1"/>
  <c r="N748" i="1"/>
  <c r="M748" i="1"/>
  <c r="L748" i="1"/>
  <c r="I748" i="1"/>
  <c r="AI747" i="1"/>
  <c r="AH747" i="1" s="1"/>
  <c r="Z747" i="1"/>
  <c r="Y747" i="1"/>
  <c r="X747" i="1"/>
  <c r="W747" i="1"/>
  <c r="V747" i="1"/>
  <c r="U747" i="1"/>
  <c r="T747" i="1"/>
  <c r="S747" i="1"/>
  <c r="R747" i="1"/>
  <c r="Q747" i="1"/>
  <c r="P747" i="1"/>
  <c r="O747" i="1"/>
  <c r="N747" i="1"/>
  <c r="M747" i="1"/>
  <c r="L747" i="1"/>
  <c r="I747" i="1"/>
  <c r="AI746" i="1"/>
  <c r="AH746" i="1" s="1"/>
  <c r="Z746" i="1"/>
  <c r="Y746" i="1"/>
  <c r="X746" i="1"/>
  <c r="W746" i="1"/>
  <c r="V746" i="1"/>
  <c r="U746" i="1"/>
  <c r="T746" i="1"/>
  <c r="S746" i="1"/>
  <c r="R746" i="1"/>
  <c r="Q746" i="1"/>
  <c r="P746" i="1"/>
  <c r="O746" i="1"/>
  <c r="N746" i="1"/>
  <c r="M746" i="1"/>
  <c r="L746" i="1"/>
  <c r="I746" i="1"/>
  <c r="AI745" i="1"/>
  <c r="AH745" i="1" s="1"/>
  <c r="Z745" i="1"/>
  <c r="Y745" i="1"/>
  <c r="X745" i="1"/>
  <c r="W745" i="1"/>
  <c r="V745" i="1"/>
  <c r="U745" i="1"/>
  <c r="T745" i="1"/>
  <c r="S745" i="1"/>
  <c r="R745" i="1"/>
  <c r="Q745" i="1"/>
  <c r="P745" i="1"/>
  <c r="O745" i="1"/>
  <c r="N745" i="1"/>
  <c r="M745" i="1"/>
  <c r="L745" i="1"/>
  <c r="I745" i="1"/>
  <c r="AI744" i="1"/>
  <c r="AH744" i="1" s="1"/>
  <c r="Z744" i="1"/>
  <c r="Y744" i="1"/>
  <c r="X744" i="1"/>
  <c r="W744" i="1"/>
  <c r="V744" i="1"/>
  <c r="U744" i="1"/>
  <c r="T744" i="1"/>
  <c r="S744" i="1"/>
  <c r="R744" i="1"/>
  <c r="Q744" i="1"/>
  <c r="P744" i="1"/>
  <c r="O744" i="1"/>
  <c r="N744" i="1"/>
  <c r="M744" i="1"/>
  <c r="L744" i="1"/>
  <c r="I744" i="1"/>
  <c r="AI743" i="1"/>
  <c r="AH743" i="1" s="1"/>
  <c r="Z743" i="1"/>
  <c r="Y743" i="1"/>
  <c r="X743" i="1"/>
  <c r="W743" i="1"/>
  <c r="V743" i="1"/>
  <c r="U743" i="1"/>
  <c r="T743" i="1"/>
  <c r="S743" i="1"/>
  <c r="R743" i="1"/>
  <c r="Q743" i="1"/>
  <c r="P743" i="1"/>
  <c r="O743" i="1"/>
  <c r="N743" i="1"/>
  <c r="M743" i="1"/>
  <c r="L743" i="1"/>
  <c r="I743" i="1"/>
  <c r="AI742" i="1"/>
  <c r="AH742" i="1" s="1"/>
  <c r="Z742" i="1"/>
  <c r="Y742" i="1"/>
  <c r="X742" i="1"/>
  <c r="W742" i="1"/>
  <c r="V742" i="1"/>
  <c r="U742" i="1"/>
  <c r="T742" i="1"/>
  <c r="S742" i="1"/>
  <c r="R742" i="1"/>
  <c r="Q742" i="1"/>
  <c r="P742" i="1"/>
  <c r="O742" i="1"/>
  <c r="N742" i="1"/>
  <c r="M742" i="1"/>
  <c r="L742" i="1"/>
  <c r="I742" i="1"/>
  <c r="AI741" i="1"/>
  <c r="AH741" i="1" s="1"/>
  <c r="Z741" i="1"/>
  <c r="Y741" i="1"/>
  <c r="X741" i="1"/>
  <c r="W741" i="1"/>
  <c r="V741" i="1"/>
  <c r="U741" i="1"/>
  <c r="T741" i="1"/>
  <c r="S741" i="1"/>
  <c r="R741" i="1"/>
  <c r="Q741" i="1"/>
  <c r="P741" i="1"/>
  <c r="O741" i="1"/>
  <c r="N741" i="1"/>
  <c r="M741" i="1"/>
  <c r="L741" i="1"/>
  <c r="I741" i="1"/>
  <c r="AI740" i="1"/>
  <c r="AH740" i="1" s="1"/>
  <c r="Z740" i="1"/>
  <c r="Y740" i="1"/>
  <c r="X740" i="1"/>
  <c r="W740" i="1"/>
  <c r="V740" i="1"/>
  <c r="U740" i="1"/>
  <c r="T740" i="1"/>
  <c r="S740" i="1"/>
  <c r="R740" i="1"/>
  <c r="Q740" i="1"/>
  <c r="P740" i="1"/>
  <c r="O740" i="1"/>
  <c r="N740" i="1"/>
  <c r="M740" i="1"/>
  <c r="L740" i="1"/>
  <c r="I740" i="1"/>
  <c r="AI739" i="1"/>
  <c r="AH739" i="1" s="1"/>
  <c r="Z739" i="1"/>
  <c r="Y739" i="1"/>
  <c r="X739" i="1"/>
  <c r="W739" i="1"/>
  <c r="V739" i="1"/>
  <c r="U739" i="1"/>
  <c r="T739" i="1"/>
  <c r="S739" i="1"/>
  <c r="R739" i="1"/>
  <c r="Q739" i="1"/>
  <c r="P739" i="1"/>
  <c r="O739" i="1"/>
  <c r="N739" i="1"/>
  <c r="M739" i="1"/>
  <c r="L739" i="1"/>
  <c r="I739" i="1"/>
  <c r="AI738" i="1"/>
  <c r="AH738" i="1" s="1"/>
  <c r="Z738" i="1"/>
  <c r="Y738" i="1"/>
  <c r="X738" i="1"/>
  <c r="W738" i="1"/>
  <c r="V738" i="1"/>
  <c r="U738" i="1"/>
  <c r="T738" i="1"/>
  <c r="S738" i="1"/>
  <c r="R738" i="1"/>
  <c r="Q738" i="1"/>
  <c r="P738" i="1"/>
  <c r="O738" i="1"/>
  <c r="N738" i="1"/>
  <c r="M738" i="1"/>
  <c r="L738" i="1"/>
  <c r="I738" i="1"/>
  <c r="AI737" i="1"/>
  <c r="AH737" i="1" s="1"/>
  <c r="Z737" i="1"/>
  <c r="Y737" i="1"/>
  <c r="X737" i="1"/>
  <c r="W737" i="1"/>
  <c r="V737" i="1"/>
  <c r="U737" i="1"/>
  <c r="T737" i="1"/>
  <c r="S737" i="1"/>
  <c r="R737" i="1"/>
  <c r="Q737" i="1"/>
  <c r="P737" i="1"/>
  <c r="O737" i="1"/>
  <c r="N737" i="1"/>
  <c r="M737" i="1"/>
  <c r="L737" i="1"/>
  <c r="I737" i="1"/>
  <c r="AI736" i="1"/>
  <c r="AH736" i="1" s="1"/>
  <c r="Z736" i="1"/>
  <c r="Y736" i="1"/>
  <c r="X736" i="1"/>
  <c r="W736" i="1"/>
  <c r="V736" i="1"/>
  <c r="U736" i="1"/>
  <c r="T736" i="1"/>
  <c r="S736" i="1"/>
  <c r="R736" i="1"/>
  <c r="Q736" i="1"/>
  <c r="P736" i="1"/>
  <c r="O736" i="1"/>
  <c r="N736" i="1"/>
  <c r="M736" i="1"/>
  <c r="L736" i="1"/>
  <c r="I736" i="1"/>
  <c r="AI735" i="1"/>
  <c r="AH735" i="1" s="1"/>
  <c r="Z735" i="1"/>
  <c r="Y735" i="1"/>
  <c r="X735" i="1"/>
  <c r="W735" i="1"/>
  <c r="V735" i="1"/>
  <c r="U735" i="1"/>
  <c r="T735" i="1"/>
  <c r="S735" i="1"/>
  <c r="R735" i="1"/>
  <c r="Q735" i="1"/>
  <c r="P735" i="1"/>
  <c r="O735" i="1"/>
  <c r="N735" i="1"/>
  <c r="M735" i="1"/>
  <c r="L735" i="1"/>
  <c r="I735" i="1"/>
  <c r="AI734" i="1"/>
  <c r="AH734" i="1" s="1"/>
  <c r="Z734" i="1"/>
  <c r="Y734" i="1"/>
  <c r="X734" i="1"/>
  <c r="W734" i="1"/>
  <c r="V734" i="1"/>
  <c r="U734" i="1"/>
  <c r="T734" i="1"/>
  <c r="S734" i="1"/>
  <c r="R734" i="1"/>
  <c r="Q734" i="1"/>
  <c r="P734" i="1"/>
  <c r="O734" i="1"/>
  <c r="N734" i="1"/>
  <c r="M734" i="1"/>
  <c r="L734" i="1"/>
  <c r="I734" i="1"/>
  <c r="AI733" i="1"/>
  <c r="AH733" i="1" s="1"/>
  <c r="Z733" i="1"/>
  <c r="Y733" i="1"/>
  <c r="X733" i="1"/>
  <c r="W733" i="1"/>
  <c r="V733" i="1"/>
  <c r="U733" i="1"/>
  <c r="T733" i="1"/>
  <c r="S733" i="1"/>
  <c r="R733" i="1"/>
  <c r="Q733" i="1"/>
  <c r="P733" i="1"/>
  <c r="O733" i="1"/>
  <c r="N733" i="1"/>
  <c r="M733" i="1"/>
  <c r="L733" i="1"/>
  <c r="I733" i="1"/>
  <c r="AI732" i="1"/>
  <c r="AH732" i="1" s="1"/>
  <c r="Z732" i="1"/>
  <c r="Y732" i="1"/>
  <c r="X732" i="1"/>
  <c r="W732" i="1"/>
  <c r="V732" i="1"/>
  <c r="U732" i="1"/>
  <c r="T732" i="1"/>
  <c r="S732" i="1"/>
  <c r="R732" i="1"/>
  <c r="Q732" i="1"/>
  <c r="P732" i="1"/>
  <c r="O732" i="1"/>
  <c r="N732" i="1"/>
  <c r="M732" i="1"/>
  <c r="L732" i="1"/>
  <c r="I732" i="1"/>
  <c r="AI731" i="1"/>
  <c r="AH731" i="1" s="1"/>
  <c r="Z731" i="1"/>
  <c r="Y731" i="1"/>
  <c r="X731" i="1"/>
  <c r="W731" i="1"/>
  <c r="V731" i="1"/>
  <c r="U731" i="1"/>
  <c r="T731" i="1"/>
  <c r="S731" i="1"/>
  <c r="R731" i="1"/>
  <c r="Q731" i="1"/>
  <c r="P731" i="1"/>
  <c r="O731" i="1"/>
  <c r="N731" i="1"/>
  <c r="M731" i="1"/>
  <c r="L731" i="1"/>
  <c r="I731" i="1"/>
  <c r="AI730" i="1"/>
  <c r="AH730" i="1" s="1"/>
  <c r="Z730" i="1"/>
  <c r="Y730" i="1"/>
  <c r="X730" i="1"/>
  <c r="W730" i="1"/>
  <c r="V730" i="1"/>
  <c r="U730" i="1"/>
  <c r="T730" i="1"/>
  <c r="S730" i="1"/>
  <c r="R730" i="1"/>
  <c r="Q730" i="1"/>
  <c r="P730" i="1"/>
  <c r="O730" i="1"/>
  <c r="N730" i="1"/>
  <c r="M730" i="1"/>
  <c r="L730" i="1"/>
  <c r="I730" i="1"/>
  <c r="AI729" i="1"/>
  <c r="AH729" i="1" s="1"/>
  <c r="Z729" i="1"/>
  <c r="Y729" i="1"/>
  <c r="X729" i="1"/>
  <c r="W729" i="1"/>
  <c r="V729" i="1"/>
  <c r="U729" i="1"/>
  <c r="T729" i="1"/>
  <c r="S729" i="1"/>
  <c r="R729" i="1"/>
  <c r="Q729" i="1"/>
  <c r="P729" i="1"/>
  <c r="O729" i="1"/>
  <c r="N729" i="1"/>
  <c r="M729" i="1"/>
  <c r="L729" i="1"/>
  <c r="I729" i="1"/>
  <c r="AI728" i="1"/>
  <c r="AH728" i="1" s="1"/>
  <c r="Z728" i="1"/>
  <c r="Y728" i="1"/>
  <c r="X728" i="1"/>
  <c r="W728" i="1"/>
  <c r="V728" i="1"/>
  <c r="U728" i="1"/>
  <c r="T728" i="1"/>
  <c r="S728" i="1"/>
  <c r="R728" i="1"/>
  <c r="Q728" i="1"/>
  <c r="P728" i="1"/>
  <c r="O728" i="1"/>
  <c r="N728" i="1"/>
  <c r="M728" i="1"/>
  <c r="L728" i="1"/>
  <c r="I728" i="1"/>
  <c r="AI727" i="1"/>
  <c r="AH727" i="1" s="1"/>
  <c r="Z727" i="1"/>
  <c r="Y727" i="1"/>
  <c r="X727" i="1"/>
  <c r="W727" i="1"/>
  <c r="V727" i="1"/>
  <c r="U727" i="1"/>
  <c r="T727" i="1"/>
  <c r="S727" i="1"/>
  <c r="R727" i="1"/>
  <c r="Q727" i="1"/>
  <c r="P727" i="1"/>
  <c r="O727" i="1"/>
  <c r="N727" i="1"/>
  <c r="M727" i="1"/>
  <c r="L727" i="1"/>
  <c r="I727" i="1"/>
  <c r="AI726" i="1"/>
  <c r="AH726" i="1" s="1"/>
  <c r="Z726" i="1"/>
  <c r="Y726" i="1"/>
  <c r="X726" i="1"/>
  <c r="W726" i="1"/>
  <c r="V726" i="1"/>
  <c r="U726" i="1"/>
  <c r="T726" i="1"/>
  <c r="S726" i="1"/>
  <c r="R726" i="1"/>
  <c r="Q726" i="1"/>
  <c r="P726" i="1"/>
  <c r="O726" i="1"/>
  <c r="N726" i="1"/>
  <c r="M726" i="1"/>
  <c r="L726" i="1"/>
  <c r="I726" i="1"/>
  <c r="AI725" i="1"/>
  <c r="AH725" i="1" s="1"/>
  <c r="Z725" i="1"/>
  <c r="Y725" i="1"/>
  <c r="X725" i="1"/>
  <c r="W725" i="1"/>
  <c r="V725" i="1"/>
  <c r="U725" i="1"/>
  <c r="T725" i="1"/>
  <c r="S725" i="1"/>
  <c r="R725" i="1"/>
  <c r="Q725" i="1"/>
  <c r="P725" i="1"/>
  <c r="O725" i="1"/>
  <c r="N725" i="1"/>
  <c r="M725" i="1"/>
  <c r="L725" i="1"/>
  <c r="I725" i="1"/>
  <c r="AI724" i="1"/>
  <c r="AH724" i="1" s="1"/>
  <c r="Z724" i="1"/>
  <c r="Y724" i="1"/>
  <c r="X724" i="1"/>
  <c r="W724" i="1"/>
  <c r="V724" i="1"/>
  <c r="U724" i="1"/>
  <c r="T724" i="1"/>
  <c r="S724" i="1"/>
  <c r="R724" i="1"/>
  <c r="Q724" i="1"/>
  <c r="P724" i="1"/>
  <c r="O724" i="1"/>
  <c r="N724" i="1"/>
  <c r="M724" i="1"/>
  <c r="L724" i="1"/>
  <c r="I724" i="1"/>
  <c r="AI723" i="1"/>
  <c r="AH723" i="1" s="1"/>
  <c r="Z723" i="1"/>
  <c r="Y723" i="1"/>
  <c r="X723" i="1"/>
  <c r="W723" i="1"/>
  <c r="V723" i="1"/>
  <c r="U723" i="1"/>
  <c r="T723" i="1"/>
  <c r="S723" i="1"/>
  <c r="R723" i="1"/>
  <c r="Q723" i="1"/>
  <c r="P723" i="1"/>
  <c r="O723" i="1"/>
  <c r="N723" i="1"/>
  <c r="M723" i="1"/>
  <c r="L723" i="1"/>
  <c r="I723" i="1"/>
  <c r="AI722" i="1"/>
  <c r="AH722" i="1" s="1"/>
  <c r="Z722" i="1"/>
  <c r="Y722" i="1"/>
  <c r="X722" i="1"/>
  <c r="W722" i="1"/>
  <c r="V722" i="1"/>
  <c r="U722" i="1"/>
  <c r="T722" i="1"/>
  <c r="S722" i="1"/>
  <c r="R722" i="1"/>
  <c r="Q722" i="1"/>
  <c r="P722" i="1"/>
  <c r="O722" i="1"/>
  <c r="N722" i="1"/>
  <c r="M722" i="1"/>
  <c r="L722" i="1"/>
  <c r="I722" i="1"/>
  <c r="AI721" i="1"/>
  <c r="AH721" i="1" s="1"/>
  <c r="Z721" i="1"/>
  <c r="Y721" i="1"/>
  <c r="X721" i="1"/>
  <c r="W721" i="1"/>
  <c r="V721" i="1"/>
  <c r="U721" i="1"/>
  <c r="T721" i="1"/>
  <c r="S721" i="1"/>
  <c r="R721" i="1"/>
  <c r="Q721" i="1"/>
  <c r="P721" i="1"/>
  <c r="O721" i="1"/>
  <c r="N721" i="1"/>
  <c r="M721" i="1"/>
  <c r="L721" i="1"/>
  <c r="I721" i="1"/>
  <c r="AI720" i="1"/>
  <c r="AH720" i="1" s="1"/>
  <c r="Z720" i="1"/>
  <c r="Y720" i="1"/>
  <c r="X720" i="1"/>
  <c r="W720" i="1"/>
  <c r="V720" i="1"/>
  <c r="U720" i="1"/>
  <c r="T720" i="1"/>
  <c r="S720" i="1"/>
  <c r="R720" i="1"/>
  <c r="Q720" i="1"/>
  <c r="P720" i="1"/>
  <c r="O720" i="1"/>
  <c r="N720" i="1"/>
  <c r="M720" i="1"/>
  <c r="L720" i="1"/>
  <c r="I720" i="1"/>
  <c r="AI719" i="1"/>
  <c r="AH719" i="1" s="1"/>
  <c r="Z719" i="1"/>
  <c r="Y719" i="1"/>
  <c r="X719" i="1"/>
  <c r="W719" i="1"/>
  <c r="V719" i="1"/>
  <c r="U719" i="1"/>
  <c r="T719" i="1"/>
  <c r="S719" i="1"/>
  <c r="R719" i="1"/>
  <c r="Q719" i="1"/>
  <c r="P719" i="1"/>
  <c r="O719" i="1"/>
  <c r="N719" i="1"/>
  <c r="M719" i="1"/>
  <c r="L719" i="1"/>
  <c r="I719" i="1"/>
  <c r="AI718" i="1"/>
  <c r="AH718" i="1" s="1"/>
  <c r="Z718" i="1"/>
  <c r="Y718" i="1"/>
  <c r="X718" i="1"/>
  <c r="W718" i="1"/>
  <c r="V718" i="1"/>
  <c r="U718" i="1"/>
  <c r="T718" i="1"/>
  <c r="S718" i="1"/>
  <c r="R718" i="1"/>
  <c r="Q718" i="1"/>
  <c r="P718" i="1"/>
  <c r="O718" i="1"/>
  <c r="N718" i="1"/>
  <c r="M718" i="1"/>
  <c r="L718" i="1"/>
  <c r="I718" i="1"/>
  <c r="AI717" i="1"/>
  <c r="AH717" i="1" s="1"/>
  <c r="Z717" i="1"/>
  <c r="Y717" i="1"/>
  <c r="X717" i="1"/>
  <c r="W717" i="1"/>
  <c r="V717" i="1"/>
  <c r="U717" i="1"/>
  <c r="T717" i="1"/>
  <c r="S717" i="1"/>
  <c r="R717" i="1"/>
  <c r="Q717" i="1"/>
  <c r="P717" i="1"/>
  <c r="O717" i="1"/>
  <c r="N717" i="1"/>
  <c r="M717" i="1"/>
  <c r="L717" i="1"/>
  <c r="I717" i="1"/>
  <c r="AI716" i="1"/>
  <c r="AH716" i="1" s="1"/>
  <c r="Z716" i="1"/>
  <c r="Y716" i="1"/>
  <c r="X716" i="1"/>
  <c r="W716" i="1"/>
  <c r="V716" i="1"/>
  <c r="U716" i="1"/>
  <c r="T716" i="1"/>
  <c r="S716" i="1"/>
  <c r="R716" i="1"/>
  <c r="Q716" i="1"/>
  <c r="P716" i="1"/>
  <c r="O716" i="1"/>
  <c r="N716" i="1"/>
  <c r="M716" i="1"/>
  <c r="L716" i="1"/>
  <c r="I716" i="1"/>
  <c r="AI715" i="1"/>
  <c r="AH715" i="1" s="1"/>
  <c r="Z715" i="1"/>
  <c r="Y715" i="1"/>
  <c r="X715" i="1"/>
  <c r="W715" i="1"/>
  <c r="V715" i="1"/>
  <c r="U715" i="1"/>
  <c r="T715" i="1"/>
  <c r="S715" i="1"/>
  <c r="R715" i="1"/>
  <c r="Q715" i="1"/>
  <c r="P715" i="1"/>
  <c r="O715" i="1"/>
  <c r="N715" i="1"/>
  <c r="M715" i="1"/>
  <c r="L715" i="1"/>
  <c r="I715" i="1"/>
  <c r="AI714" i="1"/>
  <c r="AH714" i="1" s="1"/>
  <c r="Z714" i="1"/>
  <c r="Y714" i="1"/>
  <c r="X714" i="1"/>
  <c r="W714" i="1"/>
  <c r="V714" i="1"/>
  <c r="U714" i="1"/>
  <c r="T714" i="1"/>
  <c r="S714" i="1"/>
  <c r="R714" i="1"/>
  <c r="Q714" i="1"/>
  <c r="P714" i="1"/>
  <c r="O714" i="1"/>
  <c r="N714" i="1"/>
  <c r="M714" i="1"/>
  <c r="L714" i="1"/>
  <c r="I714" i="1"/>
  <c r="AI713" i="1"/>
  <c r="AH713" i="1" s="1"/>
  <c r="Z713" i="1"/>
  <c r="Y713" i="1"/>
  <c r="X713" i="1"/>
  <c r="W713" i="1"/>
  <c r="V713" i="1"/>
  <c r="U713" i="1"/>
  <c r="T713" i="1"/>
  <c r="S713" i="1"/>
  <c r="R713" i="1"/>
  <c r="Q713" i="1"/>
  <c r="P713" i="1"/>
  <c r="O713" i="1"/>
  <c r="N713" i="1"/>
  <c r="M713" i="1"/>
  <c r="L713" i="1"/>
  <c r="I713" i="1"/>
  <c r="AI712" i="1"/>
  <c r="AH712" i="1" s="1"/>
  <c r="Z712" i="1"/>
  <c r="Y712" i="1"/>
  <c r="X712" i="1"/>
  <c r="W712" i="1"/>
  <c r="V712" i="1"/>
  <c r="U712" i="1"/>
  <c r="T712" i="1"/>
  <c r="S712" i="1"/>
  <c r="R712" i="1"/>
  <c r="Q712" i="1"/>
  <c r="P712" i="1"/>
  <c r="O712" i="1"/>
  <c r="N712" i="1"/>
  <c r="M712" i="1"/>
  <c r="L712" i="1"/>
  <c r="I712" i="1"/>
  <c r="AI711" i="1"/>
  <c r="AH711" i="1" s="1"/>
  <c r="Z711" i="1"/>
  <c r="Y711" i="1"/>
  <c r="X711" i="1"/>
  <c r="W711" i="1"/>
  <c r="V711" i="1"/>
  <c r="U711" i="1"/>
  <c r="T711" i="1"/>
  <c r="S711" i="1"/>
  <c r="R711" i="1"/>
  <c r="Q711" i="1"/>
  <c r="P711" i="1"/>
  <c r="O711" i="1"/>
  <c r="N711" i="1"/>
  <c r="M711" i="1"/>
  <c r="L711" i="1"/>
  <c r="I711" i="1"/>
  <c r="AI710" i="1"/>
  <c r="AH710" i="1" s="1"/>
  <c r="Z710" i="1"/>
  <c r="Y710" i="1"/>
  <c r="X710" i="1"/>
  <c r="W710" i="1"/>
  <c r="V710" i="1"/>
  <c r="U710" i="1"/>
  <c r="T710" i="1"/>
  <c r="S710" i="1"/>
  <c r="R710" i="1"/>
  <c r="Q710" i="1"/>
  <c r="P710" i="1"/>
  <c r="O710" i="1"/>
  <c r="N710" i="1"/>
  <c r="M710" i="1"/>
  <c r="L710" i="1"/>
  <c r="I710" i="1"/>
  <c r="AI709" i="1"/>
  <c r="AH709" i="1" s="1"/>
  <c r="Z709" i="1"/>
  <c r="Y709" i="1"/>
  <c r="X709" i="1"/>
  <c r="W709" i="1"/>
  <c r="V709" i="1"/>
  <c r="U709" i="1"/>
  <c r="T709" i="1"/>
  <c r="S709" i="1"/>
  <c r="R709" i="1"/>
  <c r="Q709" i="1"/>
  <c r="P709" i="1"/>
  <c r="O709" i="1"/>
  <c r="N709" i="1"/>
  <c r="M709" i="1"/>
  <c r="L709" i="1"/>
  <c r="I709" i="1"/>
  <c r="AI708" i="1"/>
  <c r="AH708" i="1" s="1"/>
  <c r="Z708" i="1"/>
  <c r="Y708" i="1"/>
  <c r="X708" i="1"/>
  <c r="W708" i="1"/>
  <c r="V708" i="1"/>
  <c r="U708" i="1"/>
  <c r="T708" i="1"/>
  <c r="S708" i="1"/>
  <c r="R708" i="1"/>
  <c r="Q708" i="1"/>
  <c r="P708" i="1"/>
  <c r="O708" i="1"/>
  <c r="N708" i="1"/>
  <c r="M708" i="1"/>
  <c r="L708" i="1"/>
  <c r="I708" i="1"/>
  <c r="AI707" i="1"/>
  <c r="AH707" i="1" s="1"/>
  <c r="Z707" i="1"/>
  <c r="Y707" i="1"/>
  <c r="X707" i="1"/>
  <c r="W707" i="1"/>
  <c r="V707" i="1"/>
  <c r="U707" i="1"/>
  <c r="T707" i="1"/>
  <c r="S707" i="1"/>
  <c r="R707" i="1"/>
  <c r="Q707" i="1"/>
  <c r="P707" i="1"/>
  <c r="O707" i="1"/>
  <c r="N707" i="1"/>
  <c r="M707" i="1"/>
  <c r="L707" i="1"/>
  <c r="I707" i="1"/>
  <c r="AI706" i="1"/>
  <c r="AH706" i="1" s="1"/>
  <c r="Z706" i="1"/>
  <c r="Y706" i="1"/>
  <c r="X706" i="1"/>
  <c r="W706" i="1"/>
  <c r="V706" i="1"/>
  <c r="U706" i="1"/>
  <c r="T706" i="1"/>
  <c r="S706" i="1"/>
  <c r="R706" i="1"/>
  <c r="Q706" i="1"/>
  <c r="P706" i="1"/>
  <c r="O706" i="1"/>
  <c r="N706" i="1"/>
  <c r="M706" i="1"/>
  <c r="L706" i="1"/>
  <c r="I706" i="1"/>
  <c r="AI705" i="1"/>
  <c r="AH705" i="1" s="1"/>
  <c r="Z705" i="1"/>
  <c r="Y705" i="1"/>
  <c r="X705" i="1"/>
  <c r="W705" i="1"/>
  <c r="V705" i="1"/>
  <c r="U705" i="1"/>
  <c r="T705" i="1"/>
  <c r="S705" i="1"/>
  <c r="R705" i="1"/>
  <c r="Q705" i="1"/>
  <c r="P705" i="1"/>
  <c r="O705" i="1"/>
  <c r="N705" i="1"/>
  <c r="M705" i="1"/>
  <c r="L705" i="1"/>
  <c r="I705" i="1"/>
  <c r="AI704" i="1"/>
  <c r="AH704" i="1" s="1"/>
  <c r="Z704" i="1"/>
  <c r="Y704" i="1"/>
  <c r="X704" i="1"/>
  <c r="W704" i="1"/>
  <c r="V704" i="1"/>
  <c r="U704" i="1"/>
  <c r="T704" i="1"/>
  <c r="S704" i="1"/>
  <c r="R704" i="1"/>
  <c r="Q704" i="1"/>
  <c r="P704" i="1"/>
  <c r="O704" i="1"/>
  <c r="N704" i="1"/>
  <c r="M704" i="1"/>
  <c r="L704" i="1"/>
  <c r="I704" i="1"/>
  <c r="AI703" i="1"/>
  <c r="AH703" i="1" s="1"/>
  <c r="Z703" i="1"/>
  <c r="Y703" i="1"/>
  <c r="X703" i="1"/>
  <c r="W703" i="1"/>
  <c r="V703" i="1"/>
  <c r="U703" i="1"/>
  <c r="T703" i="1"/>
  <c r="S703" i="1"/>
  <c r="R703" i="1"/>
  <c r="Q703" i="1"/>
  <c r="P703" i="1"/>
  <c r="O703" i="1"/>
  <c r="N703" i="1"/>
  <c r="M703" i="1"/>
  <c r="L703" i="1"/>
  <c r="I703" i="1"/>
  <c r="AI702" i="1"/>
  <c r="AH702" i="1" s="1"/>
  <c r="Z702" i="1"/>
  <c r="Y702" i="1"/>
  <c r="X702" i="1"/>
  <c r="W702" i="1"/>
  <c r="V702" i="1"/>
  <c r="U702" i="1"/>
  <c r="T702" i="1"/>
  <c r="S702" i="1"/>
  <c r="R702" i="1"/>
  <c r="Q702" i="1"/>
  <c r="P702" i="1"/>
  <c r="O702" i="1"/>
  <c r="N702" i="1"/>
  <c r="M702" i="1"/>
  <c r="L702" i="1"/>
  <c r="I702" i="1"/>
  <c r="AI701" i="1"/>
  <c r="AH701" i="1" s="1"/>
  <c r="Z701" i="1"/>
  <c r="Y701" i="1"/>
  <c r="X701" i="1"/>
  <c r="W701" i="1"/>
  <c r="V701" i="1"/>
  <c r="U701" i="1"/>
  <c r="T701" i="1"/>
  <c r="S701" i="1"/>
  <c r="R701" i="1"/>
  <c r="Q701" i="1"/>
  <c r="P701" i="1"/>
  <c r="O701" i="1"/>
  <c r="N701" i="1"/>
  <c r="M701" i="1"/>
  <c r="L701" i="1"/>
  <c r="I701" i="1"/>
  <c r="AI700" i="1"/>
  <c r="AH700" i="1" s="1"/>
  <c r="Z700" i="1"/>
  <c r="Y700" i="1"/>
  <c r="X700" i="1"/>
  <c r="W700" i="1"/>
  <c r="V700" i="1"/>
  <c r="U700" i="1"/>
  <c r="T700" i="1"/>
  <c r="S700" i="1"/>
  <c r="R700" i="1"/>
  <c r="Q700" i="1"/>
  <c r="P700" i="1"/>
  <c r="O700" i="1"/>
  <c r="N700" i="1"/>
  <c r="M700" i="1"/>
  <c r="L700" i="1"/>
  <c r="I700" i="1"/>
  <c r="AI699" i="1"/>
  <c r="AH699" i="1" s="1"/>
  <c r="Z699" i="1"/>
  <c r="Y699" i="1"/>
  <c r="X699" i="1"/>
  <c r="W699" i="1"/>
  <c r="V699" i="1"/>
  <c r="U699" i="1"/>
  <c r="T699" i="1"/>
  <c r="S699" i="1"/>
  <c r="R699" i="1"/>
  <c r="Q699" i="1"/>
  <c r="P699" i="1"/>
  <c r="O699" i="1"/>
  <c r="N699" i="1"/>
  <c r="M699" i="1"/>
  <c r="L699" i="1"/>
  <c r="I699" i="1"/>
  <c r="AI698" i="1"/>
  <c r="AH698" i="1" s="1"/>
  <c r="Z698" i="1"/>
  <c r="Y698" i="1"/>
  <c r="X698" i="1"/>
  <c r="W698" i="1"/>
  <c r="V698" i="1"/>
  <c r="U698" i="1"/>
  <c r="T698" i="1"/>
  <c r="S698" i="1"/>
  <c r="R698" i="1"/>
  <c r="Q698" i="1"/>
  <c r="P698" i="1"/>
  <c r="O698" i="1"/>
  <c r="N698" i="1"/>
  <c r="M698" i="1"/>
  <c r="L698" i="1"/>
  <c r="I698" i="1"/>
  <c r="AI697" i="1"/>
  <c r="AH697" i="1" s="1"/>
  <c r="Z697" i="1"/>
  <c r="Y697" i="1"/>
  <c r="X697" i="1"/>
  <c r="W697" i="1"/>
  <c r="V697" i="1"/>
  <c r="U697" i="1"/>
  <c r="T697" i="1"/>
  <c r="S697" i="1"/>
  <c r="R697" i="1"/>
  <c r="Q697" i="1"/>
  <c r="P697" i="1"/>
  <c r="O697" i="1"/>
  <c r="N697" i="1"/>
  <c r="M697" i="1"/>
  <c r="L697" i="1"/>
  <c r="I697" i="1"/>
  <c r="AI696" i="1"/>
  <c r="AH696" i="1" s="1"/>
  <c r="Z696" i="1"/>
  <c r="Y696" i="1"/>
  <c r="X696" i="1"/>
  <c r="W696" i="1"/>
  <c r="V696" i="1"/>
  <c r="U696" i="1"/>
  <c r="T696" i="1"/>
  <c r="S696" i="1"/>
  <c r="R696" i="1"/>
  <c r="Q696" i="1"/>
  <c r="P696" i="1"/>
  <c r="O696" i="1"/>
  <c r="N696" i="1"/>
  <c r="M696" i="1"/>
  <c r="L696" i="1"/>
  <c r="I696" i="1"/>
  <c r="AI695" i="1"/>
  <c r="AH695" i="1" s="1"/>
  <c r="Z695" i="1"/>
  <c r="Y695" i="1"/>
  <c r="X695" i="1"/>
  <c r="W695" i="1"/>
  <c r="V695" i="1"/>
  <c r="U695" i="1"/>
  <c r="T695" i="1"/>
  <c r="S695" i="1"/>
  <c r="R695" i="1"/>
  <c r="Q695" i="1"/>
  <c r="P695" i="1"/>
  <c r="O695" i="1"/>
  <c r="N695" i="1"/>
  <c r="M695" i="1"/>
  <c r="L695" i="1"/>
  <c r="I695" i="1"/>
  <c r="AI694" i="1"/>
  <c r="AH694" i="1" s="1"/>
  <c r="Z694" i="1"/>
  <c r="Y694" i="1"/>
  <c r="X694" i="1"/>
  <c r="W694" i="1"/>
  <c r="V694" i="1"/>
  <c r="U694" i="1"/>
  <c r="T694" i="1"/>
  <c r="S694" i="1"/>
  <c r="R694" i="1"/>
  <c r="Q694" i="1"/>
  <c r="P694" i="1"/>
  <c r="O694" i="1"/>
  <c r="N694" i="1"/>
  <c r="M694" i="1"/>
  <c r="L694" i="1"/>
  <c r="I694" i="1"/>
  <c r="AI693" i="1"/>
  <c r="AH693" i="1" s="1"/>
  <c r="Z693" i="1"/>
  <c r="Y693" i="1"/>
  <c r="X693" i="1"/>
  <c r="W693" i="1"/>
  <c r="V693" i="1"/>
  <c r="U693" i="1"/>
  <c r="T693" i="1"/>
  <c r="S693" i="1"/>
  <c r="R693" i="1"/>
  <c r="Q693" i="1"/>
  <c r="P693" i="1"/>
  <c r="O693" i="1"/>
  <c r="N693" i="1"/>
  <c r="M693" i="1"/>
  <c r="L693" i="1"/>
  <c r="I693" i="1"/>
  <c r="AI692" i="1"/>
  <c r="AH692" i="1" s="1"/>
  <c r="Z692" i="1"/>
  <c r="Y692" i="1"/>
  <c r="X692" i="1"/>
  <c r="W692" i="1"/>
  <c r="V692" i="1"/>
  <c r="U692" i="1"/>
  <c r="T692" i="1"/>
  <c r="S692" i="1"/>
  <c r="R692" i="1"/>
  <c r="Q692" i="1"/>
  <c r="P692" i="1"/>
  <c r="O692" i="1"/>
  <c r="N692" i="1"/>
  <c r="M692" i="1"/>
  <c r="L692" i="1"/>
  <c r="I692" i="1"/>
  <c r="AI691" i="1"/>
  <c r="AH691" i="1" s="1"/>
  <c r="Z691" i="1"/>
  <c r="Y691" i="1"/>
  <c r="X691" i="1"/>
  <c r="W691" i="1"/>
  <c r="V691" i="1"/>
  <c r="U691" i="1"/>
  <c r="T691" i="1"/>
  <c r="S691" i="1"/>
  <c r="R691" i="1"/>
  <c r="Q691" i="1"/>
  <c r="P691" i="1"/>
  <c r="O691" i="1"/>
  <c r="N691" i="1"/>
  <c r="M691" i="1"/>
  <c r="L691" i="1"/>
  <c r="I691" i="1"/>
  <c r="AI690" i="1"/>
  <c r="AH690" i="1" s="1"/>
  <c r="Z690" i="1"/>
  <c r="Y690" i="1"/>
  <c r="X690" i="1"/>
  <c r="W690" i="1"/>
  <c r="V690" i="1"/>
  <c r="U690" i="1"/>
  <c r="T690" i="1"/>
  <c r="S690" i="1"/>
  <c r="R690" i="1"/>
  <c r="Q690" i="1"/>
  <c r="P690" i="1"/>
  <c r="O690" i="1"/>
  <c r="N690" i="1"/>
  <c r="M690" i="1"/>
  <c r="L690" i="1"/>
  <c r="I690" i="1"/>
  <c r="AI689" i="1"/>
  <c r="AH689" i="1" s="1"/>
  <c r="Z689" i="1"/>
  <c r="Y689" i="1"/>
  <c r="X689" i="1"/>
  <c r="W689" i="1"/>
  <c r="V689" i="1"/>
  <c r="U689" i="1"/>
  <c r="T689" i="1"/>
  <c r="S689" i="1"/>
  <c r="R689" i="1"/>
  <c r="Q689" i="1"/>
  <c r="P689" i="1"/>
  <c r="O689" i="1"/>
  <c r="N689" i="1"/>
  <c r="M689" i="1"/>
  <c r="L689" i="1"/>
  <c r="I689" i="1"/>
  <c r="AI688" i="1"/>
  <c r="AH688" i="1" s="1"/>
  <c r="Z688" i="1"/>
  <c r="Y688" i="1"/>
  <c r="X688" i="1"/>
  <c r="W688" i="1"/>
  <c r="V688" i="1"/>
  <c r="U688" i="1"/>
  <c r="T688" i="1"/>
  <c r="S688" i="1"/>
  <c r="R688" i="1"/>
  <c r="Q688" i="1"/>
  <c r="P688" i="1"/>
  <c r="O688" i="1"/>
  <c r="N688" i="1"/>
  <c r="M688" i="1"/>
  <c r="L688" i="1"/>
  <c r="I688" i="1"/>
  <c r="AI687" i="1"/>
  <c r="AH687" i="1" s="1"/>
  <c r="Z687" i="1"/>
  <c r="Y687" i="1"/>
  <c r="X687" i="1"/>
  <c r="W687" i="1"/>
  <c r="V687" i="1"/>
  <c r="U687" i="1"/>
  <c r="T687" i="1"/>
  <c r="S687" i="1"/>
  <c r="R687" i="1"/>
  <c r="Q687" i="1"/>
  <c r="P687" i="1"/>
  <c r="O687" i="1"/>
  <c r="N687" i="1"/>
  <c r="M687" i="1"/>
  <c r="L687" i="1"/>
  <c r="I687" i="1"/>
  <c r="AI686" i="1"/>
  <c r="AH686" i="1" s="1"/>
  <c r="Z686" i="1"/>
  <c r="Y686" i="1"/>
  <c r="X686" i="1"/>
  <c r="W686" i="1"/>
  <c r="V686" i="1"/>
  <c r="U686" i="1"/>
  <c r="T686" i="1"/>
  <c r="S686" i="1"/>
  <c r="R686" i="1"/>
  <c r="Q686" i="1"/>
  <c r="P686" i="1"/>
  <c r="O686" i="1"/>
  <c r="N686" i="1"/>
  <c r="M686" i="1"/>
  <c r="L686" i="1"/>
  <c r="I686" i="1"/>
  <c r="AI685" i="1"/>
  <c r="AH685" i="1" s="1"/>
  <c r="Z685" i="1"/>
  <c r="Y685" i="1"/>
  <c r="X685" i="1"/>
  <c r="W685" i="1"/>
  <c r="V685" i="1"/>
  <c r="U685" i="1"/>
  <c r="T685" i="1"/>
  <c r="S685" i="1"/>
  <c r="R685" i="1"/>
  <c r="Q685" i="1"/>
  <c r="P685" i="1"/>
  <c r="O685" i="1"/>
  <c r="N685" i="1"/>
  <c r="M685" i="1"/>
  <c r="L685" i="1"/>
  <c r="I685" i="1"/>
  <c r="AI684" i="1"/>
  <c r="AH684" i="1" s="1"/>
  <c r="Z684" i="1"/>
  <c r="Y684" i="1"/>
  <c r="X684" i="1"/>
  <c r="W684" i="1"/>
  <c r="V684" i="1"/>
  <c r="U684" i="1"/>
  <c r="T684" i="1"/>
  <c r="S684" i="1"/>
  <c r="R684" i="1"/>
  <c r="Q684" i="1"/>
  <c r="P684" i="1"/>
  <c r="O684" i="1"/>
  <c r="N684" i="1"/>
  <c r="M684" i="1"/>
  <c r="L684" i="1"/>
  <c r="I684" i="1"/>
  <c r="AI683" i="1"/>
  <c r="AH683" i="1" s="1"/>
  <c r="Z683" i="1"/>
  <c r="Y683" i="1"/>
  <c r="X683" i="1"/>
  <c r="W683" i="1"/>
  <c r="V683" i="1"/>
  <c r="U683" i="1"/>
  <c r="T683" i="1"/>
  <c r="S683" i="1"/>
  <c r="R683" i="1"/>
  <c r="Q683" i="1"/>
  <c r="P683" i="1"/>
  <c r="O683" i="1"/>
  <c r="N683" i="1"/>
  <c r="M683" i="1"/>
  <c r="L683" i="1"/>
  <c r="I683" i="1"/>
  <c r="AI682" i="1"/>
  <c r="AH682" i="1" s="1"/>
  <c r="Z682" i="1"/>
  <c r="Y682" i="1"/>
  <c r="X682" i="1"/>
  <c r="W682" i="1"/>
  <c r="V682" i="1"/>
  <c r="U682" i="1"/>
  <c r="T682" i="1"/>
  <c r="S682" i="1"/>
  <c r="R682" i="1"/>
  <c r="Q682" i="1"/>
  <c r="P682" i="1"/>
  <c r="O682" i="1"/>
  <c r="N682" i="1"/>
  <c r="M682" i="1"/>
  <c r="L682" i="1"/>
  <c r="I682" i="1"/>
  <c r="AI681" i="1"/>
  <c r="AH681" i="1" s="1"/>
  <c r="Z681" i="1"/>
  <c r="Y681" i="1"/>
  <c r="X681" i="1"/>
  <c r="W681" i="1"/>
  <c r="V681" i="1"/>
  <c r="U681" i="1"/>
  <c r="T681" i="1"/>
  <c r="S681" i="1"/>
  <c r="R681" i="1"/>
  <c r="Q681" i="1"/>
  <c r="P681" i="1"/>
  <c r="O681" i="1"/>
  <c r="N681" i="1"/>
  <c r="M681" i="1"/>
  <c r="L681" i="1"/>
  <c r="I681" i="1"/>
  <c r="AI680" i="1"/>
  <c r="AH680" i="1" s="1"/>
  <c r="Z680" i="1"/>
  <c r="Y680" i="1"/>
  <c r="X680" i="1"/>
  <c r="W680" i="1"/>
  <c r="V680" i="1"/>
  <c r="U680" i="1"/>
  <c r="T680" i="1"/>
  <c r="S680" i="1"/>
  <c r="R680" i="1"/>
  <c r="Q680" i="1"/>
  <c r="P680" i="1"/>
  <c r="O680" i="1"/>
  <c r="N680" i="1"/>
  <c r="M680" i="1"/>
  <c r="L680" i="1"/>
  <c r="I680" i="1"/>
  <c r="AI679" i="1"/>
  <c r="AH679" i="1" s="1"/>
  <c r="Z679" i="1"/>
  <c r="Y679" i="1"/>
  <c r="X679" i="1"/>
  <c r="W679" i="1"/>
  <c r="V679" i="1"/>
  <c r="U679" i="1"/>
  <c r="T679" i="1"/>
  <c r="S679" i="1"/>
  <c r="R679" i="1"/>
  <c r="Q679" i="1"/>
  <c r="P679" i="1"/>
  <c r="O679" i="1"/>
  <c r="N679" i="1"/>
  <c r="M679" i="1"/>
  <c r="L679" i="1"/>
  <c r="I679" i="1"/>
  <c r="AI678" i="1"/>
  <c r="AH678" i="1" s="1"/>
  <c r="Z678" i="1"/>
  <c r="Y678" i="1"/>
  <c r="X678" i="1"/>
  <c r="W678" i="1"/>
  <c r="V678" i="1"/>
  <c r="U678" i="1"/>
  <c r="T678" i="1"/>
  <c r="S678" i="1"/>
  <c r="R678" i="1"/>
  <c r="Q678" i="1"/>
  <c r="P678" i="1"/>
  <c r="O678" i="1"/>
  <c r="N678" i="1"/>
  <c r="M678" i="1"/>
  <c r="L678" i="1"/>
  <c r="I678" i="1"/>
  <c r="AI677" i="1"/>
  <c r="AH677" i="1" s="1"/>
  <c r="Z677" i="1"/>
  <c r="Y677" i="1"/>
  <c r="X677" i="1"/>
  <c r="W677" i="1"/>
  <c r="V677" i="1"/>
  <c r="U677" i="1"/>
  <c r="T677" i="1"/>
  <c r="S677" i="1"/>
  <c r="R677" i="1"/>
  <c r="Q677" i="1"/>
  <c r="P677" i="1"/>
  <c r="O677" i="1"/>
  <c r="N677" i="1"/>
  <c r="M677" i="1"/>
  <c r="L677" i="1"/>
  <c r="I677" i="1"/>
  <c r="AI676" i="1"/>
  <c r="AH676" i="1" s="1"/>
  <c r="Z676" i="1"/>
  <c r="Y676" i="1"/>
  <c r="X676" i="1"/>
  <c r="W676" i="1"/>
  <c r="V676" i="1"/>
  <c r="U676" i="1"/>
  <c r="T676" i="1"/>
  <c r="S676" i="1"/>
  <c r="R676" i="1"/>
  <c r="Q676" i="1"/>
  <c r="P676" i="1"/>
  <c r="O676" i="1"/>
  <c r="N676" i="1"/>
  <c r="M676" i="1"/>
  <c r="L676" i="1"/>
  <c r="I676" i="1"/>
  <c r="AI675" i="1"/>
  <c r="AH675" i="1" s="1"/>
  <c r="Z675" i="1"/>
  <c r="Y675" i="1"/>
  <c r="X675" i="1"/>
  <c r="W675" i="1"/>
  <c r="V675" i="1"/>
  <c r="U675" i="1"/>
  <c r="T675" i="1"/>
  <c r="S675" i="1"/>
  <c r="R675" i="1"/>
  <c r="Q675" i="1"/>
  <c r="P675" i="1"/>
  <c r="O675" i="1"/>
  <c r="N675" i="1"/>
  <c r="M675" i="1"/>
  <c r="L675" i="1"/>
  <c r="I675" i="1"/>
  <c r="AI674" i="1"/>
  <c r="AH674" i="1" s="1"/>
  <c r="Z674" i="1"/>
  <c r="Y674" i="1"/>
  <c r="X674" i="1"/>
  <c r="W674" i="1"/>
  <c r="V674" i="1"/>
  <c r="U674" i="1"/>
  <c r="T674" i="1"/>
  <c r="S674" i="1"/>
  <c r="R674" i="1"/>
  <c r="Q674" i="1"/>
  <c r="P674" i="1"/>
  <c r="O674" i="1"/>
  <c r="N674" i="1"/>
  <c r="M674" i="1"/>
  <c r="L674" i="1"/>
  <c r="I674" i="1"/>
  <c r="AI673" i="1"/>
  <c r="AH673" i="1" s="1"/>
  <c r="Z673" i="1"/>
  <c r="Y673" i="1"/>
  <c r="X673" i="1"/>
  <c r="W673" i="1"/>
  <c r="V673" i="1"/>
  <c r="U673" i="1"/>
  <c r="T673" i="1"/>
  <c r="S673" i="1"/>
  <c r="R673" i="1"/>
  <c r="Q673" i="1"/>
  <c r="P673" i="1"/>
  <c r="O673" i="1"/>
  <c r="N673" i="1"/>
  <c r="M673" i="1"/>
  <c r="L673" i="1"/>
  <c r="I673" i="1"/>
  <c r="AI672" i="1"/>
  <c r="AH672" i="1" s="1"/>
  <c r="Z672" i="1"/>
  <c r="Y672" i="1"/>
  <c r="X672" i="1"/>
  <c r="W672" i="1"/>
  <c r="V672" i="1"/>
  <c r="U672" i="1"/>
  <c r="T672" i="1"/>
  <c r="S672" i="1"/>
  <c r="R672" i="1"/>
  <c r="Q672" i="1"/>
  <c r="P672" i="1"/>
  <c r="O672" i="1"/>
  <c r="N672" i="1"/>
  <c r="M672" i="1"/>
  <c r="L672" i="1"/>
  <c r="I672" i="1"/>
  <c r="AI671" i="1"/>
  <c r="AH671" i="1" s="1"/>
  <c r="Z671" i="1"/>
  <c r="Y671" i="1"/>
  <c r="X671" i="1"/>
  <c r="W671" i="1"/>
  <c r="V671" i="1"/>
  <c r="U671" i="1"/>
  <c r="T671" i="1"/>
  <c r="S671" i="1"/>
  <c r="R671" i="1"/>
  <c r="Q671" i="1"/>
  <c r="P671" i="1"/>
  <c r="O671" i="1"/>
  <c r="N671" i="1"/>
  <c r="M671" i="1"/>
  <c r="L671" i="1"/>
  <c r="I671" i="1"/>
  <c r="AI670" i="1"/>
  <c r="AH670" i="1" s="1"/>
  <c r="Z670" i="1"/>
  <c r="Y670" i="1"/>
  <c r="X670" i="1"/>
  <c r="W670" i="1"/>
  <c r="V670" i="1"/>
  <c r="U670" i="1"/>
  <c r="T670" i="1"/>
  <c r="S670" i="1"/>
  <c r="R670" i="1"/>
  <c r="Q670" i="1"/>
  <c r="P670" i="1"/>
  <c r="O670" i="1"/>
  <c r="N670" i="1"/>
  <c r="M670" i="1"/>
  <c r="L670" i="1"/>
  <c r="I670" i="1"/>
  <c r="AI669" i="1"/>
  <c r="AH669" i="1" s="1"/>
  <c r="Z669" i="1"/>
  <c r="Y669" i="1"/>
  <c r="X669" i="1"/>
  <c r="W669" i="1"/>
  <c r="V669" i="1"/>
  <c r="U669" i="1"/>
  <c r="T669" i="1"/>
  <c r="S669" i="1"/>
  <c r="R669" i="1"/>
  <c r="Q669" i="1"/>
  <c r="P669" i="1"/>
  <c r="O669" i="1"/>
  <c r="N669" i="1"/>
  <c r="M669" i="1"/>
  <c r="L669" i="1"/>
  <c r="I669" i="1"/>
  <c r="AI668" i="1"/>
  <c r="AH668" i="1" s="1"/>
  <c r="Z668" i="1"/>
  <c r="Y668" i="1"/>
  <c r="X668" i="1"/>
  <c r="W668" i="1"/>
  <c r="V668" i="1"/>
  <c r="U668" i="1"/>
  <c r="T668" i="1"/>
  <c r="S668" i="1"/>
  <c r="R668" i="1"/>
  <c r="Q668" i="1"/>
  <c r="P668" i="1"/>
  <c r="O668" i="1"/>
  <c r="N668" i="1"/>
  <c r="M668" i="1"/>
  <c r="L668" i="1"/>
  <c r="I668" i="1"/>
  <c r="AI667" i="1"/>
  <c r="AH667" i="1" s="1"/>
  <c r="Z667" i="1"/>
  <c r="Y667" i="1"/>
  <c r="X667" i="1"/>
  <c r="W667" i="1"/>
  <c r="V667" i="1"/>
  <c r="U667" i="1"/>
  <c r="T667" i="1"/>
  <c r="S667" i="1"/>
  <c r="R667" i="1"/>
  <c r="Q667" i="1"/>
  <c r="P667" i="1"/>
  <c r="O667" i="1"/>
  <c r="N667" i="1"/>
  <c r="M667" i="1"/>
  <c r="L667" i="1"/>
  <c r="I667" i="1"/>
  <c r="AI666" i="1"/>
  <c r="AH666" i="1" s="1"/>
  <c r="Z666" i="1"/>
  <c r="Y666" i="1"/>
  <c r="X666" i="1"/>
  <c r="W666" i="1"/>
  <c r="V666" i="1"/>
  <c r="U666" i="1"/>
  <c r="T666" i="1"/>
  <c r="S666" i="1"/>
  <c r="R666" i="1"/>
  <c r="Q666" i="1"/>
  <c r="P666" i="1"/>
  <c r="O666" i="1"/>
  <c r="N666" i="1"/>
  <c r="M666" i="1"/>
  <c r="L666" i="1"/>
  <c r="I666" i="1"/>
  <c r="AI665" i="1"/>
  <c r="AH665" i="1" s="1"/>
  <c r="Z665" i="1"/>
  <c r="Y665" i="1"/>
  <c r="X665" i="1"/>
  <c r="W665" i="1"/>
  <c r="V665" i="1"/>
  <c r="U665" i="1"/>
  <c r="T665" i="1"/>
  <c r="S665" i="1"/>
  <c r="R665" i="1"/>
  <c r="Q665" i="1"/>
  <c r="P665" i="1"/>
  <c r="O665" i="1"/>
  <c r="N665" i="1"/>
  <c r="M665" i="1"/>
  <c r="L665" i="1"/>
  <c r="I665" i="1"/>
  <c r="AI664" i="1"/>
  <c r="AH664" i="1" s="1"/>
  <c r="Z664" i="1"/>
  <c r="Y664" i="1"/>
  <c r="X664" i="1"/>
  <c r="W664" i="1"/>
  <c r="V664" i="1"/>
  <c r="U664" i="1"/>
  <c r="T664" i="1"/>
  <c r="S664" i="1"/>
  <c r="R664" i="1"/>
  <c r="Q664" i="1"/>
  <c r="P664" i="1"/>
  <c r="O664" i="1"/>
  <c r="N664" i="1"/>
  <c r="M664" i="1"/>
  <c r="L664" i="1"/>
  <c r="I664" i="1"/>
  <c r="AI663" i="1"/>
  <c r="AH663" i="1" s="1"/>
  <c r="Z663" i="1"/>
  <c r="Y663" i="1"/>
  <c r="X663" i="1"/>
  <c r="W663" i="1"/>
  <c r="V663" i="1"/>
  <c r="U663" i="1"/>
  <c r="T663" i="1"/>
  <c r="S663" i="1"/>
  <c r="R663" i="1"/>
  <c r="Q663" i="1"/>
  <c r="P663" i="1"/>
  <c r="O663" i="1"/>
  <c r="N663" i="1"/>
  <c r="M663" i="1"/>
  <c r="L663" i="1"/>
  <c r="I663" i="1"/>
  <c r="AI662" i="1"/>
  <c r="AH662" i="1" s="1"/>
  <c r="Z662" i="1"/>
  <c r="Y662" i="1"/>
  <c r="X662" i="1"/>
  <c r="W662" i="1"/>
  <c r="V662" i="1"/>
  <c r="U662" i="1"/>
  <c r="T662" i="1"/>
  <c r="S662" i="1"/>
  <c r="R662" i="1"/>
  <c r="Q662" i="1"/>
  <c r="P662" i="1"/>
  <c r="O662" i="1"/>
  <c r="N662" i="1"/>
  <c r="M662" i="1"/>
  <c r="L662" i="1"/>
  <c r="I662" i="1"/>
  <c r="AI661" i="1"/>
  <c r="AH661" i="1" s="1"/>
  <c r="Z661" i="1"/>
  <c r="Y661" i="1"/>
  <c r="X661" i="1"/>
  <c r="W661" i="1"/>
  <c r="V661" i="1"/>
  <c r="U661" i="1"/>
  <c r="T661" i="1"/>
  <c r="S661" i="1"/>
  <c r="R661" i="1"/>
  <c r="Q661" i="1"/>
  <c r="P661" i="1"/>
  <c r="O661" i="1"/>
  <c r="N661" i="1"/>
  <c r="M661" i="1"/>
  <c r="L661" i="1"/>
  <c r="I661" i="1"/>
  <c r="AI660" i="1"/>
  <c r="AH660" i="1" s="1"/>
  <c r="Z660" i="1"/>
  <c r="Y660" i="1"/>
  <c r="X660" i="1"/>
  <c r="W660" i="1"/>
  <c r="V660" i="1"/>
  <c r="U660" i="1"/>
  <c r="T660" i="1"/>
  <c r="S660" i="1"/>
  <c r="R660" i="1"/>
  <c r="Q660" i="1"/>
  <c r="P660" i="1"/>
  <c r="O660" i="1"/>
  <c r="N660" i="1"/>
  <c r="M660" i="1"/>
  <c r="L660" i="1"/>
  <c r="I660" i="1"/>
  <c r="AI659" i="1"/>
  <c r="AH659" i="1" s="1"/>
  <c r="Z659" i="1"/>
  <c r="Y659" i="1"/>
  <c r="X659" i="1"/>
  <c r="W659" i="1"/>
  <c r="V659" i="1"/>
  <c r="U659" i="1"/>
  <c r="T659" i="1"/>
  <c r="S659" i="1"/>
  <c r="R659" i="1"/>
  <c r="Q659" i="1"/>
  <c r="P659" i="1"/>
  <c r="O659" i="1"/>
  <c r="N659" i="1"/>
  <c r="M659" i="1"/>
  <c r="L659" i="1"/>
  <c r="I659" i="1"/>
  <c r="AI658" i="1"/>
  <c r="AH658" i="1" s="1"/>
  <c r="Z658" i="1"/>
  <c r="Y658" i="1"/>
  <c r="X658" i="1"/>
  <c r="W658" i="1"/>
  <c r="V658" i="1"/>
  <c r="U658" i="1"/>
  <c r="T658" i="1"/>
  <c r="S658" i="1"/>
  <c r="R658" i="1"/>
  <c r="Q658" i="1"/>
  <c r="P658" i="1"/>
  <c r="O658" i="1"/>
  <c r="N658" i="1"/>
  <c r="M658" i="1"/>
  <c r="L658" i="1"/>
  <c r="I658" i="1"/>
  <c r="AI657" i="1"/>
  <c r="AH657" i="1" s="1"/>
  <c r="Z657" i="1"/>
  <c r="Y657" i="1"/>
  <c r="X657" i="1"/>
  <c r="W657" i="1"/>
  <c r="V657" i="1"/>
  <c r="U657" i="1"/>
  <c r="T657" i="1"/>
  <c r="S657" i="1"/>
  <c r="R657" i="1"/>
  <c r="Q657" i="1"/>
  <c r="P657" i="1"/>
  <c r="O657" i="1"/>
  <c r="N657" i="1"/>
  <c r="M657" i="1"/>
  <c r="L657" i="1"/>
  <c r="I657" i="1"/>
  <c r="AI656" i="1"/>
  <c r="AH656" i="1" s="1"/>
  <c r="Z656" i="1"/>
  <c r="Y656" i="1"/>
  <c r="X656" i="1"/>
  <c r="W656" i="1"/>
  <c r="V656" i="1"/>
  <c r="U656" i="1"/>
  <c r="T656" i="1"/>
  <c r="S656" i="1"/>
  <c r="R656" i="1"/>
  <c r="Q656" i="1"/>
  <c r="P656" i="1"/>
  <c r="O656" i="1"/>
  <c r="N656" i="1"/>
  <c r="M656" i="1"/>
  <c r="L656" i="1"/>
  <c r="I656" i="1"/>
  <c r="AI655" i="1"/>
  <c r="AH655" i="1" s="1"/>
  <c r="Z655" i="1"/>
  <c r="Y655" i="1"/>
  <c r="X655" i="1"/>
  <c r="W655" i="1"/>
  <c r="V655" i="1"/>
  <c r="U655" i="1"/>
  <c r="T655" i="1"/>
  <c r="S655" i="1"/>
  <c r="R655" i="1"/>
  <c r="Q655" i="1"/>
  <c r="P655" i="1"/>
  <c r="O655" i="1"/>
  <c r="N655" i="1"/>
  <c r="M655" i="1"/>
  <c r="L655" i="1"/>
  <c r="I655" i="1"/>
  <c r="AI654" i="1"/>
  <c r="AH654" i="1" s="1"/>
  <c r="Z654" i="1"/>
  <c r="Y654" i="1"/>
  <c r="X654" i="1"/>
  <c r="W654" i="1"/>
  <c r="V654" i="1"/>
  <c r="U654" i="1"/>
  <c r="T654" i="1"/>
  <c r="S654" i="1"/>
  <c r="R654" i="1"/>
  <c r="Q654" i="1"/>
  <c r="P654" i="1"/>
  <c r="O654" i="1"/>
  <c r="N654" i="1"/>
  <c r="M654" i="1"/>
  <c r="L654" i="1"/>
  <c r="I654" i="1"/>
  <c r="AI653" i="1"/>
  <c r="AH653" i="1" s="1"/>
  <c r="Z653" i="1"/>
  <c r="Y653" i="1"/>
  <c r="X653" i="1"/>
  <c r="W653" i="1"/>
  <c r="V653" i="1"/>
  <c r="U653" i="1"/>
  <c r="T653" i="1"/>
  <c r="S653" i="1"/>
  <c r="R653" i="1"/>
  <c r="Q653" i="1"/>
  <c r="P653" i="1"/>
  <c r="O653" i="1"/>
  <c r="N653" i="1"/>
  <c r="M653" i="1"/>
  <c r="L653" i="1"/>
  <c r="I653" i="1"/>
  <c r="AI652" i="1"/>
  <c r="AH652" i="1" s="1"/>
  <c r="Z652" i="1"/>
  <c r="Y652" i="1"/>
  <c r="X652" i="1"/>
  <c r="W652" i="1"/>
  <c r="V652" i="1"/>
  <c r="U652" i="1"/>
  <c r="T652" i="1"/>
  <c r="S652" i="1"/>
  <c r="R652" i="1"/>
  <c r="Q652" i="1"/>
  <c r="P652" i="1"/>
  <c r="O652" i="1"/>
  <c r="N652" i="1"/>
  <c r="M652" i="1"/>
  <c r="L652" i="1"/>
  <c r="I652" i="1"/>
  <c r="AI651" i="1"/>
  <c r="AH651" i="1" s="1"/>
  <c r="Z651" i="1"/>
  <c r="Y651" i="1"/>
  <c r="X651" i="1"/>
  <c r="W651" i="1"/>
  <c r="V651" i="1"/>
  <c r="U651" i="1"/>
  <c r="T651" i="1"/>
  <c r="S651" i="1"/>
  <c r="R651" i="1"/>
  <c r="Q651" i="1"/>
  <c r="P651" i="1"/>
  <c r="O651" i="1"/>
  <c r="N651" i="1"/>
  <c r="M651" i="1"/>
  <c r="L651" i="1"/>
  <c r="I651" i="1"/>
  <c r="AI650" i="1"/>
  <c r="AH650" i="1" s="1"/>
  <c r="Z650" i="1"/>
  <c r="Y650" i="1"/>
  <c r="X650" i="1"/>
  <c r="W650" i="1"/>
  <c r="V650" i="1"/>
  <c r="U650" i="1"/>
  <c r="T650" i="1"/>
  <c r="S650" i="1"/>
  <c r="R650" i="1"/>
  <c r="Q650" i="1"/>
  <c r="P650" i="1"/>
  <c r="O650" i="1"/>
  <c r="N650" i="1"/>
  <c r="M650" i="1"/>
  <c r="L650" i="1"/>
  <c r="I650" i="1"/>
  <c r="AI649" i="1"/>
  <c r="AH649" i="1" s="1"/>
  <c r="Z649" i="1"/>
  <c r="Y649" i="1"/>
  <c r="X649" i="1"/>
  <c r="W649" i="1"/>
  <c r="V649" i="1"/>
  <c r="U649" i="1"/>
  <c r="T649" i="1"/>
  <c r="S649" i="1"/>
  <c r="R649" i="1"/>
  <c r="Q649" i="1"/>
  <c r="P649" i="1"/>
  <c r="O649" i="1"/>
  <c r="N649" i="1"/>
  <c r="M649" i="1"/>
  <c r="L649" i="1"/>
  <c r="I649" i="1"/>
  <c r="AI648" i="1"/>
  <c r="AH648" i="1" s="1"/>
  <c r="Z648" i="1"/>
  <c r="Y648" i="1"/>
  <c r="X648" i="1"/>
  <c r="W648" i="1"/>
  <c r="V648" i="1"/>
  <c r="U648" i="1"/>
  <c r="T648" i="1"/>
  <c r="S648" i="1"/>
  <c r="R648" i="1"/>
  <c r="Q648" i="1"/>
  <c r="P648" i="1"/>
  <c r="O648" i="1"/>
  <c r="N648" i="1"/>
  <c r="M648" i="1"/>
  <c r="L648" i="1"/>
  <c r="I648" i="1"/>
  <c r="AI647" i="1"/>
  <c r="AH647" i="1" s="1"/>
  <c r="Z647" i="1"/>
  <c r="Y647" i="1"/>
  <c r="X647" i="1"/>
  <c r="W647" i="1"/>
  <c r="V647" i="1"/>
  <c r="U647" i="1"/>
  <c r="T647" i="1"/>
  <c r="S647" i="1"/>
  <c r="R647" i="1"/>
  <c r="Q647" i="1"/>
  <c r="P647" i="1"/>
  <c r="O647" i="1"/>
  <c r="N647" i="1"/>
  <c r="M647" i="1"/>
  <c r="L647" i="1"/>
  <c r="I647" i="1"/>
  <c r="AI646" i="1"/>
  <c r="AH646" i="1" s="1"/>
  <c r="Z646" i="1"/>
  <c r="Y646" i="1"/>
  <c r="X646" i="1"/>
  <c r="W646" i="1"/>
  <c r="V646" i="1"/>
  <c r="U646" i="1"/>
  <c r="T646" i="1"/>
  <c r="S646" i="1"/>
  <c r="R646" i="1"/>
  <c r="Q646" i="1"/>
  <c r="P646" i="1"/>
  <c r="O646" i="1"/>
  <c r="N646" i="1"/>
  <c r="M646" i="1"/>
  <c r="L646" i="1"/>
  <c r="I646" i="1"/>
  <c r="AI645" i="1"/>
  <c r="AH645" i="1" s="1"/>
  <c r="Z645" i="1"/>
  <c r="Y645" i="1"/>
  <c r="X645" i="1"/>
  <c r="W645" i="1"/>
  <c r="V645" i="1"/>
  <c r="U645" i="1"/>
  <c r="T645" i="1"/>
  <c r="S645" i="1"/>
  <c r="R645" i="1"/>
  <c r="Q645" i="1"/>
  <c r="P645" i="1"/>
  <c r="O645" i="1"/>
  <c r="N645" i="1"/>
  <c r="M645" i="1"/>
  <c r="L645" i="1"/>
  <c r="I645" i="1"/>
  <c r="AI644" i="1"/>
  <c r="AH644" i="1" s="1"/>
  <c r="Z644" i="1"/>
  <c r="Y644" i="1"/>
  <c r="X644" i="1"/>
  <c r="W644" i="1"/>
  <c r="V644" i="1"/>
  <c r="U644" i="1"/>
  <c r="T644" i="1"/>
  <c r="S644" i="1"/>
  <c r="R644" i="1"/>
  <c r="Q644" i="1"/>
  <c r="P644" i="1"/>
  <c r="O644" i="1"/>
  <c r="N644" i="1"/>
  <c r="M644" i="1"/>
  <c r="L644" i="1"/>
  <c r="I644" i="1"/>
  <c r="AI643" i="1"/>
  <c r="AH643" i="1" s="1"/>
  <c r="Z643" i="1"/>
  <c r="Y643" i="1"/>
  <c r="X643" i="1"/>
  <c r="W643" i="1"/>
  <c r="V643" i="1"/>
  <c r="U643" i="1"/>
  <c r="T643" i="1"/>
  <c r="S643" i="1"/>
  <c r="R643" i="1"/>
  <c r="Q643" i="1"/>
  <c r="P643" i="1"/>
  <c r="O643" i="1"/>
  <c r="N643" i="1"/>
  <c r="M643" i="1"/>
  <c r="L643" i="1"/>
  <c r="I643" i="1"/>
  <c r="AI642" i="1"/>
  <c r="AH642" i="1" s="1"/>
  <c r="Z642" i="1"/>
  <c r="Y642" i="1"/>
  <c r="X642" i="1"/>
  <c r="W642" i="1"/>
  <c r="V642" i="1"/>
  <c r="U642" i="1"/>
  <c r="T642" i="1"/>
  <c r="S642" i="1"/>
  <c r="R642" i="1"/>
  <c r="Q642" i="1"/>
  <c r="P642" i="1"/>
  <c r="O642" i="1"/>
  <c r="N642" i="1"/>
  <c r="M642" i="1"/>
  <c r="L642" i="1"/>
  <c r="I642" i="1"/>
  <c r="AI641" i="1"/>
  <c r="AH641" i="1" s="1"/>
  <c r="Z641" i="1"/>
  <c r="Y641" i="1"/>
  <c r="X641" i="1"/>
  <c r="W641" i="1"/>
  <c r="V641" i="1"/>
  <c r="U641" i="1"/>
  <c r="T641" i="1"/>
  <c r="S641" i="1"/>
  <c r="R641" i="1"/>
  <c r="Q641" i="1"/>
  <c r="P641" i="1"/>
  <c r="O641" i="1"/>
  <c r="N641" i="1"/>
  <c r="M641" i="1"/>
  <c r="L641" i="1"/>
  <c r="I641" i="1"/>
  <c r="AI640" i="1"/>
  <c r="AH640" i="1" s="1"/>
  <c r="Z640" i="1"/>
  <c r="Y640" i="1"/>
  <c r="X640" i="1"/>
  <c r="W640" i="1"/>
  <c r="V640" i="1"/>
  <c r="U640" i="1"/>
  <c r="T640" i="1"/>
  <c r="S640" i="1"/>
  <c r="R640" i="1"/>
  <c r="Q640" i="1"/>
  <c r="P640" i="1"/>
  <c r="O640" i="1"/>
  <c r="N640" i="1"/>
  <c r="M640" i="1"/>
  <c r="L640" i="1"/>
  <c r="I640" i="1"/>
  <c r="AI639" i="1"/>
  <c r="AH639" i="1" s="1"/>
  <c r="Z639" i="1"/>
  <c r="Y639" i="1"/>
  <c r="X639" i="1"/>
  <c r="W639" i="1"/>
  <c r="V639" i="1"/>
  <c r="U639" i="1"/>
  <c r="T639" i="1"/>
  <c r="S639" i="1"/>
  <c r="R639" i="1"/>
  <c r="Q639" i="1"/>
  <c r="P639" i="1"/>
  <c r="O639" i="1"/>
  <c r="N639" i="1"/>
  <c r="M639" i="1"/>
  <c r="L639" i="1"/>
  <c r="I639" i="1"/>
  <c r="AI638" i="1"/>
  <c r="AH638" i="1" s="1"/>
  <c r="Z638" i="1"/>
  <c r="Y638" i="1"/>
  <c r="X638" i="1"/>
  <c r="W638" i="1"/>
  <c r="V638" i="1"/>
  <c r="U638" i="1"/>
  <c r="T638" i="1"/>
  <c r="S638" i="1"/>
  <c r="R638" i="1"/>
  <c r="Q638" i="1"/>
  <c r="P638" i="1"/>
  <c r="O638" i="1"/>
  <c r="N638" i="1"/>
  <c r="M638" i="1"/>
  <c r="L638" i="1"/>
  <c r="I638" i="1"/>
  <c r="AI637" i="1"/>
  <c r="AH637" i="1" s="1"/>
  <c r="Z637" i="1"/>
  <c r="Y637" i="1"/>
  <c r="X637" i="1"/>
  <c r="W637" i="1"/>
  <c r="V637" i="1"/>
  <c r="U637" i="1"/>
  <c r="T637" i="1"/>
  <c r="S637" i="1"/>
  <c r="R637" i="1"/>
  <c r="Q637" i="1"/>
  <c r="P637" i="1"/>
  <c r="O637" i="1"/>
  <c r="N637" i="1"/>
  <c r="M637" i="1"/>
  <c r="L637" i="1"/>
  <c r="I637" i="1"/>
  <c r="AI636" i="1"/>
  <c r="AH636" i="1" s="1"/>
  <c r="Z636" i="1"/>
  <c r="Y636" i="1"/>
  <c r="X636" i="1"/>
  <c r="W636" i="1"/>
  <c r="V636" i="1"/>
  <c r="U636" i="1"/>
  <c r="T636" i="1"/>
  <c r="S636" i="1"/>
  <c r="R636" i="1"/>
  <c r="Q636" i="1"/>
  <c r="P636" i="1"/>
  <c r="O636" i="1"/>
  <c r="N636" i="1"/>
  <c r="M636" i="1"/>
  <c r="L636" i="1"/>
  <c r="I636" i="1"/>
  <c r="AI635" i="1"/>
  <c r="AH635" i="1" s="1"/>
  <c r="Z635" i="1"/>
  <c r="Y635" i="1"/>
  <c r="X635" i="1"/>
  <c r="W635" i="1"/>
  <c r="V635" i="1"/>
  <c r="U635" i="1"/>
  <c r="T635" i="1"/>
  <c r="S635" i="1"/>
  <c r="R635" i="1"/>
  <c r="Q635" i="1"/>
  <c r="P635" i="1"/>
  <c r="O635" i="1"/>
  <c r="N635" i="1"/>
  <c r="M635" i="1"/>
  <c r="L635" i="1"/>
  <c r="I635" i="1"/>
  <c r="AI634" i="1"/>
  <c r="AH634" i="1" s="1"/>
  <c r="Z634" i="1"/>
  <c r="Y634" i="1"/>
  <c r="X634" i="1"/>
  <c r="W634" i="1"/>
  <c r="V634" i="1"/>
  <c r="U634" i="1"/>
  <c r="T634" i="1"/>
  <c r="S634" i="1"/>
  <c r="R634" i="1"/>
  <c r="Q634" i="1"/>
  <c r="P634" i="1"/>
  <c r="O634" i="1"/>
  <c r="N634" i="1"/>
  <c r="M634" i="1"/>
  <c r="L634" i="1"/>
  <c r="I634" i="1"/>
  <c r="AI633" i="1"/>
  <c r="AH633" i="1" s="1"/>
  <c r="Z633" i="1"/>
  <c r="Y633" i="1"/>
  <c r="X633" i="1"/>
  <c r="W633" i="1"/>
  <c r="V633" i="1"/>
  <c r="U633" i="1"/>
  <c r="T633" i="1"/>
  <c r="S633" i="1"/>
  <c r="R633" i="1"/>
  <c r="Q633" i="1"/>
  <c r="P633" i="1"/>
  <c r="O633" i="1"/>
  <c r="N633" i="1"/>
  <c r="M633" i="1"/>
  <c r="L633" i="1"/>
  <c r="I633" i="1"/>
  <c r="AI632" i="1"/>
  <c r="AH632" i="1" s="1"/>
  <c r="Z632" i="1"/>
  <c r="Y632" i="1"/>
  <c r="X632" i="1"/>
  <c r="W632" i="1"/>
  <c r="V632" i="1"/>
  <c r="U632" i="1"/>
  <c r="T632" i="1"/>
  <c r="S632" i="1"/>
  <c r="R632" i="1"/>
  <c r="Q632" i="1"/>
  <c r="P632" i="1"/>
  <c r="O632" i="1"/>
  <c r="N632" i="1"/>
  <c r="M632" i="1"/>
  <c r="L632" i="1"/>
  <c r="I632" i="1"/>
  <c r="AI631" i="1"/>
  <c r="AH631" i="1" s="1"/>
  <c r="Z631" i="1"/>
  <c r="Y631" i="1"/>
  <c r="X631" i="1"/>
  <c r="W631" i="1"/>
  <c r="V631" i="1"/>
  <c r="U631" i="1"/>
  <c r="T631" i="1"/>
  <c r="S631" i="1"/>
  <c r="R631" i="1"/>
  <c r="Q631" i="1"/>
  <c r="P631" i="1"/>
  <c r="O631" i="1"/>
  <c r="N631" i="1"/>
  <c r="M631" i="1"/>
  <c r="L631" i="1"/>
  <c r="I631" i="1"/>
  <c r="AI630" i="1"/>
  <c r="AH630" i="1" s="1"/>
  <c r="Z630" i="1"/>
  <c r="Y630" i="1"/>
  <c r="X630" i="1"/>
  <c r="W630" i="1"/>
  <c r="V630" i="1"/>
  <c r="U630" i="1"/>
  <c r="T630" i="1"/>
  <c r="S630" i="1"/>
  <c r="R630" i="1"/>
  <c r="Q630" i="1"/>
  <c r="P630" i="1"/>
  <c r="O630" i="1"/>
  <c r="N630" i="1"/>
  <c r="M630" i="1"/>
  <c r="L630" i="1"/>
  <c r="I630" i="1"/>
  <c r="AI629" i="1"/>
  <c r="AH629" i="1" s="1"/>
  <c r="Z629" i="1"/>
  <c r="Y629" i="1"/>
  <c r="X629" i="1"/>
  <c r="W629" i="1"/>
  <c r="V629" i="1"/>
  <c r="U629" i="1"/>
  <c r="T629" i="1"/>
  <c r="S629" i="1"/>
  <c r="R629" i="1"/>
  <c r="Q629" i="1"/>
  <c r="P629" i="1"/>
  <c r="O629" i="1"/>
  <c r="N629" i="1"/>
  <c r="M629" i="1"/>
  <c r="L629" i="1"/>
  <c r="I629" i="1"/>
  <c r="AI628" i="1"/>
  <c r="AH628" i="1" s="1"/>
  <c r="Z628" i="1"/>
  <c r="Y628" i="1"/>
  <c r="X628" i="1"/>
  <c r="W628" i="1"/>
  <c r="V628" i="1"/>
  <c r="U628" i="1"/>
  <c r="T628" i="1"/>
  <c r="S628" i="1"/>
  <c r="R628" i="1"/>
  <c r="Q628" i="1"/>
  <c r="P628" i="1"/>
  <c r="O628" i="1"/>
  <c r="N628" i="1"/>
  <c r="M628" i="1"/>
  <c r="L628" i="1"/>
  <c r="I628" i="1"/>
  <c r="AI627" i="1"/>
  <c r="AH627" i="1" s="1"/>
  <c r="Z627" i="1"/>
  <c r="Y627" i="1"/>
  <c r="X627" i="1"/>
  <c r="W627" i="1"/>
  <c r="V627" i="1"/>
  <c r="U627" i="1"/>
  <c r="T627" i="1"/>
  <c r="S627" i="1"/>
  <c r="R627" i="1"/>
  <c r="Q627" i="1"/>
  <c r="P627" i="1"/>
  <c r="O627" i="1"/>
  <c r="N627" i="1"/>
  <c r="M627" i="1"/>
  <c r="L627" i="1"/>
  <c r="I627" i="1"/>
  <c r="AI626" i="1"/>
  <c r="AH626" i="1" s="1"/>
  <c r="Z626" i="1"/>
  <c r="Y626" i="1"/>
  <c r="X626" i="1"/>
  <c r="W626" i="1"/>
  <c r="V626" i="1"/>
  <c r="U626" i="1"/>
  <c r="T626" i="1"/>
  <c r="S626" i="1"/>
  <c r="R626" i="1"/>
  <c r="Q626" i="1"/>
  <c r="P626" i="1"/>
  <c r="O626" i="1"/>
  <c r="N626" i="1"/>
  <c r="M626" i="1"/>
  <c r="L626" i="1"/>
  <c r="I626" i="1"/>
  <c r="AI625" i="1"/>
  <c r="AH625" i="1" s="1"/>
  <c r="Z625" i="1"/>
  <c r="Y625" i="1"/>
  <c r="X625" i="1"/>
  <c r="W625" i="1"/>
  <c r="V625" i="1"/>
  <c r="U625" i="1"/>
  <c r="T625" i="1"/>
  <c r="S625" i="1"/>
  <c r="R625" i="1"/>
  <c r="Q625" i="1"/>
  <c r="P625" i="1"/>
  <c r="O625" i="1"/>
  <c r="N625" i="1"/>
  <c r="M625" i="1"/>
  <c r="L625" i="1"/>
  <c r="I625" i="1"/>
  <c r="AI624" i="1"/>
  <c r="AH624" i="1" s="1"/>
  <c r="Z624" i="1"/>
  <c r="Y624" i="1"/>
  <c r="X624" i="1"/>
  <c r="W624" i="1"/>
  <c r="V624" i="1"/>
  <c r="U624" i="1"/>
  <c r="T624" i="1"/>
  <c r="S624" i="1"/>
  <c r="R624" i="1"/>
  <c r="Q624" i="1"/>
  <c r="P624" i="1"/>
  <c r="O624" i="1"/>
  <c r="N624" i="1"/>
  <c r="M624" i="1"/>
  <c r="L624" i="1"/>
  <c r="I624" i="1"/>
  <c r="AI623" i="1"/>
  <c r="AH623" i="1" s="1"/>
  <c r="Z623" i="1"/>
  <c r="Y623" i="1"/>
  <c r="X623" i="1"/>
  <c r="W623" i="1"/>
  <c r="V623" i="1"/>
  <c r="U623" i="1"/>
  <c r="T623" i="1"/>
  <c r="S623" i="1"/>
  <c r="R623" i="1"/>
  <c r="Q623" i="1"/>
  <c r="P623" i="1"/>
  <c r="O623" i="1"/>
  <c r="N623" i="1"/>
  <c r="M623" i="1"/>
  <c r="L623" i="1"/>
  <c r="I623" i="1"/>
  <c r="AI622" i="1"/>
  <c r="AH622" i="1" s="1"/>
  <c r="Z622" i="1"/>
  <c r="Y622" i="1"/>
  <c r="X622" i="1"/>
  <c r="W622" i="1"/>
  <c r="V622" i="1"/>
  <c r="U622" i="1"/>
  <c r="T622" i="1"/>
  <c r="S622" i="1"/>
  <c r="R622" i="1"/>
  <c r="Q622" i="1"/>
  <c r="P622" i="1"/>
  <c r="O622" i="1"/>
  <c r="N622" i="1"/>
  <c r="M622" i="1"/>
  <c r="L622" i="1"/>
  <c r="I622" i="1"/>
  <c r="AI621" i="1"/>
  <c r="AH621" i="1" s="1"/>
  <c r="Z621" i="1"/>
  <c r="Y621" i="1"/>
  <c r="X621" i="1"/>
  <c r="W621" i="1"/>
  <c r="V621" i="1"/>
  <c r="U621" i="1"/>
  <c r="T621" i="1"/>
  <c r="S621" i="1"/>
  <c r="R621" i="1"/>
  <c r="Q621" i="1"/>
  <c r="P621" i="1"/>
  <c r="O621" i="1"/>
  <c r="N621" i="1"/>
  <c r="M621" i="1"/>
  <c r="L621" i="1"/>
  <c r="I621" i="1"/>
  <c r="AI620" i="1"/>
  <c r="AH620" i="1" s="1"/>
  <c r="Z620" i="1"/>
  <c r="Y620" i="1"/>
  <c r="X620" i="1"/>
  <c r="W620" i="1"/>
  <c r="V620" i="1"/>
  <c r="U620" i="1"/>
  <c r="T620" i="1"/>
  <c r="S620" i="1"/>
  <c r="R620" i="1"/>
  <c r="Q620" i="1"/>
  <c r="P620" i="1"/>
  <c r="O620" i="1"/>
  <c r="N620" i="1"/>
  <c r="M620" i="1"/>
  <c r="L620" i="1"/>
  <c r="I620" i="1"/>
  <c r="AI619" i="1"/>
  <c r="AH619" i="1" s="1"/>
  <c r="Z619" i="1"/>
  <c r="Y619" i="1"/>
  <c r="X619" i="1"/>
  <c r="W619" i="1"/>
  <c r="V619" i="1"/>
  <c r="U619" i="1"/>
  <c r="T619" i="1"/>
  <c r="S619" i="1"/>
  <c r="R619" i="1"/>
  <c r="Q619" i="1"/>
  <c r="P619" i="1"/>
  <c r="O619" i="1"/>
  <c r="N619" i="1"/>
  <c r="M619" i="1"/>
  <c r="L619" i="1"/>
  <c r="I619" i="1"/>
  <c r="AI618" i="1"/>
  <c r="AH618" i="1" s="1"/>
  <c r="Z618" i="1"/>
  <c r="Y618" i="1"/>
  <c r="X618" i="1"/>
  <c r="W618" i="1"/>
  <c r="V618" i="1"/>
  <c r="U618" i="1"/>
  <c r="T618" i="1"/>
  <c r="S618" i="1"/>
  <c r="R618" i="1"/>
  <c r="Q618" i="1"/>
  <c r="P618" i="1"/>
  <c r="O618" i="1"/>
  <c r="N618" i="1"/>
  <c r="M618" i="1"/>
  <c r="L618" i="1"/>
  <c r="I618" i="1"/>
  <c r="AI617" i="1"/>
  <c r="AH617" i="1" s="1"/>
  <c r="Z617" i="1"/>
  <c r="Y617" i="1"/>
  <c r="X617" i="1"/>
  <c r="W617" i="1"/>
  <c r="V617" i="1"/>
  <c r="U617" i="1"/>
  <c r="T617" i="1"/>
  <c r="S617" i="1"/>
  <c r="R617" i="1"/>
  <c r="Q617" i="1"/>
  <c r="P617" i="1"/>
  <c r="O617" i="1"/>
  <c r="N617" i="1"/>
  <c r="M617" i="1"/>
  <c r="L617" i="1"/>
  <c r="I617" i="1"/>
  <c r="AI616" i="1"/>
  <c r="AH616" i="1" s="1"/>
  <c r="Z616" i="1"/>
  <c r="Y616" i="1"/>
  <c r="X616" i="1"/>
  <c r="W616" i="1"/>
  <c r="V616" i="1"/>
  <c r="U616" i="1"/>
  <c r="T616" i="1"/>
  <c r="S616" i="1"/>
  <c r="R616" i="1"/>
  <c r="Q616" i="1"/>
  <c r="P616" i="1"/>
  <c r="O616" i="1"/>
  <c r="N616" i="1"/>
  <c r="M616" i="1"/>
  <c r="L616" i="1"/>
  <c r="I616" i="1"/>
  <c r="AI615" i="1"/>
  <c r="AH615" i="1" s="1"/>
  <c r="Z615" i="1"/>
  <c r="Y615" i="1"/>
  <c r="X615" i="1"/>
  <c r="W615" i="1"/>
  <c r="V615" i="1"/>
  <c r="U615" i="1"/>
  <c r="T615" i="1"/>
  <c r="S615" i="1"/>
  <c r="R615" i="1"/>
  <c r="Q615" i="1"/>
  <c r="P615" i="1"/>
  <c r="O615" i="1"/>
  <c r="N615" i="1"/>
  <c r="M615" i="1"/>
  <c r="L615" i="1"/>
  <c r="I615" i="1"/>
  <c r="AI614" i="1"/>
  <c r="AH614" i="1" s="1"/>
  <c r="Z614" i="1"/>
  <c r="Y614" i="1"/>
  <c r="X614" i="1"/>
  <c r="W614" i="1"/>
  <c r="V614" i="1"/>
  <c r="U614" i="1"/>
  <c r="T614" i="1"/>
  <c r="S614" i="1"/>
  <c r="R614" i="1"/>
  <c r="Q614" i="1"/>
  <c r="P614" i="1"/>
  <c r="O614" i="1"/>
  <c r="N614" i="1"/>
  <c r="M614" i="1"/>
  <c r="L614" i="1"/>
  <c r="I614" i="1"/>
  <c r="AI613" i="1"/>
  <c r="AH613" i="1" s="1"/>
  <c r="Z613" i="1"/>
  <c r="Y613" i="1"/>
  <c r="X613" i="1"/>
  <c r="W613" i="1"/>
  <c r="V613" i="1"/>
  <c r="U613" i="1"/>
  <c r="T613" i="1"/>
  <c r="S613" i="1"/>
  <c r="R613" i="1"/>
  <c r="Q613" i="1"/>
  <c r="P613" i="1"/>
  <c r="O613" i="1"/>
  <c r="N613" i="1"/>
  <c r="M613" i="1"/>
  <c r="L613" i="1"/>
  <c r="I613" i="1"/>
  <c r="AI612" i="1"/>
  <c r="AH612" i="1" s="1"/>
  <c r="Z612" i="1"/>
  <c r="Y612" i="1"/>
  <c r="X612" i="1"/>
  <c r="W612" i="1"/>
  <c r="V612" i="1"/>
  <c r="U612" i="1"/>
  <c r="T612" i="1"/>
  <c r="S612" i="1"/>
  <c r="R612" i="1"/>
  <c r="Q612" i="1"/>
  <c r="P612" i="1"/>
  <c r="O612" i="1"/>
  <c r="N612" i="1"/>
  <c r="M612" i="1"/>
  <c r="L612" i="1"/>
  <c r="I612" i="1"/>
  <c r="AI611" i="1"/>
  <c r="AH611" i="1" s="1"/>
  <c r="Z611" i="1"/>
  <c r="Y611" i="1"/>
  <c r="X611" i="1"/>
  <c r="W611" i="1"/>
  <c r="V611" i="1"/>
  <c r="U611" i="1"/>
  <c r="T611" i="1"/>
  <c r="S611" i="1"/>
  <c r="R611" i="1"/>
  <c r="Q611" i="1"/>
  <c r="P611" i="1"/>
  <c r="O611" i="1"/>
  <c r="N611" i="1"/>
  <c r="M611" i="1"/>
  <c r="L611" i="1"/>
  <c r="I611" i="1"/>
  <c r="AI610" i="1"/>
  <c r="AH610" i="1" s="1"/>
  <c r="Z610" i="1"/>
  <c r="Y610" i="1"/>
  <c r="X610" i="1"/>
  <c r="W610" i="1"/>
  <c r="V610" i="1"/>
  <c r="U610" i="1"/>
  <c r="T610" i="1"/>
  <c r="S610" i="1"/>
  <c r="R610" i="1"/>
  <c r="Q610" i="1"/>
  <c r="P610" i="1"/>
  <c r="O610" i="1"/>
  <c r="N610" i="1"/>
  <c r="M610" i="1"/>
  <c r="L610" i="1"/>
  <c r="I610" i="1"/>
  <c r="AI609" i="1"/>
  <c r="AH609" i="1" s="1"/>
  <c r="Z609" i="1"/>
  <c r="Y609" i="1"/>
  <c r="X609" i="1"/>
  <c r="W609" i="1"/>
  <c r="V609" i="1"/>
  <c r="U609" i="1"/>
  <c r="T609" i="1"/>
  <c r="S609" i="1"/>
  <c r="R609" i="1"/>
  <c r="Q609" i="1"/>
  <c r="P609" i="1"/>
  <c r="O609" i="1"/>
  <c r="N609" i="1"/>
  <c r="M609" i="1"/>
  <c r="L609" i="1"/>
  <c r="I609" i="1"/>
  <c r="AI608" i="1"/>
  <c r="AH608" i="1" s="1"/>
  <c r="Z608" i="1"/>
  <c r="Y608" i="1"/>
  <c r="X608" i="1"/>
  <c r="W608" i="1"/>
  <c r="V608" i="1"/>
  <c r="U608" i="1"/>
  <c r="T608" i="1"/>
  <c r="S608" i="1"/>
  <c r="R608" i="1"/>
  <c r="Q608" i="1"/>
  <c r="P608" i="1"/>
  <c r="O608" i="1"/>
  <c r="N608" i="1"/>
  <c r="M608" i="1"/>
  <c r="L608" i="1"/>
  <c r="I608" i="1"/>
  <c r="AI607" i="1"/>
  <c r="AH607" i="1" s="1"/>
  <c r="Z607" i="1"/>
  <c r="Y607" i="1"/>
  <c r="X607" i="1"/>
  <c r="W607" i="1"/>
  <c r="V607" i="1"/>
  <c r="U607" i="1"/>
  <c r="T607" i="1"/>
  <c r="S607" i="1"/>
  <c r="R607" i="1"/>
  <c r="Q607" i="1"/>
  <c r="P607" i="1"/>
  <c r="O607" i="1"/>
  <c r="N607" i="1"/>
  <c r="M607" i="1"/>
  <c r="L607" i="1"/>
  <c r="I607" i="1"/>
  <c r="AI606" i="1"/>
  <c r="AH606" i="1" s="1"/>
  <c r="Z606" i="1"/>
  <c r="Y606" i="1"/>
  <c r="X606" i="1"/>
  <c r="W606" i="1"/>
  <c r="V606" i="1"/>
  <c r="U606" i="1"/>
  <c r="T606" i="1"/>
  <c r="S606" i="1"/>
  <c r="R606" i="1"/>
  <c r="Q606" i="1"/>
  <c r="P606" i="1"/>
  <c r="O606" i="1"/>
  <c r="N606" i="1"/>
  <c r="M606" i="1"/>
  <c r="L606" i="1"/>
  <c r="I606" i="1"/>
  <c r="AI605" i="1"/>
  <c r="AH605" i="1" s="1"/>
  <c r="Z605" i="1"/>
  <c r="Y605" i="1"/>
  <c r="X605" i="1"/>
  <c r="W605" i="1"/>
  <c r="V605" i="1"/>
  <c r="U605" i="1"/>
  <c r="T605" i="1"/>
  <c r="S605" i="1"/>
  <c r="R605" i="1"/>
  <c r="Q605" i="1"/>
  <c r="P605" i="1"/>
  <c r="O605" i="1"/>
  <c r="N605" i="1"/>
  <c r="M605" i="1"/>
  <c r="L605" i="1"/>
  <c r="I605" i="1"/>
  <c r="AI604" i="1"/>
  <c r="AH604" i="1" s="1"/>
  <c r="Z604" i="1"/>
  <c r="Y604" i="1"/>
  <c r="X604" i="1"/>
  <c r="W604" i="1"/>
  <c r="V604" i="1"/>
  <c r="U604" i="1"/>
  <c r="T604" i="1"/>
  <c r="S604" i="1"/>
  <c r="R604" i="1"/>
  <c r="Q604" i="1"/>
  <c r="P604" i="1"/>
  <c r="O604" i="1"/>
  <c r="N604" i="1"/>
  <c r="M604" i="1"/>
  <c r="L604" i="1"/>
  <c r="I604" i="1"/>
  <c r="AI603" i="1"/>
  <c r="AH603" i="1" s="1"/>
  <c r="Z603" i="1"/>
  <c r="Y603" i="1"/>
  <c r="X603" i="1"/>
  <c r="W603" i="1"/>
  <c r="V603" i="1"/>
  <c r="U603" i="1"/>
  <c r="T603" i="1"/>
  <c r="S603" i="1"/>
  <c r="R603" i="1"/>
  <c r="Q603" i="1"/>
  <c r="P603" i="1"/>
  <c r="O603" i="1"/>
  <c r="N603" i="1"/>
  <c r="M603" i="1"/>
  <c r="L603" i="1"/>
  <c r="I603" i="1"/>
  <c r="AI602" i="1"/>
  <c r="AH602" i="1" s="1"/>
  <c r="Z602" i="1"/>
  <c r="Y602" i="1"/>
  <c r="X602" i="1"/>
  <c r="W602" i="1"/>
  <c r="V602" i="1"/>
  <c r="U602" i="1"/>
  <c r="T602" i="1"/>
  <c r="S602" i="1"/>
  <c r="R602" i="1"/>
  <c r="Q602" i="1"/>
  <c r="P602" i="1"/>
  <c r="O602" i="1"/>
  <c r="N602" i="1"/>
  <c r="M602" i="1"/>
  <c r="L602" i="1"/>
  <c r="I602" i="1"/>
  <c r="AI601" i="1"/>
  <c r="AH601" i="1" s="1"/>
  <c r="Z601" i="1"/>
  <c r="Y601" i="1"/>
  <c r="X601" i="1"/>
  <c r="W601" i="1"/>
  <c r="V601" i="1"/>
  <c r="U601" i="1"/>
  <c r="T601" i="1"/>
  <c r="S601" i="1"/>
  <c r="R601" i="1"/>
  <c r="Q601" i="1"/>
  <c r="P601" i="1"/>
  <c r="O601" i="1"/>
  <c r="N601" i="1"/>
  <c r="M601" i="1"/>
  <c r="L601" i="1"/>
  <c r="I601" i="1"/>
  <c r="AI600" i="1"/>
  <c r="AH600" i="1" s="1"/>
  <c r="Z600" i="1"/>
  <c r="Y600" i="1"/>
  <c r="X600" i="1"/>
  <c r="W600" i="1"/>
  <c r="V600" i="1"/>
  <c r="U600" i="1"/>
  <c r="T600" i="1"/>
  <c r="S600" i="1"/>
  <c r="R600" i="1"/>
  <c r="Q600" i="1"/>
  <c r="P600" i="1"/>
  <c r="O600" i="1"/>
  <c r="N600" i="1"/>
  <c r="M600" i="1"/>
  <c r="L600" i="1"/>
  <c r="I600" i="1"/>
  <c r="AI599" i="1"/>
  <c r="AH599" i="1" s="1"/>
  <c r="Z599" i="1"/>
  <c r="Y599" i="1"/>
  <c r="X599" i="1"/>
  <c r="W599" i="1"/>
  <c r="V599" i="1"/>
  <c r="U599" i="1"/>
  <c r="T599" i="1"/>
  <c r="S599" i="1"/>
  <c r="R599" i="1"/>
  <c r="Q599" i="1"/>
  <c r="P599" i="1"/>
  <c r="O599" i="1"/>
  <c r="N599" i="1"/>
  <c r="M599" i="1"/>
  <c r="L599" i="1"/>
  <c r="I599" i="1"/>
  <c r="AI598" i="1"/>
  <c r="AH598" i="1" s="1"/>
  <c r="Z598" i="1"/>
  <c r="Y598" i="1"/>
  <c r="X598" i="1"/>
  <c r="W598" i="1"/>
  <c r="V598" i="1"/>
  <c r="U598" i="1"/>
  <c r="T598" i="1"/>
  <c r="S598" i="1"/>
  <c r="R598" i="1"/>
  <c r="Q598" i="1"/>
  <c r="P598" i="1"/>
  <c r="O598" i="1"/>
  <c r="N598" i="1"/>
  <c r="M598" i="1"/>
  <c r="L598" i="1"/>
  <c r="I598" i="1"/>
  <c r="AI597" i="1"/>
  <c r="AH597" i="1" s="1"/>
  <c r="Z597" i="1"/>
  <c r="Y597" i="1"/>
  <c r="X597" i="1"/>
  <c r="W597" i="1"/>
  <c r="V597" i="1"/>
  <c r="U597" i="1"/>
  <c r="T597" i="1"/>
  <c r="S597" i="1"/>
  <c r="R597" i="1"/>
  <c r="Q597" i="1"/>
  <c r="P597" i="1"/>
  <c r="O597" i="1"/>
  <c r="N597" i="1"/>
  <c r="M597" i="1"/>
  <c r="L597" i="1"/>
  <c r="I597" i="1"/>
  <c r="AI596" i="1"/>
  <c r="AH596" i="1" s="1"/>
  <c r="Z596" i="1"/>
  <c r="Y596" i="1"/>
  <c r="X596" i="1"/>
  <c r="W596" i="1"/>
  <c r="V596" i="1"/>
  <c r="U596" i="1"/>
  <c r="T596" i="1"/>
  <c r="S596" i="1"/>
  <c r="R596" i="1"/>
  <c r="Q596" i="1"/>
  <c r="P596" i="1"/>
  <c r="O596" i="1"/>
  <c r="N596" i="1"/>
  <c r="M596" i="1"/>
  <c r="L596" i="1"/>
  <c r="I596" i="1"/>
  <c r="AI595" i="1"/>
  <c r="AH595" i="1" s="1"/>
  <c r="Z595" i="1"/>
  <c r="Y595" i="1"/>
  <c r="X595" i="1"/>
  <c r="W595" i="1"/>
  <c r="V595" i="1"/>
  <c r="U595" i="1"/>
  <c r="T595" i="1"/>
  <c r="S595" i="1"/>
  <c r="R595" i="1"/>
  <c r="Q595" i="1"/>
  <c r="P595" i="1"/>
  <c r="O595" i="1"/>
  <c r="N595" i="1"/>
  <c r="M595" i="1"/>
  <c r="L595" i="1"/>
  <c r="I595" i="1"/>
  <c r="AI594" i="1"/>
  <c r="AH594" i="1" s="1"/>
  <c r="Z594" i="1"/>
  <c r="Y594" i="1"/>
  <c r="X594" i="1"/>
  <c r="W594" i="1"/>
  <c r="V594" i="1"/>
  <c r="U594" i="1"/>
  <c r="T594" i="1"/>
  <c r="S594" i="1"/>
  <c r="R594" i="1"/>
  <c r="Q594" i="1"/>
  <c r="P594" i="1"/>
  <c r="O594" i="1"/>
  <c r="N594" i="1"/>
  <c r="M594" i="1"/>
  <c r="L594" i="1"/>
  <c r="I594" i="1"/>
  <c r="AI593" i="1"/>
  <c r="AH593" i="1" s="1"/>
  <c r="Z593" i="1"/>
  <c r="Y593" i="1"/>
  <c r="X593" i="1"/>
  <c r="W593" i="1"/>
  <c r="V593" i="1"/>
  <c r="U593" i="1"/>
  <c r="T593" i="1"/>
  <c r="S593" i="1"/>
  <c r="R593" i="1"/>
  <c r="Q593" i="1"/>
  <c r="P593" i="1"/>
  <c r="O593" i="1"/>
  <c r="N593" i="1"/>
  <c r="M593" i="1"/>
  <c r="L593" i="1"/>
  <c r="I593" i="1"/>
  <c r="AI592" i="1"/>
  <c r="AH592" i="1" s="1"/>
  <c r="Z592" i="1"/>
  <c r="Y592" i="1"/>
  <c r="X592" i="1"/>
  <c r="W592" i="1"/>
  <c r="V592" i="1"/>
  <c r="U592" i="1"/>
  <c r="T592" i="1"/>
  <c r="S592" i="1"/>
  <c r="R592" i="1"/>
  <c r="Q592" i="1"/>
  <c r="P592" i="1"/>
  <c r="O592" i="1"/>
  <c r="N592" i="1"/>
  <c r="M592" i="1"/>
  <c r="L592" i="1"/>
  <c r="I592" i="1"/>
  <c r="AI591" i="1"/>
  <c r="AH591" i="1" s="1"/>
  <c r="Z591" i="1"/>
  <c r="Y591" i="1"/>
  <c r="X591" i="1"/>
  <c r="W591" i="1"/>
  <c r="V591" i="1"/>
  <c r="U591" i="1"/>
  <c r="T591" i="1"/>
  <c r="S591" i="1"/>
  <c r="R591" i="1"/>
  <c r="Q591" i="1"/>
  <c r="P591" i="1"/>
  <c r="O591" i="1"/>
  <c r="N591" i="1"/>
  <c r="M591" i="1"/>
  <c r="L591" i="1"/>
  <c r="I591" i="1"/>
  <c r="AI590" i="1"/>
  <c r="AH590" i="1" s="1"/>
  <c r="Z590" i="1"/>
  <c r="Y590" i="1"/>
  <c r="X590" i="1"/>
  <c r="W590" i="1"/>
  <c r="V590" i="1"/>
  <c r="U590" i="1"/>
  <c r="T590" i="1"/>
  <c r="S590" i="1"/>
  <c r="R590" i="1"/>
  <c r="Q590" i="1"/>
  <c r="P590" i="1"/>
  <c r="O590" i="1"/>
  <c r="N590" i="1"/>
  <c r="M590" i="1"/>
  <c r="L590" i="1"/>
  <c r="I590" i="1"/>
  <c r="AI589" i="1"/>
  <c r="AH589" i="1" s="1"/>
  <c r="Z589" i="1"/>
  <c r="Y589" i="1"/>
  <c r="X589" i="1"/>
  <c r="W589" i="1"/>
  <c r="V589" i="1"/>
  <c r="U589" i="1"/>
  <c r="T589" i="1"/>
  <c r="S589" i="1"/>
  <c r="R589" i="1"/>
  <c r="Q589" i="1"/>
  <c r="P589" i="1"/>
  <c r="O589" i="1"/>
  <c r="N589" i="1"/>
  <c r="M589" i="1"/>
  <c r="L589" i="1"/>
  <c r="I589" i="1"/>
  <c r="AI588" i="1"/>
  <c r="AH588" i="1" s="1"/>
  <c r="Z588" i="1"/>
  <c r="Y588" i="1"/>
  <c r="X588" i="1"/>
  <c r="W588" i="1"/>
  <c r="V588" i="1"/>
  <c r="U588" i="1"/>
  <c r="T588" i="1"/>
  <c r="S588" i="1"/>
  <c r="R588" i="1"/>
  <c r="Q588" i="1"/>
  <c r="P588" i="1"/>
  <c r="O588" i="1"/>
  <c r="N588" i="1"/>
  <c r="M588" i="1"/>
  <c r="L588" i="1"/>
  <c r="I588" i="1"/>
  <c r="AI587" i="1"/>
  <c r="AH587" i="1" s="1"/>
  <c r="Z587" i="1"/>
  <c r="Y587" i="1"/>
  <c r="X587" i="1"/>
  <c r="W587" i="1"/>
  <c r="V587" i="1"/>
  <c r="U587" i="1"/>
  <c r="T587" i="1"/>
  <c r="S587" i="1"/>
  <c r="R587" i="1"/>
  <c r="Q587" i="1"/>
  <c r="P587" i="1"/>
  <c r="O587" i="1"/>
  <c r="N587" i="1"/>
  <c r="M587" i="1"/>
  <c r="L587" i="1"/>
  <c r="I587" i="1"/>
  <c r="AI586" i="1"/>
  <c r="AH586" i="1" s="1"/>
  <c r="Z586" i="1"/>
  <c r="Y586" i="1"/>
  <c r="X586" i="1"/>
  <c r="W586" i="1"/>
  <c r="V586" i="1"/>
  <c r="U586" i="1"/>
  <c r="T586" i="1"/>
  <c r="S586" i="1"/>
  <c r="R586" i="1"/>
  <c r="Q586" i="1"/>
  <c r="P586" i="1"/>
  <c r="O586" i="1"/>
  <c r="N586" i="1"/>
  <c r="M586" i="1"/>
  <c r="L586" i="1"/>
  <c r="I586" i="1"/>
  <c r="AI585" i="1"/>
  <c r="AH585" i="1" s="1"/>
  <c r="Z585" i="1"/>
  <c r="Y585" i="1"/>
  <c r="X585" i="1"/>
  <c r="W585" i="1"/>
  <c r="V585" i="1"/>
  <c r="U585" i="1"/>
  <c r="T585" i="1"/>
  <c r="S585" i="1"/>
  <c r="R585" i="1"/>
  <c r="Q585" i="1"/>
  <c r="P585" i="1"/>
  <c r="O585" i="1"/>
  <c r="N585" i="1"/>
  <c r="M585" i="1"/>
  <c r="L585" i="1"/>
  <c r="I585" i="1"/>
  <c r="AI584" i="1"/>
  <c r="AH584" i="1" s="1"/>
  <c r="Z584" i="1"/>
  <c r="Y584" i="1"/>
  <c r="X584" i="1"/>
  <c r="W584" i="1"/>
  <c r="V584" i="1"/>
  <c r="U584" i="1"/>
  <c r="T584" i="1"/>
  <c r="S584" i="1"/>
  <c r="R584" i="1"/>
  <c r="Q584" i="1"/>
  <c r="P584" i="1"/>
  <c r="O584" i="1"/>
  <c r="N584" i="1"/>
  <c r="M584" i="1"/>
  <c r="L584" i="1"/>
  <c r="I584" i="1"/>
  <c r="AI583" i="1"/>
  <c r="AH583" i="1" s="1"/>
  <c r="Z583" i="1"/>
  <c r="Y583" i="1"/>
  <c r="X583" i="1"/>
  <c r="W583" i="1"/>
  <c r="V583" i="1"/>
  <c r="U583" i="1"/>
  <c r="T583" i="1"/>
  <c r="S583" i="1"/>
  <c r="R583" i="1"/>
  <c r="Q583" i="1"/>
  <c r="P583" i="1"/>
  <c r="O583" i="1"/>
  <c r="N583" i="1"/>
  <c r="M583" i="1"/>
  <c r="L583" i="1"/>
  <c r="I583" i="1"/>
  <c r="AI582" i="1"/>
  <c r="AH582" i="1" s="1"/>
  <c r="Z582" i="1"/>
  <c r="Y582" i="1"/>
  <c r="X582" i="1"/>
  <c r="W582" i="1"/>
  <c r="V582" i="1"/>
  <c r="U582" i="1"/>
  <c r="T582" i="1"/>
  <c r="S582" i="1"/>
  <c r="R582" i="1"/>
  <c r="Q582" i="1"/>
  <c r="P582" i="1"/>
  <c r="O582" i="1"/>
  <c r="N582" i="1"/>
  <c r="M582" i="1"/>
  <c r="L582" i="1"/>
  <c r="I582" i="1"/>
  <c r="AI581" i="1"/>
  <c r="AH581" i="1" s="1"/>
  <c r="Z581" i="1"/>
  <c r="Y581" i="1"/>
  <c r="X581" i="1"/>
  <c r="W581" i="1"/>
  <c r="V581" i="1"/>
  <c r="U581" i="1"/>
  <c r="T581" i="1"/>
  <c r="S581" i="1"/>
  <c r="R581" i="1"/>
  <c r="Q581" i="1"/>
  <c r="P581" i="1"/>
  <c r="O581" i="1"/>
  <c r="N581" i="1"/>
  <c r="M581" i="1"/>
  <c r="L581" i="1"/>
  <c r="I581" i="1"/>
  <c r="AI580" i="1"/>
  <c r="AH580" i="1" s="1"/>
  <c r="Z580" i="1"/>
  <c r="Y580" i="1"/>
  <c r="X580" i="1"/>
  <c r="W580" i="1"/>
  <c r="V580" i="1"/>
  <c r="U580" i="1"/>
  <c r="T580" i="1"/>
  <c r="S580" i="1"/>
  <c r="R580" i="1"/>
  <c r="Q580" i="1"/>
  <c r="P580" i="1"/>
  <c r="O580" i="1"/>
  <c r="N580" i="1"/>
  <c r="M580" i="1"/>
  <c r="L580" i="1"/>
  <c r="I580" i="1"/>
  <c r="AI579" i="1"/>
  <c r="AH579" i="1" s="1"/>
  <c r="Z579" i="1"/>
  <c r="Y579" i="1"/>
  <c r="X579" i="1"/>
  <c r="W579" i="1"/>
  <c r="V579" i="1"/>
  <c r="U579" i="1"/>
  <c r="T579" i="1"/>
  <c r="S579" i="1"/>
  <c r="R579" i="1"/>
  <c r="Q579" i="1"/>
  <c r="P579" i="1"/>
  <c r="O579" i="1"/>
  <c r="N579" i="1"/>
  <c r="M579" i="1"/>
  <c r="L579" i="1"/>
  <c r="I579" i="1"/>
  <c r="AI578" i="1"/>
  <c r="AH578" i="1" s="1"/>
  <c r="Z578" i="1"/>
  <c r="Y578" i="1"/>
  <c r="X578" i="1"/>
  <c r="W578" i="1"/>
  <c r="V578" i="1"/>
  <c r="U578" i="1"/>
  <c r="T578" i="1"/>
  <c r="S578" i="1"/>
  <c r="R578" i="1"/>
  <c r="Q578" i="1"/>
  <c r="P578" i="1"/>
  <c r="O578" i="1"/>
  <c r="N578" i="1"/>
  <c r="M578" i="1"/>
  <c r="L578" i="1"/>
  <c r="I578" i="1"/>
  <c r="AI577" i="1"/>
  <c r="AH577" i="1" s="1"/>
  <c r="Z577" i="1"/>
  <c r="Y577" i="1"/>
  <c r="X577" i="1"/>
  <c r="W577" i="1"/>
  <c r="V577" i="1"/>
  <c r="U577" i="1"/>
  <c r="T577" i="1"/>
  <c r="S577" i="1"/>
  <c r="R577" i="1"/>
  <c r="Q577" i="1"/>
  <c r="P577" i="1"/>
  <c r="O577" i="1"/>
  <c r="N577" i="1"/>
  <c r="M577" i="1"/>
  <c r="L577" i="1"/>
  <c r="I577" i="1"/>
  <c r="AI576" i="1"/>
  <c r="AH576" i="1" s="1"/>
  <c r="Z576" i="1"/>
  <c r="Y576" i="1"/>
  <c r="X576" i="1"/>
  <c r="W576" i="1"/>
  <c r="V576" i="1"/>
  <c r="U576" i="1"/>
  <c r="T576" i="1"/>
  <c r="S576" i="1"/>
  <c r="R576" i="1"/>
  <c r="Q576" i="1"/>
  <c r="P576" i="1"/>
  <c r="O576" i="1"/>
  <c r="N576" i="1"/>
  <c r="M576" i="1"/>
  <c r="L576" i="1"/>
  <c r="I576" i="1"/>
  <c r="AI575" i="1"/>
  <c r="AH575" i="1" s="1"/>
  <c r="Z575" i="1"/>
  <c r="Y575" i="1"/>
  <c r="X575" i="1"/>
  <c r="W575" i="1"/>
  <c r="V575" i="1"/>
  <c r="U575" i="1"/>
  <c r="T575" i="1"/>
  <c r="S575" i="1"/>
  <c r="R575" i="1"/>
  <c r="Q575" i="1"/>
  <c r="P575" i="1"/>
  <c r="O575" i="1"/>
  <c r="N575" i="1"/>
  <c r="M575" i="1"/>
  <c r="L575" i="1"/>
  <c r="I575" i="1"/>
  <c r="AI574" i="1"/>
  <c r="AH574" i="1" s="1"/>
  <c r="Z574" i="1"/>
  <c r="Y574" i="1"/>
  <c r="X574" i="1"/>
  <c r="W574" i="1"/>
  <c r="V574" i="1"/>
  <c r="U574" i="1"/>
  <c r="T574" i="1"/>
  <c r="S574" i="1"/>
  <c r="R574" i="1"/>
  <c r="Q574" i="1"/>
  <c r="P574" i="1"/>
  <c r="O574" i="1"/>
  <c r="N574" i="1"/>
  <c r="M574" i="1"/>
  <c r="L574" i="1"/>
  <c r="I574" i="1"/>
  <c r="AI573" i="1"/>
  <c r="AH573" i="1" s="1"/>
  <c r="Z573" i="1"/>
  <c r="Y573" i="1"/>
  <c r="X573" i="1"/>
  <c r="W573" i="1"/>
  <c r="V573" i="1"/>
  <c r="U573" i="1"/>
  <c r="T573" i="1"/>
  <c r="S573" i="1"/>
  <c r="R573" i="1"/>
  <c r="Q573" i="1"/>
  <c r="P573" i="1"/>
  <c r="O573" i="1"/>
  <c r="N573" i="1"/>
  <c r="M573" i="1"/>
  <c r="L573" i="1"/>
  <c r="I573" i="1"/>
  <c r="AI572" i="1"/>
  <c r="AH572" i="1" s="1"/>
  <c r="Z572" i="1"/>
  <c r="Y572" i="1"/>
  <c r="X572" i="1"/>
  <c r="W572" i="1"/>
  <c r="V572" i="1"/>
  <c r="U572" i="1"/>
  <c r="T572" i="1"/>
  <c r="S572" i="1"/>
  <c r="R572" i="1"/>
  <c r="Q572" i="1"/>
  <c r="P572" i="1"/>
  <c r="O572" i="1"/>
  <c r="N572" i="1"/>
  <c r="M572" i="1"/>
  <c r="L572" i="1"/>
  <c r="I572" i="1"/>
  <c r="AI571" i="1"/>
  <c r="AH571" i="1" s="1"/>
  <c r="Z571" i="1"/>
  <c r="Y571" i="1"/>
  <c r="X571" i="1"/>
  <c r="W571" i="1"/>
  <c r="V571" i="1"/>
  <c r="U571" i="1"/>
  <c r="T571" i="1"/>
  <c r="S571" i="1"/>
  <c r="R571" i="1"/>
  <c r="Q571" i="1"/>
  <c r="P571" i="1"/>
  <c r="O571" i="1"/>
  <c r="N571" i="1"/>
  <c r="M571" i="1"/>
  <c r="L571" i="1"/>
  <c r="I571" i="1"/>
  <c r="AI570" i="1"/>
  <c r="AH570" i="1" s="1"/>
  <c r="Z570" i="1"/>
  <c r="Y570" i="1"/>
  <c r="X570" i="1"/>
  <c r="W570" i="1"/>
  <c r="V570" i="1"/>
  <c r="U570" i="1"/>
  <c r="T570" i="1"/>
  <c r="S570" i="1"/>
  <c r="R570" i="1"/>
  <c r="Q570" i="1"/>
  <c r="P570" i="1"/>
  <c r="O570" i="1"/>
  <c r="N570" i="1"/>
  <c r="M570" i="1"/>
  <c r="L570" i="1"/>
  <c r="I570" i="1"/>
  <c r="AI569" i="1"/>
  <c r="AH569" i="1" s="1"/>
  <c r="Z569" i="1"/>
  <c r="Y569" i="1"/>
  <c r="X569" i="1"/>
  <c r="W569" i="1"/>
  <c r="V569" i="1"/>
  <c r="U569" i="1"/>
  <c r="T569" i="1"/>
  <c r="S569" i="1"/>
  <c r="R569" i="1"/>
  <c r="Q569" i="1"/>
  <c r="P569" i="1"/>
  <c r="O569" i="1"/>
  <c r="N569" i="1"/>
  <c r="M569" i="1"/>
  <c r="L569" i="1"/>
  <c r="I569" i="1"/>
  <c r="AI568" i="1"/>
  <c r="AH568" i="1" s="1"/>
  <c r="Z568" i="1"/>
  <c r="Y568" i="1"/>
  <c r="X568" i="1"/>
  <c r="W568" i="1"/>
  <c r="V568" i="1"/>
  <c r="U568" i="1"/>
  <c r="T568" i="1"/>
  <c r="S568" i="1"/>
  <c r="R568" i="1"/>
  <c r="Q568" i="1"/>
  <c r="P568" i="1"/>
  <c r="O568" i="1"/>
  <c r="N568" i="1"/>
  <c r="M568" i="1"/>
  <c r="L568" i="1"/>
  <c r="I568" i="1"/>
  <c r="AI567" i="1"/>
  <c r="AH567" i="1" s="1"/>
  <c r="Z567" i="1"/>
  <c r="Y567" i="1"/>
  <c r="X567" i="1"/>
  <c r="W567" i="1"/>
  <c r="V567" i="1"/>
  <c r="U567" i="1"/>
  <c r="T567" i="1"/>
  <c r="S567" i="1"/>
  <c r="R567" i="1"/>
  <c r="Q567" i="1"/>
  <c r="P567" i="1"/>
  <c r="O567" i="1"/>
  <c r="N567" i="1"/>
  <c r="M567" i="1"/>
  <c r="L567" i="1"/>
  <c r="I567" i="1"/>
  <c r="AI566" i="1"/>
  <c r="AH566" i="1" s="1"/>
  <c r="Z566" i="1"/>
  <c r="Y566" i="1"/>
  <c r="X566" i="1"/>
  <c r="W566" i="1"/>
  <c r="V566" i="1"/>
  <c r="U566" i="1"/>
  <c r="T566" i="1"/>
  <c r="S566" i="1"/>
  <c r="R566" i="1"/>
  <c r="Q566" i="1"/>
  <c r="P566" i="1"/>
  <c r="O566" i="1"/>
  <c r="N566" i="1"/>
  <c r="M566" i="1"/>
  <c r="L566" i="1"/>
  <c r="I566" i="1"/>
  <c r="AI565" i="1"/>
  <c r="AH565" i="1" s="1"/>
  <c r="Z565" i="1"/>
  <c r="Y565" i="1"/>
  <c r="X565" i="1"/>
  <c r="W565" i="1"/>
  <c r="V565" i="1"/>
  <c r="U565" i="1"/>
  <c r="T565" i="1"/>
  <c r="S565" i="1"/>
  <c r="R565" i="1"/>
  <c r="Q565" i="1"/>
  <c r="P565" i="1"/>
  <c r="O565" i="1"/>
  <c r="N565" i="1"/>
  <c r="M565" i="1"/>
  <c r="L565" i="1"/>
  <c r="I565" i="1"/>
  <c r="AI564" i="1"/>
  <c r="AH564" i="1" s="1"/>
  <c r="Z564" i="1"/>
  <c r="Y564" i="1"/>
  <c r="X564" i="1"/>
  <c r="W564" i="1"/>
  <c r="V564" i="1"/>
  <c r="U564" i="1"/>
  <c r="T564" i="1"/>
  <c r="S564" i="1"/>
  <c r="R564" i="1"/>
  <c r="Q564" i="1"/>
  <c r="P564" i="1"/>
  <c r="O564" i="1"/>
  <c r="N564" i="1"/>
  <c r="M564" i="1"/>
  <c r="L564" i="1"/>
  <c r="I564" i="1"/>
  <c r="AI563" i="1"/>
  <c r="AH563" i="1" s="1"/>
  <c r="Z563" i="1"/>
  <c r="Y563" i="1"/>
  <c r="X563" i="1"/>
  <c r="W563" i="1"/>
  <c r="V563" i="1"/>
  <c r="U563" i="1"/>
  <c r="T563" i="1"/>
  <c r="S563" i="1"/>
  <c r="R563" i="1"/>
  <c r="Q563" i="1"/>
  <c r="P563" i="1"/>
  <c r="O563" i="1"/>
  <c r="N563" i="1"/>
  <c r="M563" i="1"/>
  <c r="L563" i="1"/>
  <c r="I563" i="1"/>
  <c r="AI562" i="1"/>
  <c r="AH562" i="1" s="1"/>
  <c r="Z562" i="1"/>
  <c r="Y562" i="1"/>
  <c r="X562" i="1"/>
  <c r="W562" i="1"/>
  <c r="V562" i="1"/>
  <c r="U562" i="1"/>
  <c r="T562" i="1"/>
  <c r="S562" i="1"/>
  <c r="R562" i="1"/>
  <c r="Q562" i="1"/>
  <c r="P562" i="1"/>
  <c r="O562" i="1"/>
  <c r="N562" i="1"/>
  <c r="M562" i="1"/>
  <c r="L562" i="1"/>
  <c r="I562" i="1"/>
  <c r="AI561" i="1"/>
  <c r="AH561" i="1" s="1"/>
  <c r="Z561" i="1"/>
  <c r="Y561" i="1"/>
  <c r="X561" i="1"/>
  <c r="W561" i="1"/>
  <c r="V561" i="1"/>
  <c r="U561" i="1"/>
  <c r="T561" i="1"/>
  <c r="S561" i="1"/>
  <c r="R561" i="1"/>
  <c r="Q561" i="1"/>
  <c r="P561" i="1"/>
  <c r="O561" i="1"/>
  <c r="N561" i="1"/>
  <c r="M561" i="1"/>
  <c r="L561" i="1"/>
  <c r="I561" i="1"/>
  <c r="AI560" i="1"/>
  <c r="AH560" i="1" s="1"/>
  <c r="Z560" i="1"/>
  <c r="Y560" i="1"/>
  <c r="X560" i="1"/>
  <c r="W560" i="1"/>
  <c r="V560" i="1"/>
  <c r="U560" i="1"/>
  <c r="T560" i="1"/>
  <c r="S560" i="1"/>
  <c r="R560" i="1"/>
  <c r="Q560" i="1"/>
  <c r="P560" i="1"/>
  <c r="O560" i="1"/>
  <c r="N560" i="1"/>
  <c r="M560" i="1"/>
  <c r="L560" i="1"/>
  <c r="I560" i="1"/>
  <c r="AI559" i="1"/>
  <c r="AH559" i="1" s="1"/>
  <c r="Z559" i="1"/>
  <c r="Y559" i="1"/>
  <c r="X559" i="1"/>
  <c r="W559" i="1"/>
  <c r="V559" i="1"/>
  <c r="U559" i="1"/>
  <c r="T559" i="1"/>
  <c r="S559" i="1"/>
  <c r="R559" i="1"/>
  <c r="Q559" i="1"/>
  <c r="P559" i="1"/>
  <c r="O559" i="1"/>
  <c r="N559" i="1"/>
  <c r="M559" i="1"/>
  <c r="L559" i="1"/>
  <c r="I559" i="1"/>
  <c r="AI558" i="1"/>
  <c r="AH558" i="1" s="1"/>
  <c r="Z558" i="1"/>
  <c r="Y558" i="1"/>
  <c r="X558" i="1"/>
  <c r="W558" i="1"/>
  <c r="V558" i="1"/>
  <c r="U558" i="1"/>
  <c r="T558" i="1"/>
  <c r="S558" i="1"/>
  <c r="R558" i="1"/>
  <c r="Q558" i="1"/>
  <c r="P558" i="1"/>
  <c r="O558" i="1"/>
  <c r="N558" i="1"/>
  <c r="M558" i="1"/>
  <c r="L558" i="1"/>
  <c r="I558" i="1"/>
  <c r="AI557" i="1"/>
  <c r="AH557" i="1" s="1"/>
  <c r="Z557" i="1"/>
  <c r="Y557" i="1"/>
  <c r="X557" i="1"/>
  <c r="W557" i="1"/>
  <c r="V557" i="1"/>
  <c r="U557" i="1"/>
  <c r="T557" i="1"/>
  <c r="S557" i="1"/>
  <c r="R557" i="1"/>
  <c r="Q557" i="1"/>
  <c r="P557" i="1"/>
  <c r="O557" i="1"/>
  <c r="N557" i="1"/>
  <c r="M557" i="1"/>
  <c r="L557" i="1"/>
  <c r="I557" i="1"/>
  <c r="AI556" i="1"/>
  <c r="AH556" i="1" s="1"/>
  <c r="Z556" i="1"/>
  <c r="Y556" i="1"/>
  <c r="X556" i="1"/>
  <c r="W556" i="1"/>
  <c r="V556" i="1"/>
  <c r="U556" i="1"/>
  <c r="T556" i="1"/>
  <c r="S556" i="1"/>
  <c r="R556" i="1"/>
  <c r="Q556" i="1"/>
  <c r="P556" i="1"/>
  <c r="O556" i="1"/>
  <c r="N556" i="1"/>
  <c r="M556" i="1"/>
  <c r="L556" i="1"/>
  <c r="I556" i="1"/>
  <c r="AI555" i="1"/>
  <c r="AH555" i="1" s="1"/>
  <c r="Z555" i="1"/>
  <c r="Y555" i="1"/>
  <c r="X555" i="1"/>
  <c r="W555" i="1"/>
  <c r="V555" i="1"/>
  <c r="U555" i="1"/>
  <c r="T555" i="1"/>
  <c r="S555" i="1"/>
  <c r="R555" i="1"/>
  <c r="Q555" i="1"/>
  <c r="P555" i="1"/>
  <c r="O555" i="1"/>
  <c r="N555" i="1"/>
  <c r="M555" i="1"/>
  <c r="L555" i="1"/>
  <c r="I555" i="1"/>
  <c r="AI554" i="1"/>
  <c r="AH554" i="1" s="1"/>
  <c r="Z554" i="1"/>
  <c r="Y554" i="1"/>
  <c r="X554" i="1"/>
  <c r="W554" i="1"/>
  <c r="V554" i="1"/>
  <c r="U554" i="1"/>
  <c r="T554" i="1"/>
  <c r="S554" i="1"/>
  <c r="R554" i="1"/>
  <c r="Q554" i="1"/>
  <c r="P554" i="1"/>
  <c r="O554" i="1"/>
  <c r="N554" i="1"/>
  <c r="M554" i="1"/>
  <c r="L554" i="1"/>
  <c r="I554" i="1"/>
  <c r="AI553" i="1"/>
  <c r="AH553" i="1" s="1"/>
  <c r="Z553" i="1"/>
  <c r="Y553" i="1"/>
  <c r="X553" i="1"/>
  <c r="W553" i="1"/>
  <c r="V553" i="1"/>
  <c r="U553" i="1"/>
  <c r="T553" i="1"/>
  <c r="S553" i="1"/>
  <c r="R553" i="1"/>
  <c r="Q553" i="1"/>
  <c r="P553" i="1"/>
  <c r="O553" i="1"/>
  <c r="N553" i="1"/>
  <c r="M553" i="1"/>
  <c r="L553" i="1"/>
  <c r="I553" i="1"/>
  <c r="AI552" i="1"/>
  <c r="AH552" i="1" s="1"/>
  <c r="Z552" i="1"/>
  <c r="Y552" i="1"/>
  <c r="X552" i="1"/>
  <c r="W552" i="1"/>
  <c r="V552" i="1"/>
  <c r="U552" i="1"/>
  <c r="T552" i="1"/>
  <c r="S552" i="1"/>
  <c r="R552" i="1"/>
  <c r="Q552" i="1"/>
  <c r="P552" i="1"/>
  <c r="O552" i="1"/>
  <c r="N552" i="1"/>
  <c r="M552" i="1"/>
  <c r="L552" i="1"/>
  <c r="I552" i="1"/>
  <c r="AI551" i="1"/>
  <c r="AH551" i="1" s="1"/>
  <c r="Z551" i="1"/>
  <c r="Y551" i="1"/>
  <c r="X551" i="1"/>
  <c r="W551" i="1"/>
  <c r="V551" i="1"/>
  <c r="U551" i="1"/>
  <c r="T551" i="1"/>
  <c r="S551" i="1"/>
  <c r="R551" i="1"/>
  <c r="Q551" i="1"/>
  <c r="P551" i="1"/>
  <c r="O551" i="1"/>
  <c r="N551" i="1"/>
  <c r="M551" i="1"/>
  <c r="L551" i="1"/>
  <c r="I551" i="1"/>
  <c r="AI550" i="1"/>
  <c r="AH550" i="1" s="1"/>
  <c r="Z550" i="1"/>
  <c r="Y550" i="1"/>
  <c r="X550" i="1"/>
  <c r="W550" i="1"/>
  <c r="V550" i="1"/>
  <c r="U550" i="1"/>
  <c r="T550" i="1"/>
  <c r="S550" i="1"/>
  <c r="R550" i="1"/>
  <c r="Q550" i="1"/>
  <c r="P550" i="1"/>
  <c r="O550" i="1"/>
  <c r="N550" i="1"/>
  <c r="M550" i="1"/>
  <c r="L550" i="1"/>
  <c r="I550" i="1"/>
  <c r="AI549" i="1"/>
  <c r="AH549" i="1" s="1"/>
  <c r="Z549" i="1"/>
  <c r="Y549" i="1"/>
  <c r="X549" i="1"/>
  <c r="W549" i="1"/>
  <c r="V549" i="1"/>
  <c r="U549" i="1"/>
  <c r="T549" i="1"/>
  <c r="S549" i="1"/>
  <c r="R549" i="1"/>
  <c r="Q549" i="1"/>
  <c r="P549" i="1"/>
  <c r="O549" i="1"/>
  <c r="N549" i="1"/>
  <c r="M549" i="1"/>
  <c r="L549" i="1"/>
  <c r="I549" i="1"/>
  <c r="AI548" i="1"/>
  <c r="AH548" i="1" s="1"/>
  <c r="Z548" i="1"/>
  <c r="Y548" i="1"/>
  <c r="X548" i="1"/>
  <c r="W548" i="1"/>
  <c r="V548" i="1"/>
  <c r="U548" i="1"/>
  <c r="T548" i="1"/>
  <c r="S548" i="1"/>
  <c r="R548" i="1"/>
  <c r="Q548" i="1"/>
  <c r="P548" i="1"/>
  <c r="O548" i="1"/>
  <c r="N548" i="1"/>
  <c r="M548" i="1"/>
  <c r="L548" i="1"/>
  <c r="I548" i="1"/>
  <c r="AI547" i="1"/>
  <c r="AH547" i="1" s="1"/>
  <c r="Z547" i="1"/>
  <c r="Y547" i="1"/>
  <c r="X547" i="1"/>
  <c r="W547" i="1"/>
  <c r="V547" i="1"/>
  <c r="U547" i="1"/>
  <c r="T547" i="1"/>
  <c r="S547" i="1"/>
  <c r="R547" i="1"/>
  <c r="Q547" i="1"/>
  <c r="P547" i="1"/>
  <c r="O547" i="1"/>
  <c r="N547" i="1"/>
  <c r="M547" i="1"/>
  <c r="L547" i="1"/>
  <c r="I547" i="1"/>
  <c r="AI546" i="1"/>
  <c r="AH546" i="1" s="1"/>
  <c r="Z546" i="1"/>
  <c r="Y546" i="1"/>
  <c r="X546" i="1"/>
  <c r="W546" i="1"/>
  <c r="V546" i="1"/>
  <c r="U546" i="1"/>
  <c r="T546" i="1"/>
  <c r="S546" i="1"/>
  <c r="R546" i="1"/>
  <c r="Q546" i="1"/>
  <c r="P546" i="1"/>
  <c r="O546" i="1"/>
  <c r="N546" i="1"/>
  <c r="M546" i="1"/>
  <c r="L546" i="1"/>
  <c r="I546" i="1"/>
  <c r="AI545" i="1"/>
  <c r="AH545" i="1" s="1"/>
  <c r="Z545" i="1"/>
  <c r="Y545" i="1"/>
  <c r="X545" i="1"/>
  <c r="W545" i="1"/>
  <c r="V545" i="1"/>
  <c r="U545" i="1"/>
  <c r="T545" i="1"/>
  <c r="S545" i="1"/>
  <c r="R545" i="1"/>
  <c r="Q545" i="1"/>
  <c r="P545" i="1"/>
  <c r="O545" i="1"/>
  <c r="N545" i="1"/>
  <c r="M545" i="1"/>
  <c r="L545" i="1"/>
  <c r="I545" i="1"/>
  <c r="AI544" i="1"/>
  <c r="AH544" i="1" s="1"/>
  <c r="Z544" i="1"/>
  <c r="Y544" i="1"/>
  <c r="X544" i="1"/>
  <c r="W544" i="1"/>
  <c r="V544" i="1"/>
  <c r="U544" i="1"/>
  <c r="T544" i="1"/>
  <c r="S544" i="1"/>
  <c r="R544" i="1"/>
  <c r="Q544" i="1"/>
  <c r="P544" i="1"/>
  <c r="O544" i="1"/>
  <c r="N544" i="1"/>
  <c r="M544" i="1"/>
  <c r="L544" i="1"/>
  <c r="I544" i="1"/>
  <c r="AI543" i="1"/>
  <c r="AH543" i="1" s="1"/>
  <c r="Z543" i="1"/>
  <c r="Y543" i="1"/>
  <c r="X543" i="1"/>
  <c r="W543" i="1"/>
  <c r="V543" i="1"/>
  <c r="U543" i="1"/>
  <c r="T543" i="1"/>
  <c r="S543" i="1"/>
  <c r="R543" i="1"/>
  <c r="Q543" i="1"/>
  <c r="P543" i="1"/>
  <c r="O543" i="1"/>
  <c r="N543" i="1"/>
  <c r="M543" i="1"/>
  <c r="L543" i="1"/>
  <c r="I543" i="1"/>
  <c r="AI542" i="1"/>
  <c r="AH542" i="1" s="1"/>
  <c r="Z542" i="1"/>
  <c r="Y542" i="1"/>
  <c r="X542" i="1"/>
  <c r="W542" i="1"/>
  <c r="V542" i="1"/>
  <c r="U542" i="1"/>
  <c r="T542" i="1"/>
  <c r="S542" i="1"/>
  <c r="R542" i="1"/>
  <c r="Q542" i="1"/>
  <c r="P542" i="1"/>
  <c r="O542" i="1"/>
  <c r="N542" i="1"/>
  <c r="M542" i="1"/>
  <c r="L542" i="1"/>
  <c r="I542" i="1"/>
  <c r="AI541" i="1"/>
  <c r="AH541" i="1" s="1"/>
  <c r="Z541" i="1"/>
  <c r="Y541" i="1"/>
  <c r="X541" i="1"/>
  <c r="W541" i="1"/>
  <c r="V541" i="1"/>
  <c r="U541" i="1"/>
  <c r="T541" i="1"/>
  <c r="S541" i="1"/>
  <c r="R541" i="1"/>
  <c r="Q541" i="1"/>
  <c r="P541" i="1"/>
  <c r="O541" i="1"/>
  <c r="N541" i="1"/>
  <c r="M541" i="1"/>
  <c r="L541" i="1"/>
  <c r="I541" i="1"/>
  <c r="AI540" i="1"/>
  <c r="AH540" i="1" s="1"/>
  <c r="Z540" i="1"/>
  <c r="Y540" i="1"/>
  <c r="X540" i="1"/>
  <c r="W540" i="1"/>
  <c r="V540" i="1"/>
  <c r="U540" i="1"/>
  <c r="T540" i="1"/>
  <c r="S540" i="1"/>
  <c r="R540" i="1"/>
  <c r="Q540" i="1"/>
  <c r="P540" i="1"/>
  <c r="O540" i="1"/>
  <c r="N540" i="1"/>
  <c r="M540" i="1"/>
  <c r="L540" i="1"/>
  <c r="I540" i="1"/>
  <c r="AI539" i="1"/>
  <c r="AH539" i="1" s="1"/>
  <c r="Z539" i="1"/>
  <c r="Y539" i="1"/>
  <c r="X539" i="1"/>
  <c r="W539" i="1"/>
  <c r="V539" i="1"/>
  <c r="U539" i="1"/>
  <c r="T539" i="1"/>
  <c r="S539" i="1"/>
  <c r="R539" i="1"/>
  <c r="Q539" i="1"/>
  <c r="P539" i="1"/>
  <c r="O539" i="1"/>
  <c r="N539" i="1"/>
  <c r="M539" i="1"/>
  <c r="L539" i="1"/>
  <c r="I539" i="1"/>
  <c r="AI538" i="1"/>
  <c r="AH538" i="1" s="1"/>
  <c r="Z538" i="1"/>
  <c r="Y538" i="1"/>
  <c r="X538" i="1"/>
  <c r="W538" i="1"/>
  <c r="V538" i="1"/>
  <c r="U538" i="1"/>
  <c r="T538" i="1"/>
  <c r="S538" i="1"/>
  <c r="R538" i="1"/>
  <c r="Q538" i="1"/>
  <c r="P538" i="1"/>
  <c r="O538" i="1"/>
  <c r="N538" i="1"/>
  <c r="M538" i="1"/>
  <c r="L538" i="1"/>
  <c r="I538" i="1"/>
  <c r="AI537" i="1"/>
  <c r="AH537" i="1" s="1"/>
  <c r="Z537" i="1"/>
  <c r="Y537" i="1"/>
  <c r="X537" i="1"/>
  <c r="W537" i="1"/>
  <c r="V537" i="1"/>
  <c r="U537" i="1"/>
  <c r="T537" i="1"/>
  <c r="S537" i="1"/>
  <c r="R537" i="1"/>
  <c r="Q537" i="1"/>
  <c r="P537" i="1"/>
  <c r="O537" i="1"/>
  <c r="N537" i="1"/>
  <c r="M537" i="1"/>
  <c r="L537" i="1"/>
  <c r="I537" i="1"/>
  <c r="AI536" i="1"/>
  <c r="AH536" i="1" s="1"/>
  <c r="Z536" i="1"/>
  <c r="Y536" i="1"/>
  <c r="X536" i="1"/>
  <c r="W536" i="1"/>
  <c r="V536" i="1"/>
  <c r="U536" i="1"/>
  <c r="T536" i="1"/>
  <c r="S536" i="1"/>
  <c r="R536" i="1"/>
  <c r="Q536" i="1"/>
  <c r="P536" i="1"/>
  <c r="O536" i="1"/>
  <c r="N536" i="1"/>
  <c r="M536" i="1"/>
  <c r="L536" i="1"/>
  <c r="I536" i="1"/>
  <c r="AI535" i="1"/>
  <c r="AH535" i="1" s="1"/>
  <c r="Z535" i="1"/>
  <c r="Y535" i="1"/>
  <c r="X535" i="1"/>
  <c r="W535" i="1"/>
  <c r="V535" i="1"/>
  <c r="U535" i="1"/>
  <c r="T535" i="1"/>
  <c r="S535" i="1"/>
  <c r="R535" i="1"/>
  <c r="Q535" i="1"/>
  <c r="P535" i="1"/>
  <c r="O535" i="1"/>
  <c r="N535" i="1"/>
  <c r="M535" i="1"/>
  <c r="L535" i="1"/>
  <c r="I535" i="1"/>
  <c r="AI534" i="1"/>
  <c r="AH534" i="1" s="1"/>
  <c r="Z534" i="1"/>
  <c r="Y534" i="1"/>
  <c r="X534" i="1"/>
  <c r="W534" i="1"/>
  <c r="V534" i="1"/>
  <c r="U534" i="1"/>
  <c r="T534" i="1"/>
  <c r="S534" i="1"/>
  <c r="R534" i="1"/>
  <c r="Q534" i="1"/>
  <c r="P534" i="1"/>
  <c r="O534" i="1"/>
  <c r="N534" i="1"/>
  <c r="M534" i="1"/>
  <c r="L534" i="1"/>
  <c r="I534" i="1"/>
  <c r="AI533" i="1"/>
  <c r="AH533" i="1" s="1"/>
  <c r="Z533" i="1"/>
  <c r="Y533" i="1"/>
  <c r="X533" i="1"/>
  <c r="W533" i="1"/>
  <c r="V533" i="1"/>
  <c r="U533" i="1"/>
  <c r="T533" i="1"/>
  <c r="S533" i="1"/>
  <c r="R533" i="1"/>
  <c r="Q533" i="1"/>
  <c r="P533" i="1"/>
  <c r="O533" i="1"/>
  <c r="N533" i="1"/>
  <c r="M533" i="1"/>
  <c r="L533" i="1"/>
  <c r="I533" i="1"/>
  <c r="AI532" i="1"/>
  <c r="AH532" i="1" s="1"/>
  <c r="Z532" i="1"/>
  <c r="Y532" i="1"/>
  <c r="X532" i="1"/>
  <c r="W532" i="1"/>
  <c r="V532" i="1"/>
  <c r="U532" i="1"/>
  <c r="T532" i="1"/>
  <c r="S532" i="1"/>
  <c r="R532" i="1"/>
  <c r="Q532" i="1"/>
  <c r="P532" i="1"/>
  <c r="O532" i="1"/>
  <c r="N532" i="1"/>
  <c r="M532" i="1"/>
  <c r="L532" i="1"/>
  <c r="I532" i="1"/>
  <c r="AI531" i="1"/>
  <c r="AH531" i="1" s="1"/>
  <c r="Z531" i="1"/>
  <c r="Y531" i="1"/>
  <c r="X531" i="1"/>
  <c r="W531" i="1"/>
  <c r="V531" i="1"/>
  <c r="U531" i="1"/>
  <c r="T531" i="1"/>
  <c r="S531" i="1"/>
  <c r="R531" i="1"/>
  <c r="Q531" i="1"/>
  <c r="P531" i="1"/>
  <c r="O531" i="1"/>
  <c r="N531" i="1"/>
  <c r="M531" i="1"/>
  <c r="L531" i="1"/>
  <c r="I531" i="1"/>
  <c r="AI530" i="1"/>
  <c r="AH530" i="1" s="1"/>
  <c r="Z530" i="1"/>
  <c r="Y530" i="1"/>
  <c r="X530" i="1"/>
  <c r="W530" i="1"/>
  <c r="V530" i="1"/>
  <c r="U530" i="1"/>
  <c r="T530" i="1"/>
  <c r="S530" i="1"/>
  <c r="R530" i="1"/>
  <c r="Q530" i="1"/>
  <c r="P530" i="1"/>
  <c r="O530" i="1"/>
  <c r="N530" i="1"/>
  <c r="M530" i="1"/>
  <c r="L530" i="1"/>
  <c r="I530" i="1"/>
  <c r="AI529" i="1"/>
  <c r="AH529" i="1" s="1"/>
  <c r="Z529" i="1"/>
  <c r="Y529" i="1"/>
  <c r="X529" i="1"/>
  <c r="W529" i="1"/>
  <c r="V529" i="1"/>
  <c r="U529" i="1"/>
  <c r="T529" i="1"/>
  <c r="S529" i="1"/>
  <c r="R529" i="1"/>
  <c r="Q529" i="1"/>
  <c r="P529" i="1"/>
  <c r="O529" i="1"/>
  <c r="N529" i="1"/>
  <c r="M529" i="1"/>
  <c r="L529" i="1"/>
  <c r="I529" i="1"/>
  <c r="AI528" i="1"/>
  <c r="AH528" i="1" s="1"/>
  <c r="Z528" i="1"/>
  <c r="Y528" i="1"/>
  <c r="X528" i="1"/>
  <c r="W528" i="1"/>
  <c r="V528" i="1"/>
  <c r="U528" i="1"/>
  <c r="T528" i="1"/>
  <c r="S528" i="1"/>
  <c r="R528" i="1"/>
  <c r="Q528" i="1"/>
  <c r="P528" i="1"/>
  <c r="O528" i="1"/>
  <c r="N528" i="1"/>
  <c r="M528" i="1"/>
  <c r="L528" i="1"/>
  <c r="I528" i="1"/>
  <c r="AI527" i="1"/>
  <c r="AH527" i="1" s="1"/>
  <c r="Z527" i="1"/>
  <c r="Y527" i="1"/>
  <c r="X527" i="1"/>
  <c r="W527" i="1"/>
  <c r="V527" i="1"/>
  <c r="U527" i="1"/>
  <c r="T527" i="1"/>
  <c r="S527" i="1"/>
  <c r="R527" i="1"/>
  <c r="Q527" i="1"/>
  <c r="P527" i="1"/>
  <c r="O527" i="1"/>
  <c r="N527" i="1"/>
  <c r="M527" i="1"/>
  <c r="L527" i="1"/>
  <c r="I527" i="1"/>
  <c r="AI526" i="1"/>
  <c r="AH526" i="1" s="1"/>
  <c r="Z526" i="1"/>
  <c r="Y526" i="1"/>
  <c r="X526" i="1"/>
  <c r="W526" i="1"/>
  <c r="V526" i="1"/>
  <c r="U526" i="1"/>
  <c r="T526" i="1"/>
  <c r="S526" i="1"/>
  <c r="R526" i="1"/>
  <c r="Q526" i="1"/>
  <c r="P526" i="1"/>
  <c r="O526" i="1"/>
  <c r="N526" i="1"/>
  <c r="M526" i="1"/>
  <c r="L526" i="1"/>
  <c r="I526" i="1"/>
  <c r="AI525" i="1"/>
  <c r="AH525" i="1" s="1"/>
  <c r="Z525" i="1"/>
  <c r="Y525" i="1"/>
  <c r="X525" i="1"/>
  <c r="W525" i="1"/>
  <c r="V525" i="1"/>
  <c r="U525" i="1"/>
  <c r="T525" i="1"/>
  <c r="S525" i="1"/>
  <c r="R525" i="1"/>
  <c r="Q525" i="1"/>
  <c r="P525" i="1"/>
  <c r="O525" i="1"/>
  <c r="N525" i="1"/>
  <c r="M525" i="1"/>
  <c r="L525" i="1"/>
  <c r="I525" i="1"/>
  <c r="AI524" i="1"/>
  <c r="AH524" i="1" s="1"/>
  <c r="Z524" i="1"/>
  <c r="Y524" i="1"/>
  <c r="X524" i="1"/>
  <c r="W524" i="1"/>
  <c r="V524" i="1"/>
  <c r="U524" i="1"/>
  <c r="T524" i="1"/>
  <c r="S524" i="1"/>
  <c r="R524" i="1"/>
  <c r="Q524" i="1"/>
  <c r="P524" i="1"/>
  <c r="O524" i="1"/>
  <c r="N524" i="1"/>
  <c r="M524" i="1"/>
  <c r="L524" i="1"/>
  <c r="I524" i="1"/>
  <c r="AI523" i="1"/>
  <c r="AH523" i="1" s="1"/>
  <c r="Z523" i="1"/>
  <c r="Y523" i="1"/>
  <c r="X523" i="1"/>
  <c r="W523" i="1"/>
  <c r="V523" i="1"/>
  <c r="U523" i="1"/>
  <c r="T523" i="1"/>
  <c r="S523" i="1"/>
  <c r="R523" i="1"/>
  <c r="Q523" i="1"/>
  <c r="P523" i="1"/>
  <c r="O523" i="1"/>
  <c r="N523" i="1"/>
  <c r="M523" i="1"/>
  <c r="L523" i="1"/>
  <c r="I523" i="1"/>
  <c r="AI522" i="1"/>
  <c r="AH522" i="1" s="1"/>
  <c r="Z522" i="1"/>
  <c r="Y522" i="1"/>
  <c r="X522" i="1"/>
  <c r="W522" i="1"/>
  <c r="V522" i="1"/>
  <c r="U522" i="1"/>
  <c r="T522" i="1"/>
  <c r="S522" i="1"/>
  <c r="R522" i="1"/>
  <c r="Q522" i="1"/>
  <c r="P522" i="1"/>
  <c r="O522" i="1"/>
  <c r="N522" i="1"/>
  <c r="M522" i="1"/>
  <c r="L522" i="1"/>
  <c r="I522" i="1"/>
  <c r="AI521" i="1"/>
  <c r="AH521" i="1" s="1"/>
  <c r="Z521" i="1"/>
  <c r="Y521" i="1"/>
  <c r="X521" i="1"/>
  <c r="W521" i="1"/>
  <c r="V521" i="1"/>
  <c r="U521" i="1"/>
  <c r="T521" i="1"/>
  <c r="S521" i="1"/>
  <c r="R521" i="1"/>
  <c r="Q521" i="1"/>
  <c r="P521" i="1"/>
  <c r="O521" i="1"/>
  <c r="N521" i="1"/>
  <c r="M521" i="1"/>
  <c r="L521" i="1"/>
  <c r="I521" i="1"/>
  <c r="AI520" i="1"/>
  <c r="AH520" i="1" s="1"/>
  <c r="Z520" i="1"/>
  <c r="Y520" i="1"/>
  <c r="X520" i="1"/>
  <c r="W520" i="1"/>
  <c r="V520" i="1"/>
  <c r="U520" i="1"/>
  <c r="T520" i="1"/>
  <c r="S520" i="1"/>
  <c r="R520" i="1"/>
  <c r="Q520" i="1"/>
  <c r="P520" i="1"/>
  <c r="O520" i="1"/>
  <c r="N520" i="1"/>
  <c r="M520" i="1"/>
  <c r="L520" i="1"/>
  <c r="I520" i="1"/>
  <c r="AI519" i="1"/>
  <c r="AH519" i="1" s="1"/>
  <c r="Z519" i="1"/>
  <c r="Y519" i="1"/>
  <c r="X519" i="1"/>
  <c r="W519" i="1"/>
  <c r="V519" i="1"/>
  <c r="U519" i="1"/>
  <c r="T519" i="1"/>
  <c r="S519" i="1"/>
  <c r="R519" i="1"/>
  <c r="Q519" i="1"/>
  <c r="P519" i="1"/>
  <c r="O519" i="1"/>
  <c r="N519" i="1"/>
  <c r="M519" i="1"/>
  <c r="L519" i="1"/>
  <c r="I519" i="1"/>
  <c r="AI518" i="1"/>
  <c r="AH518" i="1" s="1"/>
  <c r="Z518" i="1"/>
  <c r="Y518" i="1"/>
  <c r="X518" i="1"/>
  <c r="W518" i="1"/>
  <c r="V518" i="1"/>
  <c r="U518" i="1"/>
  <c r="T518" i="1"/>
  <c r="S518" i="1"/>
  <c r="R518" i="1"/>
  <c r="Q518" i="1"/>
  <c r="P518" i="1"/>
  <c r="O518" i="1"/>
  <c r="N518" i="1"/>
  <c r="M518" i="1"/>
  <c r="L518" i="1"/>
  <c r="I518" i="1"/>
  <c r="AI517" i="1"/>
  <c r="AH517" i="1" s="1"/>
  <c r="Z517" i="1"/>
  <c r="Y517" i="1"/>
  <c r="X517" i="1"/>
  <c r="W517" i="1"/>
  <c r="V517" i="1"/>
  <c r="U517" i="1"/>
  <c r="T517" i="1"/>
  <c r="S517" i="1"/>
  <c r="R517" i="1"/>
  <c r="Q517" i="1"/>
  <c r="P517" i="1"/>
  <c r="O517" i="1"/>
  <c r="N517" i="1"/>
  <c r="M517" i="1"/>
  <c r="L517" i="1"/>
  <c r="I517" i="1"/>
  <c r="AI516" i="1"/>
  <c r="AH516" i="1" s="1"/>
  <c r="Z516" i="1"/>
  <c r="Y516" i="1"/>
  <c r="X516" i="1"/>
  <c r="W516" i="1"/>
  <c r="V516" i="1"/>
  <c r="U516" i="1"/>
  <c r="T516" i="1"/>
  <c r="S516" i="1"/>
  <c r="R516" i="1"/>
  <c r="Q516" i="1"/>
  <c r="P516" i="1"/>
  <c r="O516" i="1"/>
  <c r="N516" i="1"/>
  <c r="M516" i="1"/>
  <c r="L516" i="1"/>
  <c r="I516" i="1"/>
  <c r="AI515" i="1"/>
  <c r="AH515" i="1" s="1"/>
  <c r="Z515" i="1"/>
  <c r="Y515" i="1"/>
  <c r="X515" i="1"/>
  <c r="W515" i="1"/>
  <c r="V515" i="1"/>
  <c r="U515" i="1"/>
  <c r="T515" i="1"/>
  <c r="S515" i="1"/>
  <c r="R515" i="1"/>
  <c r="Q515" i="1"/>
  <c r="P515" i="1"/>
  <c r="O515" i="1"/>
  <c r="N515" i="1"/>
  <c r="M515" i="1"/>
  <c r="L515" i="1"/>
  <c r="I515" i="1"/>
  <c r="AI514" i="1"/>
  <c r="AH514" i="1" s="1"/>
  <c r="Z514" i="1"/>
  <c r="Y514" i="1"/>
  <c r="X514" i="1"/>
  <c r="W514" i="1"/>
  <c r="V514" i="1"/>
  <c r="U514" i="1"/>
  <c r="T514" i="1"/>
  <c r="S514" i="1"/>
  <c r="R514" i="1"/>
  <c r="Q514" i="1"/>
  <c r="P514" i="1"/>
  <c r="O514" i="1"/>
  <c r="N514" i="1"/>
  <c r="M514" i="1"/>
  <c r="L514" i="1"/>
  <c r="I514" i="1"/>
  <c r="AI513" i="1"/>
  <c r="AH513" i="1" s="1"/>
  <c r="Z513" i="1"/>
  <c r="Y513" i="1"/>
  <c r="X513" i="1"/>
  <c r="W513" i="1"/>
  <c r="V513" i="1"/>
  <c r="U513" i="1"/>
  <c r="T513" i="1"/>
  <c r="S513" i="1"/>
  <c r="R513" i="1"/>
  <c r="Q513" i="1"/>
  <c r="P513" i="1"/>
  <c r="O513" i="1"/>
  <c r="N513" i="1"/>
  <c r="M513" i="1"/>
  <c r="L513" i="1"/>
  <c r="I513" i="1"/>
  <c r="AI512" i="1"/>
  <c r="AH512" i="1" s="1"/>
  <c r="Z512" i="1"/>
  <c r="Y512" i="1"/>
  <c r="X512" i="1"/>
  <c r="W512" i="1"/>
  <c r="V512" i="1"/>
  <c r="U512" i="1"/>
  <c r="T512" i="1"/>
  <c r="S512" i="1"/>
  <c r="R512" i="1"/>
  <c r="Q512" i="1"/>
  <c r="P512" i="1"/>
  <c r="O512" i="1"/>
  <c r="N512" i="1"/>
  <c r="M512" i="1"/>
  <c r="L512" i="1"/>
  <c r="I512" i="1"/>
  <c r="AI511" i="1"/>
  <c r="AH511" i="1" s="1"/>
  <c r="Z511" i="1"/>
  <c r="Y511" i="1"/>
  <c r="X511" i="1"/>
  <c r="W511" i="1"/>
  <c r="V511" i="1"/>
  <c r="U511" i="1"/>
  <c r="T511" i="1"/>
  <c r="S511" i="1"/>
  <c r="R511" i="1"/>
  <c r="Q511" i="1"/>
  <c r="P511" i="1"/>
  <c r="O511" i="1"/>
  <c r="N511" i="1"/>
  <c r="M511" i="1"/>
  <c r="L511" i="1"/>
  <c r="I511" i="1"/>
  <c r="AI510" i="1"/>
  <c r="AH510" i="1" s="1"/>
  <c r="Z510" i="1"/>
  <c r="Y510" i="1"/>
  <c r="X510" i="1"/>
  <c r="W510" i="1"/>
  <c r="V510" i="1"/>
  <c r="U510" i="1"/>
  <c r="T510" i="1"/>
  <c r="S510" i="1"/>
  <c r="R510" i="1"/>
  <c r="Q510" i="1"/>
  <c r="P510" i="1"/>
  <c r="O510" i="1"/>
  <c r="N510" i="1"/>
  <c r="M510" i="1"/>
  <c r="L510" i="1"/>
  <c r="I510" i="1"/>
  <c r="AI509" i="1"/>
  <c r="AH509" i="1" s="1"/>
  <c r="Z509" i="1"/>
  <c r="Y509" i="1"/>
  <c r="X509" i="1"/>
  <c r="W509" i="1"/>
  <c r="V509" i="1"/>
  <c r="U509" i="1"/>
  <c r="T509" i="1"/>
  <c r="S509" i="1"/>
  <c r="R509" i="1"/>
  <c r="Q509" i="1"/>
  <c r="P509" i="1"/>
  <c r="O509" i="1"/>
  <c r="N509" i="1"/>
  <c r="M509" i="1"/>
  <c r="L509" i="1"/>
  <c r="I509" i="1"/>
  <c r="AI508" i="1"/>
  <c r="AH508" i="1" s="1"/>
  <c r="Z508" i="1"/>
  <c r="Y508" i="1"/>
  <c r="X508" i="1"/>
  <c r="W508" i="1"/>
  <c r="V508" i="1"/>
  <c r="U508" i="1"/>
  <c r="T508" i="1"/>
  <c r="S508" i="1"/>
  <c r="R508" i="1"/>
  <c r="Q508" i="1"/>
  <c r="P508" i="1"/>
  <c r="O508" i="1"/>
  <c r="N508" i="1"/>
  <c r="M508" i="1"/>
  <c r="L508" i="1"/>
  <c r="I508" i="1"/>
  <c r="AI507" i="1"/>
  <c r="AH507" i="1" s="1"/>
  <c r="Z507" i="1"/>
  <c r="Y507" i="1"/>
  <c r="X507" i="1"/>
  <c r="W507" i="1"/>
  <c r="V507" i="1"/>
  <c r="U507" i="1"/>
  <c r="T507" i="1"/>
  <c r="S507" i="1"/>
  <c r="R507" i="1"/>
  <c r="Q507" i="1"/>
  <c r="P507" i="1"/>
  <c r="O507" i="1"/>
  <c r="N507" i="1"/>
  <c r="M507" i="1"/>
  <c r="L507" i="1"/>
  <c r="I507" i="1"/>
  <c r="AI506" i="1"/>
  <c r="AH506" i="1" s="1"/>
  <c r="Z506" i="1"/>
  <c r="Y506" i="1"/>
  <c r="X506" i="1"/>
  <c r="W506" i="1"/>
  <c r="V506" i="1"/>
  <c r="U506" i="1"/>
  <c r="T506" i="1"/>
  <c r="S506" i="1"/>
  <c r="R506" i="1"/>
  <c r="Q506" i="1"/>
  <c r="P506" i="1"/>
  <c r="O506" i="1"/>
  <c r="N506" i="1"/>
  <c r="M506" i="1"/>
  <c r="L506" i="1"/>
  <c r="I506" i="1"/>
  <c r="AI505" i="1"/>
  <c r="AH505" i="1" s="1"/>
  <c r="Z505" i="1"/>
  <c r="Y505" i="1"/>
  <c r="X505" i="1"/>
  <c r="W505" i="1"/>
  <c r="V505" i="1"/>
  <c r="U505" i="1"/>
  <c r="T505" i="1"/>
  <c r="S505" i="1"/>
  <c r="R505" i="1"/>
  <c r="Q505" i="1"/>
  <c r="P505" i="1"/>
  <c r="O505" i="1"/>
  <c r="N505" i="1"/>
  <c r="M505" i="1"/>
  <c r="L505" i="1"/>
  <c r="I505" i="1"/>
  <c r="AI504" i="1"/>
  <c r="AH504" i="1" s="1"/>
  <c r="Z504" i="1"/>
  <c r="Y504" i="1"/>
  <c r="X504" i="1"/>
  <c r="W504" i="1"/>
  <c r="V504" i="1"/>
  <c r="U504" i="1"/>
  <c r="T504" i="1"/>
  <c r="S504" i="1"/>
  <c r="R504" i="1"/>
  <c r="Q504" i="1"/>
  <c r="P504" i="1"/>
  <c r="O504" i="1"/>
  <c r="N504" i="1"/>
  <c r="M504" i="1"/>
  <c r="L504" i="1"/>
  <c r="I504" i="1"/>
  <c r="AI503" i="1"/>
  <c r="AH503" i="1" s="1"/>
  <c r="Z503" i="1"/>
  <c r="Y503" i="1"/>
  <c r="X503" i="1"/>
  <c r="W503" i="1"/>
  <c r="V503" i="1"/>
  <c r="U503" i="1"/>
  <c r="T503" i="1"/>
  <c r="S503" i="1"/>
  <c r="R503" i="1"/>
  <c r="Q503" i="1"/>
  <c r="P503" i="1"/>
  <c r="O503" i="1"/>
  <c r="N503" i="1"/>
  <c r="M503" i="1"/>
  <c r="L503" i="1"/>
  <c r="I503" i="1"/>
  <c r="AI502" i="1"/>
  <c r="AH502" i="1" s="1"/>
  <c r="Z502" i="1"/>
  <c r="Y502" i="1"/>
  <c r="X502" i="1"/>
  <c r="W502" i="1"/>
  <c r="V502" i="1"/>
  <c r="U502" i="1"/>
  <c r="T502" i="1"/>
  <c r="S502" i="1"/>
  <c r="R502" i="1"/>
  <c r="Q502" i="1"/>
  <c r="P502" i="1"/>
  <c r="O502" i="1"/>
  <c r="N502" i="1"/>
  <c r="M502" i="1"/>
  <c r="L502" i="1"/>
  <c r="I502" i="1"/>
  <c r="AI501" i="1"/>
  <c r="AH501" i="1" s="1"/>
  <c r="Z501" i="1"/>
  <c r="Y501" i="1"/>
  <c r="X501" i="1"/>
  <c r="W501" i="1"/>
  <c r="V501" i="1"/>
  <c r="U501" i="1"/>
  <c r="T501" i="1"/>
  <c r="S501" i="1"/>
  <c r="R501" i="1"/>
  <c r="Q501" i="1"/>
  <c r="P501" i="1"/>
  <c r="O501" i="1"/>
  <c r="N501" i="1"/>
  <c r="M501" i="1"/>
  <c r="L501" i="1"/>
  <c r="I501" i="1"/>
  <c r="AI500" i="1"/>
  <c r="AH500" i="1" s="1"/>
  <c r="Z500" i="1"/>
  <c r="Y500" i="1"/>
  <c r="X500" i="1"/>
  <c r="W500" i="1"/>
  <c r="V500" i="1"/>
  <c r="U500" i="1"/>
  <c r="T500" i="1"/>
  <c r="S500" i="1"/>
  <c r="R500" i="1"/>
  <c r="Q500" i="1"/>
  <c r="P500" i="1"/>
  <c r="O500" i="1"/>
  <c r="N500" i="1"/>
  <c r="M500" i="1"/>
  <c r="L500" i="1"/>
  <c r="I500" i="1"/>
  <c r="AI499" i="1"/>
  <c r="AH499" i="1" s="1"/>
  <c r="Z499" i="1"/>
  <c r="Y499" i="1"/>
  <c r="X499" i="1"/>
  <c r="W499" i="1"/>
  <c r="V499" i="1"/>
  <c r="U499" i="1"/>
  <c r="T499" i="1"/>
  <c r="S499" i="1"/>
  <c r="R499" i="1"/>
  <c r="Q499" i="1"/>
  <c r="P499" i="1"/>
  <c r="O499" i="1"/>
  <c r="N499" i="1"/>
  <c r="M499" i="1"/>
  <c r="L499" i="1"/>
  <c r="I499" i="1"/>
  <c r="AI498" i="1"/>
  <c r="AH498" i="1" s="1"/>
  <c r="Z498" i="1"/>
  <c r="Y498" i="1"/>
  <c r="X498" i="1"/>
  <c r="W498" i="1"/>
  <c r="V498" i="1"/>
  <c r="U498" i="1"/>
  <c r="T498" i="1"/>
  <c r="S498" i="1"/>
  <c r="R498" i="1"/>
  <c r="Q498" i="1"/>
  <c r="P498" i="1"/>
  <c r="O498" i="1"/>
  <c r="N498" i="1"/>
  <c r="M498" i="1"/>
  <c r="L498" i="1"/>
  <c r="I498" i="1"/>
  <c r="AI497" i="1"/>
  <c r="AH497" i="1" s="1"/>
  <c r="Z497" i="1"/>
  <c r="Y497" i="1"/>
  <c r="X497" i="1"/>
  <c r="W497" i="1"/>
  <c r="V497" i="1"/>
  <c r="U497" i="1"/>
  <c r="T497" i="1"/>
  <c r="S497" i="1"/>
  <c r="R497" i="1"/>
  <c r="Q497" i="1"/>
  <c r="P497" i="1"/>
  <c r="O497" i="1"/>
  <c r="N497" i="1"/>
  <c r="M497" i="1"/>
  <c r="L497" i="1"/>
  <c r="I497" i="1"/>
  <c r="AI496" i="1"/>
  <c r="AH496" i="1" s="1"/>
  <c r="Z496" i="1"/>
  <c r="Y496" i="1"/>
  <c r="X496" i="1"/>
  <c r="W496" i="1"/>
  <c r="V496" i="1"/>
  <c r="U496" i="1"/>
  <c r="T496" i="1"/>
  <c r="S496" i="1"/>
  <c r="R496" i="1"/>
  <c r="Q496" i="1"/>
  <c r="P496" i="1"/>
  <c r="O496" i="1"/>
  <c r="N496" i="1"/>
  <c r="M496" i="1"/>
  <c r="L496" i="1"/>
  <c r="I496" i="1"/>
  <c r="AI495" i="1"/>
  <c r="AH495" i="1" s="1"/>
  <c r="Z495" i="1"/>
  <c r="Y495" i="1"/>
  <c r="X495" i="1"/>
  <c r="W495" i="1"/>
  <c r="V495" i="1"/>
  <c r="U495" i="1"/>
  <c r="T495" i="1"/>
  <c r="S495" i="1"/>
  <c r="R495" i="1"/>
  <c r="Q495" i="1"/>
  <c r="P495" i="1"/>
  <c r="O495" i="1"/>
  <c r="N495" i="1"/>
  <c r="M495" i="1"/>
  <c r="L495" i="1"/>
  <c r="I495" i="1"/>
  <c r="AI494" i="1"/>
  <c r="AH494" i="1" s="1"/>
  <c r="Z494" i="1"/>
  <c r="Y494" i="1"/>
  <c r="X494" i="1"/>
  <c r="W494" i="1"/>
  <c r="V494" i="1"/>
  <c r="U494" i="1"/>
  <c r="T494" i="1"/>
  <c r="S494" i="1"/>
  <c r="R494" i="1"/>
  <c r="Q494" i="1"/>
  <c r="P494" i="1"/>
  <c r="O494" i="1"/>
  <c r="N494" i="1"/>
  <c r="M494" i="1"/>
  <c r="L494" i="1"/>
  <c r="I494" i="1"/>
  <c r="AI493" i="1"/>
  <c r="AH493" i="1" s="1"/>
  <c r="Z493" i="1"/>
  <c r="Y493" i="1"/>
  <c r="X493" i="1"/>
  <c r="W493" i="1"/>
  <c r="V493" i="1"/>
  <c r="U493" i="1"/>
  <c r="T493" i="1"/>
  <c r="S493" i="1"/>
  <c r="R493" i="1"/>
  <c r="Q493" i="1"/>
  <c r="P493" i="1"/>
  <c r="O493" i="1"/>
  <c r="N493" i="1"/>
  <c r="M493" i="1"/>
  <c r="L493" i="1"/>
  <c r="I493" i="1"/>
  <c r="AI492" i="1"/>
  <c r="AH492" i="1" s="1"/>
  <c r="Z492" i="1"/>
  <c r="Y492" i="1"/>
  <c r="X492" i="1"/>
  <c r="W492" i="1"/>
  <c r="V492" i="1"/>
  <c r="U492" i="1"/>
  <c r="T492" i="1"/>
  <c r="S492" i="1"/>
  <c r="R492" i="1"/>
  <c r="Q492" i="1"/>
  <c r="P492" i="1"/>
  <c r="O492" i="1"/>
  <c r="N492" i="1"/>
  <c r="M492" i="1"/>
  <c r="L492" i="1"/>
  <c r="I492" i="1"/>
  <c r="AI491" i="1"/>
  <c r="AH491" i="1" s="1"/>
  <c r="Z491" i="1"/>
  <c r="Y491" i="1"/>
  <c r="X491" i="1"/>
  <c r="W491" i="1"/>
  <c r="V491" i="1"/>
  <c r="U491" i="1"/>
  <c r="T491" i="1"/>
  <c r="S491" i="1"/>
  <c r="R491" i="1"/>
  <c r="Q491" i="1"/>
  <c r="P491" i="1"/>
  <c r="O491" i="1"/>
  <c r="N491" i="1"/>
  <c r="M491" i="1"/>
  <c r="L491" i="1"/>
  <c r="I491" i="1"/>
  <c r="AI490" i="1"/>
  <c r="AH490" i="1" s="1"/>
  <c r="Z490" i="1"/>
  <c r="Y490" i="1"/>
  <c r="X490" i="1"/>
  <c r="W490" i="1"/>
  <c r="V490" i="1"/>
  <c r="U490" i="1"/>
  <c r="T490" i="1"/>
  <c r="S490" i="1"/>
  <c r="R490" i="1"/>
  <c r="Q490" i="1"/>
  <c r="P490" i="1"/>
  <c r="O490" i="1"/>
  <c r="N490" i="1"/>
  <c r="M490" i="1"/>
  <c r="L490" i="1"/>
  <c r="I490" i="1"/>
  <c r="AI489" i="1"/>
  <c r="AH489" i="1" s="1"/>
  <c r="Z489" i="1"/>
  <c r="Y489" i="1"/>
  <c r="X489" i="1"/>
  <c r="W489" i="1"/>
  <c r="V489" i="1"/>
  <c r="U489" i="1"/>
  <c r="T489" i="1"/>
  <c r="S489" i="1"/>
  <c r="R489" i="1"/>
  <c r="Q489" i="1"/>
  <c r="P489" i="1"/>
  <c r="O489" i="1"/>
  <c r="N489" i="1"/>
  <c r="M489" i="1"/>
  <c r="L489" i="1"/>
  <c r="I489" i="1"/>
  <c r="AI488" i="1"/>
  <c r="AH488" i="1" s="1"/>
  <c r="Z488" i="1"/>
  <c r="Y488" i="1"/>
  <c r="X488" i="1"/>
  <c r="W488" i="1"/>
  <c r="V488" i="1"/>
  <c r="U488" i="1"/>
  <c r="T488" i="1"/>
  <c r="S488" i="1"/>
  <c r="R488" i="1"/>
  <c r="Q488" i="1"/>
  <c r="P488" i="1"/>
  <c r="O488" i="1"/>
  <c r="N488" i="1"/>
  <c r="M488" i="1"/>
  <c r="L488" i="1"/>
  <c r="I488" i="1"/>
  <c r="AI487" i="1"/>
  <c r="AH487" i="1" s="1"/>
  <c r="Z487" i="1"/>
  <c r="Y487" i="1"/>
  <c r="X487" i="1"/>
  <c r="W487" i="1"/>
  <c r="V487" i="1"/>
  <c r="U487" i="1"/>
  <c r="T487" i="1"/>
  <c r="S487" i="1"/>
  <c r="R487" i="1"/>
  <c r="Q487" i="1"/>
  <c r="P487" i="1"/>
  <c r="O487" i="1"/>
  <c r="N487" i="1"/>
  <c r="M487" i="1"/>
  <c r="L487" i="1"/>
  <c r="I487" i="1"/>
  <c r="AI486" i="1"/>
  <c r="AH486" i="1" s="1"/>
  <c r="Z486" i="1"/>
  <c r="Y486" i="1"/>
  <c r="X486" i="1"/>
  <c r="W486" i="1"/>
  <c r="V486" i="1"/>
  <c r="U486" i="1"/>
  <c r="T486" i="1"/>
  <c r="S486" i="1"/>
  <c r="R486" i="1"/>
  <c r="Q486" i="1"/>
  <c r="P486" i="1"/>
  <c r="O486" i="1"/>
  <c r="N486" i="1"/>
  <c r="M486" i="1"/>
  <c r="L486" i="1"/>
  <c r="I486" i="1"/>
  <c r="AI485" i="1"/>
  <c r="AH485" i="1" s="1"/>
  <c r="Z485" i="1"/>
  <c r="Y485" i="1"/>
  <c r="X485" i="1"/>
  <c r="W485" i="1"/>
  <c r="V485" i="1"/>
  <c r="U485" i="1"/>
  <c r="T485" i="1"/>
  <c r="S485" i="1"/>
  <c r="R485" i="1"/>
  <c r="Q485" i="1"/>
  <c r="P485" i="1"/>
  <c r="O485" i="1"/>
  <c r="N485" i="1"/>
  <c r="M485" i="1"/>
  <c r="L485" i="1"/>
  <c r="I485" i="1"/>
  <c r="AI484" i="1"/>
  <c r="AH484" i="1" s="1"/>
  <c r="Z484" i="1"/>
  <c r="Y484" i="1"/>
  <c r="X484" i="1"/>
  <c r="W484" i="1"/>
  <c r="V484" i="1"/>
  <c r="U484" i="1"/>
  <c r="T484" i="1"/>
  <c r="S484" i="1"/>
  <c r="R484" i="1"/>
  <c r="Q484" i="1"/>
  <c r="P484" i="1"/>
  <c r="O484" i="1"/>
  <c r="N484" i="1"/>
  <c r="M484" i="1"/>
  <c r="L484" i="1"/>
  <c r="I484" i="1"/>
  <c r="AI483" i="1"/>
  <c r="AH483" i="1" s="1"/>
  <c r="Z483" i="1"/>
  <c r="Y483" i="1"/>
  <c r="X483" i="1"/>
  <c r="W483" i="1"/>
  <c r="V483" i="1"/>
  <c r="U483" i="1"/>
  <c r="T483" i="1"/>
  <c r="S483" i="1"/>
  <c r="R483" i="1"/>
  <c r="Q483" i="1"/>
  <c r="P483" i="1"/>
  <c r="O483" i="1"/>
  <c r="N483" i="1"/>
  <c r="M483" i="1"/>
  <c r="L483" i="1"/>
  <c r="I483" i="1"/>
  <c r="AI482" i="1"/>
  <c r="AH482" i="1" s="1"/>
  <c r="Z482" i="1"/>
  <c r="Y482" i="1"/>
  <c r="X482" i="1"/>
  <c r="W482" i="1"/>
  <c r="V482" i="1"/>
  <c r="U482" i="1"/>
  <c r="T482" i="1"/>
  <c r="S482" i="1"/>
  <c r="R482" i="1"/>
  <c r="Q482" i="1"/>
  <c r="P482" i="1"/>
  <c r="O482" i="1"/>
  <c r="N482" i="1"/>
  <c r="M482" i="1"/>
  <c r="L482" i="1"/>
  <c r="I482" i="1"/>
  <c r="AI481" i="1"/>
  <c r="AH481" i="1" s="1"/>
  <c r="Z481" i="1"/>
  <c r="Y481" i="1"/>
  <c r="X481" i="1"/>
  <c r="W481" i="1"/>
  <c r="V481" i="1"/>
  <c r="U481" i="1"/>
  <c r="T481" i="1"/>
  <c r="S481" i="1"/>
  <c r="R481" i="1"/>
  <c r="Q481" i="1"/>
  <c r="P481" i="1"/>
  <c r="O481" i="1"/>
  <c r="N481" i="1"/>
  <c r="M481" i="1"/>
  <c r="L481" i="1"/>
  <c r="I481" i="1"/>
  <c r="AI480" i="1"/>
  <c r="AH480" i="1" s="1"/>
  <c r="Z480" i="1"/>
  <c r="Y480" i="1"/>
  <c r="X480" i="1"/>
  <c r="W480" i="1"/>
  <c r="V480" i="1"/>
  <c r="U480" i="1"/>
  <c r="T480" i="1"/>
  <c r="S480" i="1"/>
  <c r="R480" i="1"/>
  <c r="Q480" i="1"/>
  <c r="P480" i="1"/>
  <c r="O480" i="1"/>
  <c r="N480" i="1"/>
  <c r="M480" i="1"/>
  <c r="L480" i="1"/>
  <c r="I480" i="1"/>
  <c r="AI479" i="1"/>
  <c r="AH479" i="1" s="1"/>
  <c r="Z479" i="1"/>
  <c r="Y479" i="1"/>
  <c r="X479" i="1"/>
  <c r="W479" i="1"/>
  <c r="V479" i="1"/>
  <c r="U479" i="1"/>
  <c r="T479" i="1"/>
  <c r="S479" i="1"/>
  <c r="R479" i="1"/>
  <c r="Q479" i="1"/>
  <c r="P479" i="1"/>
  <c r="O479" i="1"/>
  <c r="N479" i="1"/>
  <c r="M479" i="1"/>
  <c r="L479" i="1"/>
  <c r="I479" i="1"/>
  <c r="AI478" i="1"/>
  <c r="AH478" i="1" s="1"/>
  <c r="Z478" i="1"/>
  <c r="Y478" i="1"/>
  <c r="X478" i="1"/>
  <c r="W478" i="1"/>
  <c r="V478" i="1"/>
  <c r="U478" i="1"/>
  <c r="T478" i="1"/>
  <c r="S478" i="1"/>
  <c r="R478" i="1"/>
  <c r="Q478" i="1"/>
  <c r="P478" i="1"/>
  <c r="O478" i="1"/>
  <c r="N478" i="1"/>
  <c r="M478" i="1"/>
  <c r="L478" i="1"/>
  <c r="I478" i="1"/>
  <c r="AI477" i="1"/>
  <c r="AH477" i="1" s="1"/>
  <c r="Z477" i="1"/>
  <c r="Y477" i="1"/>
  <c r="X477" i="1"/>
  <c r="W477" i="1"/>
  <c r="V477" i="1"/>
  <c r="U477" i="1"/>
  <c r="T477" i="1"/>
  <c r="S477" i="1"/>
  <c r="R477" i="1"/>
  <c r="Q477" i="1"/>
  <c r="P477" i="1"/>
  <c r="O477" i="1"/>
  <c r="N477" i="1"/>
  <c r="M477" i="1"/>
  <c r="L477" i="1"/>
  <c r="I477" i="1"/>
  <c r="AI476" i="1"/>
  <c r="AH476" i="1" s="1"/>
  <c r="Z476" i="1"/>
  <c r="Y476" i="1"/>
  <c r="X476" i="1"/>
  <c r="W476" i="1"/>
  <c r="V476" i="1"/>
  <c r="U476" i="1"/>
  <c r="T476" i="1"/>
  <c r="S476" i="1"/>
  <c r="R476" i="1"/>
  <c r="Q476" i="1"/>
  <c r="P476" i="1"/>
  <c r="O476" i="1"/>
  <c r="N476" i="1"/>
  <c r="M476" i="1"/>
  <c r="L476" i="1"/>
  <c r="I476" i="1"/>
  <c r="AI475" i="1"/>
  <c r="AH475" i="1" s="1"/>
  <c r="Z475" i="1"/>
  <c r="Y475" i="1"/>
  <c r="X475" i="1"/>
  <c r="W475" i="1"/>
  <c r="V475" i="1"/>
  <c r="U475" i="1"/>
  <c r="T475" i="1"/>
  <c r="S475" i="1"/>
  <c r="R475" i="1"/>
  <c r="Q475" i="1"/>
  <c r="P475" i="1"/>
  <c r="O475" i="1"/>
  <c r="N475" i="1"/>
  <c r="M475" i="1"/>
  <c r="L475" i="1"/>
  <c r="I475" i="1"/>
  <c r="AI474" i="1"/>
  <c r="AH474" i="1" s="1"/>
  <c r="Z474" i="1"/>
  <c r="Y474" i="1"/>
  <c r="X474" i="1"/>
  <c r="W474" i="1"/>
  <c r="V474" i="1"/>
  <c r="U474" i="1"/>
  <c r="T474" i="1"/>
  <c r="S474" i="1"/>
  <c r="R474" i="1"/>
  <c r="Q474" i="1"/>
  <c r="P474" i="1"/>
  <c r="O474" i="1"/>
  <c r="N474" i="1"/>
  <c r="M474" i="1"/>
  <c r="L474" i="1"/>
  <c r="I474" i="1"/>
  <c r="AI473" i="1"/>
  <c r="AH473" i="1" s="1"/>
  <c r="Z473" i="1"/>
  <c r="Y473" i="1"/>
  <c r="X473" i="1"/>
  <c r="W473" i="1"/>
  <c r="V473" i="1"/>
  <c r="U473" i="1"/>
  <c r="T473" i="1"/>
  <c r="S473" i="1"/>
  <c r="R473" i="1"/>
  <c r="Q473" i="1"/>
  <c r="P473" i="1"/>
  <c r="O473" i="1"/>
  <c r="N473" i="1"/>
  <c r="M473" i="1"/>
  <c r="L473" i="1"/>
  <c r="I473" i="1"/>
  <c r="AI472" i="1"/>
  <c r="AH472" i="1" s="1"/>
  <c r="Z472" i="1"/>
  <c r="Y472" i="1"/>
  <c r="X472" i="1"/>
  <c r="W472" i="1"/>
  <c r="V472" i="1"/>
  <c r="U472" i="1"/>
  <c r="T472" i="1"/>
  <c r="S472" i="1"/>
  <c r="R472" i="1"/>
  <c r="Q472" i="1"/>
  <c r="P472" i="1"/>
  <c r="O472" i="1"/>
  <c r="N472" i="1"/>
  <c r="M472" i="1"/>
  <c r="L472" i="1"/>
  <c r="I472" i="1"/>
  <c r="AI471" i="1"/>
  <c r="AH471" i="1" s="1"/>
  <c r="Z471" i="1"/>
  <c r="Y471" i="1"/>
  <c r="X471" i="1"/>
  <c r="W471" i="1"/>
  <c r="V471" i="1"/>
  <c r="U471" i="1"/>
  <c r="T471" i="1"/>
  <c r="S471" i="1"/>
  <c r="R471" i="1"/>
  <c r="Q471" i="1"/>
  <c r="P471" i="1"/>
  <c r="O471" i="1"/>
  <c r="N471" i="1"/>
  <c r="M471" i="1"/>
  <c r="L471" i="1"/>
  <c r="I471" i="1"/>
  <c r="AI470" i="1"/>
  <c r="AH470" i="1" s="1"/>
  <c r="Z470" i="1"/>
  <c r="Y470" i="1"/>
  <c r="X470" i="1"/>
  <c r="W470" i="1"/>
  <c r="V470" i="1"/>
  <c r="U470" i="1"/>
  <c r="T470" i="1"/>
  <c r="S470" i="1"/>
  <c r="R470" i="1"/>
  <c r="Q470" i="1"/>
  <c r="P470" i="1"/>
  <c r="O470" i="1"/>
  <c r="N470" i="1"/>
  <c r="M470" i="1"/>
  <c r="L470" i="1"/>
  <c r="I470" i="1"/>
  <c r="AI469" i="1"/>
  <c r="AH469" i="1" s="1"/>
  <c r="Z469" i="1"/>
  <c r="Y469" i="1"/>
  <c r="X469" i="1"/>
  <c r="W469" i="1"/>
  <c r="V469" i="1"/>
  <c r="U469" i="1"/>
  <c r="T469" i="1"/>
  <c r="S469" i="1"/>
  <c r="R469" i="1"/>
  <c r="Q469" i="1"/>
  <c r="P469" i="1"/>
  <c r="O469" i="1"/>
  <c r="N469" i="1"/>
  <c r="M469" i="1"/>
  <c r="L469" i="1"/>
  <c r="I469" i="1"/>
  <c r="AI468" i="1"/>
  <c r="AH468" i="1" s="1"/>
  <c r="Z468" i="1"/>
  <c r="Y468" i="1"/>
  <c r="X468" i="1"/>
  <c r="W468" i="1"/>
  <c r="V468" i="1"/>
  <c r="U468" i="1"/>
  <c r="T468" i="1"/>
  <c r="S468" i="1"/>
  <c r="R468" i="1"/>
  <c r="Q468" i="1"/>
  <c r="P468" i="1"/>
  <c r="O468" i="1"/>
  <c r="N468" i="1"/>
  <c r="M468" i="1"/>
  <c r="L468" i="1"/>
  <c r="I468" i="1"/>
  <c r="AI467" i="1"/>
  <c r="AH467" i="1" s="1"/>
  <c r="Z467" i="1"/>
  <c r="Y467" i="1"/>
  <c r="X467" i="1"/>
  <c r="W467" i="1"/>
  <c r="V467" i="1"/>
  <c r="U467" i="1"/>
  <c r="T467" i="1"/>
  <c r="S467" i="1"/>
  <c r="R467" i="1"/>
  <c r="Q467" i="1"/>
  <c r="P467" i="1"/>
  <c r="O467" i="1"/>
  <c r="N467" i="1"/>
  <c r="M467" i="1"/>
  <c r="L467" i="1"/>
  <c r="I467" i="1"/>
  <c r="AI466" i="1"/>
  <c r="AH466" i="1" s="1"/>
  <c r="Z466" i="1"/>
  <c r="Y466" i="1"/>
  <c r="X466" i="1"/>
  <c r="W466" i="1"/>
  <c r="V466" i="1"/>
  <c r="U466" i="1"/>
  <c r="T466" i="1"/>
  <c r="S466" i="1"/>
  <c r="R466" i="1"/>
  <c r="Q466" i="1"/>
  <c r="P466" i="1"/>
  <c r="O466" i="1"/>
  <c r="N466" i="1"/>
  <c r="M466" i="1"/>
  <c r="L466" i="1"/>
  <c r="I466" i="1"/>
  <c r="AI465" i="1"/>
  <c r="AH465" i="1" s="1"/>
  <c r="Z465" i="1"/>
  <c r="Y465" i="1"/>
  <c r="X465" i="1"/>
  <c r="W465" i="1"/>
  <c r="V465" i="1"/>
  <c r="U465" i="1"/>
  <c r="T465" i="1"/>
  <c r="S465" i="1"/>
  <c r="R465" i="1"/>
  <c r="Q465" i="1"/>
  <c r="P465" i="1"/>
  <c r="O465" i="1"/>
  <c r="N465" i="1"/>
  <c r="M465" i="1"/>
  <c r="L465" i="1"/>
  <c r="I465" i="1"/>
  <c r="AI464" i="1"/>
  <c r="AH464" i="1" s="1"/>
  <c r="Z464" i="1"/>
  <c r="Y464" i="1"/>
  <c r="X464" i="1"/>
  <c r="W464" i="1"/>
  <c r="V464" i="1"/>
  <c r="U464" i="1"/>
  <c r="T464" i="1"/>
  <c r="S464" i="1"/>
  <c r="R464" i="1"/>
  <c r="Q464" i="1"/>
  <c r="P464" i="1"/>
  <c r="O464" i="1"/>
  <c r="N464" i="1"/>
  <c r="M464" i="1"/>
  <c r="L464" i="1"/>
  <c r="I464" i="1"/>
  <c r="AI463" i="1"/>
  <c r="AH463" i="1" s="1"/>
  <c r="Z463" i="1"/>
  <c r="Y463" i="1"/>
  <c r="X463" i="1"/>
  <c r="W463" i="1"/>
  <c r="V463" i="1"/>
  <c r="U463" i="1"/>
  <c r="T463" i="1"/>
  <c r="S463" i="1"/>
  <c r="R463" i="1"/>
  <c r="Q463" i="1"/>
  <c r="P463" i="1"/>
  <c r="O463" i="1"/>
  <c r="N463" i="1"/>
  <c r="M463" i="1"/>
  <c r="L463" i="1"/>
  <c r="I463" i="1"/>
  <c r="AI462" i="1"/>
  <c r="AH462" i="1" s="1"/>
  <c r="Z462" i="1"/>
  <c r="Y462" i="1"/>
  <c r="X462" i="1"/>
  <c r="W462" i="1"/>
  <c r="V462" i="1"/>
  <c r="U462" i="1"/>
  <c r="T462" i="1"/>
  <c r="S462" i="1"/>
  <c r="R462" i="1"/>
  <c r="Q462" i="1"/>
  <c r="P462" i="1"/>
  <c r="O462" i="1"/>
  <c r="N462" i="1"/>
  <c r="M462" i="1"/>
  <c r="L462" i="1"/>
  <c r="I462" i="1"/>
  <c r="AI461" i="1"/>
  <c r="AH461" i="1" s="1"/>
  <c r="Z461" i="1"/>
  <c r="Y461" i="1"/>
  <c r="X461" i="1"/>
  <c r="W461" i="1"/>
  <c r="V461" i="1"/>
  <c r="U461" i="1"/>
  <c r="T461" i="1"/>
  <c r="S461" i="1"/>
  <c r="R461" i="1"/>
  <c r="Q461" i="1"/>
  <c r="P461" i="1"/>
  <c r="O461" i="1"/>
  <c r="N461" i="1"/>
  <c r="M461" i="1"/>
  <c r="L461" i="1"/>
  <c r="I461" i="1"/>
  <c r="AI460" i="1"/>
  <c r="AH460" i="1" s="1"/>
  <c r="Z460" i="1"/>
  <c r="Y460" i="1"/>
  <c r="X460" i="1"/>
  <c r="W460" i="1"/>
  <c r="V460" i="1"/>
  <c r="U460" i="1"/>
  <c r="T460" i="1"/>
  <c r="S460" i="1"/>
  <c r="R460" i="1"/>
  <c r="Q460" i="1"/>
  <c r="P460" i="1"/>
  <c r="O460" i="1"/>
  <c r="N460" i="1"/>
  <c r="M460" i="1"/>
  <c r="L460" i="1"/>
  <c r="I460" i="1"/>
  <c r="AI459" i="1"/>
  <c r="AH459" i="1" s="1"/>
  <c r="Z459" i="1"/>
  <c r="Y459" i="1"/>
  <c r="X459" i="1"/>
  <c r="W459" i="1"/>
  <c r="V459" i="1"/>
  <c r="U459" i="1"/>
  <c r="T459" i="1"/>
  <c r="S459" i="1"/>
  <c r="R459" i="1"/>
  <c r="Q459" i="1"/>
  <c r="P459" i="1"/>
  <c r="O459" i="1"/>
  <c r="N459" i="1"/>
  <c r="M459" i="1"/>
  <c r="L459" i="1"/>
  <c r="I459" i="1"/>
  <c r="AI458" i="1"/>
  <c r="AH458" i="1" s="1"/>
  <c r="Z458" i="1"/>
  <c r="Y458" i="1"/>
  <c r="X458" i="1"/>
  <c r="W458" i="1"/>
  <c r="V458" i="1"/>
  <c r="U458" i="1"/>
  <c r="T458" i="1"/>
  <c r="S458" i="1"/>
  <c r="R458" i="1"/>
  <c r="Q458" i="1"/>
  <c r="P458" i="1"/>
  <c r="O458" i="1"/>
  <c r="N458" i="1"/>
  <c r="M458" i="1"/>
  <c r="L458" i="1"/>
  <c r="I458" i="1"/>
  <c r="AI457" i="1"/>
  <c r="AH457" i="1" s="1"/>
  <c r="Z457" i="1"/>
  <c r="Y457" i="1"/>
  <c r="X457" i="1"/>
  <c r="W457" i="1"/>
  <c r="V457" i="1"/>
  <c r="U457" i="1"/>
  <c r="T457" i="1"/>
  <c r="S457" i="1"/>
  <c r="R457" i="1"/>
  <c r="Q457" i="1"/>
  <c r="P457" i="1"/>
  <c r="O457" i="1"/>
  <c r="N457" i="1"/>
  <c r="M457" i="1"/>
  <c r="L457" i="1"/>
  <c r="I457" i="1"/>
  <c r="AI456" i="1"/>
  <c r="AH456" i="1" s="1"/>
  <c r="Z456" i="1"/>
  <c r="Y456" i="1"/>
  <c r="X456" i="1"/>
  <c r="W456" i="1"/>
  <c r="V456" i="1"/>
  <c r="U456" i="1"/>
  <c r="T456" i="1"/>
  <c r="S456" i="1"/>
  <c r="R456" i="1"/>
  <c r="Q456" i="1"/>
  <c r="P456" i="1"/>
  <c r="O456" i="1"/>
  <c r="N456" i="1"/>
  <c r="M456" i="1"/>
  <c r="L456" i="1"/>
  <c r="I456" i="1"/>
  <c r="AI455" i="1"/>
  <c r="AH455" i="1" s="1"/>
  <c r="Z455" i="1"/>
  <c r="Y455" i="1"/>
  <c r="X455" i="1"/>
  <c r="W455" i="1"/>
  <c r="V455" i="1"/>
  <c r="U455" i="1"/>
  <c r="T455" i="1"/>
  <c r="S455" i="1"/>
  <c r="R455" i="1"/>
  <c r="Q455" i="1"/>
  <c r="P455" i="1"/>
  <c r="O455" i="1"/>
  <c r="N455" i="1"/>
  <c r="M455" i="1"/>
  <c r="L455" i="1"/>
  <c r="I455" i="1"/>
  <c r="AI454" i="1"/>
  <c r="AH454" i="1" s="1"/>
  <c r="Z454" i="1"/>
  <c r="Y454" i="1"/>
  <c r="X454" i="1"/>
  <c r="W454" i="1"/>
  <c r="V454" i="1"/>
  <c r="U454" i="1"/>
  <c r="T454" i="1"/>
  <c r="S454" i="1"/>
  <c r="R454" i="1"/>
  <c r="Q454" i="1"/>
  <c r="P454" i="1"/>
  <c r="O454" i="1"/>
  <c r="N454" i="1"/>
  <c r="M454" i="1"/>
  <c r="L454" i="1"/>
  <c r="I454" i="1"/>
  <c r="AI453" i="1"/>
  <c r="AH453" i="1" s="1"/>
  <c r="Z453" i="1"/>
  <c r="Y453" i="1"/>
  <c r="X453" i="1"/>
  <c r="W453" i="1"/>
  <c r="V453" i="1"/>
  <c r="U453" i="1"/>
  <c r="T453" i="1"/>
  <c r="S453" i="1"/>
  <c r="R453" i="1"/>
  <c r="Q453" i="1"/>
  <c r="P453" i="1"/>
  <c r="O453" i="1"/>
  <c r="N453" i="1"/>
  <c r="M453" i="1"/>
  <c r="L453" i="1"/>
  <c r="I453" i="1"/>
  <c r="AI452" i="1"/>
  <c r="AH452" i="1" s="1"/>
  <c r="Z452" i="1"/>
  <c r="Y452" i="1"/>
  <c r="X452" i="1"/>
  <c r="W452" i="1"/>
  <c r="V452" i="1"/>
  <c r="U452" i="1"/>
  <c r="T452" i="1"/>
  <c r="S452" i="1"/>
  <c r="R452" i="1"/>
  <c r="Q452" i="1"/>
  <c r="P452" i="1"/>
  <c r="O452" i="1"/>
  <c r="N452" i="1"/>
  <c r="M452" i="1"/>
  <c r="L452" i="1"/>
  <c r="I452" i="1"/>
  <c r="AI451" i="1"/>
  <c r="AH451" i="1" s="1"/>
  <c r="Z451" i="1"/>
  <c r="Y451" i="1"/>
  <c r="X451" i="1"/>
  <c r="W451" i="1"/>
  <c r="V451" i="1"/>
  <c r="U451" i="1"/>
  <c r="T451" i="1"/>
  <c r="S451" i="1"/>
  <c r="R451" i="1"/>
  <c r="Q451" i="1"/>
  <c r="P451" i="1"/>
  <c r="O451" i="1"/>
  <c r="N451" i="1"/>
  <c r="M451" i="1"/>
  <c r="L451" i="1"/>
  <c r="I451" i="1"/>
  <c r="AI450" i="1"/>
  <c r="AH450" i="1" s="1"/>
  <c r="Z450" i="1"/>
  <c r="Y450" i="1"/>
  <c r="X450" i="1"/>
  <c r="W450" i="1"/>
  <c r="V450" i="1"/>
  <c r="U450" i="1"/>
  <c r="T450" i="1"/>
  <c r="S450" i="1"/>
  <c r="R450" i="1"/>
  <c r="Q450" i="1"/>
  <c r="P450" i="1"/>
  <c r="O450" i="1"/>
  <c r="N450" i="1"/>
  <c r="M450" i="1"/>
  <c r="L450" i="1"/>
  <c r="I450" i="1"/>
  <c r="AI449" i="1"/>
  <c r="AH449" i="1" s="1"/>
  <c r="Z449" i="1"/>
  <c r="Y449" i="1"/>
  <c r="X449" i="1"/>
  <c r="W449" i="1"/>
  <c r="V449" i="1"/>
  <c r="U449" i="1"/>
  <c r="T449" i="1"/>
  <c r="S449" i="1"/>
  <c r="R449" i="1"/>
  <c r="Q449" i="1"/>
  <c r="P449" i="1"/>
  <c r="O449" i="1"/>
  <c r="N449" i="1"/>
  <c r="M449" i="1"/>
  <c r="L449" i="1"/>
  <c r="I449" i="1"/>
  <c r="AI448" i="1"/>
  <c r="AH448" i="1" s="1"/>
  <c r="Z448" i="1"/>
  <c r="Y448" i="1"/>
  <c r="X448" i="1"/>
  <c r="W448" i="1"/>
  <c r="V448" i="1"/>
  <c r="U448" i="1"/>
  <c r="T448" i="1"/>
  <c r="S448" i="1"/>
  <c r="R448" i="1"/>
  <c r="Q448" i="1"/>
  <c r="P448" i="1"/>
  <c r="O448" i="1"/>
  <c r="N448" i="1"/>
  <c r="M448" i="1"/>
  <c r="L448" i="1"/>
  <c r="I448" i="1"/>
  <c r="AI447" i="1"/>
  <c r="AH447" i="1" s="1"/>
  <c r="Z447" i="1"/>
  <c r="Y447" i="1"/>
  <c r="X447" i="1"/>
  <c r="W447" i="1"/>
  <c r="V447" i="1"/>
  <c r="U447" i="1"/>
  <c r="T447" i="1"/>
  <c r="S447" i="1"/>
  <c r="R447" i="1"/>
  <c r="Q447" i="1"/>
  <c r="P447" i="1"/>
  <c r="O447" i="1"/>
  <c r="N447" i="1"/>
  <c r="M447" i="1"/>
  <c r="L447" i="1"/>
  <c r="I447" i="1"/>
  <c r="AI446" i="1"/>
  <c r="AH446" i="1" s="1"/>
  <c r="Z446" i="1"/>
  <c r="Y446" i="1"/>
  <c r="X446" i="1"/>
  <c r="W446" i="1"/>
  <c r="V446" i="1"/>
  <c r="U446" i="1"/>
  <c r="T446" i="1"/>
  <c r="S446" i="1"/>
  <c r="R446" i="1"/>
  <c r="Q446" i="1"/>
  <c r="P446" i="1"/>
  <c r="O446" i="1"/>
  <c r="N446" i="1"/>
  <c r="M446" i="1"/>
  <c r="L446" i="1"/>
  <c r="I446" i="1"/>
  <c r="AI445" i="1"/>
  <c r="AH445" i="1" s="1"/>
  <c r="Z445" i="1"/>
  <c r="Y445" i="1"/>
  <c r="X445" i="1"/>
  <c r="W445" i="1"/>
  <c r="V445" i="1"/>
  <c r="U445" i="1"/>
  <c r="T445" i="1"/>
  <c r="S445" i="1"/>
  <c r="R445" i="1"/>
  <c r="Q445" i="1"/>
  <c r="P445" i="1"/>
  <c r="O445" i="1"/>
  <c r="N445" i="1"/>
  <c r="M445" i="1"/>
  <c r="L445" i="1"/>
  <c r="I445" i="1"/>
  <c r="Z183" i="1"/>
  <c r="Y183" i="1"/>
  <c r="X183" i="1"/>
  <c r="W183" i="1"/>
  <c r="V183" i="1"/>
  <c r="U183" i="1"/>
  <c r="T183" i="1"/>
  <c r="S183" i="1"/>
  <c r="R183" i="1"/>
  <c r="Q183" i="1"/>
  <c r="P183" i="1"/>
  <c r="O183" i="1"/>
  <c r="N183" i="1"/>
  <c r="M183" i="1"/>
  <c r="L183" i="1"/>
  <c r="Z182" i="1"/>
  <c r="Y182" i="1"/>
  <c r="X182" i="1"/>
  <c r="W182" i="1"/>
  <c r="V182" i="1"/>
  <c r="U182" i="1"/>
  <c r="T182" i="1"/>
  <c r="S182" i="1"/>
  <c r="R182" i="1"/>
  <c r="Q182" i="1"/>
  <c r="P182" i="1"/>
  <c r="O182" i="1"/>
  <c r="N182" i="1"/>
  <c r="M182" i="1"/>
  <c r="L182" i="1"/>
  <c r="Z181" i="1"/>
  <c r="Y181" i="1"/>
  <c r="X181" i="1"/>
  <c r="W181" i="1"/>
  <c r="V181" i="1"/>
  <c r="U181" i="1"/>
  <c r="T181" i="1"/>
  <c r="S181" i="1"/>
  <c r="R181" i="1"/>
  <c r="Q181" i="1"/>
  <c r="P181" i="1"/>
  <c r="O181" i="1"/>
  <c r="N181" i="1"/>
  <c r="M181" i="1"/>
  <c r="L181" i="1"/>
  <c r="Z180" i="1"/>
  <c r="Y180" i="1"/>
  <c r="X180" i="1"/>
  <c r="W180" i="1"/>
  <c r="V180" i="1"/>
  <c r="U180" i="1"/>
  <c r="T180" i="1"/>
  <c r="S180" i="1"/>
  <c r="R180" i="1"/>
  <c r="Q180" i="1"/>
  <c r="P180" i="1"/>
  <c r="O180" i="1"/>
  <c r="N180" i="1"/>
  <c r="M180" i="1"/>
  <c r="L180" i="1"/>
  <c r="Z179" i="1"/>
  <c r="Y179" i="1"/>
  <c r="X179" i="1"/>
  <c r="W179" i="1"/>
  <c r="V179" i="1"/>
  <c r="U179" i="1"/>
  <c r="T179" i="1"/>
  <c r="S179" i="1"/>
  <c r="R179" i="1"/>
  <c r="Q179" i="1"/>
  <c r="P179" i="1"/>
  <c r="O179" i="1"/>
  <c r="N179" i="1"/>
  <c r="M179" i="1"/>
  <c r="L179" i="1"/>
  <c r="Z178" i="1"/>
  <c r="Y178" i="1"/>
  <c r="X178" i="1"/>
  <c r="W178" i="1"/>
  <c r="V178" i="1"/>
  <c r="U178" i="1"/>
  <c r="T178" i="1"/>
  <c r="S178" i="1"/>
  <c r="R178" i="1"/>
  <c r="Q178" i="1"/>
  <c r="P178" i="1"/>
  <c r="O178" i="1"/>
  <c r="N178" i="1"/>
  <c r="M178" i="1"/>
  <c r="L178" i="1"/>
  <c r="Z177" i="1"/>
  <c r="Y177" i="1"/>
  <c r="X177" i="1"/>
  <c r="W177" i="1"/>
  <c r="V177" i="1"/>
  <c r="U177" i="1"/>
  <c r="T177" i="1"/>
  <c r="S177" i="1"/>
  <c r="R177" i="1"/>
  <c r="Q177" i="1"/>
  <c r="P177" i="1"/>
  <c r="O177" i="1"/>
  <c r="N177" i="1"/>
  <c r="M177" i="1"/>
  <c r="L177" i="1"/>
  <c r="Z176" i="1"/>
  <c r="Y176" i="1"/>
  <c r="X176" i="1"/>
  <c r="W176" i="1"/>
  <c r="V176" i="1"/>
  <c r="U176" i="1"/>
  <c r="T176" i="1"/>
  <c r="S176" i="1"/>
  <c r="R176" i="1"/>
  <c r="Q176" i="1"/>
  <c r="P176" i="1"/>
  <c r="O176" i="1"/>
  <c r="N176" i="1"/>
  <c r="M176" i="1"/>
  <c r="L176" i="1"/>
  <c r="Z175" i="1"/>
  <c r="Y175" i="1"/>
  <c r="X175" i="1"/>
  <c r="W175" i="1"/>
  <c r="V175" i="1"/>
  <c r="U175" i="1"/>
  <c r="T175" i="1"/>
  <c r="S175" i="1"/>
  <c r="R175" i="1"/>
  <c r="Q175" i="1"/>
  <c r="P175" i="1"/>
  <c r="O175" i="1"/>
  <c r="N175" i="1"/>
  <c r="M175" i="1"/>
  <c r="L175" i="1"/>
  <c r="Z174" i="1"/>
  <c r="Y174" i="1"/>
  <c r="X174" i="1"/>
  <c r="W174" i="1"/>
  <c r="V174" i="1"/>
  <c r="U174" i="1"/>
  <c r="T174" i="1"/>
  <c r="S174" i="1"/>
  <c r="R174" i="1"/>
  <c r="Q174" i="1"/>
  <c r="P174" i="1"/>
  <c r="O174" i="1"/>
  <c r="N174" i="1"/>
  <c r="M174" i="1"/>
  <c r="L174" i="1"/>
  <c r="Z173" i="1"/>
  <c r="Y173" i="1"/>
  <c r="X173" i="1"/>
  <c r="W173" i="1"/>
  <c r="V173" i="1"/>
  <c r="U173" i="1"/>
  <c r="T173" i="1"/>
  <c r="S173" i="1"/>
  <c r="R173" i="1"/>
  <c r="Q173" i="1"/>
  <c r="P173" i="1"/>
  <c r="O173" i="1"/>
  <c r="N173" i="1"/>
  <c r="M173" i="1"/>
  <c r="L173" i="1"/>
  <c r="Z172" i="1"/>
  <c r="Y172" i="1"/>
  <c r="X172" i="1"/>
  <c r="W172" i="1"/>
  <c r="V172" i="1"/>
  <c r="U172" i="1"/>
  <c r="T172" i="1"/>
  <c r="S172" i="1"/>
  <c r="R172" i="1"/>
  <c r="Q172" i="1"/>
  <c r="P172" i="1"/>
  <c r="O172" i="1"/>
  <c r="N172" i="1"/>
  <c r="M172" i="1"/>
  <c r="L172" i="1"/>
  <c r="Z171" i="1"/>
  <c r="Y171" i="1"/>
  <c r="X171" i="1"/>
  <c r="W171" i="1"/>
  <c r="V171" i="1"/>
  <c r="U171" i="1"/>
  <c r="T171" i="1"/>
  <c r="S171" i="1"/>
  <c r="R171" i="1"/>
  <c r="Q171" i="1"/>
  <c r="P171" i="1"/>
  <c r="O171" i="1"/>
  <c r="N171" i="1"/>
  <c r="M171" i="1"/>
  <c r="L171" i="1"/>
  <c r="Z170" i="1"/>
  <c r="Y170" i="1"/>
  <c r="X170" i="1"/>
  <c r="W170" i="1"/>
  <c r="V170" i="1"/>
  <c r="U170" i="1"/>
  <c r="T170" i="1"/>
  <c r="S170" i="1"/>
  <c r="R170" i="1"/>
  <c r="Q170" i="1"/>
  <c r="P170" i="1"/>
  <c r="O170" i="1"/>
  <c r="N170" i="1"/>
  <c r="M170" i="1"/>
  <c r="L170" i="1"/>
  <c r="Z169" i="1"/>
  <c r="Y169" i="1"/>
  <c r="X169" i="1"/>
  <c r="W169" i="1"/>
  <c r="V169" i="1"/>
  <c r="U169" i="1"/>
  <c r="T169" i="1"/>
  <c r="S169" i="1"/>
  <c r="R169" i="1"/>
  <c r="Q169" i="1"/>
  <c r="P169" i="1"/>
  <c r="O169" i="1"/>
  <c r="N169" i="1"/>
  <c r="M169" i="1"/>
  <c r="L169" i="1"/>
  <c r="Z168" i="1"/>
  <c r="Y168" i="1"/>
  <c r="X168" i="1"/>
  <c r="W168" i="1"/>
  <c r="V168" i="1"/>
  <c r="U168" i="1"/>
  <c r="T168" i="1"/>
  <c r="S168" i="1"/>
  <c r="R168" i="1"/>
  <c r="Q168" i="1"/>
  <c r="P168" i="1"/>
  <c r="O168" i="1"/>
  <c r="N168" i="1"/>
  <c r="M168" i="1"/>
  <c r="L168" i="1"/>
  <c r="Z167" i="1"/>
  <c r="Y167" i="1"/>
  <c r="X167" i="1"/>
  <c r="W167" i="1"/>
  <c r="V167" i="1"/>
  <c r="U167" i="1"/>
  <c r="T167" i="1"/>
  <c r="S167" i="1"/>
  <c r="R167" i="1"/>
  <c r="Q167" i="1"/>
  <c r="P167" i="1"/>
  <c r="O167" i="1"/>
  <c r="N167" i="1"/>
  <c r="M167" i="1"/>
  <c r="L167" i="1"/>
  <c r="Z166" i="1"/>
  <c r="Y166" i="1"/>
  <c r="X166" i="1"/>
  <c r="W166" i="1"/>
  <c r="V166" i="1"/>
  <c r="U166" i="1"/>
  <c r="T166" i="1"/>
  <c r="S166" i="1"/>
  <c r="R166" i="1"/>
  <c r="Q166" i="1"/>
  <c r="P166" i="1"/>
  <c r="O166" i="1"/>
  <c r="N166" i="1"/>
  <c r="M166" i="1"/>
  <c r="L166" i="1"/>
  <c r="Z165" i="1"/>
  <c r="Y165" i="1"/>
  <c r="X165" i="1"/>
  <c r="W165" i="1"/>
  <c r="V165" i="1"/>
  <c r="U165" i="1"/>
  <c r="T165" i="1"/>
  <c r="S165" i="1"/>
  <c r="R165" i="1"/>
  <c r="Q165" i="1"/>
  <c r="P165" i="1"/>
  <c r="O165" i="1"/>
  <c r="N165" i="1"/>
  <c r="M165" i="1"/>
  <c r="L165" i="1"/>
  <c r="Z164" i="1"/>
  <c r="Y164" i="1"/>
  <c r="X164" i="1"/>
  <c r="W164" i="1"/>
  <c r="V164" i="1"/>
  <c r="U164" i="1"/>
  <c r="T164" i="1"/>
  <c r="S164" i="1"/>
  <c r="R164" i="1"/>
  <c r="Q164" i="1"/>
  <c r="P164" i="1"/>
  <c r="O164" i="1"/>
  <c r="N164" i="1"/>
  <c r="M164" i="1"/>
  <c r="L164" i="1"/>
  <c r="Z163" i="1"/>
  <c r="Y163" i="1"/>
  <c r="X163" i="1"/>
  <c r="W163" i="1"/>
  <c r="V163" i="1"/>
  <c r="U163" i="1"/>
  <c r="T163" i="1"/>
  <c r="S163" i="1"/>
  <c r="R163" i="1"/>
  <c r="Q163" i="1"/>
  <c r="P163" i="1"/>
  <c r="O163" i="1"/>
  <c r="N163" i="1"/>
  <c r="M163" i="1"/>
  <c r="L163" i="1"/>
  <c r="Z162" i="1"/>
  <c r="Y162" i="1"/>
  <c r="X162" i="1"/>
  <c r="W162" i="1"/>
  <c r="V162" i="1"/>
  <c r="U162" i="1"/>
  <c r="T162" i="1"/>
  <c r="S162" i="1"/>
  <c r="R162" i="1"/>
  <c r="Q162" i="1"/>
  <c r="P162" i="1"/>
  <c r="O162" i="1"/>
  <c r="N162" i="1"/>
  <c r="M162" i="1"/>
  <c r="L162" i="1"/>
  <c r="Z161" i="1"/>
  <c r="Y161" i="1"/>
  <c r="X161" i="1"/>
  <c r="W161" i="1"/>
  <c r="V161" i="1"/>
  <c r="U161" i="1"/>
  <c r="T161" i="1"/>
  <c r="S161" i="1"/>
  <c r="R161" i="1"/>
  <c r="Q161" i="1"/>
  <c r="P161" i="1"/>
  <c r="O161" i="1"/>
  <c r="N161" i="1"/>
  <c r="M161" i="1"/>
  <c r="L161" i="1"/>
  <c r="Z160" i="1"/>
  <c r="Y160" i="1"/>
  <c r="X160" i="1"/>
  <c r="W160" i="1"/>
  <c r="V160" i="1"/>
  <c r="U160" i="1"/>
  <c r="T160" i="1"/>
  <c r="S160" i="1"/>
  <c r="R160" i="1"/>
  <c r="Q160" i="1"/>
  <c r="P160" i="1"/>
  <c r="O160" i="1"/>
  <c r="N160" i="1"/>
  <c r="M160" i="1"/>
  <c r="L160" i="1"/>
  <c r="Z159" i="1"/>
  <c r="Y159" i="1"/>
  <c r="X159" i="1"/>
  <c r="W159" i="1"/>
  <c r="V159" i="1"/>
  <c r="U159" i="1"/>
  <c r="T159" i="1"/>
  <c r="S159" i="1"/>
  <c r="R159" i="1"/>
  <c r="Q159" i="1"/>
  <c r="P159" i="1"/>
  <c r="O159" i="1"/>
  <c r="N159" i="1"/>
  <c r="M159" i="1"/>
  <c r="L159" i="1"/>
  <c r="Z158" i="1"/>
  <c r="Y158" i="1"/>
  <c r="X158" i="1"/>
  <c r="W158" i="1"/>
  <c r="V158" i="1"/>
  <c r="U158" i="1"/>
  <c r="T158" i="1"/>
  <c r="S158" i="1"/>
  <c r="R158" i="1"/>
  <c r="Q158" i="1"/>
  <c r="P158" i="1"/>
  <c r="O158" i="1"/>
  <c r="N158" i="1"/>
  <c r="M158" i="1"/>
  <c r="L158" i="1"/>
  <c r="Z157" i="1"/>
  <c r="Y157" i="1"/>
  <c r="X157" i="1"/>
  <c r="W157" i="1"/>
  <c r="V157" i="1"/>
  <c r="U157" i="1"/>
  <c r="T157" i="1"/>
  <c r="S157" i="1"/>
  <c r="R157" i="1"/>
  <c r="Q157" i="1"/>
  <c r="P157" i="1"/>
  <c r="O157" i="1"/>
  <c r="N157" i="1"/>
  <c r="M157" i="1"/>
  <c r="L157" i="1"/>
  <c r="Z156" i="1"/>
  <c r="Y156" i="1"/>
  <c r="X156" i="1"/>
  <c r="W156" i="1"/>
  <c r="V156" i="1"/>
  <c r="U156" i="1"/>
  <c r="T156" i="1"/>
  <c r="S156" i="1"/>
  <c r="R156" i="1"/>
  <c r="Q156" i="1"/>
  <c r="P156" i="1"/>
  <c r="O156" i="1"/>
  <c r="N156" i="1"/>
  <c r="M156" i="1"/>
  <c r="L156" i="1"/>
  <c r="Z155" i="1"/>
  <c r="Y155" i="1"/>
  <c r="X155" i="1"/>
  <c r="W155" i="1"/>
  <c r="V155" i="1"/>
  <c r="U155" i="1"/>
  <c r="T155" i="1"/>
  <c r="S155" i="1"/>
  <c r="R155" i="1"/>
  <c r="Q155" i="1"/>
  <c r="P155" i="1"/>
  <c r="O155" i="1"/>
  <c r="N155" i="1"/>
  <c r="M155" i="1"/>
  <c r="L155" i="1"/>
  <c r="Z154" i="1"/>
  <c r="Y154" i="1"/>
  <c r="X154" i="1"/>
  <c r="W154" i="1"/>
  <c r="V154" i="1"/>
  <c r="U154" i="1"/>
  <c r="T154" i="1"/>
  <c r="S154" i="1"/>
  <c r="R154" i="1"/>
  <c r="Q154" i="1"/>
  <c r="P154" i="1"/>
  <c r="O154" i="1"/>
  <c r="N154" i="1"/>
  <c r="M154" i="1"/>
  <c r="L154" i="1"/>
  <c r="Z153" i="1"/>
  <c r="Y153" i="1"/>
  <c r="X153" i="1"/>
  <c r="W153" i="1"/>
  <c r="V153" i="1"/>
  <c r="U153" i="1"/>
  <c r="T153" i="1"/>
  <c r="S153" i="1"/>
  <c r="R153" i="1"/>
  <c r="Q153" i="1"/>
  <c r="P153" i="1"/>
  <c r="O153" i="1"/>
  <c r="N153" i="1"/>
  <c r="M153" i="1"/>
  <c r="L153" i="1"/>
  <c r="Z152" i="1"/>
  <c r="Y152" i="1"/>
  <c r="X152" i="1"/>
  <c r="W152" i="1"/>
  <c r="V152" i="1"/>
  <c r="U152" i="1"/>
  <c r="T152" i="1"/>
  <c r="S152" i="1"/>
  <c r="R152" i="1"/>
  <c r="Q152" i="1"/>
  <c r="P152" i="1"/>
  <c r="O152" i="1"/>
  <c r="N152" i="1"/>
  <c r="M152" i="1"/>
  <c r="L152" i="1"/>
  <c r="Z151" i="1"/>
  <c r="Y151" i="1"/>
  <c r="X151" i="1"/>
  <c r="W151" i="1"/>
  <c r="V151" i="1"/>
  <c r="U151" i="1"/>
  <c r="T151" i="1"/>
  <c r="S151" i="1"/>
  <c r="R151" i="1"/>
  <c r="Q151" i="1"/>
  <c r="P151" i="1"/>
  <c r="O151" i="1"/>
  <c r="N151" i="1"/>
  <c r="M151" i="1"/>
  <c r="L151" i="1"/>
  <c r="Z150" i="1"/>
  <c r="Y150" i="1"/>
  <c r="X150" i="1"/>
  <c r="W150" i="1"/>
  <c r="V150" i="1"/>
  <c r="U150" i="1"/>
  <c r="T150" i="1"/>
  <c r="S150" i="1"/>
  <c r="R150" i="1"/>
  <c r="Q150" i="1"/>
  <c r="P150" i="1"/>
  <c r="O150" i="1"/>
  <c r="N150" i="1"/>
  <c r="M150" i="1"/>
  <c r="L150" i="1"/>
  <c r="Z148" i="1"/>
  <c r="Y148" i="1"/>
  <c r="X148" i="1"/>
  <c r="W148" i="1"/>
  <c r="V148" i="1"/>
  <c r="U148" i="1"/>
  <c r="T148" i="1"/>
  <c r="S148" i="1"/>
  <c r="R148" i="1"/>
  <c r="Q148" i="1"/>
  <c r="P148" i="1"/>
  <c r="O148" i="1"/>
  <c r="N148" i="1"/>
  <c r="M148" i="1"/>
  <c r="L148" i="1"/>
  <c r="Z147" i="1"/>
  <c r="Y147" i="1"/>
  <c r="X147" i="1"/>
  <c r="W147" i="1"/>
  <c r="V147" i="1"/>
  <c r="U147" i="1"/>
  <c r="T147" i="1"/>
  <c r="S147" i="1"/>
  <c r="R147" i="1"/>
  <c r="Q147" i="1"/>
  <c r="P147" i="1"/>
  <c r="O147" i="1"/>
  <c r="N147" i="1"/>
  <c r="M147" i="1"/>
  <c r="L147" i="1"/>
  <c r="Z146" i="1"/>
  <c r="Y146" i="1"/>
  <c r="X146" i="1"/>
  <c r="W146" i="1"/>
  <c r="V146" i="1"/>
  <c r="U146" i="1"/>
  <c r="T146" i="1"/>
  <c r="S146" i="1"/>
  <c r="R146" i="1"/>
  <c r="Q146" i="1"/>
  <c r="P146" i="1"/>
  <c r="O146" i="1"/>
  <c r="N146" i="1"/>
  <c r="M146" i="1"/>
  <c r="L146" i="1"/>
  <c r="Z145" i="1"/>
  <c r="Y145" i="1"/>
  <c r="X145" i="1"/>
  <c r="W145" i="1"/>
  <c r="V145" i="1"/>
  <c r="U145" i="1"/>
  <c r="T145" i="1"/>
  <c r="S145" i="1"/>
  <c r="R145" i="1"/>
  <c r="Q145" i="1"/>
  <c r="P145" i="1"/>
  <c r="O145" i="1"/>
  <c r="N145" i="1"/>
  <c r="M145" i="1"/>
  <c r="L145" i="1"/>
  <c r="Z144" i="1"/>
  <c r="Y144" i="1"/>
  <c r="X144" i="1"/>
  <c r="W144" i="1"/>
  <c r="V144" i="1"/>
  <c r="U144" i="1"/>
  <c r="T144" i="1"/>
  <c r="S144" i="1"/>
  <c r="R144" i="1"/>
  <c r="Q144" i="1"/>
  <c r="P144" i="1"/>
  <c r="O144" i="1"/>
  <c r="N144" i="1"/>
  <c r="M144" i="1"/>
  <c r="L144" i="1"/>
  <c r="Z143" i="1"/>
  <c r="Y143" i="1"/>
  <c r="X143" i="1"/>
  <c r="W143" i="1"/>
  <c r="V143" i="1"/>
  <c r="U143" i="1"/>
  <c r="T143" i="1"/>
  <c r="S143" i="1"/>
  <c r="R143" i="1"/>
  <c r="Q143" i="1"/>
  <c r="P143" i="1"/>
  <c r="O143" i="1"/>
  <c r="N143" i="1"/>
  <c r="M143" i="1"/>
  <c r="L143" i="1"/>
  <c r="Z142" i="1"/>
  <c r="Y142" i="1"/>
  <c r="X142" i="1"/>
  <c r="W142" i="1"/>
  <c r="V142" i="1"/>
  <c r="U142" i="1"/>
  <c r="T142" i="1"/>
  <c r="S142" i="1"/>
  <c r="R142" i="1"/>
  <c r="Q142" i="1"/>
  <c r="P142" i="1"/>
  <c r="O142" i="1"/>
  <c r="N142" i="1"/>
  <c r="M142" i="1"/>
  <c r="L142" i="1"/>
  <c r="Z141" i="1"/>
  <c r="Y141" i="1"/>
  <c r="X141" i="1"/>
  <c r="W141" i="1"/>
  <c r="V141" i="1"/>
  <c r="U141" i="1"/>
  <c r="T141" i="1"/>
  <c r="S141" i="1"/>
  <c r="R141" i="1"/>
  <c r="Q141" i="1"/>
  <c r="P141" i="1"/>
  <c r="O141" i="1"/>
  <c r="N141" i="1"/>
  <c r="M141" i="1"/>
  <c r="L141" i="1"/>
  <c r="Z140" i="1"/>
  <c r="Y140" i="1"/>
  <c r="X140" i="1"/>
  <c r="W140" i="1"/>
  <c r="V140" i="1"/>
  <c r="U140" i="1"/>
  <c r="T140" i="1"/>
  <c r="S140" i="1"/>
  <c r="R140" i="1"/>
  <c r="Q140" i="1"/>
  <c r="P140" i="1"/>
  <c r="O140" i="1"/>
  <c r="N140" i="1"/>
  <c r="M140" i="1"/>
  <c r="L140" i="1"/>
  <c r="Z139" i="1"/>
  <c r="Y139" i="1"/>
  <c r="X139" i="1"/>
  <c r="W139" i="1"/>
  <c r="V139" i="1"/>
  <c r="U139" i="1"/>
  <c r="T139" i="1"/>
  <c r="S139" i="1"/>
  <c r="R139" i="1"/>
  <c r="Q139" i="1"/>
  <c r="P139" i="1"/>
  <c r="O139" i="1"/>
  <c r="N139" i="1"/>
  <c r="M139" i="1"/>
  <c r="L139" i="1"/>
  <c r="Z138" i="1"/>
  <c r="Y138" i="1"/>
  <c r="X138" i="1"/>
  <c r="W138" i="1"/>
  <c r="V138" i="1"/>
  <c r="U138" i="1"/>
  <c r="T138" i="1"/>
  <c r="S138" i="1"/>
  <c r="R138" i="1"/>
  <c r="Q138" i="1"/>
  <c r="P138" i="1"/>
  <c r="O138" i="1"/>
  <c r="N138" i="1"/>
  <c r="M138" i="1"/>
  <c r="L138" i="1"/>
  <c r="Z137" i="1"/>
  <c r="Y137" i="1"/>
  <c r="X137" i="1"/>
  <c r="W137" i="1"/>
  <c r="V137" i="1"/>
  <c r="U137" i="1"/>
  <c r="T137" i="1"/>
  <c r="S137" i="1"/>
  <c r="R137" i="1"/>
  <c r="Q137" i="1"/>
  <c r="P137" i="1"/>
  <c r="O137" i="1"/>
  <c r="N137" i="1"/>
  <c r="M137" i="1"/>
  <c r="L137" i="1"/>
  <c r="Z136" i="1"/>
  <c r="Y136" i="1"/>
  <c r="X136" i="1"/>
  <c r="W136" i="1"/>
  <c r="V136" i="1"/>
  <c r="U136" i="1"/>
  <c r="T136" i="1"/>
  <c r="S136" i="1"/>
  <c r="R136" i="1"/>
  <c r="Q136" i="1"/>
  <c r="P136" i="1"/>
  <c r="O136" i="1"/>
  <c r="N136" i="1"/>
  <c r="M136" i="1"/>
  <c r="L136" i="1"/>
  <c r="Z135" i="1"/>
  <c r="Y135" i="1"/>
  <c r="X135" i="1"/>
  <c r="W135" i="1"/>
  <c r="V135" i="1"/>
  <c r="U135" i="1"/>
  <c r="T135" i="1"/>
  <c r="S135" i="1"/>
  <c r="R135" i="1"/>
  <c r="Q135" i="1"/>
  <c r="P135" i="1"/>
  <c r="O135" i="1"/>
  <c r="N135" i="1"/>
  <c r="M135" i="1"/>
  <c r="L135" i="1"/>
  <c r="Z134" i="1"/>
  <c r="Y134" i="1"/>
  <c r="X134" i="1"/>
  <c r="W134" i="1"/>
  <c r="V134" i="1"/>
  <c r="U134" i="1"/>
  <c r="T134" i="1"/>
  <c r="S134" i="1"/>
  <c r="R134" i="1"/>
  <c r="Q134" i="1"/>
  <c r="P134" i="1"/>
  <c r="O134" i="1"/>
  <c r="N134" i="1"/>
  <c r="M134" i="1"/>
  <c r="L134" i="1"/>
  <c r="Z131" i="1"/>
  <c r="Y131" i="1"/>
  <c r="X131" i="1"/>
  <c r="W131" i="1"/>
  <c r="V131" i="1"/>
  <c r="U131" i="1"/>
  <c r="T131" i="1"/>
  <c r="S131" i="1"/>
  <c r="R131" i="1"/>
  <c r="Q131" i="1"/>
  <c r="P131" i="1"/>
  <c r="O131" i="1"/>
  <c r="N131" i="1"/>
  <c r="M131" i="1"/>
  <c r="L131" i="1"/>
  <c r="Z130" i="1"/>
  <c r="Y130" i="1"/>
  <c r="X130" i="1"/>
  <c r="W130" i="1"/>
  <c r="V130" i="1"/>
  <c r="U130" i="1"/>
  <c r="T130" i="1"/>
  <c r="S130" i="1"/>
  <c r="R130" i="1"/>
  <c r="Q130" i="1"/>
  <c r="P130" i="1"/>
  <c r="O130" i="1"/>
  <c r="N130" i="1"/>
  <c r="M130" i="1"/>
  <c r="L130" i="1"/>
  <c r="Z129" i="1"/>
  <c r="Y129" i="1"/>
  <c r="X129" i="1"/>
  <c r="W129" i="1"/>
  <c r="V129" i="1"/>
  <c r="U129" i="1"/>
  <c r="T129" i="1"/>
  <c r="S129" i="1"/>
  <c r="R129" i="1"/>
  <c r="Q129" i="1"/>
  <c r="P129" i="1"/>
  <c r="O129" i="1"/>
  <c r="N129" i="1"/>
  <c r="M129" i="1"/>
  <c r="L129" i="1"/>
  <c r="Z128" i="1"/>
  <c r="Y128" i="1"/>
  <c r="X128" i="1"/>
  <c r="W128" i="1"/>
  <c r="V128" i="1"/>
  <c r="U128" i="1"/>
  <c r="T128" i="1"/>
  <c r="S128" i="1"/>
  <c r="R128" i="1"/>
  <c r="Q128" i="1"/>
  <c r="P128" i="1"/>
  <c r="O128" i="1"/>
  <c r="N128" i="1"/>
  <c r="M128" i="1"/>
  <c r="L128" i="1"/>
  <c r="Z127" i="1"/>
  <c r="Y127" i="1"/>
  <c r="X127" i="1"/>
  <c r="W127" i="1"/>
  <c r="V127" i="1"/>
  <c r="U127" i="1"/>
  <c r="T127" i="1"/>
  <c r="S127" i="1"/>
  <c r="R127" i="1"/>
  <c r="Q127" i="1"/>
  <c r="P127" i="1"/>
  <c r="O127" i="1"/>
  <c r="N127" i="1"/>
  <c r="M127" i="1"/>
  <c r="L127" i="1"/>
  <c r="Z126" i="1"/>
  <c r="Y126" i="1"/>
  <c r="X126" i="1"/>
  <c r="W126" i="1"/>
  <c r="V126" i="1"/>
  <c r="U126" i="1"/>
  <c r="T126" i="1"/>
  <c r="S126" i="1"/>
  <c r="R126" i="1"/>
  <c r="Q126" i="1"/>
  <c r="P126" i="1"/>
  <c r="O126" i="1"/>
  <c r="N126" i="1"/>
  <c r="M126" i="1"/>
  <c r="L126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M125" i="1"/>
  <c r="L125" i="1"/>
  <c r="Z124" i="1"/>
  <c r="Y124" i="1"/>
  <c r="X124" i="1"/>
  <c r="W124" i="1"/>
  <c r="V124" i="1"/>
  <c r="U124" i="1"/>
  <c r="T124" i="1"/>
  <c r="S124" i="1"/>
  <c r="R124" i="1"/>
  <c r="Q124" i="1"/>
  <c r="P124" i="1"/>
  <c r="O124" i="1"/>
  <c r="N124" i="1"/>
  <c r="M124" i="1"/>
  <c r="L124" i="1"/>
  <c r="Z123" i="1"/>
  <c r="Y123" i="1"/>
  <c r="X123" i="1"/>
  <c r="W123" i="1"/>
  <c r="V123" i="1"/>
  <c r="U123" i="1"/>
  <c r="T123" i="1"/>
  <c r="S123" i="1"/>
  <c r="R123" i="1"/>
  <c r="Q123" i="1"/>
  <c r="P123" i="1"/>
  <c r="O123" i="1"/>
  <c r="N123" i="1"/>
  <c r="M123" i="1"/>
  <c r="L123" i="1"/>
  <c r="Z122" i="1"/>
  <c r="Y122" i="1"/>
  <c r="X122" i="1"/>
  <c r="W122" i="1"/>
  <c r="V122" i="1"/>
  <c r="U122" i="1"/>
  <c r="T122" i="1"/>
  <c r="S122" i="1"/>
  <c r="R122" i="1"/>
  <c r="Q122" i="1"/>
  <c r="P122" i="1"/>
  <c r="O122" i="1"/>
  <c r="N122" i="1"/>
  <c r="M122" i="1"/>
  <c r="L122" i="1"/>
  <c r="Z121" i="1"/>
  <c r="Y121" i="1"/>
  <c r="X121" i="1"/>
  <c r="W121" i="1"/>
  <c r="V121" i="1"/>
  <c r="U121" i="1"/>
  <c r="T121" i="1"/>
  <c r="S121" i="1"/>
  <c r="R121" i="1"/>
  <c r="Q121" i="1"/>
  <c r="P121" i="1"/>
  <c r="O121" i="1"/>
  <c r="N121" i="1"/>
  <c r="M121" i="1"/>
  <c r="L121" i="1"/>
  <c r="Z120" i="1"/>
  <c r="Y120" i="1"/>
  <c r="X120" i="1"/>
  <c r="W120" i="1"/>
  <c r="V120" i="1"/>
  <c r="U120" i="1"/>
  <c r="T120" i="1"/>
  <c r="S120" i="1"/>
  <c r="R120" i="1"/>
  <c r="Q120" i="1"/>
  <c r="P120" i="1"/>
  <c r="O120" i="1"/>
  <c r="N120" i="1"/>
  <c r="M120" i="1"/>
  <c r="L120" i="1"/>
  <c r="Z119" i="1"/>
  <c r="Y119" i="1"/>
  <c r="X119" i="1"/>
  <c r="W119" i="1"/>
  <c r="V119" i="1"/>
  <c r="U119" i="1"/>
  <c r="T119" i="1"/>
  <c r="S119" i="1"/>
  <c r="R119" i="1"/>
  <c r="Q119" i="1"/>
  <c r="P119" i="1"/>
  <c r="O119" i="1"/>
  <c r="N119" i="1"/>
  <c r="M119" i="1"/>
  <c r="L119" i="1"/>
  <c r="W118" i="1"/>
  <c r="V118" i="1"/>
  <c r="U118" i="1"/>
  <c r="S118" i="1"/>
  <c r="R118" i="1"/>
  <c r="Q118" i="1"/>
  <c r="P118" i="1"/>
  <c r="O118" i="1"/>
  <c r="N118" i="1"/>
  <c r="M118" i="1"/>
  <c r="L118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Z116" i="1"/>
  <c r="Y116" i="1"/>
  <c r="X116" i="1"/>
  <c r="W116" i="1"/>
  <c r="V116" i="1"/>
  <c r="U116" i="1"/>
  <c r="T116" i="1"/>
  <c r="S116" i="1"/>
  <c r="R116" i="1"/>
  <c r="Q116" i="1"/>
  <c r="P116" i="1"/>
  <c r="O116" i="1"/>
  <c r="N116" i="1"/>
  <c r="M116" i="1"/>
  <c r="L116" i="1"/>
  <c r="Z115" i="1"/>
  <c r="Y115" i="1"/>
  <c r="X115" i="1"/>
  <c r="W115" i="1"/>
  <c r="V115" i="1"/>
  <c r="U115" i="1"/>
  <c r="T115" i="1"/>
  <c r="S115" i="1"/>
  <c r="R115" i="1"/>
  <c r="Q115" i="1"/>
  <c r="P115" i="1"/>
  <c r="O115" i="1"/>
  <c r="N115" i="1"/>
  <c r="M115" i="1"/>
  <c r="L115" i="1"/>
  <c r="Z114" i="1"/>
  <c r="Y114" i="1"/>
  <c r="X114" i="1"/>
  <c r="W114" i="1"/>
  <c r="V114" i="1"/>
  <c r="U114" i="1"/>
  <c r="T114" i="1"/>
  <c r="S114" i="1"/>
  <c r="R114" i="1"/>
  <c r="Q114" i="1"/>
  <c r="P114" i="1"/>
  <c r="O114" i="1"/>
  <c r="N114" i="1"/>
  <c r="M114" i="1"/>
  <c r="L114" i="1"/>
  <c r="Z113" i="1"/>
  <c r="Y113" i="1"/>
  <c r="X113" i="1"/>
  <c r="W113" i="1"/>
  <c r="V113" i="1"/>
  <c r="U113" i="1"/>
  <c r="T113" i="1"/>
  <c r="S113" i="1"/>
  <c r="R113" i="1"/>
  <c r="Q113" i="1"/>
  <c r="P113" i="1"/>
  <c r="O113" i="1"/>
  <c r="N113" i="1"/>
  <c r="M113" i="1"/>
  <c r="L113" i="1"/>
  <c r="Z112" i="1"/>
  <c r="Y112" i="1"/>
  <c r="X112" i="1"/>
  <c r="W112" i="1"/>
  <c r="V112" i="1"/>
  <c r="U112" i="1"/>
  <c r="T112" i="1"/>
  <c r="S112" i="1"/>
  <c r="R112" i="1"/>
  <c r="Q112" i="1"/>
  <c r="P112" i="1"/>
  <c r="O112" i="1"/>
  <c r="N112" i="1"/>
  <c r="M112" i="1"/>
  <c r="L112" i="1"/>
  <c r="Z111" i="1"/>
  <c r="Y111" i="1"/>
  <c r="X111" i="1"/>
  <c r="W111" i="1"/>
  <c r="V111" i="1"/>
  <c r="U111" i="1"/>
  <c r="T111" i="1"/>
  <c r="S111" i="1"/>
  <c r="R111" i="1"/>
  <c r="Q111" i="1"/>
  <c r="P111" i="1"/>
  <c r="O111" i="1"/>
  <c r="N111" i="1"/>
  <c r="M111" i="1"/>
  <c r="L111" i="1"/>
  <c r="Z110" i="1"/>
  <c r="Y110" i="1"/>
  <c r="X110" i="1"/>
  <c r="W110" i="1"/>
  <c r="V110" i="1"/>
  <c r="U110" i="1"/>
  <c r="T110" i="1"/>
  <c r="S110" i="1"/>
  <c r="R110" i="1"/>
  <c r="Q110" i="1"/>
  <c r="P110" i="1"/>
  <c r="O110" i="1"/>
  <c r="N110" i="1"/>
  <c r="M110" i="1"/>
  <c r="L110" i="1"/>
  <c r="Z109" i="1"/>
  <c r="Y109" i="1"/>
  <c r="X109" i="1"/>
  <c r="W109" i="1"/>
  <c r="V109" i="1"/>
  <c r="U109" i="1"/>
  <c r="T109" i="1"/>
  <c r="S109" i="1"/>
  <c r="R109" i="1"/>
  <c r="Q109" i="1"/>
  <c r="P109" i="1"/>
  <c r="O109" i="1"/>
  <c r="N109" i="1"/>
  <c r="M109" i="1"/>
  <c r="L109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Z107" i="1"/>
  <c r="Y107" i="1"/>
  <c r="X107" i="1"/>
  <c r="W107" i="1"/>
  <c r="V107" i="1"/>
  <c r="U107" i="1"/>
  <c r="T107" i="1"/>
  <c r="S107" i="1"/>
  <c r="R107" i="1"/>
  <c r="Q107" i="1"/>
  <c r="P107" i="1"/>
  <c r="O107" i="1"/>
  <c r="N107" i="1"/>
  <c r="M107" i="1"/>
  <c r="L107" i="1"/>
  <c r="Z106" i="1"/>
  <c r="Y106" i="1"/>
  <c r="X106" i="1"/>
  <c r="W106" i="1"/>
  <c r="V106" i="1"/>
  <c r="U106" i="1"/>
  <c r="T106" i="1"/>
  <c r="S106" i="1"/>
  <c r="R106" i="1"/>
  <c r="Q106" i="1"/>
  <c r="P106" i="1"/>
  <c r="O106" i="1"/>
  <c r="N106" i="1"/>
  <c r="M106" i="1"/>
  <c r="L106" i="1"/>
  <c r="Z105" i="1"/>
  <c r="Y105" i="1"/>
  <c r="X105" i="1"/>
  <c r="W105" i="1"/>
  <c r="V105" i="1"/>
  <c r="U105" i="1"/>
  <c r="T105" i="1"/>
  <c r="S105" i="1"/>
  <c r="R105" i="1"/>
  <c r="Q105" i="1"/>
  <c r="P105" i="1"/>
  <c r="O105" i="1"/>
  <c r="N105" i="1"/>
  <c r="M105" i="1"/>
  <c r="L105" i="1"/>
  <c r="Z104" i="1"/>
  <c r="Y104" i="1"/>
  <c r="X104" i="1"/>
  <c r="W104" i="1"/>
  <c r="V104" i="1"/>
  <c r="U104" i="1"/>
  <c r="T104" i="1"/>
  <c r="S104" i="1"/>
  <c r="R104" i="1"/>
  <c r="Q104" i="1"/>
  <c r="P104" i="1"/>
  <c r="O104" i="1"/>
  <c r="N104" i="1"/>
  <c r="M104" i="1"/>
  <c r="L104" i="1"/>
  <c r="Z103" i="1"/>
  <c r="Y103" i="1"/>
  <c r="X103" i="1"/>
  <c r="W103" i="1"/>
  <c r="V103" i="1"/>
  <c r="U103" i="1"/>
  <c r="T103" i="1"/>
  <c r="S103" i="1"/>
  <c r="R103" i="1"/>
  <c r="Q103" i="1"/>
  <c r="P103" i="1"/>
  <c r="O103" i="1"/>
  <c r="N103" i="1"/>
  <c r="M103" i="1"/>
  <c r="L103" i="1"/>
  <c r="Z102" i="1"/>
  <c r="Y102" i="1"/>
  <c r="X102" i="1"/>
  <c r="W102" i="1"/>
  <c r="V102" i="1"/>
  <c r="U102" i="1"/>
  <c r="T102" i="1"/>
  <c r="S102" i="1"/>
  <c r="R102" i="1"/>
  <c r="Q102" i="1"/>
  <c r="P102" i="1"/>
  <c r="O102" i="1"/>
  <c r="N102" i="1"/>
  <c r="M102" i="1"/>
  <c r="L102" i="1"/>
  <c r="Z101" i="1"/>
  <c r="Y101" i="1"/>
  <c r="X101" i="1"/>
  <c r="W101" i="1"/>
  <c r="V101" i="1"/>
  <c r="U101" i="1"/>
  <c r="T101" i="1"/>
  <c r="S101" i="1"/>
  <c r="R101" i="1"/>
  <c r="Q101" i="1"/>
  <c r="P101" i="1"/>
  <c r="O101" i="1"/>
  <c r="N101" i="1"/>
  <c r="M101" i="1"/>
  <c r="L101" i="1"/>
  <c r="Z100" i="1"/>
  <c r="Y100" i="1"/>
  <c r="X100" i="1"/>
  <c r="W100" i="1"/>
  <c r="V100" i="1"/>
  <c r="U100" i="1"/>
  <c r="T100" i="1"/>
  <c r="S100" i="1"/>
  <c r="R100" i="1"/>
  <c r="Q100" i="1"/>
  <c r="P100" i="1"/>
  <c r="O100" i="1"/>
  <c r="N100" i="1"/>
  <c r="M100" i="1"/>
  <c r="L100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Z98" i="1"/>
  <c r="Y98" i="1"/>
  <c r="X98" i="1"/>
  <c r="W98" i="1"/>
  <c r="V98" i="1"/>
  <c r="U98" i="1"/>
  <c r="T98" i="1"/>
  <c r="S98" i="1"/>
  <c r="R98" i="1"/>
  <c r="Q98" i="1"/>
  <c r="P98" i="1"/>
  <c r="O98" i="1"/>
  <c r="N98" i="1"/>
  <c r="M98" i="1"/>
  <c r="L98" i="1"/>
  <c r="Z97" i="1"/>
  <c r="Y97" i="1"/>
  <c r="X97" i="1"/>
  <c r="W97" i="1"/>
  <c r="V97" i="1"/>
  <c r="U97" i="1"/>
  <c r="T97" i="1"/>
  <c r="S97" i="1"/>
  <c r="R97" i="1"/>
  <c r="Q97" i="1"/>
  <c r="P97" i="1"/>
  <c r="O97" i="1"/>
  <c r="N97" i="1"/>
  <c r="M97" i="1"/>
  <c r="L97" i="1"/>
  <c r="Z96" i="1"/>
  <c r="Y96" i="1"/>
  <c r="X96" i="1"/>
  <c r="W96" i="1"/>
  <c r="V96" i="1"/>
  <c r="U96" i="1"/>
  <c r="T96" i="1"/>
  <c r="S96" i="1"/>
  <c r="R96" i="1"/>
  <c r="Q96" i="1"/>
  <c r="P96" i="1"/>
  <c r="O96" i="1"/>
  <c r="N96" i="1"/>
  <c r="M96" i="1"/>
  <c r="L96" i="1"/>
  <c r="Z95" i="1"/>
  <c r="Y95" i="1"/>
  <c r="X95" i="1"/>
  <c r="W95" i="1"/>
  <c r="V95" i="1"/>
  <c r="U95" i="1"/>
  <c r="T95" i="1"/>
  <c r="S95" i="1"/>
  <c r="R95" i="1"/>
  <c r="Q95" i="1"/>
  <c r="P95" i="1"/>
  <c r="O95" i="1"/>
  <c r="N95" i="1"/>
  <c r="M95" i="1"/>
  <c r="L95" i="1"/>
  <c r="Z94" i="1"/>
  <c r="Y94" i="1"/>
  <c r="X94" i="1"/>
  <c r="W94" i="1"/>
  <c r="V94" i="1"/>
  <c r="U94" i="1"/>
  <c r="T94" i="1"/>
  <c r="S94" i="1"/>
  <c r="R94" i="1"/>
  <c r="Q94" i="1"/>
  <c r="P94" i="1"/>
  <c r="O94" i="1"/>
  <c r="N94" i="1"/>
  <c r="M94" i="1"/>
  <c r="L94" i="1"/>
  <c r="Z93" i="1"/>
  <c r="Y93" i="1"/>
  <c r="X93" i="1"/>
  <c r="W93" i="1"/>
  <c r="V93" i="1"/>
  <c r="U93" i="1"/>
  <c r="T93" i="1"/>
  <c r="S93" i="1"/>
  <c r="R93" i="1"/>
  <c r="Q93" i="1"/>
  <c r="P93" i="1"/>
  <c r="O93" i="1"/>
  <c r="N93" i="1"/>
  <c r="M93" i="1"/>
  <c r="L93" i="1"/>
  <c r="Z92" i="1"/>
  <c r="Y92" i="1"/>
  <c r="X92" i="1"/>
  <c r="W92" i="1"/>
  <c r="V92" i="1"/>
  <c r="U92" i="1"/>
  <c r="T92" i="1"/>
  <c r="S92" i="1"/>
  <c r="R92" i="1"/>
  <c r="Q92" i="1"/>
  <c r="P92" i="1"/>
  <c r="O92" i="1"/>
  <c r="N92" i="1"/>
  <c r="M92" i="1"/>
  <c r="L92" i="1"/>
  <c r="Z91" i="1"/>
  <c r="Y91" i="1"/>
  <c r="X91" i="1"/>
  <c r="W91" i="1"/>
  <c r="V91" i="1"/>
  <c r="U91" i="1"/>
  <c r="T91" i="1"/>
  <c r="S91" i="1"/>
  <c r="R91" i="1"/>
  <c r="Q91" i="1"/>
  <c r="P91" i="1"/>
  <c r="O91" i="1"/>
  <c r="N91" i="1"/>
  <c r="M91" i="1"/>
  <c r="L91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Z88" i="1"/>
  <c r="Y88" i="1"/>
  <c r="X88" i="1"/>
  <c r="W88" i="1"/>
  <c r="V88" i="1"/>
  <c r="U88" i="1"/>
  <c r="T88" i="1"/>
  <c r="S88" i="1"/>
  <c r="R88" i="1"/>
  <c r="Q88" i="1"/>
  <c r="P88" i="1"/>
  <c r="O88" i="1"/>
  <c r="N88" i="1"/>
  <c r="M88" i="1"/>
  <c r="L88" i="1"/>
  <c r="Z87" i="1"/>
  <c r="Y87" i="1"/>
  <c r="X87" i="1"/>
  <c r="W87" i="1"/>
  <c r="V87" i="1"/>
  <c r="U87" i="1"/>
  <c r="T87" i="1"/>
  <c r="S87" i="1"/>
  <c r="R87" i="1"/>
  <c r="Q87" i="1"/>
  <c r="P87" i="1"/>
  <c r="O87" i="1"/>
  <c r="N87" i="1"/>
  <c r="M87" i="1"/>
  <c r="L87" i="1"/>
  <c r="Z86" i="1"/>
  <c r="Y86" i="1"/>
  <c r="X86" i="1"/>
  <c r="W86" i="1"/>
  <c r="V86" i="1"/>
  <c r="U86" i="1"/>
  <c r="T86" i="1"/>
  <c r="S86" i="1"/>
  <c r="R86" i="1"/>
  <c r="Q86" i="1"/>
  <c r="P86" i="1"/>
  <c r="O86" i="1"/>
  <c r="N86" i="1"/>
  <c r="M86" i="1"/>
  <c r="L86" i="1"/>
  <c r="Z85" i="1"/>
  <c r="Y85" i="1"/>
  <c r="X85" i="1"/>
  <c r="W85" i="1"/>
  <c r="V85" i="1"/>
  <c r="U85" i="1"/>
  <c r="T85" i="1"/>
  <c r="S85" i="1"/>
  <c r="R85" i="1"/>
  <c r="Q85" i="1"/>
  <c r="P85" i="1"/>
  <c r="O85" i="1"/>
  <c r="N85" i="1"/>
  <c r="M85" i="1"/>
  <c r="L85" i="1"/>
  <c r="Z84" i="1"/>
  <c r="Y84" i="1"/>
  <c r="X84" i="1"/>
  <c r="W84" i="1"/>
  <c r="V84" i="1"/>
  <c r="U84" i="1"/>
  <c r="T84" i="1"/>
  <c r="S84" i="1"/>
  <c r="R84" i="1"/>
  <c r="Q84" i="1"/>
  <c r="P84" i="1"/>
  <c r="O84" i="1"/>
  <c r="N84" i="1"/>
  <c r="M84" i="1"/>
  <c r="L84" i="1"/>
  <c r="W83" i="1"/>
  <c r="V83" i="1"/>
  <c r="U83" i="1"/>
  <c r="S83" i="1"/>
  <c r="R83" i="1"/>
  <c r="Q83" i="1"/>
  <c r="P83" i="1"/>
  <c r="O83" i="1"/>
  <c r="N83" i="1"/>
  <c r="M83" i="1"/>
  <c r="L83" i="1"/>
  <c r="Z82" i="1"/>
  <c r="Y82" i="1"/>
  <c r="X82" i="1"/>
  <c r="W82" i="1"/>
  <c r="V82" i="1"/>
  <c r="U82" i="1"/>
  <c r="T82" i="1"/>
  <c r="S82" i="1"/>
  <c r="R82" i="1"/>
  <c r="Q82" i="1"/>
  <c r="P82" i="1"/>
  <c r="O82" i="1"/>
  <c r="N82" i="1"/>
  <c r="M82" i="1"/>
  <c r="L82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Z80" i="1"/>
  <c r="Y80" i="1"/>
  <c r="X80" i="1"/>
  <c r="W80" i="1"/>
  <c r="V80" i="1"/>
  <c r="U80" i="1"/>
  <c r="T80" i="1"/>
  <c r="S80" i="1"/>
  <c r="R80" i="1"/>
  <c r="Q80" i="1"/>
  <c r="P80" i="1"/>
  <c r="O80" i="1"/>
  <c r="N80" i="1"/>
  <c r="M80" i="1"/>
  <c r="L80" i="1"/>
  <c r="W79" i="1"/>
  <c r="V79" i="1"/>
  <c r="U79" i="1"/>
  <c r="S79" i="1"/>
  <c r="R79" i="1"/>
  <c r="Q79" i="1"/>
  <c r="P79" i="1"/>
  <c r="O79" i="1"/>
  <c r="N79" i="1"/>
  <c r="M79" i="1"/>
  <c r="L79" i="1"/>
  <c r="Z78" i="1"/>
  <c r="Y78" i="1"/>
  <c r="X78" i="1"/>
  <c r="W78" i="1"/>
  <c r="V78" i="1"/>
  <c r="U78" i="1"/>
  <c r="T78" i="1"/>
  <c r="S78" i="1"/>
  <c r="R78" i="1"/>
  <c r="Q78" i="1"/>
  <c r="P78" i="1"/>
  <c r="O78" i="1"/>
  <c r="N78" i="1"/>
  <c r="M78" i="1"/>
  <c r="L78" i="1"/>
  <c r="Z77" i="1"/>
  <c r="Y77" i="1"/>
  <c r="X77" i="1"/>
  <c r="W77" i="1"/>
  <c r="V77" i="1"/>
  <c r="U77" i="1"/>
  <c r="T77" i="1"/>
  <c r="S77" i="1"/>
  <c r="R77" i="1"/>
  <c r="Q77" i="1"/>
  <c r="P77" i="1"/>
  <c r="O77" i="1"/>
  <c r="N77" i="1"/>
  <c r="M77" i="1"/>
  <c r="L77" i="1"/>
  <c r="Z76" i="1"/>
  <c r="Y76" i="1"/>
  <c r="X76" i="1"/>
  <c r="W76" i="1"/>
  <c r="V76" i="1"/>
  <c r="U76" i="1"/>
  <c r="T76" i="1"/>
  <c r="S76" i="1"/>
  <c r="R76" i="1"/>
  <c r="Q76" i="1"/>
  <c r="P76" i="1"/>
  <c r="O76" i="1"/>
  <c r="N76" i="1"/>
  <c r="M76" i="1"/>
  <c r="L76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Z74" i="1"/>
  <c r="Y74" i="1"/>
  <c r="X74" i="1"/>
  <c r="W74" i="1"/>
  <c r="V74" i="1"/>
  <c r="U74" i="1"/>
  <c r="T74" i="1"/>
  <c r="S74" i="1"/>
  <c r="R74" i="1"/>
  <c r="Q74" i="1"/>
  <c r="P74" i="1"/>
  <c r="O74" i="1"/>
  <c r="N74" i="1"/>
  <c r="M74" i="1"/>
  <c r="L74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Z72" i="1"/>
  <c r="Y72" i="1"/>
  <c r="X72" i="1"/>
  <c r="W72" i="1"/>
  <c r="V72" i="1"/>
  <c r="U72" i="1"/>
  <c r="T72" i="1"/>
  <c r="S72" i="1"/>
  <c r="R72" i="1"/>
  <c r="Q72" i="1"/>
  <c r="P72" i="1"/>
  <c r="O72" i="1"/>
  <c r="N72" i="1"/>
  <c r="M72" i="1"/>
  <c r="L72" i="1"/>
  <c r="Z71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Z67" i="1"/>
  <c r="Y67" i="1"/>
  <c r="X67" i="1"/>
  <c r="W67" i="1"/>
  <c r="V67" i="1"/>
  <c r="U67" i="1"/>
  <c r="T67" i="1"/>
  <c r="S67" i="1"/>
  <c r="R67" i="1"/>
  <c r="Q67" i="1"/>
  <c r="P67" i="1"/>
  <c r="O67" i="1"/>
  <c r="N67" i="1"/>
  <c r="M67" i="1"/>
  <c r="L67" i="1"/>
  <c r="Z66" i="1"/>
  <c r="Y66" i="1"/>
  <c r="X66" i="1"/>
  <c r="W66" i="1"/>
  <c r="V66" i="1"/>
  <c r="U66" i="1"/>
  <c r="T66" i="1"/>
  <c r="S66" i="1"/>
  <c r="R66" i="1"/>
  <c r="Q66" i="1"/>
  <c r="P66" i="1"/>
  <c r="O66" i="1"/>
  <c r="N66" i="1"/>
  <c r="M66" i="1"/>
  <c r="L66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AI63" i="1"/>
  <c r="AH63" i="1" s="1"/>
  <c r="Z63" i="1"/>
  <c r="Y63" i="1"/>
  <c r="X63" i="1"/>
  <c r="W63" i="1"/>
  <c r="V63" i="1"/>
  <c r="U63" i="1"/>
  <c r="T63" i="1"/>
  <c r="S63" i="1"/>
  <c r="R63" i="1"/>
  <c r="Q63" i="1"/>
  <c r="P63" i="1"/>
  <c r="O63" i="1"/>
  <c r="N63" i="1"/>
  <c r="M63" i="1"/>
  <c r="L63" i="1"/>
  <c r="Z62" i="1"/>
  <c r="Y62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Z59" i="1"/>
  <c r="Y59" i="1"/>
  <c r="X59" i="1"/>
  <c r="W59" i="1"/>
  <c r="V59" i="1"/>
  <c r="U59" i="1"/>
  <c r="T59" i="1"/>
  <c r="S59" i="1"/>
  <c r="R59" i="1"/>
  <c r="Q59" i="1"/>
  <c r="P59" i="1"/>
  <c r="O59" i="1"/>
  <c r="N59" i="1"/>
  <c r="M59" i="1"/>
  <c r="L59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Z57" i="1"/>
  <c r="Y57" i="1"/>
  <c r="X57" i="1"/>
  <c r="W57" i="1"/>
  <c r="V57" i="1"/>
  <c r="U57" i="1"/>
  <c r="T57" i="1"/>
  <c r="S57" i="1"/>
  <c r="R57" i="1"/>
  <c r="Q57" i="1"/>
  <c r="P57" i="1"/>
  <c r="O57" i="1"/>
  <c r="N57" i="1"/>
  <c r="M57" i="1"/>
  <c r="L57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Z54" i="1"/>
  <c r="Y54" i="1"/>
  <c r="X54" i="1"/>
  <c r="W54" i="1"/>
  <c r="V54" i="1"/>
  <c r="U54" i="1"/>
  <c r="T54" i="1"/>
  <c r="S54" i="1"/>
  <c r="R54" i="1"/>
  <c r="Q54" i="1"/>
  <c r="P54" i="1"/>
  <c r="O54" i="1"/>
  <c r="N54" i="1"/>
  <c r="M54" i="1"/>
  <c r="L54" i="1"/>
  <c r="Z53" i="1"/>
  <c r="Y53" i="1"/>
  <c r="X53" i="1"/>
  <c r="W53" i="1"/>
  <c r="V53" i="1"/>
  <c r="U53" i="1"/>
  <c r="T53" i="1"/>
  <c r="S53" i="1"/>
  <c r="R53" i="1"/>
  <c r="Q53" i="1"/>
  <c r="P53" i="1"/>
  <c r="O53" i="1"/>
  <c r="N53" i="1"/>
  <c r="M53" i="1"/>
  <c r="L53" i="1"/>
  <c r="W52" i="1"/>
  <c r="V52" i="1"/>
  <c r="U52" i="1"/>
  <c r="S52" i="1"/>
  <c r="R52" i="1"/>
  <c r="Q52" i="1"/>
  <c r="P52" i="1"/>
  <c r="O52" i="1"/>
  <c r="N52" i="1"/>
  <c r="M52" i="1"/>
  <c r="L52" i="1"/>
  <c r="Z51" i="1"/>
  <c r="Y51" i="1"/>
  <c r="X51" i="1"/>
  <c r="W51" i="1"/>
  <c r="V51" i="1"/>
  <c r="U51" i="1"/>
  <c r="T51" i="1"/>
  <c r="S51" i="1"/>
  <c r="R51" i="1"/>
  <c r="Q51" i="1"/>
  <c r="P51" i="1"/>
  <c r="O51" i="1"/>
  <c r="N51" i="1"/>
  <c r="M51" i="1"/>
  <c r="L51" i="1"/>
  <c r="W50" i="1"/>
  <c r="X50" i="1" s="1"/>
  <c r="V50" i="1"/>
  <c r="U50" i="1"/>
  <c r="T50" i="1"/>
  <c r="S50" i="1"/>
  <c r="R50" i="1"/>
  <c r="Q50" i="1"/>
  <c r="P50" i="1"/>
  <c r="O50" i="1"/>
  <c r="N50" i="1"/>
  <c r="M50" i="1"/>
  <c r="Y50" i="1" s="1"/>
  <c r="L50" i="1"/>
  <c r="Z50" i="1" s="1"/>
  <c r="Z49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W45" i="1"/>
  <c r="V45" i="1"/>
  <c r="U45" i="1"/>
  <c r="S45" i="1"/>
  <c r="R45" i="1"/>
  <c r="Q45" i="1"/>
  <c r="P45" i="1"/>
  <c r="O45" i="1"/>
  <c r="N45" i="1"/>
  <c r="M45" i="1"/>
  <c r="L45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V25" i="1"/>
  <c r="U25" i="1"/>
  <c r="T25" i="1"/>
  <c r="S25" i="1"/>
  <c r="R25" i="1"/>
  <c r="Q25" i="1"/>
  <c r="P25" i="1"/>
  <c r="O25" i="1"/>
  <c r="N25" i="1"/>
  <c r="M25" i="1"/>
  <c r="L25" i="1"/>
  <c r="AH17" i="1" l="1"/>
  <c r="Z83" i="1"/>
  <c r="Q333" i="1"/>
  <c r="X333" i="1" s="1"/>
  <c r="Q332" i="1"/>
  <c r="X332" i="1" s="1"/>
  <c r="Q331" i="1"/>
  <c r="X331" i="1" s="1"/>
  <c r="Q330" i="1"/>
  <c r="X330" i="1" s="1"/>
  <c r="Y118" i="1"/>
  <c r="Z118" i="1"/>
  <c r="Y83" i="1"/>
  <c r="Y79" i="1"/>
  <c r="Z79" i="1"/>
  <c r="Y52" i="1"/>
  <c r="Z52" i="1"/>
  <c r="Y45" i="1"/>
  <c r="Z45" i="1"/>
  <c r="T21" i="1"/>
  <c r="AI18" i="1"/>
  <c r="Q133" i="1"/>
  <c r="W133" i="1"/>
  <c r="Y25" i="1"/>
  <c r="Z25" i="1"/>
  <c r="W25" i="1"/>
  <c r="X25" i="1" s="1"/>
  <c r="AI19" i="1" l="1"/>
  <c r="AI20" i="1"/>
  <c r="AH20" i="1" s="1"/>
  <c r="AH18" i="1"/>
  <c r="X133" i="1"/>
  <c r="AH19" i="1" l="1"/>
  <c r="AI21" i="1"/>
  <c r="AI22" i="1" s="1"/>
  <c r="AH21" i="1" l="1"/>
  <c r="AH22" i="1"/>
  <c r="AI23" i="1"/>
  <c r="AH23" i="1" l="1"/>
  <c r="AI24" i="1"/>
  <c r="AI25" i="1" s="1"/>
  <c r="AH25" i="1" s="1"/>
  <c r="AH24" i="1" l="1"/>
  <c r="AI26" i="1"/>
  <c r="AI27" i="1" l="1"/>
  <c r="AH27" i="1" s="1"/>
  <c r="AI28" i="1"/>
  <c r="AH26" i="1"/>
  <c r="AH28" i="1" l="1"/>
  <c r="AI29" i="1"/>
  <c r="AH29" i="1" l="1"/>
  <c r="AI30" i="1"/>
  <c r="AH30" i="1" l="1"/>
  <c r="AI31" i="1"/>
  <c r="AH31" i="1" l="1"/>
  <c r="AI32" i="1"/>
  <c r="AH32" i="1" l="1"/>
  <c r="AI33" i="1"/>
  <c r="AH33" i="1" l="1"/>
  <c r="AI34" i="1"/>
  <c r="AH34" i="1" l="1"/>
  <c r="AI35" i="1"/>
  <c r="AH35" i="1" l="1"/>
  <c r="AI36" i="1"/>
  <c r="AH36" i="1" l="1"/>
  <c r="AI37" i="1"/>
  <c r="AH37" i="1" l="1"/>
  <c r="AI38" i="1"/>
  <c r="AH38" i="1" l="1"/>
  <c r="AI39" i="1"/>
  <c r="AH39" i="1" l="1"/>
  <c r="AI40" i="1"/>
  <c r="AH40" i="1" l="1"/>
  <c r="AI41" i="1"/>
  <c r="AH41" i="1" l="1"/>
  <c r="AI42" i="1"/>
  <c r="AH42" i="1" l="1"/>
  <c r="AI43" i="1"/>
  <c r="AH43" i="1" l="1"/>
  <c r="AI44" i="1"/>
  <c r="AH44" i="1" l="1"/>
  <c r="AI45" i="1"/>
  <c r="AH45" i="1" l="1"/>
  <c r="AI46" i="1"/>
  <c r="AH46" i="1" l="1"/>
  <c r="AI47" i="1"/>
  <c r="AH47" i="1" l="1"/>
  <c r="AI48" i="1"/>
  <c r="AH48" i="1" l="1"/>
  <c r="AI49" i="1"/>
  <c r="AH49" i="1" l="1"/>
  <c r="AI50" i="1"/>
  <c r="AH50" i="1" l="1"/>
  <c r="AI51" i="1"/>
  <c r="AH51" i="1" l="1"/>
  <c r="AI52" i="1"/>
  <c r="AH52" i="1" l="1"/>
  <c r="AI53" i="1"/>
  <c r="AH53" i="1" l="1"/>
  <c r="AI54" i="1"/>
  <c r="AH54" i="1" l="1"/>
  <c r="AI55" i="1"/>
  <c r="AH55" i="1" l="1"/>
  <c r="AI56" i="1"/>
  <c r="AH56" i="1" l="1"/>
  <c r="AI57" i="1"/>
  <c r="AH57" i="1" l="1"/>
  <c r="AI58" i="1"/>
  <c r="AH58" i="1" l="1"/>
  <c r="AI59" i="1"/>
  <c r="AH59" i="1" l="1"/>
  <c r="AI60" i="1"/>
  <c r="AI62" i="1"/>
  <c r="AH62" i="1" l="1"/>
  <c r="AH60" i="1"/>
  <c r="AI61" i="1"/>
  <c r="AH61" i="1" s="1"/>
  <c r="AI64" i="1" l="1"/>
  <c r="AH64" i="1" l="1"/>
  <c r="AI65" i="1"/>
  <c r="AH65" i="1" l="1"/>
  <c r="AI66" i="1"/>
  <c r="AH66" i="1" l="1"/>
  <c r="AI67" i="1"/>
  <c r="AH67" i="1" l="1"/>
  <c r="AI68" i="1"/>
  <c r="AH68" i="1" l="1"/>
  <c r="AI69" i="1"/>
  <c r="AH69" i="1" l="1"/>
  <c r="AI70" i="1"/>
  <c r="AH70" i="1" l="1"/>
  <c r="AI71" i="1"/>
  <c r="AH71" i="1" l="1"/>
  <c r="AI72" i="1"/>
  <c r="AH72" i="1" l="1"/>
  <c r="AI73" i="1"/>
  <c r="AH73" i="1" l="1"/>
  <c r="AI74" i="1"/>
  <c r="AH74" i="1" l="1"/>
  <c r="AI75" i="1"/>
  <c r="AH75" i="1" l="1"/>
  <c r="AI76" i="1"/>
  <c r="AH76" i="1" l="1"/>
  <c r="AI77" i="1"/>
  <c r="AH77" i="1" l="1"/>
  <c r="AI78" i="1"/>
  <c r="AH78" i="1" l="1"/>
  <c r="AI79" i="1"/>
  <c r="AH79" i="1" l="1"/>
  <c r="AI80" i="1"/>
  <c r="AH80" i="1" l="1"/>
  <c r="AI81" i="1"/>
  <c r="AH81" i="1" l="1"/>
  <c r="AI82" i="1"/>
  <c r="AH82" i="1" l="1"/>
  <c r="AI83" i="1"/>
  <c r="AH83" i="1" l="1"/>
  <c r="AI84" i="1"/>
  <c r="AH84" i="1" l="1"/>
  <c r="AI85" i="1"/>
  <c r="AH85" i="1" l="1"/>
  <c r="AI86" i="1"/>
  <c r="AH86" i="1" l="1"/>
  <c r="AI87" i="1"/>
  <c r="AH87" i="1" l="1"/>
  <c r="AI88" i="1"/>
  <c r="AH88" i="1" l="1"/>
  <c r="AI89" i="1"/>
  <c r="AH89" i="1" l="1"/>
  <c r="AI90" i="1"/>
  <c r="AH90" i="1" l="1"/>
  <c r="AI91" i="1"/>
  <c r="AH91" i="1" l="1"/>
  <c r="AI92" i="1"/>
  <c r="AH92" i="1" l="1"/>
  <c r="AI93" i="1"/>
  <c r="AH93" i="1" l="1"/>
  <c r="AI94" i="1"/>
  <c r="AH94" i="1" l="1"/>
  <c r="AI95" i="1"/>
  <c r="AH95" i="1" l="1"/>
  <c r="AI96" i="1"/>
  <c r="AH96" i="1" l="1"/>
  <c r="AI97" i="1"/>
  <c r="AH97" i="1" l="1"/>
  <c r="AI98" i="1"/>
  <c r="AH98" i="1" l="1"/>
  <c r="AI99" i="1"/>
  <c r="AH99" i="1" l="1"/>
  <c r="AI100" i="1"/>
  <c r="AH100" i="1" l="1"/>
  <c r="AI101" i="1"/>
  <c r="AH101" i="1" l="1"/>
  <c r="AI102" i="1"/>
  <c r="AH102" i="1" l="1"/>
  <c r="AI103" i="1"/>
  <c r="AH103" i="1" l="1"/>
  <c r="AI104" i="1"/>
  <c r="AH104" i="1" l="1"/>
  <c r="AI105" i="1"/>
  <c r="AH105" i="1" l="1"/>
  <c r="AI106" i="1"/>
  <c r="AH106" i="1" l="1"/>
  <c r="AI107" i="1"/>
  <c r="AH107" i="1" l="1"/>
  <c r="AI108" i="1"/>
  <c r="AH108" i="1" l="1"/>
  <c r="AI109" i="1"/>
  <c r="AH109" i="1" l="1"/>
  <c r="AI110" i="1"/>
  <c r="AH110" i="1" l="1"/>
  <c r="AI111" i="1"/>
  <c r="AH111" i="1" l="1"/>
  <c r="AI112" i="1"/>
  <c r="AH112" i="1" l="1"/>
  <c r="AI113" i="1"/>
  <c r="AH113" i="1" l="1"/>
  <c r="AI114" i="1"/>
  <c r="AH114" i="1" l="1"/>
  <c r="AI115" i="1"/>
  <c r="AH115" i="1" l="1"/>
  <c r="AI116" i="1"/>
  <c r="AH116" i="1" l="1"/>
  <c r="AI117" i="1"/>
  <c r="AH117" i="1" l="1"/>
  <c r="AI118" i="1"/>
  <c r="AH118" i="1" l="1"/>
  <c r="AI119" i="1"/>
  <c r="AH119" i="1" l="1"/>
  <c r="AI120" i="1"/>
  <c r="AH120" i="1" l="1"/>
  <c r="AI121" i="1"/>
  <c r="AH121" i="1" l="1"/>
  <c r="AI122" i="1"/>
  <c r="AH122" i="1" l="1"/>
  <c r="AI123" i="1"/>
  <c r="AH123" i="1" l="1"/>
  <c r="AI124" i="1"/>
  <c r="AH124" i="1" l="1"/>
  <c r="AI125" i="1"/>
  <c r="AH125" i="1" l="1"/>
  <c r="AI126" i="1"/>
  <c r="AH126" i="1" l="1"/>
  <c r="AI127" i="1"/>
  <c r="AH127" i="1" l="1"/>
  <c r="AI128" i="1"/>
  <c r="AH128" i="1" l="1"/>
  <c r="AI129" i="1"/>
  <c r="AH129" i="1" l="1"/>
  <c r="AI130" i="1"/>
  <c r="AH130" i="1" l="1"/>
  <c r="AI131" i="1"/>
  <c r="AH131" i="1" l="1"/>
  <c r="AI132" i="1"/>
  <c r="AH132" i="1" l="1"/>
  <c r="AI133" i="1"/>
  <c r="AH133" i="1" l="1"/>
  <c r="AI134" i="1"/>
  <c r="AH134" i="1" l="1"/>
  <c r="AI135" i="1"/>
  <c r="AH135" i="1" l="1"/>
  <c r="AI136" i="1"/>
  <c r="AH136" i="1" l="1"/>
  <c r="AI137" i="1"/>
  <c r="AH137" i="1" l="1"/>
  <c r="AI138" i="1"/>
  <c r="AH138" i="1" l="1"/>
  <c r="AI139" i="1"/>
  <c r="AH139" i="1" l="1"/>
  <c r="AI140" i="1"/>
  <c r="AH140" i="1" l="1"/>
  <c r="AI141" i="1"/>
  <c r="AH141" i="1" l="1"/>
  <c r="AI142" i="1"/>
  <c r="AH142" i="1" l="1"/>
  <c r="AI143" i="1"/>
  <c r="AH143" i="1" l="1"/>
  <c r="AI144" i="1"/>
  <c r="AH144" i="1" l="1"/>
  <c r="AI145" i="1"/>
  <c r="AH145" i="1" l="1"/>
  <c r="AI146" i="1"/>
  <c r="AH146" i="1" l="1"/>
  <c r="AI147" i="1"/>
  <c r="AH147" i="1" l="1"/>
  <c r="AI148" i="1"/>
  <c r="AH148" i="1" l="1"/>
  <c r="AI150" i="1"/>
  <c r="AH150" i="1" l="1"/>
  <c r="AI151" i="1"/>
  <c r="AH151" i="1" l="1"/>
  <c r="AI152" i="1"/>
  <c r="AH152" i="1" l="1"/>
  <c r="AI153" i="1"/>
  <c r="AH153" i="1" l="1"/>
  <c r="AI154" i="1"/>
  <c r="AH154" i="1" l="1"/>
  <c r="AI155" i="1"/>
  <c r="AH155" i="1" l="1"/>
  <c r="AI156" i="1"/>
  <c r="AH156" i="1" l="1"/>
  <c r="AI157" i="1"/>
  <c r="AH157" i="1" l="1"/>
  <c r="AI158" i="1"/>
  <c r="AH158" i="1" l="1"/>
  <c r="AI159" i="1"/>
  <c r="AH159" i="1" l="1"/>
  <c r="AI160" i="1"/>
  <c r="AH160" i="1" l="1"/>
  <c r="AI161" i="1"/>
  <c r="AH161" i="1" l="1"/>
  <c r="AI162" i="1"/>
  <c r="AH162" i="1" l="1"/>
  <c r="AI163" i="1"/>
  <c r="AH163" i="1" l="1"/>
  <c r="AI164" i="1"/>
  <c r="AH164" i="1" l="1"/>
  <c r="AI165" i="1"/>
  <c r="AH165" i="1" l="1"/>
  <c r="AI166" i="1"/>
  <c r="AH166" i="1" l="1"/>
  <c r="AI167" i="1"/>
  <c r="AH167" i="1" l="1"/>
  <c r="AI168" i="1"/>
  <c r="AH168" i="1" l="1"/>
  <c r="AI169" i="1"/>
  <c r="AH169" i="1" l="1"/>
  <c r="AI170" i="1"/>
  <c r="AH170" i="1" l="1"/>
  <c r="AI171" i="1"/>
  <c r="AH171" i="1" l="1"/>
  <c r="AI172" i="1"/>
  <c r="AH172" i="1" l="1"/>
  <c r="AI173" i="1"/>
  <c r="AH173" i="1" l="1"/>
  <c r="AI174" i="1"/>
  <c r="AH174" i="1" l="1"/>
  <c r="AI175" i="1"/>
  <c r="AH175" i="1" l="1"/>
  <c r="AI176" i="1"/>
  <c r="AH176" i="1" l="1"/>
  <c r="AI177" i="1"/>
  <c r="AH177" i="1" l="1"/>
  <c r="AI178" i="1"/>
  <c r="AH178" i="1" l="1"/>
  <c r="AI179" i="1"/>
  <c r="AH179" i="1" l="1"/>
  <c r="AI180" i="1"/>
  <c r="AH180" i="1" l="1"/>
  <c r="AI181" i="1"/>
  <c r="AH181" i="1" l="1"/>
  <c r="AI182" i="1"/>
  <c r="AH182" i="1" l="1"/>
  <c r="AI183" i="1"/>
  <c r="AH183" i="1" l="1"/>
  <c r="AI184" i="1"/>
  <c r="AH184" i="1" l="1"/>
  <c r="AI185" i="1"/>
  <c r="AH185" i="1" l="1"/>
  <c r="AI186" i="1"/>
  <c r="AH186" i="1" l="1"/>
  <c r="AI187" i="1"/>
  <c r="AH187" i="1" l="1"/>
  <c r="AI188" i="1"/>
  <c r="AH188" i="1" l="1"/>
  <c r="AI189" i="1"/>
  <c r="AH189" i="1" l="1"/>
  <c r="AI190" i="1"/>
  <c r="AH190" i="1" l="1"/>
  <c r="AI191" i="1"/>
  <c r="AH191" i="1" l="1"/>
  <c r="AI192" i="1"/>
  <c r="AH192" i="1" l="1"/>
  <c r="AI193" i="1"/>
  <c r="AH193" i="1" l="1"/>
  <c r="AI194" i="1"/>
  <c r="AH194" i="1" l="1"/>
  <c r="AI195" i="1"/>
  <c r="AH195" i="1" l="1"/>
  <c r="AI196" i="1"/>
  <c r="AH196" i="1" l="1"/>
  <c r="AI197" i="1"/>
  <c r="AH197" i="1" l="1"/>
  <c r="AI198" i="1"/>
  <c r="AH198" i="1" l="1"/>
  <c r="AI199" i="1"/>
  <c r="AH199" i="1" l="1"/>
  <c r="AI200" i="1"/>
  <c r="AH200" i="1" l="1"/>
  <c r="AI201" i="1"/>
  <c r="AH201" i="1" l="1"/>
  <c r="AI202" i="1"/>
  <c r="AH202" i="1" l="1"/>
  <c r="AI203" i="1"/>
  <c r="AH203" i="1" l="1"/>
  <c r="AI204" i="1"/>
  <c r="AH204" i="1" l="1"/>
  <c r="AI205" i="1"/>
  <c r="AH205" i="1" l="1"/>
  <c r="AI206" i="1"/>
  <c r="AH206" i="1" l="1"/>
  <c r="AI207" i="1"/>
  <c r="AH207" i="1" l="1"/>
  <c r="AI208" i="1"/>
  <c r="AH208" i="1" l="1"/>
  <c r="AI209" i="1"/>
  <c r="AH209" i="1" l="1"/>
  <c r="AI210" i="1"/>
  <c r="AH210" i="1" l="1"/>
  <c r="AI211" i="1"/>
  <c r="AH211" i="1" l="1"/>
  <c r="AI212" i="1"/>
  <c r="AH212" i="1" l="1"/>
  <c r="AI213" i="1"/>
  <c r="AH213" i="1" l="1"/>
  <c r="AI214" i="1"/>
  <c r="AH214" i="1" l="1"/>
  <c r="AI215" i="1"/>
  <c r="AH215" i="1" l="1"/>
  <c r="AI216" i="1"/>
  <c r="AH216" i="1" l="1"/>
  <c r="AI217" i="1"/>
  <c r="AH217" i="1" l="1"/>
  <c r="AI218" i="1"/>
  <c r="AH218" i="1" l="1"/>
  <c r="AI219" i="1"/>
  <c r="AH219" i="1" l="1"/>
  <c r="AI220" i="1"/>
  <c r="AH220" i="1" l="1"/>
  <c r="AI221" i="1"/>
  <c r="AH221" i="1" l="1"/>
  <c r="AI222" i="1"/>
  <c r="AH222" i="1" l="1"/>
  <c r="AI223" i="1"/>
  <c r="AH223" i="1" l="1"/>
  <c r="AI224" i="1"/>
  <c r="AH224" i="1" l="1"/>
  <c r="AI225" i="1"/>
  <c r="AH225" i="1" l="1"/>
  <c r="AI226" i="1"/>
  <c r="AH226" i="1" l="1"/>
  <c r="AI227" i="1"/>
  <c r="AH227" i="1" l="1"/>
  <c r="AI228" i="1"/>
  <c r="AH228" i="1" l="1"/>
  <c r="AI229" i="1"/>
  <c r="AH229" i="1" l="1"/>
  <c r="AI230" i="1"/>
  <c r="AH230" i="1" l="1"/>
  <c r="AI231" i="1"/>
  <c r="AH231" i="1" l="1"/>
  <c r="AI232" i="1"/>
  <c r="AH232" i="1" l="1"/>
  <c r="AI233" i="1"/>
  <c r="AH233" i="1" l="1"/>
  <c r="AI234" i="1"/>
  <c r="AH234" i="1" l="1"/>
  <c r="AI235" i="1"/>
  <c r="AH235" i="1" l="1"/>
  <c r="AI236" i="1"/>
  <c r="AH236" i="1" l="1"/>
  <c r="AI237" i="1"/>
  <c r="AH237" i="1" l="1"/>
  <c r="AI238" i="1"/>
  <c r="AH238" i="1" l="1"/>
  <c r="AI239" i="1"/>
  <c r="AH239" i="1" l="1"/>
  <c r="AI240" i="1"/>
  <c r="AH240" i="1" l="1"/>
  <c r="AI241" i="1"/>
  <c r="AH241" i="1" l="1"/>
  <c r="AI242" i="1"/>
  <c r="AH242" i="1" l="1"/>
  <c r="AI243" i="1"/>
  <c r="AH243" i="1" l="1"/>
  <c r="AI244" i="1"/>
  <c r="AH244" i="1" l="1"/>
  <c r="AI245" i="1"/>
  <c r="AH245" i="1" l="1"/>
  <c r="AI246" i="1"/>
  <c r="AH246" i="1" l="1"/>
  <c r="AI247" i="1"/>
  <c r="AH247" i="1" l="1"/>
  <c r="AI248" i="1"/>
  <c r="AH248" i="1" l="1"/>
  <c r="AI249" i="1"/>
  <c r="AH249" i="1" l="1"/>
  <c r="AI250" i="1"/>
  <c r="AH250" i="1" l="1"/>
  <c r="AI251" i="1"/>
  <c r="AH251" i="1" l="1"/>
  <c r="AI252" i="1"/>
  <c r="AH252" i="1" l="1"/>
  <c r="AI253" i="1"/>
  <c r="AH253" i="1" l="1"/>
  <c r="AI254" i="1"/>
  <c r="AH254" i="1" l="1"/>
  <c r="AI255" i="1"/>
  <c r="AH255" i="1" l="1"/>
  <c r="AI256" i="1"/>
  <c r="AH256" i="1" l="1"/>
  <c r="AI257" i="1"/>
  <c r="AH257" i="1" l="1"/>
  <c r="AI258" i="1"/>
  <c r="AH258" i="1" l="1"/>
  <c r="AI259" i="1"/>
  <c r="AH259" i="1" l="1"/>
  <c r="AI260" i="1"/>
  <c r="AH260" i="1" l="1"/>
  <c r="AI261" i="1"/>
  <c r="AH261" i="1" l="1"/>
  <c r="AI262" i="1"/>
  <c r="AH262" i="1" l="1"/>
  <c r="AI263" i="1"/>
  <c r="AH263" i="1" l="1"/>
  <c r="AI264" i="1"/>
  <c r="AH264" i="1" l="1"/>
  <c r="AI265" i="1"/>
  <c r="AH265" i="1" l="1"/>
  <c r="AI266" i="1"/>
  <c r="AH266" i="1" l="1"/>
  <c r="AI267" i="1"/>
  <c r="AH267" i="1" l="1"/>
  <c r="AI268" i="1"/>
  <c r="AH268" i="1" l="1"/>
  <c r="AI269" i="1"/>
  <c r="AH269" i="1" l="1"/>
  <c r="AI270" i="1"/>
  <c r="AH270" i="1" l="1"/>
  <c r="AI271" i="1"/>
  <c r="AH271" i="1" l="1"/>
  <c r="AI272" i="1"/>
  <c r="AH272" i="1" l="1"/>
  <c r="AI273" i="1"/>
  <c r="AH273" i="1" l="1"/>
  <c r="AI274" i="1"/>
  <c r="AH274" i="1" l="1"/>
  <c r="AI275" i="1"/>
  <c r="AH275" i="1" l="1"/>
  <c r="AI276" i="1"/>
  <c r="AH276" i="1" l="1"/>
  <c r="AI277" i="1"/>
  <c r="AH277" i="1" l="1"/>
  <c r="AI278" i="1"/>
  <c r="AH278" i="1" l="1"/>
  <c r="AI279" i="1"/>
  <c r="AH279" i="1" l="1"/>
  <c r="AI280" i="1"/>
  <c r="AH280" i="1" l="1"/>
  <c r="AI281" i="1"/>
  <c r="AH281" i="1" l="1"/>
  <c r="AI282" i="1"/>
  <c r="AH282" i="1" l="1"/>
  <c r="AI283" i="1"/>
  <c r="AH283" i="1" l="1"/>
  <c r="AI284" i="1"/>
  <c r="AH284" i="1" l="1"/>
  <c r="AI285" i="1"/>
  <c r="AH285" i="1" l="1"/>
  <c r="AI286" i="1"/>
  <c r="AH286" i="1" l="1"/>
  <c r="AI287" i="1"/>
  <c r="AH287" i="1" l="1"/>
  <c r="AI288" i="1"/>
  <c r="AH288" i="1" l="1"/>
  <c r="AI289" i="1"/>
  <c r="AH289" i="1" l="1"/>
  <c r="AI290" i="1"/>
  <c r="AH290" i="1" l="1"/>
  <c r="AI291" i="1"/>
  <c r="AH291" i="1" l="1"/>
  <c r="AI292" i="1"/>
  <c r="AH292" i="1" l="1"/>
  <c r="AI293" i="1"/>
  <c r="AH293" i="1" l="1"/>
  <c r="AI294" i="1"/>
  <c r="AH294" i="1" l="1"/>
  <c r="AI295" i="1"/>
  <c r="AH295" i="1" l="1"/>
  <c r="AI296" i="1"/>
  <c r="AH296" i="1" l="1"/>
  <c r="AI297" i="1"/>
  <c r="AH297" i="1" l="1"/>
  <c r="AI298" i="1"/>
  <c r="AH298" i="1" l="1"/>
  <c r="AI299" i="1"/>
  <c r="AH299" i="1" l="1"/>
  <c r="AI300" i="1"/>
  <c r="AH300" i="1" l="1"/>
  <c r="AI301" i="1"/>
  <c r="AH301" i="1" l="1"/>
  <c r="AI302" i="1"/>
  <c r="AH302" i="1" l="1"/>
  <c r="AI303" i="1"/>
  <c r="AH303" i="1" l="1"/>
  <c r="AI304" i="1"/>
  <c r="AH304" i="1" l="1"/>
  <c r="AI305" i="1"/>
  <c r="AH305" i="1" l="1"/>
  <c r="AI306" i="1"/>
  <c r="AH306" i="1" l="1"/>
  <c r="AI307" i="1"/>
  <c r="AH307" i="1" l="1"/>
  <c r="AI308" i="1"/>
  <c r="AH308" i="1" l="1"/>
  <c r="AI309" i="1"/>
  <c r="AH309" i="1" l="1"/>
  <c r="AI310" i="1"/>
  <c r="AH310" i="1" l="1"/>
  <c r="AI311" i="1"/>
  <c r="AH311" i="1" l="1"/>
  <c r="AI312" i="1"/>
  <c r="AH312" i="1" l="1"/>
  <c r="AI313" i="1"/>
  <c r="AH313" i="1" l="1"/>
  <c r="AI314" i="1"/>
  <c r="AH314" i="1" l="1"/>
  <c r="AI315" i="1"/>
  <c r="AH315" i="1" l="1"/>
  <c r="AI316" i="1"/>
  <c r="AH316" i="1" l="1"/>
  <c r="AI317" i="1"/>
  <c r="AH317" i="1" l="1"/>
  <c r="AI318" i="1"/>
  <c r="AH318" i="1" l="1"/>
  <c r="AI319" i="1"/>
  <c r="AH319" i="1" l="1"/>
  <c r="AI320" i="1"/>
  <c r="AH320" i="1" l="1"/>
  <c r="AI321" i="1"/>
  <c r="AH321" i="1" l="1"/>
  <c r="AI322" i="1"/>
  <c r="AH322" i="1" l="1"/>
  <c r="AI323" i="1"/>
  <c r="AH323" i="1" l="1"/>
  <c r="AI324" i="1"/>
  <c r="AH324" i="1" l="1"/>
  <c r="AI325" i="1"/>
  <c r="AH325" i="1" l="1"/>
  <c r="AI326" i="1"/>
  <c r="AH326" i="1" l="1"/>
  <c r="AI327" i="1"/>
  <c r="AH327" i="1" l="1"/>
  <c r="AI328" i="1"/>
  <c r="AH328" i="1" l="1"/>
  <c r="AI329" i="1"/>
  <c r="AH329" i="1" l="1"/>
  <c r="AI330" i="1"/>
  <c r="AH330" i="1" l="1"/>
  <c r="AI331" i="1"/>
  <c r="AH331" i="1" l="1"/>
  <c r="AI332" i="1"/>
  <c r="AH332" i="1" l="1"/>
  <c r="AI333" i="1"/>
  <c r="AH333" i="1" l="1"/>
  <c r="AI334" i="1"/>
  <c r="AH334" i="1" l="1"/>
  <c r="AI335" i="1"/>
  <c r="AH335" i="1" l="1"/>
  <c r="AI336" i="1"/>
  <c r="AH336" i="1" l="1"/>
  <c r="AI337" i="1"/>
  <c r="AH337" i="1" l="1"/>
  <c r="AI338" i="1"/>
  <c r="AH338" i="1" l="1"/>
  <c r="AI339" i="1"/>
  <c r="AH339" i="1" l="1"/>
  <c r="AI340" i="1"/>
  <c r="AH340" i="1" l="1"/>
  <c r="AI341" i="1"/>
  <c r="AH341" i="1" l="1"/>
  <c r="AI342" i="1"/>
  <c r="AH342" i="1" l="1"/>
  <c r="AI343" i="1"/>
  <c r="AH343" i="1" l="1"/>
  <c r="AI344" i="1"/>
  <c r="AH344" i="1" l="1"/>
  <c r="AI345" i="1"/>
  <c r="AH345" i="1" l="1"/>
  <c r="AI346" i="1"/>
  <c r="AH346" i="1" l="1"/>
  <c r="AI347" i="1"/>
  <c r="AH347" i="1" l="1"/>
  <c r="AI348" i="1"/>
  <c r="AH348" i="1" l="1"/>
  <c r="AI349" i="1"/>
  <c r="AH349" i="1" l="1"/>
  <c r="AI350" i="1"/>
  <c r="AH350" i="1" l="1"/>
  <c r="AI351" i="1"/>
  <c r="AH351" i="1" l="1"/>
  <c r="AI352" i="1"/>
  <c r="AH352" i="1" l="1"/>
  <c r="AI353" i="1"/>
  <c r="AH353" i="1" l="1"/>
  <c r="AI354" i="1"/>
  <c r="AH354" i="1" l="1"/>
  <c r="AI355" i="1"/>
  <c r="AH355" i="1" l="1"/>
  <c r="AI356" i="1"/>
  <c r="AH356" i="1" l="1"/>
  <c r="AI357" i="1"/>
  <c r="AH357" i="1" l="1"/>
  <c r="AI358" i="1"/>
  <c r="AH358" i="1" l="1"/>
  <c r="AI359" i="1"/>
  <c r="AH359" i="1" l="1"/>
  <c r="AI360" i="1"/>
  <c r="AH360" i="1" l="1"/>
  <c r="AI361" i="1"/>
  <c r="AH361" i="1" l="1"/>
  <c r="AI362" i="1"/>
  <c r="AH362" i="1" l="1"/>
  <c r="AI363" i="1"/>
  <c r="AH363" i="1" l="1"/>
  <c r="AI364" i="1"/>
  <c r="AH364" i="1" l="1"/>
  <c r="AI365" i="1"/>
  <c r="AH365" i="1" l="1"/>
  <c r="AI366" i="1"/>
  <c r="AH366" i="1" l="1"/>
  <c r="AI367" i="1"/>
  <c r="AH367" i="1" l="1"/>
  <c r="AI368" i="1"/>
  <c r="AH368" i="1" l="1"/>
  <c r="AI369" i="1"/>
  <c r="AH369" i="1" l="1"/>
  <c r="AI370" i="1"/>
  <c r="AH370" i="1" l="1"/>
  <c r="AI371" i="1"/>
  <c r="AH371" i="1" l="1"/>
  <c r="AI372" i="1"/>
  <c r="AH372" i="1" l="1"/>
  <c r="AI373" i="1"/>
  <c r="AH373" i="1" l="1"/>
  <c r="AI374" i="1"/>
  <c r="AH374" i="1" l="1"/>
  <c r="AI375" i="1"/>
  <c r="AH375" i="1" l="1"/>
  <c r="AI376" i="1"/>
  <c r="AH376" i="1" l="1"/>
  <c r="AI377" i="1"/>
  <c r="AH377" i="1" l="1"/>
  <c r="AI378" i="1"/>
  <c r="AH378" i="1" l="1"/>
  <c r="AI379" i="1"/>
  <c r="AH379" i="1" l="1"/>
  <c r="AI380" i="1"/>
  <c r="AH380" i="1" l="1"/>
  <c r="AI381" i="1"/>
  <c r="AH381" i="1" l="1"/>
  <c r="AI382" i="1"/>
  <c r="AH382" i="1" l="1"/>
  <c r="AI383" i="1"/>
  <c r="AH383" i="1" l="1"/>
  <c r="AI384" i="1"/>
  <c r="AH384" i="1" l="1"/>
  <c r="AI385" i="1" l="1"/>
  <c r="AH385" i="1" l="1"/>
  <c r="AI386" i="1"/>
  <c r="AH386" i="1" l="1"/>
  <c r="AI387" i="1"/>
  <c r="AH387" i="1" l="1"/>
  <c r="AI388" i="1"/>
  <c r="AH388" i="1" l="1"/>
  <c r="AI389" i="1"/>
  <c r="AH389" i="1" l="1"/>
  <c r="AI390" i="1"/>
  <c r="AH390" i="1" l="1"/>
  <c r="AI391" i="1"/>
  <c r="AH391" i="1" l="1"/>
  <c r="AI392" i="1"/>
  <c r="AH392" i="1" l="1"/>
  <c r="AI393" i="1"/>
  <c r="AH393" i="1" l="1"/>
  <c r="AI394" i="1"/>
  <c r="AH394" i="1" l="1"/>
  <c r="AI395" i="1"/>
  <c r="AH395" i="1" l="1"/>
  <c r="AI396" i="1"/>
  <c r="AH396" i="1" l="1"/>
  <c r="AI397" i="1"/>
  <c r="AH397" i="1" l="1"/>
  <c r="AI398" i="1"/>
  <c r="AH398" i="1" l="1"/>
  <c r="AI399" i="1"/>
  <c r="AH399" i="1" l="1"/>
  <c r="AI400" i="1"/>
  <c r="AH400" i="1" l="1"/>
  <c r="AI401" i="1"/>
  <c r="AH401" i="1" l="1"/>
  <c r="AI402" i="1"/>
  <c r="AH402" i="1" l="1"/>
  <c r="AI403" i="1"/>
  <c r="AH403" i="1" l="1"/>
  <c r="AI404" i="1"/>
  <c r="AH404" i="1" l="1"/>
  <c r="AI405" i="1"/>
  <c r="AH405" i="1" l="1"/>
  <c r="AI406" i="1"/>
  <c r="AH406" i="1" l="1"/>
  <c r="AI407" i="1"/>
  <c r="AH407" i="1" l="1"/>
  <c r="AI408" i="1"/>
  <c r="AH408" i="1" l="1"/>
  <c r="AI409" i="1"/>
  <c r="AH409" i="1" l="1"/>
  <c r="AI410" i="1"/>
  <c r="AH410" i="1" l="1"/>
  <c r="AI411" i="1"/>
  <c r="AH411" i="1" l="1"/>
  <c r="AI412" i="1"/>
  <c r="AH412" i="1" l="1"/>
  <c r="AI413" i="1"/>
  <c r="AH413" i="1" l="1"/>
  <c r="AI414" i="1"/>
  <c r="AH414" i="1" l="1"/>
  <c r="AI415" i="1"/>
  <c r="AH415" i="1" l="1"/>
  <c r="AI416" i="1"/>
  <c r="AH416" i="1" l="1"/>
  <c r="AI417" i="1"/>
  <c r="AH417" i="1" l="1"/>
  <c r="AI418" i="1"/>
  <c r="AH418" i="1" l="1"/>
  <c r="AI419" i="1"/>
  <c r="AH419" i="1" l="1"/>
  <c r="AI420" i="1"/>
  <c r="AH420" i="1" l="1"/>
  <c r="AI421" i="1"/>
  <c r="AH421" i="1" l="1"/>
  <c r="AI422" i="1"/>
  <c r="AH422" i="1" l="1"/>
  <c r="AI423" i="1"/>
  <c r="AH423" i="1" l="1"/>
  <c r="AI424" i="1"/>
  <c r="AH424" i="1" l="1"/>
  <c r="AI425" i="1"/>
  <c r="AH425" i="1" l="1"/>
  <c r="AI426" i="1"/>
  <c r="AH426" i="1" l="1"/>
  <c r="AI427" i="1"/>
  <c r="AH427" i="1" l="1"/>
  <c r="AI428" i="1"/>
  <c r="AH428" i="1" l="1"/>
  <c r="AI429" i="1"/>
  <c r="AH429" i="1" l="1"/>
  <c r="AI430" i="1"/>
  <c r="AH430" i="1" l="1"/>
  <c r="AI431" i="1"/>
  <c r="AH431" i="1" l="1"/>
  <c r="AI432" i="1"/>
  <c r="AH432" i="1" l="1"/>
  <c r="AI433" i="1"/>
  <c r="AH433" i="1" l="1"/>
  <c r="AI434" i="1"/>
  <c r="AH434" i="1" l="1"/>
  <c r="AI435" i="1"/>
  <c r="AH435" i="1" l="1"/>
  <c r="AI436" i="1"/>
  <c r="AH436" i="1" l="1"/>
  <c r="AI437" i="1"/>
  <c r="AH437" i="1" l="1"/>
  <c r="AI438" i="1"/>
  <c r="AH438" i="1" l="1"/>
  <c r="AI439" i="1"/>
  <c r="AH439" i="1" l="1"/>
  <c r="AI440" i="1"/>
  <c r="AH440" i="1" l="1"/>
  <c r="AI441" i="1"/>
  <c r="AH441" i="1" l="1"/>
  <c r="AI442" i="1"/>
  <c r="AH442" i="1" l="1"/>
  <c r="AI443" i="1"/>
  <c r="AH443" i="1" l="1"/>
  <c r="AI444" i="1"/>
  <c r="AH444" i="1" l="1"/>
  <c r="AJ465" i="1" s="1"/>
  <c r="AJ755" i="1" l="1"/>
  <c r="AJ495" i="1"/>
  <c r="AJ714" i="1"/>
  <c r="AJ230" i="1"/>
  <c r="AJ543" i="1"/>
  <c r="AJ604" i="1"/>
  <c r="AJ248" i="1"/>
  <c r="AJ616" i="1"/>
  <c r="AJ754" i="1"/>
  <c r="AJ347" i="1"/>
  <c r="AJ798" i="1"/>
  <c r="AJ303" i="1"/>
  <c r="AJ633" i="1"/>
  <c r="AJ307" i="1"/>
  <c r="AJ407" i="1"/>
  <c r="AJ60" i="1"/>
  <c r="AJ110" i="1"/>
  <c r="AJ401" i="1"/>
  <c r="AJ470" i="1"/>
  <c r="AJ48" i="1"/>
  <c r="AJ57" i="1"/>
  <c r="AJ402" i="1"/>
  <c r="AJ512" i="1"/>
  <c r="AJ760" i="1"/>
  <c r="AJ14" i="1"/>
  <c r="AJ592" i="1"/>
  <c r="AJ219" i="1"/>
  <c r="AJ73" i="1"/>
  <c r="AJ420" i="1"/>
  <c r="AJ587" i="1"/>
  <c r="AJ732" i="1"/>
  <c r="AJ259" i="1"/>
  <c r="AJ404" i="1"/>
  <c r="AJ704" i="1"/>
  <c r="AJ39" i="1"/>
  <c r="AJ799" i="1"/>
  <c r="AJ127" i="1"/>
  <c r="AJ785" i="1"/>
  <c r="AJ74" i="1"/>
  <c r="AJ85" i="1"/>
  <c r="AJ509" i="1"/>
  <c r="AJ548" i="1"/>
  <c r="AJ210" i="1"/>
  <c r="AJ609" i="1"/>
  <c r="AJ200" i="1"/>
  <c r="AJ533" i="1"/>
  <c r="AJ282" i="1"/>
  <c r="AJ523" i="1"/>
  <c r="AJ786" i="1"/>
  <c r="AJ428" i="1"/>
  <c r="AJ305" i="1"/>
  <c r="AJ301" i="1"/>
  <c r="AJ118" i="1"/>
  <c r="AJ724" i="1"/>
  <c r="AJ695" i="1"/>
  <c r="AJ279" i="1"/>
  <c r="AJ399" i="1"/>
  <c r="AJ758" i="1"/>
  <c r="AJ427" i="1"/>
  <c r="AJ479" i="1"/>
  <c r="AJ743" i="1"/>
  <c r="AJ784" i="1"/>
  <c r="AJ551" i="1"/>
  <c r="AJ525" i="1"/>
  <c r="AJ315" i="1"/>
  <c r="AJ534" i="1"/>
  <c r="AJ231" i="1"/>
  <c r="AJ576" i="1"/>
  <c r="AJ264" i="1"/>
  <c r="AJ496" i="1"/>
  <c r="AJ389" i="1"/>
  <c r="AJ441" i="1"/>
  <c r="AJ516" i="1"/>
  <c r="AJ518" i="1"/>
  <c r="AJ617" i="1"/>
  <c r="AJ75" i="1"/>
  <c r="AJ736" i="1"/>
  <c r="AJ412" i="1"/>
  <c r="AJ394" i="1"/>
  <c r="AJ787" i="1"/>
  <c r="AJ682" i="1"/>
  <c r="AJ771" i="1"/>
  <c r="AJ540" i="1"/>
  <c r="AJ537" i="1"/>
  <c r="AJ628" i="1"/>
  <c r="AJ700" i="1"/>
  <c r="AJ692" i="1"/>
  <c r="AJ242" i="1"/>
  <c r="AJ317" i="1"/>
  <c r="AJ594" i="1"/>
  <c r="AJ79" i="1"/>
  <c r="AJ112" i="1"/>
  <c r="AJ447" i="1"/>
  <c r="AJ747" i="1"/>
  <c r="AJ160" i="1"/>
  <c r="AJ150" i="1"/>
  <c r="AJ16" i="1"/>
  <c r="AJ289" i="1"/>
  <c r="AJ643" i="1"/>
  <c r="AJ273" i="1"/>
  <c r="AJ577" i="1"/>
  <c r="AJ71" i="1"/>
  <c r="AJ805" i="1"/>
  <c r="AJ32" i="1"/>
  <c r="AJ794" i="1"/>
  <c r="AJ102" i="1"/>
  <c r="AJ602" i="1"/>
  <c r="AJ111" i="1"/>
  <c r="AJ507" i="1"/>
  <c r="AJ620" i="1"/>
  <c r="AJ740" i="1"/>
  <c r="AJ775" i="1"/>
  <c r="AJ13" i="1"/>
  <c r="AJ86" i="1"/>
  <c r="AJ469" i="1"/>
  <c r="AJ329" i="1"/>
  <c r="AJ214" i="1"/>
  <c r="AJ327" i="1"/>
  <c r="AJ642" i="1"/>
  <c r="AJ610" i="1"/>
  <c r="AJ529" i="1"/>
  <c r="AJ556" i="1"/>
  <c r="AJ64" i="1"/>
  <c r="AJ218" i="1"/>
  <c r="AJ727" i="1"/>
  <c r="AJ267" i="1"/>
  <c r="AJ639" i="1"/>
  <c r="AJ503" i="1"/>
  <c r="AJ378" i="1"/>
  <c r="AJ290" i="1"/>
  <c r="AJ364" i="1"/>
  <c r="AJ224" i="1"/>
  <c r="AJ83" i="1"/>
  <c r="AJ175" i="1"/>
  <c r="AJ403" i="1"/>
  <c r="AJ255" i="1"/>
  <c r="AJ408" i="1"/>
  <c r="AJ802" i="1"/>
  <c r="AJ572" i="1"/>
  <c r="AJ342" i="1"/>
  <c r="AJ640" i="1"/>
  <c r="AJ383" i="1"/>
  <c r="AJ713" i="1"/>
  <c r="AJ105" i="1"/>
  <c r="AJ499" i="1"/>
  <c r="AJ586" i="1"/>
  <c r="AJ152" i="1"/>
  <c r="AJ237" i="1"/>
  <c r="AJ240" i="1"/>
  <c r="AJ46" i="1"/>
  <c r="AJ361" i="1"/>
  <c r="AJ531" i="1"/>
  <c r="AJ180" i="1"/>
  <c r="AJ792" i="1"/>
  <c r="AJ406" i="1"/>
  <c r="AJ324" i="1"/>
  <c r="AJ438" i="1"/>
  <c r="AJ51" i="1"/>
  <c r="AJ733" i="1"/>
  <c r="AJ202" i="1"/>
  <c r="AJ187" i="1"/>
  <c r="AJ291" i="1"/>
  <c r="AJ415" i="1"/>
  <c r="AJ355" i="1"/>
  <c r="AJ159" i="1"/>
  <c r="AJ757" i="1"/>
  <c r="AJ312" i="1"/>
  <c r="AJ439" i="1"/>
  <c r="AJ722" i="1"/>
  <c r="AJ393" i="1"/>
  <c r="AJ608" i="1"/>
  <c r="AJ182" i="1"/>
  <c r="AJ409" i="1"/>
  <c r="AJ711" i="1"/>
  <c r="AJ109" i="1"/>
  <c r="AJ56" i="1"/>
  <c r="AJ697" i="1"/>
  <c r="AJ637" i="1"/>
  <c r="AJ229" i="1"/>
  <c r="AJ588" i="1"/>
  <c r="AJ450" i="1"/>
  <c r="AJ33" i="1"/>
  <c r="AJ246" i="1"/>
  <c r="AJ698" i="1"/>
  <c r="AJ593" i="1"/>
  <c r="AJ42" i="1"/>
  <c r="AJ333" i="1"/>
  <c r="AJ158" i="1"/>
  <c r="AJ232" i="1"/>
  <c r="AJ130" i="1"/>
  <c r="AJ140" i="1"/>
  <c r="AJ603" i="1"/>
  <c r="AJ627" i="1"/>
  <c r="AJ452" i="1"/>
  <c r="AJ471" i="1"/>
  <c r="AJ477" i="1"/>
  <c r="AJ480" i="1"/>
  <c r="AJ684" i="1"/>
  <c r="AJ137" i="1"/>
  <c r="AJ782" i="1"/>
  <c r="AJ114" i="1"/>
  <c r="AJ53" i="1"/>
  <c r="AJ166" i="1"/>
  <c r="AJ563" i="1"/>
  <c r="AJ680" i="1"/>
  <c r="AJ721" i="1"/>
  <c r="AJ188" i="1"/>
  <c r="AJ645" i="1"/>
  <c r="AJ570" i="1"/>
  <c r="AJ440" i="1"/>
  <c r="AJ294" i="1"/>
  <c r="AJ419" i="1"/>
  <c r="AJ405" i="1"/>
  <c r="AJ596" i="1"/>
  <c r="AJ384" i="1"/>
  <c r="AJ397" i="1"/>
  <c r="AJ648" i="1"/>
  <c r="AJ209" i="1"/>
  <c r="AJ167" i="1"/>
  <c r="AJ806" i="1"/>
  <c r="AJ117" i="1"/>
  <c r="AJ126" i="1"/>
  <c r="AJ726" i="1"/>
  <c r="AJ449" i="1"/>
  <c r="AJ702" i="1"/>
  <c r="AJ18" i="1"/>
  <c r="AJ748" i="1"/>
  <c r="AJ437" i="1"/>
  <c r="AJ349" i="1"/>
  <c r="AJ467" i="1"/>
  <c r="AJ710" i="1"/>
  <c r="AJ45" i="1"/>
  <c r="AJ554" i="1"/>
  <c r="AJ458" i="1"/>
  <c r="AJ789" i="1"/>
  <c r="AJ215" i="1"/>
  <c r="AJ50" i="1"/>
  <c r="AJ410" i="1"/>
  <c r="AJ336" i="1"/>
  <c r="AJ432" i="1"/>
  <c r="AJ434" i="1"/>
  <c r="AJ295" i="1"/>
  <c r="AJ513" i="1"/>
  <c r="AJ571" i="1"/>
  <c r="AJ344" i="1"/>
  <c r="AJ90" i="1"/>
  <c r="AJ339" i="1"/>
  <c r="AJ184" i="1"/>
  <c r="AJ286" i="1"/>
  <c r="AJ380" i="1"/>
  <c r="AJ668" i="1"/>
  <c r="AJ318" i="1"/>
  <c r="AJ84" i="1"/>
  <c r="AJ750" i="1"/>
  <c r="AJ320" i="1"/>
  <c r="AJ632" i="1"/>
  <c r="AJ139" i="1"/>
  <c r="AJ171" i="1"/>
  <c r="AJ69" i="1"/>
  <c r="AJ358" i="1"/>
  <c r="AJ183" i="1"/>
  <c r="AJ386" i="1"/>
  <c r="AJ522" i="1"/>
  <c r="AJ66" i="1"/>
  <c r="AJ422" i="1"/>
  <c r="AJ752" i="1"/>
  <c r="AJ595" i="1"/>
  <c r="AJ125" i="1"/>
  <c r="AJ249" i="1"/>
  <c r="AJ136" i="1"/>
  <c r="AJ624" i="1"/>
  <c r="AJ260" i="1"/>
  <c r="AJ363" i="1"/>
  <c r="AJ244" i="1"/>
  <c r="AJ502" i="1"/>
  <c r="AJ138" i="1"/>
  <c r="AJ254" i="1"/>
  <c r="AJ590" i="1"/>
  <c r="AJ488" i="1"/>
  <c r="AJ466" i="1"/>
  <c r="AJ269" i="1"/>
  <c r="AJ165" i="1"/>
  <c r="AJ239" i="1"/>
  <c r="AJ768" i="1"/>
  <c r="AJ256" i="1"/>
  <c r="AJ107" i="1"/>
  <c r="AJ462" i="1"/>
  <c r="AJ108" i="1"/>
  <c r="AJ559" i="1"/>
  <c r="AJ373" i="1"/>
  <c r="AJ319" i="1"/>
  <c r="AJ226" i="1"/>
  <c r="AJ759" i="1"/>
  <c r="AJ29" i="1"/>
  <c r="AJ455" i="1"/>
  <c r="AJ100" i="1"/>
  <c r="AJ583" i="1"/>
  <c r="AJ413" i="1"/>
  <c r="AJ658" i="1"/>
  <c r="AJ298" i="1"/>
  <c r="AJ350" i="1"/>
  <c r="AJ676" i="1"/>
  <c r="AJ631" i="1"/>
  <c r="AJ271" i="1"/>
  <c r="AJ423" i="1"/>
  <c r="AJ78" i="1"/>
  <c r="AJ582" i="1"/>
  <c r="AJ729" i="1"/>
  <c r="AJ688" i="1"/>
  <c r="AJ308" i="1"/>
  <c r="AJ751" i="1"/>
  <c r="AJ705" i="1"/>
  <c r="AJ36" i="1"/>
  <c r="AJ398" i="1"/>
  <c r="AJ194" i="1"/>
  <c r="AJ769" i="1"/>
  <c r="AJ776" i="1"/>
  <c r="AJ178" i="1"/>
  <c r="AJ252" i="1"/>
  <c r="AJ709" i="1"/>
  <c r="AJ284" i="1"/>
  <c r="AJ142" i="1"/>
  <c r="AJ287" i="1"/>
  <c r="AJ258" i="1"/>
  <c r="AJ154" i="1"/>
  <c r="AJ460" i="1"/>
  <c r="AJ481" i="1"/>
  <c r="AJ325" i="1"/>
  <c r="AJ414" i="1"/>
  <c r="AJ28" i="1"/>
  <c r="AJ717" i="1"/>
  <c r="AJ345" i="1"/>
  <c r="AJ779" i="1"/>
  <c r="AJ27" i="1"/>
  <c r="AJ741" i="1"/>
  <c r="AJ145" i="1"/>
  <c r="AJ561" i="1"/>
  <c r="AJ362" i="1"/>
  <c r="AJ445" i="1"/>
  <c r="AJ790" i="1"/>
  <c r="AJ334" i="1"/>
  <c r="AJ191" i="1"/>
  <c r="AJ61" i="1"/>
  <c r="AJ367" i="1"/>
  <c r="AJ807" i="1"/>
  <c r="AJ536" i="1"/>
  <c r="AJ275" i="1"/>
  <c r="AJ483" i="1"/>
  <c r="AJ201" i="1"/>
  <c r="AJ144" i="1"/>
  <c r="AJ263" i="1"/>
  <c r="AJ431" i="1"/>
  <c r="AJ644" i="1"/>
  <c r="AJ278" i="1"/>
  <c r="AJ370" i="1"/>
  <c r="AJ515" i="1"/>
  <c r="AJ575" i="1"/>
  <c r="AJ573" i="1"/>
  <c r="AJ122" i="1"/>
  <c r="AJ558" i="1"/>
  <c r="AJ745" i="1"/>
  <c r="AJ493" i="1"/>
  <c r="AJ444" i="1"/>
  <c r="AJ728" i="1"/>
  <c r="AJ217" i="1"/>
  <c r="AJ351" i="1"/>
  <c r="AJ47" i="1"/>
  <c r="AJ274" i="1"/>
  <c r="AJ253" i="1"/>
  <c r="AJ725" i="1"/>
  <c r="AJ22" i="1"/>
  <c r="AJ372" i="1"/>
  <c r="AJ162" i="1"/>
  <c r="AJ80" i="1"/>
  <c r="AJ457" i="1"/>
  <c r="AJ730" i="1"/>
  <c r="AJ672" i="1"/>
  <c r="AJ262" i="1"/>
  <c r="AJ306" i="1"/>
  <c r="AJ463" i="1"/>
  <c r="AJ574" i="1"/>
  <c r="AJ696" i="1"/>
  <c r="AJ656" i="1"/>
  <c r="AJ508" i="1"/>
  <c r="AJ804" i="1"/>
  <c r="AJ670" i="1"/>
  <c r="AJ442" i="1"/>
  <c r="AJ553" i="1"/>
  <c r="AJ251" i="1"/>
  <c r="AJ309" i="1"/>
  <c r="AJ91" i="1"/>
  <c r="AJ793" i="1"/>
  <c r="AJ569" i="1"/>
  <c r="AJ276" i="1"/>
  <c r="AJ651" i="1"/>
  <c r="AJ19" i="1"/>
  <c r="AJ270" i="1"/>
  <c r="AJ143" i="1"/>
  <c r="AJ392" i="1"/>
  <c r="AJ283" i="1"/>
  <c r="AJ514" i="1"/>
  <c r="AJ132" i="1"/>
  <c r="AJ87" i="1"/>
  <c r="AJ667" i="1"/>
  <c r="AJ618" i="1"/>
  <c r="AJ381" i="1"/>
  <c r="AJ498" i="1"/>
  <c r="AJ492" i="1"/>
  <c r="AJ186" i="1"/>
  <c r="AJ281" i="1"/>
  <c r="AJ208" i="1"/>
  <c r="AJ797" i="1"/>
  <c r="AJ699" i="1"/>
  <c r="AJ734" i="1"/>
  <c r="AJ15" i="1"/>
  <c r="AJ70" i="1"/>
  <c r="AJ774" i="1"/>
  <c r="AJ174" i="1"/>
  <c r="AJ430" i="1"/>
  <c r="AJ38" i="1"/>
  <c r="AJ777" i="1"/>
  <c r="AJ454" i="1"/>
  <c r="AJ204" i="1"/>
  <c r="AJ326" i="1"/>
  <c r="AJ206" i="1"/>
  <c r="AJ341" i="1"/>
  <c r="AJ686" i="1"/>
  <c r="AJ369" i="1"/>
  <c r="AJ193" i="1"/>
  <c r="AJ762" i="1"/>
  <c r="AJ612" i="1"/>
  <c r="AJ185" i="1"/>
  <c r="AJ456" i="1"/>
  <c r="AJ234" i="1"/>
  <c r="AJ177" i="1"/>
  <c r="AJ429" i="1"/>
  <c r="AJ589" i="1"/>
  <c r="AJ535" i="1"/>
  <c r="AJ101" i="1"/>
  <c r="AJ766" i="1"/>
  <c r="AJ557" i="1"/>
  <c r="AJ464" i="1"/>
  <c r="AJ198" i="1"/>
  <c r="AJ265" i="1"/>
  <c r="AJ400" i="1"/>
  <c r="AJ731" i="1"/>
  <c r="AJ151" i="1"/>
  <c r="AJ26" i="1"/>
  <c r="AJ739" i="1"/>
  <c r="AJ461" i="1"/>
  <c r="AJ487" i="1"/>
  <c r="AJ292" i="1"/>
  <c r="AJ579" i="1"/>
  <c r="AJ601" i="1"/>
  <c r="AJ31" i="1"/>
  <c r="AJ192" i="1"/>
  <c r="AJ436" i="1"/>
  <c r="AJ781" i="1"/>
  <c r="AJ530" i="1"/>
  <c r="AJ803" i="1"/>
  <c r="AJ58" i="1"/>
  <c r="AJ205" i="1"/>
  <c r="AJ615" i="1"/>
  <c r="AJ720" i="1"/>
  <c r="AJ671" i="1"/>
  <c r="AJ189" i="1"/>
  <c r="AJ121" i="1"/>
  <c r="AJ225" i="1"/>
  <c r="AJ285" i="1"/>
  <c r="AJ666" i="1"/>
  <c r="AJ44" i="1"/>
  <c r="AJ555" i="1"/>
  <c r="AJ791" i="1"/>
  <c r="AJ24" i="1"/>
  <c r="AJ674" i="1"/>
  <c r="AJ76" i="1"/>
  <c r="AJ735" i="1"/>
  <c r="AJ703" i="1"/>
  <c r="AJ669" i="1"/>
  <c r="AJ652" i="1"/>
  <c r="AJ340" i="1"/>
  <c r="AJ243" i="1"/>
  <c r="AJ328" i="1"/>
  <c r="AJ599" i="1"/>
  <c r="AJ723" i="1"/>
  <c r="AJ619" i="1"/>
  <c r="AJ605" i="1"/>
  <c r="AJ343" i="1"/>
  <c r="AJ636" i="1"/>
  <c r="AJ396" i="1"/>
  <c r="AJ597" i="1"/>
  <c r="AJ678" i="1"/>
  <c r="AJ580" i="1"/>
  <c r="AJ181" i="1"/>
  <c r="AJ302" i="1"/>
  <c r="AJ433" i="1"/>
  <c r="AJ749" i="1"/>
  <c r="AJ135" i="1"/>
  <c r="AJ485" i="1"/>
  <c r="AJ623" i="1"/>
  <c r="AJ385" i="1"/>
  <c r="AJ179" i="1"/>
  <c r="AJ459" i="1"/>
  <c r="AJ567" i="1"/>
  <c r="AJ486" i="1"/>
  <c r="AJ472" i="1"/>
  <c r="AJ621" i="1"/>
  <c r="AJ765" i="1"/>
  <c r="AJ613" i="1"/>
  <c r="AJ661" i="1"/>
  <c r="AJ660" i="1"/>
  <c r="AJ141" i="1"/>
  <c r="AJ168" i="1"/>
  <c r="AJ387" i="1"/>
  <c r="AJ453" i="1"/>
  <c r="AJ646" i="1"/>
  <c r="AJ443" i="1"/>
  <c r="AJ59" i="1"/>
  <c r="AJ521" i="1"/>
  <c r="AJ578" i="1"/>
  <c r="AJ280" i="1"/>
  <c r="AJ233" i="1"/>
  <c r="AJ780" i="1"/>
  <c r="AJ67" i="1"/>
  <c r="AJ65" i="1"/>
  <c r="AJ783" i="1"/>
  <c r="AJ335" i="1"/>
  <c r="AJ134" i="1"/>
  <c r="AJ203" i="1"/>
  <c r="AJ476" i="1"/>
  <c r="AJ524" i="1"/>
  <c r="AJ40" i="1"/>
  <c r="AJ706" i="1"/>
  <c r="AJ424" i="1"/>
  <c r="AJ635" i="1"/>
  <c r="AJ541" i="1"/>
  <c r="AJ357" i="1"/>
  <c r="AJ211" i="1"/>
  <c r="AJ221" i="1"/>
  <c r="AJ505" i="1"/>
  <c r="AJ622" i="1"/>
  <c r="AJ123" i="1"/>
  <c r="AJ120" i="1"/>
  <c r="AJ331" i="1"/>
  <c r="AJ96" i="1"/>
  <c r="AJ611" i="1"/>
  <c r="AJ103" i="1"/>
  <c r="AJ564" i="1"/>
  <c r="AJ236" i="1"/>
  <c r="AJ37" i="1"/>
  <c r="AJ795" i="1"/>
  <c r="AJ222" i="1"/>
  <c r="AJ207" i="1"/>
  <c r="AJ659" i="1"/>
  <c r="AJ227" i="1"/>
  <c r="AJ113" i="1"/>
  <c r="AJ562" i="1"/>
  <c r="AJ155" i="1"/>
  <c r="AJ365" i="1"/>
  <c r="AJ81" i="1"/>
  <c r="AJ606" i="1"/>
  <c r="AJ411" i="1"/>
  <c r="AJ585" i="1"/>
  <c r="AJ718" i="1"/>
  <c r="AJ665" i="1"/>
  <c r="AJ560" i="1"/>
  <c r="AJ770" i="1"/>
  <c r="AJ701" i="1"/>
  <c r="AJ133" i="1"/>
  <c r="AJ451" i="1"/>
  <c r="AJ641" i="1"/>
  <c r="AJ716" i="1"/>
  <c r="AJ494" i="1"/>
  <c r="AJ288" i="1"/>
  <c r="AJ473" i="1"/>
  <c r="AJ98" i="1"/>
  <c r="AJ446" i="1"/>
  <c r="AJ707" i="1"/>
  <c r="AJ228" i="1"/>
  <c r="AJ532" i="1"/>
  <c r="AJ359" i="1"/>
  <c r="AJ673" i="1"/>
  <c r="AJ366" i="1"/>
  <c r="AJ379" i="1"/>
  <c r="AJ788" i="1"/>
  <c r="AJ510" i="1"/>
  <c r="AJ767" i="1"/>
  <c r="AJ195" i="1"/>
  <c r="AJ330" i="1"/>
  <c r="AJ687" i="1"/>
  <c r="AJ550" i="1"/>
  <c r="AJ376" i="1"/>
  <c r="AJ170" i="1"/>
  <c r="AJ715" i="1"/>
  <c r="AJ371" i="1"/>
  <c r="AJ368" i="1"/>
  <c r="AJ348" i="1"/>
  <c r="AJ297" i="1"/>
  <c r="AJ653" i="1"/>
  <c r="AJ104" i="1"/>
  <c r="AJ421" i="1"/>
  <c r="AJ738" i="1"/>
  <c r="AJ650" i="1"/>
  <c r="AJ474" i="1"/>
  <c r="AJ197" i="1"/>
  <c r="AJ647" i="1"/>
  <c r="AJ92" i="1"/>
  <c r="AJ311" i="1"/>
  <c r="AJ352" i="1"/>
  <c r="AJ156" i="1"/>
  <c r="AJ489" i="1"/>
  <c r="AJ527" i="1"/>
  <c r="AJ176" i="1"/>
  <c r="AJ95" i="1"/>
  <c r="AJ491" i="1"/>
  <c r="AJ157" i="1"/>
  <c r="AJ547" i="1"/>
  <c r="AJ679" i="1"/>
  <c r="AJ753" i="1"/>
  <c r="AJ544" i="1"/>
  <c r="AJ163" i="1"/>
  <c r="AJ173" i="1"/>
  <c r="AJ63" i="1"/>
  <c r="AJ538" i="1"/>
  <c r="AJ116" i="1"/>
  <c r="AJ584" i="1"/>
  <c r="AJ213" i="1"/>
  <c r="AJ310" i="1"/>
  <c r="AJ353" i="1"/>
  <c r="AJ196" i="1"/>
  <c r="AJ25" i="1"/>
  <c r="AJ356" i="1"/>
  <c r="AJ93" i="1"/>
  <c r="AJ62" i="1"/>
  <c r="AJ506" i="1"/>
  <c r="AJ322" i="1"/>
  <c r="AJ501" i="1"/>
  <c r="AJ23" i="1"/>
  <c r="AJ293" i="1"/>
  <c r="AJ566" i="1"/>
  <c r="AJ655" i="1"/>
  <c r="AJ82" i="1"/>
  <c r="AJ649" i="1"/>
  <c r="AJ223" i="1"/>
  <c r="AJ332" i="1"/>
  <c r="AJ146" i="1"/>
  <c r="AJ598" i="1"/>
  <c r="AJ764" i="1"/>
  <c r="AJ314" i="1"/>
  <c r="AJ689" i="1"/>
  <c r="AJ742" i="1"/>
  <c r="AJ693" i="1"/>
  <c r="AJ35" i="1"/>
  <c r="AJ677" i="1"/>
  <c r="AJ119" i="1"/>
  <c r="AJ131" i="1"/>
  <c r="AJ266" i="1"/>
  <c r="AJ30" i="1"/>
  <c r="AJ153" i="1"/>
  <c r="AJ448" i="1"/>
  <c r="AJ528" i="1"/>
  <c r="AJ360" i="1"/>
  <c r="AJ504" i="1"/>
  <c r="AJ129" i="1"/>
  <c r="AJ124" i="1"/>
  <c r="AJ395" i="1"/>
  <c r="AJ89" i="1"/>
  <c r="AJ484" i="1"/>
  <c r="AJ549" i="1"/>
  <c r="AJ21" i="1"/>
  <c r="AJ321" i="1"/>
  <c r="AJ148" i="1"/>
  <c r="AJ97" i="1"/>
  <c r="AJ164" i="1"/>
  <c r="AJ382" i="1"/>
  <c r="AJ161" i="1"/>
  <c r="AJ478" i="1"/>
  <c r="AJ690" i="1"/>
  <c r="AJ199" i="1"/>
  <c r="AJ737" i="1"/>
  <c r="AJ691" i="1"/>
  <c r="AJ763" i="1"/>
  <c r="AJ49" i="1"/>
  <c r="AJ390" i="1"/>
  <c r="AJ520" i="1"/>
  <c r="AJ708" i="1"/>
  <c r="AJ526" i="1"/>
  <c r="AJ55" i="1"/>
  <c r="AJ773" i="1"/>
  <c r="AJ418" i="1"/>
  <c r="AJ17" i="1"/>
  <c r="AJ374" i="1"/>
  <c r="AJ245" i="1"/>
  <c r="AJ425" i="1"/>
  <c r="AJ681" i="1"/>
  <c r="AJ34" i="1"/>
  <c r="AJ796" i="1"/>
  <c r="AJ346" i="1"/>
  <c r="AJ468" i="1"/>
  <c r="AJ568" i="1"/>
  <c r="AJ375" i="1"/>
  <c r="AJ99" i="1"/>
  <c r="AJ511" i="1"/>
  <c r="AJ300" i="1"/>
  <c r="AJ250" i="1"/>
  <c r="AJ323" i="1"/>
  <c r="AJ106" i="1"/>
  <c r="AJ377" i="1"/>
  <c r="AJ539" i="1"/>
  <c r="AJ277" i="1"/>
  <c r="AJ482" i="1"/>
  <c r="AJ581" i="1"/>
  <c r="AJ497" i="1"/>
  <c r="AJ68" i="1"/>
  <c r="AJ626" i="1"/>
  <c r="AJ600" i="1"/>
  <c r="AJ241" i="1"/>
  <c r="AJ337" i="1"/>
  <c r="AJ638" i="1"/>
  <c r="AJ614" i="1"/>
  <c r="AJ220" i="1"/>
  <c r="AJ338" i="1"/>
  <c r="AJ500" i="1"/>
  <c r="AJ169" i="1"/>
  <c r="AJ52" i="1"/>
  <c r="AJ416" i="1"/>
  <c r="AJ43" i="1"/>
  <c r="AJ662" i="1"/>
  <c r="AJ391" i="1"/>
  <c r="AJ212" i="1"/>
  <c r="AJ257" i="1"/>
  <c r="AJ746" i="1"/>
  <c r="AJ663" i="1"/>
  <c r="AJ313" i="1"/>
  <c r="AJ299" i="1"/>
  <c r="AJ216" i="1"/>
  <c r="AJ675" i="1"/>
  <c r="AJ77" i="1"/>
  <c r="AJ744" i="1"/>
  <c r="AJ20" i="1"/>
  <c r="AJ354" i="1"/>
  <c r="AJ517" i="1"/>
  <c r="AJ272" i="1"/>
  <c r="AJ304" i="1"/>
  <c r="AJ719" i="1"/>
  <c r="AJ685" i="1"/>
  <c r="AJ546" i="1"/>
  <c r="AJ190" i="1"/>
  <c r="AJ417" i="1"/>
  <c r="AJ694" i="1"/>
  <c r="AJ72" i="1"/>
  <c r="AJ545" i="1"/>
  <c r="AJ426" i="1"/>
  <c r="AJ625" i="1"/>
  <c r="AJ761" i="1"/>
  <c r="AJ147" i="1"/>
  <c r="AJ664" i="1"/>
  <c r="AJ88" i="1"/>
  <c r="AJ128" i="1"/>
  <c r="AJ388" i="1"/>
  <c r="AJ657" i="1"/>
  <c r="AJ435" i="1"/>
  <c r="AJ654" i="1"/>
  <c r="AJ41" i="1"/>
  <c r="AJ542" i="1"/>
  <c r="AJ634" i="1"/>
  <c r="AJ630" i="1"/>
  <c r="AJ238" i="1"/>
  <c r="AJ261" i="1"/>
  <c r="AJ247" i="1"/>
  <c r="AJ683" i="1"/>
  <c r="AJ172" i="1"/>
  <c r="AJ607" i="1"/>
  <c r="AJ552" i="1"/>
  <c r="AJ591" i="1"/>
  <c r="AJ475" i="1"/>
  <c r="AJ235" i="1"/>
  <c r="AJ629" i="1"/>
  <c r="AJ801" i="1"/>
  <c r="AJ800" i="1"/>
  <c r="AJ54" i="1"/>
  <c r="AJ712" i="1"/>
  <c r="AJ772" i="1"/>
  <c r="AJ316" i="1"/>
  <c r="AJ268" i="1"/>
  <c r="AJ94" i="1"/>
  <c r="AJ565" i="1"/>
  <c r="AJ490" i="1"/>
  <c r="AJ778" i="1"/>
  <c r="AJ296" i="1"/>
  <c r="AJ519" i="1"/>
  <c r="AJ756" i="1"/>
  <c r="AJ115" i="1"/>
  <c r="T340" i="1" l="1"/>
  <c r="X340" i="1" s="1"/>
  <c r="T238" i="1"/>
  <c r="X238" i="1" s="1"/>
  <c r="T79" i="1"/>
  <c r="X79" i="1" s="1"/>
  <c r="T268" i="1"/>
  <c r="X268" i="1" s="1"/>
  <c r="T118" i="1"/>
  <c r="X118" i="1" s="1"/>
  <c r="T45" i="1"/>
  <c r="X45" i="1" s="1"/>
  <c r="T284" i="1"/>
  <c r="X284" i="1" s="1"/>
  <c r="T52" i="1"/>
  <c r="X52" i="1" s="1"/>
  <c r="T240" i="1"/>
  <c r="X240" i="1" s="1"/>
  <c r="T23" i="1"/>
  <c r="X23" i="1" s="1"/>
  <c r="T83" i="1"/>
  <c r="X83" i="1" s="1"/>
  <c r="T132" i="1"/>
  <c r="X132" i="1" s="1"/>
  <c r="T16" i="1"/>
  <c r="W21" i="1" l="1"/>
  <c r="X16" i="1"/>
  <c r="X21" i="1" l="1"/>
  <c r="AC50" i="1" s="1"/>
  <c r="AC299" i="1" l="1"/>
  <c r="AB383" i="1"/>
  <c r="AB314" i="1"/>
  <c r="AC483" i="1"/>
  <c r="AC710" i="1"/>
  <c r="AB680" i="1"/>
  <c r="AB452" i="1"/>
  <c r="AC119" i="1"/>
  <c r="AB743" i="1"/>
  <c r="AC673" i="1"/>
  <c r="AC335" i="1"/>
  <c r="AC565" i="1"/>
  <c r="AB661" i="1"/>
  <c r="AC533" i="1"/>
  <c r="AB591" i="1"/>
  <c r="AC176" i="1"/>
  <c r="AB246" i="1"/>
  <c r="AB719" i="1"/>
  <c r="AB801" i="1"/>
  <c r="AB451" i="1"/>
  <c r="AC247" i="1"/>
  <c r="AC281" i="1"/>
  <c r="AB426" i="1"/>
  <c r="AC285" i="1"/>
  <c r="AB477" i="1"/>
  <c r="AB215" i="1"/>
  <c r="AB697" i="1"/>
  <c r="AB699" i="1"/>
  <c r="AC362" i="1"/>
  <c r="AB583" i="1"/>
  <c r="AB86" i="1"/>
  <c r="AC197" i="1"/>
  <c r="AC494" i="1"/>
  <c r="AB341" i="1"/>
  <c r="AC520" i="1"/>
  <c r="AB627" i="1"/>
  <c r="AC230" i="1"/>
  <c r="AB125" i="1"/>
  <c r="AC27" i="1"/>
  <c r="AC194" i="1"/>
  <c r="AC329" i="1"/>
  <c r="AC441" i="1"/>
  <c r="AB417" i="1"/>
  <c r="AC798" i="1"/>
  <c r="AB102" i="1"/>
  <c r="AC393" i="1"/>
  <c r="AC381" i="1"/>
  <c r="AB352" i="1"/>
  <c r="AC150" i="1"/>
  <c r="AC401" i="1"/>
  <c r="AC508" i="1"/>
  <c r="AC232" i="1"/>
  <c r="AB416" i="1"/>
  <c r="AC414" i="1"/>
  <c r="AB481" i="1"/>
  <c r="AB457" i="1"/>
  <c r="AC109" i="1"/>
  <c r="AC442" i="1"/>
  <c r="AB137" i="1"/>
  <c r="AC301" i="1"/>
  <c r="AC434" i="1"/>
  <c r="AB317" i="1"/>
  <c r="AC330" i="1"/>
  <c r="AB292" i="1"/>
  <c r="AC245" i="1"/>
  <c r="AB761" i="1"/>
  <c r="AB198" i="1"/>
  <c r="AC30" i="1"/>
  <c r="AC787" i="1"/>
  <c r="AB301" i="1"/>
  <c r="AB55" i="1"/>
  <c r="AB351" i="1"/>
  <c r="AB788" i="1"/>
  <c r="AB73" i="1"/>
  <c r="AC530" i="1"/>
  <c r="AB374" i="1"/>
  <c r="AC284" i="1"/>
  <c r="AB360" i="1"/>
  <c r="AC788" i="1"/>
  <c r="AB727" i="1"/>
  <c r="AC546" i="1"/>
  <c r="AB738" i="1"/>
  <c r="AC617" i="1"/>
  <c r="AB221" i="1"/>
  <c r="AC364" i="1"/>
  <c r="AB598" i="1"/>
  <c r="AC325" i="1"/>
  <c r="AC717" i="1"/>
  <c r="AC255" i="1"/>
  <c r="AB422" i="1"/>
  <c r="AC603" i="1"/>
  <c r="AC258" i="1"/>
  <c r="AB656" i="1"/>
  <c r="AB365" i="1"/>
  <c r="AB673" i="1"/>
  <c r="AB622" i="1"/>
  <c r="AC702" i="1"/>
  <c r="AB250" i="1"/>
  <c r="AB745" i="1"/>
  <c r="AB684" i="1"/>
  <c r="AB381" i="1"/>
  <c r="AC607" i="1"/>
  <c r="AC276" i="1"/>
  <c r="AB671" i="1"/>
  <c r="AB636" i="1"/>
  <c r="AC568" i="1"/>
  <c r="AC137" i="1"/>
  <c r="AC160" i="1"/>
  <c r="AC173" i="1"/>
  <c r="AB420" i="1"/>
  <c r="AC13" i="1"/>
  <c r="AC443" i="1"/>
  <c r="AB305" i="1"/>
  <c r="AB771" i="1"/>
  <c r="AB372" i="1"/>
  <c r="AC671" i="1"/>
  <c r="AB268" i="1"/>
  <c r="AC587" i="1"/>
  <c r="AC309" i="1"/>
  <c r="AB536" i="1"/>
  <c r="AC432" i="1"/>
  <c r="AB340" i="1"/>
  <c r="AC220" i="1"/>
  <c r="AC783" i="1"/>
  <c r="AB226" i="1"/>
  <c r="AC694" i="1"/>
  <c r="AC366" i="1"/>
  <c r="AC402" i="1"/>
  <c r="AC387" i="1"/>
  <c r="AC218" i="1"/>
  <c r="AB582" i="1"/>
  <c r="AC805" i="1"/>
  <c r="AC205" i="1"/>
  <c r="AB797" i="1"/>
  <c r="AB437" i="1"/>
  <c r="AC390" i="1"/>
  <c r="AB97" i="1"/>
  <c r="AB192" i="1"/>
  <c r="AB408" i="1"/>
  <c r="AC709" i="1"/>
  <c r="AC246" i="1"/>
  <c r="AB380" i="1"/>
  <c r="AC723" i="1"/>
  <c r="AB784" i="1"/>
  <c r="AB175" i="1"/>
  <c r="AC166" i="1"/>
  <c r="AB170" i="1"/>
  <c r="AC742" i="1"/>
  <c r="AB223" i="1"/>
  <c r="AB202" i="1"/>
  <c r="AB272" i="1"/>
  <c r="AC327" i="1"/>
  <c r="AB378" i="1"/>
  <c r="AB253" i="1"/>
  <c r="AC692" i="1"/>
  <c r="AB804" i="1"/>
  <c r="AB222" i="1"/>
  <c r="AC451" i="1"/>
  <c r="AB293" i="1"/>
  <c r="AC282" i="1"/>
  <c r="AC376" i="1"/>
  <c r="AC731" i="1"/>
  <c r="AB185" i="1"/>
  <c r="AC340" i="1"/>
  <c r="AB282" i="1"/>
  <c r="AC251" i="1"/>
  <c r="AB405" i="1"/>
  <c r="AB34" i="1"/>
  <c r="AC426" i="1"/>
  <c r="AC765" i="1"/>
  <c r="AC755" i="1"/>
  <c r="AB772" i="1"/>
  <c r="AC243" i="1"/>
  <c r="AC349" i="1"/>
  <c r="AB211" i="1"/>
  <c r="AC37" i="1"/>
  <c r="AB280" i="1"/>
  <c r="AC295" i="1"/>
  <c r="AB615" i="1"/>
  <c r="AB641" i="1"/>
  <c r="AB266" i="1"/>
  <c r="AB257" i="1"/>
  <c r="AB90" i="1"/>
  <c r="AB558" i="1"/>
  <c r="AC754" i="1"/>
  <c r="AC342" i="1"/>
  <c r="AC529" i="1"/>
  <c r="AC189" i="1"/>
  <c r="AB42" i="1"/>
  <c r="AC372" i="1"/>
  <c r="AC591" i="1"/>
  <c r="AB364" i="1"/>
  <c r="AC406" i="1"/>
  <c r="AB19" i="1"/>
  <c r="AB392" i="1"/>
  <c r="AC450" i="1"/>
  <c r="AC303" i="1"/>
  <c r="AC63" i="1"/>
  <c r="AB711" i="1"/>
  <c r="AC634" i="1"/>
  <c r="AC786" i="1"/>
  <c r="AB327" i="1"/>
  <c r="AB23" i="1"/>
  <c r="AC561" i="1"/>
  <c r="AC15" i="1"/>
  <c r="AC267" i="1"/>
  <c r="AC312" i="1"/>
  <c r="AB332" i="1"/>
  <c r="AC526" i="1"/>
  <c r="AC636" i="1"/>
  <c r="AB533" i="1"/>
  <c r="AB79" i="1"/>
  <c r="AB109" i="1"/>
  <c r="AB676" i="1"/>
  <c r="AB371" i="1"/>
  <c r="AC491" i="1"/>
  <c r="AC699" i="1"/>
  <c r="AC141" i="1"/>
  <c r="AB518" i="1"/>
  <c r="AB183" i="1"/>
  <c r="AC761" i="1"/>
  <c r="AB155" i="1"/>
  <c r="AB432" i="1"/>
  <c r="AB376" i="1"/>
  <c r="AC412" i="1"/>
  <c r="AB424" i="1"/>
  <c r="AB176" i="1"/>
  <c r="AC315" i="1"/>
  <c r="AB252" i="1"/>
  <c r="AC320" i="1"/>
  <c r="AB411" i="1"/>
  <c r="AB278" i="1"/>
  <c r="AC341" i="1"/>
  <c r="AB217" i="1"/>
  <c r="AB81" i="1"/>
  <c r="AC358" i="1"/>
  <c r="AC360" i="1"/>
  <c r="AC52" i="1"/>
  <c r="AB786" i="1"/>
  <c r="AB441" i="1"/>
  <c r="AC475" i="1"/>
  <c r="AB669" i="1"/>
  <c r="AB240" i="1"/>
  <c r="AC562" i="1"/>
  <c r="AB431" i="1"/>
  <c r="AC585" i="1"/>
  <c r="AC223" i="1"/>
  <c r="AC308" i="1"/>
  <c r="AB212" i="1"/>
  <c r="AB751" i="1"/>
  <c r="AB728" i="1"/>
  <c r="AB497" i="1"/>
  <c r="AB333" i="1"/>
  <c r="AC670" i="1"/>
  <c r="AB723" i="1"/>
  <c r="AC96" i="1"/>
  <c r="AB781" i="1"/>
  <c r="AB104" i="1"/>
  <c r="AC389" i="1"/>
  <c r="AC43" i="1"/>
  <c r="AC268" i="1"/>
  <c r="AB196" i="1"/>
  <c r="AB353" i="1"/>
  <c r="AC571" i="1"/>
  <c r="AC213" i="1"/>
  <c r="AC687" i="1"/>
  <c r="AB531" i="1"/>
  <c r="AC357" i="1"/>
  <c r="AC138" i="1"/>
  <c r="AC241" i="1"/>
  <c r="AB403" i="1"/>
  <c r="AC302" i="1"/>
  <c r="AC737" i="1"/>
  <c r="AC392" i="1"/>
  <c r="AC697" i="1"/>
  <c r="AC639" i="1"/>
  <c r="AC531" i="1"/>
  <c r="AC801" i="1"/>
  <c r="AB777" i="1"/>
  <c r="AC648" i="1"/>
  <c r="AB65" i="1"/>
  <c r="AC369" i="1"/>
  <c r="AB249" i="1"/>
  <c r="AB119" i="1"/>
  <c r="AC448" i="1"/>
  <c r="AB269" i="1"/>
  <c r="AC124" i="1"/>
  <c r="AC339" i="1"/>
  <c r="AC152" i="1"/>
  <c r="AB59" i="1"/>
  <c r="AC311" i="1"/>
  <c r="AC34" i="1"/>
  <c r="AB630" i="1"/>
  <c r="AC779" i="1"/>
  <c r="AB470" i="1"/>
  <c r="AB649" i="1"/>
  <c r="AB156" i="1"/>
  <c r="AC498" i="1"/>
  <c r="AC260" i="1"/>
  <c r="AC306" i="1"/>
  <c r="AC399" i="1"/>
  <c r="AB682" i="1"/>
  <c r="AB395" i="1"/>
  <c r="AB199" i="1"/>
  <c r="AB428" i="1"/>
  <c r="AC236" i="1"/>
  <c r="AB324" i="1"/>
  <c r="AB237" i="1"/>
  <c r="AC379" i="1"/>
  <c r="AB686" i="1"/>
  <c r="AC125" i="1"/>
  <c r="AC277" i="1"/>
  <c r="AC409" i="1"/>
  <c r="AB581" i="1"/>
  <c r="AB298" i="1"/>
  <c r="AB448" i="1"/>
  <c r="AC578" i="1"/>
  <c r="AB349" i="1"/>
  <c r="AB791" i="1"/>
  <c r="AC196" i="1"/>
  <c r="AC766" i="1"/>
  <c r="AB251" i="1"/>
  <c r="AB228" i="1"/>
  <c r="AB572" i="1"/>
  <c r="AB276" i="1"/>
  <c r="AC748" i="1"/>
  <c r="AB565" i="1"/>
  <c r="AB101" i="1"/>
  <c r="AB357" i="1"/>
  <c r="AB162" i="1"/>
  <c r="AC184" i="1"/>
  <c r="AC185" i="1"/>
  <c r="AB346" i="1"/>
  <c r="AC408" i="1"/>
  <c r="AB537" i="1"/>
  <c r="AC324" i="1"/>
  <c r="AB306" i="1"/>
  <c r="AC420" i="1"/>
  <c r="AB207" i="1"/>
  <c r="AB704" i="1"/>
  <c r="AC707" i="1"/>
  <c r="AC228" i="1"/>
  <c r="AC458" i="1"/>
  <c r="AC581" i="1"/>
  <c r="AC318" i="1"/>
  <c r="AB384" i="1"/>
  <c r="AC545" i="1"/>
  <c r="AC51" i="1"/>
  <c r="AB391" i="1"/>
  <c r="AC219" i="1"/>
  <c r="AB290" i="1"/>
  <c r="AC795" i="1"/>
  <c r="AC269" i="1"/>
  <c r="AC97" i="1"/>
  <c r="AB765" i="1"/>
  <c r="AB726" i="1"/>
  <c r="AC191" i="1"/>
  <c r="AC127" i="1"/>
  <c r="AC112" i="1"/>
  <c r="AC274" i="1"/>
  <c r="AC421" i="1"/>
  <c r="AC89" i="1"/>
  <c r="AC396" i="1"/>
  <c r="AB312" i="1"/>
  <c r="AC388" i="1"/>
  <c r="AC300" i="1"/>
  <c r="AC235" i="1"/>
  <c r="AC438" i="1"/>
  <c r="AB744" i="1"/>
  <c r="AB361" i="1"/>
  <c r="AB578" i="1"/>
  <c r="AB88" i="1"/>
  <c r="AC403" i="1"/>
  <c r="AB310" i="1"/>
  <c r="AB344" i="1"/>
  <c r="AB239" i="1"/>
  <c r="AB161" i="1"/>
  <c r="AB230" i="1"/>
  <c r="AB608" i="1"/>
  <c r="AB439" i="1"/>
  <c r="AB442" i="1"/>
  <c r="AB263" i="1"/>
  <c r="AB273" i="1"/>
  <c r="AC261" i="1"/>
  <c r="AB779" i="1"/>
  <c r="AB588" i="1"/>
  <c r="AB275" i="1"/>
  <c r="AC749" i="1"/>
  <c r="AC354" i="1"/>
  <c r="AC374" i="1"/>
  <c r="AB647" i="1"/>
  <c r="AC58" i="1"/>
  <c r="AB538" i="1"/>
  <c r="AB260" i="1"/>
  <c r="AB760" i="1"/>
  <c r="AB233" i="1"/>
  <c r="AB705" i="1"/>
  <c r="AC94" i="1"/>
  <c r="AC569" i="1"/>
  <c r="AB232" i="1"/>
  <c r="AC32" i="1"/>
  <c r="AC513" i="1"/>
  <c r="AB22" i="1"/>
  <c r="AB429" i="1"/>
  <c r="AC452" i="1"/>
  <c r="AC541" i="1"/>
  <c r="AC380" i="1"/>
  <c r="AB415" i="1"/>
  <c r="AB564" i="1"/>
  <c r="AC229" i="1"/>
  <c r="AC739" i="1"/>
  <c r="AB387" i="1"/>
  <c r="AC234" i="1"/>
  <c r="AB304" i="1"/>
  <c r="AC439" i="1"/>
  <c r="AB768" i="1"/>
  <c r="AB331" i="1"/>
  <c r="AB218" i="1"/>
  <c r="AC704" i="1"/>
  <c r="AB213" i="1"/>
  <c r="AC286" i="1"/>
  <c r="AC355" i="1"/>
  <c r="AB764" i="1"/>
  <c r="AB471" i="1"/>
  <c r="AB521" i="1"/>
  <c r="AC523" i="1"/>
  <c r="AB188" i="1"/>
  <c r="AB798" i="1"/>
  <c r="AB454" i="1"/>
  <c r="AC201" i="1"/>
  <c r="AC21" i="1"/>
  <c r="AC604" i="1"/>
  <c r="AB549" i="1"/>
  <c r="AB423" i="1"/>
  <c r="AC800" i="1"/>
  <c r="AB25" i="1"/>
  <c r="AC466" i="1"/>
  <c r="AC47" i="1"/>
  <c r="AB136" i="1"/>
  <c r="AB225" i="1"/>
  <c r="AC622" i="1"/>
  <c r="AC472" i="1"/>
  <c r="AC474" i="1"/>
  <c r="AB150" i="1"/>
  <c r="AB509" i="1"/>
  <c r="AC70" i="1"/>
  <c r="AC183" i="1"/>
  <c r="AC168" i="1"/>
  <c r="AB502" i="1"/>
  <c r="AC506" i="1"/>
  <c r="AC297" i="1"/>
  <c r="AC111" i="1"/>
  <c r="AB473" i="1"/>
  <c r="AB526" i="1"/>
  <c r="AC159" i="1"/>
  <c r="AB96" i="1"/>
  <c r="AC163" i="1"/>
  <c r="AB45" i="1"/>
  <c r="AC18" i="1"/>
  <c r="AB464" i="1"/>
  <c r="AC735" i="1"/>
  <c r="AB18" i="1"/>
  <c r="AC447" i="1"/>
  <c r="AB46" i="1"/>
  <c r="AC216" i="1"/>
  <c r="AC84" i="1"/>
  <c r="AB794" i="1"/>
  <c r="AC147" i="1"/>
  <c r="AB459" i="1"/>
  <c r="AB140" i="1"/>
  <c r="AB668" i="1"/>
  <c r="AB710" i="1"/>
  <c r="AC611" i="1"/>
  <c r="AC726" i="1"/>
  <c r="AB623" i="1"/>
  <c r="AC503" i="1"/>
  <c r="AB604" i="1"/>
  <c r="AC488" i="1"/>
  <c r="AB737" i="1"/>
  <c r="AB75" i="1"/>
  <c r="AC641" i="1"/>
  <c r="AC730" i="1"/>
  <c r="AB670" i="1"/>
  <c r="AB489" i="1"/>
  <c r="AB658" i="1"/>
  <c r="AB674" i="1"/>
  <c r="AC543" i="1"/>
  <c r="AB168" i="1"/>
  <c r="AC806" i="1"/>
  <c r="AC134" i="1"/>
  <c r="AB121" i="1"/>
  <c r="AC804" i="1"/>
  <c r="AB482" i="1"/>
  <c r="AC182" i="1"/>
  <c r="AB662" i="1"/>
  <c r="AB80" i="1"/>
  <c r="AB511" i="1"/>
  <c r="AC505" i="1"/>
  <c r="AB689" i="1"/>
  <c r="AB722" i="1"/>
  <c r="AC681" i="1"/>
  <c r="AC789" i="1"/>
  <c r="AB15" i="1"/>
  <c r="AB715" i="1"/>
  <c r="AC593" i="1"/>
  <c r="AC446" i="1"/>
  <c r="AC555" i="1"/>
  <c r="AB702" i="1"/>
  <c r="AB462" i="1"/>
  <c r="AB141" i="1"/>
  <c r="AC65" i="1"/>
  <c r="AC512" i="1"/>
  <c r="AC589" i="1"/>
  <c r="AC777" i="1"/>
  <c r="AC720" i="1"/>
  <c r="AC629" i="1"/>
  <c r="AC468" i="1"/>
  <c r="AC653" i="1"/>
  <c r="AB56" i="1"/>
  <c r="AB606" i="1"/>
  <c r="AB735" i="1"/>
  <c r="AC600" i="1"/>
  <c r="AB174" i="1"/>
  <c r="AB193" i="1"/>
  <c r="AB182" i="1"/>
  <c r="AB619" i="1"/>
  <c r="AC493" i="1"/>
  <c r="AC136" i="1"/>
  <c r="AC793" i="1"/>
  <c r="AB500" i="1"/>
  <c r="AC517" i="1"/>
  <c r="AB43" i="1"/>
  <c r="AB548" i="1"/>
  <c r="AB512" i="1"/>
  <c r="AC143" i="1"/>
  <c r="AC772" i="1"/>
  <c r="AC662" i="1"/>
  <c r="AC658" i="1"/>
  <c r="AB556" i="1"/>
  <c r="AB47" i="1"/>
  <c r="AB29" i="1"/>
  <c r="AC181" i="1"/>
  <c r="AC588" i="1"/>
  <c r="AB757" i="1"/>
  <c r="AC733" i="1"/>
  <c r="AC453" i="1"/>
  <c r="AB68" i="1"/>
  <c r="AB179" i="1"/>
  <c r="AC120" i="1"/>
  <c r="AB300" i="1"/>
  <c r="AC791" i="1"/>
  <c r="AC741" i="1"/>
  <c r="AB560" i="1"/>
  <c r="AC473" i="1"/>
  <c r="AB83" i="1"/>
  <c r="AB758" i="1"/>
  <c r="AC570" i="1"/>
  <c r="AB390" i="1"/>
  <c r="AB94" i="1"/>
  <c r="AB164" i="1"/>
  <c r="AC757" i="1"/>
  <c r="AC515" i="1"/>
  <c r="AB321" i="1"/>
  <c r="AB692" i="1"/>
  <c r="AC61" i="1"/>
  <c r="AB476" i="1"/>
  <c r="AB57" i="1"/>
  <c r="AC655" i="1"/>
  <c r="AB13" i="1"/>
  <c r="AB111" i="1"/>
  <c r="AB590" i="1"/>
  <c r="AC72" i="1"/>
  <c r="AC480" i="1"/>
  <c r="AB148" i="1"/>
  <c r="AB570" i="1"/>
  <c r="AC90" i="1"/>
  <c r="AC167" i="1"/>
  <c r="AB486" i="1"/>
  <c r="AB17" i="1"/>
  <c r="AC572" i="1"/>
  <c r="AB190" i="1"/>
  <c r="AC807" i="1"/>
  <c r="AC626" i="1"/>
  <c r="AB516" i="1"/>
  <c r="AB36" i="1"/>
  <c r="AC87" i="1"/>
  <c r="AB690" i="1"/>
  <c r="AC60" i="1"/>
  <c r="AC20" i="1"/>
  <c r="AB563" i="1"/>
  <c r="AC117" i="1"/>
  <c r="AC44" i="1"/>
  <c r="AB134" i="1"/>
  <c r="AC455" i="1"/>
  <c r="AB561" i="1"/>
  <c r="AC624" i="1"/>
  <c r="AC577" i="1"/>
  <c r="AC100" i="1"/>
  <c r="AB685" i="1"/>
  <c r="AB714" i="1"/>
  <c r="AB504" i="1"/>
  <c r="AC682" i="1"/>
  <c r="AB541" i="1"/>
  <c r="AC527" i="1"/>
  <c r="AB783" i="1"/>
  <c r="AC151" i="1"/>
  <c r="AB807" i="1"/>
  <c r="AB717" i="1"/>
  <c r="AB539" i="1"/>
  <c r="AC464" i="1"/>
  <c r="AB191" i="1"/>
  <c r="AC78" i="1"/>
  <c r="AC86" i="1"/>
  <c r="AB734" i="1"/>
  <c r="AB144" i="1"/>
  <c r="AB64" i="1"/>
  <c r="AC740" i="1"/>
  <c r="AC580" i="1"/>
  <c r="AB33" i="1"/>
  <c r="AC490" i="1"/>
  <c r="AC623" i="1"/>
  <c r="AC336" i="1"/>
  <c r="AC123" i="1"/>
  <c r="AC157" i="1"/>
  <c r="AC430" i="1"/>
  <c r="AB105" i="1"/>
  <c r="AB84" i="1"/>
  <c r="AC521" i="1"/>
  <c r="AC711" i="1"/>
  <c r="AC652" i="1"/>
  <c r="AB520" i="1"/>
  <c r="AB35" i="1"/>
  <c r="AC484" i="1"/>
  <c r="AB759" i="1"/>
  <c r="AC132" i="1"/>
  <c r="AC633" i="1"/>
  <c r="AC736" i="1"/>
  <c r="AB667" i="1"/>
  <c r="AC690" i="1"/>
  <c r="AB755" i="1"/>
  <c r="AC579" i="1"/>
  <c r="AB733" i="1"/>
  <c r="AC131" i="1"/>
  <c r="AB642" i="1"/>
  <c r="AB113" i="1"/>
  <c r="AB320" i="1"/>
  <c r="AB787" i="1"/>
  <c r="AC747" i="1"/>
  <c r="AB157" i="1"/>
  <c r="AB672" i="1"/>
  <c r="AB616" i="1"/>
  <c r="AB142" i="1"/>
  <c r="AC16" i="1"/>
  <c r="AC59" i="1"/>
  <c r="AC784" i="1"/>
  <c r="AC729" i="1"/>
  <c r="AC74" i="1"/>
  <c r="AB44" i="1"/>
  <c r="AC467" i="1"/>
  <c r="AC644" i="1"/>
  <c r="AB169" i="1"/>
  <c r="AC48" i="1"/>
  <c r="AB204" i="1"/>
  <c r="AC113" i="1"/>
  <c r="AC288" i="1"/>
  <c r="AB160" i="1"/>
  <c r="AC537" i="1"/>
  <c r="AC732" i="1"/>
  <c r="AB729" i="1"/>
  <c r="AC144" i="1"/>
  <c r="AC507" i="1"/>
  <c r="AC553" i="1"/>
  <c r="AB78" i="1"/>
  <c r="AC632" i="1"/>
  <c r="AC411" i="1"/>
  <c r="AB129" i="1"/>
  <c r="AB173" i="1"/>
  <c r="AB621" i="1"/>
  <c r="AB446" i="1"/>
  <c r="AB503" i="1"/>
  <c r="AB474" i="1"/>
  <c r="AB181" i="1"/>
  <c r="AC153" i="1"/>
  <c r="AB569" i="1"/>
  <c r="AC171" i="1"/>
  <c r="AC477" i="1"/>
  <c r="AB602" i="1"/>
  <c r="AB712" i="1"/>
  <c r="AB24" i="1"/>
  <c r="AB742" i="1"/>
  <c r="AB675" i="1"/>
  <c r="AC701" i="1"/>
  <c r="AB303" i="1"/>
  <c r="AB525" i="1"/>
  <c r="AC500" i="1"/>
  <c r="AC714" i="1"/>
  <c r="AC501" i="1"/>
  <c r="AC675" i="1"/>
  <c r="AB468" i="1"/>
  <c r="AC367" i="1"/>
  <c r="AC744" i="1"/>
  <c r="AB485" i="1"/>
  <c r="AC200" i="1"/>
  <c r="AC293" i="1"/>
  <c r="AC794" i="1"/>
  <c r="AC233" i="1"/>
  <c r="AB270" i="1"/>
  <c r="AB195" i="1"/>
  <c r="AB322" i="1"/>
  <c r="AC519" i="1"/>
  <c r="AB130" i="1"/>
  <c r="AB739" i="1"/>
  <c r="AB595" i="1"/>
  <c r="AC115" i="1"/>
  <c r="AC425" i="1"/>
  <c r="AB698" i="1"/>
  <c r="AB184" i="1"/>
  <c r="AB659" i="1"/>
  <c r="AC40" i="1"/>
  <c r="AC728" i="1"/>
  <c r="AC613" i="1"/>
  <c r="AC415" i="1"/>
  <c r="AC413" i="1"/>
  <c r="AB379" i="1"/>
  <c r="AB613" i="1"/>
  <c r="AC95" i="1"/>
  <c r="AB151" i="1"/>
  <c r="AB147" i="1"/>
  <c r="AB657" i="1"/>
  <c r="AC664" i="1"/>
  <c r="AB762" i="1"/>
  <c r="AC222" i="1"/>
  <c r="AB465" i="1"/>
  <c r="AB648" i="1"/>
  <c r="AC574" i="1"/>
  <c r="AC746" i="1"/>
  <c r="AC592" i="1"/>
  <c r="AC614" i="1"/>
  <c r="AC225" i="1"/>
  <c r="AC35" i="1"/>
  <c r="AB20" i="1"/>
  <c r="AB248" i="1"/>
  <c r="AC463" i="1"/>
  <c r="AC28" i="1"/>
  <c r="AB93" i="1"/>
  <c r="AB106" i="1"/>
  <c r="AB790" i="1"/>
  <c r="AC400" i="1"/>
  <c r="AB382" i="1"/>
  <c r="AB614" i="1"/>
  <c r="AC178" i="1"/>
  <c r="AC92" i="1"/>
  <c r="AC605" i="1"/>
  <c r="AC674" i="1"/>
  <c r="AC535" i="1"/>
  <c r="AC289" i="1"/>
  <c r="AB356" i="1"/>
  <c r="AB580" i="1"/>
  <c r="AB123" i="1"/>
  <c r="AB177" i="1"/>
  <c r="AB180" i="1"/>
  <c r="AB487" i="1"/>
  <c r="AC39" i="1"/>
  <c r="AC129" i="1"/>
  <c r="AC174" i="1"/>
  <c r="AB617" i="1"/>
  <c r="AC759" i="1"/>
  <c r="AC460" i="1"/>
  <c r="AB460" i="1"/>
  <c r="AC612" i="1"/>
  <c r="AB171" i="1"/>
  <c r="AB132" i="1"/>
  <c r="AC683" i="1"/>
  <c r="AB655" i="1"/>
  <c r="AB71" i="1"/>
  <c r="AB203" i="1"/>
  <c r="AC540" i="1"/>
  <c r="AB530" i="1"/>
  <c r="AC164" i="1"/>
  <c r="AC609" i="1"/>
  <c r="AC105" i="1"/>
  <c r="AB605" i="1"/>
  <c r="AC179" i="1"/>
  <c r="AC146" i="1"/>
  <c r="AB370" i="1"/>
  <c r="AB103" i="1"/>
  <c r="AB666" i="1"/>
  <c r="AC695" i="1"/>
  <c r="AC54" i="1"/>
  <c r="AC270" i="1"/>
  <c r="AB107" i="1"/>
  <c r="AC81" i="1"/>
  <c r="AC676" i="1"/>
  <c r="AC478" i="1"/>
  <c r="AC712" i="1"/>
  <c r="AB653" i="1"/>
  <c r="AC101" i="1"/>
  <c r="AC718" i="1"/>
  <c r="AB696" i="1"/>
  <c r="AB573" i="1"/>
  <c r="AB750" i="1"/>
  <c r="AB496" i="1"/>
  <c r="AC721" i="1"/>
  <c r="AC661" i="1"/>
  <c r="AC422" i="1"/>
  <c r="AC361" i="1"/>
  <c r="AB540" i="1"/>
  <c r="AB638" i="1"/>
  <c r="AC45" i="1"/>
  <c r="AC351" i="1"/>
  <c r="AB194" i="1"/>
  <c r="AB576" i="1"/>
  <c r="AB58" i="1"/>
  <c r="AC688" i="1"/>
  <c r="AC471" i="1"/>
  <c r="AB89" i="1"/>
  <c r="AB650" i="1"/>
  <c r="AC486" i="1"/>
  <c r="AC199" i="1"/>
  <c r="AC708" i="1"/>
  <c r="AB490" i="1"/>
  <c r="AB607" i="1"/>
  <c r="AB128" i="1"/>
  <c r="AC796" i="1"/>
  <c r="AC524" i="1"/>
  <c r="AC678" i="1"/>
  <c r="AC333" i="1"/>
  <c r="AC363" i="1"/>
  <c r="AC175" i="1"/>
  <c r="AB529" i="1"/>
  <c r="AC398" i="1"/>
  <c r="AC698" i="1"/>
  <c r="AC26" i="1"/>
  <c r="AC118" i="1"/>
  <c r="AC666" i="1"/>
  <c r="AC564" i="1"/>
  <c r="AB120" i="1"/>
  <c r="AC33" i="1"/>
  <c r="AC492" i="1"/>
  <c r="AC680" i="1"/>
  <c r="AB243" i="1"/>
  <c r="AC719" i="1"/>
  <c r="AB318" i="1"/>
  <c r="AC449" i="1"/>
  <c r="AC615" i="1"/>
  <c r="AB421" i="1"/>
  <c r="AB782" i="1"/>
  <c r="AB510" i="1"/>
  <c r="AC211" i="1"/>
  <c r="AB612" i="1"/>
  <c r="AB475" i="1"/>
  <c r="AC102" i="1"/>
  <c r="AC651" i="1"/>
  <c r="AB26" i="1"/>
  <c r="AC359" i="1"/>
  <c r="AC560" i="1"/>
  <c r="AC582" i="1"/>
  <c r="AB187" i="1"/>
  <c r="AB159" i="1"/>
  <c r="AC781" i="1"/>
  <c r="AC594" i="1"/>
  <c r="AB488" i="1"/>
  <c r="AC771" i="1"/>
  <c r="AC583" i="1"/>
  <c r="AC750" i="1"/>
  <c r="AC292" i="1"/>
  <c r="AC209" i="1"/>
  <c r="AB393" i="1"/>
  <c r="AC770" i="1"/>
  <c r="AB254" i="1"/>
  <c r="AC204" i="1"/>
  <c r="AB741" i="1"/>
  <c r="AC725" i="1"/>
  <c r="AC538" i="1"/>
  <c r="AC332" i="1"/>
  <c r="AB224" i="1"/>
  <c r="AB519" i="1"/>
  <c r="AB795" i="1"/>
  <c r="AC321" i="1"/>
  <c r="AC99" i="1"/>
  <c r="AC774" i="1"/>
  <c r="AB262" i="1"/>
  <c r="AB337" i="1"/>
  <c r="AB499" i="1"/>
  <c r="AC557" i="1"/>
  <c r="AC559" i="1"/>
  <c r="AB256" i="1"/>
  <c r="AB63" i="1"/>
  <c r="AB785" i="1"/>
  <c r="AB328" i="1"/>
  <c r="AB61" i="1"/>
  <c r="AB404" i="1"/>
  <c r="AC248" i="1"/>
  <c r="AC64" i="1"/>
  <c r="AC525" i="1"/>
  <c r="AC75" i="1"/>
  <c r="AC590" i="1"/>
  <c r="AC734" i="1"/>
  <c r="AB131" i="1"/>
  <c r="AB138" i="1"/>
  <c r="AC489" i="1"/>
  <c r="AB522" i="1"/>
  <c r="AC764" i="1"/>
  <c r="AC326" i="1"/>
  <c r="AC547" i="1"/>
  <c r="AB567" i="1"/>
  <c r="AC345" i="1"/>
  <c r="AC542" i="1"/>
  <c r="AC782" i="1"/>
  <c r="AB355" i="1"/>
  <c r="AC244" i="1"/>
  <c r="AC79" i="1"/>
  <c r="AB238" i="1"/>
  <c r="AB285" i="1"/>
  <c r="AC250" i="1"/>
  <c r="AB507" i="1"/>
  <c r="AC407" i="1"/>
  <c r="AB400" i="1"/>
  <c r="AB435" i="1"/>
  <c r="AB425" i="1"/>
  <c r="AB201" i="1"/>
  <c r="AB394" i="1"/>
  <c r="AC700" i="1"/>
  <c r="AB385" i="1"/>
  <c r="AB664" i="1"/>
  <c r="AB87" i="1"/>
  <c r="AB62" i="1"/>
  <c r="AC103" i="1"/>
  <c r="AB678" i="1"/>
  <c r="AC584" i="1"/>
  <c r="AC502" i="1"/>
  <c r="AB66" i="1"/>
  <c r="AB498" i="1"/>
  <c r="AC479" i="1"/>
  <c r="AB568" i="1"/>
  <c r="AC93" i="1"/>
  <c r="AB493" i="1"/>
  <c r="AC71" i="1"/>
  <c r="AB524" i="1"/>
  <c r="AC108" i="1"/>
  <c r="AB800" i="1"/>
  <c r="AB53" i="1"/>
  <c r="AB725" i="1"/>
  <c r="AC758" i="1"/>
  <c r="AB41" i="1"/>
  <c r="AC618" i="1"/>
  <c r="AC685" i="1"/>
  <c r="AC254" i="1"/>
  <c r="AC684" i="1"/>
  <c r="AB76" i="1"/>
  <c r="AB551" i="1"/>
  <c r="AB165" i="1"/>
  <c r="AC763" i="1"/>
  <c r="AC619" i="1"/>
  <c r="AB506" i="1"/>
  <c r="AB456" i="1"/>
  <c r="AB544" i="1"/>
  <c r="AB450" i="1"/>
  <c r="AC162" i="1"/>
  <c r="AC172" i="1"/>
  <c r="AB543" i="1"/>
  <c r="AC738" i="1"/>
  <c r="AC22" i="1"/>
  <c r="AB571" i="1"/>
  <c r="AC49" i="1"/>
  <c r="AB178" i="1"/>
  <c r="AB532" i="1"/>
  <c r="AB577" i="1"/>
  <c r="AC616" i="1"/>
  <c r="AB557" i="1"/>
  <c r="AB483" i="1"/>
  <c r="AC42" i="1"/>
  <c r="AC630" i="1"/>
  <c r="AB95" i="1"/>
  <c r="AB427" i="1"/>
  <c r="AC56" i="1"/>
  <c r="AB799" i="1"/>
  <c r="AC638" i="1"/>
  <c r="AB721" i="1"/>
  <c r="AC558" i="1"/>
  <c r="AB373" i="1"/>
  <c r="AC696" i="1"/>
  <c r="AC602" i="1"/>
  <c r="AC631" i="1"/>
  <c r="AB60" i="1"/>
  <c r="AC686" i="1"/>
  <c r="AB414" i="1"/>
  <c r="AC373" i="1"/>
  <c r="AB535" i="1"/>
  <c r="AB91" i="1"/>
  <c r="AC554" i="1"/>
  <c r="AB559" i="1"/>
  <c r="AC780" i="1"/>
  <c r="AB154" i="1"/>
  <c r="AB592" i="1"/>
  <c r="AB508" i="1"/>
  <c r="AB241" i="1"/>
  <c r="AC328" i="1"/>
  <c r="AB200" i="1"/>
  <c r="AB297" i="1"/>
  <c r="AC532" i="1"/>
  <c r="AB172" i="1"/>
  <c r="AC534" i="1"/>
  <c r="AB553" i="1"/>
  <c r="AC752" i="1"/>
  <c r="AC497" i="1"/>
  <c r="AB100" i="1"/>
  <c r="AB703" i="1"/>
  <c r="AC722" i="1"/>
  <c r="AC628" i="1"/>
  <c r="AB769" i="1"/>
  <c r="AB546" i="1"/>
  <c r="AC186" i="1"/>
  <c r="AB377" i="1"/>
  <c r="AC429" i="1"/>
  <c r="AB413" i="1"/>
  <c r="AB574" i="1"/>
  <c r="AB127" i="1"/>
  <c r="AB146" i="1"/>
  <c r="AB635" i="1"/>
  <c r="AB436" i="1"/>
  <c r="AC19" i="1"/>
  <c r="AB480" i="1"/>
  <c r="AC745" i="1"/>
  <c r="AB82" i="1"/>
  <c r="AC158" i="1"/>
  <c r="AC509" i="1"/>
  <c r="AC727" i="1"/>
  <c r="AB279" i="1"/>
  <c r="AB660" i="1"/>
  <c r="AC121" i="1"/>
  <c r="AB336" i="1"/>
  <c r="AC82" i="1"/>
  <c r="AC599" i="1"/>
  <c r="AB461" i="1"/>
  <c r="AC384" i="1"/>
  <c r="AC365" i="1"/>
  <c r="AB16" i="1"/>
  <c r="AC68" i="1"/>
  <c r="AB805" i="1"/>
  <c r="AC347" i="1"/>
  <c r="AC338" i="1"/>
  <c r="AB434" i="1"/>
  <c r="AC85" i="1"/>
  <c r="AC83" i="1"/>
  <c r="AC38" i="1"/>
  <c r="AB21" i="1"/>
  <c r="AB338" i="1"/>
  <c r="AC331" i="1"/>
  <c r="AB309" i="1"/>
  <c r="AB92" i="1"/>
  <c r="AB264" i="1"/>
  <c r="AC278" i="1"/>
  <c r="AB746" i="1"/>
  <c r="AB773" i="1"/>
  <c r="AB189" i="1"/>
  <c r="AB562" i="1"/>
  <c r="AB706" i="1"/>
  <c r="AB410" i="1"/>
  <c r="AC257" i="1"/>
  <c r="AB528" i="1"/>
  <c r="AB731" i="1"/>
  <c r="AB271" i="1"/>
  <c r="AC344" i="1"/>
  <c r="AB484" i="1"/>
  <c r="AB133" i="1"/>
  <c r="AC550" i="1"/>
  <c r="AC296" i="1"/>
  <c r="AB326" i="1"/>
  <c r="AB72" i="1"/>
  <c r="AB679" i="1"/>
  <c r="AC394" i="1"/>
  <c r="AB694" i="1"/>
  <c r="AC481" i="1"/>
  <c r="AC575" i="1"/>
  <c r="AC514" i="1"/>
  <c r="AB210" i="1"/>
  <c r="AC595" i="1"/>
  <c r="AB458" i="1"/>
  <c r="AB720" i="1"/>
  <c r="AB402" i="1"/>
  <c r="AC751" i="1"/>
  <c r="AB633" i="1"/>
  <c r="AB52" i="1"/>
  <c r="AB589" i="1"/>
  <c r="AC73" i="1"/>
  <c r="AC496" i="1"/>
  <c r="AC440" i="1"/>
  <c r="AB206" i="1"/>
  <c r="AC155" i="1"/>
  <c r="AC368" i="1"/>
  <c r="AB358" i="1"/>
  <c r="AC165" i="1"/>
  <c r="AB628" i="1"/>
  <c r="AC298" i="1"/>
  <c r="AB449" i="1"/>
  <c r="AB644" i="1"/>
  <c r="AC608" i="1"/>
  <c r="AB50" i="1"/>
  <c r="AC91" i="1"/>
  <c r="AB49" i="1"/>
  <c r="AB620" i="1"/>
  <c r="AB691" i="1"/>
  <c r="AB552" i="1"/>
  <c r="AC716" i="1"/>
  <c r="AB665" i="1"/>
  <c r="AC499" i="1"/>
  <c r="AC635" i="1"/>
  <c r="AC797" i="1"/>
  <c r="AB463" i="1"/>
  <c r="AC139" i="1"/>
  <c r="AB683" i="1"/>
  <c r="AB587" i="1"/>
  <c r="AC743" i="1"/>
  <c r="AC640" i="1"/>
  <c r="AC337" i="1"/>
  <c r="AC122" i="1"/>
  <c r="AB117" i="1"/>
  <c r="AC456" i="1"/>
  <c r="AC226" i="1"/>
  <c r="AC778" i="1"/>
  <c r="AB585" i="1"/>
  <c r="AB767" i="1"/>
  <c r="AC428" i="1"/>
  <c r="AC133" i="1"/>
  <c r="AB515" i="1"/>
  <c r="AB396" i="1"/>
  <c r="AB763" i="1"/>
  <c r="AC647" i="1"/>
  <c r="AC104" i="1"/>
  <c r="AB48" i="1"/>
  <c r="AC597" i="1"/>
  <c r="AB375" i="1"/>
  <c r="AC645" i="1"/>
  <c r="AB54" i="1"/>
  <c r="AC706" i="1"/>
  <c r="AC516" i="1"/>
  <c r="AC180" i="1"/>
  <c r="AC649" i="1"/>
  <c r="AC767" i="1"/>
  <c r="AC476" i="1"/>
  <c r="AB643" i="1"/>
  <c r="AC790" i="1"/>
  <c r="AC465" i="1"/>
  <c r="AC36" i="1"/>
  <c r="AB492" i="1"/>
  <c r="AC703" i="1"/>
  <c r="AB259" i="1"/>
  <c r="AC672" i="1"/>
  <c r="AC62" i="1"/>
  <c r="AB153" i="1"/>
  <c r="AC482" i="1"/>
  <c r="AB599" i="1"/>
  <c r="AC169" i="1"/>
  <c r="AC107" i="1"/>
  <c r="AC485" i="1"/>
  <c r="AB409" i="1"/>
  <c r="AC536" i="1"/>
  <c r="AB433" i="1"/>
  <c r="AB316" i="1"/>
  <c r="AB288" i="1"/>
  <c r="AC383" i="1"/>
  <c r="AC437" i="1"/>
  <c r="AB313" i="1"/>
  <c r="AC646" i="1"/>
  <c r="AB491" i="1"/>
  <c r="AC126" i="1"/>
  <c r="AB99" i="1"/>
  <c r="AB646" i="1"/>
  <c r="AB640" i="1"/>
  <c r="AC598" i="1"/>
  <c r="AC304" i="1"/>
  <c r="AC668" i="1"/>
  <c r="AB265" i="1"/>
  <c r="AC418" i="1"/>
  <c r="AB51" i="1"/>
  <c r="AB143" i="1"/>
  <c r="AC549" i="1"/>
  <c r="AB624" i="1"/>
  <c r="AB126" i="1"/>
  <c r="AB780" i="1"/>
  <c r="AC98" i="1"/>
  <c r="AB625" i="1"/>
  <c r="AC253" i="1"/>
  <c r="AB77" i="1"/>
  <c r="AC239" i="1"/>
  <c r="AC265" i="1"/>
  <c r="AC563" i="1"/>
  <c r="AB197" i="1"/>
  <c r="AB517" i="1"/>
  <c r="AC145" i="1"/>
  <c r="AC386" i="1"/>
  <c r="AC769" i="1"/>
  <c r="AC67" i="1"/>
  <c r="AB430" i="1"/>
  <c r="AC314" i="1"/>
  <c r="AC803" i="1"/>
  <c r="AB219" i="1"/>
  <c r="AB244" i="1"/>
  <c r="AB527" i="1"/>
  <c r="AC66" i="1"/>
  <c r="AC792" i="1"/>
  <c r="AC198" i="1"/>
  <c r="AB611" i="1"/>
  <c r="AC46" i="1"/>
  <c r="AC323" i="1"/>
  <c r="AB362" i="1"/>
  <c r="AC161" i="1"/>
  <c r="AB501" i="1"/>
  <c r="AC423" i="1"/>
  <c r="AB494" i="1"/>
  <c r="AC397" i="1"/>
  <c r="AC625" i="1"/>
  <c r="AC504" i="1"/>
  <c r="AB261" i="1"/>
  <c r="AB793" i="1"/>
  <c r="AC576" i="1"/>
  <c r="AB245" i="1"/>
  <c r="AB124" i="1"/>
  <c r="AC207" i="1"/>
  <c r="AC693" i="1"/>
  <c r="AB455" i="1"/>
  <c r="AC202" i="1"/>
  <c r="AC283" i="1"/>
  <c r="AC760" i="1"/>
  <c r="AB386" i="1"/>
  <c r="AB754" i="1"/>
  <c r="AC280" i="1"/>
  <c r="AB205" i="1"/>
  <c r="AC642" i="1"/>
  <c r="AC350" i="1"/>
  <c r="AC659" i="1"/>
  <c r="AC264" i="1"/>
  <c r="AC310" i="1"/>
  <c r="AB255" i="1"/>
  <c r="AC444" i="1"/>
  <c r="AC249" i="1"/>
  <c r="AB27" i="1"/>
  <c r="AB37" i="1"/>
  <c r="AB438" i="1"/>
  <c r="AB774" i="1"/>
  <c r="AC88" i="1"/>
  <c r="AB145" i="1"/>
  <c r="AC375" i="1"/>
  <c r="AC190" i="1"/>
  <c r="AB69" i="1"/>
  <c r="AC667" i="1"/>
  <c r="AC252" i="1"/>
  <c r="AC114" i="1"/>
  <c r="AB586" i="1"/>
  <c r="AC110" i="1"/>
  <c r="AC170" i="1"/>
  <c r="AC435" i="1"/>
  <c r="AC433" i="1"/>
  <c r="AB307" i="1"/>
  <c r="AC188" i="1"/>
  <c r="AC317" i="1"/>
  <c r="AC266" i="1"/>
  <c r="AB247" i="1"/>
  <c r="AB291" i="1"/>
  <c r="AC343" i="1"/>
  <c r="AC551" i="1"/>
  <c r="AB596" i="1"/>
  <c r="AB166" i="1"/>
  <c r="AB730" i="1"/>
  <c r="AB687" i="1"/>
  <c r="AB295" i="1"/>
  <c r="AC459" i="1"/>
  <c r="AB139" i="1"/>
  <c r="AC689" i="1"/>
  <c r="AB505" i="1"/>
  <c r="AB108" i="1"/>
  <c r="AC802" i="1"/>
  <c r="AB597" i="1"/>
  <c r="AC643" i="1"/>
  <c r="AC495" i="1"/>
  <c r="AB98" i="1"/>
  <c r="AB747" i="1"/>
  <c r="AB579" i="1"/>
  <c r="AB31" i="1"/>
  <c r="AC469" i="1"/>
  <c r="AB639" i="1"/>
  <c r="AC654" i="1"/>
  <c r="AC669" i="1"/>
  <c r="AC775" i="1"/>
  <c r="AC445" i="1"/>
  <c r="AB709" i="1"/>
  <c r="AC77" i="1"/>
  <c r="AB118" i="1"/>
  <c r="AC596" i="1"/>
  <c r="AB135" i="1"/>
  <c r="AC237" i="1"/>
  <c r="AC24" i="1"/>
  <c r="AB724" i="1"/>
  <c r="AB152" i="1"/>
  <c r="AC29" i="1"/>
  <c r="AC31" i="1"/>
  <c r="AC217" i="1"/>
  <c r="AC567" i="1"/>
  <c r="AB70" i="1"/>
  <c r="AC518" i="1"/>
  <c r="AC768" i="1"/>
  <c r="AC14" i="1"/>
  <c r="AC799" i="1"/>
  <c r="AC57" i="1"/>
  <c r="AB593" i="1"/>
  <c r="AC544" i="1"/>
  <c r="AC470" i="1"/>
  <c r="AC356" i="1"/>
  <c r="AB603" i="1"/>
  <c r="AB554" i="1"/>
  <c r="AC195" i="1"/>
  <c r="AB770" i="1"/>
  <c r="AC785" i="1"/>
  <c r="AC556" i="1"/>
  <c r="AC177" i="1"/>
  <c r="AC319" i="1"/>
  <c r="AC462" i="1"/>
  <c r="AC705" i="1"/>
  <c r="AB311" i="1"/>
  <c r="AC552" i="1"/>
  <c r="AC657" i="1"/>
  <c r="AB345" i="1"/>
  <c r="AC294" i="1"/>
  <c r="AC316" i="1"/>
  <c r="AB609" i="1"/>
  <c r="AC606" i="1"/>
  <c r="AB792" i="1"/>
  <c r="AC214" i="1"/>
  <c r="AB681" i="1"/>
  <c r="AC69" i="1"/>
  <c r="AC313" i="1"/>
  <c r="AB652" i="1"/>
  <c r="AC263" i="1"/>
  <c r="AB277" i="1"/>
  <c r="AC431" i="1"/>
  <c r="AC548" i="1"/>
  <c r="AC290" i="1"/>
  <c r="AB216" i="1"/>
  <c r="AC135" i="1"/>
  <c r="AC773" i="1"/>
  <c r="AB514" i="1"/>
  <c r="AB242" i="1"/>
  <c r="AC637" i="1"/>
  <c r="AC130" i="1"/>
  <c r="AB367" i="1"/>
  <c r="AB756" i="1"/>
  <c r="AC206" i="1"/>
  <c r="AC753" i="1"/>
  <c r="AC227" i="1"/>
  <c r="AC275" i="1"/>
  <c r="AB654" i="1"/>
  <c r="AB594" i="1"/>
  <c r="AB629" i="1"/>
  <c r="AB663" i="1"/>
  <c r="AB688" i="1"/>
  <c r="AB32" i="1"/>
  <c r="AB67" i="1"/>
  <c r="AB693" i="1"/>
  <c r="AC511" i="1"/>
  <c r="AB163" i="1"/>
  <c r="AB584" i="1"/>
  <c r="AC242" i="1"/>
  <c r="AC416" i="1"/>
  <c r="AB472" i="1"/>
  <c r="AC221" i="1"/>
  <c r="AB319" i="1"/>
  <c r="AB749" i="1"/>
  <c r="AC378" i="1"/>
  <c r="AB325" i="1"/>
  <c r="AB274" i="1"/>
  <c r="AB775" i="1"/>
  <c r="AC620" i="1"/>
  <c r="AB545" i="1"/>
  <c r="AB229" i="1"/>
  <c r="AB748" i="1"/>
  <c r="AC142" i="1"/>
  <c r="AB339" i="1"/>
  <c r="AB116" i="1"/>
  <c r="AB308" i="1"/>
  <c r="AB236" i="1"/>
  <c r="AB651" i="1"/>
  <c r="AC272" i="1"/>
  <c r="AC215" i="1"/>
  <c r="AB283" i="1"/>
  <c r="AB406" i="1"/>
  <c r="AC371" i="1"/>
  <c r="AC128" i="1"/>
  <c r="AC436" i="1"/>
  <c r="AC663" i="1"/>
  <c r="AB444" i="1"/>
  <c r="AC417" i="1"/>
  <c r="AB789" i="1"/>
  <c r="AB234" i="1"/>
  <c r="AC713" i="1"/>
  <c r="AC224" i="1"/>
  <c r="AB347" i="1"/>
  <c r="AC148" i="1"/>
  <c r="AC23" i="1"/>
  <c r="AC395" i="1"/>
  <c r="AC424" i="1"/>
  <c r="AC279" i="1"/>
  <c r="AB330" i="1"/>
  <c r="AB315" i="1"/>
  <c r="AC193" i="1"/>
  <c r="AC187" i="1"/>
  <c r="AB258" i="1"/>
  <c r="AC621" i="1"/>
  <c r="AB467" i="1"/>
  <c r="AB209" i="1"/>
  <c r="AC627" i="1"/>
  <c r="AB186" i="1"/>
  <c r="AB350" i="1"/>
  <c r="AC140" i="1"/>
  <c r="AB399" i="1"/>
  <c r="AC346" i="1"/>
  <c r="AB542" i="1"/>
  <c r="AC256" i="1"/>
  <c r="AB208" i="1"/>
  <c r="AC691" i="1"/>
  <c r="AC776" i="1"/>
  <c r="AB753" i="1"/>
  <c r="AB534" i="1"/>
  <c r="AB401" i="1"/>
  <c r="AC461" i="1"/>
  <c r="AC391" i="1"/>
  <c r="AB550" i="1"/>
  <c r="AC271" i="1"/>
  <c r="AC322" i="1"/>
  <c r="AB40" i="1"/>
  <c r="AC55" i="1"/>
  <c r="AB85" i="1"/>
  <c r="AB227" i="1"/>
  <c r="AB701" i="1"/>
  <c r="AB302" i="1"/>
  <c r="AB39" i="1"/>
  <c r="AB158" i="1"/>
  <c r="AC348" i="1"/>
  <c r="AB294" i="1"/>
  <c r="AB299" i="1"/>
  <c r="AB368" i="1"/>
  <c r="AC539" i="1"/>
  <c r="AC385" i="1"/>
  <c r="AC307" i="1"/>
  <c r="AC231" i="1"/>
  <c r="AB600" i="1"/>
  <c r="AB389" i="1"/>
  <c r="AB289" i="1"/>
  <c r="AB803" i="1"/>
  <c r="AB14" i="1"/>
  <c r="AB214" i="1"/>
  <c r="AB388" i="1"/>
  <c r="AB329" i="1"/>
  <c r="AC334" i="1"/>
  <c r="AC238" i="1"/>
  <c r="AC679" i="1"/>
  <c r="AC601" i="1"/>
  <c r="AC287" i="1"/>
  <c r="AC660" i="1"/>
  <c r="AC405" i="1"/>
  <c r="AB363" i="1"/>
  <c r="AB495" i="1"/>
  <c r="AC419" i="1"/>
  <c r="AC566" i="1"/>
  <c r="AC573" i="1"/>
  <c r="AC404" i="1"/>
  <c r="AC210" i="1"/>
  <c r="AC291" i="1"/>
  <c r="AB220" i="1"/>
  <c r="AC106" i="1"/>
  <c r="AC410" i="1"/>
  <c r="AC650" i="1"/>
  <c r="AC715" i="1"/>
  <c r="AB634" i="1"/>
  <c r="AB366" i="1"/>
  <c r="AC610" i="1"/>
  <c r="AB419" i="1"/>
  <c r="AB412" i="1"/>
  <c r="AB286" i="1"/>
  <c r="AC665" i="1"/>
  <c r="AB354" i="1"/>
  <c r="AC370" i="1"/>
  <c r="AB752" i="1"/>
  <c r="AB740" i="1"/>
  <c r="AB443" i="1"/>
  <c r="AC212" i="1"/>
  <c r="AB479" i="1"/>
  <c r="AB359" i="1"/>
  <c r="AB806" i="1"/>
  <c r="AC53" i="1"/>
  <c r="AC259" i="1"/>
  <c r="AB284" i="1"/>
  <c r="AC382" i="1"/>
  <c r="AB547" i="1"/>
  <c r="AB30" i="1"/>
  <c r="AC457" i="1"/>
  <c r="AB555" i="1"/>
  <c r="AB645" i="1"/>
  <c r="AB334" i="1"/>
  <c r="AB348" i="1"/>
  <c r="AB235" i="1"/>
  <c r="AB407" i="1"/>
  <c r="AC240" i="1"/>
  <c r="AC154" i="1"/>
  <c r="AB677" i="1"/>
  <c r="AB566" i="1"/>
  <c r="AC305" i="1"/>
  <c r="AB513" i="1"/>
  <c r="AB343" i="1"/>
  <c r="AB707" i="1"/>
  <c r="AC427" i="1"/>
  <c r="AB716" i="1"/>
  <c r="AB267" i="1"/>
  <c r="AB601" i="1"/>
  <c r="AB110" i="1"/>
  <c r="AB167" i="1"/>
  <c r="AB323" i="1"/>
  <c r="AC208" i="1"/>
  <c r="AB778" i="1"/>
  <c r="AB342" i="1"/>
  <c r="AC192" i="1"/>
  <c r="AB287" i="1"/>
  <c r="AC454" i="1"/>
  <c r="AC352" i="1"/>
  <c r="AB802" i="1"/>
  <c r="AB713" i="1"/>
  <c r="AB74" i="1"/>
  <c r="AB718" i="1"/>
  <c r="AB575" i="1"/>
  <c r="AB631" i="1"/>
  <c r="AB523" i="1"/>
  <c r="AB478" i="1"/>
  <c r="AB397" i="1"/>
  <c r="AB296" i="1"/>
  <c r="AC377" i="1"/>
  <c r="AC17" i="1"/>
  <c r="AB335" i="1"/>
  <c r="AC41" i="1"/>
  <c r="AC203" i="1"/>
  <c r="AB732" i="1"/>
  <c r="AC80" i="1"/>
  <c r="AB466" i="1"/>
  <c r="AB28" i="1"/>
  <c r="AB114" i="1"/>
  <c r="AB445" i="1"/>
  <c r="AB231" i="1"/>
  <c r="AB112" i="1"/>
  <c r="AC487" i="1"/>
  <c r="AB637" i="1"/>
  <c r="AB469" i="1"/>
  <c r="AC724" i="1"/>
  <c r="AB700" i="1"/>
  <c r="AC656" i="1"/>
  <c r="AB281" i="1"/>
  <c r="AB632" i="1"/>
  <c r="AB115" i="1"/>
  <c r="AB38" i="1"/>
  <c r="AC762" i="1"/>
  <c r="AB398" i="1"/>
  <c r="AC262" i="1"/>
  <c r="AC756" i="1"/>
  <c r="AB369" i="1"/>
  <c r="AC25" i="1"/>
  <c r="AB766" i="1"/>
  <c r="AB440" i="1"/>
  <c r="AC677" i="1"/>
  <c r="AB708" i="1"/>
  <c r="AB796" i="1"/>
  <c r="AB618" i="1"/>
  <c r="AB418" i="1"/>
  <c r="AB736" i="1"/>
  <c r="AC76" i="1"/>
  <c r="AC528" i="1"/>
  <c r="AC273" i="1"/>
  <c r="AB453" i="1"/>
  <c r="AB447" i="1"/>
  <c r="AB610" i="1"/>
  <c r="AB695" i="1"/>
  <c r="AC586" i="1"/>
  <c r="AB122" i="1"/>
  <c r="AB626" i="1"/>
  <c r="AC510" i="1"/>
  <c r="AC156" i="1"/>
  <c r="AB776" i="1"/>
  <c r="AC353" i="1"/>
  <c r="AC116" i="1"/>
  <c r="AC522" i="1"/>
</calcChain>
</file>

<file path=xl/comments1.xml><?xml version="1.0" encoding="utf-8"?>
<comments xmlns="http://schemas.openxmlformats.org/spreadsheetml/2006/main">
  <authors>
    <author>USER</author>
    <author>LUZ SAIDA ARIAS MENA</author>
  </authors>
  <commentList>
    <comment ref="B11" authorId="0">
      <text>
        <r>
          <rPr>
            <sz val="9"/>
            <color indexed="81"/>
            <rFont val="Tahoma"/>
            <family val="2"/>
          </rPr>
          <t xml:space="preserve">Número automático asignado sólo para las PQR que ingresan por el formulario web. Si no tiene escriba N/A.
</t>
        </r>
      </text>
    </comment>
    <comment ref="E11" authorId="1">
      <text>
        <r>
          <rPr>
            <sz val="9"/>
            <color indexed="81"/>
            <rFont val="Tahoma"/>
            <family val="2"/>
          </rPr>
          <t>C</t>
        </r>
        <r>
          <rPr>
            <sz val="8"/>
            <color indexed="81"/>
            <rFont val="Tahoma"/>
            <family val="2"/>
          </rPr>
          <t>orresponde a la fecha de recibo de la PQR.</t>
        </r>
      </text>
    </comment>
    <comment ref="H11" authorId="1">
      <text>
        <r>
          <rPr>
            <sz val="8"/>
            <color indexed="81"/>
            <rFont val="Tahoma"/>
            <family val="2"/>
          </rPr>
          <t>Ingrese la fecha en la que se dio respuesta definitiva a la PQR.</t>
        </r>
      </text>
    </comment>
    <comment ref="I11" authorId="1">
      <text>
        <r>
          <rPr>
            <sz val="8"/>
            <color indexed="81"/>
            <rFont val="Tahoma"/>
            <family val="2"/>
          </rPr>
          <t>Campo automático, No modificar.</t>
        </r>
        <r>
          <rPr>
            <sz val="9"/>
            <color indexed="81"/>
            <rFont val="Tahoma"/>
            <family val="2"/>
          </rPr>
          <t xml:space="preserve"> 
</t>
        </r>
      </text>
    </comment>
    <comment ref="J11" authorId="0">
      <text>
        <r>
          <rPr>
            <sz val="8"/>
            <color indexed="81"/>
            <rFont val="Tahoma"/>
            <family val="2"/>
          </rPr>
          <t>Indique si hubo necesidad de realizar recordatorio a la dependencia para la respuesta, y la fecha en que se realizó.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USER</author>
    <author>LUZ SAIDA ARIAS MENA</author>
  </authors>
  <commentList>
    <comment ref="B11" authorId="0">
      <text>
        <r>
          <rPr>
            <sz val="9"/>
            <color indexed="81"/>
            <rFont val="Tahoma"/>
            <family val="2"/>
          </rPr>
          <t xml:space="preserve">Número automático asignado sólo para las PQR que ingresan por el formulario web. Si no tiene escriba N/A.
</t>
        </r>
      </text>
    </comment>
    <comment ref="E11" authorId="1">
      <text>
        <r>
          <rPr>
            <sz val="9"/>
            <color indexed="81"/>
            <rFont val="Tahoma"/>
            <family val="2"/>
          </rPr>
          <t>C</t>
        </r>
        <r>
          <rPr>
            <sz val="8"/>
            <color indexed="81"/>
            <rFont val="Tahoma"/>
            <family val="2"/>
          </rPr>
          <t>orresponde a la fecha de recibo de la PQR.</t>
        </r>
      </text>
    </comment>
    <comment ref="H11" authorId="1">
      <text>
        <r>
          <rPr>
            <sz val="8"/>
            <color indexed="81"/>
            <rFont val="Tahoma"/>
            <family val="2"/>
          </rPr>
          <t>Ingrese la fecha en la que se dio respuesta definitiva a la PQR.</t>
        </r>
      </text>
    </comment>
    <comment ref="I11" authorId="1">
      <text>
        <r>
          <rPr>
            <sz val="8"/>
            <color indexed="81"/>
            <rFont val="Tahoma"/>
            <family val="2"/>
          </rPr>
          <t>Campo automático, No modificar.</t>
        </r>
        <r>
          <rPr>
            <sz val="9"/>
            <color indexed="81"/>
            <rFont val="Tahoma"/>
            <family val="2"/>
          </rPr>
          <t xml:space="preserve"> 
</t>
        </r>
      </text>
    </comment>
    <comment ref="J11" authorId="0">
      <text>
        <r>
          <rPr>
            <sz val="8"/>
            <color indexed="81"/>
            <rFont val="Tahoma"/>
            <family val="2"/>
          </rPr>
          <t>Indique si hubo necesidad de realizar recordatorio a la dependencia para la respuesta, y la fecha en que se realizó.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USER</author>
    <author>LUZ SAIDA ARIAS MENA</author>
  </authors>
  <commentList>
    <comment ref="B11" authorId="0">
      <text>
        <r>
          <rPr>
            <sz val="9"/>
            <color indexed="81"/>
            <rFont val="Tahoma"/>
            <family val="2"/>
          </rPr>
          <t xml:space="preserve">Número automático asignado sólo para las PQR que ingresan por el formulario web. Si no tiene escriba N/A.
</t>
        </r>
      </text>
    </comment>
    <comment ref="E11" authorId="1">
      <text>
        <r>
          <rPr>
            <sz val="9"/>
            <color indexed="81"/>
            <rFont val="Tahoma"/>
            <family val="2"/>
          </rPr>
          <t>C</t>
        </r>
        <r>
          <rPr>
            <sz val="8"/>
            <color indexed="81"/>
            <rFont val="Tahoma"/>
            <family val="2"/>
          </rPr>
          <t>orresponde a la fecha de recibo de la PQR.</t>
        </r>
      </text>
    </comment>
    <comment ref="H11" authorId="1">
      <text>
        <r>
          <rPr>
            <sz val="8"/>
            <color indexed="81"/>
            <rFont val="Tahoma"/>
            <family val="2"/>
          </rPr>
          <t>Ingrese la fecha en la que se dio respuesta definitiva a la PQR.</t>
        </r>
      </text>
    </comment>
    <comment ref="I11" authorId="1">
      <text>
        <r>
          <rPr>
            <sz val="8"/>
            <color indexed="81"/>
            <rFont val="Tahoma"/>
            <family val="2"/>
          </rPr>
          <t>Campo automático, No modificar.</t>
        </r>
        <r>
          <rPr>
            <sz val="9"/>
            <color indexed="81"/>
            <rFont val="Tahoma"/>
            <family val="2"/>
          </rPr>
          <t xml:space="preserve"> 
</t>
        </r>
      </text>
    </comment>
    <comment ref="K11" authorId="0">
      <text>
        <r>
          <rPr>
            <sz val="8"/>
            <color indexed="81"/>
            <rFont val="Tahoma"/>
            <family val="2"/>
          </rPr>
          <t>Indique si hubo necesidad de realizar recordatorio a la dependencia para la respuesta, y la fecha en que se realizó.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USER</author>
    <author>LUZ SAIDA ARIAS MENA</author>
  </authors>
  <commentList>
    <comment ref="B11" authorId="0">
      <text>
        <r>
          <rPr>
            <sz val="9"/>
            <color indexed="81"/>
            <rFont val="Tahoma"/>
            <family val="2"/>
          </rPr>
          <t xml:space="preserve">Número automático asignado sólo para las PQR que ingresan por el formulario web. Si no tiene escriba N/A.
</t>
        </r>
      </text>
    </comment>
    <comment ref="E11" authorId="1">
      <text>
        <r>
          <rPr>
            <sz val="9"/>
            <color indexed="81"/>
            <rFont val="Tahoma"/>
            <family val="2"/>
          </rPr>
          <t>C</t>
        </r>
        <r>
          <rPr>
            <sz val="8"/>
            <color indexed="81"/>
            <rFont val="Tahoma"/>
            <family val="2"/>
          </rPr>
          <t>orresponde a la fecha de recibo de la PQR.</t>
        </r>
      </text>
    </comment>
    <comment ref="H11" authorId="1">
      <text>
        <r>
          <rPr>
            <sz val="8"/>
            <color indexed="81"/>
            <rFont val="Tahoma"/>
            <family val="2"/>
          </rPr>
          <t>Ingrese la fecha en la que se dio respuesta definitiva a la PQR.</t>
        </r>
      </text>
    </comment>
    <comment ref="I11" authorId="1">
      <text>
        <r>
          <rPr>
            <sz val="8"/>
            <color indexed="81"/>
            <rFont val="Tahoma"/>
            <family val="2"/>
          </rPr>
          <t>Campo automático, No modificar.</t>
        </r>
        <r>
          <rPr>
            <sz val="9"/>
            <color indexed="81"/>
            <rFont val="Tahoma"/>
            <family val="2"/>
          </rPr>
          <t xml:space="preserve"> 
</t>
        </r>
      </text>
    </comment>
    <comment ref="J11" authorId="0">
      <text>
        <r>
          <rPr>
            <sz val="8"/>
            <color indexed="81"/>
            <rFont val="Tahoma"/>
            <family val="2"/>
          </rPr>
          <t>Indique si hubo necesidad de realizar recordatorio a la dependencia para la respuesta, y la fecha en que se realizó.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USER</author>
    <author>LUZ SAIDA ARIAS MENA</author>
  </authors>
  <commentList>
    <comment ref="B11" authorId="0">
      <text>
        <r>
          <rPr>
            <sz val="9"/>
            <color indexed="81"/>
            <rFont val="Tahoma"/>
            <family val="2"/>
          </rPr>
          <t xml:space="preserve">Número automático asignado sólo para las PQR que ingresan por el formulario web. Si no tiene escriba N/A.
</t>
        </r>
      </text>
    </comment>
    <comment ref="E11" authorId="1">
      <text>
        <r>
          <rPr>
            <sz val="9"/>
            <color indexed="81"/>
            <rFont val="Tahoma"/>
            <family val="2"/>
          </rPr>
          <t>C</t>
        </r>
        <r>
          <rPr>
            <sz val="8"/>
            <color indexed="81"/>
            <rFont val="Tahoma"/>
            <family val="2"/>
          </rPr>
          <t>orresponde a la fecha de recibo de la PQR.</t>
        </r>
      </text>
    </comment>
    <comment ref="H11" authorId="1">
      <text>
        <r>
          <rPr>
            <sz val="8"/>
            <color indexed="81"/>
            <rFont val="Tahoma"/>
            <family val="2"/>
          </rPr>
          <t>Ingrese la fecha en la que se dio respuesta definitiva a la PQR.</t>
        </r>
      </text>
    </comment>
    <comment ref="I11" authorId="1">
      <text>
        <r>
          <rPr>
            <sz val="8"/>
            <color indexed="81"/>
            <rFont val="Tahoma"/>
            <family val="2"/>
          </rPr>
          <t>Campo automático, No modificar.</t>
        </r>
        <r>
          <rPr>
            <sz val="9"/>
            <color indexed="81"/>
            <rFont val="Tahoma"/>
            <family val="2"/>
          </rPr>
          <t xml:space="preserve"> 
</t>
        </r>
      </text>
    </comment>
    <comment ref="J11" authorId="0">
      <text>
        <r>
          <rPr>
            <sz val="8"/>
            <color indexed="81"/>
            <rFont val="Tahoma"/>
            <family val="2"/>
          </rPr>
          <t>Indique si hubo necesidad de realizar recordatorio a la dependencia para la respuesta, y la fecha en que se realizó.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USER</author>
    <author>LUZ SAIDA ARIAS MENA</author>
  </authors>
  <commentList>
    <comment ref="B11" authorId="0">
      <text>
        <r>
          <rPr>
            <sz val="9"/>
            <color indexed="81"/>
            <rFont val="Tahoma"/>
            <family val="2"/>
          </rPr>
          <t xml:space="preserve">Número automático asignado sólo para las PQR que ingresan por el formulario web. Si no tiene escriba N/A.
</t>
        </r>
      </text>
    </comment>
    <comment ref="E11" authorId="1">
      <text>
        <r>
          <rPr>
            <sz val="9"/>
            <color indexed="81"/>
            <rFont val="Tahoma"/>
            <family val="2"/>
          </rPr>
          <t>C</t>
        </r>
        <r>
          <rPr>
            <sz val="8"/>
            <color indexed="81"/>
            <rFont val="Tahoma"/>
            <family val="2"/>
          </rPr>
          <t>orresponde a la fecha de recibo de la PQR.</t>
        </r>
      </text>
    </comment>
    <comment ref="H11" authorId="1">
      <text>
        <r>
          <rPr>
            <sz val="8"/>
            <color indexed="81"/>
            <rFont val="Tahoma"/>
            <family val="2"/>
          </rPr>
          <t>Ingrese la fecha en la que se dio respuesta definitiva a la PQR.</t>
        </r>
      </text>
    </comment>
    <comment ref="I11" authorId="1">
      <text>
        <r>
          <rPr>
            <sz val="8"/>
            <color indexed="81"/>
            <rFont val="Tahoma"/>
            <family val="2"/>
          </rPr>
          <t>Campo automático, No modificar.</t>
        </r>
        <r>
          <rPr>
            <sz val="9"/>
            <color indexed="81"/>
            <rFont val="Tahoma"/>
            <family val="2"/>
          </rPr>
          <t xml:space="preserve"> 
</t>
        </r>
      </text>
    </comment>
    <comment ref="J11" authorId="0">
      <text>
        <r>
          <rPr>
            <sz val="8"/>
            <color indexed="81"/>
            <rFont val="Tahoma"/>
            <family val="2"/>
          </rPr>
          <t>Indique si hubo necesidad de realizar recordatorio a la dependencia para la respuesta, y la fecha en que se realizó.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<sst xmlns="http://schemas.openxmlformats.org/spreadsheetml/2006/main" count="12357" uniqueCount="159">
  <si>
    <t>Estado</t>
  </si>
  <si>
    <t>Prioridad</t>
  </si>
  <si>
    <t>Asignado a:</t>
  </si>
  <si>
    <t>Abierto el día</t>
  </si>
  <si>
    <t>Alta</t>
  </si>
  <si>
    <t>Baja</t>
  </si>
  <si>
    <t>Media</t>
  </si>
  <si>
    <t>Tickets</t>
  </si>
  <si>
    <t>Abierto</t>
  </si>
  <si>
    <t>Urgente</t>
  </si>
  <si>
    <t>Cantidad de días abierto</t>
  </si>
  <si>
    <t>Fecha de Resolución</t>
  </si>
  <si>
    <t>Cantidad</t>
  </si>
  <si>
    <t># Tickets abiertos</t>
  </si>
  <si>
    <t>#</t>
  </si>
  <si>
    <t>Jer. Inv</t>
  </si>
  <si>
    <t>Resumen</t>
  </si>
  <si>
    <t>Contador</t>
  </si>
  <si>
    <t># ord.</t>
  </si>
  <si>
    <t>Dias ab.</t>
  </si>
  <si>
    <t>Dias ab. Ordenado</t>
  </si>
  <si>
    <t>N°</t>
  </si>
  <si>
    <t>Nombre</t>
  </si>
  <si>
    <t>Nombre ordenado</t>
  </si>
  <si>
    <t xml:space="preserve">Forma de Presentación </t>
  </si>
  <si>
    <t>Punto de Recepción y Atención:</t>
  </si>
  <si>
    <t>Período Reportado (mes/ año)</t>
  </si>
  <si>
    <t>REGISTRO Y CONTROL DE INCIDENCIAS - PETICIONES, QUEJAS, RECLAMOS, SUGERENCIAS, DENUNCIAS Y SOLICITUDES DE INFORMACIÓN 
QUE INGRESEN A TRAVÉS DE LOS PUNTOS DE INFORMACIÓN Y ATENCIÓN AL CIUDADANO - PIAC</t>
  </si>
  <si>
    <t xml:space="preserve">Número de Radicado de la PQR </t>
  </si>
  <si>
    <t>ITEM</t>
  </si>
  <si>
    <t xml:space="preserve">Carácter de la Petición </t>
  </si>
  <si>
    <t>Clasificación Usuario o peticionario</t>
  </si>
  <si>
    <t>telefónica</t>
  </si>
  <si>
    <t>buzón</t>
  </si>
  <si>
    <t>e-mail</t>
  </si>
  <si>
    <t>chat</t>
  </si>
  <si>
    <t>formulario web</t>
  </si>
  <si>
    <t>personal</t>
  </si>
  <si>
    <t>invitación</t>
  </si>
  <si>
    <t>petición</t>
  </si>
  <si>
    <t>queja</t>
  </si>
  <si>
    <t>reclamo</t>
  </si>
  <si>
    <t>sugerencia</t>
  </si>
  <si>
    <t>felicitación</t>
  </si>
  <si>
    <t>Sol. Información</t>
  </si>
  <si>
    <t>Tipo de solicitud</t>
  </si>
  <si>
    <t>docente</t>
  </si>
  <si>
    <t>administrativo</t>
  </si>
  <si>
    <t>contratista</t>
  </si>
  <si>
    <t>usuario externo</t>
  </si>
  <si>
    <t>egresado</t>
  </si>
  <si>
    <t>estudiante</t>
  </si>
  <si>
    <t>Académico</t>
  </si>
  <si>
    <t>Administrativo</t>
  </si>
  <si>
    <t>ANÓNIMO</t>
  </si>
  <si>
    <t>Diseño y elaboración: MSorayaGonzález Vargas- mayo 2020</t>
  </si>
  <si>
    <t>SI</t>
  </si>
  <si>
    <t>NO</t>
  </si>
  <si>
    <t xml:space="preserve">Insistencia 
SI/NO FECHA </t>
  </si>
  <si>
    <t>Soporte Normativo: Acuerdo Superior No. 003 de 2011</t>
  </si>
  <si>
    <t>OFICINA</t>
  </si>
  <si>
    <t>Acreditación</t>
  </si>
  <si>
    <t>Admisiones</t>
  </si>
  <si>
    <t>Almacén</t>
  </si>
  <si>
    <t>Archivo</t>
  </si>
  <si>
    <t>Asuntos Docentes</t>
  </si>
  <si>
    <t>Ayudas Educativas</t>
  </si>
  <si>
    <t>Biblioteca</t>
  </si>
  <si>
    <t>Bienestar Universitario</t>
  </si>
  <si>
    <t>Control Interno</t>
  </si>
  <si>
    <t>Control Interno Disciplinario</t>
  </si>
  <si>
    <t>Contabilidad</t>
  </si>
  <si>
    <t>Dirección de Currículo</t>
  </si>
  <si>
    <t>Gestión Ambiental</t>
  </si>
  <si>
    <t>IALL</t>
  </si>
  <si>
    <t>IDEAD</t>
  </si>
  <si>
    <t>IIOC</t>
  </si>
  <si>
    <t>Internacionalización</t>
  </si>
  <si>
    <t>Jurídica</t>
  </si>
  <si>
    <t>Presupuesto</t>
  </si>
  <si>
    <t>Planeación</t>
  </si>
  <si>
    <t>Rectoría</t>
  </si>
  <si>
    <t>Salud Ocupacional</t>
  </si>
  <si>
    <t>Servicios Administrativos</t>
  </si>
  <si>
    <t>Servicios Generales</t>
  </si>
  <si>
    <t>Secretaría General</t>
  </si>
  <si>
    <t>Sistemas</t>
  </si>
  <si>
    <t>Tesorería</t>
  </si>
  <si>
    <t>Vicerrectoría Académica</t>
  </si>
  <si>
    <t>Vicerrectoría de Recursos</t>
  </si>
  <si>
    <t>Comunicaciones</t>
  </si>
  <si>
    <t>Facultad CARN</t>
  </si>
  <si>
    <t>Facultad CBeI</t>
  </si>
  <si>
    <t>Facultad CHyE</t>
  </si>
  <si>
    <t>Facultad C.Salud</t>
  </si>
  <si>
    <t>Facultad C.Económicas</t>
  </si>
  <si>
    <t>PROCESO DE GESTION DOCUMENTAL</t>
  </si>
  <si>
    <r>
      <rPr>
        <b/>
        <i/>
        <sz val="10"/>
        <rFont val="Arial"/>
        <family val="2"/>
      </rPr>
      <t>Código</t>
    </r>
    <r>
      <rPr>
        <i/>
        <sz val="10"/>
        <rFont val="Arial"/>
        <family val="2"/>
      </rPr>
      <t>: FO-GDO-03</t>
    </r>
  </si>
  <si>
    <r>
      <rPr>
        <b/>
        <i/>
        <sz val="10"/>
        <rFont val="Arial"/>
        <family val="2"/>
      </rPr>
      <t xml:space="preserve">Versiòn: </t>
    </r>
    <r>
      <rPr>
        <i/>
        <sz val="10"/>
        <rFont val="Arial"/>
        <family val="2"/>
      </rPr>
      <t>01</t>
    </r>
  </si>
  <si>
    <r>
      <t xml:space="preserve">Fecha de aprobación: </t>
    </r>
    <r>
      <rPr>
        <i/>
        <sz val="10"/>
        <rFont val="Arial"/>
        <family val="2"/>
      </rPr>
      <t>11 de junio de 2020</t>
    </r>
  </si>
  <si>
    <t xml:space="preserve">Pàgina 1 de 1 </t>
  </si>
  <si>
    <t>SISTEMA DE PQRSD Y DE ATENCIÓN AL CIUDADANO</t>
  </si>
  <si>
    <t xml:space="preserve">Coord. Posgrados </t>
  </si>
  <si>
    <t>Área Administrativa</t>
  </si>
  <si>
    <t>Área Académica</t>
  </si>
  <si>
    <t>PIAC</t>
  </si>
  <si>
    <t>Admón. de Empresas</t>
  </si>
  <si>
    <t>Biología</t>
  </si>
  <si>
    <t>Contaduría Pública</t>
  </si>
  <si>
    <t xml:space="preserve">Economía </t>
  </si>
  <si>
    <t xml:space="preserve">Enfermería </t>
  </si>
  <si>
    <t xml:space="preserve">Ing. Agroindustrial </t>
  </si>
  <si>
    <t>Ing.. Agronómica</t>
  </si>
  <si>
    <t>Ing. Electrónica</t>
  </si>
  <si>
    <t>Ing. Sistemas</t>
  </si>
  <si>
    <t>MVZ</t>
  </si>
  <si>
    <t xml:space="preserve">Mercadeo </t>
  </si>
  <si>
    <t xml:space="preserve">Educación Infantil </t>
  </si>
  <si>
    <t>Matemáticas y Física</t>
  </si>
  <si>
    <t>Educación Campesina y Rural</t>
  </si>
  <si>
    <t>Educación Física y Deporte.</t>
  </si>
  <si>
    <t>Esp. Gestión Ambiental</t>
  </si>
  <si>
    <t>Esp. Ing. De Software</t>
  </si>
  <si>
    <t xml:space="preserve">Esp. Instrumentación y Control </t>
  </si>
  <si>
    <t>Esp. Salud Famililar</t>
  </si>
  <si>
    <t>Esp. Admón. En Salud</t>
  </si>
  <si>
    <t>Esp. Epidemiología</t>
  </si>
  <si>
    <t xml:space="preserve">Esp. Finanzas </t>
  </si>
  <si>
    <t>Esp. SST</t>
  </si>
  <si>
    <t xml:space="preserve">Esp. Prod. Agrícola Tropical Sostenible </t>
  </si>
  <si>
    <t>Esp. Acción Motriz</t>
  </si>
  <si>
    <t>Esp. Acuicultura</t>
  </si>
  <si>
    <t xml:space="preserve">Esp. Gestión de Proyectos </t>
  </si>
  <si>
    <t>Esp. Sanidad Animal</t>
  </si>
  <si>
    <t>M. Acuicultura</t>
  </si>
  <si>
    <t>M. Gestión Ambiental S.</t>
  </si>
  <si>
    <t>M. Sistemas Sostenibles Salud P. Animal</t>
  </si>
  <si>
    <t xml:space="preserve">M. Epidemiología </t>
  </si>
  <si>
    <t>M. Estudios Desarrollo Local</t>
  </si>
  <si>
    <t xml:space="preserve">M. Adm. Negocios </t>
  </si>
  <si>
    <t xml:space="preserve">M. Educación </t>
  </si>
  <si>
    <t>Esp. Admón. Negocios</t>
  </si>
  <si>
    <t>Resuelto</t>
  </si>
  <si>
    <t>N/A</t>
  </si>
  <si>
    <t>Proyección Social</t>
  </si>
  <si>
    <t>Consejo Superior Universitario</t>
  </si>
  <si>
    <t>Consejo Académico</t>
  </si>
  <si>
    <t>sistemas</t>
  </si>
  <si>
    <t>SIG</t>
  </si>
  <si>
    <t>Centro de Idiomas</t>
  </si>
  <si>
    <t>Posgrados</t>
  </si>
  <si>
    <t>JULIO de 2020</t>
  </si>
  <si>
    <t>alejandrobernal095@gmail.com</t>
  </si>
  <si>
    <t>ingrid.humoa.bastidas@unillanos.edu.co</t>
  </si>
  <si>
    <t>AGOSTO de 2020</t>
  </si>
  <si>
    <t>SEPTIEMBRE de 2020</t>
  </si>
  <si>
    <t>OCTUBRE de 2020</t>
  </si>
  <si>
    <t>DICIEMBRE de 2020</t>
  </si>
  <si>
    <t>NOVIEMBRE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</si>
</sst>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0287D0"/>
      <name val="Calibri"/>
      <family val="2"/>
      <scheme val="minor"/>
    </font>
    <font>
      <sz val="10"/>
      <color theme="1"/>
      <name val="Times New Roman"/>
      <family val="1"/>
    </font>
    <font>
      <b/>
      <i/>
      <sz val="10"/>
      <name val="Arial"/>
      <family val="2"/>
    </font>
    <font>
      <i/>
      <sz val="10"/>
      <name val="Arial"/>
      <family val="2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sz val="9"/>
      <color indexed="81"/>
      <name val="Tahoma"/>
      <family val="2"/>
    </font>
    <font>
      <sz val="8"/>
      <color indexed="81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22"/>
      <color theme="1"/>
      <name val="Arial"/>
      <family val="2"/>
    </font>
    <font>
      <sz val="9"/>
      <name val="Calibri"/>
      <family val="2"/>
      <scheme val="minor"/>
    </font>
    <font>
      <sz val="11"/>
      <color theme="1"/>
      <name val="Times New Roman"/>
      <family val="1"/>
    </font>
    <font>
      <sz val="11"/>
      <color rgb="FF333333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Arial"/>
      <family val="2"/>
    </font>
    <font>
      <sz val="10"/>
      <color rgb="FF333333"/>
      <name val="Times New Roman"/>
      <family val="1"/>
    </font>
    <font>
      <sz val="11"/>
      <color rgb="FF333333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CAEFFF"/>
        <bgColor indexed="64"/>
      </patternFill>
    </fill>
    <fill>
      <patternFill patternType="solid">
        <fgColor rgb="FFF5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5" fillId="0" borderId="0"/>
  </cellStyleXfs>
  <cellXfs count="16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164" fontId="3" fillId="0" borderId="0" xfId="0" applyNumberFormat="1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2" xfId="0" applyFont="1" applyBorder="1"/>
    <xf numFmtId="0" fontId="1" fillId="3" borderId="2" xfId="0" applyFont="1" applyFill="1" applyBorder="1" applyAlignment="1">
      <alignment horizontal="center"/>
    </xf>
    <xf numFmtId="0" fontId="5" fillId="0" borderId="2" xfId="0" applyFont="1" applyFill="1" applyBorder="1"/>
    <xf numFmtId="0" fontId="3" fillId="0" borderId="2" xfId="0" applyFont="1" applyFill="1" applyBorder="1"/>
    <xf numFmtId="0" fontId="4" fillId="2" borderId="8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0" borderId="0" xfId="0" applyFont="1" applyBorder="1"/>
    <xf numFmtId="0" fontId="11" fillId="0" borderId="0" xfId="0" applyFont="1" applyBorder="1" applyAlignment="1"/>
    <xf numFmtId="0" fontId="4" fillId="2" borderId="8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wrapText="1"/>
    </xf>
    <xf numFmtId="164" fontId="15" fillId="0" borderId="2" xfId="0" applyNumberFormat="1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4" fillId="0" borderId="0" xfId="0" applyFont="1" applyBorder="1" applyAlignment="1">
      <alignment horizontal="left" vertical="center"/>
    </xf>
    <xf numFmtId="0" fontId="16" fillId="6" borderId="13" xfId="0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left" vertical="center" wrapText="1" indent="1"/>
    </xf>
    <xf numFmtId="0" fontId="17" fillId="0" borderId="15" xfId="0" applyFont="1" applyBorder="1" applyAlignment="1">
      <alignment horizontal="left" vertical="center" wrapText="1" indent="2"/>
    </xf>
    <xf numFmtId="0" fontId="16" fillId="6" borderId="16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164" fontId="3" fillId="0" borderId="0" xfId="0" applyNumberFormat="1" applyFont="1" applyBorder="1" applyAlignment="1">
      <alignment horizontal="center"/>
    </xf>
    <xf numFmtId="0" fontId="20" fillId="5" borderId="2" xfId="0" applyFont="1" applyFill="1" applyBorder="1" applyAlignment="1">
      <alignment horizontal="center" vertical="center" wrapText="1"/>
    </xf>
    <xf numFmtId="0" fontId="16" fillId="6" borderId="0" xfId="0" applyFont="1" applyFill="1" applyBorder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0" fontId="0" fillId="4" borderId="2" xfId="0" applyFont="1" applyFill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164" fontId="15" fillId="4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15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/>
    <xf numFmtId="0" fontId="22" fillId="0" borderId="0" xfId="0" applyFont="1"/>
    <xf numFmtId="0" fontId="0" fillId="0" borderId="8" xfId="0" applyFont="1" applyBorder="1"/>
    <xf numFmtId="0" fontId="22" fillId="0" borderId="2" xfId="0" applyFont="1" applyBorder="1"/>
    <xf numFmtId="0" fontId="5" fillId="0" borderId="8" xfId="0" applyFont="1" applyFill="1" applyBorder="1"/>
    <xf numFmtId="0" fontId="1" fillId="4" borderId="2" xfId="0" applyFont="1" applyFill="1" applyBorder="1"/>
    <xf numFmtId="0" fontId="15" fillId="0" borderId="2" xfId="0" applyFont="1" applyFill="1" applyBorder="1"/>
    <xf numFmtId="0" fontId="23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14" fontId="15" fillId="0" borderId="2" xfId="0" applyNumberFormat="1" applyFont="1" applyBorder="1" applyAlignment="1">
      <alignment horizontal="center" wrapText="1"/>
    </xf>
    <xf numFmtId="164" fontId="0" fillId="0" borderId="0" xfId="0" applyNumberFormat="1" applyFont="1" applyAlignment="1">
      <alignment horizontal="center" wrapText="1"/>
    </xf>
    <xf numFmtId="14" fontId="15" fillId="4" borderId="2" xfId="0" applyNumberFormat="1" applyFont="1" applyFill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0" fillId="0" borderId="2" xfId="0" applyFont="1" applyBorder="1" applyAlignment="1">
      <alignment wrapText="1"/>
    </xf>
    <xf numFmtId="14" fontId="15" fillId="0" borderId="2" xfId="0" applyNumberFormat="1" applyFont="1" applyBorder="1" applyAlignment="1">
      <alignment horizontal="center" vertical="center" wrapText="1"/>
    </xf>
    <xf numFmtId="164" fontId="0" fillId="0" borderId="0" xfId="0" applyNumberFormat="1" applyFont="1" applyAlignment="1">
      <alignment horizontal="center" vertical="center" wrapText="1"/>
    </xf>
    <xf numFmtId="14" fontId="15" fillId="4" borderId="2" xfId="0" applyNumberFormat="1" applyFont="1" applyFill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/>
    </xf>
    <xf numFmtId="0" fontId="24" fillId="3" borderId="2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5" fillId="0" borderId="2" xfId="0" applyFont="1" applyBorder="1"/>
    <xf numFmtId="0" fontId="1" fillId="0" borderId="2" xfId="0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/>
    <xf numFmtId="0" fontId="1" fillId="0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/>
    </xf>
    <xf numFmtId="164" fontId="15" fillId="4" borderId="3" xfId="0" applyNumberFormat="1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14" fontId="15" fillId="4" borderId="2" xfId="0" applyNumberFormat="1" applyFont="1" applyFill="1" applyBorder="1" applyAlignment="1">
      <alignment horizontal="center" vertical="center"/>
    </xf>
    <xf numFmtId="0" fontId="1" fillId="0" borderId="3" xfId="0" applyFont="1" applyBorder="1"/>
    <xf numFmtId="0" fontId="5" fillId="0" borderId="3" xfId="0" applyFont="1" applyFill="1" applyBorder="1"/>
    <xf numFmtId="14" fontId="15" fillId="4" borderId="3" xfId="0" applyNumberFormat="1" applyFont="1" applyFill="1" applyBorder="1" applyAlignment="1">
      <alignment horizontal="center" vertical="center"/>
    </xf>
    <xf numFmtId="0" fontId="26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vertical="center" wrapText="1"/>
    </xf>
    <xf numFmtId="164" fontId="9" fillId="4" borderId="2" xfId="0" applyNumberFormat="1" applyFont="1" applyFill="1" applyBorder="1" applyAlignment="1">
      <alignment horizontal="center"/>
    </xf>
    <xf numFmtId="0" fontId="1" fillId="0" borderId="0" xfId="0" applyFont="1"/>
    <xf numFmtId="0" fontId="5" fillId="4" borderId="2" xfId="0" applyFont="1" applyFill="1" applyBorder="1"/>
    <xf numFmtId="0" fontId="0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5" fillId="4" borderId="2" xfId="0" applyFont="1" applyFill="1" applyBorder="1" applyAlignment="1">
      <alignment vertical="center" wrapText="1"/>
    </xf>
    <xf numFmtId="164" fontId="5" fillId="4" borderId="2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14" fontId="15" fillId="4" borderId="2" xfId="0" applyNumberFormat="1" applyFont="1" applyFill="1" applyBorder="1" applyAlignment="1">
      <alignment horizontal="center"/>
    </xf>
    <xf numFmtId="0" fontId="9" fillId="5" borderId="5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7" fillId="0" borderId="8" xfId="0" applyFont="1" applyFill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wrapText="1"/>
    </xf>
    <xf numFmtId="0" fontId="0" fillId="0" borderId="11" xfId="0" applyFont="1" applyBorder="1" applyAlignment="1">
      <alignment horizontal="center" wrapText="1"/>
    </xf>
    <xf numFmtId="0" fontId="11" fillId="0" borderId="2" xfId="0" applyFont="1" applyBorder="1" applyAlignment="1">
      <alignment horizontal="left"/>
    </xf>
    <xf numFmtId="0" fontId="0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left" wrapText="1"/>
    </xf>
    <xf numFmtId="0" fontId="14" fillId="0" borderId="11" xfId="0" applyFont="1" applyBorder="1" applyAlignment="1">
      <alignment horizontal="left" wrapText="1"/>
    </xf>
    <xf numFmtId="0" fontId="14" fillId="0" borderId="9" xfId="0" applyFont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2" fillId="0" borderId="2" xfId="0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14" fontId="15" fillId="0" borderId="2" xfId="0" applyNumberFormat="1" applyFont="1" applyFill="1" applyBorder="1" applyAlignment="1">
      <alignment horizontal="center"/>
    </xf>
    <xf numFmtId="164" fontId="15" fillId="0" borderId="2" xfId="0" applyNumberFormat="1" applyFont="1" applyFill="1" applyBorder="1" applyAlignment="1">
      <alignment horizontal="center"/>
    </xf>
    <xf numFmtId="0" fontId="0" fillId="0" borderId="2" xfId="0" applyFont="1" applyFill="1" applyBorder="1"/>
    <xf numFmtId="14" fontId="0" fillId="0" borderId="2" xfId="0" applyNumberFormat="1" applyFont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1" fontId="0" fillId="0" borderId="2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vertical="center"/>
    </xf>
    <xf numFmtId="164" fontId="0" fillId="4" borderId="2" xfId="0" applyNumberFormat="1" applyFont="1" applyFill="1" applyBorder="1" applyAlignment="1">
      <alignment horizontal="center"/>
    </xf>
    <xf numFmtId="14" fontId="0" fillId="4" borderId="2" xfId="0" applyNumberFormat="1" applyFont="1" applyFill="1" applyBorder="1" applyAlignment="1">
      <alignment horizontal="center"/>
    </xf>
    <xf numFmtId="164" fontId="0" fillId="0" borderId="2" xfId="0" applyNumberFormat="1" applyFont="1" applyFill="1" applyBorder="1" applyAlignment="1">
      <alignment horizontal="center"/>
    </xf>
    <xf numFmtId="14" fontId="0" fillId="0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wrapText="1"/>
    </xf>
    <xf numFmtId="0" fontId="10" fillId="0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1053"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0000"/>
      <color rgb="FF03A9F3"/>
      <color rgb="FFF5F2F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38103</xdr:colOff>
      <xdr:row>0</xdr:row>
      <xdr:rowOff>0</xdr:rowOff>
    </xdr:from>
    <xdr:to>
      <xdr:col>2</xdr:col>
      <xdr:colOff>1104901</xdr:colOff>
      <xdr:row>1</xdr:row>
      <xdr:rowOff>477611</xdr:rowOff>
    </xdr:to>
    <xdr:pic>
      <xdr:nvPicPr>
        <xdr:cNvPr id="7" name="1 Imagen" descr="Descripción: C:\Users\CESAR.LADINO\Downloads\Logo Unillanos2019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3" y="0"/>
          <a:ext cx="2190748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38103</xdr:colOff>
      <xdr:row>0</xdr:row>
      <xdr:rowOff>0</xdr:rowOff>
    </xdr:from>
    <xdr:to>
      <xdr:col>3</xdr:col>
      <xdr:colOff>1</xdr:colOff>
      <xdr:row>1</xdr:row>
      <xdr:rowOff>477611</xdr:rowOff>
    </xdr:to>
    <xdr:pic>
      <xdr:nvPicPr>
        <xdr:cNvPr id="2" name="1 Imagen" descr="Descripción: C:\Users\CESAR.LADINO\Downloads\Logo Unillanos2019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3" y="0"/>
          <a:ext cx="2190748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38103</xdr:colOff>
      <xdr:row>0</xdr:row>
      <xdr:rowOff>0</xdr:rowOff>
    </xdr:from>
    <xdr:to>
      <xdr:col>3</xdr:col>
      <xdr:colOff>1</xdr:colOff>
      <xdr:row>1</xdr:row>
      <xdr:rowOff>477611</xdr:rowOff>
    </xdr:to>
    <xdr:pic>
      <xdr:nvPicPr>
        <xdr:cNvPr id="2" name="1 Imagen" descr="Descripción: C:\Users\CESAR.LADINO\Downloads\Logo Unillanos2019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3" y="0"/>
          <a:ext cx="2190748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38103</xdr:colOff>
      <xdr:row>0</xdr:row>
      <xdr:rowOff>0</xdr:rowOff>
    </xdr:from>
    <xdr:to>
      <xdr:col>3</xdr:col>
      <xdr:colOff>1</xdr:colOff>
      <xdr:row>1</xdr:row>
      <xdr:rowOff>477611</xdr:rowOff>
    </xdr:to>
    <xdr:pic>
      <xdr:nvPicPr>
        <xdr:cNvPr id="2" name="1 Imagen" descr="Descripción: C:\Users\CESAR.LADINO\Downloads\Logo Unillanos2019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3" y="0"/>
          <a:ext cx="2190748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38103</xdr:colOff>
      <xdr:row>0</xdr:row>
      <xdr:rowOff>0</xdr:rowOff>
    </xdr:from>
    <xdr:to>
      <xdr:col>3</xdr:col>
      <xdr:colOff>1</xdr:colOff>
      <xdr:row>1</xdr:row>
      <xdr:rowOff>477611</xdr:rowOff>
    </xdr:to>
    <xdr:pic>
      <xdr:nvPicPr>
        <xdr:cNvPr id="2" name="1 Imagen" descr="Descripción: C:\Users\CESAR.LADINO\Downloads\Logo Unillanos2019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3" y="0"/>
          <a:ext cx="2190748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38103</xdr:colOff>
      <xdr:row>0</xdr:row>
      <xdr:rowOff>0</xdr:rowOff>
    </xdr:from>
    <xdr:to>
      <xdr:col>3</xdr:col>
      <xdr:colOff>1</xdr:colOff>
      <xdr:row>1</xdr:row>
      <xdr:rowOff>477611</xdr:rowOff>
    </xdr:to>
    <xdr:pic>
      <xdr:nvPicPr>
        <xdr:cNvPr id="2" name="1 Imagen" descr="Descripción: C:\Users\CESAR.LADINO\Downloads\Logo Unillanos2019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3" y="0"/>
          <a:ext cx="2190748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Z.ARIAS/Downloads/PLANILLA%20REGISTRO%20DE%20INCIDENCIAS%20PQR%20JUL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Z.ARIAS/Downloads/PLANILLA%20REGISTRO%20DE%20INCIDENCIAS%20PQR%20AGOST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PLANILLA%20REGISTRO%20DE%20INCIDENCIAS%20PQR%20AGOSTO%20ACTUALIZAD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PLANILLA%20REGISTRO%20DE%20INCIDENCIAS%20PQR%20%20SEPTIEMBRE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PLANILLA%20REGISTRO%20DE%20INCIDENCIAS%20PQR%20%20OCTUBRE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PLANILLA%20REGISTRO%20DE%20INCIDENCIAS%20PQR%20NOVIEMBRE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PLANILLA%20REGISTRO%20DE%20INCIDENCIAS%20PQR%20%20PIAC%20BARCELONA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istro"/>
      <sheetName val="Hoja1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istro"/>
      <sheetName val="Hoja1"/>
      <sheetName val="Hoja2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istro"/>
      <sheetName val="Hoja1"/>
      <sheetName val="ESTADISTICA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istro"/>
      <sheetName val="Hoja1"/>
      <sheetName val="Hoja2"/>
      <sheetName val="Hoja3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istro"/>
      <sheetName val="Hoja1"/>
      <sheetName val="ESTADISTICA"/>
      <sheetName val="Hoja2"/>
      <sheetName val="Hoja3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istro"/>
      <sheetName val="Hoja1"/>
      <sheetName val="ESTADISTICA"/>
      <sheetName val="Hoja2"/>
    </sheetNames>
    <sheetDataSet>
      <sheetData sheetId="0"/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istro"/>
      <sheetName val="Hoja1"/>
      <sheetName val="ESTADISTICA"/>
      <sheetName val="Hoja2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 filterMode="1"/>
  <dimension ref="A1:AN807"/>
  <sheetViews>
    <sheetView showGridLines="0" zoomScale="70" zoomScaleNormal="70" workbookViewId="0">
      <selection activeCell="D2" sqref="D2:AN2"/>
    </sheetView>
  </sheetViews>
  <sheetFormatPr baseColWidth="10" defaultRowHeight="15" x14ac:dyDescent="0.25"/>
  <cols>
    <col min="1" max="1" width="5.28515625" style="1" customWidth="1"/>
    <col min="2" max="2" width="11.5703125" style="1" customWidth="1"/>
    <col min="3" max="3" width="17.42578125" style="1" customWidth="1"/>
    <col min="4" max="4" width="18" style="1" customWidth="1"/>
    <col min="5" max="5" width="16.7109375" style="13" customWidth="1"/>
    <col min="6" max="6" width="15.7109375" style="13" customWidth="1"/>
    <col min="7" max="7" width="16" style="1" customWidth="1"/>
    <col min="8" max="8" width="13" style="13" customWidth="1"/>
    <col min="9" max="9" width="10.85546875" style="3" customWidth="1"/>
    <col min="10" max="10" width="6.7109375" style="3" customWidth="1"/>
    <col min="11" max="11" width="10.85546875" style="3" customWidth="1"/>
    <col min="12" max="23" width="11.42578125" style="2" hidden="1" customWidth="1"/>
    <col min="24" max="32" width="11.42578125" style="1" hidden="1" customWidth="1"/>
    <col min="33" max="33" width="2.7109375" style="1" hidden="1" customWidth="1"/>
    <col min="34" max="34" width="0" style="3" hidden="1" customWidth="1"/>
    <col min="35" max="35" width="0" style="1" hidden="1" customWidth="1"/>
    <col min="36" max="36" width="8.28515625" style="1" hidden="1" customWidth="1"/>
    <col min="37" max="37" width="14" style="1" customWidth="1"/>
    <col min="38" max="38" width="16.28515625" style="1" customWidth="1"/>
    <col min="39" max="39" width="14.140625" style="1" customWidth="1"/>
    <col min="40" max="40" width="19.5703125" style="1" customWidth="1"/>
    <col min="41" max="16384" width="11.42578125" style="1"/>
  </cols>
  <sheetData>
    <row r="1" spans="1:40" ht="18" customHeight="1" x14ac:dyDescent="0.25">
      <c r="D1" s="164" t="s">
        <v>96</v>
      </c>
      <c r="E1" s="165"/>
      <c r="F1" s="165"/>
      <c r="G1" s="165"/>
      <c r="H1" s="165"/>
      <c r="I1" s="165"/>
      <c r="J1" s="165"/>
      <c r="K1" s="166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64"/>
      <c r="AL1" s="165"/>
      <c r="AM1" s="165"/>
      <c r="AN1" s="166"/>
    </row>
    <row r="2" spans="1:40" ht="57" customHeight="1" x14ac:dyDescent="0.25">
      <c r="D2" s="164" t="s">
        <v>27</v>
      </c>
      <c r="E2" s="165"/>
      <c r="F2" s="165"/>
      <c r="G2" s="165"/>
      <c r="H2" s="165"/>
      <c r="I2" s="165"/>
      <c r="J2" s="165"/>
      <c r="K2" s="166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  <c r="AH2" s="159"/>
      <c r="AI2" s="159"/>
      <c r="AJ2" s="159"/>
      <c r="AK2" s="164"/>
      <c r="AL2" s="165"/>
      <c r="AM2" s="165"/>
      <c r="AN2" s="166"/>
    </row>
    <row r="3" spans="1:40" ht="15" customHeight="1" x14ac:dyDescent="0.25">
      <c r="D3" s="161" t="s">
        <v>97</v>
      </c>
      <c r="E3" s="162" t="s">
        <v>98</v>
      </c>
      <c r="F3" s="162"/>
      <c r="G3" s="162"/>
      <c r="H3" s="162"/>
      <c r="I3" s="162"/>
      <c r="J3" s="163" t="s">
        <v>99</v>
      </c>
      <c r="K3" s="163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63"/>
      <c r="AL3" s="163" t="s">
        <v>100</v>
      </c>
      <c r="AM3" s="163"/>
      <c r="AN3" s="163"/>
    </row>
    <row r="4" spans="1:40" ht="57.95" customHeight="1" x14ac:dyDescent="0.25">
      <c r="A4" s="109" t="s">
        <v>101</v>
      </c>
      <c r="B4" s="110"/>
      <c r="C4" s="110"/>
      <c r="D4" s="110"/>
      <c r="E4" s="110"/>
      <c r="F4" s="110"/>
      <c r="G4" s="110"/>
      <c r="H4" s="110"/>
      <c r="I4" s="110"/>
      <c r="J4" s="110"/>
      <c r="K4" s="111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09"/>
      <c r="AL4" s="110"/>
      <c r="AM4" s="110"/>
      <c r="AN4" s="111"/>
    </row>
    <row r="5" spans="1:40" ht="15" customHeight="1" x14ac:dyDescent="0.25">
      <c r="A5" s="104" t="s">
        <v>59</v>
      </c>
      <c r="B5" s="105"/>
      <c r="C5" s="105"/>
      <c r="D5" s="105"/>
      <c r="E5" s="105"/>
      <c r="F5" s="105"/>
      <c r="G5" s="105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</row>
    <row r="6" spans="1:40" ht="21" customHeight="1" x14ac:dyDescent="0.25">
      <c r="A6" s="114" t="s">
        <v>25</v>
      </c>
      <c r="B6" s="114"/>
      <c r="C6" s="114"/>
      <c r="D6" s="114"/>
      <c r="E6" s="115" t="s">
        <v>105</v>
      </c>
      <c r="F6" s="116"/>
      <c r="G6" s="116"/>
      <c r="H6" s="1"/>
      <c r="L6" s="120" t="s">
        <v>13</v>
      </c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 t="s">
        <v>16</v>
      </c>
      <c r="Y6" s="120"/>
      <c r="Z6" s="120"/>
      <c r="AA6" s="120"/>
      <c r="AB6" s="120"/>
      <c r="AC6" s="120"/>
    </row>
    <row r="7" spans="1:40" ht="24" customHeight="1" x14ac:dyDescent="0.25">
      <c r="A7" s="114" t="s">
        <v>26</v>
      </c>
      <c r="B7" s="114"/>
      <c r="C7" s="114"/>
      <c r="D7" s="114"/>
      <c r="E7" s="115" t="s">
        <v>151</v>
      </c>
      <c r="F7" s="116"/>
      <c r="G7" s="116"/>
      <c r="H7" s="1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40" ht="9.75" customHeight="1" x14ac:dyDescent="0.25">
      <c r="A8" s="23"/>
      <c r="B8" s="23"/>
      <c r="C8" s="24"/>
      <c r="D8" s="24"/>
      <c r="E8" s="24"/>
      <c r="F8" s="24"/>
      <c r="G8" s="24"/>
      <c r="H8" s="24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40" ht="13.5" customHeight="1" x14ac:dyDescent="0.25">
      <c r="A9" s="117" t="s">
        <v>55</v>
      </c>
      <c r="B9" s="118"/>
      <c r="C9" s="118"/>
      <c r="D9" s="118"/>
      <c r="E9" s="118"/>
      <c r="F9" s="118"/>
      <c r="G9" s="119"/>
      <c r="H9" s="3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</row>
    <row r="10" spans="1:40" ht="9.75" customHeight="1" x14ac:dyDescent="0.25">
      <c r="A10" s="112"/>
      <c r="B10" s="113"/>
      <c r="C10" s="113"/>
      <c r="D10" s="113"/>
      <c r="E10" s="113"/>
      <c r="F10" s="113"/>
      <c r="G10" s="113"/>
      <c r="H10" s="113"/>
      <c r="I10" s="113"/>
      <c r="J10" s="26"/>
      <c r="K10" s="26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40" ht="45" customHeight="1" x14ac:dyDescent="0.25">
      <c r="A11" s="121" t="s">
        <v>29</v>
      </c>
      <c r="B11" s="121" t="s">
        <v>28</v>
      </c>
      <c r="C11" s="123" t="s">
        <v>0</v>
      </c>
      <c r="D11" s="123" t="s">
        <v>1</v>
      </c>
      <c r="E11" s="123" t="s">
        <v>3</v>
      </c>
      <c r="F11" s="125" t="s">
        <v>2</v>
      </c>
      <c r="G11" s="126"/>
      <c r="H11" s="127" t="s">
        <v>11</v>
      </c>
      <c r="I11" s="121" t="s">
        <v>10</v>
      </c>
      <c r="J11" s="129" t="s">
        <v>58</v>
      </c>
      <c r="K11" s="130"/>
      <c r="L11" s="20" t="s">
        <v>14</v>
      </c>
      <c r="M11" s="20" t="s">
        <v>19</v>
      </c>
      <c r="N11" s="20" t="s">
        <v>15</v>
      </c>
      <c r="O11" s="20" t="s">
        <v>14</v>
      </c>
      <c r="P11" s="20" t="s">
        <v>19</v>
      </c>
      <c r="Q11" s="20" t="s">
        <v>15</v>
      </c>
      <c r="R11" s="20" t="s">
        <v>14</v>
      </c>
      <c r="S11" s="20" t="s">
        <v>19</v>
      </c>
      <c r="T11" s="20" t="s">
        <v>15</v>
      </c>
      <c r="U11" s="20" t="s">
        <v>14</v>
      </c>
      <c r="V11" s="20" t="s">
        <v>19</v>
      </c>
      <c r="W11" s="20" t="s">
        <v>15</v>
      </c>
      <c r="X11" s="20" t="s">
        <v>15</v>
      </c>
      <c r="Y11" s="20" t="s">
        <v>19</v>
      </c>
      <c r="Z11" s="20" t="s">
        <v>14</v>
      </c>
      <c r="AA11" s="20" t="s">
        <v>17</v>
      </c>
      <c r="AB11" s="20" t="s">
        <v>18</v>
      </c>
      <c r="AC11" s="20" t="s">
        <v>20</v>
      </c>
      <c r="AD11" s="20"/>
      <c r="AE11" s="20" t="s">
        <v>7</v>
      </c>
      <c r="AF11" s="20" t="s">
        <v>12</v>
      </c>
      <c r="AG11" s="20"/>
      <c r="AH11" s="20" t="s">
        <v>21</v>
      </c>
      <c r="AI11" s="20" t="s">
        <v>22</v>
      </c>
      <c r="AJ11" s="20" t="s">
        <v>23</v>
      </c>
      <c r="AK11" s="123" t="s">
        <v>45</v>
      </c>
      <c r="AL11" s="123" t="s">
        <v>24</v>
      </c>
      <c r="AM11" s="123" t="s">
        <v>30</v>
      </c>
      <c r="AN11" s="123" t="s">
        <v>31</v>
      </c>
    </row>
    <row r="12" spans="1:40" ht="27" hidden="1" customHeight="1" x14ac:dyDescent="0.25">
      <c r="A12" s="122"/>
      <c r="B12" s="122"/>
      <c r="C12" s="124"/>
      <c r="D12" s="124"/>
      <c r="E12" s="124"/>
      <c r="F12" s="39" t="s">
        <v>103</v>
      </c>
      <c r="G12" s="39" t="s">
        <v>104</v>
      </c>
      <c r="H12" s="128"/>
      <c r="I12" s="122"/>
      <c r="J12" s="131"/>
      <c r="K12" s="132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124"/>
      <c r="AL12" s="124"/>
      <c r="AM12" s="124"/>
      <c r="AN12" s="124"/>
    </row>
    <row r="13" spans="1:40" ht="25.5" hidden="1" customHeight="1" x14ac:dyDescent="0.25">
      <c r="A13" s="61">
        <v>1</v>
      </c>
      <c r="B13" s="15" t="s">
        <v>143</v>
      </c>
      <c r="C13" s="53" t="s">
        <v>142</v>
      </c>
      <c r="D13" s="17" t="s">
        <v>6</v>
      </c>
      <c r="E13" s="27">
        <v>44013</v>
      </c>
      <c r="F13" s="62" t="s">
        <v>86</v>
      </c>
      <c r="G13" s="17"/>
      <c r="H13" s="27">
        <v>44013</v>
      </c>
      <c r="I13" s="16">
        <f t="shared" ref="I13:I44" si="0">IF(OR(E13=0,H13=0),"",H13-E13)</f>
        <v>0</v>
      </c>
      <c r="J13" s="28" t="s">
        <v>57</v>
      </c>
      <c r="K13" s="27"/>
      <c r="L13" s="6" t="str">
        <f>IF(AND(C13="Abierto",D13="Urgente"),A13,"")</f>
        <v/>
      </c>
      <c r="M13" s="6" t="str">
        <f ca="1">IF(AND(C13="Abierto",D13="Urgente"),TODAY()-E13,"")</f>
        <v/>
      </c>
      <c r="N13" s="6" t="str">
        <f>IF(AND(C13="Abierto",D13="Urgente"),RANK(M13,$M$13:$M$809,0)+COUNTIF($M$13:M13,M13)-1,"")</f>
        <v/>
      </c>
      <c r="O13" s="6" t="str">
        <f>IF(AND(C13="Abierto",D13="Alta"),A13,"")</f>
        <v/>
      </c>
      <c r="P13" s="6" t="str">
        <f ca="1">IF(AND(C13="Abierto",D13="Alta"),TODAY()-E13,"")</f>
        <v/>
      </c>
      <c r="Q13" s="6" t="str">
        <f>IF(AND(C13="Abierto",D13="Alta"),RANK(P13,$P$13:$P$809,0)+COUNTIF($P$13:P13,P13)-1+MAX(N:N),"")</f>
        <v/>
      </c>
      <c r="R13" s="6" t="str">
        <f>IF(AND(C13="Abierto",D13="Media"),A13,"")</f>
        <v/>
      </c>
      <c r="S13" s="6" t="str">
        <f ca="1">IF(AND(C13="Abierto",D13="Media"),TODAY()-E13,"")</f>
        <v/>
      </c>
      <c r="T13" s="6" t="str">
        <f>IF(AND(C13="Abierto",D13="Media"),RANK(S13,$S$13:$S$809,0)+COUNTIF($S$13:S13,S13)-1+MAX(N:N,Q:Q),"")</f>
        <v/>
      </c>
      <c r="U13" s="6" t="str">
        <f>IF(AND(C13="Abierto",D13="Baja"),A13,"")</f>
        <v/>
      </c>
      <c r="V13" s="6" t="str">
        <f ca="1">IF(AND(C13="Abierto",D13="Baja"),TODAY()-E13,"")</f>
        <v/>
      </c>
      <c r="W13" s="6" t="str">
        <f>IF(AND(C13="Abierto",D13="Baja"),RANK(V13,$V$13:$V$809,0)+COUNTIF($V$13:V13,V13)-1+MAX(N:N,Q:Q,T:T),"")</f>
        <v/>
      </c>
      <c r="X13" s="8" t="str">
        <f>IF(OR(C13="Resuelto",C13=""),"",SUM(N13,Q13,T13,W13))</f>
        <v/>
      </c>
      <c r="Y13" s="8" t="str">
        <f>IF(OR(C13="Resuelto",C13=""),"",SUM(M13,P13,S13,V13))</f>
        <v/>
      </c>
      <c r="Z13" s="8" t="str">
        <f>IF(OR(C13="Resuelto",C13=""),"",SUM(L13,O13,R13,U13))</f>
        <v/>
      </c>
      <c r="AA13" s="8">
        <v>1</v>
      </c>
      <c r="AB13" s="8">
        <f t="shared" ref="AB13:AB44" ca="1" si="1">IF(ISNA(VLOOKUP(AA13,$X$13:$Z$807,3,FALSE))=TRUE,"",VLOOKUP(AA13,$X$13:$Z$807,3,FALSE))</f>
        <v>318</v>
      </c>
      <c r="AC13" s="9">
        <f t="shared" ref="AC13:AC44" ca="1" si="2">IF(ISNA(VLOOKUP(AA13,$X$13:$Z$807,2,FALSE))=TRUE,"",VLOOKUP(AA13,$X$13:$Z$807,2,FALSE))</f>
        <v>246</v>
      </c>
      <c r="AD13" s="18"/>
      <c r="AE13" s="10" t="s">
        <v>8</v>
      </c>
      <c r="AF13" s="6">
        <f>COUNTIF(C:C,AE13)</f>
        <v>18</v>
      </c>
      <c r="AG13" s="12"/>
      <c r="AH13" s="11" t="e">
        <f>IF(AI13="","",MAX($AH$5:AH11)+1)</f>
        <v>#REF!</v>
      </c>
      <c r="AI13" s="12" t="e">
        <f>IF(#REF!="","",#REF!)</f>
        <v>#REF!</v>
      </c>
      <c r="AJ13" s="12" t="str">
        <f t="shared" ref="AJ13:AJ44" si="3">IF(ISNA(VLOOKUP(AA13,$AH$13:$AI$807,2,FALSE))=TRUE,"",VLOOKUP(AA13,$AH$13:$AI$807,2,FALSE))</f>
        <v/>
      </c>
      <c r="AK13" s="65" t="s">
        <v>44</v>
      </c>
      <c r="AL13" s="12" t="s">
        <v>36</v>
      </c>
      <c r="AM13" s="12" t="s">
        <v>52</v>
      </c>
      <c r="AN13" s="12" t="s">
        <v>49</v>
      </c>
    </row>
    <row r="14" spans="1:40" ht="25.5" hidden="1" customHeight="1" x14ac:dyDescent="0.25">
      <c r="A14" s="60">
        <f>A13+1</f>
        <v>2</v>
      </c>
      <c r="B14" s="15" t="s">
        <v>143</v>
      </c>
      <c r="C14" s="53" t="s">
        <v>142</v>
      </c>
      <c r="D14" s="17" t="s">
        <v>5</v>
      </c>
      <c r="E14" s="27">
        <v>44013</v>
      </c>
      <c r="F14" s="62" t="s">
        <v>105</v>
      </c>
      <c r="G14" s="17"/>
      <c r="H14" s="27">
        <v>44013</v>
      </c>
      <c r="I14" s="16">
        <f t="shared" si="0"/>
        <v>0</v>
      </c>
      <c r="J14" s="28" t="s">
        <v>57</v>
      </c>
      <c r="K14" s="27"/>
      <c r="L14" s="6" t="str">
        <f>IF(AND(C14="Abierto",D14="Urgente"),A14,"")</f>
        <v/>
      </c>
      <c r="M14" s="6" t="str">
        <f ca="1">IF(AND(C14="Abierto",D14="Urgente"),TODAY()-E14,"")</f>
        <v/>
      </c>
      <c r="N14" s="6" t="str">
        <f>IF(AND(C14="Abierto",D14="Urgente"),RANK(M14,$M$13:$M$809,0)+COUNTIF($M$13:M14,M14)-1,"")</f>
        <v/>
      </c>
      <c r="O14" s="6" t="str">
        <f>IF(AND(C14="Abierto",D14="Alta"),A14,"")</f>
        <v/>
      </c>
      <c r="P14" s="6" t="str">
        <f ca="1">IF(AND(C14="Abierto",D14="Alta"),TODAY()-E14,"")</f>
        <v/>
      </c>
      <c r="Q14" s="6" t="str">
        <f>IF(AND(C14="Abierto",D14="Alta"),RANK(P14,$P$13:$P$809,0)+COUNTIF($P$13:P14,P14)-1+MAX(N:N),"")</f>
        <v/>
      </c>
      <c r="R14" s="6" t="str">
        <f>IF(AND(C14="Abierto",D14="Media"),A14,"")</f>
        <v/>
      </c>
      <c r="S14" s="6" t="str">
        <f ca="1">IF(AND(C14="Abierto",D14="Media"),TODAY()-E14,"")</f>
        <v/>
      </c>
      <c r="T14" s="6" t="str">
        <f>IF(AND(C14="Abierto",D14="Media"),RANK(S14,$S$13:$S$809,0)+COUNTIF($S$13:S14,S14)-1+MAX(N:N,Q:Q),"")</f>
        <v/>
      </c>
      <c r="U14" s="6" t="str">
        <f>IF(AND(C14="Abierto",D14="Baja"),A14,"")</f>
        <v/>
      </c>
      <c r="V14" s="6" t="str">
        <f ca="1">IF(AND(C14="Abierto",D14="Baja"),TODAY()-E14,"")</f>
        <v/>
      </c>
      <c r="W14" s="6" t="str">
        <f>IF(AND(C14="Abierto",D14="Baja"),RANK(V14,$V$13:$V$809,0)+COUNTIF($V$13:V14,V14)-1+MAX(N:N,Q:Q,T:T),"")</f>
        <v/>
      </c>
      <c r="X14" s="8" t="str">
        <f>IF(OR(C14="Resuelto",C14=""),"",SUM(N14,Q14,T14,W14))</f>
        <v/>
      </c>
      <c r="Y14" s="8" t="str">
        <f>IF(OR(C14="Resuelto",C14=""),"",SUM(M14,P14,S14,V14))</f>
        <v/>
      </c>
      <c r="Z14" s="8" t="str">
        <f>IF(OR(C14="Resuelto",C14=""),"",SUM(L14,O14,R14,U14))</f>
        <v/>
      </c>
      <c r="AA14" s="8">
        <v>2</v>
      </c>
      <c r="AB14" s="8">
        <f t="shared" ca="1" si="1"/>
        <v>319</v>
      </c>
      <c r="AC14" s="9">
        <f t="shared" ca="1" si="2"/>
        <v>246</v>
      </c>
      <c r="AD14" s="18"/>
      <c r="AE14" s="10" t="s">
        <v>9</v>
      </c>
      <c r="AF14" s="6">
        <f>COUNTIFS($C:$C,$AE$13,$D:$D,AE14)</f>
        <v>0</v>
      </c>
      <c r="AG14" s="12"/>
      <c r="AH14" s="11" t="str">
        <f>IF(AI14="","",MAX($AH$5:AH13)+1)</f>
        <v/>
      </c>
      <c r="AI14" s="12" t="str">
        <f>IF(G13="","",IF(COUNTIF($AI$11:AI13,G13)=0,G13,""))</f>
        <v/>
      </c>
      <c r="AJ14" s="12" t="str">
        <f t="shared" si="3"/>
        <v/>
      </c>
      <c r="AK14" s="65" t="s">
        <v>39</v>
      </c>
      <c r="AL14" s="12" t="s">
        <v>32</v>
      </c>
      <c r="AM14" s="12" t="s">
        <v>52</v>
      </c>
      <c r="AN14" s="12" t="s">
        <v>49</v>
      </c>
    </row>
    <row r="15" spans="1:40" ht="25.5" customHeight="1" x14ac:dyDescent="0.25">
      <c r="A15" s="60">
        <f t="shared" ref="A15:A78" si="4">A14+1</f>
        <v>3</v>
      </c>
      <c r="B15" s="15" t="s">
        <v>143</v>
      </c>
      <c r="C15" s="53" t="s">
        <v>142</v>
      </c>
      <c r="D15" s="17" t="s">
        <v>6</v>
      </c>
      <c r="E15" s="27">
        <v>44013</v>
      </c>
      <c r="F15" s="62" t="s">
        <v>87</v>
      </c>
      <c r="G15" s="17"/>
      <c r="H15" s="27">
        <v>44029</v>
      </c>
      <c r="I15" s="16">
        <f t="shared" si="0"/>
        <v>16</v>
      </c>
      <c r="J15" s="28" t="s">
        <v>56</v>
      </c>
      <c r="K15" s="27">
        <v>44022</v>
      </c>
      <c r="L15" s="6" t="str">
        <f>IF(AND(C15="Abierto",D15="Urgente"),A15,"")</f>
        <v/>
      </c>
      <c r="M15" s="6" t="str">
        <f ca="1">IF(AND(C15="Abierto",D15="Urgente"),TODAY()-E15,"")</f>
        <v/>
      </c>
      <c r="N15" s="6" t="str">
        <f>IF(AND(C15="Abierto",D15="Urgente"),RANK(M15,$M$13:$M$809,0)+COUNTIF($M$13:M15,M15)-1,"")</f>
        <v/>
      </c>
      <c r="O15" s="6" t="str">
        <f>IF(AND(C15="Abierto",D15="Alta"),A15,"")</f>
        <v/>
      </c>
      <c r="P15" s="6" t="str">
        <f ca="1">IF(AND(C15="Abierto",D15="Alta"),TODAY()-E15,"")</f>
        <v/>
      </c>
      <c r="Q15" s="6" t="str">
        <f>IF(AND(C15="Abierto",D15="Alta"),RANK(P15,$P$13:$P$809,0)+COUNTIF($P$13:P15,P15)-1+MAX(N:N),"")</f>
        <v/>
      </c>
      <c r="R15" s="6" t="str">
        <f>IF(AND(C15="Abierto",D15="Media"),A15,"")</f>
        <v/>
      </c>
      <c r="S15" s="6" t="str">
        <f ca="1">IF(AND(C15="Abierto",D15="Media"),TODAY()-E15,"")</f>
        <v/>
      </c>
      <c r="T15" s="6" t="str">
        <f>IF(AND(C15="Abierto",D15="Media"),RANK(S15,$S$13:$S$809,0)+COUNTIF($S$13:S15,S15)-1+MAX(N:N,Q:Q),"")</f>
        <v/>
      </c>
      <c r="U15" s="6" t="str">
        <f>IF(AND(C15="Abierto",D15="Baja"),A15,"")</f>
        <v/>
      </c>
      <c r="V15" s="6" t="str">
        <f ca="1">IF(AND(C15="Abierto",D15="Baja"),TODAY()-E15,"")</f>
        <v/>
      </c>
      <c r="W15" s="6" t="str">
        <f>IF(AND(C15="Abierto",D15="Baja"),RANK(V15,$V$13:$V$809,0)+COUNTIF($V$13:V15,V15)-1+MAX(N:N,Q:Q,T:T),"")</f>
        <v/>
      </c>
      <c r="X15" s="8" t="str">
        <f>IF(OR(C15="Resuelto",C15=""),"",SUM(N15,Q15,T15,W15))</f>
        <v/>
      </c>
      <c r="Y15" s="8" t="str">
        <f>IF(OR(C15="Resuelto",C15=""),"",SUM(M15,P15,S15,V15))</f>
        <v/>
      </c>
      <c r="Z15" s="8" t="str">
        <f>IF(OR(C15="Resuelto",C15=""),"",SUM(L15,O15,R15,U15))</f>
        <v/>
      </c>
      <c r="AA15" s="8">
        <v>3</v>
      </c>
      <c r="AB15" s="8">
        <f t="shared" ca="1" si="1"/>
        <v>320</v>
      </c>
      <c r="AC15" s="9">
        <f t="shared" ca="1" si="2"/>
        <v>246</v>
      </c>
      <c r="AD15" s="18"/>
      <c r="AE15" s="10" t="s">
        <v>4</v>
      </c>
      <c r="AF15" s="6">
        <f>COUNTIFS($C:$C,$AE$13,$D:$D,AE15)</f>
        <v>4</v>
      </c>
      <c r="AG15" s="12"/>
      <c r="AH15" s="11" t="str">
        <f>IF(AI15="","",MAX($AH$5:AH14)+1)</f>
        <v/>
      </c>
      <c r="AI15" s="12" t="str">
        <f>IF(G14="","",IF(COUNTIF($AI$11:AI14,G14)=0,G14,""))</f>
        <v/>
      </c>
      <c r="AJ15" s="12" t="str">
        <f t="shared" si="3"/>
        <v/>
      </c>
      <c r="AK15" s="65" t="s">
        <v>39</v>
      </c>
      <c r="AL15" s="12" t="s">
        <v>34</v>
      </c>
      <c r="AM15" s="12" t="s">
        <v>52</v>
      </c>
      <c r="AN15" s="12" t="s">
        <v>49</v>
      </c>
    </row>
    <row r="16" spans="1:40" ht="25.5" customHeight="1" x14ac:dyDescent="0.25">
      <c r="A16" s="60">
        <f t="shared" si="4"/>
        <v>4</v>
      </c>
      <c r="B16" s="15" t="s">
        <v>143</v>
      </c>
      <c r="C16" s="15" t="s">
        <v>8</v>
      </c>
      <c r="D16" s="17" t="s">
        <v>6</v>
      </c>
      <c r="E16" s="27">
        <v>44013</v>
      </c>
      <c r="F16" s="62" t="s">
        <v>87</v>
      </c>
      <c r="G16" s="17"/>
      <c r="H16" s="50"/>
      <c r="I16" s="16" t="str">
        <f t="shared" si="0"/>
        <v/>
      </c>
      <c r="J16" s="28" t="s">
        <v>56</v>
      </c>
      <c r="K16" s="27">
        <v>44035</v>
      </c>
      <c r="L16" s="6" t="str">
        <f>IF(AND(C16="Abierto",D16="Urgente"),A16,"")</f>
        <v/>
      </c>
      <c r="M16" s="6" t="str">
        <f ca="1">IF(AND(C16="Abierto",D16="Urgente"),TODAY()-E16,"")</f>
        <v/>
      </c>
      <c r="N16" s="6" t="str">
        <f>IF(AND(C16="Abierto",D16="Urgente"),RANK(M16,$M$13:$M$809,0)+COUNTIF($M$13:M16,M16)-1,"")</f>
        <v/>
      </c>
      <c r="O16" s="6" t="str">
        <f>IF(AND(C16="Abierto",D16="Alta"),A16,"")</f>
        <v/>
      </c>
      <c r="P16" s="6" t="str">
        <f ca="1">IF(AND(C16="Abierto",D16="Alta"),TODAY()-E16,"")</f>
        <v/>
      </c>
      <c r="Q16" s="6" t="str">
        <f>IF(AND(C16="Abierto",D16="Alta"),RANK(P16,$P$13:$P$809,0)+COUNTIF($P$13:P16,P16)-1+MAX(N:N),"")</f>
        <v/>
      </c>
      <c r="R16" s="6">
        <f>IF(AND(C16="Abierto",D16="Media"),A16,"")</f>
        <v>4</v>
      </c>
      <c r="S16" s="6">
        <f ca="1">IF(AND(C16="Abierto",D16="Media"),TODAY()-E16,"")</f>
        <v>261</v>
      </c>
      <c r="T16" s="6">
        <f ca="1">IF(AND(C16="Abierto",D16="Media"),RANK(S16,$S$13:$S$809,0)+COUNTIF($S$13:S16,S16)-1+MAX(N:N,Q:Q),"")</f>
        <v>5</v>
      </c>
      <c r="U16" s="6" t="str">
        <f>IF(AND(C16="Abierto",D16="Baja"),A16,"")</f>
        <v/>
      </c>
      <c r="V16" s="6" t="str">
        <f ca="1">IF(AND(C16="Abierto",D16="Baja"),TODAY()-E16,"")</f>
        <v/>
      </c>
      <c r="W16" s="6" t="str">
        <f>IF(AND(C16="Abierto",D16="Baja"),RANK(V16,$V$13:$V$809,0)+COUNTIF($V$13:V16,V16)-1+MAX(N:N,Q:Q,T:T),"")</f>
        <v/>
      </c>
      <c r="X16" s="8">
        <f ca="1">IF(OR(C16="Resuelto",C16=""),"",SUM(N16,Q16,T16,W16))</f>
        <v>5</v>
      </c>
      <c r="Y16" s="8">
        <f ca="1">IF(OR(C16="Resuelto",C16=""),"",SUM(M16,P16,S16,V16))</f>
        <v>261</v>
      </c>
      <c r="Z16" s="8">
        <f>IF(OR(C16="Resuelto",C16=""),"",SUM(L16,O16,R16,U16))</f>
        <v>4</v>
      </c>
      <c r="AA16" s="8">
        <v>15</v>
      </c>
      <c r="AB16" s="8">
        <f t="shared" ca="1" si="1"/>
        <v>256</v>
      </c>
      <c r="AC16" s="9">
        <f t="shared" ca="1" si="2"/>
        <v>249</v>
      </c>
      <c r="AD16" s="12"/>
      <c r="AE16" s="12"/>
      <c r="AF16" s="12"/>
      <c r="AG16" s="12"/>
      <c r="AH16" s="11" t="str">
        <f>IF(AI16="","",MAX($AH$5:AH15)+1)</f>
        <v/>
      </c>
      <c r="AI16" s="12" t="str">
        <f>IF(G15="","",IF(COUNTIF($AI$11:AI15,G15)=0,G15,""))</f>
        <v/>
      </c>
      <c r="AJ16" s="12" t="str">
        <f t="shared" si="3"/>
        <v/>
      </c>
      <c r="AK16" s="65" t="s">
        <v>39</v>
      </c>
      <c r="AL16" s="12" t="s">
        <v>34</v>
      </c>
      <c r="AM16" s="12" t="s">
        <v>53</v>
      </c>
      <c r="AN16" s="12" t="s">
        <v>51</v>
      </c>
    </row>
    <row r="17" spans="1:40" ht="25.5" hidden="1" customHeight="1" x14ac:dyDescent="0.25">
      <c r="A17" s="60">
        <f t="shared" si="4"/>
        <v>5</v>
      </c>
      <c r="B17" s="15" t="s">
        <v>143</v>
      </c>
      <c r="C17" s="53" t="s">
        <v>142</v>
      </c>
      <c r="D17" s="17" t="s">
        <v>5</v>
      </c>
      <c r="E17" s="27">
        <v>44013</v>
      </c>
      <c r="F17" s="62" t="s">
        <v>88</v>
      </c>
      <c r="G17" s="17"/>
      <c r="H17" s="50">
        <v>44064</v>
      </c>
      <c r="I17" s="16">
        <f t="shared" si="0"/>
        <v>51</v>
      </c>
      <c r="J17" s="28" t="s">
        <v>56</v>
      </c>
      <c r="K17" s="27">
        <v>44035</v>
      </c>
      <c r="L17" s="6" t="str">
        <f>IF(AND(C17="Abierto",D17="Urgente"),A17,"")</f>
        <v/>
      </c>
      <c r="M17" s="6" t="str">
        <f ca="1">IF(AND(C17="Abierto",D17="Urgente"),TODAY()-E17,"")</f>
        <v/>
      </c>
      <c r="N17" s="6" t="str">
        <f>IF(AND(C17="Abierto",D17="Urgente"),RANK(M17,$M$13:$M$809,0)+COUNTIF($M$13:M17,M17)-1,"")</f>
        <v/>
      </c>
      <c r="O17" s="6" t="str">
        <f>IF(AND(C17="Abierto",D17="Alta"),A17,"")</f>
        <v/>
      </c>
      <c r="P17" s="6" t="str">
        <f ca="1">IF(AND(C17="Abierto",D17="Alta"),TODAY()-E17,"")</f>
        <v/>
      </c>
      <c r="Q17" s="6" t="str">
        <f>IF(AND(C17="Abierto",D17="Alta"),RANK(P17,$P$13:$P$809,0)+COUNTIF($P$13:P17,P17)-1+MAX(N:N),"")</f>
        <v/>
      </c>
      <c r="R17" s="6" t="str">
        <f>IF(AND(C17="Abierto",D17="Media"),A17,"")</f>
        <v/>
      </c>
      <c r="S17" s="6" t="str">
        <f ca="1">IF(AND(C17="Abierto",D17="Media"),TODAY()-E17,"")</f>
        <v/>
      </c>
      <c r="T17" s="6" t="str">
        <f>IF(AND(C17="Abierto",D17="Media"),RANK(S17,$S$13:$S$809,0)+COUNTIF($S$13:S17,S17)-1+MAX(N:N,Q:Q),"")</f>
        <v/>
      </c>
      <c r="U17" s="6" t="str">
        <f>IF(AND(C17="Abierto",D17="Baja"),A17,"")</f>
        <v/>
      </c>
      <c r="V17" s="6" t="str">
        <f ca="1">IF(AND(C17="Abierto",D17="Baja"),TODAY()-E17,"")</f>
        <v/>
      </c>
      <c r="W17" s="6" t="str">
        <f>IF(AND(C17="Abierto",D17="Baja"),RANK(V17,$V$13:$V$809,0)+COUNTIF($V$13:V17,V17)-1+MAX(N:N,Q:Q,T:T),"")</f>
        <v/>
      </c>
      <c r="X17" s="8" t="str">
        <f>IF(OR(C17="Resuelto",C17=""),"",SUM(N17,Q17,T17,W17))</f>
        <v/>
      </c>
      <c r="Y17" s="8" t="str">
        <f>IF(OR(C17="Resuelto",C17=""),"",SUM(M17,P17,S17,V17))</f>
        <v/>
      </c>
      <c r="Z17" s="8" t="str">
        <f>IF(OR(C17="Resuelto",C17=""),"",SUM(L17,O17,R17,U17))</f>
        <v/>
      </c>
      <c r="AA17" s="8">
        <v>58</v>
      </c>
      <c r="AB17" s="8" t="str">
        <f t="shared" ca="1" si="1"/>
        <v/>
      </c>
      <c r="AC17" s="9" t="str">
        <f t="shared" ca="1" si="2"/>
        <v/>
      </c>
      <c r="AD17" s="12"/>
      <c r="AE17" s="12"/>
      <c r="AF17" s="12"/>
      <c r="AG17" s="12"/>
      <c r="AH17" s="11" t="str">
        <f>IF(AI17="","",MAX($AH$5:AH16)+1)</f>
        <v/>
      </c>
      <c r="AI17" s="12" t="str">
        <f>IF(G16="","",IF(COUNTIF($AI$11:AI16,G16)=0,G16,""))</f>
        <v/>
      </c>
      <c r="AJ17" s="12" t="str">
        <f t="shared" si="3"/>
        <v/>
      </c>
      <c r="AK17" s="65" t="s">
        <v>44</v>
      </c>
      <c r="AL17" s="12" t="s">
        <v>34</v>
      </c>
      <c r="AM17" s="12" t="s">
        <v>52</v>
      </c>
      <c r="AN17" s="15" t="s">
        <v>51</v>
      </c>
    </row>
    <row r="18" spans="1:40" ht="25.5" hidden="1" customHeight="1" x14ac:dyDescent="0.25">
      <c r="A18" s="60">
        <f t="shared" si="4"/>
        <v>6</v>
      </c>
      <c r="B18" s="15" t="s">
        <v>143</v>
      </c>
      <c r="C18" s="53" t="s">
        <v>142</v>
      </c>
      <c r="D18" s="17" t="s">
        <v>5</v>
      </c>
      <c r="E18" s="27">
        <v>44013</v>
      </c>
      <c r="F18" s="62" t="s">
        <v>88</v>
      </c>
      <c r="G18" s="17"/>
      <c r="H18" s="50">
        <v>44040</v>
      </c>
      <c r="I18" s="16">
        <f t="shared" si="0"/>
        <v>27</v>
      </c>
      <c r="J18" s="28" t="s">
        <v>56</v>
      </c>
      <c r="K18" s="27">
        <v>44035</v>
      </c>
      <c r="L18" s="6" t="str">
        <f>IF(AND(C18="Abierto",D18="Urgente"),A18,"")</f>
        <v/>
      </c>
      <c r="M18" s="6" t="str">
        <f ca="1">IF(AND(C18="Abierto",D18="Urgente"),TODAY()-E18,"")</f>
        <v/>
      </c>
      <c r="N18" s="6" t="str">
        <f>IF(AND(C18="Abierto",D18="Urgente"),RANK(M18,$M$13:$M$809,0)+COUNTIF($M$13:M18,M18)-1,"")</f>
        <v/>
      </c>
      <c r="O18" s="6" t="str">
        <f>IF(AND(C18="Abierto",D18="Alta"),A18,"")</f>
        <v/>
      </c>
      <c r="P18" s="6" t="str">
        <f ca="1">IF(AND(C18="Abierto",D18="Alta"),TODAY()-E18,"")</f>
        <v/>
      </c>
      <c r="Q18" s="6" t="str">
        <f>IF(AND(C18="Abierto",D18="Alta"),RANK(P18,$P$13:$P$809,0)+COUNTIF($P$13:P18,P18)-1+MAX(N:N),"")</f>
        <v/>
      </c>
      <c r="R18" s="6" t="str">
        <f>IF(AND(C18="Abierto",D18="Media"),A18,"")</f>
        <v/>
      </c>
      <c r="S18" s="6" t="str">
        <f ca="1">IF(AND(C18="Abierto",D18="Media"),TODAY()-E18,"")</f>
        <v/>
      </c>
      <c r="T18" s="6" t="str">
        <f>IF(AND(C18="Abierto",D18="Media"),RANK(S18,$S$13:$S$809,0)+COUNTIF($S$13:S18,S18)-1+MAX(N:N,Q:Q),"")</f>
        <v/>
      </c>
      <c r="U18" s="6" t="str">
        <f>IF(AND(C18="Abierto",D18="Baja"),A18,"")</f>
        <v/>
      </c>
      <c r="V18" s="6" t="str">
        <f ca="1">IF(AND(C18="Abierto",D18="Baja"),TODAY()-E18,"")</f>
        <v/>
      </c>
      <c r="W18" s="6" t="str">
        <f>IF(AND(C18="Abierto",D18="Baja"),RANK(V18,$V$13:$V$809,0)+COUNTIF($V$13:V18,V18)-1+MAX(N:N,Q:Q,T:T),"")</f>
        <v/>
      </c>
      <c r="X18" s="8" t="str">
        <f>IF(OR(C18="Resuelto",C18=""),"",SUM(N18,Q18,T18,W18))</f>
        <v/>
      </c>
      <c r="Y18" s="8" t="str">
        <f>IF(OR(C18="Resuelto",C18=""),"",SUM(M18,P18,S18,V18))</f>
        <v/>
      </c>
      <c r="Z18" s="8" t="str">
        <f>IF(OR(C18="Resuelto",C18=""),"",SUM(L18,O18,R18,U18))</f>
        <v/>
      </c>
      <c r="AA18" s="8">
        <v>117</v>
      </c>
      <c r="AB18" s="8" t="str">
        <f t="shared" ca="1" si="1"/>
        <v/>
      </c>
      <c r="AC18" s="9" t="str">
        <f t="shared" ca="1" si="2"/>
        <v/>
      </c>
      <c r="AD18" s="12"/>
      <c r="AE18" s="12"/>
      <c r="AF18" s="12"/>
      <c r="AG18" s="12"/>
      <c r="AH18" s="11" t="str">
        <f>IF(AI18="","",MAX($AH$5:AH17)+1)</f>
        <v/>
      </c>
      <c r="AI18" s="12" t="str">
        <f>IF(G17="","",IF(COUNTIF($AI$11:AI17,G17)=0,G17,""))</f>
        <v/>
      </c>
      <c r="AJ18" s="12" t="str">
        <f t="shared" si="3"/>
        <v/>
      </c>
      <c r="AK18" s="65" t="s">
        <v>44</v>
      </c>
      <c r="AL18" s="12" t="s">
        <v>34</v>
      </c>
      <c r="AM18" s="15" t="s">
        <v>52</v>
      </c>
      <c r="AN18" s="15" t="s">
        <v>51</v>
      </c>
    </row>
    <row r="19" spans="1:40" ht="25.5" hidden="1" customHeight="1" x14ac:dyDescent="0.25">
      <c r="A19" s="60">
        <f t="shared" si="4"/>
        <v>7</v>
      </c>
      <c r="B19" s="15" t="s">
        <v>143</v>
      </c>
      <c r="C19" s="53" t="s">
        <v>142</v>
      </c>
      <c r="D19" s="17" t="s">
        <v>5</v>
      </c>
      <c r="E19" s="27">
        <v>44013</v>
      </c>
      <c r="F19" s="62" t="s">
        <v>105</v>
      </c>
      <c r="G19" s="17"/>
      <c r="H19" s="27">
        <v>44013</v>
      </c>
      <c r="I19" s="16">
        <f t="shared" si="0"/>
        <v>0</v>
      </c>
      <c r="J19" s="28" t="s">
        <v>57</v>
      </c>
      <c r="K19" s="27"/>
      <c r="L19" s="6" t="str">
        <f>IF(AND(C19="Abierto",D19="Urgente"),A19,"")</f>
        <v/>
      </c>
      <c r="M19" s="6" t="str">
        <f ca="1">IF(AND(C19="Abierto",D19="Urgente"),TODAY()-E19,"")</f>
        <v/>
      </c>
      <c r="N19" s="6" t="str">
        <f>IF(AND(C19="Abierto",D19="Urgente"),RANK(M19,$M$13:$M$809,0)+COUNTIF($M$13:M19,M19)-1,"")</f>
        <v/>
      </c>
      <c r="O19" s="6" t="str">
        <f>IF(AND(C19="Abierto",D19="Alta"),A19,"")</f>
        <v/>
      </c>
      <c r="P19" s="6" t="str">
        <f ca="1">IF(AND(C19="Abierto",D19="Alta"),TODAY()-E19,"")</f>
        <v/>
      </c>
      <c r="Q19" s="6" t="str">
        <f>IF(AND(C19="Abierto",D19="Alta"),RANK(P19,$P$13:$P$809,0)+COUNTIF($P$13:P19,P19)-1+MAX(N:N),"")</f>
        <v/>
      </c>
      <c r="R19" s="6" t="str">
        <f>IF(AND(C19="Abierto",D19="Media"),A19,"")</f>
        <v/>
      </c>
      <c r="S19" s="6" t="str">
        <f ca="1">IF(AND(C19="Abierto",D19="Media"),TODAY()-E19,"")</f>
        <v/>
      </c>
      <c r="T19" s="6" t="str">
        <f>IF(AND(C19="Abierto",D19="Media"),RANK(S19,$S$13:$S$809,0)+COUNTIF($S$13:S19,S19)-1+MAX(N:N,Q:Q),"")</f>
        <v/>
      </c>
      <c r="U19" s="6" t="str">
        <f>IF(AND(C19="Abierto",D19="Baja"),A19,"")</f>
        <v/>
      </c>
      <c r="V19" s="6" t="str">
        <f ca="1">IF(AND(C19="Abierto",D19="Baja"),TODAY()-E19,"")</f>
        <v/>
      </c>
      <c r="W19" s="6" t="str">
        <f>IF(AND(C19="Abierto",D19="Baja"),RANK(V19,$V$13:$V$809,0)+COUNTIF($V$13:V19,V19)-1+MAX(N:N,Q:Q,T:T),"")</f>
        <v/>
      </c>
      <c r="X19" s="8" t="str">
        <f>IF(OR(C19="Resuelto",C19=""),"",SUM(N19,Q19,T19,W19))</f>
        <v/>
      </c>
      <c r="Y19" s="8" t="str">
        <f>IF(OR(C19="Resuelto",C19=""),"",SUM(M19,P19,S19,V19))</f>
        <v/>
      </c>
      <c r="Z19" s="8" t="str">
        <f>IF(OR(C19="Resuelto",C19=""),"",SUM(L19,O19,R19,U19))</f>
        <v/>
      </c>
      <c r="AA19" s="8">
        <v>126</v>
      </c>
      <c r="AB19" s="8" t="str">
        <f t="shared" ca="1" si="1"/>
        <v/>
      </c>
      <c r="AC19" s="9" t="str">
        <f t="shared" ca="1" si="2"/>
        <v/>
      </c>
      <c r="AD19" s="12"/>
      <c r="AE19" s="12"/>
      <c r="AF19" s="12"/>
      <c r="AG19" s="12"/>
      <c r="AH19" s="11" t="str">
        <f>IF(AI19="","",MAX($AH$5:AH18)+1)</f>
        <v/>
      </c>
      <c r="AI19" s="12" t="str">
        <f>IF(G18="","",IF(COUNTIF($AI$11:AI18,G18)=0,G18,""))</f>
        <v/>
      </c>
      <c r="AJ19" s="12" t="str">
        <f t="shared" si="3"/>
        <v/>
      </c>
      <c r="AK19" s="65" t="s">
        <v>44</v>
      </c>
      <c r="AL19" s="12" t="s">
        <v>32</v>
      </c>
      <c r="AM19" s="12" t="s">
        <v>52</v>
      </c>
      <c r="AN19" s="12" t="s">
        <v>49</v>
      </c>
    </row>
    <row r="20" spans="1:40" ht="25.5" hidden="1" customHeight="1" x14ac:dyDescent="0.25">
      <c r="A20" s="60">
        <f t="shared" si="4"/>
        <v>8</v>
      </c>
      <c r="B20" s="15" t="s">
        <v>143</v>
      </c>
      <c r="C20" s="53" t="s">
        <v>142</v>
      </c>
      <c r="D20" s="17" t="s">
        <v>5</v>
      </c>
      <c r="E20" s="27">
        <v>44013</v>
      </c>
      <c r="F20" s="62" t="s">
        <v>105</v>
      </c>
      <c r="G20" s="17"/>
      <c r="H20" s="27">
        <v>44013</v>
      </c>
      <c r="I20" s="16">
        <f t="shared" si="0"/>
        <v>0</v>
      </c>
      <c r="J20" s="28" t="s">
        <v>57</v>
      </c>
      <c r="K20" s="27"/>
      <c r="L20" s="6" t="str">
        <f>IF(AND(C20="Abierto",D20="Urgente"),A20,"")</f>
        <v/>
      </c>
      <c r="M20" s="6" t="str">
        <f ca="1">IF(AND(C20="Abierto",D20="Urgente"),TODAY()-E20,"")</f>
        <v/>
      </c>
      <c r="N20" s="6" t="str">
        <f>IF(AND(C20="Abierto",D20="Urgente"),RANK(M20,$M$13:$M$809,0)+COUNTIF($M$13:M20,M20)-1,"")</f>
        <v/>
      </c>
      <c r="O20" s="6" t="str">
        <f>IF(AND(C20="Abierto",D20="Alta"),A20,"")</f>
        <v/>
      </c>
      <c r="P20" s="6" t="str">
        <f ca="1">IF(AND(C20="Abierto",D20="Alta"),TODAY()-E20,"")</f>
        <v/>
      </c>
      <c r="Q20" s="6" t="str">
        <f>IF(AND(C20="Abierto",D20="Alta"),RANK(P20,$P$13:$P$809,0)+COUNTIF($P$13:P20,P20)-1+MAX(N:N),"")</f>
        <v/>
      </c>
      <c r="R20" s="6" t="str">
        <f>IF(AND(C20="Abierto",D20="Media"),A20,"")</f>
        <v/>
      </c>
      <c r="S20" s="6" t="str">
        <f ca="1">IF(AND(C20="Abierto",D20="Media"),TODAY()-E20,"")</f>
        <v/>
      </c>
      <c r="T20" s="6" t="str">
        <f>IF(AND(C20="Abierto",D20="Media"),RANK(S20,$S$13:$S$809,0)+COUNTIF($S$13:S20,S20)-1+MAX(N:N,Q:Q),"")</f>
        <v/>
      </c>
      <c r="U20" s="6" t="str">
        <f>IF(AND(C20="Abierto",D20="Baja"),A20,"")</f>
        <v/>
      </c>
      <c r="V20" s="6" t="str">
        <f ca="1">IF(AND(C20="Abierto",D20="Baja"),TODAY()-E20,"")</f>
        <v/>
      </c>
      <c r="W20" s="6" t="str">
        <f>IF(AND(C20="Abierto",D20="Baja"),RANK(V20,$V$13:$V$809,0)+COUNTIF($V$13:V20,V20)-1+MAX(N:N,Q:Q,T:T),"")</f>
        <v/>
      </c>
      <c r="X20" s="8" t="str">
        <f>IF(OR(C20="Resuelto",C20=""),"",SUM(N20,Q20,T20,W20))</f>
        <v/>
      </c>
      <c r="Y20" s="8" t="str">
        <f>IF(OR(C20="Resuelto",C20=""),"",SUM(M20,P20,S20,V20))</f>
        <v/>
      </c>
      <c r="Z20" s="8" t="str">
        <f>IF(OR(C20="Resuelto",C20=""),"",SUM(L20,O20,R20,U20))</f>
        <v/>
      </c>
      <c r="AA20" s="8">
        <v>178</v>
      </c>
      <c r="AB20" s="8" t="str">
        <f t="shared" ca="1" si="1"/>
        <v/>
      </c>
      <c r="AC20" s="9" t="str">
        <f t="shared" ca="1" si="2"/>
        <v/>
      </c>
      <c r="AD20" s="12"/>
      <c r="AE20" s="12"/>
      <c r="AF20" s="12"/>
      <c r="AG20" s="12"/>
      <c r="AH20" s="11" t="str">
        <f>IF(AI20="","",MAX($AH$5:AH19)+1)</f>
        <v/>
      </c>
      <c r="AI20" s="12" t="str">
        <f>IF(G19="","",IF(COUNTIF($AI$11:AI19,G19)=0,G19,""))</f>
        <v/>
      </c>
      <c r="AJ20" s="12" t="str">
        <f t="shared" si="3"/>
        <v/>
      </c>
      <c r="AK20" s="65" t="s">
        <v>44</v>
      </c>
      <c r="AL20" s="12" t="s">
        <v>32</v>
      </c>
      <c r="AM20" s="15" t="s">
        <v>52</v>
      </c>
      <c r="AN20" s="12" t="s">
        <v>49</v>
      </c>
    </row>
    <row r="21" spans="1:40" ht="25.5" hidden="1" customHeight="1" x14ac:dyDescent="0.25">
      <c r="A21" s="60">
        <f t="shared" si="4"/>
        <v>9</v>
      </c>
      <c r="B21" s="15" t="s">
        <v>143</v>
      </c>
      <c r="C21" s="53" t="s">
        <v>8</v>
      </c>
      <c r="D21" s="17" t="s">
        <v>5</v>
      </c>
      <c r="E21" s="27">
        <v>44013</v>
      </c>
      <c r="F21" s="62" t="s">
        <v>88</v>
      </c>
      <c r="G21" s="17"/>
      <c r="H21" s="50"/>
      <c r="I21" s="16" t="str">
        <f t="shared" si="0"/>
        <v/>
      </c>
      <c r="J21" s="28" t="s">
        <v>56</v>
      </c>
      <c r="K21" s="27">
        <v>44035</v>
      </c>
      <c r="L21" s="6" t="str">
        <f>IF(AND(C21="Abierto",D21="Urgente"),A21,"")</f>
        <v/>
      </c>
      <c r="M21" s="6" t="str">
        <f ca="1">IF(AND(C21="Abierto",D21="Urgente"),TODAY()-E21,"")</f>
        <v/>
      </c>
      <c r="N21" s="6" t="str">
        <f>IF(AND(C21="Abierto",D21="Urgente"),RANK(M21,$M$13:$M$809,0)+COUNTIF($M$13:M21,M21)-1,"")</f>
        <v/>
      </c>
      <c r="O21" s="6" t="str">
        <f>IF(AND(C21="Abierto",D21="Alta"),A21,"")</f>
        <v/>
      </c>
      <c r="P21" s="6" t="str">
        <f ca="1">IF(AND(C21="Abierto",D21="Alta"),TODAY()-E21,"")</f>
        <v/>
      </c>
      <c r="Q21" s="6" t="str">
        <f>IF(AND(C21="Abierto",D21="Alta"),RANK(P21,$P$13:$P$809,0)+COUNTIF($P$13:P21,P21)-1+MAX(N:N),"")</f>
        <v/>
      </c>
      <c r="R21" s="6" t="str">
        <f>IF(AND(C21="Abierto",D21="Media"),A21,"")</f>
        <v/>
      </c>
      <c r="S21" s="6" t="str">
        <f ca="1">IF(AND(C21="Abierto",D21="Media"),TODAY()-E21,"")</f>
        <v/>
      </c>
      <c r="T21" s="6" t="str">
        <f>IF(AND(C21="Abierto",D21="Media"),RANK(S21,$S$13:$S$809,0)+COUNTIF($S$13:S21,S21)-1+MAX(N:N,Q:Q),"")</f>
        <v/>
      </c>
      <c r="U21" s="6">
        <f>IF(AND(C21="Abierto",D21="Baja"),A21,"")</f>
        <v>9</v>
      </c>
      <c r="V21" s="6">
        <f ca="1">IF(AND(C21="Abierto",D21="Baja"),TODAY()-E21,"")</f>
        <v>261</v>
      </c>
      <c r="W21" s="6">
        <f ca="1">IF(AND(C21="Abierto",D21="Baja"),RANK(V21,$V$13:$V$809,0)+COUNTIF($V$13:V21,V21)-1+MAX(N:N,Q:Q,T:T),"")</f>
        <v>18</v>
      </c>
      <c r="X21" s="8">
        <f ca="1">IF(OR(C21="Resuelto",C21=""),"",SUM(N21,Q21,T21,W21))</f>
        <v>18</v>
      </c>
      <c r="Y21" s="8">
        <f ca="1">IF(OR(C21="Resuelto",C21=""),"",SUM(M21,P21,S21,V21))</f>
        <v>261</v>
      </c>
      <c r="Z21" s="8">
        <f>IF(OR(C21="Resuelto",C21=""),"",SUM(L21,O21,R21,U21))</f>
        <v>9</v>
      </c>
      <c r="AA21" s="8">
        <v>179</v>
      </c>
      <c r="AB21" s="8" t="str">
        <f t="shared" ca="1" si="1"/>
        <v/>
      </c>
      <c r="AC21" s="9" t="str">
        <f t="shared" ca="1" si="2"/>
        <v/>
      </c>
      <c r="AD21" s="12"/>
      <c r="AE21" s="12"/>
      <c r="AF21" s="12"/>
      <c r="AG21" s="12"/>
      <c r="AH21" s="11" t="str">
        <f>IF(AI21="","",MAX($AH$5:AH20)+1)</f>
        <v/>
      </c>
      <c r="AI21" s="12" t="str">
        <f>IF(G20="","",IF(COUNTIF($AI$11:AI20,G20)=0,G20,""))</f>
        <v/>
      </c>
      <c r="AJ21" s="12" t="str">
        <f t="shared" si="3"/>
        <v/>
      </c>
      <c r="AK21" s="65" t="s">
        <v>44</v>
      </c>
      <c r="AL21" s="12" t="s">
        <v>34</v>
      </c>
      <c r="AM21" s="12" t="s">
        <v>52</v>
      </c>
      <c r="AN21" s="12" t="s">
        <v>51</v>
      </c>
    </row>
    <row r="22" spans="1:40" ht="25.5" hidden="1" customHeight="1" x14ac:dyDescent="0.25">
      <c r="A22" s="60">
        <f t="shared" si="4"/>
        <v>10</v>
      </c>
      <c r="B22" s="15" t="s">
        <v>143</v>
      </c>
      <c r="C22" s="58" t="s">
        <v>142</v>
      </c>
      <c r="D22" s="17" t="s">
        <v>5</v>
      </c>
      <c r="E22" s="27">
        <v>44013</v>
      </c>
      <c r="F22" s="62" t="s">
        <v>88</v>
      </c>
      <c r="G22" s="17"/>
      <c r="H22" s="50">
        <v>44039</v>
      </c>
      <c r="I22" s="16">
        <f t="shared" si="0"/>
        <v>26</v>
      </c>
      <c r="J22" s="28" t="s">
        <v>56</v>
      </c>
      <c r="K22" s="27">
        <v>44035</v>
      </c>
      <c r="L22" s="6" t="str">
        <f>IF(AND(C22="Abierto",D22="Urgente"),A22,"")</f>
        <v/>
      </c>
      <c r="M22" s="6" t="str">
        <f ca="1">IF(AND(C22="Abierto",D22="Urgente"),TODAY()-E22,"")</f>
        <v/>
      </c>
      <c r="N22" s="6" t="str">
        <f>IF(AND(C22="Abierto",D22="Urgente"),RANK(M22,$M$13:$M$809,0)+COUNTIF($M$13:M22,M22)-1,"")</f>
        <v/>
      </c>
      <c r="O22" s="6" t="str">
        <f>IF(AND(C22="Abierto",D22="Alta"),A22,"")</f>
        <v/>
      </c>
      <c r="P22" s="6" t="str">
        <f ca="1">IF(AND(C22="Abierto",D22="Alta"),TODAY()-E22,"")</f>
        <v/>
      </c>
      <c r="Q22" s="6" t="str">
        <f>IF(AND(C22="Abierto",D22="Alta"),RANK(P22,$P$13:$P$809,0)+COUNTIF($P$13:P22,P22)-1+MAX(N:N),"")</f>
        <v/>
      </c>
      <c r="R22" s="6" t="str">
        <f>IF(AND(C22="Abierto",D22="Media"),A22,"")</f>
        <v/>
      </c>
      <c r="S22" s="6" t="str">
        <f ca="1">IF(AND(C22="Abierto",D22="Media"),TODAY()-E22,"")</f>
        <v/>
      </c>
      <c r="T22" s="6" t="str">
        <f>IF(AND(C22="Abierto",D22="Media"),RANK(S22,$S$13:$S$809,0)+COUNTIF($S$13:S22,S22)-1+MAX(N:N,Q:Q),"")</f>
        <v/>
      </c>
      <c r="U22" s="6" t="str">
        <f>IF(AND(C22="Abierto",D22="Baja"),A22,"")</f>
        <v/>
      </c>
      <c r="V22" s="6" t="str">
        <f ca="1">IF(AND(C22="Abierto",D22="Baja"),TODAY()-E22,"")</f>
        <v/>
      </c>
      <c r="W22" s="6" t="str">
        <f>IF(AND(C22="Abierto",D22="Baja"),RANK(V22,$V$13:$V$809,0)+COUNTIF($V$13:V22,V22)-1+MAX(N:N,Q:Q,T:T),"")</f>
        <v/>
      </c>
      <c r="X22" s="8" t="str">
        <f>IF(OR(C22="Resuelto",C22=""),"",SUM(N22,Q22,T22,W22))</f>
        <v/>
      </c>
      <c r="Y22" s="8" t="str">
        <f>IF(OR(C22="Resuelto",C22=""),"",SUM(M22,P22,S22,V22))</f>
        <v/>
      </c>
      <c r="Z22" s="8" t="str">
        <f>IF(OR(C22="Resuelto",C22=""),"",SUM(L22,O22,R22,U22))</f>
        <v/>
      </c>
      <c r="AA22" s="8">
        <v>180</v>
      </c>
      <c r="AB22" s="8" t="str">
        <f t="shared" ca="1" si="1"/>
        <v/>
      </c>
      <c r="AC22" s="9" t="str">
        <f t="shared" ca="1" si="2"/>
        <v/>
      </c>
      <c r="AD22" s="12"/>
      <c r="AE22" s="12"/>
      <c r="AF22" s="12"/>
      <c r="AG22" s="12"/>
      <c r="AH22" s="11" t="str">
        <f>IF(AI22="","",MAX($AH$5:AH21)+1)</f>
        <v/>
      </c>
      <c r="AI22" s="12" t="str">
        <f>IF(G21="","",IF(COUNTIF($AI$11:AI21,G21)=0,G21,""))</f>
        <v/>
      </c>
      <c r="AJ22" s="12" t="str">
        <f t="shared" si="3"/>
        <v/>
      </c>
      <c r="AK22" s="65" t="s">
        <v>44</v>
      </c>
      <c r="AL22" s="15" t="s">
        <v>34</v>
      </c>
      <c r="AM22" s="12" t="s">
        <v>52</v>
      </c>
      <c r="AN22" s="15" t="s">
        <v>51</v>
      </c>
    </row>
    <row r="23" spans="1:40" ht="25.5" customHeight="1" x14ac:dyDescent="0.25">
      <c r="A23" s="60">
        <f t="shared" si="4"/>
        <v>11</v>
      </c>
      <c r="B23" s="15" t="s">
        <v>143</v>
      </c>
      <c r="C23" s="53" t="s">
        <v>8</v>
      </c>
      <c r="D23" s="17" t="s">
        <v>6</v>
      </c>
      <c r="E23" s="27">
        <v>44013</v>
      </c>
      <c r="F23" s="62" t="s">
        <v>87</v>
      </c>
      <c r="G23" s="17"/>
      <c r="H23" s="50"/>
      <c r="I23" s="16" t="str">
        <f t="shared" si="0"/>
        <v/>
      </c>
      <c r="J23" s="28" t="s">
        <v>56</v>
      </c>
      <c r="K23" s="27">
        <v>44035</v>
      </c>
      <c r="L23" s="6" t="str">
        <f>IF(AND(C23="Abierto",D23="Urgente"),A23,"")</f>
        <v/>
      </c>
      <c r="M23" s="6" t="str">
        <f ca="1">IF(AND(C23="Abierto",D23="Urgente"),TODAY()-E23,"")</f>
        <v/>
      </c>
      <c r="N23" s="6" t="str">
        <f>IF(AND(C23="Abierto",D23="Urgente"),RANK(M23,$M$13:$M$809,0)+COUNTIF($M$13:M23,M23)-1,"")</f>
        <v/>
      </c>
      <c r="O23" s="6" t="str">
        <f>IF(AND(C23="Abierto",D23="Alta"),A23,"")</f>
        <v/>
      </c>
      <c r="P23" s="6" t="str">
        <f ca="1">IF(AND(C23="Abierto",D23="Alta"),TODAY()-E23,"")</f>
        <v/>
      </c>
      <c r="Q23" s="6" t="str">
        <f>IF(AND(C23="Abierto",D23="Alta"),RANK(P23,$P$13:$P$809,0)+COUNTIF($P$13:P23,P23)-1+MAX(N:N),"")</f>
        <v/>
      </c>
      <c r="R23" s="6">
        <f>IF(AND(C23="Abierto",D23="Media"),A23,"")</f>
        <v>11</v>
      </c>
      <c r="S23" s="6">
        <f ca="1">IF(AND(C23="Abierto",D23="Media"),TODAY()-E23,"")</f>
        <v>261</v>
      </c>
      <c r="T23" s="6">
        <f ca="1">IF(AND(C23="Abierto",D23="Media"),RANK(S23,$S$13:$S$809,0)+COUNTIF($S$13:S23,S23)-1+MAX(N:N,Q:Q),"")</f>
        <v>6</v>
      </c>
      <c r="U23" s="6" t="str">
        <f>IF(AND(C23="Abierto",D23="Baja"),A23,"")</f>
        <v/>
      </c>
      <c r="V23" s="6" t="str">
        <f ca="1">IF(AND(C23="Abierto",D23="Baja"),TODAY()-E23,"")</f>
        <v/>
      </c>
      <c r="W23" s="6" t="str">
        <f>IF(AND(C23="Abierto",D23="Baja"),RANK(V23,$V$13:$V$809,0)+COUNTIF($V$13:V23,V23)-1+MAX(N:N,Q:Q,T:T),"")</f>
        <v/>
      </c>
      <c r="X23" s="8">
        <f ca="1">IF(OR(C23="Resuelto",C23=""),"",SUM(N23,Q23,T23,W23))</f>
        <v>6</v>
      </c>
      <c r="Y23" s="8">
        <f ca="1">IF(OR(C23="Resuelto",C23=""),"",SUM(M23,P23,S23,V23))</f>
        <v>261</v>
      </c>
      <c r="Z23" s="8">
        <f>IF(OR(C23="Resuelto",C23=""),"",SUM(L23,O23,R23,U23))</f>
        <v>11</v>
      </c>
      <c r="AA23" s="8">
        <v>181</v>
      </c>
      <c r="AB23" s="8" t="str">
        <f t="shared" ca="1" si="1"/>
        <v/>
      </c>
      <c r="AC23" s="9" t="str">
        <f t="shared" ca="1" si="2"/>
        <v/>
      </c>
      <c r="AD23" s="12"/>
      <c r="AE23" s="12"/>
      <c r="AF23" s="12"/>
      <c r="AG23" s="12"/>
      <c r="AH23" s="11" t="str">
        <f>IF(AI23="","",MAX($AH$5:AH22)+1)</f>
        <v/>
      </c>
      <c r="AI23" s="12" t="str">
        <f>IF(G22="","",IF(COUNTIF($AI$11:AI22,G22)=0,G22,""))</f>
        <v/>
      </c>
      <c r="AJ23" s="12" t="str">
        <f t="shared" si="3"/>
        <v/>
      </c>
      <c r="AK23" s="65" t="s">
        <v>39</v>
      </c>
      <c r="AL23" s="15" t="s">
        <v>34</v>
      </c>
      <c r="AM23" s="15" t="s">
        <v>53</v>
      </c>
      <c r="AN23" s="15" t="s">
        <v>51</v>
      </c>
    </row>
    <row r="24" spans="1:40" ht="25.5" hidden="1" customHeight="1" x14ac:dyDescent="0.25">
      <c r="A24" s="60">
        <f t="shared" si="4"/>
        <v>12</v>
      </c>
      <c r="B24" s="15" t="s">
        <v>143</v>
      </c>
      <c r="C24" s="53" t="s">
        <v>142</v>
      </c>
      <c r="D24" s="17" t="s">
        <v>6</v>
      </c>
      <c r="E24" s="27">
        <v>44013</v>
      </c>
      <c r="F24" s="62" t="s">
        <v>88</v>
      </c>
      <c r="G24" s="17"/>
      <c r="H24" s="27">
        <v>44013</v>
      </c>
      <c r="I24" s="16">
        <f t="shared" si="0"/>
        <v>0</v>
      </c>
      <c r="J24" s="28" t="s">
        <v>57</v>
      </c>
      <c r="K24" s="27"/>
      <c r="L24" s="6" t="str">
        <f>IF(AND(C24="Abierto",D24="Urgente"),A24,"")</f>
        <v/>
      </c>
      <c r="M24" s="6" t="str">
        <f ca="1">IF(AND(C24="Abierto",D24="Urgente"),TODAY()-E24,"")</f>
        <v/>
      </c>
      <c r="N24" s="6" t="str">
        <f>IF(AND(C24="Abierto",D24="Urgente"),RANK(M24,$M$13:$M$809,0)+COUNTIF($M$13:M24,M24)-1,"")</f>
        <v/>
      </c>
      <c r="O24" s="6" t="str">
        <f>IF(AND(C24="Abierto",D24="Alta"),A24,"")</f>
        <v/>
      </c>
      <c r="P24" s="6" t="str">
        <f ca="1">IF(AND(C24="Abierto",D24="Alta"),TODAY()-E24,"")</f>
        <v/>
      </c>
      <c r="Q24" s="6" t="str">
        <f>IF(AND(C24="Abierto",D24="Alta"),RANK(P24,$P$13:$P$809,0)+COUNTIF($P$13:P24,P24)-1+MAX(N:N),"")</f>
        <v/>
      </c>
      <c r="R24" s="6" t="str">
        <f>IF(AND(C24="Abierto",D24="Media"),A24,"")</f>
        <v/>
      </c>
      <c r="S24" s="6" t="str">
        <f ca="1">IF(AND(C24="Abierto",D24="Media"),TODAY()-E24,"")</f>
        <v/>
      </c>
      <c r="T24" s="6" t="str">
        <f>IF(AND(C24="Abierto",D24="Media"),RANK(S24,$S$13:$S$809,0)+COUNTIF($S$13:S24,S24)-1+MAX(N:N,Q:Q),"")</f>
        <v/>
      </c>
      <c r="U24" s="6" t="str">
        <f>IF(AND(C24="Abierto",D24="Baja"),A24,"")</f>
        <v/>
      </c>
      <c r="V24" s="6" t="str">
        <f ca="1">IF(AND(C24="Abierto",D24="Baja"),TODAY()-E24,"")</f>
        <v/>
      </c>
      <c r="W24" s="6" t="str">
        <f>IF(AND(C24="Abierto",D24="Baja"),RANK(V24,$V$13:$V$809,0)+COUNTIF($V$13:V24,V24)-1+MAX(N:N,Q:Q,T:T),"")</f>
        <v/>
      </c>
      <c r="X24" s="8" t="str">
        <f>IF(OR(C24="Resuelto",C24=""),"",SUM(N24,Q24,T24,W24))</f>
        <v/>
      </c>
      <c r="Y24" s="8" t="str">
        <f>IF(OR(C24="Resuelto",C24=""),"",SUM(M24,P24,S24,V24))</f>
        <v/>
      </c>
      <c r="Z24" s="8" t="str">
        <f>IF(OR(C24="Resuelto",C24=""),"",SUM(L24,O24,R24,U24))</f>
        <v/>
      </c>
      <c r="AA24" s="8">
        <v>182</v>
      </c>
      <c r="AB24" s="8" t="str">
        <f t="shared" ca="1" si="1"/>
        <v/>
      </c>
      <c r="AC24" s="9" t="str">
        <f t="shared" ca="1" si="2"/>
        <v/>
      </c>
      <c r="AD24" s="12"/>
      <c r="AE24" s="12"/>
      <c r="AF24" s="12"/>
      <c r="AG24" s="12"/>
      <c r="AH24" s="11" t="str">
        <f>IF(AI24="","",MAX($AH$5:AH23)+1)</f>
        <v/>
      </c>
      <c r="AI24" s="12" t="str">
        <f>IF(G23="","",IF(COUNTIF($AI$11:AI23,G23)=0,G23,""))</f>
        <v/>
      </c>
      <c r="AJ24" s="12" t="str">
        <f t="shared" si="3"/>
        <v/>
      </c>
      <c r="AK24" s="65" t="s">
        <v>44</v>
      </c>
      <c r="AL24" s="15" t="s">
        <v>34</v>
      </c>
      <c r="AM24" s="12" t="s">
        <v>52</v>
      </c>
      <c r="AN24" s="15" t="s">
        <v>51</v>
      </c>
    </row>
    <row r="25" spans="1:40" ht="25.5" hidden="1" customHeight="1" x14ac:dyDescent="0.25">
      <c r="A25" s="60">
        <f t="shared" si="4"/>
        <v>13</v>
      </c>
      <c r="B25" s="15" t="s">
        <v>143</v>
      </c>
      <c r="C25" s="53" t="s">
        <v>142</v>
      </c>
      <c r="D25" s="17" t="s">
        <v>6</v>
      </c>
      <c r="E25" s="27">
        <v>44013</v>
      </c>
      <c r="F25" s="62" t="s">
        <v>86</v>
      </c>
      <c r="G25" s="17"/>
      <c r="H25" s="27">
        <v>44018</v>
      </c>
      <c r="I25" s="16">
        <f t="shared" si="0"/>
        <v>5</v>
      </c>
      <c r="J25" s="28" t="s">
        <v>57</v>
      </c>
      <c r="K25" s="27"/>
      <c r="L25" s="6" t="str">
        <f>IF(AND(C25="Abierto",D25="Urgente"),A25,"")</f>
        <v/>
      </c>
      <c r="M25" s="6" t="str">
        <f ca="1">IF(AND(C25="Abierto",D25="Urgente"),TODAY()-E25,"")</f>
        <v/>
      </c>
      <c r="N25" s="6" t="str">
        <f>IF(AND(C25="Abierto",D25="Urgente"),RANK(M25,$M$13:$M$809,0)+COUNTIF($M$13:M25,M25)-1,"")</f>
        <v/>
      </c>
      <c r="O25" s="6" t="str">
        <f>IF(AND(C25="Abierto",D25="Alta"),A25,"")</f>
        <v/>
      </c>
      <c r="P25" s="6" t="str">
        <f ca="1">IF(AND(C25="Abierto",D25="Alta"),TODAY()-E25,"")</f>
        <v/>
      </c>
      <c r="Q25" s="6" t="str">
        <f>IF(AND(C25="Abierto",D25="Alta"),RANK(P25,$P$13:$P$809,0)+COUNTIF($P$13:P25,P25)-1+MAX(N:N),"")</f>
        <v/>
      </c>
      <c r="R25" s="6" t="str">
        <f>IF(AND(C25="Abierto",D25="Media"),A25,"")</f>
        <v/>
      </c>
      <c r="S25" s="6" t="str">
        <f ca="1">IF(AND(C25="Abierto",D25="Media"),TODAY()-E25,"")</f>
        <v/>
      </c>
      <c r="T25" s="6" t="str">
        <f>IF(AND(C25="Abierto",D25="Media"),RANK(S25,$S$13:$S$809,0)+COUNTIF($S$13:S25,S25)-1+MAX(N:N,Q:Q),"")</f>
        <v/>
      </c>
      <c r="U25" s="6" t="str">
        <f>IF(AND(C25="Abierto",D25="Baja"),A25,"")</f>
        <v/>
      </c>
      <c r="V25" s="6" t="str">
        <f ca="1">IF(AND(C25="Abierto",D25="Baja"),TODAY()-E25,"")</f>
        <v/>
      </c>
      <c r="W25" s="6" t="str">
        <f>IF(AND(C25="Abierto",D25="Baja"),RANK(V25,$V$13:$V$809,0)+COUNTIF($V$13:V25,V25)-1+MAX(N:N,Q:Q,T:T),"")</f>
        <v/>
      </c>
      <c r="X25" s="8" t="str">
        <f>IF(OR(C25="Resuelto",C25=""),"",SUM(N25,Q25,T25,W25))</f>
        <v/>
      </c>
      <c r="Y25" s="8" t="str">
        <f>IF(OR(C25="Resuelto",C25=""),"",SUM(M25,P25,S25,V25))</f>
        <v/>
      </c>
      <c r="Z25" s="8" t="str">
        <f>IF(OR(C25="Resuelto",C25=""),"",SUM(L25,O25,R25,U25))</f>
        <v/>
      </c>
      <c r="AA25" s="8">
        <v>183</v>
      </c>
      <c r="AB25" s="8" t="str">
        <f t="shared" ca="1" si="1"/>
        <v/>
      </c>
      <c r="AC25" s="9" t="str">
        <f t="shared" ca="1" si="2"/>
        <v/>
      </c>
      <c r="AD25" s="12"/>
      <c r="AE25" s="12"/>
      <c r="AF25" s="12"/>
      <c r="AG25" s="12"/>
      <c r="AH25" s="11" t="str">
        <f>IF(AI25="","",MAX($AH$5:AH24)+1)</f>
        <v/>
      </c>
      <c r="AI25" s="12" t="str">
        <f>IF(G24="","",IF(COUNTIF($AI$11:AI24,G24)=0,G24,""))</f>
        <v/>
      </c>
      <c r="AJ25" s="12" t="str">
        <f t="shared" si="3"/>
        <v/>
      </c>
      <c r="AK25" s="65" t="s">
        <v>44</v>
      </c>
      <c r="AL25" s="15" t="s">
        <v>34</v>
      </c>
      <c r="AM25" s="12" t="s">
        <v>52</v>
      </c>
      <c r="AN25" s="15" t="s">
        <v>51</v>
      </c>
    </row>
    <row r="26" spans="1:40" ht="25.5" hidden="1" customHeight="1" x14ac:dyDescent="0.25">
      <c r="A26" s="60">
        <f t="shared" si="4"/>
        <v>14</v>
      </c>
      <c r="B26" s="15" t="s">
        <v>143</v>
      </c>
      <c r="C26" s="53" t="s">
        <v>142</v>
      </c>
      <c r="D26" s="17" t="s">
        <v>5</v>
      </c>
      <c r="E26" s="27">
        <v>44013</v>
      </c>
      <c r="F26" s="62" t="s">
        <v>105</v>
      </c>
      <c r="G26" s="17"/>
      <c r="H26" s="27">
        <v>44013</v>
      </c>
      <c r="I26" s="16">
        <f>IF(OR(E26=0,H26=0),"",H26-E26)</f>
        <v>0</v>
      </c>
      <c r="J26" s="28" t="s">
        <v>57</v>
      </c>
      <c r="K26" s="27"/>
      <c r="L26" s="6" t="str">
        <f>IF(AND(C26="Abierto",D26="Urgente"),A26,"")</f>
        <v/>
      </c>
      <c r="M26" s="6" t="str">
        <f ca="1">IF(AND(C26="Abierto",D26="Urgente"),TODAY()-E26,"")</f>
        <v/>
      </c>
      <c r="N26" s="6" t="str">
        <f>IF(AND(C26="Abierto",D26="Urgente"),RANK(M26,$M$13:$M$809,0)+COUNTIF($M$13:M26,M26)-1,"")</f>
        <v/>
      </c>
      <c r="O26" s="6" t="str">
        <f>IF(AND(C26="Abierto",D26="Alta"),A26,"")</f>
        <v/>
      </c>
      <c r="P26" s="6" t="str">
        <f ca="1">IF(AND(C26="Abierto",D26="Alta"),TODAY()-E26,"")</f>
        <v/>
      </c>
      <c r="Q26" s="6" t="str">
        <f>IF(AND(C26="Abierto",D26="Alta"),RANK(P26,$P$13:$P$809,0)+COUNTIF($P$13:P26,P26)-1+MAX(N:N),"")</f>
        <v/>
      </c>
      <c r="R26" s="6" t="str">
        <f>IF(AND(C26="Abierto",D26="Media"),A26,"")</f>
        <v/>
      </c>
      <c r="S26" s="6" t="str">
        <f ca="1">IF(AND(C26="Abierto",D26="Media"),TODAY()-E26,"")</f>
        <v/>
      </c>
      <c r="T26" s="6" t="str">
        <f>IF(AND(C26="Abierto",D26="Media"),RANK(S26,$S$13:$S$809,0)+COUNTIF($S$13:S26,S26)-1+MAX(N:N,Q:Q),"")</f>
        <v/>
      </c>
      <c r="U26" s="6" t="str">
        <f>IF(AND(C26="Abierto",D26="Baja"),A26,"")</f>
        <v/>
      </c>
      <c r="V26" s="6" t="str">
        <f ca="1">IF(AND(C26="Abierto",D26="Baja"),TODAY()-E26,"")</f>
        <v/>
      </c>
      <c r="W26" s="6" t="str">
        <f>IF(AND(C26="Abierto",D26="Baja"),RANK(V26,$V$13:$V$809,0)+COUNTIF($V$13:V26,V26)-1+MAX(N:N,Q:Q,T:T),"")</f>
        <v/>
      </c>
      <c r="X26" s="8" t="str">
        <f>IF(OR(C26="Resuelto",C26=""),"",SUM(N26,Q26,T26,W26))</f>
        <v/>
      </c>
      <c r="Y26" s="8" t="str">
        <f>IF(OR(C26="Resuelto",C26=""),"",SUM(M26,P26,S26,V26))</f>
        <v/>
      </c>
      <c r="Z26" s="8" t="str">
        <f>IF(OR(C26="Resuelto",C26=""),"",SUM(L26,O26,R26,U26))</f>
        <v/>
      </c>
      <c r="AA26" s="8">
        <v>184</v>
      </c>
      <c r="AB26" s="8" t="str">
        <f t="shared" ca="1" si="1"/>
        <v/>
      </c>
      <c r="AC26" s="9" t="str">
        <f t="shared" ca="1" si="2"/>
        <v/>
      </c>
      <c r="AD26" s="12"/>
      <c r="AE26" s="12"/>
      <c r="AF26" s="12"/>
      <c r="AG26" s="12"/>
      <c r="AH26" s="11" t="str">
        <f>IF(AI26="","",MAX($AH$5:AH25)+1)</f>
        <v/>
      </c>
      <c r="AI26" s="12" t="str">
        <f>IF(G25="","",IF(COUNTIF($AI$11:AI25,G25)=0,G25,""))</f>
        <v/>
      </c>
      <c r="AJ26" s="12" t="str">
        <f t="shared" si="3"/>
        <v/>
      </c>
      <c r="AK26" s="65" t="s">
        <v>44</v>
      </c>
      <c r="AL26" s="15" t="s">
        <v>32</v>
      </c>
      <c r="AM26" s="15" t="s">
        <v>52</v>
      </c>
      <c r="AN26" s="12" t="s">
        <v>50</v>
      </c>
    </row>
    <row r="27" spans="1:40" ht="25.5" hidden="1" customHeight="1" x14ac:dyDescent="0.25">
      <c r="A27" s="60">
        <f t="shared" si="4"/>
        <v>15</v>
      </c>
      <c r="B27" s="15" t="s">
        <v>143</v>
      </c>
      <c r="C27" s="53" t="s">
        <v>142</v>
      </c>
      <c r="D27" s="17" t="s">
        <v>6</v>
      </c>
      <c r="E27" s="27">
        <v>44013</v>
      </c>
      <c r="F27" s="62" t="s">
        <v>62</v>
      </c>
      <c r="G27" s="17"/>
      <c r="H27" s="52">
        <v>44025</v>
      </c>
      <c r="I27" s="16">
        <f t="shared" si="0"/>
        <v>12</v>
      </c>
      <c r="J27" s="28" t="s">
        <v>57</v>
      </c>
      <c r="K27" s="27"/>
      <c r="L27" s="6" t="str">
        <f>IF(AND(C27="Abierto",D27="Urgente"),A27,"")</f>
        <v/>
      </c>
      <c r="M27" s="6" t="str">
        <f ca="1">IF(AND(C27="Abierto",D27="Urgente"),TODAY()-E27,"")</f>
        <v/>
      </c>
      <c r="N27" s="6" t="str">
        <f>IF(AND(C27="Abierto",D27="Urgente"),RANK(M27,$M$13:$M$809,0)+COUNTIF($M$13:M27,M27)-1,"")</f>
        <v/>
      </c>
      <c r="O27" s="6" t="str">
        <f>IF(AND(C27="Abierto",D27="Alta"),A27,"")</f>
        <v/>
      </c>
      <c r="P27" s="6" t="str">
        <f ca="1">IF(AND(C27="Abierto",D27="Alta"),TODAY()-E27,"")</f>
        <v/>
      </c>
      <c r="Q27" s="6" t="str">
        <f>IF(AND(C27="Abierto",D27="Alta"),RANK(P27,$P$13:$P$809,0)+COUNTIF($P$13:P27,P27)-1+MAX(N:N),"")</f>
        <v/>
      </c>
      <c r="R27" s="6" t="str">
        <f>IF(AND(C27="Abierto",D27="Media"),A27,"")</f>
        <v/>
      </c>
      <c r="S27" s="6" t="str">
        <f ca="1">IF(AND(C27="Abierto",D27="Media"),TODAY()-E27,"")</f>
        <v/>
      </c>
      <c r="T27" s="6" t="str">
        <f>IF(AND(C27="Abierto",D27="Media"),RANK(S27,$S$13:$S$809,0)+COUNTIF($S$13:S27,S27)-1+MAX(N:N,Q:Q),"")</f>
        <v/>
      </c>
      <c r="U27" s="6" t="str">
        <f>IF(AND(C27="Abierto",D27="Baja"),A27,"")</f>
        <v/>
      </c>
      <c r="V27" s="6" t="str">
        <f ca="1">IF(AND(C27="Abierto",D27="Baja"),TODAY()-E27,"")</f>
        <v/>
      </c>
      <c r="W27" s="6" t="str">
        <f>IF(AND(C27="Abierto",D27="Baja"),RANK(V27,$V$13:$V$809,0)+COUNTIF($V$13:V27,V27)-1+MAX(N:N,Q:Q,T:T),"")</f>
        <v/>
      </c>
      <c r="X27" s="8" t="str">
        <f>IF(OR(C27="Resuelto",C27=""),"",SUM(N27,Q27,T27,W27))</f>
        <v/>
      </c>
      <c r="Y27" s="8" t="str">
        <f>IF(OR(C27="Resuelto",C27=""),"",SUM(M27,P27,S27,V27))</f>
        <v/>
      </c>
      <c r="Z27" s="8" t="str">
        <f>IF(OR(C27="Resuelto",C27=""),"",SUM(L27,O27,R27,U27))</f>
        <v/>
      </c>
      <c r="AA27" s="8">
        <v>185</v>
      </c>
      <c r="AB27" s="8" t="str">
        <f t="shared" ca="1" si="1"/>
        <v/>
      </c>
      <c r="AC27" s="9" t="str">
        <f t="shared" ca="1" si="2"/>
        <v/>
      </c>
      <c r="AD27" s="12"/>
      <c r="AE27" s="12"/>
      <c r="AF27" s="12"/>
      <c r="AG27" s="12"/>
      <c r="AH27" s="11" t="str">
        <f>IF(AI27="","",MAX($AH$5:AH26)+1)</f>
        <v/>
      </c>
      <c r="AI27" s="12" t="str">
        <f>IF(G26="","",IF(COUNTIF($AI$11:AI26,G26)=0,G26,""))</f>
        <v/>
      </c>
      <c r="AJ27" s="12" t="str">
        <f t="shared" si="3"/>
        <v/>
      </c>
      <c r="AK27" s="65" t="s">
        <v>44</v>
      </c>
      <c r="AL27" s="15" t="s">
        <v>34</v>
      </c>
      <c r="AM27" s="12" t="s">
        <v>52</v>
      </c>
      <c r="AN27" s="12" t="s">
        <v>49</v>
      </c>
    </row>
    <row r="28" spans="1:40" ht="25.5" hidden="1" customHeight="1" x14ac:dyDescent="0.25">
      <c r="A28" s="60">
        <f t="shared" si="4"/>
        <v>16</v>
      </c>
      <c r="B28" s="15" t="s">
        <v>143</v>
      </c>
      <c r="C28" s="53" t="s">
        <v>142</v>
      </c>
      <c r="D28" s="17" t="s">
        <v>6</v>
      </c>
      <c r="E28" s="27">
        <v>44013</v>
      </c>
      <c r="F28" s="62" t="s">
        <v>105</v>
      </c>
      <c r="G28" s="17"/>
      <c r="H28" s="27">
        <v>44013</v>
      </c>
      <c r="I28" s="16">
        <f t="shared" si="0"/>
        <v>0</v>
      </c>
      <c r="J28" s="28" t="s">
        <v>57</v>
      </c>
      <c r="K28" s="27"/>
      <c r="L28" s="6" t="str">
        <f>IF(AND(C28="Abierto",D28="Urgente"),A28,"")</f>
        <v/>
      </c>
      <c r="M28" s="6" t="str">
        <f ca="1">IF(AND(C28="Abierto",D28="Urgente"),TODAY()-E28,"")</f>
        <v/>
      </c>
      <c r="N28" s="6" t="str">
        <f>IF(AND(C28="Abierto",D28="Urgente"),RANK(M28,$M$13:$M$809,0)+COUNTIF($M$13:M28,M28)-1,"")</f>
        <v/>
      </c>
      <c r="O28" s="6" t="str">
        <f>IF(AND(C28="Abierto",D28="Alta"),A28,"")</f>
        <v/>
      </c>
      <c r="P28" s="6" t="str">
        <f ca="1">IF(AND(C28="Abierto",D28="Alta"),TODAY()-E28,"")</f>
        <v/>
      </c>
      <c r="Q28" s="6" t="str">
        <f>IF(AND(C28="Abierto",D28="Alta"),RANK(P28,$P$13:$P$809,0)+COUNTIF($P$13:P28,P28)-1+MAX(N:N),"")</f>
        <v/>
      </c>
      <c r="R28" s="6" t="str">
        <f>IF(AND(C28="Abierto",D28="Media"),A28,"")</f>
        <v/>
      </c>
      <c r="S28" s="6" t="str">
        <f ca="1">IF(AND(C28="Abierto",D28="Media"),TODAY()-E28,"")</f>
        <v/>
      </c>
      <c r="T28" s="6" t="str">
        <f>IF(AND(C28="Abierto",D28="Media"),RANK(S28,$S$13:$S$809,0)+COUNTIF($S$13:S28,S28)-1+MAX(N:N,Q:Q),"")</f>
        <v/>
      </c>
      <c r="U28" s="6" t="str">
        <f>IF(AND(C28="Abierto",D28="Baja"),A28,"")</f>
        <v/>
      </c>
      <c r="V28" s="6" t="str">
        <f ca="1">IF(AND(C28="Abierto",D28="Baja"),TODAY()-E28,"")</f>
        <v/>
      </c>
      <c r="W28" s="6" t="str">
        <f>IF(AND(C28="Abierto",D28="Baja"),RANK(V28,$V$13:$V$809,0)+COUNTIF($V$13:V28,V28)-1+MAX(N:N,Q:Q,T:T),"")</f>
        <v/>
      </c>
      <c r="X28" s="8" t="str">
        <f>IF(OR(C28="Resuelto",C28=""),"",SUM(N28,Q28,T28,W28))</f>
        <v/>
      </c>
      <c r="Y28" s="8" t="str">
        <f>IF(OR(C28="Resuelto",C28=""),"",SUM(M28,P28,S28,V28))</f>
        <v/>
      </c>
      <c r="Z28" s="8" t="str">
        <f>IF(OR(C28="Resuelto",C28=""),"",SUM(L28,O28,R28,U28))</f>
        <v/>
      </c>
      <c r="AA28" s="8">
        <v>186</v>
      </c>
      <c r="AB28" s="8" t="str">
        <f t="shared" ca="1" si="1"/>
        <v/>
      </c>
      <c r="AC28" s="9" t="str">
        <f t="shared" ca="1" si="2"/>
        <v/>
      </c>
      <c r="AD28" s="12"/>
      <c r="AE28" s="12"/>
      <c r="AF28" s="12"/>
      <c r="AG28" s="12"/>
      <c r="AH28" s="11" t="str">
        <f>IF(AI28="","",MAX($AH$5:AH27)+1)</f>
        <v/>
      </c>
      <c r="AI28" s="12" t="str">
        <f>IF(G27="","",IF(COUNTIF($AI$11:AI27,G27)=0,G27,""))</f>
        <v/>
      </c>
      <c r="AJ28" s="12" t="str">
        <f t="shared" si="3"/>
        <v/>
      </c>
      <c r="AK28" s="65" t="s">
        <v>44</v>
      </c>
      <c r="AL28" s="15" t="s">
        <v>34</v>
      </c>
      <c r="AM28" s="15" t="s">
        <v>53</v>
      </c>
      <c r="AN28" s="15" t="s">
        <v>51</v>
      </c>
    </row>
    <row r="29" spans="1:40" ht="25.5" hidden="1" customHeight="1" x14ac:dyDescent="0.25">
      <c r="A29" s="60">
        <f t="shared" si="4"/>
        <v>17</v>
      </c>
      <c r="B29" s="15" t="s">
        <v>143</v>
      </c>
      <c r="C29" s="53" t="s">
        <v>142</v>
      </c>
      <c r="D29" s="17" t="s">
        <v>5</v>
      </c>
      <c r="E29" s="27">
        <v>44013</v>
      </c>
      <c r="F29" s="62" t="s">
        <v>105</v>
      </c>
      <c r="G29" s="17"/>
      <c r="H29" s="27">
        <v>44013</v>
      </c>
      <c r="I29" s="16">
        <f t="shared" si="0"/>
        <v>0</v>
      </c>
      <c r="J29" s="28" t="s">
        <v>57</v>
      </c>
      <c r="K29" s="27"/>
      <c r="L29" s="6" t="str">
        <f>IF(AND(C29="Abierto",D29="Urgente"),A29,"")</f>
        <v/>
      </c>
      <c r="M29" s="6" t="str">
        <f ca="1">IF(AND(C29="Abierto",D29="Urgente"),TODAY()-E29,"")</f>
        <v/>
      </c>
      <c r="N29" s="6" t="str">
        <f>IF(AND(C29="Abierto",D29="Urgente"),RANK(M29,$M$13:$M$809,0)+COUNTIF($M$13:M29,M29)-1,"")</f>
        <v/>
      </c>
      <c r="O29" s="6" t="str">
        <f>IF(AND(C29="Abierto",D29="Alta"),A29,"")</f>
        <v/>
      </c>
      <c r="P29" s="6" t="str">
        <f ca="1">IF(AND(C29="Abierto",D29="Alta"),TODAY()-E29,"")</f>
        <v/>
      </c>
      <c r="Q29" s="6" t="str">
        <f>IF(AND(C29="Abierto",D29="Alta"),RANK(P29,$P$13:$P$809,0)+COUNTIF($P$13:P29,P29)-1+MAX(N:N),"")</f>
        <v/>
      </c>
      <c r="R29" s="6" t="str">
        <f>IF(AND(C29="Abierto",D29="Media"),A29,"")</f>
        <v/>
      </c>
      <c r="S29" s="6" t="str">
        <f ca="1">IF(AND(C29="Abierto",D29="Media"),TODAY()-E29,"")</f>
        <v/>
      </c>
      <c r="T29" s="6" t="str">
        <f>IF(AND(C29="Abierto",D29="Media"),RANK(S29,$S$13:$S$809,0)+COUNTIF($S$13:S29,S29)-1+MAX(N:N,Q:Q),"")</f>
        <v/>
      </c>
      <c r="U29" s="6" t="str">
        <f>IF(AND(C29="Abierto",D29="Baja"),A29,"")</f>
        <v/>
      </c>
      <c r="V29" s="6" t="str">
        <f ca="1">IF(AND(C29="Abierto",D29="Baja"),TODAY()-E29,"")</f>
        <v/>
      </c>
      <c r="W29" s="6" t="str">
        <f>IF(AND(C29="Abierto",D29="Baja"),RANK(V29,$V$13:$V$809,0)+COUNTIF($V$13:V29,V29)-1+MAX(N:N,Q:Q,T:T),"")</f>
        <v/>
      </c>
      <c r="X29" s="8" t="str">
        <f>IF(OR(C29="Resuelto",C29=""),"",SUM(N29,Q29,T29,W29))</f>
        <v/>
      </c>
      <c r="Y29" s="8" t="str">
        <f>IF(OR(C29="Resuelto",C29=""),"",SUM(M29,P29,S29,V29))</f>
        <v/>
      </c>
      <c r="Z29" s="8" t="str">
        <f>IF(OR(C29="Resuelto",C29=""),"",SUM(L29,O29,R29,U29))</f>
        <v/>
      </c>
      <c r="AA29" s="8">
        <v>187</v>
      </c>
      <c r="AB29" s="8" t="str">
        <f t="shared" ca="1" si="1"/>
        <v/>
      </c>
      <c r="AC29" s="9" t="str">
        <f t="shared" ca="1" si="2"/>
        <v/>
      </c>
      <c r="AD29" s="12"/>
      <c r="AE29" s="12"/>
      <c r="AF29" s="12"/>
      <c r="AG29" s="12"/>
      <c r="AH29" s="11" t="str">
        <f>IF(AI29="","",MAX($AH$5:AH28)+1)</f>
        <v/>
      </c>
      <c r="AI29" s="12" t="str">
        <f>IF(G28="","",IF(COUNTIF($AI$11:AI28,G28)=0,G28,""))</f>
        <v/>
      </c>
      <c r="AJ29" s="12" t="str">
        <f t="shared" si="3"/>
        <v/>
      </c>
      <c r="AK29" s="65" t="s">
        <v>44</v>
      </c>
      <c r="AL29" s="12" t="s">
        <v>35</v>
      </c>
      <c r="AM29" s="12" t="s">
        <v>52</v>
      </c>
      <c r="AN29" s="15" t="s">
        <v>51</v>
      </c>
    </row>
    <row r="30" spans="1:40" ht="25.5" hidden="1" customHeight="1" x14ac:dyDescent="0.25">
      <c r="A30" s="60">
        <f t="shared" si="4"/>
        <v>18</v>
      </c>
      <c r="B30" s="15" t="s">
        <v>143</v>
      </c>
      <c r="C30" s="53" t="s">
        <v>142</v>
      </c>
      <c r="D30" s="17" t="s">
        <v>5</v>
      </c>
      <c r="E30" s="27">
        <v>44013</v>
      </c>
      <c r="F30" s="62" t="s">
        <v>105</v>
      </c>
      <c r="G30" s="17"/>
      <c r="H30" s="27">
        <v>44013</v>
      </c>
      <c r="I30" s="16">
        <f t="shared" si="0"/>
        <v>0</v>
      </c>
      <c r="J30" s="28" t="s">
        <v>57</v>
      </c>
      <c r="K30" s="27"/>
      <c r="L30" s="6" t="str">
        <f>IF(AND(C30="Abierto",D30="Urgente"),A30,"")</f>
        <v/>
      </c>
      <c r="M30" s="6" t="str">
        <f ca="1">IF(AND(C30="Abierto",D30="Urgente"),TODAY()-E30,"")</f>
        <v/>
      </c>
      <c r="N30" s="6" t="str">
        <f>IF(AND(C30="Abierto",D30="Urgente"),RANK(M30,$M$13:$M$809,0)+COUNTIF($M$13:M30,M30)-1,"")</f>
        <v/>
      </c>
      <c r="O30" s="6" t="str">
        <f>IF(AND(C30="Abierto",D30="Alta"),A30,"")</f>
        <v/>
      </c>
      <c r="P30" s="6" t="str">
        <f ca="1">IF(AND(C30="Abierto",D30="Alta"),TODAY()-E30,"")</f>
        <v/>
      </c>
      <c r="Q30" s="6" t="str">
        <f>IF(AND(C30="Abierto",D30="Alta"),RANK(P30,$P$13:$P$809,0)+COUNTIF($P$13:P30,P30)-1+MAX(N:N),"")</f>
        <v/>
      </c>
      <c r="R30" s="6" t="str">
        <f>IF(AND(C30="Abierto",D30="Media"),A30,"")</f>
        <v/>
      </c>
      <c r="S30" s="6" t="str">
        <f ca="1">IF(AND(C30="Abierto",D30="Media"),TODAY()-E30,"")</f>
        <v/>
      </c>
      <c r="T30" s="6" t="str">
        <f>IF(AND(C30="Abierto",D30="Media"),RANK(S30,$S$13:$S$809,0)+COUNTIF($S$13:S30,S30)-1+MAX(N:N,Q:Q),"")</f>
        <v/>
      </c>
      <c r="U30" s="6" t="str">
        <f>IF(AND(C30="Abierto",D30="Baja"),A30,"")</f>
        <v/>
      </c>
      <c r="V30" s="6" t="str">
        <f ca="1">IF(AND(C30="Abierto",D30="Baja"),TODAY()-E30,"")</f>
        <v/>
      </c>
      <c r="W30" s="6" t="str">
        <f>IF(AND(C30="Abierto",D30="Baja"),RANK(V30,$V$13:$V$809,0)+COUNTIF($V$13:V30,V30)-1+MAX(N:N,Q:Q,T:T),"")</f>
        <v/>
      </c>
      <c r="X30" s="8" t="str">
        <f>IF(OR(C30="Resuelto",C30=""),"",SUM(N30,Q30,T30,W30))</f>
        <v/>
      </c>
      <c r="Y30" s="8" t="str">
        <f>IF(OR(C30="Resuelto",C30=""),"",SUM(M30,P30,S30,V30))</f>
        <v/>
      </c>
      <c r="Z30" s="8" t="str">
        <f>IF(OR(C30="Resuelto",C30=""),"",SUM(L30,O30,R30,U30))</f>
        <v/>
      </c>
      <c r="AA30" s="8">
        <v>188</v>
      </c>
      <c r="AB30" s="8" t="str">
        <f t="shared" ca="1" si="1"/>
        <v/>
      </c>
      <c r="AC30" s="9" t="str">
        <f t="shared" ca="1" si="2"/>
        <v/>
      </c>
      <c r="AD30" s="12"/>
      <c r="AE30" s="12"/>
      <c r="AF30" s="12"/>
      <c r="AG30" s="12"/>
      <c r="AH30" s="11" t="str">
        <f>IF(AI30="","",MAX($AH$5:AH29)+1)</f>
        <v/>
      </c>
      <c r="AI30" s="12" t="str">
        <f>IF(G29="","",IF(COUNTIF($AI$11:AI29,G29)=0,G29,""))</f>
        <v/>
      </c>
      <c r="AJ30" s="12" t="str">
        <f t="shared" si="3"/>
        <v/>
      </c>
      <c r="AK30" s="65" t="s">
        <v>44</v>
      </c>
      <c r="AL30" s="15" t="s">
        <v>35</v>
      </c>
      <c r="AM30" s="15" t="s">
        <v>52</v>
      </c>
      <c r="AN30" s="15" t="s">
        <v>49</v>
      </c>
    </row>
    <row r="31" spans="1:40" ht="25.5" hidden="1" customHeight="1" x14ac:dyDescent="0.25">
      <c r="A31" s="60">
        <f t="shared" si="4"/>
        <v>19</v>
      </c>
      <c r="B31" s="15" t="s">
        <v>143</v>
      </c>
      <c r="C31" s="53" t="s">
        <v>142</v>
      </c>
      <c r="D31" s="17" t="s">
        <v>5</v>
      </c>
      <c r="E31" s="27">
        <v>44013</v>
      </c>
      <c r="F31" s="62" t="s">
        <v>105</v>
      </c>
      <c r="G31" s="17"/>
      <c r="H31" s="27">
        <v>44013</v>
      </c>
      <c r="I31" s="16">
        <f t="shared" si="0"/>
        <v>0</v>
      </c>
      <c r="J31" s="28" t="s">
        <v>57</v>
      </c>
      <c r="K31" s="27"/>
      <c r="L31" s="6" t="str">
        <f>IF(AND(C31="Abierto",D31="Urgente"),A31,"")</f>
        <v/>
      </c>
      <c r="M31" s="6" t="str">
        <f ca="1">IF(AND(C31="Abierto",D31="Urgente"),TODAY()-E31,"")</f>
        <v/>
      </c>
      <c r="N31" s="6" t="str">
        <f>IF(AND(C31="Abierto",D31="Urgente"),RANK(M31,$M$13:$M$809,0)+COUNTIF($M$13:M31,M31)-1,"")</f>
        <v/>
      </c>
      <c r="O31" s="6" t="str">
        <f>IF(AND(C31="Abierto",D31="Alta"),A31,"")</f>
        <v/>
      </c>
      <c r="P31" s="6" t="str">
        <f ca="1">IF(AND(C31="Abierto",D31="Alta"),TODAY()-E31,"")</f>
        <v/>
      </c>
      <c r="Q31" s="6" t="str">
        <f>IF(AND(C31="Abierto",D31="Alta"),RANK(P31,$P$13:$P$809,0)+COUNTIF($P$13:P31,P31)-1+MAX(N:N),"")</f>
        <v/>
      </c>
      <c r="R31" s="6" t="str">
        <f>IF(AND(C31="Abierto",D31="Media"),A31,"")</f>
        <v/>
      </c>
      <c r="S31" s="6" t="str">
        <f ca="1">IF(AND(C31="Abierto",D31="Media"),TODAY()-E31,"")</f>
        <v/>
      </c>
      <c r="T31" s="6" t="str">
        <f>IF(AND(C31="Abierto",D31="Media"),RANK(S31,$S$13:$S$809,0)+COUNTIF($S$13:S31,S31)-1+MAX(N:N,Q:Q),"")</f>
        <v/>
      </c>
      <c r="U31" s="6" t="str">
        <f>IF(AND(C31="Abierto",D31="Baja"),A31,"")</f>
        <v/>
      </c>
      <c r="V31" s="6" t="str">
        <f ca="1">IF(AND(C31="Abierto",D31="Baja"),TODAY()-E31,"")</f>
        <v/>
      </c>
      <c r="W31" s="6" t="str">
        <f>IF(AND(C31="Abierto",D31="Baja"),RANK(V31,$V$13:$V$809,0)+COUNTIF($V$13:V31,V31)-1+MAX(N:N,Q:Q,T:T),"")</f>
        <v/>
      </c>
      <c r="X31" s="8" t="str">
        <f>IF(OR(C31="Resuelto",C31=""),"",SUM(N31,Q31,T31,W31))</f>
        <v/>
      </c>
      <c r="Y31" s="8" t="str">
        <f>IF(OR(C31="Resuelto",C31=""),"",SUM(M31,P31,S31,V31))</f>
        <v/>
      </c>
      <c r="Z31" s="8" t="str">
        <f>IF(OR(C31="Resuelto",C31=""),"",SUM(L31,O31,R31,U31))</f>
        <v/>
      </c>
      <c r="AA31" s="8">
        <v>189</v>
      </c>
      <c r="AB31" s="8" t="str">
        <f t="shared" ca="1" si="1"/>
        <v/>
      </c>
      <c r="AC31" s="9" t="str">
        <f t="shared" ca="1" si="2"/>
        <v/>
      </c>
      <c r="AD31" s="12"/>
      <c r="AE31" s="12"/>
      <c r="AF31" s="12"/>
      <c r="AG31" s="12"/>
      <c r="AH31" s="11" t="str">
        <f>IF(AI31="","",MAX($AH$5:AH30)+1)</f>
        <v/>
      </c>
      <c r="AI31" s="12" t="str">
        <f>IF(G30="","",IF(COUNTIF($AI$11:AI30,G30)=0,G30,""))</f>
        <v/>
      </c>
      <c r="AJ31" s="12" t="str">
        <f t="shared" si="3"/>
        <v/>
      </c>
      <c r="AK31" s="65" t="s">
        <v>44</v>
      </c>
      <c r="AL31" s="15" t="s">
        <v>35</v>
      </c>
      <c r="AM31" s="12" t="s">
        <v>52</v>
      </c>
      <c r="AN31" s="15" t="s">
        <v>51</v>
      </c>
    </row>
    <row r="32" spans="1:40" ht="25.5" hidden="1" customHeight="1" x14ac:dyDescent="0.25">
      <c r="A32" s="60">
        <f t="shared" si="4"/>
        <v>20</v>
      </c>
      <c r="B32" s="15" t="s">
        <v>143</v>
      </c>
      <c r="C32" s="53" t="s">
        <v>142</v>
      </c>
      <c r="D32" s="17" t="s">
        <v>5</v>
      </c>
      <c r="E32" s="27">
        <v>44013</v>
      </c>
      <c r="F32" s="62" t="s">
        <v>105</v>
      </c>
      <c r="G32" s="17"/>
      <c r="H32" s="27">
        <v>44013</v>
      </c>
      <c r="I32" s="16">
        <f t="shared" si="0"/>
        <v>0</v>
      </c>
      <c r="J32" s="28" t="s">
        <v>57</v>
      </c>
      <c r="K32" s="27"/>
      <c r="L32" s="6" t="str">
        <f>IF(AND(C32="Abierto",D32="Urgente"),A32,"")</f>
        <v/>
      </c>
      <c r="M32" s="6" t="str">
        <f ca="1">IF(AND(C32="Abierto",D32="Urgente"),TODAY()-E32,"")</f>
        <v/>
      </c>
      <c r="N32" s="6" t="str">
        <f>IF(AND(C32="Abierto",D32="Urgente"),RANK(M32,$M$13:$M$809,0)+COUNTIF($M$13:M32,M32)-1,"")</f>
        <v/>
      </c>
      <c r="O32" s="6" t="str">
        <f>IF(AND(C32="Abierto",D32="Alta"),A32,"")</f>
        <v/>
      </c>
      <c r="P32" s="6" t="str">
        <f ca="1">IF(AND(C32="Abierto",D32="Alta"),TODAY()-E32,"")</f>
        <v/>
      </c>
      <c r="Q32" s="6" t="str">
        <f>IF(AND(C32="Abierto",D32="Alta"),RANK(P32,$P$13:$P$809,0)+COUNTIF($P$13:P32,P32)-1+MAX(N:N),"")</f>
        <v/>
      </c>
      <c r="R32" s="6" t="str">
        <f>IF(AND(C32="Abierto",D32="Media"),A32,"")</f>
        <v/>
      </c>
      <c r="S32" s="6" t="str">
        <f ca="1">IF(AND(C32="Abierto",D32="Media"),TODAY()-E32,"")</f>
        <v/>
      </c>
      <c r="T32" s="6" t="str">
        <f>IF(AND(C32="Abierto",D32="Media"),RANK(S32,$S$13:$S$809,0)+COUNTIF($S$13:S32,S32)-1+MAX(N:N,Q:Q),"")</f>
        <v/>
      </c>
      <c r="U32" s="6" t="str">
        <f>IF(AND(C32="Abierto",D32="Baja"),A32,"")</f>
        <v/>
      </c>
      <c r="V32" s="6" t="str">
        <f ca="1">IF(AND(C32="Abierto",D32="Baja"),TODAY()-E32,"")</f>
        <v/>
      </c>
      <c r="W32" s="6" t="str">
        <f>IF(AND(C32="Abierto",D32="Baja"),RANK(V32,$V$13:$V$809,0)+COUNTIF($V$13:V32,V32)-1+MAX(N:N,Q:Q,T:T),"")</f>
        <v/>
      </c>
      <c r="X32" s="8" t="str">
        <f>IF(OR(C32="Resuelto",C32=""),"",SUM(N32,Q32,T32,W32))</f>
        <v/>
      </c>
      <c r="Y32" s="8" t="str">
        <f>IF(OR(C32="Resuelto",C32=""),"",SUM(M32,P32,S32,V32))</f>
        <v/>
      </c>
      <c r="Z32" s="8" t="str">
        <f>IF(OR(C32="Resuelto",C32=""),"",SUM(L32,O32,R32,U32))</f>
        <v/>
      </c>
      <c r="AA32" s="8">
        <v>190</v>
      </c>
      <c r="AB32" s="8" t="str">
        <f t="shared" ca="1" si="1"/>
        <v/>
      </c>
      <c r="AC32" s="9" t="str">
        <f t="shared" ca="1" si="2"/>
        <v/>
      </c>
      <c r="AD32" s="12"/>
      <c r="AE32" s="12"/>
      <c r="AF32" s="12"/>
      <c r="AG32" s="12"/>
      <c r="AH32" s="11" t="str">
        <f>IF(AI32="","",MAX($AH$5:AH31)+1)</f>
        <v/>
      </c>
      <c r="AI32" s="12" t="str">
        <f>IF(G31="","",IF(COUNTIF($AI$11:AI31,G31)=0,G31,""))</f>
        <v/>
      </c>
      <c r="AJ32" s="12" t="str">
        <f t="shared" si="3"/>
        <v/>
      </c>
      <c r="AK32" s="65" t="s">
        <v>44</v>
      </c>
      <c r="AL32" s="15" t="s">
        <v>35</v>
      </c>
      <c r="AM32" s="12" t="s">
        <v>52</v>
      </c>
      <c r="AN32" s="15" t="s">
        <v>49</v>
      </c>
    </row>
    <row r="33" spans="1:40" ht="25.5" hidden="1" customHeight="1" x14ac:dyDescent="0.25">
      <c r="A33" s="60">
        <f t="shared" si="4"/>
        <v>21</v>
      </c>
      <c r="B33" s="15" t="s">
        <v>143</v>
      </c>
      <c r="C33" s="53" t="s">
        <v>142</v>
      </c>
      <c r="D33" s="17" t="s">
        <v>5</v>
      </c>
      <c r="E33" s="27">
        <v>44013</v>
      </c>
      <c r="F33" s="62" t="s">
        <v>105</v>
      </c>
      <c r="G33" s="17"/>
      <c r="H33" s="27">
        <v>44013</v>
      </c>
      <c r="I33" s="16">
        <f t="shared" si="0"/>
        <v>0</v>
      </c>
      <c r="J33" s="28" t="s">
        <v>57</v>
      </c>
      <c r="K33" s="27"/>
      <c r="L33" s="6" t="str">
        <f>IF(AND(C33="Abierto",D33="Urgente"),A33,"")</f>
        <v/>
      </c>
      <c r="M33" s="6" t="str">
        <f ca="1">IF(AND(C33="Abierto",D33="Urgente"),TODAY()-E33,"")</f>
        <v/>
      </c>
      <c r="N33" s="6" t="str">
        <f>IF(AND(C33="Abierto",D33="Urgente"),RANK(M33,$M$13:$M$809,0)+COUNTIF($M$13:M33,M33)-1,"")</f>
        <v/>
      </c>
      <c r="O33" s="6" t="str">
        <f>IF(AND(C33="Abierto",D33="Alta"),A33,"")</f>
        <v/>
      </c>
      <c r="P33" s="6" t="str">
        <f ca="1">IF(AND(C33="Abierto",D33="Alta"),TODAY()-E33,"")</f>
        <v/>
      </c>
      <c r="Q33" s="6" t="str">
        <f>IF(AND(C33="Abierto",D33="Alta"),RANK(P33,$P$13:$P$809,0)+COUNTIF($P$13:P33,P33)-1+MAX(N:N),"")</f>
        <v/>
      </c>
      <c r="R33" s="6" t="str">
        <f>IF(AND(C33="Abierto",D33="Media"),A33,"")</f>
        <v/>
      </c>
      <c r="S33" s="6" t="str">
        <f ca="1">IF(AND(C33="Abierto",D33="Media"),TODAY()-E33,"")</f>
        <v/>
      </c>
      <c r="T33" s="6" t="str">
        <f>IF(AND(C33="Abierto",D33="Media"),RANK(S33,$S$13:$S$809,0)+COUNTIF($S$13:S33,S33)-1+MAX(N:N,Q:Q),"")</f>
        <v/>
      </c>
      <c r="U33" s="6" t="str">
        <f>IF(AND(C33="Abierto",D33="Baja"),A33,"")</f>
        <v/>
      </c>
      <c r="V33" s="6" t="str">
        <f ca="1">IF(AND(C33="Abierto",D33="Baja"),TODAY()-E33,"")</f>
        <v/>
      </c>
      <c r="W33" s="6" t="str">
        <f>IF(AND(C33="Abierto",D33="Baja"),RANK(V33,$V$13:$V$809,0)+COUNTIF($V$13:V33,V33)-1+MAX(N:N,Q:Q,T:T),"")</f>
        <v/>
      </c>
      <c r="X33" s="8" t="str">
        <f>IF(OR(C33="Resuelto",C33=""),"",SUM(N33,Q33,T33,W33))</f>
        <v/>
      </c>
      <c r="Y33" s="8" t="str">
        <f>IF(OR(C33="Resuelto",C33=""),"",SUM(M33,P33,S33,V33))</f>
        <v/>
      </c>
      <c r="Z33" s="8" t="str">
        <f>IF(OR(C33="Resuelto",C33=""),"",SUM(L33,O33,R33,U33))</f>
        <v/>
      </c>
      <c r="AA33" s="8">
        <v>191</v>
      </c>
      <c r="AB33" s="8" t="str">
        <f t="shared" ca="1" si="1"/>
        <v/>
      </c>
      <c r="AC33" s="9" t="str">
        <f t="shared" ca="1" si="2"/>
        <v/>
      </c>
      <c r="AD33" s="12"/>
      <c r="AE33" s="12"/>
      <c r="AF33" s="12"/>
      <c r="AG33" s="12"/>
      <c r="AH33" s="11" t="str">
        <f>IF(AI33="","",MAX($AH$5:AH32)+1)</f>
        <v/>
      </c>
      <c r="AI33" s="12" t="str">
        <f>IF(G32="","",IF(COUNTIF($AI$11:AI32,G32)=0,G32,""))</f>
        <v/>
      </c>
      <c r="AJ33" s="12" t="str">
        <f t="shared" si="3"/>
        <v/>
      </c>
      <c r="AK33" s="65" t="s">
        <v>44</v>
      </c>
      <c r="AL33" s="15" t="s">
        <v>35</v>
      </c>
      <c r="AM33" s="12" t="s">
        <v>52</v>
      </c>
      <c r="AN33" s="12" t="s">
        <v>49</v>
      </c>
    </row>
    <row r="34" spans="1:40" ht="25.5" hidden="1" customHeight="1" x14ac:dyDescent="0.25">
      <c r="A34" s="60">
        <f t="shared" si="4"/>
        <v>22</v>
      </c>
      <c r="B34" s="15" t="s">
        <v>143</v>
      </c>
      <c r="C34" s="53" t="s">
        <v>142</v>
      </c>
      <c r="D34" s="17" t="s">
        <v>5</v>
      </c>
      <c r="E34" s="27">
        <v>44013</v>
      </c>
      <c r="F34" s="62" t="s">
        <v>105</v>
      </c>
      <c r="G34" s="17"/>
      <c r="H34" s="27">
        <v>44013</v>
      </c>
      <c r="I34" s="16">
        <f t="shared" si="0"/>
        <v>0</v>
      </c>
      <c r="J34" s="28" t="s">
        <v>57</v>
      </c>
      <c r="K34" s="27"/>
      <c r="L34" s="6" t="str">
        <f>IF(AND(C34="Abierto",D34="Urgente"),A34,"")</f>
        <v/>
      </c>
      <c r="M34" s="6" t="str">
        <f ca="1">IF(AND(C34="Abierto",D34="Urgente"),TODAY()-E34,"")</f>
        <v/>
      </c>
      <c r="N34" s="6" t="str">
        <f>IF(AND(C34="Abierto",D34="Urgente"),RANK(M34,$M$13:$M$809,0)+COUNTIF($M$13:M34,M34)-1,"")</f>
        <v/>
      </c>
      <c r="O34" s="6" t="str">
        <f>IF(AND(C34="Abierto",D34="Alta"),A34,"")</f>
        <v/>
      </c>
      <c r="P34" s="6" t="str">
        <f ca="1">IF(AND(C34="Abierto",D34="Alta"),TODAY()-E34,"")</f>
        <v/>
      </c>
      <c r="Q34" s="6" t="str">
        <f>IF(AND(C34="Abierto",D34="Alta"),RANK(P34,$P$13:$P$809,0)+COUNTIF($P$13:P34,P34)-1+MAX(N:N),"")</f>
        <v/>
      </c>
      <c r="R34" s="6" t="str">
        <f>IF(AND(C34="Abierto",D34="Media"),A34,"")</f>
        <v/>
      </c>
      <c r="S34" s="6" t="str">
        <f ca="1">IF(AND(C34="Abierto",D34="Media"),TODAY()-E34,"")</f>
        <v/>
      </c>
      <c r="T34" s="6" t="str">
        <f>IF(AND(C34="Abierto",D34="Media"),RANK(S34,$S$13:$S$809,0)+COUNTIF($S$13:S34,S34)-1+MAX(N:N,Q:Q),"")</f>
        <v/>
      </c>
      <c r="U34" s="6" t="str">
        <f>IF(AND(C34="Abierto",D34="Baja"),A34,"")</f>
        <v/>
      </c>
      <c r="V34" s="6" t="str">
        <f ca="1">IF(AND(C34="Abierto",D34="Baja"),TODAY()-E34,"")</f>
        <v/>
      </c>
      <c r="W34" s="6" t="str">
        <f>IF(AND(C34="Abierto",D34="Baja"),RANK(V34,$V$13:$V$809,0)+COUNTIF($V$13:V34,V34)-1+MAX(N:N,Q:Q,T:T),"")</f>
        <v/>
      </c>
      <c r="X34" s="8" t="str">
        <f>IF(OR(C34="Resuelto",C34=""),"",SUM(N34,Q34,T34,W34))</f>
        <v/>
      </c>
      <c r="Y34" s="8" t="str">
        <f>IF(OR(C34="Resuelto",C34=""),"",SUM(M34,P34,S34,V34))</f>
        <v/>
      </c>
      <c r="Z34" s="8" t="str">
        <f>IF(OR(C34="Resuelto",C34=""),"",SUM(L34,O34,R34,U34))</f>
        <v/>
      </c>
      <c r="AA34" s="8">
        <v>192</v>
      </c>
      <c r="AB34" s="8" t="str">
        <f t="shared" ca="1" si="1"/>
        <v/>
      </c>
      <c r="AC34" s="9" t="str">
        <f t="shared" ca="1" si="2"/>
        <v/>
      </c>
      <c r="AD34" s="12"/>
      <c r="AE34" s="12"/>
      <c r="AF34" s="12"/>
      <c r="AG34" s="12"/>
      <c r="AH34" s="11" t="str">
        <f>IF(AI34="","",MAX($AH$5:AH33)+1)</f>
        <v/>
      </c>
      <c r="AI34" s="12" t="str">
        <f>IF(G33="","",IF(COUNTIF($AI$11:AI33,G33)=0,G33,""))</f>
        <v/>
      </c>
      <c r="AJ34" s="12" t="str">
        <f t="shared" si="3"/>
        <v/>
      </c>
      <c r="AK34" s="65" t="s">
        <v>44</v>
      </c>
      <c r="AL34" s="15" t="s">
        <v>35</v>
      </c>
      <c r="AM34" s="12" t="s">
        <v>52</v>
      </c>
      <c r="AN34" s="15" t="s">
        <v>51</v>
      </c>
    </row>
    <row r="35" spans="1:40" ht="25.5" hidden="1" customHeight="1" x14ac:dyDescent="0.25">
      <c r="A35" s="60">
        <f t="shared" si="4"/>
        <v>23</v>
      </c>
      <c r="B35" s="15" t="s">
        <v>143</v>
      </c>
      <c r="C35" s="53" t="s">
        <v>142</v>
      </c>
      <c r="D35" s="17" t="s">
        <v>5</v>
      </c>
      <c r="E35" s="27">
        <v>44013</v>
      </c>
      <c r="F35" s="62" t="s">
        <v>105</v>
      </c>
      <c r="G35" s="17"/>
      <c r="H35" s="27">
        <v>44013</v>
      </c>
      <c r="I35" s="16">
        <f t="shared" si="0"/>
        <v>0</v>
      </c>
      <c r="J35" s="28" t="s">
        <v>57</v>
      </c>
      <c r="K35" s="27"/>
      <c r="L35" s="6" t="str">
        <f>IF(AND(C35="Abierto",D35="Urgente"),A35,"")</f>
        <v/>
      </c>
      <c r="M35" s="6" t="str">
        <f ca="1">IF(AND(C35="Abierto",D35="Urgente"),TODAY()-E35,"")</f>
        <v/>
      </c>
      <c r="N35" s="6" t="str">
        <f>IF(AND(C35="Abierto",D35="Urgente"),RANK(M35,$M$13:$M$809,0)+COUNTIF($M$13:M35,M35)-1,"")</f>
        <v/>
      </c>
      <c r="O35" s="6" t="str">
        <f>IF(AND(C35="Abierto",D35="Alta"),A35,"")</f>
        <v/>
      </c>
      <c r="P35" s="6" t="str">
        <f ca="1">IF(AND(C35="Abierto",D35="Alta"),TODAY()-E35,"")</f>
        <v/>
      </c>
      <c r="Q35" s="6" t="str">
        <f>IF(AND(C35="Abierto",D35="Alta"),RANK(P35,$P$13:$P$809,0)+COUNTIF($P$13:P35,P35)-1+MAX(N:N),"")</f>
        <v/>
      </c>
      <c r="R35" s="6" t="str">
        <f>IF(AND(C35="Abierto",D35="Media"),A35,"")</f>
        <v/>
      </c>
      <c r="S35" s="6" t="str">
        <f ca="1">IF(AND(C35="Abierto",D35="Media"),TODAY()-E35,"")</f>
        <v/>
      </c>
      <c r="T35" s="6" t="str">
        <f>IF(AND(C35="Abierto",D35="Media"),RANK(S35,$S$13:$S$809,0)+COUNTIF($S$13:S35,S35)-1+MAX(N:N,Q:Q),"")</f>
        <v/>
      </c>
      <c r="U35" s="6" t="str">
        <f>IF(AND(C35="Abierto",D35="Baja"),A35,"")</f>
        <v/>
      </c>
      <c r="V35" s="6" t="str">
        <f ca="1">IF(AND(C35="Abierto",D35="Baja"),TODAY()-E35,"")</f>
        <v/>
      </c>
      <c r="W35" s="6" t="str">
        <f>IF(AND(C35="Abierto",D35="Baja"),RANK(V35,$V$13:$V$809,0)+COUNTIF($V$13:V35,V35)-1+MAX(N:N,Q:Q,T:T),"")</f>
        <v/>
      </c>
      <c r="X35" s="8" t="str">
        <f>IF(OR(C35="Resuelto",C35=""),"",SUM(N35,Q35,T35,W35))</f>
        <v/>
      </c>
      <c r="Y35" s="8" t="str">
        <f>IF(OR(C35="Resuelto",C35=""),"",SUM(M35,P35,S35,V35))</f>
        <v/>
      </c>
      <c r="Z35" s="8" t="str">
        <f>IF(OR(C35="Resuelto",C35=""),"",SUM(L35,O35,R35,U35))</f>
        <v/>
      </c>
      <c r="AA35" s="8">
        <v>193</v>
      </c>
      <c r="AB35" s="8" t="str">
        <f t="shared" ca="1" si="1"/>
        <v/>
      </c>
      <c r="AC35" s="9" t="str">
        <f t="shared" ca="1" si="2"/>
        <v/>
      </c>
      <c r="AD35" s="12"/>
      <c r="AE35" s="12"/>
      <c r="AF35" s="12"/>
      <c r="AG35" s="12"/>
      <c r="AH35" s="11" t="str">
        <f>IF(AI35="","",MAX($AH$5:AH34)+1)</f>
        <v/>
      </c>
      <c r="AI35" s="12" t="str">
        <f>IF(G34="","",IF(COUNTIF($AI$11:AI34,G34)=0,G34,""))</f>
        <v/>
      </c>
      <c r="AJ35" s="12" t="str">
        <f t="shared" si="3"/>
        <v/>
      </c>
      <c r="AK35" s="65" t="s">
        <v>44</v>
      </c>
      <c r="AL35" s="15" t="s">
        <v>35</v>
      </c>
      <c r="AM35" s="12" t="s">
        <v>52</v>
      </c>
      <c r="AN35" s="15" t="s">
        <v>51</v>
      </c>
    </row>
    <row r="36" spans="1:40" ht="25.5" hidden="1" customHeight="1" x14ac:dyDescent="0.25">
      <c r="A36" s="60">
        <f t="shared" si="4"/>
        <v>24</v>
      </c>
      <c r="B36" s="15" t="s">
        <v>143</v>
      </c>
      <c r="C36" s="53" t="s">
        <v>142</v>
      </c>
      <c r="D36" s="17" t="s">
        <v>5</v>
      </c>
      <c r="E36" s="27">
        <v>44013</v>
      </c>
      <c r="F36" s="62" t="s">
        <v>105</v>
      </c>
      <c r="G36" s="17"/>
      <c r="H36" s="27">
        <v>44013</v>
      </c>
      <c r="I36" s="16">
        <f t="shared" si="0"/>
        <v>0</v>
      </c>
      <c r="J36" s="28" t="s">
        <v>57</v>
      </c>
      <c r="K36" s="27"/>
      <c r="L36" s="6" t="str">
        <f>IF(AND(C36="Abierto",D36="Urgente"),A36,"")</f>
        <v/>
      </c>
      <c r="M36" s="6" t="str">
        <f ca="1">IF(AND(C36="Abierto",D36="Urgente"),TODAY()-E36,"")</f>
        <v/>
      </c>
      <c r="N36" s="6" t="str">
        <f>IF(AND(C36="Abierto",D36="Urgente"),RANK(M36,$M$13:$M$809,0)+COUNTIF($M$13:M36,M36)-1,"")</f>
        <v/>
      </c>
      <c r="O36" s="6" t="str">
        <f>IF(AND(C36="Abierto",D36="Alta"),A36,"")</f>
        <v/>
      </c>
      <c r="P36" s="6" t="str">
        <f ca="1">IF(AND(C36="Abierto",D36="Alta"),TODAY()-E36,"")</f>
        <v/>
      </c>
      <c r="Q36" s="6" t="str">
        <f>IF(AND(C36="Abierto",D36="Alta"),RANK(P36,$P$13:$P$809,0)+COUNTIF($P$13:P36,P36)-1+MAX(N:N),"")</f>
        <v/>
      </c>
      <c r="R36" s="6" t="str">
        <f>IF(AND(C36="Abierto",D36="Media"),A36,"")</f>
        <v/>
      </c>
      <c r="S36" s="6" t="str">
        <f ca="1">IF(AND(C36="Abierto",D36="Media"),TODAY()-E36,"")</f>
        <v/>
      </c>
      <c r="T36" s="6" t="str">
        <f>IF(AND(C36="Abierto",D36="Media"),RANK(S36,$S$13:$S$809,0)+COUNTIF($S$13:S36,S36)-1+MAX(N:N,Q:Q),"")</f>
        <v/>
      </c>
      <c r="U36" s="6" t="str">
        <f>IF(AND(C36="Abierto",D36="Baja"),A36,"")</f>
        <v/>
      </c>
      <c r="V36" s="6" t="str">
        <f ca="1">IF(AND(C36="Abierto",D36="Baja"),TODAY()-E36,"")</f>
        <v/>
      </c>
      <c r="W36" s="6" t="str">
        <f>IF(AND(C36="Abierto",D36="Baja"),RANK(V36,$V$13:$V$809,0)+COUNTIF($V$13:V36,V36)-1+MAX(N:N,Q:Q,T:T),"")</f>
        <v/>
      </c>
      <c r="X36" s="8" t="str">
        <f>IF(OR(C36="Resuelto",C36=""),"",SUM(N36,Q36,T36,W36))</f>
        <v/>
      </c>
      <c r="Y36" s="8" t="str">
        <f>IF(OR(C36="Resuelto",C36=""),"",SUM(M36,P36,S36,V36))</f>
        <v/>
      </c>
      <c r="Z36" s="8" t="str">
        <f>IF(OR(C36="Resuelto",C36=""),"",SUM(L36,O36,R36,U36))</f>
        <v/>
      </c>
      <c r="AA36" s="8">
        <v>194</v>
      </c>
      <c r="AB36" s="8" t="str">
        <f t="shared" ca="1" si="1"/>
        <v/>
      </c>
      <c r="AC36" s="9" t="str">
        <f t="shared" ca="1" si="2"/>
        <v/>
      </c>
      <c r="AD36" s="12"/>
      <c r="AE36" s="12"/>
      <c r="AF36" s="12"/>
      <c r="AG36" s="12"/>
      <c r="AH36" s="11" t="str">
        <f>IF(AI36="","",MAX($AH$5:AH35)+1)</f>
        <v/>
      </c>
      <c r="AI36" s="12" t="str">
        <f>IF(G35="","",IF(COUNTIF($AI$11:AI35,G35)=0,G35,""))</f>
        <v/>
      </c>
      <c r="AJ36" s="12" t="str">
        <f t="shared" si="3"/>
        <v/>
      </c>
      <c r="AK36" s="65" t="s">
        <v>44</v>
      </c>
      <c r="AL36" s="15" t="s">
        <v>35</v>
      </c>
      <c r="AM36" s="12" t="s">
        <v>52</v>
      </c>
      <c r="AN36" s="15" t="s">
        <v>51</v>
      </c>
    </row>
    <row r="37" spans="1:40" ht="25.5" hidden="1" customHeight="1" x14ac:dyDescent="0.25">
      <c r="A37" s="60">
        <f t="shared" si="4"/>
        <v>25</v>
      </c>
      <c r="B37" s="15" t="s">
        <v>143</v>
      </c>
      <c r="C37" s="53" t="s">
        <v>142</v>
      </c>
      <c r="D37" s="17" t="s">
        <v>5</v>
      </c>
      <c r="E37" s="27">
        <v>44013</v>
      </c>
      <c r="F37" s="62" t="s">
        <v>105</v>
      </c>
      <c r="G37" s="17"/>
      <c r="H37" s="27">
        <v>44013</v>
      </c>
      <c r="I37" s="16">
        <f t="shared" si="0"/>
        <v>0</v>
      </c>
      <c r="J37" s="28" t="s">
        <v>57</v>
      </c>
      <c r="K37" s="27"/>
      <c r="L37" s="6" t="str">
        <f>IF(AND(C37="Abierto",D37="Urgente"),A37,"")</f>
        <v/>
      </c>
      <c r="M37" s="6" t="str">
        <f ca="1">IF(AND(C37="Abierto",D37="Urgente"),TODAY()-E37,"")</f>
        <v/>
      </c>
      <c r="N37" s="6" t="str">
        <f>IF(AND(C37="Abierto",D37="Urgente"),RANK(M37,$M$13:$M$809,0)+COUNTIF($M$13:M37,M37)-1,"")</f>
        <v/>
      </c>
      <c r="O37" s="6" t="str">
        <f>IF(AND(C37="Abierto",D37="Alta"),A37,"")</f>
        <v/>
      </c>
      <c r="P37" s="6" t="str">
        <f ca="1">IF(AND(C37="Abierto",D37="Alta"),TODAY()-E37,"")</f>
        <v/>
      </c>
      <c r="Q37" s="6" t="str">
        <f>IF(AND(C37="Abierto",D37="Alta"),RANK(P37,$P$13:$P$809,0)+COUNTIF($P$13:P37,P37)-1+MAX(N:N),"")</f>
        <v/>
      </c>
      <c r="R37" s="6" t="str">
        <f>IF(AND(C37="Abierto",D37="Media"),A37,"")</f>
        <v/>
      </c>
      <c r="S37" s="6" t="str">
        <f ca="1">IF(AND(C37="Abierto",D37="Media"),TODAY()-E37,"")</f>
        <v/>
      </c>
      <c r="T37" s="6" t="str">
        <f>IF(AND(C37="Abierto",D37="Media"),RANK(S37,$S$13:$S$809,0)+COUNTIF($S$13:S37,S37)-1+MAX(N:N,Q:Q),"")</f>
        <v/>
      </c>
      <c r="U37" s="6" t="str">
        <f>IF(AND(C37="Abierto",D37="Baja"),A37,"")</f>
        <v/>
      </c>
      <c r="V37" s="6" t="str">
        <f ca="1">IF(AND(C37="Abierto",D37="Baja"),TODAY()-E37,"")</f>
        <v/>
      </c>
      <c r="W37" s="6" t="str">
        <f>IF(AND(C37="Abierto",D37="Baja"),RANK(V37,$V$13:$V$809,0)+COUNTIF($V$13:V37,V37)-1+MAX(N:N,Q:Q,T:T),"")</f>
        <v/>
      </c>
      <c r="X37" s="8" t="str">
        <f>IF(OR(C37="Resuelto",C37=""),"",SUM(N37,Q37,T37,W37))</f>
        <v/>
      </c>
      <c r="Y37" s="8" t="str">
        <f>IF(OR(C37="Resuelto",C37=""),"",SUM(M37,P37,S37,V37))</f>
        <v/>
      </c>
      <c r="Z37" s="8" t="str">
        <f>IF(OR(C37="Resuelto",C37=""),"",SUM(L37,O37,R37,U37))</f>
        <v/>
      </c>
      <c r="AA37" s="8">
        <v>195</v>
      </c>
      <c r="AB37" s="8" t="str">
        <f t="shared" ca="1" si="1"/>
        <v/>
      </c>
      <c r="AC37" s="9" t="str">
        <f t="shared" ca="1" si="2"/>
        <v/>
      </c>
      <c r="AD37" s="12"/>
      <c r="AE37" s="12"/>
      <c r="AF37" s="12"/>
      <c r="AG37" s="12"/>
      <c r="AH37" s="11" t="str">
        <f>IF(AI37="","",MAX($AH$5:AH36)+1)</f>
        <v/>
      </c>
      <c r="AI37" s="12" t="str">
        <f>IF(G36="","",IF(COUNTIF($AI$11:AI36,G36)=0,G36,""))</f>
        <v/>
      </c>
      <c r="AJ37" s="12" t="str">
        <f t="shared" si="3"/>
        <v/>
      </c>
      <c r="AK37" s="65" t="s">
        <v>44</v>
      </c>
      <c r="AL37" s="15" t="s">
        <v>32</v>
      </c>
      <c r="AM37" s="15" t="s">
        <v>53</v>
      </c>
      <c r="AN37" s="12" t="s">
        <v>49</v>
      </c>
    </row>
    <row r="38" spans="1:40" ht="25.5" hidden="1" customHeight="1" x14ac:dyDescent="0.25">
      <c r="A38" s="60">
        <f t="shared" si="4"/>
        <v>26</v>
      </c>
      <c r="B38" s="15" t="s">
        <v>143</v>
      </c>
      <c r="C38" s="53" t="s">
        <v>142</v>
      </c>
      <c r="D38" s="17" t="s">
        <v>5</v>
      </c>
      <c r="E38" s="27">
        <v>44013</v>
      </c>
      <c r="F38" s="62" t="s">
        <v>105</v>
      </c>
      <c r="G38" s="17"/>
      <c r="H38" s="27">
        <v>44013</v>
      </c>
      <c r="I38" s="16">
        <f t="shared" si="0"/>
        <v>0</v>
      </c>
      <c r="J38" s="28" t="s">
        <v>57</v>
      </c>
      <c r="K38" s="27"/>
      <c r="L38" s="6" t="str">
        <f>IF(AND(C38="Abierto",D38="Urgente"),A38,"")</f>
        <v/>
      </c>
      <c r="M38" s="6" t="str">
        <f ca="1">IF(AND(C38="Abierto",D38="Urgente"),TODAY()-E38,"")</f>
        <v/>
      </c>
      <c r="N38" s="6" t="str">
        <f>IF(AND(C38="Abierto",D38="Urgente"),RANK(M38,$M$13:$M$809,0)+COUNTIF($M$13:M38,M38)-1,"")</f>
        <v/>
      </c>
      <c r="O38" s="6" t="str">
        <f>IF(AND(C38="Abierto",D38="Alta"),A38,"")</f>
        <v/>
      </c>
      <c r="P38" s="6" t="str">
        <f ca="1">IF(AND(C38="Abierto",D38="Alta"),TODAY()-E38,"")</f>
        <v/>
      </c>
      <c r="Q38" s="6" t="str">
        <f>IF(AND(C38="Abierto",D38="Alta"),RANK(P38,$P$13:$P$809,0)+COUNTIF($P$13:P38,P38)-1+MAX(N:N),"")</f>
        <v/>
      </c>
      <c r="R38" s="6" t="str">
        <f>IF(AND(C38="Abierto",D38="Media"),A38,"")</f>
        <v/>
      </c>
      <c r="S38" s="6" t="str">
        <f ca="1">IF(AND(C38="Abierto",D38="Media"),TODAY()-E38,"")</f>
        <v/>
      </c>
      <c r="T38" s="6" t="str">
        <f>IF(AND(C38="Abierto",D38="Media"),RANK(S38,$S$13:$S$809,0)+COUNTIF($S$13:S38,S38)-1+MAX(N:N,Q:Q),"")</f>
        <v/>
      </c>
      <c r="U38" s="6" t="str">
        <f>IF(AND(C38="Abierto",D38="Baja"),A38,"")</f>
        <v/>
      </c>
      <c r="V38" s="6" t="str">
        <f ca="1">IF(AND(C38="Abierto",D38="Baja"),TODAY()-E38,"")</f>
        <v/>
      </c>
      <c r="W38" s="6" t="str">
        <f>IF(AND(C38="Abierto",D38="Baja"),RANK(V38,$V$13:$V$809,0)+COUNTIF($V$13:V38,V38)-1+MAX(N:N,Q:Q,T:T),"")</f>
        <v/>
      </c>
      <c r="X38" s="8" t="str">
        <f>IF(OR(C38="Resuelto",C38=""),"",SUM(N38,Q38,T38,W38))</f>
        <v/>
      </c>
      <c r="Y38" s="8" t="str">
        <f>IF(OR(C38="Resuelto",C38=""),"",SUM(M38,P38,S38,V38))</f>
        <v/>
      </c>
      <c r="Z38" s="8" t="str">
        <f>IF(OR(C38="Resuelto",C38=""),"",SUM(L38,O38,R38,U38))</f>
        <v/>
      </c>
      <c r="AA38" s="8">
        <v>196</v>
      </c>
      <c r="AB38" s="8" t="str">
        <f t="shared" ca="1" si="1"/>
        <v/>
      </c>
      <c r="AC38" s="9" t="str">
        <f t="shared" ca="1" si="2"/>
        <v/>
      </c>
      <c r="AD38" s="12"/>
      <c r="AE38" s="12"/>
      <c r="AF38" s="12"/>
      <c r="AG38" s="12"/>
      <c r="AH38" s="11" t="str">
        <f>IF(AI38="","",MAX($AH$5:AH37)+1)</f>
        <v/>
      </c>
      <c r="AI38" s="12" t="str">
        <f>IF(G37="","",IF(COUNTIF($AI$11:AI37,G37)=0,G37,""))</f>
        <v/>
      </c>
      <c r="AJ38" s="12" t="str">
        <f t="shared" si="3"/>
        <v/>
      </c>
      <c r="AK38" s="65" t="s">
        <v>44</v>
      </c>
      <c r="AL38" s="15" t="s">
        <v>35</v>
      </c>
      <c r="AM38" s="12" t="s">
        <v>52</v>
      </c>
      <c r="AN38" s="12" t="s">
        <v>51</v>
      </c>
    </row>
    <row r="39" spans="1:40" ht="25.5" hidden="1" customHeight="1" x14ac:dyDescent="0.25">
      <c r="A39" s="60">
        <f t="shared" si="4"/>
        <v>27</v>
      </c>
      <c r="B39" s="15">
        <v>2025729</v>
      </c>
      <c r="C39" s="53" t="s">
        <v>142</v>
      </c>
      <c r="D39" s="17" t="s">
        <v>6</v>
      </c>
      <c r="E39" s="27">
        <v>44013</v>
      </c>
      <c r="F39" s="62" t="s">
        <v>86</v>
      </c>
      <c r="G39" s="17"/>
      <c r="H39" s="27">
        <v>44018</v>
      </c>
      <c r="I39" s="16">
        <f t="shared" si="0"/>
        <v>5</v>
      </c>
      <c r="J39" s="28" t="s">
        <v>57</v>
      </c>
      <c r="K39" s="27"/>
      <c r="L39" s="6" t="str">
        <f>IF(AND(C39="Abierto",D39="Urgente"),A39,"")</f>
        <v/>
      </c>
      <c r="M39" s="6" t="str">
        <f ca="1">IF(AND(C39="Abierto",D39="Urgente"),TODAY()-E39,"")</f>
        <v/>
      </c>
      <c r="N39" s="6" t="str">
        <f>IF(AND(C39="Abierto",D39="Urgente"),RANK(M39,$M$13:$M$809,0)+COUNTIF($M$13:M39,M39)-1,"")</f>
        <v/>
      </c>
      <c r="O39" s="6" t="str">
        <f>IF(AND(C39="Abierto",D39="Alta"),A39,"")</f>
        <v/>
      </c>
      <c r="P39" s="6" t="str">
        <f ca="1">IF(AND(C39="Abierto",D39="Alta"),TODAY()-E39,"")</f>
        <v/>
      </c>
      <c r="Q39" s="6" t="str">
        <f>IF(AND(C39="Abierto",D39="Alta"),RANK(P39,$P$13:$P$809,0)+COUNTIF($P$13:P39,P39)-1+MAX(N:N),"")</f>
        <v/>
      </c>
      <c r="R39" s="6" t="str">
        <f>IF(AND(C39="Abierto",D39="Media"),A39,"")</f>
        <v/>
      </c>
      <c r="S39" s="6" t="str">
        <f ca="1">IF(AND(C39="Abierto",D39="Media"),TODAY()-E39,"")</f>
        <v/>
      </c>
      <c r="T39" s="6" t="str">
        <f>IF(AND(C39="Abierto",D39="Media"),RANK(S39,$S$13:$S$809,0)+COUNTIF($S$13:S39,S39)-1+MAX(N:N,Q:Q),"")</f>
        <v/>
      </c>
      <c r="U39" s="6" t="str">
        <f>IF(AND(C39="Abierto",D39="Baja"),A39,"")</f>
        <v/>
      </c>
      <c r="V39" s="6" t="str">
        <f ca="1">IF(AND(C39="Abierto",D39="Baja"),TODAY()-E39,"")</f>
        <v/>
      </c>
      <c r="W39" s="6" t="str">
        <f>IF(AND(C39="Abierto",D39="Baja"),RANK(V39,$V$13:$V$809,0)+COUNTIF($V$13:V39,V39)-1+MAX(N:N,Q:Q,T:T),"")</f>
        <v/>
      </c>
      <c r="X39" s="8" t="str">
        <f>IF(OR(C39="Resuelto",C39=""),"",SUM(N39,Q39,T39,W39))</f>
        <v/>
      </c>
      <c r="Y39" s="8" t="str">
        <f>IF(OR(C39="Resuelto",C39=""),"",SUM(M39,P39,S39,V39))</f>
        <v/>
      </c>
      <c r="Z39" s="8" t="str">
        <f>IF(OR(C39="Resuelto",C39=""),"",SUM(L39,O39,R39,U39))</f>
        <v/>
      </c>
      <c r="AA39" s="8">
        <v>197</v>
      </c>
      <c r="AB39" s="8" t="str">
        <f t="shared" ca="1" si="1"/>
        <v/>
      </c>
      <c r="AC39" s="9" t="str">
        <f t="shared" ca="1" si="2"/>
        <v/>
      </c>
      <c r="AD39" s="12"/>
      <c r="AE39" s="12"/>
      <c r="AF39" s="12"/>
      <c r="AG39" s="12"/>
      <c r="AH39" s="11" t="str">
        <f>IF(AI39="","",MAX($AH$5:AH38)+1)</f>
        <v/>
      </c>
      <c r="AI39" s="12" t="str">
        <f>IF(G38="","",IF(COUNTIF($AI$11:AI38,G38)=0,G38,""))</f>
        <v/>
      </c>
      <c r="AJ39" s="12" t="str">
        <f t="shared" si="3"/>
        <v/>
      </c>
      <c r="AK39" s="65" t="s">
        <v>39</v>
      </c>
      <c r="AL39" s="12" t="s">
        <v>36</v>
      </c>
      <c r="AM39" s="12" t="s">
        <v>52</v>
      </c>
      <c r="AN39" s="12" t="s">
        <v>49</v>
      </c>
    </row>
    <row r="40" spans="1:40" ht="25.5" hidden="1" customHeight="1" x14ac:dyDescent="0.25">
      <c r="A40" s="60">
        <f t="shared" si="4"/>
        <v>28</v>
      </c>
      <c r="B40" s="15">
        <v>2025730</v>
      </c>
      <c r="C40" s="53" t="s">
        <v>142</v>
      </c>
      <c r="D40" s="17" t="s">
        <v>6</v>
      </c>
      <c r="E40" s="27">
        <v>44013</v>
      </c>
      <c r="F40" s="62" t="s">
        <v>86</v>
      </c>
      <c r="G40" s="17"/>
      <c r="H40" s="27">
        <v>44018</v>
      </c>
      <c r="I40" s="16">
        <f t="shared" si="0"/>
        <v>5</v>
      </c>
      <c r="J40" s="28" t="s">
        <v>57</v>
      </c>
      <c r="K40" s="27"/>
      <c r="L40" s="6" t="str">
        <f>IF(AND(C40="Abierto",D40="Urgente"),A40,"")</f>
        <v/>
      </c>
      <c r="M40" s="6" t="str">
        <f ca="1">IF(AND(C40="Abierto",D40="Urgente"),TODAY()-E40,"")</f>
        <v/>
      </c>
      <c r="N40" s="6" t="str">
        <f>IF(AND(C40="Abierto",D40="Urgente"),RANK(M40,$M$13:$M$809,0)+COUNTIF($M$13:M40,M40)-1,"")</f>
        <v/>
      </c>
      <c r="O40" s="6" t="str">
        <f>IF(AND(C40="Abierto",D40="Alta"),A40,"")</f>
        <v/>
      </c>
      <c r="P40" s="6" t="str">
        <f ca="1">IF(AND(C40="Abierto",D40="Alta"),TODAY()-E40,"")</f>
        <v/>
      </c>
      <c r="Q40" s="6" t="str">
        <f>IF(AND(C40="Abierto",D40="Alta"),RANK(P40,$P$13:$P$809,0)+COUNTIF($P$13:P40,P40)-1+MAX(N:N),"")</f>
        <v/>
      </c>
      <c r="R40" s="6" t="str">
        <f>IF(AND(C40="Abierto",D40="Media"),A40,"")</f>
        <v/>
      </c>
      <c r="S40" s="6" t="str">
        <f ca="1">IF(AND(C40="Abierto",D40="Media"),TODAY()-E40,"")</f>
        <v/>
      </c>
      <c r="T40" s="6" t="str">
        <f>IF(AND(C40="Abierto",D40="Media"),RANK(S40,$S$13:$S$809,0)+COUNTIF($S$13:S40,S40)-1+MAX(N:N,Q:Q),"")</f>
        <v/>
      </c>
      <c r="U40" s="6" t="str">
        <f>IF(AND(C40="Abierto",D40="Baja"),A40,"")</f>
        <v/>
      </c>
      <c r="V40" s="6" t="str">
        <f ca="1">IF(AND(C40="Abierto",D40="Baja"),TODAY()-E40,"")</f>
        <v/>
      </c>
      <c r="W40" s="6" t="str">
        <f>IF(AND(C40="Abierto",D40="Baja"),RANK(V40,$V$13:$V$809,0)+COUNTIF($V$13:V40,V40)-1+MAX(N:N,Q:Q,T:T),"")</f>
        <v/>
      </c>
      <c r="X40" s="8" t="str">
        <f>IF(OR(C40="Resuelto",C40=""),"",SUM(N40,Q40,T40,W40))</f>
        <v/>
      </c>
      <c r="Y40" s="8" t="str">
        <f>IF(OR(C40="Resuelto",C40=""),"",SUM(M40,P40,S40,V40))</f>
        <v/>
      </c>
      <c r="Z40" s="8" t="str">
        <f>IF(OR(C40="Resuelto",C40=""),"",SUM(L40,O40,R40,U40))</f>
        <v/>
      </c>
      <c r="AA40" s="8">
        <v>198</v>
      </c>
      <c r="AB40" s="8" t="str">
        <f t="shared" ca="1" si="1"/>
        <v/>
      </c>
      <c r="AC40" s="9" t="str">
        <f t="shared" ca="1" si="2"/>
        <v/>
      </c>
      <c r="AD40" s="12"/>
      <c r="AE40" s="12"/>
      <c r="AF40" s="12"/>
      <c r="AG40" s="12"/>
      <c r="AH40" s="11" t="str">
        <f>IF(AI40="","",MAX($AH$5:AH39)+1)</f>
        <v/>
      </c>
      <c r="AI40" s="12" t="str">
        <f>IF(G39="","",IF(COUNTIF($AI$11:AI39,G39)=0,G39,""))</f>
        <v/>
      </c>
      <c r="AJ40" s="12" t="str">
        <f t="shared" si="3"/>
        <v/>
      </c>
      <c r="AK40" s="65" t="s">
        <v>39</v>
      </c>
      <c r="AL40" s="12" t="s">
        <v>36</v>
      </c>
      <c r="AM40" s="12" t="s">
        <v>52</v>
      </c>
      <c r="AN40" s="15" t="s">
        <v>49</v>
      </c>
    </row>
    <row r="41" spans="1:40" ht="25.5" hidden="1" customHeight="1" x14ac:dyDescent="0.25">
      <c r="A41" s="60">
        <f t="shared" si="4"/>
        <v>29</v>
      </c>
      <c r="B41" s="15" t="s">
        <v>143</v>
      </c>
      <c r="C41" s="53" t="s">
        <v>142</v>
      </c>
      <c r="D41" s="17" t="s">
        <v>4</v>
      </c>
      <c r="E41" s="27">
        <v>44013</v>
      </c>
      <c r="F41" s="62"/>
      <c r="G41" s="17" t="s">
        <v>107</v>
      </c>
      <c r="H41" s="52">
        <v>44019</v>
      </c>
      <c r="I41" s="16">
        <f t="shared" si="0"/>
        <v>6</v>
      </c>
      <c r="J41" s="28" t="s">
        <v>57</v>
      </c>
      <c r="K41" s="27"/>
      <c r="L41" s="6" t="str">
        <f>IF(AND(C41="Abierto",D41="Urgente"),A41,"")</f>
        <v/>
      </c>
      <c r="M41" s="6" t="str">
        <f ca="1">IF(AND(C41="Abierto",D41="Urgente"),TODAY()-E41,"")</f>
        <v/>
      </c>
      <c r="N41" s="6" t="str">
        <f>IF(AND(C41="Abierto",D41="Urgente"),RANK(M41,$M$13:$M$809,0)+COUNTIF($M$13:M41,M41)-1,"")</f>
        <v/>
      </c>
      <c r="O41" s="6" t="str">
        <f>IF(AND(C41="Abierto",D41="Alta"),A41,"")</f>
        <v/>
      </c>
      <c r="P41" s="6" t="str">
        <f ca="1">IF(AND(C41="Abierto",D41="Alta"),TODAY()-E41,"")</f>
        <v/>
      </c>
      <c r="Q41" s="6" t="str">
        <f>IF(AND(C41="Abierto",D41="Alta"),RANK(P41,$P$13:$P$809,0)+COUNTIF($P$13:P41,P41)-1+MAX(N:N),"")</f>
        <v/>
      </c>
      <c r="R41" s="6" t="str">
        <f>IF(AND(C41="Abierto",D41="Media"),A41,"")</f>
        <v/>
      </c>
      <c r="S41" s="6" t="str">
        <f ca="1">IF(AND(C41="Abierto",D41="Media"),TODAY()-E41,"")</f>
        <v/>
      </c>
      <c r="T41" s="6" t="str">
        <f>IF(AND(C41="Abierto",D41="Media"),RANK(S41,$S$13:$S$809,0)+COUNTIF($S$13:S41,S41)-1+MAX(N:N,Q:Q),"")</f>
        <v/>
      </c>
      <c r="U41" s="6" t="str">
        <f>IF(AND(C41="Abierto",D41="Baja"),A41,"")</f>
        <v/>
      </c>
      <c r="V41" s="6" t="str">
        <f ca="1">IF(AND(C41="Abierto",D41="Baja"),TODAY()-E41,"")</f>
        <v/>
      </c>
      <c r="W41" s="6" t="str">
        <f>IF(AND(C41="Abierto",D41="Baja"),RANK(V41,$V$13:$V$809,0)+COUNTIF($V$13:V41,V41)-1+MAX(N:N,Q:Q,T:T),"")</f>
        <v/>
      </c>
      <c r="X41" s="8" t="str">
        <f>IF(OR(C41="Resuelto",C41=""),"",SUM(N41,Q41,T41,W41))</f>
        <v/>
      </c>
      <c r="Y41" s="8" t="str">
        <f>IF(OR(C41="Resuelto",C41=""),"",SUM(M41,P41,S41,V41))</f>
        <v/>
      </c>
      <c r="Z41" s="8" t="str">
        <f>IF(OR(C41="Resuelto",C41=""),"",SUM(L41,O41,R41,U41))</f>
        <v/>
      </c>
      <c r="AA41" s="8">
        <v>199</v>
      </c>
      <c r="AB41" s="8" t="str">
        <f t="shared" ca="1" si="1"/>
        <v/>
      </c>
      <c r="AC41" s="9" t="str">
        <f t="shared" ca="1" si="2"/>
        <v/>
      </c>
      <c r="AD41" s="12"/>
      <c r="AE41" s="12"/>
      <c r="AF41" s="12"/>
      <c r="AG41" s="12"/>
      <c r="AH41" s="11" t="str">
        <f>IF(AI41="","",MAX($AH$5:AH40)+1)</f>
        <v/>
      </c>
      <c r="AI41" s="12" t="str">
        <f>IF(G40="","",IF(COUNTIF($AI$11:AI40,G40)=0,G40,""))</f>
        <v/>
      </c>
      <c r="AJ41" s="12" t="str">
        <f t="shared" si="3"/>
        <v/>
      </c>
      <c r="AK41" s="65" t="s">
        <v>40</v>
      </c>
      <c r="AL41" s="15" t="s">
        <v>35</v>
      </c>
      <c r="AM41" s="12" t="s">
        <v>52</v>
      </c>
      <c r="AN41" s="12" t="s">
        <v>51</v>
      </c>
    </row>
    <row r="42" spans="1:40" ht="25.5" hidden="1" customHeight="1" x14ac:dyDescent="0.25">
      <c r="A42" s="60">
        <f t="shared" si="4"/>
        <v>30</v>
      </c>
      <c r="B42" s="15" t="s">
        <v>143</v>
      </c>
      <c r="C42" s="53" t="s">
        <v>142</v>
      </c>
      <c r="D42" s="17" t="s">
        <v>5</v>
      </c>
      <c r="E42" s="52">
        <v>44013</v>
      </c>
      <c r="F42" s="62" t="s">
        <v>105</v>
      </c>
      <c r="G42" s="17"/>
      <c r="H42" s="52">
        <v>44014</v>
      </c>
      <c r="I42" s="16">
        <f t="shared" si="0"/>
        <v>1</v>
      </c>
      <c r="J42" s="28" t="s">
        <v>57</v>
      </c>
      <c r="K42" s="27"/>
      <c r="L42" s="6" t="str">
        <f>IF(AND(C42="Abierto",D42="Urgente"),A42,"")</f>
        <v/>
      </c>
      <c r="M42" s="6" t="str">
        <f ca="1">IF(AND(C42="Abierto",D42="Urgente"),TODAY()-E42,"")</f>
        <v/>
      </c>
      <c r="N42" s="6" t="str">
        <f>IF(AND(C42="Abierto",D42="Urgente"),RANK(M42,$M$13:$M$809,0)+COUNTIF($M$13:M42,M42)-1,"")</f>
        <v/>
      </c>
      <c r="O42" s="6" t="str">
        <f>IF(AND(C42="Abierto",D42="Alta"),A42,"")</f>
        <v/>
      </c>
      <c r="P42" s="6" t="str">
        <f ca="1">IF(AND(C42="Abierto",D42="Alta"),TODAY()-E42,"")</f>
        <v/>
      </c>
      <c r="Q42" s="6" t="str">
        <f>IF(AND(C42="Abierto",D42="Alta"),RANK(P42,$P$13:$P$809,0)+COUNTIF($P$13:P42,P42)-1+MAX(N:N),"")</f>
        <v/>
      </c>
      <c r="R42" s="6" t="str">
        <f>IF(AND(C42="Abierto",D42="Media"),A42,"")</f>
        <v/>
      </c>
      <c r="S42" s="6" t="str">
        <f ca="1">IF(AND(C42="Abierto",D42="Media"),TODAY()-E42,"")</f>
        <v/>
      </c>
      <c r="T42" s="6" t="str">
        <f>IF(AND(C42="Abierto",D42="Media"),RANK(S42,$S$13:$S$809,0)+COUNTIF($S$13:S42,S42)-1+MAX(N:N,Q:Q),"")</f>
        <v/>
      </c>
      <c r="U42" s="6" t="str">
        <f>IF(AND(C42="Abierto",D42="Baja"),A42,"")</f>
        <v/>
      </c>
      <c r="V42" s="6" t="str">
        <f ca="1">IF(AND(C42="Abierto",D42="Baja"),TODAY()-E42,"")</f>
        <v/>
      </c>
      <c r="W42" s="6" t="str">
        <f>IF(AND(C42="Abierto",D42="Baja"),RANK(V42,$V$13:$V$809,0)+COUNTIF($V$13:V42,V42)-1+MAX(N:N,Q:Q,T:T),"")</f>
        <v/>
      </c>
      <c r="X42" s="8" t="str">
        <f>IF(OR(C42="Resuelto",C42=""),"",SUM(N42,Q42,T42,W42))</f>
        <v/>
      </c>
      <c r="Y42" s="8" t="str">
        <f>IF(OR(C42="Resuelto",C42=""),"",SUM(M42,P42,S42,V42))</f>
        <v/>
      </c>
      <c r="Z42" s="8" t="str">
        <f>IF(OR(C42="Resuelto",C42=""),"",SUM(L42,O42,R42,U42))</f>
        <v/>
      </c>
      <c r="AA42" s="8">
        <v>200</v>
      </c>
      <c r="AB42" s="8" t="str">
        <f t="shared" ca="1" si="1"/>
        <v/>
      </c>
      <c r="AC42" s="9" t="str">
        <f t="shared" ca="1" si="2"/>
        <v/>
      </c>
      <c r="AD42" s="12"/>
      <c r="AE42" s="12"/>
      <c r="AF42" s="12"/>
      <c r="AG42" s="12"/>
      <c r="AH42" s="11" t="e">
        <f>IF(AI42="","",MAX($AH$5:AH41)+1)</f>
        <v>#REF!</v>
      </c>
      <c r="AI42" s="12" t="str">
        <f>IF(G41="","",IF(COUNTIF($AI$11:AI41,G41)=0,G41,""))</f>
        <v>Biología</v>
      </c>
      <c r="AJ42" s="12" t="str">
        <f t="shared" si="3"/>
        <v/>
      </c>
      <c r="AK42" s="65" t="s">
        <v>44</v>
      </c>
      <c r="AL42" s="12" t="s">
        <v>34</v>
      </c>
      <c r="AM42" s="12" t="s">
        <v>52</v>
      </c>
      <c r="AN42" s="12" t="s">
        <v>49</v>
      </c>
    </row>
    <row r="43" spans="1:40" ht="25.5" hidden="1" customHeight="1" x14ac:dyDescent="0.25">
      <c r="A43" s="60">
        <f t="shared" si="4"/>
        <v>31</v>
      </c>
      <c r="B43" s="15" t="s">
        <v>143</v>
      </c>
      <c r="C43" s="53" t="s">
        <v>142</v>
      </c>
      <c r="D43" s="17" t="s">
        <v>5</v>
      </c>
      <c r="E43" s="52">
        <v>44014</v>
      </c>
      <c r="F43" s="62" t="s">
        <v>105</v>
      </c>
      <c r="G43" s="17"/>
      <c r="H43" s="52">
        <v>44014</v>
      </c>
      <c r="I43" s="16">
        <f t="shared" si="0"/>
        <v>0</v>
      </c>
      <c r="J43" s="28" t="s">
        <v>57</v>
      </c>
      <c r="K43" s="27"/>
      <c r="L43" s="6" t="str">
        <f>IF(AND(C43="Abierto",D43="Urgente"),A43,"")</f>
        <v/>
      </c>
      <c r="M43" s="6" t="str">
        <f ca="1">IF(AND(C43="Abierto",D43="Urgente"),TODAY()-E43,"")</f>
        <v/>
      </c>
      <c r="N43" s="6" t="str">
        <f>IF(AND(C43="Abierto",D43="Urgente"),RANK(M43,$M$13:$M$809,0)+COUNTIF($M$13:M43,M43)-1,"")</f>
        <v/>
      </c>
      <c r="O43" s="6" t="str">
        <f>IF(AND(C43="Abierto",D43="Alta"),A43,"")</f>
        <v/>
      </c>
      <c r="P43" s="6" t="str">
        <f ca="1">IF(AND(C43="Abierto",D43="Alta"),TODAY()-E43,"")</f>
        <v/>
      </c>
      <c r="Q43" s="6" t="str">
        <f>IF(AND(C43="Abierto",D43="Alta"),RANK(P43,$P$13:$P$809,0)+COUNTIF($P$13:P43,P43)-1+MAX(N:N),"")</f>
        <v/>
      </c>
      <c r="R43" s="6" t="str">
        <f>IF(AND(C43="Abierto",D43="Media"),A43,"")</f>
        <v/>
      </c>
      <c r="S43" s="6" t="str">
        <f ca="1">IF(AND(C43="Abierto",D43="Media"),TODAY()-E43,"")</f>
        <v/>
      </c>
      <c r="T43" s="6" t="str">
        <f>IF(AND(C43="Abierto",D43="Media"),RANK(S43,$S$13:$S$809,0)+COUNTIF($S$13:S43,S43)-1+MAX(N:N,Q:Q),"")</f>
        <v/>
      </c>
      <c r="U43" s="6" t="str">
        <f>IF(AND(C43="Abierto",D43="Baja"),A43,"")</f>
        <v/>
      </c>
      <c r="V43" s="6" t="str">
        <f ca="1">IF(AND(C43="Abierto",D43="Baja"),TODAY()-E43,"")</f>
        <v/>
      </c>
      <c r="W43" s="6" t="str">
        <f>IF(AND(C43="Abierto",D43="Baja"),RANK(V43,$V$13:$V$809,0)+COUNTIF($V$13:V43,V43)-1+MAX(N:N,Q:Q,T:T),"")</f>
        <v/>
      </c>
      <c r="X43" s="8" t="str">
        <f>IF(OR(C43="Resuelto",C43=""),"",SUM(N43,Q43,T43,W43))</f>
        <v/>
      </c>
      <c r="Y43" s="8" t="str">
        <f>IF(OR(C43="Resuelto",C43=""),"",SUM(M43,P43,S43,V43))</f>
        <v/>
      </c>
      <c r="Z43" s="8" t="str">
        <f>IF(OR(C43="Resuelto",C43=""),"",SUM(L43,O43,R43,U43))</f>
        <v/>
      </c>
      <c r="AA43" s="8">
        <v>201</v>
      </c>
      <c r="AB43" s="8" t="str">
        <f t="shared" ca="1" si="1"/>
        <v/>
      </c>
      <c r="AC43" s="9" t="str">
        <f t="shared" ca="1" si="2"/>
        <v/>
      </c>
      <c r="AD43" s="12"/>
      <c r="AE43" s="12"/>
      <c r="AF43" s="12"/>
      <c r="AG43" s="12"/>
      <c r="AH43" s="11" t="str">
        <f>IF(AI43="","",MAX($AH$5:AH42)+1)</f>
        <v/>
      </c>
      <c r="AI43" s="12" t="str">
        <f>IF(G42="","",IF(COUNTIF($AI$11:AI42,G42)=0,G42,""))</f>
        <v/>
      </c>
      <c r="AJ43" s="12" t="str">
        <f t="shared" si="3"/>
        <v/>
      </c>
      <c r="AK43" s="65" t="s">
        <v>44</v>
      </c>
      <c r="AL43" s="12" t="s">
        <v>32</v>
      </c>
      <c r="AM43" s="12" t="s">
        <v>52</v>
      </c>
      <c r="AN43" s="15" t="s">
        <v>51</v>
      </c>
    </row>
    <row r="44" spans="1:40" ht="25.5" hidden="1" customHeight="1" x14ac:dyDescent="0.25">
      <c r="A44" s="60">
        <f t="shared" si="4"/>
        <v>32</v>
      </c>
      <c r="B44" s="15" t="s">
        <v>143</v>
      </c>
      <c r="C44" s="53" t="s">
        <v>142</v>
      </c>
      <c r="D44" s="17" t="s">
        <v>6</v>
      </c>
      <c r="E44" s="52">
        <v>44014</v>
      </c>
      <c r="F44" s="62" t="s">
        <v>86</v>
      </c>
      <c r="G44" s="17"/>
      <c r="H44" s="27">
        <v>44015</v>
      </c>
      <c r="I44" s="16">
        <f t="shared" si="0"/>
        <v>1</v>
      </c>
      <c r="J44" s="28" t="s">
        <v>57</v>
      </c>
      <c r="K44" s="27"/>
      <c r="L44" s="6" t="str">
        <f>IF(AND(C44="Abierto",D44="Urgente"),A44,"")</f>
        <v/>
      </c>
      <c r="M44" s="6" t="str">
        <f ca="1">IF(AND(C44="Abierto",D44="Urgente"),TODAY()-E44,"")</f>
        <v/>
      </c>
      <c r="N44" s="6" t="str">
        <f>IF(AND(C44="Abierto",D44="Urgente"),RANK(M44,$M$13:$M$809,0)+COUNTIF($M$13:M44,M44)-1,"")</f>
        <v/>
      </c>
      <c r="O44" s="6" t="str">
        <f>IF(AND(C44="Abierto",D44="Alta"),A44,"")</f>
        <v/>
      </c>
      <c r="P44" s="6" t="str">
        <f ca="1">IF(AND(C44="Abierto",D44="Alta"),TODAY()-E44,"")</f>
        <v/>
      </c>
      <c r="Q44" s="6" t="str">
        <f>IF(AND(C44="Abierto",D44="Alta"),RANK(P44,$P$13:$P$809,0)+COUNTIF($P$13:P44,P44)-1+MAX(N:N),"")</f>
        <v/>
      </c>
      <c r="R44" s="6" t="str">
        <f>IF(AND(C44="Abierto",D44="Media"),A44,"")</f>
        <v/>
      </c>
      <c r="S44" s="6" t="str">
        <f ca="1">IF(AND(C44="Abierto",D44="Media"),TODAY()-E44,"")</f>
        <v/>
      </c>
      <c r="T44" s="6" t="str">
        <f>IF(AND(C44="Abierto",D44="Media"),RANK(S44,$S$13:$S$809,0)+COUNTIF($S$13:S44,S44)-1+MAX(N:N,Q:Q),"")</f>
        <v/>
      </c>
      <c r="U44" s="6" t="str">
        <f>IF(AND(C44="Abierto",D44="Baja"),A44,"")</f>
        <v/>
      </c>
      <c r="V44" s="6" t="str">
        <f ca="1">IF(AND(C44="Abierto",D44="Baja"),TODAY()-E44,"")</f>
        <v/>
      </c>
      <c r="W44" s="6" t="str">
        <f>IF(AND(C44="Abierto",D44="Baja"),RANK(V44,$V$13:$V$809,0)+COUNTIF($V$13:V44,V44)-1+MAX(N:N,Q:Q,T:T),"")</f>
        <v/>
      </c>
      <c r="X44" s="8" t="str">
        <f>IF(OR(C44="Resuelto",C44=""),"",SUM(N44,Q44,T44,W44))</f>
        <v/>
      </c>
      <c r="Y44" s="8" t="str">
        <f>IF(OR(C44="Resuelto",C44=""),"",SUM(M44,P44,S44,V44))</f>
        <v/>
      </c>
      <c r="Z44" s="8" t="str">
        <f>IF(OR(C44="Resuelto",C44=""),"",SUM(L44,O44,R44,U44))</f>
        <v/>
      </c>
      <c r="AA44" s="8">
        <v>202</v>
      </c>
      <c r="AB44" s="8" t="str">
        <f t="shared" ca="1" si="1"/>
        <v/>
      </c>
      <c r="AC44" s="9" t="str">
        <f t="shared" ca="1" si="2"/>
        <v/>
      </c>
      <c r="AD44" s="12"/>
      <c r="AE44" s="12"/>
      <c r="AF44" s="12"/>
      <c r="AG44" s="12"/>
      <c r="AH44" s="11" t="str">
        <f>IF(AI44="","",MAX($AH$5:AH43)+1)</f>
        <v/>
      </c>
      <c r="AI44" s="12" t="str">
        <f>IF(G43="","",IF(COUNTIF($AI$11:AI43,G43)=0,G43,""))</f>
        <v/>
      </c>
      <c r="AJ44" s="12" t="str">
        <f t="shared" si="3"/>
        <v/>
      </c>
      <c r="AK44" s="65" t="s">
        <v>39</v>
      </c>
      <c r="AL44" s="12" t="s">
        <v>32</v>
      </c>
      <c r="AM44" s="12" t="s">
        <v>52</v>
      </c>
      <c r="AN44" s="12" t="s">
        <v>49</v>
      </c>
    </row>
    <row r="45" spans="1:40" ht="25.5" hidden="1" customHeight="1" x14ac:dyDescent="0.25">
      <c r="A45" s="60">
        <f t="shared" si="4"/>
        <v>33</v>
      </c>
      <c r="B45" s="15" t="s">
        <v>143</v>
      </c>
      <c r="C45" s="53" t="s">
        <v>8</v>
      </c>
      <c r="D45" s="17" t="s">
        <v>6</v>
      </c>
      <c r="E45" s="52">
        <v>44014</v>
      </c>
      <c r="F45" s="62" t="s">
        <v>88</v>
      </c>
      <c r="G45" s="17"/>
      <c r="H45" s="50"/>
      <c r="I45" s="16" t="str">
        <f t="shared" ref="I45:I76" si="5">IF(OR(E45=0,H45=0),"",H45-E45)</f>
        <v/>
      </c>
      <c r="J45" s="28" t="s">
        <v>56</v>
      </c>
      <c r="K45" s="27">
        <v>44035</v>
      </c>
      <c r="L45" s="6" t="str">
        <f>IF(AND(C45="Abierto",D45="Urgente"),A45,"")</f>
        <v/>
      </c>
      <c r="M45" s="6" t="str">
        <f ca="1">IF(AND(C45="Abierto",D45="Urgente"),TODAY()-E45,"")</f>
        <v/>
      </c>
      <c r="N45" s="6" t="str">
        <f>IF(AND(C45="Abierto",D45="Urgente"),RANK(M45,$M$13:$M$809,0)+COUNTIF($M$13:M45,M45)-1,"")</f>
        <v/>
      </c>
      <c r="O45" s="6" t="str">
        <f>IF(AND(C45="Abierto",D45="Alta"),A45,"")</f>
        <v/>
      </c>
      <c r="P45" s="6" t="str">
        <f ca="1">IF(AND(C45="Abierto",D45="Alta"),TODAY()-E45,"")</f>
        <v/>
      </c>
      <c r="Q45" s="6" t="str">
        <f>IF(AND(C45="Abierto",D45="Alta"),RANK(P45,$P$13:$P$809,0)+COUNTIF($P$13:P45,P45)-1+MAX(N:N),"")</f>
        <v/>
      </c>
      <c r="R45" s="6">
        <f>IF(AND(C45="Abierto",D45="Media"),A45,"")</f>
        <v>33</v>
      </c>
      <c r="S45" s="6">
        <f ca="1">IF(AND(C45="Abierto",D45="Media"),TODAY()-E45,"")</f>
        <v>260</v>
      </c>
      <c r="T45" s="6">
        <f ca="1">IF(AND(C45="Abierto",D45="Media"),RANK(S45,$S$13:$S$809,0)+COUNTIF($S$13:S45,S45)-1+MAX(N:N,Q:Q),"")</f>
        <v>7</v>
      </c>
      <c r="U45" s="6" t="str">
        <f>IF(AND(C45="Abierto",D45="Baja"),A45,"")</f>
        <v/>
      </c>
      <c r="V45" s="6" t="str">
        <f ca="1">IF(AND(C45="Abierto",D45="Baja"),TODAY()-E45,"")</f>
        <v/>
      </c>
      <c r="W45" s="6" t="str">
        <f>IF(AND(C45="Abierto",D45="Baja"),RANK(V45,$V$13:$V$809,0)+COUNTIF($V$13:V45,V45)-1+MAX(N:N,Q:Q,T:T),"")</f>
        <v/>
      </c>
      <c r="X45" s="8">
        <f ca="1">IF(OR(C45="Resuelto",C45=""),"",SUM(N45,Q45,T45,W45))</f>
        <v>7</v>
      </c>
      <c r="Y45" s="8">
        <f ca="1">IF(OR(C45="Resuelto",C45=""),"",SUM(M45,P45,S45,V45))</f>
        <v>260</v>
      </c>
      <c r="Z45" s="8">
        <f>IF(OR(C45="Resuelto",C45=""),"",SUM(L45,O45,R45,U45))</f>
        <v>33</v>
      </c>
      <c r="AA45" s="8">
        <v>203</v>
      </c>
      <c r="AB45" s="8" t="str">
        <f t="shared" ref="AB45:AB76" ca="1" si="6">IF(ISNA(VLOOKUP(AA45,$X$13:$Z$807,3,FALSE))=TRUE,"",VLOOKUP(AA45,$X$13:$Z$807,3,FALSE))</f>
        <v/>
      </c>
      <c r="AC45" s="9" t="str">
        <f t="shared" ref="AC45:AC76" ca="1" si="7">IF(ISNA(VLOOKUP(AA45,$X$13:$Z$807,2,FALSE))=TRUE,"",VLOOKUP(AA45,$X$13:$Z$807,2,FALSE))</f>
        <v/>
      </c>
      <c r="AD45" s="12"/>
      <c r="AE45" s="12"/>
      <c r="AF45" s="12"/>
      <c r="AG45" s="12"/>
      <c r="AH45" s="11" t="str">
        <f>IF(AI45="","",MAX($AH$5:AH44)+1)</f>
        <v/>
      </c>
      <c r="AI45" s="12" t="str">
        <f>IF(G44="","",IF(COUNTIF($AI$11:AI44,G44)=0,G44,""))</f>
        <v/>
      </c>
      <c r="AJ45" s="12" t="str">
        <f t="shared" ref="AJ45:AJ76" si="8">IF(ISNA(VLOOKUP(AA45,$AH$13:$AI$807,2,FALSE))=TRUE,"",VLOOKUP(AA45,$AH$13:$AI$807,2,FALSE))</f>
        <v/>
      </c>
      <c r="AK45" s="65" t="s">
        <v>44</v>
      </c>
      <c r="AL45" s="15" t="s">
        <v>34</v>
      </c>
      <c r="AM45" s="12" t="s">
        <v>52</v>
      </c>
      <c r="AN45" s="12" t="s">
        <v>51</v>
      </c>
    </row>
    <row r="46" spans="1:40" ht="25.5" hidden="1" customHeight="1" x14ac:dyDescent="0.25">
      <c r="A46" s="60">
        <f t="shared" si="4"/>
        <v>34</v>
      </c>
      <c r="B46" s="15" t="s">
        <v>143</v>
      </c>
      <c r="C46" s="53" t="s">
        <v>142</v>
      </c>
      <c r="D46" s="17" t="s">
        <v>5</v>
      </c>
      <c r="E46" s="52">
        <v>44014</v>
      </c>
      <c r="F46" s="62" t="s">
        <v>105</v>
      </c>
      <c r="G46" s="17"/>
      <c r="H46" s="52">
        <v>44014</v>
      </c>
      <c r="I46" s="16">
        <f t="shared" si="5"/>
        <v>0</v>
      </c>
      <c r="J46" s="28" t="s">
        <v>57</v>
      </c>
      <c r="K46" s="27"/>
      <c r="L46" s="6" t="str">
        <f>IF(AND(C46="Abierto",D46="Urgente"),A46,"")</f>
        <v/>
      </c>
      <c r="M46" s="6" t="str">
        <f ca="1">IF(AND(C46="Abierto",D46="Urgente"),TODAY()-E46,"")</f>
        <v/>
      </c>
      <c r="N46" s="6" t="str">
        <f>IF(AND(C46="Abierto",D46="Urgente"),RANK(M46,$M$13:$M$809,0)+COUNTIF($M$13:M46,M46)-1,"")</f>
        <v/>
      </c>
      <c r="O46" s="6" t="str">
        <f>IF(AND(C46="Abierto",D46="Alta"),A46,"")</f>
        <v/>
      </c>
      <c r="P46" s="6" t="str">
        <f ca="1">IF(AND(C46="Abierto",D46="Alta"),TODAY()-E46,"")</f>
        <v/>
      </c>
      <c r="Q46" s="6" t="str">
        <f>IF(AND(C46="Abierto",D46="Alta"),RANK(P46,$P$13:$P$809,0)+COUNTIF($P$13:P46,P46)-1+MAX(N:N),"")</f>
        <v/>
      </c>
      <c r="R46" s="6" t="str">
        <f>IF(AND(C46="Abierto",D46="Media"),A46,"")</f>
        <v/>
      </c>
      <c r="S46" s="6" t="str">
        <f ca="1">IF(AND(C46="Abierto",D46="Media"),TODAY()-E46,"")</f>
        <v/>
      </c>
      <c r="T46" s="6" t="str">
        <f>IF(AND(C46="Abierto",D46="Media"),RANK(S46,$S$13:$S$809,0)+COUNTIF($S$13:S46,S46)-1+MAX(N:N,Q:Q),"")</f>
        <v/>
      </c>
      <c r="U46" s="6" t="str">
        <f>IF(AND(C46="Abierto",D46="Baja"),A46,"")</f>
        <v/>
      </c>
      <c r="V46" s="6" t="str">
        <f ca="1">IF(AND(C46="Abierto",D46="Baja"),TODAY()-E46,"")</f>
        <v/>
      </c>
      <c r="W46" s="6" t="str">
        <f>IF(AND(C46="Abierto",D46="Baja"),RANK(V46,$V$13:$V$809,0)+COUNTIF($V$13:V46,V46)-1+MAX(N:N,Q:Q,T:T),"")</f>
        <v/>
      </c>
      <c r="X46" s="8" t="str">
        <f>IF(OR(C46="Resuelto",C46=""),"",SUM(N46,Q46,T46,W46))</f>
        <v/>
      </c>
      <c r="Y46" s="8" t="str">
        <f>IF(OR(C46="Resuelto",C46=""),"",SUM(M46,P46,S46,V46))</f>
        <v/>
      </c>
      <c r="Z46" s="8" t="str">
        <f>IF(OR(C46="Resuelto",C46=""),"",SUM(L46,O46,R46,U46))</f>
        <v/>
      </c>
      <c r="AA46" s="8">
        <v>204</v>
      </c>
      <c r="AB46" s="8" t="str">
        <f t="shared" ca="1" si="6"/>
        <v/>
      </c>
      <c r="AC46" s="9" t="str">
        <f t="shared" ca="1" si="7"/>
        <v/>
      </c>
      <c r="AD46" s="12"/>
      <c r="AE46" s="12"/>
      <c r="AF46" s="12"/>
      <c r="AG46" s="12"/>
      <c r="AH46" s="11" t="str">
        <f>IF(AI46="","",MAX($AH$5:AH45)+1)</f>
        <v/>
      </c>
      <c r="AI46" s="12" t="str">
        <f>IF(G45="","",IF(COUNTIF($AI$11:AI45,G45)=0,G45,""))</f>
        <v/>
      </c>
      <c r="AJ46" s="12" t="str">
        <f t="shared" si="8"/>
        <v/>
      </c>
      <c r="AK46" s="65" t="s">
        <v>44</v>
      </c>
      <c r="AL46" s="15" t="s">
        <v>32</v>
      </c>
      <c r="AM46" s="15" t="s">
        <v>53</v>
      </c>
      <c r="AN46" s="12" t="s">
        <v>51</v>
      </c>
    </row>
    <row r="47" spans="1:40" ht="25.5" hidden="1" customHeight="1" x14ac:dyDescent="0.25">
      <c r="A47" s="60">
        <f t="shared" si="4"/>
        <v>35</v>
      </c>
      <c r="B47" s="15" t="s">
        <v>143</v>
      </c>
      <c r="C47" s="53" t="s">
        <v>142</v>
      </c>
      <c r="D47" s="17" t="s">
        <v>5</v>
      </c>
      <c r="E47" s="52">
        <v>44014</v>
      </c>
      <c r="F47" s="62" t="s">
        <v>105</v>
      </c>
      <c r="G47" s="17"/>
      <c r="H47" s="52">
        <v>44014</v>
      </c>
      <c r="I47" s="16">
        <f t="shared" si="5"/>
        <v>0</v>
      </c>
      <c r="J47" s="28" t="s">
        <v>57</v>
      </c>
      <c r="K47" s="27"/>
      <c r="L47" s="6" t="str">
        <f>IF(AND(C47="Abierto",D47="Urgente"),A47,"")</f>
        <v/>
      </c>
      <c r="M47" s="6" t="str">
        <f ca="1">IF(AND(C47="Abierto",D47="Urgente"),TODAY()-E47,"")</f>
        <v/>
      </c>
      <c r="N47" s="6" t="str">
        <f>IF(AND(C47="Abierto",D47="Urgente"),RANK(M47,$M$13:$M$809,0)+COUNTIF($M$13:M47,M47)-1,"")</f>
        <v/>
      </c>
      <c r="O47" s="6" t="str">
        <f>IF(AND(C47="Abierto",D47="Alta"),A47,"")</f>
        <v/>
      </c>
      <c r="P47" s="6" t="str">
        <f ca="1">IF(AND(C47="Abierto",D47="Alta"),TODAY()-E47,"")</f>
        <v/>
      </c>
      <c r="Q47" s="6" t="str">
        <f>IF(AND(C47="Abierto",D47="Alta"),RANK(P47,$P$13:$P$809,0)+COUNTIF($P$13:P47,P47)-1+MAX(N:N),"")</f>
        <v/>
      </c>
      <c r="R47" s="6" t="str">
        <f>IF(AND(C47="Abierto",D47="Media"),A47,"")</f>
        <v/>
      </c>
      <c r="S47" s="6" t="str">
        <f ca="1">IF(AND(C47="Abierto",D47="Media"),TODAY()-E47,"")</f>
        <v/>
      </c>
      <c r="T47" s="6" t="str">
        <f>IF(AND(C47="Abierto",D47="Media"),RANK(S47,$S$13:$S$809,0)+COUNTIF($S$13:S47,S47)-1+MAX(N:N,Q:Q),"")</f>
        <v/>
      </c>
      <c r="U47" s="6" t="str">
        <f>IF(AND(C47="Abierto",D47="Baja"),A47,"")</f>
        <v/>
      </c>
      <c r="V47" s="6" t="str">
        <f ca="1">IF(AND(C47="Abierto",D47="Baja"),TODAY()-E47,"")</f>
        <v/>
      </c>
      <c r="W47" s="6" t="str">
        <f>IF(AND(C47="Abierto",D47="Baja"),RANK(V47,$V$13:$V$809,0)+COUNTIF($V$13:V47,V47)-1+MAX(N:N,Q:Q,T:T),"")</f>
        <v/>
      </c>
      <c r="X47" s="8" t="str">
        <f>IF(OR(C47="Resuelto",C47=""),"",SUM(N47,Q47,T47,W47))</f>
        <v/>
      </c>
      <c r="Y47" s="8" t="str">
        <f>IF(OR(C47="Resuelto",C47=""),"",SUM(M47,P47,S47,V47))</f>
        <v/>
      </c>
      <c r="Z47" s="8" t="str">
        <f>IF(OR(C47="Resuelto",C47=""),"",SUM(L47,O47,R47,U47))</f>
        <v/>
      </c>
      <c r="AA47" s="8">
        <v>205</v>
      </c>
      <c r="AB47" s="8" t="str">
        <f t="shared" ca="1" si="6"/>
        <v/>
      </c>
      <c r="AC47" s="9" t="str">
        <f t="shared" ca="1" si="7"/>
        <v/>
      </c>
      <c r="AD47" s="12"/>
      <c r="AE47" s="12"/>
      <c r="AF47" s="12"/>
      <c r="AG47" s="12"/>
      <c r="AH47" s="11" t="str">
        <f>IF(AI47="","",MAX($AH$5:AH46)+1)</f>
        <v/>
      </c>
      <c r="AI47" s="12" t="str">
        <f>IF(G46="","",IF(COUNTIF($AI$11:AI46,G46)=0,G46,""))</f>
        <v/>
      </c>
      <c r="AJ47" s="12" t="str">
        <f t="shared" si="8"/>
        <v/>
      </c>
      <c r="AK47" s="65" t="s">
        <v>44</v>
      </c>
      <c r="AL47" s="15" t="s">
        <v>32</v>
      </c>
      <c r="AM47" s="15" t="s">
        <v>53</v>
      </c>
      <c r="AN47" s="12" t="s">
        <v>49</v>
      </c>
    </row>
    <row r="48" spans="1:40" ht="25.5" hidden="1" customHeight="1" x14ac:dyDescent="0.25">
      <c r="A48" s="60">
        <f t="shared" si="4"/>
        <v>36</v>
      </c>
      <c r="B48" s="15" t="s">
        <v>143</v>
      </c>
      <c r="C48" s="53" t="s">
        <v>142</v>
      </c>
      <c r="D48" s="17" t="s">
        <v>5</v>
      </c>
      <c r="E48" s="52">
        <v>44014</v>
      </c>
      <c r="F48" s="62" t="s">
        <v>105</v>
      </c>
      <c r="G48" s="17"/>
      <c r="H48" s="52">
        <v>44014</v>
      </c>
      <c r="I48" s="16">
        <f t="shared" si="5"/>
        <v>0</v>
      </c>
      <c r="J48" s="28" t="s">
        <v>57</v>
      </c>
      <c r="K48" s="27"/>
      <c r="L48" s="6" t="str">
        <f>IF(AND(C48="Abierto",D48="Urgente"),A48,"")</f>
        <v/>
      </c>
      <c r="M48" s="6" t="str">
        <f ca="1">IF(AND(C48="Abierto",D48="Urgente"),TODAY()-E48,"")</f>
        <v/>
      </c>
      <c r="N48" s="6" t="str">
        <f>IF(AND(C48="Abierto",D48="Urgente"),RANK(M48,$M$13:$M$809,0)+COUNTIF($M$13:M48,M48)-1,"")</f>
        <v/>
      </c>
      <c r="O48" s="6" t="str">
        <f>IF(AND(C48="Abierto",D48="Alta"),A48,"")</f>
        <v/>
      </c>
      <c r="P48" s="6" t="str">
        <f ca="1">IF(AND(C48="Abierto",D48="Alta"),TODAY()-E48,"")</f>
        <v/>
      </c>
      <c r="Q48" s="6" t="str">
        <f>IF(AND(C48="Abierto",D48="Alta"),RANK(P48,$P$13:$P$809,0)+COUNTIF($P$13:P48,P48)-1+MAX(N:N),"")</f>
        <v/>
      </c>
      <c r="R48" s="6" t="str">
        <f>IF(AND(C48="Abierto",D48="Media"),A48,"")</f>
        <v/>
      </c>
      <c r="S48" s="6" t="str">
        <f ca="1">IF(AND(C48="Abierto",D48="Media"),TODAY()-E48,"")</f>
        <v/>
      </c>
      <c r="T48" s="6" t="str">
        <f>IF(AND(C48="Abierto",D48="Media"),RANK(S48,$S$13:$S$809,0)+COUNTIF($S$13:S48,S48)-1+MAX(N:N,Q:Q),"")</f>
        <v/>
      </c>
      <c r="U48" s="6" t="str">
        <f>IF(AND(C48="Abierto",D48="Baja"),A48,"")</f>
        <v/>
      </c>
      <c r="V48" s="6" t="str">
        <f ca="1">IF(AND(C48="Abierto",D48="Baja"),TODAY()-E48,"")</f>
        <v/>
      </c>
      <c r="W48" s="6" t="str">
        <f>IF(AND(C48="Abierto",D48="Baja"),RANK(V48,$V$13:$V$809,0)+COUNTIF($V$13:V48,V48)-1+MAX(N:N,Q:Q,T:T),"")</f>
        <v/>
      </c>
      <c r="X48" s="8" t="str">
        <f>IF(OR(C48="Resuelto",C48=""),"",SUM(N48,Q48,T48,W48))</f>
        <v/>
      </c>
      <c r="Y48" s="8" t="str">
        <f>IF(OR(C48="Resuelto",C48=""),"",SUM(M48,P48,S48,V48))</f>
        <v/>
      </c>
      <c r="Z48" s="8" t="str">
        <f>IF(OR(C48="Resuelto",C48=""),"",SUM(L48,O48,R48,U48))</f>
        <v/>
      </c>
      <c r="AA48" s="8">
        <v>206</v>
      </c>
      <c r="AB48" s="8" t="str">
        <f t="shared" ca="1" si="6"/>
        <v/>
      </c>
      <c r="AC48" s="9" t="str">
        <f t="shared" ca="1" si="7"/>
        <v/>
      </c>
      <c r="AD48" s="12"/>
      <c r="AE48" s="12"/>
      <c r="AF48" s="12"/>
      <c r="AG48" s="12"/>
      <c r="AH48" s="11" t="str">
        <f>IF(AI48="","",MAX($AH$5:AH47)+1)</f>
        <v/>
      </c>
      <c r="AI48" s="12" t="str">
        <f>IF(G47="","",IF(COUNTIF($AI$11:AI47,G47)=0,G47,""))</f>
        <v/>
      </c>
      <c r="AJ48" s="12" t="str">
        <f t="shared" si="8"/>
        <v/>
      </c>
      <c r="AK48" s="65" t="s">
        <v>44</v>
      </c>
      <c r="AL48" s="15" t="s">
        <v>32</v>
      </c>
      <c r="AM48" s="15" t="s">
        <v>53</v>
      </c>
      <c r="AN48" s="12" t="s">
        <v>49</v>
      </c>
    </row>
    <row r="49" spans="1:40" ht="25.5" hidden="1" customHeight="1" x14ac:dyDescent="0.25">
      <c r="A49" s="60">
        <f t="shared" si="4"/>
        <v>37</v>
      </c>
      <c r="B49" s="15" t="s">
        <v>143</v>
      </c>
      <c r="C49" s="53" t="s">
        <v>142</v>
      </c>
      <c r="D49" s="17" t="s">
        <v>5</v>
      </c>
      <c r="E49" s="52">
        <v>44014</v>
      </c>
      <c r="F49" s="62" t="s">
        <v>105</v>
      </c>
      <c r="G49" s="17"/>
      <c r="H49" s="52">
        <v>44014</v>
      </c>
      <c r="I49" s="16">
        <f t="shared" si="5"/>
        <v>0</v>
      </c>
      <c r="J49" s="28" t="s">
        <v>57</v>
      </c>
      <c r="K49" s="27"/>
      <c r="L49" s="6" t="str">
        <f>IF(AND(C49="Abierto",D49="Urgente"),A49,"")</f>
        <v/>
      </c>
      <c r="M49" s="6" t="str">
        <f ca="1">IF(AND(C49="Abierto",D49="Urgente"),TODAY()-E49,"")</f>
        <v/>
      </c>
      <c r="N49" s="6" t="str">
        <f>IF(AND(C49="Abierto",D49="Urgente"),RANK(M49,$M$13:$M$809,0)+COUNTIF($M$13:M49,M49)-1,"")</f>
        <v/>
      </c>
      <c r="O49" s="6" t="str">
        <f>IF(AND(C49="Abierto",D49="Alta"),A49,"")</f>
        <v/>
      </c>
      <c r="P49" s="6" t="str">
        <f ca="1">IF(AND(C49="Abierto",D49="Alta"),TODAY()-E49,"")</f>
        <v/>
      </c>
      <c r="Q49" s="6" t="str">
        <f>IF(AND(C49="Abierto",D49="Alta"),RANK(P49,$P$13:$P$809,0)+COUNTIF($P$13:P49,P49)-1+MAX(N:N),"")</f>
        <v/>
      </c>
      <c r="R49" s="6" t="str">
        <f>IF(AND(C49="Abierto",D49="Media"),A49,"")</f>
        <v/>
      </c>
      <c r="S49" s="6" t="str">
        <f ca="1">IF(AND(C49="Abierto",D49="Media"),TODAY()-E49,"")</f>
        <v/>
      </c>
      <c r="T49" s="6" t="str">
        <f>IF(AND(C49="Abierto",D49="Media"),RANK(S49,$S$13:$S$809,0)+COUNTIF($S$13:S49,S49)-1+MAX(N:N,Q:Q),"")</f>
        <v/>
      </c>
      <c r="U49" s="6" t="str">
        <f>IF(AND(C49="Abierto",D49="Baja"),A49,"")</f>
        <v/>
      </c>
      <c r="V49" s="6" t="str">
        <f ca="1">IF(AND(C49="Abierto",D49="Baja"),TODAY()-E49,"")</f>
        <v/>
      </c>
      <c r="W49" s="6" t="str">
        <f>IF(AND(C49="Abierto",D49="Baja"),RANK(V49,$V$13:$V$809,0)+COUNTIF($V$13:V49,V49)-1+MAX(N:N,Q:Q,T:T),"")</f>
        <v/>
      </c>
      <c r="X49" s="8" t="str">
        <f>IF(OR(C49="Resuelto",C49=""),"",SUM(N49,Q49,T49,W49))</f>
        <v/>
      </c>
      <c r="Y49" s="8" t="str">
        <f>IF(OR(C49="Resuelto",C49=""),"",SUM(M49,P49,S49,V49))</f>
        <v/>
      </c>
      <c r="Z49" s="8" t="str">
        <f>IF(OR(C49="Resuelto",C49=""),"",SUM(L49,O49,R49,U49))</f>
        <v/>
      </c>
      <c r="AA49" s="8">
        <v>207</v>
      </c>
      <c r="AB49" s="8" t="str">
        <f t="shared" ca="1" si="6"/>
        <v/>
      </c>
      <c r="AC49" s="9" t="str">
        <f t="shared" ca="1" si="7"/>
        <v/>
      </c>
      <c r="AD49" s="12"/>
      <c r="AE49" s="12"/>
      <c r="AF49" s="12"/>
      <c r="AG49" s="12"/>
      <c r="AH49" s="11" t="str">
        <f>IF(AI49="","",MAX($AH$5:AH48)+1)</f>
        <v/>
      </c>
      <c r="AI49" s="12" t="str">
        <f>IF(G48="","",IF(COUNTIF($AI$11:AI48,G48)=0,G48,""))</f>
        <v/>
      </c>
      <c r="AJ49" s="12" t="str">
        <f t="shared" si="8"/>
        <v/>
      </c>
      <c r="AK49" s="65" t="s">
        <v>44</v>
      </c>
      <c r="AL49" s="15" t="s">
        <v>32</v>
      </c>
      <c r="AM49" s="15" t="s">
        <v>52</v>
      </c>
      <c r="AN49" s="15" t="s">
        <v>49</v>
      </c>
    </row>
    <row r="50" spans="1:40" ht="25.5" hidden="1" customHeight="1" x14ac:dyDescent="0.25">
      <c r="A50" s="60">
        <f t="shared" si="4"/>
        <v>38</v>
      </c>
      <c r="B50" s="15" t="s">
        <v>143</v>
      </c>
      <c r="C50" s="53" t="s">
        <v>142</v>
      </c>
      <c r="D50" s="17" t="s">
        <v>5</v>
      </c>
      <c r="E50" s="52">
        <v>44014</v>
      </c>
      <c r="F50" s="62" t="s">
        <v>105</v>
      </c>
      <c r="G50" s="17"/>
      <c r="H50" s="52">
        <v>44014</v>
      </c>
      <c r="I50" s="16">
        <f t="shared" si="5"/>
        <v>0</v>
      </c>
      <c r="J50" s="28" t="s">
        <v>57</v>
      </c>
      <c r="K50" s="27"/>
      <c r="L50" s="6" t="str">
        <f>IF(AND(C50="Abierto",D50="Urgente"),A50,"")</f>
        <v/>
      </c>
      <c r="M50" s="6" t="str">
        <f ca="1">IF(AND(C50="Abierto",D50="Urgente"),TODAY()-E50,"")</f>
        <v/>
      </c>
      <c r="N50" s="6" t="str">
        <f>IF(AND(C50="Abierto",D50="Urgente"),RANK(M50,$M$13:$M$809,0)+COUNTIF($M$13:M50,M50)-1,"")</f>
        <v/>
      </c>
      <c r="O50" s="6" t="str">
        <f>IF(AND(C50="Abierto",D50="Alta"),A50,"")</f>
        <v/>
      </c>
      <c r="P50" s="6" t="str">
        <f ca="1">IF(AND(C50="Abierto",D50="Alta"),TODAY()-E50,"")</f>
        <v/>
      </c>
      <c r="Q50" s="6" t="str">
        <f>IF(AND(C50="Abierto",D50="Alta"),RANK(P50,$P$13:$P$809,0)+COUNTIF($P$13:P50,P50)-1+MAX(N:N),"")</f>
        <v/>
      </c>
      <c r="R50" s="6" t="str">
        <f>IF(AND(C50="Abierto",D50="Media"),A50,"")</f>
        <v/>
      </c>
      <c r="S50" s="6" t="str">
        <f ca="1">IF(AND(C50="Abierto",D50="Media"),TODAY()-E50,"")</f>
        <v/>
      </c>
      <c r="T50" s="6" t="str">
        <f>IF(AND(C50="Abierto",D50="Media"),RANK(S50,$S$13:$S$809,0)+COUNTIF($S$13:S50,S50)-1+MAX(N:N,Q:Q),"")</f>
        <v/>
      </c>
      <c r="U50" s="6" t="str">
        <f>IF(AND(C50="Abierto",D50="Baja"),A50,"")</f>
        <v/>
      </c>
      <c r="V50" s="6" t="str">
        <f ca="1">IF(AND(C50="Abierto",D50="Baja"),TODAY()-E50,"")</f>
        <v/>
      </c>
      <c r="W50" s="6" t="str">
        <f>IF(AND(C50="Abierto",D50="Baja"),RANK(V50,$V$13:$V$809,0)+COUNTIF($V$13:V50,V50)-1+MAX(N:N,Q:Q,T:T),"")</f>
        <v/>
      </c>
      <c r="X50" s="8" t="str">
        <f>IF(OR(C50="Resuelto",C50=""),"",SUM(N50,Q50,T50,W50))</f>
        <v/>
      </c>
      <c r="Y50" s="8" t="str">
        <f>IF(OR(C50="Resuelto",C50=""),"",SUM(M50,P50,S50,V50))</f>
        <v/>
      </c>
      <c r="Z50" s="8" t="str">
        <f>IF(OR(C50="Resuelto",C50=""),"",SUM(L50,O50,R50,U50))</f>
        <v/>
      </c>
      <c r="AA50" s="8">
        <v>208</v>
      </c>
      <c r="AB50" s="8" t="str">
        <f t="shared" ca="1" si="6"/>
        <v/>
      </c>
      <c r="AC50" s="9" t="str">
        <f t="shared" ca="1" si="7"/>
        <v/>
      </c>
      <c r="AD50" s="12"/>
      <c r="AE50" s="12"/>
      <c r="AF50" s="12"/>
      <c r="AG50" s="12"/>
      <c r="AH50" s="11" t="str">
        <f>IF(AI50="","",MAX($AH$5:AH49)+1)</f>
        <v/>
      </c>
      <c r="AI50" s="12" t="str">
        <f>IF(G49="","",IF(COUNTIF($AI$11:AI49,G49)=0,G49,""))</f>
        <v/>
      </c>
      <c r="AJ50" s="12" t="str">
        <f t="shared" si="8"/>
        <v/>
      </c>
      <c r="AK50" s="65" t="s">
        <v>44</v>
      </c>
      <c r="AL50" s="15" t="s">
        <v>32</v>
      </c>
      <c r="AM50" s="12" t="s">
        <v>53</v>
      </c>
      <c r="AN50" s="12" t="s">
        <v>51</v>
      </c>
    </row>
    <row r="51" spans="1:40" ht="25.5" hidden="1" customHeight="1" x14ac:dyDescent="0.25">
      <c r="A51" s="60">
        <f t="shared" si="4"/>
        <v>39</v>
      </c>
      <c r="B51" s="15" t="s">
        <v>143</v>
      </c>
      <c r="C51" s="53" t="s">
        <v>142</v>
      </c>
      <c r="D51" s="17" t="s">
        <v>6</v>
      </c>
      <c r="E51" s="52">
        <v>44014</v>
      </c>
      <c r="F51" s="62" t="s">
        <v>105</v>
      </c>
      <c r="G51" s="17"/>
      <c r="H51" s="27">
        <v>44020</v>
      </c>
      <c r="I51" s="16">
        <f t="shared" si="5"/>
        <v>6</v>
      </c>
      <c r="J51" s="28" t="s">
        <v>57</v>
      </c>
      <c r="K51" s="27"/>
      <c r="L51" s="6" t="str">
        <f>IF(AND(C51="Abierto",D51="Urgente"),A51,"")</f>
        <v/>
      </c>
      <c r="M51" s="6" t="str">
        <f ca="1">IF(AND(C51="Abierto",D51="Urgente"),TODAY()-E51,"")</f>
        <v/>
      </c>
      <c r="N51" s="6" t="str">
        <f>IF(AND(C51="Abierto",D51="Urgente"),RANK(M51,$M$13:$M$809,0)+COUNTIF($M$13:M51,M51)-1,"")</f>
        <v/>
      </c>
      <c r="O51" s="6" t="str">
        <f>IF(AND(C51="Abierto",D51="Alta"),A51,"")</f>
        <v/>
      </c>
      <c r="P51" s="6" t="str">
        <f ca="1">IF(AND(C51="Abierto",D51="Alta"),TODAY()-E51,"")</f>
        <v/>
      </c>
      <c r="Q51" s="6" t="str">
        <f>IF(AND(C51="Abierto",D51="Alta"),RANK(P51,$P$13:$P$809,0)+COUNTIF($P$13:P51,P51)-1+MAX(N:N),"")</f>
        <v/>
      </c>
      <c r="R51" s="6" t="str">
        <f>IF(AND(C51="Abierto",D51="Media"),A51,"")</f>
        <v/>
      </c>
      <c r="S51" s="6" t="str">
        <f ca="1">IF(AND(C51="Abierto",D51="Media"),TODAY()-E51,"")</f>
        <v/>
      </c>
      <c r="T51" s="6" t="str">
        <f>IF(AND(C51="Abierto",D51="Media"),RANK(S51,$S$13:$S$809,0)+COUNTIF($S$13:S51,S51)-1+MAX(N:N,Q:Q),"")</f>
        <v/>
      </c>
      <c r="U51" s="6" t="str">
        <f>IF(AND(C51="Abierto",D51="Baja"),A51,"")</f>
        <v/>
      </c>
      <c r="V51" s="6" t="str">
        <f ca="1">IF(AND(C51="Abierto",D51="Baja"),TODAY()-E51,"")</f>
        <v/>
      </c>
      <c r="W51" s="6" t="str">
        <f>IF(AND(C51="Abierto",D51="Baja"),RANK(V51,$V$13:$V$809,0)+COUNTIF($V$13:V51,V51)-1+MAX(N:N,Q:Q,T:T),"")</f>
        <v/>
      </c>
      <c r="X51" s="8" t="str">
        <f>IF(OR(C51="Resuelto",C51=""),"",SUM(N51,Q51,T51,W51))</f>
        <v/>
      </c>
      <c r="Y51" s="8" t="str">
        <f>IF(OR(C51="Resuelto",C51=""),"",SUM(M51,P51,S51,V51))</f>
        <v/>
      </c>
      <c r="Z51" s="8" t="str">
        <f>IF(OR(C51="Resuelto",C51=""),"",SUM(L51,O51,R51,U51))</f>
        <v/>
      </c>
      <c r="AA51" s="8">
        <v>209</v>
      </c>
      <c r="AB51" s="8" t="str">
        <f t="shared" ca="1" si="6"/>
        <v/>
      </c>
      <c r="AC51" s="9" t="str">
        <f t="shared" ca="1" si="7"/>
        <v/>
      </c>
      <c r="AD51" s="12"/>
      <c r="AE51" s="12"/>
      <c r="AF51" s="12"/>
      <c r="AG51" s="12"/>
      <c r="AH51" s="11" t="str">
        <f>IF(AI51="","",MAX($AH$5:AH50)+1)</f>
        <v/>
      </c>
      <c r="AI51" s="12" t="str">
        <f>IF(G50="","",IF(COUNTIF($AI$11:AI50,G50)=0,G50,""))</f>
        <v/>
      </c>
      <c r="AJ51" s="12" t="str">
        <f t="shared" si="8"/>
        <v/>
      </c>
      <c r="AK51" s="65" t="s">
        <v>44</v>
      </c>
      <c r="AL51" s="15" t="s">
        <v>34</v>
      </c>
      <c r="AM51" s="12" t="s">
        <v>52</v>
      </c>
      <c r="AN51" s="15" t="s">
        <v>51</v>
      </c>
    </row>
    <row r="52" spans="1:40" ht="25.5" customHeight="1" x14ac:dyDescent="0.25">
      <c r="A52" s="60">
        <f t="shared" si="4"/>
        <v>40</v>
      </c>
      <c r="B52" s="15" t="s">
        <v>143</v>
      </c>
      <c r="C52" s="53" t="s">
        <v>8</v>
      </c>
      <c r="D52" s="17" t="s">
        <v>6</v>
      </c>
      <c r="E52" s="52">
        <v>44014</v>
      </c>
      <c r="F52" s="62" t="s">
        <v>87</v>
      </c>
      <c r="G52" s="17"/>
      <c r="H52" s="50"/>
      <c r="I52" s="16" t="str">
        <f t="shared" si="5"/>
        <v/>
      </c>
      <c r="J52" s="28" t="s">
        <v>56</v>
      </c>
      <c r="K52" s="27">
        <v>44033</v>
      </c>
      <c r="L52" s="6" t="str">
        <f>IF(AND(C52="Abierto",D52="Urgente"),A52,"")</f>
        <v/>
      </c>
      <c r="M52" s="6" t="str">
        <f ca="1">IF(AND(C52="Abierto",D52="Urgente"),TODAY()-E52,"")</f>
        <v/>
      </c>
      <c r="N52" s="6" t="str">
        <f>IF(AND(C52="Abierto",D52="Urgente"),RANK(M52,$M$13:$M$809,0)+COUNTIF($M$13:M52,M52)-1,"")</f>
        <v/>
      </c>
      <c r="O52" s="6" t="str">
        <f>IF(AND(C52="Abierto",D52="Alta"),A52,"")</f>
        <v/>
      </c>
      <c r="P52" s="6" t="str">
        <f ca="1">IF(AND(C52="Abierto",D52="Alta"),TODAY()-E52,"")</f>
        <v/>
      </c>
      <c r="Q52" s="6" t="str">
        <f>IF(AND(C52="Abierto",D52="Alta"),RANK(P52,$P$13:$P$809,0)+COUNTIF($P$13:P52,P52)-1+MAX(N:N),"")</f>
        <v/>
      </c>
      <c r="R52" s="6">
        <f>IF(AND(C52="Abierto",D52="Media"),A52,"")</f>
        <v>40</v>
      </c>
      <c r="S52" s="6">
        <f ca="1">IF(AND(C52="Abierto",D52="Media"),TODAY()-E52,"")</f>
        <v>260</v>
      </c>
      <c r="T52" s="6">
        <f ca="1">IF(AND(C52="Abierto",D52="Media"),RANK(S52,$S$13:$S$809,0)+COUNTIF($S$13:S52,S52)-1+MAX(N:N,Q:Q),"")</f>
        <v>8</v>
      </c>
      <c r="U52" s="6" t="str">
        <f>IF(AND(C52="Abierto",D52="Baja"),A52,"")</f>
        <v/>
      </c>
      <c r="V52" s="6" t="str">
        <f ca="1">IF(AND(C52="Abierto",D52="Baja"),TODAY()-E52,"")</f>
        <v/>
      </c>
      <c r="W52" s="6" t="str">
        <f>IF(AND(C52="Abierto",D52="Baja"),RANK(V52,$V$13:$V$809,0)+COUNTIF($V$13:V52,V52)-1+MAX(N:N,Q:Q,T:T),"")</f>
        <v/>
      </c>
      <c r="X52" s="8">
        <f ca="1">IF(OR(C52="Resuelto",C52=""),"",SUM(N52,Q52,T52,W52))</f>
        <v>8</v>
      </c>
      <c r="Y52" s="8">
        <f ca="1">IF(OR(C52="Resuelto",C52=""),"",SUM(M52,P52,S52,V52))</f>
        <v>260</v>
      </c>
      <c r="Z52" s="8">
        <f>IF(OR(C52="Resuelto",C52=""),"",SUM(L52,O52,R52,U52))</f>
        <v>40</v>
      </c>
      <c r="AA52" s="8">
        <v>210</v>
      </c>
      <c r="AB52" s="8" t="str">
        <f t="shared" ca="1" si="6"/>
        <v/>
      </c>
      <c r="AC52" s="9" t="str">
        <f t="shared" ca="1" si="7"/>
        <v/>
      </c>
      <c r="AD52" s="12"/>
      <c r="AE52" s="12"/>
      <c r="AF52" s="12"/>
      <c r="AG52" s="12"/>
      <c r="AH52" s="11" t="str">
        <f>IF(AI52="","",MAX($AH$5:AH51)+1)</f>
        <v/>
      </c>
      <c r="AI52" s="12" t="str">
        <f>IF(G51="","",IF(COUNTIF($AI$11:AI51,G51)=0,G51,""))</f>
        <v/>
      </c>
      <c r="AJ52" s="12" t="str">
        <f t="shared" si="8"/>
        <v/>
      </c>
      <c r="AK52" s="65" t="s">
        <v>39</v>
      </c>
      <c r="AL52" s="12" t="s">
        <v>34</v>
      </c>
      <c r="AM52" s="15" t="s">
        <v>53</v>
      </c>
      <c r="AN52" s="15" t="s">
        <v>51</v>
      </c>
    </row>
    <row r="53" spans="1:40" ht="25.5" hidden="1" customHeight="1" x14ac:dyDescent="0.25">
      <c r="A53" s="60">
        <f t="shared" si="4"/>
        <v>41</v>
      </c>
      <c r="B53" s="15" t="s">
        <v>143</v>
      </c>
      <c r="C53" s="53" t="s">
        <v>142</v>
      </c>
      <c r="D53" s="17" t="s">
        <v>5</v>
      </c>
      <c r="E53" s="52">
        <v>44014</v>
      </c>
      <c r="F53" s="62" t="s">
        <v>105</v>
      </c>
      <c r="G53" s="17"/>
      <c r="H53" s="52">
        <v>44014</v>
      </c>
      <c r="I53" s="16">
        <f t="shared" si="5"/>
        <v>0</v>
      </c>
      <c r="J53" s="28" t="s">
        <v>57</v>
      </c>
      <c r="K53" s="27"/>
      <c r="L53" s="6" t="str">
        <f>IF(AND(C53="Abierto",D53="Urgente"),A53,"")</f>
        <v/>
      </c>
      <c r="M53" s="6" t="str">
        <f ca="1">IF(AND(C53="Abierto",D53="Urgente"),TODAY()-E53,"")</f>
        <v/>
      </c>
      <c r="N53" s="6" t="str">
        <f>IF(AND(C53="Abierto",D53="Urgente"),RANK(M53,$M$13:$M$809,0)+COUNTIF($M$13:M53,M53)-1,"")</f>
        <v/>
      </c>
      <c r="O53" s="6" t="str">
        <f>IF(AND(C53="Abierto",D53="Alta"),A53,"")</f>
        <v/>
      </c>
      <c r="P53" s="6" t="str">
        <f ca="1">IF(AND(C53="Abierto",D53="Alta"),TODAY()-E53,"")</f>
        <v/>
      </c>
      <c r="Q53" s="6" t="str">
        <f>IF(AND(C53="Abierto",D53="Alta"),RANK(P53,$P$13:$P$809,0)+COUNTIF($P$13:P53,P53)-1+MAX(N:N),"")</f>
        <v/>
      </c>
      <c r="R53" s="6" t="str">
        <f>IF(AND(C53="Abierto",D53="Media"),A53,"")</f>
        <v/>
      </c>
      <c r="S53" s="6" t="str">
        <f ca="1">IF(AND(C53="Abierto",D53="Media"),TODAY()-E53,"")</f>
        <v/>
      </c>
      <c r="T53" s="6" t="str">
        <f>IF(AND(C53="Abierto",D53="Media"),RANK(S53,$S$13:$S$809,0)+COUNTIF($S$13:S53,S53)-1+MAX(N:N,Q:Q),"")</f>
        <v/>
      </c>
      <c r="U53" s="6" t="str">
        <f>IF(AND(C53="Abierto",D53="Baja"),A53,"")</f>
        <v/>
      </c>
      <c r="V53" s="6" t="str">
        <f ca="1">IF(AND(C53="Abierto",D53="Baja"),TODAY()-E53,"")</f>
        <v/>
      </c>
      <c r="W53" s="6" t="str">
        <f>IF(AND(C53="Abierto",D53="Baja"),RANK(V53,$V$13:$V$809,0)+COUNTIF($V$13:V53,V53)-1+MAX(N:N,Q:Q,T:T),"")</f>
        <v/>
      </c>
      <c r="X53" s="8" t="str">
        <f>IF(OR(C53="Resuelto",C53=""),"",SUM(N53,Q53,T53,W53))</f>
        <v/>
      </c>
      <c r="Y53" s="8" t="str">
        <f>IF(OR(C53="Resuelto",C53=""),"",SUM(M53,P53,S53,V53))</f>
        <v/>
      </c>
      <c r="Z53" s="8" t="str">
        <f>IF(OR(C53="Resuelto",C53=""),"",SUM(L53,O53,R53,U53))</f>
        <v/>
      </c>
      <c r="AA53" s="8">
        <v>211</v>
      </c>
      <c r="AB53" s="8" t="str">
        <f t="shared" ca="1" si="6"/>
        <v/>
      </c>
      <c r="AC53" s="9" t="str">
        <f t="shared" ca="1" si="7"/>
        <v/>
      </c>
      <c r="AD53" s="12"/>
      <c r="AE53" s="12"/>
      <c r="AF53" s="12"/>
      <c r="AG53" s="12"/>
      <c r="AH53" s="11" t="str">
        <f>IF(AI53="","",MAX($AH$5:AH52)+1)</f>
        <v/>
      </c>
      <c r="AI53" s="12" t="str">
        <f>IF(G52="","",IF(COUNTIF($AI$11:AI52,G52)=0,G52,""))</f>
        <v/>
      </c>
      <c r="AJ53" s="12" t="str">
        <f t="shared" si="8"/>
        <v/>
      </c>
      <c r="AK53" s="65" t="s">
        <v>44</v>
      </c>
      <c r="AL53" s="15" t="s">
        <v>32</v>
      </c>
      <c r="AM53" s="12" t="s">
        <v>52</v>
      </c>
      <c r="AN53" s="15" t="s">
        <v>51</v>
      </c>
    </row>
    <row r="54" spans="1:40" ht="25.5" customHeight="1" x14ac:dyDescent="0.25">
      <c r="A54" s="60">
        <f t="shared" si="4"/>
        <v>42</v>
      </c>
      <c r="B54" s="15" t="s">
        <v>143</v>
      </c>
      <c r="C54" s="53" t="s">
        <v>142</v>
      </c>
      <c r="D54" s="17" t="s">
        <v>6</v>
      </c>
      <c r="E54" s="52">
        <v>44014</v>
      </c>
      <c r="F54" s="62" t="s">
        <v>87</v>
      </c>
      <c r="G54" s="17"/>
      <c r="H54" s="27">
        <v>44034</v>
      </c>
      <c r="I54" s="16">
        <f t="shared" si="5"/>
        <v>20</v>
      </c>
      <c r="J54" s="28" t="s">
        <v>56</v>
      </c>
      <c r="K54" s="27">
        <v>44033</v>
      </c>
      <c r="L54" s="6" t="str">
        <f>IF(AND(C54="Abierto",D54="Urgente"),A54,"")</f>
        <v/>
      </c>
      <c r="M54" s="6" t="str">
        <f ca="1">IF(AND(C54="Abierto",D54="Urgente"),TODAY()-E54,"")</f>
        <v/>
      </c>
      <c r="N54" s="6" t="str">
        <f>IF(AND(C54="Abierto",D54="Urgente"),RANK(M54,$M$13:$M$809,0)+COUNTIF($M$13:M54,M54)-1,"")</f>
        <v/>
      </c>
      <c r="O54" s="6" t="str">
        <f>IF(AND(C54="Abierto",D54="Alta"),A54,"")</f>
        <v/>
      </c>
      <c r="P54" s="6" t="str">
        <f ca="1">IF(AND(C54="Abierto",D54="Alta"),TODAY()-E54,"")</f>
        <v/>
      </c>
      <c r="Q54" s="6" t="str">
        <f>IF(AND(C54="Abierto",D54="Alta"),RANK(P54,$P$13:$P$809,0)+COUNTIF($P$13:P54,P54)-1+MAX(N:N),"")</f>
        <v/>
      </c>
      <c r="R54" s="6" t="str">
        <f>IF(AND(C54="Abierto",D54="Media"),A54,"")</f>
        <v/>
      </c>
      <c r="S54" s="6" t="str">
        <f ca="1">IF(AND(C54="Abierto",D54="Media"),TODAY()-E54,"")</f>
        <v/>
      </c>
      <c r="T54" s="6" t="str">
        <f>IF(AND(C54="Abierto",D54="Media"),RANK(S54,$S$13:$S$809,0)+COUNTIF($S$13:S54,S54)-1+MAX(N:N,Q:Q),"")</f>
        <v/>
      </c>
      <c r="U54" s="6" t="str">
        <f>IF(AND(C54="Abierto",D54="Baja"),A54,"")</f>
        <v/>
      </c>
      <c r="V54" s="6" t="str">
        <f ca="1">IF(AND(C54="Abierto",D54="Baja"),TODAY()-E54,"")</f>
        <v/>
      </c>
      <c r="W54" s="6" t="str">
        <f>IF(AND(C54="Abierto",D54="Baja"),RANK(V54,$V$13:$V$809,0)+COUNTIF($V$13:V54,V54)-1+MAX(N:N,Q:Q,T:T),"")</f>
        <v/>
      </c>
      <c r="X54" s="8" t="str">
        <f>IF(OR(C54="Resuelto",C54=""),"",SUM(N54,Q54,T54,W54))</f>
        <v/>
      </c>
      <c r="Y54" s="8" t="str">
        <f>IF(OR(C54="Resuelto",C54=""),"",SUM(M54,P54,S54,V54))</f>
        <v/>
      </c>
      <c r="Z54" s="8" t="str">
        <f>IF(OR(C54="Resuelto",C54=""),"",SUM(L54,O54,R54,U54))</f>
        <v/>
      </c>
      <c r="AA54" s="8">
        <v>212</v>
      </c>
      <c r="AB54" s="8" t="str">
        <f t="shared" ca="1" si="6"/>
        <v/>
      </c>
      <c r="AC54" s="9" t="str">
        <f t="shared" ca="1" si="7"/>
        <v/>
      </c>
      <c r="AD54" s="12"/>
      <c r="AE54" s="12"/>
      <c r="AF54" s="12"/>
      <c r="AG54" s="12"/>
      <c r="AH54" s="11" t="str">
        <f>IF(AI54="","",MAX($AH$5:AH53)+1)</f>
        <v/>
      </c>
      <c r="AI54" s="12" t="str">
        <f>IF(G53="","",IF(COUNTIF($AI$11:AI53,G53)=0,G53,""))</f>
        <v/>
      </c>
      <c r="AJ54" s="12" t="str">
        <f t="shared" si="8"/>
        <v/>
      </c>
      <c r="AK54" s="65" t="s">
        <v>44</v>
      </c>
      <c r="AL54" s="12" t="s">
        <v>34</v>
      </c>
      <c r="AM54" s="15" t="s">
        <v>53</v>
      </c>
      <c r="AN54" s="15" t="s">
        <v>51</v>
      </c>
    </row>
    <row r="55" spans="1:40" ht="25.5" hidden="1" customHeight="1" x14ac:dyDescent="0.25">
      <c r="A55" s="60">
        <f t="shared" si="4"/>
        <v>43</v>
      </c>
      <c r="B55" s="15" t="s">
        <v>143</v>
      </c>
      <c r="C55" s="53" t="s">
        <v>142</v>
      </c>
      <c r="D55" s="17" t="s">
        <v>5</v>
      </c>
      <c r="E55" s="52">
        <v>44014</v>
      </c>
      <c r="F55" s="62" t="s">
        <v>105</v>
      </c>
      <c r="G55" s="17"/>
      <c r="H55" s="52">
        <v>44014</v>
      </c>
      <c r="I55" s="16">
        <f t="shared" si="5"/>
        <v>0</v>
      </c>
      <c r="J55" s="28" t="s">
        <v>57</v>
      </c>
      <c r="K55" s="27"/>
      <c r="L55" s="6" t="str">
        <f>IF(AND(C55="Abierto",D55="Urgente"),A55,"")</f>
        <v/>
      </c>
      <c r="M55" s="6" t="str">
        <f ca="1">IF(AND(C55="Abierto",D55="Urgente"),TODAY()-E55,"")</f>
        <v/>
      </c>
      <c r="N55" s="6" t="str">
        <f>IF(AND(C55="Abierto",D55="Urgente"),RANK(M55,$M$13:$M$809,0)+COUNTIF($M$13:M55,M55)-1,"")</f>
        <v/>
      </c>
      <c r="O55" s="6" t="str">
        <f>IF(AND(C55="Abierto",D55="Alta"),A55,"")</f>
        <v/>
      </c>
      <c r="P55" s="6" t="str">
        <f ca="1">IF(AND(C55="Abierto",D55="Alta"),TODAY()-E55,"")</f>
        <v/>
      </c>
      <c r="Q55" s="6" t="str">
        <f>IF(AND(C55="Abierto",D55="Alta"),RANK(P55,$P$13:$P$809,0)+COUNTIF($P$13:P55,P55)-1+MAX(N:N),"")</f>
        <v/>
      </c>
      <c r="R55" s="6" t="str">
        <f>IF(AND(C55="Abierto",D55="Media"),A55,"")</f>
        <v/>
      </c>
      <c r="S55" s="6" t="str">
        <f ca="1">IF(AND(C55="Abierto",D55="Media"),TODAY()-E55,"")</f>
        <v/>
      </c>
      <c r="T55" s="6" t="str">
        <f>IF(AND(C55="Abierto",D55="Media"),RANK(S55,$S$13:$S$809,0)+COUNTIF($S$13:S55,S55)-1+MAX(N:N,Q:Q),"")</f>
        <v/>
      </c>
      <c r="U55" s="6" t="str">
        <f>IF(AND(C55="Abierto",D55="Baja"),A55,"")</f>
        <v/>
      </c>
      <c r="V55" s="6" t="str">
        <f ca="1">IF(AND(C55="Abierto",D55="Baja"),TODAY()-E55,"")</f>
        <v/>
      </c>
      <c r="W55" s="6" t="str">
        <f>IF(AND(C55="Abierto",D55="Baja"),RANK(V55,$V$13:$V$809,0)+COUNTIF($V$13:V55,V55)-1+MAX(N:N,Q:Q,T:T),"")</f>
        <v/>
      </c>
      <c r="X55" s="8" t="str">
        <f>IF(OR(C55="Resuelto",C55=""),"",SUM(N55,Q55,T55,W55))</f>
        <v/>
      </c>
      <c r="Y55" s="8" t="str">
        <f>IF(OR(C55="Resuelto",C55=""),"",SUM(M55,P55,S55,V55))</f>
        <v/>
      </c>
      <c r="Z55" s="8" t="str">
        <f>IF(OR(C55="Resuelto",C55=""),"",SUM(L55,O55,R55,U55))</f>
        <v/>
      </c>
      <c r="AA55" s="8">
        <v>213</v>
      </c>
      <c r="AB55" s="8" t="str">
        <f t="shared" ca="1" si="6"/>
        <v/>
      </c>
      <c r="AC55" s="9" t="str">
        <f t="shared" ca="1" si="7"/>
        <v/>
      </c>
      <c r="AD55" s="12"/>
      <c r="AE55" s="12"/>
      <c r="AF55" s="12"/>
      <c r="AG55" s="12"/>
      <c r="AH55" s="11" t="str">
        <f>IF(AI55="","",MAX($AH$5:AH54)+1)</f>
        <v/>
      </c>
      <c r="AI55" s="12" t="str">
        <f>IF(G54="","",IF(COUNTIF($AI$11:AI54,G54)=0,G54,""))</f>
        <v/>
      </c>
      <c r="AJ55" s="12" t="str">
        <f t="shared" si="8"/>
        <v/>
      </c>
      <c r="AK55" s="65" t="s">
        <v>44</v>
      </c>
      <c r="AL55" s="15" t="s">
        <v>34</v>
      </c>
      <c r="AM55" s="12" t="s">
        <v>52</v>
      </c>
      <c r="AN55" s="15" t="s">
        <v>49</v>
      </c>
    </row>
    <row r="56" spans="1:40" ht="25.5" customHeight="1" x14ac:dyDescent="0.25">
      <c r="A56" s="60">
        <f t="shared" si="4"/>
        <v>44</v>
      </c>
      <c r="B56" s="15" t="s">
        <v>143</v>
      </c>
      <c r="C56" s="53" t="s">
        <v>142</v>
      </c>
      <c r="D56" s="17" t="s">
        <v>4</v>
      </c>
      <c r="E56" s="52">
        <v>44014</v>
      </c>
      <c r="F56" s="62" t="s">
        <v>87</v>
      </c>
      <c r="G56" s="17"/>
      <c r="H56" s="27">
        <v>44029</v>
      </c>
      <c r="I56" s="16">
        <f t="shared" si="5"/>
        <v>15</v>
      </c>
      <c r="J56" s="28" t="s">
        <v>57</v>
      </c>
      <c r="K56" s="27"/>
      <c r="L56" s="6" t="str">
        <f>IF(AND(C56="Abierto",D56="Urgente"),A56,"")</f>
        <v/>
      </c>
      <c r="M56" s="6" t="str">
        <f ca="1">IF(AND(C56="Abierto",D56="Urgente"),TODAY()-E56,"")</f>
        <v/>
      </c>
      <c r="N56" s="6" t="str">
        <f>IF(AND(C56="Abierto",D56="Urgente"),RANK(M56,$M$13:$M$809,0)+COUNTIF($M$13:M56,M56)-1,"")</f>
        <v/>
      </c>
      <c r="O56" s="6" t="str">
        <f>IF(AND(C56="Abierto",D56="Alta"),A56,"")</f>
        <v/>
      </c>
      <c r="P56" s="6" t="str">
        <f ca="1">IF(AND(C56="Abierto",D56="Alta"),TODAY()-E56,"")</f>
        <v/>
      </c>
      <c r="Q56" s="6" t="str">
        <f>IF(AND(C56="Abierto",D56="Alta"),RANK(P56,$P$13:$P$809,0)+COUNTIF($P$13:P56,P56)-1+MAX(N:N),"")</f>
        <v/>
      </c>
      <c r="R56" s="6" t="str">
        <f>IF(AND(C56="Abierto",D56="Media"),A56,"")</f>
        <v/>
      </c>
      <c r="S56" s="6" t="str">
        <f ca="1">IF(AND(C56="Abierto",D56="Media"),TODAY()-E56,"")</f>
        <v/>
      </c>
      <c r="T56" s="6" t="str">
        <f>IF(AND(C56="Abierto",D56="Media"),RANK(S56,$S$13:$S$809,0)+COUNTIF($S$13:S56,S56)-1+MAX(N:N,Q:Q),"")</f>
        <v/>
      </c>
      <c r="U56" s="6" t="str">
        <f>IF(AND(C56="Abierto",D56="Baja"),A56,"")</f>
        <v/>
      </c>
      <c r="V56" s="6" t="str">
        <f ca="1">IF(AND(C56="Abierto",D56="Baja"),TODAY()-E56,"")</f>
        <v/>
      </c>
      <c r="W56" s="6" t="str">
        <f>IF(AND(C56="Abierto",D56="Baja"),RANK(V56,$V$13:$V$809,0)+COUNTIF($V$13:V56,V56)-1+MAX(N:N,Q:Q,T:T),"")</f>
        <v/>
      </c>
      <c r="X56" s="8" t="str">
        <f>IF(OR(C56="Resuelto",C56=""),"",SUM(N56,Q56,T56,W56))</f>
        <v/>
      </c>
      <c r="Y56" s="8" t="str">
        <f>IF(OR(C56="Resuelto",C56=""),"",SUM(M56,P56,S56,V56))</f>
        <v/>
      </c>
      <c r="Z56" s="8" t="str">
        <f>IF(OR(C56="Resuelto",C56=""),"",SUM(L56,O56,R56,U56))</f>
        <v/>
      </c>
      <c r="AA56" s="8">
        <v>214</v>
      </c>
      <c r="AB56" s="8" t="str">
        <f t="shared" ca="1" si="6"/>
        <v/>
      </c>
      <c r="AC56" s="9" t="str">
        <f t="shared" ca="1" si="7"/>
        <v/>
      </c>
      <c r="AD56" s="12"/>
      <c r="AE56" s="12"/>
      <c r="AF56" s="12"/>
      <c r="AG56" s="12"/>
      <c r="AH56" s="11" t="str">
        <f>IF(AI56="","",MAX($AH$5:AH55)+1)</f>
        <v/>
      </c>
      <c r="AI56" s="12" t="str">
        <f>IF(G55="","",IF(COUNTIF($AI$11:AI55,G55)=0,G55,""))</f>
        <v/>
      </c>
      <c r="AJ56" s="12" t="str">
        <f t="shared" si="8"/>
        <v/>
      </c>
      <c r="AK56" s="65" t="s">
        <v>40</v>
      </c>
      <c r="AL56" s="15" t="s">
        <v>34</v>
      </c>
      <c r="AM56" s="12" t="s">
        <v>52</v>
      </c>
      <c r="AN56" s="15" t="s">
        <v>51</v>
      </c>
    </row>
    <row r="57" spans="1:40" ht="25.5" customHeight="1" x14ac:dyDescent="0.25">
      <c r="A57" s="60">
        <f t="shared" si="4"/>
        <v>45</v>
      </c>
      <c r="B57" s="15" t="s">
        <v>143</v>
      </c>
      <c r="C57" s="53" t="s">
        <v>142</v>
      </c>
      <c r="D57" s="17" t="s">
        <v>6</v>
      </c>
      <c r="E57" s="52">
        <v>44014</v>
      </c>
      <c r="F57" s="62" t="s">
        <v>87</v>
      </c>
      <c r="G57" s="17"/>
      <c r="H57" s="27">
        <v>44029</v>
      </c>
      <c r="I57" s="16">
        <f t="shared" si="5"/>
        <v>15</v>
      </c>
      <c r="J57" s="28" t="s">
        <v>57</v>
      </c>
      <c r="K57" s="27"/>
      <c r="L57" s="6" t="str">
        <f>IF(AND(C57="Abierto",D57="Urgente"),A57,"")</f>
        <v/>
      </c>
      <c r="M57" s="6" t="str">
        <f ca="1">IF(AND(C57="Abierto",D57="Urgente"),TODAY()-E57,"")</f>
        <v/>
      </c>
      <c r="N57" s="6" t="str">
        <f>IF(AND(C57="Abierto",D57="Urgente"),RANK(M57,$M$13:$M$809,0)+COUNTIF($M$13:M57,M57)-1,"")</f>
        <v/>
      </c>
      <c r="O57" s="6" t="str">
        <f>IF(AND(C57="Abierto",D57="Alta"),A57,"")</f>
        <v/>
      </c>
      <c r="P57" s="6" t="str">
        <f ca="1">IF(AND(C57="Abierto",D57="Alta"),TODAY()-E57,"")</f>
        <v/>
      </c>
      <c r="Q57" s="6" t="str">
        <f>IF(AND(C57="Abierto",D57="Alta"),RANK(P57,$P$13:$P$809,0)+COUNTIF($P$13:P57,P57)-1+MAX(N:N),"")</f>
        <v/>
      </c>
      <c r="R57" s="6" t="str">
        <f>IF(AND(C57="Abierto",D57="Media"),A57,"")</f>
        <v/>
      </c>
      <c r="S57" s="6" t="str">
        <f ca="1">IF(AND(C57="Abierto",D57="Media"),TODAY()-E57,"")</f>
        <v/>
      </c>
      <c r="T57" s="6" t="str">
        <f>IF(AND(C57="Abierto",D57="Media"),RANK(S57,$S$13:$S$809,0)+COUNTIF($S$13:S57,S57)-1+MAX(N:N,Q:Q),"")</f>
        <v/>
      </c>
      <c r="U57" s="6" t="str">
        <f>IF(AND(C57="Abierto",D57="Baja"),A57,"")</f>
        <v/>
      </c>
      <c r="V57" s="6" t="str">
        <f ca="1">IF(AND(C57="Abierto",D57="Baja"),TODAY()-E57,"")</f>
        <v/>
      </c>
      <c r="W57" s="6" t="str">
        <f>IF(AND(C57="Abierto",D57="Baja"),RANK(V57,$V$13:$V$809,0)+COUNTIF($V$13:V57,V57)-1+MAX(N:N,Q:Q,T:T),"")</f>
        <v/>
      </c>
      <c r="X57" s="8" t="str">
        <f>IF(OR(C57="Resuelto",C57=""),"",SUM(N57,Q57,T57,W57))</f>
        <v/>
      </c>
      <c r="Y57" s="8" t="str">
        <f>IF(OR(C57="Resuelto",C57=""),"",SUM(M57,P57,S57,V57))</f>
        <v/>
      </c>
      <c r="Z57" s="8" t="str">
        <f>IF(OR(C57="Resuelto",C57=""),"",SUM(L57,O57,R57,U57))</f>
        <v/>
      </c>
      <c r="AA57" s="8">
        <v>215</v>
      </c>
      <c r="AB57" s="8" t="str">
        <f t="shared" ca="1" si="6"/>
        <v/>
      </c>
      <c r="AC57" s="9" t="str">
        <f t="shared" ca="1" si="7"/>
        <v/>
      </c>
      <c r="AD57" s="12"/>
      <c r="AE57" s="12"/>
      <c r="AF57" s="12"/>
      <c r="AG57" s="12"/>
      <c r="AH57" s="11" t="str">
        <f>IF(AI57="","",MAX($AH$5:AH56)+1)</f>
        <v/>
      </c>
      <c r="AI57" s="12" t="str">
        <f>IF(G56="","",IF(COUNTIF($AI$11:AI56,G56)=0,G56,""))</f>
        <v/>
      </c>
      <c r="AJ57" s="12" t="str">
        <f t="shared" si="8"/>
        <v/>
      </c>
      <c r="AK57" s="65" t="s">
        <v>39</v>
      </c>
      <c r="AL57" s="15" t="s">
        <v>34</v>
      </c>
      <c r="AM57" s="12" t="s">
        <v>52</v>
      </c>
      <c r="AN57" s="12" t="s">
        <v>51</v>
      </c>
    </row>
    <row r="58" spans="1:40" ht="25.5" hidden="1" customHeight="1" x14ac:dyDescent="0.25">
      <c r="A58" s="60">
        <f t="shared" si="4"/>
        <v>46</v>
      </c>
      <c r="B58" s="15" t="s">
        <v>143</v>
      </c>
      <c r="C58" s="53" t="s">
        <v>142</v>
      </c>
      <c r="D58" s="17" t="s">
        <v>5</v>
      </c>
      <c r="E58" s="52">
        <v>44014</v>
      </c>
      <c r="F58" s="62" t="s">
        <v>105</v>
      </c>
      <c r="G58" s="17"/>
      <c r="H58" s="52">
        <v>44014</v>
      </c>
      <c r="I58" s="16">
        <f t="shared" si="5"/>
        <v>0</v>
      </c>
      <c r="J58" s="28" t="s">
        <v>57</v>
      </c>
      <c r="K58" s="27"/>
      <c r="L58" s="6" t="str">
        <f>IF(AND(C58="Abierto",D58="Urgente"),A58,"")</f>
        <v/>
      </c>
      <c r="M58" s="6" t="str">
        <f ca="1">IF(AND(C58="Abierto",D58="Urgente"),TODAY()-E58,"")</f>
        <v/>
      </c>
      <c r="N58" s="6" t="str">
        <f>IF(AND(C58="Abierto",D58="Urgente"),RANK(M58,$M$13:$M$809,0)+COUNTIF($M$13:M58,M58)-1,"")</f>
        <v/>
      </c>
      <c r="O58" s="6" t="str">
        <f>IF(AND(C58="Abierto",D58="Alta"),A58,"")</f>
        <v/>
      </c>
      <c r="P58" s="6" t="str">
        <f ca="1">IF(AND(C58="Abierto",D58="Alta"),TODAY()-E58,"")</f>
        <v/>
      </c>
      <c r="Q58" s="6" t="str">
        <f>IF(AND(C58="Abierto",D58="Alta"),RANK(P58,$P$13:$P$809,0)+COUNTIF($P$13:P58,P58)-1+MAX(N:N),"")</f>
        <v/>
      </c>
      <c r="R58" s="6" t="str">
        <f>IF(AND(C58="Abierto",D58="Media"),A58,"")</f>
        <v/>
      </c>
      <c r="S58" s="6" t="str">
        <f ca="1">IF(AND(C58="Abierto",D58="Media"),TODAY()-E58,"")</f>
        <v/>
      </c>
      <c r="T58" s="6" t="str">
        <f>IF(AND(C58="Abierto",D58="Media"),RANK(S58,$S$13:$S$809,0)+COUNTIF($S$13:S58,S58)-1+MAX(N:N,Q:Q),"")</f>
        <v/>
      </c>
      <c r="U58" s="6" t="str">
        <f>IF(AND(C58="Abierto",D58="Baja"),A58,"")</f>
        <v/>
      </c>
      <c r="V58" s="6" t="str">
        <f ca="1">IF(AND(C58="Abierto",D58="Baja"),TODAY()-E58,"")</f>
        <v/>
      </c>
      <c r="W58" s="6" t="str">
        <f>IF(AND(C58="Abierto",D58="Baja"),RANK(V58,$V$13:$V$809,0)+COUNTIF($V$13:V58,V58)-1+MAX(N:N,Q:Q,T:T),"")</f>
        <v/>
      </c>
      <c r="X58" s="8" t="str">
        <f>IF(OR(C58="Resuelto",C58=""),"",SUM(N58,Q58,T58,W58))</f>
        <v/>
      </c>
      <c r="Y58" s="8" t="str">
        <f>IF(OR(C58="Resuelto",C58=""),"",SUM(M58,P58,S58,V58))</f>
        <v/>
      </c>
      <c r="Z58" s="8" t="str">
        <f>IF(OR(C58="Resuelto",C58=""),"",SUM(L58,O58,R58,U58))</f>
        <v/>
      </c>
      <c r="AA58" s="8">
        <v>216</v>
      </c>
      <c r="AB58" s="8" t="str">
        <f t="shared" ca="1" si="6"/>
        <v/>
      </c>
      <c r="AC58" s="9" t="str">
        <f t="shared" ca="1" si="7"/>
        <v/>
      </c>
      <c r="AD58" s="12"/>
      <c r="AE58" s="12"/>
      <c r="AF58" s="12"/>
      <c r="AG58" s="12"/>
      <c r="AH58" s="11" t="str">
        <f>IF(AI58="","",MAX($AH$5:AH57)+1)</f>
        <v/>
      </c>
      <c r="AI58" s="12" t="str">
        <f>IF(G57="","",IF(COUNTIF($AI$11:AI57,G57)=0,G57,""))</f>
        <v/>
      </c>
      <c r="AJ58" s="12" t="str">
        <f t="shared" si="8"/>
        <v/>
      </c>
      <c r="AK58" s="65" t="s">
        <v>44</v>
      </c>
      <c r="AL58" s="12" t="s">
        <v>35</v>
      </c>
      <c r="AM58" s="12" t="s">
        <v>52</v>
      </c>
      <c r="AN58" s="12" t="s">
        <v>49</v>
      </c>
    </row>
    <row r="59" spans="1:40" ht="25.5" hidden="1" customHeight="1" x14ac:dyDescent="0.25">
      <c r="A59" s="60">
        <f t="shared" si="4"/>
        <v>47</v>
      </c>
      <c r="B59" s="15" t="s">
        <v>143</v>
      </c>
      <c r="C59" s="53" t="s">
        <v>142</v>
      </c>
      <c r="D59" s="17" t="s">
        <v>5</v>
      </c>
      <c r="E59" s="52">
        <v>44014</v>
      </c>
      <c r="F59" s="62" t="s">
        <v>105</v>
      </c>
      <c r="G59" s="17"/>
      <c r="H59" s="52">
        <v>44014</v>
      </c>
      <c r="I59" s="16">
        <f t="shared" si="5"/>
        <v>0</v>
      </c>
      <c r="J59" s="28" t="s">
        <v>57</v>
      </c>
      <c r="K59" s="27"/>
      <c r="L59" s="6" t="str">
        <f>IF(AND(C59="Abierto",D59="Urgente"),A59,"")</f>
        <v/>
      </c>
      <c r="M59" s="6" t="str">
        <f ca="1">IF(AND(C59="Abierto",D59="Urgente"),TODAY()-E59,"")</f>
        <v/>
      </c>
      <c r="N59" s="6" t="str">
        <f>IF(AND(C59="Abierto",D59="Urgente"),RANK(M59,$M$13:$M$809,0)+COUNTIF($M$13:M59,M59)-1,"")</f>
        <v/>
      </c>
      <c r="O59" s="6" t="str">
        <f>IF(AND(C59="Abierto",D59="Alta"),A59,"")</f>
        <v/>
      </c>
      <c r="P59" s="6" t="str">
        <f ca="1">IF(AND(C59="Abierto",D59="Alta"),TODAY()-E59,"")</f>
        <v/>
      </c>
      <c r="Q59" s="6" t="str">
        <f>IF(AND(C59="Abierto",D59="Alta"),RANK(P59,$P$13:$P$809,0)+COUNTIF($P$13:P59,P59)-1+MAX(N:N),"")</f>
        <v/>
      </c>
      <c r="R59" s="6" t="str">
        <f>IF(AND(C59="Abierto",D59="Media"),A59,"")</f>
        <v/>
      </c>
      <c r="S59" s="6" t="str">
        <f ca="1">IF(AND(C59="Abierto",D59="Media"),TODAY()-E59,"")</f>
        <v/>
      </c>
      <c r="T59" s="6" t="str">
        <f>IF(AND(C59="Abierto",D59="Media"),RANK(S59,$S$13:$S$809,0)+COUNTIF($S$13:S59,S59)-1+MAX(N:N,Q:Q),"")</f>
        <v/>
      </c>
      <c r="U59" s="6" t="str">
        <f>IF(AND(C59="Abierto",D59="Baja"),A59,"")</f>
        <v/>
      </c>
      <c r="V59" s="6" t="str">
        <f ca="1">IF(AND(C59="Abierto",D59="Baja"),TODAY()-E59,"")</f>
        <v/>
      </c>
      <c r="W59" s="6" t="str">
        <f>IF(AND(C59="Abierto",D59="Baja"),RANK(V59,$V$13:$V$809,0)+COUNTIF($V$13:V59,V59)-1+MAX(N:N,Q:Q,T:T),"")</f>
        <v/>
      </c>
      <c r="X59" s="8" t="str">
        <f>IF(OR(C59="Resuelto",C59=""),"",SUM(N59,Q59,T59,W59))</f>
        <v/>
      </c>
      <c r="Y59" s="8" t="str">
        <f>IF(OR(C59="Resuelto",C59=""),"",SUM(M59,P59,S59,V59))</f>
        <v/>
      </c>
      <c r="Z59" s="8" t="str">
        <f>IF(OR(C59="Resuelto",C59=""),"",SUM(L59,O59,R59,U59))</f>
        <v/>
      </c>
      <c r="AA59" s="8">
        <v>217</v>
      </c>
      <c r="AB59" s="8" t="str">
        <f t="shared" ca="1" si="6"/>
        <v/>
      </c>
      <c r="AC59" s="9" t="str">
        <f t="shared" ca="1" si="7"/>
        <v/>
      </c>
      <c r="AD59" s="12"/>
      <c r="AE59" s="12"/>
      <c r="AF59" s="12"/>
      <c r="AG59" s="12"/>
      <c r="AH59" s="11" t="str">
        <f>IF(AI59="","",MAX($AH$5:AH58)+1)</f>
        <v/>
      </c>
      <c r="AI59" s="12" t="str">
        <f>IF(G58="","",IF(COUNTIF($AI$11:AI58,G58)=0,G58,""))</f>
        <v/>
      </c>
      <c r="AJ59" s="12" t="str">
        <f t="shared" si="8"/>
        <v/>
      </c>
      <c r="AK59" s="65" t="s">
        <v>44</v>
      </c>
      <c r="AL59" s="12" t="s">
        <v>35</v>
      </c>
      <c r="AM59" s="12" t="s">
        <v>52</v>
      </c>
      <c r="AN59" s="15" t="s">
        <v>51</v>
      </c>
    </row>
    <row r="60" spans="1:40" ht="25.5" hidden="1" customHeight="1" x14ac:dyDescent="0.25">
      <c r="A60" s="60">
        <f t="shared" si="4"/>
        <v>48</v>
      </c>
      <c r="B60" s="15" t="s">
        <v>143</v>
      </c>
      <c r="C60" s="53" t="s">
        <v>142</v>
      </c>
      <c r="D60" s="17" t="s">
        <v>5</v>
      </c>
      <c r="E60" s="52">
        <v>44014</v>
      </c>
      <c r="F60" s="62" t="s">
        <v>105</v>
      </c>
      <c r="G60" s="17"/>
      <c r="H60" s="52">
        <v>44014</v>
      </c>
      <c r="I60" s="16">
        <f t="shared" si="5"/>
        <v>0</v>
      </c>
      <c r="J60" s="28" t="s">
        <v>57</v>
      </c>
      <c r="K60" s="27"/>
      <c r="L60" s="6" t="str">
        <f>IF(AND(C60="Abierto",D60="Urgente"),A60,"")</f>
        <v/>
      </c>
      <c r="M60" s="6" t="str">
        <f ca="1">IF(AND(C60="Abierto",D60="Urgente"),TODAY()-E60,"")</f>
        <v/>
      </c>
      <c r="N60" s="6" t="str">
        <f>IF(AND(C60="Abierto",D60="Urgente"),RANK(M60,$M$13:$M$809,0)+COUNTIF($M$13:M60,M60)-1,"")</f>
        <v/>
      </c>
      <c r="O60" s="6" t="str">
        <f>IF(AND(C60="Abierto",D60="Alta"),A60,"")</f>
        <v/>
      </c>
      <c r="P60" s="6" t="str">
        <f ca="1">IF(AND(C60="Abierto",D60="Alta"),TODAY()-E60,"")</f>
        <v/>
      </c>
      <c r="Q60" s="6" t="str">
        <f>IF(AND(C60="Abierto",D60="Alta"),RANK(P60,$P$13:$P$809,0)+COUNTIF($P$13:P60,P60)-1+MAX(N:N),"")</f>
        <v/>
      </c>
      <c r="R60" s="6" t="str">
        <f>IF(AND(C60="Abierto",D60="Media"),A60,"")</f>
        <v/>
      </c>
      <c r="S60" s="6" t="str">
        <f ca="1">IF(AND(C60="Abierto",D60="Media"),TODAY()-E60,"")</f>
        <v/>
      </c>
      <c r="T60" s="6" t="str">
        <f>IF(AND(C60="Abierto",D60="Media"),RANK(S60,$S$13:$S$809,0)+COUNTIF($S$13:S60,S60)-1+MAX(N:N,Q:Q),"")</f>
        <v/>
      </c>
      <c r="U60" s="6" t="str">
        <f>IF(AND(C60="Abierto",D60="Baja"),A60,"")</f>
        <v/>
      </c>
      <c r="V60" s="6" t="str">
        <f ca="1">IF(AND(C60="Abierto",D60="Baja"),TODAY()-E60,"")</f>
        <v/>
      </c>
      <c r="W60" s="6" t="str">
        <f>IF(AND(C60="Abierto",D60="Baja"),RANK(V60,$V$13:$V$809,0)+COUNTIF($V$13:V60,V60)-1+MAX(N:N,Q:Q,T:T),"")</f>
        <v/>
      </c>
      <c r="X60" s="8" t="str">
        <f>IF(OR(C60="Resuelto",C60=""),"",SUM(N60,Q60,T60,W60))</f>
        <v/>
      </c>
      <c r="Y60" s="8" t="str">
        <f>IF(OR(C60="Resuelto",C60=""),"",SUM(M60,P60,S60,V60))</f>
        <v/>
      </c>
      <c r="Z60" s="8" t="str">
        <f>IF(OR(C60="Resuelto",C60=""),"",SUM(L60,O60,R60,U60))</f>
        <v/>
      </c>
      <c r="AA60" s="8">
        <v>217</v>
      </c>
      <c r="AB60" s="8" t="str">
        <f t="shared" ca="1" si="6"/>
        <v/>
      </c>
      <c r="AC60" s="9" t="str">
        <f t="shared" ca="1" si="7"/>
        <v/>
      </c>
      <c r="AD60" s="12"/>
      <c r="AE60" s="12"/>
      <c r="AF60" s="12"/>
      <c r="AG60" s="12"/>
      <c r="AH60" s="43" t="str">
        <f>IF(AI60="","",MAX($AH$5:AH59)+1)</f>
        <v/>
      </c>
      <c r="AI60" s="12" t="str">
        <f>IF(G59="","",IF(COUNTIF($AI$11:AI59,G59)=0,G59,""))</f>
        <v/>
      </c>
      <c r="AJ60" s="12" t="str">
        <f t="shared" si="8"/>
        <v/>
      </c>
      <c r="AK60" s="65" t="s">
        <v>44</v>
      </c>
      <c r="AL60" s="15" t="s">
        <v>35</v>
      </c>
      <c r="AM60" s="12" t="s">
        <v>52</v>
      </c>
      <c r="AN60" s="15" t="s">
        <v>51</v>
      </c>
    </row>
    <row r="61" spans="1:40" ht="25.5" hidden="1" customHeight="1" x14ac:dyDescent="0.25">
      <c r="A61" s="60">
        <f t="shared" si="4"/>
        <v>49</v>
      </c>
      <c r="B61" s="15" t="s">
        <v>143</v>
      </c>
      <c r="C61" s="53" t="s">
        <v>142</v>
      </c>
      <c r="D61" s="17" t="s">
        <v>5</v>
      </c>
      <c r="E61" s="52">
        <v>44014</v>
      </c>
      <c r="F61" s="62" t="s">
        <v>105</v>
      </c>
      <c r="G61" s="17"/>
      <c r="H61" s="52">
        <v>44014</v>
      </c>
      <c r="I61" s="16">
        <f t="shared" si="5"/>
        <v>0</v>
      </c>
      <c r="J61" s="28" t="s">
        <v>57</v>
      </c>
      <c r="K61" s="27"/>
      <c r="L61" s="6" t="str">
        <f>IF(AND(C61="Abierto",D61="Urgente"),A61,"")</f>
        <v/>
      </c>
      <c r="M61" s="6" t="str">
        <f ca="1">IF(AND(C61="Abierto",D61="Urgente"),TODAY()-E61,"")</f>
        <v/>
      </c>
      <c r="N61" s="6" t="str">
        <f>IF(AND(C61="Abierto",D61="Urgente"),RANK(M61,$M$13:$M$809,0)+COUNTIF($M$13:M61,M61)-1,"")</f>
        <v/>
      </c>
      <c r="O61" s="6" t="str">
        <f>IF(AND(C61="Abierto",D61="Alta"),A61,"")</f>
        <v/>
      </c>
      <c r="P61" s="6" t="str">
        <f ca="1">IF(AND(C61="Abierto",D61="Alta"),TODAY()-E61,"")</f>
        <v/>
      </c>
      <c r="Q61" s="6" t="str">
        <f>IF(AND(C61="Abierto",D61="Alta"),RANK(P61,$P$13:$P$809,0)+COUNTIF($P$13:P61,P61)-1+MAX(N:N),"")</f>
        <v/>
      </c>
      <c r="R61" s="6" t="str">
        <f>IF(AND(C61="Abierto",D61="Media"),A61,"")</f>
        <v/>
      </c>
      <c r="S61" s="6" t="str">
        <f ca="1">IF(AND(C61="Abierto",D61="Media"),TODAY()-E61,"")</f>
        <v/>
      </c>
      <c r="T61" s="6" t="str">
        <f>IF(AND(C61="Abierto",D61="Media"),RANK(S61,$S$13:$S$809,0)+COUNTIF($S$13:S61,S61)-1+MAX(N:N,Q:Q),"")</f>
        <v/>
      </c>
      <c r="U61" s="6" t="str">
        <f>IF(AND(C61="Abierto",D61="Baja"),A61,"")</f>
        <v/>
      </c>
      <c r="V61" s="6" t="str">
        <f ca="1">IF(AND(C61="Abierto",D61="Baja"),TODAY()-E61,"")</f>
        <v/>
      </c>
      <c r="W61" s="6" t="str">
        <f>IF(AND(C61="Abierto",D61="Baja"),RANK(V61,$V$13:$V$809,0)+COUNTIF($V$13:V61,V61)-1+MAX(N:N,Q:Q,T:T),"")</f>
        <v/>
      </c>
      <c r="X61" s="8" t="str">
        <f>IF(OR(C61="Resuelto",C61=""),"",SUM(N61,Q61,T61,W61))</f>
        <v/>
      </c>
      <c r="Y61" s="8" t="str">
        <f>IF(OR(C61="Resuelto",C61=""),"",SUM(M61,P61,S61,V61))</f>
        <v/>
      </c>
      <c r="Z61" s="8" t="str">
        <f>IF(OR(C61="Resuelto",C61=""),"",SUM(L61,O61,R61,U61))</f>
        <v/>
      </c>
      <c r="AA61" s="8">
        <v>217</v>
      </c>
      <c r="AB61" s="8" t="str">
        <f t="shared" ca="1" si="6"/>
        <v/>
      </c>
      <c r="AC61" s="9" t="str">
        <f t="shared" ca="1" si="7"/>
        <v/>
      </c>
      <c r="AD61" s="12"/>
      <c r="AE61" s="12"/>
      <c r="AF61" s="12"/>
      <c r="AG61" s="12"/>
      <c r="AH61" s="43" t="str">
        <f>IF(AI61="","",MAX($AH$5:AH60)+1)</f>
        <v/>
      </c>
      <c r="AI61" s="12" t="str">
        <f>IF(G60="","",IF(COUNTIF($AI$11:AI60,G60)=0,G60,""))</f>
        <v/>
      </c>
      <c r="AJ61" s="12" t="str">
        <f t="shared" si="8"/>
        <v/>
      </c>
      <c r="AK61" s="65" t="s">
        <v>44</v>
      </c>
      <c r="AL61" s="15" t="s">
        <v>35</v>
      </c>
      <c r="AM61" s="12" t="s">
        <v>52</v>
      </c>
      <c r="AN61" s="15" t="s">
        <v>49</v>
      </c>
    </row>
    <row r="62" spans="1:40" ht="25.5" hidden="1" customHeight="1" x14ac:dyDescent="0.25">
      <c r="A62" s="60">
        <f t="shared" si="4"/>
        <v>50</v>
      </c>
      <c r="B62" s="15" t="s">
        <v>143</v>
      </c>
      <c r="C62" s="53" t="s">
        <v>142</v>
      </c>
      <c r="D62" s="17" t="s">
        <v>5</v>
      </c>
      <c r="E62" s="52">
        <v>44014</v>
      </c>
      <c r="F62" s="62" t="s">
        <v>105</v>
      </c>
      <c r="G62" s="17"/>
      <c r="H62" s="52">
        <v>44014</v>
      </c>
      <c r="I62" s="16">
        <f t="shared" si="5"/>
        <v>0</v>
      </c>
      <c r="J62" s="28" t="s">
        <v>57</v>
      </c>
      <c r="K62" s="27"/>
      <c r="L62" s="6" t="str">
        <f>IF(AND(C62="Abierto",D62="Urgente"),A60,"")</f>
        <v/>
      </c>
      <c r="M62" s="6" t="str">
        <f ca="1">IF(AND(C62="Abierto",D62="Urgente"),TODAY()-E62,"")</f>
        <v/>
      </c>
      <c r="N62" s="6" t="str">
        <f>IF(AND(C62="Abierto",D62="Urgente"),RANK(M62,$M$13:$M$809,0)+COUNTIF($M$13:M62,M62)-1,"")</f>
        <v/>
      </c>
      <c r="O62" s="6" t="str">
        <f>IF(AND(C62="Abierto",D62="Alta"),A60,"")</f>
        <v/>
      </c>
      <c r="P62" s="6" t="str">
        <f ca="1">IF(AND(C62="Abierto",D62="Alta"),TODAY()-E62,"")</f>
        <v/>
      </c>
      <c r="Q62" s="6" t="str">
        <f>IF(AND(C62="Abierto",D62="Alta"),RANK(P62,$P$13:$P$809,0)+COUNTIF($P$13:P62,P62)-1+MAX(N:N),"")</f>
        <v/>
      </c>
      <c r="R62" s="6" t="str">
        <f>IF(AND(C62="Abierto",D62="Media"),A60,"")</f>
        <v/>
      </c>
      <c r="S62" s="6" t="str">
        <f ca="1">IF(AND(C62="Abierto",D62="Media"),TODAY()-E62,"")</f>
        <v/>
      </c>
      <c r="T62" s="6" t="str">
        <f>IF(AND(C62="Abierto",D62="Media"),RANK(S62,$S$13:$S$809,0)+COUNTIF($S$13:S62,S62)-1+MAX(N:N,Q:Q),"")</f>
        <v/>
      </c>
      <c r="U62" s="6" t="str">
        <f>IF(AND(C62="Abierto",D62="Baja"),A60,"")</f>
        <v/>
      </c>
      <c r="V62" s="6" t="str">
        <f ca="1">IF(AND(C62="Abierto",D62="Baja"),TODAY()-E62,"")</f>
        <v/>
      </c>
      <c r="W62" s="6" t="str">
        <f>IF(AND(C62="Abierto",D62="Baja"),RANK(V62,$V$13:$V$809,0)+COUNTIF($V$13:V62,V62)-1+MAX(N:N,Q:Q,T:T),"")</f>
        <v/>
      </c>
      <c r="X62" s="8" t="str">
        <f>IF(OR(C62="Resuelto",C62=""),"",SUM(N62,Q62,T62,W62))</f>
        <v/>
      </c>
      <c r="Y62" s="8" t="str">
        <f>IF(OR(C62="Resuelto",C62=""),"",SUM(M62,P62,S62,V62))</f>
        <v/>
      </c>
      <c r="Z62" s="8" t="str">
        <f>IF(OR(C62="Resuelto",C62=""),"",SUM(L62,O62,R62,U62))</f>
        <v/>
      </c>
      <c r="AA62" s="8">
        <v>218</v>
      </c>
      <c r="AB62" s="8" t="str">
        <f t="shared" ca="1" si="6"/>
        <v/>
      </c>
      <c r="AC62" s="9" t="str">
        <f t="shared" ca="1" si="7"/>
        <v/>
      </c>
      <c r="AD62" s="12"/>
      <c r="AE62" s="12"/>
      <c r="AF62" s="12"/>
      <c r="AG62" s="12"/>
      <c r="AH62" s="11" t="str">
        <f>IF(AI62="","",MAX($AH$5:AH59)+1)</f>
        <v/>
      </c>
      <c r="AI62" s="12" t="str">
        <f>IF(G59="","",IF(COUNTIF($AI$11:AI59,G59)=0,G59,""))</f>
        <v/>
      </c>
      <c r="AJ62" s="12" t="str">
        <f t="shared" si="8"/>
        <v/>
      </c>
      <c r="AK62" s="65" t="s">
        <v>44</v>
      </c>
      <c r="AL62" s="15" t="s">
        <v>35</v>
      </c>
      <c r="AM62" s="12" t="s">
        <v>52</v>
      </c>
      <c r="AN62" s="15" t="s">
        <v>49</v>
      </c>
    </row>
    <row r="63" spans="1:40" ht="25.5" hidden="1" customHeight="1" x14ac:dyDescent="0.25">
      <c r="A63" s="60">
        <f t="shared" si="4"/>
        <v>51</v>
      </c>
      <c r="B63" s="15" t="s">
        <v>143</v>
      </c>
      <c r="C63" s="53" t="s">
        <v>142</v>
      </c>
      <c r="D63" s="17" t="s">
        <v>5</v>
      </c>
      <c r="E63" s="52">
        <v>44014</v>
      </c>
      <c r="F63" s="62" t="s">
        <v>105</v>
      </c>
      <c r="G63" s="17"/>
      <c r="H63" s="52">
        <v>44014</v>
      </c>
      <c r="I63" s="16">
        <f t="shared" si="5"/>
        <v>0</v>
      </c>
      <c r="J63" s="28" t="s">
        <v>57</v>
      </c>
      <c r="K63" s="27"/>
      <c r="L63" s="6" t="str">
        <f>IF(AND(C63="Abierto",D63="Urgente"),A63,"")</f>
        <v/>
      </c>
      <c r="M63" s="6" t="str">
        <f ca="1">IF(AND(C63="Abierto",D63="Urgente"),TODAY()-E63,"")</f>
        <v/>
      </c>
      <c r="N63" s="6" t="str">
        <f>IF(AND(C63="Abierto",D63="Urgente"),RANK(M63,$M$13:$M$809,0)+COUNTIF($M$13:M63,M63)-1,"")</f>
        <v/>
      </c>
      <c r="O63" s="6" t="str">
        <f>IF(AND(C63="Abierto",D63="Alta"),A63,"")</f>
        <v/>
      </c>
      <c r="P63" s="6" t="str">
        <f ca="1">IF(AND(C63="Abierto",D63="Alta"),TODAY()-E63,"")</f>
        <v/>
      </c>
      <c r="Q63" s="6" t="str">
        <f>IF(AND(C63="Abierto",D63="Alta"),RANK(P63,$P$13:$P$809,0)+COUNTIF($P$13:P63,P63)-1+MAX(N:N),"")</f>
        <v/>
      </c>
      <c r="R63" s="6" t="str">
        <f>IF(AND(C63="Abierto",D63="Media"),A63,"")</f>
        <v/>
      </c>
      <c r="S63" s="6" t="str">
        <f ca="1">IF(AND(C63="Abierto",D63="Media"),TODAY()-E63,"")</f>
        <v/>
      </c>
      <c r="T63" s="6" t="str">
        <f>IF(AND(C63="Abierto",D63="Media"),RANK(S63,$S$13:$S$809,0)+COUNTIF($S$13:S63,S63)-1+MAX(N:N,Q:Q),"")</f>
        <v/>
      </c>
      <c r="U63" s="6" t="str">
        <f>IF(AND(C63="Abierto",D63="Baja"),A63,"")</f>
        <v/>
      </c>
      <c r="V63" s="6" t="str">
        <f ca="1">IF(AND(C63="Abierto",D63="Baja"),TODAY()-E63,"")</f>
        <v/>
      </c>
      <c r="W63" s="6" t="str">
        <f>IF(AND(C63="Abierto",D63="Baja"),RANK(V63,$V$13:$V$809,0)+COUNTIF($V$13:V63,V63)-1+MAX(N:N,Q:Q,T:T),"")</f>
        <v/>
      </c>
      <c r="X63" s="8" t="str">
        <f>IF(OR(C63="Resuelto",C63=""),"",SUM(N63,Q63,T63,W63))</f>
        <v/>
      </c>
      <c r="Y63" s="8" t="str">
        <f>IF(OR(C63="Resuelto",C63=""),"",SUM(M63,P63,S63,V63))</f>
        <v/>
      </c>
      <c r="Z63" s="8" t="str">
        <f>IF(OR(C63="Resuelto",C63=""),"",SUM(L63,O63,R63,U63))</f>
        <v/>
      </c>
      <c r="AA63" s="8">
        <v>221</v>
      </c>
      <c r="AB63" s="8" t="str">
        <f t="shared" ca="1" si="6"/>
        <v/>
      </c>
      <c r="AC63" s="9" t="str">
        <f t="shared" ca="1" si="7"/>
        <v/>
      </c>
      <c r="AD63" s="12"/>
      <c r="AE63" s="12"/>
      <c r="AF63" s="12"/>
      <c r="AG63" s="12"/>
      <c r="AH63" s="11" t="e">
        <f>IF(AI63="","",MAX($AH$5:AH62)+1)</f>
        <v>#REF!</v>
      </c>
      <c r="AI63" s="12" t="e">
        <f>IF(#REF!="","",IF(COUNTIF($AI$11:AI62,#REF!)=0,#REF!,""))</f>
        <v>#REF!</v>
      </c>
      <c r="AJ63" s="12" t="str">
        <f t="shared" si="8"/>
        <v/>
      </c>
      <c r="AK63" s="65" t="s">
        <v>44</v>
      </c>
      <c r="AL63" s="15" t="s">
        <v>35</v>
      </c>
      <c r="AM63" s="12" t="s">
        <v>52</v>
      </c>
      <c r="AN63" s="15" t="s">
        <v>49</v>
      </c>
    </row>
    <row r="64" spans="1:40" ht="25.5" hidden="1" customHeight="1" x14ac:dyDescent="0.25">
      <c r="A64" s="60">
        <f t="shared" si="4"/>
        <v>52</v>
      </c>
      <c r="B64" s="15" t="s">
        <v>143</v>
      </c>
      <c r="C64" s="53" t="s">
        <v>142</v>
      </c>
      <c r="D64" s="17" t="s">
        <v>5</v>
      </c>
      <c r="E64" s="52">
        <v>44014</v>
      </c>
      <c r="F64" s="62" t="s">
        <v>105</v>
      </c>
      <c r="G64" s="17"/>
      <c r="H64" s="52">
        <v>44014</v>
      </c>
      <c r="I64" s="16">
        <f t="shared" si="5"/>
        <v>0</v>
      </c>
      <c r="J64" s="28" t="s">
        <v>57</v>
      </c>
      <c r="K64" s="27"/>
      <c r="L64" s="6" t="str">
        <f>IF(AND(C64="Abierto",D64="Urgente"),A64,"")</f>
        <v/>
      </c>
      <c r="M64" s="6" t="str">
        <f ca="1">IF(AND(C64="Abierto",D64="Urgente"),TODAY()-E64,"")</f>
        <v/>
      </c>
      <c r="N64" s="6" t="str">
        <f>IF(AND(C64="Abierto",D64="Urgente"),RANK(M64,$M$13:$M$809,0)+COUNTIF($M$13:M64,M64)-1,"")</f>
        <v/>
      </c>
      <c r="O64" s="6" t="str">
        <f>IF(AND(C64="Abierto",D64="Alta"),A64,"")</f>
        <v/>
      </c>
      <c r="P64" s="6" t="str">
        <f ca="1">IF(AND(C64="Abierto",D64="Alta"),TODAY()-E64,"")</f>
        <v/>
      </c>
      <c r="Q64" s="6" t="str">
        <f>IF(AND(C64="Abierto",D64="Alta"),RANK(P64,$P$13:$P$809,0)+COUNTIF($P$13:P64,P64)-1+MAX(N:N),"")</f>
        <v/>
      </c>
      <c r="R64" s="6" t="str">
        <f>IF(AND(C64="Abierto",D64="Media"),A64,"")</f>
        <v/>
      </c>
      <c r="S64" s="6" t="str">
        <f ca="1">IF(AND(C64="Abierto",D64="Media"),TODAY()-E64,"")</f>
        <v/>
      </c>
      <c r="T64" s="6" t="str">
        <f>IF(AND(C64="Abierto",D64="Media"),RANK(S64,$S$13:$S$809,0)+COUNTIF($S$13:S64,S64)-1+MAX(N:N,Q:Q),"")</f>
        <v/>
      </c>
      <c r="U64" s="6" t="str">
        <f>IF(AND(C64="Abierto",D64="Baja"),A64,"")</f>
        <v/>
      </c>
      <c r="V64" s="6" t="str">
        <f ca="1">IF(AND(C64="Abierto",D64="Baja"),TODAY()-E64,"")</f>
        <v/>
      </c>
      <c r="W64" s="6" t="str">
        <f>IF(AND(C64="Abierto",D64="Baja"),RANK(V64,$V$13:$V$809,0)+COUNTIF($V$13:V64,V64)-1+MAX(N:N,Q:Q,T:T),"")</f>
        <v/>
      </c>
      <c r="X64" s="8" t="str">
        <f>IF(OR(C64="Resuelto",C64=""),"",SUM(N64,Q64,T64,W64))</f>
        <v/>
      </c>
      <c r="Y64" s="8" t="str">
        <f>IF(OR(C64="Resuelto",C64=""),"",SUM(M64,P64,S64,V64))</f>
        <v/>
      </c>
      <c r="Z64" s="8" t="str">
        <f>IF(OR(C64="Resuelto",C64=""),"",SUM(L64,O64,R64,U64))</f>
        <v/>
      </c>
      <c r="AA64" s="8">
        <v>222</v>
      </c>
      <c r="AB64" s="8" t="str">
        <f t="shared" ca="1" si="6"/>
        <v/>
      </c>
      <c r="AC64" s="9" t="str">
        <f t="shared" ca="1" si="7"/>
        <v/>
      </c>
      <c r="AD64" s="12"/>
      <c r="AE64" s="12"/>
      <c r="AF64" s="12"/>
      <c r="AG64" s="12"/>
      <c r="AH64" s="11" t="str">
        <f>IF(AI64="","",MAX($AH$5:AH63)+1)</f>
        <v/>
      </c>
      <c r="AI64" s="12" t="str">
        <f>IF(G63="","",IF(COUNTIF($AI$11:AI63,G63)=0,G63,""))</f>
        <v/>
      </c>
      <c r="AJ64" s="12" t="str">
        <f t="shared" si="8"/>
        <v/>
      </c>
      <c r="AK64" s="65" t="s">
        <v>44</v>
      </c>
      <c r="AL64" s="15" t="s">
        <v>35</v>
      </c>
      <c r="AM64" s="12" t="s">
        <v>52</v>
      </c>
      <c r="AN64" s="15" t="s">
        <v>51</v>
      </c>
    </row>
    <row r="65" spans="1:40" ht="25.5" hidden="1" customHeight="1" x14ac:dyDescent="0.25">
      <c r="A65" s="60">
        <f t="shared" si="4"/>
        <v>53</v>
      </c>
      <c r="B65" s="15" t="s">
        <v>143</v>
      </c>
      <c r="C65" s="53" t="s">
        <v>142</v>
      </c>
      <c r="D65" s="17" t="s">
        <v>6</v>
      </c>
      <c r="E65" s="52">
        <v>44014</v>
      </c>
      <c r="F65" s="62" t="s">
        <v>105</v>
      </c>
      <c r="G65" s="17"/>
      <c r="H65" s="52">
        <v>44014</v>
      </c>
      <c r="I65" s="16">
        <f t="shared" si="5"/>
        <v>0</v>
      </c>
      <c r="J65" s="28" t="s">
        <v>57</v>
      </c>
      <c r="K65" s="27"/>
      <c r="L65" s="6" t="str">
        <f>IF(AND(C65="Abierto",D65="Urgente"),A65,"")</f>
        <v/>
      </c>
      <c r="M65" s="6" t="str">
        <f ca="1">IF(AND(C65="Abierto",D65="Urgente"),TODAY()-E65,"")</f>
        <v/>
      </c>
      <c r="N65" s="6" t="str">
        <f>IF(AND(C65="Abierto",D65="Urgente"),RANK(M65,$M$13:$M$809,0)+COUNTIF($M$13:M65,M65)-1,"")</f>
        <v/>
      </c>
      <c r="O65" s="6" t="str">
        <f>IF(AND(C65="Abierto",D65="Alta"),A65,"")</f>
        <v/>
      </c>
      <c r="P65" s="6" t="str">
        <f ca="1">IF(AND(C65="Abierto",D65="Alta"),TODAY()-E65,"")</f>
        <v/>
      </c>
      <c r="Q65" s="6" t="str">
        <f>IF(AND(C65="Abierto",D65="Alta"),RANK(P65,$P$13:$P$809,0)+COUNTIF($P$13:P65,P65)-1+MAX(N:N),"")</f>
        <v/>
      </c>
      <c r="R65" s="6" t="str">
        <f>IF(AND(C65="Abierto",D65="Media"),A65,"")</f>
        <v/>
      </c>
      <c r="S65" s="6" t="str">
        <f ca="1">IF(AND(C65="Abierto",D65="Media"),TODAY()-E65,"")</f>
        <v/>
      </c>
      <c r="T65" s="6" t="str">
        <f>IF(AND(C65="Abierto",D65="Media"),RANK(S65,$S$13:$S$809,0)+COUNTIF($S$13:S65,S65)-1+MAX(N:N,Q:Q),"")</f>
        <v/>
      </c>
      <c r="U65" s="6" t="str">
        <f>IF(AND(C65="Abierto",D65="Baja"),A65,"")</f>
        <v/>
      </c>
      <c r="V65" s="6" t="str">
        <f ca="1">IF(AND(C65="Abierto",D65="Baja"),TODAY()-E65,"")</f>
        <v/>
      </c>
      <c r="W65" s="6" t="str">
        <f>IF(AND(C65="Abierto",D65="Baja"),RANK(V65,$V$13:$V$809,0)+COUNTIF($V$13:V65,V65)-1+MAX(N:N,Q:Q,T:T),"")</f>
        <v/>
      </c>
      <c r="X65" s="8" t="str">
        <f>IF(OR(C65="Resuelto",C65=""),"",SUM(N65,Q65,T65,W65))</f>
        <v/>
      </c>
      <c r="Y65" s="8" t="str">
        <f>IF(OR(C65="Resuelto",C65=""),"",SUM(M65,P65,S65,V65))</f>
        <v/>
      </c>
      <c r="Z65" s="8" t="str">
        <f>IF(OR(C65="Resuelto",C65=""),"",SUM(L65,O65,R65,U65))</f>
        <v/>
      </c>
      <c r="AA65" s="8">
        <v>223</v>
      </c>
      <c r="AB65" s="8" t="str">
        <f t="shared" ca="1" si="6"/>
        <v/>
      </c>
      <c r="AC65" s="9" t="str">
        <f t="shared" ca="1" si="7"/>
        <v/>
      </c>
      <c r="AD65" s="12"/>
      <c r="AE65" s="12"/>
      <c r="AF65" s="12"/>
      <c r="AG65" s="12"/>
      <c r="AH65" s="11" t="str">
        <f>IF(AI65="","",MAX($AH$5:AH64)+1)</f>
        <v/>
      </c>
      <c r="AI65" s="12" t="str">
        <f>IF(G64="","",IF(COUNTIF($AI$11:AI64,G64)=0,G64,""))</f>
        <v/>
      </c>
      <c r="AJ65" s="12" t="str">
        <f t="shared" si="8"/>
        <v/>
      </c>
      <c r="AK65" s="65" t="s">
        <v>44</v>
      </c>
      <c r="AL65" s="15" t="s">
        <v>32</v>
      </c>
      <c r="AM65" s="12" t="s">
        <v>52</v>
      </c>
      <c r="AN65" s="15" t="s">
        <v>51</v>
      </c>
    </row>
    <row r="66" spans="1:40" ht="25.5" hidden="1" customHeight="1" x14ac:dyDescent="0.25">
      <c r="A66" s="60">
        <f t="shared" si="4"/>
        <v>54</v>
      </c>
      <c r="B66" s="15" t="s">
        <v>143</v>
      </c>
      <c r="C66" s="53" t="s">
        <v>142</v>
      </c>
      <c r="D66" s="17" t="s">
        <v>6</v>
      </c>
      <c r="E66" s="52">
        <v>44014</v>
      </c>
      <c r="F66" s="62" t="s">
        <v>88</v>
      </c>
      <c r="G66" s="17"/>
      <c r="H66" s="27">
        <v>44019</v>
      </c>
      <c r="I66" s="16">
        <f t="shared" si="5"/>
        <v>5</v>
      </c>
      <c r="J66" s="28" t="s">
        <v>57</v>
      </c>
      <c r="K66" s="27"/>
      <c r="L66" s="6" t="str">
        <f>IF(AND(C66="Abierto",D66="Urgente"),A66,"")</f>
        <v/>
      </c>
      <c r="M66" s="6" t="str">
        <f ca="1">IF(AND(C66="Abierto",D66="Urgente"),TODAY()-E66,"")</f>
        <v/>
      </c>
      <c r="N66" s="6" t="str">
        <f>IF(AND(C66="Abierto",D66="Urgente"),RANK(M66,$M$13:$M$809,0)+COUNTIF($M$13:M66,M66)-1,"")</f>
        <v/>
      </c>
      <c r="O66" s="6" t="str">
        <f>IF(AND(C66="Abierto",D66="Alta"),A66,"")</f>
        <v/>
      </c>
      <c r="P66" s="6" t="str">
        <f ca="1">IF(AND(C66="Abierto",D66="Alta"),TODAY()-E66,"")</f>
        <v/>
      </c>
      <c r="Q66" s="6" t="str">
        <f>IF(AND(C66="Abierto",D66="Alta"),RANK(P66,$P$13:$P$809,0)+COUNTIF($P$13:P66,P66)-1+MAX(N:N),"")</f>
        <v/>
      </c>
      <c r="R66" s="6" t="str">
        <f>IF(AND(C66="Abierto",D66="Media"),A66,"")</f>
        <v/>
      </c>
      <c r="S66" s="6" t="str">
        <f ca="1">IF(AND(C66="Abierto",D66="Media"),TODAY()-E66,"")</f>
        <v/>
      </c>
      <c r="T66" s="6" t="str">
        <f>IF(AND(C66="Abierto",D66="Media"),RANK(S66,$S$13:$S$809,0)+COUNTIF($S$13:S66,S66)-1+MAX(N:N,Q:Q),"")</f>
        <v/>
      </c>
      <c r="U66" s="6" t="str">
        <f>IF(AND(C66="Abierto",D66="Baja"),A66,"")</f>
        <v/>
      </c>
      <c r="V66" s="6" t="str">
        <f ca="1">IF(AND(C66="Abierto",D66="Baja"),TODAY()-E66,"")</f>
        <v/>
      </c>
      <c r="W66" s="6" t="str">
        <f>IF(AND(C66="Abierto",D66="Baja"),RANK(V66,$V$13:$V$809,0)+COUNTIF($V$13:V66,V66)-1+MAX(N:N,Q:Q,T:T),"")</f>
        <v/>
      </c>
      <c r="X66" s="8" t="str">
        <f>IF(OR(C66="Resuelto",C66=""),"",SUM(N66,Q66,T66,W66))</f>
        <v/>
      </c>
      <c r="Y66" s="8" t="str">
        <f>IF(OR(C66="Resuelto",C66=""),"",SUM(M66,P66,S66,V66))</f>
        <v/>
      </c>
      <c r="Z66" s="8" t="str">
        <f>IF(OR(C66="Resuelto",C66=""),"",SUM(L66,O66,R66,U66))</f>
        <v/>
      </c>
      <c r="AA66" s="8">
        <v>224</v>
      </c>
      <c r="AB66" s="8" t="str">
        <f t="shared" ca="1" si="6"/>
        <v/>
      </c>
      <c r="AC66" s="9" t="str">
        <f t="shared" ca="1" si="7"/>
        <v/>
      </c>
      <c r="AD66" s="12"/>
      <c r="AE66" s="12"/>
      <c r="AF66" s="12"/>
      <c r="AG66" s="12"/>
      <c r="AH66" s="11" t="str">
        <f>IF(AI66="","",MAX($AH$5:AH65)+1)</f>
        <v/>
      </c>
      <c r="AI66" s="12" t="str">
        <f>IF(G65="","",IF(COUNTIF($AI$11:AI65,G65)=0,G65,""))</f>
        <v/>
      </c>
      <c r="AJ66" s="12" t="str">
        <f t="shared" si="8"/>
        <v/>
      </c>
      <c r="AK66" s="65" t="s">
        <v>44</v>
      </c>
      <c r="AL66" s="15" t="s">
        <v>34</v>
      </c>
      <c r="AM66" s="12" t="s">
        <v>52</v>
      </c>
      <c r="AN66" s="15" t="s">
        <v>51</v>
      </c>
    </row>
    <row r="67" spans="1:40" ht="25.5" hidden="1" customHeight="1" x14ac:dyDescent="0.25">
      <c r="A67" s="60">
        <f t="shared" si="4"/>
        <v>55</v>
      </c>
      <c r="B67" s="15" t="s">
        <v>143</v>
      </c>
      <c r="C67" s="53" t="s">
        <v>142</v>
      </c>
      <c r="D67" s="17" t="s">
        <v>5</v>
      </c>
      <c r="E67" s="52">
        <v>44014</v>
      </c>
      <c r="F67" s="62" t="s">
        <v>105</v>
      </c>
      <c r="G67" s="17"/>
      <c r="H67" s="52">
        <v>44014</v>
      </c>
      <c r="I67" s="16">
        <f t="shared" si="5"/>
        <v>0</v>
      </c>
      <c r="J67" s="28" t="s">
        <v>57</v>
      </c>
      <c r="K67" s="27"/>
      <c r="L67" s="6" t="str">
        <f>IF(AND(C67="Abierto",D67="Urgente"),A67,"")</f>
        <v/>
      </c>
      <c r="M67" s="6" t="str">
        <f ca="1">IF(AND(C67="Abierto",D67="Urgente"),TODAY()-E67,"")</f>
        <v/>
      </c>
      <c r="N67" s="6" t="str">
        <f>IF(AND(C67="Abierto",D67="Urgente"),RANK(M67,$M$13:$M$809,0)+COUNTIF($M$13:M67,M67)-1,"")</f>
        <v/>
      </c>
      <c r="O67" s="6" t="str">
        <f>IF(AND(C67="Abierto",D67="Alta"),A67,"")</f>
        <v/>
      </c>
      <c r="P67" s="6" t="str">
        <f ca="1">IF(AND(C67="Abierto",D67="Alta"),TODAY()-E67,"")</f>
        <v/>
      </c>
      <c r="Q67" s="6" t="str">
        <f>IF(AND(C67="Abierto",D67="Alta"),RANK(P67,$P$13:$P$809,0)+COUNTIF($P$13:P67,P67)-1+MAX(N:N),"")</f>
        <v/>
      </c>
      <c r="R67" s="6" t="str">
        <f>IF(AND(C67="Abierto",D67="Media"),A67,"")</f>
        <v/>
      </c>
      <c r="S67" s="6" t="str">
        <f ca="1">IF(AND(C67="Abierto",D67="Media"),TODAY()-E67,"")</f>
        <v/>
      </c>
      <c r="T67" s="6" t="str">
        <f>IF(AND(C67="Abierto",D67="Media"),RANK(S67,$S$13:$S$809,0)+COUNTIF($S$13:S67,S67)-1+MAX(N:N,Q:Q),"")</f>
        <v/>
      </c>
      <c r="U67" s="6" t="str">
        <f>IF(AND(C67="Abierto",D67="Baja"),A67,"")</f>
        <v/>
      </c>
      <c r="V67" s="6" t="str">
        <f ca="1">IF(AND(C67="Abierto",D67="Baja"),TODAY()-E67,"")</f>
        <v/>
      </c>
      <c r="W67" s="6" t="str">
        <f>IF(AND(C67="Abierto",D67="Baja"),RANK(V67,$V$13:$V$809,0)+COUNTIF($V$13:V67,V67)-1+MAX(N:N,Q:Q,T:T),"")</f>
        <v/>
      </c>
      <c r="X67" s="8" t="str">
        <f>IF(OR(C67="Resuelto",C67=""),"",SUM(N67,Q67,T67,W67))</f>
        <v/>
      </c>
      <c r="Y67" s="8" t="str">
        <f>IF(OR(C67="Resuelto",C67=""),"",SUM(M67,P67,S67,V67))</f>
        <v/>
      </c>
      <c r="Z67" s="8" t="str">
        <f>IF(OR(C67="Resuelto",C67=""),"",SUM(L67,O67,R67,U67))</f>
        <v/>
      </c>
      <c r="AA67" s="8">
        <v>225</v>
      </c>
      <c r="AB67" s="8" t="str">
        <f t="shared" ca="1" si="6"/>
        <v/>
      </c>
      <c r="AC67" s="9" t="str">
        <f t="shared" ca="1" si="7"/>
        <v/>
      </c>
      <c r="AD67" s="12"/>
      <c r="AE67" s="12"/>
      <c r="AF67" s="12"/>
      <c r="AG67" s="12"/>
      <c r="AH67" s="11" t="str">
        <f>IF(AI67="","",MAX($AH$5:AH66)+1)</f>
        <v/>
      </c>
      <c r="AI67" s="12" t="str">
        <f>IF(G66="","",IF(COUNTIF($AI$11:AI66,G66)=0,G66,""))</f>
        <v/>
      </c>
      <c r="AJ67" s="12" t="str">
        <f t="shared" si="8"/>
        <v/>
      </c>
      <c r="AK67" s="65" t="s">
        <v>44</v>
      </c>
      <c r="AL67" s="15" t="s">
        <v>32</v>
      </c>
      <c r="AM67" s="15" t="s">
        <v>53</v>
      </c>
      <c r="AN67" s="15" t="s">
        <v>51</v>
      </c>
    </row>
    <row r="68" spans="1:40" ht="25.5" hidden="1" customHeight="1" x14ac:dyDescent="0.25">
      <c r="A68" s="60">
        <f t="shared" si="4"/>
        <v>56</v>
      </c>
      <c r="B68" s="15" t="s">
        <v>143</v>
      </c>
      <c r="C68" s="53" t="s">
        <v>142</v>
      </c>
      <c r="D68" s="17" t="s">
        <v>5</v>
      </c>
      <c r="E68" s="52">
        <v>44014</v>
      </c>
      <c r="F68" s="62" t="s">
        <v>105</v>
      </c>
      <c r="G68" s="17"/>
      <c r="H68" s="52">
        <v>44014</v>
      </c>
      <c r="I68" s="16">
        <f t="shared" si="5"/>
        <v>0</v>
      </c>
      <c r="J68" s="28" t="s">
        <v>57</v>
      </c>
      <c r="K68" s="27"/>
      <c r="L68" s="6" t="str">
        <f>IF(AND(C68="Abierto",D68="Urgente"),A68,"")</f>
        <v/>
      </c>
      <c r="M68" s="6" t="str">
        <f ca="1">IF(AND(C68="Abierto",D68="Urgente"),TODAY()-E68,"")</f>
        <v/>
      </c>
      <c r="N68" s="6" t="str">
        <f>IF(AND(C68="Abierto",D68="Urgente"),RANK(M68,$M$13:$M$809,0)+COUNTIF($M$13:M68,M68)-1,"")</f>
        <v/>
      </c>
      <c r="O68" s="6" t="str">
        <f>IF(AND(C68="Abierto",D68="Alta"),A68,"")</f>
        <v/>
      </c>
      <c r="P68" s="6" t="str">
        <f ca="1">IF(AND(C68="Abierto",D68="Alta"),TODAY()-E68,"")</f>
        <v/>
      </c>
      <c r="Q68" s="6" t="str">
        <f>IF(AND(C68="Abierto",D68="Alta"),RANK(P68,$P$13:$P$809,0)+COUNTIF($P$13:P68,P68)-1+MAX(N:N),"")</f>
        <v/>
      </c>
      <c r="R68" s="6" t="str">
        <f>IF(AND(C68="Abierto",D68="Media"),A68,"")</f>
        <v/>
      </c>
      <c r="S68" s="6" t="str">
        <f ca="1">IF(AND(C68="Abierto",D68="Media"),TODAY()-E68,"")</f>
        <v/>
      </c>
      <c r="T68" s="6" t="str">
        <f>IF(AND(C68="Abierto",D68="Media"),RANK(S68,$S$13:$S$809,0)+COUNTIF($S$13:S68,S68)-1+MAX(N:N,Q:Q),"")</f>
        <v/>
      </c>
      <c r="U68" s="6" t="str">
        <f>IF(AND(C68="Abierto",D68="Baja"),A68,"")</f>
        <v/>
      </c>
      <c r="V68" s="6" t="str">
        <f ca="1">IF(AND(C68="Abierto",D68="Baja"),TODAY()-E68,"")</f>
        <v/>
      </c>
      <c r="W68" s="6" t="str">
        <f>IF(AND(C68="Abierto",D68="Baja"),RANK(V68,$V$13:$V$809,0)+COUNTIF($V$13:V68,V68)-1+MAX(N:N,Q:Q,T:T),"")</f>
        <v/>
      </c>
      <c r="X68" s="8" t="str">
        <f>IF(OR(C68="Resuelto",C68=""),"",SUM(N68,Q68,T68,W68))</f>
        <v/>
      </c>
      <c r="Y68" s="8" t="str">
        <f>IF(OR(C68="Resuelto",C68=""),"",SUM(M68,P68,S68,V68))</f>
        <v/>
      </c>
      <c r="Z68" s="8" t="str">
        <f>IF(OR(C68="Resuelto",C68=""),"",SUM(L68,O68,R68,U68))</f>
        <v/>
      </c>
      <c r="AA68" s="8">
        <v>225</v>
      </c>
      <c r="AB68" s="8" t="str">
        <f t="shared" ca="1" si="6"/>
        <v/>
      </c>
      <c r="AC68" s="9" t="str">
        <f t="shared" ca="1" si="7"/>
        <v/>
      </c>
      <c r="AD68" s="12"/>
      <c r="AE68" s="12"/>
      <c r="AF68" s="12"/>
      <c r="AG68" s="12"/>
      <c r="AH68" s="43" t="str">
        <f>IF(AI68="","",MAX($AH$5:AH67)+1)</f>
        <v/>
      </c>
      <c r="AI68" s="12" t="str">
        <f>IF(G67="","",IF(COUNTIF($AI$11:AI67,G67)=0,G67,""))</f>
        <v/>
      </c>
      <c r="AJ68" s="12" t="str">
        <f t="shared" si="8"/>
        <v/>
      </c>
      <c r="AK68" s="65" t="s">
        <v>44</v>
      </c>
      <c r="AL68" s="15" t="s">
        <v>34</v>
      </c>
      <c r="AM68" s="12" t="s">
        <v>52</v>
      </c>
      <c r="AN68" s="15" t="s">
        <v>51</v>
      </c>
    </row>
    <row r="69" spans="1:40" ht="25.5" hidden="1" customHeight="1" x14ac:dyDescent="0.25">
      <c r="A69" s="60">
        <f t="shared" si="4"/>
        <v>57</v>
      </c>
      <c r="B69" s="15" t="s">
        <v>143</v>
      </c>
      <c r="C69" s="53" t="s">
        <v>142</v>
      </c>
      <c r="D69" s="17" t="s">
        <v>5</v>
      </c>
      <c r="E69" s="52">
        <v>44014</v>
      </c>
      <c r="F69" s="62" t="s">
        <v>105</v>
      </c>
      <c r="G69" s="17"/>
      <c r="H69" s="52">
        <v>44014</v>
      </c>
      <c r="I69" s="16">
        <f t="shared" si="5"/>
        <v>0</v>
      </c>
      <c r="J69" s="28" t="s">
        <v>57</v>
      </c>
      <c r="K69" s="27"/>
      <c r="L69" s="6" t="str">
        <f>IF(AND(C69="Abierto",D69="Urgente"),A69,"")</f>
        <v/>
      </c>
      <c r="M69" s="6" t="str">
        <f ca="1">IF(AND(C69="Abierto",D69="Urgente"),TODAY()-E69,"")</f>
        <v/>
      </c>
      <c r="N69" s="6" t="str">
        <f>IF(AND(C69="Abierto",D69="Urgente"),RANK(M69,$M$13:$M$809,0)+COUNTIF($M$13:M69,M69)-1,"")</f>
        <v/>
      </c>
      <c r="O69" s="6" t="str">
        <f>IF(AND(C69="Abierto",D69="Alta"),A69,"")</f>
        <v/>
      </c>
      <c r="P69" s="6" t="str">
        <f ca="1">IF(AND(C69="Abierto",D69="Alta"),TODAY()-E69,"")</f>
        <v/>
      </c>
      <c r="Q69" s="6" t="str">
        <f>IF(AND(C69="Abierto",D69="Alta"),RANK(P69,$P$13:$P$809,0)+COUNTIF($P$13:P69,P69)-1+MAX(N:N),"")</f>
        <v/>
      </c>
      <c r="R69" s="6" t="str">
        <f>IF(AND(C69="Abierto",D69="Media"),A69,"")</f>
        <v/>
      </c>
      <c r="S69" s="6" t="str">
        <f ca="1">IF(AND(C69="Abierto",D69="Media"),TODAY()-E69,"")</f>
        <v/>
      </c>
      <c r="T69" s="6" t="str">
        <f>IF(AND(C69="Abierto",D69="Media"),RANK(S69,$S$13:$S$809,0)+COUNTIF($S$13:S69,S69)-1+MAX(N:N,Q:Q),"")</f>
        <v/>
      </c>
      <c r="U69" s="6" t="str">
        <f>IF(AND(C69="Abierto",D69="Baja"),A69,"")</f>
        <v/>
      </c>
      <c r="V69" s="6" t="str">
        <f ca="1">IF(AND(C69="Abierto",D69="Baja"),TODAY()-E69,"")</f>
        <v/>
      </c>
      <c r="W69" s="6" t="str">
        <f>IF(AND(C69="Abierto",D69="Baja"),RANK(V69,$V$13:$V$809,0)+COUNTIF($V$13:V69,V69)-1+MAX(N:N,Q:Q,T:T),"")</f>
        <v/>
      </c>
      <c r="X69" s="8" t="str">
        <f>IF(OR(C69="Resuelto",C69=""),"",SUM(N69,Q69,T69,W69))</f>
        <v/>
      </c>
      <c r="Y69" s="8" t="str">
        <f>IF(OR(C69="Resuelto",C69=""),"",SUM(M69,P69,S69,V69))</f>
        <v/>
      </c>
      <c r="Z69" s="8" t="str">
        <f>IF(OR(C69="Resuelto",C69=""),"",SUM(L69,O69,R69,U69))</f>
        <v/>
      </c>
      <c r="AA69" s="8">
        <v>225</v>
      </c>
      <c r="AB69" s="8" t="str">
        <f t="shared" ca="1" si="6"/>
        <v/>
      </c>
      <c r="AC69" s="9" t="str">
        <f t="shared" ca="1" si="7"/>
        <v/>
      </c>
      <c r="AD69" s="12"/>
      <c r="AE69" s="12"/>
      <c r="AF69" s="12"/>
      <c r="AG69" s="12"/>
      <c r="AH69" s="43" t="str">
        <f>IF(AI69="","",MAX($AH$5:AH68)+1)</f>
        <v/>
      </c>
      <c r="AI69" s="12" t="str">
        <f>IF(G68="","",IF(COUNTIF($AI$11:AI68,G68)=0,G68,""))</f>
        <v/>
      </c>
      <c r="AJ69" s="12" t="str">
        <f t="shared" si="8"/>
        <v/>
      </c>
      <c r="AK69" s="65" t="s">
        <v>44</v>
      </c>
      <c r="AL69" s="15" t="s">
        <v>32</v>
      </c>
      <c r="AM69" s="12" t="s">
        <v>52</v>
      </c>
      <c r="AN69" s="12" t="s">
        <v>49</v>
      </c>
    </row>
    <row r="70" spans="1:40" ht="25.5" hidden="1" customHeight="1" x14ac:dyDescent="0.25">
      <c r="A70" s="60">
        <f t="shared" si="4"/>
        <v>58</v>
      </c>
      <c r="B70" s="15" t="s">
        <v>143</v>
      </c>
      <c r="C70" s="53" t="s">
        <v>142</v>
      </c>
      <c r="D70" s="17" t="s">
        <v>5</v>
      </c>
      <c r="E70" s="52">
        <v>44014</v>
      </c>
      <c r="F70" s="62" t="s">
        <v>105</v>
      </c>
      <c r="G70" s="17"/>
      <c r="H70" s="52">
        <v>44014</v>
      </c>
      <c r="I70" s="16">
        <f t="shared" si="5"/>
        <v>0</v>
      </c>
      <c r="J70" s="28" t="s">
        <v>57</v>
      </c>
      <c r="K70" s="27"/>
      <c r="L70" s="6" t="str">
        <f>IF(AND(C70="Abierto",D70="Urgente"),A70,"")</f>
        <v/>
      </c>
      <c r="M70" s="6" t="str">
        <f ca="1">IF(AND(C70="Abierto",D70="Urgente"),TODAY()-E70,"")</f>
        <v/>
      </c>
      <c r="N70" s="6" t="str">
        <f>IF(AND(C70="Abierto",D70="Urgente"),RANK(M70,$M$13:$M$809,0)+COUNTIF($M$13:M70,M70)-1,"")</f>
        <v/>
      </c>
      <c r="O70" s="6" t="str">
        <f>IF(AND(C70="Abierto",D70="Alta"),A70,"")</f>
        <v/>
      </c>
      <c r="P70" s="6" t="str">
        <f ca="1">IF(AND(C70="Abierto",D70="Alta"),TODAY()-E70,"")</f>
        <v/>
      </c>
      <c r="Q70" s="6" t="str">
        <f>IF(AND(C70="Abierto",D70="Alta"),RANK(P70,$P$13:$P$809,0)+COUNTIF($P$13:P70,P70)-1+MAX(N:N),"")</f>
        <v/>
      </c>
      <c r="R70" s="6" t="str">
        <f>IF(AND(C70="Abierto",D70="Media"),A70,"")</f>
        <v/>
      </c>
      <c r="S70" s="6" t="str">
        <f ca="1">IF(AND(C70="Abierto",D70="Media"),TODAY()-E70,"")</f>
        <v/>
      </c>
      <c r="T70" s="6" t="str">
        <f>IF(AND(C70="Abierto",D70="Media"),RANK(S70,$S$13:$S$809,0)+COUNTIF($S$13:S70,S70)-1+MAX(N:N,Q:Q),"")</f>
        <v/>
      </c>
      <c r="U70" s="6" t="str">
        <f>IF(AND(C70="Abierto",D70="Baja"),A70,"")</f>
        <v/>
      </c>
      <c r="V70" s="6" t="str">
        <f ca="1">IF(AND(C70="Abierto",D70="Baja"),TODAY()-E70,"")</f>
        <v/>
      </c>
      <c r="W70" s="6" t="str">
        <f>IF(AND(C70="Abierto",D70="Baja"),RANK(V70,$V$13:$V$809,0)+COUNTIF($V$13:V70,V70)-1+MAX(N:N,Q:Q,T:T),"")</f>
        <v/>
      </c>
      <c r="X70" s="8" t="str">
        <f>IF(OR(C70="Resuelto",C70=""),"",SUM(N70,Q70,T70,W70))</f>
        <v/>
      </c>
      <c r="Y70" s="8" t="str">
        <f>IF(OR(C70="Resuelto",C70=""),"",SUM(M70,P70,S70,V70))</f>
        <v/>
      </c>
      <c r="Z70" s="8" t="str">
        <f>IF(OR(C70="Resuelto",C70=""),"",SUM(L70,O70,R70,U70))</f>
        <v/>
      </c>
      <c r="AA70" s="8">
        <v>225</v>
      </c>
      <c r="AB70" s="8" t="str">
        <f t="shared" ca="1" si="6"/>
        <v/>
      </c>
      <c r="AC70" s="9" t="str">
        <f t="shared" ca="1" si="7"/>
        <v/>
      </c>
      <c r="AD70" s="12"/>
      <c r="AE70" s="12"/>
      <c r="AF70" s="12"/>
      <c r="AG70" s="12"/>
      <c r="AH70" s="43" t="str">
        <f>IF(AI70="","",MAX($AH$5:AH69)+1)</f>
        <v/>
      </c>
      <c r="AI70" s="12" t="str">
        <f>IF(G69="","",IF(COUNTIF($AI$11:AI69,G69)=0,G69,""))</f>
        <v/>
      </c>
      <c r="AJ70" s="12" t="str">
        <f t="shared" si="8"/>
        <v/>
      </c>
      <c r="AK70" s="65" t="s">
        <v>44</v>
      </c>
      <c r="AL70" s="15" t="s">
        <v>34</v>
      </c>
      <c r="AM70" s="12" t="s">
        <v>52</v>
      </c>
      <c r="AN70" s="12" t="s">
        <v>49</v>
      </c>
    </row>
    <row r="71" spans="1:40" ht="25.5" hidden="1" customHeight="1" x14ac:dyDescent="0.25">
      <c r="A71" s="60">
        <f t="shared" si="4"/>
        <v>59</v>
      </c>
      <c r="B71" s="15" t="s">
        <v>143</v>
      </c>
      <c r="C71" s="53" t="s">
        <v>142</v>
      </c>
      <c r="D71" s="17" t="s">
        <v>5</v>
      </c>
      <c r="E71" s="52">
        <v>44014</v>
      </c>
      <c r="F71" s="62" t="s">
        <v>105</v>
      </c>
      <c r="G71" s="17"/>
      <c r="H71" s="52">
        <v>44014</v>
      </c>
      <c r="I71" s="16">
        <f t="shared" si="5"/>
        <v>0</v>
      </c>
      <c r="J71" s="28" t="s">
        <v>57</v>
      </c>
      <c r="K71" s="27"/>
      <c r="L71" s="6" t="str">
        <f>IF(AND(C71="Abierto",D71="Urgente"),A71,"")</f>
        <v/>
      </c>
      <c r="M71" s="6" t="str">
        <f ca="1">IF(AND(C71="Abierto",D71="Urgente"),TODAY()-E71,"")</f>
        <v/>
      </c>
      <c r="N71" s="6" t="str">
        <f>IF(AND(C71="Abierto",D71="Urgente"),RANK(M71,$M$13:$M$809,0)+COUNTIF($M$13:M71,M71)-1,"")</f>
        <v/>
      </c>
      <c r="O71" s="6" t="str">
        <f>IF(AND(C71="Abierto",D71="Alta"),A71,"")</f>
        <v/>
      </c>
      <c r="P71" s="6" t="str">
        <f ca="1">IF(AND(C71="Abierto",D71="Alta"),TODAY()-E71,"")</f>
        <v/>
      </c>
      <c r="Q71" s="6" t="str">
        <f>IF(AND(C71="Abierto",D71="Alta"),RANK(P71,$P$13:$P$809,0)+COUNTIF($P$13:P71,P71)-1+MAX(N:N),"")</f>
        <v/>
      </c>
      <c r="R71" s="6" t="str">
        <f>IF(AND(C71="Abierto",D71="Media"),A71,"")</f>
        <v/>
      </c>
      <c r="S71" s="6" t="str">
        <f ca="1">IF(AND(C71="Abierto",D71="Media"),TODAY()-E71,"")</f>
        <v/>
      </c>
      <c r="T71" s="6" t="str">
        <f>IF(AND(C71="Abierto",D71="Media"),RANK(S71,$S$13:$S$809,0)+COUNTIF($S$13:S71,S71)-1+MAX(N:N,Q:Q),"")</f>
        <v/>
      </c>
      <c r="U71" s="6" t="str">
        <f>IF(AND(C71="Abierto",D71="Baja"),A71,"")</f>
        <v/>
      </c>
      <c r="V71" s="6" t="str">
        <f ca="1">IF(AND(C71="Abierto",D71="Baja"),TODAY()-E71,"")</f>
        <v/>
      </c>
      <c r="W71" s="6" t="str">
        <f>IF(AND(C71="Abierto",D71="Baja"),RANK(V71,$V$13:$V$809,0)+COUNTIF($V$13:V71,V71)-1+MAX(N:N,Q:Q,T:T),"")</f>
        <v/>
      </c>
      <c r="X71" s="8" t="str">
        <f>IF(OR(C71="Resuelto",C71=""),"",SUM(N71,Q71,T71,W71))</f>
        <v/>
      </c>
      <c r="Y71" s="8" t="str">
        <f>IF(OR(C71="Resuelto",C71=""),"",SUM(M71,P71,S71,V71))</f>
        <v/>
      </c>
      <c r="Z71" s="8" t="str">
        <f>IF(OR(C71="Resuelto",C71=""),"",SUM(L71,O71,R71,U71))</f>
        <v/>
      </c>
      <c r="AA71" s="8">
        <v>229</v>
      </c>
      <c r="AB71" s="8" t="str">
        <f t="shared" ca="1" si="6"/>
        <v/>
      </c>
      <c r="AC71" s="9" t="str">
        <f t="shared" ca="1" si="7"/>
        <v/>
      </c>
      <c r="AD71" s="12"/>
      <c r="AE71" s="12"/>
      <c r="AF71" s="12"/>
      <c r="AG71" s="12"/>
      <c r="AH71" s="11" t="str">
        <f>IF(AI71="","",MAX($AH$5:AH70)+1)</f>
        <v/>
      </c>
      <c r="AI71" s="12" t="str">
        <f>IF(G70="","",IF(COUNTIF($AI$11:AI70,G70)=0,G70,""))</f>
        <v/>
      </c>
      <c r="AJ71" s="12" t="str">
        <f t="shared" si="8"/>
        <v/>
      </c>
      <c r="AK71" s="65" t="s">
        <v>44</v>
      </c>
      <c r="AL71" s="15" t="s">
        <v>32</v>
      </c>
      <c r="AM71" s="12" t="s">
        <v>52</v>
      </c>
      <c r="AN71" s="12" t="s">
        <v>49</v>
      </c>
    </row>
    <row r="72" spans="1:40" ht="25.5" customHeight="1" x14ac:dyDescent="0.25">
      <c r="A72" s="60">
        <f t="shared" si="4"/>
        <v>60</v>
      </c>
      <c r="B72" s="15">
        <v>2025731</v>
      </c>
      <c r="C72" s="53" t="s">
        <v>142</v>
      </c>
      <c r="D72" s="17" t="s">
        <v>6</v>
      </c>
      <c r="E72" s="52">
        <v>44014</v>
      </c>
      <c r="F72" s="62" t="s">
        <v>87</v>
      </c>
      <c r="G72" s="17"/>
      <c r="H72" s="27">
        <v>44033</v>
      </c>
      <c r="I72" s="16">
        <f t="shared" si="5"/>
        <v>19</v>
      </c>
      <c r="J72" s="28" t="s">
        <v>56</v>
      </c>
      <c r="K72" s="27">
        <v>44033</v>
      </c>
      <c r="L72" s="6" t="str">
        <f>IF(AND(C72="Abierto",D72="Urgente"),A72,"")</f>
        <v/>
      </c>
      <c r="M72" s="6" t="str">
        <f ca="1">IF(AND(C72="Abierto",D72="Urgente"),TODAY()-E72,"")</f>
        <v/>
      </c>
      <c r="N72" s="6" t="str">
        <f>IF(AND(C72="Abierto",D72="Urgente"),RANK(M72,$M$13:$M$809,0)+COUNTIF($M$13:M72,M72)-1,"")</f>
        <v/>
      </c>
      <c r="O72" s="6" t="str">
        <f>IF(AND(C72="Abierto",D72="Alta"),A72,"")</f>
        <v/>
      </c>
      <c r="P72" s="6" t="str">
        <f ca="1">IF(AND(C72="Abierto",D72="Alta"),TODAY()-E72,"")</f>
        <v/>
      </c>
      <c r="Q72" s="6" t="str">
        <f>IF(AND(C72="Abierto",D72="Alta"),RANK(P72,$P$13:$P$809,0)+COUNTIF($P$13:P72,P72)-1+MAX(N:N),"")</f>
        <v/>
      </c>
      <c r="R72" s="6" t="str">
        <f>IF(AND(C72="Abierto",D72="Media"),A72,"")</f>
        <v/>
      </c>
      <c r="S72" s="6" t="str">
        <f ca="1">IF(AND(C72="Abierto",D72="Media"),TODAY()-E72,"")</f>
        <v/>
      </c>
      <c r="T72" s="6" t="str">
        <f>IF(AND(C72="Abierto",D72="Media"),RANK(S72,$S$13:$S$809,0)+COUNTIF($S$13:S72,S72)-1+MAX(N:N,Q:Q),"")</f>
        <v/>
      </c>
      <c r="U72" s="6" t="str">
        <f>IF(AND(C72="Abierto",D72="Baja"),A72,"")</f>
        <v/>
      </c>
      <c r="V72" s="6" t="str">
        <f ca="1">IF(AND(C72="Abierto",D72="Baja"),TODAY()-E72,"")</f>
        <v/>
      </c>
      <c r="W72" s="6" t="str">
        <f>IF(AND(C72="Abierto",D72="Baja"),RANK(V72,$V$13:$V$809,0)+COUNTIF($V$13:V72,V72)-1+MAX(N:N,Q:Q,T:T),"")</f>
        <v/>
      </c>
      <c r="X72" s="8" t="str">
        <f>IF(OR(C72="Resuelto",C72=""),"",SUM(N72,Q72,T72,W72))</f>
        <v/>
      </c>
      <c r="Y72" s="8" t="str">
        <f>IF(OR(C72="Resuelto",C72=""),"",SUM(M72,P72,S72,V72))</f>
        <v/>
      </c>
      <c r="Z72" s="8" t="str">
        <f>IF(OR(C72="Resuelto",C72=""),"",SUM(L72,O72,R72,U72))</f>
        <v/>
      </c>
      <c r="AA72" s="8">
        <v>230</v>
      </c>
      <c r="AB72" s="8" t="str">
        <f t="shared" ca="1" si="6"/>
        <v/>
      </c>
      <c r="AC72" s="9" t="str">
        <f t="shared" ca="1" si="7"/>
        <v/>
      </c>
      <c r="AD72" s="12"/>
      <c r="AE72" s="12"/>
      <c r="AF72" s="12"/>
      <c r="AG72" s="12"/>
      <c r="AH72" s="11" t="str">
        <f>IF(AI72="","",MAX($AH$5:AH71)+1)</f>
        <v/>
      </c>
      <c r="AI72" s="12" t="str">
        <f>IF(G71="","",IF(COUNTIF($AI$11:AI71,G71)=0,G71,""))</f>
        <v/>
      </c>
      <c r="AJ72" s="12" t="str">
        <f t="shared" si="8"/>
        <v/>
      </c>
      <c r="AK72" s="65" t="s">
        <v>41</v>
      </c>
      <c r="AL72" s="15" t="s">
        <v>36</v>
      </c>
      <c r="AM72" s="15" t="s">
        <v>53</v>
      </c>
      <c r="AN72" s="12" t="s">
        <v>49</v>
      </c>
    </row>
    <row r="73" spans="1:40" ht="25.5" customHeight="1" x14ac:dyDescent="0.25">
      <c r="A73" s="60">
        <f t="shared" si="4"/>
        <v>61</v>
      </c>
      <c r="B73" s="15">
        <v>2025732</v>
      </c>
      <c r="C73" s="53" t="s">
        <v>142</v>
      </c>
      <c r="D73" s="17" t="s">
        <v>6</v>
      </c>
      <c r="E73" s="52">
        <v>44014</v>
      </c>
      <c r="F73" s="62" t="s">
        <v>87</v>
      </c>
      <c r="G73" s="17"/>
      <c r="H73" s="27">
        <v>44033</v>
      </c>
      <c r="I73" s="16">
        <f t="shared" si="5"/>
        <v>19</v>
      </c>
      <c r="J73" s="28" t="s">
        <v>56</v>
      </c>
      <c r="K73" s="27">
        <v>44033</v>
      </c>
      <c r="L73" s="6" t="str">
        <f>IF(AND(C73="Abierto",D73="Urgente"),A73,"")</f>
        <v/>
      </c>
      <c r="M73" s="6" t="str">
        <f ca="1">IF(AND(C73="Abierto",D73="Urgente"),TODAY()-E73,"")</f>
        <v/>
      </c>
      <c r="N73" s="6" t="str">
        <f>IF(AND(C73="Abierto",D73="Urgente"),RANK(M73,$M$13:$M$809,0)+COUNTIF($M$13:M73,M73)-1,"")</f>
        <v/>
      </c>
      <c r="O73" s="6" t="str">
        <f>IF(AND(C73="Abierto",D73="Alta"),A73,"")</f>
        <v/>
      </c>
      <c r="P73" s="6" t="str">
        <f ca="1">IF(AND(C73="Abierto",D73="Alta"),TODAY()-E73,"")</f>
        <v/>
      </c>
      <c r="Q73" s="6" t="str">
        <f>IF(AND(C73="Abierto",D73="Alta"),RANK(P73,$P$13:$P$809,0)+COUNTIF($P$13:P73,P73)-1+MAX(N:N),"")</f>
        <v/>
      </c>
      <c r="R73" s="6" t="str">
        <f>IF(AND(C73="Abierto",D73="Media"),A73,"")</f>
        <v/>
      </c>
      <c r="S73" s="6" t="str">
        <f ca="1">IF(AND(C73="Abierto",D73="Media"),TODAY()-E73,"")</f>
        <v/>
      </c>
      <c r="T73" s="6" t="str">
        <f>IF(AND(C73="Abierto",D73="Media"),RANK(S73,$S$13:$S$809,0)+COUNTIF($S$13:S73,S73)-1+MAX(N:N,Q:Q),"")</f>
        <v/>
      </c>
      <c r="U73" s="6" t="str">
        <f>IF(AND(C73="Abierto",D73="Baja"),A73,"")</f>
        <v/>
      </c>
      <c r="V73" s="6" t="str">
        <f ca="1">IF(AND(C73="Abierto",D73="Baja"),TODAY()-E73,"")</f>
        <v/>
      </c>
      <c r="W73" s="6" t="str">
        <f>IF(AND(C73="Abierto",D73="Baja"),RANK(V73,$V$13:$V$809,0)+COUNTIF($V$13:V73,V73)-1+MAX(N:N,Q:Q,T:T),"")</f>
        <v/>
      </c>
      <c r="X73" s="8" t="str">
        <f>IF(OR(C73="Resuelto",C73=""),"",SUM(N73,Q73,T73,W73))</f>
        <v/>
      </c>
      <c r="Y73" s="8" t="str">
        <f>IF(OR(C73="Resuelto",C73=""),"",SUM(M73,P73,S73,V73))</f>
        <v/>
      </c>
      <c r="Z73" s="8" t="str">
        <f>IF(OR(C73="Resuelto",C73=""),"",SUM(L73,O73,R73,U73))</f>
        <v/>
      </c>
      <c r="AA73" s="8">
        <v>231</v>
      </c>
      <c r="AB73" s="8" t="str">
        <f t="shared" ca="1" si="6"/>
        <v/>
      </c>
      <c r="AC73" s="9" t="str">
        <f t="shared" ca="1" si="7"/>
        <v/>
      </c>
      <c r="AD73" s="12"/>
      <c r="AE73" s="12"/>
      <c r="AF73" s="12"/>
      <c r="AG73" s="12"/>
      <c r="AH73" s="11" t="str">
        <f>IF(AI73="","",MAX($AH$5:AH72)+1)</f>
        <v/>
      </c>
      <c r="AI73" s="12" t="str">
        <f>IF(G72="","",IF(COUNTIF($AI$11:AI72,G72)=0,G72,""))</f>
        <v/>
      </c>
      <c r="AJ73" s="12" t="str">
        <f t="shared" si="8"/>
        <v/>
      </c>
      <c r="AK73" s="65" t="s">
        <v>41</v>
      </c>
      <c r="AL73" s="15" t="s">
        <v>36</v>
      </c>
      <c r="AM73" s="15" t="s">
        <v>53</v>
      </c>
      <c r="AN73" s="12" t="s">
        <v>49</v>
      </c>
    </row>
    <row r="74" spans="1:40" ht="25.5" hidden="1" customHeight="1" x14ac:dyDescent="0.25">
      <c r="A74" s="60">
        <f t="shared" si="4"/>
        <v>62</v>
      </c>
      <c r="B74" s="15" t="s">
        <v>143</v>
      </c>
      <c r="C74" s="53" t="s">
        <v>142</v>
      </c>
      <c r="D74" s="17" t="s">
        <v>5</v>
      </c>
      <c r="E74" s="52">
        <v>44014</v>
      </c>
      <c r="F74" s="62" t="s">
        <v>105</v>
      </c>
      <c r="G74" s="17"/>
      <c r="H74" s="52">
        <v>44014</v>
      </c>
      <c r="I74" s="16">
        <f t="shared" si="5"/>
        <v>0</v>
      </c>
      <c r="J74" s="28" t="s">
        <v>57</v>
      </c>
      <c r="K74" s="27"/>
      <c r="L74" s="6" t="str">
        <f>IF(AND(C74="Abierto",D74="Urgente"),A74,"")</f>
        <v/>
      </c>
      <c r="M74" s="6" t="str">
        <f ca="1">IF(AND(C74="Abierto",D74="Urgente"),TODAY()-E74,"")</f>
        <v/>
      </c>
      <c r="N74" s="6" t="str">
        <f>IF(AND(C74="Abierto",D74="Urgente"),RANK(M74,$M$13:$M$809,0)+COUNTIF($M$13:M74,M74)-1,"")</f>
        <v/>
      </c>
      <c r="O74" s="6" t="str">
        <f>IF(AND(C74="Abierto",D74="Alta"),A74,"")</f>
        <v/>
      </c>
      <c r="P74" s="6" t="str">
        <f ca="1">IF(AND(C74="Abierto",D74="Alta"),TODAY()-E74,"")</f>
        <v/>
      </c>
      <c r="Q74" s="6" t="str">
        <f>IF(AND(C74="Abierto",D74="Alta"),RANK(P74,$P$13:$P$809,0)+COUNTIF($P$13:P74,P74)-1+MAX(N:N),"")</f>
        <v/>
      </c>
      <c r="R74" s="6" t="str">
        <f>IF(AND(C74="Abierto",D74="Media"),A74,"")</f>
        <v/>
      </c>
      <c r="S74" s="6" t="str">
        <f ca="1">IF(AND(C74="Abierto",D74="Media"),TODAY()-E74,"")</f>
        <v/>
      </c>
      <c r="T74" s="6" t="str">
        <f>IF(AND(C74="Abierto",D74="Media"),RANK(S74,$S$13:$S$809,0)+COUNTIF($S$13:S74,S74)-1+MAX(N:N,Q:Q),"")</f>
        <v/>
      </c>
      <c r="U74" s="6" t="str">
        <f>IF(AND(C74="Abierto",D74="Baja"),A74,"")</f>
        <v/>
      </c>
      <c r="V74" s="6" t="str">
        <f ca="1">IF(AND(C74="Abierto",D74="Baja"),TODAY()-E74,"")</f>
        <v/>
      </c>
      <c r="W74" s="6" t="str">
        <f>IF(AND(C74="Abierto",D74="Baja"),RANK(V74,$V$13:$V$809,0)+COUNTIF($V$13:V74,V74)-1+MAX(N:N,Q:Q,T:T),"")</f>
        <v/>
      </c>
      <c r="X74" s="8" t="str">
        <f>IF(OR(C74="Resuelto",C74=""),"",SUM(N74,Q74,T74,W74))</f>
        <v/>
      </c>
      <c r="Y74" s="8" t="str">
        <f>IF(OR(C74="Resuelto",C74=""),"",SUM(M74,P74,S74,V74))</f>
        <v/>
      </c>
      <c r="Z74" s="8" t="str">
        <f>IF(OR(C74="Resuelto",C74=""),"",SUM(L74,O74,R74,U74))</f>
        <v/>
      </c>
      <c r="AA74" s="8">
        <v>232</v>
      </c>
      <c r="AB74" s="8" t="str">
        <f t="shared" ca="1" si="6"/>
        <v/>
      </c>
      <c r="AC74" s="9" t="str">
        <f t="shared" ca="1" si="7"/>
        <v/>
      </c>
      <c r="AD74" s="12"/>
      <c r="AE74" s="12"/>
      <c r="AF74" s="12"/>
      <c r="AG74" s="12"/>
      <c r="AH74" s="11" t="str">
        <f>IF(AI74="","",MAX($AH$5:AH73)+1)</f>
        <v/>
      </c>
      <c r="AI74" s="12" t="str">
        <f>IF(G73="","",IF(COUNTIF($AI$11:AI73,G73)=0,G73,""))</f>
        <v/>
      </c>
      <c r="AJ74" s="12" t="str">
        <f t="shared" si="8"/>
        <v/>
      </c>
      <c r="AK74" s="65" t="s">
        <v>44</v>
      </c>
      <c r="AL74" s="15" t="s">
        <v>35</v>
      </c>
      <c r="AM74" s="15" t="s">
        <v>52</v>
      </c>
      <c r="AN74" s="12" t="s">
        <v>49</v>
      </c>
    </row>
    <row r="75" spans="1:40" ht="25.5" hidden="1" customHeight="1" x14ac:dyDescent="0.25">
      <c r="A75" s="60">
        <f t="shared" si="4"/>
        <v>63</v>
      </c>
      <c r="B75" s="15" t="s">
        <v>143</v>
      </c>
      <c r="C75" s="53" t="s">
        <v>142</v>
      </c>
      <c r="D75" s="17" t="s">
        <v>5</v>
      </c>
      <c r="E75" s="52">
        <v>44014</v>
      </c>
      <c r="F75" s="62" t="s">
        <v>105</v>
      </c>
      <c r="G75" s="17"/>
      <c r="H75" s="52">
        <v>44014</v>
      </c>
      <c r="I75" s="16">
        <f t="shared" si="5"/>
        <v>0</v>
      </c>
      <c r="J75" s="28" t="s">
        <v>57</v>
      </c>
      <c r="K75" s="27"/>
      <c r="L75" s="6" t="str">
        <f>IF(AND(C75="Abierto",D75="Urgente"),A75,"")</f>
        <v/>
      </c>
      <c r="M75" s="6" t="str">
        <f ca="1">IF(AND(C75="Abierto",D75="Urgente"),TODAY()-E75,"")</f>
        <v/>
      </c>
      <c r="N75" s="6" t="str">
        <f>IF(AND(C75="Abierto",D75="Urgente"),RANK(M75,$M$13:$M$809,0)+COUNTIF($M$13:M75,M75)-1,"")</f>
        <v/>
      </c>
      <c r="O75" s="6" t="str">
        <f>IF(AND(C75="Abierto",D75="Alta"),A75,"")</f>
        <v/>
      </c>
      <c r="P75" s="6" t="str">
        <f ca="1">IF(AND(C75="Abierto",D75="Alta"),TODAY()-E75,"")</f>
        <v/>
      </c>
      <c r="Q75" s="6" t="str">
        <f>IF(AND(C75="Abierto",D75="Alta"),RANK(P75,$P$13:$P$809,0)+COUNTIF($P$13:P75,P75)-1+MAX(N:N),"")</f>
        <v/>
      </c>
      <c r="R75" s="6" t="str">
        <f>IF(AND(C75="Abierto",D75="Media"),A75,"")</f>
        <v/>
      </c>
      <c r="S75" s="6" t="str">
        <f ca="1">IF(AND(C75="Abierto",D75="Media"),TODAY()-E75,"")</f>
        <v/>
      </c>
      <c r="T75" s="6" t="str">
        <f>IF(AND(C75="Abierto",D75="Media"),RANK(S75,$S$13:$S$809,0)+COUNTIF($S$13:S75,S75)-1+MAX(N:N,Q:Q),"")</f>
        <v/>
      </c>
      <c r="U75" s="6" t="str">
        <f>IF(AND(C75="Abierto",D75="Baja"),A75,"")</f>
        <v/>
      </c>
      <c r="V75" s="6" t="str">
        <f ca="1">IF(AND(C75="Abierto",D75="Baja"),TODAY()-E75,"")</f>
        <v/>
      </c>
      <c r="W75" s="6" t="str">
        <f>IF(AND(C75="Abierto",D75="Baja"),RANK(V75,$V$13:$V$809,0)+COUNTIF($V$13:V75,V75)-1+MAX(N:N,Q:Q,T:T),"")</f>
        <v/>
      </c>
      <c r="X75" s="8" t="str">
        <f>IF(OR(C75="Resuelto",C75=""),"",SUM(N75,Q75,T75,W75))</f>
        <v/>
      </c>
      <c r="Y75" s="8" t="str">
        <f>IF(OR(C75="Resuelto",C75=""),"",SUM(M75,P75,S75,V75))</f>
        <v/>
      </c>
      <c r="Z75" s="8" t="str">
        <f>IF(OR(C75="Resuelto",C75=""),"",SUM(L75,O75,R75,U75))</f>
        <v/>
      </c>
      <c r="AA75" s="8">
        <v>233</v>
      </c>
      <c r="AB75" s="8" t="str">
        <f t="shared" ca="1" si="6"/>
        <v/>
      </c>
      <c r="AC75" s="9" t="str">
        <f t="shared" ca="1" si="7"/>
        <v/>
      </c>
      <c r="AD75" s="12"/>
      <c r="AE75" s="12"/>
      <c r="AF75" s="12"/>
      <c r="AG75" s="12"/>
      <c r="AH75" s="11" t="str">
        <f>IF(AI75="","",MAX($AH$5:AH74)+1)</f>
        <v/>
      </c>
      <c r="AI75" s="12" t="str">
        <f>IF(G74="","",IF(COUNTIF($AI$11:AI74,G74)=0,G74,""))</f>
        <v/>
      </c>
      <c r="AJ75" s="12" t="str">
        <f t="shared" si="8"/>
        <v/>
      </c>
      <c r="AK75" s="65" t="s">
        <v>44</v>
      </c>
      <c r="AL75" s="15" t="s">
        <v>35</v>
      </c>
      <c r="AM75" s="12" t="s">
        <v>52</v>
      </c>
      <c r="AN75" s="12" t="s">
        <v>49</v>
      </c>
    </row>
    <row r="76" spans="1:40" ht="25.5" hidden="1" customHeight="1" x14ac:dyDescent="0.25">
      <c r="A76" s="60">
        <f t="shared" si="4"/>
        <v>64</v>
      </c>
      <c r="B76" s="15" t="s">
        <v>143</v>
      </c>
      <c r="C76" s="53" t="s">
        <v>142</v>
      </c>
      <c r="D76" s="17" t="s">
        <v>5</v>
      </c>
      <c r="E76" s="52">
        <v>44014</v>
      </c>
      <c r="F76" s="62" t="s">
        <v>105</v>
      </c>
      <c r="G76" s="17"/>
      <c r="H76" s="52">
        <v>44014</v>
      </c>
      <c r="I76" s="16">
        <f t="shared" si="5"/>
        <v>0</v>
      </c>
      <c r="J76" s="28" t="s">
        <v>57</v>
      </c>
      <c r="K76" s="27"/>
      <c r="L76" s="6" t="str">
        <f>IF(AND(C76="Abierto",D76="Urgente"),A76,"")</f>
        <v/>
      </c>
      <c r="M76" s="6" t="str">
        <f ca="1">IF(AND(C76="Abierto",D76="Urgente"),TODAY()-E76,"")</f>
        <v/>
      </c>
      <c r="N76" s="6" t="str">
        <f>IF(AND(C76="Abierto",D76="Urgente"),RANK(M76,$M$13:$M$809,0)+COUNTIF($M$13:M76,M76)-1,"")</f>
        <v/>
      </c>
      <c r="O76" s="6" t="str">
        <f>IF(AND(C76="Abierto",D76="Alta"),A76,"")</f>
        <v/>
      </c>
      <c r="P76" s="6" t="str">
        <f ca="1">IF(AND(C76="Abierto",D76="Alta"),TODAY()-E76,"")</f>
        <v/>
      </c>
      <c r="Q76" s="6" t="str">
        <f>IF(AND(C76="Abierto",D76="Alta"),RANK(P76,$P$13:$P$809,0)+COUNTIF($P$13:P76,P76)-1+MAX(N:N),"")</f>
        <v/>
      </c>
      <c r="R76" s="6" t="str">
        <f>IF(AND(C76="Abierto",D76="Media"),A76,"")</f>
        <v/>
      </c>
      <c r="S76" s="6" t="str">
        <f ca="1">IF(AND(C76="Abierto",D76="Media"),TODAY()-E76,"")</f>
        <v/>
      </c>
      <c r="T76" s="6" t="str">
        <f>IF(AND(C76="Abierto",D76="Media"),RANK(S76,$S$13:$S$809,0)+COUNTIF($S$13:S76,S76)-1+MAX(N:N,Q:Q),"")</f>
        <v/>
      </c>
      <c r="U76" s="6" t="str">
        <f>IF(AND(C76="Abierto",D76="Baja"),A76,"")</f>
        <v/>
      </c>
      <c r="V76" s="6" t="str">
        <f ca="1">IF(AND(C76="Abierto",D76="Baja"),TODAY()-E76,"")</f>
        <v/>
      </c>
      <c r="W76" s="6" t="str">
        <f>IF(AND(C76="Abierto",D76="Baja"),RANK(V76,$V$13:$V$809,0)+COUNTIF($V$13:V76,V76)-1+MAX(N:N,Q:Q,T:T),"")</f>
        <v/>
      </c>
      <c r="X76" s="8" t="str">
        <f>IF(OR(C76="Resuelto",C76=""),"",SUM(N76,Q76,T76,W76))</f>
        <v/>
      </c>
      <c r="Y76" s="8" t="str">
        <f>IF(OR(C76="Resuelto",C76=""),"",SUM(M76,P76,S76,V76))</f>
        <v/>
      </c>
      <c r="Z76" s="8" t="str">
        <f>IF(OR(C76="Resuelto",C76=""),"",SUM(L76,O76,R76,U76))</f>
        <v/>
      </c>
      <c r="AA76" s="8">
        <v>234</v>
      </c>
      <c r="AB76" s="8" t="str">
        <f t="shared" ca="1" si="6"/>
        <v/>
      </c>
      <c r="AC76" s="9" t="str">
        <f t="shared" ca="1" si="7"/>
        <v/>
      </c>
      <c r="AD76" s="12"/>
      <c r="AE76" s="12"/>
      <c r="AF76" s="12"/>
      <c r="AG76" s="12"/>
      <c r="AH76" s="11" t="str">
        <f>IF(AI76="","",MAX($AH$5:AH75)+1)</f>
        <v/>
      </c>
      <c r="AI76" s="12" t="str">
        <f>IF(G75="","",IF(COUNTIF($AI$11:AI75,G75)=0,G75,""))</f>
        <v/>
      </c>
      <c r="AJ76" s="12" t="str">
        <f t="shared" si="8"/>
        <v/>
      </c>
      <c r="AK76" s="65" t="s">
        <v>44</v>
      </c>
      <c r="AL76" s="15" t="s">
        <v>35</v>
      </c>
      <c r="AM76" s="12" t="s">
        <v>52</v>
      </c>
      <c r="AN76" s="15" t="s">
        <v>49</v>
      </c>
    </row>
    <row r="77" spans="1:40" ht="25.5" hidden="1" customHeight="1" x14ac:dyDescent="0.25">
      <c r="A77" s="60">
        <f t="shared" si="4"/>
        <v>65</v>
      </c>
      <c r="B77" s="15" t="s">
        <v>143</v>
      </c>
      <c r="C77" s="53" t="s">
        <v>142</v>
      </c>
      <c r="D77" s="17" t="s">
        <v>5</v>
      </c>
      <c r="E77" s="52">
        <v>44014</v>
      </c>
      <c r="F77" s="62" t="s">
        <v>105</v>
      </c>
      <c r="G77" s="17"/>
      <c r="H77" s="52">
        <v>44014</v>
      </c>
      <c r="I77" s="16">
        <f t="shared" ref="I77:I108" si="9">IF(OR(E77=0,H77=0),"",H77-E77)</f>
        <v>0</v>
      </c>
      <c r="J77" s="28" t="s">
        <v>57</v>
      </c>
      <c r="K77" s="27"/>
      <c r="L77" s="6" t="str">
        <f>IF(AND(C77="Abierto",D77="Urgente"),A77,"")</f>
        <v/>
      </c>
      <c r="M77" s="6" t="str">
        <f ca="1">IF(AND(C77="Abierto",D77="Urgente"),TODAY()-E77,"")</f>
        <v/>
      </c>
      <c r="N77" s="6" t="str">
        <f>IF(AND(C77="Abierto",D77="Urgente"),RANK(M77,$M$13:$M$809,0)+COUNTIF($M$13:M77,M77)-1,"")</f>
        <v/>
      </c>
      <c r="O77" s="6" t="str">
        <f>IF(AND(C77="Abierto",D77="Alta"),A77,"")</f>
        <v/>
      </c>
      <c r="P77" s="6" t="str">
        <f ca="1">IF(AND(C77="Abierto",D77="Alta"),TODAY()-E77,"")</f>
        <v/>
      </c>
      <c r="Q77" s="6" t="str">
        <f>IF(AND(C77="Abierto",D77="Alta"),RANK(P77,$P$13:$P$809,0)+COUNTIF($P$13:P77,P77)-1+MAX(N:N),"")</f>
        <v/>
      </c>
      <c r="R77" s="6" t="str">
        <f>IF(AND(C77="Abierto",D77="Media"),A77,"")</f>
        <v/>
      </c>
      <c r="S77" s="6" t="str">
        <f ca="1">IF(AND(C77="Abierto",D77="Media"),TODAY()-E77,"")</f>
        <v/>
      </c>
      <c r="T77" s="6" t="str">
        <f>IF(AND(C77="Abierto",D77="Media"),RANK(S77,$S$13:$S$809,0)+COUNTIF($S$13:S77,S77)-1+MAX(N:N,Q:Q),"")</f>
        <v/>
      </c>
      <c r="U77" s="6" t="str">
        <f>IF(AND(C77="Abierto",D77="Baja"),A77,"")</f>
        <v/>
      </c>
      <c r="V77" s="6" t="str">
        <f ca="1">IF(AND(C77="Abierto",D77="Baja"),TODAY()-E77,"")</f>
        <v/>
      </c>
      <c r="W77" s="6" t="str">
        <f>IF(AND(C77="Abierto",D77="Baja"),RANK(V77,$V$13:$V$809,0)+COUNTIF($V$13:V77,V77)-1+MAX(N:N,Q:Q,T:T),"")</f>
        <v/>
      </c>
      <c r="X77" s="8" t="str">
        <f>IF(OR(C77="Resuelto",C77=""),"",SUM(N77,Q77,T77,W77))</f>
        <v/>
      </c>
      <c r="Y77" s="8" t="str">
        <f>IF(OR(C77="Resuelto",C77=""),"",SUM(M77,P77,S77,V77))</f>
        <v/>
      </c>
      <c r="Z77" s="8" t="str">
        <f>IF(OR(C77="Resuelto",C77=""),"",SUM(L77,O77,R77,U77))</f>
        <v/>
      </c>
      <c r="AA77" s="8">
        <v>235</v>
      </c>
      <c r="AB77" s="8" t="str">
        <f t="shared" ref="AB77:AB108" ca="1" si="10">IF(ISNA(VLOOKUP(AA77,$X$13:$Z$807,3,FALSE))=TRUE,"",VLOOKUP(AA77,$X$13:$Z$807,3,FALSE))</f>
        <v/>
      </c>
      <c r="AC77" s="9" t="str">
        <f t="shared" ref="AC77:AC108" ca="1" si="11">IF(ISNA(VLOOKUP(AA77,$X$13:$Z$807,2,FALSE))=TRUE,"",VLOOKUP(AA77,$X$13:$Z$807,2,FALSE))</f>
        <v/>
      </c>
      <c r="AD77" s="12"/>
      <c r="AE77" s="12"/>
      <c r="AF77" s="12"/>
      <c r="AG77" s="12"/>
      <c r="AH77" s="11" t="str">
        <f>IF(AI77="","",MAX($AH$5:AH76)+1)</f>
        <v/>
      </c>
      <c r="AI77" s="12" t="str">
        <f>IF(G76="","",IF(COUNTIF($AI$11:AI76,G76)=0,G76,""))</f>
        <v/>
      </c>
      <c r="AJ77" s="12" t="str">
        <f t="shared" ref="AJ77:AJ108" si="12">IF(ISNA(VLOOKUP(AA77,$AH$13:$AI$807,2,FALSE))=TRUE,"",VLOOKUP(AA77,$AH$13:$AI$807,2,FALSE))</f>
        <v/>
      </c>
      <c r="AK77" s="65" t="s">
        <v>44</v>
      </c>
      <c r="AL77" s="15" t="s">
        <v>35</v>
      </c>
      <c r="AM77" s="12" t="s">
        <v>52</v>
      </c>
      <c r="AN77" s="12" t="s">
        <v>51</v>
      </c>
    </row>
    <row r="78" spans="1:40" ht="25.5" hidden="1" customHeight="1" x14ac:dyDescent="0.25">
      <c r="A78" s="60">
        <f t="shared" si="4"/>
        <v>66</v>
      </c>
      <c r="B78" s="15" t="s">
        <v>143</v>
      </c>
      <c r="C78" s="53" t="s">
        <v>142</v>
      </c>
      <c r="D78" s="17" t="s">
        <v>5</v>
      </c>
      <c r="E78" s="52">
        <v>44014</v>
      </c>
      <c r="F78" s="62" t="s">
        <v>105</v>
      </c>
      <c r="G78" s="17"/>
      <c r="H78" s="52">
        <v>44014</v>
      </c>
      <c r="I78" s="16">
        <f t="shared" si="9"/>
        <v>0</v>
      </c>
      <c r="J78" s="28" t="s">
        <v>57</v>
      </c>
      <c r="K78" s="27"/>
      <c r="L78" s="6" t="str">
        <f>IF(AND(C78="Abierto",D78="Urgente"),A78,"")</f>
        <v/>
      </c>
      <c r="M78" s="6" t="str">
        <f ca="1">IF(AND(C78="Abierto",D78="Urgente"),TODAY()-E78,"")</f>
        <v/>
      </c>
      <c r="N78" s="6" t="str">
        <f>IF(AND(C78="Abierto",D78="Urgente"),RANK(M78,$M$13:$M$809,0)+COUNTIF($M$13:M78,M78)-1,"")</f>
        <v/>
      </c>
      <c r="O78" s="6" t="str">
        <f>IF(AND(C78="Abierto",D78="Alta"),A78,"")</f>
        <v/>
      </c>
      <c r="P78" s="6" t="str">
        <f ca="1">IF(AND(C78="Abierto",D78="Alta"),TODAY()-E78,"")</f>
        <v/>
      </c>
      <c r="Q78" s="6" t="str">
        <f>IF(AND(C78="Abierto",D78="Alta"),RANK(P78,$P$13:$P$809,0)+COUNTIF($P$13:P78,P78)-1+MAX(N:N),"")</f>
        <v/>
      </c>
      <c r="R78" s="6" t="str">
        <f>IF(AND(C78="Abierto",D78="Media"),A78,"")</f>
        <v/>
      </c>
      <c r="S78" s="6" t="str">
        <f ca="1">IF(AND(C78="Abierto",D78="Media"),TODAY()-E78,"")</f>
        <v/>
      </c>
      <c r="T78" s="6" t="str">
        <f>IF(AND(C78="Abierto",D78="Media"),RANK(S78,$S$13:$S$809,0)+COUNTIF($S$13:S78,S78)-1+MAX(N:N,Q:Q),"")</f>
        <v/>
      </c>
      <c r="U78" s="6" t="str">
        <f>IF(AND(C78="Abierto",D78="Baja"),A78,"")</f>
        <v/>
      </c>
      <c r="V78" s="6" t="str">
        <f ca="1">IF(AND(C78="Abierto",D78="Baja"),TODAY()-E78,"")</f>
        <v/>
      </c>
      <c r="W78" s="6" t="str">
        <f>IF(AND(C78="Abierto",D78="Baja"),RANK(V78,$V$13:$V$809,0)+COUNTIF($V$13:V78,V78)-1+MAX(N:N,Q:Q,T:T),"")</f>
        <v/>
      </c>
      <c r="X78" s="8" t="str">
        <f>IF(OR(C78="Resuelto",C78=""),"",SUM(N78,Q78,T78,W78))</f>
        <v/>
      </c>
      <c r="Y78" s="8" t="str">
        <f>IF(OR(C78="Resuelto",C78=""),"",SUM(M78,P78,S78,V78))</f>
        <v/>
      </c>
      <c r="Z78" s="8" t="str">
        <f>IF(OR(C78="Resuelto",C78=""),"",SUM(L78,O78,R78,U78))</f>
        <v/>
      </c>
      <c r="AA78" s="8">
        <v>236</v>
      </c>
      <c r="AB78" s="8" t="str">
        <f t="shared" ca="1" si="10"/>
        <v/>
      </c>
      <c r="AC78" s="9" t="str">
        <f t="shared" ca="1" si="11"/>
        <v/>
      </c>
      <c r="AD78" s="12"/>
      <c r="AE78" s="12"/>
      <c r="AF78" s="12"/>
      <c r="AG78" s="12"/>
      <c r="AH78" s="11" t="str">
        <f>IF(AI78="","",MAX($AH$5:AH77)+1)</f>
        <v/>
      </c>
      <c r="AI78" s="12" t="str">
        <f>IF(G77="","",IF(COUNTIF($AI$11:AI77,G77)=0,G77,""))</f>
        <v/>
      </c>
      <c r="AJ78" s="12" t="str">
        <f t="shared" si="12"/>
        <v/>
      </c>
      <c r="AK78" s="65" t="s">
        <v>44</v>
      </c>
      <c r="AL78" s="15" t="s">
        <v>34</v>
      </c>
      <c r="AM78" s="12" t="s">
        <v>52</v>
      </c>
      <c r="AN78" s="12" t="s">
        <v>49</v>
      </c>
    </row>
    <row r="79" spans="1:40" ht="25.5" customHeight="1" x14ac:dyDescent="0.25">
      <c r="A79" s="60">
        <f t="shared" ref="A79:A142" si="13">A78+1</f>
        <v>67</v>
      </c>
      <c r="B79" s="15" t="s">
        <v>143</v>
      </c>
      <c r="C79" s="53" t="s">
        <v>8</v>
      </c>
      <c r="D79" s="17" t="s">
        <v>6</v>
      </c>
      <c r="E79" s="52">
        <v>44014</v>
      </c>
      <c r="F79" s="62" t="s">
        <v>87</v>
      </c>
      <c r="G79" s="17"/>
      <c r="H79" s="50"/>
      <c r="I79" s="16" t="str">
        <f t="shared" si="9"/>
        <v/>
      </c>
      <c r="J79" s="28" t="s">
        <v>56</v>
      </c>
      <c r="K79" s="27">
        <v>44035</v>
      </c>
      <c r="L79" s="6" t="str">
        <f>IF(AND(C79="Abierto",D79="Urgente"),A79,"")</f>
        <v/>
      </c>
      <c r="M79" s="6" t="str">
        <f ca="1">IF(AND(C79="Abierto",D79="Urgente"),TODAY()-E79,"")</f>
        <v/>
      </c>
      <c r="N79" s="6" t="str">
        <f>IF(AND(C79="Abierto",D79="Urgente"),RANK(M79,$M$13:$M$809,0)+COUNTIF($M$13:M79,M79)-1,"")</f>
        <v/>
      </c>
      <c r="O79" s="6" t="str">
        <f>IF(AND(C79="Abierto",D79="Alta"),A79,"")</f>
        <v/>
      </c>
      <c r="P79" s="6" t="str">
        <f ca="1">IF(AND(C79="Abierto",D79="Alta"),TODAY()-E79,"")</f>
        <v/>
      </c>
      <c r="Q79" s="6" t="str">
        <f>IF(AND(C79="Abierto",D79="Alta"),RANK(P79,$P$13:$P$809,0)+COUNTIF($P$13:P79,P79)-1+MAX(N:N),"")</f>
        <v/>
      </c>
      <c r="R79" s="6">
        <f>IF(AND(C79="Abierto",D79="Media"),A79,"")</f>
        <v>67</v>
      </c>
      <c r="S79" s="6">
        <f ca="1">IF(AND(C79="Abierto",D79="Media"),TODAY()-E79,"")</f>
        <v>260</v>
      </c>
      <c r="T79" s="6">
        <f ca="1">IF(AND(C79="Abierto",D79="Media"),RANK(S79,$S$13:$S$809,0)+COUNTIF($S$13:S79,S79)-1+MAX(N:N,Q:Q),"")</f>
        <v>9</v>
      </c>
      <c r="U79" s="6" t="str">
        <f>IF(AND(C79="Abierto",D79="Baja"),A79,"")</f>
        <v/>
      </c>
      <c r="V79" s="6" t="str">
        <f ca="1">IF(AND(C79="Abierto",D79="Baja"),TODAY()-E79,"")</f>
        <v/>
      </c>
      <c r="W79" s="6" t="str">
        <f>IF(AND(C79="Abierto",D79="Baja"),RANK(V79,$V$13:$V$809,0)+COUNTIF($V$13:V79,V79)-1+MAX(N:N,Q:Q,T:T),"")</f>
        <v/>
      </c>
      <c r="X79" s="8">
        <f ca="1">IF(OR(C79="Resuelto",C79=""),"",SUM(N79,Q79,T79,W79))</f>
        <v>9</v>
      </c>
      <c r="Y79" s="8">
        <f ca="1">IF(OR(C79="Resuelto",C79=""),"",SUM(M79,P79,S79,V79))</f>
        <v>260</v>
      </c>
      <c r="Z79" s="8">
        <f>IF(OR(C79="Resuelto",C79=""),"",SUM(L79,O79,R79,U79))</f>
        <v>67</v>
      </c>
      <c r="AA79" s="8">
        <v>237</v>
      </c>
      <c r="AB79" s="8" t="str">
        <f t="shared" ca="1" si="10"/>
        <v/>
      </c>
      <c r="AC79" s="9" t="str">
        <f t="shared" ca="1" si="11"/>
        <v/>
      </c>
      <c r="AD79" s="12"/>
      <c r="AE79" s="12"/>
      <c r="AF79" s="12"/>
      <c r="AG79" s="12"/>
      <c r="AH79" s="11" t="str">
        <f>IF(AI79="","",MAX($AH$5:AH78)+1)</f>
        <v/>
      </c>
      <c r="AI79" s="12" t="str">
        <f>IF(G78="","",IF(COUNTIF($AI$11:AI78,G78)=0,G78,""))</f>
        <v/>
      </c>
      <c r="AJ79" s="12" t="str">
        <f t="shared" si="12"/>
        <v/>
      </c>
      <c r="AK79" s="65" t="s">
        <v>39</v>
      </c>
      <c r="AL79" s="15" t="s">
        <v>34</v>
      </c>
      <c r="AM79" s="15" t="s">
        <v>53</v>
      </c>
      <c r="AN79" s="15" t="s">
        <v>51</v>
      </c>
    </row>
    <row r="80" spans="1:40" ht="25.5" hidden="1" customHeight="1" x14ac:dyDescent="0.25">
      <c r="A80" s="60">
        <f t="shared" si="13"/>
        <v>68</v>
      </c>
      <c r="B80" s="15" t="s">
        <v>143</v>
      </c>
      <c r="C80" s="53" t="s">
        <v>142</v>
      </c>
      <c r="D80" s="17" t="s">
        <v>5</v>
      </c>
      <c r="E80" s="52">
        <v>44015</v>
      </c>
      <c r="F80" s="62" t="s">
        <v>105</v>
      </c>
      <c r="G80" s="17"/>
      <c r="H80" s="52">
        <v>44015</v>
      </c>
      <c r="I80" s="16">
        <f t="shared" si="9"/>
        <v>0</v>
      </c>
      <c r="J80" s="28" t="s">
        <v>57</v>
      </c>
      <c r="K80" s="27"/>
      <c r="L80" s="6" t="str">
        <f>IF(AND(C80="Abierto",D80="Urgente"),A80,"")</f>
        <v/>
      </c>
      <c r="M80" s="6" t="str">
        <f ca="1">IF(AND(C80="Abierto",D80="Urgente"),TODAY()-E80,"")</f>
        <v/>
      </c>
      <c r="N80" s="6" t="str">
        <f>IF(AND(C80="Abierto",D80="Urgente"),RANK(M80,$M$13:$M$809,0)+COUNTIF($M$13:M80,M80)-1,"")</f>
        <v/>
      </c>
      <c r="O80" s="6" t="str">
        <f>IF(AND(C80="Abierto",D80="Alta"),A80,"")</f>
        <v/>
      </c>
      <c r="P80" s="6" t="str">
        <f ca="1">IF(AND(C80="Abierto",D80="Alta"),TODAY()-E80,"")</f>
        <v/>
      </c>
      <c r="Q80" s="6" t="str">
        <f>IF(AND(C80="Abierto",D80="Alta"),RANK(P80,$P$13:$P$809,0)+COUNTIF($P$13:P80,P80)-1+MAX(N:N),"")</f>
        <v/>
      </c>
      <c r="R80" s="6" t="str">
        <f>IF(AND(C80="Abierto",D80="Media"),A80,"")</f>
        <v/>
      </c>
      <c r="S80" s="6" t="str">
        <f ca="1">IF(AND(C80="Abierto",D80="Media"),TODAY()-E80,"")</f>
        <v/>
      </c>
      <c r="T80" s="6" t="str">
        <f>IF(AND(C80="Abierto",D80="Media"),RANK(S80,$S$13:$S$809,0)+COUNTIF($S$13:S80,S80)-1+MAX(N:N,Q:Q),"")</f>
        <v/>
      </c>
      <c r="U80" s="6" t="str">
        <f>IF(AND(C80="Abierto",D80="Baja"),A80,"")</f>
        <v/>
      </c>
      <c r="V80" s="6" t="str">
        <f ca="1">IF(AND(C80="Abierto",D80="Baja"),TODAY()-E80,"")</f>
        <v/>
      </c>
      <c r="W80" s="6" t="str">
        <f>IF(AND(C80="Abierto",D80="Baja"),RANK(V80,$V$13:$V$809,0)+COUNTIF($V$13:V80,V80)-1+MAX(N:N,Q:Q,T:T),"")</f>
        <v/>
      </c>
      <c r="X80" s="8" t="str">
        <f>IF(OR(C80="Resuelto",C80=""),"",SUM(N80,Q80,T80,W80))</f>
        <v/>
      </c>
      <c r="Y80" s="8" t="str">
        <f>IF(OR(C80="Resuelto",C80=""),"",SUM(M80,P80,S80,V80))</f>
        <v/>
      </c>
      <c r="Z80" s="8" t="str">
        <f>IF(OR(C80="Resuelto",C80=""),"",SUM(L80,O80,R80,U80))</f>
        <v/>
      </c>
      <c r="AA80" s="8">
        <v>238</v>
      </c>
      <c r="AB80" s="8" t="str">
        <f t="shared" ca="1" si="10"/>
        <v/>
      </c>
      <c r="AC80" s="9" t="str">
        <f t="shared" ca="1" si="11"/>
        <v/>
      </c>
      <c r="AD80" s="12"/>
      <c r="AE80" s="12"/>
      <c r="AF80" s="12"/>
      <c r="AG80" s="12"/>
      <c r="AH80" s="11" t="str">
        <f>IF(AI80="","",MAX($AH$5:AH79)+1)</f>
        <v/>
      </c>
      <c r="AI80" s="12" t="str">
        <f>IF(G79="","",IF(COUNTIF($AI$11:AI79,G79)=0,G79,""))</f>
        <v/>
      </c>
      <c r="AJ80" s="12" t="str">
        <f t="shared" si="12"/>
        <v/>
      </c>
      <c r="AK80" s="65" t="s">
        <v>44</v>
      </c>
      <c r="AL80" s="15" t="s">
        <v>32</v>
      </c>
      <c r="AM80" s="12" t="s">
        <v>52</v>
      </c>
      <c r="AN80" s="12" t="s">
        <v>49</v>
      </c>
    </row>
    <row r="81" spans="1:40" ht="25.5" hidden="1" customHeight="1" x14ac:dyDescent="0.25">
      <c r="A81" s="60">
        <f t="shared" si="13"/>
        <v>69</v>
      </c>
      <c r="B81" s="15" t="s">
        <v>143</v>
      </c>
      <c r="C81" s="53" t="s">
        <v>142</v>
      </c>
      <c r="D81" s="17" t="s">
        <v>5</v>
      </c>
      <c r="E81" s="52">
        <v>44015</v>
      </c>
      <c r="F81" s="62" t="s">
        <v>105</v>
      </c>
      <c r="G81" s="17"/>
      <c r="H81" s="52">
        <v>44015</v>
      </c>
      <c r="I81" s="16">
        <f t="shared" si="9"/>
        <v>0</v>
      </c>
      <c r="J81" s="28" t="s">
        <v>57</v>
      </c>
      <c r="K81" s="27"/>
      <c r="L81" s="6" t="str">
        <f>IF(AND(C81="Abierto",D81="Urgente"),A81,"")</f>
        <v/>
      </c>
      <c r="M81" s="6" t="str">
        <f ca="1">IF(AND(C81="Abierto",D81="Urgente"),TODAY()-E81,"")</f>
        <v/>
      </c>
      <c r="N81" s="6" t="str">
        <f>IF(AND(C81="Abierto",D81="Urgente"),RANK(M81,$M$13:$M$809,0)+COUNTIF($M$13:M81,M81)-1,"")</f>
        <v/>
      </c>
      <c r="O81" s="6" t="str">
        <f>IF(AND(C81="Abierto",D81="Alta"),A81,"")</f>
        <v/>
      </c>
      <c r="P81" s="6" t="str">
        <f ca="1">IF(AND(C81="Abierto",D81="Alta"),TODAY()-E81,"")</f>
        <v/>
      </c>
      <c r="Q81" s="6" t="str">
        <f>IF(AND(C81="Abierto",D81="Alta"),RANK(P81,$P$13:$P$809,0)+COUNTIF($P$13:P81,P81)-1+MAX(N:N),"")</f>
        <v/>
      </c>
      <c r="R81" s="6" t="str">
        <f>IF(AND(C81="Abierto",D81="Media"),A81,"")</f>
        <v/>
      </c>
      <c r="S81" s="6" t="str">
        <f ca="1">IF(AND(C81="Abierto",D81="Media"),TODAY()-E81,"")</f>
        <v/>
      </c>
      <c r="T81" s="6" t="str">
        <f>IF(AND(C81="Abierto",D81="Media"),RANK(S81,$S$13:$S$809,0)+COUNTIF($S$13:S81,S81)-1+MAX(N:N,Q:Q),"")</f>
        <v/>
      </c>
      <c r="U81" s="6" t="str">
        <f>IF(AND(C81="Abierto",D81="Baja"),A81,"")</f>
        <v/>
      </c>
      <c r="V81" s="6" t="str">
        <f ca="1">IF(AND(C81="Abierto",D81="Baja"),TODAY()-E81,"")</f>
        <v/>
      </c>
      <c r="W81" s="6" t="str">
        <f>IF(AND(C81="Abierto",D81="Baja"),RANK(V81,$V$13:$V$809,0)+COUNTIF($V$13:V81,V81)-1+MAX(N:N,Q:Q,T:T),"")</f>
        <v/>
      </c>
      <c r="X81" s="8" t="str">
        <f>IF(OR(C81="Resuelto",C81=""),"",SUM(N81,Q81,T81,W81))</f>
        <v/>
      </c>
      <c r="Y81" s="8" t="str">
        <f>IF(OR(C81="Resuelto",C81=""),"",SUM(M81,P81,S81,V81))</f>
        <v/>
      </c>
      <c r="Z81" s="8" t="str">
        <f>IF(OR(C81="Resuelto",C81=""),"",SUM(L81,O81,R81,U81))</f>
        <v/>
      </c>
      <c r="AA81" s="8">
        <v>239</v>
      </c>
      <c r="AB81" s="8" t="str">
        <f t="shared" ca="1" si="10"/>
        <v/>
      </c>
      <c r="AC81" s="9" t="str">
        <f t="shared" ca="1" si="11"/>
        <v/>
      </c>
      <c r="AD81" s="12"/>
      <c r="AE81" s="12"/>
      <c r="AF81" s="12"/>
      <c r="AG81" s="12"/>
      <c r="AH81" s="11" t="str">
        <f>IF(AI81="","",MAX($AH$5:AH80)+1)</f>
        <v/>
      </c>
      <c r="AI81" s="12" t="str">
        <f>IF(G80="","",IF(COUNTIF($AI$11:AI80,G80)=0,G80,""))</f>
        <v/>
      </c>
      <c r="AJ81" s="12" t="str">
        <f t="shared" si="12"/>
        <v/>
      </c>
      <c r="AK81" s="65" t="s">
        <v>44</v>
      </c>
      <c r="AL81" s="15" t="s">
        <v>34</v>
      </c>
      <c r="AM81" s="12" t="s">
        <v>52</v>
      </c>
      <c r="AN81" s="12" t="s">
        <v>49</v>
      </c>
    </row>
    <row r="82" spans="1:40" ht="25.5" customHeight="1" x14ac:dyDescent="0.25">
      <c r="A82" s="60">
        <f t="shared" si="13"/>
        <v>70</v>
      </c>
      <c r="B82" s="15" t="s">
        <v>143</v>
      </c>
      <c r="C82" s="53" t="s">
        <v>142</v>
      </c>
      <c r="D82" s="17" t="s">
        <v>6</v>
      </c>
      <c r="E82" s="52">
        <v>44015</v>
      </c>
      <c r="F82" s="62" t="s">
        <v>87</v>
      </c>
      <c r="G82" s="17"/>
      <c r="H82" s="27">
        <v>44029</v>
      </c>
      <c r="I82" s="16">
        <f t="shared" si="9"/>
        <v>14</v>
      </c>
      <c r="J82" s="28" t="s">
        <v>56</v>
      </c>
      <c r="K82" s="27">
        <v>44022</v>
      </c>
      <c r="L82" s="6" t="str">
        <f>IF(AND(C82="Abierto",D82="Urgente"),A82,"")</f>
        <v/>
      </c>
      <c r="M82" s="6" t="str">
        <f ca="1">IF(AND(C82="Abierto",D82="Urgente"),TODAY()-E82,"")</f>
        <v/>
      </c>
      <c r="N82" s="6" t="str">
        <f>IF(AND(C82="Abierto",D82="Urgente"),RANK(M82,$M$13:$M$809,0)+COUNTIF($M$13:M82,M82)-1,"")</f>
        <v/>
      </c>
      <c r="O82" s="6" t="str">
        <f>IF(AND(C82="Abierto",D82="Alta"),A82,"")</f>
        <v/>
      </c>
      <c r="P82" s="6" t="str">
        <f ca="1">IF(AND(C82="Abierto",D82="Alta"),TODAY()-E82,"")</f>
        <v/>
      </c>
      <c r="Q82" s="6" t="str">
        <f>IF(AND(C82="Abierto",D82="Alta"),RANK(P82,$P$13:$P$809,0)+COUNTIF($P$13:P82,P82)-1+MAX(N:N),"")</f>
        <v/>
      </c>
      <c r="R82" s="6" t="str">
        <f>IF(AND(C82="Abierto",D82="Media"),A82,"")</f>
        <v/>
      </c>
      <c r="S82" s="6" t="str">
        <f ca="1">IF(AND(C82="Abierto",D82="Media"),TODAY()-E82,"")</f>
        <v/>
      </c>
      <c r="T82" s="6" t="str">
        <f>IF(AND(C82="Abierto",D82="Media"),RANK(S82,$S$13:$S$809,0)+COUNTIF($S$13:S82,S82)-1+MAX(N:N,Q:Q),"")</f>
        <v/>
      </c>
      <c r="U82" s="6" t="str">
        <f>IF(AND(C82="Abierto",D82="Baja"),A82,"")</f>
        <v/>
      </c>
      <c r="V82" s="6" t="str">
        <f ca="1">IF(AND(C82="Abierto",D82="Baja"),TODAY()-E82,"")</f>
        <v/>
      </c>
      <c r="W82" s="6" t="str">
        <f>IF(AND(C82="Abierto",D82="Baja"),RANK(V82,$V$13:$V$809,0)+COUNTIF($V$13:V82,V82)-1+MAX(N:N,Q:Q,T:T),"")</f>
        <v/>
      </c>
      <c r="X82" s="8" t="str">
        <f>IF(OR(C82="Resuelto",C82=""),"",SUM(N82,Q82,T82,W82))</f>
        <v/>
      </c>
      <c r="Y82" s="8" t="str">
        <f>IF(OR(C82="Resuelto",C82=""),"",SUM(M82,P82,S82,V82))</f>
        <v/>
      </c>
      <c r="Z82" s="8" t="str">
        <f>IF(OR(C82="Resuelto",C82=""),"",SUM(L82,O82,R82,U82))</f>
        <v/>
      </c>
      <c r="AA82" s="8">
        <v>240</v>
      </c>
      <c r="AB82" s="8" t="str">
        <f t="shared" ca="1" si="10"/>
        <v/>
      </c>
      <c r="AC82" s="9" t="str">
        <f t="shared" ca="1" si="11"/>
        <v/>
      </c>
      <c r="AD82" s="12"/>
      <c r="AE82" s="12"/>
      <c r="AF82" s="12"/>
      <c r="AG82" s="12"/>
      <c r="AH82" s="11" t="str">
        <f>IF(AI82="","",MAX($AH$5:AH81)+1)</f>
        <v/>
      </c>
      <c r="AI82" s="12" t="str">
        <f>IF(G81="","",IF(COUNTIF($AI$11:AI81,G81)=0,G81,""))</f>
        <v/>
      </c>
      <c r="AJ82" s="12" t="str">
        <f t="shared" si="12"/>
        <v/>
      </c>
      <c r="AK82" s="65" t="s">
        <v>39</v>
      </c>
      <c r="AL82" s="15" t="s">
        <v>34</v>
      </c>
      <c r="AM82" s="15" t="s">
        <v>53</v>
      </c>
      <c r="AN82" s="12" t="s">
        <v>49</v>
      </c>
    </row>
    <row r="83" spans="1:40" ht="25.5" customHeight="1" x14ac:dyDescent="0.25">
      <c r="A83" s="60">
        <f t="shared" si="13"/>
        <v>71</v>
      </c>
      <c r="B83" s="15" t="s">
        <v>143</v>
      </c>
      <c r="C83" s="53" t="s">
        <v>8</v>
      </c>
      <c r="D83" s="17" t="s">
        <v>6</v>
      </c>
      <c r="E83" s="52">
        <v>44015</v>
      </c>
      <c r="F83" s="62" t="s">
        <v>87</v>
      </c>
      <c r="G83" s="17"/>
      <c r="H83" s="50"/>
      <c r="I83" s="16" t="str">
        <f t="shared" si="9"/>
        <v/>
      </c>
      <c r="J83" s="28" t="s">
        <v>56</v>
      </c>
      <c r="K83" s="27">
        <v>44035</v>
      </c>
      <c r="L83" s="6" t="str">
        <f>IF(AND(C83="Abierto",D83="Urgente"),A83,"")</f>
        <v/>
      </c>
      <c r="M83" s="6" t="str">
        <f ca="1">IF(AND(C83="Abierto",D83="Urgente"),TODAY()-E83,"")</f>
        <v/>
      </c>
      <c r="N83" s="6" t="str">
        <f>IF(AND(C83="Abierto",D83="Urgente"),RANK(M83,$M$13:$M$809,0)+COUNTIF($M$13:M83,M83)-1,"")</f>
        <v/>
      </c>
      <c r="O83" s="6" t="str">
        <f>IF(AND(C83="Abierto",D83="Alta"),A83,"")</f>
        <v/>
      </c>
      <c r="P83" s="6" t="str">
        <f ca="1">IF(AND(C83="Abierto",D83="Alta"),TODAY()-E83,"")</f>
        <v/>
      </c>
      <c r="Q83" s="6" t="str">
        <f>IF(AND(C83="Abierto",D83="Alta"),RANK(P83,$P$13:$P$809,0)+COUNTIF($P$13:P83,P83)-1+MAX(N:N),"")</f>
        <v/>
      </c>
      <c r="R83" s="6">
        <f>IF(AND(C83="Abierto",D83="Media"),A83,"")</f>
        <v>71</v>
      </c>
      <c r="S83" s="6">
        <f ca="1">IF(AND(C83="Abierto",D83="Media"),TODAY()-E83,"")</f>
        <v>259</v>
      </c>
      <c r="T83" s="6">
        <f ca="1">IF(AND(C83="Abierto",D83="Media"),RANK(S83,$S$13:$S$809,0)+COUNTIF($S$13:S83,S83)-1+MAX(N:N,Q:Q),"")</f>
        <v>10</v>
      </c>
      <c r="U83" s="6" t="str">
        <f>IF(AND(C83="Abierto",D83="Baja"),A83,"")</f>
        <v/>
      </c>
      <c r="V83" s="6" t="str">
        <f ca="1">IF(AND(C83="Abierto",D83="Baja"),TODAY()-E83,"")</f>
        <v/>
      </c>
      <c r="W83" s="6" t="str">
        <f>IF(AND(C83="Abierto",D83="Baja"),RANK(V83,$V$13:$V$809,0)+COUNTIF($V$13:V83,V83)-1+MAX(N:N,Q:Q,T:T),"")</f>
        <v/>
      </c>
      <c r="X83" s="8">
        <f ca="1">IF(OR(C83="Resuelto",C83=""),"",SUM(N83,Q83,T83,W83))</f>
        <v>10</v>
      </c>
      <c r="Y83" s="8">
        <f ca="1">IF(OR(C83="Resuelto",C83=""),"",SUM(M83,P83,S83,V83))</f>
        <v>259</v>
      </c>
      <c r="Z83" s="8">
        <f>IF(OR(C83="Resuelto",C83=""),"",SUM(L83,O83,R83,U83))</f>
        <v>71</v>
      </c>
      <c r="AA83" s="8">
        <v>241</v>
      </c>
      <c r="AB83" s="8" t="str">
        <f t="shared" ca="1" si="10"/>
        <v/>
      </c>
      <c r="AC83" s="9" t="str">
        <f t="shared" ca="1" si="11"/>
        <v/>
      </c>
      <c r="AD83" s="12"/>
      <c r="AE83" s="12"/>
      <c r="AF83" s="12"/>
      <c r="AG83" s="12"/>
      <c r="AH83" s="11" t="str">
        <f>IF(AI83="","",MAX($AH$5:AH82)+1)</f>
        <v/>
      </c>
      <c r="AI83" s="12" t="str">
        <f>IF(G82="","",IF(COUNTIF($AI$11:AI82,G82)=0,G82,""))</f>
        <v/>
      </c>
      <c r="AJ83" s="12" t="str">
        <f t="shared" si="12"/>
        <v/>
      </c>
      <c r="AK83" s="65" t="s">
        <v>39</v>
      </c>
      <c r="AL83" s="15" t="s">
        <v>34</v>
      </c>
      <c r="AM83" s="12" t="s">
        <v>52</v>
      </c>
      <c r="AN83" s="12" t="s">
        <v>49</v>
      </c>
    </row>
    <row r="84" spans="1:40" ht="25.5" hidden="1" customHeight="1" x14ac:dyDescent="0.25">
      <c r="A84" s="60">
        <f t="shared" si="13"/>
        <v>72</v>
      </c>
      <c r="B84" s="15" t="s">
        <v>143</v>
      </c>
      <c r="C84" s="53" t="s">
        <v>142</v>
      </c>
      <c r="D84" s="17" t="s">
        <v>5</v>
      </c>
      <c r="E84" s="52">
        <v>44015</v>
      </c>
      <c r="F84" s="62" t="s">
        <v>105</v>
      </c>
      <c r="G84" s="17"/>
      <c r="H84" s="52">
        <v>44015</v>
      </c>
      <c r="I84" s="16">
        <f t="shared" si="9"/>
        <v>0</v>
      </c>
      <c r="J84" s="28" t="s">
        <v>57</v>
      </c>
      <c r="K84" s="27"/>
      <c r="L84" s="6" t="str">
        <f>IF(AND(C84="Abierto",D84="Urgente"),A84,"")</f>
        <v/>
      </c>
      <c r="M84" s="6" t="str">
        <f ca="1">IF(AND(C84="Abierto",D84="Urgente"),TODAY()-E84,"")</f>
        <v/>
      </c>
      <c r="N84" s="6" t="str">
        <f>IF(AND(C84="Abierto",D84="Urgente"),RANK(M84,$M$13:$M$809,0)+COUNTIF($M$13:M84,M84)-1,"")</f>
        <v/>
      </c>
      <c r="O84" s="6" t="str">
        <f>IF(AND(C84="Abierto",D84="Alta"),A84,"")</f>
        <v/>
      </c>
      <c r="P84" s="6" t="str">
        <f ca="1">IF(AND(C84="Abierto",D84="Alta"),TODAY()-E84,"")</f>
        <v/>
      </c>
      <c r="Q84" s="6" t="str">
        <f>IF(AND(C84="Abierto",D84="Alta"),RANK(P84,$P$13:$P$809,0)+COUNTIF($P$13:P84,P84)-1+MAX(N:N),"")</f>
        <v/>
      </c>
      <c r="R84" s="6" t="str">
        <f>IF(AND(C84="Abierto",D84="Media"),A84,"")</f>
        <v/>
      </c>
      <c r="S84" s="6" t="str">
        <f ca="1">IF(AND(C84="Abierto",D84="Media"),TODAY()-E84,"")</f>
        <v/>
      </c>
      <c r="T84" s="6" t="str">
        <f>IF(AND(C84="Abierto",D84="Media"),RANK(S84,$S$13:$S$809,0)+COUNTIF($S$13:S84,S84)-1+MAX(N:N,Q:Q),"")</f>
        <v/>
      </c>
      <c r="U84" s="6" t="str">
        <f>IF(AND(C84="Abierto",D84="Baja"),A84,"")</f>
        <v/>
      </c>
      <c r="V84" s="6" t="str">
        <f ca="1">IF(AND(C84="Abierto",D84="Baja"),TODAY()-E84,"")</f>
        <v/>
      </c>
      <c r="W84" s="6" t="str">
        <f>IF(AND(C84="Abierto",D84="Baja"),RANK(V84,$V$13:$V$809,0)+COUNTIF($V$13:V84,V84)-1+MAX(N:N,Q:Q,T:T),"")</f>
        <v/>
      </c>
      <c r="X84" s="8" t="str">
        <f>IF(OR(C84="Resuelto",C84=""),"",SUM(N84,Q84,T84,W84))</f>
        <v/>
      </c>
      <c r="Y84" s="8" t="str">
        <f>IF(OR(C84="Resuelto",C84=""),"",SUM(M84,P84,S84,V84))</f>
        <v/>
      </c>
      <c r="Z84" s="8" t="str">
        <f>IF(OR(C84="Resuelto",C84=""),"",SUM(L84,O84,R84,U84))</f>
        <v/>
      </c>
      <c r="AA84" s="8">
        <v>242</v>
      </c>
      <c r="AB84" s="8" t="str">
        <f t="shared" ca="1" si="10"/>
        <v/>
      </c>
      <c r="AC84" s="9" t="str">
        <f t="shared" ca="1" si="11"/>
        <v/>
      </c>
      <c r="AD84" s="12"/>
      <c r="AE84" s="12"/>
      <c r="AF84" s="12"/>
      <c r="AG84" s="12"/>
      <c r="AH84" s="11" t="str">
        <f>IF(AI84="","",MAX($AH$5:AH83)+1)</f>
        <v/>
      </c>
      <c r="AI84" s="12" t="str">
        <f>IF(G83="","",IF(COUNTIF($AI$11:AI83,G83)=0,G83,""))</f>
        <v/>
      </c>
      <c r="AJ84" s="12" t="str">
        <f t="shared" si="12"/>
        <v/>
      </c>
      <c r="AK84" s="65" t="s">
        <v>44</v>
      </c>
      <c r="AL84" s="15" t="s">
        <v>32</v>
      </c>
      <c r="AM84" s="12" t="s">
        <v>52</v>
      </c>
      <c r="AN84" s="15" t="s">
        <v>51</v>
      </c>
    </row>
    <row r="85" spans="1:40" ht="25.5" hidden="1" customHeight="1" x14ac:dyDescent="0.25">
      <c r="A85" s="60">
        <f t="shared" si="13"/>
        <v>73</v>
      </c>
      <c r="B85" s="15" t="s">
        <v>143</v>
      </c>
      <c r="C85" s="53" t="s">
        <v>142</v>
      </c>
      <c r="D85" s="17" t="s">
        <v>5</v>
      </c>
      <c r="E85" s="52">
        <v>44015</v>
      </c>
      <c r="F85" s="62" t="s">
        <v>105</v>
      </c>
      <c r="G85" s="17"/>
      <c r="H85" s="52">
        <v>44015</v>
      </c>
      <c r="I85" s="16">
        <f t="shared" si="9"/>
        <v>0</v>
      </c>
      <c r="J85" s="28" t="s">
        <v>57</v>
      </c>
      <c r="K85" s="27"/>
      <c r="L85" s="6" t="str">
        <f>IF(AND(C85="Abierto",D85="Urgente"),A85,"")</f>
        <v/>
      </c>
      <c r="M85" s="6" t="str">
        <f ca="1">IF(AND(C85="Abierto",D85="Urgente"),TODAY()-E85,"")</f>
        <v/>
      </c>
      <c r="N85" s="6" t="str">
        <f>IF(AND(C85="Abierto",D85="Urgente"),RANK(M85,$M$13:$M$809,0)+COUNTIF($M$13:M85,M85)-1,"")</f>
        <v/>
      </c>
      <c r="O85" s="6" t="str">
        <f>IF(AND(C85="Abierto",D85="Alta"),A85,"")</f>
        <v/>
      </c>
      <c r="P85" s="6" t="str">
        <f ca="1">IF(AND(C85="Abierto",D85="Alta"),TODAY()-E85,"")</f>
        <v/>
      </c>
      <c r="Q85" s="6" t="str">
        <f>IF(AND(C85="Abierto",D85="Alta"),RANK(P85,$P$13:$P$809,0)+COUNTIF($P$13:P85,P85)-1+MAX(N:N),"")</f>
        <v/>
      </c>
      <c r="R85" s="6" t="str">
        <f>IF(AND(C85="Abierto",D85="Media"),A85,"")</f>
        <v/>
      </c>
      <c r="S85" s="6" t="str">
        <f ca="1">IF(AND(C85="Abierto",D85="Media"),TODAY()-E85,"")</f>
        <v/>
      </c>
      <c r="T85" s="6" t="str">
        <f>IF(AND(C85="Abierto",D85="Media"),RANK(S85,$S$13:$S$809,0)+COUNTIF($S$13:S85,S85)-1+MAX(N:N,Q:Q),"")</f>
        <v/>
      </c>
      <c r="U85" s="6" t="str">
        <f>IF(AND(C85="Abierto",D85="Baja"),A85,"")</f>
        <v/>
      </c>
      <c r="V85" s="6" t="str">
        <f ca="1">IF(AND(C85="Abierto",D85="Baja"),TODAY()-E85,"")</f>
        <v/>
      </c>
      <c r="W85" s="6" t="str">
        <f>IF(AND(C85="Abierto",D85="Baja"),RANK(V85,$V$13:$V$809,0)+COUNTIF($V$13:V85,V85)-1+MAX(N:N,Q:Q,T:T),"")</f>
        <v/>
      </c>
      <c r="X85" s="8" t="str">
        <f>IF(OR(C85="Resuelto",C85=""),"",SUM(N85,Q85,T85,W85))</f>
        <v/>
      </c>
      <c r="Y85" s="8" t="str">
        <f>IF(OR(C85="Resuelto",C85=""),"",SUM(M85,P85,S85,V85))</f>
        <v/>
      </c>
      <c r="Z85" s="8" t="str">
        <f>IF(OR(C85="Resuelto",C85=""),"",SUM(L85,O85,R85,U85))</f>
        <v/>
      </c>
      <c r="AA85" s="8">
        <v>243</v>
      </c>
      <c r="AB85" s="8" t="str">
        <f t="shared" ca="1" si="10"/>
        <v/>
      </c>
      <c r="AC85" s="9" t="str">
        <f t="shared" ca="1" si="11"/>
        <v/>
      </c>
      <c r="AD85" s="12"/>
      <c r="AE85" s="12"/>
      <c r="AF85" s="12"/>
      <c r="AG85" s="12"/>
      <c r="AH85" s="11" t="str">
        <f>IF(AI85="","",MAX($AH$5:AH84)+1)</f>
        <v/>
      </c>
      <c r="AI85" s="12" t="str">
        <f>IF(G84="","",IF(COUNTIF($AI$11:AI84,G84)=0,G84,""))</f>
        <v/>
      </c>
      <c r="AJ85" s="12" t="str">
        <f t="shared" si="12"/>
        <v/>
      </c>
      <c r="AK85" s="65" t="s">
        <v>44</v>
      </c>
      <c r="AL85" s="12" t="s">
        <v>34</v>
      </c>
      <c r="AM85" s="12" t="s">
        <v>53</v>
      </c>
      <c r="AN85" s="15" t="s">
        <v>50</v>
      </c>
    </row>
    <row r="86" spans="1:40" ht="25.5" hidden="1" customHeight="1" x14ac:dyDescent="0.25">
      <c r="A86" s="60">
        <f t="shared" si="13"/>
        <v>74</v>
      </c>
      <c r="B86" s="15" t="s">
        <v>143</v>
      </c>
      <c r="C86" s="53" t="s">
        <v>142</v>
      </c>
      <c r="D86" s="17" t="s">
        <v>5</v>
      </c>
      <c r="E86" s="52">
        <v>44015</v>
      </c>
      <c r="F86" s="62" t="s">
        <v>105</v>
      </c>
      <c r="G86" s="17"/>
      <c r="H86" s="52">
        <v>44015</v>
      </c>
      <c r="I86" s="16">
        <f t="shared" si="9"/>
        <v>0</v>
      </c>
      <c r="J86" s="28" t="s">
        <v>57</v>
      </c>
      <c r="K86" s="27"/>
      <c r="L86" s="6" t="str">
        <f>IF(AND(C86="Abierto",D86="Urgente"),A86,"")</f>
        <v/>
      </c>
      <c r="M86" s="6" t="str">
        <f ca="1">IF(AND(C86="Abierto",D86="Urgente"),TODAY()-E86,"")</f>
        <v/>
      </c>
      <c r="N86" s="6" t="str">
        <f>IF(AND(C86="Abierto",D86="Urgente"),RANK(M86,$M$13:$M$809,0)+COUNTIF($M$13:M86,M86)-1,"")</f>
        <v/>
      </c>
      <c r="O86" s="6" t="str">
        <f>IF(AND(C86="Abierto",D86="Alta"),A86,"")</f>
        <v/>
      </c>
      <c r="P86" s="6" t="str">
        <f ca="1">IF(AND(C86="Abierto",D86="Alta"),TODAY()-E86,"")</f>
        <v/>
      </c>
      <c r="Q86" s="6" t="str">
        <f>IF(AND(C86="Abierto",D86="Alta"),RANK(P86,$P$13:$P$809,0)+COUNTIF($P$13:P86,P86)-1+MAX(N:N),"")</f>
        <v/>
      </c>
      <c r="R86" s="6" t="str">
        <f>IF(AND(C86="Abierto",D86="Media"),A86,"")</f>
        <v/>
      </c>
      <c r="S86" s="6" t="str">
        <f ca="1">IF(AND(C86="Abierto",D86="Media"),TODAY()-E86,"")</f>
        <v/>
      </c>
      <c r="T86" s="6" t="str">
        <f>IF(AND(C86="Abierto",D86="Media"),RANK(S86,$S$13:$S$809,0)+COUNTIF($S$13:S86,S86)-1+MAX(N:N,Q:Q),"")</f>
        <v/>
      </c>
      <c r="U86" s="6" t="str">
        <f>IF(AND(C86="Abierto",D86="Baja"),A86,"")</f>
        <v/>
      </c>
      <c r="V86" s="6" t="str">
        <f ca="1">IF(AND(C86="Abierto",D86="Baja"),TODAY()-E86,"")</f>
        <v/>
      </c>
      <c r="W86" s="6" t="str">
        <f>IF(AND(C86="Abierto",D86="Baja"),RANK(V86,$V$13:$V$809,0)+COUNTIF($V$13:V86,V86)-1+MAX(N:N,Q:Q,T:T),"")</f>
        <v/>
      </c>
      <c r="X86" s="8" t="str">
        <f>IF(OR(C86="Resuelto",C86=""),"",SUM(N86,Q86,T86,W86))</f>
        <v/>
      </c>
      <c r="Y86" s="8" t="str">
        <f>IF(OR(C86="Resuelto",C86=""),"",SUM(M86,P86,S86,V86))</f>
        <v/>
      </c>
      <c r="Z86" s="8" t="str">
        <f>IF(OR(C86="Resuelto",C86=""),"",SUM(L86,O86,R86,U86))</f>
        <v/>
      </c>
      <c r="AA86" s="8">
        <v>244</v>
      </c>
      <c r="AB86" s="8" t="str">
        <f t="shared" ca="1" si="10"/>
        <v/>
      </c>
      <c r="AC86" s="9" t="str">
        <f t="shared" ca="1" si="11"/>
        <v/>
      </c>
      <c r="AD86" s="12"/>
      <c r="AE86" s="12"/>
      <c r="AF86" s="12"/>
      <c r="AG86" s="12"/>
      <c r="AH86" s="11" t="str">
        <f>IF(AI86="","",MAX($AH$5:AH85)+1)</f>
        <v/>
      </c>
      <c r="AI86" s="12" t="str">
        <f>IF(G85="","",IF(COUNTIF($AI$11:AI85,G85)=0,G85,""))</f>
        <v/>
      </c>
      <c r="AJ86" s="12" t="str">
        <f t="shared" si="12"/>
        <v/>
      </c>
      <c r="AK86" s="65" t="s">
        <v>44</v>
      </c>
      <c r="AL86" s="15" t="s">
        <v>34</v>
      </c>
      <c r="AM86" s="12" t="s">
        <v>52</v>
      </c>
      <c r="AN86" s="15" t="s">
        <v>51</v>
      </c>
    </row>
    <row r="87" spans="1:40" ht="25.5" hidden="1" customHeight="1" x14ac:dyDescent="0.25">
      <c r="A87" s="60">
        <f t="shared" si="13"/>
        <v>75</v>
      </c>
      <c r="B87" s="15" t="s">
        <v>143</v>
      </c>
      <c r="C87" s="53" t="s">
        <v>142</v>
      </c>
      <c r="D87" s="17" t="s">
        <v>5</v>
      </c>
      <c r="E87" s="52">
        <v>44015</v>
      </c>
      <c r="F87" s="62" t="s">
        <v>105</v>
      </c>
      <c r="G87" s="17"/>
      <c r="H87" s="52">
        <v>44015</v>
      </c>
      <c r="I87" s="16">
        <f t="shared" si="9"/>
        <v>0</v>
      </c>
      <c r="J87" s="28" t="s">
        <v>57</v>
      </c>
      <c r="K87" s="27"/>
      <c r="L87" s="6" t="str">
        <f>IF(AND(C87="Abierto",D87="Urgente"),A87,"")</f>
        <v/>
      </c>
      <c r="M87" s="6" t="str">
        <f ca="1">IF(AND(C87="Abierto",D87="Urgente"),TODAY()-E87,"")</f>
        <v/>
      </c>
      <c r="N87" s="6" t="str">
        <f>IF(AND(C87="Abierto",D87="Urgente"),RANK(M87,$M$13:$M$809,0)+COUNTIF($M$13:M87,M87)-1,"")</f>
        <v/>
      </c>
      <c r="O87" s="6" t="str">
        <f>IF(AND(C87="Abierto",D87="Alta"),A87,"")</f>
        <v/>
      </c>
      <c r="P87" s="6" t="str">
        <f ca="1">IF(AND(C87="Abierto",D87="Alta"),TODAY()-E87,"")</f>
        <v/>
      </c>
      <c r="Q87" s="6" t="str">
        <f>IF(AND(C87="Abierto",D87="Alta"),RANK(P87,$P$13:$P$809,0)+COUNTIF($P$13:P87,P87)-1+MAX(N:N),"")</f>
        <v/>
      </c>
      <c r="R87" s="6" t="str">
        <f>IF(AND(C87="Abierto",D87="Media"),A87,"")</f>
        <v/>
      </c>
      <c r="S87" s="6" t="str">
        <f ca="1">IF(AND(C87="Abierto",D87="Media"),TODAY()-E87,"")</f>
        <v/>
      </c>
      <c r="T87" s="6" t="str">
        <f>IF(AND(C87="Abierto",D87="Media"),RANK(S87,$S$13:$S$809,0)+COUNTIF($S$13:S87,S87)-1+MAX(N:N,Q:Q),"")</f>
        <v/>
      </c>
      <c r="U87" s="6" t="str">
        <f>IF(AND(C87="Abierto",D87="Baja"),A87,"")</f>
        <v/>
      </c>
      <c r="V87" s="6" t="str">
        <f ca="1">IF(AND(C87="Abierto",D87="Baja"),TODAY()-E87,"")</f>
        <v/>
      </c>
      <c r="W87" s="6" t="str">
        <f>IF(AND(C87="Abierto",D87="Baja"),RANK(V87,$V$13:$V$809,0)+COUNTIF($V$13:V87,V87)-1+MAX(N:N,Q:Q,T:T),"")</f>
        <v/>
      </c>
      <c r="X87" s="8" t="str">
        <f>IF(OR(C87="Resuelto",C87=""),"",SUM(N87,Q87,T87,W87))</f>
        <v/>
      </c>
      <c r="Y87" s="8" t="str">
        <f>IF(OR(C87="Resuelto",C87=""),"",SUM(M87,P87,S87,V87))</f>
        <v/>
      </c>
      <c r="Z87" s="8" t="str">
        <f>IF(OR(C87="Resuelto",C87=""),"",SUM(L87,O87,R87,U87))</f>
        <v/>
      </c>
      <c r="AA87" s="8">
        <v>245</v>
      </c>
      <c r="AB87" s="8" t="str">
        <f t="shared" ca="1" si="10"/>
        <v/>
      </c>
      <c r="AC87" s="9" t="str">
        <f t="shared" ca="1" si="11"/>
        <v/>
      </c>
      <c r="AD87" s="12"/>
      <c r="AE87" s="12"/>
      <c r="AF87" s="12"/>
      <c r="AG87" s="12"/>
      <c r="AH87" s="11" t="str">
        <f>IF(AI87="","",MAX($AH$5:AH86)+1)</f>
        <v/>
      </c>
      <c r="AI87" s="12" t="str">
        <f>IF(G86="","",IF(COUNTIF($AI$11:AI86,G86)=0,G86,""))</f>
        <v/>
      </c>
      <c r="AJ87" s="12" t="str">
        <f t="shared" si="12"/>
        <v/>
      </c>
      <c r="AK87" s="65" t="s">
        <v>44</v>
      </c>
      <c r="AL87" s="15" t="s">
        <v>35</v>
      </c>
      <c r="AM87" s="12" t="s">
        <v>52</v>
      </c>
      <c r="AN87" s="12" t="s">
        <v>49</v>
      </c>
    </row>
    <row r="88" spans="1:40" ht="25.5" hidden="1" customHeight="1" x14ac:dyDescent="0.25">
      <c r="A88" s="60">
        <f t="shared" si="13"/>
        <v>76</v>
      </c>
      <c r="B88" s="15" t="s">
        <v>143</v>
      </c>
      <c r="C88" s="53" t="s">
        <v>142</v>
      </c>
      <c r="D88" s="17" t="s">
        <v>5</v>
      </c>
      <c r="E88" s="52">
        <v>44015</v>
      </c>
      <c r="F88" s="62" t="s">
        <v>105</v>
      </c>
      <c r="G88" s="17"/>
      <c r="H88" s="52">
        <v>44015</v>
      </c>
      <c r="I88" s="16">
        <f t="shared" si="9"/>
        <v>0</v>
      </c>
      <c r="J88" s="28" t="s">
        <v>57</v>
      </c>
      <c r="K88" s="27"/>
      <c r="L88" s="6" t="str">
        <f>IF(AND(C88="Abierto",D88="Urgente"),A88,"")</f>
        <v/>
      </c>
      <c r="M88" s="6" t="str">
        <f ca="1">IF(AND(C88="Abierto",D88="Urgente"),TODAY()-E88,"")</f>
        <v/>
      </c>
      <c r="N88" s="6" t="str">
        <f>IF(AND(C88="Abierto",D88="Urgente"),RANK(M88,$M$13:$M$809,0)+COUNTIF($M$13:M88,M88)-1,"")</f>
        <v/>
      </c>
      <c r="O88" s="6" t="str">
        <f>IF(AND(C88="Abierto",D88="Alta"),A88,"")</f>
        <v/>
      </c>
      <c r="P88" s="6" t="str">
        <f ca="1">IF(AND(C88="Abierto",D88="Alta"),TODAY()-E88,"")</f>
        <v/>
      </c>
      <c r="Q88" s="6" t="str">
        <f>IF(AND(C88="Abierto",D88="Alta"),RANK(P88,$P$13:$P$809,0)+COUNTIF($P$13:P88,P88)-1+MAX(N:N),"")</f>
        <v/>
      </c>
      <c r="R88" s="6" t="str">
        <f>IF(AND(C88="Abierto",D88="Media"),A88,"")</f>
        <v/>
      </c>
      <c r="S88" s="6" t="str">
        <f ca="1">IF(AND(C88="Abierto",D88="Media"),TODAY()-E88,"")</f>
        <v/>
      </c>
      <c r="T88" s="6" t="str">
        <f>IF(AND(C88="Abierto",D88="Media"),RANK(S88,$S$13:$S$809,0)+COUNTIF($S$13:S88,S88)-1+MAX(N:N,Q:Q),"")</f>
        <v/>
      </c>
      <c r="U88" s="6" t="str">
        <f>IF(AND(C88="Abierto",D88="Baja"),A88,"")</f>
        <v/>
      </c>
      <c r="V88" s="6" t="str">
        <f ca="1">IF(AND(C88="Abierto",D88="Baja"),TODAY()-E88,"")</f>
        <v/>
      </c>
      <c r="W88" s="6" t="str">
        <f>IF(AND(C88="Abierto",D88="Baja"),RANK(V88,$V$13:$V$809,0)+COUNTIF($V$13:V88,V88)-1+MAX(N:N,Q:Q,T:T),"")</f>
        <v/>
      </c>
      <c r="X88" s="8" t="str">
        <f>IF(OR(C88="Resuelto",C88=""),"",SUM(N88,Q88,T88,W88))</f>
        <v/>
      </c>
      <c r="Y88" s="8" t="str">
        <f>IF(OR(C88="Resuelto",C88=""),"",SUM(M88,P88,S88,V88))</f>
        <v/>
      </c>
      <c r="Z88" s="8" t="str">
        <f>IF(OR(C88="Resuelto",C88=""),"",SUM(L88,O88,R88,U88))</f>
        <v/>
      </c>
      <c r="AA88" s="8">
        <v>246</v>
      </c>
      <c r="AB88" s="8" t="str">
        <f t="shared" ca="1" si="10"/>
        <v/>
      </c>
      <c r="AC88" s="9" t="str">
        <f t="shared" ca="1" si="11"/>
        <v/>
      </c>
      <c r="AD88" s="12"/>
      <c r="AE88" s="12"/>
      <c r="AF88" s="12"/>
      <c r="AG88" s="12"/>
      <c r="AH88" s="11" t="str">
        <f>IF(AI88="","",MAX($AH$5:AH87)+1)</f>
        <v/>
      </c>
      <c r="AI88" s="12" t="str">
        <f>IF(G87="","",IF(COUNTIF($AI$11:AI87,G87)=0,G87,""))</f>
        <v/>
      </c>
      <c r="AJ88" s="12" t="str">
        <f t="shared" si="12"/>
        <v/>
      </c>
      <c r="AK88" s="65" t="s">
        <v>44</v>
      </c>
      <c r="AL88" s="15" t="s">
        <v>35</v>
      </c>
      <c r="AM88" s="15" t="s">
        <v>53</v>
      </c>
      <c r="AN88" s="15" t="s">
        <v>51</v>
      </c>
    </row>
    <row r="89" spans="1:40" ht="25.5" hidden="1" customHeight="1" x14ac:dyDescent="0.25">
      <c r="A89" s="60">
        <f t="shared" si="13"/>
        <v>77</v>
      </c>
      <c r="B89" s="15" t="s">
        <v>143</v>
      </c>
      <c r="C89" s="53" t="s">
        <v>142</v>
      </c>
      <c r="D89" s="17" t="s">
        <v>5</v>
      </c>
      <c r="E89" s="52">
        <v>44015</v>
      </c>
      <c r="F89" s="62" t="s">
        <v>105</v>
      </c>
      <c r="G89" s="17"/>
      <c r="H89" s="52">
        <v>44015</v>
      </c>
      <c r="I89" s="16">
        <f t="shared" si="9"/>
        <v>0</v>
      </c>
      <c r="J89" s="28" t="s">
        <v>57</v>
      </c>
      <c r="K89" s="27"/>
      <c r="L89" s="6" t="str">
        <f>IF(AND(C89="Abierto",D89="Urgente"),A89,"")</f>
        <v/>
      </c>
      <c r="M89" s="6" t="str">
        <f ca="1">IF(AND(C89="Abierto",D89="Urgente"),TODAY()-E89,"")</f>
        <v/>
      </c>
      <c r="N89" s="6" t="str">
        <f>IF(AND(C89="Abierto",D89="Urgente"),RANK(M89,$M$13:$M$809,0)+COUNTIF($M$13:M89,M89)-1,"")</f>
        <v/>
      </c>
      <c r="O89" s="6" t="str">
        <f>IF(AND(C89="Abierto",D89="Alta"),A89,"")</f>
        <v/>
      </c>
      <c r="P89" s="6" t="str">
        <f ca="1">IF(AND(C89="Abierto",D89="Alta"),TODAY()-E89,"")</f>
        <v/>
      </c>
      <c r="Q89" s="6" t="str">
        <f>IF(AND(C89="Abierto",D89="Alta"),RANK(P89,$P$13:$P$809,0)+COUNTIF($P$13:P89,P89)-1+MAX(N:N),"")</f>
        <v/>
      </c>
      <c r="R89" s="6" t="str">
        <f>IF(AND(C89="Abierto",D89="Media"),A89,"")</f>
        <v/>
      </c>
      <c r="S89" s="6" t="str">
        <f ca="1">IF(AND(C89="Abierto",D89="Media"),TODAY()-E89,"")</f>
        <v/>
      </c>
      <c r="T89" s="6" t="str">
        <f>IF(AND(C89="Abierto",D89="Media"),RANK(S89,$S$13:$S$809,0)+COUNTIF($S$13:S89,S89)-1+MAX(N:N,Q:Q),"")</f>
        <v/>
      </c>
      <c r="U89" s="6" t="str">
        <f>IF(AND(C89="Abierto",D89="Baja"),A89,"")</f>
        <v/>
      </c>
      <c r="V89" s="6" t="str">
        <f ca="1">IF(AND(C89="Abierto",D89="Baja"),TODAY()-E89,"")</f>
        <v/>
      </c>
      <c r="W89" s="6" t="str">
        <f>IF(AND(C89="Abierto",D89="Baja"),RANK(V89,$V$13:$V$809,0)+COUNTIF($V$13:V89,V89)-1+MAX(N:N,Q:Q,T:T),"")</f>
        <v/>
      </c>
      <c r="X89" s="8" t="str">
        <f>IF(OR(C89="Resuelto",C89=""),"",SUM(N89,Q89,T89,W89))</f>
        <v/>
      </c>
      <c r="Y89" s="8" t="str">
        <f>IF(OR(C89="Resuelto",C89=""),"",SUM(M89,P89,S89,V89))</f>
        <v/>
      </c>
      <c r="Z89" s="8" t="str">
        <f>IF(OR(C89="Resuelto",C89=""),"",SUM(L89,O89,R89,U89))</f>
        <v/>
      </c>
      <c r="AA89" s="8">
        <v>247</v>
      </c>
      <c r="AB89" s="8" t="str">
        <f t="shared" ca="1" si="10"/>
        <v/>
      </c>
      <c r="AC89" s="9" t="str">
        <f t="shared" ca="1" si="11"/>
        <v/>
      </c>
      <c r="AD89" s="12"/>
      <c r="AE89" s="12"/>
      <c r="AF89" s="12"/>
      <c r="AG89" s="12"/>
      <c r="AH89" s="11" t="str">
        <f>IF(AI89="","",MAX($AH$5:AH88)+1)</f>
        <v/>
      </c>
      <c r="AI89" s="12" t="str">
        <f>IF(G88="","",IF(COUNTIF($AI$11:AI88,G88)=0,G88,""))</f>
        <v/>
      </c>
      <c r="AJ89" s="12" t="str">
        <f t="shared" si="12"/>
        <v/>
      </c>
      <c r="AK89" s="65" t="s">
        <v>44</v>
      </c>
      <c r="AL89" s="15" t="s">
        <v>35</v>
      </c>
      <c r="AM89" s="12" t="s">
        <v>52</v>
      </c>
      <c r="AN89" s="12" t="s">
        <v>51</v>
      </c>
    </row>
    <row r="90" spans="1:40" ht="25.5" hidden="1" customHeight="1" x14ac:dyDescent="0.25">
      <c r="A90" s="60">
        <f t="shared" si="13"/>
        <v>78</v>
      </c>
      <c r="B90" s="15" t="s">
        <v>143</v>
      </c>
      <c r="C90" s="53" t="s">
        <v>142</v>
      </c>
      <c r="D90" s="17" t="s">
        <v>5</v>
      </c>
      <c r="E90" s="52">
        <v>44015</v>
      </c>
      <c r="F90" s="62" t="s">
        <v>105</v>
      </c>
      <c r="G90" s="17"/>
      <c r="H90" s="52">
        <v>44015</v>
      </c>
      <c r="I90" s="16">
        <f t="shared" si="9"/>
        <v>0</v>
      </c>
      <c r="J90" s="28" t="s">
        <v>57</v>
      </c>
      <c r="K90" s="27"/>
      <c r="L90" s="6" t="str">
        <f>IF(AND(C90="Abierto",D90="Urgente"),A90,"")</f>
        <v/>
      </c>
      <c r="M90" s="6" t="str">
        <f ca="1">IF(AND(C90="Abierto",D90="Urgente"),TODAY()-E90,"")</f>
        <v/>
      </c>
      <c r="N90" s="6" t="str">
        <f>IF(AND(C90="Abierto",D90="Urgente"),RANK(M90,$M$13:$M$809,0)+COUNTIF($M$13:M90,M90)-1,"")</f>
        <v/>
      </c>
      <c r="O90" s="6" t="str">
        <f>IF(AND(C90="Abierto",D90="Alta"),A90,"")</f>
        <v/>
      </c>
      <c r="P90" s="6" t="str">
        <f ca="1">IF(AND(C90="Abierto",D90="Alta"),TODAY()-E90,"")</f>
        <v/>
      </c>
      <c r="Q90" s="6" t="str">
        <f>IF(AND(C90="Abierto",D90="Alta"),RANK(P90,$P$13:$P$809,0)+COUNTIF($P$13:P90,P90)-1+MAX(N:N),"")</f>
        <v/>
      </c>
      <c r="R90" s="6" t="str">
        <f>IF(AND(C90="Abierto",D90="Media"),A90,"")</f>
        <v/>
      </c>
      <c r="S90" s="6" t="str">
        <f ca="1">IF(AND(C90="Abierto",D90="Media"),TODAY()-E90,"")</f>
        <v/>
      </c>
      <c r="T90" s="6" t="str">
        <f>IF(AND(C90="Abierto",D90="Media"),RANK(S90,$S$13:$S$809,0)+COUNTIF($S$13:S90,S90)-1+MAX(N:N,Q:Q),"")</f>
        <v/>
      </c>
      <c r="U90" s="6" t="str">
        <f>IF(AND(C90="Abierto",D90="Baja"),A90,"")</f>
        <v/>
      </c>
      <c r="V90" s="6" t="str">
        <f ca="1">IF(AND(C90="Abierto",D90="Baja"),TODAY()-E90,"")</f>
        <v/>
      </c>
      <c r="W90" s="6" t="str">
        <f>IF(AND(C90="Abierto",D90="Baja"),RANK(V90,$V$13:$V$809,0)+COUNTIF($V$13:V90,V90)-1+MAX(N:N,Q:Q,T:T),"")</f>
        <v/>
      </c>
      <c r="X90" s="8" t="str">
        <f>IF(OR(C90="Resuelto",C90=""),"",SUM(N90,Q90,T90,W90))</f>
        <v/>
      </c>
      <c r="Y90" s="8" t="str">
        <f>IF(OR(C90="Resuelto",C90=""),"",SUM(M90,P90,S90,V90))</f>
        <v/>
      </c>
      <c r="Z90" s="8" t="str">
        <f>IF(OR(C90="Resuelto",C90=""),"",SUM(L90,O90,R90,U90))</f>
        <v/>
      </c>
      <c r="AA90" s="8">
        <v>248</v>
      </c>
      <c r="AB90" s="8" t="str">
        <f t="shared" ca="1" si="10"/>
        <v/>
      </c>
      <c r="AC90" s="9" t="str">
        <f t="shared" ca="1" si="11"/>
        <v/>
      </c>
      <c r="AD90" s="12"/>
      <c r="AE90" s="12"/>
      <c r="AF90" s="12"/>
      <c r="AG90" s="12"/>
      <c r="AH90" s="11" t="str">
        <f>IF(AI90="","",MAX($AH$5:AH89)+1)</f>
        <v/>
      </c>
      <c r="AI90" s="12" t="str">
        <f>IF(G89="","",IF(COUNTIF($AI$11:AI89,G89)=0,G89,""))</f>
        <v/>
      </c>
      <c r="AJ90" s="12" t="str">
        <f t="shared" si="12"/>
        <v/>
      </c>
      <c r="AK90" s="65" t="s">
        <v>44</v>
      </c>
      <c r="AL90" s="15" t="s">
        <v>35</v>
      </c>
      <c r="AM90" s="12" t="s">
        <v>52</v>
      </c>
      <c r="AN90" s="15" t="s">
        <v>51</v>
      </c>
    </row>
    <row r="91" spans="1:40" ht="25.5" hidden="1" customHeight="1" x14ac:dyDescent="0.25">
      <c r="A91" s="60">
        <f t="shared" si="13"/>
        <v>79</v>
      </c>
      <c r="B91" s="15" t="s">
        <v>143</v>
      </c>
      <c r="C91" s="53" t="s">
        <v>142</v>
      </c>
      <c r="D91" s="17" t="s">
        <v>5</v>
      </c>
      <c r="E91" s="52">
        <v>44015</v>
      </c>
      <c r="F91" s="62" t="s">
        <v>105</v>
      </c>
      <c r="G91" s="17"/>
      <c r="H91" s="52">
        <v>44015</v>
      </c>
      <c r="I91" s="16">
        <f t="shared" si="9"/>
        <v>0</v>
      </c>
      <c r="J91" s="28" t="s">
        <v>57</v>
      </c>
      <c r="K91" s="27"/>
      <c r="L91" s="6" t="str">
        <f>IF(AND(C91="Abierto",D91="Urgente"),A91,"")</f>
        <v/>
      </c>
      <c r="M91" s="6" t="str">
        <f ca="1">IF(AND(C91="Abierto",D91="Urgente"),TODAY()-E91,"")</f>
        <v/>
      </c>
      <c r="N91" s="6" t="str">
        <f>IF(AND(C91="Abierto",D91="Urgente"),RANK(M91,$M$13:$M$809,0)+COUNTIF($M$13:M91,M91)-1,"")</f>
        <v/>
      </c>
      <c r="O91" s="6" t="str">
        <f>IF(AND(C91="Abierto",D91="Alta"),A91,"")</f>
        <v/>
      </c>
      <c r="P91" s="6" t="str">
        <f ca="1">IF(AND(C91="Abierto",D91="Alta"),TODAY()-E91,"")</f>
        <v/>
      </c>
      <c r="Q91" s="6" t="str">
        <f>IF(AND(C91="Abierto",D91="Alta"),RANK(P91,$P$13:$P$809,0)+COUNTIF($P$13:P91,P91)-1+MAX(N:N),"")</f>
        <v/>
      </c>
      <c r="R91" s="6" t="str">
        <f>IF(AND(C91="Abierto",D91="Media"),A91,"")</f>
        <v/>
      </c>
      <c r="S91" s="6" t="str">
        <f ca="1">IF(AND(C91="Abierto",D91="Media"),TODAY()-E91,"")</f>
        <v/>
      </c>
      <c r="T91" s="6" t="str">
        <f>IF(AND(C91="Abierto",D91="Media"),RANK(S91,$S$13:$S$809,0)+COUNTIF($S$13:S91,S91)-1+MAX(N:N,Q:Q),"")</f>
        <v/>
      </c>
      <c r="U91" s="6" t="str">
        <f>IF(AND(C91="Abierto",D91="Baja"),A91,"")</f>
        <v/>
      </c>
      <c r="V91" s="6" t="str">
        <f ca="1">IF(AND(C91="Abierto",D91="Baja"),TODAY()-E91,"")</f>
        <v/>
      </c>
      <c r="W91" s="6" t="str">
        <f>IF(AND(C91="Abierto",D91="Baja"),RANK(V91,$V$13:$V$809,0)+COUNTIF($V$13:V91,V91)-1+MAX(N:N,Q:Q,T:T),"")</f>
        <v/>
      </c>
      <c r="X91" s="8" t="str">
        <f>IF(OR(C91="Resuelto",C91=""),"",SUM(N91,Q91,T91,W91))</f>
        <v/>
      </c>
      <c r="Y91" s="8" t="str">
        <f>IF(OR(C91="Resuelto",C91=""),"",SUM(M91,P91,S91,V91))</f>
        <v/>
      </c>
      <c r="Z91" s="8" t="str">
        <f>IF(OR(C91="Resuelto",C91=""),"",SUM(L91,O91,R91,U91))</f>
        <v/>
      </c>
      <c r="AA91" s="8">
        <v>249</v>
      </c>
      <c r="AB91" s="8" t="str">
        <f t="shared" ca="1" si="10"/>
        <v/>
      </c>
      <c r="AC91" s="9" t="str">
        <f t="shared" ca="1" si="11"/>
        <v/>
      </c>
      <c r="AD91" s="12"/>
      <c r="AE91" s="12"/>
      <c r="AF91" s="12"/>
      <c r="AG91" s="12"/>
      <c r="AH91" s="11" t="str">
        <f>IF(AI91="","",MAX($AH$5:AH90)+1)</f>
        <v/>
      </c>
      <c r="AI91" s="12" t="str">
        <f>IF(G90="","",IF(COUNTIF($AI$11:AI90,G90)=0,G90,""))</f>
        <v/>
      </c>
      <c r="AJ91" s="12" t="str">
        <f t="shared" si="12"/>
        <v/>
      </c>
      <c r="AK91" s="65" t="s">
        <v>44</v>
      </c>
      <c r="AL91" s="15" t="s">
        <v>35</v>
      </c>
      <c r="AM91" s="12" t="s">
        <v>52</v>
      </c>
      <c r="AN91" s="12" t="s">
        <v>49</v>
      </c>
    </row>
    <row r="92" spans="1:40" ht="25.5" hidden="1" customHeight="1" x14ac:dyDescent="0.25">
      <c r="A92" s="60">
        <f t="shared" si="13"/>
        <v>80</v>
      </c>
      <c r="B92" s="15" t="s">
        <v>143</v>
      </c>
      <c r="C92" s="53" t="s">
        <v>142</v>
      </c>
      <c r="D92" s="17" t="s">
        <v>5</v>
      </c>
      <c r="E92" s="52">
        <v>44015</v>
      </c>
      <c r="F92" s="62" t="s">
        <v>105</v>
      </c>
      <c r="G92" s="17"/>
      <c r="H92" s="52">
        <v>44015</v>
      </c>
      <c r="I92" s="16">
        <f t="shared" si="9"/>
        <v>0</v>
      </c>
      <c r="J92" s="28" t="s">
        <v>57</v>
      </c>
      <c r="K92" s="27"/>
      <c r="L92" s="6" t="str">
        <f>IF(AND(C92="Abierto",D92="Urgente"),A92,"")</f>
        <v/>
      </c>
      <c r="M92" s="6" t="str">
        <f ca="1">IF(AND(C92="Abierto",D92="Urgente"),TODAY()-E92,"")</f>
        <v/>
      </c>
      <c r="N92" s="6" t="str">
        <f>IF(AND(C92="Abierto",D92="Urgente"),RANK(M92,$M$13:$M$809,0)+COUNTIF($M$13:M92,M92)-1,"")</f>
        <v/>
      </c>
      <c r="O92" s="6" t="str">
        <f>IF(AND(C92="Abierto",D92="Alta"),A92,"")</f>
        <v/>
      </c>
      <c r="P92" s="6" t="str">
        <f ca="1">IF(AND(C92="Abierto",D92="Alta"),TODAY()-E92,"")</f>
        <v/>
      </c>
      <c r="Q92" s="6" t="str">
        <f>IF(AND(C92="Abierto",D92="Alta"),RANK(P92,$P$13:$P$809,0)+COUNTIF($P$13:P92,P92)-1+MAX(N:N),"")</f>
        <v/>
      </c>
      <c r="R92" s="6" t="str">
        <f>IF(AND(C92="Abierto",D92="Media"),A92,"")</f>
        <v/>
      </c>
      <c r="S92" s="6" t="str">
        <f ca="1">IF(AND(C92="Abierto",D92="Media"),TODAY()-E92,"")</f>
        <v/>
      </c>
      <c r="T92" s="6" t="str">
        <f>IF(AND(C92="Abierto",D92="Media"),RANK(S92,$S$13:$S$809,0)+COUNTIF($S$13:S92,S92)-1+MAX(N:N,Q:Q),"")</f>
        <v/>
      </c>
      <c r="U92" s="6" t="str">
        <f>IF(AND(C92="Abierto",D92="Baja"),A92,"")</f>
        <v/>
      </c>
      <c r="V92" s="6" t="str">
        <f ca="1">IF(AND(C92="Abierto",D92="Baja"),TODAY()-E92,"")</f>
        <v/>
      </c>
      <c r="W92" s="6" t="str">
        <f>IF(AND(C92="Abierto",D92="Baja"),RANK(V92,$V$13:$V$809,0)+COUNTIF($V$13:V92,V92)-1+MAX(N:N,Q:Q,T:T),"")</f>
        <v/>
      </c>
      <c r="X92" s="8" t="str">
        <f>IF(OR(C92="Resuelto",C92=""),"",SUM(N92,Q92,T92,W92))</f>
        <v/>
      </c>
      <c r="Y92" s="8" t="str">
        <f>IF(OR(C92="Resuelto",C92=""),"",SUM(M92,P92,S92,V92))</f>
        <v/>
      </c>
      <c r="Z92" s="8" t="str">
        <f>IF(OR(C92="Resuelto",C92=""),"",SUM(L92,O92,R92,U92))</f>
        <v/>
      </c>
      <c r="AA92" s="8">
        <v>250</v>
      </c>
      <c r="AB92" s="8" t="str">
        <f t="shared" ca="1" si="10"/>
        <v/>
      </c>
      <c r="AC92" s="9" t="str">
        <f t="shared" ca="1" si="11"/>
        <v/>
      </c>
      <c r="AD92" s="12"/>
      <c r="AE92" s="12"/>
      <c r="AF92" s="12"/>
      <c r="AG92" s="12"/>
      <c r="AH92" s="11" t="str">
        <f>IF(AI92="","",MAX($AH$5:AH91)+1)</f>
        <v/>
      </c>
      <c r="AI92" s="12" t="str">
        <f>IF(G91="","",IF(COUNTIF($AI$11:AI91,G91)=0,G91,""))</f>
        <v/>
      </c>
      <c r="AJ92" s="12" t="str">
        <f t="shared" si="12"/>
        <v/>
      </c>
      <c r="AK92" s="65" t="s">
        <v>44</v>
      </c>
      <c r="AL92" s="15" t="s">
        <v>35</v>
      </c>
      <c r="AM92" s="12" t="s">
        <v>52</v>
      </c>
      <c r="AN92" s="15" t="s">
        <v>51</v>
      </c>
    </row>
    <row r="93" spans="1:40" ht="25.5" hidden="1" customHeight="1" x14ac:dyDescent="0.25">
      <c r="A93" s="60">
        <f t="shared" si="13"/>
        <v>81</v>
      </c>
      <c r="B93" s="15" t="s">
        <v>143</v>
      </c>
      <c r="C93" s="53" t="s">
        <v>142</v>
      </c>
      <c r="D93" s="17" t="s">
        <v>5</v>
      </c>
      <c r="E93" s="52">
        <v>44015</v>
      </c>
      <c r="F93" s="62" t="s">
        <v>105</v>
      </c>
      <c r="G93" s="17"/>
      <c r="H93" s="52">
        <v>44015</v>
      </c>
      <c r="I93" s="16">
        <f t="shared" si="9"/>
        <v>0</v>
      </c>
      <c r="J93" s="28" t="s">
        <v>57</v>
      </c>
      <c r="K93" s="27"/>
      <c r="L93" s="6" t="str">
        <f>IF(AND(C93="Abierto",D93="Urgente"),A93,"")</f>
        <v/>
      </c>
      <c r="M93" s="6" t="str">
        <f ca="1">IF(AND(C93="Abierto",D93="Urgente"),TODAY()-E93,"")</f>
        <v/>
      </c>
      <c r="N93" s="6" t="str">
        <f>IF(AND(C93="Abierto",D93="Urgente"),RANK(M93,$M$13:$M$809,0)+COUNTIF($M$13:M93,M93)-1,"")</f>
        <v/>
      </c>
      <c r="O93" s="6" t="str">
        <f>IF(AND(C93="Abierto",D93="Alta"),A93,"")</f>
        <v/>
      </c>
      <c r="P93" s="6" t="str">
        <f ca="1">IF(AND(C93="Abierto",D93="Alta"),TODAY()-E93,"")</f>
        <v/>
      </c>
      <c r="Q93" s="6" t="str">
        <f>IF(AND(C93="Abierto",D93="Alta"),RANK(P93,$P$13:$P$809,0)+COUNTIF($P$13:P93,P93)-1+MAX(N:N),"")</f>
        <v/>
      </c>
      <c r="R93" s="6" t="str">
        <f>IF(AND(C93="Abierto",D93="Media"),A93,"")</f>
        <v/>
      </c>
      <c r="S93" s="6" t="str">
        <f ca="1">IF(AND(C93="Abierto",D93="Media"),TODAY()-E93,"")</f>
        <v/>
      </c>
      <c r="T93" s="6" t="str">
        <f>IF(AND(C93="Abierto",D93="Media"),RANK(S93,$S$13:$S$809,0)+COUNTIF($S$13:S93,S93)-1+MAX(N:N,Q:Q),"")</f>
        <v/>
      </c>
      <c r="U93" s="6" t="str">
        <f>IF(AND(C93="Abierto",D93="Baja"),A93,"")</f>
        <v/>
      </c>
      <c r="V93" s="6" t="str">
        <f ca="1">IF(AND(C93="Abierto",D93="Baja"),TODAY()-E93,"")</f>
        <v/>
      </c>
      <c r="W93" s="6" t="str">
        <f>IF(AND(C93="Abierto",D93="Baja"),RANK(V93,$V$13:$V$809,0)+COUNTIF($V$13:V93,V93)-1+MAX(N:N,Q:Q,T:T),"")</f>
        <v/>
      </c>
      <c r="X93" s="8" t="str">
        <f>IF(OR(C93="Resuelto",C93=""),"",SUM(N93,Q93,T93,W93))</f>
        <v/>
      </c>
      <c r="Y93" s="8" t="str">
        <f>IF(OR(C93="Resuelto",C93=""),"",SUM(M93,P93,S93,V93))</f>
        <v/>
      </c>
      <c r="Z93" s="8" t="str">
        <f>IF(OR(C93="Resuelto",C93=""),"",SUM(L93,O93,R93,U93))</f>
        <v/>
      </c>
      <c r="AA93" s="8">
        <v>251</v>
      </c>
      <c r="AB93" s="8" t="str">
        <f t="shared" ca="1" si="10"/>
        <v/>
      </c>
      <c r="AC93" s="9" t="str">
        <f t="shared" ca="1" si="11"/>
        <v/>
      </c>
      <c r="AD93" s="12"/>
      <c r="AE93" s="12"/>
      <c r="AF93" s="12"/>
      <c r="AG93" s="12"/>
      <c r="AH93" s="11" t="str">
        <f>IF(AI93="","",MAX($AH$5:AH92)+1)</f>
        <v/>
      </c>
      <c r="AI93" s="12" t="str">
        <f>IF(G92="","",IF(COUNTIF($AI$11:AI92,G92)=0,G92,""))</f>
        <v/>
      </c>
      <c r="AJ93" s="12" t="str">
        <f t="shared" si="12"/>
        <v/>
      </c>
      <c r="AK93" s="65" t="s">
        <v>44</v>
      </c>
      <c r="AL93" s="15" t="s">
        <v>35</v>
      </c>
      <c r="AM93" s="12" t="s">
        <v>52</v>
      </c>
      <c r="AN93" s="15" t="s">
        <v>51</v>
      </c>
    </row>
    <row r="94" spans="1:40" ht="25.5" hidden="1" customHeight="1" x14ac:dyDescent="0.25">
      <c r="A94" s="60">
        <f t="shared" si="13"/>
        <v>82</v>
      </c>
      <c r="B94" s="15" t="s">
        <v>143</v>
      </c>
      <c r="C94" s="53" t="s">
        <v>142</v>
      </c>
      <c r="D94" s="17" t="s">
        <v>5</v>
      </c>
      <c r="E94" s="52">
        <v>44015</v>
      </c>
      <c r="F94" s="62" t="s">
        <v>105</v>
      </c>
      <c r="G94" s="17"/>
      <c r="H94" s="52">
        <v>44015</v>
      </c>
      <c r="I94" s="16">
        <f t="shared" si="9"/>
        <v>0</v>
      </c>
      <c r="J94" s="28" t="s">
        <v>57</v>
      </c>
      <c r="K94" s="27"/>
      <c r="L94" s="6" t="str">
        <f>IF(AND(C94="Abierto",D94="Urgente"),A94,"")</f>
        <v/>
      </c>
      <c r="M94" s="6" t="str">
        <f ca="1">IF(AND(C94="Abierto",D94="Urgente"),TODAY()-E94,"")</f>
        <v/>
      </c>
      <c r="N94" s="6" t="str">
        <f>IF(AND(C94="Abierto",D94="Urgente"),RANK(M94,$M$13:$M$809,0)+COUNTIF($M$13:M94,M94)-1,"")</f>
        <v/>
      </c>
      <c r="O94" s="6" t="str">
        <f>IF(AND(C94="Abierto",D94="Alta"),A94,"")</f>
        <v/>
      </c>
      <c r="P94" s="6" t="str">
        <f ca="1">IF(AND(C94="Abierto",D94="Alta"),TODAY()-E94,"")</f>
        <v/>
      </c>
      <c r="Q94" s="6" t="str">
        <f>IF(AND(C94="Abierto",D94="Alta"),RANK(P94,$P$13:$P$809,0)+COUNTIF($P$13:P94,P94)-1+MAX(N:N),"")</f>
        <v/>
      </c>
      <c r="R94" s="6" t="str">
        <f>IF(AND(C94="Abierto",D94="Media"),A94,"")</f>
        <v/>
      </c>
      <c r="S94" s="6" t="str">
        <f ca="1">IF(AND(C94="Abierto",D94="Media"),TODAY()-E94,"")</f>
        <v/>
      </c>
      <c r="T94" s="6" t="str">
        <f>IF(AND(C94="Abierto",D94="Media"),RANK(S94,$S$13:$S$809,0)+COUNTIF($S$13:S94,S94)-1+MAX(N:N,Q:Q),"")</f>
        <v/>
      </c>
      <c r="U94" s="6" t="str">
        <f>IF(AND(C94="Abierto",D94="Baja"),A94,"")</f>
        <v/>
      </c>
      <c r="V94" s="6" t="str">
        <f ca="1">IF(AND(C94="Abierto",D94="Baja"),TODAY()-E94,"")</f>
        <v/>
      </c>
      <c r="W94" s="6" t="str">
        <f>IF(AND(C94="Abierto",D94="Baja"),RANK(V94,$V$13:$V$809,0)+COUNTIF($V$13:V94,V94)-1+MAX(N:N,Q:Q,T:T),"")</f>
        <v/>
      </c>
      <c r="X94" s="8" t="str">
        <f>IF(OR(C94="Resuelto",C94=""),"",SUM(N94,Q94,T94,W94))</f>
        <v/>
      </c>
      <c r="Y94" s="8" t="str">
        <f>IF(OR(C94="Resuelto",C94=""),"",SUM(M94,P94,S94,V94))</f>
        <v/>
      </c>
      <c r="Z94" s="8" t="str">
        <f>IF(OR(C94="Resuelto",C94=""),"",SUM(L94,O94,R94,U94))</f>
        <v/>
      </c>
      <c r="AA94" s="8">
        <v>252</v>
      </c>
      <c r="AB94" s="8" t="str">
        <f t="shared" ca="1" si="10"/>
        <v/>
      </c>
      <c r="AC94" s="9" t="str">
        <f t="shared" ca="1" si="11"/>
        <v/>
      </c>
      <c r="AD94" s="12"/>
      <c r="AE94" s="12"/>
      <c r="AF94" s="12"/>
      <c r="AG94" s="12"/>
      <c r="AH94" s="11" t="str">
        <f>IF(AI94="","",MAX($AH$5:AH93)+1)</f>
        <v/>
      </c>
      <c r="AI94" s="12" t="str">
        <f>IF(G93="","",IF(COUNTIF($AI$11:AI93,G93)=0,G93,""))</f>
        <v/>
      </c>
      <c r="AJ94" s="12" t="str">
        <f t="shared" si="12"/>
        <v/>
      </c>
      <c r="AK94" s="65" t="s">
        <v>44</v>
      </c>
      <c r="AL94" s="15" t="s">
        <v>32</v>
      </c>
      <c r="AM94" s="12" t="s">
        <v>52</v>
      </c>
      <c r="AN94" s="15" t="s">
        <v>51</v>
      </c>
    </row>
    <row r="95" spans="1:40" ht="25.5" hidden="1" customHeight="1" x14ac:dyDescent="0.25">
      <c r="A95" s="60">
        <f t="shared" si="13"/>
        <v>83</v>
      </c>
      <c r="B95" s="15" t="s">
        <v>143</v>
      </c>
      <c r="C95" s="53" t="s">
        <v>142</v>
      </c>
      <c r="D95" s="17" t="s">
        <v>5</v>
      </c>
      <c r="E95" s="52">
        <v>44015</v>
      </c>
      <c r="F95" s="62" t="s">
        <v>105</v>
      </c>
      <c r="G95" s="17"/>
      <c r="H95" s="52">
        <v>44015</v>
      </c>
      <c r="I95" s="16">
        <f t="shared" si="9"/>
        <v>0</v>
      </c>
      <c r="J95" s="28" t="s">
        <v>57</v>
      </c>
      <c r="K95" s="27"/>
      <c r="L95" s="6" t="str">
        <f>IF(AND(C95="Abierto",D95="Urgente"),A95,"")</f>
        <v/>
      </c>
      <c r="M95" s="6" t="str">
        <f ca="1">IF(AND(C95="Abierto",D95="Urgente"),TODAY()-E95,"")</f>
        <v/>
      </c>
      <c r="N95" s="6" t="str">
        <f>IF(AND(C95="Abierto",D95="Urgente"),RANK(M95,$M$13:$M$809,0)+COUNTIF($M$13:M95,M95)-1,"")</f>
        <v/>
      </c>
      <c r="O95" s="6" t="str">
        <f>IF(AND(C95="Abierto",D95="Alta"),A95,"")</f>
        <v/>
      </c>
      <c r="P95" s="6" t="str">
        <f ca="1">IF(AND(C95="Abierto",D95="Alta"),TODAY()-E95,"")</f>
        <v/>
      </c>
      <c r="Q95" s="6" t="str">
        <f>IF(AND(C95="Abierto",D95="Alta"),RANK(P95,$P$13:$P$809,0)+COUNTIF($P$13:P95,P95)-1+MAX(N:N),"")</f>
        <v/>
      </c>
      <c r="R95" s="6" t="str">
        <f>IF(AND(C95="Abierto",D95="Media"),A95,"")</f>
        <v/>
      </c>
      <c r="S95" s="6" t="str">
        <f ca="1">IF(AND(C95="Abierto",D95="Media"),TODAY()-E95,"")</f>
        <v/>
      </c>
      <c r="T95" s="6" t="str">
        <f>IF(AND(C95="Abierto",D95="Media"),RANK(S95,$S$13:$S$809,0)+COUNTIF($S$13:S95,S95)-1+MAX(N:N,Q:Q),"")</f>
        <v/>
      </c>
      <c r="U95" s="6" t="str">
        <f>IF(AND(C95="Abierto",D95="Baja"),A95,"")</f>
        <v/>
      </c>
      <c r="V95" s="6" t="str">
        <f ca="1">IF(AND(C95="Abierto",D95="Baja"),TODAY()-E95,"")</f>
        <v/>
      </c>
      <c r="W95" s="6" t="str">
        <f>IF(AND(C95="Abierto",D95="Baja"),RANK(V95,$V$13:$V$809,0)+COUNTIF($V$13:V95,V95)-1+MAX(N:N,Q:Q,T:T),"")</f>
        <v/>
      </c>
      <c r="X95" s="8" t="str">
        <f>IF(OR(C95="Resuelto",C95=""),"",SUM(N95,Q95,T95,W95))</f>
        <v/>
      </c>
      <c r="Y95" s="8" t="str">
        <f>IF(OR(C95="Resuelto",C95=""),"",SUM(M95,P95,S95,V95))</f>
        <v/>
      </c>
      <c r="Z95" s="8" t="str">
        <f>IF(OR(C95="Resuelto",C95=""),"",SUM(L95,O95,R95,U95))</f>
        <v/>
      </c>
      <c r="AA95" s="8">
        <v>253</v>
      </c>
      <c r="AB95" s="8" t="str">
        <f t="shared" ca="1" si="10"/>
        <v/>
      </c>
      <c r="AC95" s="9" t="str">
        <f t="shared" ca="1" si="11"/>
        <v/>
      </c>
      <c r="AD95" s="12"/>
      <c r="AE95" s="12"/>
      <c r="AF95" s="12"/>
      <c r="AG95" s="12"/>
      <c r="AH95" s="11" t="str">
        <f>IF(AI95="","",MAX($AH$5:AH94)+1)</f>
        <v/>
      </c>
      <c r="AI95" s="12" t="str">
        <f>IF(G94="","",IF(COUNTIF($AI$11:AI94,G94)=0,G94,""))</f>
        <v/>
      </c>
      <c r="AJ95" s="12" t="str">
        <f t="shared" si="12"/>
        <v/>
      </c>
      <c r="AK95" s="66" t="s">
        <v>44</v>
      </c>
      <c r="AL95" s="15" t="s">
        <v>34</v>
      </c>
      <c r="AM95" s="12" t="s">
        <v>52</v>
      </c>
      <c r="AN95" s="15" t="s">
        <v>49</v>
      </c>
    </row>
    <row r="96" spans="1:40" ht="25.5" hidden="1" customHeight="1" x14ac:dyDescent="0.25">
      <c r="A96" s="60">
        <f t="shared" si="13"/>
        <v>84</v>
      </c>
      <c r="B96" s="15" t="s">
        <v>143</v>
      </c>
      <c r="C96" s="53" t="s">
        <v>142</v>
      </c>
      <c r="D96" s="17" t="s">
        <v>5</v>
      </c>
      <c r="E96" s="52">
        <v>44015</v>
      </c>
      <c r="F96" s="62" t="s">
        <v>105</v>
      </c>
      <c r="G96" s="17"/>
      <c r="H96" s="52">
        <v>44015</v>
      </c>
      <c r="I96" s="16">
        <f t="shared" si="9"/>
        <v>0</v>
      </c>
      <c r="J96" s="28" t="s">
        <v>57</v>
      </c>
      <c r="K96" s="27"/>
      <c r="L96" s="6" t="str">
        <f>IF(AND(C96="Abierto",D96="Urgente"),A96,"")</f>
        <v/>
      </c>
      <c r="M96" s="6" t="str">
        <f ca="1">IF(AND(C96="Abierto",D96="Urgente"),TODAY()-E96,"")</f>
        <v/>
      </c>
      <c r="N96" s="6" t="str">
        <f>IF(AND(C96="Abierto",D96="Urgente"),RANK(M96,$M$13:$M$809,0)+COUNTIF($M$13:M96,M96)-1,"")</f>
        <v/>
      </c>
      <c r="O96" s="6" t="str">
        <f>IF(AND(C96="Abierto",D96="Alta"),A96,"")</f>
        <v/>
      </c>
      <c r="P96" s="6" t="str">
        <f ca="1">IF(AND(C96="Abierto",D96="Alta"),TODAY()-E96,"")</f>
        <v/>
      </c>
      <c r="Q96" s="6" t="str">
        <f>IF(AND(C96="Abierto",D96="Alta"),RANK(P96,$P$13:$P$809,0)+COUNTIF($P$13:P96,P96)-1+MAX(N:N),"")</f>
        <v/>
      </c>
      <c r="R96" s="6" t="str">
        <f>IF(AND(C96="Abierto",D96="Media"),A96,"")</f>
        <v/>
      </c>
      <c r="S96" s="6" t="str">
        <f ca="1">IF(AND(C96="Abierto",D96="Media"),TODAY()-E96,"")</f>
        <v/>
      </c>
      <c r="T96" s="6" t="str">
        <f>IF(AND(C96="Abierto",D96="Media"),RANK(S96,$S$13:$S$809,0)+COUNTIF($S$13:S96,S96)-1+MAX(N:N,Q:Q),"")</f>
        <v/>
      </c>
      <c r="U96" s="6" t="str">
        <f>IF(AND(C96="Abierto",D96="Baja"),A96,"")</f>
        <v/>
      </c>
      <c r="V96" s="6" t="str">
        <f ca="1">IF(AND(C96="Abierto",D96="Baja"),TODAY()-E96,"")</f>
        <v/>
      </c>
      <c r="W96" s="6" t="str">
        <f>IF(AND(C96="Abierto",D96="Baja"),RANK(V96,$V$13:$V$809,0)+COUNTIF($V$13:V96,V96)-1+MAX(N:N,Q:Q,T:T),"")</f>
        <v/>
      </c>
      <c r="X96" s="8" t="str">
        <f>IF(OR(C96="Resuelto",C96=""),"",SUM(N96,Q96,T96,W96))</f>
        <v/>
      </c>
      <c r="Y96" s="8" t="str">
        <f>IF(OR(C96="Resuelto",C96=""),"",SUM(M96,P96,S96,V96))</f>
        <v/>
      </c>
      <c r="Z96" s="8" t="str">
        <f>IF(OR(C96="Resuelto",C96=""),"",SUM(L96,O96,R96,U96))</f>
        <v/>
      </c>
      <c r="AA96" s="8">
        <v>254</v>
      </c>
      <c r="AB96" s="8" t="str">
        <f t="shared" ca="1" si="10"/>
        <v/>
      </c>
      <c r="AC96" s="9" t="str">
        <f t="shared" ca="1" si="11"/>
        <v/>
      </c>
      <c r="AD96" s="12"/>
      <c r="AE96" s="12"/>
      <c r="AF96" s="12"/>
      <c r="AG96" s="12"/>
      <c r="AH96" s="11" t="str">
        <f>IF(AI96="","",MAX($AH$5:AH95)+1)</f>
        <v/>
      </c>
      <c r="AI96" s="12" t="str">
        <f>IF(G95="","",IF(COUNTIF($AI$11:AI95,G95)=0,G95,""))</f>
        <v/>
      </c>
      <c r="AJ96" s="12" t="str">
        <f t="shared" si="12"/>
        <v/>
      </c>
      <c r="AK96" s="65" t="s">
        <v>44</v>
      </c>
      <c r="AL96" s="15" t="s">
        <v>34</v>
      </c>
      <c r="AM96" s="12" t="s">
        <v>52</v>
      </c>
      <c r="AN96" s="15" t="s">
        <v>51</v>
      </c>
    </row>
    <row r="97" spans="1:40" ht="25.5" hidden="1" customHeight="1" x14ac:dyDescent="0.25">
      <c r="A97" s="60">
        <f t="shared" si="13"/>
        <v>85</v>
      </c>
      <c r="B97" s="15" t="s">
        <v>143</v>
      </c>
      <c r="C97" s="53" t="s">
        <v>142</v>
      </c>
      <c r="D97" s="17" t="s">
        <v>5</v>
      </c>
      <c r="E97" s="52">
        <v>44015</v>
      </c>
      <c r="F97" s="62" t="s">
        <v>105</v>
      </c>
      <c r="G97" s="17"/>
      <c r="H97" s="52">
        <v>44015</v>
      </c>
      <c r="I97" s="16">
        <f t="shared" si="9"/>
        <v>0</v>
      </c>
      <c r="J97" s="28" t="s">
        <v>57</v>
      </c>
      <c r="K97" s="27"/>
      <c r="L97" s="6" t="str">
        <f>IF(AND(C97="Abierto",D97="Urgente"),A97,"")</f>
        <v/>
      </c>
      <c r="M97" s="6" t="str">
        <f ca="1">IF(AND(C97="Abierto",D97="Urgente"),TODAY()-E97,"")</f>
        <v/>
      </c>
      <c r="N97" s="6" t="str">
        <f>IF(AND(C97="Abierto",D97="Urgente"),RANK(M97,$M$13:$M$809,0)+COUNTIF($M$13:M97,M97)-1,"")</f>
        <v/>
      </c>
      <c r="O97" s="6" t="str">
        <f>IF(AND(C97="Abierto",D97="Alta"),A97,"")</f>
        <v/>
      </c>
      <c r="P97" s="6" t="str">
        <f ca="1">IF(AND(C97="Abierto",D97="Alta"),TODAY()-E97,"")</f>
        <v/>
      </c>
      <c r="Q97" s="6" t="str">
        <f>IF(AND(C97="Abierto",D97="Alta"),RANK(P97,$P$13:$P$809,0)+COUNTIF($P$13:P97,P97)-1+MAX(N:N),"")</f>
        <v/>
      </c>
      <c r="R97" s="6" t="str">
        <f>IF(AND(C97="Abierto",D97="Media"),A97,"")</f>
        <v/>
      </c>
      <c r="S97" s="6" t="str">
        <f ca="1">IF(AND(C97="Abierto",D97="Media"),TODAY()-E97,"")</f>
        <v/>
      </c>
      <c r="T97" s="6" t="str">
        <f>IF(AND(C97="Abierto",D97="Media"),RANK(S97,$S$13:$S$809,0)+COUNTIF($S$13:S97,S97)-1+MAX(N:N,Q:Q),"")</f>
        <v/>
      </c>
      <c r="U97" s="6" t="str">
        <f>IF(AND(C97="Abierto",D97="Baja"),A97,"")</f>
        <v/>
      </c>
      <c r="V97" s="6" t="str">
        <f ca="1">IF(AND(C97="Abierto",D97="Baja"),TODAY()-E97,"")</f>
        <v/>
      </c>
      <c r="W97" s="6" t="str">
        <f>IF(AND(C97="Abierto",D97="Baja"),RANK(V97,$V$13:$V$809,0)+COUNTIF($V$13:V97,V97)-1+MAX(N:N,Q:Q,T:T),"")</f>
        <v/>
      </c>
      <c r="X97" s="8" t="str">
        <f>IF(OR(C97="Resuelto",C97=""),"",SUM(N97,Q97,T97,W97))</f>
        <v/>
      </c>
      <c r="Y97" s="8" t="str">
        <f>IF(OR(C97="Resuelto",C97=""),"",SUM(M97,P97,S97,V97))</f>
        <v/>
      </c>
      <c r="Z97" s="8" t="str">
        <f>IF(OR(C97="Resuelto",C97=""),"",SUM(L97,O97,R97,U97))</f>
        <v/>
      </c>
      <c r="AA97" s="8">
        <v>255</v>
      </c>
      <c r="AB97" s="8" t="str">
        <f t="shared" ca="1" si="10"/>
        <v/>
      </c>
      <c r="AC97" s="9" t="str">
        <f t="shared" ca="1" si="11"/>
        <v/>
      </c>
      <c r="AD97" s="12"/>
      <c r="AE97" s="12"/>
      <c r="AF97" s="12"/>
      <c r="AG97" s="12"/>
      <c r="AH97" s="11" t="str">
        <f>IF(AI97="","",MAX($AH$5:AH96)+1)</f>
        <v/>
      </c>
      <c r="AI97" s="12" t="str">
        <f>IF(G96="","",IF(COUNTIF($AI$11:AI96,G96)=0,G96,""))</f>
        <v/>
      </c>
      <c r="AJ97" s="12" t="str">
        <f t="shared" si="12"/>
        <v/>
      </c>
      <c r="AK97" s="65" t="s">
        <v>44</v>
      </c>
      <c r="AL97" s="15" t="s">
        <v>34</v>
      </c>
      <c r="AM97" s="12" t="s">
        <v>52</v>
      </c>
      <c r="AN97" s="15" t="s">
        <v>49</v>
      </c>
    </row>
    <row r="98" spans="1:40" ht="25.5" customHeight="1" x14ac:dyDescent="0.25">
      <c r="A98" s="60">
        <f t="shared" si="13"/>
        <v>86</v>
      </c>
      <c r="B98" s="15" t="s">
        <v>143</v>
      </c>
      <c r="C98" s="53" t="s">
        <v>142</v>
      </c>
      <c r="D98" s="17" t="s">
        <v>6</v>
      </c>
      <c r="E98" s="52">
        <v>44015</v>
      </c>
      <c r="F98" s="62" t="s">
        <v>87</v>
      </c>
      <c r="G98" s="17"/>
      <c r="H98" s="27">
        <v>44029</v>
      </c>
      <c r="I98" s="16">
        <f t="shared" si="9"/>
        <v>14</v>
      </c>
      <c r="J98" s="28" t="s">
        <v>57</v>
      </c>
      <c r="K98" s="27"/>
      <c r="L98" s="6" t="str">
        <f>IF(AND(C98="Abierto",D98="Urgente"),A98,"")</f>
        <v/>
      </c>
      <c r="M98" s="6" t="str">
        <f ca="1">IF(AND(C98="Abierto",D98="Urgente"),TODAY()-E98,"")</f>
        <v/>
      </c>
      <c r="N98" s="6" t="str">
        <f>IF(AND(C98="Abierto",D98="Urgente"),RANK(M98,$M$13:$M$809,0)+COUNTIF($M$13:M98,M98)-1,"")</f>
        <v/>
      </c>
      <c r="O98" s="6" t="str">
        <f>IF(AND(C98="Abierto",D98="Alta"),A98,"")</f>
        <v/>
      </c>
      <c r="P98" s="6" t="str">
        <f ca="1">IF(AND(C98="Abierto",D98="Alta"),TODAY()-E98,"")</f>
        <v/>
      </c>
      <c r="Q98" s="6" t="str">
        <f>IF(AND(C98="Abierto",D98="Alta"),RANK(P98,$P$13:$P$809,0)+COUNTIF($P$13:P98,P98)-1+MAX(N:N),"")</f>
        <v/>
      </c>
      <c r="R98" s="6" t="str">
        <f>IF(AND(C98="Abierto",D98="Media"),A98,"")</f>
        <v/>
      </c>
      <c r="S98" s="6" t="str">
        <f ca="1">IF(AND(C98="Abierto",D98="Media"),TODAY()-E98,"")</f>
        <v/>
      </c>
      <c r="T98" s="6" t="str">
        <f>IF(AND(C98="Abierto",D98="Media"),RANK(S98,$S$13:$S$809,0)+COUNTIF($S$13:S98,S98)-1+MAX(N:N,Q:Q),"")</f>
        <v/>
      </c>
      <c r="U98" s="6" t="str">
        <f>IF(AND(C98="Abierto",D98="Baja"),A98,"")</f>
        <v/>
      </c>
      <c r="V98" s="6" t="str">
        <f ca="1">IF(AND(C98="Abierto",D98="Baja"),TODAY()-E98,"")</f>
        <v/>
      </c>
      <c r="W98" s="6" t="str">
        <f>IF(AND(C98="Abierto",D98="Baja"),RANK(V98,$V$13:$V$809,0)+COUNTIF($V$13:V98,V98)-1+MAX(N:N,Q:Q,T:T),"")</f>
        <v/>
      </c>
      <c r="X98" s="8" t="str">
        <f>IF(OR(C98="Resuelto",C98=""),"",SUM(N98,Q98,T98,W98))</f>
        <v/>
      </c>
      <c r="Y98" s="8" t="str">
        <f>IF(OR(C98="Resuelto",C98=""),"",SUM(M98,P98,S98,V98))</f>
        <v/>
      </c>
      <c r="Z98" s="8" t="str">
        <f>IF(OR(C98="Resuelto",C98=""),"",SUM(L98,O98,R98,U98))</f>
        <v/>
      </c>
      <c r="AA98" s="8">
        <v>256</v>
      </c>
      <c r="AB98" s="8" t="str">
        <f t="shared" ca="1" si="10"/>
        <v/>
      </c>
      <c r="AC98" s="9" t="str">
        <f t="shared" ca="1" si="11"/>
        <v/>
      </c>
      <c r="AD98" s="12"/>
      <c r="AE98" s="12"/>
      <c r="AF98" s="12"/>
      <c r="AG98" s="12"/>
      <c r="AH98" s="11" t="str">
        <f>IF(AI98="","",MAX($AH$5:AH97)+1)</f>
        <v/>
      </c>
      <c r="AI98" s="12" t="str">
        <f>IF(G97="","",IF(COUNTIF($AI$11:AI97,G97)=0,G97,""))</f>
        <v/>
      </c>
      <c r="AJ98" s="12" t="str">
        <f t="shared" si="12"/>
        <v/>
      </c>
      <c r="AK98" s="65" t="s">
        <v>39</v>
      </c>
      <c r="AL98" s="15" t="s">
        <v>34</v>
      </c>
      <c r="AM98" s="12" t="s">
        <v>52</v>
      </c>
      <c r="AN98" s="15" t="s">
        <v>49</v>
      </c>
    </row>
    <row r="99" spans="1:40" ht="25.5" hidden="1" customHeight="1" x14ac:dyDescent="0.25">
      <c r="A99" s="60">
        <f t="shared" si="13"/>
        <v>87</v>
      </c>
      <c r="B99" s="15" t="s">
        <v>143</v>
      </c>
      <c r="C99" s="53" t="s">
        <v>142</v>
      </c>
      <c r="D99" s="17" t="s">
        <v>5</v>
      </c>
      <c r="E99" s="52">
        <v>44015</v>
      </c>
      <c r="F99" s="62" t="s">
        <v>105</v>
      </c>
      <c r="G99" s="17"/>
      <c r="H99" s="52">
        <v>44015</v>
      </c>
      <c r="I99" s="16">
        <f t="shared" si="9"/>
        <v>0</v>
      </c>
      <c r="J99" s="28" t="s">
        <v>57</v>
      </c>
      <c r="K99" s="27"/>
      <c r="L99" s="6" t="str">
        <f>IF(AND(C99="Abierto",D99="Urgente"),A99,"")</f>
        <v/>
      </c>
      <c r="M99" s="6" t="str">
        <f ca="1">IF(AND(C99="Abierto",D99="Urgente"),TODAY()-E99,"")</f>
        <v/>
      </c>
      <c r="N99" s="6" t="str">
        <f>IF(AND(C99="Abierto",D99="Urgente"),RANK(M99,$M$13:$M$809,0)+COUNTIF($M$13:M99,M99)-1,"")</f>
        <v/>
      </c>
      <c r="O99" s="6" t="str">
        <f>IF(AND(C99="Abierto",D99="Alta"),A99,"")</f>
        <v/>
      </c>
      <c r="P99" s="6" t="str">
        <f ca="1">IF(AND(C99="Abierto",D99="Alta"),TODAY()-E99,"")</f>
        <v/>
      </c>
      <c r="Q99" s="6" t="str">
        <f>IF(AND(C99="Abierto",D99="Alta"),RANK(P99,$P$13:$P$809,0)+COUNTIF($P$13:P99,P99)-1+MAX(N:N),"")</f>
        <v/>
      </c>
      <c r="R99" s="6" t="str">
        <f>IF(AND(C99="Abierto",D99="Media"),A99,"")</f>
        <v/>
      </c>
      <c r="S99" s="6" t="str">
        <f ca="1">IF(AND(C99="Abierto",D99="Media"),TODAY()-E99,"")</f>
        <v/>
      </c>
      <c r="T99" s="6" t="str">
        <f>IF(AND(C99="Abierto",D99="Media"),RANK(S99,$S$13:$S$809,0)+COUNTIF($S$13:S99,S99)-1+MAX(N:N,Q:Q),"")</f>
        <v/>
      </c>
      <c r="U99" s="6" t="str">
        <f>IF(AND(C99="Abierto",D99="Baja"),A99,"")</f>
        <v/>
      </c>
      <c r="V99" s="6" t="str">
        <f ca="1">IF(AND(C99="Abierto",D99="Baja"),TODAY()-E99,"")</f>
        <v/>
      </c>
      <c r="W99" s="6" t="str">
        <f>IF(AND(C99="Abierto",D99="Baja"),RANK(V99,$V$13:$V$809,0)+COUNTIF($V$13:V99,V99)-1+MAX(N:N,Q:Q,T:T),"")</f>
        <v/>
      </c>
      <c r="X99" s="8" t="str">
        <f>IF(OR(C99="Resuelto",C99=""),"",SUM(N99,Q99,T99,W99))</f>
        <v/>
      </c>
      <c r="Y99" s="8" t="str">
        <f>IF(OR(C99="Resuelto",C99=""),"",SUM(M99,P99,S99,V99))</f>
        <v/>
      </c>
      <c r="Z99" s="8" t="str">
        <f>IF(OR(C99="Resuelto",C99=""),"",SUM(L99,O99,R99,U99))</f>
        <v/>
      </c>
      <c r="AA99" s="8">
        <v>257</v>
      </c>
      <c r="AB99" s="8" t="str">
        <f t="shared" ca="1" si="10"/>
        <v/>
      </c>
      <c r="AC99" s="9" t="str">
        <f t="shared" ca="1" si="11"/>
        <v/>
      </c>
      <c r="AD99" s="12"/>
      <c r="AE99" s="12"/>
      <c r="AF99" s="12"/>
      <c r="AG99" s="12"/>
      <c r="AH99" s="11" t="str">
        <f>IF(AI99="","",MAX($AH$5:AH98)+1)</f>
        <v/>
      </c>
      <c r="AI99" s="12" t="str">
        <f>IF(G98="","",IF(COUNTIF($AI$11:AI98,G98)=0,G98,""))</f>
        <v/>
      </c>
      <c r="AJ99" s="12" t="str">
        <f t="shared" si="12"/>
        <v/>
      </c>
      <c r="AK99" s="65" t="s">
        <v>44</v>
      </c>
      <c r="AL99" s="15" t="s">
        <v>34</v>
      </c>
      <c r="AM99" s="12" t="s">
        <v>52</v>
      </c>
      <c r="AN99" s="15" t="s">
        <v>51</v>
      </c>
    </row>
    <row r="100" spans="1:40" ht="25.5" customHeight="1" x14ac:dyDescent="0.25">
      <c r="A100" s="60">
        <f t="shared" si="13"/>
        <v>88</v>
      </c>
      <c r="B100" s="15">
        <v>2025733</v>
      </c>
      <c r="C100" s="53" t="s">
        <v>142</v>
      </c>
      <c r="D100" s="17" t="s">
        <v>4</v>
      </c>
      <c r="E100" s="52">
        <v>44015</v>
      </c>
      <c r="F100" s="62" t="s">
        <v>87</v>
      </c>
      <c r="G100" s="17"/>
      <c r="H100" s="27">
        <v>44029</v>
      </c>
      <c r="I100" s="16">
        <f t="shared" si="9"/>
        <v>14</v>
      </c>
      <c r="J100" s="28" t="s">
        <v>57</v>
      </c>
      <c r="K100" s="27"/>
      <c r="L100" s="6" t="str">
        <f>IF(AND(C100="Abierto",D100="Urgente"),A100,"")</f>
        <v/>
      </c>
      <c r="M100" s="6" t="str">
        <f ca="1">IF(AND(C100="Abierto",D100="Urgente"),TODAY()-E100,"")</f>
        <v/>
      </c>
      <c r="N100" s="6" t="str">
        <f>IF(AND(C100="Abierto",D100="Urgente"),RANK(M100,$M$13:$M$809,0)+COUNTIF($M$13:M100,M100)-1,"")</f>
        <v/>
      </c>
      <c r="O100" s="6" t="str">
        <f>IF(AND(C100="Abierto",D100="Alta"),A100,"")</f>
        <v/>
      </c>
      <c r="P100" s="6" t="str">
        <f ca="1">IF(AND(C100="Abierto",D100="Alta"),TODAY()-E100,"")</f>
        <v/>
      </c>
      <c r="Q100" s="6" t="str">
        <f>IF(AND(C100="Abierto",D100="Alta"),RANK(P100,$P$13:$P$809,0)+COUNTIF($P$13:P100,P100)-1+MAX(N:N),"")</f>
        <v/>
      </c>
      <c r="R100" s="6" t="str">
        <f>IF(AND(C100="Abierto",D100="Media"),A100,"")</f>
        <v/>
      </c>
      <c r="S100" s="6" t="str">
        <f ca="1">IF(AND(C100="Abierto",D100="Media"),TODAY()-E100,"")</f>
        <v/>
      </c>
      <c r="T100" s="6" t="str">
        <f>IF(AND(C100="Abierto",D100="Media"),RANK(S100,$S$13:$S$809,0)+COUNTIF($S$13:S100,S100)-1+MAX(N:N,Q:Q),"")</f>
        <v/>
      </c>
      <c r="U100" s="6" t="str">
        <f>IF(AND(C100="Abierto",D100="Baja"),A100,"")</f>
        <v/>
      </c>
      <c r="V100" s="6" t="str">
        <f ca="1">IF(AND(C100="Abierto",D100="Baja"),TODAY()-E100,"")</f>
        <v/>
      </c>
      <c r="W100" s="6" t="str">
        <f>IF(AND(C100="Abierto",D100="Baja"),RANK(V100,$V$13:$V$809,0)+COUNTIF($V$13:V100,V100)-1+MAX(N:N,Q:Q,T:T),"")</f>
        <v/>
      </c>
      <c r="X100" s="8" t="str">
        <f>IF(OR(C100="Resuelto",C100=""),"",SUM(N100,Q100,T100,W100))</f>
        <v/>
      </c>
      <c r="Y100" s="8" t="str">
        <f>IF(OR(C100="Resuelto",C100=""),"",SUM(M100,P100,S100,V100))</f>
        <v/>
      </c>
      <c r="Z100" s="8" t="str">
        <f>IF(OR(C100="Resuelto",C100=""),"",SUM(L100,O100,R100,U100))</f>
        <v/>
      </c>
      <c r="AA100" s="8">
        <v>258</v>
      </c>
      <c r="AB100" s="8" t="str">
        <f t="shared" ca="1" si="10"/>
        <v/>
      </c>
      <c r="AC100" s="9" t="str">
        <f t="shared" ca="1" si="11"/>
        <v/>
      </c>
      <c r="AD100" s="12"/>
      <c r="AE100" s="12"/>
      <c r="AF100" s="12"/>
      <c r="AG100" s="12"/>
      <c r="AH100" s="11" t="str">
        <f>IF(AI100="","",MAX($AH$5:AH99)+1)</f>
        <v/>
      </c>
      <c r="AI100" s="12" t="str">
        <f>IF(G99="","",IF(COUNTIF($AI$11:AI99,G99)=0,G99,""))</f>
        <v/>
      </c>
      <c r="AJ100" s="12" t="str">
        <f t="shared" si="12"/>
        <v/>
      </c>
      <c r="AK100" s="65" t="s">
        <v>41</v>
      </c>
      <c r="AL100" s="15" t="s">
        <v>36</v>
      </c>
      <c r="AM100" s="15" t="s">
        <v>53</v>
      </c>
      <c r="AN100" s="15" t="s">
        <v>49</v>
      </c>
    </row>
    <row r="101" spans="1:40" ht="25.5" hidden="1" customHeight="1" x14ac:dyDescent="0.25">
      <c r="A101" s="60">
        <f t="shared" si="13"/>
        <v>89</v>
      </c>
      <c r="B101" s="15" t="s">
        <v>143</v>
      </c>
      <c r="C101" s="53" t="s">
        <v>142</v>
      </c>
      <c r="D101" s="17" t="s">
        <v>5</v>
      </c>
      <c r="E101" s="52">
        <v>44015</v>
      </c>
      <c r="F101" s="62" t="s">
        <v>105</v>
      </c>
      <c r="G101" s="17"/>
      <c r="H101" s="52">
        <v>44015</v>
      </c>
      <c r="I101" s="16">
        <f t="shared" si="9"/>
        <v>0</v>
      </c>
      <c r="J101" s="28" t="s">
        <v>57</v>
      </c>
      <c r="K101" s="27"/>
      <c r="L101" s="6" t="str">
        <f>IF(AND(C101="Abierto",D101="Urgente"),A101,"")</f>
        <v/>
      </c>
      <c r="M101" s="6" t="str">
        <f ca="1">IF(AND(C101="Abierto",D101="Urgente"),TODAY()-E101,"")</f>
        <v/>
      </c>
      <c r="N101" s="6" t="str">
        <f>IF(AND(C101="Abierto",D101="Urgente"),RANK(M101,$M$13:$M$809,0)+COUNTIF($M$13:M101,M101)-1,"")</f>
        <v/>
      </c>
      <c r="O101" s="6" t="str">
        <f>IF(AND(C101="Abierto",D101="Alta"),A101,"")</f>
        <v/>
      </c>
      <c r="P101" s="6" t="str">
        <f ca="1">IF(AND(C101="Abierto",D101="Alta"),TODAY()-E101,"")</f>
        <v/>
      </c>
      <c r="Q101" s="6" t="str">
        <f>IF(AND(C101="Abierto",D101="Alta"),RANK(P101,$P$13:$P$809,0)+COUNTIF($P$13:P101,P101)-1+MAX(N:N),"")</f>
        <v/>
      </c>
      <c r="R101" s="6" t="str">
        <f>IF(AND(C101="Abierto",D101="Media"),A101,"")</f>
        <v/>
      </c>
      <c r="S101" s="6" t="str">
        <f ca="1">IF(AND(C101="Abierto",D101="Media"),TODAY()-E101,"")</f>
        <v/>
      </c>
      <c r="T101" s="6" t="str">
        <f>IF(AND(C101="Abierto",D101="Media"),RANK(S101,$S$13:$S$809,0)+COUNTIF($S$13:S101,S101)-1+MAX(N:N,Q:Q),"")</f>
        <v/>
      </c>
      <c r="U101" s="6" t="str">
        <f>IF(AND(C101="Abierto",D101="Baja"),A101,"")</f>
        <v/>
      </c>
      <c r="V101" s="6" t="str">
        <f ca="1">IF(AND(C101="Abierto",D101="Baja"),TODAY()-E101,"")</f>
        <v/>
      </c>
      <c r="W101" s="6" t="str">
        <f>IF(AND(C101="Abierto",D101="Baja"),RANK(V101,$V$13:$V$809,0)+COUNTIF($V$13:V101,V101)-1+MAX(N:N,Q:Q,T:T),"")</f>
        <v/>
      </c>
      <c r="X101" s="8" t="str">
        <f>IF(OR(C101="Resuelto",C101=""),"",SUM(N101,Q101,T101,W101))</f>
        <v/>
      </c>
      <c r="Y101" s="8" t="str">
        <f>IF(OR(C101="Resuelto",C101=""),"",SUM(M101,P101,S101,V101))</f>
        <v/>
      </c>
      <c r="Z101" s="8" t="str">
        <f>IF(OR(C101="Resuelto",C101=""),"",SUM(L101,O101,R101,U101))</f>
        <v/>
      </c>
      <c r="AA101" s="8">
        <v>259</v>
      </c>
      <c r="AB101" s="8" t="str">
        <f t="shared" ca="1" si="10"/>
        <v/>
      </c>
      <c r="AC101" s="9" t="str">
        <f t="shared" ca="1" si="11"/>
        <v/>
      </c>
      <c r="AD101" s="12"/>
      <c r="AE101" s="12"/>
      <c r="AF101" s="12"/>
      <c r="AG101" s="12"/>
      <c r="AH101" s="11" t="str">
        <f>IF(AI101="","",MAX($AH$5:AH100)+1)</f>
        <v/>
      </c>
      <c r="AI101" s="12" t="str">
        <f>IF(G100="","",IF(COUNTIF($AI$11:AI100,G100)=0,G100,""))</f>
        <v/>
      </c>
      <c r="AJ101" s="12" t="str">
        <f t="shared" si="12"/>
        <v/>
      </c>
      <c r="AK101" s="65" t="s">
        <v>44</v>
      </c>
      <c r="AL101" s="15" t="s">
        <v>35</v>
      </c>
      <c r="AM101" s="12" t="s">
        <v>52</v>
      </c>
      <c r="AN101" s="12" t="s">
        <v>49</v>
      </c>
    </row>
    <row r="102" spans="1:40" ht="25.5" hidden="1" customHeight="1" x14ac:dyDescent="0.25">
      <c r="A102" s="60">
        <f t="shared" si="13"/>
        <v>90</v>
      </c>
      <c r="B102" s="15" t="s">
        <v>143</v>
      </c>
      <c r="C102" s="53" t="s">
        <v>142</v>
      </c>
      <c r="D102" s="17" t="s">
        <v>5</v>
      </c>
      <c r="E102" s="52">
        <v>44015</v>
      </c>
      <c r="F102" s="62" t="s">
        <v>105</v>
      </c>
      <c r="G102" s="17"/>
      <c r="H102" s="52">
        <v>44015</v>
      </c>
      <c r="I102" s="16">
        <f t="shared" si="9"/>
        <v>0</v>
      </c>
      <c r="J102" s="28" t="s">
        <v>57</v>
      </c>
      <c r="K102" s="27"/>
      <c r="L102" s="6" t="str">
        <f>IF(AND(C102="Abierto",D102="Urgente"),A102,"")</f>
        <v/>
      </c>
      <c r="M102" s="6" t="str">
        <f ca="1">IF(AND(C102="Abierto",D102="Urgente"),TODAY()-E102,"")</f>
        <v/>
      </c>
      <c r="N102" s="6" t="str">
        <f>IF(AND(C102="Abierto",D102="Urgente"),RANK(M102,$M$13:$M$809,0)+COUNTIF($M$13:M102,M102)-1,"")</f>
        <v/>
      </c>
      <c r="O102" s="6" t="str">
        <f>IF(AND(C102="Abierto",D102="Alta"),A102,"")</f>
        <v/>
      </c>
      <c r="P102" s="6" t="str">
        <f ca="1">IF(AND(C102="Abierto",D102="Alta"),TODAY()-E102,"")</f>
        <v/>
      </c>
      <c r="Q102" s="6" t="str">
        <f>IF(AND(C102="Abierto",D102="Alta"),RANK(P102,$P$13:$P$809,0)+COUNTIF($P$13:P102,P102)-1+MAX(N:N),"")</f>
        <v/>
      </c>
      <c r="R102" s="6" t="str">
        <f>IF(AND(C102="Abierto",D102="Media"),A102,"")</f>
        <v/>
      </c>
      <c r="S102" s="6" t="str">
        <f ca="1">IF(AND(C102="Abierto",D102="Media"),TODAY()-E102,"")</f>
        <v/>
      </c>
      <c r="T102" s="6" t="str">
        <f>IF(AND(C102="Abierto",D102="Media"),RANK(S102,$S$13:$S$809,0)+COUNTIF($S$13:S102,S102)-1+MAX(N:N,Q:Q),"")</f>
        <v/>
      </c>
      <c r="U102" s="6" t="str">
        <f>IF(AND(C102="Abierto",D102="Baja"),A102,"")</f>
        <v/>
      </c>
      <c r="V102" s="6" t="str">
        <f ca="1">IF(AND(C102="Abierto",D102="Baja"),TODAY()-E102,"")</f>
        <v/>
      </c>
      <c r="W102" s="6" t="str">
        <f>IF(AND(C102="Abierto",D102="Baja"),RANK(V102,$V$13:$V$809,0)+COUNTIF($V$13:V102,V102)-1+MAX(N:N,Q:Q,T:T),"")</f>
        <v/>
      </c>
      <c r="X102" s="8" t="str">
        <f>IF(OR(C102="Resuelto",C102=""),"",SUM(N102,Q102,T102,W102))</f>
        <v/>
      </c>
      <c r="Y102" s="8" t="str">
        <f>IF(OR(C102="Resuelto",C102=""),"",SUM(M102,P102,S102,V102))</f>
        <v/>
      </c>
      <c r="Z102" s="8" t="str">
        <f>IF(OR(C102="Resuelto",C102=""),"",SUM(L102,O102,R102,U102))</f>
        <v/>
      </c>
      <c r="AA102" s="8">
        <v>260</v>
      </c>
      <c r="AB102" s="8" t="str">
        <f t="shared" ca="1" si="10"/>
        <v/>
      </c>
      <c r="AC102" s="9" t="str">
        <f t="shared" ca="1" si="11"/>
        <v/>
      </c>
      <c r="AD102" s="12"/>
      <c r="AE102" s="12"/>
      <c r="AF102" s="12"/>
      <c r="AG102" s="12"/>
      <c r="AH102" s="11" t="str">
        <f>IF(AI102="","",MAX($AH$5:AH101)+1)</f>
        <v/>
      </c>
      <c r="AI102" s="12" t="str">
        <f>IF(G101="","",IF(COUNTIF($AI$11:AI101,G101)=0,G101,""))</f>
        <v/>
      </c>
      <c r="AJ102" s="12" t="str">
        <f t="shared" si="12"/>
        <v/>
      </c>
      <c r="AK102" s="65" t="s">
        <v>44</v>
      </c>
      <c r="AL102" s="15" t="s">
        <v>35</v>
      </c>
      <c r="AM102" s="12" t="s">
        <v>52</v>
      </c>
      <c r="AN102" s="15" t="s">
        <v>51</v>
      </c>
    </row>
    <row r="103" spans="1:40" ht="25.5" hidden="1" customHeight="1" x14ac:dyDescent="0.25">
      <c r="A103" s="60">
        <f t="shared" si="13"/>
        <v>91</v>
      </c>
      <c r="B103" s="15" t="s">
        <v>143</v>
      </c>
      <c r="C103" s="53" t="s">
        <v>142</v>
      </c>
      <c r="D103" s="17" t="s">
        <v>5</v>
      </c>
      <c r="E103" s="52">
        <v>44015</v>
      </c>
      <c r="F103" s="62" t="s">
        <v>105</v>
      </c>
      <c r="G103" s="17"/>
      <c r="H103" s="52">
        <v>44015</v>
      </c>
      <c r="I103" s="16">
        <f t="shared" si="9"/>
        <v>0</v>
      </c>
      <c r="J103" s="28" t="s">
        <v>57</v>
      </c>
      <c r="K103" s="27"/>
      <c r="L103" s="6" t="str">
        <f>IF(AND(C103="Abierto",D103="Urgente"),A103,"")</f>
        <v/>
      </c>
      <c r="M103" s="6" t="str">
        <f ca="1">IF(AND(C103="Abierto",D103="Urgente"),TODAY()-E103,"")</f>
        <v/>
      </c>
      <c r="N103" s="6" t="str">
        <f>IF(AND(C103="Abierto",D103="Urgente"),RANK(M103,$M$13:$M$809,0)+COUNTIF($M$13:M103,M103)-1,"")</f>
        <v/>
      </c>
      <c r="O103" s="6" t="str">
        <f>IF(AND(C103="Abierto",D103="Alta"),A103,"")</f>
        <v/>
      </c>
      <c r="P103" s="6" t="str">
        <f ca="1">IF(AND(C103="Abierto",D103="Alta"),TODAY()-E103,"")</f>
        <v/>
      </c>
      <c r="Q103" s="6" t="str">
        <f>IF(AND(C103="Abierto",D103="Alta"),RANK(P103,$P$13:$P$809,0)+COUNTIF($P$13:P103,P103)-1+MAX(N:N),"")</f>
        <v/>
      </c>
      <c r="R103" s="6" t="str">
        <f>IF(AND(C103="Abierto",D103="Media"),A103,"")</f>
        <v/>
      </c>
      <c r="S103" s="6" t="str">
        <f ca="1">IF(AND(C103="Abierto",D103="Media"),TODAY()-E103,"")</f>
        <v/>
      </c>
      <c r="T103" s="6" t="str">
        <f>IF(AND(C103="Abierto",D103="Media"),RANK(S103,$S$13:$S$809,0)+COUNTIF($S$13:S103,S103)-1+MAX(N:N,Q:Q),"")</f>
        <v/>
      </c>
      <c r="U103" s="6" t="str">
        <f>IF(AND(C103="Abierto",D103="Baja"),A103,"")</f>
        <v/>
      </c>
      <c r="V103" s="6" t="str">
        <f ca="1">IF(AND(C103="Abierto",D103="Baja"),TODAY()-E103,"")</f>
        <v/>
      </c>
      <c r="W103" s="6" t="str">
        <f>IF(AND(C103="Abierto",D103="Baja"),RANK(V103,$V$13:$V$809,0)+COUNTIF($V$13:V103,V103)-1+MAX(N:N,Q:Q,T:T),"")</f>
        <v/>
      </c>
      <c r="X103" s="8" t="str">
        <f>IF(OR(C103="Resuelto",C103=""),"",SUM(N103,Q103,T103,W103))</f>
        <v/>
      </c>
      <c r="Y103" s="8" t="str">
        <f>IF(OR(C103="Resuelto",C103=""),"",SUM(M103,P103,S103,V103))</f>
        <v/>
      </c>
      <c r="Z103" s="8" t="str">
        <f>IF(OR(C103="Resuelto",C103=""),"",SUM(L103,O103,R103,U103))</f>
        <v/>
      </c>
      <c r="AA103" s="8">
        <v>261</v>
      </c>
      <c r="AB103" s="8" t="str">
        <f t="shared" ca="1" si="10"/>
        <v/>
      </c>
      <c r="AC103" s="9" t="str">
        <f t="shared" ca="1" si="11"/>
        <v/>
      </c>
      <c r="AD103" s="12"/>
      <c r="AE103" s="12"/>
      <c r="AF103" s="12"/>
      <c r="AG103" s="12"/>
      <c r="AH103" s="11" t="str">
        <f>IF(AI103="","",MAX($AH$5:AH102)+1)</f>
        <v/>
      </c>
      <c r="AI103" s="12" t="str">
        <f>IF(G102="","",IF(COUNTIF($AI$11:AI102,G102)=0,G102,""))</f>
        <v/>
      </c>
      <c r="AJ103" s="12" t="str">
        <f t="shared" si="12"/>
        <v/>
      </c>
      <c r="AK103" s="65" t="s">
        <v>44</v>
      </c>
      <c r="AL103" s="15" t="s">
        <v>35</v>
      </c>
      <c r="AM103" s="12" t="s">
        <v>52</v>
      </c>
      <c r="AN103" s="15" t="s">
        <v>51</v>
      </c>
    </row>
    <row r="104" spans="1:40" ht="25.5" hidden="1" customHeight="1" x14ac:dyDescent="0.25">
      <c r="A104" s="60">
        <f t="shared" si="13"/>
        <v>92</v>
      </c>
      <c r="B104" s="15" t="s">
        <v>143</v>
      </c>
      <c r="C104" s="53" t="s">
        <v>142</v>
      </c>
      <c r="D104" s="17" t="s">
        <v>5</v>
      </c>
      <c r="E104" s="52">
        <v>44015</v>
      </c>
      <c r="F104" s="62" t="s">
        <v>105</v>
      </c>
      <c r="G104" s="17"/>
      <c r="H104" s="52">
        <v>44015</v>
      </c>
      <c r="I104" s="16">
        <f t="shared" si="9"/>
        <v>0</v>
      </c>
      <c r="J104" s="28" t="s">
        <v>57</v>
      </c>
      <c r="K104" s="27"/>
      <c r="L104" s="6" t="str">
        <f>IF(AND(C104="Abierto",D104="Urgente"),A104,"")</f>
        <v/>
      </c>
      <c r="M104" s="6" t="str">
        <f ca="1">IF(AND(C104="Abierto",D104="Urgente"),TODAY()-E104,"")</f>
        <v/>
      </c>
      <c r="N104" s="6" t="str">
        <f>IF(AND(C104="Abierto",D104="Urgente"),RANK(M104,$M$13:$M$809,0)+COUNTIF($M$13:M104,M104)-1,"")</f>
        <v/>
      </c>
      <c r="O104" s="6" t="str">
        <f>IF(AND(C104="Abierto",D104="Alta"),A104,"")</f>
        <v/>
      </c>
      <c r="P104" s="6" t="str">
        <f ca="1">IF(AND(C104="Abierto",D104="Alta"),TODAY()-E104,"")</f>
        <v/>
      </c>
      <c r="Q104" s="6" t="str">
        <f>IF(AND(C104="Abierto",D104="Alta"),RANK(P104,$P$13:$P$809,0)+COUNTIF($P$13:P104,P104)-1+MAX(N:N),"")</f>
        <v/>
      </c>
      <c r="R104" s="6" t="str">
        <f>IF(AND(C104="Abierto",D104="Media"),A104,"")</f>
        <v/>
      </c>
      <c r="S104" s="6" t="str">
        <f ca="1">IF(AND(C104="Abierto",D104="Media"),TODAY()-E104,"")</f>
        <v/>
      </c>
      <c r="T104" s="6" t="str">
        <f>IF(AND(C104="Abierto",D104="Media"),RANK(S104,$S$13:$S$809,0)+COUNTIF($S$13:S104,S104)-1+MAX(N:N,Q:Q),"")</f>
        <v/>
      </c>
      <c r="U104" s="6" t="str">
        <f>IF(AND(C104="Abierto",D104="Baja"),A104,"")</f>
        <v/>
      </c>
      <c r="V104" s="6" t="str">
        <f ca="1">IF(AND(C104="Abierto",D104="Baja"),TODAY()-E104,"")</f>
        <v/>
      </c>
      <c r="W104" s="6" t="str">
        <f>IF(AND(C104="Abierto",D104="Baja"),RANK(V104,$V$13:$V$809,0)+COUNTIF($V$13:V104,V104)-1+MAX(N:N,Q:Q,T:T),"")</f>
        <v/>
      </c>
      <c r="X104" s="8" t="str">
        <f>IF(OR(C104="Resuelto",C104=""),"",SUM(N104,Q104,T104,W104))</f>
        <v/>
      </c>
      <c r="Y104" s="8" t="str">
        <f>IF(OR(C104="Resuelto",C104=""),"",SUM(M104,P104,S104,V104))</f>
        <v/>
      </c>
      <c r="Z104" s="8" t="str">
        <f>IF(OR(C104="Resuelto",C104=""),"",SUM(L104,O104,R104,U104))</f>
        <v/>
      </c>
      <c r="AA104" s="8">
        <v>262</v>
      </c>
      <c r="AB104" s="8" t="str">
        <f t="shared" ca="1" si="10"/>
        <v/>
      </c>
      <c r="AC104" s="9" t="str">
        <f t="shared" ca="1" si="11"/>
        <v/>
      </c>
      <c r="AD104" s="12"/>
      <c r="AE104" s="12"/>
      <c r="AF104" s="12"/>
      <c r="AG104" s="12"/>
      <c r="AH104" s="11" t="str">
        <f>IF(AI104="","",MAX($AH$5:AH103)+1)</f>
        <v/>
      </c>
      <c r="AI104" s="12" t="str">
        <f>IF(G103="","",IF(COUNTIF($AI$11:AI103,G103)=0,G103,""))</f>
        <v/>
      </c>
      <c r="AJ104" s="12" t="str">
        <f t="shared" si="12"/>
        <v/>
      </c>
      <c r="AK104" s="65" t="s">
        <v>44</v>
      </c>
      <c r="AL104" s="15" t="s">
        <v>35</v>
      </c>
      <c r="AM104" s="12" t="s">
        <v>52</v>
      </c>
      <c r="AN104" s="12" t="s">
        <v>49</v>
      </c>
    </row>
    <row r="105" spans="1:40" ht="25.5" hidden="1" customHeight="1" x14ac:dyDescent="0.25">
      <c r="A105" s="60">
        <f t="shared" si="13"/>
        <v>93</v>
      </c>
      <c r="B105" s="15" t="s">
        <v>143</v>
      </c>
      <c r="C105" s="53" t="s">
        <v>142</v>
      </c>
      <c r="D105" s="17" t="s">
        <v>5</v>
      </c>
      <c r="E105" s="52">
        <v>44015</v>
      </c>
      <c r="F105" s="62" t="s">
        <v>105</v>
      </c>
      <c r="G105" s="17"/>
      <c r="H105" s="52">
        <v>44015</v>
      </c>
      <c r="I105" s="16">
        <f t="shared" si="9"/>
        <v>0</v>
      </c>
      <c r="J105" s="28" t="s">
        <v>57</v>
      </c>
      <c r="K105" s="27"/>
      <c r="L105" s="6" t="str">
        <f>IF(AND(C105="Abierto",D105="Urgente"),A105,"")</f>
        <v/>
      </c>
      <c r="M105" s="6" t="str">
        <f ca="1">IF(AND(C105="Abierto",D105="Urgente"),TODAY()-E105,"")</f>
        <v/>
      </c>
      <c r="N105" s="6" t="str">
        <f>IF(AND(C105="Abierto",D105="Urgente"),RANK(M105,$M$13:$M$809,0)+COUNTIF($M$13:M105,M105)-1,"")</f>
        <v/>
      </c>
      <c r="O105" s="6" t="str">
        <f>IF(AND(C105="Abierto",D105="Alta"),A105,"")</f>
        <v/>
      </c>
      <c r="P105" s="6" t="str">
        <f ca="1">IF(AND(C105="Abierto",D105="Alta"),TODAY()-E105,"")</f>
        <v/>
      </c>
      <c r="Q105" s="6" t="str">
        <f>IF(AND(C105="Abierto",D105="Alta"),RANK(P105,$P$13:$P$809,0)+COUNTIF($P$13:P105,P105)-1+MAX(N:N),"")</f>
        <v/>
      </c>
      <c r="R105" s="6" t="str">
        <f>IF(AND(C105="Abierto",D105="Media"),A105,"")</f>
        <v/>
      </c>
      <c r="S105" s="6" t="str">
        <f ca="1">IF(AND(C105="Abierto",D105="Media"),TODAY()-E105,"")</f>
        <v/>
      </c>
      <c r="T105" s="6" t="str">
        <f>IF(AND(C105="Abierto",D105="Media"),RANK(S105,$S$13:$S$809,0)+COUNTIF($S$13:S105,S105)-1+MAX(N:N,Q:Q),"")</f>
        <v/>
      </c>
      <c r="U105" s="6" t="str">
        <f>IF(AND(C105="Abierto",D105="Baja"),A105,"")</f>
        <v/>
      </c>
      <c r="V105" s="6" t="str">
        <f ca="1">IF(AND(C105="Abierto",D105="Baja"),TODAY()-E105,"")</f>
        <v/>
      </c>
      <c r="W105" s="6" t="str">
        <f>IF(AND(C105="Abierto",D105="Baja"),RANK(V105,$V$13:$V$809,0)+COUNTIF($V$13:V105,V105)-1+MAX(N:N,Q:Q,T:T),"")</f>
        <v/>
      </c>
      <c r="X105" s="8" t="str">
        <f>IF(OR(C105="Resuelto",C105=""),"",SUM(N105,Q105,T105,W105))</f>
        <v/>
      </c>
      <c r="Y105" s="8" t="str">
        <f>IF(OR(C105="Resuelto",C105=""),"",SUM(M105,P105,S105,V105))</f>
        <v/>
      </c>
      <c r="Z105" s="8" t="str">
        <f>IF(OR(C105="Resuelto",C105=""),"",SUM(L105,O105,R105,U105))</f>
        <v/>
      </c>
      <c r="AA105" s="8">
        <v>263</v>
      </c>
      <c r="AB105" s="8" t="str">
        <f t="shared" ca="1" si="10"/>
        <v/>
      </c>
      <c r="AC105" s="9" t="str">
        <f t="shared" ca="1" si="11"/>
        <v/>
      </c>
      <c r="AD105" s="12"/>
      <c r="AE105" s="12"/>
      <c r="AF105" s="12"/>
      <c r="AG105" s="12"/>
      <c r="AH105" s="11" t="str">
        <f>IF(AI105="","",MAX($AH$5:AH104)+1)</f>
        <v/>
      </c>
      <c r="AI105" s="12" t="str">
        <f>IF(G104="","",IF(COUNTIF($AI$11:AI104,G104)=0,G104,""))</f>
        <v/>
      </c>
      <c r="AJ105" s="12" t="str">
        <f t="shared" si="12"/>
        <v/>
      </c>
      <c r="AK105" s="65" t="s">
        <v>44</v>
      </c>
      <c r="AL105" s="15" t="s">
        <v>35</v>
      </c>
      <c r="AM105" s="12" t="s">
        <v>52</v>
      </c>
      <c r="AN105" s="15" t="s">
        <v>49</v>
      </c>
    </row>
    <row r="106" spans="1:40" ht="25.5" hidden="1" customHeight="1" x14ac:dyDescent="0.25">
      <c r="A106" s="60">
        <f t="shared" si="13"/>
        <v>94</v>
      </c>
      <c r="B106" s="15" t="s">
        <v>143</v>
      </c>
      <c r="C106" s="53" t="s">
        <v>142</v>
      </c>
      <c r="D106" s="17" t="s">
        <v>5</v>
      </c>
      <c r="E106" s="52">
        <v>44015</v>
      </c>
      <c r="F106" s="62" t="s">
        <v>105</v>
      </c>
      <c r="G106" s="17"/>
      <c r="H106" s="52">
        <v>44015</v>
      </c>
      <c r="I106" s="16">
        <f t="shared" si="9"/>
        <v>0</v>
      </c>
      <c r="J106" s="28" t="s">
        <v>57</v>
      </c>
      <c r="K106" s="27"/>
      <c r="L106" s="6" t="str">
        <f>IF(AND(C106="Abierto",D106="Urgente"),A106,"")</f>
        <v/>
      </c>
      <c r="M106" s="6" t="str">
        <f ca="1">IF(AND(C106="Abierto",D106="Urgente"),TODAY()-E106,"")</f>
        <v/>
      </c>
      <c r="N106" s="6" t="str">
        <f>IF(AND(C106="Abierto",D106="Urgente"),RANK(M106,$M$13:$M$809,0)+COUNTIF($M$13:M106,M106)-1,"")</f>
        <v/>
      </c>
      <c r="O106" s="6" t="str">
        <f>IF(AND(C106="Abierto",D106="Alta"),A106,"")</f>
        <v/>
      </c>
      <c r="P106" s="6" t="str">
        <f ca="1">IF(AND(C106="Abierto",D106="Alta"),TODAY()-E106,"")</f>
        <v/>
      </c>
      <c r="Q106" s="6" t="str">
        <f>IF(AND(C106="Abierto",D106="Alta"),RANK(P106,$P$13:$P$809,0)+COUNTIF($P$13:P106,P106)-1+MAX(N:N),"")</f>
        <v/>
      </c>
      <c r="R106" s="6" t="str">
        <f>IF(AND(C106="Abierto",D106="Media"),A106,"")</f>
        <v/>
      </c>
      <c r="S106" s="6" t="str">
        <f ca="1">IF(AND(C106="Abierto",D106="Media"),TODAY()-E106,"")</f>
        <v/>
      </c>
      <c r="T106" s="6" t="str">
        <f>IF(AND(C106="Abierto",D106="Media"),RANK(S106,$S$13:$S$809,0)+COUNTIF($S$13:S106,S106)-1+MAX(N:N,Q:Q),"")</f>
        <v/>
      </c>
      <c r="U106" s="6" t="str">
        <f>IF(AND(C106="Abierto",D106="Baja"),A106,"")</f>
        <v/>
      </c>
      <c r="V106" s="6" t="str">
        <f ca="1">IF(AND(C106="Abierto",D106="Baja"),TODAY()-E106,"")</f>
        <v/>
      </c>
      <c r="W106" s="6" t="str">
        <f>IF(AND(C106="Abierto",D106="Baja"),RANK(V106,$V$13:$V$809,0)+COUNTIF($V$13:V106,V106)-1+MAX(N:N,Q:Q,T:T),"")</f>
        <v/>
      </c>
      <c r="X106" s="8" t="str">
        <f>IF(OR(C106="Resuelto",C106=""),"",SUM(N106,Q106,T106,W106))</f>
        <v/>
      </c>
      <c r="Y106" s="8" t="str">
        <f>IF(OR(C106="Resuelto",C106=""),"",SUM(M106,P106,S106,V106))</f>
        <v/>
      </c>
      <c r="Z106" s="8" t="str">
        <f>IF(OR(C106="Resuelto",C106=""),"",SUM(L106,O106,R106,U106))</f>
        <v/>
      </c>
      <c r="AA106" s="8">
        <v>264</v>
      </c>
      <c r="AB106" s="8" t="str">
        <f t="shared" ca="1" si="10"/>
        <v/>
      </c>
      <c r="AC106" s="9" t="str">
        <f t="shared" ca="1" si="11"/>
        <v/>
      </c>
      <c r="AD106" s="12"/>
      <c r="AE106" s="12"/>
      <c r="AF106" s="12"/>
      <c r="AG106" s="12"/>
      <c r="AH106" s="11" t="str">
        <f>IF(AI106="","",MAX($AH$5:AH105)+1)</f>
        <v/>
      </c>
      <c r="AI106" s="12" t="str">
        <f>IF(G105="","",IF(COUNTIF($AI$11:AI105,G105)=0,G105,""))</f>
        <v/>
      </c>
      <c r="AJ106" s="12" t="str">
        <f t="shared" si="12"/>
        <v/>
      </c>
      <c r="AK106" s="65" t="s">
        <v>44</v>
      </c>
      <c r="AL106" s="15" t="s">
        <v>35</v>
      </c>
      <c r="AM106" s="12" t="s">
        <v>53</v>
      </c>
      <c r="AN106" s="15" t="s">
        <v>49</v>
      </c>
    </row>
    <row r="107" spans="1:40" ht="25.5" hidden="1" customHeight="1" x14ac:dyDescent="0.25">
      <c r="A107" s="60">
        <f t="shared" si="13"/>
        <v>95</v>
      </c>
      <c r="B107" s="15" t="s">
        <v>143</v>
      </c>
      <c r="C107" s="53" t="s">
        <v>142</v>
      </c>
      <c r="D107" s="17" t="s">
        <v>5</v>
      </c>
      <c r="E107" s="52">
        <v>44015</v>
      </c>
      <c r="F107" s="62" t="s">
        <v>105</v>
      </c>
      <c r="G107" s="17"/>
      <c r="H107" s="27">
        <v>44018</v>
      </c>
      <c r="I107" s="16">
        <f t="shared" si="9"/>
        <v>3</v>
      </c>
      <c r="J107" s="28" t="s">
        <v>57</v>
      </c>
      <c r="K107" s="27"/>
      <c r="L107" s="6" t="str">
        <f>IF(AND(C107="Abierto",D107="Urgente"),A107,"")</f>
        <v/>
      </c>
      <c r="M107" s="6" t="str">
        <f ca="1">IF(AND(C107="Abierto",D107="Urgente"),TODAY()-E107,"")</f>
        <v/>
      </c>
      <c r="N107" s="6" t="str">
        <f>IF(AND(C107="Abierto",D107="Urgente"),RANK(M107,$M$13:$M$809,0)+COUNTIF($M$13:M107,M107)-1,"")</f>
        <v/>
      </c>
      <c r="O107" s="6" t="str">
        <f>IF(AND(C107="Abierto",D107="Alta"),A107,"")</f>
        <v/>
      </c>
      <c r="P107" s="6" t="str">
        <f ca="1">IF(AND(C107="Abierto",D107="Alta"),TODAY()-E107,"")</f>
        <v/>
      </c>
      <c r="Q107" s="6" t="str">
        <f>IF(AND(C107="Abierto",D107="Alta"),RANK(P107,$P$13:$P$809,0)+COUNTIF($P$13:P107,P107)-1+MAX(N:N),"")</f>
        <v/>
      </c>
      <c r="R107" s="6" t="str">
        <f>IF(AND(C107="Abierto",D107="Media"),A107,"")</f>
        <v/>
      </c>
      <c r="S107" s="6" t="str">
        <f ca="1">IF(AND(C107="Abierto",D107="Media"),TODAY()-E107,"")</f>
        <v/>
      </c>
      <c r="T107" s="6" t="str">
        <f>IF(AND(C107="Abierto",D107="Media"),RANK(S107,$S$13:$S$809,0)+COUNTIF($S$13:S107,S107)-1+MAX(N:N,Q:Q),"")</f>
        <v/>
      </c>
      <c r="U107" s="6" t="str">
        <f>IF(AND(C107="Abierto",D107="Baja"),A107,"")</f>
        <v/>
      </c>
      <c r="V107" s="6" t="str">
        <f ca="1">IF(AND(C107="Abierto",D107="Baja"),TODAY()-E107,"")</f>
        <v/>
      </c>
      <c r="W107" s="6" t="str">
        <f>IF(AND(C107="Abierto",D107="Baja"),RANK(V107,$V$13:$V$809,0)+COUNTIF($V$13:V107,V107)-1+MAX(N:N,Q:Q,T:T),"")</f>
        <v/>
      </c>
      <c r="X107" s="8" t="str">
        <f>IF(OR(C107="Resuelto",C107=""),"",SUM(N107,Q107,T107,W107))</f>
        <v/>
      </c>
      <c r="Y107" s="8" t="str">
        <f>IF(OR(C107="Resuelto",C107=""),"",SUM(M107,P107,S107,V107))</f>
        <v/>
      </c>
      <c r="Z107" s="8" t="str">
        <f>IF(OR(C107="Resuelto",C107=""),"",SUM(L107,O107,R107,U107))</f>
        <v/>
      </c>
      <c r="AA107" s="8">
        <v>265</v>
      </c>
      <c r="AB107" s="8" t="str">
        <f t="shared" ca="1" si="10"/>
        <v/>
      </c>
      <c r="AC107" s="9" t="str">
        <f t="shared" ca="1" si="11"/>
        <v/>
      </c>
      <c r="AD107" s="12"/>
      <c r="AE107" s="12"/>
      <c r="AF107" s="12"/>
      <c r="AG107" s="12"/>
      <c r="AH107" s="11" t="str">
        <f>IF(AI107="","",MAX($AH$5:AH106)+1)</f>
        <v/>
      </c>
      <c r="AI107" s="12" t="str">
        <f>IF(G106="","",IF(COUNTIF($AI$11:AI106,G106)=0,G106,""))</f>
        <v/>
      </c>
      <c r="AJ107" s="12" t="str">
        <f t="shared" si="12"/>
        <v/>
      </c>
      <c r="AK107" s="65" t="s">
        <v>44</v>
      </c>
      <c r="AL107" s="15" t="s">
        <v>34</v>
      </c>
      <c r="AM107" s="15" t="s">
        <v>53</v>
      </c>
      <c r="AN107" s="15" t="s">
        <v>51</v>
      </c>
    </row>
    <row r="108" spans="1:40" ht="25.5" hidden="1" customHeight="1" x14ac:dyDescent="0.25">
      <c r="A108" s="60">
        <f t="shared" si="13"/>
        <v>96</v>
      </c>
      <c r="B108" s="15" t="s">
        <v>143</v>
      </c>
      <c r="C108" s="53" t="s">
        <v>142</v>
      </c>
      <c r="D108" s="17" t="s">
        <v>5</v>
      </c>
      <c r="E108" s="27">
        <v>44018</v>
      </c>
      <c r="F108" s="62" t="s">
        <v>105</v>
      </c>
      <c r="G108" s="17"/>
      <c r="H108" s="27">
        <v>44018</v>
      </c>
      <c r="I108" s="16">
        <f t="shared" si="9"/>
        <v>0</v>
      </c>
      <c r="J108" s="28" t="s">
        <v>57</v>
      </c>
      <c r="K108" s="27"/>
      <c r="L108" s="6" t="str">
        <f>IF(AND(C108="Abierto",D108="Urgente"),A108,"")</f>
        <v/>
      </c>
      <c r="M108" s="6" t="str">
        <f ca="1">IF(AND(C108="Abierto",D108="Urgente"),TODAY()-E108,"")</f>
        <v/>
      </c>
      <c r="N108" s="6" t="str">
        <f>IF(AND(C108="Abierto",D108="Urgente"),RANK(M108,$M$13:$M$809,0)+COUNTIF($M$13:M108,M108)-1,"")</f>
        <v/>
      </c>
      <c r="O108" s="6" t="str">
        <f>IF(AND(C108="Abierto",D108="Alta"),A108,"")</f>
        <v/>
      </c>
      <c r="P108" s="6" t="str">
        <f ca="1">IF(AND(C108="Abierto",D108="Alta"),TODAY()-E108,"")</f>
        <v/>
      </c>
      <c r="Q108" s="6" t="str">
        <f>IF(AND(C108="Abierto",D108="Alta"),RANK(P108,$P$13:$P$809,0)+COUNTIF($P$13:P108,P108)-1+MAX(N:N),"")</f>
        <v/>
      </c>
      <c r="R108" s="6" t="str">
        <f>IF(AND(C108="Abierto",D108="Media"),A108,"")</f>
        <v/>
      </c>
      <c r="S108" s="6" t="str">
        <f ca="1">IF(AND(C108="Abierto",D108="Media"),TODAY()-E108,"")</f>
        <v/>
      </c>
      <c r="T108" s="6" t="str">
        <f>IF(AND(C108="Abierto",D108="Media"),RANK(S108,$S$13:$S$809,0)+COUNTIF($S$13:S108,S108)-1+MAX(N:N,Q:Q),"")</f>
        <v/>
      </c>
      <c r="U108" s="6" t="str">
        <f>IF(AND(C108="Abierto",D108="Baja"),A108,"")</f>
        <v/>
      </c>
      <c r="V108" s="6" t="str">
        <f ca="1">IF(AND(C108="Abierto",D108="Baja"),TODAY()-E108,"")</f>
        <v/>
      </c>
      <c r="W108" s="6" t="str">
        <f>IF(AND(C108="Abierto",D108="Baja"),RANK(V108,$V$13:$V$809,0)+COUNTIF($V$13:V108,V108)-1+MAX(N:N,Q:Q,T:T),"")</f>
        <v/>
      </c>
      <c r="X108" s="8" t="str">
        <f>IF(OR(C108="Resuelto",C108=""),"",SUM(N108,Q108,T108,W108))</f>
        <v/>
      </c>
      <c r="Y108" s="8" t="str">
        <f>IF(OR(C108="Resuelto",C108=""),"",SUM(M108,P108,S108,V108))</f>
        <v/>
      </c>
      <c r="Z108" s="8" t="str">
        <f>IF(OR(C108="Resuelto",C108=""),"",SUM(L108,O108,R108,U108))</f>
        <v/>
      </c>
      <c r="AA108" s="8">
        <v>266</v>
      </c>
      <c r="AB108" s="8" t="str">
        <f t="shared" ca="1" si="10"/>
        <v/>
      </c>
      <c r="AC108" s="9" t="str">
        <f t="shared" ca="1" si="11"/>
        <v/>
      </c>
      <c r="AD108" s="12"/>
      <c r="AE108" s="12"/>
      <c r="AF108" s="12"/>
      <c r="AG108" s="12"/>
      <c r="AH108" s="11" t="str">
        <f>IF(AI108="","",MAX($AH$5:AH107)+1)</f>
        <v/>
      </c>
      <c r="AI108" s="12" t="str">
        <f>IF(G107="","",IF(COUNTIF($AI$11:AI107,G107)=0,G107,""))</f>
        <v/>
      </c>
      <c r="AJ108" s="12" t="str">
        <f t="shared" si="12"/>
        <v/>
      </c>
      <c r="AK108" s="65" t="s">
        <v>44</v>
      </c>
      <c r="AL108" s="15" t="s">
        <v>34</v>
      </c>
      <c r="AM108" s="12" t="s">
        <v>52</v>
      </c>
      <c r="AN108" s="12" t="s">
        <v>49</v>
      </c>
    </row>
    <row r="109" spans="1:40" ht="25.5" hidden="1" customHeight="1" x14ac:dyDescent="0.25">
      <c r="A109" s="60">
        <f t="shared" si="13"/>
        <v>97</v>
      </c>
      <c r="B109" s="15" t="s">
        <v>143</v>
      </c>
      <c r="C109" s="53" t="s">
        <v>142</v>
      </c>
      <c r="D109" s="17" t="s">
        <v>5</v>
      </c>
      <c r="E109" s="27">
        <v>44018</v>
      </c>
      <c r="F109" s="62" t="s">
        <v>105</v>
      </c>
      <c r="G109" s="17"/>
      <c r="H109" s="27">
        <v>44018</v>
      </c>
      <c r="I109" s="16">
        <f t="shared" ref="I109:I140" si="14">IF(OR(E109=0,H109=0),"",H109-E109)</f>
        <v>0</v>
      </c>
      <c r="J109" s="28" t="s">
        <v>57</v>
      </c>
      <c r="K109" s="27"/>
      <c r="L109" s="6" t="str">
        <f>IF(AND(C109="Abierto",D109="Urgente"),A109,"")</f>
        <v/>
      </c>
      <c r="M109" s="6" t="str">
        <f ca="1">IF(AND(C109="Abierto",D109="Urgente"),TODAY()-E109,"")</f>
        <v/>
      </c>
      <c r="N109" s="6" t="str">
        <f>IF(AND(C109="Abierto",D109="Urgente"),RANK(M109,$M$13:$M$809,0)+COUNTIF($M$13:M109,M109)-1,"")</f>
        <v/>
      </c>
      <c r="O109" s="6" t="str">
        <f>IF(AND(C109="Abierto",D109="Alta"),A109,"")</f>
        <v/>
      </c>
      <c r="P109" s="6" t="str">
        <f ca="1">IF(AND(C109="Abierto",D109="Alta"),TODAY()-E109,"")</f>
        <v/>
      </c>
      <c r="Q109" s="6" t="str">
        <f>IF(AND(C109="Abierto",D109="Alta"),RANK(P109,$P$13:$P$809,0)+COUNTIF($P$13:P109,P109)-1+MAX(N:N),"")</f>
        <v/>
      </c>
      <c r="R109" s="6" t="str">
        <f>IF(AND(C109="Abierto",D109="Media"),A109,"")</f>
        <v/>
      </c>
      <c r="S109" s="6" t="str">
        <f ca="1">IF(AND(C109="Abierto",D109="Media"),TODAY()-E109,"")</f>
        <v/>
      </c>
      <c r="T109" s="6" t="str">
        <f>IF(AND(C109="Abierto",D109="Media"),RANK(S109,$S$13:$S$809,0)+COUNTIF($S$13:S109,S109)-1+MAX(N:N,Q:Q),"")</f>
        <v/>
      </c>
      <c r="U109" s="6" t="str">
        <f>IF(AND(C109="Abierto",D109="Baja"),A109,"")</f>
        <v/>
      </c>
      <c r="V109" s="6" t="str">
        <f ca="1">IF(AND(C109="Abierto",D109="Baja"),TODAY()-E109,"")</f>
        <v/>
      </c>
      <c r="W109" s="6" t="str">
        <f>IF(AND(C109="Abierto",D109="Baja"),RANK(V109,$V$13:$V$809,0)+COUNTIF($V$13:V109,V109)-1+MAX(N:N,Q:Q,T:T),"")</f>
        <v/>
      </c>
      <c r="X109" s="8" t="str">
        <f>IF(OR(C109="Resuelto",C109=""),"",SUM(N109,Q109,T109,W109))</f>
        <v/>
      </c>
      <c r="Y109" s="8" t="str">
        <f>IF(OR(C109="Resuelto",C109=""),"",SUM(M109,P109,S109,V109))</f>
        <v/>
      </c>
      <c r="Z109" s="8" t="str">
        <f>IF(OR(C109="Resuelto",C109=""),"",SUM(L109,O109,R109,U109))</f>
        <v/>
      </c>
      <c r="AA109" s="8">
        <v>267</v>
      </c>
      <c r="AB109" s="8" t="str">
        <f t="shared" ref="AB109:AB140" ca="1" si="15">IF(ISNA(VLOOKUP(AA109,$X$13:$Z$807,3,FALSE))=TRUE,"",VLOOKUP(AA109,$X$13:$Z$807,3,FALSE))</f>
        <v/>
      </c>
      <c r="AC109" s="9" t="str">
        <f t="shared" ref="AC109:AC140" ca="1" si="16">IF(ISNA(VLOOKUP(AA109,$X$13:$Z$807,2,FALSE))=TRUE,"",VLOOKUP(AA109,$X$13:$Z$807,2,FALSE))</f>
        <v/>
      </c>
      <c r="AD109" s="12"/>
      <c r="AE109" s="12"/>
      <c r="AF109" s="12"/>
      <c r="AG109" s="12"/>
      <c r="AH109" s="11" t="str">
        <f>IF(AI109="","",MAX($AH$5:AH108)+1)</f>
        <v/>
      </c>
      <c r="AI109" s="12" t="str">
        <f>IF(G108="","",IF(COUNTIF($AI$11:AI108,G108)=0,G108,""))</f>
        <v/>
      </c>
      <c r="AJ109" s="12" t="str">
        <f t="shared" ref="AJ109:AJ140" si="17">IF(ISNA(VLOOKUP(AA109,$AH$13:$AI$807,2,FALSE))=TRUE,"",VLOOKUP(AA109,$AH$13:$AI$807,2,FALSE))</f>
        <v/>
      </c>
      <c r="AK109" s="65" t="s">
        <v>44</v>
      </c>
      <c r="AL109" s="15" t="s">
        <v>34</v>
      </c>
      <c r="AM109" s="12" t="s">
        <v>52</v>
      </c>
      <c r="AN109" s="15" t="s">
        <v>49</v>
      </c>
    </row>
    <row r="110" spans="1:40" ht="25.5" customHeight="1" x14ac:dyDescent="0.25">
      <c r="A110" s="60">
        <f t="shared" si="13"/>
        <v>98</v>
      </c>
      <c r="B110" s="15" t="s">
        <v>143</v>
      </c>
      <c r="C110" s="53" t="s">
        <v>142</v>
      </c>
      <c r="D110" s="17" t="s">
        <v>6</v>
      </c>
      <c r="E110" s="27">
        <v>44018</v>
      </c>
      <c r="F110" s="62" t="s">
        <v>87</v>
      </c>
      <c r="G110" s="17"/>
      <c r="H110" s="27">
        <v>44029</v>
      </c>
      <c r="I110" s="16">
        <f t="shared" si="14"/>
        <v>11</v>
      </c>
      <c r="J110" s="28" t="s">
        <v>57</v>
      </c>
      <c r="K110" s="27"/>
      <c r="L110" s="6" t="str">
        <f>IF(AND(C110="Abierto",D110="Urgente"),A110,"")</f>
        <v/>
      </c>
      <c r="M110" s="6" t="str">
        <f ca="1">IF(AND(C110="Abierto",D110="Urgente"),TODAY()-E110,"")</f>
        <v/>
      </c>
      <c r="N110" s="6" t="str">
        <f>IF(AND(C110="Abierto",D110="Urgente"),RANK(M110,$M$13:$M$809,0)+COUNTIF($M$13:M110,M110)-1,"")</f>
        <v/>
      </c>
      <c r="O110" s="6" t="str">
        <f>IF(AND(C110="Abierto",D110="Alta"),A110,"")</f>
        <v/>
      </c>
      <c r="P110" s="6" t="str">
        <f ca="1">IF(AND(C110="Abierto",D110="Alta"),TODAY()-E110,"")</f>
        <v/>
      </c>
      <c r="Q110" s="6" t="str">
        <f>IF(AND(C110="Abierto",D110="Alta"),RANK(P110,$P$13:$P$809,0)+COUNTIF($P$13:P110,P110)-1+MAX(N:N),"")</f>
        <v/>
      </c>
      <c r="R110" s="6" t="str">
        <f>IF(AND(C110="Abierto",D110="Media"),A110,"")</f>
        <v/>
      </c>
      <c r="S110" s="6" t="str">
        <f ca="1">IF(AND(C110="Abierto",D110="Media"),TODAY()-E110,"")</f>
        <v/>
      </c>
      <c r="T110" s="6" t="str">
        <f>IF(AND(C110="Abierto",D110="Media"),RANK(S110,$S$13:$S$809,0)+COUNTIF($S$13:S110,S110)-1+MAX(N:N,Q:Q),"")</f>
        <v/>
      </c>
      <c r="U110" s="6" t="str">
        <f>IF(AND(C110="Abierto",D110="Baja"),A110,"")</f>
        <v/>
      </c>
      <c r="V110" s="6" t="str">
        <f ca="1">IF(AND(C110="Abierto",D110="Baja"),TODAY()-E110,"")</f>
        <v/>
      </c>
      <c r="W110" s="6" t="str">
        <f>IF(AND(C110="Abierto",D110="Baja"),RANK(V110,$V$13:$V$809,0)+COUNTIF($V$13:V110,V110)-1+MAX(N:N,Q:Q,T:T),"")</f>
        <v/>
      </c>
      <c r="X110" s="8" t="str">
        <f>IF(OR(C110="Resuelto",C110=""),"",SUM(N110,Q110,T110,W110))</f>
        <v/>
      </c>
      <c r="Y110" s="8" t="str">
        <f>IF(OR(C110="Resuelto",C110=""),"",SUM(M110,P110,S110,V110))</f>
        <v/>
      </c>
      <c r="Z110" s="8" t="str">
        <f>IF(OR(C110="Resuelto",C110=""),"",SUM(L110,O110,R110,U110))</f>
        <v/>
      </c>
      <c r="AA110" s="8">
        <v>268</v>
      </c>
      <c r="AB110" s="8" t="str">
        <f t="shared" ca="1" si="15"/>
        <v/>
      </c>
      <c r="AC110" s="9" t="str">
        <f t="shared" ca="1" si="16"/>
        <v/>
      </c>
      <c r="AD110" s="12"/>
      <c r="AE110" s="12"/>
      <c r="AF110" s="12"/>
      <c r="AG110" s="12"/>
      <c r="AH110" s="11" t="str">
        <f>IF(AI110="","",MAX($AH$5:AH109)+1)</f>
        <v/>
      </c>
      <c r="AI110" s="12" t="str">
        <f>IF(G109="","",IF(COUNTIF($AI$11:AI109,G109)=0,G109,""))</f>
        <v/>
      </c>
      <c r="AJ110" s="12" t="str">
        <f t="shared" si="17"/>
        <v/>
      </c>
      <c r="AK110" s="65" t="s">
        <v>39</v>
      </c>
      <c r="AL110" s="15" t="s">
        <v>34</v>
      </c>
      <c r="AM110" s="12" t="s">
        <v>53</v>
      </c>
      <c r="AN110" s="12" t="s">
        <v>49</v>
      </c>
    </row>
    <row r="111" spans="1:40" ht="25.5" hidden="1" customHeight="1" x14ac:dyDescent="0.25">
      <c r="A111" s="60">
        <f t="shared" si="13"/>
        <v>99</v>
      </c>
      <c r="B111" s="15" t="s">
        <v>143</v>
      </c>
      <c r="C111" s="53" t="s">
        <v>142</v>
      </c>
      <c r="D111" s="17" t="s">
        <v>6</v>
      </c>
      <c r="E111" s="27">
        <v>44018</v>
      </c>
      <c r="F111" s="62" t="s">
        <v>86</v>
      </c>
      <c r="G111" s="17"/>
      <c r="H111" s="27">
        <v>44022</v>
      </c>
      <c r="I111" s="16">
        <f t="shared" si="14"/>
        <v>4</v>
      </c>
      <c r="J111" s="28" t="s">
        <v>57</v>
      </c>
      <c r="K111" s="27"/>
      <c r="L111" s="6" t="str">
        <f>IF(AND(C111="Abierto",D111="Urgente"),A111,"")</f>
        <v/>
      </c>
      <c r="M111" s="6" t="str">
        <f ca="1">IF(AND(C111="Abierto",D111="Urgente"),TODAY()-E111,"")</f>
        <v/>
      </c>
      <c r="N111" s="6" t="str">
        <f>IF(AND(C111="Abierto",D111="Urgente"),RANK(M111,$M$13:$M$809,0)+COUNTIF($M$13:M111,M111)-1,"")</f>
        <v/>
      </c>
      <c r="O111" s="6" t="str">
        <f>IF(AND(C111="Abierto",D111="Alta"),A111,"")</f>
        <v/>
      </c>
      <c r="P111" s="6" t="str">
        <f ca="1">IF(AND(C111="Abierto",D111="Alta"),TODAY()-E111,"")</f>
        <v/>
      </c>
      <c r="Q111" s="6" t="str">
        <f>IF(AND(C111="Abierto",D111="Alta"),RANK(P111,$P$13:$P$809,0)+COUNTIF($P$13:P111,P111)-1+MAX(N:N),"")</f>
        <v/>
      </c>
      <c r="R111" s="6" t="str">
        <f>IF(AND(C111="Abierto",D111="Media"),A111,"")</f>
        <v/>
      </c>
      <c r="S111" s="6" t="str">
        <f ca="1">IF(AND(C111="Abierto",D111="Media"),TODAY()-E111,"")</f>
        <v/>
      </c>
      <c r="T111" s="6" t="str">
        <f>IF(AND(C111="Abierto",D111="Media"),RANK(S111,$S$13:$S$809,0)+COUNTIF($S$13:S111,S111)-1+MAX(N:N,Q:Q),"")</f>
        <v/>
      </c>
      <c r="U111" s="6" t="str">
        <f>IF(AND(C111="Abierto",D111="Baja"),A111,"")</f>
        <v/>
      </c>
      <c r="V111" s="6" t="str">
        <f ca="1">IF(AND(C111="Abierto",D111="Baja"),TODAY()-E111,"")</f>
        <v/>
      </c>
      <c r="W111" s="6" t="str">
        <f>IF(AND(C111="Abierto",D111="Baja"),RANK(V111,$V$13:$V$809,0)+COUNTIF($V$13:V111,V111)-1+MAX(N:N,Q:Q,T:T),"")</f>
        <v/>
      </c>
      <c r="X111" s="8" t="str">
        <f>IF(OR(C111="Resuelto",C111=""),"",SUM(N111,Q111,T111,W111))</f>
        <v/>
      </c>
      <c r="Y111" s="8" t="str">
        <f>IF(OR(C111="Resuelto",C111=""),"",SUM(M111,P111,S111,V111))</f>
        <v/>
      </c>
      <c r="Z111" s="8" t="str">
        <f>IF(OR(C111="Resuelto",C111=""),"",SUM(L111,O111,R111,U111))</f>
        <v/>
      </c>
      <c r="AA111" s="8">
        <v>269</v>
      </c>
      <c r="AB111" s="8" t="str">
        <f t="shared" ca="1" si="15"/>
        <v/>
      </c>
      <c r="AC111" s="9" t="str">
        <f t="shared" ca="1" si="16"/>
        <v/>
      </c>
      <c r="AD111" s="12"/>
      <c r="AE111" s="12"/>
      <c r="AF111" s="12"/>
      <c r="AG111" s="12"/>
      <c r="AH111" s="11" t="str">
        <f>IF(AI111="","",MAX($AH$5:AH110)+1)</f>
        <v/>
      </c>
      <c r="AI111" s="12" t="str">
        <f>IF(G110="","",IF(COUNTIF($AI$11:AI110,G110)=0,G110,""))</f>
        <v/>
      </c>
      <c r="AJ111" s="12" t="str">
        <f t="shared" si="17"/>
        <v/>
      </c>
      <c r="AK111" s="65" t="s">
        <v>39</v>
      </c>
      <c r="AL111" s="15" t="s">
        <v>34</v>
      </c>
      <c r="AM111" s="12" t="s">
        <v>52</v>
      </c>
      <c r="AN111" s="12" t="s">
        <v>49</v>
      </c>
    </row>
    <row r="112" spans="1:40" ht="25.5" hidden="1" customHeight="1" x14ac:dyDescent="0.25">
      <c r="A112" s="60">
        <f t="shared" si="13"/>
        <v>100</v>
      </c>
      <c r="B112" s="15" t="s">
        <v>143</v>
      </c>
      <c r="C112" s="53" t="s">
        <v>142</v>
      </c>
      <c r="D112" s="17" t="s">
        <v>5</v>
      </c>
      <c r="E112" s="27">
        <v>44018</v>
      </c>
      <c r="F112" s="62" t="s">
        <v>105</v>
      </c>
      <c r="G112" s="17"/>
      <c r="H112" s="27">
        <v>44018</v>
      </c>
      <c r="I112" s="16">
        <f t="shared" si="14"/>
        <v>0</v>
      </c>
      <c r="J112" s="28" t="s">
        <v>57</v>
      </c>
      <c r="K112" s="27"/>
      <c r="L112" s="6" t="str">
        <f>IF(AND(C112="Abierto",D112="Urgente"),A112,"")</f>
        <v/>
      </c>
      <c r="M112" s="6" t="str">
        <f ca="1">IF(AND(C112="Abierto",D112="Urgente"),TODAY()-E112,"")</f>
        <v/>
      </c>
      <c r="N112" s="6" t="str">
        <f>IF(AND(C112="Abierto",D112="Urgente"),RANK(M112,$M$13:$M$809,0)+COUNTIF($M$13:M112,M112)-1,"")</f>
        <v/>
      </c>
      <c r="O112" s="6" t="str">
        <f>IF(AND(C112="Abierto",D112="Alta"),A112,"")</f>
        <v/>
      </c>
      <c r="P112" s="6" t="str">
        <f ca="1">IF(AND(C112="Abierto",D112="Alta"),TODAY()-E112,"")</f>
        <v/>
      </c>
      <c r="Q112" s="6" t="str">
        <f>IF(AND(C112="Abierto",D112="Alta"),RANK(P112,$P$13:$P$809,0)+COUNTIF($P$13:P112,P112)-1+MAX(N:N),"")</f>
        <v/>
      </c>
      <c r="R112" s="6" t="str">
        <f>IF(AND(C112="Abierto",D112="Media"),A112,"")</f>
        <v/>
      </c>
      <c r="S112" s="6" t="str">
        <f ca="1">IF(AND(C112="Abierto",D112="Media"),TODAY()-E112,"")</f>
        <v/>
      </c>
      <c r="T112" s="6" t="str">
        <f>IF(AND(C112="Abierto",D112="Media"),RANK(S112,$S$13:$S$809,0)+COUNTIF($S$13:S112,S112)-1+MAX(N:N,Q:Q),"")</f>
        <v/>
      </c>
      <c r="U112" s="6" t="str">
        <f>IF(AND(C112="Abierto",D112="Baja"),A112,"")</f>
        <v/>
      </c>
      <c r="V112" s="6" t="str">
        <f ca="1">IF(AND(C112="Abierto",D112="Baja"),TODAY()-E112,"")</f>
        <v/>
      </c>
      <c r="W112" s="6" t="str">
        <f>IF(AND(C112="Abierto",D112="Baja"),RANK(V112,$V$13:$V$809,0)+COUNTIF($V$13:V112,V112)-1+MAX(N:N,Q:Q,T:T),"")</f>
        <v/>
      </c>
      <c r="X112" s="8" t="str">
        <f>IF(OR(C112="Resuelto",C112=""),"",SUM(N112,Q112,T112,W112))</f>
        <v/>
      </c>
      <c r="Y112" s="8" t="str">
        <f>IF(OR(C112="Resuelto",C112=""),"",SUM(M112,P112,S112,V112))</f>
        <v/>
      </c>
      <c r="Z112" s="8" t="str">
        <f>IF(OR(C112="Resuelto",C112=""),"",SUM(L112,O112,R112,U112))</f>
        <v/>
      </c>
      <c r="AA112" s="8">
        <v>270</v>
      </c>
      <c r="AB112" s="8" t="str">
        <f t="shared" ca="1" si="15"/>
        <v/>
      </c>
      <c r="AC112" s="9" t="str">
        <f t="shared" ca="1" si="16"/>
        <v/>
      </c>
      <c r="AD112" s="12"/>
      <c r="AE112" s="12"/>
      <c r="AF112" s="12"/>
      <c r="AG112" s="12"/>
      <c r="AH112" s="11" t="str">
        <f>IF(AI112="","",MAX($AH$5:AH111)+1)</f>
        <v/>
      </c>
      <c r="AI112" s="12" t="str">
        <f>IF(G111="","",IF(COUNTIF($AI$11:AI111,G111)=0,G111,""))</f>
        <v/>
      </c>
      <c r="AJ112" s="12" t="str">
        <f t="shared" si="17"/>
        <v/>
      </c>
      <c r="AK112" s="65" t="s">
        <v>44</v>
      </c>
      <c r="AL112" s="15" t="s">
        <v>34</v>
      </c>
      <c r="AM112" s="12" t="s">
        <v>52</v>
      </c>
      <c r="AN112" s="12" t="s">
        <v>49</v>
      </c>
    </row>
    <row r="113" spans="1:40" ht="25.5" hidden="1" customHeight="1" x14ac:dyDescent="0.25">
      <c r="A113" s="60">
        <f t="shared" si="13"/>
        <v>101</v>
      </c>
      <c r="B113" s="15" t="s">
        <v>143</v>
      </c>
      <c r="C113" s="53" t="s">
        <v>142</v>
      </c>
      <c r="D113" s="17" t="s">
        <v>5</v>
      </c>
      <c r="E113" s="27">
        <v>44018</v>
      </c>
      <c r="F113" s="62" t="s">
        <v>105</v>
      </c>
      <c r="G113" s="17"/>
      <c r="H113" s="27">
        <v>44018</v>
      </c>
      <c r="I113" s="16">
        <f t="shared" si="14"/>
        <v>0</v>
      </c>
      <c r="J113" s="28" t="s">
        <v>57</v>
      </c>
      <c r="K113" s="27"/>
      <c r="L113" s="6" t="str">
        <f>IF(AND(C113="Abierto",D113="Urgente"),A113,"")</f>
        <v/>
      </c>
      <c r="M113" s="6" t="str">
        <f ca="1">IF(AND(C113="Abierto",D113="Urgente"),TODAY()-E113,"")</f>
        <v/>
      </c>
      <c r="N113" s="6" t="str">
        <f>IF(AND(C113="Abierto",D113="Urgente"),RANK(M113,$M$13:$M$809,0)+COUNTIF($M$13:M113,M113)-1,"")</f>
        <v/>
      </c>
      <c r="O113" s="6" t="str">
        <f>IF(AND(C113="Abierto",D113="Alta"),A113,"")</f>
        <v/>
      </c>
      <c r="P113" s="6" t="str">
        <f ca="1">IF(AND(C113="Abierto",D113="Alta"),TODAY()-E113,"")</f>
        <v/>
      </c>
      <c r="Q113" s="6" t="str">
        <f>IF(AND(C113="Abierto",D113="Alta"),RANK(P113,$P$13:$P$809,0)+COUNTIF($P$13:P113,P113)-1+MAX(N:N),"")</f>
        <v/>
      </c>
      <c r="R113" s="6" t="str">
        <f>IF(AND(C113="Abierto",D113="Media"),A113,"")</f>
        <v/>
      </c>
      <c r="S113" s="6" t="str">
        <f ca="1">IF(AND(C113="Abierto",D113="Media"),TODAY()-E113,"")</f>
        <v/>
      </c>
      <c r="T113" s="6" t="str">
        <f>IF(AND(C113="Abierto",D113="Media"),RANK(S113,$S$13:$S$809,0)+COUNTIF($S$13:S113,S113)-1+MAX(N:N,Q:Q),"")</f>
        <v/>
      </c>
      <c r="U113" s="6" t="str">
        <f>IF(AND(C113="Abierto",D113="Baja"),A113,"")</f>
        <v/>
      </c>
      <c r="V113" s="6" t="str">
        <f ca="1">IF(AND(C113="Abierto",D113="Baja"),TODAY()-E113,"")</f>
        <v/>
      </c>
      <c r="W113" s="6" t="str">
        <f>IF(AND(C113="Abierto",D113="Baja"),RANK(V113,$V$13:$V$809,0)+COUNTIF($V$13:V113,V113)-1+MAX(N:N,Q:Q,T:T),"")</f>
        <v/>
      </c>
      <c r="X113" s="8" t="str">
        <f>IF(OR(C113="Resuelto",C113=""),"",SUM(N113,Q113,T113,W113))</f>
        <v/>
      </c>
      <c r="Y113" s="8" t="str">
        <f>IF(OR(C113="Resuelto",C113=""),"",SUM(M113,P113,S113,V113))</f>
        <v/>
      </c>
      <c r="Z113" s="8" t="str">
        <f>IF(OR(C113="Resuelto",C113=""),"",SUM(L113,O113,R113,U113))</f>
        <v/>
      </c>
      <c r="AA113" s="8">
        <v>271</v>
      </c>
      <c r="AB113" s="8" t="str">
        <f t="shared" ca="1" si="15"/>
        <v/>
      </c>
      <c r="AC113" s="9" t="str">
        <f t="shared" ca="1" si="16"/>
        <v/>
      </c>
      <c r="AD113" s="12"/>
      <c r="AE113" s="12"/>
      <c r="AF113" s="12"/>
      <c r="AG113" s="12"/>
      <c r="AH113" s="11" t="str">
        <f>IF(AI113="","",MAX($AH$5:AH112)+1)</f>
        <v/>
      </c>
      <c r="AI113" s="12" t="str">
        <f>IF(G112="","",IF(COUNTIF($AI$11:AI112,G112)=0,G112,""))</f>
        <v/>
      </c>
      <c r="AJ113" s="12" t="str">
        <f t="shared" si="17"/>
        <v/>
      </c>
      <c r="AK113" s="65" t="s">
        <v>44</v>
      </c>
      <c r="AL113" s="15" t="s">
        <v>34</v>
      </c>
      <c r="AM113" s="15" t="s">
        <v>53</v>
      </c>
      <c r="AN113" s="12" t="s">
        <v>49</v>
      </c>
    </row>
    <row r="114" spans="1:40" ht="25.5" hidden="1" customHeight="1" x14ac:dyDescent="0.25">
      <c r="A114" s="60">
        <f t="shared" si="13"/>
        <v>102</v>
      </c>
      <c r="B114" s="15" t="s">
        <v>143</v>
      </c>
      <c r="C114" s="53" t="s">
        <v>142</v>
      </c>
      <c r="D114" s="17" t="s">
        <v>6</v>
      </c>
      <c r="E114" s="52">
        <v>44018</v>
      </c>
      <c r="F114" s="62" t="s">
        <v>147</v>
      </c>
      <c r="G114" s="17"/>
      <c r="H114" s="27">
        <v>44019</v>
      </c>
      <c r="I114" s="16">
        <f t="shared" si="14"/>
        <v>1</v>
      </c>
      <c r="J114" s="28" t="s">
        <v>57</v>
      </c>
      <c r="K114" s="27"/>
      <c r="L114" s="6" t="str">
        <f>IF(AND(C114="Abierto",D114="Urgente"),A114,"")</f>
        <v/>
      </c>
      <c r="M114" s="6" t="str">
        <f ca="1">IF(AND(C114="Abierto",D114="Urgente"),TODAY()-E114,"")</f>
        <v/>
      </c>
      <c r="N114" s="6" t="str">
        <f>IF(AND(C114="Abierto",D114="Urgente"),RANK(M114,$M$13:$M$809,0)+COUNTIF($M$13:M114,M114)-1,"")</f>
        <v/>
      </c>
      <c r="O114" s="6" t="str">
        <f>IF(AND(C114="Abierto",D114="Alta"),A114,"")</f>
        <v/>
      </c>
      <c r="P114" s="6" t="str">
        <f ca="1">IF(AND(C114="Abierto",D114="Alta"),TODAY()-E114,"")</f>
        <v/>
      </c>
      <c r="Q114" s="6" t="str">
        <f>IF(AND(C114="Abierto",D114="Alta"),RANK(P114,$P$13:$P$809,0)+COUNTIF($P$13:P114,P114)-1+MAX(N:N),"")</f>
        <v/>
      </c>
      <c r="R114" s="6" t="str">
        <f>IF(AND(C114="Abierto",D114="Media"),A114,"")</f>
        <v/>
      </c>
      <c r="S114" s="6" t="str">
        <f ca="1">IF(AND(C114="Abierto",D114="Media"),TODAY()-E114,"")</f>
        <v/>
      </c>
      <c r="T114" s="6" t="str">
        <f>IF(AND(C114="Abierto",D114="Media"),RANK(S114,$S$13:$S$809,0)+COUNTIF($S$13:S114,S114)-1+MAX(N:N,Q:Q),"")</f>
        <v/>
      </c>
      <c r="U114" s="6" t="str">
        <f>IF(AND(C114="Abierto",D114="Baja"),A114,"")</f>
        <v/>
      </c>
      <c r="V114" s="6" t="str">
        <f ca="1">IF(AND(C114="Abierto",D114="Baja"),TODAY()-E114,"")</f>
        <v/>
      </c>
      <c r="W114" s="6" t="str">
        <f>IF(AND(C114="Abierto",D114="Baja"),RANK(V114,$V$13:$V$809,0)+COUNTIF($V$13:V114,V114)-1+MAX(N:N,Q:Q,T:T),"")</f>
        <v/>
      </c>
      <c r="X114" s="8" t="str">
        <f>IF(OR(C114="Resuelto",C114=""),"",SUM(N114,Q114,T114,W114))</f>
        <v/>
      </c>
      <c r="Y114" s="8" t="str">
        <f>IF(OR(C114="Resuelto",C114=""),"",SUM(M114,P114,S114,V114))</f>
        <v/>
      </c>
      <c r="Z114" s="8" t="str">
        <f>IF(OR(C114="Resuelto",C114=""),"",SUM(L114,O114,R114,U114))</f>
        <v/>
      </c>
      <c r="AA114" s="8">
        <v>272</v>
      </c>
      <c r="AB114" s="8" t="str">
        <f t="shared" ca="1" si="15"/>
        <v/>
      </c>
      <c r="AC114" s="9" t="str">
        <f t="shared" ca="1" si="16"/>
        <v/>
      </c>
      <c r="AD114" s="12"/>
      <c r="AE114" s="12"/>
      <c r="AF114" s="12"/>
      <c r="AG114" s="12"/>
      <c r="AH114" s="11" t="str">
        <f>IF(AI114="","",MAX($AH$5:AH113)+1)</f>
        <v/>
      </c>
      <c r="AI114" s="12" t="str">
        <f>IF(G113="","",IF(COUNTIF($AI$11:AI113,G113)=0,G113,""))</f>
        <v/>
      </c>
      <c r="AJ114" s="12" t="str">
        <f t="shared" si="17"/>
        <v/>
      </c>
      <c r="AK114" s="65" t="s">
        <v>44</v>
      </c>
      <c r="AL114" s="15" t="s">
        <v>34</v>
      </c>
      <c r="AM114" s="12" t="s">
        <v>52</v>
      </c>
      <c r="AN114" s="15" t="s">
        <v>51</v>
      </c>
    </row>
    <row r="115" spans="1:40" ht="25.5" customHeight="1" x14ac:dyDescent="0.25">
      <c r="A115" s="60">
        <f t="shared" si="13"/>
        <v>103</v>
      </c>
      <c r="B115" s="15" t="s">
        <v>143</v>
      </c>
      <c r="C115" s="53" t="s">
        <v>142</v>
      </c>
      <c r="D115" s="17" t="s">
        <v>6</v>
      </c>
      <c r="E115" s="27">
        <v>44018</v>
      </c>
      <c r="F115" s="62" t="s">
        <v>87</v>
      </c>
      <c r="G115" s="17"/>
      <c r="H115" s="27">
        <v>44029</v>
      </c>
      <c r="I115" s="16">
        <f t="shared" si="14"/>
        <v>11</v>
      </c>
      <c r="J115" s="28" t="s">
        <v>56</v>
      </c>
      <c r="K115" s="27">
        <v>44022</v>
      </c>
      <c r="L115" s="6" t="str">
        <f>IF(AND(C115="Abierto",D115="Urgente"),A115,"")</f>
        <v/>
      </c>
      <c r="M115" s="6" t="str">
        <f ca="1">IF(AND(C115="Abierto",D115="Urgente"),TODAY()-E115,"")</f>
        <v/>
      </c>
      <c r="N115" s="6" t="str">
        <f>IF(AND(C115="Abierto",D115="Urgente"),RANK(M115,$M$13:$M$809,0)+COUNTIF($M$13:M115,M115)-1,"")</f>
        <v/>
      </c>
      <c r="O115" s="6" t="str">
        <f>IF(AND(C115="Abierto",D115="Alta"),A115,"")</f>
        <v/>
      </c>
      <c r="P115" s="6" t="str">
        <f ca="1">IF(AND(C115="Abierto",D115="Alta"),TODAY()-E115,"")</f>
        <v/>
      </c>
      <c r="Q115" s="6" t="str">
        <f>IF(AND(C115="Abierto",D115="Alta"),RANK(P115,$P$13:$P$809,0)+COUNTIF($P$13:P115,P115)-1+MAX(N:N),"")</f>
        <v/>
      </c>
      <c r="R115" s="6" t="str">
        <f>IF(AND(C115="Abierto",D115="Media"),A115,"")</f>
        <v/>
      </c>
      <c r="S115" s="6" t="str">
        <f ca="1">IF(AND(C115="Abierto",D115="Media"),TODAY()-E115,"")</f>
        <v/>
      </c>
      <c r="T115" s="6" t="str">
        <f>IF(AND(C115="Abierto",D115="Media"),RANK(S115,$S$13:$S$809,0)+COUNTIF($S$13:S115,S115)-1+MAX(N:N,Q:Q),"")</f>
        <v/>
      </c>
      <c r="U115" s="6" t="str">
        <f>IF(AND(C115="Abierto",D115="Baja"),A115,"")</f>
        <v/>
      </c>
      <c r="V115" s="6" t="str">
        <f ca="1">IF(AND(C115="Abierto",D115="Baja"),TODAY()-E115,"")</f>
        <v/>
      </c>
      <c r="W115" s="6" t="str">
        <f>IF(AND(C115="Abierto",D115="Baja"),RANK(V115,$V$13:$V$809,0)+COUNTIF($V$13:V115,V115)-1+MAX(N:N,Q:Q,T:T),"")</f>
        <v/>
      </c>
      <c r="X115" s="8" t="str">
        <f>IF(OR(C115="Resuelto",C115=""),"",SUM(N115,Q115,T115,W115))</f>
        <v/>
      </c>
      <c r="Y115" s="8" t="str">
        <f>IF(OR(C115="Resuelto",C115=""),"",SUM(M115,P115,S115,V115))</f>
        <v/>
      </c>
      <c r="Z115" s="8" t="str">
        <f>IF(OR(C115="Resuelto",C115=""),"",SUM(L115,O115,R115,U115))</f>
        <v/>
      </c>
      <c r="AA115" s="8">
        <v>273</v>
      </c>
      <c r="AB115" s="8" t="str">
        <f t="shared" ca="1" si="15"/>
        <v/>
      </c>
      <c r="AC115" s="9" t="str">
        <f t="shared" ca="1" si="16"/>
        <v/>
      </c>
      <c r="AD115" s="12"/>
      <c r="AE115" s="12"/>
      <c r="AF115" s="12"/>
      <c r="AG115" s="12"/>
      <c r="AH115" s="11" t="str">
        <f>IF(AI115="","",MAX($AH$5:AH114)+1)</f>
        <v/>
      </c>
      <c r="AI115" s="12" t="str">
        <f>IF(G114="","",IF(COUNTIF($AI$11:AI114,G114)=0,G114,""))</f>
        <v/>
      </c>
      <c r="AJ115" s="12" t="str">
        <f t="shared" si="17"/>
        <v/>
      </c>
      <c r="AK115" s="65" t="s">
        <v>39</v>
      </c>
      <c r="AL115" s="15" t="s">
        <v>34</v>
      </c>
      <c r="AM115" s="15" t="s">
        <v>53</v>
      </c>
      <c r="AN115" s="12" t="s">
        <v>49</v>
      </c>
    </row>
    <row r="116" spans="1:40" ht="25.5" hidden="1" customHeight="1" x14ac:dyDescent="0.25">
      <c r="A116" s="60">
        <f t="shared" si="13"/>
        <v>104</v>
      </c>
      <c r="B116" s="15" t="s">
        <v>143</v>
      </c>
      <c r="C116" s="53" t="s">
        <v>142</v>
      </c>
      <c r="D116" s="17" t="s">
        <v>5</v>
      </c>
      <c r="E116" s="27">
        <v>44018</v>
      </c>
      <c r="F116" s="63" t="s">
        <v>105</v>
      </c>
      <c r="G116" s="17"/>
      <c r="H116" s="27">
        <v>44018</v>
      </c>
      <c r="I116" s="16">
        <f t="shared" si="14"/>
        <v>0</v>
      </c>
      <c r="J116" s="28" t="s">
        <v>57</v>
      </c>
      <c r="K116" s="27"/>
      <c r="L116" s="6" t="str">
        <f>IF(AND(C116="Abierto",D116="Urgente"),A116,"")</f>
        <v/>
      </c>
      <c r="M116" s="6" t="str">
        <f ca="1">IF(AND(C116="Abierto",D116="Urgente"),TODAY()-E116,"")</f>
        <v/>
      </c>
      <c r="N116" s="6" t="str">
        <f>IF(AND(C116="Abierto",D116="Urgente"),RANK(M116,$M$13:$M$809,0)+COUNTIF($M$13:M116,M116)-1,"")</f>
        <v/>
      </c>
      <c r="O116" s="6" t="str">
        <f>IF(AND(C116="Abierto",D116="Alta"),A116,"")</f>
        <v/>
      </c>
      <c r="P116" s="6" t="str">
        <f ca="1">IF(AND(C116="Abierto",D116="Alta"),TODAY()-E116,"")</f>
        <v/>
      </c>
      <c r="Q116" s="6" t="str">
        <f>IF(AND(C116="Abierto",D116="Alta"),RANK(P116,$P$13:$P$809,0)+COUNTIF($P$13:P116,P116)-1+MAX(N:N),"")</f>
        <v/>
      </c>
      <c r="R116" s="6" t="str">
        <f>IF(AND(C116="Abierto",D116="Media"),A116,"")</f>
        <v/>
      </c>
      <c r="S116" s="6" t="str">
        <f ca="1">IF(AND(C116="Abierto",D116="Media"),TODAY()-E116,"")</f>
        <v/>
      </c>
      <c r="T116" s="6" t="str">
        <f>IF(AND(C116="Abierto",D116="Media"),RANK(S116,$S$13:$S$809,0)+COUNTIF($S$13:S116,S116)-1+MAX(N:N,Q:Q),"")</f>
        <v/>
      </c>
      <c r="U116" s="6" t="str">
        <f>IF(AND(C116="Abierto",D116="Baja"),A116,"")</f>
        <v/>
      </c>
      <c r="V116" s="6" t="str">
        <f ca="1">IF(AND(C116="Abierto",D116="Baja"),TODAY()-E116,"")</f>
        <v/>
      </c>
      <c r="W116" s="6" t="str">
        <f>IF(AND(C116="Abierto",D116="Baja"),RANK(V116,$V$13:$V$809,0)+COUNTIF($V$13:V116,V116)-1+MAX(N:N,Q:Q,T:T),"")</f>
        <v/>
      </c>
      <c r="X116" s="8" t="str">
        <f>IF(OR(C116="Resuelto",C116=""),"",SUM(N116,Q116,T116,W116))</f>
        <v/>
      </c>
      <c r="Y116" s="8" t="str">
        <f>IF(OR(C116="Resuelto",C116=""),"",SUM(M116,P116,S116,V116))</f>
        <v/>
      </c>
      <c r="Z116" s="8" t="str">
        <f>IF(OR(C116="Resuelto",C116=""),"",SUM(L116,O116,R116,U116))</f>
        <v/>
      </c>
      <c r="AA116" s="8">
        <v>274</v>
      </c>
      <c r="AB116" s="8" t="str">
        <f t="shared" ca="1" si="15"/>
        <v/>
      </c>
      <c r="AC116" s="9" t="str">
        <f t="shared" ca="1" si="16"/>
        <v/>
      </c>
      <c r="AD116" s="12"/>
      <c r="AE116" s="12"/>
      <c r="AF116" s="12"/>
      <c r="AG116" s="12"/>
      <c r="AH116" s="11" t="str">
        <f>IF(AI116="","",MAX($AH$5:AH115)+1)</f>
        <v/>
      </c>
      <c r="AI116" s="12" t="str">
        <f>IF(G115="","",IF(COUNTIF($AI$11:AI115,G115)=0,G115,""))</f>
        <v/>
      </c>
      <c r="AJ116" s="12" t="str">
        <f t="shared" si="17"/>
        <v/>
      </c>
      <c r="AK116" s="65" t="s">
        <v>44</v>
      </c>
      <c r="AL116" s="15" t="s">
        <v>34</v>
      </c>
      <c r="AM116" s="15" t="s">
        <v>53</v>
      </c>
      <c r="AN116" s="12" t="s">
        <v>49</v>
      </c>
    </row>
    <row r="117" spans="1:40" ht="25.5" hidden="1" customHeight="1" x14ac:dyDescent="0.25">
      <c r="A117" s="60">
        <f t="shared" si="13"/>
        <v>105</v>
      </c>
      <c r="B117" s="15" t="s">
        <v>143</v>
      </c>
      <c r="C117" s="53" t="s">
        <v>142</v>
      </c>
      <c r="D117" s="17" t="s">
        <v>4</v>
      </c>
      <c r="E117" s="52">
        <v>44018</v>
      </c>
      <c r="F117" s="62"/>
      <c r="G117" s="17" t="s">
        <v>107</v>
      </c>
      <c r="H117" s="52">
        <v>44020</v>
      </c>
      <c r="I117" s="16">
        <f t="shared" si="14"/>
        <v>2</v>
      </c>
      <c r="J117" s="28" t="s">
        <v>57</v>
      </c>
      <c r="K117" s="27"/>
      <c r="L117" s="6" t="str">
        <f>IF(AND(C117="Abierto",D117="Urgente"),A117,"")</f>
        <v/>
      </c>
      <c r="M117" s="6" t="str">
        <f ca="1">IF(AND(C117="Abierto",D117="Urgente"),TODAY()-E117,"")</f>
        <v/>
      </c>
      <c r="N117" s="6" t="str">
        <f>IF(AND(C117="Abierto",D117="Urgente"),RANK(M117,$M$13:$M$809,0)+COUNTIF($M$13:M117,M117)-1,"")</f>
        <v/>
      </c>
      <c r="O117" s="6" t="str">
        <f>IF(AND(C117="Abierto",D117="Alta"),A117,"")</f>
        <v/>
      </c>
      <c r="P117" s="6" t="str">
        <f ca="1">IF(AND(C117="Abierto",D117="Alta"),TODAY()-E117,"")</f>
        <v/>
      </c>
      <c r="Q117" s="6" t="str">
        <f>IF(AND(C117="Abierto",D117="Alta"),RANK(P117,$P$13:$P$809,0)+COUNTIF($P$13:P117,P117)-1+MAX(N:N),"")</f>
        <v/>
      </c>
      <c r="R117" s="6" t="str">
        <f>IF(AND(C117="Abierto",D117="Media"),A117,"")</f>
        <v/>
      </c>
      <c r="S117" s="6" t="str">
        <f ca="1">IF(AND(C117="Abierto",D117="Media"),TODAY()-E117,"")</f>
        <v/>
      </c>
      <c r="T117" s="6" t="str">
        <f>IF(AND(C117="Abierto",D117="Media"),RANK(S117,$S$13:$S$809,0)+COUNTIF($S$13:S117,S117)-1+MAX(N:N,Q:Q),"")</f>
        <v/>
      </c>
      <c r="U117" s="6" t="str">
        <f>IF(AND(C117="Abierto",D117="Baja"),A117,"")</f>
        <v/>
      </c>
      <c r="V117" s="6" t="str">
        <f ca="1">IF(AND(C117="Abierto",D117="Baja"),TODAY()-E117,"")</f>
        <v/>
      </c>
      <c r="W117" s="6" t="str">
        <f>IF(AND(C117="Abierto",D117="Baja"),RANK(V117,$V$13:$V$809,0)+COUNTIF($V$13:V117,V117)-1+MAX(N:N,Q:Q,T:T),"")</f>
        <v/>
      </c>
      <c r="X117" s="8" t="str">
        <f>IF(OR(C117="Resuelto",C117=""),"",SUM(N117,Q117,T117,W117))</f>
        <v/>
      </c>
      <c r="Y117" s="8" t="str">
        <f>IF(OR(C117="Resuelto",C117=""),"",SUM(M117,P117,S117,V117))</f>
        <v/>
      </c>
      <c r="Z117" s="8" t="str">
        <f>IF(OR(C117="Resuelto",C117=""),"",SUM(L117,O117,R117,U117))</f>
        <v/>
      </c>
      <c r="AA117" s="8">
        <v>275</v>
      </c>
      <c r="AB117" s="8" t="str">
        <f t="shared" ca="1" si="15"/>
        <v/>
      </c>
      <c r="AC117" s="9" t="str">
        <f t="shared" ca="1" si="16"/>
        <v/>
      </c>
      <c r="AD117" s="12"/>
      <c r="AE117" s="12"/>
      <c r="AF117" s="12"/>
      <c r="AG117" s="12"/>
      <c r="AH117" s="11" t="str">
        <f>IF(AI117="","",MAX($AH$5:AH116)+1)</f>
        <v/>
      </c>
      <c r="AI117" s="12" t="str">
        <f>IF(G116="","",IF(COUNTIF($AI$11:AI116,G116)=0,G116,""))</f>
        <v/>
      </c>
      <c r="AJ117" s="12" t="str">
        <f t="shared" si="17"/>
        <v/>
      </c>
      <c r="AK117" s="65" t="s">
        <v>40</v>
      </c>
      <c r="AL117" s="15" t="s">
        <v>34</v>
      </c>
      <c r="AM117" s="12" t="s">
        <v>52</v>
      </c>
      <c r="AN117" s="15" t="s">
        <v>51</v>
      </c>
    </row>
    <row r="118" spans="1:40" ht="25.5" customHeight="1" x14ac:dyDescent="0.25">
      <c r="A118" s="60">
        <f t="shared" si="13"/>
        <v>106</v>
      </c>
      <c r="B118" s="15" t="s">
        <v>143</v>
      </c>
      <c r="C118" s="53" t="s">
        <v>8</v>
      </c>
      <c r="D118" s="17" t="s">
        <v>6</v>
      </c>
      <c r="E118" s="27">
        <v>44018</v>
      </c>
      <c r="F118" s="62" t="s">
        <v>87</v>
      </c>
      <c r="G118" s="17"/>
      <c r="H118" s="50"/>
      <c r="I118" s="16" t="str">
        <f t="shared" si="14"/>
        <v/>
      </c>
      <c r="J118" s="28" t="s">
        <v>56</v>
      </c>
      <c r="K118" s="27">
        <v>44035</v>
      </c>
      <c r="L118" s="6" t="str">
        <f>IF(AND(C118="Abierto",D118="Urgente"),A118,"")</f>
        <v/>
      </c>
      <c r="M118" s="6" t="str">
        <f ca="1">IF(AND(C118="Abierto",D118="Urgente"),TODAY()-E118,"")</f>
        <v/>
      </c>
      <c r="N118" s="6" t="str">
        <f>IF(AND(C118="Abierto",D118="Urgente"),RANK(M118,$M$13:$M$809,0)+COUNTIF($M$13:M118,M118)-1,"")</f>
        <v/>
      </c>
      <c r="O118" s="6" t="str">
        <f>IF(AND(C118="Abierto",D118="Alta"),A118,"")</f>
        <v/>
      </c>
      <c r="P118" s="6" t="str">
        <f ca="1">IF(AND(C118="Abierto",D118="Alta"),TODAY()-E118,"")</f>
        <v/>
      </c>
      <c r="Q118" s="6" t="str">
        <f>IF(AND(C118="Abierto",D118="Alta"),RANK(P118,$P$13:$P$809,0)+COUNTIF($P$13:P118,P118)-1+MAX(N:N),"")</f>
        <v/>
      </c>
      <c r="R118" s="6">
        <f>IF(AND(C118="Abierto",D118="Media"),A118,"")</f>
        <v>106</v>
      </c>
      <c r="S118" s="6">
        <f ca="1">IF(AND(C118="Abierto",D118="Media"),TODAY()-E118,"")</f>
        <v>256</v>
      </c>
      <c r="T118" s="6">
        <f ca="1">IF(AND(C118="Abierto",D118="Media"),RANK(S118,$S$13:$S$809,0)+COUNTIF($S$13:S118,S118)-1+MAX(N:N,Q:Q),"")</f>
        <v>11</v>
      </c>
      <c r="U118" s="6" t="str">
        <f>IF(AND(C118="Abierto",D118="Baja"),A118,"")</f>
        <v/>
      </c>
      <c r="V118" s="6" t="str">
        <f ca="1">IF(AND(C118="Abierto",D118="Baja"),TODAY()-E118,"")</f>
        <v/>
      </c>
      <c r="W118" s="6" t="str">
        <f>IF(AND(C118="Abierto",D118="Baja"),RANK(V118,$V$13:$V$809,0)+COUNTIF($V$13:V118,V118)-1+MAX(N:N,Q:Q,T:T),"")</f>
        <v/>
      </c>
      <c r="X118" s="8">
        <f ca="1">IF(OR(C118="Resuelto",C118=""),"",SUM(N118,Q118,T118,W118))</f>
        <v>11</v>
      </c>
      <c r="Y118" s="8">
        <f ca="1">IF(OR(C118="Resuelto",C118=""),"",SUM(M118,P118,S118,V118))</f>
        <v>256</v>
      </c>
      <c r="Z118" s="8">
        <f>IF(OR(C118="Resuelto",C118=""),"",SUM(L118,O118,R118,U118))</f>
        <v>106</v>
      </c>
      <c r="AA118" s="8">
        <v>276</v>
      </c>
      <c r="AB118" s="8" t="str">
        <f t="shared" ca="1" si="15"/>
        <v/>
      </c>
      <c r="AC118" s="9" t="str">
        <f t="shared" ca="1" si="16"/>
        <v/>
      </c>
      <c r="AD118" s="12"/>
      <c r="AE118" s="12"/>
      <c r="AF118" s="12"/>
      <c r="AG118" s="12"/>
      <c r="AH118" s="11" t="str">
        <f>IF(AI118="","",MAX($AH$5:AH117)+1)</f>
        <v/>
      </c>
      <c r="AI118" s="12" t="str">
        <f>IF(G117="","",IF(COUNTIF($AI$11:AI117,G117)=0,G117,""))</f>
        <v/>
      </c>
      <c r="AJ118" s="12" t="str">
        <f t="shared" si="17"/>
        <v/>
      </c>
      <c r="AK118" s="65" t="s">
        <v>40</v>
      </c>
      <c r="AL118" s="15" t="s">
        <v>34</v>
      </c>
      <c r="AM118" s="15" t="s">
        <v>53</v>
      </c>
      <c r="AN118" s="12" t="s">
        <v>49</v>
      </c>
    </row>
    <row r="119" spans="1:40" ht="25.5" hidden="1" customHeight="1" x14ac:dyDescent="0.25">
      <c r="A119" s="60">
        <f t="shared" si="13"/>
        <v>107</v>
      </c>
      <c r="B119" s="15" t="s">
        <v>143</v>
      </c>
      <c r="C119" s="53" t="s">
        <v>142</v>
      </c>
      <c r="D119" s="17" t="s">
        <v>5</v>
      </c>
      <c r="E119" s="27">
        <v>44018</v>
      </c>
      <c r="F119" s="62" t="s">
        <v>105</v>
      </c>
      <c r="G119" s="17"/>
      <c r="H119" s="27">
        <v>44018</v>
      </c>
      <c r="I119" s="16">
        <f t="shared" si="14"/>
        <v>0</v>
      </c>
      <c r="J119" s="28" t="s">
        <v>57</v>
      </c>
      <c r="K119" s="27"/>
      <c r="L119" s="6" t="str">
        <f>IF(AND(C119="Abierto",D119="Urgente"),A119,"")</f>
        <v/>
      </c>
      <c r="M119" s="6" t="str">
        <f ca="1">IF(AND(C119="Abierto",D119="Urgente"),TODAY()-E119,"")</f>
        <v/>
      </c>
      <c r="N119" s="6" t="str">
        <f>IF(AND(C119="Abierto",D119="Urgente"),RANK(M119,$M$13:$M$809,0)+COUNTIF($M$13:M119,M119)-1,"")</f>
        <v/>
      </c>
      <c r="O119" s="6" t="str">
        <f>IF(AND(C119="Abierto",D119="Alta"),A119,"")</f>
        <v/>
      </c>
      <c r="P119" s="6" t="str">
        <f ca="1">IF(AND(C119="Abierto",D119="Alta"),TODAY()-E119,"")</f>
        <v/>
      </c>
      <c r="Q119" s="6" t="str">
        <f>IF(AND(C119="Abierto",D119="Alta"),RANK(P119,$P$13:$P$809,0)+COUNTIF($P$13:P119,P119)-1+MAX(N:N),"")</f>
        <v/>
      </c>
      <c r="R119" s="6" t="str">
        <f>IF(AND(C119="Abierto",D119="Media"),A119,"")</f>
        <v/>
      </c>
      <c r="S119" s="6" t="str">
        <f ca="1">IF(AND(C119="Abierto",D119="Media"),TODAY()-E119,"")</f>
        <v/>
      </c>
      <c r="T119" s="6" t="str">
        <f>IF(AND(C119="Abierto",D119="Media"),RANK(S119,$S$13:$S$809,0)+COUNTIF($S$13:S119,S119)-1+MAX(N:N,Q:Q),"")</f>
        <v/>
      </c>
      <c r="U119" s="6" t="str">
        <f>IF(AND(C119="Abierto",D119="Baja"),A119,"")</f>
        <v/>
      </c>
      <c r="V119" s="6" t="str">
        <f ca="1">IF(AND(C119="Abierto",D119="Baja"),TODAY()-E119,"")</f>
        <v/>
      </c>
      <c r="W119" s="6" t="str">
        <f>IF(AND(C119="Abierto",D119="Baja"),RANK(V119,$V$13:$V$809,0)+COUNTIF($V$13:V119,V119)-1+MAX(N:N,Q:Q,T:T),"")</f>
        <v/>
      </c>
      <c r="X119" s="8" t="str">
        <f>IF(OR(C119="Resuelto",C119=""),"",SUM(N119,Q119,T119,W119))</f>
        <v/>
      </c>
      <c r="Y119" s="8" t="str">
        <f>IF(OR(C119="Resuelto",C119=""),"",SUM(M119,P119,S119,V119))</f>
        <v/>
      </c>
      <c r="Z119" s="8" t="str">
        <f>IF(OR(C119="Resuelto",C119=""),"",SUM(L119,O119,R119,U119))</f>
        <v/>
      </c>
      <c r="AA119" s="8">
        <v>277</v>
      </c>
      <c r="AB119" s="8" t="str">
        <f t="shared" ca="1" si="15"/>
        <v/>
      </c>
      <c r="AC119" s="9" t="str">
        <f t="shared" ca="1" si="16"/>
        <v/>
      </c>
      <c r="AD119" s="12"/>
      <c r="AE119" s="12"/>
      <c r="AF119" s="12"/>
      <c r="AG119" s="12"/>
      <c r="AH119" s="11" t="str">
        <f>IF(AI119="","",MAX($AH$5:AH118)+1)</f>
        <v/>
      </c>
      <c r="AI119" s="12" t="str">
        <f>IF(G118="","",IF(COUNTIF($AI$11:AI118,G118)=0,G118,""))</f>
        <v/>
      </c>
      <c r="AJ119" s="12" t="str">
        <f t="shared" si="17"/>
        <v/>
      </c>
      <c r="AK119" s="65" t="s">
        <v>44</v>
      </c>
      <c r="AL119" s="15" t="s">
        <v>34</v>
      </c>
      <c r="AM119" s="12" t="s">
        <v>52</v>
      </c>
      <c r="AN119" s="12" t="s">
        <v>49</v>
      </c>
    </row>
    <row r="120" spans="1:40" ht="25.5" hidden="1" customHeight="1" x14ac:dyDescent="0.25">
      <c r="A120" s="60">
        <f t="shared" si="13"/>
        <v>108</v>
      </c>
      <c r="B120" s="15" t="s">
        <v>143</v>
      </c>
      <c r="C120" s="53" t="s">
        <v>142</v>
      </c>
      <c r="D120" s="17" t="s">
        <v>5</v>
      </c>
      <c r="E120" s="27">
        <v>44018</v>
      </c>
      <c r="F120" s="62" t="s">
        <v>105</v>
      </c>
      <c r="G120" s="17"/>
      <c r="H120" s="27">
        <v>44018</v>
      </c>
      <c r="I120" s="16">
        <f t="shared" si="14"/>
        <v>0</v>
      </c>
      <c r="J120" s="28" t="s">
        <v>57</v>
      </c>
      <c r="K120" s="27"/>
      <c r="L120" s="6" t="str">
        <f>IF(AND(C120="Abierto",D120="Urgente"),A120,"")</f>
        <v/>
      </c>
      <c r="M120" s="6" t="str">
        <f ca="1">IF(AND(C120="Abierto",D120="Urgente"),TODAY()-E120,"")</f>
        <v/>
      </c>
      <c r="N120" s="6" t="str">
        <f>IF(AND(C120="Abierto",D120="Urgente"),RANK(M120,$M$13:$M$809,0)+COUNTIF($M$13:M120,M120)-1,"")</f>
        <v/>
      </c>
      <c r="O120" s="6" t="str">
        <f>IF(AND(C120="Abierto",D120="Alta"),A120,"")</f>
        <v/>
      </c>
      <c r="P120" s="6" t="str">
        <f ca="1">IF(AND(C120="Abierto",D120="Alta"),TODAY()-E120,"")</f>
        <v/>
      </c>
      <c r="Q120" s="6" t="str">
        <f>IF(AND(C120="Abierto",D120="Alta"),RANK(P120,$P$13:$P$809,0)+COUNTIF($P$13:P120,P120)-1+MAX(N:N),"")</f>
        <v/>
      </c>
      <c r="R120" s="6" t="str">
        <f>IF(AND(C120="Abierto",D120="Media"),A120,"")</f>
        <v/>
      </c>
      <c r="S120" s="6" t="str">
        <f ca="1">IF(AND(C120="Abierto",D120="Media"),TODAY()-E120,"")</f>
        <v/>
      </c>
      <c r="T120" s="6" t="str">
        <f>IF(AND(C120="Abierto",D120="Media"),RANK(S120,$S$13:$S$809,0)+COUNTIF($S$13:S120,S120)-1+MAX(N:N,Q:Q),"")</f>
        <v/>
      </c>
      <c r="U120" s="6" t="str">
        <f>IF(AND(C120="Abierto",D120="Baja"),A120,"")</f>
        <v/>
      </c>
      <c r="V120" s="6" t="str">
        <f ca="1">IF(AND(C120="Abierto",D120="Baja"),TODAY()-E120,"")</f>
        <v/>
      </c>
      <c r="W120" s="6" t="str">
        <f>IF(AND(C120="Abierto",D120="Baja"),RANK(V120,$V$13:$V$809,0)+COUNTIF($V$13:V120,V120)-1+MAX(N:N,Q:Q,T:T),"")</f>
        <v/>
      </c>
      <c r="X120" s="8" t="str">
        <f>IF(OR(C120="Resuelto",C120=""),"",SUM(N120,Q120,T120,W120))</f>
        <v/>
      </c>
      <c r="Y120" s="8" t="str">
        <f>IF(OR(C120="Resuelto",C120=""),"",SUM(M120,P120,S120,V120))</f>
        <v/>
      </c>
      <c r="Z120" s="8" t="str">
        <f>IF(OR(C120="Resuelto",C120=""),"",SUM(L120,O120,R120,U120))</f>
        <v/>
      </c>
      <c r="AA120" s="8">
        <v>278</v>
      </c>
      <c r="AB120" s="8" t="str">
        <f t="shared" ca="1" si="15"/>
        <v/>
      </c>
      <c r="AC120" s="9" t="str">
        <f t="shared" ca="1" si="16"/>
        <v/>
      </c>
      <c r="AD120" s="12"/>
      <c r="AE120" s="12"/>
      <c r="AF120" s="12"/>
      <c r="AG120" s="12"/>
      <c r="AH120" s="11" t="str">
        <f>IF(AI120="","",MAX($AH$5:AH119)+1)</f>
        <v/>
      </c>
      <c r="AI120" s="12" t="str">
        <f>IF(G119="","",IF(COUNTIF($AI$11:AI119,G119)=0,G119,""))</f>
        <v/>
      </c>
      <c r="AJ120" s="12" t="str">
        <f t="shared" si="17"/>
        <v/>
      </c>
      <c r="AK120" s="65" t="s">
        <v>44</v>
      </c>
      <c r="AL120" s="15" t="s">
        <v>34</v>
      </c>
      <c r="AM120" s="12" t="s">
        <v>52</v>
      </c>
      <c r="AN120" s="15" t="s">
        <v>50</v>
      </c>
    </row>
    <row r="121" spans="1:40" ht="25.5" customHeight="1" x14ac:dyDescent="0.25">
      <c r="A121" s="60">
        <f t="shared" si="13"/>
        <v>109</v>
      </c>
      <c r="B121" s="15" t="s">
        <v>143</v>
      </c>
      <c r="C121" s="53" t="s">
        <v>142</v>
      </c>
      <c r="D121" s="17" t="s">
        <v>6</v>
      </c>
      <c r="E121" s="27">
        <v>44018</v>
      </c>
      <c r="F121" s="62" t="s">
        <v>87</v>
      </c>
      <c r="G121" s="17"/>
      <c r="H121" s="27">
        <v>44029</v>
      </c>
      <c r="I121" s="16">
        <f t="shared" si="14"/>
        <v>11</v>
      </c>
      <c r="J121" s="28" t="s">
        <v>57</v>
      </c>
      <c r="K121" s="27"/>
      <c r="L121" s="6" t="str">
        <f>IF(AND(C121="Abierto",D121="Urgente"),A121,"")</f>
        <v/>
      </c>
      <c r="M121" s="6" t="str">
        <f ca="1">IF(AND(C121="Abierto",D121="Urgente"),TODAY()-E121,"")</f>
        <v/>
      </c>
      <c r="N121" s="6" t="str">
        <f>IF(AND(C121="Abierto",D121="Urgente"),RANK(M121,$M$13:$M$809,0)+COUNTIF($M$13:M121,M121)-1,"")</f>
        <v/>
      </c>
      <c r="O121" s="6" t="str">
        <f>IF(AND(C121="Abierto",D121="Alta"),A121,"")</f>
        <v/>
      </c>
      <c r="P121" s="6" t="str">
        <f ca="1">IF(AND(C121="Abierto",D121="Alta"),TODAY()-E121,"")</f>
        <v/>
      </c>
      <c r="Q121" s="6" t="str">
        <f>IF(AND(C121="Abierto",D121="Alta"),RANK(P121,$P$13:$P$809,0)+COUNTIF($P$13:P121,P121)-1+MAX(N:N),"")</f>
        <v/>
      </c>
      <c r="R121" s="6" t="str">
        <f>IF(AND(C121="Abierto",D121="Media"),A121,"")</f>
        <v/>
      </c>
      <c r="S121" s="6" t="str">
        <f ca="1">IF(AND(C121="Abierto",D121="Media"),TODAY()-E121,"")</f>
        <v/>
      </c>
      <c r="T121" s="6" t="str">
        <f>IF(AND(C121="Abierto",D121="Media"),RANK(S121,$S$13:$S$809,0)+COUNTIF($S$13:S121,S121)-1+MAX(N:N,Q:Q),"")</f>
        <v/>
      </c>
      <c r="U121" s="6" t="str">
        <f>IF(AND(C121="Abierto",D121="Baja"),A121,"")</f>
        <v/>
      </c>
      <c r="V121" s="6" t="str">
        <f ca="1">IF(AND(C121="Abierto",D121="Baja"),TODAY()-E121,"")</f>
        <v/>
      </c>
      <c r="W121" s="6" t="str">
        <f>IF(AND(C121="Abierto",D121="Baja"),RANK(V121,$V$13:$V$809,0)+COUNTIF($V$13:V121,V121)-1+MAX(N:N,Q:Q,T:T),"")</f>
        <v/>
      </c>
      <c r="X121" s="8" t="str">
        <f>IF(OR(C121="Resuelto",C121=""),"",SUM(N121,Q121,T121,W121))</f>
        <v/>
      </c>
      <c r="Y121" s="8" t="str">
        <f>IF(OR(C121="Resuelto",C121=""),"",SUM(M121,P121,S121,V121))</f>
        <v/>
      </c>
      <c r="Z121" s="8" t="str">
        <f>IF(OR(C121="Resuelto",C121=""),"",SUM(L121,O121,R121,U121))</f>
        <v/>
      </c>
      <c r="AA121" s="8">
        <v>279</v>
      </c>
      <c r="AB121" s="8" t="str">
        <f t="shared" ca="1" si="15"/>
        <v/>
      </c>
      <c r="AC121" s="9" t="str">
        <f t="shared" ca="1" si="16"/>
        <v/>
      </c>
      <c r="AD121" s="12"/>
      <c r="AE121" s="12"/>
      <c r="AF121" s="12"/>
      <c r="AG121" s="12"/>
      <c r="AH121" s="11" t="str">
        <f>IF(AI121="","",MAX($AH$5:AH120)+1)</f>
        <v/>
      </c>
      <c r="AI121" s="12" t="str">
        <f>IF(G120="","",IF(COUNTIF($AI$11:AI120,G120)=0,G120,""))</f>
        <v/>
      </c>
      <c r="AJ121" s="12" t="str">
        <f t="shared" si="17"/>
        <v/>
      </c>
      <c r="AK121" s="65" t="s">
        <v>39</v>
      </c>
      <c r="AL121" s="15" t="s">
        <v>34</v>
      </c>
      <c r="AM121" s="15" t="s">
        <v>53</v>
      </c>
      <c r="AN121" s="15" t="s">
        <v>49</v>
      </c>
    </row>
    <row r="122" spans="1:40" ht="25.5" hidden="1" customHeight="1" x14ac:dyDescent="0.25">
      <c r="A122" s="60">
        <f t="shared" si="13"/>
        <v>110</v>
      </c>
      <c r="B122" s="15" t="s">
        <v>143</v>
      </c>
      <c r="C122" s="53" t="s">
        <v>142</v>
      </c>
      <c r="D122" s="17" t="s">
        <v>5</v>
      </c>
      <c r="E122" s="27">
        <v>44018</v>
      </c>
      <c r="F122" s="62" t="s">
        <v>105</v>
      </c>
      <c r="G122" s="17"/>
      <c r="H122" s="27">
        <v>44018</v>
      </c>
      <c r="I122" s="16">
        <f t="shared" si="14"/>
        <v>0</v>
      </c>
      <c r="J122" s="28" t="s">
        <v>57</v>
      </c>
      <c r="K122" s="27"/>
      <c r="L122" s="6" t="str">
        <f>IF(AND(C122="Abierto",D122="Urgente"),A122,"")</f>
        <v/>
      </c>
      <c r="M122" s="6" t="str">
        <f ca="1">IF(AND(C122="Abierto",D122="Urgente"),TODAY()-E122,"")</f>
        <v/>
      </c>
      <c r="N122" s="6" t="str">
        <f>IF(AND(C122="Abierto",D122="Urgente"),RANK(M122,$M$13:$M$809,0)+COUNTIF($M$13:M122,M122)-1,"")</f>
        <v/>
      </c>
      <c r="O122" s="6" t="str">
        <f>IF(AND(C122="Abierto",D122="Alta"),A122,"")</f>
        <v/>
      </c>
      <c r="P122" s="6" t="str">
        <f ca="1">IF(AND(C122="Abierto",D122="Alta"),TODAY()-E122,"")</f>
        <v/>
      </c>
      <c r="Q122" s="6" t="str">
        <f>IF(AND(C122="Abierto",D122="Alta"),RANK(P122,$P$13:$P$809,0)+COUNTIF($P$13:P122,P122)-1+MAX(N:N),"")</f>
        <v/>
      </c>
      <c r="R122" s="6" t="str">
        <f>IF(AND(C122="Abierto",D122="Media"),A122,"")</f>
        <v/>
      </c>
      <c r="S122" s="6" t="str">
        <f ca="1">IF(AND(C122="Abierto",D122="Media"),TODAY()-E122,"")</f>
        <v/>
      </c>
      <c r="T122" s="6" t="str">
        <f>IF(AND(C122="Abierto",D122="Media"),RANK(S122,$S$13:$S$809,0)+COUNTIF($S$13:S122,S122)-1+MAX(N:N,Q:Q),"")</f>
        <v/>
      </c>
      <c r="U122" s="6" t="str">
        <f>IF(AND(C122="Abierto",D122="Baja"),A122,"")</f>
        <v/>
      </c>
      <c r="V122" s="6" t="str">
        <f ca="1">IF(AND(C122="Abierto",D122="Baja"),TODAY()-E122,"")</f>
        <v/>
      </c>
      <c r="W122" s="6" t="str">
        <f>IF(AND(C122="Abierto",D122="Baja"),RANK(V122,$V$13:$V$809,0)+COUNTIF($V$13:V122,V122)-1+MAX(N:N,Q:Q,T:T),"")</f>
        <v/>
      </c>
      <c r="X122" s="8" t="str">
        <f>IF(OR(C122="Resuelto",C122=""),"",SUM(N122,Q122,T122,W122))</f>
        <v/>
      </c>
      <c r="Y122" s="8" t="str">
        <f>IF(OR(C122="Resuelto",C122=""),"",SUM(M122,P122,S122,V122))</f>
        <v/>
      </c>
      <c r="Z122" s="8" t="str">
        <f>IF(OR(C122="Resuelto",C122=""),"",SUM(L122,O122,R122,U122))</f>
        <v/>
      </c>
      <c r="AA122" s="8">
        <v>280</v>
      </c>
      <c r="AB122" s="8" t="str">
        <f t="shared" ca="1" si="15"/>
        <v/>
      </c>
      <c r="AC122" s="9" t="str">
        <f t="shared" ca="1" si="16"/>
        <v/>
      </c>
      <c r="AD122" s="12"/>
      <c r="AE122" s="12"/>
      <c r="AF122" s="12"/>
      <c r="AG122" s="12"/>
      <c r="AH122" s="11" t="str">
        <f>IF(AI122="","",MAX($AH$5:AH121)+1)</f>
        <v/>
      </c>
      <c r="AI122" s="12" t="str">
        <f>IF(G121="","",IF(COUNTIF($AI$11:AI121,G121)=0,G121,""))</f>
        <v/>
      </c>
      <c r="AJ122" s="12" t="str">
        <f t="shared" si="17"/>
        <v/>
      </c>
      <c r="AK122" s="65" t="s">
        <v>44</v>
      </c>
      <c r="AL122" s="15" t="s">
        <v>35</v>
      </c>
      <c r="AM122" s="15" t="s">
        <v>53</v>
      </c>
      <c r="AN122" s="12" t="s">
        <v>49</v>
      </c>
    </row>
    <row r="123" spans="1:40" ht="25.5" hidden="1" customHeight="1" x14ac:dyDescent="0.25">
      <c r="A123" s="60">
        <f t="shared" si="13"/>
        <v>111</v>
      </c>
      <c r="B123" s="15" t="s">
        <v>143</v>
      </c>
      <c r="C123" s="53" t="s">
        <v>142</v>
      </c>
      <c r="D123" s="17" t="s">
        <v>5</v>
      </c>
      <c r="E123" s="27">
        <v>44018</v>
      </c>
      <c r="F123" s="62" t="s">
        <v>105</v>
      </c>
      <c r="G123" s="17"/>
      <c r="H123" s="27">
        <v>44018</v>
      </c>
      <c r="I123" s="16">
        <f t="shared" si="14"/>
        <v>0</v>
      </c>
      <c r="J123" s="28" t="s">
        <v>57</v>
      </c>
      <c r="K123" s="27"/>
      <c r="L123" s="6" t="str">
        <f>IF(AND(C123="Abierto",D123="Urgente"),A123,"")</f>
        <v/>
      </c>
      <c r="M123" s="6" t="str">
        <f ca="1">IF(AND(C123="Abierto",D123="Urgente"),TODAY()-E123,"")</f>
        <v/>
      </c>
      <c r="N123" s="6" t="str">
        <f>IF(AND(C123="Abierto",D123="Urgente"),RANK(M123,$M$13:$M$809,0)+COUNTIF($M$13:M123,M123)-1,"")</f>
        <v/>
      </c>
      <c r="O123" s="6" t="str">
        <f>IF(AND(C123="Abierto",D123="Alta"),A123,"")</f>
        <v/>
      </c>
      <c r="P123" s="6" t="str">
        <f ca="1">IF(AND(C123="Abierto",D123="Alta"),TODAY()-E123,"")</f>
        <v/>
      </c>
      <c r="Q123" s="6" t="str">
        <f>IF(AND(C123="Abierto",D123="Alta"),RANK(P123,$P$13:$P$809,0)+COUNTIF($P$13:P123,P123)-1+MAX(N:N),"")</f>
        <v/>
      </c>
      <c r="R123" s="6" t="str">
        <f>IF(AND(C123="Abierto",D123="Media"),A123,"")</f>
        <v/>
      </c>
      <c r="S123" s="6" t="str">
        <f ca="1">IF(AND(C123="Abierto",D123="Media"),TODAY()-E123,"")</f>
        <v/>
      </c>
      <c r="T123" s="6" t="str">
        <f>IF(AND(C123="Abierto",D123="Media"),RANK(S123,$S$13:$S$809,0)+COUNTIF($S$13:S123,S123)-1+MAX(N:N,Q:Q),"")</f>
        <v/>
      </c>
      <c r="U123" s="6" t="str">
        <f>IF(AND(C123="Abierto",D123="Baja"),A123,"")</f>
        <v/>
      </c>
      <c r="V123" s="6" t="str">
        <f ca="1">IF(AND(C123="Abierto",D123="Baja"),TODAY()-E123,"")</f>
        <v/>
      </c>
      <c r="W123" s="6" t="str">
        <f>IF(AND(C123="Abierto",D123="Baja"),RANK(V123,$V$13:$V$809,0)+COUNTIF($V$13:V123,V123)-1+MAX(N:N,Q:Q,T:T),"")</f>
        <v/>
      </c>
      <c r="X123" s="8" t="str">
        <f>IF(OR(C123="Resuelto",C123=""),"",SUM(N123,Q123,T123,W123))</f>
        <v/>
      </c>
      <c r="Y123" s="8" t="str">
        <f>IF(OR(C123="Resuelto",C123=""),"",SUM(M123,P123,S123,V123))</f>
        <v/>
      </c>
      <c r="Z123" s="8" t="str">
        <f>IF(OR(C123="Resuelto",C123=""),"",SUM(L123,O123,R123,U123))</f>
        <v/>
      </c>
      <c r="AA123" s="8">
        <v>281</v>
      </c>
      <c r="AB123" s="8" t="str">
        <f t="shared" ca="1" si="15"/>
        <v/>
      </c>
      <c r="AC123" s="9" t="str">
        <f t="shared" ca="1" si="16"/>
        <v/>
      </c>
      <c r="AD123" s="12"/>
      <c r="AE123" s="12"/>
      <c r="AF123" s="12"/>
      <c r="AG123" s="12"/>
      <c r="AH123" s="11" t="str">
        <f>IF(AI123="","",MAX($AH$5:AH122)+1)</f>
        <v/>
      </c>
      <c r="AI123" s="12" t="str">
        <f>IF(G122="","",IF(COUNTIF($AI$11:AI122,G122)=0,G122,""))</f>
        <v/>
      </c>
      <c r="AJ123" s="12" t="str">
        <f t="shared" si="17"/>
        <v/>
      </c>
      <c r="AK123" s="65" t="s">
        <v>44</v>
      </c>
      <c r="AL123" s="15" t="s">
        <v>35</v>
      </c>
      <c r="AM123" s="15" t="s">
        <v>53</v>
      </c>
      <c r="AN123" s="12" t="s">
        <v>49</v>
      </c>
    </row>
    <row r="124" spans="1:40" ht="25.5" hidden="1" customHeight="1" x14ac:dyDescent="0.25">
      <c r="A124" s="60">
        <f t="shared" si="13"/>
        <v>112</v>
      </c>
      <c r="B124" s="15" t="s">
        <v>143</v>
      </c>
      <c r="C124" s="53" t="s">
        <v>142</v>
      </c>
      <c r="D124" s="17" t="s">
        <v>5</v>
      </c>
      <c r="E124" s="27">
        <v>44018</v>
      </c>
      <c r="F124" s="62" t="s">
        <v>105</v>
      </c>
      <c r="G124" s="17"/>
      <c r="H124" s="27">
        <v>44018</v>
      </c>
      <c r="I124" s="16">
        <f t="shared" si="14"/>
        <v>0</v>
      </c>
      <c r="J124" s="28" t="s">
        <v>57</v>
      </c>
      <c r="K124" s="27"/>
      <c r="L124" s="6" t="str">
        <f>IF(AND(C124="Abierto",D124="Urgente"),A124,"")</f>
        <v/>
      </c>
      <c r="M124" s="6" t="str">
        <f ca="1">IF(AND(C124="Abierto",D124="Urgente"),TODAY()-E124,"")</f>
        <v/>
      </c>
      <c r="N124" s="6" t="str">
        <f>IF(AND(C124="Abierto",D124="Urgente"),RANK(M124,$M$13:$M$809,0)+COUNTIF($M$13:M124,M124)-1,"")</f>
        <v/>
      </c>
      <c r="O124" s="6" t="str">
        <f>IF(AND(C124="Abierto",D124="Alta"),A124,"")</f>
        <v/>
      </c>
      <c r="P124" s="6" t="str">
        <f ca="1">IF(AND(C124="Abierto",D124="Alta"),TODAY()-E124,"")</f>
        <v/>
      </c>
      <c r="Q124" s="6" t="str">
        <f>IF(AND(C124="Abierto",D124="Alta"),RANK(P124,$P$13:$P$809,0)+COUNTIF($P$13:P124,P124)-1+MAX(N:N),"")</f>
        <v/>
      </c>
      <c r="R124" s="6" t="str">
        <f>IF(AND(C124="Abierto",D124="Media"),A124,"")</f>
        <v/>
      </c>
      <c r="S124" s="6" t="str">
        <f ca="1">IF(AND(C124="Abierto",D124="Media"),TODAY()-E124,"")</f>
        <v/>
      </c>
      <c r="T124" s="6" t="str">
        <f>IF(AND(C124="Abierto",D124="Media"),RANK(S124,$S$13:$S$809,0)+COUNTIF($S$13:S124,S124)-1+MAX(N:N,Q:Q),"")</f>
        <v/>
      </c>
      <c r="U124" s="6" t="str">
        <f>IF(AND(C124="Abierto",D124="Baja"),A124,"")</f>
        <v/>
      </c>
      <c r="V124" s="6" t="str">
        <f ca="1">IF(AND(C124="Abierto",D124="Baja"),TODAY()-E124,"")</f>
        <v/>
      </c>
      <c r="W124" s="6" t="str">
        <f>IF(AND(C124="Abierto",D124="Baja"),RANK(V124,$V$13:$V$809,0)+COUNTIF($V$13:V124,V124)-1+MAX(N:N,Q:Q,T:T),"")</f>
        <v/>
      </c>
      <c r="X124" s="8" t="str">
        <f>IF(OR(C124="Resuelto",C124=""),"",SUM(N124,Q124,T124,W124))</f>
        <v/>
      </c>
      <c r="Y124" s="8" t="str">
        <f>IF(OR(C124="Resuelto",C124=""),"",SUM(M124,P124,S124,V124))</f>
        <v/>
      </c>
      <c r="Z124" s="8" t="str">
        <f>IF(OR(C124="Resuelto",C124=""),"",SUM(L124,O124,R124,U124))</f>
        <v/>
      </c>
      <c r="AA124" s="8">
        <v>282</v>
      </c>
      <c r="AB124" s="8" t="str">
        <f t="shared" ca="1" si="15"/>
        <v/>
      </c>
      <c r="AC124" s="9" t="str">
        <f t="shared" ca="1" si="16"/>
        <v/>
      </c>
      <c r="AD124" s="12"/>
      <c r="AE124" s="12"/>
      <c r="AF124" s="12"/>
      <c r="AG124" s="12"/>
      <c r="AH124" s="11" t="str">
        <f>IF(AI124="","",MAX($AH$5:AH123)+1)</f>
        <v/>
      </c>
      <c r="AI124" s="12" t="str">
        <f>IF(G123="","",IF(COUNTIF($AI$11:AI123,G123)=0,G123,""))</f>
        <v/>
      </c>
      <c r="AJ124" s="12" t="str">
        <f t="shared" si="17"/>
        <v/>
      </c>
      <c r="AK124" s="65" t="s">
        <v>44</v>
      </c>
      <c r="AL124" s="15" t="s">
        <v>35</v>
      </c>
      <c r="AM124" s="15" t="s">
        <v>53</v>
      </c>
      <c r="AN124" s="12" t="s">
        <v>49</v>
      </c>
    </row>
    <row r="125" spans="1:40" ht="25.5" hidden="1" customHeight="1" x14ac:dyDescent="0.25">
      <c r="A125" s="60">
        <f t="shared" si="13"/>
        <v>113</v>
      </c>
      <c r="B125" s="15" t="s">
        <v>143</v>
      </c>
      <c r="C125" s="53" t="s">
        <v>142</v>
      </c>
      <c r="D125" s="17" t="s">
        <v>5</v>
      </c>
      <c r="E125" s="27">
        <v>44018</v>
      </c>
      <c r="F125" s="62" t="s">
        <v>105</v>
      </c>
      <c r="G125" s="17"/>
      <c r="H125" s="27">
        <v>44018</v>
      </c>
      <c r="I125" s="16">
        <f t="shared" si="14"/>
        <v>0</v>
      </c>
      <c r="J125" s="28" t="s">
        <v>57</v>
      </c>
      <c r="K125" s="27"/>
      <c r="L125" s="6" t="str">
        <f>IF(AND(C125="Abierto",D125="Urgente"),A125,"")</f>
        <v/>
      </c>
      <c r="M125" s="6" t="str">
        <f ca="1">IF(AND(C125="Abierto",D125="Urgente"),TODAY()-E125,"")</f>
        <v/>
      </c>
      <c r="N125" s="6" t="str">
        <f>IF(AND(C125="Abierto",D125="Urgente"),RANK(M125,$M$13:$M$809,0)+COUNTIF($M$13:M125,M125)-1,"")</f>
        <v/>
      </c>
      <c r="O125" s="6" t="str">
        <f>IF(AND(C125="Abierto",D125="Alta"),A125,"")</f>
        <v/>
      </c>
      <c r="P125" s="6" t="str">
        <f ca="1">IF(AND(C125="Abierto",D125="Alta"),TODAY()-E125,"")</f>
        <v/>
      </c>
      <c r="Q125" s="6" t="str">
        <f>IF(AND(C125="Abierto",D125="Alta"),RANK(P125,$P$13:$P$809,0)+COUNTIF($P$13:P125,P125)-1+MAX(N:N),"")</f>
        <v/>
      </c>
      <c r="R125" s="6" t="str">
        <f>IF(AND(C125="Abierto",D125="Media"),A125,"")</f>
        <v/>
      </c>
      <c r="S125" s="6" t="str">
        <f ca="1">IF(AND(C125="Abierto",D125="Media"),TODAY()-E125,"")</f>
        <v/>
      </c>
      <c r="T125" s="6" t="str">
        <f>IF(AND(C125="Abierto",D125="Media"),RANK(S125,$S$13:$S$809,0)+COUNTIF($S$13:S125,S125)-1+MAX(N:N,Q:Q),"")</f>
        <v/>
      </c>
      <c r="U125" s="6" t="str">
        <f>IF(AND(C125="Abierto",D125="Baja"),A125,"")</f>
        <v/>
      </c>
      <c r="V125" s="6" t="str">
        <f ca="1">IF(AND(C125="Abierto",D125="Baja"),TODAY()-E125,"")</f>
        <v/>
      </c>
      <c r="W125" s="6" t="str">
        <f>IF(AND(C125="Abierto",D125="Baja"),RANK(V125,$V$13:$V$809,0)+COUNTIF($V$13:V125,V125)-1+MAX(N:N,Q:Q,T:T),"")</f>
        <v/>
      </c>
      <c r="X125" s="8" t="str">
        <f>IF(OR(C125="Resuelto",C125=""),"",SUM(N125,Q125,T125,W125))</f>
        <v/>
      </c>
      <c r="Y125" s="8" t="str">
        <f>IF(OR(C125="Resuelto",C125=""),"",SUM(M125,P125,S125,V125))</f>
        <v/>
      </c>
      <c r="Z125" s="8" t="str">
        <f>IF(OR(C125="Resuelto",C125=""),"",SUM(L125,O125,R125,U125))</f>
        <v/>
      </c>
      <c r="AA125" s="8">
        <v>283</v>
      </c>
      <c r="AB125" s="8" t="str">
        <f t="shared" ca="1" si="15"/>
        <v/>
      </c>
      <c r="AC125" s="9" t="str">
        <f t="shared" ca="1" si="16"/>
        <v/>
      </c>
      <c r="AD125" s="12"/>
      <c r="AE125" s="12"/>
      <c r="AF125" s="12"/>
      <c r="AG125" s="12"/>
      <c r="AH125" s="11" t="str">
        <f>IF(AI125="","",MAX($AH$5:AH124)+1)</f>
        <v/>
      </c>
      <c r="AI125" s="12" t="str">
        <f>IF(G124="","",IF(COUNTIF($AI$11:AI124,G124)=0,G124,""))</f>
        <v/>
      </c>
      <c r="AJ125" s="12" t="str">
        <f t="shared" si="17"/>
        <v/>
      </c>
      <c r="AK125" s="65" t="s">
        <v>44</v>
      </c>
      <c r="AL125" s="15" t="s">
        <v>35</v>
      </c>
      <c r="AM125" s="15" t="s">
        <v>52</v>
      </c>
      <c r="AN125" s="15" t="s">
        <v>49</v>
      </c>
    </row>
    <row r="126" spans="1:40" ht="25.5" hidden="1" customHeight="1" x14ac:dyDescent="0.25">
      <c r="A126" s="60">
        <f t="shared" si="13"/>
        <v>114</v>
      </c>
      <c r="B126" s="15" t="s">
        <v>143</v>
      </c>
      <c r="C126" s="15" t="s">
        <v>142</v>
      </c>
      <c r="D126" s="17" t="s">
        <v>5</v>
      </c>
      <c r="E126" s="27">
        <v>44018</v>
      </c>
      <c r="F126" s="62" t="s">
        <v>105</v>
      </c>
      <c r="G126" s="17"/>
      <c r="H126" s="27">
        <v>44018</v>
      </c>
      <c r="I126" s="16">
        <f t="shared" si="14"/>
        <v>0</v>
      </c>
      <c r="J126" s="28" t="s">
        <v>57</v>
      </c>
      <c r="K126" s="27"/>
      <c r="L126" s="6" t="str">
        <f>IF(AND(C126="Abierto",D126="Urgente"),A126,"")</f>
        <v/>
      </c>
      <c r="M126" s="6" t="str">
        <f ca="1">IF(AND(C126="Abierto",D126="Urgente"),TODAY()-E126,"")</f>
        <v/>
      </c>
      <c r="N126" s="6" t="str">
        <f>IF(AND(C126="Abierto",D126="Urgente"),RANK(M126,$M$13:$M$809,0)+COUNTIF($M$13:M126,M126)-1,"")</f>
        <v/>
      </c>
      <c r="O126" s="6" t="str">
        <f>IF(AND(C126="Abierto",D126="Alta"),A126,"")</f>
        <v/>
      </c>
      <c r="P126" s="6" t="str">
        <f ca="1">IF(AND(C126="Abierto",D126="Alta"),TODAY()-E126,"")</f>
        <v/>
      </c>
      <c r="Q126" s="6" t="str">
        <f>IF(AND(C126="Abierto",D126="Alta"),RANK(P126,$P$13:$P$809,0)+COUNTIF($P$13:P126,P126)-1+MAX(N:N),"")</f>
        <v/>
      </c>
      <c r="R126" s="6" t="str">
        <f>IF(AND(C126="Abierto",D126="Media"),A126,"")</f>
        <v/>
      </c>
      <c r="S126" s="6" t="str">
        <f ca="1">IF(AND(C126="Abierto",D126="Media"),TODAY()-E126,"")</f>
        <v/>
      </c>
      <c r="T126" s="6" t="str">
        <f>IF(AND(C126="Abierto",D126="Media"),RANK(S126,$S$13:$S$809,0)+COUNTIF($S$13:S126,S126)-1+MAX(N:N,Q:Q),"")</f>
        <v/>
      </c>
      <c r="U126" s="6" t="str">
        <f>IF(AND(C126="Abierto",D126="Baja"),A126,"")</f>
        <v/>
      </c>
      <c r="V126" s="6" t="str">
        <f ca="1">IF(AND(C126="Abierto",D126="Baja"),TODAY()-E126,"")</f>
        <v/>
      </c>
      <c r="W126" s="6" t="str">
        <f>IF(AND(C126="Abierto",D126="Baja"),RANK(V126,$V$13:$V$809,0)+COUNTIF($V$13:V126,V126)-1+MAX(N:N,Q:Q,T:T),"")</f>
        <v/>
      </c>
      <c r="X126" s="8" t="str">
        <f>IF(OR(C126="Resuelto",C126=""),"",SUM(N126,Q126,T126,W126))</f>
        <v/>
      </c>
      <c r="Y126" s="8" t="str">
        <f>IF(OR(C126="Resuelto",C126=""),"",SUM(M126,P126,S126,V126))</f>
        <v/>
      </c>
      <c r="Z126" s="8" t="str">
        <f>IF(OR(C126="Resuelto",C126=""),"",SUM(L126,O126,R126,U126))</f>
        <v/>
      </c>
      <c r="AA126" s="8">
        <v>284</v>
      </c>
      <c r="AB126" s="8" t="str">
        <f t="shared" ca="1" si="15"/>
        <v/>
      </c>
      <c r="AC126" s="9" t="str">
        <f t="shared" ca="1" si="16"/>
        <v/>
      </c>
      <c r="AD126" s="12"/>
      <c r="AE126" s="12"/>
      <c r="AF126" s="12"/>
      <c r="AG126" s="12"/>
      <c r="AH126" s="11" t="str">
        <f>IF(AI126="","",MAX($AH$5:AH125)+1)</f>
        <v/>
      </c>
      <c r="AI126" s="12" t="str">
        <f>IF(G125="","",IF(COUNTIF($AI$11:AI125,G125)=0,G125,""))</f>
        <v/>
      </c>
      <c r="AJ126" s="12" t="str">
        <f t="shared" si="17"/>
        <v/>
      </c>
      <c r="AK126" s="65" t="s">
        <v>44</v>
      </c>
      <c r="AL126" s="15" t="s">
        <v>35</v>
      </c>
      <c r="AM126" s="15" t="s">
        <v>52</v>
      </c>
      <c r="AN126" s="15" t="s">
        <v>51</v>
      </c>
    </row>
    <row r="127" spans="1:40" ht="25.5" hidden="1" customHeight="1" x14ac:dyDescent="0.25">
      <c r="A127" s="60">
        <f t="shared" si="13"/>
        <v>115</v>
      </c>
      <c r="B127" s="15">
        <v>2025734</v>
      </c>
      <c r="C127" s="15" t="s">
        <v>142</v>
      </c>
      <c r="D127" s="17" t="s">
        <v>6</v>
      </c>
      <c r="E127" s="27">
        <v>44018</v>
      </c>
      <c r="F127" s="62" t="s">
        <v>105</v>
      </c>
      <c r="G127" s="17"/>
      <c r="H127" s="27">
        <v>44018</v>
      </c>
      <c r="I127" s="16">
        <f t="shared" si="14"/>
        <v>0</v>
      </c>
      <c r="J127" s="28" t="s">
        <v>57</v>
      </c>
      <c r="K127" s="27"/>
      <c r="L127" s="6" t="str">
        <f>IF(AND(C127="Abierto",D127="Urgente"),A127,"")</f>
        <v/>
      </c>
      <c r="M127" s="6" t="str">
        <f ca="1">IF(AND(C127="Abierto",D127="Urgente"),TODAY()-E127,"")</f>
        <v/>
      </c>
      <c r="N127" s="6" t="str">
        <f>IF(AND(C127="Abierto",D127="Urgente"),RANK(M127,$M$13:$M$809,0)+COUNTIF($M$13:M127,M127)-1,"")</f>
        <v/>
      </c>
      <c r="O127" s="6" t="str">
        <f>IF(AND(C127="Abierto",D127="Alta"),A127,"")</f>
        <v/>
      </c>
      <c r="P127" s="6" t="str">
        <f ca="1">IF(AND(C127="Abierto",D127="Alta"),TODAY()-E127,"")</f>
        <v/>
      </c>
      <c r="Q127" s="6" t="str">
        <f>IF(AND(C127="Abierto",D127="Alta"),RANK(P127,$P$13:$P$809,0)+COUNTIF($P$13:P127,P127)-1+MAX(N:N),"")</f>
        <v/>
      </c>
      <c r="R127" s="6" t="str">
        <f>IF(AND(C127="Abierto",D127="Media"),A127,"")</f>
        <v/>
      </c>
      <c r="S127" s="6" t="str">
        <f ca="1">IF(AND(C127="Abierto",D127="Media"),TODAY()-E127,"")</f>
        <v/>
      </c>
      <c r="T127" s="6" t="str">
        <f>IF(AND(C127="Abierto",D127="Media"),RANK(S127,$S$13:$S$809,0)+COUNTIF($S$13:S127,S127)-1+MAX(N:N,Q:Q),"")</f>
        <v/>
      </c>
      <c r="U127" s="6" t="str">
        <f>IF(AND(C127="Abierto",D127="Baja"),A127,"")</f>
        <v/>
      </c>
      <c r="V127" s="6" t="str">
        <f ca="1">IF(AND(C127="Abierto",D127="Baja"),TODAY()-E127,"")</f>
        <v/>
      </c>
      <c r="W127" s="6" t="str">
        <f>IF(AND(C127="Abierto",D127="Baja"),RANK(V127,$V$13:$V$809,0)+COUNTIF($V$13:V127,V127)-1+MAX(N:N,Q:Q,T:T),"")</f>
        <v/>
      </c>
      <c r="X127" s="8" t="str">
        <f>IF(OR(C127="Resuelto",C127=""),"",SUM(N127,Q127,T127,W127))</f>
        <v/>
      </c>
      <c r="Y127" s="8" t="str">
        <f>IF(OR(C127="Resuelto",C127=""),"",SUM(M127,P127,S127,V127))</f>
        <v/>
      </c>
      <c r="Z127" s="8" t="str">
        <f>IF(OR(C127="Resuelto",C127=""),"",SUM(L127,O127,R127,U127))</f>
        <v/>
      </c>
      <c r="AA127" s="8">
        <v>285</v>
      </c>
      <c r="AB127" s="8" t="str">
        <f t="shared" ca="1" si="15"/>
        <v/>
      </c>
      <c r="AC127" s="9" t="str">
        <f t="shared" ca="1" si="16"/>
        <v/>
      </c>
      <c r="AD127" s="12"/>
      <c r="AE127" s="12"/>
      <c r="AF127" s="12"/>
      <c r="AG127" s="12"/>
      <c r="AH127" s="11" t="str">
        <f>IF(AI127="","",MAX($AH$5:AH126)+1)</f>
        <v/>
      </c>
      <c r="AI127" s="12" t="str">
        <f>IF(G126="","",IF(COUNTIF($AI$11:AI126,G126)=0,G126,""))</f>
        <v/>
      </c>
      <c r="AJ127" s="12" t="str">
        <f t="shared" si="17"/>
        <v/>
      </c>
      <c r="AK127" s="65" t="s">
        <v>41</v>
      </c>
      <c r="AL127" s="15" t="s">
        <v>36</v>
      </c>
      <c r="AM127" s="15" t="s">
        <v>53</v>
      </c>
      <c r="AN127" s="12" t="s">
        <v>49</v>
      </c>
    </row>
    <row r="128" spans="1:40" ht="25.5" hidden="1" customHeight="1" x14ac:dyDescent="0.25">
      <c r="A128" s="60">
        <f t="shared" si="13"/>
        <v>116</v>
      </c>
      <c r="B128" s="15">
        <v>2025735</v>
      </c>
      <c r="C128" s="15" t="s">
        <v>142</v>
      </c>
      <c r="D128" s="17" t="s">
        <v>6</v>
      </c>
      <c r="E128" s="27">
        <v>44018</v>
      </c>
      <c r="F128" s="62" t="s">
        <v>105</v>
      </c>
      <c r="G128" s="17"/>
      <c r="H128" s="27">
        <v>44018</v>
      </c>
      <c r="I128" s="16">
        <f t="shared" si="14"/>
        <v>0</v>
      </c>
      <c r="J128" s="28" t="s">
        <v>57</v>
      </c>
      <c r="K128" s="27"/>
      <c r="L128" s="6" t="str">
        <f>IF(AND(C128="Abierto",D128="Urgente"),A128,"")</f>
        <v/>
      </c>
      <c r="M128" s="6" t="str">
        <f ca="1">IF(AND(C128="Abierto",D128="Urgente"),TODAY()-E128,"")</f>
        <v/>
      </c>
      <c r="N128" s="6" t="str">
        <f>IF(AND(C128="Abierto",D128="Urgente"),RANK(M128,$M$13:$M$809,0)+COUNTIF($M$13:M128,M128)-1,"")</f>
        <v/>
      </c>
      <c r="O128" s="6" t="str">
        <f>IF(AND(C128="Abierto",D128="Alta"),A128,"")</f>
        <v/>
      </c>
      <c r="P128" s="6" t="str">
        <f ca="1">IF(AND(C128="Abierto",D128="Alta"),TODAY()-E128,"")</f>
        <v/>
      </c>
      <c r="Q128" s="6" t="str">
        <f>IF(AND(C128="Abierto",D128="Alta"),RANK(P128,$P$13:$P$809,0)+COUNTIF($P$13:P128,P128)-1+MAX(N:N),"")</f>
        <v/>
      </c>
      <c r="R128" s="6" t="str">
        <f>IF(AND(C128="Abierto",D128="Media"),A128,"")</f>
        <v/>
      </c>
      <c r="S128" s="6" t="str">
        <f ca="1">IF(AND(C128="Abierto",D128="Media"),TODAY()-E128,"")</f>
        <v/>
      </c>
      <c r="T128" s="6" t="str">
        <f>IF(AND(C128="Abierto",D128="Media"),RANK(S128,$S$13:$S$809,0)+COUNTIF($S$13:S128,S128)-1+MAX(N:N,Q:Q),"")</f>
        <v/>
      </c>
      <c r="U128" s="6" t="str">
        <f>IF(AND(C128="Abierto",D128="Baja"),A128,"")</f>
        <v/>
      </c>
      <c r="V128" s="6" t="str">
        <f ca="1">IF(AND(C128="Abierto",D128="Baja"),TODAY()-E128,"")</f>
        <v/>
      </c>
      <c r="W128" s="6" t="str">
        <f>IF(AND(C128="Abierto",D128="Baja"),RANK(V128,$V$13:$V$809,0)+COUNTIF($V$13:V128,V128)-1+MAX(N:N,Q:Q,T:T),"")</f>
        <v/>
      </c>
      <c r="X128" s="8" t="str">
        <f>IF(OR(C128="Resuelto",C128=""),"",SUM(N128,Q128,T128,W128))</f>
        <v/>
      </c>
      <c r="Y128" s="8" t="str">
        <f>IF(OR(C128="Resuelto",C128=""),"",SUM(M128,P128,S128,V128))</f>
        <v/>
      </c>
      <c r="Z128" s="8" t="str">
        <f>IF(OR(C128="Resuelto",C128=""),"",SUM(L128,O128,R128,U128))</f>
        <v/>
      </c>
      <c r="AA128" s="8">
        <v>286</v>
      </c>
      <c r="AB128" s="8" t="str">
        <f t="shared" ca="1" si="15"/>
        <v/>
      </c>
      <c r="AC128" s="9" t="str">
        <f t="shared" ca="1" si="16"/>
        <v/>
      </c>
      <c r="AD128" s="12"/>
      <c r="AE128" s="12"/>
      <c r="AF128" s="12"/>
      <c r="AG128" s="12"/>
      <c r="AH128" s="11" t="str">
        <f>IF(AI128="","",MAX($AH$5:AH127)+1)</f>
        <v/>
      </c>
      <c r="AI128" s="12" t="str">
        <f>IF(G127="","",IF(COUNTIF($AI$11:AI127,G127)=0,G127,""))</f>
        <v/>
      </c>
      <c r="AJ128" s="12" t="str">
        <f t="shared" si="17"/>
        <v/>
      </c>
      <c r="AK128" s="65" t="s">
        <v>39</v>
      </c>
      <c r="AL128" s="15" t="s">
        <v>36</v>
      </c>
      <c r="AM128" s="15" t="s">
        <v>53</v>
      </c>
      <c r="AN128" s="12" t="s">
        <v>49</v>
      </c>
    </row>
    <row r="129" spans="1:40" ht="25.5" hidden="1" customHeight="1" x14ac:dyDescent="0.25">
      <c r="A129" s="60">
        <f t="shared" si="13"/>
        <v>117</v>
      </c>
      <c r="B129" s="15" t="s">
        <v>143</v>
      </c>
      <c r="C129" s="15" t="s">
        <v>142</v>
      </c>
      <c r="D129" s="17" t="s">
        <v>5</v>
      </c>
      <c r="E129" s="27">
        <v>44018</v>
      </c>
      <c r="F129" s="62" t="s">
        <v>105</v>
      </c>
      <c r="G129" s="17"/>
      <c r="H129" s="27">
        <v>44019</v>
      </c>
      <c r="I129" s="16">
        <f t="shared" si="14"/>
        <v>1</v>
      </c>
      <c r="J129" s="28" t="s">
        <v>57</v>
      </c>
      <c r="K129" s="27"/>
      <c r="L129" s="6" t="str">
        <f>IF(AND(C129="Abierto",D129="Urgente"),A129,"")</f>
        <v/>
      </c>
      <c r="M129" s="6" t="str">
        <f ca="1">IF(AND(C129="Abierto",D129="Urgente"),TODAY()-E129,"")</f>
        <v/>
      </c>
      <c r="N129" s="6" t="str">
        <f>IF(AND(C129="Abierto",D129="Urgente"),RANK(M129,$M$13:$M$809,0)+COUNTIF($M$13:M129,M129)-1,"")</f>
        <v/>
      </c>
      <c r="O129" s="6" t="str">
        <f>IF(AND(C129="Abierto",D129="Alta"),A129,"")</f>
        <v/>
      </c>
      <c r="P129" s="6" t="str">
        <f ca="1">IF(AND(C129="Abierto",D129="Alta"),TODAY()-E129,"")</f>
        <v/>
      </c>
      <c r="Q129" s="6" t="str">
        <f>IF(AND(C129="Abierto",D129="Alta"),RANK(P129,$P$13:$P$809,0)+COUNTIF($P$13:P129,P129)-1+MAX(N:N),"")</f>
        <v/>
      </c>
      <c r="R129" s="6" t="str">
        <f>IF(AND(C129="Abierto",D129="Media"),A129,"")</f>
        <v/>
      </c>
      <c r="S129" s="6" t="str">
        <f ca="1">IF(AND(C129="Abierto",D129="Media"),TODAY()-E129,"")</f>
        <v/>
      </c>
      <c r="T129" s="6" t="str">
        <f>IF(AND(C129="Abierto",D129="Media"),RANK(S129,$S$13:$S$809,0)+COUNTIF($S$13:S129,S129)-1+MAX(N:N,Q:Q),"")</f>
        <v/>
      </c>
      <c r="U129" s="6" t="str">
        <f>IF(AND(C129="Abierto",D129="Baja"),A129,"")</f>
        <v/>
      </c>
      <c r="V129" s="6" t="str">
        <f ca="1">IF(AND(C129="Abierto",D129="Baja"),TODAY()-E129,"")</f>
        <v/>
      </c>
      <c r="W129" s="6" t="str">
        <f>IF(AND(C129="Abierto",D129="Baja"),RANK(V129,$V$13:$V$809,0)+COUNTIF($V$13:V129,V129)-1+MAX(N:N,Q:Q,T:T),"")</f>
        <v/>
      </c>
      <c r="X129" s="8" t="str">
        <f>IF(OR(C129="Resuelto",C129=""),"",SUM(N129,Q129,T129,W129))</f>
        <v/>
      </c>
      <c r="Y129" s="8" t="str">
        <f>IF(OR(C129="Resuelto",C129=""),"",SUM(M129,P129,S129,V129))</f>
        <v/>
      </c>
      <c r="Z129" s="8" t="str">
        <f>IF(OR(C129="Resuelto",C129=""),"",SUM(L129,O129,R129,U129))</f>
        <v/>
      </c>
      <c r="AA129" s="8">
        <v>287</v>
      </c>
      <c r="AB129" s="8" t="str">
        <f t="shared" ca="1" si="15"/>
        <v/>
      </c>
      <c r="AC129" s="9" t="str">
        <f t="shared" ca="1" si="16"/>
        <v/>
      </c>
      <c r="AD129" s="12"/>
      <c r="AE129" s="12"/>
      <c r="AF129" s="12"/>
      <c r="AG129" s="12"/>
      <c r="AH129" s="11" t="str">
        <f>IF(AI129="","",MAX($AH$5:AH128)+1)</f>
        <v/>
      </c>
      <c r="AI129" s="12" t="str">
        <f>IF(G128="","",IF(COUNTIF($AI$11:AI128,G128)=0,G128,""))</f>
        <v/>
      </c>
      <c r="AJ129" s="12" t="str">
        <f t="shared" si="17"/>
        <v/>
      </c>
      <c r="AK129" s="65" t="s">
        <v>44</v>
      </c>
      <c r="AL129" s="15" t="s">
        <v>34</v>
      </c>
      <c r="AM129" s="15" t="s">
        <v>53</v>
      </c>
      <c r="AN129" s="12" t="s">
        <v>49</v>
      </c>
    </row>
    <row r="130" spans="1:40" ht="25.5" hidden="1" customHeight="1" x14ac:dyDescent="0.25">
      <c r="A130" s="60">
        <f t="shared" si="13"/>
        <v>118</v>
      </c>
      <c r="B130" s="15" t="s">
        <v>143</v>
      </c>
      <c r="C130" s="15" t="s">
        <v>142</v>
      </c>
      <c r="D130" s="17" t="s">
        <v>5</v>
      </c>
      <c r="E130" s="27">
        <v>44019</v>
      </c>
      <c r="F130" s="62" t="s">
        <v>105</v>
      </c>
      <c r="G130" s="17"/>
      <c r="H130" s="27">
        <v>44019</v>
      </c>
      <c r="I130" s="16">
        <f t="shared" si="14"/>
        <v>0</v>
      </c>
      <c r="J130" s="28" t="s">
        <v>57</v>
      </c>
      <c r="K130" s="27"/>
      <c r="L130" s="6" t="str">
        <f>IF(AND(C130="Abierto",D130="Urgente"),A130,"")</f>
        <v/>
      </c>
      <c r="M130" s="6" t="str">
        <f ca="1">IF(AND(C130="Abierto",D130="Urgente"),TODAY()-E130,"")</f>
        <v/>
      </c>
      <c r="N130" s="6" t="str">
        <f>IF(AND(C130="Abierto",D130="Urgente"),RANK(M130,$M$13:$M$809,0)+COUNTIF($M$13:M130,M130)-1,"")</f>
        <v/>
      </c>
      <c r="O130" s="6" t="str">
        <f>IF(AND(C130="Abierto",D130="Alta"),A130,"")</f>
        <v/>
      </c>
      <c r="P130" s="6" t="str">
        <f ca="1">IF(AND(C130="Abierto",D130="Alta"),TODAY()-E130,"")</f>
        <v/>
      </c>
      <c r="Q130" s="6" t="str">
        <f>IF(AND(C130="Abierto",D130="Alta"),RANK(P130,$P$13:$P$809,0)+COUNTIF($P$13:P130,P130)-1+MAX(N:N),"")</f>
        <v/>
      </c>
      <c r="R130" s="6" t="str">
        <f>IF(AND(C130="Abierto",D130="Media"),A130,"")</f>
        <v/>
      </c>
      <c r="S130" s="6" t="str">
        <f ca="1">IF(AND(C130="Abierto",D130="Media"),TODAY()-E130,"")</f>
        <v/>
      </c>
      <c r="T130" s="6" t="str">
        <f>IF(AND(C130="Abierto",D130="Media"),RANK(S130,$S$13:$S$809,0)+COUNTIF($S$13:S130,S130)-1+MAX(N:N,Q:Q),"")</f>
        <v/>
      </c>
      <c r="U130" s="6" t="str">
        <f>IF(AND(C130="Abierto",D130="Baja"),A130,"")</f>
        <v/>
      </c>
      <c r="V130" s="6" t="str">
        <f ca="1">IF(AND(C130="Abierto",D130="Baja"),TODAY()-E130,"")</f>
        <v/>
      </c>
      <c r="W130" s="6" t="str">
        <f>IF(AND(C130="Abierto",D130="Baja"),RANK(V130,$V$13:$V$809,0)+COUNTIF($V$13:V130,V130)-1+MAX(N:N,Q:Q,T:T),"")</f>
        <v/>
      </c>
      <c r="X130" s="8" t="str">
        <f>IF(OR(C130="Resuelto",C130=""),"",SUM(N130,Q130,T130,W130))</f>
        <v/>
      </c>
      <c r="Y130" s="8" t="str">
        <f>IF(OR(C130="Resuelto",C130=""),"",SUM(M130,P130,S130,V130))</f>
        <v/>
      </c>
      <c r="Z130" s="8" t="str">
        <f>IF(OR(C130="Resuelto",C130=""),"",SUM(L130,O130,R130,U130))</f>
        <v/>
      </c>
      <c r="AA130" s="8">
        <v>288</v>
      </c>
      <c r="AB130" s="8" t="str">
        <f t="shared" ca="1" si="15"/>
        <v/>
      </c>
      <c r="AC130" s="9" t="str">
        <f t="shared" ca="1" si="16"/>
        <v/>
      </c>
      <c r="AD130" s="12"/>
      <c r="AE130" s="12"/>
      <c r="AF130" s="12"/>
      <c r="AG130" s="12"/>
      <c r="AH130" s="11" t="str">
        <f>IF(AI130="","",MAX($AH$5:AH129)+1)</f>
        <v/>
      </c>
      <c r="AI130" s="12" t="str">
        <f>IF(G129="","",IF(COUNTIF($AI$11:AI129,G129)=0,G129,""))</f>
        <v/>
      </c>
      <c r="AJ130" s="12" t="str">
        <f t="shared" si="17"/>
        <v/>
      </c>
      <c r="AK130" s="65" t="s">
        <v>44</v>
      </c>
      <c r="AL130" s="15" t="s">
        <v>32</v>
      </c>
      <c r="AM130" s="12" t="s">
        <v>52</v>
      </c>
      <c r="AN130" s="12" t="s">
        <v>49</v>
      </c>
    </row>
    <row r="131" spans="1:40" ht="25.5" hidden="1" customHeight="1" x14ac:dyDescent="0.25">
      <c r="A131" s="60">
        <f t="shared" si="13"/>
        <v>119</v>
      </c>
      <c r="B131" s="15" t="s">
        <v>143</v>
      </c>
      <c r="C131" s="15" t="s">
        <v>142</v>
      </c>
      <c r="D131" s="17" t="s">
        <v>5</v>
      </c>
      <c r="E131" s="27">
        <v>44019</v>
      </c>
      <c r="F131" s="62" t="s">
        <v>105</v>
      </c>
      <c r="G131" s="17"/>
      <c r="H131" s="27">
        <v>44019</v>
      </c>
      <c r="I131" s="16">
        <f t="shared" si="14"/>
        <v>0</v>
      </c>
      <c r="J131" s="28" t="s">
        <v>57</v>
      </c>
      <c r="K131" s="27"/>
      <c r="L131" s="6" t="str">
        <f>IF(AND(C131="Abierto",D131="Urgente"),A131,"")</f>
        <v/>
      </c>
      <c r="M131" s="6" t="str">
        <f ca="1">IF(AND(C131="Abierto",D131="Urgente"),TODAY()-E131,"")</f>
        <v/>
      </c>
      <c r="N131" s="6" t="str">
        <f>IF(AND(C131="Abierto",D131="Urgente"),RANK(M131,$M$13:$M$809,0)+COUNTIF($M$13:M131,M131)-1,"")</f>
        <v/>
      </c>
      <c r="O131" s="6" t="str">
        <f>IF(AND(C131="Abierto",D131="Alta"),A131,"")</f>
        <v/>
      </c>
      <c r="P131" s="6" t="str">
        <f ca="1">IF(AND(C131="Abierto",D131="Alta"),TODAY()-E131,"")</f>
        <v/>
      </c>
      <c r="Q131" s="6" t="str">
        <f>IF(AND(C131="Abierto",D131="Alta"),RANK(P131,$P$13:$P$809,0)+COUNTIF($P$13:P131,P131)-1+MAX(N:N),"")</f>
        <v/>
      </c>
      <c r="R131" s="6" t="str">
        <f>IF(AND(C131="Abierto",D131="Media"),A131,"")</f>
        <v/>
      </c>
      <c r="S131" s="6" t="str">
        <f ca="1">IF(AND(C131="Abierto",D131="Media"),TODAY()-E131,"")</f>
        <v/>
      </c>
      <c r="T131" s="6" t="str">
        <f>IF(AND(C131="Abierto",D131="Media"),RANK(S131,$S$13:$S$809,0)+COUNTIF($S$13:S131,S131)-1+MAX(N:N,Q:Q),"")</f>
        <v/>
      </c>
      <c r="U131" s="6" t="str">
        <f>IF(AND(C131="Abierto",D131="Baja"),A131,"")</f>
        <v/>
      </c>
      <c r="V131" s="6" t="str">
        <f ca="1">IF(AND(C131="Abierto",D131="Baja"),TODAY()-E131,"")</f>
        <v/>
      </c>
      <c r="W131" s="6" t="str">
        <f>IF(AND(C131="Abierto",D131="Baja"),RANK(V131,$V$13:$V$809,0)+COUNTIF($V$13:V131,V131)-1+MAX(N:N,Q:Q,T:T),"")</f>
        <v/>
      </c>
      <c r="X131" s="8" t="str">
        <f>IF(OR(C131="Resuelto",C131=""),"",SUM(N131,Q131,T131,W131))</f>
        <v/>
      </c>
      <c r="Y131" s="8" t="str">
        <f>IF(OR(C131="Resuelto",C131=""),"",SUM(M131,P131,S131,V131))</f>
        <v/>
      </c>
      <c r="Z131" s="8" t="str">
        <f>IF(OR(C131="Resuelto",C131=""),"",SUM(L131,O131,R131,U131))</f>
        <v/>
      </c>
      <c r="AA131" s="8">
        <v>289</v>
      </c>
      <c r="AB131" s="8" t="str">
        <f t="shared" ca="1" si="15"/>
        <v/>
      </c>
      <c r="AC131" s="9" t="str">
        <f t="shared" ca="1" si="16"/>
        <v/>
      </c>
      <c r="AD131" s="12"/>
      <c r="AE131" s="12"/>
      <c r="AF131" s="12"/>
      <c r="AG131" s="12"/>
      <c r="AH131" s="11" t="str">
        <f>IF(AI131="","",MAX($AH$5:AH130)+1)</f>
        <v/>
      </c>
      <c r="AI131" s="12" t="str">
        <f>IF(G130="","",IF(COUNTIF($AI$11:AI130,G130)=0,G130,""))</f>
        <v/>
      </c>
      <c r="AJ131" s="12" t="str">
        <f t="shared" si="17"/>
        <v/>
      </c>
      <c r="AK131" s="65" t="s">
        <v>44</v>
      </c>
      <c r="AL131" s="15" t="s">
        <v>32</v>
      </c>
      <c r="AM131" s="12" t="s">
        <v>52</v>
      </c>
      <c r="AN131" s="15" t="s">
        <v>49</v>
      </c>
    </row>
    <row r="132" spans="1:40" ht="25.5" customHeight="1" x14ac:dyDescent="0.25">
      <c r="A132" s="60">
        <f t="shared" si="13"/>
        <v>120</v>
      </c>
      <c r="B132" s="15" t="s">
        <v>143</v>
      </c>
      <c r="C132" s="15" t="s">
        <v>8</v>
      </c>
      <c r="D132" s="17" t="s">
        <v>6</v>
      </c>
      <c r="E132" s="27">
        <v>44019</v>
      </c>
      <c r="F132" s="62" t="s">
        <v>87</v>
      </c>
      <c r="G132" s="17"/>
      <c r="H132" s="50"/>
      <c r="I132" s="16" t="str">
        <f t="shared" si="14"/>
        <v/>
      </c>
      <c r="J132" s="28" t="s">
        <v>56</v>
      </c>
      <c r="K132" s="27">
        <v>44035</v>
      </c>
      <c r="L132" s="6" t="str">
        <f>IF(AND(C132="Abierto",D132="Urgente"),A132,"")</f>
        <v/>
      </c>
      <c r="M132" s="6" t="str">
        <f ca="1">IF(AND(C132="Abierto",D132="Urgente"),TODAY()-E132,"")</f>
        <v/>
      </c>
      <c r="N132" s="6" t="str">
        <f>IF(AND(C132="Abierto",D132="Urgente"),RANK(M132,$M$13:$M$809,0)+COUNTIF($M$13:M132,M132)-1,"")</f>
        <v/>
      </c>
      <c r="O132" s="6" t="str">
        <f>IF(AND(C132="Abierto",D132="Alta"),A132,"")</f>
        <v/>
      </c>
      <c r="P132" s="6" t="str">
        <f ca="1">IF(AND(C132="Abierto",D132="Alta"),TODAY()-E132,"")</f>
        <v/>
      </c>
      <c r="Q132" s="6" t="str">
        <f>IF(AND(C132="Abierto",D132="Alta"),RANK(P132,$P$13:$P$809,0)+COUNTIF($P$13:P132,P132)-1+MAX(N:N),"")</f>
        <v/>
      </c>
      <c r="R132" s="6">
        <f>IF(AND(C132="Abierto",D132="Media"),A132,"")</f>
        <v>120</v>
      </c>
      <c r="S132" s="6">
        <f ca="1">IF(AND(C132="Abierto",D132="Media"),TODAY()-E132,"")</f>
        <v>255</v>
      </c>
      <c r="T132" s="6">
        <f ca="1">IF(AND(C132="Abierto",D132="Media"),RANK(S132,$S$13:$S$809,0)+COUNTIF($S$13:S132,S132)-1+MAX(N:N,Q:Q),"")</f>
        <v>12</v>
      </c>
      <c r="U132" s="6" t="str">
        <f>IF(AND(C132="Abierto",D132="Baja"),A132,"")</f>
        <v/>
      </c>
      <c r="V132" s="6" t="str">
        <f ca="1">IF(AND(C132="Abierto",D132="Baja"),TODAY()-E132,"")</f>
        <v/>
      </c>
      <c r="W132" s="6" t="str">
        <f>IF(AND(C132="Abierto",D132="Baja"),RANK(V132,$V$13:$V$809,0)+COUNTIF($V$13:V132,V132)-1+MAX(N:N,Q:Q,T:T),"")</f>
        <v/>
      </c>
      <c r="X132" s="8">
        <f ca="1">IF(OR(C132="Resuelto",C132=""),"",SUM(N132,Q132,T132,W132))</f>
        <v>12</v>
      </c>
      <c r="Y132" s="8">
        <f ca="1">IF(OR(C132="Resuelto",C132=""),"",SUM(M132,P132,S132,V132))</f>
        <v>255</v>
      </c>
      <c r="Z132" s="8">
        <f>IF(OR(C132="Resuelto",C132=""),"",SUM(L132,O132,R132,U132))</f>
        <v>120</v>
      </c>
      <c r="AA132" s="8">
        <v>289</v>
      </c>
      <c r="AB132" s="8" t="str">
        <f t="shared" ca="1" si="15"/>
        <v/>
      </c>
      <c r="AC132" s="9" t="str">
        <f t="shared" ca="1" si="16"/>
        <v/>
      </c>
      <c r="AD132" s="12"/>
      <c r="AE132" s="12"/>
      <c r="AF132" s="12"/>
      <c r="AG132" s="12"/>
      <c r="AH132" s="44" t="str">
        <f>IF(AI132="","",MAX($AH$5:AH131)+1)</f>
        <v/>
      </c>
      <c r="AI132" s="12" t="str">
        <f>IF(G131="","",IF(COUNTIF($AI$11:AI131,G131)=0,G131,""))</f>
        <v/>
      </c>
      <c r="AJ132" s="12" t="str">
        <f t="shared" si="17"/>
        <v/>
      </c>
      <c r="AK132" s="65" t="s">
        <v>39</v>
      </c>
      <c r="AL132" s="15" t="s">
        <v>32</v>
      </c>
      <c r="AM132" s="12" t="s">
        <v>53</v>
      </c>
      <c r="AN132" s="12" t="s">
        <v>51</v>
      </c>
    </row>
    <row r="133" spans="1:40" ht="25.5" hidden="1" customHeight="1" x14ac:dyDescent="0.25">
      <c r="A133" s="60">
        <f t="shared" si="13"/>
        <v>121</v>
      </c>
      <c r="B133" s="15" t="s">
        <v>143</v>
      </c>
      <c r="C133" s="15" t="s">
        <v>142</v>
      </c>
      <c r="D133" s="17" t="s">
        <v>5</v>
      </c>
      <c r="E133" s="27">
        <v>44019</v>
      </c>
      <c r="F133" s="62" t="s">
        <v>105</v>
      </c>
      <c r="G133" s="17"/>
      <c r="H133" s="27">
        <v>44019</v>
      </c>
      <c r="I133" s="16">
        <f t="shared" si="14"/>
        <v>0</v>
      </c>
      <c r="J133" s="28" t="s">
        <v>57</v>
      </c>
      <c r="K133" s="27"/>
      <c r="L133" s="6" t="str">
        <f>IF(AND(C133="Abierto",D133="Urgente"),A133,"")</f>
        <v/>
      </c>
      <c r="M133" s="6" t="str">
        <f ca="1">IF(AND(C133="Abierto",D133="Urgente"),TODAY()-E133,"")</f>
        <v/>
      </c>
      <c r="N133" s="6" t="str">
        <f>IF(AND(C133="Abierto",D133="Urgente"),RANK(M133,$M$13:$M$809,0)+COUNTIF($M$13:M133,M133)-1,"")</f>
        <v/>
      </c>
      <c r="O133" s="6" t="str">
        <f>IF(AND(C133="Abierto",D133="Alta"),A133,"")</f>
        <v/>
      </c>
      <c r="P133" s="6" t="str">
        <f ca="1">IF(AND(C133="Abierto",D133="Alta"),TODAY()-E133,"")</f>
        <v/>
      </c>
      <c r="Q133" s="6" t="str">
        <f>IF(AND(C133="Abierto",D133="Alta"),RANK(P133,$P$13:$P$809,0)+COUNTIF($P$13:P133,P133)-1+MAX(N:N),"")</f>
        <v/>
      </c>
      <c r="R133" s="6" t="str">
        <f>IF(AND(C133="Abierto",D133="Media"),A133,"")</f>
        <v/>
      </c>
      <c r="S133" s="6" t="str">
        <f ca="1">IF(AND(C133="Abierto",D133="Media"),TODAY()-E133,"")</f>
        <v/>
      </c>
      <c r="T133" s="6" t="str">
        <f>IF(AND(C133="Abierto",D133="Media"),RANK(S133,$S$13:$S$809,0)+COUNTIF($S$13:S133,S133)-1+MAX(N:N,Q:Q),"")</f>
        <v/>
      </c>
      <c r="U133" s="6" t="str">
        <f>IF(AND(C133="Abierto",D133="Baja"),A133,"")</f>
        <v/>
      </c>
      <c r="V133" s="6" t="str">
        <f ca="1">IF(AND(C133="Abierto",D133="Baja"),TODAY()-E133,"")</f>
        <v/>
      </c>
      <c r="W133" s="6" t="str">
        <f>IF(AND(C133="Abierto",D133="Baja"),RANK(V133,$V$13:$V$809,0)+COUNTIF($V$13:V133,V133)-1+MAX(N:N,Q:Q,T:T),"")</f>
        <v/>
      </c>
      <c r="X133" s="8" t="str">
        <f>IF(OR(C133="Resuelto",C133=""),"",SUM(N133,Q133,T133,W133))</f>
        <v/>
      </c>
      <c r="Y133" s="8" t="str">
        <f>IF(OR(C133="Resuelto",C133=""),"",SUM(M133,P133,S133,V133))</f>
        <v/>
      </c>
      <c r="Z133" s="8" t="str">
        <f>IF(OR(C133="Resuelto",C133=""),"",SUM(L133,O133,R133,U133))</f>
        <v/>
      </c>
      <c r="AA133" s="8">
        <v>290</v>
      </c>
      <c r="AB133" s="8" t="str">
        <f t="shared" ca="1" si="15"/>
        <v/>
      </c>
      <c r="AC133" s="9" t="str">
        <f t="shared" ca="1" si="16"/>
        <v/>
      </c>
      <c r="AD133" s="12"/>
      <c r="AE133" s="12"/>
      <c r="AF133" s="12"/>
      <c r="AG133" s="12"/>
      <c r="AH133" s="44" t="str">
        <f>IF(AI133="","",MAX($AH$5:AH132)+1)</f>
        <v/>
      </c>
      <c r="AI133" s="12" t="str">
        <f>IF(G132="","",IF(COUNTIF($AI$11:AI132,G132)=0,G132,""))</f>
        <v/>
      </c>
      <c r="AJ133" s="12" t="str">
        <f t="shared" si="17"/>
        <v/>
      </c>
      <c r="AK133" s="65" t="s">
        <v>44</v>
      </c>
      <c r="AL133" s="15" t="s">
        <v>35</v>
      </c>
      <c r="AM133" s="15" t="s">
        <v>53</v>
      </c>
      <c r="AN133" s="15" t="s">
        <v>49</v>
      </c>
    </row>
    <row r="134" spans="1:40" ht="25.5" hidden="1" customHeight="1" x14ac:dyDescent="0.25">
      <c r="A134" s="60">
        <f t="shared" si="13"/>
        <v>122</v>
      </c>
      <c r="B134" s="15" t="s">
        <v>143</v>
      </c>
      <c r="C134" s="15" t="s">
        <v>142</v>
      </c>
      <c r="D134" s="17" t="s">
        <v>5</v>
      </c>
      <c r="E134" s="27">
        <v>44019</v>
      </c>
      <c r="F134" s="62" t="s">
        <v>105</v>
      </c>
      <c r="G134" s="17"/>
      <c r="H134" s="27">
        <v>44019</v>
      </c>
      <c r="I134" s="16">
        <f t="shared" si="14"/>
        <v>0</v>
      </c>
      <c r="J134" s="28" t="s">
        <v>57</v>
      </c>
      <c r="K134" s="27"/>
      <c r="L134" s="6" t="str">
        <f>IF(AND(C134="Abierto",D134="Urgente"),A134,"")</f>
        <v/>
      </c>
      <c r="M134" s="6" t="str">
        <f ca="1">IF(AND(C134="Abierto",D134="Urgente"),TODAY()-E134,"")</f>
        <v/>
      </c>
      <c r="N134" s="6" t="str">
        <f>IF(AND(C134="Abierto",D134="Urgente"),RANK(M134,$M$13:$M$809,0)+COUNTIF($M$13:M134,M134)-1,"")</f>
        <v/>
      </c>
      <c r="O134" s="6" t="str">
        <f>IF(AND(C134="Abierto",D134="Alta"),A134,"")</f>
        <v/>
      </c>
      <c r="P134" s="6" t="str">
        <f ca="1">IF(AND(C134="Abierto",D134="Alta"),TODAY()-E134,"")</f>
        <v/>
      </c>
      <c r="Q134" s="6" t="str">
        <f>IF(AND(C134="Abierto",D134="Alta"),RANK(P134,$P$13:$P$809,0)+COUNTIF($P$13:P134,P134)-1+MAX(N:N),"")</f>
        <v/>
      </c>
      <c r="R134" s="6" t="str">
        <f>IF(AND(C134="Abierto",D134="Media"),A134,"")</f>
        <v/>
      </c>
      <c r="S134" s="6" t="str">
        <f ca="1">IF(AND(C134="Abierto",D134="Media"),TODAY()-E134,"")</f>
        <v/>
      </c>
      <c r="T134" s="6" t="str">
        <f>IF(AND(C134="Abierto",D134="Media"),RANK(S134,$S$13:$S$809,0)+COUNTIF($S$13:S134,S134)-1+MAX(N:N,Q:Q),"")</f>
        <v/>
      </c>
      <c r="U134" s="6" t="str">
        <f>IF(AND(C134="Abierto",D134="Baja"),A134,"")</f>
        <v/>
      </c>
      <c r="V134" s="6" t="str">
        <f ca="1">IF(AND(C134="Abierto",D134="Baja"),TODAY()-E134,"")</f>
        <v/>
      </c>
      <c r="W134" s="6" t="str">
        <f>IF(AND(C134="Abierto",D134="Baja"),RANK(V134,$V$13:$V$809,0)+COUNTIF($V$13:V134,V134)-1+MAX(N:N,Q:Q,T:T),"")</f>
        <v/>
      </c>
      <c r="X134" s="8" t="str">
        <f>IF(OR(C134="Resuelto",C134=""),"",SUM(N134,Q134,T134,W134))</f>
        <v/>
      </c>
      <c r="Y134" s="8" t="str">
        <f>IF(OR(C134="Resuelto",C134=""),"",SUM(M134,P134,S134,V134))</f>
        <v/>
      </c>
      <c r="Z134" s="8" t="str">
        <f>IF(OR(C134="Resuelto",C134=""),"",SUM(L134,O134,R134,U134))</f>
        <v/>
      </c>
      <c r="AA134" s="8">
        <v>292</v>
      </c>
      <c r="AB134" s="8" t="str">
        <f t="shared" ca="1" si="15"/>
        <v/>
      </c>
      <c r="AC134" s="9" t="str">
        <f t="shared" ca="1" si="16"/>
        <v/>
      </c>
      <c r="AD134" s="12"/>
      <c r="AE134" s="12"/>
      <c r="AF134" s="12"/>
      <c r="AG134" s="12"/>
      <c r="AH134" s="11" t="str">
        <f>IF(AI134="","",MAX($AH$5:AH133)+1)</f>
        <v/>
      </c>
      <c r="AI134" s="12" t="str">
        <f>IF(G133="","",IF(COUNTIF($AI$11:AI133,G133)=0,G133,""))</f>
        <v/>
      </c>
      <c r="AJ134" s="12" t="str">
        <f t="shared" si="17"/>
        <v/>
      </c>
      <c r="AK134" s="65" t="s">
        <v>44</v>
      </c>
      <c r="AL134" s="15" t="s">
        <v>35</v>
      </c>
      <c r="AM134" s="15" t="s">
        <v>52</v>
      </c>
      <c r="AN134" s="15" t="s">
        <v>49</v>
      </c>
    </row>
    <row r="135" spans="1:40" ht="25.5" hidden="1" customHeight="1" x14ac:dyDescent="0.25">
      <c r="A135" s="60">
        <f t="shared" si="13"/>
        <v>123</v>
      </c>
      <c r="B135" s="15" t="s">
        <v>143</v>
      </c>
      <c r="C135" s="15" t="s">
        <v>142</v>
      </c>
      <c r="D135" s="17" t="s">
        <v>5</v>
      </c>
      <c r="E135" s="27">
        <v>44019</v>
      </c>
      <c r="F135" s="62" t="s">
        <v>105</v>
      </c>
      <c r="G135" s="17"/>
      <c r="H135" s="27">
        <v>44019</v>
      </c>
      <c r="I135" s="16">
        <f t="shared" si="14"/>
        <v>0</v>
      </c>
      <c r="J135" s="28" t="s">
        <v>57</v>
      </c>
      <c r="K135" s="27"/>
      <c r="L135" s="6" t="str">
        <f>IF(AND(C135="Abierto",D135="Urgente"),A135,"")</f>
        <v/>
      </c>
      <c r="M135" s="6" t="str">
        <f ca="1">IF(AND(C135="Abierto",D135="Urgente"),TODAY()-E135,"")</f>
        <v/>
      </c>
      <c r="N135" s="6" t="str">
        <f>IF(AND(C135="Abierto",D135="Urgente"),RANK(M135,$M$13:$M$809,0)+COUNTIF($M$13:M135,M135)-1,"")</f>
        <v/>
      </c>
      <c r="O135" s="6" t="str">
        <f>IF(AND(C135="Abierto",D135="Alta"),A135,"")</f>
        <v/>
      </c>
      <c r="P135" s="6" t="str">
        <f ca="1">IF(AND(C135="Abierto",D135="Alta"),TODAY()-E135,"")</f>
        <v/>
      </c>
      <c r="Q135" s="6" t="str">
        <f>IF(AND(C135="Abierto",D135="Alta"),RANK(P135,$P$13:$P$809,0)+COUNTIF($P$13:P135,P135)-1+MAX(N:N),"")</f>
        <v/>
      </c>
      <c r="R135" s="6" t="str">
        <f>IF(AND(C135="Abierto",D135="Media"),A135,"")</f>
        <v/>
      </c>
      <c r="S135" s="6" t="str">
        <f ca="1">IF(AND(C135="Abierto",D135="Media"),TODAY()-E135,"")</f>
        <v/>
      </c>
      <c r="T135" s="6" t="str">
        <f>IF(AND(C135="Abierto",D135="Media"),RANK(S135,$S$13:$S$809,0)+COUNTIF($S$13:S135,S135)-1+MAX(N:N,Q:Q),"")</f>
        <v/>
      </c>
      <c r="U135" s="6" t="str">
        <f>IF(AND(C135="Abierto",D135="Baja"),A135,"")</f>
        <v/>
      </c>
      <c r="V135" s="6" t="str">
        <f ca="1">IF(AND(C135="Abierto",D135="Baja"),TODAY()-E135,"")</f>
        <v/>
      </c>
      <c r="W135" s="6" t="str">
        <f>IF(AND(C135="Abierto",D135="Baja"),RANK(V135,$V$13:$V$809,0)+COUNTIF($V$13:V135,V135)-1+MAX(N:N,Q:Q,T:T),"")</f>
        <v/>
      </c>
      <c r="X135" s="8" t="str">
        <f>IF(OR(C135="Resuelto",C135=""),"",SUM(N135,Q135,T135,W135))</f>
        <v/>
      </c>
      <c r="Y135" s="8" t="str">
        <f>IF(OR(C135="Resuelto",C135=""),"",SUM(M135,P135,S135,V135))</f>
        <v/>
      </c>
      <c r="Z135" s="8" t="str">
        <f>IF(OR(C135="Resuelto",C135=""),"",SUM(L135,O135,R135,U135))</f>
        <v/>
      </c>
      <c r="AA135" s="8">
        <v>293</v>
      </c>
      <c r="AB135" s="8" t="str">
        <f t="shared" ca="1" si="15"/>
        <v/>
      </c>
      <c r="AC135" s="9" t="str">
        <f t="shared" ca="1" si="16"/>
        <v/>
      </c>
      <c r="AD135" s="12"/>
      <c r="AE135" s="12"/>
      <c r="AF135" s="12"/>
      <c r="AG135" s="12"/>
      <c r="AH135" s="11" t="str">
        <f>IF(AI135="","",MAX($AH$5:AH134)+1)</f>
        <v/>
      </c>
      <c r="AI135" s="12" t="str">
        <f>IF(G134="","",IF(COUNTIF($AI$11:AI134,G134)=0,G134,""))</f>
        <v/>
      </c>
      <c r="AJ135" s="12" t="str">
        <f t="shared" si="17"/>
        <v/>
      </c>
      <c r="AK135" s="65" t="s">
        <v>44</v>
      </c>
      <c r="AL135" s="15" t="s">
        <v>35</v>
      </c>
      <c r="AM135" s="12" t="s">
        <v>52</v>
      </c>
      <c r="AN135" s="15" t="s">
        <v>49</v>
      </c>
    </row>
    <row r="136" spans="1:40" ht="25.5" hidden="1" customHeight="1" x14ac:dyDescent="0.25">
      <c r="A136" s="60">
        <f t="shared" si="13"/>
        <v>124</v>
      </c>
      <c r="B136" s="15" t="s">
        <v>143</v>
      </c>
      <c r="C136" s="15" t="s">
        <v>142</v>
      </c>
      <c r="D136" s="17" t="s">
        <v>5</v>
      </c>
      <c r="E136" s="27">
        <v>44019</v>
      </c>
      <c r="F136" s="62" t="s">
        <v>105</v>
      </c>
      <c r="G136" s="17"/>
      <c r="H136" s="27">
        <v>44019</v>
      </c>
      <c r="I136" s="16">
        <f t="shared" si="14"/>
        <v>0</v>
      </c>
      <c r="J136" s="28" t="s">
        <v>57</v>
      </c>
      <c r="K136" s="27"/>
      <c r="L136" s="6" t="str">
        <f>IF(AND(C136="Abierto",D136="Urgente"),A136,"")</f>
        <v/>
      </c>
      <c r="M136" s="6" t="str">
        <f ca="1">IF(AND(C136="Abierto",D136="Urgente"),TODAY()-E136,"")</f>
        <v/>
      </c>
      <c r="N136" s="6" t="str">
        <f>IF(AND(C136="Abierto",D136="Urgente"),RANK(M136,$M$13:$M$809,0)+COUNTIF($M$13:M136,M136)-1,"")</f>
        <v/>
      </c>
      <c r="O136" s="6" t="str">
        <f>IF(AND(C136="Abierto",D136="Alta"),A136,"")</f>
        <v/>
      </c>
      <c r="P136" s="6" t="str">
        <f ca="1">IF(AND(C136="Abierto",D136="Alta"),TODAY()-E136,"")</f>
        <v/>
      </c>
      <c r="Q136" s="6" t="str">
        <f>IF(AND(C136="Abierto",D136="Alta"),RANK(P136,$P$13:$P$809,0)+COUNTIF($P$13:P136,P136)-1+MAX(N:N),"")</f>
        <v/>
      </c>
      <c r="R136" s="6" t="str">
        <f>IF(AND(C136="Abierto",D136="Media"),A136,"")</f>
        <v/>
      </c>
      <c r="S136" s="6" t="str">
        <f ca="1">IF(AND(C136="Abierto",D136="Media"),TODAY()-E136,"")</f>
        <v/>
      </c>
      <c r="T136" s="6" t="str">
        <f>IF(AND(C136="Abierto",D136="Media"),RANK(S136,$S$13:$S$809,0)+COUNTIF($S$13:S136,S136)-1+MAX(N:N,Q:Q),"")</f>
        <v/>
      </c>
      <c r="U136" s="6" t="str">
        <f>IF(AND(C136="Abierto",D136="Baja"),A136,"")</f>
        <v/>
      </c>
      <c r="V136" s="6" t="str">
        <f ca="1">IF(AND(C136="Abierto",D136="Baja"),TODAY()-E136,"")</f>
        <v/>
      </c>
      <c r="W136" s="6" t="str">
        <f>IF(AND(C136="Abierto",D136="Baja"),RANK(V136,$V$13:$V$809,0)+COUNTIF($V$13:V136,V136)-1+MAX(N:N,Q:Q,T:T),"")</f>
        <v/>
      </c>
      <c r="X136" s="8" t="str">
        <f>IF(OR(C136="Resuelto",C136=""),"",SUM(N136,Q136,T136,W136))</f>
        <v/>
      </c>
      <c r="Y136" s="8" t="str">
        <f>IF(OR(C136="Resuelto",C136=""),"",SUM(M136,P136,S136,V136))</f>
        <v/>
      </c>
      <c r="Z136" s="8" t="str">
        <f>IF(OR(C136="Resuelto",C136=""),"",SUM(L136,O136,R136,U136))</f>
        <v/>
      </c>
      <c r="AA136" s="8">
        <v>294</v>
      </c>
      <c r="AB136" s="8" t="str">
        <f t="shared" ca="1" si="15"/>
        <v/>
      </c>
      <c r="AC136" s="9" t="str">
        <f t="shared" ca="1" si="16"/>
        <v/>
      </c>
      <c r="AD136" s="12"/>
      <c r="AE136" s="12"/>
      <c r="AF136" s="12"/>
      <c r="AG136" s="12"/>
      <c r="AH136" s="11" t="str">
        <f>IF(AI136="","",MAX($AH$5:AH135)+1)</f>
        <v/>
      </c>
      <c r="AI136" s="12" t="str">
        <f>IF(G135="","",IF(COUNTIF($AI$11:AI135,G135)=0,G135,""))</f>
        <v/>
      </c>
      <c r="AJ136" s="12" t="str">
        <f t="shared" si="17"/>
        <v/>
      </c>
      <c r="AK136" s="65" t="s">
        <v>44</v>
      </c>
      <c r="AL136" s="15" t="s">
        <v>35</v>
      </c>
      <c r="AM136" s="12" t="s">
        <v>53</v>
      </c>
      <c r="AN136" s="12" t="s">
        <v>49</v>
      </c>
    </row>
    <row r="137" spans="1:40" ht="25.5" hidden="1" customHeight="1" x14ac:dyDescent="0.25">
      <c r="A137" s="60">
        <f t="shared" si="13"/>
        <v>125</v>
      </c>
      <c r="B137" s="15" t="s">
        <v>143</v>
      </c>
      <c r="C137" s="15" t="s">
        <v>142</v>
      </c>
      <c r="D137" s="17" t="s">
        <v>5</v>
      </c>
      <c r="E137" s="27">
        <v>44019</v>
      </c>
      <c r="F137" s="62" t="s">
        <v>105</v>
      </c>
      <c r="G137" s="17"/>
      <c r="H137" s="27">
        <v>44019</v>
      </c>
      <c r="I137" s="16">
        <f t="shared" si="14"/>
        <v>0</v>
      </c>
      <c r="J137" s="28" t="s">
        <v>57</v>
      </c>
      <c r="K137" s="27"/>
      <c r="L137" s="6" t="str">
        <f>IF(AND(C137="Abierto",D137="Urgente"),A137,"")</f>
        <v/>
      </c>
      <c r="M137" s="6" t="str">
        <f ca="1">IF(AND(C137="Abierto",D137="Urgente"),TODAY()-E137,"")</f>
        <v/>
      </c>
      <c r="N137" s="6" t="str">
        <f>IF(AND(C137="Abierto",D137="Urgente"),RANK(M137,$M$13:$M$809,0)+COUNTIF($M$13:M137,M137)-1,"")</f>
        <v/>
      </c>
      <c r="O137" s="6" t="str">
        <f>IF(AND(C137="Abierto",D137="Alta"),A137,"")</f>
        <v/>
      </c>
      <c r="P137" s="6" t="str">
        <f ca="1">IF(AND(C137="Abierto",D137="Alta"),TODAY()-E137,"")</f>
        <v/>
      </c>
      <c r="Q137" s="6" t="str">
        <f>IF(AND(C137="Abierto",D137="Alta"),RANK(P137,$P$13:$P$809,0)+COUNTIF($P$13:P137,P137)-1+MAX(N:N),"")</f>
        <v/>
      </c>
      <c r="R137" s="6" t="str">
        <f>IF(AND(C137="Abierto",D137="Media"),A137,"")</f>
        <v/>
      </c>
      <c r="S137" s="6" t="str">
        <f ca="1">IF(AND(C137="Abierto",D137="Media"),TODAY()-E137,"")</f>
        <v/>
      </c>
      <c r="T137" s="6" t="str">
        <f>IF(AND(C137="Abierto",D137="Media"),RANK(S137,$S$13:$S$809,0)+COUNTIF($S$13:S137,S137)-1+MAX(N:N,Q:Q),"")</f>
        <v/>
      </c>
      <c r="U137" s="6" t="str">
        <f>IF(AND(C137="Abierto",D137="Baja"),A137,"")</f>
        <v/>
      </c>
      <c r="V137" s="6" t="str">
        <f ca="1">IF(AND(C137="Abierto",D137="Baja"),TODAY()-E137,"")</f>
        <v/>
      </c>
      <c r="W137" s="6" t="str">
        <f>IF(AND(C137="Abierto",D137="Baja"),RANK(V137,$V$13:$V$809,0)+COUNTIF($V$13:V137,V137)-1+MAX(N:N,Q:Q,T:T),"")</f>
        <v/>
      </c>
      <c r="X137" s="8" t="str">
        <f>IF(OR(C137="Resuelto",C137=""),"",SUM(N137,Q137,T137,W137))</f>
        <v/>
      </c>
      <c r="Y137" s="8" t="str">
        <f>IF(OR(C137="Resuelto",C137=""),"",SUM(M137,P137,S137,V137))</f>
        <v/>
      </c>
      <c r="Z137" s="8" t="str">
        <f>IF(OR(C137="Resuelto",C137=""),"",SUM(L137,O137,R137,U137))</f>
        <v/>
      </c>
      <c r="AA137" s="8">
        <v>295</v>
      </c>
      <c r="AB137" s="8" t="str">
        <f t="shared" ca="1" si="15"/>
        <v/>
      </c>
      <c r="AC137" s="9" t="str">
        <f t="shared" ca="1" si="16"/>
        <v/>
      </c>
      <c r="AD137" s="12"/>
      <c r="AE137" s="12"/>
      <c r="AF137" s="12"/>
      <c r="AG137" s="12"/>
      <c r="AH137" s="11" t="str">
        <f>IF(AI137="","",MAX($AH$5:AH136)+1)</f>
        <v/>
      </c>
      <c r="AI137" s="12" t="str">
        <f>IF(G136="","",IF(COUNTIF($AI$11:AI136,G136)=0,G136,""))</f>
        <v/>
      </c>
      <c r="AJ137" s="12" t="str">
        <f t="shared" si="17"/>
        <v/>
      </c>
      <c r="AK137" s="65" t="s">
        <v>44</v>
      </c>
      <c r="AL137" s="15" t="s">
        <v>35</v>
      </c>
      <c r="AM137" s="12" t="s">
        <v>52</v>
      </c>
      <c r="AN137" s="12" t="s">
        <v>49</v>
      </c>
    </row>
    <row r="138" spans="1:40" ht="25.5" hidden="1" customHeight="1" x14ac:dyDescent="0.25">
      <c r="A138" s="60">
        <f t="shared" si="13"/>
        <v>126</v>
      </c>
      <c r="B138" s="15" t="s">
        <v>143</v>
      </c>
      <c r="C138" s="15" t="s">
        <v>142</v>
      </c>
      <c r="D138" s="17" t="s">
        <v>5</v>
      </c>
      <c r="E138" s="27">
        <v>44019</v>
      </c>
      <c r="F138" s="62" t="s">
        <v>105</v>
      </c>
      <c r="G138" s="17"/>
      <c r="H138" s="27">
        <v>44019</v>
      </c>
      <c r="I138" s="16">
        <f t="shared" si="14"/>
        <v>0</v>
      </c>
      <c r="J138" s="28" t="s">
        <v>57</v>
      </c>
      <c r="K138" s="27"/>
      <c r="L138" s="6" t="str">
        <f>IF(AND(C138="Abierto",D138="Urgente"),A138,"")</f>
        <v/>
      </c>
      <c r="M138" s="6" t="str">
        <f ca="1">IF(AND(C138="Abierto",D138="Urgente"),TODAY()-E138,"")</f>
        <v/>
      </c>
      <c r="N138" s="6" t="str">
        <f>IF(AND(C138="Abierto",D138="Urgente"),RANK(M138,$M$13:$M$809,0)+COUNTIF($M$13:M138,M138)-1,"")</f>
        <v/>
      </c>
      <c r="O138" s="6" t="str">
        <f>IF(AND(C138="Abierto",D138="Alta"),A138,"")</f>
        <v/>
      </c>
      <c r="P138" s="6" t="str">
        <f ca="1">IF(AND(C138="Abierto",D138="Alta"),TODAY()-E138,"")</f>
        <v/>
      </c>
      <c r="Q138" s="6" t="str">
        <f>IF(AND(C138="Abierto",D138="Alta"),RANK(P138,$P$13:$P$809,0)+COUNTIF($P$13:P138,P138)-1+MAX(N:N),"")</f>
        <v/>
      </c>
      <c r="R138" s="6" t="str">
        <f>IF(AND(C138="Abierto",D138="Media"),A138,"")</f>
        <v/>
      </c>
      <c r="S138" s="6" t="str">
        <f ca="1">IF(AND(C138="Abierto",D138="Media"),TODAY()-E138,"")</f>
        <v/>
      </c>
      <c r="T138" s="6" t="str">
        <f>IF(AND(C138="Abierto",D138="Media"),RANK(S138,$S$13:$S$809,0)+COUNTIF($S$13:S138,S138)-1+MAX(N:N,Q:Q),"")</f>
        <v/>
      </c>
      <c r="U138" s="6" t="str">
        <f>IF(AND(C138="Abierto",D138="Baja"),A138,"")</f>
        <v/>
      </c>
      <c r="V138" s="6" t="str">
        <f ca="1">IF(AND(C138="Abierto",D138="Baja"),TODAY()-E138,"")</f>
        <v/>
      </c>
      <c r="W138" s="6" t="str">
        <f>IF(AND(C138="Abierto",D138="Baja"),RANK(V138,$V$13:$V$809,0)+COUNTIF($V$13:V138,V138)-1+MAX(N:N,Q:Q,T:T),"")</f>
        <v/>
      </c>
      <c r="X138" s="8" t="str">
        <f>IF(OR(C138="Resuelto",C138=""),"",SUM(N138,Q138,T138,W138))</f>
        <v/>
      </c>
      <c r="Y138" s="8" t="str">
        <f>IF(OR(C138="Resuelto",C138=""),"",SUM(M138,P138,S138,V138))</f>
        <v/>
      </c>
      <c r="Z138" s="8" t="str">
        <f>IF(OR(C138="Resuelto",C138=""),"",SUM(L138,O138,R138,U138))</f>
        <v/>
      </c>
      <c r="AA138" s="8">
        <v>296</v>
      </c>
      <c r="AB138" s="8" t="str">
        <f t="shared" ca="1" si="15"/>
        <v/>
      </c>
      <c r="AC138" s="9" t="str">
        <f t="shared" ca="1" si="16"/>
        <v/>
      </c>
      <c r="AD138" s="12"/>
      <c r="AE138" s="12"/>
      <c r="AF138" s="12"/>
      <c r="AG138" s="12"/>
      <c r="AH138" s="11" t="str">
        <f>IF(AI138="","",MAX($AH$5:AH137)+1)</f>
        <v/>
      </c>
      <c r="AI138" s="12" t="str">
        <f>IF(G137="","",IF(COUNTIF($AI$11:AI137,G137)=0,G137,""))</f>
        <v/>
      </c>
      <c r="AJ138" s="12" t="str">
        <f t="shared" si="17"/>
        <v/>
      </c>
      <c r="AK138" s="65" t="s">
        <v>44</v>
      </c>
      <c r="AL138" s="15" t="s">
        <v>35</v>
      </c>
      <c r="AM138" s="15" t="s">
        <v>53</v>
      </c>
      <c r="AN138" s="12" t="s">
        <v>49</v>
      </c>
    </row>
    <row r="139" spans="1:40" ht="25.5" hidden="1" customHeight="1" x14ac:dyDescent="0.25">
      <c r="A139" s="60">
        <f t="shared" si="13"/>
        <v>127</v>
      </c>
      <c r="B139" s="15" t="s">
        <v>143</v>
      </c>
      <c r="C139" s="15" t="s">
        <v>142</v>
      </c>
      <c r="D139" s="17" t="s">
        <v>5</v>
      </c>
      <c r="E139" s="27">
        <v>44019</v>
      </c>
      <c r="F139" s="62" t="s">
        <v>105</v>
      </c>
      <c r="G139" s="17"/>
      <c r="H139" s="27">
        <v>44019</v>
      </c>
      <c r="I139" s="16">
        <f t="shared" si="14"/>
        <v>0</v>
      </c>
      <c r="J139" s="28" t="s">
        <v>57</v>
      </c>
      <c r="K139" s="27"/>
      <c r="L139" s="6" t="str">
        <f>IF(AND(C139="Abierto",D139="Urgente"),A139,"")</f>
        <v/>
      </c>
      <c r="M139" s="6" t="str">
        <f ca="1">IF(AND(C139="Abierto",D139="Urgente"),TODAY()-E139,"")</f>
        <v/>
      </c>
      <c r="N139" s="6" t="str">
        <f>IF(AND(C139="Abierto",D139="Urgente"),RANK(M139,$M$13:$M$809,0)+COUNTIF($M$13:M139,M139)-1,"")</f>
        <v/>
      </c>
      <c r="O139" s="6" t="str">
        <f>IF(AND(C139="Abierto",D139="Alta"),A139,"")</f>
        <v/>
      </c>
      <c r="P139" s="6" t="str">
        <f ca="1">IF(AND(C139="Abierto",D139="Alta"),TODAY()-E139,"")</f>
        <v/>
      </c>
      <c r="Q139" s="6" t="str">
        <f>IF(AND(C139="Abierto",D139="Alta"),RANK(P139,$P$13:$P$809,0)+COUNTIF($P$13:P139,P139)-1+MAX(N:N),"")</f>
        <v/>
      </c>
      <c r="R139" s="6" t="str">
        <f>IF(AND(C139="Abierto",D139="Media"),A139,"")</f>
        <v/>
      </c>
      <c r="S139" s="6" t="str">
        <f ca="1">IF(AND(C139="Abierto",D139="Media"),TODAY()-E139,"")</f>
        <v/>
      </c>
      <c r="T139" s="6" t="str">
        <f>IF(AND(C139="Abierto",D139="Media"),RANK(S139,$S$13:$S$809,0)+COUNTIF($S$13:S139,S139)-1+MAX(N:N,Q:Q),"")</f>
        <v/>
      </c>
      <c r="U139" s="6" t="str">
        <f>IF(AND(C139="Abierto",D139="Baja"),A139,"")</f>
        <v/>
      </c>
      <c r="V139" s="6" t="str">
        <f ca="1">IF(AND(C139="Abierto",D139="Baja"),TODAY()-E139,"")</f>
        <v/>
      </c>
      <c r="W139" s="6" t="str">
        <f>IF(AND(C139="Abierto",D139="Baja"),RANK(V139,$V$13:$V$809,0)+COUNTIF($V$13:V139,V139)-1+MAX(N:N,Q:Q,T:T),"")</f>
        <v/>
      </c>
      <c r="X139" s="8" t="str">
        <f>IF(OR(C139="Resuelto",C139=""),"",SUM(N139,Q139,T139,W139))</f>
        <v/>
      </c>
      <c r="Y139" s="8" t="str">
        <f>IF(OR(C139="Resuelto",C139=""),"",SUM(M139,P139,S139,V139))</f>
        <v/>
      </c>
      <c r="Z139" s="8" t="str">
        <f>IF(OR(C139="Resuelto",C139=""),"",SUM(L139,O139,R139,U139))</f>
        <v/>
      </c>
      <c r="AA139" s="8">
        <v>297</v>
      </c>
      <c r="AB139" s="8" t="str">
        <f t="shared" ca="1" si="15"/>
        <v/>
      </c>
      <c r="AC139" s="9" t="str">
        <f t="shared" ca="1" si="16"/>
        <v/>
      </c>
      <c r="AD139" s="12"/>
      <c r="AE139" s="12"/>
      <c r="AF139" s="12"/>
      <c r="AG139" s="12"/>
      <c r="AH139" s="11" t="str">
        <f>IF(AI139="","",MAX($AH$5:AH138)+1)</f>
        <v/>
      </c>
      <c r="AI139" s="12" t="str">
        <f>IF(G138="","",IF(COUNTIF($AI$11:AI138,G138)=0,G138,""))</f>
        <v/>
      </c>
      <c r="AJ139" s="12" t="str">
        <f t="shared" si="17"/>
        <v/>
      </c>
      <c r="AK139" s="65" t="s">
        <v>44</v>
      </c>
      <c r="AL139" s="15" t="s">
        <v>35</v>
      </c>
      <c r="AM139" s="12" t="s">
        <v>52</v>
      </c>
      <c r="AN139" s="15" t="s">
        <v>51</v>
      </c>
    </row>
    <row r="140" spans="1:40" ht="25.5" hidden="1" customHeight="1" x14ac:dyDescent="0.25">
      <c r="A140" s="60">
        <f t="shared" si="13"/>
        <v>128</v>
      </c>
      <c r="B140" s="15" t="s">
        <v>143</v>
      </c>
      <c r="C140" s="15" t="s">
        <v>142</v>
      </c>
      <c r="D140" s="17" t="s">
        <v>5</v>
      </c>
      <c r="E140" s="27">
        <v>44019</v>
      </c>
      <c r="F140" s="62" t="s">
        <v>105</v>
      </c>
      <c r="G140" s="17"/>
      <c r="H140" s="27">
        <v>44019</v>
      </c>
      <c r="I140" s="16">
        <f t="shared" si="14"/>
        <v>0</v>
      </c>
      <c r="J140" s="28" t="s">
        <v>57</v>
      </c>
      <c r="K140" s="27"/>
      <c r="L140" s="6" t="str">
        <f>IF(AND(C140="Abierto",D140="Urgente"),A140,"")</f>
        <v/>
      </c>
      <c r="M140" s="6" t="str">
        <f ca="1">IF(AND(C140="Abierto",D140="Urgente"),TODAY()-E140,"")</f>
        <v/>
      </c>
      <c r="N140" s="6" t="str">
        <f>IF(AND(C140="Abierto",D140="Urgente"),RANK(M140,$M$13:$M$809,0)+COUNTIF($M$13:M140,M140)-1,"")</f>
        <v/>
      </c>
      <c r="O140" s="6" t="str">
        <f>IF(AND(C140="Abierto",D140="Alta"),A140,"")</f>
        <v/>
      </c>
      <c r="P140" s="6" t="str">
        <f ca="1">IF(AND(C140="Abierto",D140="Alta"),TODAY()-E140,"")</f>
        <v/>
      </c>
      <c r="Q140" s="6" t="str">
        <f>IF(AND(C140="Abierto",D140="Alta"),RANK(P140,$P$13:$P$809,0)+COUNTIF($P$13:P140,P140)-1+MAX(N:N),"")</f>
        <v/>
      </c>
      <c r="R140" s="6" t="str">
        <f>IF(AND(C140="Abierto",D140="Media"),A140,"")</f>
        <v/>
      </c>
      <c r="S140" s="6" t="str">
        <f ca="1">IF(AND(C140="Abierto",D140="Media"),TODAY()-E140,"")</f>
        <v/>
      </c>
      <c r="T140" s="6" t="str">
        <f>IF(AND(C140="Abierto",D140="Media"),RANK(S140,$S$13:$S$809,0)+COUNTIF($S$13:S140,S140)-1+MAX(N:N,Q:Q),"")</f>
        <v/>
      </c>
      <c r="U140" s="6" t="str">
        <f>IF(AND(C140="Abierto",D140="Baja"),A140,"")</f>
        <v/>
      </c>
      <c r="V140" s="6" t="str">
        <f ca="1">IF(AND(C140="Abierto",D140="Baja"),TODAY()-E140,"")</f>
        <v/>
      </c>
      <c r="W140" s="6" t="str">
        <f>IF(AND(C140="Abierto",D140="Baja"),RANK(V140,$V$13:$V$809,0)+COUNTIF($V$13:V140,V140)-1+MAX(N:N,Q:Q,T:T),"")</f>
        <v/>
      </c>
      <c r="X140" s="8" t="str">
        <f>IF(OR(C140="Resuelto",C140=""),"",SUM(N140,Q140,T140,W140))</f>
        <v/>
      </c>
      <c r="Y140" s="8" t="str">
        <f>IF(OR(C140="Resuelto",C140=""),"",SUM(M140,P140,S140,V140))</f>
        <v/>
      </c>
      <c r="Z140" s="8" t="str">
        <f>IF(OR(C140="Resuelto",C140=""),"",SUM(L140,O140,R140,U140))</f>
        <v/>
      </c>
      <c r="AA140" s="8">
        <v>298</v>
      </c>
      <c r="AB140" s="8" t="str">
        <f t="shared" ca="1" si="15"/>
        <v/>
      </c>
      <c r="AC140" s="9" t="str">
        <f t="shared" ca="1" si="16"/>
        <v/>
      </c>
      <c r="AD140" s="12"/>
      <c r="AE140" s="12"/>
      <c r="AF140" s="12"/>
      <c r="AG140" s="12"/>
      <c r="AH140" s="11" t="str">
        <f>IF(AI140="","",MAX($AH$5:AH139)+1)</f>
        <v/>
      </c>
      <c r="AI140" s="12" t="str">
        <f>IF(G139="","",IF(COUNTIF($AI$11:AI139,G139)=0,G139,""))</f>
        <v/>
      </c>
      <c r="AJ140" s="12" t="str">
        <f t="shared" si="17"/>
        <v/>
      </c>
      <c r="AK140" s="65" t="s">
        <v>44</v>
      </c>
      <c r="AL140" s="15" t="s">
        <v>35</v>
      </c>
      <c r="AM140" s="15" t="s">
        <v>52</v>
      </c>
      <c r="AN140" s="15" t="s">
        <v>49</v>
      </c>
    </row>
    <row r="141" spans="1:40" ht="25.5" hidden="1" customHeight="1" x14ac:dyDescent="0.25">
      <c r="A141" s="60">
        <f t="shared" si="13"/>
        <v>129</v>
      </c>
      <c r="B141" s="15" t="s">
        <v>143</v>
      </c>
      <c r="C141" s="15" t="s">
        <v>142</v>
      </c>
      <c r="D141" s="17" t="s">
        <v>5</v>
      </c>
      <c r="E141" s="27">
        <v>44019</v>
      </c>
      <c r="F141" s="62" t="s">
        <v>105</v>
      </c>
      <c r="G141" s="17"/>
      <c r="H141" s="27">
        <v>44019</v>
      </c>
      <c r="I141" s="16">
        <f t="shared" ref="I141:I149" si="18">IF(OR(E141=0,H141=0),"",H141-E141)</f>
        <v>0</v>
      </c>
      <c r="J141" s="28" t="s">
        <v>57</v>
      </c>
      <c r="K141" s="27"/>
      <c r="L141" s="6" t="str">
        <f>IF(AND(C141="Abierto",D141="Urgente"),A141,"")</f>
        <v/>
      </c>
      <c r="M141" s="6" t="str">
        <f ca="1">IF(AND(C141="Abierto",D141="Urgente"),TODAY()-E141,"")</f>
        <v/>
      </c>
      <c r="N141" s="6" t="str">
        <f>IF(AND(C141="Abierto",D141="Urgente"),RANK(M141,$M$13:$M$809,0)+COUNTIF($M$13:M141,M141)-1,"")</f>
        <v/>
      </c>
      <c r="O141" s="6" t="str">
        <f>IF(AND(C141="Abierto",D141="Alta"),A141,"")</f>
        <v/>
      </c>
      <c r="P141" s="6" t="str">
        <f ca="1">IF(AND(C141="Abierto",D141="Alta"),TODAY()-E141,"")</f>
        <v/>
      </c>
      <c r="Q141" s="6" t="str">
        <f>IF(AND(C141="Abierto",D141="Alta"),RANK(P141,$P$13:$P$809,0)+COUNTIF($P$13:P141,P141)-1+MAX(N:N),"")</f>
        <v/>
      </c>
      <c r="R141" s="6" t="str">
        <f>IF(AND(C141="Abierto",D141="Media"),A141,"")</f>
        <v/>
      </c>
      <c r="S141" s="6" t="str">
        <f ca="1">IF(AND(C141="Abierto",D141="Media"),TODAY()-E141,"")</f>
        <v/>
      </c>
      <c r="T141" s="6" t="str">
        <f>IF(AND(C141="Abierto",D141="Media"),RANK(S141,$S$13:$S$809,0)+COUNTIF($S$13:S141,S141)-1+MAX(N:N,Q:Q),"")</f>
        <v/>
      </c>
      <c r="U141" s="6" t="str">
        <f>IF(AND(C141="Abierto",D141="Baja"),A141,"")</f>
        <v/>
      </c>
      <c r="V141" s="6" t="str">
        <f ca="1">IF(AND(C141="Abierto",D141="Baja"),TODAY()-E141,"")</f>
        <v/>
      </c>
      <c r="W141" s="6" t="str">
        <f>IF(AND(C141="Abierto",D141="Baja"),RANK(V141,$V$13:$V$809,0)+COUNTIF($V$13:V141,V141)-1+MAX(N:N,Q:Q,T:T),"")</f>
        <v/>
      </c>
      <c r="X141" s="8" t="str">
        <f>IF(OR(C141="Resuelto",C141=""),"",SUM(N141,Q141,T141,W141))</f>
        <v/>
      </c>
      <c r="Y141" s="8" t="str">
        <f>IF(OR(C141="Resuelto",C141=""),"",SUM(M141,P141,S141,V141))</f>
        <v/>
      </c>
      <c r="Z141" s="8" t="str">
        <f>IF(OR(C141="Resuelto",C141=""),"",SUM(L141,O141,R141,U141))</f>
        <v/>
      </c>
      <c r="AA141" s="8">
        <v>299</v>
      </c>
      <c r="AB141" s="8" t="str">
        <f t="shared" ref="AB141:AB148" ca="1" si="19">IF(ISNA(VLOOKUP(AA141,$X$13:$Z$807,3,FALSE))=TRUE,"",VLOOKUP(AA141,$X$13:$Z$807,3,FALSE))</f>
        <v/>
      </c>
      <c r="AC141" s="9" t="str">
        <f t="shared" ref="AC141:AC148" ca="1" si="20">IF(ISNA(VLOOKUP(AA141,$X$13:$Z$807,2,FALSE))=TRUE,"",VLOOKUP(AA141,$X$13:$Z$807,2,FALSE))</f>
        <v/>
      </c>
      <c r="AD141" s="12"/>
      <c r="AE141" s="12"/>
      <c r="AF141" s="12"/>
      <c r="AG141" s="12"/>
      <c r="AH141" s="11" t="str">
        <f>IF(AI141="","",MAX($AH$5:AH140)+1)</f>
        <v/>
      </c>
      <c r="AI141" s="12" t="str">
        <f>IF(G140="","",IF(COUNTIF($AI$11:AI140,G140)=0,G140,""))</f>
        <v/>
      </c>
      <c r="AJ141" s="12" t="str">
        <f t="shared" ref="AJ141:AJ148" si="21">IF(ISNA(VLOOKUP(AA141,$AH$13:$AI$807,2,FALSE))=TRUE,"",VLOOKUP(AA141,$AH$13:$AI$807,2,FALSE))</f>
        <v/>
      </c>
      <c r="AK141" s="65" t="s">
        <v>44</v>
      </c>
      <c r="AL141" s="15" t="s">
        <v>32</v>
      </c>
      <c r="AM141" s="15" t="s">
        <v>53</v>
      </c>
      <c r="AN141" s="12" t="s">
        <v>49</v>
      </c>
    </row>
    <row r="142" spans="1:40" ht="25.5" hidden="1" customHeight="1" x14ac:dyDescent="0.25">
      <c r="A142" s="60">
        <f t="shared" si="13"/>
        <v>130</v>
      </c>
      <c r="B142" s="15" t="s">
        <v>143</v>
      </c>
      <c r="C142" s="15" t="s">
        <v>142</v>
      </c>
      <c r="D142" s="17" t="s">
        <v>5</v>
      </c>
      <c r="E142" s="27">
        <v>44019</v>
      </c>
      <c r="F142" s="62" t="s">
        <v>105</v>
      </c>
      <c r="G142" s="17"/>
      <c r="H142" s="27">
        <v>44019</v>
      </c>
      <c r="I142" s="16">
        <f t="shared" si="18"/>
        <v>0</v>
      </c>
      <c r="J142" s="28" t="s">
        <v>57</v>
      </c>
      <c r="K142" s="27"/>
      <c r="L142" s="6" t="str">
        <f>IF(AND(C142="Abierto",D142="Urgente"),A142,"")</f>
        <v/>
      </c>
      <c r="M142" s="6" t="str">
        <f ca="1">IF(AND(C142="Abierto",D142="Urgente"),TODAY()-E142,"")</f>
        <v/>
      </c>
      <c r="N142" s="6" t="str">
        <f>IF(AND(C142="Abierto",D142="Urgente"),RANK(M142,$M$13:$M$809,0)+COUNTIF($M$13:M142,M142)-1,"")</f>
        <v/>
      </c>
      <c r="O142" s="6" t="str">
        <f>IF(AND(C142="Abierto",D142="Alta"),A142,"")</f>
        <v/>
      </c>
      <c r="P142" s="6" t="str">
        <f ca="1">IF(AND(C142="Abierto",D142="Alta"),TODAY()-E142,"")</f>
        <v/>
      </c>
      <c r="Q142" s="6" t="str">
        <f>IF(AND(C142="Abierto",D142="Alta"),RANK(P142,$P$13:$P$809,0)+COUNTIF($P$13:P142,P142)-1+MAX(N:N),"")</f>
        <v/>
      </c>
      <c r="R142" s="6" t="str">
        <f>IF(AND(C142="Abierto",D142="Media"),A142,"")</f>
        <v/>
      </c>
      <c r="S142" s="6" t="str">
        <f ca="1">IF(AND(C142="Abierto",D142="Media"),TODAY()-E142,"")</f>
        <v/>
      </c>
      <c r="T142" s="6" t="str">
        <f>IF(AND(C142="Abierto",D142="Media"),RANK(S142,$S$13:$S$809,0)+COUNTIF($S$13:S142,S142)-1+MAX(N:N,Q:Q),"")</f>
        <v/>
      </c>
      <c r="U142" s="6" t="str">
        <f>IF(AND(C142="Abierto",D142="Baja"),A142,"")</f>
        <v/>
      </c>
      <c r="V142" s="6" t="str">
        <f ca="1">IF(AND(C142="Abierto",D142="Baja"),TODAY()-E142,"")</f>
        <v/>
      </c>
      <c r="W142" s="6" t="str">
        <f>IF(AND(C142="Abierto",D142="Baja"),RANK(V142,$V$13:$V$809,0)+COUNTIF($V$13:V142,V142)-1+MAX(N:N,Q:Q,T:T),"")</f>
        <v/>
      </c>
      <c r="X142" s="8" t="str">
        <f>IF(OR(C142="Resuelto",C142=""),"",SUM(N142,Q142,T142,W142))</f>
        <v/>
      </c>
      <c r="Y142" s="8" t="str">
        <f>IF(OR(C142="Resuelto",C142=""),"",SUM(M142,P142,S142,V142))</f>
        <v/>
      </c>
      <c r="Z142" s="8" t="str">
        <f>IF(OR(C142="Resuelto",C142=""),"",SUM(L142,O142,R142,U142))</f>
        <v/>
      </c>
      <c r="AA142" s="8">
        <v>300</v>
      </c>
      <c r="AB142" s="8" t="str">
        <f t="shared" ca="1" si="19"/>
        <v/>
      </c>
      <c r="AC142" s="9" t="str">
        <f t="shared" ca="1" si="20"/>
        <v/>
      </c>
      <c r="AD142" s="12"/>
      <c r="AE142" s="12"/>
      <c r="AF142" s="12"/>
      <c r="AG142" s="12"/>
      <c r="AH142" s="11" t="str">
        <f>IF(AI142="","",MAX($AH$5:AH141)+1)</f>
        <v/>
      </c>
      <c r="AI142" s="12" t="str">
        <f>IF(G141="","",IF(COUNTIF($AI$11:AI141,G141)=0,G141,""))</f>
        <v/>
      </c>
      <c r="AJ142" s="12" t="str">
        <f t="shared" si="21"/>
        <v/>
      </c>
      <c r="AK142" s="65" t="s">
        <v>44</v>
      </c>
      <c r="AL142" s="15" t="s">
        <v>32</v>
      </c>
      <c r="AM142" s="15" t="s">
        <v>53</v>
      </c>
      <c r="AN142" s="12" t="s">
        <v>49</v>
      </c>
    </row>
    <row r="143" spans="1:40" ht="25.5" customHeight="1" x14ac:dyDescent="0.25">
      <c r="A143" s="60">
        <f t="shared" ref="A143:A206" si="22">A142+1</f>
        <v>131</v>
      </c>
      <c r="B143" s="15" t="s">
        <v>143</v>
      </c>
      <c r="C143" s="15" t="s">
        <v>142</v>
      </c>
      <c r="D143" s="17" t="s">
        <v>6</v>
      </c>
      <c r="E143" s="27">
        <v>44019</v>
      </c>
      <c r="F143" s="62" t="s">
        <v>87</v>
      </c>
      <c r="G143" s="17"/>
      <c r="H143" s="27">
        <v>44029</v>
      </c>
      <c r="I143" s="16">
        <f t="shared" si="18"/>
        <v>10</v>
      </c>
      <c r="J143" s="28" t="s">
        <v>57</v>
      </c>
      <c r="K143" s="27"/>
      <c r="L143" s="6" t="str">
        <f>IF(AND(C143="Abierto",D143="Urgente"),A143,"")</f>
        <v/>
      </c>
      <c r="M143" s="6" t="str">
        <f ca="1">IF(AND(C143="Abierto",D143="Urgente"),TODAY()-E143,"")</f>
        <v/>
      </c>
      <c r="N143" s="6" t="str">
        <f>IF(AND(C143="Abierto",D143="Urgente"),RANK(M143,$M$13:$M$809,0)+COUNTIF($M$13:M143,M143)-1,"")</f>
        <v/>
      </c>
      <c r="O143" s="6" t="str">
        <f>IF(AND(C143="Abierto",D143="Alta"),A143,"")</f>
        <v/>
      </c>
      <c r="P143" s="6" t="str">
        <f ca="1">IF(AND(C143="Abierto",D143="Alta"),TODAY()-E143,"")</f>
        <v/>
      </c>
      <c r="Q143" s="6" t="str">
        <f>IF(AND(C143="Abierto",D143="Alta"),RANK(P143,$P$13:$P$809,0)+COUNTIF($P$13:P143,P143)-1+MAX(N:N),"")</f>
        <v/>
      </c>
      <c r="R143" s="6" t="str">
        <f>IF(AND(C143="Abierto",D143="Media"),A143,"")</f>
        <v/>
      </c>
      <c r="S143" s="6" t="str">
        <f ca="1">IF(AND(C143="Abierto",D143="Media"),TODAY()-E143,"")</f>
        <v/>
      </c>
      <c r="T143" s="6" t="str">
        <f>IF(AND(C143="Abierto",D143="Media"),RANK(S143,$S$13:$S$809,0)+COUNTIF($S$13:S143,S143)-1+MAX(N:N,Q:Q),"")</f>
        <v/>
      </c>
      <c r="U143" s="6" t="str">
        <f>IF(AND(C143="Abierto",D143="Baja"),A143,"")</f>
        <v/>
      </c>
      <c r="V143" s="6" t="str">
        <f ca="1">IF(AND(C143="Abierto",D143="Baja"),TODAY()-E143,"")</f>
        <v/>
      </c>
      <c r="W143" s="6" t="str">
        <f>IF(AND(C143="Abierto",D143="Baja"),RANK(V143,$V$13:$V$809,0)+COUNTIF($V$13:V143,V143)-1+MAX(N:N,Q:Q,T:T),"")</f>
        <v/>
      </c>
      <c r="X143" s="8" t="str">
        <f>IF(OR(C143="Resuelto",C143=""),"",SUM(N143,Q143,T143,W143))</f>
        <v/>
      </c>
      <c r="Y143" s="8" t="str">
        <f>IF(OR(C143="Resuelto",C143=""),"",SUM(M143,P143,S143,V143))</f>
        <v/>
      </c>
      <c r="Z143" s="8" t="str">
        <f>IF(OR(C143="Resuelto",C143=""),"",SUM(L143,O143,R143,U143))</f>
        <v/>
      </c>
      <c r="AA143" s="8">
        <v>301</v>
      </c>
      <c r="AB143" s="8" t="str">
        <f t="shared" ca="1" si="19"/>
        <v/>
      </c>
      <c r="AC143" s="9" t="str">
        <f t="shared" ca="1" si="20"/>
        <v/>
      </c>
      <c r="AD143" s="12"/>
      <c r="AE143" s="12"/>
      <c r="AF143" s="12"/>
      <c r="AG143" s="12"/>
      <c r="AH143" s="11" t="str">
        <f>IF(AI143="","",MAX($AH$5:AH142)+1)</f>
        <v/>
      </c>
      <c r="AI143" s="12" t="str">
        <f>IF(G142="","",IF(COUNTIF($AI$11:AI142,G142)=0,G142,""))</f>
        <v/>
      </c>
      <c r="AJ143" s="12" t="str">
        <f t="shared" si="21"/>
        <v/>
      </c>
      <c r="AK143" s="65" t="s">
        <v>39</v>
      </c>
      <c r="AL143" s="15" t="s">
        <v>34</v>
      </c>
      <c r="AM143" s="15" t="s">
        <v>53</v>
      </c>
      <c r="AN143" s="12" t="s">
        <v>49</v>
      </c>
    </row>
    <row r="144" spans="1:40" ht="25.5" customHeight="1" x14ac:dyDescent="0.25">
      <c r="A144" s="60">
        <f t="shared" si="22"/>
        <v>132</v>
      </c>
      <c r="B144" s="15" t="s">
        <v>143</v>
      </c>
      <c r="C144" s="15" t="s">
        <v>142</v>
      </c>
      <c r="D144" s="17" t="s">
        <v>6</v>
      </c>
      <c r="E144" s="27">
        <v>44019</v>
      </c>
      <c r="F144" s="62" t="s">
        <v>87</v>
      </c>
      <c r="G144" s="17"/>
      <c r="H144" s="27">
        <v>44029</v>
      </c>
      <c r="I144" s="16">
        <f t="shared" si="18"/>
        <v>10</v>
      </c>
      <c r="J144" s="28" t="s">
        <v>57</v>
      </c>
      <c r="K144" s="27"/>
      <c r="L144" s="6" t="str">
        <f>IF(AND(C144="Abierto",D144="Urgente"),A144,"")</f>
        <v/>
      </c>
      <c r="M144" s="6" t="str">
        <f ca="1">IF(AND(C144="Abierto",D144="Urgente"),TODAY()-E144,"")</f>
        <v/>
      </c>
      <c r="N144" s="6" t="str">
        <f>IF(AND(C144="Abierto",D144="Urgente"),RANK(M144,$M$13:$M$809,0)+COUNTIF($M$13:M144,M144)-1,"")</f>
        <v/>
      </c>
      <c r="O144" s="6" t="str">
        <f>IF(AND(C144="Abierto",D144="Alta"),A144,"")</f>
        <v/>
      </c>
      <c r="P144" s="6" t="str">
        <f ca="1">IF(AND(C144="Abierto",D144="Alta"),TODAY()-E144,"")</f>
        <v/>
      </c>
      <c r="Q144" s="6" t="str">
        <f>IF(AND(C144="Abierto",D144="Alta"),RANK(P144,$P$13:$P$809,0)+COUNTIF($P$13:P144,P144)-1+MAX(N:N),"")</f>
        <v/>
      </c>
      <c r="R144" s="6" t="str">
        <f>IF(AND(C144="Abierto",D144="Media"),A144,"")</f>
        <v/>
      </c>
      <c r="S144" s="6" t="str">
        <f ca="1">IF(AND(C144="Abierto",D144="Media"),TODAY()-E144,"")</f>
        <v/>
      </c>
      <c r="T144" s="6" t="str">
        <f>IF(AND(C144="Abierto",D144="Media"),RANK(S144,$S$13:$S$809,0)+COUNTIF($S$13:S144,S144)-1+MAX(N:N,Q:Q),"")</f>
        <v/>
      </c>
      <c r="U144" s="6" t="str">
        <f>IF(AND(C144="Abierto",D144="Baja"),A144,"")</f>
        <v/>
      </c>
      <c r="V144" s="6" t="str">
        <f ca="1">IF(AND(C144="Abierto",D144="Baja"),TODAY()-E144,"")</f>
        <v/>
      </c>
      <c r="W144" s="6" t="str">
        <f>IF(AND(C144="Abierto",D144="Baja"),RANK(V144,$V$13:$V$809,0)+COUNTIF($V$13:V144,V144)-1+MAX(N:N,Q:Q,T:T),"")</f>
        <v/>
      </c>
      <c r="X144" s="8" t="str">
        <f>IF(OR(C144="Resuelto",C144=""),"",SUM(N144,Q144,T144,W144))</f>
        <v/>
      </c>
      <c r="Y144" s="8" t="str">
        <f>IF(OR(C144="Resuelto",C144=""),"",SUM(M144,P144,S144,V144))</f>
        <v/>
      </c>
      <c r="Z144" s="8" t="str">
        <f>IF(OR(C144="Resuelto",C144=""),"",SUM(L144,O144,R144,U144))</f>
        <v/>
      </c>
      <c r="AA144" s="8">
        <v>302</v>
      </c>
      <c r="AB144" s="8" t="str">
        <f t="shared" ca="1" si="19"/>
        <v/>
      </c>
      <c r="AC144" s="9" t="str">
        <f t="shared" ca="1" si="20"/>
        <v/>
      </c>
      <c r="AD144" s="12"/>
      <c r="AE144" s="12"/>
      <c r="AF144" s="12"/>
      <c r="AG144" s="12"/>
      <c r="AH144" s="11" t="str">
        <f>IF(AI144="","",MAX($AH$5:AH143)+1)</f>
        <v/>
      </c>
      <c r="AI144" s="12" t="str">
        <f>IF(G143="","",IF(COUNTIF($AI$11:AI143,G143)=0,G143,""))</f>
        <v/>
      </c>
      <c r="AJ144" s="12" t="str">
        <f t="shared" si="21"/>
        <v/>
      </c>
      <c r="AK144" s="65" t="s">
        <v>39</v>
      </c>
      <c r="AL144" s="15" t="s">
        <v>34</v>
      </c>
      <c r="AM144" s="15" t="s">
        <v>53</v>
      </c>
      <c r="AN144" s="12" t="s">
        <v>49</v>
      </c>
    </row>
    <row r="145" spans="1:40" ht="25.5" customHeight="1" x14ac:dyDescent="0.25">
      <c r="A145" s="60">
        <f t="shared" si="22"/>
        <v>133</v>
      </c>
      <c r="B145" s="15" t="s">
        <v>143</v>
      </c>
      <c r="C145" s="15" t="s">
        <v>142</v>
      </c>
      <c r="D145" s="17" t="s">
        <v>6</v>
      </c>
      <c r="E145" s="27">
        <v>44019</v>
      </c>
      <c r="F145" s="62" t="s">
        <v>87</v>
      </c>
      <c r="G145" s="17"/>
      <c r="H145" s="27">
        <v>44029</v>
      </c>
      <c r="I145" s="16">
        <f t="shared" si="18"/>
        <v>10</v>
      </c>
      <c r="J145" s="28" t="s">
        <v>57</v>
      </c>
      <c r="K145" s="27"/>
      <c r="L145" s="6" t="str">
        <f>IF(AND(C145="Abierto",D145="Urgente"),A145,"")</f>
        <v/>
      </c>
      <c r="M145" s="6" t="str">
        <f ca="1">IF(AND(C145="Abierto",D145="Urgente"),TODAY()-E145,"")</f>
        <v/>
      </c>
      <c r="N145" s="6" t="str">
        <f>IF(AND(C145="Abierto",D145="Urgente"),RANK(M145,$M$13:$M$809,0)+COUNTIF($M$13:M145,M145)-1,"")</f>
        <v/>
      </c>
      <c r="O145" s="6" t="str">
        <f>IF(AND(C145="Abierto",D145="Alta"),A145,"")</f>
        <v/>
      </c>
      <c r="P145" s="6" t="str">
        <f ca="1">IF(AND(C145="Abierto",D145="Alta"),TODAY()-E145,"")</f>
        <v/>
      </c>
      <c r="Q145" s="6" t="str">
        <f>IF(AND(C145="Abierto",D145="Alta"),RANK(P145,$P$13:$P$809,0)+COUNTIF($P$13:P145,P145)-1+MAX(N:N),"")</f>
        <v/>
      </c>
      <c r="R145" s="6" t="str">
        <f>IF(AND(C145="Abierto",D145="Media"),A145,"")</f>
        <v/>
      </c>
      <c r="S145" s="6" t="str">
        <f ca="1">IF(AND(C145="Abierto",D145="Media"),TODAY()-E145,"")</f>
        <v/>
      </c>
      <c r="T145" s="6" t="str">
        <f>IF(AND(C145="Abierto",D145="Media"),RANK(S145,$S$13:$S$809,0)+COUNTIF($S$13:S145,S145)-1+MAX(N:N,Q:Q),"")</f>
        <v/>
      </c>
      <c r="U145" s="6" t="str">
        <f>IF(AND(C145="Abierto",D145="Baja"),A145,"")</f>
        <v/>
      </c>
      <c r="V145" s="6" t="str">
        <f ca="1">IF(AND(C145="Abierto",D145="Baja"),TODAY()-E145,"")</f>
        <v/>
      </c>
      <c r="W145" s="6" t="str">
        <f>IF(AND(C145="Abierto",D145="Baja"),RANK(V145,$V$13:$V$809,0)+COUNTIF($V$13:V145,V145)-1+MAX(N:N,Q:Q,T:T),"")</f>
        <v/>
      </c>
      <c r="X145" s="8" t="str">
        <f>IF(OR(C145="Resuelto",C145=""),"",SUM(N145,Q145,T145,W145))</f>
        <v/>
      </c>
      <c r="Y145" s="8" t="str">
        <f>IF(OR(C145="Resuelto",C145=""),"",SUM(M145,P145,S145,V145))</f>
        <v/>
      </c>
      <c r="Z145" s="8" t="str">
        <f>IF(OR(C145="Resuelto",C145=""),"",SUM(L145,O145,R145,U145))</f>
        <v/>
      </c>
      <c r="AA145" s="8">
        <v>303</v>
      </c>
      <c r="AB145" s="8" t="str">
        <f t="shared" ca="1" si="19"/>
        <v/>
      </c>
      <c r="AC145" s="9" t="str">
        <f t="shared" ca="1" si="20"/>
        <v/>
      </c>
      <c r="AD145" s="12"/>
      <c r="AE145" s="12"/>
      <c r="AF145" s="12"/>
      <c r="AG145" s="12"/>
      <c r="AH145" s="11" t="str">
        <f>IF(AI145="","",MAX($AH$5:AH144)+1)</f>
        <v/>
      </c>
      <c r="AI145" s="12" t="str">
        <f>IF(G144="","",IF(COUNTIF($AI$11:AI144,G144)=0,G144,""))</f>
        <v/>
      </c>
      <c r="AJ145" s="12" t="str">
        <f t="shared" si="21"/>
        <v/>
      </c>
      <c r="AK145" s="65" t="s">
        <v>39</v>
      </c>
      <c r="AL145" s="15" t="s">
        <v>34</v>
      </c>
      <c r="AM145" s="15" t="s">
        <v>53</v>
      </c>
      <c r="AN145" s="12" t="s">
        <v>49</v>
      </c>
    </row>
    <row r="146" spans="1:40" ht="25.5" customHeight="1" x14ac:dyDescent="0.25">
      <c r="A146" s="60">
        <f t="shared" si="22"/>
        <v>134</v>
      </c>
      <c r="B146" s="15" t="s">
        <v>143</v>
      </c>
      <c r="C146" s="15" t="s">
        <v>142</v>
      </c>
      <c r="D146" s="17" t="s">
        <v>4</v>
      </c>
      <c r="E146" s="27">
        <v>44019</v>
      </c>
      <c r="F146" s="62" t="s">
        <v>87</v>
      </c>
      <c r="G146" s="17"/>
      <c r="H146" s="27">
        <v>44029</v>
      </c>
      <c r="I146" s="16">
        <f t="shared" si="18"/>
        <v>10</v>
      </c>
      <c r="J146" s="28" t="s">
        <v>57</v>
      </c>
      <c r="K146" s="27"/>
      <c r="L146" s="6" t="str">
        <f>IF(AND(C146="Abierto",D146="Urgente"),A146,"")</f>
        <v/>
      </c>
      <c r="M146" s="6" t="str">
        <f ca="1">IF(AND(C146="Abierto",D146="Urgente"),TODAY()-E146,"")</f>
        <v/>
      </c>
      <c r="N146" s="6" t="str">
        <f>IF(AND(C146="Abierto",D146="Urgente"),RANK(M146,$M$13:$M$809,0)+COUNTIF($M$13:M146,M146)-1,"")</f>
        <v/>
      </c>
      <c r="O146" s="6" t="str">
        <f>IF(AND(C146="Abierto",D146="Alta"),A146,"")</f>
        <v/>
      </c>
      <c r="P146" s="6" t="str">
        <f ca="1">IF(AND(C146="Abierto",D146="Alta"),TODAY()-E146,"")</f>
        <v/>
      </c>
      <c r="Q146" s="6" t="str">
        <f>IF(AND(C146="Abierto",D146="Alta"),RANK(P146,$P$13:$P$809,0)+COUNTIF($P$13:P146,P146)-1+MAX(N:N),"")</f>
        <v/>
      </c>
      <c r="R146" s="6" t="str">
        <f>IF(AND(C146="Abierto",D146="Media"),A146,"")</f>
        <v/>
      </c>
      <c r="S146" s="6" t="str">
        <f ca="1">IF(AND(C146="Abierto",D146="Media"),TODAY()-E146,"")</f>
        <v/>
      </c>
      <c r="T146" s="6" t="str">
        <f>IF(AND(C146="Abierto",D146="Media"),RANK(S146,$S$13:$S$809,0)+COUNTIF($S$13:S146,S146)-1+MAX(N:N,Q:Q),"")</f>
        <v/>
      </c>
      <c r="U146" s="6" t="str">
        <f>IF(AND(C146="Abierto",D146="Baja"),A146,"")</f>
        <v/>
      </c>
      <c r="V146" s="6" t="str">
        <f ca="1">IF(AND(C146="Abierto",D146="Baja"),TODAY()-E146,"")</f>
        <v/>
      </c>
      <c r="W146" s="6" t="str">
        <f>IF(AND(C146="Abierto",D146="Baja"),RANK(V146,$V$13:$V$809,0)+COUNTIF($V$13:V146,V146)-1+MAX(N:N,Q:Q,T:T),"")</f>
        <v/>
      </c>
      <c r="X146" s="8" t="str">
        <f>IF(OR(C146="Resuelto",C146=""),"",SUM(N146,Q146,T146,W146))</f>
        <v/>
      </c>
      <c r="Y146" s="8" t="str">
        <f>IF(OR(C146="Resuelto",C146=""),"",SUM(M146,P146,S146,V146))</f>
        <v/>
      </c>
      <c r="Z146" s="8" t="str">
        <f>IF(OR(C146="Resuelto",C146=""),"",SUM(L146,O146,R146,U146))</f>
        <v/>
      </c>
      <c r="AA146" s="8">
        <v>304</v>
      </c>
      <c r="AB146" s="8" t="str">
        <f t="shared" ca="1" si="19"/>
        <v/>
      </c>
      <c r="AC146" s="9" t="str">
        <f t="shared" ca="1" si="20"/>
        <v/>
      </c>
      <c r="AD146" s="12"/>
      <c r="AE146" s="12"/>
      <c r="AF146" s="12"/>
      <c r="AG146" s="12"/>
      <c r="AH146" s="11" t="str">
        <f>IF(AI146="","",MAX($AH$5:AH145)+1)</f>
        <v/>
      </c>
      <c r="AI146" s="12" t="str">
        <f>IF(G145="","",IF(COUNTIF($AI$11:AI145,G145)=0,G145,""))</f>
        <v/>
      </c>
      <c r="AJ146" s="12" t="str">
        <f t="shared" si="21"/>
        <v/>
      </c>
      <c r="AK146" s="65" t="s">
        <v>41</v>
      </c>
      <c r="AL146" s="15" t="s">
        <v>34</v>
      </c>
      <c r="AM146" s="15" t="s">
        <v>53</v>
      </c>
      <c r="AN146" s="12" t="s">
        <v>49</v>
      </c>
    </row>
    <row r="147" spans="1:40" ht="25.5" hidden="1" customHeight="1" x14ac:dyDescent="0.25">
      <c r="A147" s="60">
        <f t="shared" si="22"/>
        <v>135</v>
      </c>
      <c r="B147" s="15" t="s">
        <v>143</v>
      </c>
      <c r="C147" s="15" t="s">
        <v>142</v>
      </c>
      <c r="D147" s="17" t="s">
        <v>5</v>
      </c>
      <c r="E147" s="27">
        <v>44019</v>
      </c>
      <c r="F147" s="62" t="s">
        <v>105</v>
      </c>
      <c r="G147" s="17"/>
      <c r="H147" s="27">
        <v>44019</v>
      </c>
      <c r="I147" s="16">
        <f t="shared" si="18"/>
        <v>0</v>
      </c>
      <c r="J147" s="28" t="s">
        <v>57</v>
      </c>
      <c r="K147" s="27"/>
      <c r="L147" s="6" t="str">
        <f>IF(AND(C147="Abierto",D147="Urgente"),A147,"")</f>
        <v/>
      </c>
      <c r="M147" s="6" t="str">
        <f ca="1">IF(AND(C147="Abierto",D147="Urgente"),TODAY()-E147,"")</f>
        <v/>
      </c>
      <c r="N147" s="6" t="str">
        <f>IF(AND(C147="Abierto",D147="Urgente"),RANK(M147,$M$13:$M$809,0)+COUNTIF($M$13:M147,M147)-1,"")</f>
        <v/>
      </c>
      <c r="O147" s="6" t="str">
        <f>IF(AND(C147="Abierto",D147="Alta"),A147,"")</f>
        <v/>
      </c>
      <c r="P147" s="6" t="str">
        <f ca="1">IF(AND(C147="Abierto",D147="Alta"),TODAY()-E147,"")</f>
        <v/>
      </c>
      <c r="Q147" s="6" t="str">
        <f>IF(AND(C147="Abierto",D147="Alta"),RANK(P147,$P$13:$P$809,0)+COUNTIF($P$13:P147,P147)-1+MAX(N:N),"")</f>
        <v/>
      </c>
      <c r="R147" s="6" t="str">
        <f>IF(AND(C147="Abierto",D147="Media"),A147,"")</f>
        <v/>
      </c>
      <c r="S147" s="6" t="str">
        <f ca="1">IF(AND(C147="Abierto",D147="Media"),TODAY()-E147,"")</f>
        <v/>
      </c>
      <c r="T147" s="6" t="str">
        <f>IF(AND(C147="Abierto",D147="Media"),RANK(S147,$S$13:$S$809,0)+COUNTIF($S$13:S147,S147)-1+MAX(N:N,Q:Q),"")</f>
        <v/>
      </c>
      <c r="U147" s="6" t="str">
        <f>IF(AND(C147="Abierto",D147="Baja"),A147,"")</f>
        <v/>
      </c>
      <c r="V147" s="6" t="str">
        <f ca="1">IF(AND(C147="Abierto",D147="Baja"),TODAY()-E147,"")</f>
        <v/>
      </c>
      <c r="W147" s="6" t="str">
        <f>IF(AND(C147="Abierto",D147="Baja"),RANK(V147,$V$13:$V$809,0)+COUNTIF($V$13:V147,V147)-1+MAX(N:N,Q:Q,T:T),"")</f>
        <v/>
      </c>
      <c r="X147" s="8" t="str">
        <f>IF(OR(C147="Resuelto",C147=""),"",SUM(N147,Q147,T147,W147))</f>
        <v/>
      </c>
      <c r="Y147" s="8" t="str">
        <f>IF(OR(C147="Resuelto",C147=""),"",SUM(M147,P147,S147,V147))</f>
        <v/>
      </c>
      <c r="Z147" s="8" t="str">
        <f>IF(OR(C147="Resuelto",C147=""),"",SUM(L147,O147,R147,U147))</f>
        <v/>
      </c>
      <c r="AA147" s="8">
        <v>305</v>
      </c>
      <c r="AB147" s="8" t="str">
        <f t="shared" ca="1" si="19"/>
        <v/>
      </c>
      <c r="AC147" s="9" t="str">
        <f t="shared" ca="1" si="20"/>
        <v/>
      </c>
      <c r="AD147" s="12"/>
      <c r="AE147" s="12"/>
      <c r="AF147" s="12"/>
      <c r="AG147" s="12"/>
      <c r="AH147" s="11" t="str">
        <f>IF(AI147="","",MAX($AH$5:AH146)+1)</f>
        <v/>
      </c>
      <c r="AI147" s="12" t="str">
        <f>IF(G146="","",IF(COUNTIF($AI$11:AI146,G146)=0,G146,""))</f>
        <v/>
      </c>
      <c r="AJ147" s="12" t="str">
        <f t="shared" si="21"/>
        <v/>
      </c>
      <c r="AK147" s="65" t="s">
        <v>44</v>
      </c>
      <c r="AL147" s="15" t="s">
        <v>35</v>
      </c>
      <c r="AM147" s="12" t="s">
        <v>52</v>
      </c>
      <c r="AN147" s="12" t="s">
        <v>49</v>
      </c>
    </row>
    <row r="148" spans="1:40" ht="25.5" hidden="1" customHeight="1" x14ac:dyDescent="0.25">
      <c r="A148" s="60">
        <f t="shared" si="22"/>
        <v>136</v>
      </c>
      <c r="B148" s="15" t="s">
        <v>143</v>
      </c>
      <c r="C148" s="15" t="s">
        <v>142</v>
      </c>
      <c r="D148" s="17" t="s">
        <v>6</v>
      </c>
      <c r="E148" s="27">
        <v>44019</v>
      </c>
      <c r="F148" s="62"/>
      <c r="G148" s="17" t="s">
        <v>107</v>
      </c>
      <c r="H148" s="27">
        <v>44020</v>
      </c>
      <c r="I148" s="16">
        <f t="shared" si="18"/>
        <v>1</v>
      </c>
      <c r="J148" s="28" t="s">
        <v>57</v>
      </c>
      <c r="K148" s="27"/>
      <c r="L148" s="6" t="str">
        <f>IF(AND(C148="Abierto",D148="Urgente"),A148,"")</f>
        <v/>
      </c>
      <c r="M148" s="6" t="str">
        <f ca="1">IF(AND(C148="Abierto",D148="Urgente"),TODAY()-E148,"")</f>
        <v/>
      </c>
      <c r="N148" s="6" t="str">
        <f>IF(AND(C148="Abierto",D148="Urgente"),RANK(M148,$M$13:$M$809,0)+COUNTIF($M$13:M148,M148)-1,"")</f>
        <v/>
      </c>
      <c r="O148" s="6" t="str">
        <f>IF(AND(C148="Abierto",D148="Alta"),A148,"")</f>
        <v/>
      </c>
      <c r="P148" s="6" t="str">
        <f ca="1">IF(AND(C148="Abierto",D148="Alta"),TODAY()-E148,"")</f>
        <v/>
      </c>
      <c r="Q148" s="6" t="str">
        <f>IF(AND(C148="Abierto",D148="Alta"),RANK(P148,$P$13:$P$809,0)+COUNTIF($P$13:P148,P148)-1+MAX(N:N),"")</f>
        <v/>
      </c>
      <c r="R148" s="6" t="str">
        <f>IF(AND(C148="Abierto",D148="Media"),A148,"")</f>
        <v/>
      </c>
      <c r="S148" s="6" t="str">
        <f ca="1">IF(AND(C148="Abierto",D148="Media"),TODAY()-E148,"")</f>
        <v/>
      </c>
      <c r="T148" s="6" t="str">
        <f>IF(AND(C148="Abierto",D148="Media"),RANK(S148,$S$13:$S$809,0)+COUNTIF($S$13:S148,S148)-1+MAX(N:N,Q:Q),"")</f>
        <v/>
      </c>
      <c r="U148" s="6" t="str">
        <f>IF(AND(C148="Abierto",D148="Baja"),A148,"")</f>
        <v/>
      </c>
      <c r="V148" s="6" t="str">
        <f ca="1">IF(AND(C148="Abierto",D148="Baja"),TODAY()-E148,"")</f>
        <v/>
      </c>
      <c r="W148" s="6" t="str">
        <f>IF(AND(C148="Abierto",D148="Baja"),RANK(V148,$V$13:$V$809,0)+COUNTIF($V$13:V148,V148)-1+MAX(N:N,Q:Q,T:T),"")</f>
        <v/>
      </c>
      <c r="X148" s="8" t="str">
        <f>IF(OR(C148="Resuelto",C148=""),"",SUM(N148,Q148,T148,W148))</f>
        <v/>
      </c>
      <c r="Y148" s="8" t="str">
        <f>IF(OR(C148="Resuelto",C148=""),"",SUM(M148,P148,S148,V148))</f>
        <v/>
      </c>
      <c r="Z148" s="8" t="str">
        <f>IF(OR(C148="Resuelto",C148=""),"",SUM(L148,O148,R148,U148))</f>
        <v/>
      </c>
      <c r="AA148" s="8">
        <v>306</v>
      </c>
      <c r="AB148" s="8" t="str">
        <f t="shared" ca="1" si="19"/>
        <v/>
      </c>
      <c r="AC148" s="9" t="str">
        <f t="shared" ca="1" si="20"/>
        <v/>
      </c>
      <c r="AD148" s="12"/>
      <c r="AE148" s="12"/>
      <c r="AF148" s="12"/>
      <c r="AG148" s="12"/>
      <c r="AH148" s="11" t="str">
        <f>IF(AI148="","",MAX($AH$5:AH147)+1)</f>
        <v/>
      </c>
      <c r="AI148" s="12" t="str">
        <f>IF(G147="","",IF(COUNTIF($AI$11:AI147,G147)=0,G147,""))</f>
        <v/>
      </c>
      <c r="AJ148" s="12" t="str">
        <f t="shared" si="21"/>
        <v/>
      </c>
      <c r="AK148" s="65" t="s">
        <v>39</v>
      </c>
      <c r="AL148" s="15" t="s">
        <v>34</v>
      </c>
      <c r="AM148" s="12" t="s">
        <v>52</v>
      </c>
      <c r="AN148" s="15" t="s">
        <v>51</v>
      </c>
    </row>
    <row r="149" spans="1:40" ht="25.5" hidden="1" customHeight="1" x14ac:dyDescent="0.25">
      <c r="A149" s="60">
        <f t="shared" si="22"/>
        <v>137</v>
      </c>
      <c r="B149" s="15" t="s">
        <v>143</v>
      </c>
      <c r="C149" s="15" t="s">
        <v>142</v>
      </c>
      <c r="D149" s="17" t="s">
        <v>5</v>
      </c>
      <c r="E149" s="27">
        <v>44019</v>
      </c>
      <c r="F149" s="62" t="s">
        <v>105</v>
      </c>
      <c r="G149" s="17"/>
      <c r="H149" s="27">
        <v>44019</v>
      </c>
      <c r="I149" s="16">
        <f t="shared" si="18"/>
        <v>0</v>
      </c>
      <c r="J149" s="28" t="s">
        <v>57</v>
      </c>
      <c r="K149" s="27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8"/>
      <c r="Y149" s="8"/>
      <c r="Z149" s="8"/>
      <c r="AA149" s="8"/>
      <c r="AB149" s="8"/>
      <c r="AC149" s="9"/>
      <c r="AD149" s="12"/>
      <c r="AE149" s="12"/>
      <c r="AF149" s="12"/>
      <c r="AG149" s="12"/>
      <c r="AH149" s="45"/>
      <c r="AI149" s="12"/>
      <c r="AJ149" s="12"/>
      <c r="AK149" s="65" t="s">
        <v>44</v>
      </c>
      <c r="AL149" s="15" t="s">
        <v>35</v>
      </c>
      <c r="AM149" s="15" t="s">
        <v>52</v>
      </c>
      <c r="AN149" s="12" t="s">
        <v>49</v>
      </c>
    </row>
    <row r="150" spans="1:40" ht="25.5" hidden="1" customHeight="1" x14ac:dyDescent="0.25">
      <c r="A150" s="60">
        <f t="shared" si="22"/>
        <v>138</v>
      </c>
      <c r="B150" s="15" t="s">
        <v>143</v>
      </c>
      <c r="C150" s="15" t="s">
        <v>142</v>
      </c>
      <c r="D150" s="17" t="s">
        <v>5</v>
      </c>
      <c r="E150" s="27">
        <v>44019</v>
      </c>
      <c r="F150" s="62" t="s">
        <v>105</v>
      </c>
      <c r="G150" s="17"/>
      <c r="H150" s="27">
        <v>44019</v>
      </c>
      <c r="I150" s="16">
        <f t="shared" ref="I150:I213" si="23">IF(OR(E150=0,H150=0),"",H150-E150)</f>
        <v>0</v>
      </c>
      <c r="J150" s="28" t="s">
        <v>57</v>
      </c>
      <c r="K150" s="27"/>
      <c r="L150" s="6" t="str">
        <f>IF(AND(C150="Abierto",D150="Urgente"),A150,"")</f>
        <v/>
      </c>
      <c r="M150" s="6" t="str">
        <f ca="1">IF(AND(C150="Abierto",D150="Urgente"),TODAY()-E150,"")</f>
        <v/>
      </c>
      <c r="N150" s="6" t="str">
        <f>IF(AND(C150="Abierto",D150="Urgente"),RANK(M150,$M$13:$M$809,0)+COUNTIF($M$13:M150,M150)-1,"")</f>
        <v/>
      </c>
      <c r="O150" s="6" t="str">
        <f>IF(AND(C150="Abierto",D150="Alta"),A150,"")</f>
        <v/>
      </c>
      <c r="P150" s="6" t="str">
        <f ca="1">IF(AND(C150="Abierto",D150="Alta"),TODAY()-E150,"")</f>
        <v/>
      </c>
      <c r="Q150" s="6" t="str">
        <f>IF(AND(C150="Abierto",D150="Alta"),RANK(P150,$P$13:$P$809,0)+COUNTIF($P$13:P150,P150)-1+MAX(N:N),"")</f>
        <v/>
      </c>
      <c r="R150" s="6" t="str">
        <f>IF(AND(C150="Abierto",D150="Media"),A150,"")</f>
        <v/>
      </c>
      <c r="S150" s="6" t="str">
        <f ca="1">IF(AND(C150="Abierto",D150="Media"),TODAY()-E150,"")</f>
        <v/>
      </c>
      <c r="T150" s="6" t="str">
        <f>IF(AND(C150="Abierto",D150="Media"),RANK(S150,$S$13:$S$809,0)+COUNTIF($S$13:S150,S150)-1+MAX(N:N,Q:Q),"")</f>
        <v/>
      </c>
      <c r="U150" s="6" t="str">
        <f>IF(AND(C150="Abierto",D150="Baja"),A150,"")</f>
        <v/>
      </c>
      <c r="V150" s="6" t="str">
        <f ca="1">IF(AND(C150="Abierto",D150="Baja"),TODAY()-E150,"")</f>
        <v/>
      </c>
      <c r="W150" s="6" t="str">
        <f>IF(AND(C150="Abierto",D150="Baja"),RANK(V150,$V$13:$V$809,0)+COUNTIF($V$13:V150,V150)-1+MAX(N:N,Q:Q,T:T),"")</f>
        <v/>
      </c>
      <c r="X150" s="8" t="str">
        <f>IF(OR(C150="Resuelto",C150=""),"",SUM(N150,Q150,T150,W150))</f>
        <v/>
      </c>
      <c r="Y150" s="8" t="str">
        <f>IF(OR(C150="Resuelto",C150=""),"",SUM(M150,P150,S150,V150))</f>
        <v/>
      </c>
      <c r="Z150" s="8" t="str">
        <f>IF(OR(C150="Resuelto",C150=""),"",SUM(L150,O150,R150,U150))</f>
        <v/>
      </c>
      <c r="AA150" s="8">
        <v>307</v>
      </c>
      <c r="AB150" s="8" t="str">
        <f t="shared" ref="AB150:AB213" ca="1" si="24">IF(ISNA(VLOOKUP(AA150,$X$13:$Z$807,3,FALSE))=TRUE,"",VLOOKUP(AA150,$X$13:$Z$807,3,FALSE))</f>
        <v/>
      </c>
      <c r="AC150" s="9" t="str">
        <f t="shared" ref="AC150:AC213" ca="1" si="25">IF(ISNA(VLOOKUP(AA150,$X$13:$Z$807,2,FALSE))=TRUE,"",VLOOKUP(AA150,$X$13:$Z$807,2,FALSE))</f>
        <v/>
      </c>
      <c r="AD150" s="12"/>
      <c r="AE150" s="12"/>
      <c r="AF150" s="12"/>
      <c r="AG150" s="12"/>
      <c r="AH150" s="11" t="str">
        <f>IF(AI150="","",MAX($AH$5:AH148)+1)</f>
        <v/>
      </c>
      <c r="AI150" s="12" t="str">
        <f>IF(G148="","",IF(COUNTIF($AI$11:AI148,G148)=0,G148,""))</f>
        <v/>
      </c>
      <c r="AJ150" s="12" t="str">
        <f t="shared" ref="AJ150:AJ213" si="26">IF(ISNA(VLOOKUP(AA150,$AH$13:$AI$807,2,FALSE))=TRUE,"",VLOOKUP(AA150,$AH$13:$AI$807,2,FALSE))</f>
        <v/>
      </c>
      <c r="AK150" s="65" t="s">
        <v>44</v>
      </c>
      <c r="AL150" s="15" t="s">
        <v>35</v>
      </c>
      <c r="AM150" s="15" t="s">
        <v>52</v>
      </c>
      <c r="AN150" s="15" t="s">
        <v>49</v>
      </c>
    </row>
    <row r="151" spans="1:40" ht="25.5" hidden="1" customHeight="1" x14ac:dyDescent="0.25">
      <c r="A151" s="60">
        <f t="shared" si="22"/>
        <v>139</v>
      </c>
      <c r="B151" s="15" t="s">
        <v>143</v>
      </c>
      <c r="C151" s="15" t="s">
        <v>142</v>
      </c>
      <c r="D151" s="17" t="s">
        <v>5</v>
      </c>
      <c r="E151" s="27">
        <v>44019</v>
      </c>
      <c r="F151" s="62" t="s">
        <v>105</v>
      </c>
      <c r="G151" s="17"/>
      <c r="H151" s="27">
        <v>44019</v>
      </c>
      <c r="I151" s="16">
        <f t="shared" si="23"/>
        <v>0</v>
      </c>
      <c r="J151" s="28" t="s">
        <v>57</v>
      </c>
      <c r="K151" s="27"/>
      <c r="L151" s="6" t="str">
        <f>IF(AND(C151="Abierto",D151="Urgente"),A151,"")</f>
        <v/>
      </c>
      <c r="M151" s="6" t="str">
        <f ca="1">IF(AND(C151="Abierto",D151="Urgente"),TODAY()-E151,"")</f>
        <v/>
      </c>
      <c r="N151" s="6" t="str">
        <f>IF(AND(C151="Abierto",D151="Urgente"),RANK(M151,$M$13:$M$809,0)+COUNTIF($M$13:M151,M151)-1,"")</f>
        <v/>
      </c>
      <c r="O151" s="6" t="str">
        <f>IF(AND(C151="Abierto",D151="Alta"),A151,"")</f>
        <v/>
      </c>
      <c r="P151" s="6" t="str">
        <f ca="1">IF(AND(C151="Abierto",D151="Alta"),TODAY()-E151,"")</f>
        <v/>
      </c>
      <c r="Q151" s="6" t="str">
        <f>IF(AND(C151="Abierto",D151="Alta"),RANK(P151,$P$13:$P$809,0)+COUNTIF($P$13:P151,P151)-1+MAX(N:N),"")</f>
        <v/>
      </c>
      <c r="R151" s="6" t="str">
        <f>IF(AND(C151="Abierto",D151="Media"),A151,"")</f>
        <v/>
      </c>
      <c r="S151" s="6" t="str">
        <f ca="1">IF(AND(C151="Abierto",D151="Media"),TODAY()-E151,"")</f>
        <v/>
      </c>
      <c r="T151" s="6" t="str">
        <f>IF(AND(C151="Abierto",D151="Media"),RANK(S151,$S$13:$S$809,0)+COUNTIF($S$13:S151,S151)-1+MAX(N:N,Q:Q),"")</f>
        <v/>
      </c>
      <c r="U151" s="6" t="str">
        <f>IF(AND(C151="Abierto",D151="Baja"),A151,"")</f>
        <v/>
      </c>
      <c r="V151" s="6" t="str">
        <f ca="1">IF(AND(C151="Abierto",D151="Baja"),TODAY()-E151,"")</f>
        <v/>
      </c>
      <c r="W151" s="6" t="str">
        <f>IF(AND(C151="Abierto",D151="Baja"),RANK(V151,$V$13:$V$809,0)+COUNTIF($V$13:V151,V151)-1+MAX(N:N,Q:Q,T:T),"")</f>
        <v/>
      </c>
      <c r="X151" s="8" t="str">
        <f>IF(OR(C151="Resuelto",C151=""),"",SUM(N151,Q151,T151,W151))</f>
        <v/>
      </c>
      <c r="Y151" s="8" t="str">
        <f>IF(OR(C151="Resuelto",C151=""),"",SUM(M151,P151,S151,V151))</f>
        <v/>
      </c>
      <c r="Z151" s="8" t="str">
        <f>IF(OR(C151="Resuelto",C151=""),"",SUM(L151,O151,R151,U151))</f>
        <v/>
      </c>
      <c r="AA151" s="8">
        <v>308</v>
      </c>
      <c r="AB151" s="8" t="str">
        <f t="shared" ca="1" si="24"/>
        <v/>
      </c>
      <c r="AC151" s="9" t="str">
        <f t="shared" ca="1" si="25"/>
        <v/>
      </c>
      <c r="AD151" s="12"/>
      <c r="AE151" s="12"/>
      <c r="AF151" s="12"/>
      <c r="AG151" s="12"/>
      <c r="AH151" s="11" t="str">
        <f>IF(AI151="","",MAX($AH$5:AH150)+1)</f>
        <v/>
      </c>
      <c r="AI151" s="12" t="str">
        <f>IF(G150="","",IF(COUNTIF($AI$11:AI150,G150)=0,G150,""))</f>
        <v/>
      </c>
      <c r="AJ151" s="12" t="str">
        <f t="shared" si="26"/>
        <v/>
      </c>
      <c r="AK151" s="65" t="s">
        <v>44</v>
      </c>
      <c r="AL151" s="15" t="s">
        <v>35</v>
      </c>
      <c r="AM151" s="15" t="s">
        <v>53</v>
      </c>
      <c r="AN151" s="12" t="s">
        <v>49</v>
      </c>
    </row>
    <row r="152" spans="1:40" ht="25.5" hidden="1" customHeight="1" x14ac:dyDescent="0.25">
      <c r="A152" s="60">
        <f t="shared" si="22"/>
        <v>140</v>
      </c>
      <c r="B152" s="15" t="s">
        <v>143</v>
      </c>
      <c r="C152" s="15" t="s">
        <v>142</v>
      </c>
      <c r="D152" s="17" t="s">
        <v>5</v>
      </c>
      <c r="E152" s="27">
        <v>44019</v>
      </c>
      <c r="F152" s="62" t="s">
        <v>105</v>
      </c>
      <c r="G152" s="17"/>
      <c r="H152" s="27">
        <v>44019</v>
      </c>
      <c r="I152" s="16">
        <f t="shared" si="23"/>
        <v>0</v>
      </c>
      <c r="J152" s="28" t="s">
        <v>57</v>
      </c>
      <c r="K152" s="27"/>
      <c r="L152" s="6" t="str">
        <f>IF(AND(C152="Abierto",D152="Urgente"),A152,"")</f>
        <v/>
      </c>
      <c r="M152" s="6" t="str">
        <f ca="1">IF(AND(C152="Abierto",D152="Urgente"),TODAY()-E152,"")</f>
        <v/>
      </c>
      <c r="N152" s="6" t="str">
        <f>IF(AND(C152="Abierto",D152="Urgente"),RANK(M152,$M$13:$M$809,0)+COUNTIF($M$13:M152,M152)-1,"")</f>
        <v/>
      </c>
      <c r="O152" s="6" t="str">
        <f>IF(AND(C152="Abierto",D152="Alta"),A152,"")</f>
        <v/>
      </c>
      <c r="P152" s="6" t="str">
        <f ca="1">IF(AND(C152="Abierto",D152="Alta"),TODAY()-E152,"")</f>
        <v/>
      </c>
      <c r="Q152" s="6" t="str">
        <f>IF(AND(C152="Abierto",D152="Alta"),RANK(P152,$P$13:$P$809,0)+COUNTIF($P$13:P152,P152)-1+MAX(N:N),"")</f>
        <v/>
      </c>
      <c r="R152" s="6" t="str">
        <f>IF(AND(C152="Abierto",D152="Media"),A152,"")</f>
        <v/>
      </c>
      <c r="S152" s="6" t="str">
        <f ca="1">IF(AND(C152="Abierto",D152="Media"),TODAY()-E152,"")</f>
        <v/>
      </c>
      <c r="T152" s="6" t="str">
        <f>IF(AND(C152="Abierto",D152="Media"),RANK(S152,$S$13:$S$809,0)+COUNTIF($S$13:S152,S152)-1+MAX(N:N,Q:Q),"")</f>
        <v/>
      </c>
      <c r="U152" s="6" t="str">
        <f>IF(AND(C152="Abierto",D152="Baja"),A152,"")</f>
        <v/>
      </c>
      <c r="V152" s="6" t="str">
        <f ca="1">IF(AND(C152="Abierto",D152="Baja"),TODAY()-E152,"")</f>
        <v/>
      </c>
      <c r="W152" s="6" t="str">
        <f>IF(AND(C152="Abierto",D152="Baja"),RANK(V152,$V$13:$V$809,0)+COUNTIF($V$13:V152,V152)-1+MAX(N:N,Q:Q,T:T),"")</f>
        <v/>
      </c>
      <c r="X152" s="8" t="str">
        <f>IF(OR(C152="Resuelto",C152=""),"",SUM(N152,Q152,T152,W152))</f>
        <v/>
      </c>
      <c r="Y152" s="8" t="str">
        <f>IF(OR(C152="Resuelto",C152=""),"",SUM(M152,P152,S152,V152))</f>
        <v/>
      </c>
      <c r="Z152" s="8" t="str">
        <f>IF(OR(C152="Resuelto",C152=""),"",SUM(L152,O152,R152,U152))</f>
        <v/>
      </c>
      <c r="AA152" s="8">
        <v>309</v>
      </c>
      <c r="AB152" s="8" t="str">
        <f t="shared" ca="1" si="24"/>
        <v/>
      </c>
      <c r="AC152" s="9" t="str">
        <f t="shared" ca="1" si="25"/>
        <v/>
      </c>
      <c r="AD152" s="12"/>
      <c r="AE152" s="12"/>
      <c r="AF152" s="12"/>
      <c r="AG152" s="12"/>
      <c r="AH152" s="11" t="str">
        <f>IF(AI152="","",MAX($AH$5:AH151)+1)</f>
        <v/>
      </c>
      <c r="AI152" s="12" t="str">
        <f>IF(G151="","",IF(COUNTIF($AI$11:AI151,G151)=0,G151,""))</f>
        <v/>
      </c>
      <c r="AJ152" s="12" t="str">
        <f t="shared" si="26"/>
        <v/>
      </c>
      <c r="AK152" s="65" t="s">
        <v>44</v>
      </c>
      <c r="AL152" s="15" t="s">
        <v>35</v>
      </c>
      <c r="AM152" s="15" t="s">
        <v>53</v>
      </c>
      <c r="AN152" s="15" t="s">
        <v>49</v>
      </c>
    </row>
    <row r="153" spans="1:40" ht="25.5" hidden="1" customHeight="1" x14ac:dyDescent="0.25">
      <c r="A153" s="60">
        <f t="shared" si="22"/>
        <v>141</v>
      </c>
      <c r="B153" s="15" t="s">
        <v>143</v>
      </c>
      <c r="C153" s="15" t="s">
        <v>142</v>
      </c>
      <c r="D153" s="17" t="s">
        <v>5</v>
      </c>
      <c r="E153" s="27">
        <v>44019</v>
      </c>
      <c r="F153" s="62" t="s">
        <v>105</v>
      </c>
      <c r="G153" s="17"/>
      <c r="H153" s="27">
        <v>44019</v>
      </c>
      <c r="I153" s="16">
        <f t="shared" si="23"/>
        <v>0</v>
      </c>
      <c r="J153" s="28" t="s">
        <v>57</v>
      </c>
      <c r="K153" s="27"/>
      <c r="L153" s="6" t="str">
        <f>IF(AND(C153="Abierto",D153="Urgente"),A153,"")</f>
        <v/>
      </c>
      <c r="M153" s="6" t="str">
        <f ca="1">IF(AND(C153="Abierto",D153="Urgente"),TODAY()-E153,"")</f>
        <v/>
      </c>
      <c r="N153" s="6" t="str">
        <f>IF(AND(C153="Abierto",D153="Urgente"),RANK(M153,$M$13:$M$809,0)+COUNTIF($M$13:M153,M153)-1,"")</f>
        <v/>
      </c>
      <c r="O153" s="6" t="str">
        <f>IF(AND(C153="Abierto",D153="Alta"),A153,"")</f>
        <v/>
      </c>
      <c r="P153" s="6" t="str">
        <f ca="1">IF(AND(C153="Abierto",D153="Alta"),TODAY()-E153,"")</f>
        <v/>
      </c>
      <c r="Q153" s="6" t="str">
        <f>IF(AND(C153="Abierto",D153="Alta"),RANK(P153,$P$13:$P$809,0)+COUNTIF($P$13:P153,P153)-1+MAX(N:N),"")</f>
        <v/>
      </c>
      <c r="R153" s="6" t="str">
        <f>IF(AND(C153="Abierto",D153="Media"),A153,"")</f>
        <v/>
      </c>
      <c r="S153" s="6" t="str">
        <f ca="1">IF(AND(C153="Abierto",D153="Media"),TODAY()-E153,"")</f>
        <v/>
      </c>
      <c r="T153" s="6" t="str">
        <f>IF(AND(C153="Abierto",D153="Media"),RANK(S153,$S$13:$S$809,0)+COUNTIF($S$13:S153,S153)-1+MAX(N:N,Q:Q),"")</f>
        <v/>
      </c>
      <c r="U153" s="6" t="str">
        <f>IF(AND(C153="Abierto",D153="Baja"),A153,"")</f>
        <v/>
      </c>
      <c r="V153" s="6" t="str">
        <f ca="1">IF(AND(C153="Abierto",D153="Baja"),TODAY()-E153,"")</f>
        <v/>
      </c>
      <c r="W153" s="6" t="str">
        <f>IF(AND(C153="Abierto",D153="Baja"),RANK(V153,$V$13:$V$809,0)+COUNTIF($V$13:V153,V153)-1+MAX(N:N,Q:Q,T:T),"")</f>
        <v/>
      </c>
      <c r="X153" s="8" t="str">
        <f>IF(OR(C153="Resuelto",C153=""),"",SUM(N153,Q153,T153,W153))</f>
        <v/>
      </c>
      <c r="Y153" s="8" t="str">
        <f>IF(OR(C153="Resuelto",C153=""),"",SUM(M153,P153,S153,V153))</f>
        <v/>
      </c>
      <c r="Z153" s="8" t="str">
        <f>IF(OR(C153="Resuelto",C153=""),"",SUM(L153,O153,R153,U153))</f>
        <v/>
      </c>
      <c r="AA153" s="8">
        <v>310</v>
      </c>
      <c r="AB153" s="8" t="str">
        <f t="shared" ca="1" si="24"/>
        <v/>
      </c>
      <c r="AC153" s="9" t="str">
        <f t="shared" ca="1" si="25"/>
        <v/>
      </c>
      <c r="AD153" s="12"/>
      <c r="AE153" s="12"/>
      <c r="AF153" s="12"/>
      <c r="AG153" s="12"/>
      <c r="AH153" s="11" t="str">
        <f>IF(AI153="","",MAX($AH$5:AH152)+1)</f>
        <v/>
      </c>
      <c r="AI153" s="12" t="str">
        <f>IF(G152="","",IF(COUNTIF($AI$11:AI152,G152)=0,G152,""))</f>
        <v/>
      </c>
      <c r="AJ153" s="12" t="str">
        <f t="shared" si="26"/>
        <v/>
      </c>
      <c r="AK153" s="65" t="s">
        <v>44</v>
      </c>
      <c r="AL153" s="15" t="s">
        <v>35</v>
      </c>
      <c r="AM153" s="15" t="s">
        <v>52</v>
      </c>
      <c r="AN153" s="12" t="s">
        <v>49</v>
      </c>
    </row>
    <row r="154" spans="1:40" ht="25.5" hidden="1" customHeight="1" x14ac:dyDescent="0.25">
      <c r="A154" s="60">
        <f t="shared" si="22"/>
        <v>142</v>
      </c>
      <c r="B154" s="15" t="s">
        <v>143</v>
      </c>
      <c r="C154" s="15" t="s">
        <v>142</v>
      </c>
      <c r="D154" s="17" t="s">
        <v>5</v>
      </c>
      <c r="E154" s="27">
        <v>44019</v>
      </c>
      <c r="F154" s="62" t="s">
        <v>105</v>
      </c>
      <c r="G154" s="17"/>
      <c r="H154" s="27">
        <v>44019</v>
      </c>
      <c r="I154" s="16">
        <f t="shared" si="23"/>
        <v>0</v>
      </c>
      <c r="J154" s="28" t="s">
        <v>57</v>
      </c>
      <c r="K154" s="27"/>
      <c r="L154" s="6" t="str">
        <f>IF(AND(C154="Abierto",D154="Urgente"),A154,"")</f>
        <v/>
      </c>
      <c r="M154" s="6" t="str">
        <f ca="1">IF(AND(C154="Abierto",D154="Urgente"),TODAY()-E154,"")</f>
        <v/>
      </c>
      <c r="N154" s="6" t="str">
        <f>IF(AND(C154="Abierto",D154="Urgente"),RANK(M154,$M$13:$M$809,0)+COUNTIF($M$13:M154,M154)-1,"")</f>
        <v/>
      </c>
      <c r="O154" s="6" t="str">
        <f>IF(AND(C154="Abierto",D154="Alta"),A154,"")</f>
        <v/>
      </c>
      <c r="P154" s="6" t="str">
        <f ca="1">IF(AND(C154="Abierto",D154="Alta"),TODAY()-E154,"")</f>
        <v/>
      </c>
      <c r="Q154" s="6" t="str">
        <f>IF(AND(C154="Abierto",D154="Alta"),RANK(P154,$P$13:$P$809,0)+COUNTIF($P$13:P154,P154)-1+MAX(N:N),"")</f>
        <v/>
      </c>
      <c r="R154" s="6" t="str">
        <f>IF(AND(C154="Abierto",D154="Media"),A154,"")</f>
        <v/>
      </c>
      <c r="S154" s="6" t="str">
        <f ca="1">IF(AND(C154="Abierto",D154="Media"),TODAY()-E154,"")</f>
        <v/>
      </c>
      <c r="T154" s="6" t="str">
        <f>IF(AND(C154="Abierto",D154="Media"),RANK(S154,$S$13:$S$809,0)+COUNTIF($S$13:S154,S154)-1+MAX(N:N,Q:Q),"")</f>
        <v/>
      </c>
      <c r="U154" s="6" t="str">
        <f>IF(AND(C154="Abierto",D154="Baja"),A154,"")</f>
        <v/>
      </c>
      <c r="V154" s="6" t="str">
        <f ca="1">IF(AND(C154="Abierto",D154="Baja"),TODAY()-E154,"")</f>
        <v/>
      </c>
      <c r="W154" s="6" t="str">
        <f>IF(AND(C154="Abierto",D154="Baja"),RANK(V154,$V$13:$V$809,0)+COUNTIF($V$13:V154,V154)-1+MAX(N:N,Q:Q,T:T),"")</f>
        <v/>
      </c>
      <c r="X154" s="8" t="str">
        <f>IF(OR(C154="Resuelto",C154=""),"",SUM(N154,Q154,T154,W154))</f>
        <v/>
      </c>
      <c r="Y154" s="8" t="str">
        <f>IF(OR(C154="Resuelto",C154=""),"",SUM(M154,P154,S154,V154))</f>
        <v/>
      </c>
      <c r="Z154" s="8" t="str">
        <f>IF(OR(C154="Resuelto",C154=""),"",SUM(L154,O154,R154,U154))</f>
        <v/>
      </c>
      <c r="AA154" s="8">
        <v>311</v>
      </c>
      <c r="AB154" s="8" t="str">
        <f t="shared" ca="1" si="24"/>
        <v/>
      </c>
      <c r="AC154" s="9" t="str">
        <f t="shared" ca="1" si="25"/>
        <v/>
      </c>
      <c r="AD154" s="12"/>
      <c r="AE154" s="12"/>
      <c r="AF154" s="12"/>
      <c r="AG154" s="12"/>
      <c r="AH154" s="11" t="str">
        <f>IF(AI154="","",MAX($AH$5:AH153)+1)</f>
        <v/>
      </c>
      <c r="AI154" s="12" t="str">
        <f>IF(G153="","",IF(COUNTIF($AI$11:AI153,G153)=0,G153,""))</f>
        <v/>
      </c>
      <c r="AJ154" s="12" t="str">
        <f t="shared" si="26"/>
        <v/>
      </c>
      <c r="AK154" s="65" t="s">
        <v>44</v>
      </c>
      <c r="AL154" s="15" t="s">
        <v>35</v>
      </c>
      <c r="AM154" s="12" t="s">
        <v>52</v>
      </c>
      <c r="AN154" s="15" t="s">
        <v>51</v>
      </c>
    </row>
    <row r="155" spans="1:40" ht="25.5" hidden="1" customHeight="1" x14ac:dyDescent="0.25">
      <c r="A155" s="60">
        <f t="shared" si="22"/>
        <v>143</v>
      </c>
      <c r="B155" s="15" t="s">
        <v>143</v>
      </c>
      <c r="C155" s="15" t="s">
        <v>142</v>
      </c>
      <c r="D155" s="17" t="s">
        <v>5</v>
      </c>
      <c r="E155" s="27">
        <v>44019</v>
      </c>
      <c r="F155" s="62" t="s">
        <v>105</v>
      </c>
      <c r="G155" s="17"/>
      <c r="H155" s="27">
        <v>44019</v>
      </c>
      <c r="I155" s="16">
        <f t="shared" si="23"/>
        <v>0</v>
      </c>
      <c r="J155" s="28" t="s">
        <v>57</v>
      </c>
      <c r="K155" s="27"/>
      <c r="L155" s="6" t="str">
        <f>IF(AND(C155="Abierto",D155="Urgente"),A155,"")</f>
        <v/>
      </c>
      <c r="M155" s="6" t="str">
        <f ca="1">IF(AND(C155="Abierto",D155="Urgente"),TODAY()-E155,"")</f>
        <v/>
      </c>
      <c r="N155" s="6" t="str">
        <f>IF(AND(C155="Abierto",D155="Urgente"),RANK(M155,$M$13:$M$809,0)+COUNTIF($M$13:M155,M155)-1,"")</f>
        <v/>
      </c>
      <c r="O155" s="6" t="str">
        <f>IF(AND(C155="Abierto",D155="Alta"),A155,"")</f>
        <v/>
      </c>
      <c r="P155" s="6" t="str">
        <f ca="1">IF(AND(C155="Abierto",D155="Alta"),TODAY()-E155,"")</f>
        <v/>
      </c>
      <c r="Q155" s="6" t="str">
        <f>IF(AND(C155="Abierto",D155="Alta"),RANK(P155,$P$13:$P$809,0)+COUNTIF($P$13:P155,P155)-1+MAX(N:N),"")</f>
        <v/>
      </c>
      <c r="R155" s="6" t="str">
        <f>IF(AND(C155="Abierto",D155="Media"),A155,"")</f>
        <v/>
      </c>
      <c r="S155" s="6" t="str">
        <f ca="1">IF(AND(C155="Abierto",D155="Media"),TODAY()-E155,"")</f>
        <v/>
      </c>
      <c r="T155" s="6" t="str">
        <f>IF(AND(C155="Abierto",D155="Media"),RANK(S155,$S$13:$S$809,0)+COUNTIF($S$13:S155,S155)-1+MAX(N:N,Q:Q),"")</f>
        <v/>
      </c>
      <c r="U155" s="6" t="str">
        <f>IF(AND(C155="Abierto",D155="Baja"),A155,"")</f>
        <v/>
      </c>
      <c r="V155" s="6" t="str">
        <f ca="1">IF(AND(C155="Abierto",D155="Baja"),TODAY()-E155,"")</f>
        <v/>
      </c>
      <c r="W155" s="6" t="str">
        <f>IF(AND(C155="Abierto",D155="Baja"),RANK(V155,$V$13:$V$809,0)+COUNTIF($V$13:V155,V155)-1+MAX(N:N,Q:Q,T:T),"")</f>
        <v/>
      </c>
      <c r="X155" s="8" t="str">
        <f>IF(OR(C155="Resuelto",C155=""),"",SUM(N155,Q155,T155,W155))</f>
        <v/>
      </c>
      <c r="Y155" s="8" t="str">
        <f>IF(OR(C155="Resuelto",C155=""),"",SUM(M155,P155,S155,V155))</f>
        <v/>
      </c>
      <c r="Z155" s="8" t="str">
        <f>IF(OR(C155="Resuelto",C155=""),"",SUM(L155,O155,R155,U155))</f>
        <v/>
      </c>
      <c r="AA155" s="8">
        <v>312</v>
      </c>
      <c r="AB155" s="8" t="str">
        <f t="shared" ca="1" si="24"/>
        <v/>
      </c>
      <c r="AC155" s="9" t="str">
        <f t="shared" ca="1" si="25"/>
        <v/>
      </c>
      <c r="AD155" s="12"/>
      <c r="AE155" s="12"/>
      <c r="AF155" s="12"/>
      <c r="AG155" s="12"/>
      <c r="AH155" s="11" t="str">
        <f>IF(AI155="","",MAX($AH$5:AH154)+1)</f>
        <v/>
      </c>
      <c r="AI155" s="12" t="str">
        <f>IF(G154="","",IF(COUNTIF($AI$11:AI154,G154)=0,G154,""))</f>
        <v/>
      </c>
      <c r="AJ155" s="12" t="str">
        <f t="shared" si="26"/>
        <v/>
      </c>
      <c r="AK155" s="65" t="s">
        <v>44</v>
      </c>
      <c r="AL155" s="12" t="s">
        <v>35</v>
      </c>
      <c r="AM155" s="12" t="s">
        <v>52</v>
      </c>
      <c r="AN155" s="15" t="s">
        <v>49</v>
      </c>
    </row>
    <row r="156" spans="1:40" ht="25.5" hidden="1" customHeight="1" x14ac:dyDescent="0.25">
      <c r="A156" s="60">
        <f t="shared" si="22"/>
        <v>144</v>
      </c>
      <c r="B156" s="15" t="s">
        <v>143</v>
      </c>
      <c r="C156" s="15" t="s">
        <v>142</v>
      </c>
      <c r="D156" s="17" t="s">
        <v>5</v>
      </c>
      <c r="E156" s="27">
        <v>44020</v>
      </c>
      <c r="F156" s="62" t="s">
        <v>105</v>
      </c>
      <c r="G156" s="17"/>
      <c r="H156" s="27">
        <v>44020</v>
      </c>
      <c r="I156" s="16">
        <f t="shared" si="23"/>
        <v>0</v>
      </c>
      <c r="J156" s="28" t="s">
        <v>57</v>
      </c>
      <c r="K156" s="27"/>
      <c r="L156" s="6" t="str">
        <f>IF(AND(C156="Abierto",D156="Urgente"),A156,"")</f>
        <v/>
      </c>
      <c r="M156" s="6" t="str">
        <f ca="1">IF(AND(C156="Abierto",D156="Urgente"),TODAY()-E156,"")</f>
        <v/>
      </c>
      <c r="N156" s="6" t="str">
        <f>IF(AND(C156="Abierto",D156="Urgente"),RANK(M156,$M$13:$M$809,0)+COUNTIF($M$13:M156,M156)-1,"")</f>
        <v/>
      </c>
      <c r="O156" s="6" t="str">
        <f>IF(AND(C156="Abierto",D156="Alta"),A156,"")</f>
        <v/>
      </c>
      <c r="P156" s="6" t="str">
        <f ca="1">IF(AND(C156="Abierto",D156="Alta"),TODAY()-E156,"")</f>
        <v/>
      </c>
      <c r="Q156" s="6" t="str">
        <f>IF(AND(C156="Abierto",D156="Alta"),RANK(P156,$P$13:$P$809,0)+COUNTIF($P$13:P156,P156)-1+MAX(N:N),"")</f>
        <v/>
      </c>
      <c r="R156" s="6" t="str">
        <f>IF(AND(C156="Abierto",D156="Media"),A156,"")</f>
        <v/>
      </c>
      <c r="S156" s="6" t="str">
        <f ca="1">IF(AND(C156="Abierto",D156="Media"),TODAY()-E156,"")</f>
        <v/>
      </c>
      <c r="T156" s="6" t="str">
        <f>IF(AND(C156="Abierto",D156="Media"),RANK(S156,$S$13:$S$809,0)+COUNTIF($S$13:S156,S156)-1+MAX(N:N,Q:Q),"")</f>
        <v/>
      </c>
      <c r="U156" s="6" t="str">
        <f>IF(AND(C156="Abierto",D156="Baja"),A156,"")</f>
        <v/>
      </c>
      <c r="V156" s="6" t="str">
        <f ca="1">IF(AND(C156="Abierto",D156="Baja"),TODAY()-E156,"")</f>
        <v/>
      </c>
      <c r="W156" s="6" t="str">
        <f>IF(AND(C156="Abierto",D156="Baja"),RANK(V156,$V$13:$V$809,0)+COUNTIF($V$13:V156,V156)-1+MAX(N:N,Q:Q,T:T),"")</f>
        <v/>
      </c>
      <c r="X156" s="8" t="str">
        <f>IF(OR(C156="Resuelto",C156=""),"",SUM(N156,Q156,T156,W156))</f>
        <v/>
      </c>
      <c r="Y156" s="8" t="str">
        <f>IF(OR(C156="Resuelto",C156=""),"",SUM(M156,P156,S156,V156))</f>
        <v/>
      </c>
      <c r="Z156" s="8" t="str">
        <f>IF(OR(C156="Resuelto",C156=""),"",SUM(L156,O156,R156,U156))</f>
        <v/>
      </c>
      <c r="AA156" s="8">
        <v>313</v>
      </c>
      <c r="AB156" s="8" t="str">
        <f t="shared" ca="1" si="24"/>
        <v/>
      </c>
      <c r="AC156" s="9" t="str">
        <f t="shared" ca="1" si="25"/>
        <v/>
      </c>
      <c r="AD156" s="12"/>
      <c r="AE156" s="12"/>
      <c r="AF156" s="12"/>
      <c r="AG156" s="12"/>
      <c r="AH156" s="11" t="str">
        <f>IF(AI156="","",MAX($AH$5:AH155)+1)</f>
        <v/>
      </c>
      <c r="AI156" s="12" t="str">
        <f>IF(G155="","",IF(COUNTIF($AI$11:AI155,G155)=0,G155,""))</f>
        <v/>
      </c>
      <c r="AJ156" s="12" t="str">
        <f t="shared" si="26"/>
        <v/>
      </c>
      <c r="AK156" s="65" t="s">
        <v>44</v>
      </c>
      <c r="AL156" s="15" t="s">
        <v>32</v>
      </c>
      <c r="AM156" s="15" t="s">
        <v>53</v>
      </c>
      <c r="AN156" s="15" t="s">
        <v>51</v>
      </c>
    </row>
    <row r="157" spans="1:40" ht="25.5" hidden="1" customHeight="1" x14ac:dyDescent="0.25">
      <c r="A157" s="60">
        <f t="shared" si="22"/>
        <v>145</v>
      </c>
      <c r="B157" s="15" t="s">
        <v>143</v>
      </c>
      <c r="C157" s="15" t="s">
        <v>142</v>
      </c>
      <c r="D157" s="17" t="s">
        <v>5</v>
      </c>
      <c r="E157" s="27">
        <v>44020</v>
      </c>
      <c r="F157" s="62" t="s">
        <v>105</v>
      </c>
      <c r="G157" s="17"/>
      <c r="H157" s="27">
        <v>44020</v>
      </c>
      <c r="I157" s="16">
        <f t="shared" si="23"/>
        <v>0</v>
      </c>
      <c r="J157" s="28" t="s">
        <v>57</v>
      </c>
      <c r="K157" s="27"/>
      <c r="L157" s="6" t="str">
        <f>IF(AND(C157="Abierto",D157="Urgente"),A157,"")</f>
        <v/>
      </c>
      <c r="M157" s="6" t="str">
        <f ca="1">IF(AND(C157="Abierto",D157="Urgente"),TODAY()-E157,"")</f>
        <v/>
      </c>
      <c r="N157" s="6" t="str">
        <f>IF(AND(C157="Abierto",D157="Urgente"),RANK(M157,$M$13:$M$809,0)+COUNTIF($M$13:M157,M157)-1,"")</f>
        <v/>
      </c>
      <c r="O157" s="6" t="str">
        <f>IF(AND(C157="Abierto",D157="Alta"),A157,"")</f>
        <v/>
      </c>
      <c r="P157" s="6" t="str">
        <f ca="1">IF(AND(C157="Abierto",D157="Alta"),TODAY()-E157,"")</f>
        <v/>
      </c>
      <c r="Q157" s="6" t="str">
        <f>IF(AND(C157="Abierto",D157="Alta"),RANK(P157,$P$13:$P$809,0)+COUNTIF($P$13:P157,P157)-1+MAX(N:N),"")</f>
        <v/>
      </c>
      <c r="R157" s="6" t="str">
        <f>IF(AND(C157="Abierto",D157="Media"),A157,"")</f>
        <v/>
      </c>
      <c r="S157" s="6" t="str">
        <f ca="1">IF(AND(C157="Abierto",D157="Media"),TODAY()-E157,"")</f>
        <v/>
      </c>
      <c r="T157" s="6" t="str">
        <f>IF(AND(C157="Abierto",D157="Media"),RANK(S157,$S$13:$S$809,0)+COUNTIF($S$13:S157,S157)-1+MAX(N:N,Q:Q),"")</f>
        <v/>
      </c>
      <c r="U157" s="6" t="str">
        <f>IF(AND(C157="Abierto",D157="Baja"),A157,"")</f>
        <v/>
      </c>
      <c r="V157" s="6" t="str">
        <f ca="1">IF(AND(C157="Abierto",D157="Baja"),TODAY()-E157,"")</f>
        <v/>
      </c>
      <c r="W157" s="6" t="str">
        <f>IF(AND(C157="Abierto",D157="Baja"),RANK(V157,$V$13:$V$809,0)+COUNTIF($V$13:V157,V157)-1+MAX(N:N,Q:Q,T:T),"")</f>
        <v/>
      </c>
      <c r="X157" s="8" t="str">
        <f>IF(OR(C157="Resuelto",C157=""),"",SUM(N157,Q157,T157,W157))</f>
        <v/>
      </c>
      <c r="Y157" s="8" t="str">
        <f>IF(OR(C157="Resuelto",C157=""),"",SUM(M157,P157,S157,V157))</f>
        <v/>
      </c>
      <c r="Z157" s="8" t="str">
        <f>IF(OR(C157="Resuelto",C157=""),"",SUM(L157,O157,R157,U157))</f>
        <v/>
      </c>
      <c r="AA157" s="8">
        <v>314</v>
      </c>
      <c r="AB157" s="8" t="str">
        <f t="shared" ca="1" si="24"/>
        <v/>
      </c>
      <c r="AC157" s="9" t="str">
        <f t="shared" ca="1" si="25"/>
        <v/>
      </c>
      <c r="AD157" s="12"/>
      <c r="AE157" s="12"/>
      <c r="AF157" s="12"/>
      <c r="AG157" s="12"/>
      <c r="AH157" s="11" t="str">
        <f>IF(AI157="","",MAX($AH$5:AH156)+1)</f>
        <v/>
      </c>
      <c r="AI157" s="12" t="str">
        <f>IF(G156="","",IF(COUNTIF($AI$11:AI156,G156)=0,G156,""))</f>
        <v/>
      </c>
      <c r="AJ157" s="12" t="str">
        <f t="shared" si="26"/>
        <v/>
      </c>
      <c r="AK157" s="65" t="s">
        <v>44</v>
      </c>
      <c r="AL157" s="15" t="s">
        <v>34</v>
      </c>
      <c r="AM157" s="15" t="s">
        <v>52</v>
      </c>
      <c r="AN157" s="15" t="s">
        <v>49</v>
      </c>
    </row>
    <row r="158" spans="1:40" ht="25.5" hidden="1" customHeight="1" x14ac:dyDescent="0.25">
      <c r="A158" s="60">
        <f t="shared" si="22"/>
        <v>146</v>
      </c>
      <c r="B158" s="15" t="s">
        <v>143</v>
      </c>
      <c r="C158" s="15" t="s">
        <v>142</v>
      </c>
      <c r="D158" s="17" t="s">
        <v>5</v>
      </c>
      <c r="E158" s="27">
        <v>44020</v>
      </c>
      <c r="F158" s="62" t="s">
        <v>105</v>
      </c>
      <c r="G158" s="17"/>
      <c r="H158" s="27">
        <v>44020</v>
      </c>
      <c r="I158" s="16">
        <f t="shared" si="23"/>
        <v>0</v>
      </c>
      <c r="J158" s="28" t="s">
        <v>57</v>
      </c>
      <c r="K158" s="27"/>
      <c r="L158" s="6" t="str">
        <f>IF(AND(C158="Abierto",D158="Urgente"),A158,"")</f>
        <v/>
      </c>
      <c r="M158" s="6" t="str">
        <f ca="1">IF(AND(C158="Abierto",D158="Urgente"),TODAY()-E158,"")</f>
        <v/>
      </c>
      <c r="N158" s="6" t="str">
        <f>IF(AND(C158="Abierto",D158="Urgente"),RANK(M158,$M$13:$M$809,0)+COUNTIF($M$13:M158,M158)-1,"")</f>
        <v/>
      </c>
      <c r="O158" s="6" t="str">
        <f>IF(AND(C158="Abierto",D158="Alta"),A158,"")</f>
        <v/>
      </c>
      <c r="P158" s="6" t="str">
        <f ca="1">IF(AND(C158="Abierto",D158="Alta"),TODAY()-E158,"")</f>
        <v/>
      </c>
      <c r="Q158" s="6" t="str">
        <f>IF(AND(C158="Abierto",D158="Alta"),RANK(P158,$P$13:$P$809,0)+COUNTIF($P$13:P158,P158)-1+MAX(N:N),"")</f>
        <v/>
      </c>
      <c r="R158" s="6" t="str">
        <f>IF(AND(C158="Abierto",D158="Media"),A158,"")</f>
        <v/>
      </c>
      <c r="S158" s="6" t="str">
        <f ca="1">IF(AND(C158="Abierto",D158="Media"),TODAY()-E158,"")</f>
        <v/>
      </c>
      <c r="T158" s="6" t="str">
        <f>IF(AND(C158="Abierto",D158="Media"),RANK(S158,$S$13:$S$809,0)+COUNTIF($S$13:S158,S158)-1+MAX(N:N,Q:Q),"")</f>
        <v/>
      </c>
      <c r="U158" s="6" t="str">
        <f>IF(AND(C158="Abierto",D158="Baja"),A158,"")</f>
        <v/>
      </c>
      <c r="V158" s="6" t="str">
        <f ca="1">IF(AND(C158="Abierto",D158="Baja"),TODAY()-E158,"")</f>
        <v/>
      </c>
      <c r="W158" s="6" t="str">
        <f>IF(AND(C158="Abierto",D158="Baja"),RANK(V158,$V$13:$V$809,0)+COUNTIF($V$13:V158,V158)-1+MAX(N:N,Q:Q,T:T),"")</f>
        <v/>
      </c>
      <c r="X158" s="8" t="str">
        <f>IF(OR(C158="Resuelto",C158=""),"",SUM(N158,Q158,T158,W158))</f>
        <v/>
      </c>
      <c r="Y158" s="8" t="str">
        <f>IF(OR(C158="Resuelto",C158=""),"",SUM(M158,P158,S158,V158))</f>
        <v/>
      </c>
      <c r="Z158" s="8" t="str">
        <f>IF(OR(C158="Resuelto",C158=""),"",SUM(L158,O158,R158,U158))</f>
        <v/>
      </c>
      <c r="AA158" s="8">
        <v>315</v>
      </c>
      <c r="AB158" s="8" t="str">
        <f t="shared" ca="1" si="24"/>
        <v/>
      </c>
      <c r="AC158" s="9" t="str">
        <f t="shared" ca="1" si="25"/>
        <v/>
      </c>
      <c r="AD158" s="12"/>
      <c r="AE158" s="12"/>
      <c r="AF158" s="12"/>
      <c r="AG158" s="12"/>
      <c r="AH158" s="11" t="str">
        <f>IF(AI158="","",MAX($AH$5:AH157)+1)</f>
        <v/>
      </c>
      <c r="AI158" s="12" t="str">
        <f>IF(G157="","",IF(COUNTIF($AI$11:AI157,G157)=0,G157,""))</f>
        <v/>
      </c>
      <c r="AJ158" s="12" t="str">
        <f t="shared" si="26"/>
        <v/>
      </c>
      <c r="AK158" s="65" t="s">
        <v>44</v>
      </c>
      <c r="AL158" s="15" t="s">
        <v>34</v>
      </c>
      <c r="AM158" s="12" t="s">
        <v>52</v>
      </c>
      <c r="AN158" s="15" t="s">
        <v>50</v>
      </c>
    </row>
    <row r="159" spans="1:40" ht="25.5" hidden="1" customHeight="1" x14ac:dyDescent="0.25">
      <c r="A159" s="60">
        <f t="shared" si="22"/>
        <v>147</v>
      </c>
      <c r="B159" s="15" t="s">
        <v>143</v>
      </c>
      <c r="C159" s="15" t="s">
        <v>142</v>
      </c>
      <c r="D159" s="17" t="s">
        <v>5</v>
      </c>
      <c r="E159" s="27">
        <v>44020</v>
      </c>
      <c r="F159" s="62" t="s">
        <v>105</v>
      </c>
      <c r="G159" s="17"/>
      <c r="H159" s="27">
        <v>44020</v>
      </c>
      <c r="I159" s="16">
        <f t="shared" si="23"/>
        <v>0</v>
      </c>
      <c r="J159" s="28" t="s">
        <v>57</v>
      </c>
      <c r="K159" s="27"/>
      <c r="L159" s="6" t="str">
        <f>IF(AND(C159="Abierto",D159="Urgente"),A159,"")</f>
        <v/>
      </c>
      <c r="M159" s="6" t="str">
        <f ca="1">IF(AND(C159="Abierto",D159="Urgente"),TODAY()-E159,"")</f>
        <v/>
      </c>
      <c r="N159" s="6" t="str">
        <f>IF(AND(C159="Abierto",D159="Urgente"),RANK(M159,$M$13:$M$809,0)+COUNTIF($M$13:M159,M159)-1,"")</f>
        <v/>
      </c>
      <c r="O159" s="6" t="str">
        <f>IF(AND(C159="Abierto",D159="Alta"),A159,"")</f>
        <v/>
      </c>
      <c r="P159" s="6" t="str">
        <f ca="1">IF(AND(C159="Abierto",D159="Alta"),TODAY()-E159,"")</f>
        <v/>
      </c>
      <c r="Q159" s="6" t="str">
        <f>IF(AND(C159="Abierto",D159="Alta"),RANK(P159,$P$13:$P$809,0)+COUNTIF($P$13:P159,P159)-1+MAX(N:N),"")</f>
        <v/>
      </c>
      <c r="R159" s="6" t="str">
        <f>IF(AND(C159="Abierto",D159="Media"),A159,"")</f>
        <v/>
      </c>
      <c r="S159" s="6" t="str">
        <f ca="1">IF(AND(C159="Abierto",D159="Media"),TODAY()-E159,"")</f>
        <v/>
      </c>
      <c r="T159" s="6" t="str">
        <f>IF(AND(C159="Abierto",D159="Media"),RANK(S159,$S$13:$S$809,0)+COUNTIF($S$13:S159,S159)-1+MAX(N:N,Q:Q),"")</f>
        <v/>
      </c>
      <c r="U159" s="6" t="str">
        <f>IF(AND(C159="Abierto",D159="Baja"),A159,"")</f>
        <v/>
      </c>
      <c r="V159" s="6" t="str">
        <f ca="1">IF(AND(C159="Abierto",D159="Baja"),TODAY()-E159,"")</f>
        <v/>
      </c>
      <c r="W159" s="6" t="str">
        <f>IF(AND(C159="Abierto",D159="Baja"),RANK(V159,$V$13:$V$809,0)+COUNTIF($V$13:V159,V159)-1+MAX(N:N,Q:Q,T:T),"")</f>
        <v/>
      </c>
      <c r="X159" s="8" t="str">
        <f>IF(OR(C159="Resuelto",C159=""),"",SUM(N159,Q159,T159,W159))</f>
        <v/>
      </c>
      <c r="Y159" s="8" t="str">
        <f>IF(OR(C159="Resuelto",C159=""),"",SUM(M159,P159,S159,V159))</f>
        <v/>
      </c>
      <c r="Z159" s="8" t="str">
        <f>IF(OR(C159="Resuelto",C159=""),"",SUM(L159,O159,R159,U159))</f>
        <v/>
      </c>
      <c r="AA159" s="8">
        <v>316</v>
      </c>
      <c r="AB159" s="8" t="str">
        <f t="shared" ca="1" si="24"/>
        <v/>
      </c>
      <c r="AC159" s="9" t="str">
        <f t="shared" ca="1" si="25"/>
        <v/>
      </c>
      <c r="AD159" s="12"/>
      <c r="AE159" s="12"/>
      <c r="AF159" s="12"/>
      <c r="AG159" s="12"/>
      <c r="AH159" s="11" t="str">
        <f>IF(AI159="","",MAX($AH$5:AH158)+1)</f>
        <v/>
      </c>
      <c r="AI159" s="12" t="str">
        <f>IF(G158="","",IF(COUNTIF($AI$11:AI158,G158)=0,G158,""))</f>
        <v/>
      </c>
      <c r="AJ159" s="12" t="str">
        <f t="shared" si="26"/>
        <v/>
      </c>
      <c r="AK159" s="65" t="s">
        <v>44</v>
      </c>
      <c r="AL159" s="15" t="s">
        <v>34</v>
      </c>
      <c r="AM159" s="12" t="s">
        <v>52</v>
      </c>
      <c r="AN159" s="12" t="s">
        <v>49</v>
      </c>
    </row>
    <row r="160" spans="1:40" ht="25.5" hidden="1" customHeight="1" x14ac:dyDescent="0.25">
      <c r="A160" s="60">
        <f t="shared" si="22"/>
        <v>148</v>
      </c>
      <c r="B160" s="15" t="s">
        <v>143</v>
      </c>
      <c r="C160" s="15" t="s">
        <v>142</v>
      </c>
      <c r="D160" s="17" t="s">
        <v>5</v>
      </c>
      <c r="E160" s="27">
        <v>44020</v>
      </c>
      <c r="F160" s="62" t="s">
        <v>105</v>
      </c>
      <c r="G160" s="17"/>
      <c r="H160" s="27">
        <v>44020</v>
      </c>
      <c r="I160" s="16">
        <f t="shared" si="23"/>
        <v>0</v>
      </c>
      <c r="J160" s="28" t="s">
        <v>57</v>
      </c>
      <c r="K160" s="27"/>
      <c r="L160" s="6" t="str">
        <f>IF(AND(C160="Abierto",D160="Urgente"),A160,"")</f>
        <v/>
      </c>
      <c r="M160" s="6" t="str">
        <f ca="1">IF(AND(C160="Abierto",D160="Urgente"),TODAY()-E160,"")</f>
        <v/>
      </c>
      <c r="N160" s="6" t="str">
        <f>IF(AND(C160="Abierto",D160="Urgente"),RANK(M160,$M$13:$M$809,0)+COUNTIF($M$13:M160,M160)-1,"")</f>
        <v/>
      </c>
      <c r="O160" s="6" t="str">
        <f>IF(AND(C160="Abierto",D160="Alta"),A160,"")</f>
        <v/>
      </c>
      <c r="P160" s="6" t="str">
        <f ca="1">IF(AND(C160="Abierto",D160="Alta"),TODAY()-E160,"")</f>
        <v/>
      </c>
      <c r="Q160" s="6" t="str">
        <f>IF(AND(C160="Abierto",D160="Alta"),RANK(P160,$P$13:$P$809,0)+COUNTIF($P$13:P160,P160)-1+MAX(N:N),"")</f>
        <v/>
      </c>
      <c r="R160" s="6" t="str">
        <f>IF(AND(C160="Abierto",D160="Media"),A160,"")</f>
        <v/>
      </c>
      <c r="S160" s="6" t="str">
        <f ca="1">IF(AND(C160="Abierto",D160="Media"),TODAY()-E160,"")</f>
        <v/>
      </c>
      <c r="T160" s="6" t="str">
        <f>IF(AND(C160="Abierto",D160="Media"),RANK(S160,$S$13:$S$809,0)+COUNTIF($S$13:S160,S160)-1+MAX(N:N,Q:Q),"")</f>
        <v/>
      </c>
      <c r="U160" s="6" t="str">
        <f>IF(AND(C160="Abierto",D160="Baja"),A160,"")</f>
        <v/>
      </c>
      <c r="V160" s="6" t="str">
        <f ca="1">IF(AND(C160="Abierto",D160="Baja"),TODAY()-E160,"")</f>
        <v/>
      </c>
      <c r="W160" s="6" t="str">
        <f>IF(AND(C160="Abierto",D160="Baja"),RANK(V160,$V$13:$V$809,0)+COUNTIF($V$13:V160,V160)-1+MAX(N:N,Q:Q,T:T),"")</f>
        <v/>
      </c>
      <c r="X160" s="8" t="str">
        <f>IF(OR(C160="Resuelto",C160=""),"",SUM(N160,Q160,T160,W160))</f>
        <v/>
      </c>
      <c r="Y160" s="8" t="str">
        <f>IF(OR(C160="Resuelto",C160=""),"",SUM(M160,P160,S160,V160))</f>
        <v/>
      </c>
      <c r="Z160" s="8" t="str">
        <f>IF(OR(C160="Resuelto",C160=""),"",SUM(L160,O160,R160,U160))</f>
        <v/>
      </c>
      <c r="AA160" s="8">
        <v>317</v>
      </c>
      <c r="AB160" s="8" t="str">
        <f t="shared" ca="1" si="24"/>
        <v/>
      </c>
      <c r="AC160" s="9" t="str">
        <f t="shared" ca="1" si="25"/>
        <v/>
      </c>
      <c r="AD160" s="12"/>
      <c r="AE160" s="12"/>
      <c r="AF160" s="12"/>
      <c r="AG160" s="12"/>
      <c r="AH160" s="11" t="str">
        <f>IF(AI160="","",MAX($AH$5:AH159)+1)</f>
        <v/>
      </c>
      <c r="AI160" s="12" t="str">
        <f>IF(G159="","",IF(COUNTIF($AI$11:AI159,G159)=0,G159,""))</f>
        <v/>
      </c>
      <c r="AJ160" s="12" t="str">
        <f t="shared" si="26"/>
        <v/>
      </c>
      <c r="AK160" s="65" t="s">
        <v>44</v>
      </c>
      <c r="AL160" s="15" t="s">
        <v>32</v>
      </c>
      <c r="AM160" s="15" t="s">
        <v>52</v>
      </c>
      <c r="AN160" s="12" t="s">
        <v>49</v>
      </c>
    </row>
    <row r="161" spans="1:40" ht="25.5" hidden="1" customHeight="1" x14ac:dyDescent="0.25">
      <c r="A161" s="60">
        <f t="shared" si="22"/>
        <v>149</v>
      </c>
      <c r="B161" s="15" t="s">
        <v>143</v>
      </c>
      <c r="C161" s="15" t="s">
        <v>142</v>
      </c>
      <c r="D161" s="17" t="s">
        <v>5</v>
      </c>
      <c r="E161" s="27">
        <v>44020</v>
      </c>
      <c r="F161" s="62" t="s">
        <v>105</v>
      </c>
      <c r="G161" s="17"/>
      <c r="H161" s="27">
        <v>44020</v>
      </c>
      <c r="I161" s="16">
        <f t="shared" si="23"/>
        <v>0</v>
      </c>
      <c r="J161" s="28" t="s">
        <v>57</v>
      </c>
      <c r="K161" s="27"/>
      <c r="L161" s="6" t="str">
        <f>IF(AND(C161="Abierto",D161="Urgente"),A161,"")</f>
        <v/>
      </c>
      <c r="M161" s="6" t="str">
        <f ca="1">IF(AND(C161="Abierto",D161="Urgente"),TODAY()-E161,"")</f>
        <v/>
      </c>
      <c r="N161" s="6" t="str">
        <f>IF(AND(C161="Abierto",D161="Urgente"),RANK(M161,$M$13:$M$809,0)+COUNTIF($M$13:M161,M161)-1,"")</f>
        <v/>
      </c>
      <c r="O161" s="6" t="str">
        <f>IF(AND(C161="Abierto",D161="Alta"),A161,"")</f>
        <v/>
      </c>
      <c r="P161" s="6" t="str">
        <f ca="1">IF(AND(C161="Abierto",D161="Alta"),TODAY()-E161,"")</f>
        <v/>
      </c>
      <c r="Q161" s="6" t="str">
        <f>IF(AND(C161="Abierto",D161="Alta"),RANK(P161,$P$13:$P$809,0)+COUNTIF($P$13:P161,P161)-1+MAX(N:N),"")</f>
        <v/>
      </c>
      <c r="R161" s="6" t="str">
        <f>IF(AND(C161="Abierto",D161="Media"),A161,"")</f>
        <v/>
      </c>
      <c r="S161" s="6" t="str">
        <f ca="1">IF(AND(C161="Abierto",D161="Media"),TODAY()-E161,"")</f>
        <v/>
      </c>
      <c r="T161" s="6" t="str">
        <f>IF(AND(C161="Abierto",D161="Media"),RANK(S161,$S$13:$S$809,0)+COUNTIF($S$13:S161,S161)-1+MAX(N:N,Q:Q),"")</f>
        <v/>
      </c>
      <c r="U161" s="6" t="str">
        <f>IF(AND(C161="Abierto",D161="Baja"),A161,"")</f>
        <v/>
      </c>
      <c r="V161" s="6" t="str">
        <f ca="1">IF(AND(C161="Abierto",D161="Baja"),TODAY()-E161,"")</f>
        <v/>
      </c>
      <c r="W161" s="6" t="str">
        <f>IF(AND(C161="Abierto",D161="Baja"),RANK(V161,$V$13:$V$809,0)+COUNTIF($V$13:V161,V161)-1+MAX(N:N,Q:Q,T:T),"")</f>
        <v/>
      </c>
      <c r="X161" s="8" t="str">
        <f>IF(OR(C161="Resuelto",C161=""),"",SUM(N161,Q161,T161,W161))</f>
        <v/>
      </c>
      <c r="Y161" s="8" t="str">
        <f>IF(OR(C161="Resuelto",C161=""),"",SUM(M161,P161,S161,V161))</f>
        <v/>
      </c>
      <c r="Z161" s="8" t="str">
        <f>IF(OR(C161="Resuelto",C161=""),"",SUM(L161,O161,R161,U161))</f>
        <v/>
      </c>
      <c r="AA161" s="8">
        <v>318</v>
      </c>
      <c r="AB161" s="8" t="str">
        <f t="shared" ca="1" si="24"/>
        <v/>
      </c>
      <c r="AC161" s="9" t="str">
        <f t="shared" ca="1" si="25"/>
        <v/>
      </c>
      <c r="AD161" s="12"/>
      <c r="AE161" s="12"/>
      <c r="AF161" s="12"/>
      <c r="AG161" s="12"/>
      <c r="AH161" s="11" t="str">
        <f>IF(AI161="","",MAX($AH$5:AH160)+1)</f>
        <v/>
      </c>
      <c r="AI161" s="12" t="str">
        <f>IF(G160="","",IF(COUNTIF($AI$11:AI160,G160)=0,G160,""))</f>
        <v/>
      </c>
      <c r="AJ161" s="12" t="str">
        <f t="shared" si="26"/>
        <v/>
      </c>
      <c r="AK161" s="65" t="s">
        <v>44</v>
      </c>
      <c r="AL161" s="15" t="s">
        <v>34</v>
      </c>
      <c r="AM161" s="12" t="s">
        <v>52</v>
      </c>
      <c r="AN161" s="15" t="s">
        <v>51</v>
      </c>
    </row>
    <row r="162" spans="1:40" ht="25.5" hidden="1" customHeight="1" x14ac:dyDescent="0.25">
      <c r="A162" s="60">
        <f t="shared" si="22"/>
        <v>150</v>
      </c>
      <c r="B162" s="15" t="s">
        <v>143</v>
      </c>
      <c r="C162" s="15" t="s">
        <v>142</v>
      </c>
      <c r="D162" s="17" t="s">
        <v>5</v>
      </c>
      <c r="E162" s="27">
        <v>44020</v>
      </c>
      <c r="F162" s="62" t="s">
        <v>105</v>
      </c>
      <c r="G162" s="17"/>
      <c r="H162" s="27">
        <v>44020</v>
      </c>
      <c r="I162" s="16">
        <f t="shared" si="23"/>
        <v>0</v>
      </c>
      <c r="J162" s="28" t="s">
        <v>57</v>
      </c>
      <c r="K162" s="27"/>
      <c r="L162" s="6" t="str">
        <f>IF(AND(C162="Abierto",D162="Urgente"),A162,"")</f>
        <v/>
      </c>
      <c r="M162" s="6" t="str">
        <f ca="1">IF(AND(C162="Abierto",D162="Urgente"),TODAY()-E162,"")</f>
        <v/>
      </c>
      <c r="N162" s="6" t="str">
        <f>IF(AND(C162="Abierto",D162="Urgente"),RANK(M162,$M$13:$M$809,0)+COUNTIF($M$13:M162,M162)-1,"")</f>
        <v/>
      </c>
      <c r="O162" s="6" t="str">
        <f>IF(AND(C162="Abierto",D162="Alta"),A162,"")</f>
        <v/>
      </c>
      <c r="P162" s="6" t="str">
        <f ca="1">IF(AND(C162="Abierto",D162="Alta"),TODAY()-E162,"")</f>
        <v/>
      </c>
      <c r="Q162" s="6" t="str">
        <f>IF(AND(C162="Abierto",D162="Alta"),RANK(P162,$P$13:$P$809,0)+COUNTIF($P$13:P162,P162)-1+MAX(N:N),"")</f>
        <v/>
      </c>
      <c r="R162" s="6" t="str">
        <f>IF(AND(C162="Abierto",D162="Media"),A162,"")</f>
        <v/>
      </c>
      <c r="S162" s="6" t="str">
        <f ca="1">IF(AND(C162="Abierto",D162="Media"),TODAY()-E162,"")</f>
        <v/>
      </c>
      <c r="T162" s="6" t="str">
        <f>IF(AND(C162="Abierto",D162="Media"),RANK(S162,$S$13:$S$809,0)+COUNTIF($S$13:S162,S162)-1+MAX(N:N,Q:Q),"")</f>
        <v/>
      </c>
      <c r="U162" s="6" t="str">
        <f>IF(AND(C162="Abierto",D162="Baja"),A162,"")</f>
        <v/>
      </c>
      <c r="V162" s="6" t="str">
        <f ca="1">IF(AND(C162="Abierto",D162="Baja"),TODAY()-E162,"")</f>
        <v/>
      </c>
      <c r="W162" s="6" t="str">
        <f>IF(AND(C162="Abierto",D162="Baja"),RANK(V162,$V$13:$V$809,0)+COUNTIF($V$13:V162,V162)-1+MAX(N:N,Q:Q,T:T),"")</f>
        <v/>
      </c>
      <c r="X162" s="8" t="str">
        <f>IF(OR(C162="Resuelto",C162=""),"",SUM(N162,Q162,T162,W162))</f>
        <v/>
      </c>
      <c r="Y162" s="8" t="str">
        <f>IF(OR(C162="Resuelto",C162=""),"",SUM(M162,P162,S162,V162))</f>
        <v/>
      </c>
      <c r="Z162" s="8" t="str">
        <f>IF(OR(C162="Resuelto",C162=""),"",SUM(L162,O162,R162,U162))</f>
        <v/>
      </c>
      <c r="AA162" s="8">
        <v>319</v>
      </c>
      <c r="AB162" s="8" t="str">
        <f t="shared" ca="1" si="24"/>
        <v/>
      </c>
      <c r="AC162" s="9" t="str">
        <f t="shared" ca="1" si="25"/>
        <v/>
      </c>
      <c r="AD162" s="12"/>
      <c r="AE162" s="12"/>
      <c r="AF162" s="12"/>
      <c r="AG162" s="12"/>
      <c r="AH162" s="11" t="str">
        <f>IF(AI162="","",MAX($AH$5:AH161)+1)</f>
        <v/>
      </c>
      <c r="AI162" s="12" t="str">
        <f>IF(G161="","",IF(COUNTIF($AI$11:AI161,G161)=0,G161,""))</f>
        <v/>
      </c>
      <c r="AJ162" s="12" t="str">
        <f t="shared" si="26"/>
        <v/>
      </c>
      <c r="AK162" s="65" t="s">
        <v>44</v>
      </c>
      <c r="AL162" s="15" t="s">
        <v>34</v>
      </c>
      <c r="AM162" s="12" t="s">
        <v>52</v>
      </c>
      <c r="AN162" s="12" t="s">
        <v>49</v>
      </c>
    </row>
    <row r="163" spans="1:40" ht="25.5" hidden="1" customHeight="1" x14ac:dyDescent="0.25">
      <c r="A163" s="60">
        <f t="shared" si="22"/>
        <v>151</v>
      </c>
      <c r="B163" s="15" t="s">
        <v>143</v>
      </c>
      <c r="C163" s="15" t="s">
        <v>142</v>
      </c>
      <c r="D163" s="17" t="s">
        <v>6</v>
      </c>
      <c r="E163" s="27">
        <v>44020</v>
      </c>
      <c r="F163" s="62"/>
      <c r="G163" s="17" t="s">
        <v>106</v>
      </c>
      <c r="H163" s="50">
        <v>44020</v>
      </c>
      <c r="I163" s="16">
        <f t="shared" si="23"/>
        <v>0</v>
      </c>
      <c r="J163" s="28" t="s">
        <v>57</v>
      </c>
      <c r="K163" s="27"/>
      <c r="L163" s="6" t="str">
        <f>IF(AND(C163="Abierto",D163="Urgente"),A163,"")</f>
        <v/>
      </c>
      <c r="M163" s="6" t="str">
        <f ca="1">IF(AND(C163="Abierto",D163="Urgente"),TODAY()-E163,"")</f>
        <v/>
      </c>
      <c r="N163" s="6" t="str">
        <f>IF(AND(C163="Abierto",D163="Urgente"),RANK(M163,$M$13:$M$809,0)+COUNTIF($M$13:M163,M163)-1,"")</f>
        <v/>
      </c>
      <c r="O163" s="6" t="str">
        <f>IF(AND(C163="Abierto",D163="Alta"),A163,"")</f>
        <v/>
      </c>
      <c r="P163" s="6" t="str">
        <f ca="1">IF(AND(C163="Abierto",D163="Alta"),TODAY()-E163,"")</f>
        <v/>
      </c>
      <c r="Q163" s="6" t="str">
        <f>IF(AND(C163="Abierto",D163="Alta"),RANK(P163,$P$13:$P$809,0)+COUNTIF($P$13:P163,P163)-1+MAX(N:N),"")</f>
        <v/>
      </c>
      <c r="R163" s="6" t="str">
        <f>IF(AND(C163="Abierto",D163="Media"),A163,"")</f>
        <v/>
      </c>
      <c r="S163" s="6" t="str">
        <f ca="1">IF(AND(C163="Abierto",D163="Media"),TODAY()-E163,"")</f>
        <v/>
      </c>
      <c r="T163" s="6" t="str">
        <f>IF(AND(C163="Abierto",D163="Media"),RANK(S163,$S$13:$S$809,0)+COUNTIF($S$13:S163,S163)-1+MAX(N:N,Q:Q),"")</f>
        <v/>
      </c>
      <c r="U163" s="6" t="str">
        <f>IF(AND(C163="Abierto",D163="Baja"),A163,"")</f>
        <v/>
      </c>
      <c r="V163" s="6" t="str">
        <f ca="1">IF(AND(C163="Abierto",D163="Baja"),TODAY()-E163,"")</f>
        <v/>
      </c>
      <c r="W163" s="6" t="str">
        <f>IF(AND(C163="Abierto",D163="Baja"),RANK(V163,$V$13:$V$809,0)+COUNTIF($V$13:V163,V163)-1+MAX(N:N,Q:Q,T:T),"")</f>
        <v/>
      </c>
      <c r="X163" s="8" t="str">
        <f>IF(OR(C163="Resuelto",C163=""),"",SUM(N163,Q163,T163,W163))</f>
        <v/>
      </c>
      <c r="Y163" s="8" t="str">
        <f>IF(OR(C163="Resuelto",C163=""),"",SUM(M163,P163,S163,V163))</f>
        <v/>
      </c>
      <c r="Z163" s="8" t="str">
        <f>IF(OR(C163="Resuelto",C163=""),"",SUM(L163,O163,R163,U163))</f>
        <v/>
      </c>
      <c r="AA163" s="8">
        <v>320</v>
      </c>
      <c r="AB163" s="8" t="str">
        <f t="shared" ca="1" si="24"/>
        <v/>
      </c>
      <c r="AC163" s="9" t="str">
        <f t="shared" ca="1" si="25"/>
        <v/>
      </c>
      <c r="AD163" s="12"/>
      <c r="AE163" s="12"/>
      <c r="AF163" s="12"/>
      <c r="AG163" s="12"/>
      <c r="AH163" s="11" t="str">
        <f>IF(AI163="","",MAX($AH$5:AH162)+1)</f>
        <v/>
      </c>
      <c r="AI163" s="12" t="str">
        <f>IF(G162="","",IF(COUNTIF($AI$11:AI162,G162)=0,G162,""))</f>
        <v/>
      </c>
      <c r="AJ163" s="12" t="str">
        <f t="shared" si="26"/>
        <v/>
      </c>
      <c r="AK163" s="65" t="s">
        <v>39</v>
      </c>
      <c r="AL163" s="15" t="s">
        <v>34</v>
      </c>
      <c r="AM163" s="12" t="s">
        <v>52</v>
      </c>
      <c r="AN163" s="15" t="s">
        <v>50</v>
      </c>
    </row>
    <row r="164" spans="1:40" ht="25.5" hidden="1" customHeight="1" x14ac:dyDescent="0.25">
      <c r="A164" s="60">
        <f t="shared" si="22"/>
        <v>152</v>
      </c>
      <c r="B164" s="15" t="s">
        <v>143</v>
      </c>
      <c r="C164" s="15" t="s">
        <v>142</v>
      </c>
      <c r="D164" s="17" t="s">
        <v>5</v>
      </c>
      <c r="E164" s="27">
        <v>44020</v>
      </c>
      <c r="F164" s="64" t="s">
        <v>105</v>
      </c>
      <c r="G164" s="17"/>
      <c r="H164" s="27">
        <v>44020</v>
      </c>
      <c r="I164" s="49">
        <f t="shared" si="23"/>
        <v>0</v>
      </c>
      <c r="J164" s="28" t="s">
        <v>57</v>
      </c>
      <c r="K164" s="50"/>
      <c r="L164" s="6" t="str">
        <f>IF(AND(C164="Abierto",D164="Urgente"),A164,"")</f>
        <v/>
      </c>
      <c r="M164" s="6" t="str">
        <f ca="1">IF(AND(C164="Abierto",D164="Urgente"),TODAY()-E164,"")</f>
        <v/>
      </c>
      <c r="N164" s="6" t="str">
        <f>IF(AND(C164="Abierto",D164="Urgente"),RANK(M164,$M$13:$M$809,0)+COUNTIF($M$13:M164,M164)-1,"")</f>
        <v/>
      </c>
      <c r="O164" s="6" t="str">
        <f>IF(AND(C164="Abierto",D164="Alta"),A164,"")</f>
        <v/>
      </c>
      <c r="P164" s="6" t="str">
        <f ca="1">IF(AND(C164="Abierto",D164="Alta"),TODAY()-E164,"")</f>
        <v/>
      </c>
      <c r="Q164" s="6" t="str">
        <f>IF(AND(C164="Abierto",D164="Alta"),RANK(P164,$P$13:$P$809,0)+COUNTIF($P$13:P164,P164)-1+MAX(N:N),"")</f>
        <v/>
      </c>
      <c r="R164" s="6" t="str">
        <f>IF(AND(C164="Abierto",D164="Media"),A164,"")</f>
        <v/>
      </c>
      <c r="S164" s="6" t="str">
        <f ca="1">IF(AND(C164="Abierto",D164="Media"),TODAY()-E164,"")</f>
        <v/>
      </c>
      <c r="T164" s="6" t="str">
        <f>IF(AND(C164="Abierto",D164="Media"),RANK(S164,$S$13:$S$809,0)+COUNTIF($S$13:S164,S164)-1+MAX(N:N,Q:Q),"")</f>
        <v/>
      </c>
      <c r="U164" s="6" t="str">
        <f>IF(AND(C164="Abierto",D164="Baja"),A164,"")</f>
        <v/>
      </c>
      <c r="V164" s="6" t="str">
        <f ca="1">IF(AND(C164="Abierto",D164="Baja"),TODAY()-E164,"")</f>
        <v/>
      </c>
      <c r="W164" s="6" t="str">
        <f>IF(AND(C164="Abierto",D164="Baja"),RANK(V164,$V$13:$V$809,0)+COUNTIF($V$13:V164,V164)-1+MAX(N:N,Q:Q,T:T),"")</f>
        <v/>
      </c>
      <c r="X164" s="8" t="str">
        <f>IF(OR(C164="Resuelto",C164=""),"",SUM(N164,Q164,T164,W164))</f>
        <v/>
      </c>
      <c r="Y164" s="8" t="str">
        <f>IF(OR(C164="Resuelto",C164=""),"",SUM(M164,P164,S164,V164))</f>
        <v/>
      </c>
      <c r="Z164" s="8" t="str">
        <f>IF(OR(C164="Resuelto",C164=""),"",SUM(L164,O164,R164,U164))</f>
        <v/>
      </c>
      <c r="AA164" s="8">
        <v>321</v>
      </c>
      <c r="AB164" s="8" t="str">
        <f t="shared" ca="1" si="24"/>
        <v/>
      </c>
      <c r="AC164" s="9" t="str">
        <f t="shared" ca="1" si="25"/>
        <v/>
      </c>
      <c r="AD164" s="12"/>
      <c r="AE164" s="12"/>
      <c r="AF164" s="12"/>
      <c r="AG164" s="12"/>
      <c r="AH164" s="11" t="e">
        <f>IF(AI164="","",MAX($AH$5:AH163)+1)</f>
        <v>#REF!</v>
      </c>
      <c r="AI164" s="12" t="str">
        <f>IF(G163="","",IF(COUNTIF($AI$11:AI163,G163)=0,G163,""))</f>
        <v>Admón. de Empresas</v>
      </c>
      <c r="AJ164" s="12" t="str">
        <f t="shared" si="26"/>
        <v/>
      </c>
      <c r="AK164" s="65" t="s">
        <v>44</v>
      </c>
      <c r="AL164" s="15" t="s">
        <v>35</v>
      </c>
      <c r="AM164" s="12" t="s">
        <v>52</v>
      </c>
      <c r="AN164" s="15" t="s">
        <v>51</v>
      </c>
    </row>
    <row r="165" spans="1:40" ht="25.5" hidden="1" customHeight="1" x14ac:dyDescent="0.25">
      <c r="A165" s="60">
        <f t="shared" si="22"/>
        <v>153</v>
      </c>
      <c r="B165" s="15" t="s">
        <v>143</v>
      </c>
      <c r="C165" s="15" t="s">
        <v>142</v>
      </c>
      <c r="D165" s="17" t="s">
        <v>5</v>
      </c>
      <c r="E165" s="27">
        <v>44020</v>
      </c>
      <c r="F165" s="62" t="s">
        <v>105</v>
      </c>
      <c r="G165" s="17"/>
      <c r="H165" s="27">
        <v>44020</v>
      </c>
      <c r="I165" s="16">
        <f t="shared" si="23"/>
        <v>0</v>
      </c>
      <c r="J165" s="28" t="s">
        <v>57</v>
      </c>
      <c r="K165" s="27"/>
      <c r="L165" s="6" t="str">
        <f>IF(AND(C165="Abierto",D165="Urgente"),A165,"")</f>
        <v/>
      </c>
      <c r="M165" s="6" t="str">
        <f ca="1">IF(AND(C165="Abierto",D165="Urgente"),TODAY()-E165,"")</f>
        <v/>
      </c>
      <c r="N165" s="6" t="str">
        <f>IF(AND(C165="Abierto",D165="Urgente"),RANK(M165,$M$13:$M$809,0)+COUNTIF($M$13:M165,M165)-1,"")</f>
        <v/>
      </c>
      <c r="O165" s="6" t="str">
        <f>IF(AND(C165="Abierto",D165="Alta"),A165,"")</f>
        <v/>
      </c>
      <c r="P165" s="6" t="str">
        <f ca="1">IF(AND(C165="Abierto",D165="Alta"),TODAY()-E165,"")</f>
        <v/>
      </c>
      <c r="Q165" s="6" t="str">
        <f>IF(AND(C165="Abierto",D165="Alta"),RANK(P165,$P$13:$P$809,0)+COUNTIF($P$13:P165,P165)-1+MAX(N:N),"")</f>
        <v/>
      </c>
      <c r="R165" s="6" t="str">
        <f>IF(AND(C165="Abierto",D165="Media"),A165,"")</f>
        <v/>
      </c>
      <c r="S165" s="6" t="str">
        <f ca="1">IF(AND(C165="Abierto",D165="Media"),TODAY()-E165,"")</f>
        <v/>
      </c>
      <c r="T165" s="6" t="str">
        <f>IF(AND(C165="Abierto",D165="Media"),RANK(S165,$S$13:$S$809,0)+COUNTIF($S$13:S165,S165)-1+MAX(N:N,Q:Q),"")</f>
        <v/>
      </c>
      <c r="U165" s="6" t="str">
        <f>IF(AND(C165="Abierto",D165="Baja"),A165,"")</f>
        <v/>
      </c>
      <c r="V165" s="6" t="str">
        <f ca="1">IF(AND(C165="Abierto",D165="Baja"),TODAY()-E165,"")</f>
        <v/>
      </c>
      <c r="W165" s="6" t="str">
        <f>IF(AND(C165="Abierto",D165="Baja"),RANK(V165,$V$13:$V$809,0)+COUNTIF($V$13:V165,V165)-1+MAX(N:N,Q:Q,T:T),"")</f>
        <v/>
      </c>
      <c r="X165" s="8" t="str">
        <f>IF(OR(C165="Resuelto",C165=""),"",SUM(N165,Q165,T165,W165))</f>
        <v/>
      </c>
      <c r="Y165" s="8" t="str">
        <f>IF(OR(C165="Resuelto",C165=""),"",SUM(M165,P165,S165,V165))</f>
        <v/>
      </c>
      <c r="Z165" s="8" t="str">
        <f>IF(OR(C165="Resuelto",C165=""),"",SUM(L165,O165,R165,U165))</f>
        <v/>
      </c>
      <c r="AA165" s="8">
        <v>322</v>
      </c>
      <c r="AB165" s="8" t="str">
        <f t="shared" ca="1" si="24"/>
        <v/>
      </c>
      <c r="AC165" s="9" t="str">
        <f t="shared" ca="1" si="25"/>
        <v/>
      </c>
      <c r="AD165" s="12"/>
      <c r="AE165" s="12"/>
      <c r="AF165" s="12"/>
      <c r="AG165" s="12"/>
      <c r="AH165" s="11" t="str">
        <f>IF(AI165="","",MAX($AH$5:AH164)+1)</f>
        <v/>
      </c>
      <c r="AI165" s="12" t="str">
        <f>IF(G164="","",IF(COUNTIF($AI$11:AI164,G164)=0,G164,""))</f>
        <v/>
      </c>
      <c r="AJ165" s="12" t="str">
        <f t="shared" si="26"/>
        <v/>
      </c>
      <c r="AK165" s="65" t="s">
        <v>44</v>
      </c>
      <c r="AL165" s="15" t="s">
        <v>35</v>
      </c>
      <c r="AM165" s="15" t="s">
        <v>52</v>
      </c>
      <c r="AN165" s="15" t="s">
        <v>51</v>
      </c>
    </row>
    <row r="166" spans="1:40" ht="25.5" hidden="1" customHeight="1" x14ac:dyDescent="0.25">
      <c r="A166" s="60">
        <f t="shared" si="22"/>
        <v>154</v>
      </c>
      <c r="B166" s="15" t="s">
        <v>143</v>
      </c>
      <c r="C166" s="15" t="s">
        <v>142</v>
      </c>
      <c r="D166" s="17" t="s">
        <v>5</v>
      </c>
      <c r="E166" s="27">
        <v>44020</v>
      </c>
      <c r="F166" s="62" t="s">
        <v>105</v>
      </c>
      <c r="G166" s="17"/>
      <c r="H166" s="27">
        <v>44020</v>
      </c>
      <c r="I166" s="16">
        <f t="shared" si="23"/>
        <v>0</v>
      </c>
      <c r="J166" s="28" t="s">
        <v>57</v>
      </c>
      <c r="K166" s="27"/>
      <c r="L166" s="6" t="str">
        <f>IF(AND(C166="Abierto",D166="Urgente"),A166,"")</f>
        <v/>
      </c>
      <c r="M166" s="6" t="str">
        <f ca="1">IF(AND(C166="Abierto",D166="Urgente"),TODAY()-E166,"")</f>
        <v/>
      </c>
      <c r="N166" s="6" t="str">
        <f>IF(AND(C166="Abierto",D166="Urgente"),RANK(M166,$M$13:$M$809,0)+COUNTIF($M$13:M166,M166)-1,"")</f>
        <v/>
      </c>
      <c r="O166" s="6" t="str">
        <f>IF(AND(C166="Abierto",D166="Alta"),A166,"")</f>
        <v/>
      </c>
      <c r="P166" s="6" t="str">
        <f ca="1">IF(AND(C166="Abierto",D166="Alta"),TODAY()-E166,"")</f>
        <v/>
      </c>
      <c r="Q166" s="6" t="str">
        <f>IF(AND(C166="Abierto",D166="Alta"),RANK(P166,$P$13:$P$809,0)+COUNTIF($P$13:P166,P166)-1+MAX(N:N),"")</f>
        <v/>
      </c>
      <c r="R166" s="6" t="str">
        <f>IF(AND(C166="Abierto",D166="Media"),A166,"")</f>
        <v/>
      </c>
      <c r="S166" s="6" t="str">
        <f ca="1">IF(AND(C166="Abierto",D166="Media"),TODAY()-E166,"")</f>
        <v/>
      </c>
      <c r="T166" s="6" t="str">
        <f>IF(AND(C166="Abierto",D166="Media"),RANK(S166,$S$13:$S$809,0)+COUNTIF($S$13:S166,S166)-1+MAX(N:N,Q:Q),"")</f>
        <v/>
      </c>
      <c r="U166" s="6" t="str">
        <f>IF(AND(C166="Abierto",D166="Baja"),A166,"")</f>
        <v/>
      </c>
      <c r="V166" s="6" t="str">
        <f ca="1">IF(AND(C166="Abierto",D166="Baja"),TODAY()-E166,"")</f>
        <v/>
      </c>
      <c r="W166" s="6" t="str">
        <f>IF(AND(C166="Abierto",D166="Baja"),RANK(V166,$V$13:$V$809,0)+COUNTIF($V$13:V166,V166)-1+MAX(N:N,Q:Q,T:T),"")</f>
        <v/>
      </c>
      <c r="X166" s="8" t="str">
        <f>IF(OR(C166="Resuelto",C166=""),"",SUM(N166,Q166,T166,W166))</f>
        <v/>
      </c>
      <c r="Y166" s="8" t="str">
        <f>IF(OR(C166="Resuelto",C166=""),"",SUM(M166,P166,S166,V166))</f>
        <v/>
      </c>
      <c r="Z166" s="8" t="str">
        <f>IF(OR(C166="Resuelto",C166=""),"",SUM(L166,O166,R166,U166))</f>
        <v/>
      </c>
      <c r="AA166" s="8">
        <v>323</v>
      </c>
      <c r="AB166" s="8" t="str">
        <f t="shared" ca="1" si="24"/>
        <v/>
      </c>
      <c r="AC166" s="9" t="str">
        <f t="shared" ca="1" si="25"/>
        <v/>
      </c>
      <c r="AD166" s="12"/>
      <c r="AE166" s="12"/>
      <c r="AF166" s="12"/>
      <c r="AG166" s="12"/>
      <c r="AH166" s="11" t="str">
        <f>IF(AI166="","",MAX($AH$5:AH165)+1)</f>
        <v/>
      </c>
      <c r="AI166" s="12" t="str">
        <f>IF(G165="","",IF(COUNTIF($AI$11:AI165,G165)=0,G165,""))</f>
        <v/>
      </c>
      <c r="AJ166" s="12" t="str">
        <f t="shared" si="26"/>
        <v/>
      </c>
      <c r="AK166" s="65" t="s">
        <v>44</v>
      </c>
      <c r="AL166" s="15" t="s">
        <v>35</v>
      </c>
      <c r="AM166" s="12" t="s">
        <v>52</v>
      </c>
      <c r="AN166" s="15" t="s">
        <v>51</v>
      </c>
    </row>
    <row r="167" spans="1:40" ht="25.5" hidden="1" customHeight="1" x14ac:dyDescent="0.25">
      <c r="A167" s="60">
        <f t="shared" si="22"/>
        <v>155</v>
      </c>
      <c r="B167" s="15" t="s">
        <v>143</v>
      </c>
      <c r="C167" s="15" t="s">
        <v>142</v>
      </c>
      <c r="D167" s="17" t="s">
        <v>5</v>
      </c>
      <c r="E167" s="27">
        <v>44020</v>
      </c>
      <c r="F167" s="62" t="s">
        <v>105</v>
      </c>
      <c r="G167" s="17"/>
      <c r="H167" s="27">
        <v>44020</v>
      </c>
      <c r="I167" s="16">
        <f t="shared" si="23"/>
        <v>0</v>
      </c>
      <c r="J167" s="28" t="s">
        <v>57</v>
      </c>
      <c r="K167" s="27"/>
      <c r="L167" s="6" t="str">
        <f>IF(AND(C167="Abierto",D167="Urgente"),A167,"")</f>
        <v/>
      </c>
      <c r="M167" s="6" t="str">
        <f ca="1">IF(AND(C167="Abierto",D167="Urgente"),TODAY()-E167,"")</f>
        <v/>
      </c>
      <c r="N167" s="6" t="str">
        <f>IF(AND(C167="Abierto",D167="Urgente"),RANK(M167,$M$13:$M$809,0)+COUNTIF($M$13:M167,M167)-1,"")</f>
        <v/>
      </c>
      <c r="O167" s="6" t="str">
        <f>IF(AND(C167="Abierto",D167="Alta"),A167,"")</f>
        <v/>
      </c>
      <c r="P167" s="6" t="str">
        <f ca="1">IF(AND(C167="Abierto",D167="Alta"),TODAY()-E167,"")</f>
        <v/>
      </c>
      <c r="Q167" s="6" t="str">
        <f>IF(AND(C167="Abierto",D167="Alta"),RANK(P167,$P$13:$P$809,0)+COUNTIF($P$13:P167,P167)-1+MAX(N:N),"")</f>
        <v/>
      </c>
      <c r="R167" s="6" t="str">
        <f>IF(AND(C167="Abierto",D167="Media"),A167,"")</f>
        <v/>
      </c>
      <c r="S167" s="6" t="str">
        <f ca="1">IF(AND(C167="Abierto",D167="Media"),TODAY()-E167,"")</f>
        <v/>
      </c>
      <c r="T167" s="6" t="str">
        <f>IF(AND(C167="Abierto",D167="Media"),RANK(S167,$S$13:$S$809,0)+COUNTIF($S$13:S167,S167)-1+MAX(N:N,Q:Q),"")</f>
        <v/>
      </c>
      <c r="U167" s="6" t="str">
        <f>IF(AND(C167="Abierto",D167="Baja"),A167,"")</f>
        <v/>
      </c>
      <c r="V167" s="6" t="str">
        <f ca="1">IF(AND(C167="Abierto",D167="Baja"),TODAY()-E167,"")</f>
        <v/>
      </c>
      <c r="W167" s="6" t="str">
        <f>IF(AND(C167="Abierto",D167="Baja"),RANK(V167,$V$13:$V$809,0)+COUNTIF($V$13:V167,V167)-1+MAX(N:N,Q:Q,T:T),"")</f>
        <v/>
      </c>
      <c r="X167" s="8" t="str">
        <f>IF(OR(C167="Resuelto",C167=""),"",SUM(N167,Q167,T167,W167))</f>
        <v/>
      </c>
      <c r="Y167" s="8" t="str">
        <f>IF(OR(C167="Resuelto",C167=""),"",SUM(M167,P167,S167,V167))</f>
        <v/>
      </c>
      <c r="Z167" s="8" t="str">
        <f>IF(OR(C167="Resuelto",C167=""),"",SUM(L167,O167,R167,U167))</f>
        <v/>
      </c>
      <c r="AA167" s="8">
        <v>324</v>
      </c>
      <c r="AB167" s="8" t="str">
        <f t="shared" ca="1" si="24"/>
        <v/>
      </c>
      <c r="AC167" s="9" t="str">
        <f t="shared" ca="1" si="25"/>
        <v/>
      </c>
      <c r="AD167" s="12"/>
      <c r="AE167" s="12"/>
      <c r="AF167" s="12"/>
      <c r="AG167" s="12"/>
      <c r="AH167" s="11" t="str">
        <f>IF(AI167="","",MAX($AH$5:AH166)+1)</f>
        <v/>
      </c>
      <c r="AI167" s="12" t="str">
        <f>IF(G166="","",IF(COUNTIF($AI$11:AI166,G166)=0,G166,""))</f>
        <v/>
      </c>
      <c r="AJ167" s="12" t="str">
        <f t="shared" si="26"/>
        <v/>
      </c>
      <c r="AK167" s="65" t="s">
        <v>44</v>
      </c>
      <c r="AL167" s="15" t="s">
        <v>35</v>
      </c>
      <c r="AM167" s="12" t="s">
        <v>52</v>
      </c>
      <c r="AN167" s="12" t="s">
        <v>49</v>
      </c>
    </row>
    <row r="168" spans="1:40" ht="25.5" hidden="1" customHeight="1" x14ac:dyDescent="0.25">
      <c r="A168" s="60">
        <f t="shared" si="22"/>
        <v>156</v>
      </c>
      <c r="B168" s="15" t="s">
        <v>143</v>
      </c>
      <c r="C168" s="15" t="s">
        <v>142</v>
      </c>
      <c r="D168" s="17" t="s">
        <v>5</v>
      </c>
      <c r="E168" s="27">
        <v>44020</v>
      </c>
      <c r="F168" s="62" t="s">
        <v>105</v>
      </c>
      <c r="G168" s="17"/>
      <c r="H168" s="27">
        <v>44020</v>
      </c>
      <c r="I168" s="16">
        <f t="shared" si="23"/>
        <v>0</v>
      </c>
      <c r="J168" s="28" t="s">
        <v>57</v>
      </c>
      <c r="K168" s="27"/>
      <c r="L168" s="6" t="str">
        <f>IF(AND(C168="Abierto",D168="Urgente"),A168,"")</f>
        <v/>
      </c>
      <c r="M168" s="6" t="str">
        <f ca="1">IF(AND(C168="Abierto",D168="Urgente"),TODAY()-E168,"")</f>
        <v/>
      </c>
      <c r="N168" s="6" t="str">
        <f>IF(AND(C168="Abierto",D168="Urgente"),RANK(M168,$M$13:$M$809,0)+COUNTIF($M$13:M168,M168)-1,"")</f>
        <v/>
      </c>
      <c r="O168" s="6" t="str">
        <f>IF(AND(C168="Abierto",D168="Alta"),A168,"")</f>
        <v/>
      </c>
      <c r="P168" s="6" t="str">
        <f ca="1">IF(AND(C168="Abierto",D168="Alta"),TODAY()-E168,"")</f>
        <v/>
      </c>
      <c r="Q168" s="6" t="str">
        <f>IF(AND(C168="Abierto",D168="Alta"),RANK(P168,$P$13:$P$809,0)+COUNTIF($P$13:P168,P168)-1+MAX(N:N),"")</f>
        <v/>
      </c>
      <c r="R168" s="6" t="str">
        <f>IF(AND(C168="Abierto",D168="Media"),A168,"")</f>
        <v/>
      </c>
      <c r="S168" s="6" t="str">
        <f ca="1">IF(AND(C168="Abierto",D168="Media"),TODAY()-E168,"")</f>
        <v/>
      </c>
      <c r="T168" s="6" t="str">
        <f>IF(AND(C168="Abierto",D168="Media"),RANK(S168,$S$13:$S$809,0)+COUNTIF($S$13:S168,S168)-1+MAX(N:N,Q:Q),"")</f>
        <v/>
      </c>
      <c r="U168" s="6" t="str">
        <f>IF(AND(C168="Abierto",D168="Baja"),A168,"")</f>
        <v/>
      </c>
      <c r="V168" s="6" t="str">
        <f ca="1">IF(AND(C168="Abierto",D168="Baja"),TODAY()-E168,"")</f>
        <v/>
      </c>
      <c r="W168" s="6" t="str">
        <f>IF(AND(C168="Abierto",D168="Baja"),RANK(V168,$V$13:$V$809,0)+COUNTIF($V$13:V168,V168)-1+MAX(N:N,Q:Q,T:T),"")</f>
        <v/>
      </c>
      <c r="X168" s="8" t="str">
        <f>IF(OR(C168="Resuelto",C168=""),"",SUM(N168,Q168,T168,W168))</f>
        <v/>
      </c>
      <c r="Y168" s="8" t="str">
        <f>IF(OR(C168="Resuelto",C168=""),"",SUM(M168,P168,S168,V168))</f>
        <v/>
      </c>
      <c r="Z168" s="8" t="str">
        <f>IF(OR(C168="Resuelto",C168=""),"",SUM(L168,O168,R168,U168))</f>
        <v/>
      </c>
      <c r="AA168" s="8">
        <v>325</v>
      </c>
      <c r="AB168" s="8" t="str">
        <f t="shared" ca="1" si="24"/>
        <v/>
      </c>
      <c r="AC168" s="9" t="str">
        <f t="shared" ca="1" si="25"/>
        <v/>
      </c>
      <c r="AD168" s="12"/>
      <c r="AE168" s="12"/>
      <c r="AF168" s="12"/>
      <c r="AG168" s="12"/>
      <c r="AH168" s="11" t="str">
        <f>IF(AI168="","",MAX($AH$5:AH167)+1)</f>
        <v/>
      </c>
      <c r="AI168" s="12" t="str">
        <f>IF(G167="","",IF(COUNTIF($AI$11:AI167,G167)=0,G167,""))</f>
        <v/>
      </c>
      <c r="AJ168" s="12" t="str">
        <f t="shared" si="26"/>
        <v/>
      </c>
      <c r="AK168" s="65" t="s">
        <v>44</v>
      </c>
      <c r="AL168" s="15" t="s">
        <v>35</v>
      </c>
      <c r="AM168" s="12" t="s">
        <v>52</v>
      </c>
      <c r="AN168" s="15" t="s">
        <v>49</v>
      </c>
    </row>
    <row r="169" spans="1:40" ht="25.5" hidden="1" customHeight="1" x14ac:dyDescent="0.25">
      <c r="A169" s="60">
        <f t="shared" si="22"/>
        <v>157</v>
      </c>
      <c r="B169" s="15" t="s">
        <v>143</v>
      </c>
      <c r="C169" s="15" t="s">
        <v>142</v>
      </c>
      <c r="D169" s="17" t="s">
        <v>5</v>
      </c>
      <c r="E169" s="27">
        <v>44020</v>
      </c>
      <c r="F169" s="62" t="s">
        <v>105</v>
      </c>
      <c r="G169" s="17"/>
      <c r="H169" s="27">
        <v>44020</v>
      </c>
      <c r="I169" s="16">
        <f t="shared" si="23"/>
        <v>0</v>
      </c>
      <c r="J169" s="28" t="s">
        <v>57</v>
      </c>
      <c r="K169" s="27"/>
      <c r="L169" s="6" t="str">
        <f>IF(AND(C169="Abierto",D169="Urgente"),A169,"")</f>
        <v/>
      </c>
      <c r="M169" s="6" t="str">
        <f ca="1">IF(AND(C169="Abierto",D169="Urgente"),TODAY()-E169,"")</f>
        <v/>
      </c>
      <c r="N169" s="6" t="str">
        <f>IF(AND(C169="Abierto",D169="Urgente"),RANK(M169,$M$13:$M$809,0)+COUNTIF($M$13:M169,M169)-1,"")</f>
        <v/>
      </c>
      <c r="O169" s="6" t="str">
        <f>IF(AND(C169="Abierto",D169="Alta"),A169,"")</f>
        <v/>
      </c>
      <c r="P169" s="6" t="str">
        <f ca="1">IF(AND(C169="Abierto",D169="Alta"),TODAY()-E169,"")</f>
        <v/>
      </c>
      <c r="Q169" s="6" t="str">
        <f>IF(AND(C169="Abierto",D169="Alta"),RANK(P169,$P$13:$P$809,0)+COUNTIF($P$13:P169,P169)-1+MAX(N:N),"")</f>
        <v/>
      </c>
      <c r="R169" s="6" t="str">
        <f>IF(AND(C169="Abierto",D169="Media"),A169,"")</f>
        <v/>
      </c>
      <c r="S169" s="6" t="str">
        <f ca="1">IF(AND(C169="Abierto",D169="Media"),TODAY()-E169,"")</f>
        <v/>
      </c>
      <c r="T169" s="6" t="str">
        <f>IF(AND(C169="Abierto",D169="Media"),RANK(S169,$S$13:$S$809,0)+COUNTIF($S$13:S169,S169)-1+MAX(N:N,Q:Q),"")</f>
        <v/>
      </c>
      <c r="U169" s="6" t="str">
        <f>IF(AND(C169="Abierto",D169="Baja"),A169,"")</f>
        <v/>
      </c>
      <c r="V169" s="6" t="str">
        <f ca="1">IF(AND(C169="Abierto",D169="Baja"),TODAY()-E169,"")</f>
        <v/>
      </c>
      <c r="W169" s="6" t="str">
        <f>IF(AND(C169="Abierto",D169="Baja"),RANK(V169,$V$13:$V$809,0)+COUNTIF($V$13:V169,V169)-1+MAX(N:N,Q:Q,T:T),"")</f>
        <v/>
      </c>
      <c r="X169" s="8" t="str">
        <f>IF(OR(C169="Resuelto",C169=""),"",SUM(N169,Q169,T169,W169))</f>
        <v/>
      </c>
      <c r="Y169" s="8" t="str">
        <f>IF(OR(C169="Resuelto",C169=""),"",SUM(M169,P169,S169,V169))</f>
        <v/>
      </c>
      <c r="Z169" s="8" t="str">
        <f>IF(OR(C169="Resuelto",C169=""),"",SUM(L169,O169,R169,U169))</f>
        <v/>
      </c>
      <c r="AA169" s="8">
        <v>326</v>
      </c>
      <c r="AB169" s="8" t="str">
        <f t="shared" ca="1" si="24"/>
        <v/>
      </c>
      <c r="AC169" s="9" t="str">
        <f t="shared" ca="1" si="25"/>
        <v/>
      </c>
      <c r="AD169" s="12"/>
      <c r="AE169" s="12"/>
      <c r="AF169" s="12"/>
      <c r="AG169" s="12"/>
      <c r="AH169" s="11" t="str">
        <f>IF(AI169="","",MAX($AH$5:AH168)+1)</f>
        <v/>
      </c>
      <c r="AI169" s="12" t="str">
        <f>IF(G168="","",IF(COUNTIF($AI$11:AI168,G168)=0,G168,""))</f>
        <v/>
      </c>
      <c r="AJ169" s="12" t="str">
        <f t="shared" si="26"/>
        <v/>
      </c>
      <c r="AK169" s="65" t="s">
        <v>44</v>
      </c>
      <c r="AL169" s="15" t="s">
        <v>35</v>
      </c>
      <c r="AM169" s="12" t="s">
        <v>52</v>
      </c>
      <c r="AN169" s="15" t="s">
        <v>51</v>
      </c>
    </row>
    <row r="170" spans="1:40" ht="25.5" hidden="1" customHeight="1" x14ac:dyDescent="0.25">
      <c r="A170" s="60">
        <f t="shared" si="22"/>
        <v>158</v>
      </c>
      <c r="B170" s="15" t="s">
        <v>143</v>
      </c>
      <c r="C170" s="15" t="s">
        <v>142</v>
      </c>
      <c r="D170" s="17" t="s">
        <v>5</v>
      </c>
      <c r="E170" s="27">
        <v>44020</v>
      </c>
      <c r="F170" s="62" t="s">
        <v>105</v>
      </c>
      <c r="G170" s="17"/>
      <c r="H170" s="27">
        <v>44020</v>
      </c>
      <c r="I170" s="16">
        <f t="shared" si="23"/>
        <v>0</v>
      </c>
      <c r="J170" s="28" t="s">
        <v>57</v>
      </c>
      <c r="K170" s="27"/>
      <c r="L170" s="6" t="str">
        <f>IF(AND(C170="Abierto",D170="Urgente"),A170,"")</f>
        <v/>
      </c>
      <c r="M170" s="6" t="str">
        <f ca="1">IF(AND(C170="Abierto",D170="Urgente"),TODAY()-E170,"")</f>
        <v/>
      </c>
      <c r="N170" s="6" t="str">
        <f>IF(AND(C170="Abierto",D170="Urgente"),RANK(M170,$M$13:$M$809,0)+COUNTIF($M$13:M170,M170)-1,"")</f>
        <v/>
      </c>
      <c r="O170" s="6" t="str">
        <f>IF(AND(C170="Abierto",D170="Alta"),A170,"")</f>
        <v/>
      </c>
      <c r="P170" s="6" t="str">
        <f ca="1">IF(AND(C170="Abierto",D170="Alta"),TODAY()-E170,"")</f>
        <v/>
      </c>
      <c r="Q170" s="6" t="str">
        <f>IF(AND(C170="Abierto",D170="Alta"),RANK(P170,$P$13:$P$809,0)+COUNTIF($P$13:P170,P170)-1+MAX(N:N),"")</f>
        <v/>
      </c>
      <c r="R170" s="6" t="str">
        <f>IF(AND(C170="Abierto",D170="Media"),A170,"")</f>
        <v/>
      </c>
      <c r="S170" s="6" t="str">
        <f ca="1">IF(AND(C170="Abierto",D170="Media"),TODAY()-E170,"")</f>
        <v/>
      </c>
      <c r="T170" s="6" t="str">
        <f>IF(AND(C170="Abierto",D170="Media"),RANK(S170,$S$13:$S$809,0)+COUNTIF($S$13:S170,S170)-1+MAX(N:N,Q:Q),"")</f>
        <v/>
      </c>
      <c r="U170" s="6" t="str">
        <f>IF(AND(C170="Abierto",D170="Baja"),A170,"")</f>
        <v/>
      </c>
      <c r="V170" s="6" t="str">
        <f ca="1">IF(AND(C170="Abierto",D170="Baja"),TODAY()-E170,"")</f>
        <v/>
      </c>
      <c r="W170" s="6" t="str">
        <f>IF(AND(C170="Abierto",D170="Baja"),RANK(V170,$V$13:$V$809,0)+COUNTIF($V$13:V170,V170)-1+MAX(N:N,Q:Q,T:T),"")</f>
        <v/>
      </c>
      <c r="X170" s="8" t="str">
        <f>IF(OR(C170="Resuelto",C170=""),"",SUM(N170,Q170,T170,W170))</f>
        <v/>
      </c>
      <c r="Y170" s="8" t="str">
        <f>IF(OR(C170="Resuelto",C170=""),"",SUM(M170,P170,S170,V170))</f>
        <v/>
      </c>
      <c r="Z170" s="8" t="str">
        <f>IF(OR(C170="Resuelto",C170=""),"",SUM(L170,O170,R170,U170))</f>
        <v/>
      </c>
      <c r="AA170" s="8">
        <v>327</v>
      </c>
      <c r="AB170" s="8" t="str">
        <f t="shared" ca="1" si="24"/>
        <v/>
      </c>
      <c r="AC170" s="9" t="str">
        <f t="shared" ca="1" si="25"/>
        <v/>
      </c>
      <c r="AD170" s="12"/>
      <c r="AE170" s="12"/>
      <c r="AF170" s="12"/>
      <c r="AG170" s="12"/>
      <c r="AH170" s="11" t="str">
        <f>IF(AI170="","",MAX($AH$5:AH169)+1)</f>
        <v/>
      </c>
      <c r="AI170" s="12" t="str">
        <f>IF(G169="","",IF(COUNTIF($AI$11:AI169,G169)=0,G169,""))</f>
        <v/>
      </c>
      <c r="AJ170" s="12" t="str">
        <f t="shared" si="26"/>
        <v/>
      </c>
      <c r="AK170" s="65" t="s">
        <v>44</v>
      </c>
      <c r="AL170" s="15" t="s">
        <v>35</v>
      </c>
      <c r="AM170" s="12" t="s">
        <v>52</v>
      </c>
      <c r="AN170" s="15" t="s">
        <v>49</v>
      </c>
    </row>
    <row r="171" spans="1:40" ht="25.5" hidden="1" customHeight="1" x14ac:dyDescent="0.25">
      <c r="A171" s="60">
        <f t="shared" si="22"/>
        <v>159</v>
      </c>
      <c r="B171" s="15" t="s">
        <v>143</v>
      </c>
      <c r="C171" s="15" t="s">
        <v>142</v>
      </c>
      <c r="D171" s="17" t="s">
        <v>5</v>
      </c>
      <c r="E171" s="27">
        <v>44020</v>
      </c>
      <c r="F171" s="62" t="s">
        <v>105</v>
      </c>
      <c r="G171" s="17"/>
      <c r="H171" s="27">
        <v>44020</v>
      </c>
      <c r="I171" s="16">
        <f t="shared" si="23"/>
        <v>0</v>
      </c>
      <c r="J171" s="28" t="s">
        <v>57</v>
      </c>
      <c r="K171" s="27"/>
      <c r="L171" s="6" t="str">
        <f>IF(AND(C171="Abierto",D171="Urgente"),A171,"")</f>
        <v/>
      </c>
      <c r="M171" s="6" t="str">
        <f ca="1">IF(AND(C171="Abierto",D171="Urgente"),TODAY()-E171,"")</f>
        <v/>
      </c>
      <c r="N171" s="6" t="str">
        <f>IF(AND(C171="Abierto",D171="Urgente"),RANK(M171,$M$13:$M$809,0)+COUNTIF($M$13:M171,M171)-1,"")</f>
        <v/>
      </c>
      <c r="O171" s="6" t="str">
        <f>IF(AND(C171="Abierto",D171="Alta"),A171,"")</f>
        <v/>
      </c>
      <c r="P171" s="6" t="str">
        <f ca="1">IF(AND(C171="Abierto",D171="Alta"),TODAY()-E171,"")</f>
        <v/>
      </c>
      <c r="Q171" s="6" t="str">
        <f>IF(AND(C171="Abierto",D171="Alta"),RANK(P171,$P$13:$P$809,0)+COUNTIF($P$13:P171,P171)-1+MAX(N:N),"")</f>
        <v/>
      </c>
      <c r="R171" s="6" t="str">
        <f>IF(AND(C171="Abierto",D171="Media"),A171,"")</f>
        <v/>
      </c>
      <c r="S171" s="6" t="str">
        <f ca="1">IF(AND(C171="Abierto",D171="Media"),TODAY()-E171,"")</f>
        <v/>
      </c>
      <c r="T171" s="6" t="str">
        <f>IF(AND(C171="Abierto",D171="Media"),RANK(S171,$S$13:$S$809,0)+COUNTIF($S$13:S171,S171)-1+MAX(N:N,Q:Q),"")</f>
        <v/>
      </c>
      <c r="U171" s="6" t="str">
        <f>IF(AND(C171="Abierto",D171="Baja"),A171,"")</f>
        <v/>
      </c>
      <c r="V171" s="6" t="str">
        <f ca="1">IF(AND(C171="Abierto",D171="Baja"),TODAY()-E171,"")</f>
        <v/>
      </c>
      <c r="W171" s="6" t="str">
        <f>IF(AND(C171="Abierto",D171="Baja"),RANK(V171,$V$13:$V$809,0)+COUNTIF($V$13:V171,V171)-1+MAX(N:N,Q:Q,T:T),"")</f>
        <v/>
      </c>
      <c r="X171" s="8" t="str">
        <f>IF(OR(C171="Resuelto",C171=""),"",SUM(N171,Q171,T171,W171))</f>
        <v/>
      </c>
      <c r="Y171" s="8" t="str">
        <f>IF(OR(C171="Resuelto",C171=""),"",SUM(M171,P171,S171,V171))</f>
        <v/>
      </c>
      <c r="Z171" s="8" t="str">
        <f>IF(OR(C171="Resuelto",C171=""),"",SUM(L171,O171,R171,U171))</f>
        <v/>
      </c>
      <c r="AA171" s="8">
        <v>328</v>
      </c>
      <c r="AB171" s="8" t="str">
        <f t="shared" ca="1" si="24"/>
        <v/>
      </c>
      <c r="AC171" s="9" t="str">
        <f t="shared" ca="1" si="25"/>
        <v/>
      </c>
      <c r="AD171" s="12"/>
      <c r="AE171" s="12"/>
      <c r="AF171" s="12"/>
      <c r="AG171" s="12"/>
      <c r="AH171" s="11" t="str">
        <f>IF(AI171="","",MAX($AH$5:AH170)+1)</f>
        <v/>
      </c>
      <c r="AI171" s="12" t="str">
        <f>IF(G170="","",IF(COUNTIF($AI$11:AI170,G170)=0,G170,""))</f>
        <v/>
      </c>
      <c r="AJ171" s="12" t="str">
        <f t="shared" si="26"/>
        <v/>
      </c>
      <c r="AK171" s="65" t="s">
        <v>44</v>
      </c>
      <c r="AL171" s="15" t="s">
        <v>35</v>
      </c>
      <c r="AM171" s="15" t="s">
        <v>52</v>
      </c>
      <c r="AN171" s="12" t="s">
        <v>49</v>
      </c>
    </row>
    <row r="172" spans="1:40" ht="25.5" hidden="1" customHeight="1" x14ac:dyDescent="0.25">
      <c r="A172" s="60">
        <f t="shared" si="22"/>
        <v>160</v>
      </c>
      <c r="B172" s="15" t="s">
        <v>143</v>
      </c>
      <c r="C172" s="15" t="s">
        <v>142</v>
      </c>
      <c r="D172" s="17" t="s">
        <v>5</v>
      </c>
      <c r="E172" s="27">
        <v>44020</v>
      </c>
      <c r="F172" s="62" t="s">
        <v>105</v>
      </c>
      <c r="G172" s="17"/>
      <c r="H172" s="27">
        <v>44020</v>
      </c>
      <c r="I172" s="16">
        <f t="shared" si="23"/>
        <v>0</v>
      </c>
      <c r="J172" s="28" t="s">
        <v>57</v>
      </c>
      <c r="K172" s="27"/>
      <c r="L172" s="6" t="str">
        <f>IF(AND(C172="Abierto",D172="Urgente"),A172,"")</f>
        <v/>
      </c>
      <c r="M172" s="6" t="str">
        <f ca="1">IF(AND(C172="Abierto",D172="Urgente"),TODAY()-E172,"")</f>
        <v/>
      </c>
      <c r="N172" s="6" t="str">
        <f>IF(AND(C172="Abierto",D172="Urgente"),RANK(M172,$M$13:$M$809,0)+COUNTIF($M$13:M172,M172)-1,"")</f>
        <v/>
      </c>
      <c r="O172" s="6" t="str">
        <f>IF(AND(C172="Abierto",D172="Alta"),A172,"")</f>
        <v/>
      </c>
      <c r="P172" s="6" t="str">
        <f ca="1">IF(AND(C172="Abierto",D172="Alta"),TODAY()-E172,"")</f>
        <v/>
      </c>
      <c r="Q172" s="6" t="str">
        <f>IF(AND(C172="Abierto",D172="Alta"),RANK(P172,$P$13:$P$809,0)+COUNTIF($P$13:P172,P172)-1+MAX(N:N),"")</f>
        <v/>
      </c>
      <c r="R172" s="6" t="str">
        <f>IF(AND(C172="Abierto",D172="Media"),A172,"")</f>
        <v/>
      </c>
      <c r="S172" s="6" t="str">
        <f ca="1">IF(AND(C172="Abierto",D172="Media"),TODAY()-E172,"")</f>
        <v/>
      </c>
      <c r="T172" s="6" t="str">
        <f>IF(AND(C172="Abierto",D172="Media"),RANK(S172,$S$13:$S$809,0)+COUNTIF($S$13:S172,S172)-1+MAX(N:N,Q:Q),"")</f>
        <v/>
      </c>
      <c r="U172" s="6" t="str">
        <f>IF(AND(C172="Abierto",D172="Baja"),A172,"")</f>
        <v/>
      </c>
      <c r="V172" s="6" t="str">
        <f ca="1">IF(AND(C172="Abierto",D172="Baja"),TODAY()-E172,"")</f>
        <v/>
      </c>
      <c r="W172" s="6" t="str">
        <f>IF(AND(C172="Abierto",D172="Baja"),RANK(V172,$V$13:$V$809,0)+COUNTIF($V$13:V172,V172)-1+MAX(N:N,Q:Q,T:T),"")</f>
        <v/>
      </c>
      <c r="X172" s="8" t="str">
        <f>IF(OR(C172="Resuelto",C172=""),"",SUM(N172,Q172,T172,W172))</f>
        <v/>
      </c>
      <c r="Y172" s="8" t="str">
        <f>IF(OR(C172="Resuelto",C172=""),"",SUM(M172,P172,S172,V172))</f>
        <v/>
      </c>
      <c r="Z172" s="8" t="str">
        <f>IF(OR(C172="Resuelto",C172=""),"",SUM(L172,O172,R172,U172))</f>
        <v/>
      </c>
      <c r="AA172" s="8">
        <v>329</v>
      </c>
      <c r="AB172" s="8" t="str">
        <f t="shared" ca="1" si="24"/>
        <v/>
      </c>
      <c r="AC172" s="9" t="str">
        <f t="shared" ca="1" si="25"/>
        <v/>
      </c>
      <c r="AD172" s="12"/>
      <c r="AE172" s="12"/>
      <c r="AF172" s="12"/>
      <c r="AG172" s="12"/>
      <c r="AH172" s="11" t="str">
        <f>IF(AI172="","",MAX($AH$5:AH171)+1)</f>
        <v/>
      </c>
      <c r="AI172" s="12" t="str">
        <f>IF(G171="","",IF(COUNTIF($AI$11:AI171,G171)=0,G171,""))</f>
        <v/>
      </c>
      <c r="AJ172" s="12" t="str">
        <f t="shared" si="26"/>
        <v/>
      </c>
      <c r="AK172" s="65" t="s">
        <v>44</v>
      </c>
      <c r="AL172" s="15" t="s">
        <v>32</v>
      </c>
      <c r="AM172" s="12" t="s">
        <v>52</v>
      </c>
      <c r="AN172" s="12" t="s">
        <v>49</v>
      </c>
    </row>
    <row r="173" spans="1:40" ht="25.5" hidden="1" customHeight="1" x14ac:dyDescent="0.25">
      <c r="A173" s="60">
        <f t="shared" si="22"/>
        <v>161</v>
      </c>
      <c r="B173" s="15" t="s">
        <v>143</v>
      </c>
      <c r="C173" s="15" t="s">
        <v>142</v>
      </c>
      <c r="D173" s="17" t="s">
        <v>5</v>
      </c>
      <c r="E173" s="27">
        <v>44020</v>
      </c>
      <c r="F173" s="62" t="s">
        <v>105</v>
      </c>
      <c r="G173" s="17"/>
      <c r="H173" s="27">
        <v>44020</v>
      </c>
      <c r="I173" s="16">
        <f t="shared" si="23"/>
        <v>0</v>
      </c>
      <c r="J173" s="28" t="s">
        <v>57</v>
      </c>
      <c r="K173" s="27"/>
      <c r="L173" s="6" t="str">
        <f>IF(AND(C173="Abierto",D173="Urgente"),A173,"")</f>
        <v/>
      </c>
      <c r="M173" s="6" t="str">
        <f ca="1">IF(AND(C173="Abierto",D173="Urgente"),TODAY()-E173,"")</f>
        <v/>
      </c>
      <c r="N173" s="6" t="str">
        <f>IF(AND(C173="Abierto",D173="Urgente"),RANK(M173,$M$13:$M$809,0)+COUNTIF($M$13:M173,M173)-1,"")</f>
        <v/>
      </c>
      <c r="O173" s="6" t="str">
        <f>IF(AND(C173="Abierto",D173="Alta"),A173,"")</f>
        <v/>
      </c>
      <c r="P173" s="6" t="str">
        <f ca="1">IF(AND(C173="Abierto",D173="Alta"),TODAY()-E173,"")</f>
        <v/>
      </c>
      <c r="Q173" s="6" t="str">
        <f>IF(AND(C173="Abierto",D173="Alta"),RANK(P173,$P$13:$P$809,0)+COUNTIF($P$13:P173,P173)-1+MAX(N:N),"")</f>
        <v/>
      </c>
      <c r="R173" s="6" t="str">
        <f>IF(AND(C173="Abierto",D173="Media"),A173,"")</f>
        <v/>
      </c>
      <c r="S173" s="6" t="str">
        <f ca="1">IF(AND(C173="Abierto",D173="Media"),TODAY()-E173,"")</f>
        <v/>
      </c>
      <c r="T173" s="6" t="str">
        <f>IF(AND(C173="Abierto",D173="Media"),RANK(S173,$S$13:$S$809,0)+COUNTIF($S$13:S173,S173)-1+MAX(N:N,Q:Q),"")</f>
        <v/>
      </c>
      <c r="U173" s="6" t="str">
        <f>IF(AND(C173="Abierto",D173="Baja"),A173,"")</f>
        <v/>
      </c>
      <c r="V173" s="6" t="str">
        <f ca="1">IF(AND(C173="Abierto",D173="Baja"),TODAY()-E173,"")</f>
        <v/>
      </c>
      <c r="W173" s="6" t="str">
        <f>IF(AND(C173="Abierto",D173="Baja"),RANK(V173,$V$13:$V$809,0)+COUNTIF($V$13:V173,V173)-1+MAX(N:N,Q:Q,T:T),"")</f>
        <v/>
      </c>
      <c r="X173" s="8" t="str">
        <f>IF(OR(C173="Resuelto",C173=""),"",SUM(N173,Q173,T173,W173))</f>
        <v/>
      </c>
      <c r="Y173" s="8" t="str">
        <f>IF(OR(C173="Resuelto",C173=""),"",SUM(M173,P173,S173,V173))</f>
        <v/>
      </c>
      <c r="Z173" s="8" t="str">
        <f>IF(OR(C173="Resuelto",C173=""),"",SUM(L173,O173,R173,U173))</f>
        <v/>
      </c>
      <c r="AA173" s="8">
        <v>330</v>
      </c>
      <c r="AB173" s="8" t="str">
        <f t="shared" ca="1" si="24"/>
        <v/>
      </c>
      <c r="AC173" s="9" t="str">
        <f t="shared" ca="1" si="25"/>
        <v/>
      </c>
      <c r="AD173" s="12"/>
      <c r="AE173" s="12"/>
      <c r="AF173" s="12"/>
      <c r="AG173" s="12"/>
      <c r="AH173" s="11" t="str">
        <f>IF(AI173="","",MAX($AH$5:AH172)+1)</f>
        <v/>
      </c>
      <c r="AI173" s="12" t="str">
        <f>IF(G172="","",IF(COUNTIF($AI$11:AI172,G172)=0,G172,""))</f>
        <v/>
      </c>
      <c r="AJ173" s="12" t="str">
        <f t="shared" si="26"/>
        <v/>
      </c>
      <c r="AK173" s="65" t="s">
        <v>44</v>
      </c>
      <c r="AL173" s="15" t="s">
        <v>32</v>
      </c>
      <c r="AM173" s="12" t="s">
        <v>52</v>
      </c>
      <c r="AN173" s="15" t="s">
        <v>49</v>
      </c>
    </row>
    <row r="174" spans="1:40" ht="25.5" hidden="1" customHeight="1" x14ac:dyDescent="0.25">
      <c r="A174" s="60">
        <f t="shared" si="22"/>
        <v>162</v>
      </c>
      <c r="B174" s="15" t="s">
        <v>143</v>
      </c>
      <c r="C174" s="15" t="s">
        <v>142</v>
      </c>
      <c r="D174" s="17" t="s">
        <v>5</v>
      </c>
      <c r="E174" s="27">
        <v>44020</v>
      </c>
      <c r="F174" s="62" t="s">
        <v>105</v>
      </c>
      <c r="G174" s="17"/>
      <c r="H174" s="27">
        <v>44020</v>
      </c>
      <c r="I174" s="16">
        <f t="shared" si="23"/>
        <v>0</v>
      </c>
      <c r="J174" s="28" t="s">
        <v>57</v>
      </c>
      <c r="K174" s="27"/>
      <c r="L174" s="6" t="str">
        <f>IF(AND(C174="Abierto",D174="Urgente"),A174,"")</f>
        <v/>
      </c>
      <c r="M174" s="6" t="str">
        <f ca="1">IF(AND(C174="Abierto",D174="Urgente"),TODAY()-E174,"")</f>
        <v/>
      </c>
      <c r="N174" s="6" t="str">
        <f>IF(AND(C174="Abierto",D174="Urgente"),RANK(M174,$M$13:$M$809,0)+COUNTIF($M$13:M174,M174)-1,"")</f>
        <v/>
      </c>
      <c r="O174" s="6" t="str">
        <f>IF(AND(C174="Abierto",D174="Alta"),A174,"")</f>
        <v/>
      </c>
      <c r="P174" s="6" t="str">
        <f ca="1">IF(AND(C174="Abierto",D174="Alta"),TODAY()-E174,"")</f>
        <v/>
      </c>
      <c r="Q174" s="6" t="str">
        <f>IF(AND(C174="Abierto",D174="Alta"),RANK(P174,$P$13:$P$809,0)+COUNTIF($P$13:P174,P174)-1+MAX(N:N),"")</f>
        <v/>
      </c>
      <c r="R174" s="6" t="str">
        <f>IF(AND(C174="Abierto",D174="Media"),A174,"")</f>
        <v/>
      </c>
      <c r="S174" s="6" t="str">
        <f ca="1">IF(AND(C174="Abierto",D174="Media"),TODAY()-E174,"")</f>
        <v/>
      </c>
      <c r="T174" s="6" t="str">
        <f>IF(AND(C174="Abierto",D174="Media"),RANK(S174,$S$13:$S$809,0)+COUNTIF($S$13:S174,S174)-1+MAX(N:N,Q:Q),"")</f>
        <v/>
      </c>
      <c r="U174" s="6" t="str">
        <f>IF(AND(C174="Abierto",D174="Baja"),A174,"")</f>
        <v/>
      </c>
      <c r="V174" s="6" t="str">
        <f ca="1">IF(AND(C174="Abierto",D174="Baja"),TODAY()-E174,"")</f>
        <v/>
      </c>
      <c r="W174" s="6" t="str">
        <f>IF(AND(C174="Abierto",D174="Baja"),RANK(V174,$V$13:$V$809,0)+COUNTIF($V$13:V174,V174)-1+MAX(N:N,Q:Q,T:T),"")</f>
        <v/>
      </c>
      <c r="X174" s="8" t="str">
        <f>IF(OR(C174="Resuelto",C174=""),"",SUM(N174,Q174,T174,W174))</f>
        <v/>
      </c>
      <c r="Y174" s="8" t="str">
        <f>IF(OR(C174="Resuelto",C174=""),"",SUM(M174,P174,S174,V174))</f>
        <v/>
      </c>
      <c r="Z174" s="8" t="str">
        <f>IF(OR(C174="Resuelto",C174=""),"",SUM(L174,O174,R174,U174))</f>
        <v/>
      </c>
      <c r="AA174" s="8">
        <v>331</v>
      </c>
      <c r="AB174" s="8" t="str">
        <f t="shared" ca="1" si="24"/>
        <v/>
      </c>
      <c r="AC174" s="9" t="str">
        <f t="shared" ca="1" si="25"/>
        <v/>
      </c>
      <c r="AD174" s="12"/>
      <c r="AE174" s="12"/>
      <c r="AF174" s="12"/>
      <c r="AG174" s="12"/>
      <c r="AH174" s="11" t="str">
        <f>IF(AI174="","",MAX($AH$5:AH173)+1)</f>
        <v/>
      </c>
      <c r="AI174" s="12" t="str">
        <f>IF(G173="","",IF(COUNTIF($AI$11:AI173,G173)=0,G173,""))</f>
        <v/>
      </c>
      <c r="AJ174" s="12" t="str">
        <f t="shared" si="26"/>
        <v/>
      </c>
      <c r="AK174" s="65" t="s">
        <v>44</v>
      </c>
      <c r="AL174" s="15" t="s">
        <v>32</v>
      </c>
      <c r="AM174" s="12" t="s">
        <v>52</v>
      </c>
      <c r="AN174" s="12" t="s">
        <v>49</v>
      </c>
    </row>
    <row r="175" spans="1:40" ht="25.5" hidden="1" customHeight="1" x14ac:dyDescent="0.25">
      <c r="A175" s="60">
        <f t="shared" si="22"/>
        <v>163</v>
      </c>
      <c r="B175" s="15" t="s">
        <v>143</v>
      </c>
      <c r="C175" s="15" t="s">
        <v>142</v>
      </c>
      <c r="D175" s="17" t="s">
        <v>5</v>
      </c>
      <c r="E175" s="27">
        <v>44020</v>
      </c>
      <c r="F175" s="62" t="s">
        <v>105</v>
      </c>
      <c r="G175" s="17"/>
      <c r="H175" s="27">
        <v>44020</v>
      </c>
      <c r="I175" s="16">
        <f t="shared" si="23"/>
        <v>0</v>
      </c>
      <c r="J175" s="28" t="s">
        <v>57</v>
      </c>
      <c r="K175" s="27"/>
      <c r="L175" s="6" t="str">
        <f>IF(AND(C175="Abierto",D175="Urgente"),A175,"")</f>
        <v/>
      </c>
      <c r="M175" s="6" t="str">
        <f ca="1">IF(AND(C175="Abierto",D175="Urgente"),TODAY()-E175,"")</f>
        <v/>
      </c>
      <c r="N175" s="6" t="str">
        <f>IF(AND(C175="Abierto",D175="Urgente"),RANK(M175,$M$13:$M$809,0)+COUNTIF($M$13:M175,M175)-1,"")</f>
        <v/>
      </c>
      <c r="O175" s="6" t="str">
        <f>IF(AND(C175="Abierto",D175="Alta"),A175,"")</f>
        <v/>
      </c>
      <c r="P175" s="6" t="str">
        <f ca="1">IF(AND(C175="Abierto",D175="Alta"),TODAY()-E175,"")</f>
        <v/>
      </c>
      <c r="Q175" s="6" t="str">
        <f>IF(AND(C175="Abierto",D175="Alta"),RANK(P175,$P$13:$P$809,0)+COUNTIF($P$13:P175,P175)-1+MAX(N:N),"")</f>
        <v/>
      </c>
      <c r="R175" s="6" t="str">
        <f>IF(AND(C175="Abierto",D175="Media"),A175,"")</f>
        <v/>
      </c>
      <c r="S175" s="6" t="str">
        <f ca="1">IF(AND(C175="Abierto",D175="Media"),TODAY()-E175,"")</f>
        <v/>
      </c>
      <c r="T175" s="6" t="str">
        <f>IF(AND(C175="Abierto",D175="Media"),RANK(S175,$S$13:$S$809,0)+COUNTIF($S$13:S175,S175)-1+MAX(N:N,Q:Q),"")</f>
        <v/>
      </c>
      <c r="U175" s="6" t="str">
        <f>IF(AND(C175="Abierto",D175="Baja"),A175,"")</f>
        <v/>
      </c>
      <c r="V175" s="6" t="str">
        <f ca="1">IF(AND(C175="Abierto",D175="Baja"),TODAY()-E175,"")</f>
        <v/>
      </c>
      <c r="W175" s="6" t="str">
        <f>IF(AND(C175="Abierto",D175="Baja"),RANK(V175,$V$13:$V$809,0)+COUNTIF($V$13:V175,V175)-1+MAX(N:N,Q:Q,T:T),"")</f>
        <v/>
      </c>
      <c r="X175" s="8" t="str">
        <f>IF(OR(C175="Resuelto",C175=""),"",SUM(N175,Q175,T175,W175))</f>
        <v/>
      </c>
      <c r="Y175" s="8" t="str">
        <f>IF(OR(C175="Resuelto",C175=""),"",SUM(M175,P175,S175,V175))</f>
        <v/>
      </c>
      <c r="Z175" s="8" t="str">
        <f>IF(OR(C175="Resuelto",C175=""),"",SUM(L175,O175,R175,U175))</f>
        <v/>
      </c>
      <c r="AA175" s="8">
        <v>332</v>
      </c>
      <c r="AB175" s="8" t="str">
        <f t="shared" ca="1" si="24"/>
        <v/>
      </c>
      <c r="AC175" s="9" t="str">
        <f t="shared" ca="1" si="25"/>
        <v/>
      </c>
      <c r="AD175" s="12"/>
      <c r="AE175" s="12"/>
      <c r="AF175" s="12"/>
      <c r="AG175" s="12"/>
      <c r="AH175" s="11" t="str">
        <f>IF(AI175="","",MAX($AH$5:AH174)+1)</f>
        <v/>
      </c>
      <c r="AI175" s="12" t="str">
        <f>IF(G174="","",IF(COUNTIF($AI$11:AI174,G174)=0,G174,""))</f>
        <v/>
      </c>
      <c r="AJ175" s="12" t="str">
        <f t="shared" si="26"/>
        <v/>
      </c>
      <c r="AK175" s="65" t="s">
        <v>44</v>
      </c>
      <c r="AL175" s="15" t="s">
        <v>34</v>
      </c>
      <c r="AM175" s="15" t="s">
        <v>53</v>
      </c>
      <c r="AN175" s="12" t="s">
        <v>49</v>
      </c>
    </row>
    <row r="176" spans="1:40" ht="25.5" hidden="1" customHeight="1" x14ac:dyDescent="0.25">
      <c r="A176" s="60">
        <f t="shared" si="22"/>
        <v>164</v>
      </c>
      <c r="B176" s="15" t="s">
        <v>143</v>
      </c>
      <c r="C176" s="15" t="s">
        <v>142</v>
      </c>
      <c r="D176" s="17" t="s">
        <v>6</v>
      </c>
      <c r="E176" s="27">
        <v>44020</v>
      </c>
      <c r="F176" s="62" t="s">
        <v>86</v>
      </c>
      <c r="G176" s="17"/>
      <c r="H176" s="27">
        <v>44026</v>
      </c>
      <c r="I176" s="16">
        <f t="shared" si="23"/>
        <v>6</v>
      </c>
      <c r="J176" s="28" t="s">
        <v>57</v>
      </c>
      <c r="K176" s="27"/>
      <c r="L176" s="6" t="str">
        <f>IF(AND(C176="Abierto",D176="Urgente"),A176,"")</f>
        <v/>
      </c>
      <c r="M176" s="6" t="str">
        <f ca="1">IF(AND(C176="Abierto",D176="Urgente"),TODAY()-E176,"")</f>
        <v/>
      </c>
      <c r="N176" s="6" t="str">
        <f>IF(AND(C176="Abierto",D176="Urgente"),RANK(M176,$M$13:$M$809,0)+COUNTIF($M$13:M176,M176)-1,"")</f>
        <v/>
      </c>
      <c r="O176" s="6" t="str">
        <f>IF(AND(C176="Abierto",D176="Alta"),A176,"")</f>
        <v/>
      </c>
      <c r="P176" s="6" t="str">
        <f ca="1">IF(AND(C176="Abierto",D176="Alta"),TODAY()-E176,"")</f>
        <v/>
      </c>
      <c r="Q176" s="6" t="str">
        <f>IF(AND(C176="Abierto",D176="Alta"),RANK(P176,$P$13:$P$809,0)+COUNTIF($P$13:P176,P176)-1+MAX(N:N),"")</f>
        <v/>
      </c>
      <c r="R176" s="6" t="str">
        <f>IF(AND(C176="Abierto",D176="Media"),A176,"")</f>
        <v/>
      </c>
      <c r="S176" s="6" t="str">
        <f ca="1">IF(AND(C176="Abierto",D176="Media"),TODAY()-E176,"")</f>
        <v/>
      </c>
      <c r="T176" s="6" t="str">
        <f>IF(AND(C176="Abierto",D176="Media"),RANK(S176,$S$13:$S$809,0)+COUNTIF($S$13:S176,S176)-1+MAX(N:N,Q:Q),"")</f>
        <v/>
      </c>
      <c r="U176" s="6" t="str">
        <f>IF(AND(C176="Abierto",D176="Baja"),A176,"")</f>
        <v/>
      </c>
      <c r="V176" s="6" t="str">
        <f ca="1">IF(AND(C176="Abierto",D176="Baja"),TODAY()-E176,"")</f>
        <v/>
      </c>
      <c r="W176" s="6" t="str">
        <f>IF(AND(C176="Abierto",D176="Baja"),RANK(V176,$V$13:$V$809,0)+COUNTIF($V$13:V176,V176)-1+MAX(N:N,Q:Q,T:T),"")</f>
        <v/>
      </c>
      <c r="X176" s="8" t="str">
        <f>IF(OR(C176="Resuelto",C176=""),"",SUM(N176,Q176,T176,W176))</f>
        <v/>
      </c>
      <c r="Y176" s="8" t="str">
        <f>IF(OR(C176="Resuelto",C176=""),"",SUM(M176,P176,S176,V176))</f>
        <v/>
      </c>
      <c r="Z176" s="8" t="str">
        <f>IF(OR(C176="Resuelto",C176=""),"",SUM(L176,O176,R176,U176))</f>
        <v/>
      </c>
      <c r="AA176" s="8">
        <v>333</v>
      </c>
      <c r="AB176" s="8" t="str">
        <f t="shared" ca="1" si="24"/>
        <v/>
      </c>
      <c r="AC176" s="9" t="str">
        <f t="shared" ca="1" si="25"/>
        <v/>
      </c>
      <c r="AD176" s="12"/>
      <c r="AE176" s="12"/>
      <c r="AF176" s="12"/>
      <c r="AG176" s="12"/>
      <c r="AH176" s="11" t="str">
        <f>IF(AI176="","",MAX($AH$5:AH175)+1)</f>
        <v/>
      </c>
      <c r="AI176" s="12" t="str">
        <f>IF(G175="","",IF(COUNTIF($AI$11:AI175,G175)=0,G175,""))</f>
        <v/>
      </c>
      <c r="AJ176" s="12" t="str">
        <f t="shared" si="26"/>
        <v/>
      </c>
      <c r="AK176" s="65" t="s">
        <v>39</v>
      </c>
      <c r="AL176" s="15" t="s">
        <v>34</v>
      </c>
      <c r="AM176" s="12" t="s">
        <v>52</v>
      </c>
      <c r="AN176" s="15" t="s">
        <v>51</v>
      </c>
    </row>
    <row r="177" spans="1:40" ht="25.5" hidden="1" customHeight="1" x14ac:dyDescent="0.25">
      <c r="A177" s="60">
        <f t="shared" si="22"/>
        <v>165</v>
      </c>
      <c r="B177" s="15" t="s">
        <v>143</v>
      </c>
      <c r="C177" s="15" t="s">
        <v>142</v>
      </c>
      <c r="D177" s="17" t="s">
        <v>5</v>
      </c>
      <c r="E177" s="27">
        <v>44020</v>
      </c>
      <c r="F177" s="62" t="s">
        <v>105</v>
      </c>
      <c r="G177" s="17"/>
      <c r="H177" s="27">
        <v>44020</v>
      </c>
      <c r="I177" s="16">
        <f t="shared" si="23"/>
        <v>0</v>
      </c>
      <c r="J177" s="28" t="s">
        <v>57</v>
      </c>
      <c r="K177" s="27"/>
      <c r="L177" s="6" t="str">
        <f>IF(AND(C177="Abierto",D177="Urgente"),A177,"")</f>
        <v/>
      </c>
      <c r="M177" s="6" t="str">
        <f ca="1">IF(AND(C177="Abierto",D177="Urgente"),TODAY()-E177,"")</f>
        <v/>
      </c>
      <c r="N177" s="6" t="str">
        <f>IF(AND(C177="Abierto",D177="Urgente"),RANK(M177,$M$13:$M$809,0)+COUNTIF($M$13:M177,M177)-1,"")</f>
        <v/>
      </c>
      <c r="O177" s="6" t="str">
        <f>IF(AND(C177="Abierto",D177="Alta"),A177,"")</f>
        <v/>
      </c>
      <c r="P177" s="6" t="str">
        <f ca="1">IF(AND(C177="Abierto",D177="Alta"),TODAY()-E177,"")</f>
        <v/>
      </c>
      <c r="Q177" s="6" t="str">
        <f>IF(AND(C177="Abierto",D177="Alta"),RANK(P177,$P$13:$P$809,0)+COUNTIF($P$13:P177,P177)-1+MAX(N:N),"")</f>
        <v/>
      </c>
      <c r="R177" s="6" t="str">
        <f>IF(AND(C177="Abierto",D177="Media"),A177,"")</f>
        <v/>
      </c>
      <c r="S177" s="6" t="str">
        <f ca="1">IF(AND(C177="Abierto",D177="Media"),TODAY()-E177,"")</f>
        <v/>
      </c>
      <c r="T177" s="6" t="str">
        <f>IF(AND(C177="Abierto",D177="Media"),RANK(S177,$S$13:$S$809,0)+COUNTIF($S$13:S177,S177)-1+MAX(N:N,Q:Q),"")</f>
        <v/>
      </c>
      <c r="U177" s="6" t="str">
        <f>IF(AND(C177="Abierto",D177="Baja"),A177,"")</f>
        <v/>
      </c>
      <c r="V177" s="6" t="str">
        <f ca="1">IF(AND(C177="Abierto",D177="Baja"),TODAY()-E177,"")</f>
        <v/>
      </c>
      <c r="W177" s="6" t="str">
        <f>IF(AND(C177="Abierto",D177="Baja"),RANK(V177,$V$13:$V$809,0)+COUNTIF($V$13:V177,V177)-1+MAX(N:N,Q:Q,T:T),"")</f>
        <v/>
      </c>
      <c r="X177" s="8" t="str">
        <f>IF(OR(C177="Resuelto",C177=""),"",SUM(N177,Q177,T177,W177))</f>
        <v/>
      </c>
      <c r="Y177" s="8" t="str">
        <f>IF(OR(C177="Resuelto",C177=""),"",SUM(M177,P177,S177,V177))</f>
        <v/>
      </c>
      <c r="Z177" s="8" t="str">
        <f>IF(OR(C177="Resuelto",C177=""),"",SUM(L177,O177,R177,U177))</f>
        <v/>
      </c>
      <c r="AA177" s="8">
        <v>334</v>
      </c>
      <c r="AB177" s="8" t="str">
        <f t="shared" ca="1" si="24"/>
        <v/>
      </c>
      <c r="AC177" s="9" t="str">
        <f t="shared" ca="1" si="25"/>
        <v/>
      </c>
      <c r="AD177" s="12"/>
      <c r="AE177" s="12"/>
      <c r="AF177" s="12"/>
      <c r="AG177" s="12"/>
      <c r="AH177" s="11" t="str">
        <f>IF(AI177="","",MAX($AH$5:AH176)+1)</f>
        <v/>
      </c>
      <c r="AI177" s="12" t="str">
        <f>IF(G176="","",IF(COUNTIF($AI$11:AI176,G176)=0,G176,""))</f>
        <v/>
      </c>
      <c r="AJ177" s="12" t="str">
        <f t="shared" si="26"/>
        <v/>
      </c>
      <c r="AK177" s="65" t="s">
        <v>44</v>
      </c>
      <c r="AL177" s="15" t="s">
        <v>35</v>
      </c>
      <c r="AM177" s="12" t="s">
        <v>52</v>
      </c>
      <c r="AN177" s="15" t="s">
        <v>50</v>
      </c>
    </row>
    <row r="178" spans="1:40" ht="25.5" hidden="1" customHeight="1" x14ac:dyDescent="0.25">
      <c r="A178" s="60">
        <f t="shared" si="22"/>
        <v>166</v>
      </c>
      <c r="B178" s="15" t="s">
        <v>143</v>
      </c>
      <c r="C178" s="15" t="s">
        <v>142</v>
      </c>
      <c r="D178" s="17" t="s">
        <v>5</v>
      </c>
      <c r="E178" s="27">
        <v>44020</v>
      </c>
      <c r="F178" s="62" t="s">
        <v>105</v>
      </c>
      <c r="G178" s="17"/>
      <c r="H178" s="27">
        <v>44020</v>
      </c>
      <c r="I178" s="16">
        <f t="shared" si="23"/>
        <v>0</v>
      </c>
      <c r="J178" s="28" t="s">
        <v>57</v>
      </c>
      <c r="K178" s="27"/>
      <c r="L178" s="6" t="str">
        <f>IF(AND(C178="Abierto",D178="Urgente"),A178,"")</f>
        <v/>
      </c>
      <c r="M178" s="6" t="str">
        <f ca="1">IF(AND(C178="Abierto",D178="Urgente"),TODAY()-E178,"")</f>
        <v/>
      </c>
      <c r="N178" s="6" t="str">
        <f>IF(AND(C178="Abierto",D178="Urgente"),RANK(M178,$M$13:$M$809,0)+COUNTIF($M$13:M178,M178)-1,"")</f>
        <v/>
      </c>
      <c r="O178" s="6" t="str">
        <f>IF(AND(C178="Abierto",D178="Alta"),A178,"")</f>
        <v/>
      </c>
      <c r="P178" s="6" t="str">
        <f ca="1">IF(AND(C178="Abierto",D178="Alta"),TODAY()-E178,"")</f>
        <v/>
      </c>
      <c r="Q178" s="6" t="str">
        <f>IF(AND(C178="Abierto",D178="Alta"),RANK(P178,$P$13:$P$809,0)+COUNTIF($P$13:P178,P178)-1+MAX(N:N),"")</f>
        <v/>
      </c>
      <c r="R178" s="6" t="str">
        <f>IF(AND(C178="Abierto",D178="Media"),A178,"")</f>
        <v/>
      </c>
      <c r="S178" s="6" t="str">
        <f ca="1">IF(AND(C178="Abierto",D178="Media"),TODAY()-E178,"")</f>
        <v/>
      </c>
      <c r="T178" s="6" t="str">
        <f>IF(AND(C178="Abierto",D178="Media"),RANK(S178,$S$13:$S$809,0)+COUNTIF($S$13:S178,S178)-1+MAX(N:N,Q:Q),"")</f>
        <v/>
      </c>
      <c r="U178" s="6" t="str">
        <f>IF(AND(C178="Abierto",D178="Baja"),A178,"")</f>
        <v/>
      </c>
      <c r="V178" s="6" t="str">
        <f ca="1">IF(AND(C178="Abierto",D178="Baja"),TODAY()-E178,"")</f>
        <v/>
      </c>
      <c r="W178" s="6" t="str">
        <f>IF(AND(C178="Abierto",D178="Baja"),RANK(V178,$V$13:$V$809,0)+COUNTIF($V$13:V178,V178)-1+MAX(N:N,Q:Q,T:T),"")</f>
        <v/>
      </c>
      <c r="X178" s="8" t="str">
        <f>IF(OR(C178="Resuelto",C178=""),"",SUM(N178,Q178,T178,W178))</f>
        <v/>
      </c>
      <c r="Y178" s="8" t="str">
        <f>IF(OR(C178="Resuelto",C178=""),"",SUM(M178,P178,S178,V178))</f>
        <v/>
      </c>
      <c r="Z178" s="8" t="str">
        <f>IF(OR(C178="Resuelto",C178=""),"",SUM(L178,O178,R178,U178))</f>
        <v/>
      </c>
      <c r="AA178" s="8">
        <v>335</v>
      </c>
      <c r="AB178" s="8" t="str">
        <f t="shared" ca="1" si="24"/>
        <v/>
      </c>
      <c r="AC178" s="9" t="str">
        <f t="shared" ca="1" si="25"/>
        <v/>
      </c>
      <c r="AD178" s="12"/>
      <c r="AE178" s="12"/>
      <c r="AF178" s="12"/>
      <c r="AG178" s="12"/>
      <c r="AH178" s="11" t="str">
        <f>IF(AI178="","",MAX($AH$5:AH177)+1)</f>
        <v/>
      </c>
      <c r="AI178" s="12" t="str">
        <f>IF(G177="","",IF(COUNTIF($AI$11:AI177,G177)=0,G177,""))</f>
        <v/>
      </c>
      <c r="AJ178" s="12" t="str">
        <f t="shared" si="26"/>
        <v/>
      </c>
      <c r="AK178" s="65" t="s">
        <v>44</v>
      </c>
      <c r="AL178" s="15" t="s">
        <v>35</v>
      </c>
      <c r="AM178" s="12" t="s">
        <v>52</v>
      </c>
      <c r="AN178" s="15" t="s">
        <v>49</v>
      </c>
    </row>
    <row r="179" spans="1:40" ht="25.5" hidden="1" customHeight="1" x14ac:dyDescent="0.25">
      <c r="A179" s="60">
        <f t="shared" si="22"/>
        <v>167</v>
      </c>
      <c r="B179" s="15" t="s">
        <v>143</v>
      </c>
      <c r="C179" s="15" t="s">
        <v>142</v>
      </c>
      <c r="D179" s="17" t="s">
        <v>5</v>
      </c>
      <c r="E179" s="27">
        <v>44020</v>
      </c>
      <c r="F179" s="62" t="s">
        <v>105</v>
      </c>
      <c r="G179" s="17"/>
      <c r="H179" s="27">
        <v>44020</v>
      </c>
      <c r="I179" s="16">
        <f t="shared" si="23"/>
        <v>0</v>
      </c>
      <c r="J179" s="28" t="s">
        <v>57</v>
      </c>
      <c r="K179" s="27"/>
      <c r="L179" s="6" t="str">
        <f>IF(AND(C179="Abierto",D179="Urgente"),A179,"")</f>
        <v/>
      </c>
      <c r="M179" s="6" t="str">
        <f ca="1">IF(AND(C179="Abierto",D179="Urgente"),TODAY()-E179,"")</f>
        <v/>
      </c>
      <c r="N179" s="6" t="str">
        <f>IF(AND(C179="Abierto",D179="Urgente"),RANK(M179,$M$13:$M$809,0)+COUNTIF($M$13:M179,M179)-1,"")</f>
        <v/>
      </c>
      <c r="O179" s="6" t="str">
        <f>IF(AND(C179="Abierto",D179="Alta"),A179,"")</f>
        <v/>
      </c>
      <c r="P179" s="6" t="str">
        <f ca="1">IF(AND(C179="Abierto",D179="Alta"),TODAY()-E179,"")</f>
        <v/>
      </c>
      <c r="Q179" s="6" t="str">
        <f>IF(AND(C179="Abierto",D179="Alta"),RANK(P179,$P$13:$P$809,0)+COUNTIF($P$13:P179,P179)-1+MAX(N:N),"")</f>
        <v/>
      </c>
      <c r="R179" s="6" t="str">
        <f>IF(AND(C179="Abierto",D179="Media"),A179,"")</f>
        <v/>
      </c>
      <c r="S179" s="6" t="str">
        <f ca="1">IF(AND(C179="Abierto",D179="Media"),TODAY()-E179,"")</f>
        <v/>
      </c>
      <c r="T179" s="6" t="str">
        <f>IF(AND(C179="Abierto",D179="Media"),RANK(S179,$S$13:$S$809,0)+COUNTIF($S$13:S179,S179)-1+MAX(N:N,Q:Q),"")</f>
        <v/>
      </c>
      <c r="U179" s="6" t="str">
        <f>IF(AND(C179="Abierto",D179="Baja"),A179,"")</f>
        <v/>
      </c>
      <c r="V179" s="6" t="str">
        <f ca="1">IF(AND(C179="Abierto",D179="Baja"),TODAY()-E179,"")</f>
        <v/>
      </c>
      <c r="W179" s="6" t="str">
        <f>IF(AND(C179="Abierto",D179="Baja"),RANK(V179,$V$13:$V$809,0)+COUNTIF($V$13:V179,V179)-1+MAX(N:N,Q:Q,T:T),"")</f>
        <v/>
      </c>
      <c r="X179" s="8" t="str">
        <f>IF(OR(C179="Resuelto",C179=""),"",SUM(N179,Q179,T179,W179))</f>
        <v/>
      </c>
      <c r="Y179" s="8" t="str">
        <f>IF(OR(C179="Resuelto",C179=""),"",SUM(M179,P179,S179,V179))</f>
        <v/>
      </c>
      <c r="Z179" s="8" t="str">
        <f>IF(OR(C179="Resuelto",C179=""),"",SUM(L179,O179,R179,U179))</f>
        <v/>
      </c>
      <c r="AA179" s="8">
        <v>336</v>
      </c>
      <c r="AB179" s="8" t="str">
        <f t="shared" ca="1" si="24"/>
        <v/>
      </c>
      <c r="AC179" s="9" t="str">
        <f t="shared" ca="1" si="25"/>
        <v/>
      </c>
      <c r="AD179" s="12"/>
      <c r="AE179" s="12"/>
      <c r="AF179" s="12"/>
      <c r="AG179" s="12"/>
      <c r="AH179" s="11" t="str">
        <f>IF(AI179="","",MAX($AH$5:AH178)+1)</f>
        <v/>
      </c>
      <c r="AI179" s="12" t="str">
        <f>IF(G178="","",IF(COUNTIF($AI$11:AI178,G178)=0,G178,""))</f>
        <v/>
      </c>
      <c r="AJ179" s="12" t="str">
        <f t="shared" si="26"/>
        <v/>
      </c>
      <c r="AK179" s="65" t="s">
        <v>44</v>
      </c>
      <c r="AL179" s="15" t="s">
        <v>35</v>
      </c>
      <c r="AM179" s="12" t="s">
        <v>52</v>
      </c>
      <c r="AN179" s="12" t="s">
        <v>49</v>
      </c>
    </row>
    <row r="180" spans="1:40" ht="25.5" hidden="1" customHeight="1" x14ac:dyDescent="0.25">
      <c r="A180" s="60">
        <f t="shared" si="22"/>
        <v>168</v>
      </c>
      <c r="B180" s="15" t="s">
        <v>143</v>
      </c>
      <c r="C180" s="15" t="s">
        <v>142</v>
      </c>
      <c r="D180" s="17" t="s">
        <v>5</v>
      </c>
      <c r="E180" s="27">
        <v>44020</v>
      </c>
      <c r="F180" s="62" t="s">
        <v>105</v>
      </c>
      <c r="G180" s="17"/>
      <c r="H180" s="27">
        <v>44020</v>
      </c>
      <c r="I180" s="16">
        <f t="shared" si="23"/>
        <v>0</v>
      </c>
      <c r="J180" s="28" t="s">
        <v>57</v>
      </c>
      <c r="K180" s="27"/>
      <c r="L180" s="6" t="str">
        <f>IF(AND(C180="Abierto",D180="Urgente"),A180,"")</f>
        <v/>
      </c>
      <c r="M180" s="6" t="str">
        <f ca="1">IF(AND(C180="Abierto",D180="Urgente"),TODAY()-E180,"")</f>
        <v/>
      </c>
      <c r="N180" s="6" t="str">
        <f>IF(AND(C180="Abierto",D180="Urgente"),RANK(M180,$M$13:$M$809,0)+COUNTIF($M$13:M180,M180)-1,"")</f>
        <v/>
      </c>
      <c r="O180" s="6" t="str">
        <f>IF(AND(C180="Abierto",D180="Alta"),A180,"")</f>
        <v/>
      </c>
      <c r="P180" s="6" t="str">
        <f ca="1">IF(AND(C180="Abierto",D180="Alta"),TODAY()-E180,"")</f>
        <v/>
      </c>
      <c r="Q180" s="6" t="str">
        <f>IF(AND(C180="Abierto",D180="Alta"),RANK(P180,$P$13:$P$809,0)+COUNTIF($P$13:P180,P180)-1+MAX(N:N),"")</f>
        <v/>
      </c>
      <c r="R180" s="6" t="str">
        <f>IF(AND(C180="Abierto",D180="Media"),A180,"")</f>
        <v/>
      </c>
      <c r="S180" s="6" t="str">
        <f ca="1">IF(AND(C180="Abierto",D180="Media"),TODAY()-E180,"")</f>
        <v/>
      </c>
      <c r="T180" s="6" t="str">
        <f>IF(AND(C180="Abierto",D180="Media"),RANK(S180,$S$13:$S$809,0)+COUNTIF($S$13:S180,S180)-1+MAX(N:N,Q:Q),"")</f>
        <v/>
      </c>
      <c r="U180" s="6" t="str">
        <f>IF(AND(C180="Abierto",D180="Baja"),A180,"")</f>
        <v/>
      </c>
      <c r="V180" s="6" t="str">
        <f ca="1">IF(AND(C180="Abierto",D180="Baja"),TODAY()-E180,"")</f>
        <v/>
      </c>
      <c r="W180" s="6" t="str">
        <f>IF(AND(C180="Abierto",D180="Baja"),RANK(V180,$V$13:$V$809,0)+COUNTIF($V$13:V180,V180)-1+MAX(N:N,Q:Q,T:T),"")</f>
        <v/>
      </c>
      <c r="X180" s="8" t="str">
        <f>IF(OR(C180="Resuelto",C180=""),"",SUM(N180,Q180,T180,W180))</f>
        <v/>
      </c>
      <c r="Y180" s="8" t="str">
        <f>IF(OR(C180="Resuelto",C180=""),"",SUM(M180,P180,S180,V180))</f>
        <v/>
      </c>
      <c r="Z180" s="8" t="str">
        <f>IF(OR(C180="Resuelto",C180=""),"",SUM(L180,O180,R180,U180))</f>
        <v/>
      </c>
      <c r="AA180" s="8">
        <v>337</v>
      </c>
      <c r="AB180" s="8" t="str">
        <f t="shared" ca="1" si="24"/>
        <v/>
      </c>
      <c r="AC180" s="9" t="str">
        <f t="shared" ca="1" si="25"/>
        <v/>
      </c>
      <c r="AD180" s="12"/>
      <c r="AE180" s="12"/>
      <c r="AF180" s="12"/>
      <c r="AG180" s="12"/>
      <c r="AH180" s="11" t="str">
        <f>IF(AI180="","",MAX($AH$5:AH179)+1)</f>
        <v/>
      </c>
      <c r="AI180" s="12" t="str">
        <f>IF(G179="","",IF(COUNTIF($AI$11:AI179,G179)=0,G179,""))</f>
        <v/>
      </c>
      <c r="AJ180" s="12" t="str">
        <f t="shared" si="26"/>
        <v/>
      </c>
      <c r="AK180" s="65" t="s">
        <v>44</v>
      </c>
      <c r="AL180" s="15" t="s">
        <v>35</v>
      </c>
      <c r="AM180" s="15" t="s">
        <v>53</v>
      </c>
      <c r="AN180" s="12" t="s">
        <v>49</v>
      </c>
    </row>
    <row r="181" spans="1:40" ht="25.5" hidden="1" customHeight="1" x14ac:dyDescent="0.25">
      <c r="A181" s="60">
        <f t="shared" si="22"/>
        <v>169</v>
      </c>
      <c r="B181" s="15" t="s">
        <v>143</v>
      </c>
      <c r="C181" s="15" t="s">
        <v>142</v>
      </c>
      <c r="D181" s="17" t="s">
        <v>5</v>
      </c>
      <c r="E181" s="27">
        <v>44020</v>
      </c>
      <c r="F181" s="62" t="s">
        <v>105</v>
      </c>
      <c r="G181" s="17"/>
      <c r="H181" s="27">
        <v>44020</v>
      </c>
      <c r="I181" s="16">
        <f t="shared" si="23"/>
        <v>0</v>
      </c>
      <c r="J181" s="28" t="s">
        <v>57</v>
      </c>
      <c r="K181" s="27"/>
      <c r="L181" s="6" t="str">
        <f>IF(AND(C181="Abierto",D181="Urgente"),A181,"")</f>
        <v/>
      </c>
      <c r="M181" s="6" t="str">
        <f ca="1">IF(AND(C181="Abierto",D181="Urgente"),TODAY()-E181,"")</f>
        <v/>
      </c>
      <c r="N181" s="6" t="str">
        <f>IF(AND(C181="Abierto",D181="Urgente"),RANK(M181,$M$13:$M$809,0)+COUNTIF($M$13:M181,M181)-1,"")</f>
        <v/>
      </c>
      <c r="O181" s="6" t="str">
        <f>IF(AND(C181="Abierto",D181="Alta"),A181,"")</f>
        <v/>
      </c>
      <c r="P181" s="6" t="str">
        <f ca="1">IF(AND(C181="Abierto",D181="Alta"),TODAY()-E181,"")</f>
        <v/>
      </c>
      <c r="Q181" s="6" t="str">
        <f>IF(AND(C181="Abierto",D181="Alta"),RANK(P181,$P$13:$P$809,0)+COUNTIF($P$13:P181,P181)-1+MAX(N:N),"")</f>
        <v/>
      </c>
      <c r="R181" s="6" t="str">
        <f>IF(AND(C181="Abierto",D181="Media"),A181,"")</f>
        <v/>
      </c>
      <c r="S181" s="6" t="str">
        <f ca="1">IF(AND(C181="Abierto",D181="Media"),TODAY()-E181,"")</f>
        <v/>
      </c>
      <c r="T181" s="6" t="str">
        <f>IF(AND(C181="Abierto",D181="Media"),RANK(S181,$S$13:$S$809,0)+COUNTIF($S$13:S181,S181)-1+MAX(N:N,Q:Q),"")</f>
        <v/>
      </c>
      <c r="U181" s="6" t="str">
        <f>IF(AND(C181="Abierto",D181="Baja"),A181,"")</f>
        <v/>
      </c>
      <c r="V181" s="6" t="str">
        <f ca="1">IF(AND(C181="Abierto",D181="Baja"),TODAY()-E181,"")</f>
        <v/>
      </c>
      <c r="W181" s="6" t="str">
        <f>IF(AND(C181="Abierto",D181="Baja"),RANK(V181,$V$13:$V$809,0)+COUNTIF($V$13:V181,V181)-1+MAX(N:N,Q:Q,T:T),"")</f>
        <v/>
      </c>
      <c r="X181" s="8" t="str">
        <f>IF(OR(C181="Resuelto",C181=""),"",SUM(N181,Q181,T181,W181))</f>
        <v/>
      </c>
      <c r="Y181" s="8" t="str">
        <f>IF(OR(C181="Resuelto",C181=""),"",SUM(M181,P181,S181,V181))</f>
        <v/>
      </c>
      <c r="Z181" s="8" t="str">
        <f>IF(OR(C181="Resuelto",C181=""),"",SUM(L181,O181,R181,U181))</f>
        <v/>
      </c>
      <c r="AA181" s="8">
        <v>338</v>
      </c>
      <c r="AB181" s="8" t="str">
        <f t="shared" ca="1" si="24"/>
        <v/>
      </c>
      <c r="AC181" s="9" t="str">
        <f t="shared" ca="1" si="25"/>
        <v/>
      </c>
      <c r="AD181" s="12"/>
      <c r="AE181" s="12"/>
      <c r="AF181" s="12"/>
      <c r="AG181" s="12"/>
      <c r="AH181" s="11" t="str">
        <f>IF(AI181="","",MAX($AH$5:AH180)+1)</f>
        <v/>
      </c>
      <c r="AI181" s="12" t="str">
        <f>IF(G180="","",IF(COUNTIF($AI$11:AI180,G180)=0,G180,""))</f>
        <v/>
      </c>
      <c r="AJ181" s="12" t="str">
        <f t="shared" si="26"/>
        <v/>
      </c>
      <c r="AK181" s="65" t="s">
        <v>44</v>
      </c>
      <c r="AL181" s="15" t="s">
        <v>35</v>
      </c>
      <c r="AM181" s="15" t="s">
        <v>53</v>
      </c>
      <c r="AN181" s="12" t="s">
        <v>49</v>
      </c>
    </row>
    <row r="182" spans="1:40" ht="25.5" hidden="1" customHeight="1" x14ac:dyDescent="0.25">
      <c r="A182" s="60">
        <f t="shared" si="22"/>
        <v>170</v>
      </c>
      <c r="B182" s="15" t="s">
        <v>143</v>
      </c>
      <c r="C182" s="15" t="s">
        <v>142</v>
      </c>
      <c r="D182" s="17" t="s">
        <v>5</v>
      </c>
      <c r="E182" s="27">
        <v>44020</v>
      </c>
      <c r="F182" s="62" t="s">
        <v>105</v>
      </c>
      <c r="G182" s="17"/>
      <c r="H182" s="27">
        <v>44020</v>
      </c>
      <c r="I182" s="16">
        <f t="shared" si="23"/>
        <v>0</v>
      </c>
      <c r="J182" s="28" t="s">
        <v>57</v>
      </c>
      <c r="K182" s="27"/>
      <c r="L182" s="6" t="str">
        <f>IF(AND(C182="Abierto",D182="Urgente"),A182,"")</f>
        <v/>
      </c>
      <c r="M182" s="6" t="str">
        <f ca="1">IF(AND(C182="Abierto",D182="Urgente"),TODAY()-E182,"")</f>
        <v/>
      </c>
      <c r="N182" s="6" t="str">
        <f>IF(AND(C182="Abierto",D182="Urgente"),RANK(M182,$M$13:$M$809,0)+COUNTIF($M$13:M182,M182)-1,"")</f>
        <v/>
      </c>
      <c r="O182" s="6" t="str">
        <f>IF(AND(C182="Abierto",D182="Alta"),A182,"")</f>
        <v/>
      </c>
      <c r="P182" s="6" t="str">
        <f ca="1">IF(AND(C182="Abierto",D182="Alta"),TODAY()-E182,"")</f>
        <v/>
      </c>
      <c r="Q182" s="6" t="str">
        <f>IF(AND(C182="Abierto",D182="Alta"),RANK(P182,$P$13:$P$809,0)+COUNTIF($P$13:P182,P182)-1+MAX(N:N),"")</f>
        <v/>
      </c>
      <c r="R182" s="6" t="str">
        <f>IF(AND(C182="Abierto",D182="Media"),A182,"")</f>
        <v/>
      </c>
      <c r="S182" s="6" t="str">
        <f ca="1">IF(AND(C182="Abierto",D182="Media"),TODAY()-E182,"")</f>
        <v/>
      </c>
      <c r="T182" s="6" t="str">
        <f>IF(AND(C182="Abierto",D182="Media"),RANK(S182,$S$13:$S$809,0)+COUNTIF($S$13:S182,S182)-1+MAX(N:N,Q:Q),"")</f>
        <v/>
      </c>
      <c r="U182" s="6" t="str">
        <f>IF(AND(C182="Abierto",D182="Baja"),A182,"")</f>
        <v/>
      </c>
      <c r="V182" s="6" t="str">
        <f ca="1">IF(AND(C182="Abierto",D182="Baja"),TODAY()-E182,"")</f>
        <v/>
      </c>
      <c r="W182" s="6" t="str">
        <f>IF(AND(C182="Abierto",D182="Baja"),RANK(V182,$V$13:$V$809,0)+COUNTIF($V$13:V182,V182)-1+MAX(N:N,Q:Q,T:T),"")</f>
        <v/>
      </c>
      <c r="X182" s="8" t="str">
        <f>IF(OR(C182="Resuelto",C182=""),"",SUM(N182,Q182,T182,W182))</f>
        <v/>
      </c>
      <c r="Y182" s="8" t="str">
        <f>IF(OR(C182="Resuelto",C182=""),"",SUM(M182,P182,S182,V182))</f>
        <v/>
      </c>
      <c r="Z182" s="8" t="str">
        <f>IF(OR(C182="Resuelto",C182=""),"",SUM(L182,O182,R182,U182))</f>
        <v/>
      </c>
      <c r="AA182" s="8">
        <v>339</v>
      </c>
      <c r="AB182" s="8" t="str">
        <f t="shared" ca="1" si="24"/>
        <v/>
      </c>
      <c r="AC182" s="9" t="str">
        <f t="shared" ca="1" si="25"/>
        <v/>
      </c>
      <c r="AD182" s="12"/>
      <c r="AE182" s="12"/>
      <c r="AF182" s="12"/>
      <c r="AG182" s="12"/>
      <c r="AH182" s="11" t="str">
        <f>IF(AI182="","",MAX($AH$5:AH181)+1)</f>
        <v/>
      </c>
      <c r="AI182" s="12" t="str">
        <f>IF(G181="","",IF(COUNTIF($AI$11:AI181,G181)=0,G181,""))</f>
        <v/>
      </c>
      <c r="AJ182" s="12" t="str">
        <f t="shared" si="26"/>
        <v/>
      </c>
      <c r="AK182" s="65" t="s">
        <v>44</v>
      </c>
      <c r="AL182" s="15" t="s">
        <v>35</v>
      </c>
      <c r="AM182" s="12" t="s">
        <v>52</v>
      </c>
      <c r="AN182" s="12" t="s">
        <v>49</v>
      </c>
    </row>
    <row r="183" spans="1:40" ht="25.5" hidden="1" customHeight="1" x14ac:dyDescent="0.25">
      <c r="A183" s="60">
        <f t="shared" si="22"/>
        <v>171</v>
      </c>
      <c r="B183" s="15" t="s">
        <v>143</v>
      </c>
      <c r="C183" s="15" t="s">
        <v>142</v>
      </c>
      <c r="D183" s="17" t="s">
        <v>5</v>
      </c>
      <c r="E183" s="27">
        <v>44020</v>
      </c>
      <c r="F183" s="62" t="s">
        <v>105</v>
      </c>
      <c r="G183" s="17"/>
      <c r="H183" s="27">
        <v>44020</v>
      </c>
      <c r="I183" s="16">
        <f t="shared" si="23"/>
        <v>0</v>
      </c>
      <c r="J183" s="28" t="s">
        <v>57</v>
      </c>
      <c r="K183" s="27"/>
      <c r="L183" s="6" t="str">
        <f>IF(AND(C183="Abierto",D183="Urgente"),A183,"")</f>
        <v/>
      </c>
      <c r="M183" s="6" t="str">
        <f ca="1">IF(AND(C183="Abierto",D183="Urgente"),TODAY()-E183,"")</f>
        <v/>
      </c>
      <c r="N183" s="6" t="str">
        <f>IF(AND(C183="Abierto",D183="Urgente"),RANK(M183,$M$13:$M$809,0)+COUNTIF($M$13:M183,M183)-1,"")</f>
        <v/>
      </c>
      <c r="O183" s="6" t="str">
        <f>IF(AND(C183="Abierto",D183="Alta"),A183,"")</f>
        <v/>
      </c>
      <c r="P183" s="6" t="str">
        <f ca="1">IF(AND(C183="Abierto",D183="Alta"),TODAY()-E183,"")</f>
        <v/>
      </c>
      <c r="Q183" s="6" t="str">
        <f>IF(AND(C183="Abierto",D183="Alta"),RANK(P183,$P$13:$P$809,0)+COUNTIF($P$13:P183,P183)-1+MAX(N:N),"")</f>
        <v/>
      </c>
      <c r="R183" s="6" t="str">
        <f>IF(AND(C183="Abierto",D183="Media"),A183,"")</f>
        <v/>
      </c>
      <c r="S183" s="6" t="str">
        <f ca="1">IF(AND(C183="Abierto",D183="Media"),TODAY()-E183,"")</f>
        <v/>
      </c>
      <c r="T183" s="6" t="str">
        <f>IF(AND(C183="Abierto",D183="Media"),RANK(S183,$S$13:$S$809,0)+COUNTIF($S$13:S183,S183)-1+MAX(N:N,Q:Q),"")</f>
        <v/>
      </c>
      <c r="U183" s="6" t="str">
        <f>IF(AND(C183="Abierto",D183="Baja"),A183,"")</f>
        <v/>
      </c>
      <c r="V183" s="6" t="str">
        <f ca="1">IF(AND(C183="Abierto",D183="Baja"),TODAY()-E183,"")</f>
        <v/>
      </c>
      <c r="W183" s="6" t="str">
        <f>IF(AND(C183="Abierto",D183="Baja"),RANK(V183,$V$13:$V$809,0)+COUNTIF($V$13:V183,V183)-1+MAX(N:N,Q:Q,T:T),"")</f>
        <v/>
      </c>
      <c r="X183" s="8" t="str">
        <f>IF(OR(C183="Resuelto",C183=""),"",SUM(N183,Q183,T183,W183))</f>
        <v/>
      </c>
      <c r="Y183" s="8" t="str">
        <f>IF(OR(C183="Resuelto",C183=""),"",SUM(M183,P183,S183,V183))</f>
        <v/>
      </c>
      <c r="Z183" s="8" t="str">
        <f>IF(OR(C183="Resuelto",C183=""),"",SUM(L183,O183,R183,U183))</f>
        <v/>
      </c>
      <c r="AA183" s="8">
        <v>340</v>
      </c>
      <c r="AB183" s="8" t="str">
        <f t="shared" ca="1" si="24"/>
        <v/>
      </c>
      <c r="AC183" s="9" t="str">
        <f t="shared" ca="1" si="25"/>
        <v/>
      </c>
      <c r="AD183" s="12"/>
      <c r="AE183" s="12"/>
      <c r="AF183" s="12"/>
      <c r="AG183" s="12"/>
      <c r="AH183" s="11" t="str">
        <f>IF(AI183="","",MAX($AH$5:AH182)+1)</f>
        <v/>
      </c>
      <c r="AI183" s="12" t="str">
        <f>IF(G182="","",IF(COUNTIF($AI$11:AI182,G182)=0,G182,""))</f>
        <v/>
      </c>
      <c r="AJ183" s="12" t="str">
        <f t="shared" si="26"/>
        <v/>
      </c>
      <c r="AK183" s="65" t="s">
        <v>44</v>
      </c>
      <c r="AL183" s="15" t="s">
        <v>35</v>
      </c>
      <c r="AM183" s="12" t="s">
        <v>52</v>
      </c>
      <c r="AN183" s="12" t="s">
        <v>49</v>
      </c>
    </row>
    <row r="184" spans="1:40" ht="25.5" hidden="1" customHeight="1" x14ac:dyDescent="0.25">
      <c r="A184" s="60">
        <f t="shared" si="22"/>
        <v>172</v>
      </c>
      <c r="B184" s="15" t="s">
        <v>143</v>
      </c>
      <c r="C184" s="15" t="s">
        <v>142</v>
      </c>
      <c r="D184" s="17" t="s">
        <v>5</v>
      </c>
      <c r="E184" s="27">
        <v>44020</v>
      </c>
      <c r="F184" s="62" t="s">
        <v>105</v>
      </c>
      <c r="G184" s="17"/>
      <c r="H184" s="27">
        <v>44020</v>
      </c>
      <c r="I184" s="16">
        <f t="shared" si="23"/>
        <v>0</v>
      </c>
      <c r="J184" s="28" t="s">
        <v>57</v>
      </c>
      <c r="K184" s="27"/>
      <c r="L184" s="6" t="str">
        <f>IF(AND(C184="Abierto",D184="Urgente"),A184,"")</f>
        <v/>
      </c>
      <c r="M184" s="6" t="str">
        <f ca="1">IF(AND(C184="Abierto",D184="Urgente"),TODAY()-E184,"")</f>
        <v/>
      </c>
      <c r="N184" s="6" t="str">
        <f>IF(AND(C184="Abierto",D184="Urgente"),RANK(M184,$M$13:$M$809,0)+COUNTIF($M$13:M184,M184)-1,"")</f>
        <v/>
      </c>
      <c r="O184" s="6" t="str">
        <f>IF(AND(C184="Abierto",D184="Alta"),A184,"")</f>
        <v/>
      </c>
      <c r="P184" s="6" t="str">
        <f ca="1">IF(AND(C184="Abierto",D184="Alta"),TODAY()-E184,"")</f>
        <v/>
      </c>
      <c r="Q184" s="6" t="str">
        <f>IF(AND(C184="Abierto",D184="Alta"),RANK(P184,$P$13:$P$809,0)+COUNTIF($P$13:P184,P184)-1+MAX(N:N),"")</f>
        <v/>
      </c>
      <c r="R184" s="6" t="str">
        <f>IF(AND(C184="Abierto",D184="Media"),A184,"")</f>
        <v/>
      </c>
      <c r="S184" s="6" t="str">
        <f ca="1">IF(AND(C184="Abierto",D184="Media"),TODAY()-E184,"")</f>
        <v/>
      </c>
      <c r="T184" s="6" t="str">
        <f>IF(AND(C184="Abierto",D184="Media"),RANK(S184,$S$13:$S$809,0)+COUNTIF($S$13:S184,S184)-1+MAX(N:N,Q:Q),"")</f>
        <v/>
      </c>
      <c r="U184" s="6" t="str">
        <f>IF(AND(C184="Abierto",D184="Baja"),A184,"")</f>
        <v/>
      </c>
      <c r="V184" s="6" t="str">
        <f ca="1">IF(AND(C184="Abierto",D184="Baja"),TODAY()-E184,"")</f>
        <v/>
      </c>
      <c r="W184" s="6" t="str">
        <f>IF(AND(C184="Abierto",D184="Baja"),RANK(V184,$V$13:$V$809,0)+COUNTIF($V$13:V184,V184)-1+MAX(N:N,Q:Q,T:T),"")</f>
        <v/>
      </c>
      <c r="X184" s="8" t="str">
        <f>IF(OR(C184="Resuelto",C184=""),"",SUM(N184,Q184,T184,W184))</f>
        <v/>
      </c>
      <c r="Y184" s="8" t="str">
        <f>IF(OR(C184="Resuelto",C184=""),"",SUM(M184,P184,S184,V184))</f>
        <v/>
      </c>
      <c r="Z184" s="8" t="str">
        <f>IF(OR(C184="Resuelto",C184=""),"",SUM(L184,O184,R184,U184))</f>
        <v/>
      </c>
      <c r="AA184" s="8">
        <v>340</v>
      </c>
      <c r="AB184" s="8" t="str">
        <f t="shared" ca="1" si="24"/>
        <v/>
      </c>
      <c r="AC184" s="9" t="str">
        <f t="shared" ca="1" si="25"/>
        <v/>
      </c>
      <c r="AD184" s="12"/>
      <c r="AE184" s="12"/>
      <c r="AF184" s="12"/>
      <c r="AG184" s="12"/>
      <c r="AH184" s="46" t="str">
        <f>IF(AI184="","",MAX($AH$5:AH183)+1)</f>
        <v/>
      </c>
      <c r="AI184" s="12" t="str">
        <f>IF(G183="","",IF(COUNTIF($AI$11:AI183,G183)=0,G183,""))</f>
        <v/>
      </c>
      <c r="AJ184" s="12" t="str">
        <f t="shared" si="26"/>
        <v/>
      </c>
      <c r="AK184" s="65" t="s">
        <v>44</v>
      </c>
      <c r="AL184" s="15" t="s">
        <v>35</v>
      </c>
      <c r="AM184" s="12" t="s">
        <v>52</v>
      </c>
      <c r="AN184" s="12" t="s">
        <v>49</v>
      </c>
    </row>
    <row r="185" spans="1:40" ht="25.5" hidden="1" customHeight="1" x14ac:dyDescent="0.25">
      <c r="A185" s="60">
        <f t="shared" si="22"/>
        <v>173</v>
      </c>
      <c r="B185" s="15" t="s">
        <v>143</v>
      </c>
      <c r="C185" s="15" t="s">
        <v>142</v>
      </c>
      <c r="D185" s="17" t="s">
        <v>5</v>
      </c>
      <c r="E185" s="27">
        <v>44020</v>
      </c>
      <c r="F185" s="62" t="s">
        <v>105</v>
      </c>
      <c r="G185" s="17"/>
      <c r="H185" s="27">
        <v>44020</v>
      </c>
      <c r="I185" s="16">
        <f t="shared" si="23"/>
        <v>0</v>
      </c>
      <c r="J185" s="28" t="s">
        <v>57</v>
      </c>
      <c r="K185" s="27"/>
      <c r="L185" s="6" t="str">
        <f>IF(AND(C185="Abierto",D185="Urgente"),A185,"")</f>
        <v/>
      </c>
      <c r="M185" s="6" t="str">
        <f ca="1">IF(AND(C185="Abierto",D185="Urgente"),TODAY()-E185,"")</f>
        <v/>
      </c>
      <c r="N185" s="6" t="str">
        <f>IF(AND(C185="Abierto",D185="Urgente"),RANK(M185,$M$13:$M$809,0)+COUNTIF($M$13:M185,M185)-1,"")</f>
        <v/>
      </c>
      <c r="O185" s="6" t="str">
        <f>IF(AND(C185="Abierto",D185="Alta"),A185,"")</f>
        <v/>
      </c>
      <c r="P185" s="6" t="str">
        <f ca="1">IF(AND(C185="Abierto",D185="Alta"),TODAY()-E185,"")</f>
        <v/>
      </c>
      <c r="Q185" s="6" t="str">
        <f>IF(AND(C185="Abierto",D185="Alta"),RANK(P185,$P$13:$P$809,0)+COUNTIF($P$13:P185,P185)-1+MAX(N:N),"")</f>
        <v/>
      </c>
      <c r="R185" s="6" t="str">
        <f>IF(AND(C185="Abierto",D185="Media"),A185,"")</f>
        <v/>
      </c>
      <c r="S185" s="6" t="str">
        <f ca="1">IF(AND(C185="Abierto",D185="Media"),TODAY()-E185,"")</f>
        <v/>
      </c>
      <c r="T185" s="6" t="str">
        <f>IF(AND(C185="Abierto",D185="Media"),RANK(S185,$S$13:$S$809,0)+COUNTIF($S$13:S185,S185)-1+MAX(N:N,Q:Q),"")</f>
        <v/>
      </c>
      <c r="U185" s="6" t="str">
        <f>IF(AND(C185="Abierto",D185="Baja"),A185,"")</f>
        <v/>
      </c>
      <c r="V185" s="6" t="str">
        <f ca="1">IF(AND(C185="Abierto",D185="Baja"),TODAY()-E185,"")</f>
        <v/>
      </c>
      <c r="W185" s="6" t="str">
        <f>IF(AND(C185="Abierto",D185="Baja"),RANK(V185,$V$13:$V$809,0)+COUNTIF($V$13:V185,V185)-1+MAX(N:N,Q:Q,T:T),"")</f>
        <v/>
      </c>
      <c r="X185" s="8" t="str">
        <f>IF(OR(C185="Resuelto",C185=""),"",SUM(N185,Q185,T185,W185))</f>
        <v/>
      </c>
      <c r="Y185" s="8" t="str">
        <f>IF(OR(C185="Resuelto",C185=""),"",SUM(M185,P185,S185,V185))</f>
        <v/>
      </c>
      <c r="Z185" s="8" t="str">
        <f>IF(OR(C185="Resuelto",C185=""),"",SUM(L185,O185,R185,U185))</f>
        <v/>
      </c>
      <c r="AA185" s="8">
        <v>340</v>
      </c>
      <c r="AB185" s="8" t="str">
        <f t="shared" ca="1" si="24"/>
        <v/>
      </c>
      <c r="AC185" s="9" t="str">
        <f t="shared" ca="1" si="25"/>
        <v/>
      </c>
      <c r="AD185" s="12"/>
      <c r="AE185" s="12"/>
      <c r="AF185" s="12"/>
      <c r="AG185" s="12"/>
      <c r="AH185" s="46" t="str">
        <f>IF(AI185="","",MAX($AH$5:AH184)+1)</f>
        <v/>
      </c>
      <c r="AI185" s="12" t="str">
        <f>IF(G184="","",IF(COUNTIF($AI$11:AI184,G184)=0,G184,""))</f>
        <v/>
      </c>
      <c r="AJ185" s="12" t="str">
        <f t="shared" si="26"/>
        <v/>
      </c>
      <c r="AK185" s="65" t="s">
        <v>44</v>
      </c>
      <c r="AL185" s="15" t="s">
        <v>35</v>
      </c>
      <c r="AM185" s="12" t="s">
        <v>52</v>
      </c>
      <c r="AN185" s="12" t="s">
        <v>49</v>
      </c>
    </row>
    <row r="186" spans="1:40" ht="25.5" hidden="1" customHeight="1" x14ac:dyDescent="0.25">
      <c r="A186" s="60">
        <f t="shared" si="22"/>
        <v>174</v>
      </c>
      <c r="B186" s="15" t="s">
        <v>143</v>
      </c>
      <c r="C186" s="15" t="s">
        <v>142</v>
      </c>
      <c r="D186" s="17" t="s">
        <v>5</v>
      </c>
      <c r="E186" s="27">
        <v>44020</v>
      </c>
      <c r="F186" s="62" t="s">
        <v>105</v>
      </c>
      <c r="G186" s="17"/>
      <c r="H186" s="27">
        <v>44020</v>
      </c>
      <c r="I186" s="16">
        <f t="shared" si="23"/>
        <v>0</v>
      </c>
      <c r="J186" s="28" t="s">
        <v>57</v>
      </c>
      <c r="K186" s="27"/>
      <c r="L186" s="6" t="str">
        <f>IF(AND(C186="Abierto",D186="Urgente"),A186,"")</f>
        <v/>
      </c>
      <c r="M186" s="6" t="str">
        <f ca="1">IF(AND(C186="Abierto",D186="Urgente"),TODAY()-E186,"")</f>
        <v/>
      </c>
      <c r="N186" s="6" t="str">
        <f>IF(AND(C186="Abierto",D186="Urgente"),RANK(M186,$M$13:$M$809,0)+COUNTIF($M$13:M186,M186)-1,"")</f>
        <v/>
      </c>
      <c r="O186" s="6" t="str">
        <f>IF(AND(C186="Abierto",D186="Alta"),A186,"")</f>
        <v/>
      </c>
      <c r="P186" s="6" t="str">
        <f ca="1">IF(AND(C186="Abierto",D186="Alta"),TODAY()-E186,"")</f>
        <v/>
      </c>
      <c r="Q186" s="6" t="str">
        <f>IF(AND(C186="Abierto",D186="Alta"),RANK(P186,$P$13:$P$809,0)+COUNTIF($P$13:P186,P186)-1+MAX(N:N),"")</f>
        <v/>
      </c>
      <c r="R186" s="6" t="str">
        <f>IF(AND(C186="Abierto",D186="Media"),A186,"")</f>
        <v/>
      </c>
      <c r="S186" s="6" t="str">
        <f ca="1">IF(AND(C186="Abierto",D186="Media"),TODAY()-E186,"")</f>
        <v/>
      </c>
      <c r="T186" s="6" t="str">
        <f>IF(AND(C186="Abierto",D186="Media"),RANK(S186,$S$13:$S$809,0)+COUNTIF($S$13:S186,S186)-1+MAX(N:N,Q:Q),"")</f>
        <v/>
      </c>
      <c r="U186" s="6" t="str">
        <f>IF(AND(C186="Abierto",D186="Baja"),A186,"")</f>
        <v/>
      </c>
      <c r="V186" s="6" t="str">
        <f ca="1">IF(AND(C186="Abierto",D186="Baja"),TODAY()-E186,"")</f>
        <v/>
      </c>
      <c r="W186" s="6" t="str">
        <f>IF(AND(C186="Abierto",D186="Baja"),RANK(V186,$V$13:$V$809,0)+COUNTIF($V$13:V186,V186)-1+MAX(N:N,Q:Q,T:T),"")</f>
        <v/>
      </c>
      <c r="X186" s="8" t="str">
        <f>IF(OR(C186="Resuelto",C186=""),"",SUM(N186,Q186,T186,W186))</f>
        <v/>
      </c>
      <c r="Y186" s="8" t="str">
        <f>IF(OR(C186="Resuelto",C186=""),"",SUM(M186,P186,S186,V186))</f>
        <v/>
      </c>
      <c r="Z186" s="8" t="str">
        <f>IF(OR(C186="Resuelto",C186=""),"",SUM(L186,O186,R186,U186))</f>
        <v/>
      </c>
      <c r="AA186" s="8">
        <v>340</v>
      </c>
      <c r="AB186" s="8" t="str">
        <f t="shared" ca="1" si="24"/>
        <v/>
      </c>
      <c r="AC186" s="9" t="str">
        <f t="shared" ca="1" si="25"/>
        <v/>
      </c>
      <c r="AD186" s="12"/>
      <c r="AE186" s="12"/>
      <c r="AF186" s="12"/>
      <c r="AG186" s="12"/>
      <c r="AH186" s="46" t="str">
        <f>IF(AI186="","",MAX($AH$5:AH185)+1)</f>
        <v/>
      </c>
      <c r="AI186" s="12" t="str">
        <f>IF(G185="","",IF(COUNTIF($AI$11:AI185,G185)=0,G185,""))</f>
        <v/>
      </c>
      <c r="AJ186" s="12" t="str">
        <f t="shared" si="26"/>
        <v/>
      </c>
      <c r="AK186" s="65" t="s">
        <v>44</v>
      </c>
      <c r="AL186" s="15" t="s">
        <v>35</v>
      </c>
      <c r="AM186" s="12" t="s">
        <v>52</v>
      </c>
      <c r="AN186" s="15" t="s">
        <v>51</v>
      </c>
    </row>
    <row r="187" spans="1:40" ht="25.5" hidden="1" customHeight="1" x14ac:dyDescent="0.25">
      <c r="A187" s="60">
        <f t="shared" si="22"/>
        <v>175</v>
      </c>
      <c r="B187" s="54">
        <v>2025736</v>
      </c>
      <c r="C187" s="15" t="s">
        <v>142</v>
      </c>
      <c r="D187" s="17" t="s">
        <v>6</v>
      </c>
      <c r="E187" s="27">
        <v>44020</v>
      </c>
      <c r="F187" s="62" t="s">
        <v>83</v>
      </c>
      <c r="G187" s="17"/>
      <c r="H187" s="27">
        <v>44025</v>
      </c>
      <c r="I187" s="16">
        <f t="shared" si="23"/>
        <v>5</v>
      </c>
      <c r="J187" s="28" t="s">
        <v>57</v>
      </c>
      <c r="K187" s="27"/>
      <c r="L187" s="6" t="str">
        <f>IF(AND(C187="Abierto",D187="Urgente"),A187,"")</f>
        <v/>
      </c>
      <c r="M187" s="6" t="str">
        <f ca="1">IF(AND(C187="Abierto",D187="Urgente"),TODAY()-E187,"")</f>
        <v/>
      </c>
      <c r="N187" s="6" t="str">
        <f>IF(AND(C187="Abierto",D187="Urgente"),RANK(M187,$M$13:$M$809,0)+COUNTIF($M$13:M187,M187)-1,"")</f>
        <v/>
      </c>
      <c r="O187" s="6" t="str">
        <f>IF(AND(C187="Abierto",D187="Alta"),A187,"")</f>
        <v/>
      </c>
      <c r="P187" s="6" t="str">
        <f ca="1">IF(AND(C187="Abierto",D187="Alta"),TODAY()-E187,"")</f>
        <v/>
      </c>
      <c r="Q187" s="6" t="str">
        <f>IF(AND(C187="Abierto",D187="Alta"),RANK(P187,$P$13:$P$809,0)+COUNTIF($P$13:P187,P187)-1+MAX(N:N),"")</f>
        <v/>
      </c>
      <c r="R187" s="6" t="str">
        <f>IF(AND(C187="Abierto",D187="Media"),A187,"")</f>
        <v/>
      </c>
      <c r="S187" s="6" t="str">
        <f ca="1">IF(AND(C187="Abierto",D187="Media"),TODAY()-E187,"")</f>
        <v/>
      </c>
      <c r="T187" s="6" t="str">
        <f>IF(AND(C187="Abierto",D187="Media"),RANK(S187,$S$13:$S$809,0)+COUNTIF($S$13:S187,S187)-1+MAX(N:N,Q:Q),"")</f>
        <v/>
      </c>
      <c r="U187" s="6" t="str">
        <f>IF(AND(C187="Abierto",D187="Baja"),A187,"")</f>
        <v/>
      </c>
      <c r="V187" s="6" t="str">
        <f ca="1">IF(AND(C187="Abierto",D187="Baja"),TODAY()-E187,"")</f>
        <v/>
      </c>
      <c r="W187" s="6" t="str">
        <f>IF(AND(C187="Abierto",D187="Baja"),RANK(V187,$V$13:$V$809,0)+COUNTIF($V$13:V187,V187)-1+MAX(N:N,Q:Q,T:T),"")</f>
        <v/>
      </c>
      <c r="X187" s="8" t="str">
        <f>IF(OR(C187="Resuelto",C187=""),"",SUM(N187,Q187,T187,W187))</f>
        <v/>
      </c>
      <c r="Y187" s="8" t="str">
        <f>IF(OR(C187="Resuelto",C187=""),"",SUM(M187,P187,S187,V187))</f>
        <v/>
      </c>
      <c r="Z187" s="8" t="str">
        <f>IF(OR(C187="Resuelto",C187=""),"",SUM(L187,O187,R187,U187))</f>
        <v/>
      </c>
      <c r="AA187" s="8">
        <v>340</v>
      </c>
      <c r="AB187" s="8" t="str">
        <f t="shared" ca="1" si="24"/>
        <v/>
      </c>
      <c r="AC187" s="9" t="str">
        <f t="shared" ca="1" si="25"/>
        <v/>
      </c>
      <c r="AD187" s="12"/>
      <c r="AE187" s="12"/>
      <c r="AF187" s="12"/>
      <c r="AG187" s="12"/>
      <c r="AH187" s="46" t="str">
        <f>IF(AI187="","",MAX($AH$5:AH186)+1)</f>
        <v/>
      </c>
      <c r="AI187" s="12" t="str">
        <f>IF(G186="","",IF(COUNTIF($AI$11:AI186,G186)=0,G186,""))</f>
        <v/>
      </c>
      <c r="AJ187" s="12" t="str">
        <f t="shared" si="26"/>
        <v/>
      </c>
      <c r="AK187" s="65" t="s">
        <v>44</v>
      </c>
      <c r="AL187" s="15" t="s">
        <v>36</v>
      </c>
      <c r="AM187" s="15" t="s">
        <v>53</v>
      </c>
      <c r="AN187" s="12" t="s">
        <v>49</v>
      </c>
    </row>
    <row r="188" spans="1:40" ht="25.5" hidden="1" customHeight="1" x14ac:dyDescent="0.25">
      <c r="A188" s="60">
        <f t="shared" si="22"/>
        <v>176</v>
      </c>
      <c r="B188" s="15" t="s">
        <v>143</v>
      </c>
      <c r="C188" s="15" t="s">
        <v>142</v>
      </c>
      <c r="D188" s="17" t="s">
        <v>5</v>
      </c>
      <c r="E188" s="27">
        <v>44021</v>
      </c>
      <c r="F188" s="62" t="s">
        <v>105</v>
      </c>
      <c r="G188" s="17"/>
      <c r="H188" s="27">
        <v>44021</v>
      </c>
      <c r="I188" s="16">
        <f t="shared" si="23"/>
        <v>0</v>
      </c>
      <c r="J188" s="28" t="s">
        <v>57</v>
      </c>
      <c r="K188" s="27"/>
      <c r="L188" s="6" t="str">
        <f>IF(AND(C188="Abierto",D188="Urgente"),A188,"")</f>
        <v/>
      </c>
      <c r="M188" s="6" t="str">
        <f ca="1">IF(AND(C188="Abierto",D188="Urgente"),TODAY()-E188,"")</f>
        <v/>
      </c>
      <c r="N188" s="6" t="str">
        <f>IF(AND(C188="Abierto",D188="Urgente"),RANK(M188,$M$13:$M$809,0)+COUNTIF($M$13:M188,M188)-1,"")</f>
        <v/>
      </c>
      <c r="O188" s="6" t="str">
        <f>IF(AND(C188="Abierto",D188="Alta"),A188,"")</f>
        <v/>
      </c>
      <c r="P188" s="6" t="str">
        <f ca="1">IF(AND(C188="Abierto",D188="Alta"),TODAY()-E188,"")</f>
        <v/>
      </c>
      <c r="Q188" s="6" t="str">
        <f>IF(AND(C188="Abierto",D188="Alta"),RANK(P188,$P$13:$P$809,0)+COUNTIF($P$13:P188,P188)-1+MAX(N:N),"")</f>
        <v/>
      </c>
      <c r="R188" s="6" t="str">
        <f>IF(AND(C188="Abierto",D188="Media"),A188,"")</f>
        <v/>
      </c>
      <c r="S188" s="6" t="str">
        <f ca="1">IF(AND(C188="Abierto",D188="Media"),TODAY()-E188,"")</f>
        <v/>
      </c>
      <c r="T188" s="6" t="str">
        <f>IF(AND(C188="Abierto",D188="Media"),RANK(S188,$S$13:$S$809,0)+COUNTIF($S$13:S188,S188)-1+MAX(N:N,Q:Q),"")</f>
        <v/>
      </c>
      <c r="U188" s="6" t="str">
        <f>IF(AND(C188="Abierto",D188="Baja"),A188,"")</f>
        <v/>
      </c>
      <c r="V188" s="6" t="str">
        <f ca="1">IF(AND(C188="Abierto",D188="Baja"),TODAY()-E188,"")</f>
        <v/>
      </c>
      <c r="W188" s="6" t="str">
        <f>IF(AND(C188="Abierto",D188="Baja"),RANK(V188,$V$13:$V$809,0)+COUNTIF($V$13:V188,V188)-1+MAX(N:N,Q:Q,T:T),"")</f>
        <v/>
      </c>
      <c r="X188" s="8" t="str">
        <f>IF(OR(C188="Resuelto",C188=""),"",SUM(N188,Q188,T188,W188))</f>
        <v/>
      </c>
      <c r="Y188" s="8" t="str">
        <f>IF(OR(C188="Resuelto",C188=""),"",SUM(M188,P188,S188,V188))</f>
        <v/>
      </c>
      <c r="Z188" s="8" t="str">
        <f>IF(OR(C188="Resuelto",C188=""),"",SUM(L188,O188,R188,U188))</f>
        <v/>
      </c>
      <c r="AA188" s="8">
        <v>340</v>
      </c>
      <c r="AB188" s="8" t="str">
        <f t="shared" ca="1" si="24"/>
        <v/>
      </c>
      <c r="AC188" s="9" t="str">
        <f t="shared" ca="1" si="25"/>
        <v/>
      </c>
      <c r="AD188" s="12"/>
      <c r="AE188" s="12"/>
      <c r="AF188" s="12"/>
      <c r="AG188" s="12"/>
      <c r="AH188" s="46" t="str">
        <f>IF(AI188="","",MAX($AH$5:AH187)+1)</f>
        <v/>
      </c>
      <c r="AI188" s="12" t="str">
        <f>IF(G187="","",IF(COUNTIF($AI$11:AI187,G187)=0,G187,""))</f>
        <v/>
      </c>
      <c r="AJ188" s="12" t="str">
        <f t="shared" si="26"/>
        <v/>
      </c>
      <c r="AK188" s="65" t="s">
        <v>44</v>
      </c>
      <c r="AL188" s="15" t="s">
        <v>32</v>
      </c>
      <c r="AM188" s="12" t="s">
        <v>52</v>
      </c>
      <c r="AN188" s="15" t="s">
        <v>51</v>
      </c>
    </row>
    <row r="189" spans="1:40" ht="25.5" hidden="1" customHeight="1" x14ac:dyDescent="0.25">
      <c r="A189" s="60">
        <f t="shared" si="22"/>
        <v>177</v>
      </c>
      <c r="B189" s="15" t="s">
        <v>143</v>
      </c>
      <c r="C189" s="15" t="s">
        <v>142</v>
      </c>
      <c r="D189" s="17" t="s">
        <v>5</v>
      </c>
      <c r="E189" s="27">
        <v>44021</v>
      </c>
      <c r="F189" s="62" t="s">
        <v>105</v>
      </c>
      <c r="G189" s="17"/>
      <c r="H189" s="27">
        <v>44021</v>
      </c>
      <c r="I189" s="16">
        <f t="shared" si="23"/>
        <v>0</v>
      </c>
      <c r="J189" s="28" t="s">
        <v>57</v>
      </c>
      <c r="K189" s="27"/>
      <c r="L189" s="6" t="str">
        <f>IF(AND(C189="Abierto",D189="Urgente"),A189,"")</f>
        <v/>
      </c>
      <c r="M189" s="6" t="str">
        <f ca="1">IF(AND(C189="Abierto",D189="Urgente"),TODAY()-E189,"")</f>
        <v/>
      </c>
      <c r="N189" s="6" t="str">
        <f>IF(AND(C189="Abierto",D189="Urgente"),RANK(M189,$M$13:$M$809,0)+COUNTIF($M$13:M189,M189)-1,"")</f>
        <v/>
      </c>
      <c r="O189" s="6" t="str">
        <f>IF(AND(C189="Abierto",D189="Alta"),A189,"")</f>
        <v/>
      </c>
      <c r="P189" s="6" t="str">
        <f ca="1">IF(AND(C189="Abierto",D189="Alta"),TODAY()-E189,"")</f>
        <v/>
      </c>
      <c r="Q189" s="6" t="str">
        <f>IF(AND(C189="Abierto",D189="Alta"),RANK(P189,$P$13:$P$809,0)+COUNTIF($P$13:P189,P189)-1+MAX(N:N),"")</f>
        <v/>
      </c>
      <c r="R189" s="6" t="str">
        <f>IF(AND(C189="Abierto",D189="Media"),A189,"")</f>
        <v/>
      </c>
      <c r="S189" s="6" t="str">
        <f ca="1">IF(AND(C189="Abierto",D189="Media"),TODAY()-E189,"")</f>
        <v/>
      </c>
      <c r="T189" s="6" t="str">
        <f>IF(AND(C189="Abierto",D189="Media"),RANK(S189,$S$13:$S$809,0)+COUNTIF($S$13:S189,S189)-1+MAX(N:N,Q:Q),"")</f>
        <v/>
      </c>
      <c r="U189" s="6" t="str">
        <f>IF(AND(C189="Abierto",D189="Baja"),A189,"")</f>
        <v/>
      </c>
      <c r="V189" s="6" t="str">
        <f ca="1">IF(AND(C189="Abierto",D189="Baja"),TODAY()-E189,"")</f>
        <v/>
      </c>
      <c r="W189" s="6" t="str">
        <f>IF(AND(C189="Abierto",D189="Baja"),RANK(V189,$V$13:$V$809,0)+COUNTIF($V$13:V189,V189)-1+MAX(N:N,Q:Q,T:T),"")</f>
        <v/>
      </c>
      <c r="X189" s="8" t="str">
        <f>IF(OR(C189="Resuelto",C189=""),"",SUM(N189,Q189,T189,W189))</f>
        <v/>
      </c>
      <c r="Y189" s="8" t="str">
        <f>IF(OR(C189="Resuelto",C189=""),"",SUM(M189,P189,S189,V189))</f>
        <v/>
      </c>
      <c r="Z189" s="8" t="str">
        <f>IF(OR(C189="Resuelto",C189=""),"",SUM(L189,O189,R189,U189))</f>
        <v/>
      </c>
      <c r="AA189" s="8">
        <v>340</v>
      </c>
      <c r="AB189" s="8" t="str">
        <f t="shared" ca="1" si="24"/>
        <v/>
      </c>
      <c r="AC189" s="9" t="str">
        <f t="shared" ca="1" si="25"/>
        <v/>
      </c>
      <c r="AD189" s="12"/>
      <c r="AE189" s="12"/>
      <c r="AF189" s="12"/>
      <c r="AG189" s="12"/>
      <c r="AH189" s="46" t="str">
        <f>IF(AI189="","",MAX($AH$5:AH188)+1)</f>
        <v/>
      </c>
      <c r="AI189" s="12" t="str">
        <f>IF(G188="","",IF(COUNTIF($AI$11:AI188,G188)=0,G188,""))</f>
        <v/>
      </c>
      <c r="AJ189" s="12" t="str">
        <f t="shared" si="26"/>
        <v/>
      </c>
      <c r="AK189" s="65" t="s">
        <v>44</v>
      </c>
      <c r="AL189" s="15" t="s">
        <v>35</v>
      </c>
      <c r="AM189" s="12" t="s">
        <v>52</v>
      </c>
      <c r="AN189" s="12" t="s">
        <v>49</v>
      </c>
    </row>
    <row r="190" spans="1:40" ht="25.5" hidden="1" customHeight="1" x14ac:dyDescent="0.25">
      <c r="A190" s="60">
        <f t="shared" si="22"/>
        <v>178</v>
      </c>
      <c r="B190" s="15" t="s">
        <v>143</v>
      </c>
      <c r="C190" s="15" t="s">
        <v>142</v>
      </c>
      <c r="D190" s="17" t="s">
        <v>5</v>
      </c>
      <c r="E190" s="27">
        <v>44021</v>
      </c>
      <c r="F190" s="62" t="s">
        <v>105</v>
      </c>
      <c r="G190" s="17"/>
      <c r="H190" s="27">
        <v>44021</v>
      </c>
      <c r="I190" s="16">
        <f t="shared" si="23"/>
        <v>0</v>
      </c>
      <c r="J190" s="28" t="s">
        <v>57</v>
      </c>
      <c r="K190" s="27"/>
      <c r="L190" s="6" t="str">
        <f>IF(AND(C190="Abierto",D190="Urgente"),A190,"")</f>
        <v/>
      </c>
      <c r="M190" s="6" t="str">
        <f ca="1">IF(AND(C190="Abierto",D190="Urgente"),TODAY()-E190,"")</f>
        <v/>
      </c>
      <c r="N190" s="6" t="str">
        <f>IF(AND(C190="Abierto",D190="Urgente"),RANK(M190,$M$13:$M$809,0)+COUNTIF($M$13:M190,M190)-1,"")</f>
        <v/>
      </c>
      <c r="O190" s="6" t="str">
        <f>IF(AND(C190="Abierto",D190="Alta"),A190,"")</f>
        <v/>
      </c>
      <c r="P190" s="6" t="str">
        <f ca="1">IF(AND(C190="Abierto",D190="Alta"),TODAY()-E190,"")</f>
        <v/>
      </c>
      <c r="Q190" s="6" t="str">
        <f>IF(AND(C190="Abierto",D190="Alta"),RANK(P190,$P$13:$P$809,0)+COUNTIF($P$13:P190,P190)-1+MAX(N:N),"")</f>
        <v/>
      </c>
      <c r="R190" s="6" t="str">
        <f>IF(AND(C190="Abierto",D190="Media"),A190,"")</f>
        <v/>
      </c>
      <c r="S190" s="6" t="str">
        <f ca="1">IF(AND(C190="Abierto",D190="Media"),TODAY()-E190,"")</f>
        <v/>
      </c>
      <c r="T190" s="6" t="str">
        <f>IF(AND(C190="Abierto",D190="Media"),RANK(S190,$S$13:$S$809,0)+COUNTIF($S$13:S190,S190)-1+MAX(N:N,Q:Q),"")</f>
        <v/>
      </c>
      <c r="U190" s="6" t="str">
        <f>IF(AND(C190="Abierto",D190="Baja"),A190,"")</f>
        <v/>
      </c>
      <c r="V190" s="6" t="str">
        <f ca="1">IF(AND(C190="Abierto",D190="Baja"),TODAY()-E190,"")</f>
        <v/>
      </c>
      <c r="W190" s="6" t="str">
        <f>IF(AND(C190="Abierto",D190="Baja"),RANK(V190,$V$13:$V$809,0)+COUNTIF($V$13:V190,V190)-1+MAX(N:N,Q:Q,T:T),"")</f>
        <v/>
      </c>
      <c r="X190" s="8" t="str">
        <f>IF(OR(C190="Resuelto",C190=""),"",SUM(N190,Q190,T190,W190))</f>
        <v/>
      </c>
      <c r="Y190" s="8" t="str">
        <f>IF(OR(C190="Resuelto",C190=""),"",SUM(M190,P190,S190,V190))</f>
        <v/>
      </c>
      <c r="Z190" s="8" t="str">
        <f>IF(OR(C190="Resuelto",C190=""),"",SUM(L190,O190,R190,U190))</f>
        <v/>
      </c>
      <c r="AA190" s="8">
        <v>340</v>
      </c>
      <c r="AB190" s="8" t="str">
        <f t="shared" ca="1" si="24"/>
        <v/>
      </c>
      <c r="AC190" s="9" t="str">
        <f t="shared" ca="1" si="25"/>
        <v/>
      </c>
      <c r="AD190" s="12"/>
      <c r="AE190" s="12"/>
      <c r="AF190" s="12"/>
      <c r="AG190" s="12"/>
      <c r="AH190" s="46" t="str">
        <f>IF(AI190="","",MAX($AH$5:AH189)+1)</f>
        <v/>
      </c>
      <c r="AI190" s="12" t="str">
        <f>IF(G189="","",IF(COUNTIF($AI$11:AI189,G189)=0,G189,""))</f>
        <v/>
      </c>
      <c r="AJ190" s="12" t="str">
        <f t="shared" si="26"/>
        <v/>
      </c>
      <c r="AK190" s="65" t="s">
        <v>44</v>
      </c>
      <c r="AL190" s="15" t="s">
        <v>35</v>
      </c>
      <c r="AM190" s="12" t="s">
        <v>52</v>
      </c>
      <c r="AN190" s="12" t="s">
        <v>49</v>
      </c>
    </row>
    <row r="191" spans="1:40" ht="25.5" hidden="1" customHeight="1" x14ac:dyDescent="0.25">
      <c r="A191" s="60">
        <f t="shared" si="22"/>
        <v>179</v>
      </c>
      <c r="B191" s="15" t="s">
        <v>143</v>
      </c>
      <c r="C191" s="15" t="s">
        <v>142</v>
      </c>
      <c r="D191" s="17" t="s">
        <v>5</v>
      </c>
      <c r="E191" s="27">
        <v>44021</v>
      </c>
      <c r="F191" s="62" t="s">
        <v>105</v>
      </c>
      <c r="G191" s="17"/>
      <c r="H191" s="27">
        <v>44021</v>
      </c>
      <c r="I191" s="16">
        <f t="shared" si="23"/>
        <v>0</v>
      </c>
      <c r="J191" s="28" t="s">
        <v>57</v>
      </c>
      <c r="K191" s="27"/>
      <c r="L191" s="6" t="str">
        <f>IF(AND(C191="Abierto",D191="Urgente"),A191,"")</f>
        <v/>
      </c>
      <c r="M191" s="6" t="str">
        <f ca="1">IF(AND(C191="Abierto",D191="Urgente"),TODAY()-E191,"")</f>
        <v/>
      </c>
      <c r="N191" s="6" t="str">
        <f>IF(AND(C191="Abierto",D191="Urgente"),RANK(M191,$M$13:$M$809,0)+COUNTIF($M$13:M191,M191)-1,"")</f>
        <v/>
      </c>
      <c r="O191" s="6" t="str">
        <f>IF(AND(C191="Abierto",D191="Alta"),A191,"")</f>
        <v/>
      </c>
      <c r="P191" s="6" t="str">
        <f ca="1">IF(AND(C191="Abierto",D191="Alta"),TODAY()-E191,"")</f>
        <v/>
      </c>
      <c r="Q191" s="6" t="str">
        <f>IF(AND(C191="Abierto",D191="Alta"),RANK(P191,$P$13:$P$809,0)+COUNTIF($P$13:P191,P191)-1+MAX(N:N),"")</f>
        <v/>
      </c>
      <c r="R191" s="6" t="str">
        <f>IF(AND(C191="Abierto",D191="Media"),A191,"")</f>
        <v/>
      </c>
      <c r="S191" s="6" t="str">
        <f ca="1">IF(AND(C191="Abierto",D191="Media"),TODAY()-E191,"")</f>
        <v/>
      </c>
      <c r="T191" s="6" t="str">
        <f>IF(AND(C191="Abierto",D191="Media"),RANK(S191,$S$13:$S$809,0)+COUNTIF($S$13:S191,S191)-1+MAX(N:N,Q:Q),"")</f>
        <v/>
      </c>
      <c r="U191" s="6" t="str">
        <f>IF(AND(C191="Abierto",D191="Baja"),A191,"")</f>
        <v/>
      </c>
      <c r="V191" s="6" t="str">
        <f ca="1">IF(AND(C191="Abierto",D191="Baja"),TODAY()-E191,"")</f>
        <v/>
      </c>
      <c r="W191" s="6" t="str">
        <f>IF(AND(C191="Abierto",D191="Baja"),RANK(V191,$V$13:$V$809,0)+COUNTIF($V$13:V191,V191)-1+MAX(N:N,Q:Q,T:T),"")</f>
        <v/>
      </c>
      <c r="X191" s="8" t="str">
        <f>IF(OR(C191="Resuelto",C191=""),"",SUM(N191,Q191,T191,W191))</f>
        <v/>
      </c>
      <c r="Y191" s="8" t="str">
        <f>IF(OR(C191="Resuelto",C191=""),"",SUM(M191,P191,S191,V191))</f>
        <v/>
      </c>
      <c r="Z191" s="8" t="str">
        <f>IF(OR(C191="Resuelto",C191=""),"",SUM(L191,O191,R191,U191))</f>
        <v/>
      </c>
      <c r="AA191" s="8">
        <v>340</v>
      </c>
      <c r="AB191" s="8" t="str">
        <f t="shared" ca="1" si="24"/>
        <v/>
      </c>
      <c r="AC191" s="9" t="str">
        <f t="shared" ca="1" si="25"/>
        <v/>
      </c>
      <c r="AD191" s="12"/>
      <c r="AE191" s="12"/>
      <c r="AF191" s="12"/>
      <c r="AG191" s="12"/>
      <c r="AH191" s="46" t="str">
        <f>IF(AI191="","",MAX($AH$5:AH190)+1)</f>
        <v/>
      </c>
      <c r="AI191" s="12" t="str">
        <f>IF(G190="","",IF(COUNTIF($AI$11:AI190,G190)=0,G190,""))</f>
        <v/>
      </c>
      <c r="AJ191" s="12" t="str">
        <f t="shared" si="26"/>
        <v/>
      </c>
      <c r="AK191" s="65" t="s">
        <v>44</v>
      </c>
      <c r="AL191" s="15" t="s">
        <v>35</v>
      </c>
      <c r="AM191" s="12" t="s">
        <v>52</v>
      </c>
      <c r="AN191" s="12" t="s">
        <v>49</v>
      </c>
    </row>
    <row r="192" spans="1:40" ht="25.5" hidden="1" customHeight="1" x14ac:dyDescent="0.25">
      <c r="A192" s="60">
        <f t="shared" si="22"/>
        <v>180</v>
      </c>
      <c r="B192" s="15" t="s">
        <v>143</v>
      </c>
      <c r="C192" s="15" t="s">
        <v>142</v>
      </c>
      <c r="D192" s="17" t="s">
        <v>5</v>
      </c>
      <c r="E192" s="27">
        <v>44021</v>
      </c>
      <c r="F192" s="62" t="s">
        <v>105</v>
      </c>
      <c r="G192" s="17"/>
      <c r="H192" s="27">
        <v>44021</v>
      </c>
      <c r="I192" s="16">
        <f t="shared" si="23"/>
        <v>0</v>
      </c>
      <c r="J192" s="28" t="s">
        <v>57</v>
      </c>
      <c r="K192" s="27"/>
      <c r="L192" s="6" t="str">
        <f>IF(AND(C192="Abierto",D192="Urgente"),A192,"")</f>
        <v/>
      </c>
      <c r="M192" s="6" t="str">
        <f ca="1">IF(AND(C192="Abierto",D192="Urgente"),TODAY()-E192,"")</f>
        <v/>
      </c>
      <c r="N192" s="6" t="str">
        <f>IF(AND(C192="Abierto",D192="Urgente"),RANK(M192,$M$13:$M$809,0)+COUNTIF($M$13:M192,M192)-1,"")</f>
        <v/>
      </c>
      <c r="O192" s="6" t="str">
        <f>IF(AND(C192="Abierto",D192="Alta"),A192,"")</f>
        <v/>
      </c>
      <c r="P192" s="6" t="str">
        <f ca="1">IF(AND(C192="Abierto",D192="Alta"),TODAY()-E192,"")</f>
        <v/>
      </c>
      <c r="Q192" s="6" t="str">
        <f>IF(AND(C192="Abierto",D192="Alta"),RANK(P192,$P$13:$P$809,0)+COUNTIF($P$13:P192,P192)-1+MAX(N:N),"")</f>
        <v/>
      </c>
      <c r="R192" s="6" t="str">
        <f>IF(AND(C192="Abierto",D192="Media"),A192,"")</f>
        <v/>
      </c>
      <c r="S192" s="6" t="str">
        <f ca="1">IF(AND(C192="Abierto",D192="Media"),TODAY()-E192,"")</f>
        <v/>
      </c>
      <c r="T192" s="6" t="str">
        <f>IF(AND(C192="Abierto",D192="Media"),RANK(S192,$S$13:$S$809,0)+COUNTIF($S$13:S192,S192)-1+MAX(N:N,Q:Q),"")</f>
        <v/>
      </c>
      <c r="U192" s="6" t="str">
        <f>IF(AND(C192="Abierto",D192="Baja"),A192,"")</f>
        <v/>
      </c>
      <c r="V192" s="6" t="str">
        <f ca="1">IF(AND(C192="Abierto",D192="Baja"),TODAY()-E192,"")</f>
        <v/>
      </c>
      <c r="W192" s="6" t="str">
        <f>IF(AND(C192="Abierto",D192="Baja"),RANK(V192,$V$13:$V$809,0)+COUNTIF($V$13:V192,V192)-1+MAX(N:N,Q:Q,T:T),"")</f>
        <v/>
      </c>
      <c r="X192" s="8" t="str">
        <f>IF(OR(C192="Resuelto",C192=""),"",SUM(N192,Q192,T192,W192))</f>
        <v/>
      </c>
      <c r="Y192" s="8" t="str">
        <f>IF(OR(C192="Resuelto",C192=""),"",SUM(M192,P192,S192,V192))</f>
        <v/>
      </c>
      <c r="Z192" s="8" t="str">
        <f>IF(OR(C192="Resuelto",C192=""),"",SUM(L192,O192,R192,U192))</f>
        <v/>
      </c>
      <c r="AA192" s="8">
        <v>340</v>
      </c>
      <c r="AB192" s="8" t="str">
        <f t="shared" ca="1" si="24"/>
        <v/>
      </c>
      <c r="AC192" s="9" t="str">
        <f t="shared" ca="1" si="25"/>
        <v/>
      </c>
      <c r="AD192" s="12"/>
      <c r="AE192" s="12"/>
      <c r="AF192" s="12"/>
      <c r="AG192" s="12"/>
      <c r="AH192" s="46" t="str">
        <f>IF(AI192="","",MAX($AH$5:AH191)+1)</f>
        <v/>
      </c>
      <c r="AI192" s="12" t="str">
        <f>IF(G191="","",IF(COUNTIF($AI$11:AI191,G191)=0,G191,""))</f>
        <v/>
      </c>
      <c r="AJ192" s="12" t="str">
        <f t="shared" si="26"/>
        <v/>
      </c>
      <c r="AK192" s="65" t="s">
        <v>44</v>
      </c>
      <c r="AL192" s="15" t="s">
        <v>35</v>
      </c>
      <c r="AM192" s="12" t="s">
        <v>52</v>
      </c>
      <c r="AN192" s="12" t="s">
        <v>49</v>
      </c>
    </row>
    <row r="193" spans="1:40" ht="25.5" hidden="1" customHeight="1" x14ac:dyDescent="0.25">
      <c r="A193" s="60">
        <f t="shared" si="22"/>
        <v>181</v>
      </c>
      <c r="B193" s="15" t="s">
        <v>143</v>
      </c>
      <c r="C193" s="15" t="s">
        <v>142</v>
      </c>
      <c r="D193" s="17" t="s">
        <v>5</v>
      </c>
      <c r="E193" s="27">
        <v>44021</v>
      </c>
      <c r="F193" s="62" t="s">
        <v>105</v>
      </c>
      <c r="G193" s="17"/>
      <c r="H193" s="27">
        <v>44021</v>
      </c>
      <c r="I193" s="16">
        <f t="shared" si="23"/>
        <v>0</v>
      </c>
      <c r="J193" s="28" t="s">
        <v>57</v>
      </c>
      <c r="K193" s="27"/>
      <c r="L193" s="6" t="str">
        <f>IF(AND(C193="Abierto",D193="Urgente"),A193,"")</f>
        <v/>
      </c>
      <c r="M193" s="6" t="str">
        <f ca="1">IF(AND(C193="Abierto",D193="Urgente"),TODAY()-E193,"")</f>
        <v/>
      </c>
      <c r="N193" s="6" t="str">
        <f>IF(AND(C193="Abierto",D193="Urgente"),RANK(M193,$M$13:$M$809,0)+COUNTIF($M$13:M193,M193)-1,"")</f>
        <v/>
      </c>
      <c r="O193" s="6" t="str">
        <f>IF(AND(C193="Abierto",D193="Alta"),A193,"")</f>
        <v/>
      </c>
      <c r="P193" s="6" t="str">
        <f ca="1">IF(AND(C193="Abierto",D193="Alta"),TODAY()-E193,"")</f>
        <v/>
      </c>
      <c r="Q193" s="6" t="str">
        <f>IF(AND(C193="Abierto",D193="Alta"),RANK(P193,$P$13:$P$809,0)+COUNTIF($P$13:P193,P193)-1+MAX(N:N),"")</f>
        <v/>
      </c>
      <c r="R193" s="6" t="str">
        <f>IF(AND(C193="Abierto",D193="Media"),A193,"")</f>
        <v/>
      </c>
      <c r="S193" s="6" t="str">
        <f ca="1">IF(AND(C193="Abierto",D193="Media"),TODAY()-E193,"")</f>
        <v/>
      </c>
      <c r="T193" s="6" t="str">
        <f>IF(AND(C193="Abierto",D193="Media"),RANK(S193,$S$13:$S$809,0)+COUNTIF($S$13:S193,S193)-1+MAX(N:N,Q:Q),"")</f>
        <v/>
      </c>
      <c r="U193" s="6" t="str">
        <f>IF(AND(C193="Abierto",D193="Baja"),A193,"")</f>
        <v/>
      </c>
      <c r="V193" s="6" t="str">
        <f ca="1">IF(AND(C193="Abierto",D193="Baja"),TODAY()-E193,"")</f>
        <v/>
      </c>
      <c r="W193" s="6" t="str">
        <f>IF(AND(C193="Abierto",D193="Baja"),RANK(V193,$V$13:$V$809,0)+COUNTIF($V$13:V193,V193)-1+MAX(N:N,Q:Q,T:T),"")</f>
        <v/>
      </c>
      <c r="X193" s="8" t="str">
        <f>IF(OR(C193="Resuelto",C193=""),"",SUM(N193,Q193,T193,W193))</f>
        <v/>
      </c>
      <c r="Y193" s="8" t="str">
        <f>IF(OR(C193="Resuelto",C193=""),"",SUM(M193,P193,S193,V193))</f>
        <v/>
      </c>
      <c r="Z193" s="8" t="str">
        <f>IF(OR(C193="Resuelto",C193=""),"",SUM(L193,O193,R193,U193))</f>
        <v/>
      </c>
      <c r="AA193" s="8">
        <v>340</v>
      </c>
      <c r="AB193" s="8" t="str">
        <f t="shared" ca="1" si="24"/>
        <v/>
      </c>
      <c r="AC193" s="9" t="str">
        <f t="shared" ca="1" si="25"/>
        <v/>
      </c>
      <c r="AD193" s="12"/>
      <c r="AE193" s="12"/>
      <c r="AF193" s="12"/>
      <c r="AG193" s="12"/>
      <c r="AH193" s="46" t="str">
        <f>IF(AI193="","",MAX($AH$5:AH192)+1)</f>
        <v/>
      </c>
      <c r="AI193" s="12" t="str">
        <f>IF(G192="","",IF(COUNTIF($AI$11:AI192,G192)=0,G192,""))</f>
        <v/>
      </c>
      <c r="AJ193" s="12" t="str">
        <f t="shared" si="26"/>
        <v/>
      </c>
      <c r="AK193" s="65" t="s">
        <v>44</v>
      </c>
      <c r="AL193" s="15" t="s">
        <v>35</v>
      </c>
      <c r="AM193" s="12" t="s">
        <v>52</v>
      </c>
      <c r="AN193" s="12" t="s">
        <v>49</v>
      </c>
    </row>
    <row r="194" spans="1:40" ht="25.5" hidden="1" customHeight="1" x14ac:dyDescent="0.25">
      <c r="A194" s="60">
        <f t="shared" si="22"/>
        <v>182</v>
      </c>
      <c r="B194" s="15" t="s">
        <v>143</v>
      </c>
      <c r="C194" s="15" t="s">
        <v>142</v>
      </c>
      <c r="D194" s="17" t="s">
        <v>5</v>
      </c>
      <c r="E194" s="27">
        <v>44021</v>
      </c>
      <c r="F194" s="62" t="s">
        <v>105</v>
      </c>
      <c r="G194" s="17"/>
      <c r="H194" s="27">
        <v>44021</v>
      </c>
      <c r="I194" s="16">
        <f t="shared" si="23"/>
        <v>0</v>
      </c>
      <c r="J194" s="28" t="s">
        <v>57</v>
      </c>
      <c r="K194" s="27"/>
      <c r="L194" s="6" t="str">
        <f>IF(AND(C194="Abierto",D194="Urgente"),A194,"")</f>
        <v/>
      </c>
      <c r="M194" s="6" t="str">
        <f ca="1">IF(AND(C194="Abierto",D194="Urgente"),TODAY()-E194,"")</f>
        <v/>
      </c>
      <c r="N194" s="6" t="str">
        <f>IF(AND(C194="Abierto",D194="Urgente"),RANK(M194,$M$13:$M$809,0)+COUNTIF($M$13:M194,M194)-1,"")</f>
        <v/>
      </c>
      <c r="O194" s="6" t="str">
        <f>IF(AND(C194="Abierto",D194="Alta"),A194,"")</f>
        <v/>
      </c>
      <c r="P194" s="6" t="str">
        <f ca="1">IF(AND(C194="Abierto",D194="Alta"),TODAY()-E194,"")</f>
        <v/>
      </c>
      <c r="Q194" s="6" t="str">
        <f>IF(AND(C194="Abierto",D194="Alta"),RANK(P194,$P$13:$P$809,0)+COUNTIF($P$13:P194,P194)-1+MAX(N:N),"")</f>
        <v/>
      </c>
      <c r="R194" s="6" t="str">
        <f>IF(AND(C194="Abierto",D194="Media"),A194,"")</f>
        <v/>
      </c>
      <c r="S194" s="6" t="str">
        <f ca="1">IF(AND(C194="Abierto",D194="Media"),TODAY()-E194,"")</f>
        <v/>
      </c>
      <c r="T194" s="6" t="str">
        <f>IF(AND(C194="Abierto",D194="Media"),RANK(S194,$S$13:$S$809,0)+COUNTIF($S$13:S194,S194)-1+MAX(N:N,Q:Q),"")</f>
        <v/>
      </c>
      <c r="U194" s="6" t="str">
        <f>IF(AND(C194="Abierto",D194="Baja"),A194,"")</f>
        <v/>
      </c>
      <c r="V194" s="6" t="str">
        <f ca="1">IF(AND(C194="Abierto",D194="Baja"),TODAY()-E194,"")</f>
        <v/>
      </c>
      <c r="W194" s="6" t="str">
        <f>IF(AND(C194="Abierto",D194="Baja"),RANK(V194,$V$13:$V$809,0)+COUNTIF($V$13:V194,V194)-1+MAX(N:N,Q:Q,T:T),"")</f>
        <v/>
      </c>
      <c r="X194" s="8" t="str">
        <f>IF(OR(C194="Resuelto",C194=""),"",SUM(N194,Q194,T194,W194))</f>
        <v/>
      </c>
      <c r="Y194" s="8" t="str">
        <f>IF(OR(C194="Resuelto",C194=""),"",SUM(M194,P194,S194,V194))</f>
        <v/>
      </c>
      <c r="Z194" s="8" t="str">
        <f>IF(OR(C194="Resuelto",C194=""),"",SUM(L194,O194,R194,U194))</f>
        <v/>
      </c>
      <c r="AA194" s="8">
        <v>340</v>
      </c>
      <c r="AB194" s="8" t="str">
        <f t="shared" ca="1" si="24"/>
        <v/>
      </c>
      <c r="AC194" s="9" t="str">
        <f t="shared" ca="1" si="25"/>
        <v/>
      </c>
      <c r="AD194" s="12"/>
      <c r="AE194" s="12"/>
      <c r="AF194" s="12"/>
      <c r="AG194" s="12"/>
      <c r="AH194" s="46" t="str">
        <f>IF(AI194="","",MAX($AH$5:AH193)+1)</f>
        <v/>
      </c>
      <c r="AI194" s="12" t="str">
        <f>IF(G193="","",IF(COUNTIF($AI$11:AI193,G193)=0,G193,""))</f>
        <v/>
      </c>
      <c r="AJ194" s="12" t="str">
        <f t="shared" si="26"/>
        <v/>
      </c>
      <c r="AK194" s="65" t="s">
        <v>44</v>
      </c>
      <c r="AL194" s="12" t="s">
        <v>34</v>
      </c>
      <c r="AM194" s="15" t="s">
        <v>52</v>
      </c>
      <c r="AN194" s="12" t="s">
        <v>49</v>
      </c>
    </row>
    <row r="195" spans="1:40" ht="25.5" hidden="1" customHeight="1" x14ac:dyDescent="0.25">
      <c r="A195" s="60">
        <f t="shared" si="22"/>
        <v>183</v>
      </c>
      <c r="B195" s="15" t="s">
        <v>143</v>
      </c>
      <c r="C195" s="15" t="s">
        <v>142</v>
      </c>
      <c r="D195" s="17" t="s">
        <v>5</v>
      </c>
      <c r="E195" s="27">
        <v>44021</v>
      </c>
      <c r="F195" s="62" t="s">
        <v>105</v>
      </c>
      <c r="G195" s="17"/>
      <c r="H195" s="27">
        <v>44021</v>
      </c>
      <c r="I195" s="16">
        <f t="shared" si="23"/>
        <v>0</v>
      </c>
      <c r="J195" s="28" t="s">
        <v>57</v>
      </c>
      <c r="K195" s="27"/>
      <c r="L195" s="6" t="str">
        <f>IF(AND(C195="Abierto",D195="Urgente"),A195,"")</f>
        <v/>
      </c>
      <c r="M195" s="6" t="str">
        <f ca="1">IF(AND(C195="Abierto",D195="Urgente"),TODAY()-E195,"")</f>
        <v/>
      </c>
      <c r="N195" s="6" t="str">
        <f>IF(AND(C195="Abierto",D195="Urgente"),RANK(M195,$M$13:$M$809,0)+COUNTIF($M$13:M195,M195)-1,"")</f>
        <v/>
      </c>
      <c r="O195" s="6" t="str">
        <f>IF(AND(C195="Abierto",D195="Alta"),A195,"")</f>
        <v/>
      </c>
      <c r="P195" s="6" t="str">
        <f ca="1">IF(AND(C195="Abierto",D195="Alta"),TODAY()-E195,"")</f>
        <v/>
      </c>
      <c r="Q195" s="6" t="str">
        <f>IF(AND(C195="Abierto",D195="Alta"),RANK(P195,$P$13:$P$809,0)+COUNTIF($P$13:P195,P195)-1+MAX(N:N),"")</f>
        <v/>
      </c>
      <c r="R195" s="6" t="str">
        <f>IF(AND(C195="Abierto",D195="Media"),A195,"")</f>
        <v/>
      </c>
      <c r="S195" s="6" t="str">
        <f ca="1">IF(AND(C195="Abierto",D195="Media"),TODAY()-E195,"")</f>
        <v/>
      </c>
      <c r="T195" s="6" t="str">
        <f>IF(AND(C195="Abierto",D195="Media"),RANK(S195,$S$13:$S$809,0)+COUNTIF($S$13:S195,S195)-1+MAX(N:N,Q:Q),"")</f>
        <v/>
      </c>
      <c r="U195" s="6" t="str">
        <f>IF(AND(C195="Abierto",D195="Baja"),A195,"")</f>
        <v/>
      </c>
      <c r="V195" s="6" t="str">
        <f ca="1">IF(AND(C195="Abierto",D195="Baja"),TODAY()-E195,"")</f>
        <v/>
      </c>
      <c r="W195" s="6" t="str">
        <f>IF(AND(C195="Abierto",D195="Baja"),RANK(V195,$V$13:$V$809,0)+COUNTIF($V$13:V195,V195)-1+MAX(N:N,Q:Q,T:T),"")</f>
        <v/>
      </c>
      <c r="X195" s="8" t="str">
        <f>IF(OR(C195="Resuelto",C195=""),"",SUM(N195,Q195,T195,W195))</f>
        <v/>
      </c>
      <c r="Y195" s="8" t="str">
        <f>IF(OR(C195="Resuelto",C195=""),"",SUM(M195,P195,S195,V195))</f>
        <v/>
      </c>
      <c r="Z195" s="8" t="str">
        <f>IF(OR(C195="Resuelto",C195=""),"",SUM(L195,O195,R195,U195))</f>
        <v/>
      </c>
      <c r="AA195" s="8">
        <v>340</v>
      </c>
      <c r="AB195" s="8" t="str">
        <f t="shared" ca="1" si="24"/>
        <v/>
      </c>
      <c r="AC195" s="9" t="str">
        <f t="shared" ca="1" si="25"/>
        <v/>
      </c>
      <c r="AD195" s="12"/>
      <c r="AE195" s="12"/>
      <c r="AF195" s="12"/>
      <c r="AG195" s="12"/>
      <c r="AH195" s="46" t="str">
        <f>IF(AI195="","",MAX($AH$5:AH194)+1)</f>
        <v/>
      </c>
      <c r="AI195" s="12" t="str">
        <f>IF(G194="","",IF(COUNTIF($AI$11:AI194,G194)=0,G194,""))</f>
        <v/>
      </c>
      <c r="AJ195" s="12" t="str">
        <f t="shared" si="26"/>
        <v/>
      </c>
      <c r="AK195" s="65" t="s">
        <v>44</v>
      </c>
      <c r="AL195" s="12" t="s">
        <v>34</v>
      </c>
      <c r="AM195" s="15" t="s">
        <v>52</v>
      </c>
      <c r="AN195" s="12" t="s">
        <v>49</v>
      </c>
    </row>
    <row r="196" spans="1:40" ht="25.5" hidden="1" customHeight="1" x14ac:dyDescent="0.25">
      <c r="A196" s="60">
        <f t="shared" si="22"/>
        <v>184</v>
      </c>
      <c r="B196" s="15" t="s">
        <v>143</v>
      </c>
      <c r="C196" s="15" t="s">
        <v>142</v>
      </c>
      <c r="D196" s="17" t="s">
        <v>5</v>
      </c>
      <c r="E196" s="27">
        <v>44021</v>
      </c>
      <c r="F196" s="62" t="s">
        <v>105</v>
      </c>
      <c r="G196" s="17"/>
      <c r="H196" s="27">
        <v>44021</v>
      </c>
      <c r="I196" s="16">
        <f t="shared" si="23"/>
        <v>0</v>
      </c>
      <c r="J196" s="28" t="s">
        <v>57</v>
      </c>
      <c r="K196" s="27"/>
      <c r="L196" s="6" t="str">
        <f>IF(AND(C196="Abierto",D196="Urgente"),A196,"")</f>
        <v/>
      </c>
      <c r="M196" s="6" t="str">
        <f ca="1">IF(AND(C196="Abierto",D196="Urgente"),TODAY()-E196,"")</f>
        <v/>
      </c>
      <c r="N196" s="6" t="str">
        <f>IF(AND(C196="Abierto",D196="Urgente"),RANK(M196,$M$13:$M$809,0)+COUNTIF($M$13:M196,M196)-1,"")</f>
        <v/>
      </c>
      <c r="O196" s="6" t="str">
        <f>IF(AND(C196="Abierto",D196="Alta"),A196,"")</f>
        <v/>
      </c>
      <c r="P196" s="6" t="str">
        <f ca="1">IF(AND(C196="Abierto",D196="Alta"),TODAY()-E196,"")</f>
        <v/>
      </c>
      <c r="Q196" s="6" t="str">
        <f>IF(AND(C196="Abierto",D196="Alta"),RANK(P196,$P$13:$P$809,0)+COUNTIF($P$13:P196,P196)-1+MAX(N:N),"")</f>
        <v/>
      </c>
      <c r="R196" s="6" t="str">
        <f>IF(AND(C196="Abierto",D196="Media"),A196,"")</f>
        <v/>
      </c>
      <c r="S196" s="6" t="str">
        <f ca="1">IF(AND(C196="Abierto",D196="Media"),TODAY()-E196,"")</f>
        <v/>
      </c>
      <c r="T196" s="6" t="str">
        <f>IF(AND(C196="Abierto",D196="Media"),RANK(S196,$S$13:$S$809,0)+COUNTIF($S$13:S196,S196)-1+MAX(N:N,Q:Q),"")</f>
        <v/>
      </c>
      <c r="U196" s="6" t="str">
        <f>IF(AND(C196="Abierto",D196="Baja"),A196,"")</f>
        <v/>
      </c>
      <c r="V196" s="6" t="str">
        <f ca="1">IF(AND(C196="Abierto",D196="Baja"),TODAY()-E196,"")</f>
        <v/>
      </c>
      <c r="W196" s="6" t="str">
        <f>IF(AND(C196="Abierto",D196="Baja"),RANK(V196,$V$13:$V$809,0)+COUNTIF($V$13:V196,V196)-1+MAX(N:N,Q:Q,T:T),"")</f>
        <v/>
      </c>
      <c r="X196" s="8" t="str">
        <f>IF(OR(C196="Resuelto",C196=""),"",SUM(N196,Q196,T196,W196))</f>
        <v/>
      </c>
      <c r="Y196" s="8" t="str">
        <f>IF(OR(C196="Resuelto",C196=""),"",SUM(M196,P196,S196,V196))</f>
        <v/>
      </c>
      <c r="Z196" s="8" t="str">
        <f>IF(OR(C196="Resuelto",C196=""),"",SUM(L196,O196,R196,U196))</f>
        <v/>
      </c>
      <c r="AA196" s="8">
        <v>340</v>
      </c>
      <c r="AB196" s="8" t="str">
        <f t="shared" ca="1" si="24"/>
        <v/>
      </c>
      <c r="AC196" s="9" t="str">
        <f t="shared" ca="1" si="25"/>
        <v/>
      </c>
      <c r="AD196" s="12"/>
      <c r="AE196" s="12"/>
      <c r="AF196" s="12"/>
      <c r="AG196" s="12"/>
      <c r="AH196" s="46" t="str">
        <f>IF(AI196="","",MAX($AH$5:AH195)+1)</f>
        <v/>
      </c>
      <c r="AI196" s="12" t="str">
        <f>IF(G195="","",IF(COUNTIF($AI$11:AI195,G195)=0,G195,""))</f>
        <v/>
      </c>
      <c r="AJ196" s="12" t="str">
        <f t="shared" si="26"/>
        <v/>
      </c>
      <c r="AK196" s="65" t="s">
        <v>44</v>
      </c>
      <c r="AL196" s="12" t="s">
        <v>34</v>
      </c>
      <c r="AM196" s="12" t="s">
        <v>52</v>
      </c>
      <c r="AN196" s="15" t="s">
        <v>51</v>
      </c>
    </row>
    <row r="197" spans="1:40" ht="25.5" customHeight="1" x14ac:dyDescent="0.25">
      <c r="A197" s="60">
        <f t="shared" si="22"/>
        <v>185</v>
      </c>
      <c r="B197" s="15" t="s">
        <v>143</v>
      </c>
      <c r="C197" s="15" t="s">
        <v>142</v>
      </c>
      <c r="D197" s="17" t="s">
        <v>6</v>
      </c>
      <c r="E197" s="27">
        <v>44021</v>
      </c>
      <c r="F197" s="62" t="s">
        <v>87</v>
      </c>
      <c r="G197" s="17"/>
      <c r="H197" s="27">
        <v>44029</v>
      </c>
      <c r="I197" s="16">
        <f t="shared" si="23"/>
        <v>8</v>
      </c>
      <c r="J197" s="28" t="s">
        <v>57</v>
      </c>
      <c r="K197" s="27"/>
      <c r="L197" s="6" t="str">
        <f>IF(AND(C197="Abierto",D197="Urgente"),A197,"")</f>
        <v/>
      </c>
      <c r="M197" s="6" t="str">
        <f ca="1">IF(AND(C197="Abierto",D197="Urgente"),TODAY()-E197,"")</f>
        <v/>
      </c>
      <c r="N197" s="6" t="str">
        <f>IF(AND(C197="Abierto",D197="Urgente"),RANK(M197,$M$13:$M$809,0)+COUNTIF($M$13:M197,M197)-1,"")</f>
        <v/>
      </c>
      <c r="O197" s="6" t="str">
        <f>IF(AND(C197="Abierto",D197="Alta"),A197,"")</f>
        <v/>
      </c>
      <c r="P197" s="6" t="str">
        <f ca="1">IF(AND(C197="Abierto",D197="Alta"),TODAY()-E197,"")</f>
        <v/>
      </c>
      <c r="Q197" s="6" t="str">
        <f>IF(AND(C197="Abierto",D197="Alta"),RANK(P197,$P$13:$P$809,0)+COUNTIF($P$13:P197,P197)-1+MAX(N:N),"")</f>
        <v/>
      </c>
      <c r="R197" s="6" t="str">
        <f>IF(AND(C197="Abierto",D197="Media"),A197,"")</f>
        <v/>
      </c>
      <c r="S197" s="6" t="str">
        <f ca="1">IF(AND(C197="Abierto",D197="Media"),TODAY()-E197,"")</f>
        <v/>
      </c>
      <c r="T197" s="6" t="str">
        <f>IF(AND(C197="Abierto",D197="Media"),RANK(S197,$S$13:$S$809,0)+COUNTIF($S$13:S197,S197)-1+MAX(N:N,Q:Q),"")</f>
        <v/>
      </c>
      <c r="U197" s="6" t="str">
        <f>IF(AND(C197="Abierto",D197="Baja"),A197,"")</f>
        <v/>
      </c>
      <c r="V197" s="6" t="str">
        <f ca="1">IF(AND(C197="Abierto",D197="Baja"),TODAY()-E197,"")</f>
        <v/>
      </c>
      <c r="W197" s="6" t="str">
        <f>IF(AND(C197="Abierto",D197="Baja"),RANK(V197,$V$13:$V$809,0)+COUNTIF($V$13:V197,V197)-1+MAX(N:N,Q:Q,T:T),"")</f>
        <v/>
      </c>
      <c r="X197" s="8" t="str">
        <f>IF(OR(C197="Resuelto",C197=""),"",SUM(N197,Q197,T197,W197))</f>
        <v/>
      </c>
      <c r="Y197" s="8" t="str">
        <f>IF(OR(C197="Resuelto",C197=""),"",SUM(M197,P197,S197,V197))</f>
        <v/>
      </c>
      <c r="Z197" s="8" t="str">
        <f>IF(OR(C197="Resuelto",C197=""),"",SUM(L197,O197,R197,U197))</f>
        <v/>
      </c>
      <c r="AA197" s="8">
        <v>340</v>
      </c>
      <c r="AB197" s="8" t="str">
        <f t="shared" ca="1" si="24"/>
        <v/>
      </c>
      <c r="AC197" s="9" t="str">
        <f t="shared" ca="1" si="25"/>
        <v/>
      </c>
      <c r="AD197" s="12"/>
      <c r="AE197" s="12"/>
      <c r="AF197" s="12"/>
      <c r="AG197" s="12"/>
      <c r="AH197" s="46" t="str">
        <f>IF(AI197="","",MAX($AH$5:AH196)+1)</f>
        <v/>
      </c>
      <c r="AI197" s="12" t="str">
        <f>IF(G196="","",IF(COUNTIF($AI$11:AI196,G196)=0,G196,""))</f>
        <v/>
      </c>
      <c r="AJ197" s="12" t="str">
        <f t="shared" si="26"/>
        <v/>
      </c>
      <c r="AK197" s="65" t="s">
        <v>39</v>
      </c>
      <c r="AL197" s="12" t="s">
        <v>34</v>
      </c>
      <c r="AM197" s="15" t="s">
        <v>53</v>
      </c>
      <c r="AN197" s="12" t="s">
        <v>49</v>
      </c>
    </row>
    <row r="198" spans="1:40" ht="25.5" hidden="1" customHeight="1" x14ac:dyDescent="0.25">
      <c r="A198" s="60">
        <f t="shared" si="22"/>
        <v>186</v>
      </c>
      <c r="B198" s="15" t="s">
        <v>143</v>
      </c>
      <c r="C198" s="15" t="s">
        <v>142</v>
      </c>
      <c r="D198" s="17" t="s">
        <v>5</v>
      </c>
      <c r="E198" s="27">
        <v>44021</v>
      </c>
      <c r="F198" s="62" t="s">
        <v>105</v>
      </c>
      <c r="G198" s="17"/>
      <c r="H198" s="27">
        <v>44021</v>
      </c>
      <c r="I198" s="16">
        <f t="shared" si="23"/>
        <v>0</v>
      </c>
      <c r="J198" s="28" t="s">
        <v>57</v>
      </c>
      <c r="K198" s="27"/>
      <c r="L198" s="6" t="str">
        <f>IF(AND(C198="Abierto",D198="Urgente"),A198,"")</f>
        <v/>
      </c>
      <c r="M198" s="6" t="str">
        <f ca="1">IF(AND(C198="Abierto",D198="Urgente"),TODAY()-E198,"")</f>
        <v/>
      </c>
      <c r="N198" s="6" t="str">
        <f>IF(AND(C198="Abierto",D198="Urgente"),RANK(M198,$M$13:$M$809,0)+COUNTIF($M$13:M198,M198)-1,"")</f>
        <v/>
      </c>
      <c r="O198" s="6" t="str">
        <f>IF(AND(C198="Abierto",D198="Alta"),A198,"")</f>
        <v/>
      </c>
      <c r="P198" s="6" t="str">
        <f ca="1">IF(AND(C198="Abierto",D198="Alta"),TODAY()-E198,"")</f>
        <v/>
      </c>
      <c r="Q198" s="6" t="str">
        <f>IF(AND(C198="Abierto",D198="Alta"),RANK(P198,$P$13:$P$809,0)+COUNTIF($P$13:P198,P198)-1+MAX(N:N),"")</f>
        <v/>
      </c>
      <c r="R198" s="6" t="str">
        <f>IF(AND(C198="Abierto",D198="Media"),A198,"")</f>
        <v/>
      </c>
      <c r="S198" s="6" t="str">
        <f ca="1">IF(AND(C198="Abierto",D198="Media"),TODAY()-E198,"")</f>
        <v/>
      </c>
      <c r="T198" s="6" t="str">
        <f>IF(AND(C198="Abierto",D198="Media"),RANK(S198,$S$13:$S$809,0)+COUNTIF($S$13:S198,S198)-1+MAX(N:N,Q:Q),"")</f>
        <v/>
      </c>
      <c r="U198" s="6" t="str">
        <f>IF(AND(C198="Abierto",D198="Baja"),A198,"")</f>
        <v/>
      </c>
      <c r="V198" s="6" t="str">
        <f ca="1">IF(AND(C198="Abierto",D198="Baja"),TODAY()-E198,"")</f>
        <v/>
      </c>
      <c r="W198" s="6" t="str">
        <f>IF(AND(C198="Abierto",D198="Baja"),RANK(V198,$V$13:$V$809,0)+COUNTIF($V$13:V198,V198)-1+MAX(N:N,Q:Q,T:T),"")</f>
        <v/>
      </c>
      <c r="X198" s="8" t="str">
        <f>IF(OR(C198="Resuelto",C198=""),"",SUM(N198,Q198,T198,W198))</f>
        <v/>
      </c>
      <c r="Y198" s="8" t="str">
        <f>IF(OR(C198="Resuelto",C198=""),"",SUM(M198,P198,S198,V198))</f>
        <v/>
      </c>
      <c r="Z198" s="8" t="str">
        <f>IF(OR(C198="Resuelto",C198=""),"",SUM(L198,O198,R198,U198))</f>
        <v/>
      </c>
      <c r="AA198" s="8">
        <v>340</v>
      </c>
      <c r="AB198" s="8" t="str">
        <f t="shared" ca="1" si="24"/>
        <v/>
      </c>
      <c r="AC198" s="9" t="str">
        <f t="shared" ca="1" si="25"/>
        <v/>
      </c>
      <c r="AD198" s="12"/>
      <c r="AE198" s="12"/>
      <c r="AF198" s="12"/>
      <c r="AG198" s="12"/>
      <c r="AH198" s="46" t="str">
        <f>IF(AI198="","",MAX($AH$5:AH197)+1)</f>
        <v/>
      </c>
      <c r="AI198" s="12" t="str">
        <f>IF(G197="","",IF(COUNTIF($AI$11:AI197,G197)=0,G197,""))</f>
        <v/>
      </c>
      <c r="AJ198" s="12" t="str">
        <f t="shared" si="26"/>
        <v/>
      </c>
      <c r="AK198" s="65" t="s">
        <v>44</v>
      </c>
      <c r="AL198" s="15" t="s">
        <v>32</v>
      </c>
      <c r="AM198" s="12" t="s">
        <v>52</v>
      </c>
      <c r="AN198" s="12" t="s">
        <v>49</v>
      </c>
    </row>
    <row r="199" spans="1:40" ht="25.5" hidden="1" customHeight="1" x14ac:dyDescent="0.25">
      <c r="A199" s="60">
        <f t="shared" si="22"/>
        <v>187</v>
      </c>
      <c r="B199" s="15" t="s">
        <v>143</v>
      </c>
      <c r="C199" s="15" t="s">
        <v>142</v>
      </c>
      <c r="D199" s="17" t="s">
        <v>5</v>
      </c>
      <c r="E199" s="27">
        <v>44021</v>
      </c>
      <c r="F199" s="62" t="s">
        <v>105</v>
      </c>
      <c r="G199" s="17"/>
      <c r="H199" s="27">
        <v>44021</v>
      </c>
      <c r="I199" s="16">
        <f t="shared" si="23"/>
        <v>0</v>
      </c>
      <c r="J199" s="28" t="s">
        <v>57</v>
      </c>
      <c r="K199" s="27"/>
      <c r="L199" s="6" t="str">
        <f>IF(AND(C199="Abierto",D199="Urgente"),A199,"")</f>
        <v/>
      </c>
      <c r="M199" s="6" t="str">
        <f ca="1">IF(AND(C199="Abierto",D199="Urgente"),TODAY()-E199,"")</f>
        <v/>
      </c>
      <c r="N199" s="6" t="str">
        <f>IF(AND(C199="Abierto",D199="Urgente"),RANK(M199,$M$13:$M$809,0)+COUNTIF($M$13:M199,M199)-1,"")</f>
        <v/>
      </c>
      <c r="O199" s="6" t="str">
        <f>IF(AND(C199="Abierto",D199="Alta"),A199,"")</f>
        <v/>
      </c>
      <c r="P199" s="6" t="str">
        <f ca="1">IF(AND(C199="Abierto",D199="Alta"),TODAY()-E199,"")</f>
        <v/>
      </c>
      <c r="Q199" s="6" t="str">
        <f>IF(AND(C199="Abierto",D199="Alta"),RANK(P199,$P$13:$P$809,0)+COUNTIF($P$13:P199,P199)-1+MAX(N:N),"")</f>
        <v/>
      </c>
      <c r="R199" s="6" t="str">
        <f>IF(AND(C199="Abierto",D199="Media"),A199,"")</f>
        <v/>
      </c>
      <c r="S199" s="6" t="str">
        <f ca="1">IF(AND(C199="Abierto",D199="Media"),TODAY()-E199,"")</f>
        <v/>
      </c>
      <c r="T199" s="6" t="str">
        <f>IF(AND(C199="Abierto",D199="Media"),RANK(S199,$S$13:$S$809,0)+COUNTIF($S$13:S199,S199)-1+MAX(N:N,Q:Q),"")</f>
        <v/>
      </c>
      <c r="U199" s="6" t="str">
        <f>IF(AND(C199="Abierto",D199="Baja"),A199,"")</f>
        <v/>
      </c>
      <c r="V199" s="6" t="str">
        <f ca="1">IF(AND(C199="Abierto",D199="Baja"),TODAY()-E199,"")</f>
        <v/>
      </c>
      <c r="W199" s="6" t="str">
        <f>IF(AND(C199="Abierto",D199="Baja"),RANK(V199,$V$13:$V$809,0)+COUNTIF($V$13:V199,V199)-1+MAX(N:N,Q:Q,T:T),"")</f>
        <v/>
      </c>
      <c r="X199" s="8" t="str">
        <f>IF(OR(C199="Resuelto",C199=""),"",SUM(N199,Q199,T199,W199))</f>
        <v/>
      </c>
      <c r="Y199" s="8" t="str">
        <f>IF(OR(C199="Resuelto",C199=""),"",SUM(M199,P199,S199,V199))</f>
        <v/>
      </c>
      <c r="Z199" s="8" t="str">
        <f>IF(OR(C199="Resuelto",C199=""),"",SUM(L199,O199,R199,U199))</f>
        <v/>
      </c>
      <c r="AA199" s="8">
        <v>340</v>
      </c>
      <c r="AB199" s="8" t="str">
        <f t="shared" ca="1" si="24"/>
        <v/>
      </c>
      <c r="AC199" s="9" t="str">
        <f t="shared" ca="1" si="25"/>
        <v/>
      </c>
      <c r="AD199" s="12"/>
      <c r="AE199" s="12"/>
      <c r="AF199" s="12"/>
      <c r="AG199" s="12"/>
      <c r="AH199" s="46" t="str">
        <f>IF(AI199="","",MAX($AH$5:AH198)+1)</f>
        <v/>
      </c>
      <c r="AI199" s="12" t="str">
        <f>IF(G198="","",IF(COUNTIF($AI$11:AI198,G198)=0,G198,""))</f>
        <v/>
      </c>
      <c r="AJ199" s="12" t="str">
        <f t="shared" si="26"/>
        <v/>
      </c>
      <c r="AK199" s="65" t="s">
        <v>44</v>
      </c>
      <c r="AL199" s="15" t="s">
        <v>34</v>
      </c>
      <c r="AM199" s="15" t="s">
        <v>53</v>
      </c>
      <c r="AN199" s="12" t="s">
        <v>49</v>
      </c>
    </row>
    <row r="200" spans="1:40" ht="25.5" customHeight="1" x14ac:dyDescent="0.25">
      <c r="A200" s="60">
        <f t="shared" si="22"/>
        <v>188</v>
      </c>
      <c r="B200" s="15" t="s">
        <v>143</v>
      </c>
      <c r="C200" s="15" t="s">
        <v>142</v>
      </c>
      <c r="D200" s="17" t="s">
        <v>4</v>
      </c>
      <c r="E200" s="27">
        <v>44021</v>
      </c>
      <c r="F200" s="62" t="s">
        <v>87</v>
      </c>
      <c r="G200" s="17"/>
      <c r="H200" s="27">
        <v>44029</v>
      </c>
      <c r="I200" s="16">
        <f t="shared" si="23"/>
        <v>8</v>
      </c>
      <c r="J200" s="28" t="s">
        <v>57</v>
      </c>
      <c r="K200" s="27"/>
      <c r="L200" s="6" t="str">
        <f>IF(AND(C200="Abierto",D200="Urgente"),A200,"")</f>
        <v/>
      </c>
      <c r="M200" s="6" t="str">
        <f ca="1">IF(AND(C200="Abierto",D200="Urgente"),TODAY()-E200,"")</f>
        <v/>
      </c>
      <c r="N200" s="6" t="str">
        <f>IF(AND(C200="Abierto",D200="Urgente"),RANK(M200,$M$13:$M$809,0)+COUNTIF($M$13:M200,M200)-1,"")</f>
        <v/>
      </c>
      <c r="O200" s="6" t="str">
        <f>IF(AND(C200="Abierto",D200="Alta"),A200,"")</f>
        <v/>
      </c>
      <c r="P200" s="6" t="str">
        <f ca="1">IF(AND(C200="Abierto",D200="Alta"),TODAY()-E200,"")</f>
        <v/>
      </c>
      <c r="Q200" s="6" t="str">
        <f>IF(AND(C200="Abierto",D200="Alta"),RANK(P200,$P$13:$P$809,0)+COUNTIF($P$13:P200,P200)-1+MAX(N:N),"")</f>
        <v/>
      </c>
      <c r="R200" s="6" t="str">
        <f>IF(AND(C200="Abierto",D200="Media"),A200,"")</f>
        <v/>
      </c>
      <c r="S200" s="6" t="str">
        <f ca="1">IF(AND(C200="Abierto",D200="Media"),TODAY()-E200,"")</f>
        <v/>
      </c>
      <c r="T200" s="6" t="str">
        <f>IF(AND(C200="Abierto",D200="Media"),RANK(S200,$S$13:$S$809,0)+COUNTIF($S$13:S200,S200)-1+MAX(N:N,Q:Q),"")</f>
        <v/>
      </c>
      <c r="U200" s="6" t="str">
        <f>IF(AND(C200="Abierto",D200="Baja"),A200,"")</f>
        <v/>
      </c>
      <c r="V200" s="6" t="str">
        <f ca="1">IF(AND(C200="Abierto",D200="Baja"),TODAY()-E200,"")</f>
        <v/>
      </c>
      <c r="W200" s="6" t="str">
        <f>IF(AND(C200="Abierto",D200="Baja"),RANK(V200,$V$13:$V$809,0)+COUNTIF($V$13:V200,V200)-1+MAX(N:N,Q:Q,T:T),"")</f>
        <v/>
      </c>
      <c r="X200" s="8" t="str">
        <f>IF(OR(C200="Resuelto",C200=""),"",SUM(N200,Q200,T200,W200))</f>
        <v/>
      </c>
      <c r="Y200" s="8" t="str">
        <f>IF(OR(C200="Resuelto",C200=""),"",SUM(M200,P200,S200,V200))</f>
        <v/>
      </c>
      <c r="Z200" s="8" t="str">
        <f>IF(OR(C200="Resuelto",C200=""),"",SUM(L200,O200,R200,U200))</f>
        <v/>
      </c>
      <c r="AA200" s="8">
        <v>340</v>
      </c>
      <c r="AB200" s="8" t="str">
        <f t="shared" ca="1" si="24"/>
        <v/>
      </c>
      <c r="AC200" s="9" t="str">
        <f t="shared" ca="1" si="25"/>
        <v/>
      </c>
      <c r="AD200" s="12"/>
      <c r="AE200" s="12"/>
      <c r="AF200" s="12"/>
      <c r="AG200" s="12"/>
      <c r="AH200" s="46" t="str">
        <f>IF(AI200="","",MAX($AH$5:AH199)+1)</f>
        <v/>
      </c>
      <c r="AI200" s="12" t="str">
        <f>IF(G199="","",IF(COUNTIF($AI$11:AI199,G199)=0,G199,""))</f>
        <v/>
      </c>
      <c r="AJ200" s="12" t="str">
        <f t="shared" si="26"/>
        <v/>
      </c>
      <c r="AK200" s="65" t="s">
        <v>40</v>
      </c>
      <c r="AL200" s="15" t="s">
        <v>34</v>
      </c>
      <c r="AM200" s="15" t="s">
        <v>53</v>
      </c>
      <c r="AN200" s="12" t="s">
        <v>49</v>
      </c>
    </row>
    <row r="201" spans="1:40" ht="25.5" hidden="1" customHeight="1" x14ac:dyDescent="0.25">
      <c r="A201" s="60">
        <f t="shared" si="22"/>
        <v>189</v>
      </c>
      <c r="B201" s="15" t="s">
        <v>143</v>
      </c>
      <c r="C201" s="15" t="s">
        <v>142</v>
      </c>
      <c r="D201" s="17" t="s">
        <v>6</v>
      </c>
      <c r="E201" s="27">
        <v>44021</v>
      </c>
      <c r="F201" s="62" t="s">
        <v>105</v>
      </c>
      <c r="G201" s="17"/>
      <c r="H201" s="27">
        <v>44021</v>
      </c>
      <c r="I201" s="16">
        <f t="shared" si="23"/>
        <v>0</v>
      </c>
      <c r="J201" s="28" t="s">
        <v>57</v>
      </c>
      <c r="K201" s="27"/>
      <c r="L201" s="6" t="str">
        <f>IF(AND(C201="Abierto",D201="Urgente"),A201,"")</f>
        <v/>
      </c>
      <c r="M201" s="6" t="str">
        <f ca="1">IF(AND(C201="Abierto",D201="Urgente"),TODAY()-E201,"")</f>
        <v/>
      </c>
      <c r="N201" s="6" t="str">
        <f>IF(AND(C201="Abierto",D201="Urgente"),RANK(M201,$M$13:$M$809,0)+COUNTIF($M$13:M201,M201)-1,"")</f>
        <v/>
      </c>
      <c r="O201" s="6" t="str">
        <f>IF(AND(C201="Abierto",D201="Alta"),A201,"")</f>
        <v/>
      </c>
      <c r="P201" s="6" t="str">
        <f ca="1">IF(AND(C201="Abierto",D201="Alta"),TODAY()-E201,"")</f>
        <v/>
      </c>
      <c r="Q201" s="6" t="str">
        <f>IF(AND(C201="Abierto",D201="Alta"),RANK(P201,$P$13:$P$809,0)+COUNTIF($P$13:P201,P201)-1+MAX(N:N),"")</f>
        <v/>
      </c>
      <c r="R201" s="6" t="str">
        <f>IF(AND(C201="Abierto",D201="Media"),A201,"")</f>
        <v/>
      </c>
      <c r="S201" s="6" t="str">
        <f ca="1">IF(AND(C201="Abierto",D201="Media"),TODAY()-E201,"")</f>
        <v/>
      </c>
      <c r="T201" s="6" t="str">
        <f>IF(AND(C201="Abierto",D201="Media"),RANK(S201,$S$13:$S$809,0)+COUNTIF($S$13:S201,S201)-1+MAX(N:N,Q:Q),"")</f>
        <v/>
      </c>
      <c r="U201" s="6" t="str">
        <f>IF(AND(C201="Abierto",D201="Baja"),A201,"")</f>
        <v/>
      </c>
      <c r="V201" s="6" t="str">
        <f ca="1">IF(AND(C201="Abierto",D201="Baja"),TODAY()-E201,"")</f>
        <v/>
      </c>
      <c r="W201" s="6" t="str">
        <f>IF(AND(C201="Abierto",D201="Baja"),RANK(V201,$V$13:$V$809,0)+COUNTIF($V$13:V201,V201)-1+MAX(N:N,Q:Q,T:T),"")</f>
        <v/>
      </c>
      <c r="X201" s="8" t="str">
        <f>IF(OR(C201="Resuelto",C201=""),"",SUM(N201,Q201,T201,W201))</f>
        <v/>
      </c>
      <c r="Y201" s="8" t="str">
        <f>IF(OR(C201="Resuelto",C201=""),"",SUM(M201,P201,S201,V201))</f>
        <v/>
      </c>
      <c r="Z201" s="8" t="str">
        <f>IF(OR(C201="Resuelto",C201=""),"",SUM(L201,O201,R201,U201))</f>
        <v/>
      </c>
      <c r="AA201" s="8">
        <v>340</v>
      </c>
      <c r="AB201" s="8" t="str">
        <f t="shared" ca="1" si="24"/>
        <v/>
      </c>
      <c r="AC201" s="9" t="str">
        <f t="shared" ca="1" si="25"/>
        <v/>
      </c>
      <c r="AD201" s="12"/>
      <c r="AE201" s="12"/>
      <c r="AF201" s="12"/>
      <c r="AG201" s="12"/>
      <c r="AH201" s="46" t="str">
        <f>IF(AI201="","",MAX($AH$5:AH200)+1)</f>
        <v/>
      </c>
      <c r="AI201" s="12" t="str">
        <f>IF(G200="","",IF(COUNTIF($AI$11:AI200,G200)=0,G200,""))</f>
        <v/>
      </c>
      <c r="AJ201" s="12" t="str">
        <f t="shared" si="26"/>
        <v/>
      </c>
      <c r="AK201" s="65" t="s">
        <v>44</v>
      </c>
      <c r="AL201" s="15" t="s">
        <v>32</v>
      </c>
      <c r="AM201" s="15" t="s">
        <v>53</v>
      </c>
      <c r="AN201" s="12" t="s">
        <v>49</v>
      </c>
    </row>
    <row r="202" spans="1:40" ht="25.5" hidden="1" customHeight="1" x14ac:dyDescent="0.25">
      <c r="A202" s="60">
        <f t="shared" si="22"/>
        <v>190</v>
      </c>
      <c r="B202" s="15" t="s">
        <v>143</v>
      </c>
      <c r="C202" s="15" t="s">
        <v>142</v>
      </c>
      <c r="D202" s="17" t="s">
        <v>5</v>
      </c>
      <c r="E202" s="27">
        <v>44021</v>
      </c>
      <c r="F202" s="62" t="s">
        <v>105</v>
      </c>
      <c r="G202" s="17"/>
      <c r="H202" s="27">
        <v>44021</v>
      </c>
      <c r="I202" s="16">
        <f t="shared" si="23"/>
        <v>0</v>
      </c>
      <c r="J202" s="28" t="s">
        <v>57</v>
      </c>
      <c r="K202" s="27"/>
      <c r="L202" s="6" t="str">
        <f>IF(AND(C202="Abierto",D202="Urgente"),A202,"")</f>
        <v/>
      </c>
      <c r="M202" s="6" t="str">
        <f ca="1">IF(AND(C202="Abierto",D202="Urgente"),TODAY()-E202,"")</f>
        <v/>
      </c>
      <c r="N202" s="6" t="str">
        <f>IF(AND(C202="Abierto",D202="Urgente"),RANK(M202,$M$13:$M$809,0)+COUNTIF($M$13:M202,M202)-1,"")</f>
        <v/>
      </c>
      <c r="O202" s="6" t="str">
        <f>IF(AND(C202="Abierto",D202="Alta"),A202,"")</f>
        <v/>
      </c>
      <c r="P202" s="6" t="str">
        <f ca="1">IF(AND(C202="Abierto",D202="Alta"),TODAY()-E202,"")</f>
        <v/>
      </c>
      <c r="Q202" s="6" t="str">
        <f>IF(AND(C202="Abierto",D202="Alta"),RANK(P202,$P$13:$P$809,0)+COUNTIF($P$13:P202,P202)-1+MAX(N:N),"")</f>
        <v/>
      </c>
      <c r="R202" s="6" t="str">
        <f>IF(AND(C202="Abierto",D202="Media"),A202,"")</f>
        <v/>
      </c>
      <c r="S202" s="6" t="str">
        <f ca="1">IF(AND(C202="Abierto",D202="Media"),TODAY()-E202,"")</f>
        <v/>
      </c>
      <c r="T202" s="6" t="str">
        <f>IF(AND(C202="Abierto",D202="Media"),RANK(S202,$S$13:$S$809,0)+COUNTIF($S$13:S202,S202)-1+MAX(N:N,Q:Q),"")</f>
        <v/>
      </c>
      <c r="U202" s="6" t="str">
        <f>IF(AND(C202="Abierto",D202="Baja"),A202,"")</f>
        <v/>
      </c>
      <c r="V202" s="6" t="str">
        <f ca="1">IF(AND(C202="Abierto",D202="Baja"),TODAY()-E202,"")</f>
        <v/>
      </c>
      <c r="W202" s="6" t="str">
        <f>IF(AND(C202="Abierto",D202="Baja"),RANK(V202,$V$13:$V$809,0)+COUNTIF($V$13:V202,V202)-1+MAX(N:N,Q:Q,T:T),"")</f>
        <v/>
      </c>
      <c r="X202" s="8" t="str">
        <f>IF(OR(C202="Resuelto",C202=""),"",SUM(N202,Q202,T202,W202))</f>
        <v/>
      </c>
      <c r="Y202" s="8" t="str">
        <f>IF(OR(C202="Resuelto",C202=""),"",SUM(M202,P202,S202,V202))</f>
        <v/>
      </c>
      <c r="Z202" s="8" t="str">
        <f>IF(OR(C202="Resuelto",C202=""),"",SUM(L202,O202,R202,U202))</f>
        <v/>
      </c>
      <c r="AA202" s="8">
        <v>340</v>
      </c>
      <c r="AB202" s="8" t="str">
        <f t="shared" ca="1" si="24"/>
        <v/>
      </c>
      <c r="AC202" s="9" t="str">
        <f t="shared" ca="1" si="25"/>
        <v/>
      </c>
      <c r="AD202" s="12"/>
      <c r="AE202" s="12"/>
      <c r="AF202" s="12"/>
      <c r="AG202" s="12"/>
      <c r="AH202" s="46" t="str">
        <f>IF(AI202="","",MAX($AH$5:AH201)+1)</f>
        <v/>
      </c>
      <c r="AI202" s="12" t="str">
        <f>IF(G201="","",IF(COUNTIF($AI$11:AI201,G201)=0,G201,""))</f>
        <v/>
      </c>
      <c r="AJ202" s="12" t="str">
        <f t="shared" si="26"/>
        <v/>
      </c>
      <c r="AK202" s="65" t="s">
        <v>44</v>
      </c>
      <c r="AL202" s="15" t="s">
        <v>34</v>
      </c>
      <c r="AM202" s="15" t="s">
        <v>53</v>
      </c>
      <c r="AN202" s="12" t="s">
        <v>49</v>
      </c>
    </row>
    <row r="203" spans="1:40" ht="25.5" hidden="1" customHeight="1" x14ac:dyDescent="0.25">
      <c r="A203" s="60">
        <f t="shared" si="22"/>
        <v>191</v>
      </c>
      <c r="B203" s="15" t="s">
        <v>143</v>
      </c>
      <c r="C203" s="15" t="s">
        <v>142</v>
      </c>
      <c r="D203" s="17" t="s">
        <v>6</v>
      </c>
      <c r="E203" s="27">
        <v>44021</v>
      </c>
      <c r="F203" s="62"/>
      <c r="G203" s="17" t="s">
        <v>109</v>
      </c>
      <c r="H203" s="50">
        <v>44042</v>
      </c>
      <c r="I203" s="16">
        <f t="shared" si="23"/>
        <v>21</v>
      </c>
      <c r="J203" s="28" t="s">
        <v>56</v>
      </c>
      <c r="K203" s="27">
        <v>44035</v>
      </c>
      <c r="L203" s="6" t="str">
        <f>IF(AND(C203="Abierto",D203="Urgente"),A203,"")</f>
        <v/>
      </c>
      <c r="M203" s="6" t="str">
        <f ca="1">IF(AND(C203="Abierto",D203="Urgente"),TODAY()-E203,"")</f>
        <v/>
      </c>
      <c r="N203" s="6" t="str">
        <f>IF(AND(C203="Abierto",D203="Urgente"),RANK(M203,$M$13:$M$809,0)+COUNTIF($M$13:M203,M203)-1,"")</f>
        <v/>
      </c>
      <c r="O203" s="6" t="str">
        <f>IF(AND(C203="Abierto",D203="Alta"),A203,"")</f>
        <v/>
      </c>
      <c r="P203" s="6" t="str">
        <f ca="1">IF(AND(C203="Abierto",D203="Alta"),TODAY()-E203,"")</f>
        <v/>
      </c>
      <c r="Q203" s="6" t="str">
        <f>IF(AND(C203="Abierto",D203="Alta"),RANK(P203,$P$13:$P$809,0)+COUNTIF($P$13:P203,P203)-1+MAX(N:N),"")</f>
        <v/>
      </c>
      <c r="R203" s="6" t="str">
        <f>IF(AND(C203="Abierto",D203="Media"),A203,"")</f>
        <v/>
      </c>
      <c r="S203" s="6" t="str">
        <f ca="1">IF(AND(C203="Abierto",D203="Media"),TODAY()-E203,"")</f>
        <v/>
      </c>
      <c r="T203" s="6" t="str">
        <f>IF(AND(C203="Abierto",D203="Media"),RANK(S203,$S$13:$S$809,0)+COUNTIF($S$13:S203,S203)-1+MAX(N:N,Q:Q),"")</f>
        <v/>
      </c>
      <c r="U203" s="6" t="str">
        <f>IF(AND(C203="Abierto",D203="Baja"),A203,"")</f>
        <v/>
      </c>
      <c r="V203" s="6" t="str">
        <f ca="1">IF(AND(C203="Abierto",D203="Baja"),TODAY()-E203,"")</f>
        <v/>
      </c>
      <c r="W203" s="6" t="str">
        <f>IF(AND(C203="Abierto",D203="Baja"),RANK(V203,$V$13:$V$809,0)+COUNTIF($V$13:V203,V203)-1+MAX(N:N,Q:Q,T:T),"")</f>
        <v/>
      </c>
      <c r="X203" s="8" t="str">
        <f>IF(OR(C203="Resuelto",C203=""),"",SUM(N203,Q203,T203,W203))</f>
        <v/>
      </c>
      <c r="Y203" s="8" t="str">
        <f>IF(OR(C203="Resuelto",C203=""),"",SUM(M203,P203,S203,V203))</f>
        <v/>
      </c>
      <c r="Z203" s="8" t="str">
        <f>IF(OR(C203="Resuelto",C203=""),"",SUM(L203,O203,R203,U203))</f>
        <v/>
      </c>
      <c r="AA203" s="8">
        <v>340</v>
      </c>
      <c r="AB203" s="8" t="str">
        <f t="shared" ca="1" si="24"/>
        <v/>
      </c>
      <c r="AC203" s="9" t="str">
        <f t="shared" ca="1" si="25"/>
        <v/>
      </c>
      <c r="AD203" s="12"/>
      <c r="AE203" s="12"/>
      <c r="AF203" s="12"/>
      <c r="AG203" s="12"/>
      <c r="AH203" s="46" t="str">
        <f>IF(AI203="","",MAX($AH$5:AH202)+1)</f>
        <v/>
      </c>
      <c r="AI203" s="12" t="str">
        <f>IF(G202="","",IF(COUNTIF($AI$11:AI202,G202)=0,G202,""))</f>
        <v/>
      </c>
      <c r="AJ203" s="12" t="str">
        <f t="shared" si="26"/>
        <v/>
      </c>
      <c r="AK203" s="65" t="s">
        <v>39</v>
      </c>
      <c r="AL203" s="12" t="s">
        <v>34</v>
      </c>
      <c r="AM203" s="15" t="s">
        <v>52</v>
      </c>
      <c r="AN203" s="15" t="s">
        <v>50</v>
      </c>
    </row>
    <row r="204" spans="1:40" ht="25.5" hidden="1" customHeight="1" x14ac:dyDescent="0.25">
      <c r="A204" s="60">
        <f t="shared" si="22"/>
        <v>192</v>
      </c>
      <c r="B204" s="15" t="s">
        <v>143</v>
      </c>
      <c r="C204" s="15" t="s">
        <v>142</v>
      </c>
      <c r="D204" s="17" t="s">
        <v>6</v>
      </c>
      <c r="E204" s="27">
        <v>44021</v>
      </c>
      <c r="F204" s="62" t="s">
        <v>86</v>
      </c>
      <c r="G204" s="17"/>
      <c r="H204" s="27">
        <v>44025</v>
      </c>
      <c r="I204" s="16">
        <f t="shared" si="23"/>
        <v>4</v>
      </c>
      <c r="J204" s="28" t="s">
        <v>57</v>
      </c>
      <c r="K204" s="27"/>
      <c r="L204" s="6" t="str">
        <f>IF(AND(C204="Abierto",D204="Urgente"),A204,"")</f>
        <v/>
      </c>
      <c r="M204" s="6" t="str">
        <f ca="1">IF(AND(C204="Abierto",D204="Urgente"),TODAY()-E204,"")</f>
        <v/>
      </c>
      <c r="N204" s="6" t="str">
        <f>IF(AND(C204="Abierto",D204="Urgente"),RANK(M204,$M$13:$M$809,0)+COUNTIF($M$13:M204,M204)-1,"")</f>
        <v/>
      </c>
      <c r="O204" s="6" t="str">
        <f>IF(AND(C204="Abierto",D204="Alta"),A204,"")</f>
        <v/>
      </c>
      <c r="P204" s="6" t="str">
        <f ca="1">IF(AND(C204="Abierto",D204="Alta"),TODAY()-E204,"")</f>
        <v/>
      </c>
      <c r="Q204" s="6" t="str">
        <f>IF(AND(C204="Abierto",D204="Alta"),RANK(P204,$P$13:$P$809,0)+COUNTIF($P$13:P204,P204)-1+MAX(N:N),"")</f>
        <v/>
      </c>
      <c r="R204" s="6" t="str">
        <f>IF(AND(C204="Abierto",D204="Media"),A204,"")</f>
        <v/>
      </c>
      <c r="S204" s="6" t="str">
        <f ca="1">IF(AND(C204="Abierto",D204="Media"),TODAY()-E204,"")</f>
        <v/>
      </c>
      <c r="T204" s="6" t="str">
        <f>IF(AND(C204="Abierto",D204="Media"),RANK(S204,$S$13:$S$809,0)+COUNTIF($S$13:S204,S204)-1+MAX(N:N,Q:Q),"")</f>
        <v/>
      </c>
      <c r="U204" s="6" t="str">
        <f>IF(AND(C204="Abierto",D204="Baja"),A204,"")</f>
        <v/>
      </c>
      <c r="V204" s="6" t="str">
        <f ca="1">IF(AND(C204="Abierto",D204="Baja"),TODAY()-E204,"")</f>
        <v/>
      </c>
      <c r="W204" s="6" t="str">
        <f>IF(AND(C204="Abierto",D204="Baja"),RANK(V204,$V$13:$V$809,0)+COUNTIF($V$13:V204,V204)-1+MAX(N:N,Q:Q,T:T),"")</f>
        <v/>
      </c>
      <c r="X204" s="8" t="str">
        <f>IF(OR(C204="Resuelto",C204=""),"",SUM(N204,Q204,T204,W204))</f>
        <v/>
      </c>
      <c r="Y204" s="8" t="str">
        <f>IF(OR(C204="Resuelto",C204=""),"",SUM(M204,P204,S204,V204))</f>
        <v/>
      </c>
      <c r="Z204" s="8" t="str">
        <f>IF(OR(C204="Resuelto",C204=""),"",SUM(L204,O204,R204,U204))</f>
        <v/>
      </c>
      <c r="AA204" s="8">
        <v>340</v>
      </c>
      <c r="AB204" s="8" t="str">
        <f t="shared" ca="1" si="24"/>
        <v/>
      </c>
      <c r="AC204" s="9" t="str">
        <f t="shared" ca="1" si="25"/>
        <v/>
      </c>
      <c r="AD204" s="12"/>
      <c r="AE204" s="12"/>
      <c r="AF204" s="12"/>
      <c r="AG204" s="12"/>
      <c r="AH204" s="47" t="e">
        <f>IF(AI204="","",MAX($AH$5:AH203)+1)</f>
        <v>#REF!</v>
      </c>
      <c r="AI204" s="12" t="str">
        <f>IF(G203="","",IF(COUNTIF($AI$11:AI203,G203)=0,G203,""))</f>
        <v xml:space="preserve">Economía </v>
      </c>
      <c r="AJ204" s="12" t="str">
        <f t="shared" si="26"/>
        <v/>
      </c>
      <c r="AK204" s="65" t="s">
        <v>39</v>
      </c>
      <c r="AL204" s="12" t="s">
        <v>34</v>
      </c>
      <c r="AM204" s="12" t="s">
        <v>52</v>
      </c>
      <c r="AN204" s="12" t="s">
        <v>49</v>
      </c>
    </row>
    <row r="205" spans="1:40" ht="25.5" hidden="1" customHeight="1" x14ac:dyDescent="0.25">
      <c r="A205" s="60">
        <f t="shared" si="22"/>
        <v>193</v>
      </c>
      <c r="B205" s="15" t="s">
        <v>143</v>
      </c>
      <c r="C205" s="15" t="s">
        <v>142</v>
      </c>
      <c r="D205" s="17" t="s">
        <v>5</v>
      </c>
      <c r="E205" s="27">
        <v>44021</v>
      </c>
      <c r="F205" s="62" t="s">
        <v>105</v>
      </c>
      <c r="G205" s="17"/>
      <c r="H205" s="27">
        <v>44021</v>
      </c>
      <c r="I205" s="16">
        <f t="shared" si="23"/>
        <v>0</v>
      </c>
      <c r="J205" s="28" t="s">
        <v>57</v>
      </c>
      <c r="K205" s="27"/>
      <c r="L205" s="6" t="str">
        <f>IF(AND(C205="Abierto",D205="Urgente"),A205,"")</f>
        <v/>
      </c>
      <c r="M205" s="6" t="str">
        <f ca="1">IF(AND(C205="Abierto",D205="Urgente"),TODAY()-E205,"")</f>
        <v/>
      </c>
      <c r="N205" s="6" t="str">
        <f>IF(AND(C205="Abierto",D205="Urgente"),RANK(M205,$M$13:$M$809,0)+COUNTIF($M$13:M205,M205)-1,"")</f>
        <v/>
      </c>
      <c r="O205" s="6" t="str">
        <f>IF(AND(C205="Abierto",D205="Alta"),A205,"")</f>
        <v/>
      </c>
      <c r="P205" s="6" t="str">
        <f ca="1">IF(AND(C205="Abierto",D205="Alta"),TODAY()-E205,"")</f>
        <v/>
      </c>
      <c r="Q205" s="6" t="str">
        <f>IF(AND(C205="Abierto",D205="Alta"),RANK(P205,$P$13:$P$809,0)+COUNTIF($P$13:P205,P205)-1+MAX(N:N),"")</f>
        <v/>
      </c>
      <c r="R205" s="6" t="str">
        <f>IF(AND(C205="Abierto",D205="Media"),A205,"")</f>
        <v/>
      </c>
      <c r="S205" s="6" t="str">
        <f ca="1">IF(AND(C205="Abierto",D205="Media"),TODAY()-E205,"")</f>
        <v/>
      </c>
      <c r="T205" s="6" t="str">
        <f>IF(AND(C205="Abierto",D205="Media"),RANK(S205,$S$13:$S$809,0)+COUNTIF($S$13:S205,S205)-1+MAX(N:N,Q:Q),"")</f>
        <v/>
      </c>
      <c r="U205" s="6" t="str">
        <f>IF(AND(C205="Abierto",D205="Baja"),A205,"")</f>
        <v/>
      </c>
      <c r="V205" s="6" t="str">
        <f ca="1">IF(AND(C205="Abierto",D205="Baja"),TODAY()-E205,"")</f>
        <v/>
      </c>
      <c r="W205" s="6" t="str">
        <f>IF(AND(C205="Abierto",D205="Baja"),RANK(V205,$V$13:$V$809,0)+COUNTIF($V$13:V205,V205)-1+MAX(N:N,Q:Q,T:T),"")</f>
        <v/>
      </c>
      <c r="X205" s="8" t="str">
        <f>IF(OR(C205="Resuelto",C205=""),"",SUM(N205,Q205,T205,W205))</f>
        <v/>
      </c>
      <c r="Y205" s="8" t="str">
        <f>IF(OR(C205="Resuelto",C205=""),"",SUM(M205,P205,S205,V205))</f>
        <v/>
      </c>
      <c r="Z205" s="8" t="str">
        <f>IF(OR(C205="Resuelto",C205=""),"",SUM(L205,O205,R205,U205))</f>
        <v/>
      </c>
      <c r="AA205" s="8">
        <v>340</v>
      </c>
      <c r="AB205" s="8" t="str">
        <f t="shared" ca="1" si="24"/>
        <v/>
      </c>
      <c r="AC205" s="9" t="str">
        <f t="shared" ca="1" si="25"/>
        <v/>
      </c>
      <c r="AD205" s="12"/>
      <c r="AE205" s="12"/>
      <c r="AF205" s="12"/>
      <c r="AG205" s="12"/>
      <c r="AH205" s="47" t="str">
        <f>IF(AI205="","",MAX($AH$5:AH204)+1)</f>
        <v/>
      </c>
      <c r="AI205" s="12" t="str">
        <f>IF(G204="","",IF(COUNTIF($AI$11:AI204,G204)=0,G204,""))</f>
        <v/>
      </c>
      <c r="AJ205" s="12" t="str">
        <f t="shared" si="26"/>
        <v/>
      </c>
      <c r="AK205" s="65" t="s">
        <v>44</v>
      </c>
      <c r="AL205" s="12" t="s">
        <v>34</v>
      </c>
      <c r="AM205" s="12" t="s">
        <v>52</v>
      </c>
      <c r="AN205" s="12" t="s">
        <v>49</v>
      </c>
    </row>
    <row r="206" spans="1:40" ht="25.5" hidden="1" customHeight="1" x14ac:dyDescent="0.25">
      <c r="A206" s="60">
        <f t="shared" si="22"/>
        <v>194</v>
      </c>
      <c r="B206" s="15" t="s">
        <v>143</v>
      </c>
      <c r="C206" s="15" t="s">
        <v>142</v>
      </c>
      <c r="D206" s="17" t="s">
        <v>5</v>
      </c>
      <c r="E206" s="27">
        <v>44021</v>
      </c>
      <c r="F206" s="62" t="s">
        <v>105</v>
      </c>
      <c r="G206" s="17"/>
      <c r="H206" s="27">
        <v>44021</v>
      </c>
      <c r="I206" s="16">
        <f t="shared" si="23"/>
        <v>0</v>
      </c>
      <c r="J206" s="28" t="s">
        <v>57</v>
      </c>
      <c r="K206" s="27"/>
      <c r="L206" s="6" t="str">
        <f>IF(AND(C206="Abierto",D206="Urgente"),A206,"")</f>
        <v/>
      </c>
      <c r="M206" s="6" t="str">
        <f ca="1">IF(AND(C206="Abierto",D206="Urgente"),TODAY()-E206,"")</f>
        <v/>
      </c>
      <c r="N206" s="6" t="str">
        <f>IF(AND(C206="Abierto",D206="Urgente"),RANK(M206,$M$13:$M$809,0)+COUNTIF($M$13:M206,M206)-1,"")</f>
        <v/>
      </c>
      <c r="O206" s="6" t="str">
        <f>IF(AND(C206="Abierto",D206="Alta"),A206,"")</f>
        <v/>
      </c>
      <c r="P206" s="6" t="str">
        <f ca="1">IF(AND(C206="Abierto",D206="Alta"),TODAY()-E206,"")</f>
        <v/>
      </c>
      <c r="Q206" s="6" t="str">
        <f>IF(AND(C206="Abierto",D206="Alta"),RANK(P206,$P$13:$P$809,0)+COUNTIF($P$13:P206,P206)-1+MAX(N:N),"")</f>
        <v/>
      </c>
      <c r="R206" s="6" t="str">
        <f>IF(AND(C206="Abierto",D206="Media"),A206,"")</f>
        <v/>
      </c>
      <c r="S206" s="6" t="str">
        <f ca="1">IF(AND(C206="Abierto",D206="Media"),TODAY()-E206,"")</f>
        <v/>
      </c>
      <c r="T206" s="6" t="str">
        <f>IF(AND(C206="Abierto",D206="Media"),RANK(S206,$S$13:$S$809,0)+COUNTIF($S$13:S206,S206)-1+MAX(N:N,Q:Q),"")</f>
        <v/>
      </c>
      <c r="U206" s="6" t="str">
        <f>IF(AND(C206="Abierto",D206="Baja"),A206,"")</f>
        <v/>
      </c>
      <c r="V206" s="6" t="str">
        <f ca="1">IF(AND(C206="Abierto",D206="Baja"),TODAY()-E206,"")</f>
        <v/>
      </c>
      <c r="W206" s="6" t="str">
        <f>IF(AND(C206="Abierto",D206="Baja"),RANK(V206,$V$13:$V$809,0)+COUNTIF($V$13:V206,V206)-1+MAX(N:N,Q:Q,T:T),"")</f>
        <v/>
      </c>
      <c r="X206" s="8" t="str">
        <f>IF(OR(C206="Resuelto",C206=""),"",SUM(N206,Q206,T206,W206))</f>
        <v/>
      </c>
      <c r="Y206" s="8" t="str">
        <f>IF(OR(C206="Resuelto",C206=""),"",SUM(M206,P206,S206,V206))</f>
        <v/>
      </c>
      <c r="Z206" s="8" t="str">
        <f>IF(OR(C206="Resuelto",C206=""),"",SUM(L206,O206,R206,U206))</f>
        <v/>
      </c>
      <c r="AA206" s="8">
        <v>340</v>
      </c>
      <c r="AB206" s="8" t="str">
        <f t="shared" ca="1" si="24"/>
        <v/>
      </c>
      <c r="AC206" s="9" t="str">
        <f t="shared" ca="1" si="25"/>
        <v/>
      </c>
      <c r="AD206" s="12"/>
      <c r="AE206" s="12"/>
      <c r="AF206" s="12"/>
      <c r="AG206" s="12"/>
      <c r="AH206" s="47" t="str">
        <f>IF(AI206="","",MAX($AH$5:AH205)+1)</f>
        <v/>
      </c>
      <c r="AI206" s="12" t="str">
        <f>IF(G205="","",IF(COUNTIF($AI$11:AI205,G205)=0,G205,""))</f>
        <v/>
      </c>
      <c r="AJ206" s="12" t="str">
        <f t="shared" si="26"/>
        <v/>
      </c>
      <c r="AK206" s="65" t="s">
        <v>44</v>
      </c>
      <c r="AL206" s="15" t="s">
        <v>32</v>
      </c>
      <c r="AM206" s="12" t="s">
        <v>52</v>
      </c>
      <c r="AN206" s="12" t="s">
        <v>49</v>
      </c>
    </row>
    <row r="207" spans="1:40" ht="25.5" customHeight="1" x14ac:dyDescent="0.25">
      <c r="A207" s="60">
        <f t="shared" ref="A207:A270" si="27">A206+1</f>
        <v>195</v>
      </c>
      <c r="B207" s="15" t="s">
        <v>143</v>
      </c>
      <c r="C207" s="15" t="s">
        <v>142</v>
      </c>
      <c r="D207" s="17" t="s">
        <v>6</v>
      </c>
      <c r="E207" s="27">
        <v>44021</v>
      </c>
      <c r="F207" s="62" t="s">
        <v>87</v>
      </c>
      <c r="G207" s="17"/>
      <c r="H207" s="27">
        <v>44029</v>
      </c>
      <c r="I207" s="16">
        <f t="shared" si="23"/>
        <v>8</v>
      </c>
      <c r="J207" s="28" t="s">
        <v>57</v>
      </c>
      <c r="K207" s="27"/>
      <c r="L207" s="6" t="str">
        <f>IF(AND(C207="Abierto",D207="Urgente"),A207,"")</f>
        <v/>
      </c>
      <c r="M207" s="6" t="str">
        <f ca="1">IF(AND(C207="Abierto",D207="Urgente"),TODAY()-E207,"")</f>
        <v/>
      </c>
      <c r="N207" s="6" t="str">
        <f>IF(AND(C207="Abierto",D207="Urgente"),RANK(M207,$M$13:$M$809,0)+COUNTIF($M$13:M207,M207)-1,"")</f>
        <v/>
      </c>
      <c r="O207" s="6" t="str">
        <f>IF(AND(C207="Abierto",D207="Alta"),A207,"")</f>
        <v/>
      </c>
      <c r="P207" s="6" t="str">
        <f ca="1">IF(AND(C207="Abierto",D207="Alta"),TODAY()-E207,"")</f>
        <v/>
      </c>
      <c r="Q207" s="6" t="str">
        <f>IF(AND(C207="Abierto",D207="Alta"),RANK(P207,$P$13:$P$809,0)+COUNTIF($P$13:P207,P207)-1+MAX(N:N),"")</f>
        <v/>
      </c>
      <c r="R207" s="6" t="str">
        <f>IF(AND(C207="Abierto",D207="Media"),A207,"")</f>
        <v/>
      </c>
      <c r="S207" s="6" t="str">
        <f ca="1">IF(AND(C207="Abierto",D207="Media"),TODAY()-E207,"")</f>
        <v/>
      </c>
      <c r="T207" s="6" t="str">
        <f>IF(AND(C207="Abierto",D207="Media"),RANK(S207,$S$13:$S$809,0)+COUNTIF($S$13:S207,S207)-1+MAX(N:N,Q:Q),"")</f>
        <v/>
      </c>
      <c r="U207" s="6" t="str">
        <f>IF(AND(C207="Abierto",D207="Baja"),A207,"")</f>
        <v/>
      </c>
      <c r="V207" s="6" t="str">
        <f ca="1">IF(AND(C207="Abierto",D207="Baja"),TODAY()-E207,"")</f>
        <v/>
      </c>
      <c r="W207" s="6" t="str">
        <f>IF(AND(C207="Abierto",D207="Baja"),RANK(V207,$V$13:$V$809,0)+COUNTIF($V$13:V207,V207)-1+MAX(N:N,Q:Q,T:T),"")</f>
        <v/>
      </c>
      <c r="X207" s="8" t="str">
        <f>IF(OR(C207="Resuelto",C207=""),"",SUM(N207,Q207,T207,W207))</f>
        <v/>
      </c>
      <c r="Y207" s="8" t="str">
        <f>IF(OR(C207="Resuelto",C207=""),"",SUM(M207,P207,S207,V207))</f>
        <v/>
      </c>
      <c r="Z207" s="8" t="str">
        <f>IF(OR(C207="Resuelto",C207=""),"",SUM(L207,O207,R207,U207))</f>
        <v/>
      </c>
      <c r="AA207" s="8">
        <v>340</v>
      </c>
      <c r="AB207" s="8" t="str">
        <f t="shared" ca="1" si="24"/>
        <v/>
      </c>
      <c r="AC207" s="9" t="str">
        <f t="shared" ca="1" si="25"/>
        <v/>
      </c>
      <c r="AD207" s="12"/>
      <c r="AE207" s="12"/>
      <c r="AF207" s="12"/>
      <c r="AG207" s="12"/>
      <c r="AH207" s="47" t="str">
        <f>IF(AI207="","",MAX($AH$5:AH206)+1)</f>
        <v/>
      </c>
      <c r="AI207" s="12" t="str">
        <f>IF(G206="","",IF(COUNTIF($AI$11:AI206,G206)=0,G206,""))</f>
        <v/>
      </c>
      <c r="AJ207" s="12" t="str">
        <f t="shared" si="26"/>
        <v/>
      </c>
      <c r="AK207" s="65" t="s">
        <v>39</v>
      </c>
      <c r="AL207" s="15" t="s">
        <v>34</v>
      </c>
      <c r="AM207" s="15" t="s">
        <v>53</v>
      </c>
      <c r="AN207" s="12" t="s">
        <v>49</v>
      </c>
    </row>
    <row r="208" spans="1:40" ht="25.5" customHeight="1" x14ac:dyDescent="0.25">
      <c r="A208" s="60">
        <f t="shared" si="27"/>
        <v>196</v>
      </c>
      <c r="B208" s="15" t="s">
        <v>143</v>
      </c>
      <c r="C208" s="15" t="s">
        <v>142</v>
      </c>
      <c r="D208" s="17" t="s">
        <v>6</v>
      </c>
      <c r="E208" s="27">
        <v>44021</v>
      </c>
      <c r="F208" s="62" t="s">
        <v>87</v>
      </c>
      <c r="G208" s="17"/>
      <c r="H208" s="27">
        <v>44029</v>
      </c>
      <c r="I208" s="16">
        <f t="shared" si="23"/>
        <v>8</v>
      </c>
      <c r="J208" s="28" t="s">
        <v>57</v>
      </c>
      <c r="K208" s="27"/>
      <c r="L208" s="6" t="str">
        <f>IF(AND(C208="Abierto",D208="Urgente"),A208,"")</f>
        <v/>
      </c>
      <c r="M208" s="6" t="str">
        <f ca="1">IF(AND(C208="Abierto",D208="Urgente"),TODAY()-E208,"")</f>
        <v/>
      </c>
      <c r="N208" s="6" t="str">
        <f>IF(AND(C208="Abierto",D208="Urgente"),RANK(M208,$M$13:$M$809,0)+COUNTIF($M$13:M208,M208)-1,"")</f>
        <v/>
      </c>
      <c r="O208" s="6" t="str">
        <f>IF(AND(C208="Abierto",D208="Alta"),A208,"")</f>
        <v/>
      </c>
      <c r="P208" s="6" t="str">
        <f ca="1">IF(AND(C208="Abierto",D208="Alta"),TODAY()-E208,"")</f>
        <v/>
      </c>
      <c r="Q208" s="6" t="str">
        <f>IF(AND(C208="Abierto",D208="Alta"),RANK(P208,$P$13:$P$809,0)+COUNTIF($P$13:P208,P208)-1+MAX(N:N),"")</f>
        <v/>
      </c>
      <c r="R208" s="6" t="str">
        <f>IF(AND(C208="Abierto",D208="Media"),A208,"")</f>
        <v/>
      </c>
      <c r="S208" s="6" t="str">
        <f ca="1">IF(AND(C208="Abierto",D208="Media"),TODAY()-E208,"")</f>
        <v/>
      </c>
      <c r="T208" s="6" t="str">
        <f>IF(AND(C208="Abierto",D208="Media"),RANK(S208,$S$13:$S$809,0)+COUNTIF($S$13:S208,S208)-1+MAX(N:N,Q:Q),"")</f>
        <v/>
      </c>
      <c r="U208" s="6" t="str">
        <f>IF(AND(C208="Abierto",D208="Baja"),A208,"")</f>
        <v/>
      </c>
      <c r="V208" s="6" t="str">
        <f ca="1">IF(AND(C208="Abierto",D208="Baja"),TODAY()-E208,"")</f>
        <v/>
      </c>
      <c r="W208" s="6" t="str">
        <f>IF(AND(C208="Abierto",D208="Baja"),RANK(V208,$V$13:$V$809,0)+COUNTIF($V$13:V208,V208)-1+MAX(N:N,Q:Q,T:T),"")</f>
        <v/>
      </c>
      <c r="X208" s="8" t="str">
        <f>IF(OR(C208="Resuelto",C208=""),"",SUM(N208,Q208,T208,W208))</f>
        <v/>
      </c>
      <c r="Y208" s="8" t="str">
        <f>IF(OR(C208="Resuelto",C208=""),"",SUM(M208,P208,S208,V208))</f>
        <v/>
      </c>
      <c r="Z208" s="8" t="str">
        <f>IF(OR(C208="Resuelto",C208=""),"",SUM(L208,O208,R208,U208))</f>
        <v/>
      </c>
      <c r="AA208" s="8">
        <v>340</v>
      </c>
      <c r="AB208" s="8" t="str">
        <f t="shared" ca="1" si="24"/>
        <v/>
      </c>
      <c r="AC208" s="9" t="str">
        <f t="shared" ca="1" si="25"/>
        <v/>
      </c>
      <c r="AD208" s="12"/>
      <c r="AE208" s="12"/>
      <c r="AF208" s="12"/>
      <c r="AG208" s="12"/>
      <c r="AH208" s="47" t="str">
        <f>IF(AI208="","",MAX($AH$5:AH207)+1)</f>
        <v/>
      </c>
      <c r="AI208" s="12" t="str">
        <f>IF(G207="","",IF(COUNTIF($AI$11:AI207,G207)=0,G207,""))</f>
        <v/>
      </c>
      <c r="AJ208" s="12" t="str">
        <f t="shared" si="26"/>
        <v/>
      </c>
      <c r="AK208" s="65" t="s">
        <v>44</v>
      </c>
      <c r="AL208" s="15" t="s">
        <v>34</v>
      </c>
      <c r="AM208" s="15" t="s">
        <v>53</v>
      </c>
      <c r="AN208" s="12" t="s">
        <v>49</v>
      </c>
    </row>
    <row r="209" spans="1:40" ht="25.5" customHeight="1" x14ac:dyDescent="0.25">
      <c r="A209" s="60">
        <f t="shared" si="27"/>
        <v>197</v>
      </c>
      <c r="B209" s="56">
        <v>2025737</v>
      </c>
      <c r="C209" s="15" t="s">
        <v>142</v>
      </c>
      <c r="D209" s="17" t="s">
        <v>6</v>
      </c>
      <c r="E209" s="27">
        <v>44021</v>
      </c>
      <c r="F209" s="62" t="s">
        <v>87</v>
      </c>
      <c r="G209" s="17"/>
      <c r="H209" s="27">
        <v>44029</v>
      </c>
      <c r="I209" s="16">
        <f t="shared" si="23"/>
        <v>8</v>
      </c>
      <c r="J209" s="28" t="s">
        <v>57</v>
      </c>
      <c r="K209" s="27"/>
      <c r="L209" s="6" t="str">
        <f>IF(AND(C209="Abierto",D209="Urgente"),A209,"")</f>
        <v/>
      </c>
      <c r="M209" s="6" t="str">
        <f ca="1">IF(AND(C209="Abierto",D209="Urgente"),TODAY()-E209,"")</f>
        <v/>
      </c>
      <c r="N209" s="6" t="str">
        <f>IF(AND(C209="Abierto",D209="Urgente"),RANK(M209,$M$13:$M$809,0)+COUNTIF($M$13:M209,M209)-1,"")</f>
        <v/>
      </c>
      <c r="O209" s="6" t="str">
        <f>IF(AND(C209="Abierto",D209="Alta"),A209,"")</f>
        <v/>
      </c>
      <c r="P209" s="6" t="str">
        <f ca="1">IF(AND(C209="Abierto",D209="Alta"),TODAY()-E209,"")</f>
        <v/>
      </c>
      <c r="Q209" s="6" t="str">
        <f>IF(AND(C209="Abierto",D209="Alta"),RANK(P209,$P$13:$P$809,0)+COUNTIF($P$13:P209,P209)-1+MAX(N:N),"")</f>
        <v/>
      </c>
      <c r="R209" s="6" t="str">
        <f>IF(AND(C209="Abierto",D209="Media"),A209,"")</f>
        <v/>
      </c>
      <c r="S209" s="6" t="str">
        <f ca="1">IF(AND(C209="Abierto",D209="Media"),TODAY()-E209,"")</f>
        <v/>
      </c>
      <c r="T209" s="6" t="str">
        <f>IF(AND(C209="Abierto",D209="Media"),RANK(S209,$S$13:$S$809,0)+COUNTIF($S$13:S209,S209)-1+MAX(N:N,Q:Q),"")</f>
        <v/>
      </c>
      <c r="U209" s="6" t="str">
        <f>IF(AND(C209="Abierto",D209="Baja"),A209,"")</f>
        <v/>
      </c>
      <c r="V209" s="6" t="str">
        <f ca="1">IF(AND(C209="Abierto",D209="Baja"),TODAY()-E209,"")</f>
        <v/>
      </c>
      <c r="W209" s="6" t="str">
        <f>IF(AND(C209="Abierto",D209="Baja"),RANK(V209,$V$13:$V$809,0)+COUNTIF($V$13:V209,V209)-1+MAX(N:N,Q:Q,T:T),"")</f>
        <v/>
      </c>
      <c r="X209" s="8" t="str">
        <f>IF(OR(C209="Resuelto",C209=""),"",SUM(N209,Q209,T209,W209))</f>
        <v/>
      </c>
      <c r="Y209" s="8" t="str">
        <f>IF(OR(C209="Resuelto",C209=""),"",SUM(M209,P209,S209,V209))</f>
        <v/>
      </c>
      <c r="Z209" s="8" t="str">
        <f>IF(OR(C209="Resuelto",C209=""),"",SUM(L209,O209,R209,U209))</f>
        <v/>
      </c>
      <c r="AA209" s="8">
        <v>340</v>
      </c>
      <c r="AB209" s="8" t="str">
        <f t="shared" ca="1" si="24"/>
        <v/>
      </c>
      <c r="AC209" s="9" t="str">
        <f t="shared" ca="1" si="25"/>
        <v/>
      </c>
      <c r="AD209" s="12"/>
      <c r="AE209" s="12"/>
      <c r="AF209" s="12"/>
      <c r="AG209" s="12"/>
      <c r="AH209" s="47" t="str">
        <f>IF(AI209="","",MAX($AH$5:AH208)+1)</f>
        <v/>
      </c>
      <c r="AI209" s="12" t="str">
        <f>IF(G208="","",IF(COUNTIF($AI$11:AI208,G208)=0,G208,""))</f>
        <v/>
      </c>
      <c r="AJ209" s="12" t="str">
        <f t="shared" si="26"/>
        <v/>
      </c>
      <c r="AK209" s="65" t="s">
        <v>41</v>
      </c>
      <c r="AL209" s="15" t="s">
        <v>36</v>
      </c>
      <c r="AM209" s="15" t="s">
        <v>53</v>
      </c>
      <c r="AN209" s="12" t="s">
        <v>49</v>
      </c>
    </row>
    <row r="210" spans="1:40" ht="25.5" customHeight="1" x14ac:dyDescent="0.25">
      <c r="A210" s="60">
        <f t="shared" si="27"/>
        <v>198</v>
      </c>
      <c r="B210" s="56">
        <v>2025738</v>
      </c>
      <c r="C210" s="15" t="s">
        <v>142</v>
      </c>
      <c r="D210" s="17" t="s">
        <v>6</v>
      </c>
      <c r="E210" s="27">
        <v>44021</v>
      </c>
      <c r="F210" s="62" t="s">
        <v>87</v>
      </c>
      <c r="G210" s="17"/>
      <c r="H210" s="27">
        <v>44029</v>
      </c>
      <c r="I210" s="16">
        <f t="shared" si="23"/>
        <v>8</v>
      </c>
      <c r="J210" s="28" t="s">
        <v>57</v>
      </c>
      <c r="K210" s="27"/>
      <c r="L210" s="6" t="str">
        <f>IF(AND(C210="Abierto",D210="Urgente"),A210,"")</f>
        <v/>
      </c>
      <c r="M210" s="6" t="str">
        <f ca="1">IF(AND(C210="Abierto",D210="Urgente"),TODAY()-E210,"")</f>
        <v/>
      </c>
      <c r="N210" s="6" t="str">
        <f>IF(AND(C210="Abierto",D210="Urgente"),RANK(M210,$M$13:$M$809,0)+COUNTIF($M$13:M210,M210)-1,"")</f>
        <v/>
      </c>
      <c r="O210" s="6" t="str">
        <f>IF(AND(C210="Abierto",D210="Alta"),A210,"")</f>
        <v/>
      </c>
      <c r="P210" s="6" t="str">
        <f ca="1">IF(AND(C210="Abierto",D210="Alta"),TODAY()-E210,"")</f>
        <v/>
      </c>
      <c r="Q210" s="6" t="str">
        <f>IF(AND(C210="Abierto",D210="Alta"),RANK(P210,$P$13:$P$809,0)+COUNTIF($P$13:P210,P210)-1+MAX(N:N),"")</f>
        <v/>
      </c>
      <c r="R210" s="6" t="str">
        <f>IF(AND(C210="Abierto",D210="Media"),A210,"")</f>
        <v/>
      </c>
      <c r="S210" s="6" t="str">
        <f ca="1">IF(AND(C210="Abierto",D210="Media"),TODAY()-E210,"")</f>
        <v/>
      </c>
      <c r="T210" s="6" t="str">
        <f>IF(AND(C210="Abierto",D210="Media"),RANK(S210,$S$13:$S$809,0)+COUNTIF($S$13:S210,S210)-1+MAX(N:N,Q:Q),"")</f>
        <v/>
      </c>
      <c r="U210" s="6" t="str">
        <f>IF(AND(C210="Abierto",D210="Baja"),A210,"")</f>
        <v/>
      </c>
      <c r="V210" s="6" t="str">
        <f ca="1">IF(AND(C210="Abierto",D210="Baja"),TODAY()-E210,"")</f>
        <v/>
      </c>
      <c r="W210" s="6" t="str">
        <f>IF(AND(C210="Abierto",D210="Baja"),RANK(V210,$V$13:$V$809,0)+COUNTIF($V$13:V210,V210)-1+MAX(N:N,Q:Q,T:T),"")</f>
        <v/>
      </c>
      <c r="X210" s="8" t="str">
        <f>IF(OR(C210="Resuelto",C210=""),"",SUM(N210,Q210,T210,W210))</f>
        <v/>
      </c>
      <c r="Y210" s="8" t="str">
        <f>IF(OR(C210="Resuelto",C210=""),"",SUM(M210,P210,S210,V210))</f>
        <v/>
      </c>
      <c r="Z210" s="8" t="str">
        <f>IF(OR(C210="Resuelto",C210=""),"",SUM(L210,O210,R210,U210))</f>
        <v/>
      </c>
      <c r="AA210" s="8">
        <v>340</v>
      </c>
      <c r="AB210" s="8" t="str">
        <f t="shared" ca="1" si="24"/>
        <v/>
      </c>
      <c r="AC210" s="9" t="str">
        <f t="shared" ca="1" si="25"/>
        <v/>
      </c>
      <c r="AD210" s="12"/>
      <c r="AE210" s="12"/>
      <c r="AF210" s="12"/>
      <c r="AG210" s="12"/>
      <c r="AH210" s="47" t="str">
        <f>IF(AI210="","",MAX($AH$5:AH209)+1)</f>
        <v/>
      </c>
      <c r="AI210" s="12" t="str">
        <f>IF(G209="","",IF(COUNTIF($AI$11:AI209,G209)=0,G209,""))</f>
        <v/>
      </c>
      <c r="AJ210" s="12" t="str">
        <f t="shared" si="26"/>
        <v/>
      </c>
      <c r="AK210" s="65" t="s">
        <v>41</v>
      </c>
      <c r="AL210" s="15" t="s">
        <v>36</v>
      </c>
      <c r="AM210" s="15" t="s">
        <v>53</v>
      </c>
      <c r="AN210" s="12" t="s">
        <v>49</v>
      </c>
    </row>
    <row r="211" spans="1:40" ht="25.5" customHeight="1" x14ac:dyDescent="0.25">
      <c r="A211" s="60">
        <f t="shared" si="27"/>
        <v>199</v>
      </c>
      <c r="B211" s="56">
        <v>2025739</v>
      </c>
      <c r="C211" s="15" t="s">
        <v>142</v>
      </c>
      <c r="D211" s="17" t="s">
        <v>6</v>
      </c>
      <c r="E211" s="27">
        <v>44021</v>
      </c>
      <c r="F211" s="62" t="s">
        <v>87</v>
      </c>
      <c r="G211" s="17"/>
      <c r="H211" s="27">
        <v>44029</v>
      </c>
      <c r="I211" s="16">
        <f t="shared" si="23"/>
        <v>8</v>
      </c>
      <c r="J211" s="28" t="s">
        <v>57</v>
      </c>
      <c r="K211" s="27"/>
      <c r="L211" s="6" t="str">
        <f>IF(AND(C211="Abierto",D211="Urgente"),A211,"")</f>
        <v/>
      </c>
      <c r="M211" s="6" t="str">
        <f ca="1">IF(AND(C211="Abierto",D211="Urgente"),TODAY()-E211,"")</f>
        <v/>
      </c>
      <c r="N211" s="6" t="str">
        <f>IF(AND(C211="Abierto",D211="Urgente"),RANK(M211,$M$13:$M$809,0)+COUNTIF($M$13:M211,M211)-1,"")</f>
        <v/>
      </c>
      <c r="O211" s="6" t="str">
        <f>IF(AND(C211="Abierto",D211="Alta"),A211,"")</f>
        <v/>
      </c>
      <c r="P211" s="6" t="str">
        <f ca="1">IF(AND(C211="Abierto",D211="Alta"),TODAY()-E211,"")</f>
        <v/>
      </c>
      <c r="Q211" s="6" t="str">
        <f>IF(AND(C211="Abierto",D211="Alta"),RANK(P211,$P$13:$P$809,0)+COUNTIF($P$13:P211,P211)-1+MAX(N:N),"")</f>
        <v/>
      </c>
      <c r="R211" s="6" t="str">
        <f>IF(AND(C211="Abierto",D211="Media"),A211,"")</f>
        <v/>
      </c>
      <c r="S211" s="6" t="str">
        <f ca="1">IF(AND(C211="Abierto",D211="Media"),TODAY()-E211,"")</f>
        <v/>
      </c>
      <c r="T211" s="6" t="str">
        <f>IF(AND(C211="Abierto",D211="Media"),RANK(S211,$S$13:$S$809,0)+COUNTIF($S$13:S211,S211)-1+MAX(N:N,Q:Q),"")</f>
        <v/>
      </c>
      <c r="U211" s="6" t="str">
        <f>IF(AND(C211="Abierto",D211="Baja"),A211,"")</f>
        <v/>
      </c>
      <c r="V211" s="6" t="str">
        <f ca="1">IF(AND(C211="Abierto",D211="Baja"),TODAY()-E211,"")</f>
        <v/>
      </c>
      <c r="W211" s="6" t="str">
        <f>IF(AND(C211="Abierto",D211="Baja"),RANK(V211,$V$13:$V$809,0)+COUNTIF($V$13:V211,V211)-1+MAX(N:N,Q:Q,T:T),"")</f>
        <v/>
      </c>
      <c r="X211" s="8" t="str">
        <f>IF(OR(C211="Resuelto",C211=""),"",SUM(N211,Q211,T211,W211))</f>
        <v/>
      </c>
      <c r="Y211" s="8" t="str">
        <f>IF(OR(C211="Resuelto",C211=""),"",SUM(M211,P211,S211,V211))</f>
        <v/>
      </c>
      <c r="Z211" s="8" t="str">
        <f>IF(OR(C211="Resuelto",C211=""),"",SUM(L211,O211,R211,U211))</f>
        <v/>
      </c>
      <c r="AA211" s="8">
        <v>340</v>
      </c>
      <c r="AB211" s="8" t="str">
        <f t="shared" ca="1" si="24"/>
        <v/>
      </c>
      <c r="AC211" s="9" t="str">
        <f t="shared" ca="1" si="25"/>
        <v/>
      </c>
      <c r="AD211" s="12"/>
      <c r="AE211" s="12"/>
      <c r="AF211" s="12"/>
      <c r="AG211" s="12"/>
      <c r="AH211" s="47" t="str">
        <f>IF(AI211="","",MAX($AH$5:AH210)+1)</f>
        <v/>
      </c>
      <c r="AI211" s="12" t="str">
        <f>IF(G210="","",IF(COUNTIF($AI$11:AI210,G210)=0,G210,""))</f>
        <v/>
      </c>
      <c r="AJ211" s="12" t="str">
        <f t="shared" si="26"/>
        <v/>
      </c>
      <c r="AK211" s="65" t="s">
        <v>41</v>
      </c>
      <c r="AL211" s="15" t="s">
        <v>36</v>
      </c>
      <c r="AM211" s="15" t="s">
        <v>53</v>
      </c>
      <c r="AN211" s="12" t="s">
        <v>49</v>
      </c>
    </row>
    <row r="212" spans="1:40" ht="25.5" customHeight="1" x14ac:dyDescent="0.25">
      <c r="A212" s="60">
        <f t="shared" si="27"/>
        <v>200</v>
      </c>
      <c r="B212" s="15" t="s">
        <v>143</v>
      </c>
      <c r="C212" s="15" t="s">
        <v>142</v>
      </c>
      <c r="D212" s="17" t="s">
        <v>6</v>
      </c>
      <c r="E212" s="27">
        <v>44022</v>
      </c>
      <c r="F212" s="62" t="s">
        <v>87</v>
      </c>
      <c r="G212" s="17"/>
      <c r="H212" s="27">
        <v>44029</v>
      </c>
      <c r="I212" s="16">
        <f t="shared" si="23"/>
        <v>7</v>
      </c>
      <c r="J212" s="28" t="s">
        <v>57</v>
      </c>
      <c r="K212" s="27"/>
      <c r="L212" s="6" t="str">
        <f>IF(AND(C212="Abierto",D212="Urgente"),A212,"")</f>
        <v/>
      </c>
      <c r="M212" s="6" t="str">
        <f ca="1">IF(AND(C212="Abierto",D212="Urgente"),TODAY()-E212,"")</f>
        <v/>
      </c>
      <c r="N212" s="6" t="str">
        <f>IF(AND(C212="Abierto",D212="Urgente"),RANK(M212,$M$13:$M$809,0)+COUNTIF($M$13:M212,M212)-1,"")</f>
        <v/>
      </c>
      <c r="O212" s="6" t="str">
        <f>IF(AND(C212="Abierto",D212="Alta"),A212,"")</f>
        <v/>
      </c>
      <c r="P212" s="6" t="str">
        <f ca="1">IF(AND(C212="Abierto",D212="Alta"),TODAY()-E212,"")</f>
        <v/>
      </c>
      <c r="Q212" s="6" t="str">
        <f>IF(AND(C212="Abierto",D212="Alta"),RANK(P212,$P$13:$P$809,0)+COUNTIF($P$13:P212,P212)-1+MAX(N:N),"")</f>
        <v/>
      </c>
      <c r="R212" s="6" t="str">
        <f>IF(AND(C212="Abierto",D212="Media"),A212,"")</f>
        <v/>
      </c>
      <c r="S212" s="6" t="str">
        <f ca="1">IF(AND(C212="Abierto",D212="Media"),TODAY()-E212,"")</f>
        <v/>
      </c>
      <c r="T212" s="6" t="str">
        <f>IF(AND(C212="Abierto",D212="Media"),RANK(S212,$S$13:$S$809,0)+COUNTIF($S$13:S212,S212)-1+MAX(N:N,Q:Q),"")</f>
        <v/>
      </c>
      <c r="U212" s="6" t="str">
        <f>IF(AND(C212="Abierto",D212="Baja"),A212,"")</f>
        <v/>
      </c>
      <c r="V212" s="6" t="str">
        <f ca="1">IF(AND(C212="Abierto",D212="Baja"),TODAY()-E212,"")</f>
        <v/>
      </c>
      <c r="W212" s="6" t="str">
        <f>IF(AND(C212="Abierto",D212="Baja"),RANK(V212,$V$13:$V$809,0)+COUNTIF($V$13:V212,V212)-1+MAX(N:N,Q:Q,T:T),"")</f>
        <v/>
      </c>
      <c r="X212" s="8" t="str">
        <f>IF(OR(C212="Resuelto",C212=""),"",SUM(N212,Q212,T212,W212))</f>
        <v/>
      </c>
      <c r="Y212" s="8" t="str">
        <f>IF(OR(C212="Resuelto",C212=""),"",SUM(M212,P212,S212,V212))</f>
        <v/>
      </c>
      <c r="Z212" s="8" t="str">
        <f>IF(OR(C212="Resuelto",C212=""),"",SUM(L212,O212,R212,U212))</f>
        <v/>
      </c>
      <c r="AA212" s="8">
        <v>340</v>
      </c>
      <c r="AB212" s="8" t="str">
        <f t="shared" ca="1" si="24"/>
        <v/>
      </c>
      <c r="AC212" s="9" t="str">
        <f t="shared" ca="1" si="25"/>
        <v/>
      </c>
      <c r="AD212" s="12"/>
      <c r="AE212" s="12"/>
      <c r="AF212" s="12"/>
      <c r="AG212" s="12"/>
      <c r="AH212" s="47" t="str">
        <f>IF(AI212="","",MAX($AH$5:AH211)+1)</f>
        <v/>
      </c>
      <c r="AI212" s="12" t="str">
        <f>IF(G211="","",IF(COUNTIF($AI$11:AI211,G211)=0,G211,""))</f>
        <v/>
      </c>
      <c r="AJ212" s="12" t="str">
        <f t="shared" si="26"/>
        <v/>
      </c>
      <c r="AK212" s="65" t="s">
        <v>39</v>
      </c>
      <c r="AL212" s="12" t="s">
        <v>34</v>
      </c>
      <c r="AM212" s="15" t="s">
        <v>53</v>
      </c>
      <c r="AN212" s="12" t="s">
        <v>49</v>
      </c>
    </row>
    <row r="213" spans="1:40" ht="25.5" customHeight="1" x14ac:dyDescent="0.25">
      <c r="A213" s="60">
        <f t="shared" si="27"/>
        <v>201</v>
      </c>
      <c r="B213" s="15" t="s">
        <v>143</v>
      </c>
      <c r="C213" s="15" t="s">
        <v>142</v>
      </c>
      <c r="D213" s="17" t="s">
        <v>6</v>
      </c>
      <c r="E213" s="27">
        <v>44022</v>
      </c>
      <c r="F213" s="62" t="s">
        <v>87</v>
      </c>
      <c r="G213" s="17"/>
      <c r="H213" s="27">
        <v>44029</v>
      </c>
      <c r="I213" s="16">
        <f t="shared" si="23"/>
        <v>7</v>
      </c>
      <c r="J213" s="28" t="s">
        <v>57</v>
      </c>
      <c r="K213" s="27"/>
      <c r="L213" s="6" t="str">
        <f>IF(AND(C213="Abierto",D213="Urgente"),A213,"")</f>
        <v/>
      </c>
      <c r="M213" s="6" t="str">
        <f ca="1">IF(AND(C213="Abierto",D213="Urgente"),TODAY()-E213,"")</f>
        <v/>
      </c>
      <c r="N213" s="6" t="str">
        <f>IF(AND(C213="Abierto",D213="Urgente"),RANK(M213,$M$13:$M$809,0)+COUNTIF($M$13:M213,M213)-1,"")</f>
        <v/>
      </c>
      <c r="O213" s="6" t="str">
        <f>IF(AND(C213="Abierto",D213="Alta"),A213,"")</f>
        <v/>
      </c>
      <c r="P213" s="6" t="str">
        <f ca="1">IF(AND(C213="Abierto",D213="Alta"),TODAY()-E213,"")</f>
        <v/>
      </c>
      <c r="Q213" s="6" t="str">
        <f>IF(AND(C213="Abierto",D213="Alta"),RANK(P213,$P$13:$P$809,0)+COUNTIF($P$13:P213,P213)-1+MAX(N:N),"")</f>
        <v/>
      </c>
      <c r="R213" s="6" t="str">
        <f>IF(AND(C213="Abierto",D213="Media"),A213,"")</f>
        <v/>
      </c>
      <c r="S213" s="6" t="str">
        <f ca="1">IF(AND(C213="Abierto",D213="Media"),TODAY()-E213,"")</f>
        <v/>
      </c>
      <c r="T213" s="6" t="str">
        <f>IF(AND(C213="Abierto",D213="Media"),RANK(S213,$S$13:$S$809,0)+COUNTIF($S$13:S213,S213)-1+MAX(N:N,Q:Q),"")</f>
        <v/>
      </c>
      <c r="U213" s="6" t="str">
        <f>IF(AND(C213="Abierto",D213="Baja"),A213,"")</f>
        <v/>
      </c>
      <c r="V213" s="6" t="str">
        <f ca="1">IF(AND(C213="Abierto",D213="Baja"),TODAY()-E213,"")</f>
        <v/>
      </c>
      <c r="W213" s="6" t="str">
        <f>IF(AND(C213="Abierto",D213="Baja"),RANK(V213,$V$13:$V$809,0)+COUNTIF($V$13:V213,V213)-1+MAX(N:N,Q:Q,T:T),"")</f>
        <v/>
      </c>
      <c r="X213" s="8" t="str">
        <f>IF(OR(C213="Resuelto",C213=""),"",SUM(N213,Q213,T213,W213))</f>
        <v/>
      </c>
      <c r="Y213" s="8" t="str">
        <f>IF(OR(C213="Resuelto",C213=""),"",SUM(M213,P213,S213,V213))</f>
        <v/>
      </c>
      <c r="Z213" s="8" t="str">
        <f>IF(OR(C213="Resuelto",C213=""),"",SUM(L213,O213,R213,U213))</f>
        <v/>
      </c>
      <c r="AA213" s="8">
        <v>340</v>
      </c>
      <c r="AB213" s="8" t="str">
        <f t="shared" ca="1" si="24"/>
        <v/>
      </c>
      <c r="AC213" s="9" t="str">
        <f t="shared" ca="1" si="25"/>
        <v/>
      </c>
      <c r="AD213" s="12"/>
      <c r="AE213" s="12"/>
      <c r="AF213" s="12"/>
      <c r="AG213" s="12"/>
      <c r="AH213" s="47" t="str">
        <f>IF(AI213="","",MAX($AH$5:AH212)+1)</f>
        <v/>
      </c>
      <c r="AI213" s="12" t="str">
        <f>IF(G212="","",IF(COUNTIF($AI$11:AI212,G212)=0,G212,""))</f>
        <v/>
      </c>
      <c r="AJ213" s="12" t="str">
        <f t="shared" si="26"/>
        <v/>
      </c>
      <c r="AK213" s="65" t="s">
        <v>39</v>
      </c>
      <c r="AL213" s="12" t="s">
        <v>34</v>
      </c>
      <c r="AM213" s="15" t="s">
        <v>53</v>
      </c>
      <c r="AN213" s="12" t="s">
        <v>49</v>
      </c>
    </row>
    <row r="214" spans="1:40" ht="25.5" hidden="1" customHeight="1" x14ac:dyDescent="0.25">
      <c r="A214" s="60">
        <f t="shared" si="27"/>
        <v>202</v>
      </c>
      <c r="B214" s="15" t="s">
        <v>143</v>
      </c>
      <c r="C214" s="15" t="s">
        <v>142</v>
      </c>
      <c r="D214" s="17" t="s">
        <v>5</v>
      </c>
      <c r="E214" s="27">
        <v>44022</v>
      </c>
      <c r="F214" s="62" t="s">
        <v>105</v>
      </c>
      <c r="G214" s="17"/>
      <c r="H214" s="27">
        <v>44022</v>
      </c>
      <c r="I214" s="16">
        <f t="shared" ref="I214:I277" si="28">IF(OR(E214=0,H214=0),"",H214-E214)</f>
        <v>0</v>
      </c>
      <c r="J214" s="28" t="s">
        <v>57</v>
      </c>
      <c r="K214" s="27"/>
      <c r="L214" s="6" t="str">
        <f>IF(AND(C214="Abierto",D214="Urgente"),A214,"")</f>
        <v/>
      </c>
      <c r="M214" s="6" t="str">
        <f ca="1">IF(AND(C214="Abierto",D214="Urgente"),TODAY()-E214,"")</f>
        <v/>
      </c>
      <c r="N214" s="6" t="str">
        <f>IF(AND(C214="Abierto",D214="Urgente"),RANK(M214,$M$13:$M$809,0)+COUNTIF($M$13:M214,M214)-1,"")</f>
        <v/>
      </c>
      <c r="O214" s="6" t="str">
        <f>IF(AND(C214="Abierto",D214="Alta"),A214,"")</f>
        <v/>
      </c>
      <c r="P214" s="6" t="str">
        <f ca="1">IF(AND(C214="Abierto",D214="Alta"),TODAY()-E214,"")</f>
        <v/>
      </c>
      <c r="Q214" s="6" t="str">
        <f>IF(AND(C214="Abierto",D214="Alta"),RANK(P214,$P$13:$P$809,0)+COUNTIF($P$13:P214,P214)-1+MAX(N:N),"")</f>
        <v/>
      </c>
      <c r="R214" s="6" t="str">
        <f>IF(AND(C214="Abierto",D214="Media"),A214,"")</f>
        <v/>
      </c>
      <c r="S214" s="6" t="str">
        <f ca="1">IF(AND(C214="Abierto",D214="Media"),TODAY()-E214,"")</f>
        <v/>
      </c>
      <c r="T214" s="6" t="str">
        <f>IF(AND(C214="Abierto",D214="Media"),RANK(S214,$S$13:$S$809,0)+COUNTIF($S$13:S214,S214)-1+MAX(N:N,Q:Q),"")</f>
        <v/>
      </c>
      <c r="U214" s="6" t="str">
        <f>IF(AND(C214="Abierto",D214="Baja"),A214,"")</f>
        <v/>
      </c>
      <c r="V214" s="6" t="str">
        <f ca="1">IF(AND(C214="Abierto",D214="Baja"),TODAY()-E214,"")</f>
        <v/>
      </c>
      <c r="W214" s="6" t="str">
        <f>IF(AND(C214="Abierto",D214="Baja"),RANK(V214,$V$13:$V$809,0)+COUNTIF($V$13:V214,V214)-1+MAX(N:N,Q:Q,T:T),"")</f>
        <v/>
      </c>
      <c r="X214" s="8" t="str">
        <f>IF(OR(C214="Resuelto",C214=""),"",SUM(N214,Q214,T214,W214))</f>
        <v/>
      </c>
      <c r="Y214" s="8" t="str">
        <f>IF(OR(C214="Resuelto",C214=""),"",SUM(M214,P214,S214,V214))</f>
        <v/>
      </c>
      <c r="Z214" s="8" t="str">
        <f>IF(OR(C214="Resuelto",C214=""),"",SUM(L214,O214,R214,U214))</f>
        <v/>
      </c>
      <c r="AA214" s="8">
        <v>340</v>
      </c>
      <c r="AB214" s="8" t="str">
        <f t="shared" ref="AB214:AB277" ca="1" si="29">IF(ISNA(VLOOKUP(AA214,$X$13:$Z$807,3,FALSE))=TRUE,"",VLOOKUP(AA214,$X$13:$Z$807,3,FALSE))</f>
        <v/>
      </c>
      <c r="AC214" s="9" t="str">
        <f t="shared" ref="AC214:AC277" ca="1" si="30">IF(ISNA(VLOOKUP(AA214,$X$13:$Z$807,2,FALSE))=TRUE,"",VLOOKUP(AA214,$X$13:$Z$807,2,FALSE))</f>
        <v/>
      </c>
      <c r="AD214" s="12"/>
      <c r="AE214" s="12"/>
      <c r="AF214" s="12"/>
      <c r="AG214" s="12"/>
      <c r="AH214" s="48" t="str">
        <f>IF(AI214="","",MAX($AH$5:AH213)+1)</f>
        <v/>
      </c>
      <c r="AI214" s="12" t="str">
        <f>IF(G213="","",IF(COUNTIF($AI$11:AI213,G213)=0,G213,""))</f>
        <v/>
      </c>
      <c r="AJ214" s="12" t="str">
        <f t="shared" ref="AJ214:AJ277" si="31">IF(ISNA(VLOOKUP(AA214,$AH$13:$AI$807,2,FALSE))=TRUE,"",VLOOKUP(AA214,$AH$13:$AI$807,2,FALSE))</f>
        <v/>
      </c>
      <c r="AK214" s="65" t="s">
        <v>44</v>
      </c>
      <c r="AL214" s="12" t="s">
        <v>34</v>
      </c>
      <c r="AM214" s="12" t="s">
        <v>52</v>
      </c>
      <c r="AN214" s="12" t="s">
        <v>49</v>
      </c>
    </row>
    <row r="215" spans="1:40" ht="25.5" hidden="1" customHeight="1" x14ac:dyDescent="0.25">
      <c r="A215" s="60">
        <f t="shared" si="27"/>
        <v>203</v>
      </c>
      <c r="B215" s="15" t="s">
        <v>143</v>
      </c>
      <c r="C215" s="15" t="s">
        <v>142</v>
      </c>
      <c r="D215" s="17" t="s">
        <v>6</v>
      </c>
      <c r="E215" s="27">
        <v>44022</v>
      </c>
      <c r="F215" s="62" t="s">
        <v>86</v>
      </c>
      <c r="G215" s="17"/>
      <c r="H215" s="27">
        <v>44022</v>
      </c>
      <c r="I215" s="16">
        <f t="shared" si="28"/>
        <v>0</v>
      </c>
      <c r="J215" s="28" t="s">
        <v>57</v>
      </c>
      <c r="K215" s="27"/>
      <c r="L215" s="6" t="str">
        <f>IF(AND(C215="Abierto",D215="Urgente"),A215,"")</f>
        <v/>
      </c>
      <c r="M215" s="6" t="str">
        <f ca="1">IF(AND(C215="Abierto",D215="Urgente"),TODAY()-E215,"")</f>
        <v/>
      </c>
      <c r="N215" s="6" t="str">
        <f>IF(AND(C215="Abierto",D215="Urgente"),RANK(M215,$M$13:$M$809,0)+COUNTIF($M$13:M215,M215)-1,"")</f>
        <v/>
      </c>
      <c r="O215" s="6" t="str">
        <f>IF(AND(C215="Abierto",D215="Alta"),A215,"")</f>
        <v/>
      </c>
      <c r="P215" s="6" t="str">
        <f ca="1">IF(AND(C215="Abierto",D215="Alta"),TODAY()-E215,"")</f>
        <v/>
      </c>
      <c r="Q215" s="6" t="str">
        <f>IF(AND(C215="Abierto",D215="Alta"),RANK(P215,$P$13:$P$809,0)+COUNTIF($P$13:P215,P215)-1+MAX(N:N),"")</f>
        <v/>
      </c>
      <c r="R215" s="6" t="str">
        <f>IF(AND(C215="Abierto",D215="Media"),A215,"")</f>
        <v/>
      </c>
      <c r="S215" s="6" t="str">
        <f ca="1">IF(AND(C215="Abierto",D215="Media"),TODAY()-E215,"")</f>
        <v/>
      </c>
      <c r="T215" s="6" t="str">
        <f>IF(AND(C215="Abierto",D215="Media"),RANK(S215,$S$13:$S$809,0)+COUNTIF($S$13:S215,S215)-1+MAX(N:N,Q:Q),"")</f>
        <v/>
      </c>
      <c r="U215" s="6" t="str">
        <f>IF(AND(C215="Abierto",D215="Baja"),A215,"")</f>
        <v/>
      </c>
      <c r="V215" s="6" t="str">
        <f ca="1">IF(AND(C215="Abierto",D215="Baja"),TODAY()-E215,"")</f>
        <v/>
      </c>
      <c r="W215" s="6" t="str">
        <f>IF(AND(C215="Abierto",D215="Baja"),RANK(V215,$V$13:$V$809,0)+COUNTIF($V$13:V215,V215)-1+MAX(N:N,Q:Q,T:T),"")</f>
        <v/>
      </c>
      <c r="X215" s="8" t="str">
        <f>IF(OR(C215="Resuelto",C215=""),"",SUM(N215,Q215,T215,W215))</f>
        <v/>
      </c>
      <c r="Y215" s="8" t="str">
        <f>IF(OR(C215="Resuelto",C215=""),"",SUM(M215,P215,S215,V215))</f>
        <v/>
      </c>
      <c r="Z215" s="8" t="str">
        <f>IF(OR(C215="Resuelto",C215=""),"",SUM(L215,O215,R215,U215))</f>
        <v/>
      </c>
      <c r="AA215" s="8">
        <v>340</v>
      </c>
      <c r="AB215" s="8" t="str">
        <f t="shared" ca="1" si="29"/>
        <v/>
      </c>
      <c r="AC215" s="9" t="str">
        <f t="shared" ca="1" si="30"/>
        <v/>
      </c>
      <c r="AD215" s="12"/>
      <c r="AE215" s="12"/>
      <c r="AF215" s="12"/>
      <c r="AG215" s="12"/>
      <c r="AH215" s="48" t="str">
        <f>IF(AI215="","",MAX($AH$5:AH214)+1)</f>
        <v/>
      </c>
      <c r="AI215" s="12" t="str">
        <f>IF(G214="","",IF(COUNTIF($AI$11:AI214,G214)=0,G214,""))</f>
        <v/>
      </c>
      <c r="AJ215" s="12" t="str">
        <f t="shared" si="31"/>
        <v/>
      </c>
      <c r="AK215" s="65" t="s">
        <v>39</v>
      </c>
      <c r="AL215" s="12" t="s">
        <v>34</v>
      </c>
      <c r="AM215" s="12" t="s">
        <v>52</v>
      </c>
      <c r="AN215" s="15" t="s">
        <v>51</v>
      </c>
    </row>
    <row r="216" spans="1:40" ht="25.5" hidden="1" customHeight="1" x14ac:dyDescent="0.25">
      <c r="A216" s="60">
        <f t="shared" si="27"/>
        <v>204</v>
      </c>
      <c r="B216" s="15" t="s">
        <v>143</v>
      </c>
      <c r="C216" s="15" t="s">
        <v>142</v>
      </c>
      <c r="D216" s="17" t="s">
        <v>5</v>
      </c>
      <c r="E216" s="27">
        <v>44022</v>
      </c>
      <c r="F216" s="62" t="s">
        <v>105</v>
      </c>
      <c r="G216" s="17"/>
      <c r="H216" s="27">
        <v>44022</v>
      </c>
      <c r="I216" s="16">
        <f t="shared" si="28"/>
        <v>0</v>
      </c>
      <c r="J216" s="28" t="s">
        <v>57</v>
      </c>
      <c r="K216" s="27"/>
      <c r="L216" s="6" t="str">
        <f>IF(AND(C216="Abierto",D216="Urgente"),A216,"")</f>
        <v/>
      </c>
      <c r="M216" s="6" t="str">
        <f ca="1">IF(AND(C216="Abierto",D216="Urgente"),TODAY()-E216,"")</f>
        <v/>
      </c>
      <c r="N216" s="6" t="str">
        <f>IF(AND(C216="Abierto",D216="Urgente"),RANK(M216,$M$13:$M$809,0)+COUNTIF($M$13:M216,M216)-1,"")</f>
        <v/>
      </c>
      <c r="O216" s="6" t="str">
        <f>IF(AND(C216="Abierto",D216="Alta"),A216,"")</f>
        <v/>
      </c>
      <c r="P216" s="6" t="str">
        <f ca="1">IF(AND(C216="Abierto",D216="Alta"),TODAY()-E216,"")</f>
        <v/>
      </c>
      <c r="Q216" s="6" t="str">
        <f>IF(AND(C216="Abierto",D216="Alta"),RANK(P216,$P$13:$P$809,0)+COUNTIF($P$13:P216,P216)-1+MAX(N:N),"")</f>
        <v/>
      </c>
      <c r="R216" s="6" t="str">
        <f>IF(AND(C216="Abierto",D216="Media"),A216,"")</f>
        <v/>
      </c>
      <c r="S216" s="6" t="str">
        <f ca="1">IF(AND(C216="Abierto",D216="Media"),TODAY()-E216,"")</f>
        <v/>
      </c>
      <c r="T216" s="6" t="str">
        <f>IF(AND(C216="Abierto",D216="Media"),RANK(S216,$S$13:$S$809,0)+COUNTIF($S$13:S216,S216)-1+MAX(N:N,Q:Q),"")</f>
        <v/>
      </c>
      <c r="U216" s="6" t="str">
        <f>IF(AND(C216="Abierto",D216="Baja"),A216,"")</f>
        <v/>
      </c>
      <c r="V216" s="6" t="str">
        <f ca="1">IF(AND(C216="Abierto",D216="Baja"),TODAY()-E216,"")</f>
        <v/>
      </c>
      <c r="W216" s="6" t="str">
        <f>IF(AND(C216="Abierto",D216="Baja"),RANK(V216,$V$13:$V$809,0)+COUNTIF($V$13:V216,V216)-1+MAX(N:N,Q:Q,T:T),"")</f>
        <v/>
      </c>
      <c r="X216" s="8" t="str">
        <f>IF(OR(C216="Resuelto",C216=""),"",SUM(N216,Q216,T216,W216))</f>
        <v/>
      </c>
      <c r="Y216" s="8" t="str">
        <f>IF(OR(C216="Resuelto",C216=""),"",SUM(M216,P216,S216,V216))</f>
        <v/>
      </c>
      <c r="Z216" s="8" t="str">
        <f>IF(OR(C216="Resuelto",C216=""),"",SUM(L216,O216,R216,U216))</f>
        <v/>
      </c>
      <c r="AA216" s="8">
        <v>340</v>
      </c>
      <c r="AB216" s="8" t="str">
        <f t="shared" ca="1" si="29"/>
        <v/>
      </c>
      <c r="AC216" s="9" t="str">
        <f t="shared" ca="1" si="30"/>
        <v/>
      </c>
      <c r="AD216" s="12"/>
      <c r="AE216" s="12"/>
      <c r="AF216" s="12"/>
      <c r="AG216" s="12"/>
      <c r="AH216" s="48" t="str">
        <f>IF(AI216="","",MAX($AH$5:AH215)+1)</f>
        <v/>
      </c>
      <c r="AI216" s="12" t="str">
        <f>IF(G215="","",IF(COUNTIF($AI$11:AI215,G215)=0,G215,""))</f>
        <v/>
      </c>
      <c r="AJ216" s="12" t="str">
        <f t="shared" si="31"/>
        <v/>
      </c>
      <c r="AK216" s="65" t="s">
        <v>44</v>
      </c>
      <c r="AL216" s="15" t="s">
        <v>35</v>
      </c>
      <c r="AM216" s="12" t="s">
        <v>52</v>
      </c>
      <c r="AN216" s="12" t="s">
        <v>49</v>
      </c>
    </row>
    <row r="217" spans="1:40" ht="25.5" hidden="1" customHeight="1" x14ac:dyDescent="0.25">
      <c r="A217" s="60">
        <f t="shared" si="27"/>
        <v>205</v>
      </c>
      <c r="B217" s="15" t="s">
        <v>143</v>
      </c>
      <c r="C217" s="15" t="s">
        <v>142</v>
      </c>
      <c r="D217" s="17" t="s">
        <v>5</v>
      </c>
      <c r="E217" s="27">
        <v>44022</v>
      </c>
      <c r="F217" s="62" t="s">
        <v>105</v>
      </c>
      <c r="G217" s="17"/>
      <c r="H217" s="27">
        <v>44022</v>
      </c>
      <c r="I217" s="16">
        <f t="shared" si="28"/>
        <v>0</v>
      </c>
      <c r="J217" s="28" t="s">
        <v>57</v>
      </c>
      <c r="K217" s="27"/>
      <c r="L217" s="6" t="str">
        <f>IF(AND(C217="Abierto",D217="Urgente"),A217,"")</f>
        <v/>
      </c>
      <c r="M217" s="6" t="str">
        <f ca="1">IF(AND(C217="Abierto",D217="Urgente"),TODAY()-E217,"")</f>
        <v/>
      </c>
      <c r="N217" s="6" t="str">
        <f>IF(AND(C217="Abierto",D217="Urgente"),RANK(M217,$M$13:$M$809,0)+COUNTIF($M$13:M217,M217)-1,"")</f>
        <v/>
      </c>
      <c r="O217" s="6" t="str">
        <f>IF(AND(C217="Abierto",D217="Alta"),A217,"")</f>
        <v/>
      </c>
      <c r="P217" s="6" t="str">
        <f ca="1">IF(AND(C217="Abierto",D217="Alta"),TODAY()-E217,"")</f>
        <v/>
      </c>
      <c r="Q217" s="6" t="str">
        <f>IF(AND(C217="Abierto",D217="Alta"),RANK(P217,$P$13:$P$809,0)+COUNTIF($P$13:P217,P217)-1+MAX(N:N),"")</f>
        <v/>
      </c>
      <c r="R217" s="6" t="str">
        <f>IF(AND(C217="Abierto",D217="Media"),A217,"")</f>
        <v/>
      </c>
      <c r="S217" s="6" t="str">
        <f ca="1">IF(AND(C217="Abierto",D217="Media"),TODAY()-E217,"")</f>
        <v/>
      </c>
      <c r="T217" s="6" t="str">
        <f>IF(AND(C217="Abierto",D217="Media"),RANK(S217,$S$13:$S$809,0)+COUNTIF($S$13:S217,S217)-1+MAX(N:N,Q:Q),"")</f>
        <v/>
      </c>
      <c r="U217" s="6" t="str">
        <f>IF(AND(C217="Abierto",D217="Baja"),A217,"")</f>
        <v/>
      </c>
      <c r="V217" s="6" t="str">
        <f ca="1">IF(AND(C217="Abierto",D217="Baja"),TODAY()-E217,"")</f>
        <v/>
      </c>
      <c r="W217" s="6" t="str">
        <f>IF(AND(C217="Abierto",D217="Baja"),RANK(V217,$V$13:$V$809,0)+COUNTIF($V$13:V217,V217)-1+MAX(N:N,Q:Q,T:T),"")</f>
        <v/>
      </c>
      <c r="X217" s="8" t="str">
        <f>IF(OR(C217="Resuelto",C217=""),"",SUM(N217,Q217,T217,W217))</f>
        <v/>
      </c>
      <c r="Y217" s="8" t="str">
        <f>IF(OR(C217="Resuelto",C217=""),"",SUM(M217,P217,S217,V217))</f>
        <v/>
      </c>
      <c r="Z217" s="8" t="str">
        <f>IF(OR(C217="Resuelto",C217=""),"",SUM(L217,O217,R217,U217))</f>
        <v/>
      </c>
      <c r="AA217" s="8">
        <v>340</v>
      </c>
      <c r="AB217" s="8" t="str">
        <f t="shared" ca="1" si="29"/>
        <v/>
      </c>
      <c r="AC217" s="9" t="str">
        <f t="shared" ca="1" si="30"/>
        <v/>
      </c>
      <c r="AD217" s="12"/>
      <c r="AE217" s="12"/>
      <c r="AF217" s="12"/>
      <c r="AG217" s="12"/>
      <c r="AH217" s="48" t="str">
        <f>IF(AI217="","",MAX($AH$5:AH216)+1)</f>
        <v/>
      </c>
      <c r="AI217" s="12" t="str">
        <f>IF(G216="","",IF(COUNTIF($AI$11:AI216,G216)=0,G216,""))</f>
        <v/>
      </c>
      <c r="AJ217" s="12" t="str">
        <f t="shared" si="31"/>
        <v/>
      </c>
      <c r="AK217" s="65" t="s">
        <v>44</v>
      </c>
      <c r="AL217" s="15" t="s">
        <v>35</v>
      </c>
      <c r="AM217" s="15" t="s">
        <v>53</v>
      </c>
      <c r="AN217" s="12" t="s">
        <v>49</v>
      </c>
    </row>
    <row r="218" spans="1:40" ht="25.5" hidden="1" customHeight="1" x14ac:dyDescent="0.25">
      <c r="A218" s="60">
        <f t="shared" si="27"/>
        <v>206</v>
      </c>
      <c r="B218" s="15" t="s">
        <v>143</v>
      </c>
      <c r="C218" s="15" t="s">
        <v>142</v>
      </c>
      <c r="D218" s="17" t="s">
        <v>5</v>
      </c>
      <c r="E218" s="27">
        <v>44022</v>
      </c>
      <c r="F218" s="62" t="s">
        <v>105</v>
      </c>
      <c r="G218" s="17"/>
      <c r="H218" s="27">
        <v>44022</v>
      </c>
      <c r="I218" s="16">
        <f t="shared" si="28"/>
        <v>0</v>
      </c>
      <c r="J218" s="28" t="s">
        <v>57</v>
      </c>
      <c r="K218" s="27"/>
      <c r="L218" s="6" t="str">
        <f>IF(AND(C218="Abierto",D218="Urgente"),A218,"")</f>
        <v/>
      </c>
      <c r="M218" s="6" t="str">
        <f ca="1">IF(AND(C218="Abierto",D218="Urgente"),TODAY()-E218,"")</f>
        <v/>
      </c>
      <c r="N218" s="6" t="str">
        <f>IF(AND(C218="Abierto",D218="Urgente"),RANK(M218,$M$13:$M$809,0)+COUNTIF($M$13:M218,M218)-1,"")</f>
        <v/>
      </c>
      <c r="O218" s="6" t="str">
        <f>IF(AND(C218="Abierto",D218="Alta"),A218,"")</f>
        <v/>
      </c>
      <c r="P218" s="6" t="str">
        <f ca="1">IF(AND(C218="Abierto",D218="Alta"),TODAY()-E218,"")</f>
        <v/>
      </c>
      <c r="Q218" s="6" t="str">
        <f>IF(AND(C218="Abierto",D218="Alta"),RANK(P218,$P$13:$P$809,0)+COUNTIF($P$13:P218,P218)-1+MAX(N:N),"")</f>
        <v/>
      </c>
      <c r="R218" s="6" t="str">
        <f>IF(AND(C218="Abierto",D218="Media"),A218,"")</f>
        <v/>
      </c>
      <c r="S218" s="6" t="str">
        <f ca="1">IF(AND(C218="Abierto",D218="Media"),TODAY()-E218,"")</f>
        <v/>
      </c>
      <c r="T218" s="6" t="str">
        <f>IF(AND(C218="Abierto",D218="Media"),RANK(S218,$S$13:$S$809,0)+COUNTIF($S$13:S218,S218)-1+MAX(N:N,Q:Q),"")</f>
        <v/>
      </c>
      <c r="U218" s="6" t="str">
        <f>IF(AND(C218="Abierto",D218="Baja"),A218,"")</f>
        <v/>
      </c>
      <c r="V218" s="6" t="str">
        <f ca="1">IF(AND(C218="Abierto",D218="Baja"),TODAY()-E218,"")</f>
        <v/>
      </c>
      <c r="W218" s="6" t="str">
        <f>IF(AND(C218="Abierto",D218="Baja"),RANK(V218,$V$13:$V$809,0)+COUNTIF($V$13:V218,V218)-1+MAX(N:N,Q:Q,T:T),"")</f>
        <v/>
      </c>
      <c r="X218" s="8" t="str">
        <f>IF(OR(C218="Resuelto",C218=""),"",SUM(N218,Q218,T218,W218))</f>
        <v/>
      </c>
      <c r="Y218" s="8" t="str">
        <f>IF(OR(C218="Resuelto",C218=""),"",SUM(M218,P218,S218,V218))</f>
        <v/>
      </c>
      <c r="Z218" s="8" t="str">
        <f>IF(OR(C218="Resuelto",C218=""),"",SUM(L218,O218,R218,U218))</f>
        <v/>
      </c>
      <c r="AA218" s="8">
        <v>340</v>
      </c>
      <c r="AB218" s="8" t="str">
        <f t="shared" ca="1" si="29"/>
        <v/>
      </c>
      <c r="AC218" s="9" t="str">
        <f t="shared" ca="1" si="30"/>
        <v/>
      </c>
      <c r="AD218" s="12"/>
      <c r="AE218" s="12"/>
      <c r="AF218" s="12"/>
      <c r="AG218" s="12"/>
      <c r="AH218" s="48" t="str">
        <f>IF(AI218="","",MAX($AH$5:AH217)+1)</f>
        <v/>
      </c>
      <c r="AI218" s="12" t="str">
        <f>IF(G217="","",IF(COUNTIF($AI$11:AI217,G217)=0,G217,""))</f>
        <v/>
      </c>
      <c r="AJ218" s="12" t="str">
        <f t="shared" si="31"/>
        <v/>
      </c>
      <c r="AK218" s="65" t="s">
        <v>44</v>
      </c>
      <c r="AL218" s="15" t="s">
        <v>35</v>
      </c>
      <c r="AM218" s="12" t="s">
        <v>52</v>
      </c>
      <c r="AN218" s="12" t="s">
        <v>49</v>
      </c>
    </row>
    <row r="219" spans="1:40" ht="25.5" hidden="1" customHeight="1" x14ac:dyDescent="0.25">
      <c r="A219" s="60">
        <f t="shared" si="27"/>
        <v>207</v>
      </c>
      <c r="B219" s="15" t="s">
        <v>143</v>
      </c>
      <c r="C219" s="15" t="s">
        <v>142</v>
      </c>
      <c r="D219" s="17" t="s">
        <v>5</v>
      </c>
      <c r="E219" s="27">
        <v>44022</v>
      </c>
      <c r="F219" s="62" t="s">
        <v>105</v>
      </c>
      <c r="G219" s="17"/>
      <c r="H219" s="27">
        <v>44022</v>
      </c>
      <c r="I219" s="16">
        <f t="shared" si="28"/>
        <v>0</v>
      </c>
      <c r="J219" s="28" t="s">
        <v>57</v>
      </c>
      <c r="K219" s="27"/>
      <c r="L219" s="6" t="str">
        <f>IF(AND(C219="Abierto",D219="Urgente"),A219,"")</f>
        <v/>
      </c>
      <c r="M219" s="6" t="str">
        <f ca="1">IF(AND(C219="Abierto",D219="Urgente"),TODAY()-E219,"")</f>
        <v/>
      </c>
      <c r="N219" s="6" t="str">
        <f>IF(AND(C219="Abierto",D219="Urgente"),RANK(M219,$M$13:$M$809,0)+COUNTIF($M$13:M219,M219)-1,"")</f>
        <v/>
      </c>
      <c r="O219" s="6" t="str">
        <f>IF(AND(C219="Abierto",D219="Alta"),A219,"")</f>
        <v/>
      </c>
      <c r="P219" s="6" t="str">
        <f ca="1">IF(AND(C219="Abierto",D219="Alta"),TODAY()-E219,"")</f>
        <v/>
      </c>
      <c r="Q219" s="6" t="str">
        <f>IF(AND(C219="Abierto",D219="Alta"),RANK(P219,$P$13:$P$809,0)+COUNTIF($P$13:P219,P219)-1+MAX(N:N),"")</f>
        <v/>
      </c>
      <c r="R219" s="6" t="str">
        <f>IF(AND(C219="Abierto",D219="Media"),A219,"")</f>
        <v/>
      </c>
      <c r="S219" s="6" t="str">
        <f ca="1">IF(AND(C219="Abierto",D219="Media"),TODAY()-E219,"")</f>
        <v/>
      </c>
      <c r="T219" s="6" t="str">
        <f>IF(AND(C219="Abierto",D219="Media"),RANK(S219,$S$13:$S$809,0)+COUNTIF($S$13:S219,S219)-1+MAX(N:N,Q:Q),"")</f>
        <v/>
      </c>
      <c r="U219" s="6" t="str">
        <f>IF(AND(C219="Abierto",D219="Baja"),A219,"")</f>
        <v/>
      </c>
      <c r="V219" s="6" t="str">
        <f ca="1">IF(AND(C219="Abierto",D219="Baja"),TODAY()-E219,"")</f>
        <v/>
      </c>
      <c r="W219" s="6" t="str">
        <f>IF(AND(C219="Abierto",D219="Baja"),RANK(V219,$V$13:$V$809,0)+COUNTIF($V$13:V219,V219)-1+MAX(N:N,Q:Q,T:T),"")</f>
        <v/>
      </c>
      <c r="X219" s="8" t="str">
        <f>IF(OR(C219="Resuelto",C219=""),"",SUM(N219,Q219,T219,W219))</f>
        <v/>
      </c>
      <c r="Y219" s="8" t="str">
        <f>IF(OR(C219="Resuelto",C219=""),"",SUM(M219,P219,S219,V219))</f>
        <v/>
      </c>
      <c r="Z219" s="8" t="str">
        <f>IF(OR(C219="Resuelto",C219=""),"",SUM(L219,O219,R219,U219))</f>
        <v/>
      </c>
      <c r="AA219" s="8">
        <v>340</v>
      </c>
      <c r="AB219" s="8" t="str">
        <f t="shared" ca="1" si="29"/>
        <v/>
      </c>
      <c r="AC219" s="9" t="str">
        <f t="shared" ca="1" si="30"/>
        <v/>
      </c>
      <c r="AD219" s="12"/>
      <c r="AE219" s="12"/>
      <c r="AF219" s="12"/>
      <c r="AG219" s="12"/>
      <c r="AH219" s="48" t="str">
        <f>IF(AI219="","",MAX($AH$5:AH218)+1)</f>
        <v/>
      </c>
      <c r="AI219" s="12" t="str">
        <f>IF(G218="","",IF(COUNTIF($AI$11:AI218,G218)=0,G218,""))</f>
        <v/>
      </c>
      <c r="AJ219" s="12" t="str">
        <f t="shared" si="31"/>
        <v/>
      </c>
      <c r="AK219" s="65" t="s">
        <v>44</v>
      </c>
      <c r="AL219" s="15" t="s">
        <v>35</v>
      </c>
      <c r="AM219" s="12" t="s">
        <v>52</v>
      </c>
      <c r="AN219" s="12" t="s">
        <v>49</v>
      </c>
    </row>
    <row r="220" spans="1:40" ht="25.5" hidden="1" customHeight="1" x14ac:dyDescent="0.25">
      <c r="A220" s="60">
        <f t="shared" si="27"/>
        <v>208</v>
      </c>
      <c r="B220" s="15" t="s">
        <v>143</v>
      </c>
      <c r="C220" s="15" t="s">
        <v>142</v>
      </c>
      <c r="D220" s="17" t="s">
        <v>5</v>
      </c>
      <c r="E220" s="27">
        <v>44022</v>
      </c>
      <c r="F220" s="62" t="s">
        <v>105</v>
      </c>
      <c r="G220" s="17"/>
      <c r="H220" s="27">
        <v>44022</v>
      </c>
      <c r="I220" s="16">
        <f t="shared" si="28"/>
        <v>0</v>
      </c>
      <c r="J220" s="28" t="s">
        <v>57</v>
      </c>
      <c r="K220" s="27"/>
      <c r="L220" s="6" t="str">
        <f>IF(AND(C220="Abierto",D220="Urgente"),A220,"")</f>
        <v/>
      </c>
      <c r="M220" s="6" t="str">
        <f ca="1">IF(AND(C220="Abierto",D220="Urgente"),TODAY()-E220,"")</f>
        <v/>
      </c>
      <c r="N220" s="6" t="str">
        <f>IF(AND(C220="Abierto",D220="Urgente"),RANK(M220,$M$13:$M$809,0)+COUNTIF($M$13:M220,M220)-1,"")</f>
        <v/>
      </c>
      <c r="O220" s="6" t="str">
        <f>IF(AND(C220="Abierto",D220="Alta"),A220,"")</f>
        <v/>
      </c>
      <c r="P220" s="6" t="str">
        <f ca="1">IF(AND(C220="Abierto",D220="Alta"),TODAY()-E220,"")</f>
        <v/>
      </c>
      <c r="Q220" s="6" t="str">
        <f>IF(AND(C220="Abierto",D220="Alta"),RANK(P220,$P$13:$P$809,0)+COUNTIF($P$13:P220,P220)-1+MAX(N:N),"")</f>
        <v/>
      </c>
      <c r="R220" s="6" t="str">
        <f>IF(AND(C220="Abierto",D220="Media"),A220,"")</f>
        <v/>
      </c>
      <c r="S220" s="6" t="str">
        <f ca="1">IF(AND(C220="Abierto",D220="Media"),TODAY()-E220,"")</f>
        <v/>
      </c>
      <c r="T220" s="6" t="str">
        <f>IF(AND(C220="Abierto",D220="Media"),RANK(S220,$S$13:$S$809,0)+COUNTIF($S$13:S220,S220)-1+MAX(N:N,Q:Q),"")</f>
        <v/>
      </c>
      <c r="U220" s="6" t="str">
        <f>IF(AND(C220="Abierto",D220="Baja"),A220,"")</f>
        <v/>
      </c>
      <c r="V220" s="6" t="str">
        <f ca="1">IF(AND(C220="Abierto",D220="Baja"),TODAY()-E220,"")</f>
        <v/>
      </c>
      <c r="W220" s="6" t="str">
        <f>IF(AND(C220="Abierto",D220="Baja"),RANK(V220,$V$13:$V$809,0)+COUNTIF($V$13:V220,V220)-1+MAX(N:N,Q:Q,T:T),"")</f>
        <v/>
      </c>
      <c r="X220" s="8" t="str">
        <f>IF(OR(C220="Resuelto",C220=""),"",SUM(N220,Q220,T220,W220))</f>
        <v/>
      </c>
      <c r="Y220" s="8" t="str">
        <f>IF(OR(C220="Resuelto",C220=""),"",SUM(M220,P220,S220,V220))</f>
        <v/>
      </c>
      <c r="Z220" s="8" t="str">
        <f>IF(OR(C220="Resuelto",C220=""),"",SUM(L220,O220,R220,U220))</f>
        <v/>
      </c>
      <c r="AA220" s="8">
        <v>340</v>
      </c>
      <c r="AB220" s="8" t="str">
        <f t="shared" ca="1" si="29"/>
        <v/>
      </c>
      <c r="AC220" s="9" t="str">
        <f t="shared" ca="1" si="30"/>
        <v/>
      </c>
      <c r="AD220" s="12"/>
      <c r="AE220" s="12"/>
      <c r="AF220" s="12"/>
      <c r="AG220" s="12"/>
      <c r="AH220" s="48" t="str">
        <f>IF(AI220="","",MAX($AH$5:AH219)+1)</f>
        <v/>
      </c>
      <c r="AI220" s="12" t="str">
        <f>IF(G219="","",IF(COUNTIF($AI$11:AI219,G219)=0,G219,""))</f>
        <v/>
      </c>
      <c r="AJ220" s="12" t="str">
        <f t="shared" si="31"/>
        <v/>
      </c>
      <c r="AK220" s="65" t="s">
        <v>44</v>
      </c>
      <c r="AL220" s="15" t="s">
        <v>35</v>
      </c>
      <c r="AM220" s="12" t="s">
        <v>52</v>
      </c>
      <c r="AN220" s="12" t="s">
        <v>49</v>
      </c>
    </row>
    <row r="221" spans="1:40" ht="25.5" hidden="1" customHeight="1" x14ac:dyDescent="0.25">
      <c r="A221" s="60">
        <f t="shared" si="27"/>
        <v>209</v>
      </c>
      <c r="B221" s="15" t="s">
        <v>143</v>
      </c>
      <c r="C221" s="15" t="s">
        <v>142</v>
      </c>
      <c r="D221" s="17" t="s">
        <v>5</v>
      </c>
      <c r="E221" s="27">
        <v>44022</v>
      </c>
      <c r="F221" s="62" t="s">
        <v>105</v>
      </c>
      <c r="G221" s="17"/>
      <c r="H221" s="27">
        <v>44022</v>
      </c>
      <c r="I221" s="16">
        <f t="shared" si="28"/>
        <v>0</v>
      </c>
      <c r="J221" s="28" t="s">
        <v>57</v>
      </c>
      <c r="K221" s="27"/>
      <c r="L221" s="6" t="str">
        <f>IF(AND(C221="Abierto",D221="Urgente"),A221,"")</f>
        <v/>
      </c>
      <c r="M221" s="6" t="str">
        <f ca="1">IF(AND(C221="Abierto",D221="Urgente"),TODAY()-E221,"")</f>
        <v/>
      </c>
      <c r="N221" s="6" t="str">
        <f>IF(AND(C221="Abierto",D221="Urgente"),RANK(M221,$M$13:$M$809,0)+COUNTIF($M$13:M221,M221)-1,"")</f>
        <v/>
      </c>
      <c r="O221" s="6" t="str">
        <f>IF(AND(C221="Abierto",D221="Alta"),A221,"")</f>
        <v/>
      </c>
      <c r="P221" s="6" t="str">
        <f ca="1">IF(AND(C221="Abierto",D221="Alta"),TODAY()-E221,"")</f>
        <v/>
      </c>
      <c r="Q221" s="6" t="str">
        <f>IF(AND(C221="Abierto",D221="Alta"),RANK(P221,$P$13:$P$809,0)+COUNTIF($P$13:P221,P221)-1+MAX(N:N),"")</f>
        <v/>
      </c>
      <c r="R221" s="6" t="str">
        <f>IF(AND(C221="Abierto",D221="Media"),A221,"")</f>
        <v/>
      </c>
      <c r="S221" s="6" t="str">
        <f ca="1">IF(AND(C221="Abierto",D221="Media"),TODAY()-E221,"")</f>
        <v/>
      </c>
      <c r="T221" s="6" t="str">
        <f>IF(AND(C221="Abierto",D221="Media"),RANK(S221,$S$13:$S$809,0)+COUNTIF($S$13:S221,S221)-1+MAX(N:N,Q:Q),"")</f>
        <v/>
      </c>
      <c r="U221" s="6" t="str">
        <f>IF(AND(C221="Abierto",D221="Baja"),A221,"")</f>
        <v/>
      </c>
      <c r="V221" s="6" t="str">
        <f ca="1">IF(AND(C221="Abierto",D221="Baja"),TODAY()-E221,"")</f>
        <v/>
      </c>
      <c r="W221" s="6" t="str">
        <f>IF(AND(C221="Abierto",D221="Baja"),RANK(V221,$V$13:$V$809,0)+COUNTIF($V$13:V221,V221)-1+MAX(N:N,Q:Q,T:T),"")</f>
        <v/>
      </c>
      <c r="X221" s="8" t="str">
        <f>IF(OR(C221="Resuelto",C221=""),"",SUM(N221,Q221,T221,W221))</f>
        <v/>
      </c>
      <c r="Y221" s="8" t="str">
        <f>IF(OR(C221="Resuelto",C221=""),"",SUM(M221,P221,S221,V221))</f>
        <v/>
      </c>
      <c r="Z221" s="8" t="str">
        <f>IF(OR(C221="Resuelto",C221=""),"",SUM(L221,O221,R221,U221))</f>
        <v/>
      </c>
      <c r="AA221" s="8">
        <v>340</v>
      </c>
      <c r="AB221" s="8" t="str">
        <f t="shared" ca="1" si="29"/>
        <v/>
      </c>
      <c r="AC221" s="9" t="str">
        <f t="shared" ca="1" si="30"/>
        <v/>
      </c>
      <c r="AD221" s="12"/>
      <c r="AE221" s="12"/>
      <c r="AF221" s="12"/>
      <c r="AG221" s="12"/>
      <c r="AH221" s="48" t="str">
        <f>IF(AI221="","",MAX($AH$5:AH220)+1)</f>
        <v/>
      </c>
      <c r="AI221" s="12" t="str">
        <f>IF(G220="","",IF(COUNTIF($AI$11:AI220,G220)=0,G220,""))</f>
        <v/>
      </c>
      <c r="AJ221" s="12" t="str">
        <f t="shared" si="31"/>
        <v/>
      </c>
      <c r="AK221" s="65" t="s">
        <v>44</v>
      </c>
      <c r="AL221" s="15" t="s">
        <v>35</v>
      </c>
      <c r="AM221" s="15" t="s">
        <v>53</v>
      </c>
      <c r="AN221" s="12" t="s">
        <v>49</v>
      </c>
    </row>
    <row r="222" spans="1:40" ht="25.5" hidden="1" customHeight="1" x14ac:dyDescent="0.25">
      <c r="A222" s="60">
        <f t="shared" si="27"/>
        <v>210</v>
      </c>
      <c r="B222" s="15" t="s">
        <v>143</v>
      </c>
      <c r="C222" s="15" t="s">
        <v>142</v>
      </c>
      <c r="D222" s="17" t="s">
        <v>5</v>
      </c>
      <c r="E222" s="27">
        <v>44022</v>
      </c>
      <c r="F222" s="62" t="s">
        <v>105</v>
      </c>
      <c r="G222" s="17"/>
      <c r="H222" s="27">
        <v>44022</v>
      </c>
      <c r="I222" s="16">
        <f t="shared" si="28"/>
        <v>0</v>
      </c>
      <c r="J222" s="28" t="s">
        <v>57</v>
      </c>
      <c r="K222" s="27"/>
      <c r="L222" s="6" t="str">
        <f>IF(AND(C222="Abierto",D222="Urgente"),A222,"")</f>
        <v/>
      </c>
      <c r="M222" s="6" t="str">
        <f ca="1">IF(AND(C222="Abierto",D222="Urgente"),TODAY()-E222,"")</f>
        <v/>
      </c>
      <c r="N222" s="6" t="str">
        <f>IF(AND(C222="Abierto",D222="Urgente"),RANK(M222,$M$13:$M$809,0)+COUNTIF($M$13:M222,M222)-1,"")</f>
        <v/>
      </c>
      <c r="O222" s="6" t="str">
        <f>IF(AND(C222="Abierto",D222="Alta"),A222,"")</f>
        <v/>
      </c>
      <c r="P222" s="6" t="str">
        <f ca="1">IF(AND(C222="Abierto",D222="Alta"),TODAY()-E222,"")</f>
        <v/>
      </c>
      <c r="Q222" s="6" t="str">
        <f>IF(AND(C222="Abierto",D222="Alta"),RANK(P222,$P$13:$P$809,0)+COUNTIF($P$13:P222,P222)-1+MAX(N:N),"")</f>
        <v/>
      </c>
      <c r="R222" s="6" t="str">
        <f>IF(AND(C222="Abierto",D222="Media"),A222,"")</f>
        <v/>
      </c>
      <c r="S222" s="6" t="str">
        <f ca="1">IF(AND(C222="Abierto",D222="Media"),TODAY()-E222,"")</f>
        <v/>
      </c>
      <c r="T222" s="6" t="str">
        <f>IF(AND(C222="Abierto",D222="Media"),RANK(S222,$S$13:$S$809,0)+COUNTIF($S$13:S222,S222)-1+MAX(N:N,Q:Q),"")</f>
        <v/>
      </c>
      <c r="U222" s="6" t="str">
        <f>IF(AND(C222="Abierto",D222="Baja"),A222,"")</f>
        <v/>
      </c>
      <c r="V222" s="6" t="str">
        <f ca="1">IF(AND(C222="Abierto",D222="Baja"),TODAY()-E222,"")</f>
        <v/>
      </c>
      <c r="W222" s="6" t="str">
        <f>IF(AND(C222="Abierto",D222="Baja"),RANK(V222,$V$13:$V$809,0)+COUNTIF($V$13:V222,V222)-1+MAX(N:N,Q:Q,T:T),"")</f>
        <v/>
      </c>
      <c r="X222" s="8" t="str">
        <f>IF(OR(C222="Resuelto",C222=""),"",SUM(N222,Q222,T222,W222))</f>
        <v/>
      </c>
      <c r="Y222" s="8" t="str">
        <f>IF(OR(C222="Resuelto",C222=""),"",SUM(M222,P222,S222,V222))</f>
        <v/>
      </c>
      <c r="Z222" s="8" t="str">
        <f>IF(OR(C222="Resuelto",C222=""),"",SUM(L222,O222,R222,U222))</f>
        <v/>
      </c>
      <c r="AA222" s="8">
        <v>340</v>
      </c>
      <c r="AB222" s="8" t="str">
        <f t="shared" ca="1" si="29"/>
        <v/>
      </c>
      <c r="AC222" s="9" t="str">
        <f t="shared" ca="1" si="30"/>
        <v/>
      </c>
      <c r="AD222" s="12"/>
      <c r="AE222" s="12"/>
      <c r="AF222" s="12"/>
      <c r="AG222" s="12"/>
      <c r="AH222" s="48" t="str">
        <f>IF(AI222="","",MAX($AH$5:AH221)+1)</f>
        <v/>
      </c>
      <c r="AI222" s="12" t="str">
        <f>IF(G221="","",IF(COUNTIF($AI$11:AI221,G221)=0,G221,""))</f>
        <v/>
      </c>
      <c r="AJ222" s="12" t="str">
        <f t="shared" si="31"/>
        <v/>
      </c>
      <c r="AK222" s="65" t="s">
        <v>44</v>
      </c>
      <c r="AL222" s="15" t="s">
        <v>35</v>
      </c>
      <c r="AM222" s="12" t="s">
        <v>52</v>
      </c>
      <c r="AN222" s="12" t="s">
        <v>49</v>
      </c>
    </row>
    <row r="223" spans="1:40" ht="25.5" hidden="1" customHeight="1" x14ac:dyDescent="0.25">
      <c r="A223" s="60">
        <f t="shared" si="27"/>
        <v>211</v>
      </c>
      <c r="B223" s="15" t="s">
        <v>143</v>
      </c>
      <c r="C223" s="15" t="s">
        <v>142</v>
      </c>
      <c r="D223" s="17" t="s">
        <v>5</v>
      </c>
      <c r="E223" s="27">
        <v>44022</v>
      </c>
      <c r="F223" s="62" t="s">
        <v>105</v>
      </c>
      <c r="G223" s="17"/>
      <c r="H223" s="27">
        <v>44022</v>
      </c>
      <c r="I223" s="16">
        <f t="shared" si="28"/>
        <v>0</v>
      </c>
      <c r="J223" s="28" t="s">
        <v>57</v>
      </c>
      <c r="K223" s="27"/>
      <c r="L223" s="6" t="str">
        <f>IF(AND(C223="Abierto",D223="Urgente"),A223,"")</f>
        <v/>
      </c>
      <c r="M223" s="6" t="str">
        <f ca="1">IF(AND(C223="Abierto",D223="Urgente"),TODAY()-E223,"")</f>
        <v/>
      </c>
      <c r="N223" s="6" t="str">
        <f>IF(AND(C223="Abierto",D223="Urgente"),RANK(M223,$M$13:$M$809,0)+COUNTIF($M$13:M223,M223)-1,"")</f>
        <v/>
      </c>
      <c r="O223" s="6" t="str">
        <f>IF(AND(C223="Abierto",D223="Alta"),A223,"")</f>
        <v/>
      </c>
      <c r="P223" s="6" t="str">
        <f ca="1">IF(AND(C223="Abierto",D223="Alta"),TODAY()-E223,"")</f>
        <v/>
      </c>
      <c r="Q223" s="6" t="str">
        <f>IF(AND(C223="Abierto",D223="Alta"),RANK(P223,$P$13:$P$809,0)+COUNTIF($P$13:P223,P223)-1+MAX(N:N),"")</f>
        <v/>
      </c>
      <c r="R223" s="6" t="str">
        <f>IF(AND(C223="Abierto",D223="Media"),A223,"")</f>
        <v/>
      </c>
      <c r="S223" s="6" t="str">
        <f ca="1">IF(AND(C223="Abierto",D223="Media"),TODAY()-E223,"")</f>
        <v/>
      </c>
      <c r="T223" s="6" t="str">
        <f>IF(AND(C223="Abierto",D223="Media"),RANK(S223,$S$13:$S$809,0)+COUNTIF($S$13:S223,S223)-1+MAX(N:N,Q:Q),"")</f>
        <v/>
      </c>
      <c r="U223" s="6" t="str">
        <f>IF(AND(C223="Abierto",D223="Baja"),A223,"")</f>
        <v/>
      </c>
      <c r="V223" s="6" t="str">
        <f ca="1">IF(AND(C223="Abierto",D223="Baja"),TODAY()-E223,"")</f>
        <v/>
      </c>
      <c r="W223" s="6" t="str">
        <f>IF(AND(C223="Abierto",D223="Baja"),RANK(V223,$V$13:$V$809,0)+COUNTIF($V$13:V223,V223)-1+MAX(N:N,Q:Q,T:T),"")</f>
        <v/>
      </c>
      <c r="X223" s="8" t="str">
        <f>IF(OR(C223="Resuelto",C223=""),"",SUM(N223,Q223,T223,W223))</f>
        <v/>
      </c>
      <c r="Y223" s="8" t="str">
        <f>IF(OR(C223="Resuelto",C223=""),"",SUM(M223,P223,S223,V223))</f>
        <v/>
      </c>
      <c r="Z223" s="8" t="str">
        <f>IF(OR(C223="Resuelto",C223=""),"",SUM(L223,O223,R223,U223))</f>
        <v/>
      </c>
      <c r="AA223" s="8">
        <v>340</v>
      </c>
      <c r="AB223" s="8" t="str">
        <f t="shared" ca="1" si="29"/>
        <v/>
      </c>
      <c r="AC223" s="9" t="str">
        <f t="shared" ca="1" si="30"/>
        <v/>
      </c>
      <c r="AD223" s="12"/>
      <c r="AE223" s="12"/>
      <c r="AF223" s="12"/>
      <c r="AG223" s="12"/>
      <c r="AH223" s="48" t="str">
        <f>IF(AI223="","",MAX($AH$5:AH222)+1)</f>
        <v/>
      </c>
      <c r="AI223" s="12" t="str">
        <f>IF(G222="","",IF(COUNTIF($AI$11:AI222,G222)=0,G222,""))</f>
        <v/>
      </c>
      <c r="AJ223" s="12" t="str">
        <f t="shared" si="31"/>
        <v/>
      </c>
      <c r="AK223" s="65" t="s">
        <v>44</v>
      </c>
      <c r="AL223" s="15" t="s">
        <v>32</v>
      </c>
      <c r="AM223" s="12" t="s">
        <v>52</v>
      </c>
      <c r="AN223" s="15" t="s">
        <v>51</v>
      </c>
    </row>
    <row r="224" spans="1:40" ht="25.5" hidden="1" customHeight="1" x14ac:dyDescent="0.25">
      <c r="A224" s="60">
        <f t="shared" si="27"/>
        <v>212</v>
      </c>
      <c r="B224" s="15" t="s">
        <v>143</v>
      </c>
      <c r="C224" s="15" t="s">
        <v>142</v>
      </c>
      <c r="D224" s="17" t="s">
        <v>5</v>
      </c>
      <c r="E224" s="27">
        <v>44022</v>
      </c>
      <c r="F224" s="62" t="s">
        <v>62</v>
      </c>
      <c r="G224" s="17"/>
      <c r="H224" s="50">
        <v>44039</v>
      </c>
      <c r="I224" s="16">
        <f t="shared" si="28"/>
        <v>17</v>
      </c>
      <c r="J224" s="28" t="s">
        <v>56</v>
      </c>
      <c r="K224" s="27">
        <v>44035</v>
      </c>
      <c r="L224" s="6" t="str">
        <f>IF(AND(C224="Abierto",D224="Urgente"),A224,"")</f>
        <v/>
      </c>
      <c r="M224" s="6" t="str">
        <f ca="1">IF(AND(C224="Abierto",D224="Urgente"),TODAY()-E224,"")</f>
        <v/>
      </c>
      <c r="N224" s="6" t="str">
        <f>IF(AND(C224="Abierto",D224="Urgente"),RANK(M224,$M$13:$M$809,0)+COUNTIF($M$13:M224,M224)-1,"")</f>
        <v/>
      </c>
      <c r="O224" s="6" t="str">
        <f>IF(AND(C224="Abierto",D224="Alta"),A224,"")</f>
        <v/>
      </c>
      <c r="P224" s="6" t="str">
        <f ca="1">IF(AND(C224="Abierto",D224="Alta"),TODAY()-E224,"")</f>
        <v/>
      </c>
      <c r="Q224" s="6" t="str">
        <f>IF(AND(C224="Abierto",D224="Alta"),RANK(P224,$P$13:$P$809,0)+COUNTIF($P$13:P224,P224)-1+MAX(N:N),"")</f>
        <v/>
      </c>
      <c r="R224" s="6" t="str">
        <f>IF(AND(C224="Abierto",D224="Media"),A224,"")</f>
        <v/>
      </c>
      <c r="S224" s="6" t="str">
        <f ca="1">IF(AND(C224="Abierto",D224="Media"),TODAY()-E224,"")</f>
        <v/>
      </c>
      <c r="T224" s="6" t="str">
        <f>IF(AND(C224="Abierto",D224="Media"),RANK(S224,$S$13:$S$809,0)+COUNTIF($S$13:S224,S224)-1+MAX(N:N,Q:Q),"")</f>
        <v/>
      </c>
      <c r="U224" s="6" t="str">
        <f>IF(AND(C224="Abierto",D224="Baja"),A224,"")</f>
        <v/>
      </c>
      <c r="V224" s="6" t="str">
        <f ca="1">IF(AND(C224="Abierto",D224="Baja"),TODAY()-E224,"")</f>
        <v/>
      </c>
      <c r="W224" s="6" t="str">
        <f>IF(AND(C224="Abierto",D224="Baja"),RANK(V224,$V$13:$V$809,0)+COUNTIF($V$13:V224,V224)-1+MAX(N:N,Q:Q,T:T),"")</f>
        <v/>
      </c>
      <c r="X224" s="8" t="str">
        <f>IF(OR(C224="Resuelto",C224=""),"",SUM(N224,Q224,T224,W224))</f>
        <v/>
      </c>
      <c r="Y224" s="8" t="str">
        <f>IF(OR(C224="Resuelto",C224=""),"",SUM(M224,P224,S224,V224))</f>
        <v/>
      </c>
      <c r="Z224" s="8" t="str">
        <f>IF(OR(C224="Resuelto",C224=""),"",SUM(L224,O224,R224,U224))</f>
        <v/>
      </c>
      <c r="AA224" s="8">
        <v>340</v>
      </c>
      <c r="AB224" s="8" t="str">
        <f t="shared" ca="1" si="29"/>
        <v/>
      </c>
      <c r="AC224" s="9" t="str">
        <f t="shared" ca="1" si="30"/>
        <v/>
      </c>
      <c r="AD224" s="12"/>
      <c r="AE224" s="12"/>
      <c r="AF224" s="12"/>
      <c r="AG224" s="12"/>
      <c r="AH224" s="48" t="str">
        <f>IF(AI224="","",MAX($AH$5:AH223)+1)</f>
        <v/>
      </c>
      <c r="AI224" s="12" t="str">
        <f>IF(G223="","",IF(COUNTIF($AI$11:AI223,G223)=0,G223,""))</f>
        <v/>
      </c>
      <c r="AJ224" s="12" t="str">
        <f t="shared" si="31"/>
        <v/>
      </c>
      <c r="AK224" s="65" t="s">
        <v>44</v>
      </c>
      <c r="AL224" s="12" t="s">
        <v>34</v>
      </c>
      <c r="AM224" s="12" t="s">
        <v>52</v>
      </c>
      <c r="AN224" s="12" t="s">
        <v>49</v>
      </c>
    </row>
    <row r="225" spans="1:40" ht="25.5" hidden="1" customHeight="1" x14ac:dyDescent="0.25">
      <c r="A225" s="60">
        <f t="shared" si="27"/>
        <v>213</v>
      </c>
      <c r="B225" s="15" t="s">
        <v>143</v>
      </c>
      <c r="C225" s="15" t="s">
        <v>142</v>
      </c>
      <c r="D225" s="17" t="s">
        <v>5</v>
      </c>
      <c r="E225" s="27">
        <v>44022</v>
      </c>
      <c r="F225" s="62" t="s">
        <v>105</v>
      </c>
      <c r="G225" s="17"/>
      <c r="H225" s="27">
        <v>44022</v>
      </c>
      <c r="I225" s="16">
        <f t="shared" si="28"/>
        <v>0</v>
      </c>
      <c r="J225" s="28" t="s">
        <v>57</v>
      </c>
      <c r="K225" s="27"/>
      <c r="L225" s="6" t="str">
        <f>IF(AND(C225="Abierto",D225="Urgente"),A225,"")</f>
        <v/>
      </c>
      <c r="M225" s="6" t="str">
        <f ca="1">IF(AND(C225="Abierto",D225="Urgente"),TODAY()-E225,"")</f>
        <v/>
      </c>
      <c r="N225" s="6" t="str">
        <f>IF(AND(C225="Abierto",D225="Urgente"),RANK(M225,$M$13:$M$809,0)+COUNTIF($M$13:M225,M225)-1,"")</f>
        <v/>
      </c>
      <c r="O225" s="6" t="str">
        <f>IF(AND(C225="Abierto",D225="Alta"),A225,"")</f>
        <v/>
      </c>
      <c r="P225" s="6" t="str">
        <f ca="1">IF(AND(C225="Abierto",D225="Alta"),TODAY()-E225,"")</f>
        <v/>
      </c>
      <c r="Q225" s="6" t="str">
        <f>IF(AND(C225="Abierto",D225="Alta"),RANK(P225,$P$13:$P$809,0)+COUNTIF($P$13:P225,P225)-1+MAX(N:N),"")</f>
        <v/>
      </c>
      <c r="R225" s="6" t="str">
        <f>IF(AND(C225="Abierto",D225="Media"),A225,"")</f>
        <v/>
      </c>
      <c r="S225" s="6" t="str">
        <f ca="1">IF(AND(C225="Abierto",D225="Media"),TODAY()-E225,"")</f>
        <v/>
      </c>
      <c r="T225" s="6" t="str">
        <f>IF(AND(C225="Abierto",D225="Media"),RANK(S225,$S$13:$S$809,0)+COUNTIF($S$13:S225,S225)-1+MAX(N:N,Q:Q),"")</f>
        <v/>
      </c>
      <c r="U225" s="6" t="str">
        <f>IF(AND(C225="Abierto",D225="Baja"),A225,"")</f>
        <v/>
      </c>
      <c r="V225" s="6" t="str">
        <f ca="1">IF(AND(C225="Abierto",D225="Baja"),TODAY()-E225,"")</f>
        <v/>
      </c>
      <c r="W225" s="6" t="str">
        <f>IF(AND(C225="Abierto",D225="Baja"),RANK(V225,$V$13:$V$809,0)+COUNTIF($V$13:V225,V225)-1+MAX(N:N,Q:Q,T:T),"")</f>
        <v/>
      </c>
      <c r="X225" s="8" t="str">
        <f>IF(OR(C225="Resuelto",C225=""),"",SUM(N225,Q225,T225,W225))</f>
        <v/>
      </c>
      <c r="Y225" s="8" t="str">
        <f>IF(OR(C225="Resuelto",C225=""),"",SUM(M225,P225,S225,V225))</f>
        <v/>
      </c>
      <c r="Z225" s="8" t="str">
        <f>IF(OR(C225="Resuelto",C225=""),"",SUM(L225,O225,R225,U225))</f>
        <v/>
      </c>
      <c r="AA225" s="8">
        <v>340</v>
      </c>
      <c r="AB225" s="8" t="str">
        <f t="shared" ca="1" si="29"/>
        <v/>
      </c>
      <c r="AC225" s="9" t="str">
        <f t="shared" ca="1" si="30"/>
        <v/>
      </c>
      <c r="AD225" s="12"/>
      <c r="AE225" s="12"/>
      <c r="AF225" s="12"/>
      <c r="AG225" s="12"/>
      <c r="AH225" s="48" t="str">
        <f>IF(AI225="","",MAX($AH$5:AH224)+1)</f>
        <v/>
      </c>
      <c r="AI225" s="12" t="str">
        <f>IF(G224="","",IF(COUNTIF($AI$11:AI224,G224)=0,G224,""))</f>
        <v/>
      </c>
      <c r="AJ225" s="12" t="str">
        <f t="shared" si="31"/>
        <v/>
      </c>
      <c r="AK225" s="65" t="s">
        <v>44</v>
      </c>
      <c r="AL225" s="12" t="s">
        <v>34</v>
      </c>
      <c r="AM225" s="12" t="s">
        <v>52</v>
      </c>
      <c r="AN225" s="12" t="s">
        <v>49</v>
      </c>
    </row>
    <row r="226" spans="1:40" ht="25.5" customHeight="1" x14ac:dyDescent="0.25">
      <c r="A226" s="60">
        <f t="shared" si="27"/>
        <v>214</v>
      </c>
      <c r="B226" s="15" t="s">
        <v>143</v>
      </c>
      <c r="C226" s="15" t="s">
        <v>142</v>
      </c>
      <c r="D226" s="17" t="s">
        <v>6</v>
      </c>
      <c r="E226" s="27">
        <v>44022</v>
      </c>
      <c r="F226" s="62" t="s">
        <v>87</v>
      </c>
      <c r="G226" s="17"/>
      <c r="H226" s="27">
        <v>44029</v>
      </c>
      <c r="I226" s="16">
        <f t="shared" si="28"/>
        <v>7</v>
      </c>
      <c r="J226" s="28" t="s">
        <v>57</v>
      </c>
      <c r="K226" s="27"/>
      <c r="L226" s="6" t="str">
        <f>IF(AND(C226="Abierto",D226="Urgente"),A226,"")</f>
        <v/>
      </c>
      <c r="M226" s="6" t="str">
        <f ca="1">IF(AND(C226="Abierto",D226="Urgente"),TODAY()-E226,"")</f>
        <v/>
      </c>
      <c r="N226" s="6" t="str">
        <f>IF(AND(C226="Abierto",D226="Urgente"),RANK(M226,$M$13:$M$809,0)+COUNTIF($M$13:M226,M226)-1,"")</f>
        <v/>
      </c>
      <c r="O226" s="6" t="str">
        <f>IF(AND(C226="Abierto",D226="Alta"),A226,"")</f>
        <v/>
      </c>
      <c r="P226" s="6" t="str">
        <f ca="1">IF(AND(C226="Abierto",D226="Alta"),TODAY()-E226,"")</f>
        <v/>
      </c>
      <c r="Q226" s="6" t="str">
        <f>IF(AND(C226="Abierto",D226="Alta"),RANK(P226,$P$13:$P$809,0)+COUNTIF($P$13:P226,P226)-1+MAX(N:N),"")</f>
        <v/>
      </c>
      <c r="R226" s="6" t="str">
        <f>IF(AND(C226="Abierto",D226="Media"),A226,"")</f>
        <v/>
      </c>
      <c r="S226" s="6" t="str">
        <f ca="1">IF(AND(C226="Abierto",D226="Media"),TODAY()-E226,"")</f>
        <v/>
      </c>
      <c r="T226" s="6" t="str">
        <f>IF(AND(C226="Abierto",D226="Media"),RANK(S226,$S$13:$S$809,0)+COUNTIF($S$13:S226,S226)-1+MAX(N:N,Q:Q),"")</f>
        <v/>
      </c>
      <c r="U226" s="6" t="str">
        <f>IF(AND(C226="Abierto",D226="Baja"),A226,"")</f>
        <v/>
      </c>
      <c r="V226" s="6" t="str">
        <f ca="1">IF(AND(C226="Abierto",D226="Baja"),TODAY()-E226,"")</f>
        <v/>
      </c>
      <c r="W226" s="6" t="str">
        <f>IF(AND(C226="Abierto",D226="Baja"),RANK(V226,$V$13:$V$809,0)+COUNTIF($V$13:V226,V226)-1+MAX(N:N,Q:Q,T:T),"")</f>
        <v/>
      </c>
      <c r="X226" s="8" t="str">
        <f>IF(OR(C226="Resuelto",C226=""),"",SUM(N226,Q226,T226,W226))</f>
        <v/>
      </c>
      <c r="Y226" s="8" t="str">
        <f>IF(OR(C226="Resuelto",C226=""),"",SUM(M226,P226,S226,V226))</f>
        <v/>
      </c>
      <c r="Z226" s="8" t="str">
        <f>IF(OR(C226="Resuelto",C226=""),"",SUM(L226,O226,R226,U226))</f>
        <v/>
      </c>
      <c r="AA226" s="8">
        <v>340</v>
      </c>
      <c r="AB226" s="8" t="str">
        <f t="shared" ca="1" si="29"/>
        <v/>
      </c>
      <c r="AC226" s="9" t="str">
        <f t="shared" ca="1" si="30"/>
        <v/>
      </c>
      <c r="AD226" s="12"/>
      <c r="AE226" s="12"/>
      <c r="AF226" s="12"/>
      <c r="AG226" s="12"/>
      <c r="AH226" s="48" t="str">
        <f>IF(AI226="","",MAX($AH$5:AH225)+1)</f>
        <v/>
      </c>
      <c r="AI226" s="12" t="str">
        <f>IF(G225="","",IF(COUNTIF($AI$11:AI225,G225)=0,G225,""))</f>
        <v/>
      </c>
      <c r="AJ226" s="12" t="str">
        <f t="shared" si="31"/>
        <v/>
      </c>
      <c r="AK226" s="65" t="s">
        <v>39</v>
      </c>
      <c r="AL226" s="12" t="s">
        <v>34</v>
      </c>
      <c r="AM226" s="15" t="s">
        <v>53</v>
      </c>
      <c r="AN226" s="15" t="s">
        <v>51</v>
      </c>
    </row>
    <row r="227" spans="1:40" ht="25.5" hidden="1" customHeight="1" x14ac:dyDescent="0.25">
      <c r="A227" s="60">
        <f t="shared" si="27"/>
        <v>215</v>
      </c>
      <c r="B227" s="15" t="s">
        <v>143</v>
      </c>
      <c r="C227" s="15" t="s">
        <v>142</v>
      </c>
      <c r="D227" s="17" t="s">
        <v>5</v>
      </c>
      <c r="E227" s="27">
        <v>44022</v>
      </c>
      <c r="F227" s="62" t="s">
        <v>105</v>
      </c>
      <c r="G227" s="17"/>
      <c r="H227" s="27">
        <v>44022</v>
      </c>
      <c r="I227" s="16">
        <f t="shared" si="28"/>
        <v>0</v>
      </c>
      <c r="J227" s="28" t="s">
        <v>57</v>
      </c>
      <c r="K227" s="27"/>
      <c r="L227" s="6" t="str">
        <f>IF(AND(C227="Abierto",D227="Urgente"),A227,"")</f>
        <v/>
      </c>
      <c r="M227" s="6" t="str">
        <f ca="1">IF(AND(C227="Abierto",D227="Urgente"),TODAY()-E227,"")</f>
        <v/>
      </c>
      <c r="N227" s="6" t="str">
        <f>IF(AND(C227="Abierto",D227="Urgente"),RANK(M227,$M$13:$M$809,0)+COUNTIF($M$13:M227,M227)-1,"")</f>
        <v/>
      </c>
      <c r="O227" s="6" t="str">
        <f>IF(AND(C227="Abierto",D227="Alta"),A227,"")</f>
        <v/>
      </c>
      <c r="P227" s="6" t="str">
        <f ca="1">IF(AND(C227="Abierto",D227="Alta"),TODAY()-E227,"")</f>
        <v/>
      </c>
      <c r="Q227" s="6" t="str">
        <f>IF(AND(C227="Abierto",D227="Alta"),RANK(P227,$P$13:$P$809,0)+COUNTIF($P$13:P227,P227)-1+MAX(N:N),"")</f>
        <v/>
      </c>
      <c r="R227" s="6" t="str">
        <f>IF(AND(C227="Abierto",D227="Media"),A227,"")</f>
        <v/>
      </c>
      <c r="S227" s="6" t="str">
        <f ca="1">IF(AND(C227="Abierto",D227="Media"),TODAY()-E227,"")</f>
        <v/>
      </c>
      <c r="T227" s="6" t="str">
        <f>IF(AND(C227="Abierto",D227="Media"),RANK(S227,$S$13:$S$809,0)+COUNTIF($S$13:S227,S227)-1+MAX(N:N,Q:Q),"")</f>
        <v/>
      </c>
      <c r="U227" s="6" t="str">
        <f>IF(AND(C227="Abierto",D227="Baja"),A227,"")</f>
        <v/>
      </c>
      <c r="V227" s="6" t="str">
        <f ca="1">IF(AND(C227="Abierto",D227="Baja"),TODAY()-E227,"")</f>
        <v/>
      </c>
      <c r="W227" s="6" t="str">
        <f>IF(AND(C227="Abierto",D227="Baja"),RANK(V227,$V$13:$V$809,0)+COUNTIF($V$13:V227,V227)-1+MAX(N:N,Q:Q,T:T),"")</f>
        <v/>
      </c>
      <c r="X227" s="8" t="str">
        <f>IF(OR(C227="Resuelto",C227=""),"",SUM(N227,Q227,T227,W227))</f>
        <v/>
      </c>
      <c r="Y227" s="8" t="str">
        <f>IF(OR(C227="Resuelto",C227=""),"",SUM(M227,P227,S227,V227))</f>
        <v/>
      </c>
      <c r="Z227" s="8" t="str">
        <f>IF(OR(C227="Resuelto",C227=""),"",SUM(L227,O227,R227,U227))</f>
        <v/>
      </c>
      <c r="AA227" s="8">
        <v>340</v>
      </c>
      <c r="AB227" s="8" t="str">
        <f t="shared" ca="1" si="29"/>
        <v/>
      </c>
      <c r="AC227" s="9" t="str">
        <f t="shared" ca="1" si="30"/>
        <v/>
      </c>
      <c r="AD227" s="12"/>
      <c r="AE227" s="12"/>
      <c r="AF227" s="12"/>
      <c r="AG227" s="12"/>
      <c r="AH227" s="51" t="str">
        <f>IF(AI227="","",MAX($AH$5:AH226)+1)</f>
        <v/>
      </c>
      <c r="AI227" s="12" t="str">
        <f>IF(G226="","",IF(COUNTIF($AI$11:AI226,G226)=0,G226,""))</f>
        <v/>
      </c>
      <c r="AJ227" s="12" t="str">
        <f t="shared" si="31"/>
        <v/>
      </c>
      <c r="AK227" s="65" t="s">
        <v>44</v>
      </c>
      <c r="AL227" s="12" t="s">
        <v>34</v>
      </c>
      <c r="AM227" s="12" t="s">
        <v>52</v>
      </c>
      <c r="AN227" s="15" t="s">
        <v>51</v>
      </c>
    </row>
    <row r="228" spans="1:40" ht="25.5" hidden="1" customHeight="1" x14ac:dyDescent="0.25">
      <c r="A228" s="60">
        <f t="shared" si="27"/>
        <v>216</v>
      </c>
      <c r="B228" s="15" t="s">
        <v>143</v>
      </c>
      <c r="C228" s="15" t="s">
        <v>142</v>
      </c>
      <c r="D228" s="17" t="s">
        <v>5</v>
      </c>
      <c r="E228" s="27">
        <v>44022</v>
      </c>
      <c r="F228" s="62" t="s">
        <v>105</v>
      </c>
      <c r="G228" s="17"/>
      <c r="H228" s="27">
        <v>44022</v>
      </c>
      <c r="I228" s="16">
        <f t="shared" si="28"/>
        <v>0</v>
      </c>
      <c r="J228" s="28" t="s">
        <v>57</v>
      </c>
      <c r="K228" s="27"/>
      <c r="L228" s="6" t="str">
        <f>IF(AND(C228="Abierto",D228="Urgente"),A228,"")</f>
        <v/>
      </c>
      <c r="M228" s="6" t="str">
        <f ca="1">IF(AND(C228="Abierto",D228="Urgente"),TODAY()-E228,"")</f>
        <v/>
      </c>
      <c r="N228" s="6" t="str">
        <f>IF(AND(C228="Abierto",D228="Urgente"),RANK(M228,$M$13:$M$809,0)+COUNTIF($M$13:M228,M228)-1,"")</f>
        <v/>
      </c>
      <c r="O228" s="6" t="str">
        <f>IF(AND(C228="Abierto",D228="Alta"),A228,"")</f>
        <v/>
      </c>
      <c r="P228" s="6" t="str">
        <f ca="1">IF(AND(C228="Abierto",D228="Alta"),TODAY()-E228,"")</f>
        <v/>
      </c>
      <c r="Q228" s="6" t="str">
        <f>IF(AND(C228="Abierto",D228="Alta"),RANK(P228,$P$13:$P$809,0)+COUNTIF($P$13:P228,P228)-1+MAX(N:N),"")</f>
        <v/>
      </c>
      <c r="R228" s="6" t="str">
        <f>IF(AND(C228="Abierto",D228="Media"),A228,"")</f>
        <v/>
      </c>
      <c r="S228" s="6" t="str">
        <f ca="1">IF(AND(C228="Abierto",D228="Media"),TODAY()-E228,"")</f>
        <v/>
      </c>
      <c r="T228" s="6" t="str">
        <f>IF(AND(C228="Abierto",D228="Media"),RANK(S228,$S$13:$S$809,0)+COUNTIF($S$13:S228,S228)-1+MAX(N:N,Q:Q),"")</f>
        <v/>
      </c>
      <c r="U228" s="6" t="str">
        <f>IF(AND(C228="Abierto",D228="Baja"),A228,"")</f>
        <v/>
      </c>
      <c r="V228" s="6" t="str">
        <f ca="1">IF(AND(C228="Abierto",D228="Baja"),TODAY()-E228,"")</f>
        <v/>
      </c>
      <c r="W228" s="6" t="str">
        <f>IF(AND(C228="Abierto",D228="Baja"),RANK(V228,$V$13:$V$809,0)+COUNTIF($V$13:V228,V228)-1+MAX(N:N,Q:Q,T:T),"")</f>
        <v/>
      </c>
      <c r="X228" s="8" t="str">
        <f>IF(OR(C228="Resuelto",C228=""),"",SUM(N228,Q228,T228,W228))</f>
        <v/>
      </c>
      <c r="Y228" s="8" t="str">
        <f>IF(OR(C228="Resuelto",C228=""),"",SUM(M228,P228,S228,V228))</f>
        <v/>
      </c>
      <c r="Z228" s="8" t="str">
        <f>IF(OR(C228="Resuelto",C228=""),"",SUM(L228,O228,R228,U228))</f>
        <v/>
      </c>
      <c r="AA228" s="8">
        <v>340</v>
      </c>
      <c r="AB228" s="8" t="str">
        <f t="shared" ca="1" si="29"/>
        <v/>
      </c>
      <c r="AC228" s="9" t="str">
        <f t="shared" ca="1" si="30"/>
        <v/>
      </c>
      <c r="AD228" s="12"/>
      <c r="AE228" s="12"/>
      <c r="AF228" s="12"/>
      <c r="AG228" s="12"/>
      <c r="AH228" s="51" t="str">
        <f>IF(AI228="","",MAX($AH$5:AH227)+1)</f>
        <v/>
      </c>
      <c r="AI228" s="12" t="str">
        <f>IF(G227="","",IF(COUNTIF($AI$11:AI227,G227)=0,G227,""))</f>
        <v/>
      </c>
      <c r="AJ228" s="12" t="str">
        <f t="shared" si="31"/>
        <v/>
      </c>
      <c r="AK228" s="65" t="s">
        <v>44</v>
      </c>
      <c r="AL228" s="15" t="s">
        <v>35</v>
      </c>
      <c r="AM228" s="15" t="s">
        <v>53</v>
      </c>
      <c r="AN228" s="12" t="s">
        <v>49</v>
      </c>
    </row>
    <row r="229" spans="1:40" ht="25.5" hidden="1" customHeight="1" x14ac:dyDescent="0.25">
      <c r="A229" s="60">
        <f t="shared" si="27"/>
        <v>217</v>
      </c>
      <c r="B229" s="15" t="s">
        <v>143</v>
      </c>
      <c r="C229" s="15" t="s">
        <v>142</v>
      </c>
      <c r="D229" s="17" t="s">
        <v>5</v>
      </c>
      <c r="E229" s="27">
        <v>44022</v>
      </c>
      <c r="F229" s="62" t="s">
        <v>105</v>
      </c>
      <c r="G229" s="17"/>
      <c r="H229" s="27">
        <v>44022</v>
      </c>
      <c r="I229" s="16">
        <f t="shared" si="28"/>
        <v>0</v>
      </c>
      <c r="J229" s="28" t="s">
        <v>57</v>
      </c>
      <c r="K229" s="27"/>
      <c r="L229" s="6" t="str">
        <f>IF(AND(C229="Abierto",D229="Urgente"),A229,"")</f>
        <v/>
      </c>
      <c r="M229" s="6" t="str">
        <f ca="1">IF(AND(C229="Abierto",D229="Urgente"),TODAY()-E229,"")</f>
        <v/>
      </c>
      <c r="N229" s="6" t="str">
        <f>IF(AND(C229="Abierto",D229="Urgente"),RANK(M229,$M$13:$M$809,0)+COUNTIF($M$13:M229,M229)-1,"")</f>
        <v/>
      </c>
      <c r="O229" s="6" t="str">
        <f>IF(AND(C229="Abierto",D229="Alta"),A229,"")</f>
        <v/>
      </c>
      <c r="P229" s="6" t="str">
        <f ca="1">IF(AND(C229="Abierto",D229="Alta"),TODAY()-E229,"")</f>
        <v/>
      </c>
      <c r="Q229" s="6" t="str">
        <f>IF(AND(C229="Abierto",D229="Alta"),RANK(P229,$P$13:$P$809,0)+COUNTIF($P$13:P229,P229)-1+MAX(N:N),"")</f>
        <v/>
      </c>
      <c r="R229" s="6" t="str">
        <f>IF(AND(C229="Abierto",D229="Media"),A229,"")</f>
        <v/>
      </c>
      <c r="S229" s="6" t="str">
        <f ca="1">IF(AND(C229="Abierto",D229="Media"),TODAY()-E229,"")</f>
        <v/>
      </c>
      <c r="T229" s="6" t="str">
        <f>IF(AND(C229="Abierto",D229="Media"),RANK(S229,$S$13:$S$809,0)+COUNTIF($S$13:S229,S229)-1+MAX(N:N,Q:Q),"")</f>
        <v/>
      </c>
      <c r="U229" s="6" t="str">
        <f>IF(AND(C229="Abierto",D229="Baja"),A229,"")</f>
        <v/>
      </c>
      <c r="V229" s="6" t="str">
        <f ca="1">IF(AND(C229="Abierto",D229="Baja"),TODAY()-E229,"")</f>
        <v/>
      </c>
      <c r="W229" s="6" t="str">
        <f>IF(AND(C229="Abierto",D229="Baja"),RANK(V229,$V$13:$V$809,0)+COUNTIF($V$13:V229,V229)-1+MAX(N:N,Q:Q,T:T),"")</f>
        <v/>
      </c>
      <c r="X229" s="8" t="str">
        <f>IF(OR(C229="Resuelto",C229=""),"",SUM(N229,Q229,T229,W229))</f>
        <v/>
      </c>
      <c r="Y229" s="8" t="str">
        <f>IF(OR(C229="Resuelto",C229=""),"",SUM(M229,P229,S229,V229))</f>
        <v/>
      </c>
      <c r="Z229" s="8" t="str">
        <f>IF(OR(C229="Resuelto",C229=""),"",SUM(L229,O229,R229,U229))</f>
        <v/>
      </c>
      <c r="AA229" s="8">
        <v>340</v>
      </c>
      <c r="AB229" s="8" t="str">
        <f t="shared" ca="1" si="29"/>
        <v/>
      </c>
      <c r="AC229" s="9" t="str">
        <f t="shared" ca="1" si="30"/>
        <v/>
      </c>
      <c r="AD229" s="12"/>
      <c r="AE229" s="12"/>
      <c r="AF229" s="12"/>
      <c r="AG229" s="12"/>
      <c r="AH229" s="51" t="str">
        <f>IF(AI229="","",MAX($AH$5:AH228)+1)</f>
        <v/>
      </c>
      <c r="AI229" s="12" t="str">
        <f>IF(G228="","",IF(COUNTIF($AI$11:AI228,G228)=0,G228,""))</f>
        <v/>
      </c>
      <c r="AJ229" s="12" t="str">
        <f t="shared" si="31"/>
        <v/>
      </c>
      <c r="AK229" s="65" t="s">
        <v>44</v>
      </c>
      <c r="AL229" s="15" t="s">
        <v>35</v>
      </c>
      <c r="AM229" s="12" t="s">
        <v>52</v>
      </c>
      <c r="AN229" s="12" t="s">
        <v>49</v>
      </c>
    </row>
    <row r="230" spans="1:40" ht="25.5" hidden="1" customHeight="1" x14ac:dyDescent="0.25">
      <c r="A230" s="60">
        <f t="shared" si="27"/>
        <v>218</v>
      </c>
      <c r="B230" s="15" t="s">
        <v>143</v>
      </c>
      <c r="C230" s="15" t="s">
        <v>142</v>
      </c>
      <c r="D230" s="17" t="s">
        <v>5</v>
      </c>
      <c r="E230" s="27">
        <v>44022</v>
      </c>
      <c r="F230" s="62" t="s">
        <v>105</v>
      </c>
      <c r="G230" s="17"/>
      <c r="H230" s="27">
        <v>44022</v>
      </c>
      <c r="I230" s="16">
        <f t="shared" si="28"/>
        <v>0</v>
      </c>
      <c r="J230" s="28" t="s">
        <v>57</v>
      </c>
      <c r="K230" s="27"/>
      <c r="L230" s="6" t="str">
        <f>IF(AND(C230="Abierto",D230="Urgente"),A230,"")</f>
        <v/>
      </c>
      <c r="M230" s="6" t="str">
        <f ca="1">IF(AND(C230="Abierto",D230="Urgente"),TODAY()-E230,"")</f>
        <v/>
      </c>
      <c r="N230" s="6" t="str">
        <f>IF(AND(C230="Abierto",D230="Urgente"),RANK(M230,$M$13:$M$809,0)+COUNTIF($M$13:M230,M230)-1,"")</f>
        <v/>
      </c>
      <c r="O230" s="6" t="str">
        <f>IF(AND(C230="Abierto",D230="Alta"),A230,"")</f>
        <v/>
      </c>
      <c r="P230" s="6" t="str">
        <f ca="1">IF(AND(C230="Abierto",D230="Alta"),TODAY()-E230,"")</f>
        <v/>
      </c>
      <c r="Q230" s="6" t="str">
        <f>IF(AND(C230="Abierto",D230="Alta"),RANK(P230,$P$13:$P$809,0)+COUNTIF($P$13:P230,P230)-1+MAX(N:N),"")</f>
        <v/>
      </c>
      <c r="R230" s="6" t="str">
        <f>IF(AND(C230="Abierto",D230="Media"),A230,"")</f>
        <v/>
      </c>
      <c r="S230" s="6" t="str">
        <f ca="1">IF(AND(C230="Abierto",D230="Media"),TODAY()-E230,"")</f>
        <v/>
      </c>
      <c r="T230" s="6" t="str">
        <f>IF(AND(C230="Abierto",D230="Media"),RANK(S230,$S$13:$S$809,0)+COUNTIF($S$13:S230,S230)-1+MAX(N:N,Q:Q),"")</f>
        <v/>
      </c>
      <c r="U230" s="6" t="str">
        <f>IF(AND(C230="Abierto",D230="Baja"),A230,"")</f>
        <v/>
      </c>
      <c r="V230" s="6" t="str">
        <f ca="1">IF(AND(C230="Abierto",D230="Baja"),TODAY()-E230,"")</f>
        <v/>
      </c>
      <c r="W230" s="6" t="str">
        <f>IF(AND(C230="Abierto",D230="Baja"),RANK(V230,$V$13:$V$809,0)+COUNTIF($V$13:V230,V230)-1+MAX(N:N,Q:Q,T:T),"")</f>
        <v/>
      </c>
      <c r="X230" s="8" t="str">
        <f>IF(OR(C230="Resuelto",C230=""),"",SUM(N230,Q230,T230,W230))</f>
        <v/>
      </c>
      <c r="Y230" s="8" t="str">
        <f>IF(OR(C230="Resuelto",C230=""),"",SUM(M230,P230,S230,V230))</f>
        <v/>
      </c>
      <c r="Z230" s="8" t="str">
        <f>IF(OR(C230="Resuelto",C230=""),"",SUM(L230,O230,R230,U230))</f>
        <v/>
      </c>
      <c r="AA230" s="8">
        <v>340</v>
      </c>
      <c r="AB230" s="8" t="str">
        <f t="shared" ca="1" si="29"/>
        <v/>
      </c>
      <c r="AC230" s="9" t="str">
        <f t="shared" ca="1" si="30"/>
        <v/>
      </c>
      <c r="AD230" s="12"/>
      <c r="AE230" s="12"/>
      <c r="AF230" s="12"/>
      <c r="AG230" s="12"/>
      <c r="AH230" s="51" t="str">
        <f>IF(AI230="","",MAX($AH$5:AH229)+1)</f>
        <v/>
      </c>
      <c r="AI230" s="12" t="str">
        <f>IF(G229="","",IF(COUNTIF($AI$11:AI229,G229)=0,G229,""))</f>
        <v/>
      </c>
      <c r="AJ230" s="12" t="str">
        <f t="shared" si="31"/>
        <v/>
      </c>
      <c r="AK230" s="65" t="s">
        <v>44</v>
      </c>
      <c r="AL230" s="15" t="s">
        <v>35</v>
      </c>
      <c r="AM230" s="12" t="s">
        <v>52</v>
      </c>
      <c r="AN230" s="12" t="s">
        <v>49</v>
      </c>
    </row>
    <row r="231" spans="1:40" ht="25.5" hidden="1" customHeight="1" x14ac:dyDescent="0.25">
      <c r="A231" s="60">
        <f t="shared" si="27"/>
        <v>219</v>
      </c>
      <c r="B231" s="15" t="s">
        <v>143</v>
      </c>
      <c r="C231" s="15" t="s">
        <v>142</v>
      </c>
      <c r="D231" s="17" t="s">
        <v>5</v>
      </c>
      <c r="E231" s="27">
        <v>44022</v>
      </c>
      <c r="F231" s="62" t="s">
        <v>105</v>
      </c>
      <c r="G231" s="17"/>
      <c r="H231" s="27">
        <v>44022</v>
      </c>
      <c r="I231" s="16">
        <f t="shared" si="28"/>
        <v>0</v>
      </c>
      <c r="J231" s="28" t="s">
        <v>57</v>
      </c>
      <c r="K231" s="27"/>
      <c r="L231" s="6" t="str">
        <f>IF(AND(C231="Abierto",D231="Urgente"),A231,"")</f>
        <v/>
      </c>
      <c r="M231" s="6" t="str">
        <f ca="1">IF(AND(C231="Abierto",D231="Urgente"),TODAY()-E231,"")</f>
        <v/>
      </c>
      <c r="N231" s="6" t="str">
        <f>IF(AND(C231="Abierto",D231="Urgente"),RANK(M231,$M$13:$M$809,0)+COUNTIF($M$13:M231,M231)-1,"")</f>
        <v/>
      </c>
      <c r="O231" s="6" t="str">
        <f>IF(AND(C231="Abierto",D231="Alta"),A231,"")</f>
        <v/>
      </c>
      <c r="P231" s="6" t="str">
        <f ca="1">IF(AND(C231="Abierto",D231="Alta"),TODAY()-E231,"")</f>
        <v/>
      </c>
      <c r="Q231" s="6" t="str">
        <f>IF(AND(C231="Abierto",D231="Alta"),RANK(P231,$P$13:$P$809,0)+COUNTIF($P$13:P231,P231)-1+MAX(N:N),"")</f>
        <v/>
      </c>
      <c r="R231" s="6" t="str">
        <f>IF(AND(C231="Abierto",D231="Media"),A231,"")</f>
        <v/>
      </c>
      <c r="S231" s="6" t="str">
        <f ca="1">IF(AND(C231="Abierto",D231="Media"),TODAY()-E231,"")</f>
        <v/>
      </c>
      <c r="T231" s="6" t="str">
        <f>IF(AND(C231="Abierto",D231="Media"),RANK(S231,$S$13:$S$809,0)+COUNTIF($S$13:S231,S231)-1+MAX(N:N,Q:Q),"")</f>
        <v/>
      </c>
      <c r="U231" s="6" t="str">
        <f>IF(AND(C231="Abierto",D231="Baja"),A231,"")</f>
        <v/>
      </c>
      <c r="V231" s="6" t="str">
        <f ca="1">IF(AND(C231="Abierto",D231="Baja"),TODAY()-E231,"")</f>
        <v/>
      </c>
      <c r="W231" s="6" t="str">
        <f>IF(AND(C231="Abierto",D231="Baja"),RANK(V231,$V$13:$V$809,0)+COUNTIF($V$13:V231,V231)-1+MAX(N:N,Q:Q,T:T),"")</f>
        <v/>
      </c>
      <c r="X231" s="8" t="str">
        <f>IF(OR(C231="Resuelto",C231=""),"",SUM(N231,Q231,T231,W231))</f>
        <v/>
      </c>
      <c r="Y231" s="8" t="str">
        <f>IF(OR(C231="Resuelto",C231=""),"",SUM(M231,P231,S231,V231))</f>
        <v/>
      </c>
      <c r="Z231" s="8" t="str">
        <f>IF(OR(C231="Resuelto",C231=""),"",SUM(L231,O231,R231,U231))</f>
        <v/>
      </c>
      <c r="AA231" s="8">
        <v>340</v>
      </c>
      <c r="AB231" s="8" t="str">
        <f t="shared" ca="1" si="29"/>
        <v/>
      </c>
      <c r="AC231" s="9" t="str">
        <f t="shared" ca="1" si="30"/>
        <v/>
      </c>
      <c r="AD231" s="12"/>
      <c r="AE231" s="12"/>
      <c r="AF231" s="12"/>
      <c r="AG231" s="12"/>
      <c r="AH231" s="51" t="str">
        <f>IF(AI231="","",MAX($AH$5:AH230)+1)</f>
        <v/>
      </c>
      <c r="AI231" s="12" t="str">
        <f>IF(G230="","",IF(COUNTIF($AI$11:AI230,G230)=0,G230,""))</f>
        <v/>
      </c>
      <c r="AJ231" s="12" t="str">
        <f t="shared" si="31"/>
        <v/>
      </c>
      <c r="AK231" s="65" t="s">
        <v>44</v>
      </c>
      <c r="AL231" s="15" t="s">
        <v>35</v>
      </c>
      <c r="AM231" s="12" t="s">
        <v>52</v>
      </c>
      <c r="AN231" s="12" t="s">
        <v>49</v>
      </c>
    </row>
    <row r="232" spans="1:40" ht="25.5" hidden="1" customHeight="1" x14ac:dyDescent="0.25">
      <c r="A232" s="60">
        <f t="shared" si="27"/>
        <v>220</v>
      </c>
      <c r="B232" s="15" t="s">
        <v>143</v>
      </c>
      <c r="C232" s="15" t="s">
        <v>142</v>
      </c>
      <c r="D232" s="17" t="s">
        <v>5</v>
      </c>
      <c r="E232" s="27">
        <v>44022</v>
      </c>
      <c r="F232" s="62" t="s">
        <v>105</v>
      </c>
      <c r="G232" s="17"/>
      <c r="H232" s="27">
        <v>44022</v>
      </c>
      <c r="I232" s="16">
        <f t="shared" si="28"/>
        <v>0</v>
      </c>
      <c r="J232" s="28" t="s">
        <v>57</v>
      </c>
      <c r="K232" s="27"/>
      <c r="L232" s="6" t="str">
        <f>IF(AND(C232="Abierto",D232="Urgente"),A232,"")</f>
        <v/>
      </c>
      <c r="M232" s="6" t="str">
        <f ca="1">IF(AND(C232="Abierto",D232="Urgente"),TODAY()-E232,"")</f>
        <v/>
      </c>
      <c r="N232" s="6" t="str">
        <f>IF(AND(C232="Abierto",D232="Urgente"),RANK(M232,$M$13:$M$809,0)+COUNTIF($M$13:M232,M232)-1,"")</f>
        <v/>
      </c>
      <c r="O232" s="6" t="str">
        <f>IF(AND(C232="Abierto",D232="Alta"),A232,"")</f>
        <v/>
      </c>
      <c r="P232" s="6" t="str">
        <f ca="1">IF(AND(C232="Abierto",D232="Alta"),TODAY()-E232,"")</f>
        <v/>
      </c>
      <c r="Q232" s="6" t="str">
        <f>IF(AND(C232="Abierto",D232="Alta"),RANK(P232,$P$13:$P$809,0)+COUNTIF($P$13:P232,P232)-1+MAX(N:N),"")</f>
        <v/>
      </c>
      <c r="R232" s="6" t="str">
        <f>IF(AND(C232="Abierto",D232="Media"),A232,"")</f>
        <v/>
      </c>
      <c r="S232" s="6" t="str">
        <f ca="1">IF(AND(C232="Abierto",D232="Media"),TODAY()-E232,"")</f>
        <v/>
      </c>
      <c r="T232" s="6" t="str">
        <f>IF(AND(C232="Abierto",D232="Media"),RANK(S232,$S$13:$S$809,0)+COUNTIF($S$13:S232,S232)-1+MAX(N:N,Q:Q),"")</f>
        <v/>
      </c>
      <c r="U232" s="6" t="str">
        <f>IF(AND(C232="Abierto",D232="Baja"),A232,"")</f>
        <v/>
      </c>
      <c r="V232" s="6" t="str">
        <f ca="1">IF(AND(C232="Abierto",D232="Baja"),TODAY()-E232,"")</f>
        <v/>
      </c>
      <c r="W232" s="6" t="str">
        <f>IF(AND(C232="Abierto",D232="Baja"),RANK(V232,$V$13:$V$809,0)+COUNTIF($V$13:V232,V232)-1+MAX(N:N,Q:Q,T:T),"")</f>
        <v/>
      </c>
      <c r="X232" s="8" t="str">
        <f>IF(OR(C232="Resuelto",C232=""),"",SUM(N232,Q232,T232,W232))</f>
        <v/>
      </c>
      <c r="Y232" s="8" t="str">
        <f>IF(OR(C232="Resuelto",C232=""),"",SUM(M232,P232,S232,V232))</f>
        <v/>
      </c>
      <c r="Z232" s="8" t="str">
        <f>IF(OR(C232="Resuelto",C232=""),"",SUM(L232,O232,R232,U232))</f>
        <v/>
      </c>
      <c r="AA232" s="8">
        <v>340</v>
      </c>
      <c r="AB232" s="8" t="str">
        <f t="shared" ca="1" si="29"/>
        <v/>
      </c>
      <c r="AC232" s="9" t="str">
        <f t="shared" ca="1" si="30"/>
        <v/>
      </c>
      <c r="AD232" s="12"/>
      <c r="AE232" s="12"/>
      <c r="AF232" s="12"/>
      <c r="AG232" s="12"/>
      <c r="AH232" s="51" t="str">
        <f>IF(AI232="","",MAX($AH$5:AH231)+1)</f>
        <v/>
      </c>
      <c r="AI232" s="12" t="str">
        <f>IF(G231="","",IF(COUNTIF($AI$11:AI231,G231)=0,G231,""))</f>
        <v/>
      </c>
      <c r="AJ232" s="12" t="str">
        <f t="shared" si="31"/>
        <v/>
      </c>
      <c r="AK232" s="65" t="s">
        <v>44</v>
      </c>
      <c r="AL232" s="12" t="s">
        <v>34</v>
      </c>
      <c r="AM232" s="12" t="s">
        <v>52</v>
      </c>
      <c r="AN232" s="12" t="s">
        <v>49</v>
      </c>
    </row>
    <row r="233" spans="1:40" ht="25.5" hidden="1" customHeight="1" x14ac:dyDescent="0.25">
      <c r="A233" s="60">
        <f t="shared" si="27"/>
        <v>221</v>
      </c>
      <c r="B233" s="15" t="s">
        <v>143</v>
      </c>
      <c r="C233" s="15" t="s">
        <v>142</v>
      </c>
      <c r="D233" s="17" t="s">
        <v>5</v>
      </c>
      <c r="E233" s="27">
        <v>44022</v>
      </c>
      <c r="F233" s="62" t="s">
        <v>105</v>
      </c>
      <c r="G233" s="17"/>
      <c r="H233" s="27">
        <v>44022</v>
      </c>
      <c r="I233" s="16">
        <f t="shared" si="28"/>
        <v>0</v>
      </c>
      <c r="J233" s="28" t="s">
        <v>57</v>
      </c>
      <c r="K233" s="27"/>
      <c r="L233" s="6" t="str">
        <f>IF(AND(C233="Abierto",D233="Urgente"),A233,"")</f>
        <v/>
      </c>
      <c r="M233" s="6" t="str">
        <f ca="1">IF(AND(C233="Abierto",D233="Urgente"),TODAY()-E233,"")</f>
        <v/>
      </c>
      <c r="N233" s="6" t="str">
        <f>IF(AND(C233="Abierto",D233="Urgente"),RANK(M233,$M$13:$M$809,0)+COUNTIF($M$13:M233,M233)-1,"")</f>
        <v/>
      </c>
      <c r="O233" s="6" t="str">
        <f>IF(AND(C233="Abierto",D233="Alta"),A233,"")</f>
        <v/>
      </c>
      <c r="P233" s="6" t="str">
        <f ca="1">IF(AND(C233="Abierto",D233="Alta"),TODAY()-E233,"")</f>
        <v/>
      </c>
      <c r="Q233" s="6" t="str">
        <f>IF(AND(C233="Abierto",D233="Alta"),RANK(P233,$P$13:$P$809,0)+COUNTIF($P$13:P233,P233)-1+MAX(N:N),"")</f>
        <v/>
      </c>
      <c r="R233" s="6" t="str">
        <f>IF(AND(C233="Abierto",D233="Media"),A233,"")</f>
        <v/>
      </c>
      <c r="S233" s="6" t="str">
        <f ca="1">IF(AND(C233="Abierto",D233="Media"),TODAY()-E233,"")</f>
        <v/>
      </c>
      <c r="T233" s="6" t="str">
        <f>IF(AND(C233="Abierto",D233="Media"),RANK(S233,$S$13:$S$809,0)+COUNTIF($S$13:S233,S233)-1+MAX(N:N,Q:Q),"")</f>
        <v/>
      </c>
      <c r="U233" s="6" t="str">
        <f>IF(AND(C233="Abierto",D233="Baja"),A233,"")</f>
        <v/>
      </c>
      <c r="V233" s="6" t="str">
        <f ca="1">IF(AND(C233="Abierto",D233="Baja"),TODAY()-E233,"")</f>
        <v/>
      </c>
      <c r="W233" s="6" t="str">
        <f>IF(AND(C233="Abierto",D233="Baja"),RANK(V233,$V$13:$V$809,0)+COUNTIF($V$13:V233,V233)-1+MAX(N:N,Q:Q,T:T),"")</f>
        <v/>
      </c>
      <c r="X233" s="8" t="str">
        <f>IF(OR(C233="Resuelto",C233=""),"",SUM(N233,Q233,T233,W233))</f>
        <v/>
      </c>
      <c r="Y233" s="8" t="str">
        <f>IF(OR(C233="Resuelto",C233=""),"",SUM(M233,P233,S233,V233))</f>
        <v/>
      </c>
      <c r="Z233" s="8" t="str">
        <f>IF(OR(C233="Resuelto",C233=""),"",SUM(L233,O233,R233,U233))</f>
        <v/>
      </c>
      <c r="AA233" s="8">
        <v>340</v>
      </c>
      <c r="AB233" s="8" t="str">
        <f t="shared" ca="1" si="29"/>
        <v/>
      </c>
      <c r="AC233" s="9" t="str">
        <f t="shared" ca="1" si="30"/>
        <v/>
      </c>
      <c r="AD233" s="12"/>
      <c r="AE233" s="12"/>
      <c r="AF233" s="12"/>
      <c r="AG233" s="12"/>
      <c r="AH233" s="51" t="str">
        <f>IF(AI233="","",MAX($AH$5:AH232)+1)</f>
        <v/>
      </c>
      <c r="AI233" s="12" t="str">
        <f>IF(G232="","",IF(COUNTIF($AI$11:AI232,G232)=0,G232,""))</f>
        <v/>
      </c>
      <c r="AJ233" s="12" t="str">
        <f t="shared" si="31"/>
        <v/>
      </c>
      <c r="AK233" s="65" t="s">
        <v>44</v>
      </c>
      <c r="AL233" s="12" t="s">
        <v>34</v>
      </c>
      <c r="AM233" s="12" t="s">
        <v>52</v>
      </c>
      <c r="AN233" s="12" t="s">
        <v>49</v>
      </c>
    </row>
    <row r="234" spans="1:40" ht="25.5" hidden="1" customHeight="1" x14ac:dyDescent="0.25">
      <c r="A234" s="60">
        <f t="shared" si="27"/>
        <v>222</v>
      </c>
      <c r="B234" s="15" t="s">
        <v>143</v>
      </c>
      <c r="C234" s="15" t="s">
        <v>142</v>
      </c>
      <c r="D234" s="17" t="s">
        <v>5</v>
      </c>
      <c r="E234" s="27">
        <v>44022</v>
      </c>
      <c r="F234" s="62" t="s">
        <v>105</v>
      </c>
      <c r="G234" s="17"/>
      <c r="H234" s="27">
        <v>44022</v>
      </c>
      <c r="I234" s="16">
        <f t="shared" si="28"/>
        <v>0</v>
      </c>
      <c r="J234" s="28" t="s">
        <v>57</v>
      </c>
      <c r="K234" s="27"/>
      <c r="L234" s="6" t="str">
        <f>IF(AND(C234="Abierto",D234="Urgente"),A234,"")</f>
        <v/>
      </c>
      <c r="M234" s="6" t="str">
        <f ca="1">IF(AND(C234="Abierto",D234="Urgente"),TODAY()-E234,"")</f>
        <v/>
      </c>
      <c r="N234" s="6" t="str">
        <f>IF(AND(C234="Abierto",D234="Urgente"),RANK(M234,$M$13:$M$809,0)+COUNTIF($M$13:M234,M234)-1,"")</f>
        <v/>
      </c>
      <c r="O234" s="6" t="str">
        <f>IF(AND(C234="Abierto",D234="Alta"),A234,"")</f>
        <v/>
      </c>
      <c r="P234" s="6" t="str">
        <f ca="1">IF(AND(C234="Abierto",D234="Alta"),TODAY()-E234,"")</f>
        <v/>
      </c>
      <c r="Q234" s="6" t="str">
        <f>IF(AND(C234="Abierto",D234="Alta"),RANK(P234,$P$13:$P$809,0)+COUNTIF($P$13:P234,P234)-1+MAX(N:N),"")</f>
        <v/>
      </c>
      <c r="R234" s="6" t="str">
        <f>IF(AND(C234="Abierto",D234="Media"),A234,"")</f>
        <v/>
      </c>
      <c r="S234" s="6" t="str">
        <f ca="1">IF(AND(C234="Abierto",D234="Media"),TODAY()-E234,"")</f>
        <v/>
      </c>
      <c r="T234" s="6" t="str">
        <f>IF(AND(C234="Abierto",D234="Media"),RANK(S234,$S$13:$S$809,0)+COUNTIF($S$13:S234,S234)-1+MAX(N:N,Q:Q),"")</f>
        <v/>
      </c>
      <c r="U234" s="6" t="str">
        <f>IF(AND(C234="Abierto",D234="Baja"),A234,"")</f>
        <v/>
      </c>
      <c r="V234" s="6" t="str">
        <f ca="1">IF(AND(C234="Abierto",D234="Baja"),TODAY()-E234,"")</f>
        <v/>
      </c>
      <c r="W234" s="6" t="str">
        <f>IF(AND(C234="Abierto",D234="Baja"),RANK(V234,$V$13:$V$809,0)+COUNTIF($V$13:V234,V234)-1+MAX(N:N,Q:Q,T:T),"")</f>
        <v/>
      </c>
      <c r="X234" s="8" t="str">
        <f>IF(OR(C234="Resuelto",C234=""),"",SUM(N234,Q234,T234,W234))</f>
        <v/>
      </c>
      <c r="Y234" s="8" t="str">
        <f>IF(OR(C234="Resuelto",C234=""),"",SUM(M234,P234,S234,V234))</f>
        <v/>
      </c>
      <c r="Z234" s="8" t="str">
        <f>IF(OR(C234="Resuelto",C234=""),"",SUM(L234,O234,R234,U234))</f>
        <v/>
      </c>
      <c r="AA234" s="8">
        <v>340</v>
      </c>
      <c r="AB234" s="8" t="str">
        <f t="shared" ca="1" si="29"/>
        <v/>
      </c>
      <c r="AC234" s="9" t="str">
        <f t="shared" ca="1" si="30"/>
        <v/>
      </c>
      <c r="AD234" s="12"/>
      <c r="AE234" s="12"/>
      <c r="AF234" s="12"/>
      <c r="AG234" s="12"/>
      <c r="AH234" s="51" t="str">
        <f>IF(AI234="","",MAX($AH$5:AH233)+1)</f>
        <v/>
      </c>
      <c r="AI234" s="12" t="str">
        <f>IF(G233="","",IF(COUNTIF($AI$11:AI233,G233)=0,G233,""))</f>
        <v/>
      </c>
      <c r="AJ234" s="12" t="str">
        <f t="shared" si="31"/>
        <v/>
      </c>
      <c r="AK234" s="65" t="s">
        <v>44</v>
      </c>
      <c r="AL234" s="12" t="s">
        <v>34</v>
      </c>
      <c r="AM234" s="12" t="s">
        <v>52</v>
      </c>
      <c r="AN234" s="12" t="s">
        <v>49</v>
      </c>
    </row>
    <row r="235" spans="1:40" ht="25.5" customHeight="1" x14ac:dyDescent="0.25">
      <c r="A235" s="60">
        <f t="shared" si="27"/>
        <v>223</v>
      </c>
      <c r="B235" s="15" t="s">
        <v>143</v>
      </c>
      <c r="C235" s="15" t="s">
        <v>142</v>
      </c>
      <c r="D235" s="17" t="s">
        <v>6</v>
      </c>
      <c r="E235" s="27">
        <v>44022</v>
      </c>
      <c r="F235" s="62" t="s">
        <v>87</v>
      </c>
      <c r="G235" s="17"/>
      <c r="H235" s="27">
        <v>44029</v>
      </c>
      <c r="I235" s="16">
        <f t="shared" si="28"/>
        <v>7</v>
      </c>
      <c r="J235" s="28" t="s">
        <v>57</v>
      </c>
      <c r="K235" s="27"/>
      <c r="L235" s="6" t="str">
        <f>IF(AND(C235="Abierto",D235="Urgente"),A235,"")</f>
        <v/>
      </c>
      <c r="M235" s="6" t="str">
        <f ca="1">IF(AND(C235="Abierto",D235="Urgente"),TODAY()-E235,"")</f>
        <v/>
      </c>
      <c r="N235" s="6" t="str">
        <f>IF(AND(C235="Abierto",D235="Urgente"),RANK(M235,$M$13:$M$809,0)+COUNTIF($M$13:M235,M235)-1,"")</f>
        <v/>
      </c>
      <c r="O235" s="6" t="str">
        <f>IF(AND(C235="Abierto",D235="Alta"),A235,"")</f>
        <v/>
      </c>
      <c r="P235" s="6" t="str">
        <f ca="1">IF(AND(C235="Abierto",D235="Alta"),TODAY()-E235,"")</f>
        <v/>
      </c>
      <c r="Q235" s="6" t="str">
        <f>IF(AND(C235="Abierto",D235="Alta"),RANK(P235,$P$13:$P$809,0)+COUNTIF($P$13:P235,P235)-1+MAX(N:N),"")</f>
        <v/>
      </c>
      <c r="R235" s="6" t="str">
        <f>IF(AND(C235="Abierto",D235="Media"),A235,"")</f>
        <v/>
      </c>
      <c r="S235" s="6" t="str">
        <f ca="1">IF(AND(C235="Abierto",D235="Media"),TODAY()-E235,"")</f>
        <v/>
      </c>
      <c r="T235" s="6" t="str">
        <f>IF(AND(C235="Abierto",D235="Media"),RANK(S235,$S$13:$S$809,0)+COUNTIF($S$13:S235,S235)-1+MAX(N:N,Q:Q),"")</f>
        <v/>
      </c>
      <c r="U235" s="6" t="str">
        <f>IF(AND(C235="Abierto",D235="Baja"),A235,"")</f>
        <v/>
      </c>
      <c r="V235" s="6" t="str">
        <f ca="1">IF(AND(C235="Abierto",D235="Baja"),TODAY()-E235,"")</f>
        <v/>
      </c>
      <c r="W235" s="6" t="str">
        <f>IF(AND(C235="Abierto",D235="Baja"),RANK(V235,$V$13:$V$809,0)+COUNTIF($V$13:V235,V235)-1+MAX(N:N,Q:Q,T:T),"")</f>
        <v/>
      </c>
      <c r="X235" s="8" t="str">
        <f>IF(OR(C235="Resuelto",C235=""),"",SUM(N235,Q235,T235,W235))</f>
        <v/>
      </c>
      <c r="Y235" s="8" t="str">
        <f>IF(OR(C235="Resuelto",C235=""),"",SUM(M235,P235,S235,V235))</f>
        <v/>
      </c>
      <c r="Z235" s="8" t="str">
        <f>IF(OR(C235="Resuelto",C235=""),"",SUM(L235,O235,R235,U235))</f>
        <v/>
      </c>
      <c r="AA235" s="8">
        <v>340</v>
      </c>
      <c r="AB235" s="8" t="str">
        <f t="shared" ca="1" si="29"/>
        <v/>
      </c>
      <c r="AC235" s="9" t="str">
        <f t="shared" ca="1" si="30"/>
        <v/>
      </c>
      <c r="AD235" s="12"/>
      <c r="AE235" s="12"/>
      <c r="AF235" s="12"/>
      <c r="AG235" s="12"/>
      <c r="AH235" s="51" t="str">
        <f>IF(AI235="","",MAX($AH$5:AH234)+1)</f>
        <v/>
      </c>
      <c r="AI235" s="12" t="str">
        <f>IF(G234="","",IF(COUNTIF($AI$11:AI234,G234)=0,G234,""))</f>
        <v/>
      </c>
      <c r="AJ235" s="12" t="str">
        <f t="shared" si="31"/>
        <v/>
      </c>
      <c r="AK235" s="65" t="s">
        <v>44</v>
      </c>
      <c r="AL235" s="12" t="s">
        <v>34</v>
      </c>
      <c r="AM235" s="15" t="s">
        <v>53</v>
      </c>
      <c r="AN235" s="12" t="s">
        <v>49</v>
      </c>
    </row>
    <row r="236" spans="1:40" ht="25.5" hidden="1" customHeight="1" x14ac:dyDescent="0.25">
      <c r="A236" s="60">
        <f t="shared" si="27"/>
        <v>224</v>
      </c>
      <c r="B236" s="15" t="s">
        <v>143</v>
      </c>
      <c r="C236" s="15" t="s">
        <v>142</v>
      </c>
      <c r="D236" s="17" t="s">
        <v>6</v>
      </c>
      <c r="E236" s="27">
        <v>44025</v>
      </c>
      <c r="F236" s="62" t="s">
        <v>62</v>
      </c>
      <c r="G236" s="17"/>
      <c r="H236" s="50">
        <v>44025</v>
      </c>
      <c r="I236" s="16">
        <f t="shared" si="28"/>
        <v>0</v>
      </c>
      <c r="J236" s="28" t="s">
        <v>57</v>
      </c>
      <c r="K236" s="27"/>
      <c r="L236" s="6" t="str">
        <f>IF(AND(C236="Abierto",D236="Urgente"),A236,"")</f>
        <v/>
      </c>
      <c r="M236" s="6" t="str">
        <f ca="1">IF(AND(C236="Abierto",D236="Urgente"),TODAY()-E236,"")</f>
        <v/>
      </c>
      <c r="N236" s="6" t="str">
        <f>IF(AND(C236="Abierto",D236="Urgente"),RANK(M236,$M$13:$M$809,0)+COUNTIF($M$13:M236,M236)-1,"")</f>
        <v/>
      </c>
      <c r="O236" s="6" t="str">
        <f>IF(AND(C236="Abierto",D236="Alta"),A236,"")</f>
        <v/>
      </c>
      <c r="P236" s="6" t="str">
        <f ca="1">IF(AND(C236="Abierto",D236="Alta"),TODAY()-E236,"")</f>
        <v/>
      </c>
      <c r="Q236" s="6" t="str">
        <f>IF(AND(C236="Abierto",D236="Alta"),RANK(P236,$P$13:$P$809,0)+COUNTIF($P$13:P236,P236)-1+MAX(N:N),"")</f>
        <v/>
      </c>
      <c r="R236" s="6" t="str">
        <f>IF(AND(C236="Abierto",D236="Media"),A236,"")</f>
        <v/>
      </c>
      <c r="S236" s="6" t="str">
        <f ca="1">IF(AND(C236="Abierto",D236="Media"),TODAY()-E236,"")</f>
        <v/>
      </c>
      <c r="T236" s="6" t="str">
        <f>IF(AND(C236="Abierto",D236="Media"),RANK(S236,$S$13:$S$809,0)+COUNTIF($S$13:S236,S236)-1+MAX(N:N,Q:Q),"")</f>
        <v/>
      </c>
      <c r="U236" s="6" t="str">
        <f>IF(AND(C236="Abierto",D236="Baja"),A236,"")</f>
        <v/>
      </c>
      <c r="V236" s="6" t="str">
        <f ca="1">IF(AND(C236="Abierto",D236="Baja"),TODAY()-E236,"")</f>
        <v/>
      </c>
      <c r="W236" s="6" t="str">
        <f>IF(AND(C236="Abierto",D236="Baja"),RANK(V236,$V$13:$V$809,0)+COUNTIF($V$13:V236,V236)-1+MAX(N:N,Q:Q,T:T),"")</f>
        <v/>
      </c>
      <c r="X236" s="8" t="str">
        <f>IF(OR(C236="Resuelto",C236=""),"",SUM(N236,Q236,T236,W236))</f>
        <v/>
      </c>
      <c r="Y236" s="8" t="str">
        <f>IF(OR(C236="Resuelto",C236=""),"",SUM(M236,P236,S236,V236))</f>
        <v/>
      </c>
      <c r="Z236" s="8" t="str">
        <f>IF(OR(C236="Resuelto",C236=""),"",SUM(L236,O236,R236,U236))</f>
        <v/>
      </c>
      <c r="AA236" s="8">
        <v>340</v>
      </c>
      <c r="AB236" s="8" t="str">
        <f t="shared" ca="1" si="29"/>
        <v/>
      </c>
      <c r="AC236" s="9" t="str">
        <f t="shared" ca="1" si="30"/>
        <v/>
      </c>
      <c r="AD236" s="12"/>
      <c r="AE236" s="12"/>
      <c r="AF236" s="12"/>
      <c r="AG236" s="12"/>
      <c r="AH236" s="51" t="str">
        <f>IF(AI236="","",MAX($AH$5:AH235)+1)</f>
        <v/>
      </c>
      <c r="AI236" s="12" t="str">
        <f>IF(G235="","",IF(COUNTIF($AI$11:AI235,G235)=0,G235,""))</f>
        <v/>
      </c>
      <c r="AJ236" s="12" t="str">
        <f t="shared" si="31"/>
        <v/>
      </c>
      <c r="AK236" s="65" t="s">
        <v>39</v>
      </c>
      <c r="AL236" s="12" t="s">
        <v>34</v>
      </c>
      <c r="AM236" s="12" t="s">
        <v>52</v>
      </c>
      <c r="AN236" s="15" t="s">
        <v>51</v>
      </c>
    </row>
    <row r="237" spans="1:40" ht="25.5" hidden="1" customHeight="1" x14ac:dyDescent="0.25">
      <c r="A237" s="60">
        <f t="shared" si="27"/>
        <v>225</v>
      </c>
      <c r="B237" s="15" t="s">
        <v>143</v>
      </c>
      <c r="C237" s="15" t="s">
        <v>142</v>
      </c>
      <c r="D237" s="17" t="s">
        <v>5</v>
      </c>
      <c r="E237" s="27">
        <v>44025</v>
      </c>
      <c r="F237" s="62" t="s">
        <v>105</v>
      </c>
      <c r="G237" s="17"/>
      <c r="H237" s="27">
        <v>44025</v>
      </c>
      <c r="I237" s="16">
        <f t="shared" si="28"/>
        <v>0</v>
      </c>
      <c r="J237" s="28" t="s">
        <v>57</v>
      </c>
      <c r="K237" s="27"/>
      <c r="L237" s="6" t="str">
        <f>IF(AND(C237="Abierto",D237="Urgente"),A237,"")</f>
        <v/>
      </c>
      <c r="M237" s="6" t="str">
        <f ca="1">IF(AND(C237="Abierto",D237="Urgente"),TODAY()-E237,"")</f>
        <v/>
      </c>
      <c r="N237" s="6" t="str">
        <f>IF(AND(C237="Abierto",D237="Urgente"),RANK(M237,$M$13:$M$809,0)+COUNTIF($M$13:M237,M237)-1,"")</f>
        <v/>
      </c>
      <c r="O237" s="6" t="str">
        <f>IF(AND(C237="Abierto",D237="Alta"),A237,"")</f>
        <v/>
      </c>
      <c r="P237" s="6" t="str">
        <f ca="1">IF(AND(C237="Abierto",D237="Alta"),TODAY()-E237,"")</f>
        <v/>
      </c>
      <c r="Q237" s="6" t="str">
        <f>IF(AND(C237="Abierto",D237="Alta"),RANK(P237,$P$13:$P$809,0)+COUNTIF($P$13:P237,P237)-1+MAX(N:N),"")</f>
        <v/>
      </c>
      <c r="R237" s="6" t="str">
        <f>IF(AND(C237="Abierto",D237="Media"),A237,"")</f>
        <v/>
      </c>
      <c r="S237" s="6" t="str">
        <f ca="1">IF(AND(C237="Abierto",D237="Media"),TODAY()-E237,"")</f>
        <v/>
      </c>
      <c r="T237" s="6" t="str">
        <f>IF(AND(C237="Abierto",D237="Media"),RANK(S237,$S$13:$S$809,0)+COUNTIF($S$13:S237,S237)-1+MAX(N:N,Q:Q),"")</f>
        <v/>
      </c>
      <c r="U237" s="6" t="str">
        <f>IF(AND(C237="Abierto",D237="Baja"),A237,"")</f>
        <v/>
      </c>
      <c r="V237" s="6" t="str">
        <f ca="1">IF(AND(C237="Abierto",D237="Baja"),TODAY()-E237,"")</f>
        <v/>
      </c>
      <c r="W237" s="6" t="str">
        <f>IF(AND(C237="Abierto",D237="Baja"),RANK(V237,$V$13:$V$809,0)+COUNTIF($V$13:V237,V237)-1+MAX(N:N,Q:Q,T:T),"")</f>
        <v/>
      </c>
      <c r="X237" s="8" t="str">
        <f>IF(OR(C237="Resuelto",C237=""),"",SUM(N237,Q237,T237,W237))</f>
        <v/>
      </c>
      <c r="Y237" s="8" t="str">
        <f>IF(OR(C237="Resuelto",C237=""),"",SUM(M237,P237,S237,V237))</f>
        <v/>
      </c>
      <c r="Z237" s="8" t="str">
        <f>IF(OR(C237="Resuelto",C237=""),"",SUM(L237,O237,R237,U237))</f>
        <v/>
      </c>
      <c r="AA237" s="8">
        <v>340</v>
      </c>
      <c r="AB237" s="8" t="str">
        <f t="shared" ca="1" si="29"/>
        <v/>
      </c>
      <c r="AC237" s="9" t="str">
        <f t="shared" ca="1" si="30"/>
        <v/>
      </c>
      <c r="AD237" s="12"/>
      <c r="AE237" s="12"/>
      <c r="AF237" s="12"/>
      <c r="AG237" s="12"/>
      <c r="AH237" s="51" t="str">
        <f>IF(AI237="","",MAX($AH$5:AH236)+1)</f>
        <v/>
      </c>
      <c r="AI237" s="12" t="str">
        <f>IF(G236="","",IF(COUNTIF($AI$11:AI236,G236)=0,G236,""))</f>
        <v/>
      </c>
      <c r="AJ237" s="12" t="str">
        <f t="shared" si="31"/>
        <v/>
      </c>
      <c r="AK237" s="65" t="s">
        <v>44</v>
      </c>
      <c r="AL237" s="15" t="s">
        <v>32</v>
      </c>
      <c r="AM237" s="12" t="s">
        <v>52</v>
      </c>
      <c r="AN237" s="12" t="s">
        <v>49</v>
      </c>
    </row>
    <row r="238" spans="1:40" ht="25.5" customHeight="1" x14ac:dyDescent="0.25">
      <c r="A238" s="60">
        <f t="shared" si="27"/>
        <v>226</v>
      </c>
      <c r="B238" s="15" t="s">
        <v>143</v>
      </c>
      <c r="C238" s="15" t="s">
        <v>8</v>
      </c>
      <c r="D238" s="17" t="s">
        <v>6</v>
      </c>
      <c r="E238" s="27">
        <v>44025</v>
      </c>
      <c r="F238" s="62" t="s">
        <v>87</v>
      </c>
      <c r="G238" s="17"/>
      <c r="H238" s="50"/>
      <c r="I238" s="16" t="str">
        <f t="shared" si="28"/>
        <v/>
      </c>
      <c r="J238" s="28" t="s">
        <v>56</v>
      </c>
      <c r="K238" s="27">
        <v>44035</v>
      </c>
      <c r="L238" s="6" t="str">
        <f>IF(AND(C238="Abierto",D238="Urgente"),A238,"")</f>
        <v/>
      </c>
      <c r="M238" s="6" t="str">
        <f ca="1">IF(AND(C238="Abierto",D238="Urgente"),TODAY()-E238,"")</f>
        <v/>
      </c>
      <c r="N238" s="6" t="str">
        <f>IF(AND(C238="Abierto",D238="Urgente"),RANK(M238,$M$13:$M$809,0)+COUNTIF($M$13:M238,M238)-1,"")</f>
        <v/>
      </c>
      <c r="O238" s="6" t="str">
        <f>IF(AND(C238="Abierto",D238="Alta"),A238,"")</f>
        <v/>
      </c>
      <c r="P238" s="6" t="str">
        <f ca="1">IF(AND(C238="Abierto",D238="Alta"),TODAY()-E238,"")</f>
        <v/>
      </c>
      <c r="Q238" s="6" t="str">
        <f>IF(AND(C238="Abierto",D238="Alta"),RANK(P238,$P$13:$P$809,0)+COUNTIF($P$13:P238,P238)-1+MAX(N:N),"")</f>
        <v/>
      </c>
      <c r="R238" s="6">
        <f>IF(AND(C238="Abierto",D238="Media"),A238,"")</f>
        <v>226</v>
      </c>
      <c r="S238" s="6">
        <f ca="1">IF(AND(C238="Abierto",D238="Media"),TODAY()-E238,"")</f>
        <v>249</v>
      </c>
      <c r="T238" s="6">
        <f ca="1">IF(AND(C238="Abierto",D238="Media"),RANK(S238,$S$13:$S$809,0)+COUNTIF($S$13:S238,S238)-1+MAX(N:N,Q:Q),"")</f>
        <v>13</v>
      </c>
      <c r="U238" s="6" t="str">
        <f>IF(AND(C238="Abierto",D238="Baja"),A238,"")</f>
        <v/>
      </c>
      <c r="V238" s="6" t="str">
        <f ca="1">IF(AND(C238="Abierto",D238="Baja"),TODAY()-E238,"")</f>
        <v/>
      </c>
      <c r="W238" s="6" t="str">
        <f>IF(AND(C238="Abierto",D238="Baja"),RANK(V238,$V$13:$V$809,0)+COUNTIF($V$13:V238,V238)-1+MAX(N:N,Q:Q,T:T),"")</f>
        <v/>
      </c>
      <c r="X238" s="8">
        <f ca="1">IF(OR(C238="Resuelto",C238=""),"",SUM(N238,Q238,T238,W238))</f>
        <v>13</v>
      </c>
      <c r="Y238" s="8">
        <f ca="1">IF(OR(C238="Resuelto",C238=""),"",SUM(M238,P238,S238,V238))</f>
        <v>249</v>
      </c>
      <c r="Z238" s="8">
        <f>IF(OR(C238="Resuelto",C238=""),"",SUM(L238,O238,R238,U238))</f>
        <v>226</v>
      </c>
      <c r="AA238" s="8">
        <v>340</v>
      </c>
      <c r="AB238" s="8" t="str">
        <f t="shared" ca="1" si="29"/>
        <v/>
      </c>
      <c r="AC238" s="9" t="str">
        <f t="shared" ca="1" si="30"/>
        <v/>
      </c>
      <c r="AD238" s="12"/>
      <c r="AE238" s="12"/>
      <c r="AF238" s="12"/>
      <c r="AG238" s="12"/>
      <c r="AH238" s="51" t="str">
        <f>IF(AI238="","",MAX($AH$5:AH237)+1)</f>
        <v/>
      </c>
      <c r="AI238" s="12" t="str">
        <f>IF(G237="","",IF(COUNTIF($AI$11:AI237,G237)=0,G237,""))</f>
        <v/>
      </c>
      <c r="AJ238" s="12" t="str">
        <f t="shared" si="31"/>
        <v/>
      </c>
      <c r="AK238" s="65" t="s">
        <v>39</v>
      </c>
      <c r="AL238" s="12" t="s">
        <v>34</v>
      </c>
      <c r="AM238" s="15" t="s">
        <v>53</v>
      </c>
      <c r="AN238" s="12" t="s">
        <v>49</v>
      </c>
    </row>
    <row r="239" spans="1:40" ht="25.5" hidden="1" customHeight="1" x14ac:dyDescent="0.25">
      <c r="A239" s="60">
        <f t="shared" si="27"/>
        <v>227</v>
      </c>
      <c r="B239" s="15" t="s">
        <v>143</v>
      </c>
      <c r="C239" s="15" t="s">
        <v>142</v>
      </c>
      <c r="D239" s="17" t="s">
        <v>6</v>
      </c>
      <c r="E239" s="27">
        <v>44025</v>
      </c>
      <c r="F239" s="62" t="s">
        <v>86</v>
      </c>
      <c r="G239" s="17"/>
      <c r="H239" s="27">
        <v>44025</v>
      </c>
      <c r="I239" s="16">
        <f t="shared" si="28"/>
        <v>0</v>
      </c>
      <c r="J239" s="28" t="s">
        <v>57</v>
      </c>
      <c r="K239" s="27"/>
      <c r="L239" s="6" t="str">
        <f>IF(AND(C239="Abierto",D239="Urgente"),A239,"")</f>
        <v/>
      </c>
      <c r="M239" s="6" t="str">
        <f ca="1">IF(AND(C239="Abierto",D239="Urgente"),TODAY()-E239,"")</f>
        <v/>
      </c>
      <c r="N239" s="6" t="str">
        <f>IF(AND(C239="Abierto",D239="Urgente"),RANK(M239,$M$13:$M$809,0)+COUNTIF($M$13:M239,M239)-1,"")</f>
        <v/>
      </c>
      <c r="O239" s="6" t="str">
        <f>IF(AND(C239="Abierto",D239="Alta"),A239,"")</f>
        <v/>
      </c>
      <c r="P239" s="6" t="str">
        <f ca="1">IF(AND(C239="Abierto",D239="Alta"),TODAY()-E239,"")</f>
        <v/>
      </c>
      <c r="Q239" s="6" t="str">
        <f>IF(AND(C239="Abierto",D239="Alta"),RANK(P239,$P$13:$P$809,0)+COUNTIF($P$13:P239,P239)-1+MAX(N:N),"")</f>
        <v/>
      </c>
      <c r="R239" s="6" t="str">
        <f>IF(AND(C239="Abierto",D239="Media"),A239,"")</f>
        <v/>
      </c>
      <c r="S239" s="6" t="str">
        <f ca="1">IF(AND(C239="Abierto",D239="Media"),TODAY()-E239,"")</f>
        <v/>
      </c>
      <c r="T239" s="6" t="str">
        <f>IF(AND(C239="Abierto",D239="Media"),RANK(S239,$S$13:$S$809,0)+COUNTIF($S$13:S239,S239)-1+MAX(N:N,Q:Q),"")</f>
        <v/>
      </c>
      <c r="U239" s="6" t="str">
        <f>IF(AND(C239="Abierto",D239="Baja"),A239,"")</f>
        <v/>
      </c>
      <c r="V239" s="6" t="str">
        <f ca="1">IF(AND(C239="Abierto",D239="Baja"),TODAY()-E239,"")</f>
        <v/>
      </c>
      <c r="W239" s="6" t="str">
        <f>IF(AND(C239="Abierto",D239="Baja"),RANK(V239,$V$13:$V$809,0)+COUNTIF($V$13:V239,V239)-1+MAX(N:N,Q:Q,T:T),"")</f>
        <v/>
      </c>
      <c r="X239" s="8" t="str">
        <f>IF(OR(C239="Resuelto",C239=""),"",SUM(N239,Q239,T239,W239))</f>
        <v/>
      </c>
      <c r="Y239" s="8" t="str">
        <f>IF(OR(C239="Resuelto",C239=""),"",SUM(M239,P239,S239,V239))</f>
        <v/>
      </c>
      <c r="Z239" s="8" t="str">
        <f>IF(OR(C239="Resuelto",C239=""),"",SUM(L239,O239,R239,U239))</f>
        <v/>
      </c>
      <c r="AA239" s="8">
        <v>340</v>
      </c>
      <c r="AB239" s="8" t="str">
        <f t="shared" ca="1" si="29"/>
        <v/>
      </c>
      <c r="AC239" s="9" t="str">
        <f t="shared" ca="1" si="30"/>
        <v/>
      </c>
      <c r="AD239" s="12"/>
      <c r="AE239" s="12"/>
      <c r="AF239" s="12"/>
      <c r="AG239" s="12"/>
      <c r="AH239" s="51" t="str">
        <f>IF(AI239="","",MAX($AH$5:AH238)+1)</f>
        <v/>
      </c>
      <c r="AI239" s="12" t="str">
        <f>IF(G238="","",IF(COUNTIF($AI$11:AI238,G238)=0,G238,""))</f>
        <v/>
      </c>
      <c r="AJ239" s="12" t="str">
        <f t="shared" si="31"/>
        <v/>
      </c>
      <c r="AK239" s="65" t="s">
        <v>39</v>
      </c>
      <c r="AL239" s="12" t="s">
        <v>34</v>
      </c>
      <c r="AM239" s="12" t="s">
        <v>52</v>
      </c>
      <c r="AN239" s="15" t="s">
        <v>51</v>
      </c>
    </row>
    <row r="240" spans="1:40" ht="25.5" customHeight="1" x14ac:dyDescent="0.25">
      <c r="A240" s="60">
        <f t="shared" si="27"/>
        <v>228</v>
      </c>
      <c r="B240" s="15" t="s">
        <v>143</v>
      </c>
      <c r="C240" s="15" t="s">
        <v>8</v>
      </c>
      <c r="D240" s="17" t="s">
        <v>6</v>
      </c>
      <c r="E240" s="27">
        <v>44025</v>
      </c>
      <c r="F240" s="62" t="s">
        <v>87</v>
      </c>
      <c r="G240" s="17"/>
      <c r="H240" s="50"/>
      <c r="I240" s="16" t="str">
        <f t="shared" si="28"/>
        <v/>
      </c>
      <c r="J240" s="28" t="s">
        <v>56</v>
      </c>
      <c r="K240" s="27">
        <v>44035</v>
      </c>
      <c r="L240" s="6" t="str">
        <f>IF(AND(C240="Abierto",D240="Urgente"),A240,"")</f>
        <v/>
      </c>
      <c r="M240" s="6" t="str">
        <f ca="1">IF(AND(C240="Abierto",D240="Urgente"),TODAY()-E240,"")</f>
        <v/>
      </c>
      <c r="N240" s="6" t="str">
        <f>IF(AND(C240="Abierto",D240="Urgente"),RANK(M240,$M$13:$M$809,0)+COUNTIF($M$13:M240,M240)-1,"")</f>
        <v/>
      </c>
      <c r="O240" s="6" t="str">
        <f>IF(AND(C240="Abierto",D240="Alta"),A240,"")</f>
        <v/>
      </c>
      <c r="P240" s="6" t="str">
        <f ca="1">IF(AND(C240="Abierto",D240="Alta"),TODAY()-E240,"")</f>
        <v/>
      </c>
      <c r="Q240" s="6" t="str">
        <f>IF(AND(C240="Abierto",D240="Alta"),RANK(P240,$P$13:$P$809,0)+COUNTIF($P$13:P240,P240)-1+MAX(N:N),"")</f>
        <v/>
      </c>
      <c r="R240" s="6">
        <f>IF(AND(C240="Abierto",D240="Media"),A240,"")</f>
        <v>228</v>
      </c>
      <c r="S240" s="6">
        <f ca="1">IF(AND(C240="Abierto",D240="Media"),TODAY()-E240,"")</f>
        <v>249</v>
      </c>
      <c r="T240" s="6">
        <f ca="1">IF(AND(C240="Abierto",D240="Media"),RANK(S240,$S$13:$S$809,0)+COUNTIF($S$13:S240,S240)-1+MAX(N:N,Q:Q),"")</f>
        <v>14</v>
      </c>
      <c r="U240" s="6" t="str">
        <f>IF(AND(C240="Abierto",D240="Baja"),A240,"")</f>
        <v/>
      </c>
      <c r="V240" s="6" t="str">
        <f ca="1">IF(AND(C240="Abierto",D240="Baja"),TODAY()-E240,"")</f>
        <v/>
      </c>
      <c r="W240" s="6" t="str">
        <f>IF(AND(C240="Abierto",D240="Baja"),RANK(V240,$V$13:$V$809,0)+COUNTIF($V$13:V240,V240)-1+MAX(N:N,Q:Q,T:T),"")</f>
        <v/>
      </c>
      <c r="X240" s="8">
        <f ca="1">IF(OR(C240="Resuelto",C240=""),"",SUM(N240,Q240,T240,W240))</f>
        <v>14</v>
      </c>
      <c r="Y240" s="8">
        <f ca="1">IF(OR(C240="Resuelto",C240=""),"",SUM(M240,P240,S240,V240))</f>
        <v>249</v>
      </c>
      <c r="Z240" s="8">
        <f>IF(OR(C240="Resuelto",C240=""),"",SUM(L240,O240,R240,U240))</f>
        <v>228</v>
      </c>
      <c r="AA240" s="8">
        <v>340</v>
      </c>
      <c r="AB240" s="8" t="str">
        <f t="shared" ca="1" si="29"/>
        <v/>
      </c>
      <c r="AC240" s="9" t="str">
        <f t="shared" ca="1" si="30"/>
        <v/>
      </c>
      <c r="AD240" s="12"/>
      <c r="AE240" s="12"/>
      <c r="AF240" s="12"/>
      <c r="AG240" s="12"/>
      <c r="AH240" s="51" t="str">
        <f>IF(AI240="","",MAX($AH$5:AH239)+1)</f>
        <v/>
      </c>
      <c r="AI240" s="12" t="str">
        <f>IF(G239="","",IF(COUNTIF($AI$11:AI239,G239)=0,G239,""))</f>
        <v/>
      </c>
      <c r="AJ240" s="12" t="str">
        <f t="shared" si="31"/>
        <v/>
      </c>
      <c r="AK240" s="65" t="s">
        <v>39</v>
      </c>
      <c r="AL240" s="12" t="s">
        <v>34</v>
      </c>
      <c r="AM240" s="15" t="s">
        <v>53</v>
      </c>
      <c r="AN240" s="12" t="s">
        <v>49</v>
      </c>
    </row>
    <row r="241" spans="1:40" ht="25.5" hidden="1" customHeight="1" x14ac:dyDescent="0.25">
      <c r="A241" s="60">
        <f t="shared" si="27"/>
        <v>229</v>
      </c>
      <c r="B241" s="15" t="s">
        <v>143</v>
      </c>
      <c r="C241" s="15" t="s">
        <v>142</v>
      </c>
      <c r="D241" s="17" t="s">
        <v>5</v>
      </c>
      <c r="E241" s="27">
        <v>44025</v>
      </c>
      <c r="F241" s="62" t="s">
        <v>105</v>
      </c>
      <c r="G241" s="17"/>
      <c r="H241" s="27">
        <v>44025</v>
      </c>
      <c r="I241" s="16">
        <f t="shared" si="28"/>
        <v>0</v>
      </c>
      <c r="J241" s="28" t="s">
        <v>57</v>
      </c>
      <c r="K241" s="27"/>
      <c r="L241" s="6" t="str">
        <f>IF(AND(C241="Abierto",D241="Urgente"),A241,"")</f>
        <v/>
      </c>
      <c r="M241" s="6" t="str">
        <f ca="1">IF(AND(C241="Abierto",D241="Urgente"),TODAY()-E241,"")</f>
        <v/>
      </c>
      <c r="N241" s="6" t="str">
        <f>IF(AND(C241="Abierto",D241="Urgente"),RANK(M241,$M$13:$M$809,0)+COUNTIF($M$13:M241,M241)-1,"")</f>
        <v/>
      </c>
      <c r="O241" s="6" t="str">
        <f>IF(AND(C241="Abierto",D241="Alta"),A241,"")</f>
        <v/>
      </c>
      <c r="P241" s="6" t="str">
        <f ca="1">IF(AND(C241="Abierto",D241="Alta"),TODAY()-E241,"")</f>
        <v/>
      </c>
      <c r="Q241" s="6" t="str">
        <f>IF(AND(C241="Abierto",D241="Alta"),RANK(P241,$P$13:$P$809,0)+COUNTIF($P$13:P241,P241)-1+MAX(N:N),"")</f>
        <v/>
      </c>
      <c r="R241" s="6" t="str">
        <f>IF(AND(C241="Abierto",D241="Media"),A241,"")</f>
        <v/>
      </c>
      <c r="S241" s="6" t="str">
        <f ca="1">IF(AND(C241="Abierto",D241="Media"),TODAY()-E241,"")</f>
        <v/>
      </c>
      <c r="T241" s="6" t="str">
        <f>IF(AND(C241="Abierto",D241="Media"),RANK(S241,$S$13:$S$809,0)+COUNTIF($S$13:S241,S241)-1+MAX(N:N,Q:Q),"")</f>
        <v/>
      </c>
      <c r="U241" s="6" t="str">
        <f>IF(AND(C241="Abierto",D241="Baja"),A241,"")</f>
        <v/>
      </c>
      <c r="V241" s="6" t="str">
        <f ca="1">IF(AND(C241="Abierto",D241="Baja"),TODAY()-E241,"")</f>
        <v/>
      </c>
      <c r="W241" s="6" t="str">
        <f>IF(AND(C241="Abierto",D241="Baja"),RANK(V241,$V$13:$V$809,0)+COUNTIF($V$13:V241,V241)-1+MAX(N:N,Q:Q,T:T),"")</f>
        <v/>
      </c>
      <c r="X241" s="8" t="str">
        <f>IF(OR(C241="Resuelto",C241=""),"",SUM(N241,Q241,T241,W241))</f>
        <v/>
      </c>
      <c r="Y241" s="8" t="str">
        <f>IF(OR(C241="Resuelto",C241=""),"",SUM(M241,P241,S241,V241))</f>
        <v/>
      </c>
      <c r="Z241" s="8" t="str">
        <f>IF(OR(C241="Resuelto",C241=""),"",SUM(L241,O241,R241,U241))</f>
        <v/>
      </c>
      <c r="AA241" s="8">
        <v>340</v>
      </c>
      <c r="AB241" s="8" t="str">
        <f t="shared" ca="1" si="29"/>
        <v/>
      </c>
      <c r="AC241" s="9" t="str">
        <f t="shared" ca="1" si="30"/>
        <v/>
      </c>
      <c r="AD241" s="12"/>
      <c r="AE241" s="12"/>
      <c r="AF241" s="12"/>
      <c r="AG241" s="12"/>
      <c r="AH241" s="51" t="str">
        <f>IF(AI241="","",MAX($AH$5:AH240)+1)</f>
        <v/>
      </c>
      <c r="AI241" s="12" t="str">
        <f>IF(G240="","",IF(COUNTIF($AI$11:AI240,G240)=0,G240,""))</f>
        <v/>
      </c>
      <c r="AJ241" s="12" t="str">
        <f t="shared" si="31"/>
        <v/>
      </c>
      <c r="AK241" s="65" t="s">
        <v>44</v>
      </c>
      <c r="AL241" s="12" t="s">
        <v>34</v>
      </c>
      <c r="AM241" s="15" t="s">
        <v>53</v>
      </c>
      <c r="AN241" s="12" t="s">
        <v>49</v>
      </c>
    </row>
    <row r="242" spans="1:40" ht="25.5" customHeight="1" x14ac:dyDescent="0.25">
      <c r="A242" s="60">
        <f t="shared" si="27"/>
        <v>230</v>
      </c>
      <c r="B242" s="15" t="s">
        <v>143</v>
      </c>
      <c r="C242" s="15" t="s">
        <v>142</v>
      </c>
      <c r="D242" s="17" t="s">
        <v>6</v>
      </c>
      <c r="E242" s="27">
        <v>44025</v>
      </c>
      <c r="F242" s="62" t="s">
        <v>87</v>
      </c>
      <c r="G242" s="17"/>
      <c r="H242" s="27">
        <v>44029</v>
      </c>
      <c r="I242" s="16">
        <f t="shared" si="28"/>
        <v>4</v>
      </c>
      <c r="J242" s="28" t="s">
        <v>57</v>
      </c>
      <c r="K242" s="27"/>
      <c r="L242" s="6" t="str">
        <f>IF(AND(C242="Abierto",D242="Urgente"),A242,"")</f>
        <v/>
      </c>
      <c r="M242" s="6" t="str">
        <f ca="1">IF(AND(C242="Abierto",D242="Urgente"),TODAY()-E242,"")</f>
        <v/>
      </c>
      <c r="N242" s="6" t="str">
        <f>IF(AND(C242="Abierto",D242="Urgente"),RANK(M242,$M$13:$M$809,0)+COUNTIF($M$13:M242,M242)-1,"")</f>
        <v/>
      </c>
      <c r="O242" s="6" t="str">
        <f>IF(AND(C242="Abierto",D242="Alta"),A242,"")</f>
        <v/>
      </c>
      <c r="P242" s="6" t="str">
        <f ca="1">IF(AND(C242="Abierto",D242="Alta"),TODAY()-E242,"")</f>
        <v/>
      </c>
      <c r="Q242" s="6" t="str">
        <f>IF(AND(C242="Abierto",D242="Alta"),RANK(P242,$P$13:$P$809,0)+COUNTIF($P$13:P242,P242)-1+MAX(N:N),"")</f>
        <v/>
      </c>
      <c r="R242" s="6" t="str">
        <f>IF(AND(C242="Abierto",D242="Media"),A242,"")</f>
        <v/>
      </c>
      <c r="S242" s="6" t="str">
        <f ca="1">IF(AND(C242="Abierto",D242="Media"),TODAY()-E242,"")</f>
        <v/>
      </c>
      <c r="T242" s="6" t="str">
        <f>IF(AND(C242="Abierto",D242="Media"),RANK(S242,$S$13:$S$809,0)+COUNTIF($S$13:S242,S242)-1+MAX(N:N,Q:Q),"")</f>
        <v/>
      </c>
      <c r="U242" s="6" t="str">
        <f>IF(AND(C242="Abierto",D242="Baja"),A242,"")</f>
        <v/>
      </c>
      <c r="V242" s="6" t="str">
        <f ca="1">IF(AND(C242="Abierto",D242="Baja"),TODAY()-E242,"")</f>
        <v/>
      </c>
      <c r="W242" s="6" t="str">
        <f>IF(AND(C242="Abierto",D242="Baja"),RANK(V242,$V$13:$V$809,0)+COUNTIF($V$13:V242,V242)-1+MAX(N:N,Q:Q,T:T),"")</f>
        <v/>
      </c>
      <c r="X242" s="8" t="str">
        <f>IF(OR(C242="Resuelto",C242=""),"",SUM(N242,Q242,T242,W242))</f>
        <v/>
      </c>
      <c r="Y242" s="8" t="str">
        <f>IF(OR(C242="Resuelto",C242=""),"",SUM(M242,P242,S242,V242))</f>
        <v/>
      </c>
      <c r="Z242" s="8" t="str">
        <f>IF(OR(C242="Resuelto",C242=""),"",SUM(L242,O242,R242,U242))</f>
        <v/>
      </c>
      <c r="AA242" s="8">
        <v>340</v>
      </c>
      <c r="AB242" s="8" t="str">
        <f t="shared" ca="1" si="29"/>
        <v/>
      </c>
      <c r="AC242" s="9" t="str">
        <f t="shared" ca="1" si="30"/>
        <v/>
      </c>
      <c r="AD242" s="12"/>
      <c r="AE242" s="12"/>
      <c r="AF242" s="12"/>
      <c r="AG242" s="12"/>
      <c r="AH242" s="51" t="str">
        <f>IF(AI242="","",MAX($AH$5:AH241)+1)</f>
        <v/>
      </c>
      <c r="AI242" s="12" t="str">
        <f>IF(G241="","",IF(COUNTIF($AI$11:AI241,G241)=0,G241,""))</f>
        <v/>
      </c>
      <c r="AJ242" s="12" t="str">
        <f t="shared" si="31"/>
        <v/>
      </c>
      <c r="AK242" s="65" t="s">
        <v>39</v>
      </c>
      <c r="AL242" s="12" t="s">
        <v>34</v>
      </c>
      <c r="AM242" s="15" t="s">
        <v>53</v>
      </c>
      <c r="AN242" s="12" t="s">
        <v>49</v>
      </c>
    </row>
    <row r="243" spans="1:40" ht="25.5" hidden="1" customHeight="1" x14ac:dyDescent="0.25">
      <c r="A243" s="60">
        <f t="shared" si="27"/>
        <v>231</v>
      </c>
      <c r="B243" s="15" t="s">
        <v>143</v>
      </c>
      <c r="C243" s="15" t="s">
        <v>142</v>
      </c>
      <c r="D243" s="17" t="s">
        <v>5</v>
      </c>
      <c r="E243" s="27">
        <v>44025</v>
      </c>
      <c r="F243" s="62" t="s">
        <v>105</v>
      </c>
      <c r="G243" s="17"/>
      <c r="H243" s="27">
        <v>44025</v>
      </c>
      <c r="I243" s="16">
        <f t="shared" si="28"/>
        <v>0</v>
      </c>
      <c r="J243" s="28" t="s">
        <v>57</v>
      </c>
      <c r="K243" s="27"/>
      <c r="L243" s="6" t="str">
        <f>IF(AND(C243="Abierto",D243="Urgente"),A243,"")</f>
        <v/>
      </c>
      <c r="M243" s="6" t="str">
        <f ca="1">IF(AND(C243="Abierto",D243="Urgente"),TODAY()-E243,"")</f>
        <v/>
      </c>
      <c r="N243" s="6" t="str">
        <f>IF(AND(C243="Abierto",D243="Urgente"),RANK(M243,$M$13:$M$809,0)+COUNTIF($M$13:M243,M243)-1,"")</f>
        <v/>
      </c>
      <c r="O243" s="6" t="str">
        <f>IF(AND(C243="Abierto",D243="Alta"),A243,"")</f>
        <v/>
      </c>
      <c r="P243" s="6" t="str">
        <f ca="1">IF(AND(C243="Abierto",D243="Alta"),TODAY()-E243,"")</f>
        <v/>
      </c>
      <c r="Q243" s="6" t="str">
        <f>IF(AND(C243="Abierto",D243="Alta"),RANK(P243,$P$13:$P$809,0)+COUNTIF($P$13:P243,P243)-1+MAX(N:N),"")</f>
        <v/>
      </c>
      <c r="R243" s="6" t="str">
        <f>IF(AND(C243="Abierto",D243="Media"),A243,"")</f>
        <v/>
      </c>
      <c r="S243" s="6" t="str">
        <f ca="1">IF(AND(C243="Abierto",D243="Media"),TODAY()-E243,"")</f>
        <v/>
      </c>
      <c r="T243" s="6" t="str">
        <f>IF(AND(C243="Abierto",D243="Media"),RANK(S243,$S$13:$S$809,0)+COUNTIF($S$13:S243,S243)-1+MAX(N:N,Q:Q),"")</f>
        <v/>
      </c>
      <c r="U243" s="6" t="str">
        <f>IF(AND(C243="Abierto",D243="Baja"),A243,"")</f>
        <v/>
      </c>
      <c r="V243" s="6" t="str">
        <f ca="1">IF(AND(C243="Abierto",D243="Baja"),TODAY()-E243,"")</f>
        <v/>
      </c>
      <c r="W243" s="6" t="str">
        <f>IF(AND(C243="Abierto",D243="Baja"),RANK(V243,$V$13:$V$809,0)+COUNTIF($V$13:V243,V243)-1+MAX(N:N,Q:Q,T:T),"")</f>
        <v/>
      </c>
      <c r="X243" s="8" t="str">
        <f>IF(OR(C243="Resuelto",C243=""),"",SUM(N243,Q243,T243,W243))</f>
        <v/>
      </c>
      <c r="Y243" s="8" t="str">
        <f>IF(OR(C243="Resuelto",C243=""),"",SUM(M243,P243,S243,V243))</f>
        <v/>
      </c>
      <c r="Z243" s="8" t="str">
        <f>IF(OR(C243="Resuelto",C243=""),"",SUM(L243,O243,R243,U243))</f>
        <v/>
      </c>
      <c r="AA243" s="8">
        <v>340</v>
      </c>
      <c r="AB243" s="8" t="str">
        <f t="shared" ca="1" si="29"/>
        <v/>
      </c>
      <c r="AC243" s="9" t="str">
        <f t="shared" ca="1" si="30"/>
        <v/>
      </c>
      <c r="AD243" s="12"/>
      <c r="AE243" s="12"/>
      <c r="AF243" s="12"/>
      <c r="AG243" s="12"/>
      <c r="AH243" s="51" t="str">
        <f>IF(AI243="","",MAX($AH$5:AH242)+1)</f>
        <v/>
      </c>
      <c r="AI243" s="12" t="str">
        <f>IF(G242="","",IF(COUNTIF($AI$11:AI242,G242)=0,G242,""))</f>
        <v/>
      </c>
      <c r="AJ243" s="12" t="str">
        <f t="shared" si="31"/>
        <v/>
      </c>
      <c r="AK243" s="65" t="s">
        <v>44</v>
      </c>
      <c r="AL243" s="12" t="s">
        <v>34</v>
      </c>
      <c r="AM243" s="15" t="s">
        <v>53</v>
      </c>
      <c r="AN243" s="12" t="s">
        <v>49</v>
      </c>
    </row>
    <row r="244" spans="1:40" ht="25.5" customHeight="1" x14ac:dyDescent="0.25">
      <c r="A244" s="60">
        <f t="shared" si="27"/>
        <v>232</v>
      </c>
      <c r="B244" s="15" t="s">
        <v>143</v>
      </c>
      <c r="C244" s="15" t="s">
        <v>142</v>
      </c>
      <c r="D244" s="17" t="s">
        <v>6</v>
      </c>
      <c r="E244" s="27">
        <v>44025</v>
      </c>
      <c r="F244" s="62" t="s">
        <v>87</v>
      </c>
      <c r="G244" s="17"/>
      <c r="H244" s="27">
        <v>44029</v>
      </c>
      <c r="I244" s="16">
        <f t="shared" si="28"/>
        <v>4</v>
      </c>
      <c r="J244" s="28" t="s">
        <v>57</v>
      </c>
      <c r="K244" s="27"/>
      <c r="L244" s="6" t="str">
        <f>IF(AND(C244="Abierto",D244="Urgente"),A244,"")</f>
        <v/>
      </c>
      <c r="M244" s="6" t="str">
        <f ca="1">IF(AND(C244="Abierto",D244="Urgente"),TODAY()-E244,"")</f>
        <v/>
      </c>
      <c r="N244" s="6" t="str">
        <f>IF(AND(C244="Abierto",D244="Urgente"),RANK(M244,$M$13:$M$809,0)+COUNTIF($M$13:M244,M244)-1,"")</f>
        <v/>
      </c>
      <c r="O244" s="6" t="str">
        <f>IF(AND(C244="Abierto",D244="Alta"),A244,"")</f>
        <v/>
      </c>
      <c r="P244" s="6" t="str">
        <f ca="1">IF(AND(C244="Abierto",D244="Alta"),TODAY()-E244,"")</f>
        <v/>
      </c>
      <c r="Q244" s="6" t="str">
        <f>IF(AND(C244="Abierto",D244="Alta"),RANK(P244,$P$13:$P$809,0)+COUNTIF($P$13:P244,P244)-1+MAX(N:N),"")</f>
        <v/>
      </c>
      <c r="R244" s="6" t="str">
        <f>IF(AND(C244="Abierto",D244="Media"),A244,"")</f>
        <v/>
      </c>
      <c r="S244" s="6" t="str">
        <f ca="1">IF(AND(C244="Abierto",D244="Media"),TODAY()-E244,"")</f>
        <v/>
      </c>
      <c r="T244" s="6" t="str">
        <f>IF(AND(C244="Abierto",D244="Media"),RANK(S244,$S$13:$S$809,0)+COUNTIF($S$13:S244,S244)-1+MAX(N:N,Q:Q),"")</f>
        <v/>
      </c>
      <c r="U244" s="6" t="str">
        <f>IF(AND(C244="Abierto",D244="Baja"),A244,"")</f>
        <v/>
      </c>
      <c r="V244" s="6" t="str">
        <f ca="1">IF(AND(C244="Abierto",D244="Baja"),TODAY()-E244,"")</f>
        <v/>
      </c>
      <c r="W244" s="6" t="str">
        <f>IF(AND(C244="Abierto",D244="Baja"),RANK(V244,$V$13:$V$809,0)+COUNTIF($V$13:V244,V244)-1+MAX(N:N,Q:Q,T:T),"")</f>
        <v/>
      </c>
      <c r="X244" s="8" t="str">
        <f>IF(OR(C244="Resuelto",C244=""),"",SUM(N244,Q244,T244,W244))</f>
        <v/>
      </c>
      <c r="Y244" s="8" t="str">
        <f>IF(OR(C244="Resuelto",C244=""),"",SUM(M244,P244,S244,V244))</f>
        <v/>
      </c>
      <c r="Z244" s="8" t="str">
        <f>IF(OR(C244="Resuelto",C244=""),"",SUM(L244,O244,R244,U244))</f>
        <v/>
      </c>
      <c r="AA244" s="8">
        <v>340</v>
      </c>
      <c r="AB244" s="8" t="str">
        <f t="shared" ca="1" si="29"/>
        <v/>
      </c>
      <c r="AC244" s="9" t="str">
        <f t="shared" ca="1" si="30"/>
        <v/>
      </c>
      <c r="AD244" s="12"/>
      <c r="AE244" s="12"/>
      <c r="AF244" s="12"/>
      <c r="AG244" s="12"/>
      <c r="AH244" s="51" t="str">
        <f>IF(AI244="","",MAX($AH$5:AH243)+1)</f>
        <v/>
      </c>
      <c r="AI244" s="12" t="str">
        <f>IF(G243="","",IF(COUNTIF($AI$11:AI243,G243)=0,G243,""))</f>
        <v/>
      </c>
      <c r="AJ244" s="12" t="str">
        <f t="shared" si="31"/>
        <v/>
      </c>
      <c r="AK244" s="65" t="s">
        <v>39</v>
      </c>
      <c r="AL244" s="12" t="s">
        <v>34</v>
      </c>
      <c r="AM244" s="15" t="s">
        <v>53</v>
      </c>
      <c r="AN244" s="12" t="s">
        <v>49</v>
      </c>
    </row>
    <row r="245" spans="1:40" ht="25.5" hidden="1" customHeight="1" x14ac:dyDescent="0.25">
      <c r="A245" s="60">
        <f t="shared" si="27"/>
        <v>233</v>
      </c>
      <c r="B245" s="15" t="s">
        <v>143</v>
      </c>
      <c r="C245" s="15" t="s">
        <v>142</v>
      </c>
      <c r="D245" s="17" t="s">
        <v>5</v>
      </c>
      <c r="E245" s="27">
        <v>44025</v>
      </c>
      <c r="F245" s="62" t="s">
        <v>105</v>
      </c>
      <c r="G245" s="17"/>
      <c r="H245" s="27">
        <v>44025</v>
      </c>
      <c r="I245" s="16">
        <f t="shared" si="28"/>
        <v>0</v>
      </c>
      <c r="J245" s="28" t="s">
        <v>57</v>
      </c>
      <c r="K245" s="27"/>
      <c r="L245" s="6" t="str">
        <f>IF(AND(C245="Abierto",D245="Urgente"),A245,"")</f>
        <v/>
      </c>
      <c r="M245" s="6" t="str">
        <f ca="1">IF(AND(C245="Abierto",D245="Urgente"),TODAY()-E245,"")</f>
        <v/>
      </c>
      <c r="N245" s="6" t="str">
        <f>IF(AND(C245="Abierto",D245="Urgente"),RANK(M245,$M$13:$M$809,0)+COUNTIF($M$13:M245,M245)-1,"")</f>
        <v/>
      </c>
      <c r="O245" s="6" t="str">
        <f>IF(AND(C245="Abierto",D245="Alta"),A245,"")</f>
        <v/>
      </c>
      <c r="P245" s="6" t="str">
        <f ca="1">IF(AND(C245="Abierto",D245="Alta"),TODAY()-E245,"")</f>
        <v/>
      </c>
      <c r="Q245" s="6" t="str">
        <f>IF(AND(C245="Abierto",D245="Alta"),RANK(P245,$P$13:$P$809,0)+COUNTIF($P$13:P245,P245)-1+MAX(N:N),"")</f>
        <v/>
      </c>
      <c r="R245" s="6" t="str">
        <f>IF(AND(C245="Abierto",D245="Media"),A245,"")</f>
        <v/>
      </c>
      <c r="S245" s="6" t="str">
        <f ca="1">IF(AND(C245="Abierto",D245="Media"),TODAY()-E245,"")</f>
        <v/>
      </c>
      <c r="T245" s="6" t="str">
        <f>IF(AND(C245="Abierto",D245="Media"),RANK(S245,$S$13:$S$809,0)+COUNTIF($S$13:S245,S245)-1+MAX(N:N,Q:Q),"")</f>
        <v/>
      </c>
      <c r="U245" s="6" t="str">
        <f>IF(AND(C245="Abierto",D245="Baja"),A245,"")</f>
        <v/>
      </c>
      <c r="V245" s="6" t="str">
        <f ca="1">IF(AND(C245="Abierto",D245="Baja"),TODAY()-E245,"")</f>
        <v/>
      </c>
      <c r="W245" s="6" t="str">
        <f>IF(AND(C245="Abierto",D245="Baja"),RANK(V245,$V$13:$V$809,0)+COUNTIF($V$13:V245,V245)-1+MAX(N:N,Q:Q,T:T),"")</f>
        <v/>
      </c>
      <c r="X245" s="8" t="str">
        <f>IF(OR(C245="Resuelto",C245=""),"",SUM(N245,Q245,T245,W245))</f>
        <v/>
      </c>
      <c r="Y245" s="8" t="str">
        <f>IF(OR(C245="Resuelto",C245=""),"",SUM(M245,P245,S245,V245))</f>
        <v/>
      </c>
      <c r="Z245" s="8" t="str">
        <f>IF(OR(C245="Resuelto",C245=""),"",SUM(L245,O245,R245,U245))</f>
        <v/>
      </c>
      <c r="AA245" s="8">
        <v>340</v>
      </c>
      <c r="AB245" s="8" t="str">
        <f t="shared" ca="1" si="29"/>
        <v/>
      </c>
      <c r="AC245" s="9" t="str">
        <f t="shared" ca="1" si="30"/>
        <v/>
      </c>
      <c r="AD245" s="12"/>
      <c r="AE245" s="12"/>
      <c r="AF245" s="12"/>
      <c r="AG245" s="12"/>
      <c r="AH245" s="51" t="str">
        <f>IF(AI245="","",MAX($AH$5:AH244)+1)</f>
        <v/>
      </c>
      <c r="AI245" s="12" t="str">
        <f>IF(G244="","",IF(COUNTIF($AI$11:AI244,G244)=0,G244,""))</f>
        <v/>
      </c>
      <c r="AJ245" s="12" t="str">
        <f t="shared" si="31"/>
        <v/>
      </c>
      <c r="AK245" s="65" t="s">
        <v>44</v>
      </c>
      <c r="AL245" s="12" t="s">
        <v>34</v>
      </c>
      <c r="AM245" s="12" t="s">
        <v>52</v>
      </c>
      <c r="AN245" s="12" t="s">
        <v>49</v>
      </c>
    </row>
    <row r="246" spans="1:40" ht="25.5" customHeight="1" x14ac:dyDescent="0.25">
      <c r="A246" s="60">
        <f t="shared" si="27"/>
        <v>234</v>
      </c>
      <c r="B246" s="15" t="s">
        <v>143</v>
      </c>
      <c r="C246" s="15" t="s">
        <v>142</v>
      </c>
      <c r="D246" s="17" t="s">
        <v>6</v>
      </c>
      <c r="E246" s="27">
        <v>44025</v>
      </c>
      <c r="F246" s="62" t="s">
        <v>87</v>
      </c>
      <c r="G246" s="17"/>
      <c r="H246" s="27">
        <v>44029</v>
      </c>
      <c r="I246" s="16">
        <f t="shared" si="28"/>
        <v>4</v>
      </c>
      <c r="J246" s="28" t="s">
        <v>57</v>
      </c>
      <c r="K246" s="27"/>
      <c r="L246" s="6" t="str">
        <f>IF(AND(C246="Abierto",D246="Urgente"),A246,"")</f>
        <v/>
      </c>
      <c r="M246" s="6" t="str">
        <f ca="1">IF(AND(C246="Abierto",D246="Urgente"),TODAY()-E246,"")</f>
        <v/>
      </c>
      <c r="N246" s="6" t="str">
        <f>IF(AND(C246="Abierto",D246="Urgente"),RANK(M246,$M$13:$M$809,0)+COUNTIF($M$13:M246,M246)-1,"")</f>
        <v/>
      </c>
      <c r="O246" s="6" t="str">
        <f>IF(AND(C246="Abierto",D246="Alta"),A246,"")</f>
        <v/>
      </c>
      <c r="P246" s="6" t="str">
        <f ca="1">IF(AND(C246="Abierto",D246="Alta"),TODAY()-E246,"")</f>
        <v/>
      </c>
      <c r="Q246" s="6" t="str">
        <f>IF(AND(C246="Abierto",D246="Alta"),RANK(P246,$P$13:$P$809,0)+COUNTIF($P$13:P246,P246)-1+MAX(N:N),"")</f>
        <v/>
      </c>
      <c r="R246" s="6" t="str">
        <f>IF(AND(C246="Abierto",D246="Media"),A246,"")</f>
        <v/>
      </c>
      <c r="S246" s="6" t="str">
        <f ca="1">IF(AND(C246="Abierto",D246="Media"),TODAY()-E246,"")</f>
        <v/>
      </c>
      <c r="T246" s="6" t="str">
        <f>IF(AND(C246="Abierto",D246="Media"),RANK(S246,$S$13:$S$809,0)+COUNTIF($S$13:S246,S246)-1+MAX(N:N,Q:Q),"")</f>
        <v/>
      </c>
      <c r="U246" s="6" t="str">
        <f>IF(AND(C246="Abierto",D246="Baja"),A246,"")</f>
        <v/>
      </c>
      <c r="V246" s="6" t="str">
        <f ca="1">IF(AND(C246="Abierto",D246="Baja"),TODAY()-E246,"")</f>
        <v/>
      </c>
      <c r="W246" s="6" t="str">
        <f>IF(AND(C246="Abierto",D246="Baja"),RANK(V246,$V$13:$V$809,0)+COUNTIF($V$13:V246,V246)-1+MAX(N:N,Q:Q,T:T),"")</f>
        <v/>
      </c>
      <c r="X246" s="8" t="str">
        <f>IF(OR(C246="Resuelto",C246=""),"",SUM(N246,Q246,T246,W246))</f>
        <v/>
      </c>
      <c r="Y246" s="8" t="str">
        <f>IF(OR(C246="Resuelto",C246=""),"",SUM(M246,P246,S246,V246))</f>
        <v/>
      </c>
      <c r="Z246" s="8" t="str">
        <f>IF(OR(C246="Resuelto",C246=""),"",SUM(L246,O246,R246,U246))</f>
        <v/>
      </c>
      <c r="AA246" s="8">
        <v>340</v>
      </c>
      <c r="AB246" s="8" t="str">
        <f t="shared" ca="1" si="29"/>
        <v/>
      </c>
      <c r="AC246" s="9" t="str">
        <f t="shared" ca="1" si="30"/>
        <v/>
      </c>
      <c r="AD246" s="12"/>
      <c r="AE246" s="12"/>
      <c r="AF246" s="12"/>
      <c r="AG246" s="12"/>
      <c r="AH246" s="51" t="str">
        <f>IF(AI246="","",MAX($AH$5:AH245)+1)</f>
        <v/>
      </c>
      <c r="AI246" s="12" t="str">
        <f>IF(G245="","",IF(COUNTIF($AI$11:AI245,G245)=0,G245,""))</f>
        <v/>
      </c>
      <c r="AJ246" s="12" t="str">
        <f t="shared" si="31"/>
        <v/>
      </c>
      <c r="AK246" s="65" t="s">
        <v>39</v>
      </c>
      <c r="AL246" s="12" t="s">
        <v>34</v>
      </c>
      <c r="AM246" s="15" t="s">
        <v>53</v>
      </c>
      <c r="AN246" s="12" t="s">
        <v>49</v>
      </c>
    </row>
    <row r="247" spans="1:40" ht="25.5" hidden="1" customHeight="1" x14ac:dyDescent="0.25">
      <c r="A247" s="60">
        <f t="shared" si="27"/>
        <v>235</v>
      </c>
      <c r="B247" s="15" t="s">
        <v>143</v>
      </c>
      <c r="C247" s="15" t="s">
        <v>142</v>
      </c>
      <c r="D247" s="17" t="s">
        <v>5</v>
      </c>
      <c r="E247" s="27">
        <v>44025</v>
      </c>
      <c r="F247" s="62" t="s">
        <v>105</v>
      </c>
      <c r="G247" s="17"/>
      <c r="H247" s="27">
        <v>44025</v>
      </c>
      <c r="I247" s="16">
        <f t="shared" si="28"/>
        <v>0</v>
      </c>
      <c r="J247" s="28" t="s">
        <v>57</v>
      </c>
      <c r="K247" s="27"/>
      <c r="L247" s="6" t="str">
        <f>IF(AND(C247="Abierto",D247="Urgente"),A247,"")</f>
        <v/>
      </c>
      <c r="M247" s="6" t="str">
        <f ca="1">IF(AND(C247="Abierto",D247="Urgente"),TODAY()-E247,"")</f>
        <v/>
      </c>
      <c r="N247" s="6" t="str">
        <f>IF(AND(C247="Abierto",D247="Urgente"),RANK(M247,$M$13:$M$809,0)+COUNTIF($M$13:M247,M247)-1,"")</f>
        <v/>
      </c>
      <c r="O247" s="6" t="str">
        <f>IF(AND(C247="Abierto",D247="Alta"),A247,"")</f>
        <v/>
      </c>
      <c r="P247" s="6" t="str">
        <f ca="1">IF(AND(C247="Abierto",D247="Alta"),TODAY()-E247,"")</f>
        <v/>
      </c>
      <c r="Q247" s="6" t="str">
        <f>IF(AND(C247="Abierto",D247="Alta"),RANK(P247,$P$13:$P$809,0)+COUNTIF($P$13:P247,P247)-1+MAX(N:N),"")</f>
        <v/>
      </c>
      <c r="R247" s="6" t="str">
        <f>IF(AND(C247="Abierto",D247="Media"),A247,"")</f>
        <v/>
      </c>
      <c r="S247" s="6" t="str">
        <f ca="1">IF(AND(C247="Abierto",D247="Media"),TODAY()-E247,"")</f>
        <v/>
      </c>
      <c r="T247" s="6" t="str">
        <f>IF(AND(C247="Abierto",D247="Media"),RANK(S247,$S$13:$S$809,0)+COUNTIF($S$13:S247,S247)-1+MAX(N:N,Q:Q),"")</f>
        <v/>
      </c>
      <c r="U247" s="6" t="str">
        <f>IF(AND(C247="Abierto",D247="Baja"),A247,"")</f>
        <v/>
      </c>
      <c r="V247" s="6" t="str">
        <f ca="1">IF(AND(C247="Abierto",D247="Baja"),TODAY()-E247,"")</f>
        <v/>
      </c>
      <c r="W247" s="6" t="str">
        <f>IF(AND(C247="Abierto",D247="Baja"),RANK(V247,$V$13:$V$809,0)+COUNTIF($V$13:V247,V247)-1+MAX(N:N,Q:Q,T:T),"")</f>
        <v/>
      </c>
      <c r="X247" s="8" t="str">
        <f>IF(OR(C247="Resuelto",C247=""),"",SUM(N247,Q247,T247,W247))</f>
        <v/>
      </c>
      <c r="Y247" s="8" t="str">
        <f>IF(OR(C247="Resuelto",C247=""),"",SUM(M247,P247,S247,V247))</f>
        <v/>
      </c>
      <c r="Z247" s="8" t="str">
        <f>IF(OR(C247="Resuelto",C247=""),"",SUM(L247,O247,R247,U247))</f>
        <v/>
      </c>
      <c r="AA247" s="8">
        <v>340</v>
      </c>
      <c r="AB247" s="8" t="str">
        <f t="shared" ca="1" si="29"/>
        <v/>
      </c>
      <c r="AC247" s="9" t="str">
        <f t="shared" ca="1" si="30"/>
        <v/>
      </c>
      <c r="AD247" s="12"/>
      <c r="AE247" s="12"/>
      <c r="AF247" s="12"/>
      <c r="AG247" s="12"/>
      <c r="AH247" s="51" t="str">
        <f>IF(AI247="","",MAX($AH$5:AH246)+1)</f>
        <v/>
      </c>
      <c r="AI247" s="12" t="str">
        <f>IF(G246="","",IF(COUNTIF($AI$11:AI246,G246)=0,G246,""))</f>
        <v/>
      </c>
      <c r="AJ247" s="12" t="str">
        <f t="shared" si="31"/>
        <v/>
      </c>
      <c r="AK247" s="65" t="s">
        <v>44</v>
      </c>
      <c r="AL247" s="12" t="s">
        <v>34</v>
      </c>
      <c r="AM247" s="12" t="s">
        <v>52</v>
      </c>
      <c r="AN247" s="12" t="s">
        <v>49</v>
      </c>
    </row>
    <row r="248" spans="1:40" ht="25.5" hidden="1" customHeight="1" x14ac:dyDescent="0.25">
      <c r="A248" s="60">
        <f t="shared" si="27"/>
        <v>236</v>
      </c>
      <c r="B248" s="15" t="s">
        <v>143</v>
      </c>
      <c r="C248" s="15" t="s">
        <v>142</v>
      </c>
      <c r="D248" s="17" t="s">
        <v>5</v>
      </c>
      <c r="E248" s="27">
        <v>44025</v>
      </c>
      <c r="F248" s="62" t="s">
        <v>105</v>
      </c>
      <c r="G248" s="17"/>
      <c r="H248" s="27">
        <v>44025</v>
      </c>
      <c r="I248" s="16">
        <f t="shared" si="28"/>
        <v>0</v>
      </c>
      <c r="J248" s="28" t="s">
        <v>57</v>
      </c>
      <c r="K248" s="27"/>
      <c r="L248" s="6" t="str">
        <f>IF(AND(C248="Abierto",D248="Urgente"),A248,"")</f>
        <v/>
      </c>
      <c r="M248" s="6" t="str">
        <f ca="1">IF(AND(C248="Abierto",D248="Urgente"),TODAY()-E248,"")</f>
        <v/>
      </c>
      <c r="N248" s="6" t="str">
        <f>IF(AND(C248="Abierto",D248="Urgente"),RANK(M248,$M$13:$M$809,0)+COUNTIF($M$13:M248,M248)-1,"")</f>
        <v/>
      </c>
      <c r="O248" s="6" t="str">
        <f>IF(AND(C248="Abierto",D248="Alta"),A248,"")</f>
        <v/>
      </c>
      <c r="P248" s="6" t="str">
        <f ca="1">IF(AND(C248="Abierto",D248="Alta"),TODAY()-E248,"")</f>
        <v/>
      </c>
      <c r="Q248" s="6" t="str">
        <f>IF(AND(C248="Abierto",D248="Alta"),RANK(P248,$P$13:$P$809,0)+COUNTIF($P$13:P248,P248)-1+MAX(N:N),"")</f>
        <v/>
      </c>
      <c r="R248" s="6" t="str">
        <f>IF(AND(C248="Abierto",D248="Media"),A248,"")</f>
        <v/>
      </c>
      <c r="S248" s="6" t="str">
        <f ca="1">IF(AND(C248="Abierto",D248="Media"),TODAY()-E248,"")</f>
        <v/>
      </c>
      <c r="T248" s="6" t="str">
        <f>IF(AND(C248="Abierto",D248="Media"),RANK(S248,$S$13:$S$809,0)+COUNTIF($S$13:S248,S248)-1+MAX(N:N,Q:Q),"")</f>
        <v/>
      </c>
      <c r="U248" s="6" t="str">
        <f>IF(AND(C248="Abierto",D248="Baja"),A248,"")</f>
        <v/>
      </c>
      <c r="V248" s="6" t="str">
        <f ca="1">IF(AND(C248="Abierto",D248="Baja"),TODAY()-E248,"")</f>
        <v/>
      </c>
      <c r="W248" s="6" t="str">
        <f>IF(AND(C248="Abierto",D248="Baja"),RANK(V248,$V$13:$V$809,0)+COUNTIF($V$13:V248,V248)-1+MAX(N:N,Q:Q,T:T),"")</f>
        <v/>
      </c>
      <c r="X248" s="8" t="str">
        <f>IF(OR(C248="Resuelto",C248=""),"",SUM(N248,Q248,T248,W248))</f>
        <v/>
      </c>
      <c r="Y248" s="8" t="str">
        <f>IF(OR(C248="Resuelto",C248=""),"",SUM(M248,P248,S248,V248))</f>
        <v/>
      </c>
      <c r="Z248" s="8" t="str">
        <f>IF(OR(C248="Resuelto",C248=""),"",SUM(L248,O248,R248,U248))</f>
        <v/>
      </c>
      <c r="AA248" s="8">
        <v>340</v>
      </c>
      <c r="AB248" s="8" t="str">
        <f t="shared" ca="1" si="29"/>
        <v/>
      </c>
      <c r="AC248" s="9" t="str">
        <f t="shared" ca="1" si="30"/>
        <v/>
      </c>
      <c r="AD248" s="12"/>
      <c r="AE248" s="12"/>
      <c r="AF248" s="12"/>
      <c r="AG248" s="12"/>
      <c r="AH248" s="51" t="str">
        <f>IF(AI248="","",MAX($AH$5:AH247)+1)</f>
        <v/>
      </c>
      <c r="AI248" s="12" t="str">
        <f>IF(G247="","",IF(COUNTIF($AI$11:AI247,G247)=0,G247,""))</f>
        <v/>
      </c>
      <c r="AJ248" s="12" t="str">
        <f t="shared" si="31"/>
        <v/>
      </c>
      <c r="AK248" s="65" t="s">
        <v>44</v>
      </c>
      <c r="AL248" s="12" t="s">
        <v>34</v>
      </c>
      <c r="AM248" s="12" t="s">
        <v>52</v>
      </c>
      <c r="AN248" s="12" t="s">
        <v>49</v>
      </c>
    </row>
    <row r="249" spans="1:40" ht="25.5" hidden="1" customHeight="1" x14ac:dyDescent="0.25">
      <c r="A249" s="60">
        <f t="shared" si="27"/>
        <v>237</v>
      </c>
      <c r="B249" s="15" t="s">
        <v>143</v>
      </c>
      <c r="C249" s="15" t="s">
        <v>142</v>
      </c>
      <c r="D249" s="17" t="s">
        <v>5</v>
      </c>
      <c r="E249" s="27">
        <v>44025</v>
      </c>
      <c r="F249" s="62" t="s">
        <v>105</v>
      </c>
      <c r="G249" s="17"/>
      <c r="H249" s="27">
        <v>44025</v>
      </c>
      <c r="I249" s="16">
        <f t="shared" si="28"/>
        <v>0</v>
      </c>
      <c r="J249" s="28" t="s">
        <v>57</v>
      </c>
      <c r="K249" s="27"/>
      <c r="L249" s="6" t="str">
        <f>IF(AND(C249="Abierto",D249="Urgente"),A249,"")</f>
        <v/>
      </c>
      <c r="M249" s="6" t="str">
        <f ca="1">IF(AND(C249="Abierto",D249="Urgente"),TODAY()-E249,"")</f>
        <v/>
      </c>
      <c r="N249" s="6" t="str">
        <f>IF(AND(C249="Abierto",D249="Urgente"),RANK(M249,$M$13:$M$809,0)+COUNTIF($M$13:M249,M249)-1,"")</f>
        <v/>
      </c>
      <c r="O249" s="6" t="str">
        <f>IF(AND(C249="Abierto",D249="Alta"),A249,"")</f>
        <v/>
      </c>
      <c r="P249" s="6" t="str">
        <f ca="1">IF(AND(C249="Abierto",D249="Alta"),TODAY()-E249,"")</f>
        <v/>
      </c>
      <c r="Q249" s="6" t="str">
        <f>IF(AND(C249="Abierto",D249="Alta"),RANK(P249,$P$13:$P$809,0)+COUNTIF($P$13:P249,P249)-1+MAX(N:N),"")</f>
        <v/>
      </c>
      <c r="R249" s="6" t="str">
        <f>IF(AND(C249="Abierto",D249="Media"),A249,"")</f>
        <v/>
      </c>
      <c r="S249" s="6" t="str">
        <f ca="1">IF(AND(C249="Abierto",D249="Media"),TODAY()-E249,"")</f>
        <v/>
      </c>
      <c r="T249" s="6" t="str">
        <f>IF(AND(C249="Abierto",D249="Media"),RANK(S249,$S$13:$S$809,0)+COUNTIF($S$13:S249,S249)-1+MAX(N:N,Q:Q),"")</f>
        <v/>
      </c>
      <c r="U249" s="6" t="str">
        <f>IF(AND(C249="Abierto",D249="Baja"),A249,"")</f>
        <v/>
      </c>
      <c r="V249" s="6" t="str">
        <f ca="1">IF(AND(C249="Abierto",D249="Baja"),TODAY()-E249,"")</f>
        <v/>
      </c>
      <c r="W249" s="6" t="str">
        <f>IF(AND(C249="Abierto",D249="Baja"),RANK(V249,$V$13:$V$809,0)+COUNTIF($V$13:V249,V249)-1+MAX(N:N,Q:Q,T:T),"")</f>
        <v/>
      </c>
      <c r="X249" s="8" t="str">
        <f>IF(OR(C249="Resuelto",C249=""),"",SUM(N249,Q249,T249,W249))</f>
        <v/>
      </c>
      <c r="Y249" s="8" t="str">
        <f>IF(OR(C249="Resuelto",C249=""),"",SUM(M249,P249,S249,V249))</f>
        <v/>
      </c>
      <c r="Z249" s="8" t="str">
        <f>IF(OR(C249="Resuelto",C249=""),"",SUM(L249,O249,R249,U249))</f>
        <v/>
      </c>
      <c r="AA249" s="8">
        <v>340</v>
      </c>
      <c r="AB249" s="8" t="str">
        <f t="shared" ca="1" si="29"/>
        <v/>
      </c>
      <c r="AC249" s="9" t="str">
        <f t="shared" ca="1" si="30"/>
        <v/>
      </c>
      <c r="AD249" s="12"/>
      <c r="AE249" s="12"/>
      <c r="AF249" s="12"/>
      <c r="AG249" s="12"/>
      <c r="AH249" s="51" t="str">
        <f>IF(AI249="","",MAX($AH$5:AH248)+1)</f>
        <v/>
      </c>
      <c r="AI249" s="12" t="str">
        <f>IF(G248="","",IF(COUNTIF($AI$11:AI248,G248)=0,G248,""))</f>
        <v/>
      </c>
      <c r="AJ249" s="12" t="str">
        <f t="shared" si="31"/>
        <v/>
      </c>
      <c r="AK249" s="65" t="s">
        <v>44</v>
      </c>
      <c r="AL249" s="12" t="s">
        <v>34</v>
      </c>
      <c r="AM249" s="15" t="s">
        <v>53</v>
      </c>
      <c r="AN249" s="12" t="s">
        <v>49</v>
      </c>
    </row>
    <row r="250" spans="1:40" ht="25.5" hidden="1" customHeight="1" x14ac:dyDescent="0.25">
      <c r="A250" s="60">
        <f t="shared" si="27"/>
        <v>238</v>
      </c>
      <c r="B250" s="15" t="s">
        <v>143</v>
      </c>
      <c r="C250" s="15" t="s">
        <v>142</v>
      </c>
      <c r="D250" s="17" t="s">
        <v>5</v>
      </c>
      <c r="E250" s="27">
        <v>44025</v>
      </c>
      <c r="F250" s="62" t="s">
        <v>105</v>
      </c>
      <c r="G250" s="17"/>
      <c r="H250" s="27">
        <v>44025</v>
      </c>
      <c r="I250" s="16">
        <f t="shared" si="28"/>
        <v>0</v>
      </c>
      <c r="J250" s="28" t="s">
        <v>57</v>
      </c>
      <c r="K250" s="27"/>
      <c r="L250" s="6" t="str">
        <f>IF(AND(C250="Abierto",D250="Urgente"),A250,"")</f>
        <v/>
      </c>
      <c r="M250" s="6" t="str">
        <f ca="1">IF(AND(C250="Abierto",D250="Urgente"),TODAY()-E250,"")</f>
        <v/>
      </c>
      <c r="N250" s="6" t="str">
        <f>IF(AND(C250="Abierto",D250="Urgente"),RANK(M250,$M$13:$M$809,0)+COUNTIF($M$13:M250,M250)-1,"")</f>
        <v/>
      </c>
      <c r="O250" s="6" t="str">
        <f>IF(AND(C250="Abierto",D250="Alta"),A250,"")</f>
        <v/>
      </c>
      <c r="P250" s="6" t="str">
        <f ca="1">IF(AND(C250="Abierto",D250="Alta"),TODAY()-E250,"")</f>
        <v/>
      </c>
      <c r="Q250" s="6" t="str">
        <f>IF(AND(C250="Abierto",D250="Alta"),RANK(P250,$P$13:$P$809,0)+COUNTIF($P$13:P250,P250)-1+MAX(N:N),"")</f>
        <v/>
      </c>
      <c r="R250" s="6" t="str">
        <f>IF(AND(C250="Abierto",D250="Media"),A250,"")</f>
        <v/>
      </c>
      <c r="S250" s="6" t="str">
        <f ca="1">IF(AND(C250="Abierto",D250="Media"),TODAY()-E250,"")</f>
        <v/>
      </c>
      <c r="T250" s="6" t="str">
        <f>IF(AND(C250="Abierto",D250="Media"),RANK(S250,$S$13:$S$809,0)+COUNTIF($S$13:S250,S250)-1+MAX(N:N,Q:Q),"")</f>
        <v/>
      </c>
      <c r="U250" s="6" t="str">
        <f>IF(AND(C250="Abierto",D250="Baja"),A250,"")</f>
        <v/>
      </c>
      <c r="V250" s="6" t="str">
        <f ca="1">IF(AND(C250="Abierto",D250="Baja"),TODAY()-E250,"")</f>
        <v/>
      </c>
      <c r="W250" s="6" t="str">
        <f>IF(AND(C250="Abierto",D250="Baja"),RANK(V250,$V$13:$V$809,0)+COUNTIF($V$13:V250,V250)-1+MAX(N:N,Q:Q,T:T),"")</f>
        <v/>
      </c>
      <c r="X250" s="8" t="str">
        <f>IF(OR(C250="Resuelto",C250=""),"",SUM(N250,Q250,T250,W250))</f>
        <v/>
      </c>
      <c r="Y250" s="8" t="str">
        <f>IF(OR(C250="Resuelto",C250=""),"",SUM(M250,P250,S250,V250))</f>
        <v/>
      </c>
      <c r="Z250" s="8" t="str">
        <f>IF(OR(C250="Resuelto",C250=""),"",SUM(L250,O250,R250,U250))</f>
        <v/>
      </c>
      <c r="AA250" s="8">
        <v>340</v>
      </c>
      <c r="AB250" s="8" t="str">
        <f t="shared" ca="1" si="29"/>
        <v/>
      </c>
      <c r="AC250" s="9" t="str">
        <f t="shared" ca="1" si="30"/>
        <v/>
      </c>
      <c r="AD250" s="12"/>
      <c r="AE250" s="12"/>
      <c r="AF250" s="12"/>
      <c r="AG250" s="12"/>
      <c r="AH250" s="51" t="str">
        <f>IF(AI250="","",MAX($AH$5:AH249)+1)</f>
        <v/>
      </c>
      <c r="AI250" s="12" t="str">
        <f>IF(G249="","",IF(COUNTIF($AI$11:AI249,G249)=0,G249,""))</f>
        <v/>
      </c>
      <c r="AJ250" s="12" t="str">
        <f t="shared" si="31"/>
        <v/>
      </c>
      <c r="AK250" s="65" t="s">
        <v>44</v>
      </c>
      <c r="AL250" s="12" t="s">
        <v>34</v>
      </c>
      <c r="AM250" s="12" t="s">
        <v>52</v>
      </c>
      <c r="AN250" s="15" t="s">
        <v>51</v>
      </c>
    </row>
    <row r="251" spans="1:40" ht="25.5" hidden="1" customHeight="1" x14ac:dyDescent="0.25">
      <c r="A251" s="60">
        <f t="shared" si="27"/>
        <v>239</v>
      </c>
      <c r="B251" s="15" t="s">
        <v>143</v>
      </c>
      <c r="C251" s="15" t="s">
        <v>142</v>
      </c>
      <c r="D251" s="17" t="s">
        <v>6</v>
      </c>
      <c r="E251" s="27">
        <v>44025</v>
      </c>
      <c r="F251" s="62" t="s">
        <v>86</v>
      </c>
      <c r="G251" s="17"/>
      <c r="H251" s="27">
        <v>44025</v>
      </c>
      <c r="I251" s="16">
        <f t="shared" si="28"/>
        <v>0</v>
      </c>
      <c r="J251" s="28" t="s">
        <v>57</v>
      </c>
      <c r="K251" s="27"/>
      <c r="L251" s="6" t="str">
        <f>IF(AND(C251="Abierto",D251="Urgente"),A251,"")</f>
        <v/>
      </c>
      <c r="M251" s="6" t="str">
        <f ca="1">IF(AND(C251="Abierto",D251="Urgente"),TODAY()-E251,"")</f>
        <v/>
      </c>
      <c r="N251" s="6" t="str">
        <f>IF(AND(C251="Abierto",D251="Urgente"),RANK(M251,$M$13:$M$809,0)+COUNTIF($M$13:M251,M251)-1,"")</f>
        <v/>
      </c>
      <c r="O251" s="6" t="str">
        <f>IF(AND(C251="Abierto",D251="Alta"),A251,"")</f>
        <v/>
      </c>
      <c r="P251" s="6" t="str">
        <f ca="1">IF(AND(C251="Abierto",D251="Alta"),TODAY()-E251,"")</f>
        <v/>
      </c>
      <c r="Q251" s="6" t="str">
        <f>IF(AND(C251="Abierto",D251="Alta"),RANK(P251,$P$13:$P$809,0)+COUNTIF($P$13:P251,P251)-1+MAX(N:N),"")</f>
        <v/>
      </c>
      <c r="R251" s="6" t="str">
        <f>IF(AND(C251="Abierto",D251="Media"),A251,"")</f>
        <v/>
      </c>
      <c r="S251" s="6" t="str">
        <f ca="1">IF(AND(C251="Abierto",D251="Media"),TODAY()-E251,"")</f>
        <v/>
      </c>
      <c r="T251" s="6" t="str">
        <f>IF(AND(C251="Abierto",D251="Media"),RANK(S251,$S$13:$S$809,0)+COUNTIF($S$13:S251,S251)-1+MAX(N:N,Q:Q),"")</f>
        <v/>
      </c>
      <c r="U251" s="6" t="str">
        <f>IF(AND(C251="Abierto",D251="Baja"),A251,"")</f>
        <v/>
      </c>
      <c r="V251" s="6" t="str">
        <f ca="1">IF(AND(C251="Abierto",D251="Baja"),TODAY()-E251,"")</f>
        <v/>
      </c>
      <c r="W251" s="6" t="str">
        <f>IF(AND(C251="Abierto",D251="Baja"),RANK(V251,$V$13:$V$809,0)+COUNTIF($V$13:V251,V251)-1+MAX(N:N,Q:Q,T:T),"")</f>
        <v/>
      </c>
      <c r="X251" s="8" t="str">
        <f>IF(OR(C251="Resuelto",C251=""),"",SUM(N251,Q251,T251,W251))</f>
        <v/>
      </c>
      <c r="Y251" s="8" t="str">
        <f>IF(OR(C251="Resuelto",C251=""),"",SUM(M251,P251,S251,V251))</f>
        <v/>
      </c>
      <c r="Z251" s="8" t="str">
        <f>IF(OR(C251="Resuelto",C251=""),"",SUM(L251,O251,R251,U251))</f>
        <v/>
      </c>
      <c r="AA251" s="8">
        <v>340</v>
      </c>
      <c r="AB251" s="8" t="str">
        <f t="shared" ca="1" si="29"/>
        <v/>
      </c>
      <c r="AC251" s="9" t="str">
        <f t="shared" ca="1" si="30"/>
        <v/>
      </c>
      <c r="AD251" s="12"/>
      <c r="AE251" s="12"/>
      <c r="AF251" s="12"/>
      <c r="AG251" s="12"/>
      <c r="AH251" s="51" t="str">
        <f>IF(AI251="","",MAX($AH$5:AH250)+1)</f>
        <v/>
      </c>
      <c r="AI251" s="12" t="str">
        <f>IF(G250="","",IF(COUNTIF($AI$11:AI250,G250)=0,G250,""))</f>
        <v/>
      </c>
      <c r="AJ251" s="12" t="str">
        <f t="shared" si="31"/>
        <v/>
      </c>
      <c r="AK251" s="65" t="s">
        <v>39</v>
      </c>
      <c r="AL251" s="12" t="s">
        <v>34</v>
      </c>
      <c r="AM251" s="12" t="s">
        <v>52</v>
      </c>
      <c r="AN251" s="15" t="s">
        <v>51</v>
      </c>
    </row>
    <row r="252" spans="1:40" ht="25.5" customHeight="1" x14ac:dyDescent="0.25">
      <c r="A252" s="60">
        <f t="shared" si="27"/>
        <v>240</v>
      </c>
      <c r="B252" s="15" t="s">
        <v>143</v>
      </c>
      <c r="C252" s="15" t="s">
        <v>142</v>
      </c>
      <c r="D252" s="17" t="s">
        <v>6</v>
      </c>
      <c r="E252" s="27">
        <v>44025</v>
      </c>
      <c r="F252" s="62" t="s">
        <v>87</v>
      </c>
      <c r="G252" s="17"/>
      <c r="H252" s="27">
        <v>44029</v>
      </c>
      <c r="I252" s="16">
        <f t="shared" si="28"/>
        <v>4</v>
      </c>
      <c r="J252" s="28" t="s">
        <v>57</v>
      </c>
      <c r="K252" s="27"/>
      <c r="L252" s="6" t="str">
        <f>IF(AND(C252="Abierto",D252="Urgente"),A252,"")</f>
        <v/>
      </c>
      <c r="M252" s="6" t="str">
        <f ca="1">IF(AND(C252="Abierto",D252="Urgente"),TODAY()-E252,"")</f>
        <v/>
      </c>
      <c r="N252" s="6" t="str">
        <f>IF(AND(C252="Abierto",D252="Urgente"),RANK(M252,$M$13:$M$809,0)+COUNTIF($M$13:M252,M252)-1,"")</f>
        <v/>
      </c>
      <c r="O252" s="6" t="str">
        <f>IF(AND(C252="Abierto",D252="Alta"),A252,"")</f>
        <v/>
      </c>
      <c r="P252" s="6" t="str">
        <f ca="1">IF(AND(C252="Abierto",D252="Alta"),TODAY()-E252,"")</f>
        <v/>
      </c>
      <c r="Q252" s="6" t="str">
        <f>IF(AND(C252="Abierto",D252="Alta"),RANK(P252,$P$13:$P$809,0)+COUNTIF($P$13:P252,P252)-1+MAX(N:N),"")</f>
        <v/>
      </c>
      <c r="R252" s="6" t="str">
        <f>IF(AND(C252="Abierto",D252="Media"),A252,"")</f>
        <v/>
      </c>
      <c r="S252" s="6" t="str">
        <f ca="1">IF(AND(C252="Abierto",D252="Media"),TODAY()-E252,"")</f>
        <v/>
      </c>
      <c r="T252" s="6" t="str">
        <f>IF(AND(C252="Abierto",D252="Media"),RANK(S252,$S$13:$S$809,0)+COUNTIF($S$13:S252,S252)-1+MAX(N:N,Q:Q),"")</f>
        <v/>
      </c>
      <c r="U252" s="6" t="str">
        <f>IF(AND(C252="Abierto",D252="Baja"),A252,"")</f>
        <v/>
      </c>
      <c r="V252" s="6" t="str">
        <f ca="1">IF(AND(C252="Abierto",D252="Baja"),TODAY()-E252,"")</f>
        <v/>
      </c>
      <c r="W252" s="6" t="str">
        <f>IF(AND(C252="Abierto",D252="Baja"),RANK(V252,$V$13:$V$809,0)+COUNTIF($V$13:V252,V252)-1+MAX(N:N,Q:Q,T:T),"")</f>
        <v/>
      </c>
      <c r="X252" s="8" t="str">
        <f>IF(OR(C252="Resuelto",C252=""),"",SUM(N252,Q252,T252,W252))</f>
        <v/>
      </c>
      <c r="Y252" s="8" t="str">
        <f>IF(OR(C252="Resuelto",C252=""),"",SUM(M252,P252,S252,V252))</f>
        <v/>
      </c>
      <c r="Z252" s="8" t="str">
        <f>IF(OR(C252="Resuelto",C252=""),"",SUM(L252,O252,R252,U252))</f>
        <v/>
      </c>
      <c r="AA252" s="8">
        <v>340</v>
      </c>
      <c r="AB252" s="8" t="str">
        <f t="shared" ca="1" si="29"/>
        <v/>
      </c>
      <c r="AC252" s="9" t="str">
        <f t="shared" ca="1" si="30"/>
        <v/>
      </c>
      <c r="AD252" s="12"/>
      <c r="AE252" s="12"/>
      <c r="AF252" s="12"/>
      <c r="AG252" s="12"/>
      <c r="AH252" s="51" t="str">
        <f>IF(AI252="","",MAX($AH$5:AH251)+1)</f>
        <v/>
      </c>
      <c r="AI252" s="12" t="str">
        <f>IF(G251="","",IF(COUNTIF($AI$11:AI251,G251)=0,G251,""))</f>
        <v/>
      </c>
      <c r="AJ252" s="12" t="str">
        <f t="shared" si="31"/>
        <v/>
      </c>
      <c r="AK252" s="66" t="s">
        <v>39</v>
      </c>
      <c r="AL252" s="12" t="s">
        <v>34</v>
      </c>
      <c r="AM252" s="15" t="s">
        <v>53</v>
      </c>
      <c r="AN252" s="12" t="s">
        <v>49</v>
      </c>
    </row>
    <row r="253" spans="1:40" ht="25.5" hidden="1" customHeight="1" x14ac:dyDescent="0.25">
      <c r="A253" s="60">
        <f t="shared" si="27"/>
        <v>241</v>
      </c>
      <c r="B253" s="15" t="s">
        <v>143</v>
      </c>
      <c r="C253" s="15" t="s">
        <v>142</v>
      </c>
      <c r="D253" s="17" t="s">
        <v>5</v>
      </c>
      <c r="E253" s="27">
        <v>44025</v>
      </c>
      <c r="F253" s="62" t="s">
        <v>105</v>
      </c>
      <c r="G253" s="17"/>
      <c r="H253" s="27">
        <v>44025</v>
      </c>
      <c r="I253" s="16">
        <f t="shared" si="28"/>
        <v>0</v>
      </c>
      <c r="J253" s="28" t="s">
        <v>57</v>
      </c>
      <c r="K253" s="27"/>
      <c r="L253" s="6" t="str">
        <f>IF(AND(C253="Abierto",D253="Urgente"),A253,"")</f>
        <v/>
      </c>
      <c r="M253" s="6" t="str">
        <f ca="1">IF(AND(C253="Abierto",D253="Urgente"),TODAY()-E253,"")</f>
        <v/>
      </c>
      <c r="N253" s="6" t="str">
        <f>IF(AND(C253="Abierto",D253="Urgente"),RANK(M253,$M$13:$M$809,0)+COUNTIF($M$13:M253,M253)-1,"")</f>
        <v/>
      </c>
      <c r="O253" s="6" t="str">
        <f>IF(AND(C253="Abierto",D253="Alta"),A253,"")</f>
        <v/>
      </c>
      <c r="P253" s="6" t="str">
        <f ca="1">IF(AND(C253="Abierto",D253="Alta"),TODAY()-E253,"")</f>
        <v/>
      </c>
      <c r="Q253" s="6" t="str">
        <f>IF(AND(C253="Abierto",D253="Alta"),RANK(P253,$P$13:$P$809,0)+COUNTIF($P$13:P253,P253)-1+MAX(N:N),"")</f>
        <v/>
      </c>
      <c r="R253" s="6" t="str">
        <f>IF(AND(C253="Abierto",D253="Media"),A253,"")</f>
        <v/>
      </c>
      <c r="S253" s="6" t="str">
        <f ca="1">IF(AND(C253="Abierto",D253="Media"),TODAY()-E253,"")</f>
        <v/>
      </c>
      <c r="T253" s="6" t="str">
        <f>IF(AND(C253="Abierto",D253="Media"),RANK(S253,$S$13:$S$809,0)+COUNTIF($S$13:S253,S253)-1+MAX(N:N,Q:Q),"")</f>
        <v/>
      </c>
      <c r="U253" s="6" t="str">
        <f>IF(AND(C253="Abierto",D253="Baja"),A253,"")</f>
        <v/>
      </c>
      <c r="V253" s="6" t="str">
        <f ca="1">IF(AND(C253="Abierto",D253="Baja"),TODAY()-E253,"")</f>
        <v/>
      </c>
      <c r="W253" s="6" t="str">
        <f>IF(AND(C253="Abierto",D253="Baja"),RANK(V253,$V$13:$V$809,0)+COUNTIF($V$13:V253,V253)-1+MAX(N:N,Q:Q,T:T),"")</f>
        <v/>
      </c>
      <c r="X253" s="8" t="str">
        <f>IF(OR(C253="Resuelto",C253=""),"",SUM(N253,Q253,T253,W253))</f>
        <v/>
      </c>
      <c r="Y253" s="8" t="str">
        <f>IF(OR(C253="Resuelto",C253=""),"",SUM(M253,P253,S253,V253))</f>
        <v/>
      </c>
      <c r="Z253" s="8" t="str">
        <f>IF(OR(C253="Resuelto",C253=""),"",SUM(L253,O253,R253,U253))</f>
        <v/>
      </c>
      <c r="AA253" s="8">
        <v>340</v>
      </c>
      <c r="AB253" s="8" t="str">
        <f t="shared" ca="1" si="29"/>
        <v/>
      </c>
      <c r="AC253" s="9" t="str">
        <f t="shared" ca="1" si="30"/>
        <v/>
      </c>
      <c r="AD253" s="12"/>
      <c r="AE253" s="12"/>
      <c r="AF253" s="12"/>
      <c r="AG253" s="12"/>
      <c r="AH253" s="51" t="str">
        <f>IF(AI253="","",MAX($AH$5:AH252)+1)</f>
        <v/>
      </c>
      <c r="AI253" s="12" t="str">
        <f>IF(G252="","",IF(COUNTIF($AI$11:AI252,G252)=0,G252,""))</f>
        <v/>
      </c>
      <c r="AJ253" s="12" t="str">
        <f t="shared" si="31"/>
        <v/>
      </c>
      <c r="AK253" s="65" t="s">
        <v>44</v>
      </c>
      <c r="AL253" s="12" t="s">
        <v>34</v>
      </c>
      <c r="AM253" s="12" t="s">
        <v>52</v>
      </c>
      <c r="AN253" s="15" t="s">
        <v>51</v>
      </c>
    </row>
    <row r="254" spans="1:40" ht="25.5" hidden="1" customHeight="1" x14ac:dyDescent="0.25">
      <c r="A254" s="60">
        <f t="shared" si="27"/>
        <v>242</v>
      </c>
      <c r="B254" s="15" t="s">
        <v>143</v>
      </c>
      <c r="C254" s="15" t="s">
        <v>142</v>
      </c>
      <c r="D254" s="17" t="s">
        <v>5</v>
      </c>
      <c r="E254" s="27">
        <v>44025</v>
      </c>
      <c r="F254" s="62" t="s">
        <v>105</v>
      </c>
      <c r="G254" s="17"/>
      <c r="H254" s="27">
        <v>44025</v>
      </c>
      <c r="I254" s="16">
        <f t="shared" si="28"/>
        <v>0</v>
      </c>
      <c r="J254" s="28" t="s">
        <v>57</v>
      </c>
      <c r="K254" s="27"/>
      <c r="L254" s="6" t="str">
        <f>IF(AND(C254="Abierto",D254="Urgente"),A254,"")</f>
        <v/>
      </c>
      <c r="M254" s="6" t="str">
        <f ca="1">IF(AND(C254="Abierto",D254="Urgente"),TODAY()-E254,"")</f>
        <v/>
      </c>
      <c r="N254" s="6" t="str">
        <f>IF(AND(C254="Abierto",D254="Urgente"),RANK(M254,$M$13:$M$809,0)+COUNTIF($M$13:M254,M254)-1,"")</f>
        <v/>
      </c>
      <c r="O254" s="6" t="str">
        <f>IF(AND(C254="Abierto",D254="Alta"),A254,"")</f>
        <v/>
      </c>
      <c r="P254" s="6" t="str">
        <f ca="1">IF(AND(C254="Abierto",D254="Alta"),TODAY()-E254,"")</f>
        <v/>
      </c>
      <c r="Q254" s="6" t="str">
        <f>IF(AND(C254="Abierto",D254="Alta"),RANK(P254,$P$13:$P$809,0)+COUNTIF($P$13:P254,P254)-1+MAX(N:N),"")</f>
        <v/>
      </c>
      <c r="R254" s="6" t="str">
        <f>IF(AND(C254="Abierto",D254="Media"),A254,"")</f>
        <v/>
      </c>
      <c r="S254" s="6" t="str">
        <f ca="1">IF(AND(C254="Abierto",D254="Media"),TODAY()-E254,"")</f>
        <v/>
      </c>
      <c r="T254" s="6" t="str">
        <f>IF(AND(C254="Abierto",D254="Media"),RANK(S254,$S$13:$S$809,0)+COUNTIF($S$13:S254,S254)-1+MAX(N:N,Q:Q),"")</f>
        <v/>
      </c>
      <c r="U254" s="6" t="str">
        <f>IF(AND(C254="Abierto",D254="Baja"),A254,"")</f>
        <v/>
      </c>
      <c r="V254" s="6" t="str">
        <f ca="1">IF(AND(C254="Abierto",D254="Baja"),TODAY()-E254,"")</f>
        <v/>
      </c>
      <c r="W254" s="6" t="str">
        <f>IF(AND(C254="Abierto",D254="Baja"),RANK(V254,$V$13:$V$809,0)+COUNTIF($V$13:V254,V254)-1+MAX(N:N,Q:Q,T:T),"")</f>
        <v/>
      </c>
      <c r="X254" s="8" t="str">
        <f>IF(OR(C254="Resuelto",C254=""),"",SUM(N254,Q254,T254,W254))</f>
        <v/>
      </c>
      <c r="Y254" s="8" t="str">
        <f>IF(OR(C254="Resuelto",C254=""),"",SUM(M254,P254,S254,V254))</f>
        <v/>
      </c>
      <c r="Z254" s="8" t="str">
        <f>IF(OR(C254="Resuelto",C254=""),"",SUM(L254,O254,R254,U254))</f>
        <v/>
      </c>
      <c r="AA254" s="8">
        <v>340</v>
      </c>
      <c r="AB254" s="8" t="str">
        <f t="shared" ca="1" si="29"/>
        <v/>
      </c>
      <c r="AC254" s="9" t="str">
        <f t="shared" ca="1" si="30"/>
        <v/>
      </c>
      <c r="AD254" s="12"/>
      <c r="AE254" s="12"/>
      <c r="AF254" s="12"/>
      <c r="AG254" s="12"/>
      <c r="AH254" s="51" t="str">
        <f>IF(AI254="","",MAX($AH$5:AH253)+1)</f>
        <v/>
      </c>
      <c r="AI254" s="12" t="str">
        <f>IF(G253="","",IF(COUNTIF($AI$11:AI253,G253)=0,G253,""))</f>
        <v/>
      </c>
      <c r="AJ254" s="12" t="str">
        <f t="shared" si="31"/>
        <v/>
      </c>
      <c r="AK254" s="65" t="s">
        <v>44</v>
      </c>
      <c r="AL254" s="12" t="s">
        <v>34</v>
      </c>
      <c r="AM254" s="15" t="s">
        <v>53</v>
      </c>
      <c r="AN254" s="12" t="s">
        <v>49</v>
      </c>
    </row>
    <row r="255" spans="1:40" ht="25.5" hidden="1" customHeight="1" x14ac:dyDescent="0.25">
      <c r="A255" s="60">
        <f t="shared" si="27"/>
        <v>243</v>
      </c>
      <c r="B255" s="15" t="s">
        <v>143</v>
      </c>
      <c r="C255" s="15" t="s">
        <v>142</v>
      </c>
      <c r="D255" s="17" t="s">
        <v>6</v>
      </c>
      <c r="E255" s="27">
        <v>44025</v>
      </c>
      <c r="F255" s="62" t="s">
        <v>86</v>
      </c>
      <c r="G255" s="17"/>
      <c r="H255" s="27">
        <v>44025</v>
      </c>
      <c r="I255" s="16">
        <f t="shared" si="28"/>
        <v>0</v>
      </c>
      <c r="J255" s="28" t="s">
        <v>57</v>
      </c>
      <c r="K255" s="27"/>
      <c r="L255" s="6" t="str">
        <f>IF(AND(C255="Abierto",D255="Urgente"),A255,"")</f>
        <v/>
      </c>
      <c r="M255" s="6" t="str">
        <f ca="1">IF(AND(C255="Abierto",D255="Urgente"),TODAY()-E255,"")</f>
        <v/>
      </c>
      <c r="N255" s="6" t="str">
        <f>IF(AND(C255="Abierto",D255="Urgente"),RANK(M255,$M$13:$M$809,0)+COUNTIF($M$13:M255,M255)-1,"")</f>
        <v/>
      </c>
      <c r="O255" s="6" t="str">
        <f>IF(AND(C255="Abierto",D255="Alta"),A255,"")</f>
        <v/>
      </c>
      <c r="P255" s="6" t="str">
        <f ca="1">IF(AND(C255="Abierto",D255="Alta"),TODAY()-E255,"")</f>
        <v/>
      </c>
      <c r="Q255" s="6" t="str">
        <f>IF(AND(C255="Abierto",D255="Alta"),RANK(P255,$P$13:$P$809,0)+COUNTIF($P$13:P255,P255)-1+MAX(N:N),"")</f>
        <v/>
      </c>
      <c r="R255" s="6" t="str">
        <f>IF(AND(C255="Abierto",D255="Media"),A255,"")</f>
        <v/>
      </c>
      <c r="S255" s="6" t="str">
        <f ca="1">IF(AND(C255="Abierto",D255="Media"),TODAY()-E255,"")</f>
        <v/>
      </c>
      <c r="T255" s="6" t="str">
        <f>IF(AND(C255="Abierto",D255="Media"),RANK(S255,$S$13:$S$809,0)+COUNTIF($S$13:S255,S255)-1+MAX(N:N,Q:Q),"")</f>
        <v/>
      </c>
      <c r="U255" s="6" t="str">
        <f>IF(AND(C255="Abierto",D255="Baja"),A255,"")</f>
        <v/>
      </c>
      <c r="V255" s="6" t="str">
        <f ca="1">IF(AND(C255="Abierto",D255="Baja"),TODAY()-E255,"")</f>
        <v/>
      </c>
      <c r="W255" s="6" t="str">
        <f>IF(AND(C255="Abierto",D255="Baja"),RANK(V255,$V$13:$V$809,0)+COUNTIF($V$13:V255,V255)-1+MAX(N:N,Q:Q,T:T),"")</f>
        <v/>
      </c>
      <c r="X255" s="8" t="str">
        <f>IF(OR(C255="Resuelto",C255=""),"",SUM(N255,Q255,T255,W255))</f>
        <v/>
      </c>
      <c r="Y255" s="8" t="str">
        <f>IF(OR(C255="Resuelto",C255=""),"",SUM(M255,P255,S255,V255))</f>
        <v/>
      </c>
      <c r="Z255" s="8" t="str">
        <f>IF(OR(C255="Resuelto",C255=""),"",SUM(L255,O255,R255,U255))</f>
        <v/>
      </c>
      <c r="AA255" s="8">
        <v>340</v>
      </c>
      <c r="AB255" s="8" t="str">
        <f t="shared" ca="1" si="29"/>
        <v/>
      </c>
      <c r="AC255" s="9" t="str">
        <f t="shared" ca="1" si="30"/>
        <v/>
      </c>
      <c r="AD255" s="12"/>
      <c r="AE255" s="12"/>
      <c r="AF255" s="12"/>
      <c r="AG255" s="12"/>
      <c r="AH255" s="51" t="str">
        <f>IF(AI255="","",MAX($AH$5:AH254)+1)</f>
        <v/>
      </c>
      <c r="AI255" s="12" t="str">
        <f>IF(G254="","",IF(COUNTIF($AI$11:AI254,G254)=0,G254,""))</f>
        <v/>
      </c>
      <c r="AJ255" s="12" t="str">
        <f t="shared" si="31"/>
        <v/>
      </c>
      <c r="AK255" s="66" t="s">
        <v>39</v>
      </c>
      <c r="AL255" s="12" t="s">
        <v>34</v>
      </c>
      <c r="AM255" s="12" t="s">
        <v>52</v>
      </c>
      <c r="AN255" s="15" t="s">
        <v>51</v>
      </c>
    </row>
    <row r="256" spans="1:40" ht="25.5" hidden="1" customHeight="1" x14ac:dyDescent="0.25">
      <c r="A256" s="60">
        <f t="shared" si="27"/>
        <v>244</v>
      </c>
      <c r="B256" s="15" t="s">
        <v>143</v>
      </c>
      <c r="C256" s="15" t="s">
        <v>142</v>
      </c>
      <c r="D256" s="17" t="s">
        <v>5</v>
      </c>
      <c r="E256" s="27">
        <v>44025</v>
      </c>
      <c r="F256" s="62" t="s">
        <v>105</v>
      </c>
      <c r="G256" s="17"/>
      <c r="H256" s="27">
        <v>44025</v>
      </c>
      <c r="I256" s="16">
        <f t="shared" si="28"/>
        <v>0</v>
      </c>
      <c r="J256" s="28" t="s">
        <v>57</v>
      </c>
      <c r="K256" s="27"/>
      <c r="L256" s="6" t="str">
        <f>IF(AND(C256="Abierto",D256="Urgente"),A256,"")</f>
        <v/>
      </c>
      <c r="M256" s="6" t="str">
        <f ca="1">IF(AND(C256="Abierto",D256="Urgente"),TODAY()-E256,"")</f>
        <v/>
      </c>
      <c r="N256" s="6" t="str">
        <f>IF(AND(C256="Abierto",D256="Urgente"),RANK(M256,$M$13:$M$809,0)+COUNTIF($M$13:M256,M256)-1,"")</f>
        <v/>
      </c>
      <c r="O256" s="6" t="str">
        <f>IF(AND(C256="Abierto",D256="Alta"),A256,"")</f>
        <v/>
      </c>
      <c r="P256" s="6" t="str">
        <f ca="1">IF(AND(C256="Abierto",D256="Alta"),TODAY()-E256,"")</f>
        <v/>
      </c>
      <c r="Q256" s="6" t="str">
        <f>IF(AND(C256="Abierto",D256="Alta"),RANK(P256,$P$13:$P$809,0)+COUNTIF($P$13:P256,P256)-1+MAX(N:N),"")</f>
        <v/>
      </c>
      <c r="R256" s="6" t="str">
        <f>IF(AND(C256="Abierto",D256="Media"),A256,"")</f>
        <v/>
      </c>
      <c r="S256" s="6" t="str">
        <f ca="1">IF(AND(C256="Abierto",D256="Media"),TODAY()-E256,"")</f>
        <v/>
      </c>
      <c r="T256" s="6" t="str">
        <f>IF(AND(C256="Abierto",D256="Media"),RANK(S256,$S$13:$S$809,0)+COUNTIF($S$13:S256,S256)-1+MAX(N:N,Q:Q),"")</f>
        <v/>
      </c>
      <c r="U256" s="6" t="str">
        <f>IF(AND(C256="Abierto",D256="Baja"),A256,"")</f>
        <v/>
      </c>
      <c r="V256" s="6" t="str">
        <f ca="1">IF(AND(C256="Abierto",D256="Baja"),TODAY()-E256,"")</f>
        <v/>
      </c>
      <c r="W256" s="6" t="str">
        <f>IF(AND(C256="Abierto",D256="Baja"),RANK(V256,$V$13:$V$809,0)+COUNTIF($V$13:V256,V256)-1+MAX(N:N,Q:Q,T:T),"")</f>
        <v/>
      </c>
      <c r="X256" s="8" t="str">
        <f>IF(OR(C256="Resuelto",C256=""),"",SUM(N256,Q256,T256,W256))</f>
        <v/>
      </c>
      <c r="Y256" s="8" t="str">
        <f>IF(OR(C256="Resuelto",C256=""),"",SUM(M256,P256,S256,V256))</f>
        <v/>
      </c>
      <c r="Z256" s="8" t="str">
        <f>IF(OR(C256="Resuelto",C256=""),"",SUM(L256,O256,R256,U256))</f>
        <v/>
      </c>
      <c r="AA256" s="8">
        <v>340</v>
      </c>
      <c r="AB256" s="8" t="str">
        <f t="shared" ca="1" si="29"/>
        <v/>
      </c>
      <c r="AC256" s="9" t="str">
        <f t="shared" ca="1" si="30"/>
        <v/>
      </c>
      <c r="AD256" s="12"/>
      <c r="AE256" s="12"/>
      <c r="AF256" s="12"/>
      <c r="AG256" s="12"/>
      <c r="AH256" s="51" t="str">
        <f>IF(AI256="","",MAX($AH$5:AH255)+1)</f>
        <v/>
      </c>
      <c r="AI256" s="12" t="str">
        <f>IF(G255="","",IF(COUNTIF($AI$11:AI255,G255)=0,G255,""))</f>
        <v/>
      </c>
      <c r="AJ256" s="12" t="str">
        <f t="shared" si="31"/>
        <v/>
      </c>
      <c r="AK256" s="65" t="s">
        <v>44</v>
      </c>
      <c r="AL256" s="15" t="s">
        <v>35</v>
      </c>
      <c r="AM256" s="15" t="s">
        <v>53</v>
      </c>
      <c r="AN256" s="12" t="s">
        <v>49</v>
      </c>
    </row>
    <row r="257" spans="1:40" ht="25.5" hidden="1" customHeight="1" x14ac:dyDescent="0.25">
      <c r="A257" s="60">
        <f t="shared" si="27"/>
        <v>245</v>
      </c>
      <c r="B257" s="15" t="s">
        <v>143</v>
      </c>
      <c r="C257" s="15" t="s">
        <v>142</v>
      </c>
      <c r="D257" s="17" t="s">
        <v>5</v>
      </c>
      <c r="E257" s="27">
        <v>44025</v>
      </c>
      <c r="F257" s="62" t="s">
        <v>105</v>
      </c>
      <c r="G257" s="17"/>
      <c r="H257" s="27">
        <v>44025</v>
      </c>
      <c r="I257" s="16">
        <f t="shared" si="28"/>
        <v>0</v>
      </c>
      <c r="J257" s="28" t="s">
        <v>57</v>
      </c>
      <c r="K257" s="27"/>
      <c r="L257" s="6" t="str">
        <f>IF(AND(C257="Abierto",D257="Urgente"),A257,"")</f>
        <v/>
      </c>
      <c r="M257" s="6" t="str">
        <f ca="1">IF(AND(C257="Abierto",D257="Urgente"),TODAY()-E257,"")</f>
        <v/>
      </c>
      <c r="N257" s="6" t="str">
        <f>IF(AND(C257="Abierto",D257="Urgente"),RANK(M257,$M$13:$M$809,0)+COUNTIF($M$13:M257,M257)-1,"")</f>
        <v/>
      </c>
      <c r="O257" s="6" t="str">
        <f>IF(AND(C257="Abierto",D257="Alta"),A257,"")</f>
        <v/>
      </c>
      <c r="P257" s="6" t="str">
        <f ca="1">IF(AND(C257="Abierto",D257="Alta"),TODAY()-E257,"")</f>
        <v/>
      </c>
      <c r="Q257" s="6" t="str">
        <f>IF(AND(C257="Abierto",D257="Alta"),RANK(P257,$P$13:$P$809,0)+COUNTIF($P$13:P257,P257)-1+MAX(N:N),"")</f>
        <v/>
      </c>
      <c r="R257" s="6" t="str">
        <f>IF(AND(C257="Abierto",D257="Media"),A257,"")</f>
        <v/>
      </c>
      <c r="S257" s="6" t="str">
        <f ca="1">IF(AND(C257="Abierto",D257="Media"),TODAY()-E257,"")</f>
        <v/>
      </c>
      <c r="T257" s="6" t="str">
        <f>IF(AND(C257="Abierto",D257="Media"),RANK(S257,$S$13:$S$809,0)+COUNTIF($S$13:S257,S257)-1+MAX(N:N,Q:Q),"")</f>
        <v/>
      </c>
      <c r="U257" s="6" t="str">
        <f>IF(AND(C257="Abierto",D257="Baja"),A257,"")</f>
        <v/>
      </c>
      <c r="V257" s="6" t="str">
        <f ca="1">IF(AND(C257="Abierto",D257="Baja"),TODAY()-E257,"")</f>
        <v/>
      </c>
      <c r="W257" s="6" t="str">
        <f>IF(AND(C257="Abierto",D257="Baja"),RANK(V257,$V$13:$V$809,0)+COUNTIF($V$13:V257,V257)-1+MAX(N:N,Q:Q,T:T),"")</f>
        <v/>
      </c>
      <c r="X257" s="8" t="str">
        <f>IF(OR(C257="Resuelto",C257=""),"",SUM(N257,Q257,T257,W257))</f>
        <v/>
      </c>
      <c r="Y257" s="8" t="str">
        <f>IF(OR(C257="Resuelto",C257=""),"",SUM(M257,P257,S257,V257))</f>
        <v/>
      </c>
      <c r="Z257" s="8" t="str">
        <f>IF(OR(C257="Resuelto",C257=""),"",SUM(L257,O257,R257,U257))</f>
        <v/>
      </c>
      <c r="AA257" s="8">
        <v>340</v>
      </c>
      <c r="AB257" s="8" t="str">
        <f t="shared" ca="1" si="29"/>
        <v/>
      </c>
      <c r="AC257" s="9" t="str">
        <f t="shared" ca="1" si="30"/>
        <v/>
      </c>
      <c r="AD257" s="12"/>
      <c r="AE257" s="12"/>
      <c r="AF257" s="12"/>
      <c r="AG257" s="12"/>
      <c r="AH257" s="51" t="str">
        <f>IF(AI257="","",MAX($AH$5:AH256)+1)</f>
        <v/>
      </c>
      <c r="AI257" s="12" t="str">
        <f>IF(G256="","",IF(COUNTIF($AI$11:AI256,G256)=0,G256,""))</f>
        <v/>
      </c>
      <c r="AJ257" s="12" t="str">
        <f t="shared" si="31"/>
        <v/>
      </c>
      <c r="AK257" s="65" t="s">
        <v>44</v>
      </c>
      <c r="AL257" s="15" t="s">
        <v>35</v>
      </c>
      <c r="AM257" s="12" t="s">
        <v>52</v>
      </c>
      <c r="AN257" s="12" t="s">
        <v>49</v>
      </c>
    </row>
    <row r="258" spans="1:40" ht="25.5" hidden="1" customHeight="1" x14ac:dyDescent="0.25">
      <c r="A258" s="60">
        <f t="shared" si="27"/>
        <v>246</v>
      </c>
      <c r="B258" s="15" t="s">
        <v>143</v>
      </c>
      <c r="C258" s="15" t="s">
        <v>142</v>
      </c>
      <c r="D258" s="17" t="s">
        <v>5</v>
      </c>
      <c r="E258" s="27">
        <v>44025</v>
      </c>
      <c r="F258" s="62" t="s">
        <v>105</v>
      </c>
      <c r="G258" s="17"/>
      <c r="H258" s="27">
        <v>44025</v>
      </c>
      <c r="I258" s="16">
        <f t="shared" si="28"/>
        <v>0</v>
      </c>
      <c r="J258" s="28" t="s">
        <v>57</v>
      </c>
      <c r="K258" s="27"/>
      <c r="L258" s="6" t="str">
        <f>IF(AND(C258="Abierto",D258="Urgente"),A258,"")</f>
        <v/>
      </c>
      <c r="M258" s="6" t="str">
        <f ca="1">IF(AND(C258="Abierto",D258="Urgente"),TODAY()-E258,"")</f>
        <v/>
      </c>
      <c r="N258" s="6" t="str">
        <f>IF(AND(C258="Abierto",D258="Urgente"),RANK(M258,$M$13:$M$809,0)+COUNTIF($M$13:M258,M258)-1,"")</f>
        <v/>
      </c>
      <c r="O258" s="6" t="str">
        <f>IF(AND(C258="Abierto",D258="Alta"),A258,"")</f>
        <v/>
      </c>
      <c r="P258" s="6" t="str">
        <f ca="1">IF(AND(C258="Abierto",D258="Alta"),TODAY()-E258,"")</f>
        <v/>
      </c>
      <c r="Q258" s="6" t="str">
        <f>IF(AND(C258="Abierto",D258="Alta"),RANK(P258,$P$13:$P$809,0)+COUNTIF($P$13:P258,P258)-1+MAX(N:N),"")</f>
        <v/>
      </c>
      <c r="R258" s="6" t="str">
        <f>IF(AND(C258="Abierto",D258="Media"),A258,"")</f>
        <v/>
      </c>
      <c r="S258" s="6" t="str">
        <f ca="1">IF(AND(C258="Abierto",D258="Media"),TODAY()-E258,"")</f>
        <v/>
      </c>
      <c r="T258" s="6" t="str">
        <f>IF(AND(C258="Abierto",D258="Media"),RANK(S258,$S$13:$S$809,0)+COUNTIF($S$13:S258,S258)-1+MAX(N:N,Q:Q),"")</f>
        <v/>
      </c>
      <c r="U258" s="6" t="str">
        <f>IF(AND(C258="Abierto",D258="Baja"),A258,"")</f>
        <v/>
      </c>
      <c r="V258" s="6" t="str">
        <f ca="1">IF(AND(C258="Abierto",D258="Baja"),TODAY()-E258,"")</f>
        <v/>
      </c>
      <c r="W258" s="6" t="str">
        <f>IF(AND(C258="Abierto",D258="Baja"),RANK(V258,$V$13:$V$809,0)+COUNTIF($V$13:V258,V258)-1+MAX(N:N,Q:Q,T:T),"")</f>
        <v/>
      </c>
      <c r="X258" s="8" t="str">
        <f>IF(OR(C258="Resuelto",C258=""),"",SUM(N258,Q258,T258,W258))</f>
        <v/>
      </c>
      <c r="Y258" s="8" t="str">
        <f>IF(OR(C258="Resuelto",C258=""),"",SUM(M258,P258,S258,V258))</f>
        <v/>
      </c>
      <c r="Z258" s="8" t="str">
        <f>IF(OR(C258="Resuelto",C258=""),"",SUM(L258,O258,R258,U258))</f>
        <v/>
      </c>
      <c r="AA258" s="8">
        <v>340</v>
      </c>
      <c r="AB258" s="8" t="str">
        <f t="shared" ca="1" si="29"/>
        <v/>
      </c>
      <c r="AC258" s="9" t="str">
        <f t="shared" ca="1" si="30"/>
        <v/>
      </c>
      <c r="AD258" s="12"/>
      <c r="AE258" s="12"/>
      <c r="AF258" s="12"/>
      <c r="AG258" s="12"/>
      <c r="AH258" s="51" t="str">
        <f>IF(AI258="","",MAX($AH$5:AH257)+1)</f>
        <v/>
      </c>
      <c r="AI258" s="12" t="str">
        <f>IF(G257="","",IF(COUNTIF($AI$11:AI257,G257)=0,G257,""))</f>
        <v/>
      </c>
      <c r="AJ258" s="12" t="str">
        <f t="shared" si="31"/>
        <v/>
      </c>
      <c r="AK258" s="65" t="s">
        <v>44</v>
      </c>
      <c r="AL258" s="15" t="s">
        <v>35</v>
      </c>
      <c r="AM258" s="12" t="s">
        <v>52</v>
      </c>
      <c r="AN258" s="15" t="s">
        <v>51</v>
      </c>
    </row>
    <row r="259" spans="1:40" ht="25.5" hidden="1" customHeight="1" x14ac:dyDescent="0.25">
      <c r="A259" s="60">
        <f t="shared" si="27"/>
        <v>247</v>
      </c>
      <c r="B259" s="15" t="s">
        <v>143</v>
      </c>
      <c r="C259" s="15" t="s">
        <v>142</v>
      </c>
      <c r="D259" s="17" t="s">
        <v>5</v>
      </c>
      <c r="E259" s="27">
        <v>44025</v>
      </c>
      <c r="F259" s="62" t="s">
        <v>105</v>
      </c>
      <c r="G259" s="17"/>
      <c r="H259" s="27">
        <v>44025</v>
      </c>
      <c r="I259" s="16">
        <f t="shared" si="28"/>
        <v>0</v>
      </c>
      <c r="J259" s="28" t="s">
        <v>57</v>
      </c>
      <c r="K259" s="27"/>
      <c r="L259" s="6" t="str">
        <f>IF(AND(C259="Abierto",D259="Urgente"),A259,"")</f>
        <v/>
      </c>
      <c r="M259" s="6" t="str">
        <f ca="1">IF(AND(C259="Abierto",D259="Urgente"),TODAY()-E259,"")</f>
        <v/>
      </c>
      <c r="N259" s="6" t="str">
        <f>IF(AND(C259="Abierto",D259="Urgente"),RANK(M259,$M$13:$M$809,0)+COUNTIF($M$13:M259,M259)-1,"")</f>
        <v/>
      </c>
      <c r="O259" s="6" t="str">
        <f>IF(AND(C259="Abierto",D259="Alta"),A259,"")</f>
        <v/>
      </c>
      <c r="P259" s="6" t="str">
        <f ca="1">IF(AND(C259="Abierto",D259="Alta"),TODAY()-E259,"")</f>
        <v/>
      </c>
      <c r="Q259" s="6" t="str">
        <f>IF(AND(C259="Abierto",D259="Alta"),RANK(P259,$P$13:$P$809,0)+COUNTIF($P$13:P259,P259)-1+MAX(N:N),"")</f>
        <v/>
      </c>
      <c r="R259" s="6" t="str">
        <f>IF(AND(C259="Abierto",D259="Media"),A259,"")</f>
        <v/>
      </c>
      <c r="S259" s="6" t="str">
        <f ca="1">IF(AND(C259="Abierto",D259="Media"),TODAY()-E259,"")</f>
        <v/>
      </c>
      <c r="T259" s="6" t="str">
        <f>IF(AND(C259="Abierto",D259="Media"),RANK(S259,$S$13:$S$809,0)+COUNTIF($S$13:S259,S259)-1+MAX(N:N,Q:Q),"")</f>
        <v/>
      </c>
      <c r="U259" s="6" t="str">
        <f>IF(AND(C259="Abierto",D259="Baja"),A259,"")</f>
        <v/>
      </c>
      <c r="V259" s="6" t="str">
        <f ca="1">IF(AND(C259="Abierto",D259="Baja"),TODAY()-E259,"")</f>
        <v/>
      </c>
      <c r="W259" s="6" t="str">
        <f>IF(AND(C259="Abierto",D259="Baja"),RANK(V259,$V$13:$V$809,0)+COUNTIF($V$13:V259,V259)-1+MAX(N:N,Q:Q,T:T),"")</f>
        <v/>
      </c>
      <c r="X259" s="8" t="str">
        <f>IF(OR(C259="Resuelto",C259=""),"",SUM(N259,Q259,T259,W259))</f>
        <v/>
      </c>
      <c r="Y259" s="8" t="str">
        <f>IF(OR(C259="Resuelto",C259=""),"",SUM(M259,P259,S259,V259))</f>
        <v/>
      </c>
      <c r="Z259" s="8" t="str">
        <f>IF(OR(C259="Resuelto",C259=""),"",SUM(L259,O259,R259,U259))</f>
        <v/>
      </c>
      <c r="AA259" s="8">
        <v>340</v>
      </c>
      <c r="AB259" s="8" t="str">
        <f t="shared" ca="1" si="29"/>
        <v/>
      </c>
      <c r="AC259" s="9" t="str">
        <f t="shared" ca="1" si="30"/>
        <v/>
      </c>
      <c r="AD259" s="12"/>
      <c r="AE259" s="12"/>
      <c r="AF259" s="12"/>
      <c r="AG259" s="12"/>
      <c r="AH259" s="51" t="str">
        <f>IF(AI259="","",MAX($AH$5:AH258)+1)</f>
        <v/>
      </c>
      <c r="AI259" s="12" t="str">
        <f>IF(G258="","",IF(COUNTIF($AI$11:AI258,G258)=0,G258,""))</f>
        <v/>
      </c>
      <c r="AJ259" s="12" t="str">
        <f t="shared" si="31"/>
        <v/>
      </c>
      <c r="AK259" s="65" t="s">
        <v>44</v>
      </c>
      <c r="AL259" s="15" t="s">
        <v>35</v>
      </c>
      <c r="AM259" s="12" t="s">
        <v>52</v>
      </c>
      <c r="AN259" s="15" t="s">
        <v>51</v>
      </c>
    </row>
    <row r="260" spans="1:40" ht="25.5" hidden="1" customHeight="1" x14ac:dyDescent="0.25">
      <c r="A260" s="60">
        <f t="shared" si="27"/>
        <v>248</v>
      </c>
      <c r="B260" s="15" t="s">
        <v>143</v>
      </c>
      <c r="C260" s="15" t="s">
        <v>142</v>
      </c>
      <c r="D260" s="17" t="s">
        <v>5</v>
      </c>
      <c r="E260" s="27">
        <v>44025</v>
      </c>
      <c r="F260" s="62" t="s">
        <v>105</v>
      </c>
      <c r="G260" s="17"/>
      <c r="H260" s="27">
        <v>44025</v>
      </c>
      <c r="I260" s="16">
        <f t="shared" si="28"/>
        <v>0</v>
      </c>
      <c r="J260" s="28" t="s">
        <v>57</v>
      </c>
      <c r="K260" s="27"/>
      <c r="L260" s="6" t="str">
        <f>IF(AND(C260="Abierto",D260="Urgente"),A260,"")</f>
        <v/>
      </c>
      <c r="M260" s="6" t="str">
        <f ca="1">IF(AND(C260="Abierto",D260="Urgente"),TODAY()-E260,"")</f>
        <v/>
      </c>
      <c r="N260" s="6" t="str">
        <f>IF(AND(C260="Abierto",D260="Urgente"),RANK(M260,$M$13:$M$809,0)+COUNTIF($M$13:M260,M260)-1,"")</f>
        <v/>
      </c>
      <c r="O260" s="6" t="str">
        <f>IF(AND(C260="Abierto",D260="Alta"),A260,"")</f>
        <v/>
      </c>
      <c r="P260" s="6" t="str">
        <f ca="1">IF(AND(C260="Abierto",D260="Alta"),TODAY()-E260,"")</f>
        <v/>
      </c>
      <c r="Q260" s="6" t="str">
        <f>IF(AND(C260="Abierto",D260="Alta"),RANK(P260,$P$13:$P$809,0)+COUNTIF($P$13:P260,P260)-1+MAX(N:N),"")</f>
        <v/>
      </c>
      <c r="R260" s="6" t="str">
        <f>IF(AND(C260="Abierto",D260="Media"),A260,"")</f>
        <v/>
      </c>
      <c r="S260" s="6" t="str">
        <f ca="1">IF(AND(C260="Abierto",D260="Media"),TODAY()-E260,"")</f>
        <v/>
      </c>
      <c r="T260" s="6" t="str">
        <f>IF(AND(C260="Abierto",D260="Media"),RANK(S260,$S$13:$S$809,0)+COUNTIF($S$13:S260,S260)-1+MAX(N:N,Q:Q),"")</f>
        <v/>
      </c>
      <c r="U260" s="6" t="str">
        <f>IF(AND(C260="Abierto",D260="Baja"),A260,"")</f>
        <v/>
      </c>
      <c r="V260" s="6" t="str">
        <f ca="1">IF(AND(C260="Abierto",D260="Baja"),TODAY()-E260,"")</f>
        <v/>
      </c>
      <c r="W260" s="6" t="str">
        <f>IF(AND(C260="Abierto",D260="Baja"),RANK(V260,$V$13:$V$809,0)+COUNTIF($V$13:V260,V260)-1+MAX(N:N,Q:Q,T:T),"")</f>
        <v/>
      </c>
      <c r="X260" s="8" t="str">
        <f>IF(OR(C260="Resuelto",C260=""),"",SUM(N260,Q260,T260,W260))</f>
        <v/>
      </c>
      <c r="Y260" s="8" t="str">
        <f>IF(OR(C260="Resuelto",C260=""),"",SUM(M260,P260,S260,V260))</f>
        <v/>
      </c>
      <c r="Z260" s="8" t="str">
        <f>IF(OR(C260="Resuelto",C260=""),"",SUM(L260,O260,R260,U260))</f>
        <v/>
      </c>
      <c r="AA260" s="8">
        <v>340</v>
      </c>
      <c r="AB260" s="8" t="str">
        <f t="shared" ca="1" si="29"/>
        <v/>
      </c>
      <c r="AC260" s="9" t="str">
        <f t="shared" ca="1" si="30"/>
        <v/>
      </c>
      <c r="AD260" s="12"/>
      <c r="AE260" s="12"/>
      <c r="AF260" s="12"/>
      <c r="AG260" s="12"/>
      <c r="AH260" s="51" t="str">
        <f>IF(AI260="","",MAX($AH$5:AH259)+1)</f>
        <v/>
      </c>
      <c r="AI260" s="12" t="str">
        <f>IF(G259="","",IF(COUNTIF($AI$11:AI259,G259)=0,G259,""))</f>
        <v/>
      </c>
      <c r="AJ260" s="12" t="str">
        <f t="shared" si="31"/>
        <v/>
      </c>
      <c r="AK260" s="65" t="s">
        <v>44</v>
      </c>
      <c r="AL260" s="15" t="s">
        <v>35</v>
      </c>
      <c r="AM260" s="12" t="s">
        <v>52</v>
      </c>
      <c r="AN260" s="12" t="s">
        <v>49</v>
      </c>
    </row>
    <row r="261" spans="1:40" ht="25.5" hidden="1" customHeight="1" x14ac:dyDescent="0.25">
      <c r="A261" s="60">
        <f t="shared" si="27"/>
        <v>249</v>
      </c>
      <c r="B261" s="15" t="s">
        <v>143</v>
      </c>
      <c r="C261" s="15" t="s">
        <v>142</v>
      </c>
      <c r="D261" s="17" t="s">
        <v>5</v>
      </c>
      <c r="E261" s="27">
        <v>44025</v>
      </c>
      <c r="F261" s="62" t="s">
        <v>105</v>
      </c>
      <c r="G261" s="17"/>
      <c r="H261" s="27">
        <v>44025</v>
      </c>
      <c r="I261" s="16">
        <f t="shared" si="28"/>
        <v>0</v>
      </c>
      <c r="J261" s="28" t="s">
        <v>57</v>
      </c>
      <c r="K261" s="27"/>
      <c r="L261" s="6" t="str">
        <f>IF(AND(C261="Abierto",D261="Urgente"),A261,"")</f>
        <v/>
      </c>
      <c r="M261" s="6" t="str">
        <f ca="1">IF(AND(C261="Abierto",D261="Urgente"),TODAY()-E261,"")</f>
        <v/>
      </c>
      <c r="N261" s="6" t="str">
        <f>IF(AND(C261="Abierto",D261="Urgente"),RANK(M261,$M$13:$M$809,0)+COUNTIF($M$13:M261,M261)-1,"")</f>
        <v/>
      </c>
      <c r="O261" s="6" t="str">
        <f>IF(AND(C261="Abierto",D261="Alta"),A261,"")</f>
        <v/>
      </c>
      <c r="P261" s="6" t="str">
        <f ca="1">IF(AND(C261="Abierto",D261="Alta"),TODAY()-E261,"")</f>
        <v/>
      </c>
      <c r="Q261" s="6" t="str">
        <f>IF(AND(C261="Abierto",D261="Alta"),RANK(P261,$P$13:$P$809,0)+COUNTIF($P$13:P261,P261)-1+MAX(N:N),"")</f>
        <v/>
      </c>
      <c r="R261" s="6" t="str">
        <f>IF(AND(C261="Abierto",D261="Media"),A261,"")</f>
        <v/>
      </c>
      <c r="S261" s="6" t="str">
        <f ca="1">IF(AND(C261="Abierto",D261="Media"),TODAY()-E261,"")</f>
        <v/>
      </c>
      <c r="T261" s="6" t="str">
        <f>IF(AND(C261="Abierto",D261="Media"),RANK(S261,$S$13:$S$809,0)+COUNTIF($S$13:S261,S261)-1+MAX(N:N,Q:Q),"")</f>
        <v/>
      </c>
      <c r="U261" s="6" t="str">
        <f>IF(AND(C261="Abierto",D261="Baja"),A261,"")</f>
        <v/>
      </c>
      <c r="V261" s="6" t="str">
        <f ca="1">IF(AND(C261="Abierto",D261="Baja"),TODAY()-E261,"")</f>
        <v/>
      </c>
      <c r="W261" s="6" t="str">
        <f>IF(AND(C261="Abierto",D261="Baja"),RANK(V261,$V$13:$V$809,0)+COUNTIF($V$13:V261,V261)-1+MAX(N:N,Q:Q,T:T),"")</f>
        <v/>
      </c>
      <c r="X261" s="8" t="str">
        <f>IF(OR(C261="Resuelto",C261=""),"",SUM(N261,Q261,T261,W261))</f>
        <v/>
      </c>
      <c r="Y261" s="8" t="str">
        <f>IF(OR(C261="Resuelto",C261=""),"",SUM(M261,P261,S261,V261))</f>
        <v/>
      </c>
      <c r="Z261" s="8" t="str">
        <f>IF(OR(C261="Resuelto",C261=""),"",SUM(L261,O261,R261,U261))</f>
        <v/>
      </c>
      <c r="AA261" s="8">
        <v>340</v>
      </c>
      <c r="AB261" s="8" t="str">
        <f t="shared" ca="1" si="29"/>
        <v/>
      </c>
      <c r="AC261" s="9" t="str">
        <f t="shared" ca="1" si="30"/>
        <v/>
      </c>
      <c r="AD261" s="12"/>
      <c r="AE261" s="12"/>
      <c r="AF261" s="12"/>
      <c r="AG261" s="12"/>
      <c r="AH261" s="51" t="str">
        <f>IF(AI261="","",MAX($AH$5:AH260)+1)</f>
        <v/>
      </c>
      <c r="AI261" s="12" t="str">
        <f>IF(G260="","",IF(COUNTIF($AI$11:AI260,G260)=0,G260,""))</f>
        <v/>
      </c>
      <c r="AJ261" s="12" t="str">
        <f t="shared" si="31"/>
        <v/>
      </c>
      <c r="AK261" s="65" t="s">
        <v>44</v>
      </c>
      <c r="AL261" s="15" t="s">
        <v>35</v>
      </c>
      <c r="AM261" s="12" t="s">
        <v>52</v>
      </c>
      <c r="AN261" s="12" t="s">
        <v>49</v>
      </c>
    </row>
    <row r="262" spans="1:40" ht="25.5" hidden="1" customHeight="1" x14ac:dyDescent="0.25">
      <c r="A262" s="60">
        <f t="shared" si="27"/>
        <v>250</v>
      </c>
      <c r="B262" s="15" t="s">
        <v>143</v>
      </c>
      <c r="C262" s="15" t="s">
        <v>142</v>
      </c>
      <c r="D262" s="17" t="s">
        <v>5</v>
      </c>
      <c r="E262" s="27">
        <v>44025</v>
      </c>
      <c r="F262" s="62" t="s">
        <v>105</v>
      </c>
      <c r="G262" s="17"/>
      <c r="H262" s="27">
        <v>44025</v>
      </c>
      <c r="I262" s="16">
        <f t="shared" si="28"/>
        <v>0</v>
      </c>
      <c r="J262" s="28" t="s">
        <v>57</v>
      </c>
      <c r="K262" s="27"/>
      <c r="L262" s="6" t="str">
        <f>IF(AND(C262="Abierto",D262="Urgente"),A262,"")</f>
        <v/>
      </c>
      <c r="M262" s="6" t="str">
        <f ca="1">IF(AND(C262="Abierto",D262="Urgente"),TODAY()-E262,"")</f>
        <v/>
      </c>
      <c r="N262" s="6" t="str">
        <f>IF(AND(C262="Abierto",D262="Urgente"),RANK(M262,$M$13:$M$809,0)+COUNTIF($M$13:M262,M262)-1,"")</f>
        <v/>
      </c>
      <c r="O262" s="6" t="str">
        <f>IF(AND(C262="Abierto",D262="Alta"),A262,"")</f>
        <v/>
      </c>
      <c r="P262" s="6" t="str">
        <f ca="1">IF(AND(C262="Abierto",D262="Alta"),TODAY()-E262,"")</f>
        <v/>
      </c>
      <c r="Q262" s="6" t="str">
        <f>IF(AND(C262="Abierto",D262="Alta"),RANK(P262,$P$13:$P$809,0)+COUNTIF($P$13:P262,P262)-1+MAX(N:N),"")</f>
        <v/>
      </c>
      <c r="R262" s="6" t="str">
        <f>IF(AND(C262="Abierto",D262="Media"),A262,"")</f>
        <v/>
      </c>
      <c r="S262" s="6" t="str">
        <f ca="1">IF(AND(C262="Abierto",D262="Media"),TODAY()-E262,"")</f>
        <v/>
      </c>
      <c r="T262" s="6" t="str">
        <f>IF(AND(C262="Abierto",D262="Media"),RANK(S262,$S$13:$S$809,0)+COUNTIF($S$13:S262,S262)-1+MAX(N:N,Q:Q),"")</f>
        <v/>
      </c>
      <c r="U262" s="6" t="str">
        <f>IF(AND(C262="Abierto",D262="Baja"),A262,"")</f>
        <v/>
      </c>
      <c r="V262" s="6" t="str">
        <f ca="1">IF(AND(C262="Abierto",D262="Baja"),TODAY()-E262,"")</f>
        <v/>
      </c>
      <c r="W262" s="6" t="str">
        <f>IF(AND(C262="Abierto",D262="Baja"),RANK(V262,$V$13:$V$809,0)+COUNTIF($V$13:V262,V262)-1+MAX(N:N,Q:Q,T:T),"")</f>
        <v/>
      </c>
      <c r="X262" s="8" t="str">
        <f>IF(OR(C262="Resuelto",C262=""),"",SUM(N262,Q262,T262,W262))</f>
        <v/>
      </c>
      <c r="Y262" s="8" t="str">
        <f>IF(OR(C262="Resuelto",C262=""),"",SUM(M262,P262,S262,V262))</f>
        <v/>
      </c>
      <c r="Z262" s="8" t="str">
        <f>IF(OR(C262="Resuelto",C262=""),"",SUM(L262,O262,R262,U262))</f>
        <v/>
      </c>
      <c r="AA262" s="8">
        <v>340</v>
      </c>
      <c r="AB262" s="8" t="str">
        <f t="shared" ca="1" si="29"/>
        <v/>
      </c>
      <c r="AC262" s="9" t="str">
        <f t="shared" ca="1" si="30"/>
        <v/>
      </c>
      <c r="AD262" s="12"/>
      <c r="AE262" s="12"/>
      <c r="AF262" s="12"/>
      <c r="AG262" s="12"/>
      <c r="AH262" s="51" t="str">
        <f>IF(AI262="","",MAX($AH$5:AH261)+1)</f>
        <v/>
      </c>
      <c r="AI262" s="12" t="str">
        <f>IF(G261="","",IF(COUNTIF($AI$11:AI261,G261)=0,G261,""))</f>
        <v/>
      </c>
      <c r="AJ262" s="12" t="str">
        <f t="shared" si="31"/>
        <v/>
      </c>
      <c r="AK262" s="65" t="s">
        <v>44</v>
      </c>
      <c r="AL262" s="15" t="s">
        <v>35</v>
      </c>
      <c r="AM262" s="12" t="s">
        <v>52</v>
      </c>
      <c r="AN262" s="12" t="s">
        <v>49</v>
      </c>
    </row>
    <row r="263" spans="1:40" ht="25.5" hidden="1" customHeight="1" x14ac:dyDescent="0.25">
      <c r="A263" s="60">
        <f t="shared" si="27"/>
        <v>251</v>
      </c>
      <c r="B263" s="15" t="s">
        <v>143</v>
      </c>
      <c r="C263" s="15" t="s">
        <v>142</v>
      </c>
      <c r="D263" s="17" t="s">
        <v>5</v>
      </c>
      <c r="E263" s="27">
        <v>44025</v>
      </c>
      <c r="F263" s="62" t="s">
        <v>105</v>
      </c>
      <c r="G263" s="17"/>
      <c r="H263" s="27">
        <v>44025</v>
      </c>
      <c r="I263" s="16">
        <f t="shared" si="28"/>
        <v>0</v>
      </c>
      <c r="J263" s="28" t="s">
        <v>57</v>
      </c>
      <c r="K263" s="27"/>
      <c r="L263" s="6" t="str">
        <f>IF(AND(C263="Abierto",D263="Urgente"),A263,"")</f>
        <v/>
      </c>
      <c r="M263" s="6" t="str">
        <f ca="1">IF(AND(C263="Abierto",D263="Urgente"),TODAY()-E263,"")</f>
        <v/>
      </c>
      <c r="N263" s="6" t="str">
        <f>IF(AND(C263="Abierto",D263="Urgente"),RANK(M263,$M$13:$M$809,0)+COUNTIF($M$13:M263,M263)-1,"")</f>
        <v/>
      </c>
      <c r="O263" s="6" t="str">
        <f>IF(AND(C263="Abierto",D263="Alta"),A263,"")</f>
        <v/>
      </c>
      <c r="P263" s="6" t="str">
        <f ca="1">IF(AND(C263="Abierto",D263="Alta"),TODAY()-E263,"")</f>
        <v/>
      </c>
      <c r="Q263" s="6" t="str">
        <f>IF(AND(C263="Abierto",D263="Alta"),RANK(P263,$P$13:$P$809,0)+COUNTIF($P$13:P263,P263)-1+MAX(N:N),"")</f>
        <v/>
      </c>
      <c r="R263" s="6" t="str">
        <f>IF(AND(C263="Abierto",D263="Media"),A263,"")</f>
        <v/>
      </c>
      <c r="S263" s="6" t="str">
        <f ca="1">IF(AND(C263="Abierto",D263="Media"),TODAY()-E263,"")</f>
        <v/>
      </c>
      <c r="T263" s="6" t="str">
        <f>IF(AND(C263="Abierto",D263="Media"),RANK(S263,$S$13:$S$809,0)+COUNTIF($S$13:S263,S263)-1+MAX(N:N,Q:Q),"")</f>
        <v/>
      </c>
      <c r="U263" s="6" t="str">
        <f>IF(AND(C263="Abierto",D263="Baja"),A263,"")</f>
        <v/>
      </c>
      <c r="V263" s="6" t="str">
        <f ca="1">IF(AND(C263="Abierto",D263="Baja"),TODAY()-E263,"")</f>
        <v/>
      </c>
      <c r="W263" s="6" t="str">
        <f>IF(AND(C263="Abierto",D263="Baja"),RANK(V263,$V$13:$V$809,0)+COUNTIF($V$13:V263,V263)-1+MAX(N:N,Q:Q,T:T),"")</f>
        <v/>
      </c>
      <c r="X263" s="8" t="str">
        <f>IF(OR(C263="Resuelto",C263=""),"",SUM(N263,Q263,T263,W263))</f>
        <v/>
      </c>
      <c r="Y263" s="8" t="str">
        <f>IF(OR(C263="Resuelto",C263=""),"",SUM(M263,P263,S263,V263))</f>
        <v/>
      </c>
      <c r="Z263" s="8" t="str">
        <f>IF(OR(C263="Resuelto",C263=""),"",SUM(L263,O263,R263,U263))</f>
        <v/>
      </c>
      <c r="AA263" s="8">
        <v>340</v>
      </c>
      <c r="AB263" s="8" t="str">
        <f t="shared" ca="1" si="29"/>
        <v/>
      </c>
      <c r="AC263" s="9" t="str">
        <f t="shared" ca="1" si="30"/>
        <v/>
      </c>
      <c r="AD263" s="12"/>
      <c r="AE263" s="12"/>
      <c r="AF263" s="12"/>
      <c r="AG263" s="12"/>
      <c r="AH263" s="51" t="str">
        <f>IF(AI263="","",MAX($AH$5:AH262)+1)</f>
        <v/>
      </c>
      <c r="AI263" s="12" t="str">
        <f>IF(G262="","",IF(COUNTIF($AI$11:AI262,G262)=0,G262,""))</f>
        <v/>
      </c>
      <c r="AJ263" s="12" t="str">
        <f t="shared" si="31"/>
        <v/>
      </c>
      <c r="AK263" s="65" t="s">
        <v>44</v>
      </c>
      <c r="AL263" s="15" t="s">
        <v>35</v>
      </c>
      <c r="AM263" s="12" t="s">
        <v>52</v>
      </c>
      <c r="AN263" s="12" t="s">
        <v>49</v>
      </c>
    </row>
    <row r="264" spans="1:40" ht="25.5" hidden="1" customHeight="1" x14ac:dyDescent="0.25">
      <c r="A264" s="60">
        <f t="shared" si="27"/>
        <v>252</v>
      </c>
      <c r="B264" s="15" t="s">
        <v>143</v>
      </c>
      <c r="C264" s="15" t="s">
        <v>142</v>
      </c>
      <c r="D264" s="17" t="s">
        <v>5</v>
      </c>
      <c r="E264" s="27">
        <v>44025</v>
      </c>
      <c r="F264" s="62" t="s">
        <v>105</v>
      </c>
      <c r="G264" s="17"/>
      <c r="H264" s="27">
        <v>44025</v>
      </c>
      <c r="I264" s="16">
        <f t="shared" si="28"/>
        <v>0</v>
      </c>
      <c r="J264" s="28" t="s">
        <v>57</v>
      </c>
      <c r="K264" s="27"/>
      <c r="L264" s="6" t="str">
        <f>IF(AND(C264="Abierto",D264="Urgente"),A264,"")</f>
        <v/>
      </c>
      <c r="M264" s="6" t="str">
        <f ca="1">IF(AND(C264="Abierto",D264="Urgente"),TODAY()-E264,"")</f>
        <v/>
      </c>
      <c r="N264" s="6" t="str">
        <f>IF(AND(C264="Abierto",D264="Urgente"),RANK(M264,$M$13:$M$809,0)+COUNTIF($M$13:M264,M264)-1,"")</f>
        <v/>
      </c>
      <c r="O264" s="6" t="str">
        <f>IF(AND(C264="Abierto",D264="Alta"),A264,"")</f>
        <v/>
      </c>
      <c r="P264" s="6" t="str">
        <f ca="1">IF(AND(C264="Abierto",D264="Alta"),TODAY()-E264,"")</f>
        <v/>
      </c>
      <c r="Q264" s="6" t="str">
        <f>IF(AND(C264="Abierto",D264="Alta"),RANK(P264,$P$13:$P$809,0)+COUNTIF($P$13:P264,P264)-1+MAX(N:N),"")</f>
        <v/>
      </c>
      <c r="R264" s="6" t="str">
        <f>IF(AND(C264="Abierto",D264="Media"),A264,"")</f>
        <v/>
      </c>
      <c r="S264" s="6" t="str">
        <f ca="1">IF(AND(C264="Abierto",D264="Media"),TODAY()-E264,"")</f>
        <v/>
      </c>
      <c r="T264" s="6" t="str">
        <f>IF(AND(C264="Abierto",D264="Media"),RANK(S264,$S$13:$S$809,0)+COUNTIF($S$13:S264,S264)-1+MAX(N:N,Q:Q),"")</f>
        <v/>
      </c>
      <c r="U264" s="6" t="str">
        <f>IF(AND(C264="Abierto",D264="Baja"),A264,"")</f>
        <v/>
      </c>
      <c r="V264" s="6" t="str">
        <f ca="1">IF(AND(C264="Abierto",D264="Baja"),TODAY()-E264,"")</f>
        <v/>
      </c>
      <c r="W264" s="6" t="str">
        <f>IF(AND(C264="Abierto",D264="Baja"),RANK(V264,$V$13:$V$809,0)+COUNTIF($V$13:V264,V264)-1+MAX(N:N,Q:Q,T:T),"")</f>
        <v/>
      </c>
      <c r="X264" s="8" t="str">
        <f>IF(OR(C264="Resuelto",C264=""),"",SUM(N264,Q264,T264,W264))</f>
        <v/>
      </c>
      <c r="Y264" s="8" t="str">
        <f>IF(OR(C264="Resuelto",C264=""),"",SUM(M264,P264,S264,V264))</f>
        <v/>
      </c>
      <c r="Z264" s="8" t="str">
        <f>IF(OR(C264="Resuelto",C264=""),"",SUM(L264,O264,R264,U264))</f>
        <v/>
      </c>
      <c r="AA264" s="8">
        <v>340</v>
      </c>
      <c r="AB264" s="8" t="str">
        <f t="shared" ca="1" si="29"/>
        <v/>
      </c>
      <c r="AC264" s="9" t="str">
        <f t="shared" ca="1" si="30"/>
        <v/>
      </c>
      <c r="AD264" s="12"/>
      <c r="AE264" s="12"/>
      <c r="AF264" s="12"/>
      <c r="AG264" s="12"/>
      <c r="AH264" s="51" t="str">
        <f>IF(AI264="","",MAX($AH$5:AH263)+1)</f>
        <v/>
      </c>
      <c r="AI264" s="12" t="str">
        <f>IF(G263="","",IF(COUNTIF($AI$11:AI263,G263)=0,G263,""))</f>
        <v/>
      </c>
      <c r="AJ264" s="12" t="str">
        <f t="shared" si="31"/>
        <v/>
      </c>
      <c r="AK264" s="65" t="s">
        <v>44</v>
      </c>
      <c r="AL264" s="15" t="s">
        <v>35</v>
      </c>
      <c r="AM264" s="15" t="s">
        <v>53</v>
      </c>
      <c r="AN264" s="12" t="s">
        <v>49</v>
      </c>
    </row>
    <row r="265" spans="1:40" ht="25.5" hidden="1" customHeight="1" x14ac:dyDescent="0.25">
      <c r="A265" s="60">
        <f t="shared" si="27"/>
        <v>253</v>
      </c>
      <c r="B265" s="15">
        <v>2025740</v>
      </c>
      <c r="C265" s="15" t="s">
        <v>142</v>
      </c>
      <c r="D265" s="17" t="s">
        <v>6</v>
      </c>
      <c r="E265" s="27">
        <v>44025</v>
      </c>
      <c r="F265" s="62"/>
      <c r="G265" s="17" t="s">
        <v>112</v>
      </c>
      <c r="H265" s="27">
        <v>44027</v>
      </c>
      <c r="I265" s="16">
        <f t="shared" si="28"/>
        <v>2</v>
      </c>
      <c r="J265" s="28" t="s">
        <v>57</v>
      </c>
      <c r="K265" s="27"/>
      <c r="L265" s="6" t="str">
        <f>IF(AND(C265="Abierto",D265="Urgente"),A265,"")</f>
        <v/>
      </c>
      <c r="M265" s="6" t="str">
        <f ca="1">IF(AND(C265="Abierto",D265="Urgente"),TODAY()-E265,"")</f>
        <v/>
      </c>
      <c r="N265" s="6" t="str">
        <f>IF(AND(C265="Abierto",D265="Urgente"),RANK(M265,$M$13:$M$809,0)+COUNTIF($M$13:M265,M265)-1,"")</f>
        <v/>
      </c>
      <c r="O265" s="6" t="str">
        <f>IF(AND(C265="Abierto",D265="Alta"),A265,"")</f>
        <v/>
      </c>
      <c r="P265" s="6" t="str">
        <f ca="1">IF(AND(C265="Abierto",D265="Alta"),TODAY()-E265,"")</f>
        <v/>
      </c>
      <c r="Q265" s="6" t="str">
        <f>IF(AND(C265="Abierto",D265="Alta"),RANK(P265,$P$13:$P$809,0)+COUNTIF($P$13:P265,P265)-1+MAX(N:N),"")</f>
        <v/>
      </c>
      <c r="R265" s="6" t="str">
        <f>IF(AND(C265="Abierto",D265="Media"),A265,"")</f>
        <v/>
      </c>
      <c r="S265" s="6" t="str">
        <f ca="1">IF(AND(C265="Abierto",D265="Media"),TODAY()-E265,"")</f>
        <v/>
      </c>
      <c r="T265" s="6" t="str">
        <f>IF(AND(C265="Abierto",D265="Media"),RANK(S265,$S$13:$S$809,0)+COUNTIF($S$13:S265,S265)-1+MAX(N:N,Q:Q),"")</f>
        <v/>
      </c>
      <c r="U265" s="6" t="str">
        <f>IF(AND(C265="Abierto",D265="Baja"),A265,"")</f>
        <v/>
      </c>
      <c r="V265" s="6" t="str">
        <f ca="1">IF(AND(C265="Abierto",D265="Baja"),TODAY()-E265,"")</f>
        <v/>
      </c>
      <c r="W265" s="6" t="str">
        <f>IF(AND(C265="Abierto",D265="Baja"),RANK(V265,$V$13:$V$809,0)+COUNTIF($V$13:V265,V265)-1+MAX(N:N,Q:Q,T:T),"")</f>
        <v/>
      </c>
      <c r="X265" s="8" t="str">
        <f>IF(OR(C265="Resuelto",C265=""),"",SUM(N265,Q265,T265,W265))</f>
        <v/>
      </c>
      <c r="Y265" s="8" t="str">
        <f>IF(OR(C265="Resuelto",C265=""),"",SUM(M265,P265,S265,V265))</f>
        <v/>
      </c>
      <c r="Z265" s="8" t="str">
        <f>IF(OR(C265="Resuelto",C265=""),"",SUM(L265,O265,R265,U265))</f>
        <v/>
      </c>
      <c r="AA265" s="8">
        <v>340</v>
      </c>
      <c r="AB265" s="8" t="str">
        <f t="shared" ca="1" si="29"/>
        <v/>
      </c>
      <c r="AC265" s="9" t="str">
        <f t="shared" ca="1" si="30"/>
        <v/>
      </c>
      <c r="AD265" s="12"/>
      <c r="AE265" s="12"/>
      <c r="AF265" s="12"/>
      <c r="AG265" s="12"/>
      <c r="AH265" s="51" t="str">
        <f>IF(AI265="","",MAX($AH$5:AH264)+1)</f>
        <v/>
      </c>
      <c r="AI265" s="12" t="str">
        <f>IF(G264="","",IF(COUNTIF($AI$11:AI264,G264)=0,G264,""))</f>
        <v/>
      </c>
      <c r="AJ265" s="12" t="str">
        <f t="shared" si="31"/>
        <v/>
      </c>
      <c r="AK265" s="66" t="s">
        <v>39</v>
      </c>
      <c r="AL265" s="12" t="s">
        <v>36</v>
      </c>
      <c r="AM265" s="12" t="s">
        <v>52</v>
      </c>
      <c r="AN265" s="12" t="s">
        <v>49</v>
      </c>
    </row>
    <row r="266" spans="1:40" ht="25.5" hidden="1" customHeight="1" x14ac:dyDescent="0.25">
      <c r="A266" s="60">
        <f t="shared" si="27"/>
        <v>254</v>
      </c>
      <c r="B266" s="15">
        <v>2025741</v>
      </c>
      <c r="C266" s="15" t="s">
        <v>142</v>
      </c>
      <c r="D266" s="17" t="s">
        <v>5</v>
      </c>
      <c r="E266" s="27">
        <v>44025</v>
      </c>
      <c r="F266" s="62" t="s">
        <v>105</v>
      </c>
      <c r="G266" s="17"/>
      <c r="H266" s="27">
        <v>44025</v>
      </c>
      <c r="I266" s="16">
        <f t="shared" si="28"/>
        <v>0</v>
      </c>
      <c r="J266" s="28" t="s">
        <v>57</v>
      </c>
      <c r="K266" s="27"/>
      <c r="L266" s="6" t="str">
        <f>IF(AND(C266="Abierto",D266="Urgente"),A266,"")</f>
        <v/>
      </c>
      <c r="M266" s="6" t="str">
        <f ca="1">IF(AND(C266="Abierto",D266="Urgente"),TODAY()-E266,"")</f>
        <v/>
      </c>
      <c r="N266" s="6" t="str">
        <f>IF(AND(C266="Abierto",D266="Urgente"),RANK(M266,$M$13:$M$809,0)+COUNTIF($M$13:M266,M266)-1,"")</f>
        <v/>
      </c>
      <c r="O266" s="6" t="str">
        <f>IF(AND(C266="Abierto",D266="Alta"),A266,"")</f>
        <v/>
      </c>
      <c r="P266" s="6" t="str">
        <f ca="1">IF(AND(C266="Abierto",D266="Alta"),TODAY()-E266,"")</f>
        <v/>
      </c>
      <c r="Q266" s="6" t="str">
        <f>IF(AND(C266="Abierto",D266="Alta"),RANK(P266,$P$13:$P$809,0)+COUNTIF($P$13:P266,P266)-1+MAX(N:N),"")</f>
        <v/>
      </c>
      <c r="R266" s="6" t="str">
        <f>IF(AND(C266="Abierto",D266="Media"),A266,"")</f>
        <v/>
      </c>
      <c r="S266" s="6" t="str">
        <f ca="1">IF(AND(C266="Abierto",D266="Media"),TODAY()-E266,"")</f>
        <v/>
      </c>
      <c r="T266" s="6" t="str">
        <f>IF(AND(C266="Abierto",D266="Media"),RANK(S266,$S$13:$S$809,0)+COUNTIF($S$13:S266,S266)-1+MAX(N:N,Q:Q),"")</f>
        <v/>
      </c>
      <c r="U266" s="6" t="str">
        <f>IF(AND(C266="Abierto",D266="Baja"),A266,"")</f>
        <v/>
      </c>
      <c r="V266" s="6" t="str">
        <f ca="1">IF(AND(C266="Abierto",D266="Baja"),TODAY()-E266,"")</f>
        <v/>
      </c>
      <c r="W266" s="6" t="str">
        <f>IF(AND(C266="Abierto",D266="Baja"),RANK(V266,$V$13:$V$809,0)+COUNTIF($V$13:V266,V266)-1+MAX(N:N,Q:Q,T:T),"")</f>
        <v/>
      </c>
      <c r="X266" s="8" t="str">
        <f>IF(OR(C266="Resuelto",C266=""),"",SUM(N266,Q266,T266,W266))</f>
        <v/>
      </c>
      <c r="Y266" s="8" t="str">
        <f>IF(OR(C266="Resuelto",C266=""),"",SUM(M266,P266,S266,V266))</f>
        <v/>
      </c>
      <c r="Z266" s="8" t="str">
        <f>IF(OR(C266="Resuelto",C266=""),"",SUM(L266,O266,R266,U266))</f>
        <v/>
      </c>
      <c r="AA266" s="8">
        <v>340</v>
      </c>
      <c r="AB266" s="8" t="str">
        <f t="shared" ca="1" si="29"/>
        <v/>
      </c>
      <c r="AC266" s="9" t="str">
        <f t="shared" ca="1" si="30"/>
        <v/>
      </c>
      <c r="AD266" s="12"/>
      <c r="AE266" s="12"/>
      <c r="AF266" s="12"/>
      <c r="AG266" s="12"/>
      <c r="AH266" s="51" t="e">
        <f>IF(AI266="","",MAX($AH$5:AH265)+1)</f>
        <v>#REF!</v>
      </c>
      <c r="AI266" s="12" t="str">
        <f>IF(G265="","",IF(COUNTIF($AI$11:AI265,G265)=0,G265,""))</f>
        <v>Ing.. Agronómica</v>
      </c>
      <c r="AJ266" s="12" t="str">
        <f t="shared" si="31"/>
        <v/>
      </c>
      <c r="AK266" s="65" t="s">
        <v>44</v>
      </c>
      <c r="AL266" s="15" t="s">
        <v>36</v>
      </c>
      <c r="AM266" s="12" t="s">
        <v>52</v>
      </c>
      <c r="AN266" s="12" t="s">
        <v>54</v>
      </c>
    </row>
    <row r="267" spans="1:40" ht="25.5" hidden="1" customHeight="1" x14ac:dyDescent="0.25">
      <c r="A267" s="60">
        <f t="shared" si="27"/>
        <v>255</v>
      </c>
      <c r="B267" s="15">
        <v>2025742</v>
      </c>
      <c r="C267" s="15" t="s">
        <v>142</v>
      </c>
      <c r="D267" s="17" t="s">
        <v>5</v>
      </c>
      <c r="E267" s="27">
        <v>44025</v>
      </c>
      <c r="F267" s="62" t="s">
        <v>105</v>
      </c>
      <c r="G267" s="17"/>
      <c r="H267" s="27">
        <v>44025</v>
      </c>
      <c r="I267" s="16">
        <f t="shared" si="28"/>
        <v>0</v>
      </c>
      <c r="J267" s="28" t="s">
        <v>57</v>
      </c>
      <c r="K267" s="27"/>
      <c r="L267" s="6" t="str">
        <f>IF(AND(C267="Abierto",D267="Urgente"),A267,"")</f>
        <v/>
      </c>
      <c r="M267" s="6" t="str">
        <f ca="1">IF(AND(C267="Abierto",D267="Urgente"),TODAY()-E267,"")</f>
        <v/>
      </c>
      <c r="N267" s="6" t="str">
        <f>IF(AND(C267="Abierto",D267="Urgente"),RANK(M267,$M$13:$M$809,0)+COUNTIF($M$13:M267,M267)-1,"")</f>
        <v/>
      </c>
      <c r="O267" s="6" t="str">
        <f>IF(AND(C267="Abierto",D267="Alta"),A267,"")</f>
        <v/>
      </c>
      <c r="P267" s="6" t="str">
        <f ca="1">IF(AND(C267="Abierto",D267="Alta"),TODAY()-E267,"")</f>
        <v/>
      </c>
      <c r="Q267" s="6" t="str">
        <f>IF(AND(C267="Abierto",D267="Alta"),RANK(P267,$P$13:$P$809,0)+COUNTIF($P$13:P267,P267)-1+MAX(N:N),"")</f>
        <v/>
      </c>
      <c r="R267" s="6" t="str">
        <f>IF(AND(C267="Abierto",D267="Media"),A267,"")</f>
        <v/>
      </c>
      <c r="S267" s="6" t="str">
        <f ca="1">IF(AND(C267="Abierto",D267="Media"),TODAY()-E267,"")</f>
        <v/>
      </c>
      <c r="T267" s="6" t="str">
        <f>IF(AND(C267="Abierto",D267="Media"),RANK(S267,$S$13:$S$809,0)+COUNTIF($S$13:S267,S267)-1+MAX(N:N,Q:Q),"")</f>
        <v/>
      </c>
      <c r="U267" s="6" t="str">
        <f>IF(AND(C267="Abierto",D267="Baja"),A267,"")</f>
        <v/>
      </c>
      <c r="V267" s="6" t="str">
        <f ca="1">IF(AND(C267="Abierto",D267="Baja"),TODAY()-E267,"")</f>
        <v/>
      </c>
      <c r="W267" s="6" t="str">
        <f>IF(AND(C267="Abierto",D267="Baja"),RANK(V267,$V$13:$V$809,0)+COUNTIF($V$13:V267,V267)-1+MAX(N:N,Q:Q,T:T),"")</f>
        <v/>
      </c>
      <c r="X267" s="8" t="str">
        <f>IF(OR(C267="Resuelto",C267=""),"",SUM(N267,Q267,T267,W267))</f>
        <v/>
      </c>
      <c r="Y267" s="8" t="str">
        <f>IF(OR(C267="Resuelto",C267=""),"",SUM(M267,P267,S267,V267))</f>
        <v/>
      </c>
      <c r="Z267" s="8" t="str">
        <f>IF(OR(C267="Resuelto",C267=""),"",SUM(L267,O267,R267,U267))</f>
        <v/>
      </c>
      <c r="AA267" s="8">
        <v>340</v>
      </c>
      <c r="AB267" s="8" t="str">
        <f t="shared" ca="1" si="29"/>
        <v/>
      </c>
      <c r="AC267" s="9" t="str">
        <f t="shared" ca="1" si="30"/>
        <v/>
      </c>
      <c r="AD267" s="12"/>
      <c r="AE267" s="12"/>
      <c r="AF267" s="12"/>
      <c r="AG267" s="12"/>
      <c r="AH267" s="51" t="str">
        <f>IF(AI267="","",MAX($AH$5:AH266)+1)</f>
        <v/>
      </c>
      <c r="AI267" s="12" t="str">
        <f>IF(G266="","",IF(COUNTIF($AI$11:AI266,G266)=0,G266,""))</f>
        <v/>
      </c>
      <c r="AJ267" s="12" t="str">
        <f t="shared" si="31"/>
        <v/>
      </c>
      <c r="AK267" s="66" t="s">
        <v>39</v>
      </c>
      <c r="AL267" s="15" t="s">
        <v>36</v>
      </c>
      <c r="AM267" s="12" t="s">
        <v>52</v>
      </c>
      <c r="AN267" s="15" t="s">
        <v>51</v>
      </c>
    </row>
    <row r="268" spans="1:40" ht="25.5" customHeight="1" x14ac:dyDescent="0.25">
      <c r="A268" s="60">
        <f t="shared" si="27"/>
        <v>256</v>
      </c>
      <c r="B268" s="15" t="s">
        <v>143</v>
      </c>
      <c r="C268" s="15" t="s">
        <v>8</v>
      </c>
      <c r="D268" s="17" t="s">
        <v>6</v>
      </c>
      <c r="E268" s="27">
        <v>44025</v>
      </c>
      <c r="F268" s="62" t="s">
        <v>87</v>
      </c>
      <c r="G268" s="17"/>
      <c r="H268" s="50"/>
      <c r="I268" s="16" t="str">
        <f t="shared" si="28"/>
        <v/>
      </c>
      <c r="J268" s="28" t="s">
        <v>56</v>
      </c>
      <c r="K268" s="27">
        <v>44035</v>
      </c>
      <c r="L268" s="6" t="str">
        <f>IF(AND(C268="Abierto",D268="Urgente"),A268,"")</f>
        <v/>
      </c>
      <c r="M268" s="6" t="str">
        <f ca="1">IF(AND(C268="Abierto",D268="Urgente"),TODAY()-E268,"")</f>
        <v/>
      </c>
      <c r="N268" s="6" t="str">
        <f>IF(AND(C268="Abierto",D268="Urgente"),RANK(M268,$M$13:$M$809,0)+COUNTIF($M$13:M268,M268)-1,"")</f>
        <v/>
      </c>
      <c r="O268" s="6" t="str">
        <f>IF(AND(C268="Abierto",D268="Alta"),A268,"")</f>
        <v/>
      </c>
      <c r="P268" s="6" t="str">
        <f ca="1">IF(AND(C268="Abierto",D268="Alta"),TODAY()-E268,"")</f>
        <v/>
      </c>
      <c r="Q268" s="6" t="str">
        <f>IF(AND(C268="Abierto",D268="Alta"),RANK(P268,$P$13:$P$809,0)+COUNTIF($P$13:P268,P268)-1+MAX(N:N),"")</f>
        <v/>
      </c>
      <c r="R268" s="6">
        <f>IF(AND(C268="Abierto",D268="Media"),A268,"")</f>
        <v>256</v>
      </c>
      <c r="S268" s="6">
        <f ca="1">IF(AND(C268="Abierto",D268="Media"),TODAY()-E268,"")</f>
        <v>249</v>
      </c>
      <c r="T268" s="6">
        <f ca="1">IF(AND(C268="Abierto",D268="Media"),RANK(S268,$S$13:$S$809,0)+COUNTIF($S$13:S268,S268)-1+MAX(N:N,Q:Q),"")</f>
        <v>15</v>
      </c>
      <c r="U268" s="6" t="str">
        <f>IF(AND(C268="Abierto",D268="Baja"),A268,"")</f>
        <v/>
      </c>
      <c r="V268" s="6" t="str">
        <f ca="1">IF(AND(C268="Abierto",D268="Baja"),TODAY()-E268,"")</f>
        <v/>
      </c>
      <c r="W268" s="6" t="str">
        <f>IF(AND(C268="Abierto",D268="Baja"),RANK(V268,$V$13:$V$809,0)+COUNTIF($V$13:V268,V268)-1+MAX(N:N,Q:Q,T:T),"")</f>
        <v/>
      </c>
      <c r="X268" s="8">
        <f ca="1">IF(OR(C268="Resuelto",C268=""),"",SUM(N268,Q268,T268,W268))</f>
        <v>15</v>
      </c>
      <c r="Y268" s="8">
        <f ca="1">IF(OR(C268="Resuelto",C268=""),"",SUM(M268,P268,S268,V268))</f>
        <v>249</v>
      </c>
      <c r="Z268" s="8">
        <f>IF(OR(C268="Resuelto",C268=""),"",SUM(L268,O268,R268,U268))</f>
        <v>256</v>
      </c>
      <c r="AA268" s="8">
        <v>340</v>
      </c>
      <c r="AB268" s="8" t="str">
        <f t="shared" ca="1" si="29"/>
        <v/>
      </c>
      <c r="AC268" s="9" t="str">
        <f t="shared" ca="1" si="30"/>
        <v/>
      </c>
      <c r="AD268" s="12"/>
      <c r="AE268" s="12"/>
      <c r="AF268" s="12"/>
      <c r="AG268" s="12"/>
      <c r="AH268" s="51" t="str">
        <f>IF(AI268="","",MAX($AH$5:AH267)+1)</f>
        <v/>
      </c>
      <c r="AI268" s="12" t="str">
        <f>IF(G267="","",IF(COUNTIF($AI$11:AI267,G267)=0,G267,""))</f>
        <v/>
      </c>
      <c r="AJ268" s="12" t="str">
        <f t="shared" si="31"/>
        <v/>
      </c>
      <c r="AK268" s="66" t="s">
        <v>39</v>
      </c>
      <c r="AL268" s="12" t="s">
        <v>34</v>
      </c>
      <c r="AM268" s="15" t="s">
        <v>53</v>
      </c>
      <c r="AN268" s="12" t="s">
        <v>49</v>
      </c>
    </row>
    <row r="269" spans="1:40" ht="25.5" hidden="1" customHeight="1" x14ac:dyDescent="0.25">
      <c r="A269" s="60">
        <f t="shared" si="27"/>
        <v>257</v>
      </c>
      <c r="B269" s="15" t="s">
        <v>143</v>
      </c>
      <c r="C269" s="15" t="s">
        <v>142</v>
      </c>
      <c r="D269" s="17" t="s">
        <v>6</v>
      </c>
      <c r="E269" s="27">
        <v>44025</v>
      </c>
      <c r="F269" s="62"/>
      <c r="G269" s="17" t="s">
        <v>102</v>
      </c>
      <c r="H269" s="27">
        <v>44027</v>
      </c>
      <c r="I269" s="16">
        <f t="shared" si="28"/>
        <v>2</v>
      </c>
      <c r="J269" s="28" t="s">
        <v>57</v>
      </c>
      <c r="K269" s="27"/>
      <c r="L269" s="6" t="str">
        <f>IF(AND(C269="Abierto",D269="Urgente"),A269,"")</f>
        <v/>
      </c>
      <c r="M269" s="6" t="str">
        <f ca="1">IF(AND(C269="Abierto",D269="Urgente"),TODAY()-E269,"")</f>
        <v/>
      </c>
      <c r="N269" s="6" t="str">
        <f>IF(AND(C269="Abierto",D269="Urgente"),RANK(M269,$M$13:$M$809,0)+COUNTIF($M$13:M269,M269)-1,"")</f>
        <v/>
      </c>
      <c r="O269" s="6" t="str">
        <f>IF(AND(C269="Abierto",D269="Alta"),A269,"")</f>
        <v/>
      </c>
      <c r="P269" s="6" t="str">
        <f ca="1">IF(AND(C269="Abierto",D269="Alta"),TODAY()-E269,"")</f>
        <v/>
      </c>
      <c r="Q269" s="6" t="str">
        <f>IF(AND(C269="Abierto",D269="Alta"),RANK(P269,$P$13:$P$809,0)+COUNTIF($P$13:P269,P269)-1+MAX(N:N),"")</f>
        <v/>
      </c>
      <c r="R269" s="6" t="str">
        <f>IF(AND(C269="Abierto",D269="Media"),A269,"")</f>
        <v/>
      </c>
      <c r="S269" s="6" t="str">
        <f ca="1">IF(AND(C269="Abierto",D269="Media"),TODAY()-E269,"")</f>
        <v/>
      </c>
      <c r="T269" s="6" t="str">
        <f>IF(AND(C269="Abierto",D269="Media"),RANK(S269,$S$13:$S$809,0)+COUNTIF($S$13:S269,S269)-1+MAX(N:N,Q:Q),"")</f>
        <v/>
      </c>
      <c r="U269" s="6" t="str">
        <f>IF(AND(C269="Abierto",D269="Baja"),A269,"")</f>
        <v/>
      </c>
      <c r="V269" s="6" t="str">
        <f ca="1">IF(AND(C269="Abierto",D269="Baja"),TODAY()-E269,"")</f>
        <v/>
      </c>
      <c r="W269" s="6" t="str">
        <f>IF(AND(C269="Abierto",D269="Baja"),RANK(V269,$V$13:$V$809,0)+COUNTIF($V$13:V269,V269)-1+MAX(N:N,Q:Q,T:T),"")</f>
        <v/>
      </c>
      <c r="X269" s="8" t="str">
        <f>IF(OR(C269="Resuelto",C269=""),"",SUM(N269,Q269,T269,W269))</f>
        <v/>
      </c>
      <c r="Y269" s="8" t="str">
        <f>IF(OR(C269="Resuelto",C269=""),"",SUM(M269,P269,S269,V269))</f>
        <v/>
      </c>
      <c r="Z269" s="8" t="str">
        <f>IF(OR(C269="Resuelto",C269=""),"",SUM(L269,O269,R269,U269))</f>
        <v/>
      </c>
      <c r="AA269" s="8">
        <v>340</v>
      </c>
      <c r="AB269" s="8" t="str">
        <f t="shared" ca="1" si="29"/>
        <v/>
      </c>
      <c r="AC269" s="9" t="str">
        <f t="shared" ca="1" si="30"/>
        <v/>
      </c>
      <c r="AD269" s="12"/>
      <c r="AE269" s="12"/>
      <c r="AF269" s="12"/>
      <c r="AG269" s="12"/>
      <c r="AH269" s="51" t="str">
        <f>IF(AI269="","",MAX($AH$5:AH268)+1)</f>
        <v/>
      </c>
      <c r="AI269" s="12" t="str">
        <f>IF(G268="","",IF(COUNTIF($AI$11:AI268,G268)=0,G268,""))</f>
        <v/>
      </c>
      <c r="AJ269" s="12" t="str">
        <f t="shared" si="31"/>
        <v/>
      </c>
      <c r="AK269" s="65" t="s">
        <v>44</v>
      </c>
      <c r="AL269" s="12" t="s">
        <v>34</v>
      </c>
      <c r="AM269" s="12" t="s">
        <v>52</v>
      </c>
      <c r="AN269" s="12" t="s">
        <v>49</v>
      </c>
    </row>
    <row r="270" spans="1:40" ht="25.5" hidden="1" customHeight="1" x14ac:dyDescent="0.25">
      <c r="A270" s="60">
        <f t="shared" si="27"/>
        <v>258</v>
      </c>
      <c r="B270" s="15" t="s">
        <v>143</v>
      </c>
      <c r="C270" s="15" t="s">
        <v>142</v>
      </c>
      <c r="D270" s="17" t="s">
        <v>5</v>
      </c>
      <c r="E270" s="27">
        <v>44026</v>
      </c>
      <c r="F270" s="62" t="s">
        <v>105</v>
      </c>
      <c r="G270" s="17"/>
      <c r="H270" s="27">
        <v>44026</v>
      </c>
      <c r="I270" s="16">
        <f t="shared" si="28"/>
        <v>0</v>
      </c>
      <c r="J270" s="28" t="s">
        <v>57</v>
      </c>
      <c r="K270" s="27"/>
      <c r="L270" s="6" t="str">
        <f>IF(AND(C270="Abierto",D270="Urgente"),A270,"")</f>
        <v/>
      </c>
      <c r="M270" s="6" t="str">
        <f ca="1">IF(AND(C270="Abierto",D270="Urgente"),TODAY()-E270,"")</f>
        <v/>
      </c>
      <c r="N270" s="6" t="str">
        <f>IF(AND(C270="Abierto",D270="Urgente"),RANK(M270,$M$13:$M$809,0)+COUNTIF($M$13:M270,M270)-1,"")</f>
        <v/>
      </c>
      <c r="O270" s="6" t="str">
        <f>IF(AND(C270="Abierto",D270="Alta"),A270,"")</f>
        <v/>
      </c>
      <c r="P270" s="6" t="str">
        <f ca="1">IF(AND(C270="Abierto",D270="Alta"),TODAY()-E270,"")</f>
        <v/>
      </c>
      <c r="Q270" s="6" t="str">
        <f>IF(AND(C270="Abierto",D270="Alta"),RANK(P270,$P$13:$P$809,0)+COUNTIF($P$13:P270,P270)-1+MAX(N:N),"")</f>
        <v/>
      </c>
      <c r="R270" s="6" t="str">
        <f>IF(AND(C270="Abierto",D270="Media"),A270,"")</f>
        <v/>
      </c>
      <c r="S270" s="6" t="str">
        <f ca="1">IF(AND(C270="Abierto",D270="Media"),TODAY()-E270,"")</f>
        <v/>
      </c>
      <c r="T270" s="6" t="str">
        <f>IF(AND(C270="Abierto",D270="Media"),RANK(S270,$S$13:$S$809,0)+COUNTIF($S$13:S270,S270)-1+MAX(N:N,Q:Q),"")</f>
        <v/>
      </c>
      <c r="U270" s="6" t="str">
        <f>IF(AND(C270="Abierto",D270="Baja"),A270,"")</f>
        <v/>
      </c>
      <c r="V270" s="6" t="str">
        <f ca="1">IF(AND(C270="Abierto",D270="Baja"),TODAY()-E270,"")</f>
        <v/>
      </c>
      <c r="W270" s="6" t="str">
        <f>IF(AND(C270="Abierto",D270="Baja"),RANK(V270,$V$13:$V$809,0)+COUNTIF($V$13:V270,V270)-1+MAX(N:N,Q:Q,T:T),"")</f>
        <v/>
      </c>
      <c r="X270" s="8" t="str">
        <f>IF(OR(C270="Resuelto",C270=""),"",SUM(N270,Q270,T270,W270))</f>
        <v/>
      </c>
      <c r="Y270" s="8" t="str">
        <f>IF(OR(C270="Resuelto",C270=""),"",SUM(M270,P270,S270,V270))</f>
        <v/>
      </c>
      <c r="Z270" s="8" t="str">
        <f>IF(OR(C270="Resuelto",C270=""),"",SUM(L270,O270,R270,U270))</f>
        <v/>
      </c>
      <c r="AA270" s="8">
        <v>340</v>
      </c>
      <c r="AB270" s="8" t="str">
        <f t="shared" ca="1" si="29"/>
        <v/>
      </c>
      <c r="AC270" s="9" t="str">
        <f t="shared" ca="1" si="30"/>
        <v/>
      </c>
      <c r="AD270" s="12"/>
      <c r="AE270" s="12"/>
      <c r="AF270" s="12"/>
      <c r="AG270" s="12"/>
      <c r="AH270" s="51" t="e">
        <f>IF(AI270="","",MAX($AH$5:AH269)+1)</f>
        <v>#REF!</v>
      </c>
      <c r="AI270" s="12" t="str">
        <f>IF(G269="","",IF(COUNTIF($AI$11:AI269,G269)=0,G269,""))</f>
        <v xml:space="preserve">Coord. Posgrados </v>
      </c>
      <c r="AJ270" s="12" t="str">
        <f t="shared" si="31"/>
        <v/>
      </c>
      <c r="AK270" s="65" t="s">
        <v>44</v>
      </c>
      <c r="AL270" s="15" t="s">
        <v>32</v>
      </c>
      <c r="AM270" s="15" t="s">
        <v>53</v>
      </c>
      <c r="AN270" s="12" t="s">
        <v>49</v>
      </c>
    </row>
    <row r="271" spans="1:40" ht="25.5" hidden="1" customHeight="1" x14ac:dyDescent="0.25">
      <c r="A271" s="60">
        <f t="shared" ref="A271:A334" si="32">A270+1</f>
        <v>259</v>
      </c>
      <c r="B271" s="15" t="s">
        <v>143</v>
      </c>
      <c r="C271" s="15" t="s">
        <v>142</v>
      </c>
      <c r="D271" s="17" t="s">
        <v>5</v>
      </c>
      <c r="E271" s="27">
        <v>44026</v>
      </c>
      <c r="F271" s="62" t="s">
        <v>105</v>
      </c>
      <c r="G271" s="17"/>
      <c r="H271" s="27">
        <v>44026</v>
      </c>
      <c r="I271" s="16">
        <f t="shared" si="28"/>
        <v>0</v>
      </c>
      <c r="J271" s="28" t="s">
        <v>57</v>
      </c>
      <c r="K271" s="27"/>
      <c r="L271" s="6" t="str">
        <f>IF(AND(C271="Abierto",D271="Urgente"),A271,"")</f>
        <v/>
      </c>
      <c r="M271" s="6" t="str">
        <f ca="1">IF(AND(C271="Abierto",D271="Urgente"),TODAY()-E271,"")</f>
        <v/>
      </c>
      <c r="N271" s="6" t="str">
        <f>IF(AND(C271="Abierto",D271="Urgente"),RANK(M271,$M$13:$M$809,0)+COUNTIF($M$13:M271,M271)-1,"")</f>
        <v/>
      </c>
      <c r="O271" s="6" t="str">
        <f>IF(AND(C271="Abierto",D271="Alta"),A271,"")</f>
        <v/>
      </c>
      <c r="P271" s="6" t="str">
        <f ca="1">IF(AND(C271="Abierto",D271="Alta"),TODAY()-E271,"")</f>
        <v/>
      </c>
      <c r="Q271" s="6" t="str">
        <f>IF(AND(C271="Abierto",D271="Alta"),RANK(P271,$P$13:$P$809,0)+COUNTIF($P$13:P271,P271)-1+MAX(N:N),"")</f>
        <v/>
      </c>
      <c r="R271" s="6" t="str">
        <f>IF(AND(C271="Abierto",D271="Media"),A271,"")</f>
        <v/>
      </c>
      <c r="S271" s="6" t="str">
        <f ca="1">IF(AND(C271="Abierto",D271="Media"),TODAY()-E271,"")</f>
        <v/>
      </c>
      <c r="T271" s="6" t="str">
        <f>IF(AND(C271="Abierto",D271="Media"),RANK(S271,$S$13:$S$809,0)+COUNTIF($S$13:S271,S271)-1+MAX(N:N,Q:Q),"")</f>
        <v/>
      </c>
      <c r="U271" s="6" t="str">
        <f>IF(AND(C271="Abierto",D271="Baja"),A271,"")</f>
        <v/>
      </c>
      <c r="V271" s="6" t="str">
        <f ca="1">IF(AND(C271="Abierto",D271="Baja"),TODAY()-E271,"")</f>
        <v/>
      </c>
      <c r="W271" s="6" t="str">
        <f>IF(AND(C271="Abierto",D271="Baja"),RANK(V271,$V$13:$V$809,0)+COUNTIF($V$13:V271,V271)-1+MAX(N:N,Q:Q,T:T),"")</f>
        <v/>
      </c>
      <c r="X271" s="8" t="str">
        <f>IF(OR(C271="Resuelto",C271=""),"",SUM(N271,Q271,T271,W271))</f>
        <v/>
      </c>
      <c r="Y271" s="8" t="str">
        <f>IF(OR(C271="Resuelto",C271=""),"",SUM(M271,P271,S271,V271))</f>
        <v/>
      </c>
      <c r="Z271" s="8" t="str">
        <f>IF(OR(C271="Resuelto",C271=""),"",SUM(L271,O271,R271,U271))</f>
        <v/>
      </c>
      <c r="AA271" s="8">
        <v>340</v>
      </c>
      <c r="AB271" s="8" t="str">
        <f t="shared" ca="1" si="29"/>
        <v/>
      </c>
      <c r="AC271" s="9" t="str">
        <f t="shared" ca="1" si="30"/>
        <v/>
      </c>
      <c r="AD271" s="12"/>
      <c r="AE271" s="12"/>
      <c r="AF271" s="12"/>
      <c r="AG271" s="12"/>
      <c r="AH271" s="51" t="str">
        <f>IF(AI271="","",MAX($AH$5:AH270)+1)</f>
        <v/>
      </c>
      <c r="AI271" s="12" t="str">
        <f>IF(G270="","",IF(COUNTIF($AI$11:AI270,G270)=0,G270,""))</f>
        <v/>
      </c>
      <c r="AJ271" s="12" t="str">
        <f t="shared" si="31"/>
        <v/>
      </c>
      <c r="AK271" s="65" t="s">
        <v>44</v>
      </c>
      <c r="AL271" s="15" t="s">
        <v>32</v>
      </c>
      <c r="AM271" s="12" t="s">
        <v>52</v>
      </c>
      <c r="AN271" s="15" t="s">
        <v>51</v>
      </c>
    </row>
    <row r="272" spans="1:40" ht="25.5" customHeight="1" x14ac:dyDescent="0.25">
      <c r="A272" s="60">
        <f t="shared" si="32"/>
        <v>260</v>
      </c>
      <c r="B272" s="15" t="s">
        <v>143</v>
      </c>
      <c r="C272" s="15" t="s">
        <v>142</v>
      </c>
      <c r="D272" s="17" t="s">
        <v>6</v>
      </c>
      <c r="E272" s="27">
        <v>44026</v>
      </c>
      <c r="F272" s="62" t="s">
        <v>87</v>
      </c>
      <c r="G272" s="17"/>
      <c r="H272" s="27">
        <v>44029</v>
      </c>
      <c r="I272" s="16">
        <f t="shared" si="28"/>
        <v>3</v>
      </c>
      <c r="J272" s="28" t="s">
        <v>57</v>
      </c>
      <c r="K272" s="27"/>
      <c r="L272" s="6" t="str">
        <f>IF(AND(C272="Abierto",D272="Urgente"),A272,"")</f>
        <v/>
      </c>
      <c r="M272" s="6" t="str">
        <f ca="1">IF(AND(C272="Abierto",D272="Urgente"),TODAY()-E272,"")</f>
        <v/>
      </c>
      <c r="N272" s="6" t="str">
        <f>IF(AND(C272="Abierto",D272="Urgente"),RANK(M272,$M$13:$M$809,0)+COUNTIF($M$13:M272,M272)-1,"")</f>
        <v/>
      </c>
      <c r="O272" s="6" t="str">
        <f>IF(AND(C272="Abierto",D272="Alta"),A272,"")</f>
        <v/>
      </c>
      <c r="P272" s="6" t="str">
        <f ca="1">IF(AND(C272="Abierto",D272="Alta"),TODAY()-E272,"")</f>
        <v/>
      </c>
      <c r="Q272" s="6" t="str">
        <f>IF(AND(C272="Abierto",D272="Alta"),RANK(P272,$P$13:$P$809,0)+COUNTIF($P$13:P272,P272)-1+MAX(N:N),"")</f>
        <v/>
      </c>
      <c r="R272" s="6" t="str">
        <f>IF(AND(C272="Abierto",D272="Media"),A272,"")</f>
        <v/>
      </c>
      <c r="S272" s="6" t="str">
        <f ca="1">IF(AND(C272="Abierto",D272="Media"),TODAY()-E272,"")</f>
        <v/>
      </c>
      <c r="T272" s="6" t="str">
        <f>IF(AND(C272="Abierto",D272="Media"),RANK(S272,$S$13:$S$809,0)+COUNTIF($S$13:S272,S272)-1+MAX(N:N,Q:Q),"")</f>
        <v/>
      </c>
      <c r="U272" s="6" t="str">
        <f>IF(AND(C272="Abierto",D272="Baja"),A272,"")</f>
        <v/>
      </c>
      <c r="V272" s="6" t="str">
        <f ca="1">IF(AND(C272="Abierto",D272="Baja"),TODAY()-E272,"")</f>
        <v/>
      </c>
      <c r="W272" s="6" t="str">
        <f>IF(AND(C272="Abierto",D272="Baja"),RANK(V272,$V$13:$V$809,0)+COUNTIF($V$13:V272,V272)-1+MAX(N:N,Q:Q,T:T),"")</f>
        <v/>
      </c>
      <c r="X272" s="8" t="str">
        <f>IF(OR(C272="Resuelto",C272=""),"",SUM(N272,Q272,T272,W272))</f>
        <v/>
      </c>
      <c r="Y272" s="8" t="str">
        <f>IF(OR(C272="Resuelto",C272=""),"",SUM(M272,P272,S272,V272))</f>
        <v/>
      </c>
      <c r="Z272" s="8" t="str">
        <f>IF(OR(C272="Resuelto",C272=""),"",SUM(L272,O272,R272,U272))</f>
        <v/>
      </c>
      <c r="AA272" s="8">
        <v>340</v>
      </c>
      <c r="AB272" s="8" t="str">
        <f t="shared" ca="1" si="29"/>
        <v/>
      </c>
      <c r="AC272" s="9" t="str">
        <f t="shared" ca="1" si="30"/>
        <v/>
      </c>
      <c r="AD272" s="12"/>
      <c r="AE272" s="12"/>
      <c r="AF272" s="12"/>
      <c r="AG272" s="12"/>
      <c r="AH272" s="51" t="str">
        <f>IF(AI272="","",MAX($AH$5:AH271)+1)</f>
        <v/>
      </c>
      <c r="AI272" s="12" t="str">
        <f>IF(G271="","",IF(COUNTIF($AI$11:AI271,G271)=0,G271,""))</f>
        <v/>
      </c>
      <c r="AJ272" s="12" t="str">
        <f t="shared" si="31"/>
        <v/>
      </c>
      <c r="AK272" s="65" t="s">
        <v>44</v>
      </c>
      <c r="AL272" s="12" t="s">
        <v>34</v>
      </c>
      <c r="AM272" s="12" t="s">
        <v>52</v>
      </c>
      <c r="AN272" s="12" t="s">
        <v>49</v>
      </c>
    </row>
    <row r="273" spans="1:40" ht="25.5" hidden="1" customHeight="1" x14ac:dyDescent="0.25">
      <c r="A273" s="60">
        <f t="shared" si="32"/>
        <v>261</v>
      </c>
      <c r="B273" s="15" t="s">
        <v>143</v>
      </c>
      <c r="C273" s="15" t="s">
        <v>142</v>
      </c>
      <c r="D273" s="17" t="s">
        <v>5</v>
      </c>
      <c r="E273" s="27">
        <v>44026</v>
      </c>
      <c r="F273" s="62" t="s">
        <v>105</v>
      </c>
      <c r="G273" s="17"/>
      <c r="H273" s="27">
        <v>44026</v>
      </c>
      <c r="I273" s="16">
        <f t="shared" si="28"/>
        <v>0</v>
      </c>
      <c r="J273" s="28" t="s">
        <v>57</v>
      </c>
      <c r="K273" s="27"/>
      <c r="L273" s="6" t="str">
        <f>IF(AND(C273="Abierto",D273="Urgente"),A273,"")</f>
        <v/>
      </c>
      <c r="M273" s="6" t="str">
        <f ca="1">IF(AND(C273="Abierto",D273="Urgente"),TODAY()-E273,"")</f>
        <v/>
      </c>
      <c r="N273" s="6" t="str">
        <f>IF(AND(C273="Abierto",D273="Urgente"),RANK(M273,$M$13:$M$809,0)+COUNTIF($M$13:M273,M273)-1,"")</f>
        <v/>
      </c>
      <c r="O273" s="6" t="str">
        <f>IF(AND(C273="Abierto",D273="Alta"),A273,"")</f>
        <v/>
      </c>
      <c r="P273" s="6" t="str">
        <f ca="1">IF(AND(C273="Abierto",D273="Alta"),TODAY()-E273,"")</f>
        <v/>
      </c>
      <c r="Q273" s="6" t="str">
        <f>IF(AND(C273="Abierto",D273="Alta"),RANK(P273,$P$13:$P$809,0)+COUNTIF($P$13:P273,P273)-1+MAX(N:N),"")</f>
        <v/>
      </c>
      <c r="R273" s="6" t="str">
        <f>IF(AND(C273="Abierto",D273="Media"),A273,"")</f>
        <v/>
      </c>
      <c r="S273" s="6" t="str">
        <f ca="1">IF(AND(C273="Abierto",D273="Media"),TODAY()-E273,"")</f>
        <v/>
      </c>
      <c r="T273" s="6" t="str">
        <f>IF(AND(C273="Abierto",D273="Media"),RANK(S273,$S$13:$S$809,0)+COUNTIF($S$13:S273,S273)-1+MAX(N:N,Q:Q),"")</f>
        <v/>
      </c>
      <c r="U273" s="6" t="str">
        <f>IF(AND(C273="Abierto",D273="Baja"),A273,"")</f>
        <v/>
      </c>
      <c r="V273" s="6" t="str">
        <f ca="1">IF(AND(C273="Abierto",D273="Baja"),TODAY()-E273,"")</f>
        <v/>
      </c>
      <c r="W273" s="6" t="str">
        <f>IF(AND(C273="Abierto",D273="Baja"),RANK(V273,$V$13:$V$809,0)+COUNTIF($V$13:V273,V273)-1+MAX(N:N,Q:Q,T:T),"")</f>
        <v/>
      </c>
      <c r="X273" s="8" t="str">
        <f>IF(OR(C273="Resuelto",C273=""),"",SUM(N273,Q273,T273,W273))</f>
        <v/>
      </c>
      <c r="Y273" s="8" t="str">
        <f>IF(OR(C273="Resuelto",C273=""),"",SUM(M273,P273,S273,V273))</f>
        <v/>
      </c>
      <c r="Z273" s="8" t="str">
        <f>IF(OR(C273="Resuelto",C273=""),"",SUM(L273,O273,R273,U273))</f>
        <v/>
      </c>
      <c r="AA273" s="8">
        <v>340</v>
      </c>
      <c r="AB273" s="8" t="str">
        <f t="shared" ca="1" si="29"/>
        <v/>
      </c>
      <c r="AC273" s="9" t="str">
        <f t="shared" ca="1" si="30"/>
        <v/>
      </c>
      <c r="AD273" s="12"/>
      <c r="AE273" s="12"/>
      <c r="AF273" s="12"/>
      <c r="AG273" s="12"/>
      <c r="AH273" s="51" t="str">
        <f>IF(AI273="","",MAX($AH$5:AH272)+1)</f>
        <v/>
      </c>
      <c r="AI273" s="12" t="str">
        <f>IF(G272="","",IF(COUNTIF($AI$11:AI272,G272)=0,G272,""))</f>
        <v/>
      </c>
      <c r="AJ273" s="12" t="str">
        <f t="shared" si="31"/>
        <v/>
      </c>
      <c r="AK273" s="65" t="s">
        <v>44</v>
      </c>
      <c r="AL273" s="15" t="s">
        <v>32</v>
      </c>
      <c r="AM273" s="15" t="s">
        <v>53</v>
      </c>
      <c r="AN273" s="15" t="s">
        <v>51</v>
      </c>
    </row>
    <row r="274" spans="1:40" ht="25.5" hidden="1" customHeight="1" x14ac:dyDescent="0.25">
      <c r="A274" s="60">
        <f t="shared" si="32"/>
        <v>262</v>
      </c>
      <c r="B274" s="15" t="s">
        <v>143</v>
      </c>
      <c r="C274" s="15" t="s">
        <v>142</v>
      </c>
      <c r="D274" s="17" t="s">
        <v>5</v>
      </c>
      <c r="E274" s="27">
        <v>44026</v>
      </c>
      <c r="F274" s="62" t="s">
        <v>105</v>
      </c>
      <c r="G274" s="17"/>
      <c r="H274" s="27">
        <v>44026</v>
      </c>
      <c r="I274" s="16">
        <f t="shared" si="28"/>
        <v>0</v>
      </c>
      <c r="J274" s="28" t="s">
        <v>57</v>
      </c>
      <c r="K274" s="27"/>
      <c r="L274" s="6" t="str">
        <f>IF(AND(C274="Abierto",D274="Urgente"),A274,"")</f>
        <v/>
      </c>
      <c r="M274" s="6" t="str">
        <f ca="1">IF(AND(C274="Abierto",D274="Urgente"),TODAY()-E274,"")</f>
        <v/>
      </c>
      <c r="N274" s="6" t="str">
        <f>IF(AND(C274="Abierto",D274="Urgente"),RANK(M274,$M$13:$M$809,0)+COUNTIF($M$13:M274,M274)-1,"")</f>
        <v/>
      </c>
      <c r="O274" s="6" t="str">
        <f>IF(AND(C274="Abierto",D274="Alta"),A274,"")</f>
        <v/>
      </c>
      <c r="P274" s="6" t="str">
        <f ca="1">IF(AND(C274="Abierto",D274="Alta"),TODAY()-E274,"")</f>
        <v/>
      </c>
      <c r="Q274" s="6" t="str">
        <f>IF(AND(C274="Abierto",D274="Alta"),RANK(P274,$P$13:$P$809,0)+COUNTIF($P$13:P274,P274)-1+MAX(N:N),"")</f>
        <v/>
      </c>
      <c r="R274" s="6" t="str">
        <f>IF(AND(C274="Abierto",D274="Media"),A274,"")</f>
        <v/>
      </c>
      <c r="S274" s="6" t="str">
        <f ca="1">IF(AND(C274="Abierto",D274="Media"),TODAY()-E274,"")</f>
        <v/>
      </c>
      <c r="T274" s="6" t="str">
        <f>IF(AND(C274="Abierto",D274="Media"),RANK(S274,$S$13:$S$809,0)+COUNTIF($S$13:S274,S274)-1+MAX(N:N,Q:Q),"")</f>
        <v/>
      </c>
      <c r="U274" s="6" t="str">
        <f>IF(AND(C274="Abierto",D274="Baja"),A274,"")</f>
        <v/>
      </c>
      <c r="V274" s="6" t="str">
        <f ca="1">IF(AND(C274="Abierto",D274="Baja"),TODAY()-E274,"")</f>
        <v/>
      </c>
      <c r="W274" s="6" t="str">
        <f>IF(AND(C274="Abierto",D274="Baja"),RANK(V274,$V$13:$V$809,0)+COUNTIF($V$13:V274,V274)-1+MAX(N:N,Q:Q,T:T),"")</f>
        <v/>
      </c>
      <c r="X274" s="8" t="str">
        <f>IF(OR(C274="Resuelto",C274=""),"",SUM(N274,Q274,T274,W274))</f>
        <v/>
      </c>
      <c r="Y274" s="8" t="str">
        <f>IF(OR(C274="Resuelto",C274=""),"",SUM(M274,P274,S274,V274))</f>
        <v/>
      </c>
      <c r="Z274" s="8" t="str">
        <f>IF(OR(C274="Resuelto",C274=""),"",SUM(L274,O274,R274,U274))</f>
        <v/>
      </c>
      <c r="AA274" s="8">
        <v>340</v>
      </c>
      <c r="AB274" s="8" t="str">
        <f t="shared" ca="1" si="29"/>
        <v/>
      </c>
      <c r="AC274" s="9" t="str">
        <f t="shared" ca="1" si="30"/>
        <v/>
      </c>
      <c r="AD274" s="12"/>
      <c r="AE274" s="12"/>
      <c r="AF274" s="12"/>
      <c r="AG274" s="12"/>
      <c r="AH274" s="51" t="str">
        <f>IF(AI274="","",MAX($AH$5:AH273)+1)</f>
        <v/>
      </c>
      <c r="AI274" s="12" t="str">
        <f>IF(G273="","",IF(COUNTIF($AI$11:AI273,G273)=0,G273,""))</f>
        <v/>
      </c>
      <c r="AJ274" s="12" t="str">
        <f t="shared" si="31"/>
        <v/>
      </c>
      <c r="AK274" s="65" t="s">
        <v>44</v>
      </c>
      <c r="AL274" s="15" t="s">
        <v>35</v>
      </c>
      <c r="AM274" s="12" t="s">
        <v>52</v>
      </c>
      <c r="AN274" s="12" t="s">
        <v>49</v>
      </c>
    </row>
    <row r="275" spans="1:40" ht="25.5" hidden="1" customHeight="1" x14ac:dyDescent="0.25">
      <c r="A275" s="60">
        <f t="shared" si="32"/>
        <v>263</v>
      </c>
      <c r="B275" s="15" t="s">
        <v>143</v>
      </c>
      <c r="C275" s="15" t="s">
        <v>142</v>
      </c>
      <c r="D275" s="17" t="s">
        <v>5</v>
      </c>
      <c r="E275" s="27">
        <v>44026</v>
      </c>
      <c r="F275" s="62" t="s">
        <v>105</v>
      </c>
      <c r="G275" s="17"/>
      <c r="H275" s="27">
        <v>44026</v>
      </c>
      <c r="I275" s="16">
        <f t="shared" si="28"/>
        <v>0</v>
      </c>
      <c r="J275" s="28" t="s">
        <v>57</v>
      </c>
      <c r="K275" s="27"/>
      <c r="L275" s="6" t="str">
        <f>IF(AND(C275="Abierto",D275="Urgente"),A275,"")</f>
        <v/>
      </c>
      <c r="M275" s="6" t="str">
        <f ca="1">IF(AND(C275="Abierto",D275="Urgente"),TODAY()-E275,"")</f>
        <v/>
      </c>
      <c r="N275" s="6" t="str">
        <f>IF(AND(C275="Abierto",D275="Urgente"),RANK(M275,$M$13:$M$809,0)+COUNTIF($M$13:M275,M275)-1,"")</f>
        <v/>
      </c>
      <c r="O275" s="6" t="str">
        <f>IF(AND(C275="Abierto",D275="Alta"),A275,"")</f>
        <v/>
      </c>
      <c r="P275" s="6" t="str">
        <f ca="1">IF(AND(C275="Abierto",D275="Alta"),TODAY()-E275,"")</f>
        <v/>
      </c>
      <c r="Q275" s="6" t="str">
        <f>IF(AND(C275="Abierto",D275="Alta"),RANK(P275,$P$13:$P$809,0)+COUNTIF($P$13:P275,P275)-1+MAX(N:N),"")</f>
        <v/>
      </c>
      <c r="R275" s="6" t="str">
        <f>IF(AND(C275="Abierto",D275="Media"),A275,"")</f>
        <v/>
      </c>
      <c r="S275" s="6" t="str">
        <f ca="1">IF(AND(C275="Abierto",D275="Media"),TODAY()-E275,"")</f>
        <v/>
      </c>
      <c r="T275" s="6" t="str">
        <f>IF(AND(C275="Abierto",D275="Media"),RANK(S275,$S$13:$S$809,0)+COUNTIF($S$13:S275,S275)-1+MAX(N:N,Q:Q),"")</f>
        <v/>
      </c>
      <c r="U275" s="6" t="str">
        <f>IF(AND(C275="Abierto",D275="Baja"),A275,"")</f>
        <v/>
      </c>
      <c r="V275" s="6" t="str">
        <f ca="1">IF(AND(C275="Abierto",D275="Baja"),TODAY()-E275,"")</f>
        <v/>
      </c>
      <c r="W275" s="6" t="str">
        <f>IF(AND(C275="Abierto",D275="Baja"),RANK(V275,$V$13:$V$809,0)+COUNTIF($V$13:V275,V275)-1+MAX(N:N,Q:Q,T:T),"")</f>
        <v/>
      </c>
      <c r="X275" s="8" t="str">
        <f>IF(OR(C275="Resuelto",C275=""),"",SUM(N275,Q275,T275,W275))</f>
        <v/>
      </c>
      <c r="Y275" s="8" t="str">
        <f>IF(OR(C275="Resuelto",C275=""),"",SUM(M275,P275,S275,V275))</f>
        <v/>
      </c>
      <c r="Z275" s="8" t="str">
        <f>IF(OR(C275="Resuelto",C275=""),"",SUM(L275,O275,R275,U275))</f>
        <v/>
      </c>
      <c r="AA275" s="8">
        <v>340</v>
      </c>
      <c r="AB275" s="8" t="str">
        <f t="shared" ca="1" si="29"/>
        <v/>
      </c>
      <c r="AC275" s="9" t="str">
        <f t="shared" ca="1" si="30"/>
        <v/>
      </c>
      <c r="AD275" s="12"/>
      <c r="AE275" s="12"/>
      <c r="AF275" s="12"/>
      <c r="AG275" s="12"/>
      <c r="AH275" s="51" t="str">
        <f>IF(AI275="","",MAX($AH$5:AH274)+1)</f>
        <v/>
      </c>
      <c r="AI275" s="12" t="str">
        <f>IF(G274="","",IF(COUNTIF($AI$11:AI274,G274)=0,G274,""))</f>
        <v/>
      </c>
      <c r="AJ275" s="12" t="str">
        <f t="shared" si="31"/>
        <v/>
      </c>
      <c r="AK275" s="65" t="s">
        <v>44</v>
      </c>
      <c r="AL275" s="15" t="s">
        <v>35</v>
      </c>
      <c r="AM275" s="12" t="s">
        <v>52</v>
      </c>
      <c r="AN275" s="12" t="s">
        <v>49</v>
      </c>
    </row>
    <row r="276" spans="1:40" ht="25.5" hidden="1" customHeight="1" x14ac:dyDescent="0.25">
      <c r="A276" s="60">
        <f t="shared" si="32"/>
        <v>264</v>
      </c>
      <c r="B276" s="15" t="s">
        <v>143</v>
      </c>
      <c r="C276" s="15" t="s">
        <v>142</v>
      </c>
      <c r="D276" s="17" t="s">
        <v>5</v>
      </c>
      <c r="E276" s="27">
        <v>44026</v>
      </c>
      <c r="F276" s="62" t="s">
        <v>105</v>
      </c>
      <c r="G276" s="17"/>
      <c r="H276" s="27">
        <v>44026</v>
      </c>
      <c r="I276" s="16">
        <f t="shared" si="28"/>
        <v>0</v>
      </c>
      <c r="J276" s="28" t="s">
        <v>57</v>
      </c>
      <c r="K276" s="27"/>
      <c r="L276" s="6" t="str">
        <f>IF(AND(C276="Abierto",D276="Urgente"),A276,"")</f>
        <v/>
      </c>
      <c r="M276" s="6" t="str">
        <f ca="1">IF(AND(C276="Abierto",D276="Urgente"),TODAY()-E276,"")</f>
        <v/>
      </c>
      <c r="N276" s="6" t="str">
        <f>IF(AND(C276="Abierto",D276="Urgente"),RANK(M276,$M$13:$M$809,0)+COUNTIF($M$13:M276,M276)-1,"")</f>
        <v/>
      </c>
      <c r="O276" s="6" t="str">
        <f>IF(AND(C276="Abierto",D276="Alta"),A276,"")</f>
        <v/>
      </c>
      <c r="P276" s="6" t="str">
        <f ca="1">IF(AND(C276="Abierto",D276="Alta"),TODAY()-E276,"")</f>
        <v/>
      </c>
      <c r="Q276" s="6" t="str">
        <f>IF(AND(C276="Abierto",D276="Alta"),RANK(P276,$P$13:$P$809,0)+COUNTIF($P$13:P276,P276)-1+MAX(N:N),"")</f>
        <v/>
      </c>
      <c r="R276" s="6" t="str">
        <f>IF(AND(C276="Abierto",D276="Media"),A276,"")</f>
        <v/>
      </c>
      <c r="S276" s="6" t="str">
        <f ca="1">IF(AND(C276="Abierto",D276="Media"),TODAY()-E276,"")</f>
        <v/>
      </c>
      <c r="T276" s="6" t="str">
        <f>IF(AND(C276="Abierto",D276="Media"),RANK(S276,$S$13:$S$809,0)+COUNTIF($S$13:S276,S276)-1+MAX(N:N,Q:Q),"")</f>
        <v/>
      </c>
      <c r="U276" s="6" t="str">
        <f>IF(AND(C276="Abierto",D276="Baja"),A276,"")</f>
        <v/>
      </c>
      <c r="V276" s="6" t="str">
        <f ca="1">IF(AND(C276="Abierto",D276="Baja"),TODAY()-E276,"")</f>
        <v/>
      </c>
      <c r="W276" s="6" t="str">
        <f>IF(AND(C276="Abierto",D276="Baja"),RANK(V276,$V$13:$V$809,0)+COUNTIF($V$13:V276,V276)-1+MAX(N:N,Q:Q,T:T),"")</f>
        <v/>
      </c>
      <c r="X276" s="8" t="str">
        <f>IF(OR(C276="Resuelto",C276=""),"",SUM(N276,Q276,T276,W276))</f>
        <v/>
      </c>
      <c r="Y276" s="8" t="str">
        <f>IF(OR(C276="Resuelto",C276=""),"",SUM(M276,P276,S276,V276))</f>
        <v/>
      </c>
      <c r="Z276" s="8" t="str">
        <f>IF(OR(C276="Resuelto",C276=""),"",SUM(L276,O276,R276,U276))</f>
        <v/>
      </c>
      <c r="AA276" s="8">
        <v>340</v>
      </c>
      <c r="AB276" s="8" t="str">
        <f t="shared" ca="1" si="29"/>
        <v/>
      </c>
      <c r="AC276" s="9" t="str">
        <f t="shared" ca="1" si="30"/>
        <v/>
      </c>
      <c r="AD276" s="12"/>
      <c r="AE276" s="12"/>
      <c r="AF276" s="12"/>
      <c r="AG276" s="12"/>
      <c r="AH276" s="51" t="str">
        <f>IF(AI276="","",MAX($AH$5:AH275)+1)</f>
        <v/>
      </c>
      <c r="AI276" s="12" t="str">
        <f>IF(G275="","",IF(COUNTIF($AI$11:AI275,G275)=0,G275,""))</f>
        <v/>
      </c>
      <c r="AJ276" s="12" t="str">
        <f t="shared" si="31"/>
        <v/>
      </c>
      <c r="AK276" s="65" t="s">
        <v>44</v>
      </c>
      <c r="AL276" s="15" t="s">
        <v>35</v>
      </c>
      <c r="AM276" s="12" t="s">
        <v>52</v>
      </c>
      <c r="AN276" s="12" t="s">
        <v>49</v>
      </c>
    </row>
    <row r="277" spans="1:40" ht="25.5" hidden="1" customHeight="1" x14ac:dyDescent="0.25">
      <c r="A277" s="60">
        <f t="shared" si="32"/>
        <v>265</v>
      </c>
      <c r="B277" s="15" t="s">
        <v>143</v>
      </c>
      <c r="C277" s="15" t="s">
        <v>142</v>
      </c>
      <c r="D277" s="17" t="s">
        <v>5</v>
      </c>
      <c r="E277" s="27">
        <v>44026</v>
      </c>
      <c r="F277" s="62" t="s">
        <v>105</v>
      </c>
      <c r="G277" s="17"/>
      <c r="H277" s="27">
        <v>44026</v>
      </c>
      <c r="I277" s="16">
        <f t="shared" si="28"/>
        <v>0</v>
      </c>
      <c r="J277" s="28" t="s">
        <v>57</v>
      </c>
      <c r="K277" s="27"/>
      <c r="L277" s="6" t="str">
        <f>IF(AND(C277="Abierto",D277="Urgente"),A277,"")</f>
        <v/>
      </c>
      <c r="M277" s="6" t="str">
        <f ca="1">IF(AND(C277="Abierto",D277="Urgente"),TODAY()-E277,"")</f>
        <v/>
      </c>
      <c r="N277" s="6" t="str">
        <f>IF(AND(C277="Abierto",D277="Urgente"),RANK(M277,$M$13:$M$809,0)+COUNTIF($M$13:M277,M277)-1,"")</f>
        <v/>
      </c>
      <c r="O277" s="6" t="str">
        <f>IF(AND(C277="Abierto",D277="Alta"),A277,"")</f>
        <v/>
      </c>
      <c r="P277" s="6" t="str">
        <f ca="1">IF(AND(C277="Abierto",D277="Alta"),TODAY()-E277,"")</f>
        <v/>
      </c>
      <c r="Q277" s="6" t="str">
        <f>IF(AND(C277="Abierto",D277="Alta"),RANK(P277,$P$13:$P$809,0)+COUNTIF($P$13:P277,P277)-1+MAX(N:N),"")</f>
        <v/>
      </c>
      <c r="R277" s="6" t="str">
        <f>IF(AND(C277="Abierto",D277="Media"),A277,"")</f>
        <v/>
      </c>
      <c r="S277" s="6" t="str">
        <f ca="1">IF(AND(C277="Abierto",D277="Media"),TODAY()-E277,"")</f>
        <v/>
      </c>
      <c r="T277" s="6" t="str">
        <f>IF(AND(C277="Abierto",D277="Media"),RANK(S277,$S$13:$S$809,0)+COUNTIF($S$13:S277,S277)-1+MAX(N:N,Q:Q),"")</f>
        <v/>
      </c>
      <c r="U277" s="6" t="str">
        <f>IF(AND(C277="Abierto",D277="Baja"),A277,"")</f>
        <v/>
      </c>
      <c r="V277" s="6" t="str">
        <f ca="1">IF(AND(C277="Abierto",D277="Baja"),TODAY()-E277,"")</f>
        <v/>
      </c>
      <c r="W277" s="6" t="str">
        <f>IF(AND(C277="Abierto",D277="Baja"),RANK(V277,$V$13:$V$809,0)+COUNTIF($V$13:V277,V277)-1+MAX(N:N,Q:Q,T:T),"")</f>
        <v/>
      </c>
      <c r="X277" s="8" t="str">
        <f>IF(OR(C277="Resuelto",C277=""),"",SUM(N277,Q277,T277,W277))</f>
        <v/>
      </c>
      <c r="Y277" s="8" t="str">
        <f>IF(OR(C277="Resuelto",C277=""),"",SUM(M277,P277,S277,V277))</f>
        <v/>
      </c>
      <c r="Z277" s="8" t="str">
        <f>IF(OR(C277="Resuelto",C277=""),"",SUM(L277,O277,R277,U277))</f>
        <v/>
      </c>
      <c r="AA277" s="8">
        <v>340</v>
      </c>
      <c r="AB277" s="8" t="str">
        <f t="shared" ca="1" si="29"/>
        <v/>
      </c>
      <c r="AC277" s="9" t="str">
        <f t="shared" ca="1" si="30"/>
        <v/>
      </c>
      <c r="AD277" s="12"/>
      <c r="AE277" s="12"/>
      <c r="AF277" s="12"/>
      <c r="AG277" s="12"/>
      <c r="AH277" s="51" t="str">
        <f>IF(AI277="","",MAX($AH$5:AH276)+1)</f>
        <v/>
      </c>
      <c r="AI277" s="12" t="str">
        <f>IF(G276="","",IF(COUNTIF($AI$11:AI276,G276)=0,G276,""))</f>
        <v/>
      </c>
      <c r="AJ277" s="12" t="str">
        <f t="shared" si="31"/>
        <v/>
      </c>
      <c r="AK277" s="65" t="s">
        <v>44</v>
      </c>
      <c r="AL277" s="15" t="s">
        <v>35</v>
      </c>
      <c r="AM277" s="12" t="s">
        <v>52</v>
      </c>
      <c r="AN277" s="12" t="s">
        <v>49</v>
      </c>
    </row>
    <row r="278" spans="1:40" ht="25.5" hidden="1" customHeight="1" x14ac:dyDescent="0.25">
      <c r="A278" s="60">
        <f t="shared" si="32"/>
        <v>266</v>
      </c>
      <c r="B278" s="15" t="s">
        <v>143</v>
      </c>
      <c r="C278" s="15" t="s">
        <v>142</v>
      </c>
      <c r="D278" s="17" t="s">
        <v>5</v>
      </c>
      <c r="E278" s="27">
        <v>44026</v>
      </c>
      <c r="F278" s="62" t="s">
        <v>105</v>
      </c>
      <c r="G278" s="17"/>
      <c r="H278" s="27">
        <v>44026</v>
      </c>
      <c r="I278" s="16">
        <f t="shared" ref="I278:I341" si="33">IF(OR(E278=0,H278=0),"",H278-E278)</f>
        <v>0</v>
      </c>
      <c r="J278" s="28" t="s">
        <v>57</v>
      </c>
      <c r="K278" s="27"/>
      <c r="L278" s="6" t="str">
        <f>IF(AND(C278="Abierto",D278="Urgente"),A278,"")</f>
        <v/>
      </c>
      <c r="M278" s="6" t="str">
        <f ca="1">IF(AND(C278="Abierto",D278="Urgente"),TODAY()-E278,"")</f>
        <v/>
      </c>
      <c r="N278" s="6" t="str">
        <f>IF(AND(C278="Abierto",D278="Urgente"),RANK(M278,$M$13:$M$809,0)+COUNTIF($M$13:M278,M278)-1,"")</f>
        <v/>
      </c>
      <c r="O278" s="6" t="str">
        <f>IF(AND(C278="Abierto",D278="Alta"),A278,"")</f>
        <v/>
      </c>
      <c r="P278" s="6" t="str">
        <f ca="1">IF(AND(C278="Abierto",D278="Alta"),TODAY()-E278,"")</f>
        <v/>
      </c>
      <c r="Q278" s="6" t="str">
        <f>IF(AND(C278="Abierto",D278="Alta"),RANK(P278,$P$13:$P$809,0)+COUNTIF($P$13:P278,P278)-1+MAX(N:N),"")</f>
        <v/>
      </c>
      <c r="R278" s="6" t="str">
        <f>IF(AND(C278="Abierto",D278="Media"),A278,"")</f>
        <v/>
      </c>
      <c r="S278" s="6" t="str">
        <f ca="1">IF(AND(C278="Abierto",D278="Media"),TODAY()-E278,"")</f>
        <v/>
      </c>
      <c r="T278" s="6" t="str">
        <f>IF(AND(C278="Abierto",D278="Media"),RANK(S278,$S$13:$S$809,0)+COUNTIF($S$13:S278,S278)-1+MAX(N:N,Q:Q),"")</f>
        <v/>
      </c>
      <c r="U278" s="6" t="str">
        <f>IF(AND(C278="Abierto",D278="Baja"),A278,"")</f>
        <v/>
      </c>
      <c r="V278" s="6" t="str">
        <f ca="1">IF(AND(C278="Abierto",D278="Baja"),TODAY()-E278,"")</f>
        <v/>
      </c>
      <c r="W278" s="6" t="str">
        <f>IF(AND(C278="Abierto",D278="Baja"),RANK(V278,$V$13:$V$809,0)+COUNTIF($V$13:V278,V278)-1+MAX(N:N,Q:Q,T:T),"")</f>
        <v/>
      </c>
      <c r="X278" s="8" t="str">
        <f>IF(OR(C278="Resuelto",C278=""),"",SUM(N278,Q278,T278,W278))</f>
        <v/>
      </c>
      <c r="Y278" s="8" t="str">
        <f>IF(OR(C278="Resuelto",C278=""),"",SUM(M278,P278,S278,V278))</f>
        <v/>
      </c>
      <c r="Z278" s="8" t="str">
        <f>IF(OR(C278="Resuelto",C278=""),"",SUM(L278,O278,R278,U278))</f>
        <v/>
      </c>
      <c r="AA278" s="8">
        <v>340</v>
      </c>
      <c r="AB278" s="8" t="str">
        <f t="shared" ref="AB278:AB341" ca="1" si="34">IF(ISNA(VLOOKUP(AA278,$X$13:$Z$807,3,FALSE))=TRUE,"",VLOOKUP(AA278,$X$13:$Z$807,3,FALSE))</f>
        <v/>
      </c>
      <c r="AC278" s="9" t="str">
        <f t="shared" ref="AC278:AC341" ca="1" si="35">IF(ISNA(VLOOKUP(AA278,$X$13:$Z$807,2,FALSE))=TRUE,"",VLOOKUP(AA278,$X$13:$Z$807,2,FALSE))</f>
        <v/>
      </c>
      <c r="AD278" s="12"/>
      <c r="AE278" s="12"/>
      <c r="AF278" s="12"/>
      <c r="AG278" s="12"/>
      <c r="AH278" s="51" t="str">
        <f>IF(AI278="","",MAX($AH$5:AH277)+1)</f>
        <v/>
      </c>
      <c r="AI278" s="12" t="str">
        <f>IF(G277="","",IF(COUNTIF($AI$11:AI277,G277)=0,G277,""))</f>
        <v/>
      </c>
      <c r="AJ278" s="12" t="str">
        <f t="shared" ref="AJ278:AJ341" si="36">IF(ISNA(VLOOKUP(AA278,$AH$13:$AI$807,2,FALSE))=TRUE,"",VLOOKUP(AA278,$AH$13:$AI$807,2,FALSE))</f>
        <v/>
      </c>
      <c r="AK278" s="65" t="s">
        <v>44</v>
      </c>
      <c r="AL278" s="12" t="s">
        <v>34</v>
      </c>
      <c r="AM278" s="12" t="s">
        <v>52</v>
      </c>
      <c r="AN278" s="12" t="s">
        <v>49</v>
      </c>
    </row>
    <row r="279" spans="1:40" ht="25.5" hidden="1" customHeight="1" x14ac:dyDescent="0.25">
      <c r="A279" s="60">
        <f t="shared" si="32"/>
        <v>267</v>
      </c>
      <c r="B279" s="15" t="s">
        <v>143</v>
      </c>
      <c r="C279" s="15" t="s">
        <v>142</v>
      </c>
      <c r="D279" s="17" t="s">
        <v>5</v>
      </c>
      <c r="E279" s="27">
        <v>44026</v>
      </c>
      <c r="F279" s="62" t="s">
        <v>105</v>
      </c>
      <c r="G279" s="17"/>
      <c r="H279" s="27">
        <v>44026</v>
      </c>
      <c r="I279" s="16">
        <f t="shared" si="33"/>
        <v>0</v>
      </c>
      <c r="J279" s="28" t="s">
        <v>57</v>
      </c>
      <c r="K279" s="27"/>
      <c r="L279" s="6" t="str">
        <f>IF(AND(C279="Abierto",D279="Urgente"),A279,"")</f>
        <v/>
      </c>
      <c r="M279" s="6" t="str">
        <f ca="1">IF(AND(C279="Abierto",D279="Urgente"),TODAY()-E279,"")</f>
        <v/>
      </c>
      <c r="N279" s="6" t="str">
        <f>IF(AND(C279="Abierto",D279="Urgente"),RANK(M279,$M$13:$M$809,0)+COUNTIF($M$13:M279,M279)-1,"")</f>
        <v/>
      </c>
      <c r="O279" s="6" t="str">
        <f>IF(AND(C279="Abierto",D279="Alta"),A279,"")</f>
        <v/>
      </c>
      <c r="P279" s="6" t="str">
        <f ca="1">IF(AND(C279="Abierto",D279="Alta"),TODAY()-E279,"")</f>
        <v/>
      </c>
      <c r="Q279" s="6" t="str">
        <f>IF(AND(C279="Abierto",D279="Alta"),RANK(P279,$P$13:$P$809,0)+COUNTIF($P$13:P279,P279)-1+MAX(N:N),"")</f>
        <v/>
      </c>
      <c r="R279" s="6" t="str">
        <f>IF(AND(C279="Abierto",D279="Media"),A279,"")</f>
        <v/>
      </c>
      <c r="S279" s="6" t="str">
        <f ca="1">IF(AND(C279="Abierto",D279="Media"),TODAY()-E279,"")</f>
        <v/>
      </c>
      <c r="T279" s="6" t="str">
        <f>IF(AND(C279="Abierto",D279="Media"),RANK(S279,$S$13:$S$809,0)+COUNTIF($S$13:S279,S279)-1+MAX(N:N,Q:Q),"")</f>
        <v/>
      </c>
      <c r="U279" s="6" t="str">
        <f>IF(AND(C279="Abierto",D279="Baja"),A279,"")</f>
        <v/>
      </c>
      <c r="V279" s="6" t="str">
        <f ca="1">IF(AND(C279="Abierto",D279="Baja"),TODAY()-E279,"")</f>
        <v/>
      </c>
      <c r="W279" s="6" t="str">
        <f>IF(AND(C279="Abierto",D279="Baja"),RANK(V279,$V$13:$V$809,0)+COUNTIF($V$13:V279,V279)-1+MAX(N:N,Q:Q,T:T),"")</f>
        <v/>
      </c>
      <c r="X279" s="8" t="str">
        <f>IF(OR(C279="Resuelto",C279=""),"",SUM(N279,Q279,T279,W279))</f>
        <v/>
      </c>
      <c r="Y279" s="8" t="str">
        <f>IF(OR(C279="Resuelto",C279=""),"",SUM(M279,P279,S279,V279))</f>
        <v/>
      </c>
      <c r="Z279" s="8" t="str">
        <f>IF(OR(C279="Resuelto",C279=""),"",SUM(L279,O279,R279,U279))</f>
        <v/>
      </c>
      <c r="AA279" s="8">
        <v>340</v>
      </c>
      <c r="AB279" s="8" t="str">
        <f t="shared" ca="1" si="34"/>
        <v/>
      </c>
      <c r="AC279" s="9" t="str">
        <f t="shared" ca="1" si="35"/>
        <v/>
      </c>
      <c r="AD279" s="12"/>
      <c r="AE279" s="12"/>
      <c r="AF279" s="12"/>
      <c r="AG279" s="12"/>
      <c r="AH279" s="51" t="str">
        <f>IF(AI279="","",MAX($AH$5:AH278)+1)</f>
        <v/>
      </c>
      <c r="AI279" s="12" t="str">
        <f>IF(G278="","",IF(COUNTIF($AI$11:AI278,G278)=0,G278,""))</f>
        <v/>
      </c>
      <c r="AJ279" s="12" t="str">
        <f t="shared" si="36"/>
        <v/>
      </c>
      <c r="AK279" s="65" t="s">
        <v>44</v>
      </c>
      <c r="AL279" s="12" t="s">
        <v>34</v>
      </c>
      <c r="AM279" s="12" t="s">
        <v>52</v>
      </c>
      <c r="AN279" s="12" t="s">
        <v>49</v>
      </c>
    </row>
    <row r="280" spans="1:40" ht="25.5" hidden="1" customHeight="1" x14ac:dyDescent="0.25">
      <c r="A280" s="60">
        <f t="shared" si="32"/>
        <v>268</v>
      </c>
      <c r="B280" s="15" t="s">
        <v>143</v>
      </c>
      <c r="C280" s="15" t="s">
        <v>142</v>
      </c>
      <c r="D280" s="17" t="s">
        <v>5</v>
      </c>
      <c r="E280" s="27">
        <v>44026</v>
      </c>
      <c r="F280" s="62" t="s">
        <v>105</v>
      </c>
      <c r="G280" s="17"/>
      <c r="H280" s="27">
        <v>44026</v>
      </c>
      <c r="I280" s="16">
        <f t="shared" si="33"/>
        <v>0</v>
      </c>
      <c r="J280" s="28" t="s">
        <v>57</v>
      </c>
      <c r="K280" s="27"/>
      <c r="L280" s="6" t="str">
        <f>IF(AND(C280="Abierto",D280="Urgente"),A280,"")</f>
        <v/>
      </c>
      <c r="M280" s="6" t="str">
        <f ca="1">IF(AND(C280="Abierto",D280="Urgente"),TODAY()-E280,"")</f>
        <v/>
      </c>
      <c r="N280" s="6" t="str">
        <f>IF(AND(C280="Abierto",D280="Urgente"),RANK(M280,$M$13:$M$809,0)+COUNTIF($M$13:M280,M280)-1,"")</f>
        <v/>
      </c>
      <c r="O280" s="6" t="str">
        <f>IF(AND(C280="Abierto",D280="Alta"),A280,"")</f>
        <v/>
      </c>
      <c r="P280" s="6" t="str">
        <f ca="1">IF(AND(C280="Abierto",D280="Alta"),TODAY()-E280,"")</f>
        <v/>
      </c>
      <c r="Q280" s="6" t="str">
        <f>IF(AND(C280="Abierto",D280="Alta"),RANK(P280,$P$13:$P$809,0)+COUNTIF($P$13:P280,P280)-1+MAX(N:N),"")</f>
        <v/>
      </c>
      <c r="R280" s="6" t="str">
        <f>IF(AND(C280="Abierto",D280="Media"),A280,"")</f>
        <v/>
      </c>
      <c r="S280" s="6" t="str">
        <f ca="1">IF(AND(C280="Abierto",D280="Media"),TODAY()-E280,"")</f>
        <v/>
      </c>
      <c r="T280" s="6" t="str">
        <f>IF(AND(C280="Abierto",D280="Media"),RANK(S280,$S$13:$S$809,0)+COUNTIF($S$13:S280,S280)-1+MAX(N:N,Q:Q),"")</f>
        <v/>
      </c>
      <c r="U280" s="6" t="str">
        <f>IF(AND(C280="Abierto",D280="Baja"),A280,"")</f>
        <v/>
      </c>
      <c r="V280" s="6" t="str">
        <f ca="1">IF(AND(C280="Abierto",D280="Baja"),TODAY()-E280,"")</f>
        <v/>
      </c>
      <c r="W280" s="6" t="str">
        <f>IF(AND(C280="Abierto",D280="Baja"),RANK(V280,$V$13:$V$809,0)+COUNTIF($V$13:V280,V280)-1+MAX(N:N,Q:Q,T:T),"")</f>
        <v/>
      </c>
      <c r="X280" s="8" t="str">
        <f>IF(OR(C280="Resuelto",C280=""),"",SUM(N280,Q280,T280,W280))</f>
        <v/>
      </c>
      <c r="Y280" s="8" t="str">
        <f>IF(OR(C280="Resuelto",C280=""),"",SUM(M280,P280,S280,V280))</f>
        <v/>
      </c>
      <c r="Z280" s="8" t="str">
        <f>IF(OR(C280="Resuelto",C280=""),"",SUM(L280,O280,R280,U280))</f>
        <v/>
      </c>
      <c r="AA280" s="8">
        <v>340</v>
      </c>
      <c r="AB280" s="8" t="str">
        <f t="shared" ca="1" si="34"/>
        <v/>
      </c>
      <c r="AC280" s="9" t="str">
        <f t="shared" ca="1" si="35"/>
        <v/>
      </c>
      <c r="AD280" s="12"/>
      <c r="AE280" s="12"/>
      <c r="AF280" s="12"/>
      <c r="AG280" s="12"/>
      <c r="AH280" s="51" t="str">
        <f>IF(AI280="","",MAX($AH$5:AH279)+1)</f>
        <v/>
      </c>
      <c r="AI280" s="12" t="str">
        <f>IF(G279="","",IF(COUNTIF($AI$11:AI279,G279)=0,G279,""))</f>
        <v/>
      </c>
      <c r="AJ280" s="12" t="str">
        <f t="shared" si="36"/>
        <v/>
      </c>
      <c r="AK280" s="65" t="s">
        <v>44</v>
      </c>
      <c r="AL280" s="15" t="s">
        <v>32</v>
      </c>
      <c r="AM280" s="15" t="s">
        <v>53</v>
      </c>
      <c r="AN280" s="12" t="s">
        <v>49</v>
      </c>
    </row>
    <row r="281" spans="1:40" ht="25.5" hidden="1" customHeight="1" x14ac:dyDescent="0.25">
      <c r="A281" s="60">
        <f t="shared" si="32"/>
        <v>269</v>
      </c>
      <c r="B281" s="15" t="s">
        <v>143</v>
      </c>
      <c r="C281" s="15" t="s">
        <v>142</v>
      </c>
      <c r="D281" s="17" t="s">
        <v>5</v>
      </c>
      <c r="E281" s="27">
        <v>44026</v>
      </c>
      <c r="F281" s="62" t="s">
        <v>105</v>
      </c>
      <c r="G281" s="17"/>
      <c r="H281" s="27">
        <v>44026</v>
      </c>
      <c r="I281" s="16">
        <f t="shared" si="33"/>
        <v>0</v>
      </c>
      <c r="J281" s="28" t="s">
        <v>57</v>
      </c>
      <c r="K281" s="27"/>
      <c r="L281" s="6" t="str">
        <f>IF(AND(C281="Abierto",D281="Urgente"),A281,"")</f>
        <v/>
      </c>
      <c r="M281" s="6" t="str">
        <f ca="1">IF(AND(C281="Abierto",D281="Urgente"),TODAY()-E281,"")</f>
        <v/>
      </c>
      <c r="N281" s="6" t="str">
        <f>IF(AND(C281="Abierto",D281="Urgente"),RANK(M281,$M$13:$M$809,0)+COUNTIF($M$13:M281,M281)-1,"")</f>
        <v/>
      </c>
      <c r="O281" s="6" t="str">
        <f>IF(AND(C281="Abierto",D281="Alta"),A281,"")</f>
        <v/>
      </c>
      <c r="P281" s="6" t="str">
        <f ca="1">IF(AND(C281="Abierto",D281="Alta"),TODAY()-E281,"")</f>
        <v/>
      </c>
      <c r="Q281" s="6" t="str">
        <f>IF(AND(C281="Abierto",D281="Alta"),RANK(P281,$P$13:$P$809,0)+COUNTIF($P$13:P281,P281)-1+MAX(N:N),"")</f>
        <v/>
      </c>
      <c r="R281" s="6" t="str">
        <f>IF(AND(C281="Abierto",D281="Media"),A281,"")</f>
        <v/>
      </c>
      <c r="S281" s="6" t="str">
        <f ca="1">IF(AND(C281="Abierto",D281="Media"),TODAY()-E281,"")</f>
        <v/>
      </c>
      <c r="T281" s="6" t="str">
        <f>IF(AND(C281="Abierto",D281="Media"),RANK(S281,$S$13:$S$809,0)+COUNTIF($S$13:S281,S281)-1+MAX(N:N,Q:Q),"")</f>
        <v/>
      </c>
      <c r="U281" s="6" t="str">
        <f>IF(AND(C281="Abierto",D281="Baja"),A281,"")</f>
        <v/>
      </c>
      <c r="V281" s="6" t="str">
        <f ca="1">IF(AND(C281="Abierto",D281="Baja"),TODAY()-E281,"")</f>
        <v/>
      </c>
      <c r="W281" s="6" t="str">
        <f>IF(AND(C281="Abierto",D281="Baja"),RANK(V281,$V$13:$V$809,0)+COUNTIF($V$13:V281,V281)-1+MAX(N:N,Q:Q,T:T),"")</f>
        <v/>
      </c>
      <c r="X281" s="8" t="str">
        <f>IF(OR(C281="Resuelto",C281=""),"",SUM(N281,Q281,T281,W281))</f>
        <v/>
      </c>
      <c r="Y281" s="8" t="str">
        <f>IF(OR(C281="Resuelto",C281=""),"",SUM(M281,P281,S281,V281))</f>
        <v/>
      </c>
      <c r="Z281" s="8" t="str">
        <f>IF(OR(C281="Resuelto",C281=""),"",SUM(L281,O281,R281,U281))</f>
        <v/>
      </c>
      <c r="AA281" s="8">
        <v>340</v>
      </c>
      <c r="AB281" s="8" t="str">
        <f t="shared" ca="1" si="34"/>
        <v/>
      </c>
      <c r="AC281" s="9" t="str">
        <f t="shared" ca="1" si="35"/>
        <v/>
      </c>
      <c r="AD281" s="12"/>
      <c r="AE281" s="12"/>
      <c r="AF281" s="12"/>
      <c r="AG281" s="12"/>
      <c r="AH281" s="51" t="str">
        <f>IF(AI281="","",MAX($AH$5:AH280)+1)</f>
        <v/>
      </c>
      <c r="AI281" s="12" t="str">
        <f>IF(G280="","",IF(COUNTIF($AI$11:AI280,G280)=0,G280,""))</f>
        <v/>
      </c>
      <c r="AJ281" s="12" t="str">
        <f t="shared" si="36"/>
        <v/>
      </c>
      <c r="AK281" s="65" t="s">
        <v>44</v>
      </c>
      <c r="AL281" s="15" t="s">
        <v>32</v>
      </c>
      <c r="AM281" s="12" t="s">
        <v>52</v>
      </c>
      <c r="AN281" s="12" t="s">
        <v>49</v>
      </c>
    </row>
    <row r="282" spans="1:40" ht="25.5" hidden="1" customHeight="1" x14ac:dyDescent="0.25">
      <c r="A282" s="60">
        <f t="shared" si="32"/>
        <v>270</v>
      </c>
      <c r="B282" s="15" t="s">
        <v>143</v>
      </c>
      <c r="C282" s="15" t="s">
        <v>142</v>
      </c>
      <c r="D282" s="17" t="s">
        <v>6</v>
      </c>
      <c r="E282" s="27">
        <v>44026</v>
      </c>
      <c r="F282" s="62" t="s">
        <v>86</v>
      </c>
      <c r="G282" s="17"/>
      <c r="H282" s="27">
        <v>44026</v>
      </c>
      <c r="I282" s="16">
        <f t="shared" si="33"/>
        <v>0</v>
      </c>
      <c r="J282" s="28" t="s">
        <v>57</v>
      </c>
      <c r="K282" s="27"/>
      <c r="L282" s="6" t="str">
        <f>IF(AND(C282="Abierto",D282="Urgente"),A282,"")</f>
        <v/>
      </c>
      <c r="M282" s="6" t="str">
        <f ca="1">IF(AND(C282="Abierto",D282="Urgente"),TODAY()-E282,"")</f>
        <v/>
      </c>
      <c r="N282" s="6" t="str">
        <f>IF(AND(C282="Abierto",D282="Urgente"),RANK(M282,$M$13:$M$809,0)+COUNTIF($M$13:M282,M282)-1,"")</f>
        <v/>
      </c>
      <c r="O282" s="6" t="str">
        <f>IF(AND(C282="Abierto",D282="Alta"),A282,"")</f>
        <v/>
      </c>
      <c r="P282" s="6" t="str">
        <f ca="1">IF(AND(C282="Abierto",D282="Alta"),TODAY()-E282,"")</f>
        <v/>
      </c>
      <c r="Q282" s="6" t="str">
        <f>IF(AND(C282="Abierto",D282="Alta"),RANK(P282,$P$13:$P$809,0)+COUNTIF($P$13:P282,P282)-1+MAX(N:N),"")</f>
        <v/>
      </c>
      <c r="R282" s="6" t="str">
        <f>IF(AND(C282="Abierto",D282="Media"),A282,"")</f>
        <v/>
      </c>
      <c r="S282" s="6" t="str">
        <f ca="1">IF(AND(C282="Abierto",D282="Media"),TODAY()-E282,"")</f>
        <v/>
      </c>
      <c r="T282" s="6" t="str">
        <f>IF(AND(C282="Abierto",D282="Media"),RANK(S282,$S$13:$S$809,0)+COUNTIF($S$13:S282,S282)-1+MAX(N:N,Q:Q),"")</f>
        <v/>
      </c>
      <c r="U282" s="6" t="str">
        <f>IF(AND(C282="Abierto",D282="Baja"),A282,"")</f>
        <v/>
      </c>
      <c r="V282" s="6" t="str">
        <f ca="1">IF(AND(C282="Abierto",D282="Baja"),TODAY()-E282,"")</f>
        <v/>
      </c>
      <c r="W282" s="6" t="str">
        <f>IF(AND(C282="Abierto",D282="Baja"),RANK(V282,$V$13:$V$809,0)+COUNTIF($V$13:V282,V282)-1+MAX(N:N,Q:Q,T:T),"")</f>
        <v/>
      </c>
      <c r="X282" s="8" t="str">
        <f>IF(OR(C282="Resuelto",C282=""),"",SUM(N282,Q282,T282,W282))</f>
        <v/>
      </c>
      <c r="Y282" s="8" t="str">
        <f>IF(OR(C282="Resuelto",C282=""),"",SUM(M282,P282,S282,V282))</f>
        <v/>
      </c>
      <c r="Z282" s="8" t="str">
        <f>IF(OR(C282="Resuelto",C282=""),"",SUM(L282,O282,R282,U282))</f>
        <v/>
      </c>
      <c r="AA282" s="8">
        <v>340</v>
      </c>
      <c r="AB282" s="8" t="str">
        <f t="shared" ca="1" si="34"/>
        <v/>
      </c>
      <c r="AC282" s="9" t="str">
        <f t="shared" ca="1" si="35"/>
        <v/>
      </c>
      <c r="AD282" s="12"/>
      <c r="AE282" s="12"/>
      <c r="AF282" s="12"/>
      <c r="AG282" s="12"/>
      <c r="AH282" s="51" t="str">
        <f>IF(AI282="","",MAX($AH$5:AH281)+1)</f>
        <v/>
      </c>
      <c r="AI282" s="12" t="str">
        <f>IF(G281="","",IF(COUNTIF($AI$11:AI281,G281)=0,G281,""))</f>
        <v/>
      </c>
      <c r="AJ282" s="12" t="str">
        <f t="shared" si="36"/>
        <v/>
      </c>
      <c r="AK282" s="65" t="s">
        <v>44</v>
      </c>
      <c r="AL282" s="12" t="s">
        <v>34</v>
      </c>
      <c r="AM282" s="12" t="s">
        <v>52</v>
      </c>
      <c r="AN282" s="15" t="s">
        <v>51</v>
      </c>
    </row>
    <row r="283" spans="1:40" ht="25.5" hidden="1" customHeight="1" x14ac:dyDescent="0.25">
      <c r="A283" s="60">
        <f t="shared" si="32"/>
        <v>271</v>
      </c>
      <c r="B283" s="15" t="s">
        <v>143</v>
      </c>
      <c r="C283" s="15" t="s">
        <v>142</v>
      </c>
      <c r="D283" s="17" t="s">
        <v>5</v>
      </c>
      <c r="E283" s="27">
        <v>44026</v>
      </c>
      <c r="F283" s="62" t="s">
        <v>105</v>
      </c>
      <c r="G283" s="17"/>
      <c r="H283" s="27">
        <v>44026</v>
      </c>
      <c r="I283" s="16">
        <f t="shared" si="33"/>
        <v>0</v>
      </c>
      <c r="J283" s="28" t="s">
        <v>57</v>
      </c>
      <c r="K283" s="27"/>
      <c r="L283" s="6" t="str">
        <f>IF(AND(C283="Abierto",D283="Urgente"),A283,"")</f>
        <v/>
      </c>
      <c r="M283" s="6" t="str">
        <f ca="1">IF(AND(C283="Abierto",D283="Urgente"),TODAY()-E283,"")</f>
        <v/>
      </c>
      <c r="N283" s="6" t="str">
        <f>IF(AND(C283="Abierto",D283="Urgente"),RANK(M283,$M$13:$M$809,0)+COUNTIF($M$13:M283,M283)-1,"")</f>
        <v/>
      </c>
      <c r="O283" s="6" t="str">
        <f>IF(AND(C283="Abierto",D283="Alta"),A283,"")</f>
        <v/>
      </c>
      <c r="P283" s="6" t="str">
        <f ca="1">IF(AND(C283="Abierto",D283="Alta"),TODAY()-E283,"")</f>
        <v/>
      </c>
      <c r="Q283" s="6" t="str">
        <f>IF(AND(C283="Abierto",D283="Alta"),RANK(P283,$P$13:$P$809,0)+COUNTIF($P$13:P283,P283)-1+MAX(N:N),"")</f>
        <v/>
      </c>
      <c r="R283" s="6" t="str">
        <f>IF(AND(C283="Abierto",D283="Media"),A283,"")</f>
        <v/>
      </c>
      <c r="S283" s="6" t="str">
        <f ca="1">IF(AND(C283="Abierto",D283="Media"),TODAY()-E283,"")</f>
        <v/>
      </c>
      <c r="T283" s="6" t="str">
        <f>IF(AND(C283="Abierto",D283="Media"),RANK(S283,$S$13:$S$809,0)+COUNTIF($S$13:S283,S283)-1+MAX(N:N,Q:Q),"")</f>
        <v/>
      </c>
      <c r="U283" s="6" t="str">
        <f>IF(AND(C283="Abierto",D283="Baja"),A283,"")</f>
        <v/>
      </c>
      <c r="V283" s="6" t="str">
        <f ca="1">IF(AND(C283="Abierto",D283="Baja"),TODAY()-E283,"")</f>
        <v/>
      </c>
      <c r="W283" s="6" t="str">
        <f>IF(AND(C283="Abierto",D283="Baja"),RANK(V283,$V$13:$V$809,0)+COUNTIF($V$13:V283,V283)-1+MAX(N:N,Q:Q,T:T),"")</f>
        <v/>
      </c>
      <c r="X283" s="8" t="str">
        <f>IF(OR(C283="Resuelto",C283=""),"",SUM(N283,Q283,T283,W283))</f>
        <v/>
      </c>
      <c r="Y283" s="8" t="str">
        <f>IF(OR(C283="Resuelto",C283=""),"",SUM(M283,P283,S283,V283))</f>
        <v/>
      </c>
      <c r="Z283" s="8" t="str">
        <f>IF(OR(C283="Resuelto",C283=""),"",SUM(L283,O283,R283,U283))</f>
        <v/>
      </c>
      <c r="AA283" s="8">
        <v>340</v>
      </c>
      <c r="AB283" s="8" t="str">
        <f t="shared" ca="1" si="34"/>
        <v/>
      </c>
      <c r="AC283" s="9" t="str">
        <f t="shared" ca="1" si="35"/>
        <v/>
      </c>
      <c r="AD283" s="12"/>
      <c r="AE283" s="12"/>
      <c r="AF283" s="12"/>
      <c r="AG283" s="12"/>
      <c r="AH283" s="51" t="str">
        <f>IF(AI283="","",MAX($AH$5:AH282)+1)</f>
        <v/>
      </c>
      <c r="AI283" s="12" t="str">
        <f>IF(G282="","",IF(COUNTIF($AI$11:AI282,G282)=0,G282,""))</f>
        <v/>
      </c>
      <c r="AJ283" s="12" t="str">
        <f t="shared" si="36"/>
        <v/>
      </c>
      <c r="AK283" s="65" t="s">
        <v>44</v>
      </c>
      <c r="AL283" s="12" t="s">
        <v>34</v>
      </c>
      <c r="AM283" s="15" t="s">
        <v>53</v>
      </c>
      <c r="AN283" s="12" t="s">
        <v>49</v>
      </c>
    </row>
    <row r="284" spans="1:40" ht="25.5" customHeight="1" x14ac:dyDescent="0.25">
      <c r="A284" s="60">
        <f t="shared" si="32"/>
        <v>272</v>
      </c>
      <c r="B284" s="15" t="s">
        <v>143</v>
      </c>
      <c r="C284" s="15" t="s">
        <v>8</v>
      </c>
      <c r="D284" s="17" t="s">
        <v>6</v>
      </c>
      <c r="E284" s="27">
        <v>44026</v>
      </c>
      <c r="F284" s="62" t="s">
        <v>87</v>
      </c>
      <c r="G284" s="17"/>
      <c r="H284" s="50"/>
      <c r="I284" s="16" t="str">
        <f t="shared" si="33"/>
        <v/>
      </c>
      <c r="J284" s="28" t="s">
        <v>56</v>
      </c>
      <c r="K284" s="27">
        <v>44035</v>
      </c>
      <c r="L284" s="6" t="str">
        <f>IF(AND(C284="Abierto",D284="Urgente"),A284,"")</f>
        <v/>
      </c>
      <c r="M284" s="6" t="str">
        <f ca="1">IF(AND(C284="Abierto",D284="Urgente"),TODAY()-E284,"")</f>
        <v/>
      </c>
      <c r="N284" s="6" t="str">
        <f>IF(AND(C284="Abierto",D284="Urgente"),RANK(M284,$M$13:$M$809,0)+COUNTIF($M$13:M284,M284)-1,"")</f>
        <v/>
      </c>
      <c r="O284" s="6" t="str">
        <f>IF(AND(C284="Abierto",D284="Alta"),A284,"")</f>
        <v/>
      </c>
      <c r="P284" s="6" t="str">
        <f ca="1">IF(AND(C284="Abierto",D284="Alta"),TODAY()-E284,"")</f>
        <v/>
      </c>
      <c r="Q284" s="6" t="str">
        <f>IF(AND(C284="Abierto",D284="Alta"),RANK(P284,$P$13:$P$809,0)+COUNTIF($P$13:P284,P284)-1+MAX(N:N),"")</f>
        <v/>
      </c>
      <c r="R284" s="6">
        <f>IF(AND(C284="Abierto",D284="Media"),A284,"")</f>
        <v>272</v>
      </c>
      <c r="S284" s="6">
        <f ca="1">IF(AND(C284="Abierto",D284="Media"),TODAY()-E284,"")</f>
        <v>248</v>
      </c>
      <c r="T284" s="6">
        <f ca="1">IF(AND(C284="Abierto",D284="Media"),RANK(S284,$S$13:$S$809,0)+COUNTIF($S$13:S284,S284)-1+MAX(N:N,Q:Q),"")</f>
        <v>16</v>
      </c>
      <c r="U284" s="6" t="str">
        <f>IF(AND(C284="Abierto",D284="Baja"),A284,"")</f>
        <v/>
      </c>
      <c r="V284" s="6" t="str">
        <f ca="1">IF(AND(C284="Abierto",D284="Baja"),TODAY()-E284,"")</f>
        <v/>
      </c>
      <c r="W284" s="6" t="str">
        <f>IF(AND(C284="Abierto",D284="Baja"),RANK(V284,$V$13:$V$809,0)+COUNTIF($V$13:V284,V284)-1+MAX(N:N,Q:Q,T:T),"")</f>
        <v/>
      </c>
      <c r="X284" s="8">
        <f ca="1">IF(OR(C284="Resuelto",C284=""),"",SUM(N284,Q284,T284,W284))</f>
        <v>16</v>
      </c>
      <c r="Y284" s="8">
        <f ca="1">IF(OR(C284="Resuelto",C284=""),"",SUM(M284,P284,S284,V284))</f>
        <v>248</v>
      </c>
      <c r="Z284" s="8">
        <f>IF(OR(C284="Resuelto",C284=""),"",SUM(L284,O284,R284,U284))</f>
        <v>272</v>
      </c>
      <c r="AA284" s="8">
        <v>340</v>
      </c>
      <c r="AB284" s="8" t="str">
        <f t="shared" ca="1" si="34"/>
        <v/>
      </c>
      <c r="AC284" s="9" t="str">
        <f t="shared" ca="1" si="35"/>
        <v/>
      </c>
      <c r="AD284" s="12"/>
      <c r="AE284" s="12"/>
      <c r="AF284" s="12"/>
      <c r="AG284" s="12"/>
      <c r="AH284" s="51" t="str">
        <f>IF(AI284="","",MAX($AH$5:AH283)+1)</f>
        <v/>
      </c>
      <c r="AI284" s="12" t="str">
        <f>IF(G283="","",IF(COUNTIF($AI$11:AI283,G283)=0,G283,""))</f>
        <v/>
      </c>
      <c r="AJ284" s="12" t="str">
        <f t="shared" si="36"/>
        <v/>
      </c>
      <c r="AK284" s="66" t="s">
        <v>39</v>
      </c>
      <c r="AL284" s="12" t="s">
        <v>34</v>
      </c>
      <c r="AM284" s="15" t="s">
        <v>53</v>
      </c>
      <c r="AN284" s="12" t="s">
        <v>49</v>
      </c>
    </row>
    <row r="285" spans="1:40" ht="25.5" customHeight="1" x14ac:dyDescent="0.25">
      <c r="A285" s="60">
        <f t="shared" si="32"/>
        <v>273</v>
      </c>
      <c r="B285" s="15" t="s">
        <v>143</v>
      </c>
      <c r="C285" s="15" t="s">
        <v>142</v>
      </c>
      <c r="D285" s="17" t="s">
        <v>6</v>
      </c>
      <c r="E285" s="27">
        <v>44026</v>
      </c>
      <c r="F285" s="62" t="s">
        <v>87</v>
      </c>
      <c r="G285" s="17"/>
      <c r="H285" s="27">
        <v>44029</v>
      </c>
      <c r="I285" s="16">
        <f t="shared" si="33"/>
        <v>3</v>
      </c>
      <c r="J285" s="28" t="s">
        <v>57</v>
      </c>
      <c r="K285" s="27"/>
      <c r="L285" s="6" t="str">
        <f>IF(AND(C285="Abierto",D285="Urgente"),A285,"")</f>
        <v/>
      </c>
      <c r="M285" s="6" t="str">
        <f ca="1">IF(AND(C285="Abierto",D285="Urgente"),TODAY()-E285,"")</f>
        <v/>
      </c>
      <c r="N285" s="6" t="str">
        <f>IF(AND(C285="Abierto",D285="Urgente"),RANK(M285,$M$13:$M$809,0)+COUNTIF($M$13:M285,M285)-1,"")</f>
        <v/>
      </c>
      <c r="O285" s="6" t="str">
        <f>IF(AND(C285="Abierto",D285="Alta"),A285,"")</f>
        <v/>
      </c>
      <c r="P285" s="6" t="str">
        <f ca="1">IF(AND(C285="Abierto",D285="Alta"),TODAY()-E285,"")</f>
        <v/>
      </c>
      <c r="Q285" s="6" t="str">
        <f>IF(AND(C285="Abierto",D285="Alta"),RANK(P285,$P$13:$P$809,0)+COUNTIF($P$13:P285,P285)-1+MAX(N:N),"")</f>
        <v/>
      </c>
      <c r="R285" s="6" t="str">
        <f>IF(AND(C285="Abierto",D285="Media"),A285,"")</f>
        <v/>
      </c>
      <c r="S285" s="6" t="str">
        <f ca="1">IF(AND(C285="Abierto",D285="Media"),TODAY()-E285,"")</f>
        <v/>
      </c>
      <c r="T285" s="6" t="str">
        <f>IF(AND(C285="Abierto",D285="Media"),RANK(S285,$S$13:$S$809,0)+COUNTIF($S$13:S285,S285)-1+MAX(N:N,Q:Q),"")</f>
        <v/>
      </c>
      <c r="U285" s="6" t="str">
        <f>IF(AND(C285="Abierto",D285="Baja"),A285,"")</f>
        <v/>
      </c>
      <c r="V285" s="6" t="str">
        <f ca="1">IF(AND(C285="Abierto",D285="Baja"),TODAY()-E285,"")</f>
        <v/>
      </c>
      <c r="W285" s="6" t="str">
        <f>IF(AND(C285="Abierto",D285="Baja"),RANK(V285,$V$13:$V$809,0)+COUNTIF($V$13:V285,V285)-1+MAX(N:N,Q:Q,T:T),"")</f>
        <v/>
      </c>
      <c r="X285" s="8" t="str">
        <f>IF(OR(C285="Resuelto",C285=""),"",SUM(N285,Q285,T285,W285))</f>
        <v/>
      </c>
      <c r="Y285" s="8" t="str">
        <f>IF(OR(C285="Resuelto",C285=""),"",SUM(M285,P285,S285,V285))</f>
        <v/>
      </c>
      <c r="Z285" s="8" t="str">
        <f>IF(OR(C285="Resuelto",C285=""),"",SUM(L285,O285,R285,U285))</f>
        <v/>
      </c>
      <c r="AA285" s="8">
        <v>340</v>
      </c>
      <c r="AB285" s="8" t="str">
        <f t="shared" ca="1" si="34"/>
        <v/>
      </c>
      <c r="AC285" s="9" t="str">
        <f t="shared" ca="1" si="35"/>
        <v/>
      </c>
      <c r="AD285" s="12"/>
      <c r="AE285" s="12"/>
      <c r="AF285" s="12"/>
      <c r="AG285" s="12"/>
      <c r="AH285" s="51" t="str">
        <f>IF(AI285="","",MAX($AH$5:AH284)+1)</f>
        <v/>
      </c>
      <c r="AI285" s="12" t="str">
        <f>IF(G284="","",IF(COUNTIF($AI$11:AI284,G284)=0,G284,""))</f>
        <v/>
      </c>
      <c r="AJ285" s="12" t="str">
        <f t="shared" si="36"/>
        <v/>
      </c>
      <c r="AK285" s="66" t="s">
        <v>39</v>
      </c>
      <c r="AL285" s="12" t="s">
        <v>34</v>
      </c>
      <c r="AM285" s="15" t="s">
        <v>53</v>
      </c>
      <c r="AN285" s="12" t="s">
        <v>49</v>
      </c>
    </row>
    <row r="286" spans="1:40" ht="25.5" hidden="1" customHeight="1" x14ac:dyDescent="0.25">
      <c r="A286" s="60">
        <f t="shared" si="32"/>
        <v>274</v>
      </c>
      <c r="B286" s="15" t="s">
        <v>143</v>
      </c>
      <c r="C286" s="15" t="s">
        <v>142</v>
      </c>
      <c r="D286" s="17" t="s">
        <v>5</v>
      </c>
      <c r="E286" s="27">
        <v>44026</v>
      </c>
      <c r="F286" s="62" t="s">
        <v>105</v>
      </c>
      <c r="G286" s="17"/>
      <c r="H286" s="27">
        <v>44026</v>
      </c>
      <c r="I286" s="16">
        <f t="shared" si="33"/>
        <v>0</v>
      </c>
      <c r="J286" s="28"/>
      <c r="K286" s="27"/>
      <c r="L286" s="6" t="str">
        <f>IF(AND(C286="Abierto",D286="Urgente"),A286,"")</f>
        <v/>
      </c>
      <c r="M286" s="6" t="str">
        <f ca="1">IF(AND(C286="Abierto",D286="Urgente"),TODAY()-E286,"")</f>
        <v/>
      </c>
      <c r="N286" s="6" t="str">
        <f>IF(AND(C286="Abierto",D286="Urgente"),RANK(M286,$M$13:$M$809,0)+COUNTIF($M$13:M286,M286)-1,"")</f>
        <v/>
      </c>
      <c r="O286" s="6" t="str">
        <f>IF(AND(C286="Abierto",D286="Alta"),A286,"")</f>
        <v/>
      </c>
      <c r="P286" s="6" t="str">
        <f ca="1">IF(AND(C286="Abierto",D286="Alta"),TODAY()-E286,"")</f>
        <v/>
      </c>
      <c r="Q286" s="6" t="str">
        <f>IF(AND(C286="Abierto",D286="Alta"),RANK(P286,$P$13:$P$809,0)+COUNTIF($P$13:P286,P286)-1+MAX(N:N),"")</f>
        <v/>
      </c>
      <c r="R286" s="6" t="str">
        <f>IF(AND(C286="Abierto",D286="Media"),A286,"")</f>
        <v/>
      </c>
      <c r="S286" s="6" t="str">
        <f ca="1">IF(AND(C286="Abierto",D286="Media"),TODAY()-E286,"")</f>
        <v/>
      </c>
      <c r="T286" s="6" t="str">
        <f>IF(AND(C286="Abierto",D286="Media"),RANK(S286,$S$13:$S$809,0)+COUNTIF($S$13:S286,S286)-1+MAX(N:N,Q:Q),"")</f>
        <v/>
      </c>
      <c r="U286" s="6" t="str">
        <f>IF(AND(C286="Abierto",D286="Baja"),A286,"")</f>
        <v/>
      </c>
      <c r="V286" s="6" t="str">
        <f ca="1">IF(AND(C286="Abierto",D286="Baja"),TODAY()-E286,"")</f>
        <v/>
      </c>
      <c r="W286" s="6" t="str">
        <f>IF(AND(C286="Abierto",D286="Baja"),RANK(V286,$V$13:$V$809,0)+COUNTIF($V$13:V286,V286)-1+MAX(N:N,Q:Q,T:T),"")</f>
        <v/>
      </c>
      <c r="X286" s="8" t="str">
        <f>IF(OR(C286="Resuelto",C286=""),"",SUM(N286,Q286,T286,W286))</f>
        <v/>
      </c>
      <c r="Y286" s="8" t="str">
        <f>IF(OR(C286="Resuelto",C286=""),"",SUM(M286,P286,S286,V286))</f>
        <v/>
      </c>
      <c r="Z286" s="8" t="str">
        <f>IF(OR(C286="Resuelto",C286=""),"",SUM(L286,O286,R286,U286))</f>
        <v/>
      </c>
      <c r="AA286" s="8">
        <v>340</v>
      </c>
      <c r="AB286" s="8" t="str">
        <f t="shared" ca="1" si="34"/>
        <v/>
      </c>
      <c r="AC286" s="9" t="str">
        <f t="shared" ca="1" si="35"/>
        <v/>
      </c>
      <c r="AD286" s="12"/>
      <c r="AE286" s="12"/>
      <c r="AF286" s="12"/>
      <c r="AG286" s="12"/>
      <c r="AH286" s="51" t="str">
        <f>IF(AI286="","",MAX($AH$5:AH285)+1)</f>
        <v/>
      </c>
      <c r="AI286" s="12" t="str">
        <f>IF(G285="","",IF(COUNTIF($AI$11:AI285,G285)=0,G285,""))</f>
        <v/>
      </c>
      <c r="AJ286" s="12" t="str">
        <f t="shared" si="36"/>
        <v/>
      </c>
      <c r="AK286" s="65" t="s">
        <v>44</v>
      </c>
      <c r="AL286" s="12" t="s">
        <v>34</v>
      </c>
      <c r="AM286" s="15" t="s">
        <v>52</v>
      </c>
      <c r="AN286" s="12" t="s">
        <v>49</v>
      </c>
    </row>
    <row r="287" spans="1:40" ht="25.5" hidden="1" customHeight="1" x14ac:dyDescent="0.25">
      <c r="A287" s="60">
        <f t="shared" si="32"/>
        <v>275</v>
      </c>
      <c r="B287" s="15" t="s">
        <v>143</v>
      </c>
      <c r="C287" s="15" t="s">
        <v>142</v>
      </c>
      <c r="D287" s="17" t="s">
        <v>6</v>
      </c>
      <c r="E287" s="27">
        <v>44026</v>
      </c>
      <c r="F287" s="62" t="s">
        <v>86</v>
      </c>
      <c r="G287" s="17"/>
      <c r="H287" s="27">
        <v>44026</v>
      </c>
      <c r="I287" s="16">
        <f t="shared" si="33"/>
        <v>0</v>
      </c>
      <c r="J287" s="28" t="s">
        <v>57</v>
      </c>
      <c r="K287" s="27"/>
      <c r="L287" s="6" t="str">
        <f>IF(AND(C287="Abierto",D287="Urgente"),A287,"")</f>
        <v/>
      </c>
      <c r="M287" s="6" t="str">
        <f ca="1">IF(AND(C287="Abierto",D287="Urgente"),TODAY()-E287,"")</f>
        <v/>
      </c>
      <c r="N287" s="6" t="str">
        <f>IF(AND(C287="Abierto",D287="Urgente"),RANK(M287,$M$13:$M$809,0)+COUNTIF($M$13:M287,M287)-1,"")</f>
        <v/>
      </c>
      <c r="O287" s="6" t="str">
        <f>IF(AND(C287="Abierto",D287="Alta"),A287,"")</f>
        <v/>
      </c>
      <c r="P287" s="6" t="str">
        <f ca="1">IF(AND(C287="Abierto",D287="Alta"),TODAY()-E287,"")</f>
        <v/>
      </c>
      <c r="Q287" s="6" t="str">
        <f>IF(AND(C287="Abierto",D287="Alta"),RANK(P287,$P$13:$P$809,0)+COUNTIF($P$13:P287,P287)-1+MAX(N:N),"")</f>
        <v/>
      </c>
      <c r="R287" s="6" t="str">
        <f>IF(AND(C287="Abierto",D287="Media"),A287,"")</f>
        <v/>
      </c>
      <c r="S287" s="6" t="str">
        <f ca="1">IF(AND(C287="Abierto",D287="Media"),TODAY()-E287,"")</f>
        <v/>
      </c>
      <c r="T287" s="6" t="str">
        <f>IF(AND(C287="Abierto",D287="Media"),RANK(S287,$S$13:$S$809,0)+COUNTIF($S$13:S287,S287)-1+MAX(N:N,Q:Q),"")</f>
        <v/>
      </c>
      <c r="U287" s="6" t="str">
        <f>IF(AND(C287="Abierto",D287="Baja"),A287,"")</f>
        <v/>
      </c>
      <c r="V287" s="6" t="str">
        <f ca="1">IF(AND(C287="Abierto",D287="Baja"),TODAY()-E287,"")</f>
        <v/>
      </c>
      <c r="W287" s="6" t="str">
        <f>IF(AND(C287="Abierto",D287="Baja"),RANK(V287,$V$13:$V$809,0)+COUNTIF($V$13:V287,V287)-1+MAX(N:N,Q:Q,T:T),"")</f>
        <v/>
      </c>
      <c r="X287" s="8" t="str">
        <f>IF(OR(C287="Resuelto",C287=""),"",SUM(N287,Q287,T287,W287))</f>
        <v/>
      </c>
      <c r="Y287" s="8" t="str">
        <f>IF(OR(C287="Resuelto",C287=""),"",SUM(M287,P287,S287,V287))</f>
        <v/>
      </c>
      <c r="Z287" s="8" t="str">
        <f>IF(OR(C287="Resuelto",C287=""),"",SUM(L287,O287,R287,U287))</f>
        <v/>
      </c>
      <c r="AA287" s="8">
        <v>340</v>
      </c>
      <c r="AB287" s="8" t="str">
        <f t="shared" ca="1" si="34"/>
        <v/>
      </c>
      <c r="AC287" s="9" t="str">
        <f t="shared" ca="1" si="35"/>
        <v/>
      </c>
      <c r="AD287" s="12"/>
      <c r="AE287" s="12"/>
      <c r="AF287" s="12"/>
      <c r="AG287" s="12"/>
      <c r="AH287" s="51" t="str">
        <f>IF(AI287="","",MAX($AH$5:AH286)+1)</f>
        <v/>
      </c>
      <c r="AI287" s="12" t="str">
        <f>IF(G286="","",IF(COUNTIF($AI$11:AI286,G286)=0,G286,""))</f>
        <v/>
      </c>
      <c r="AJ287" s="12" t="str">
        <f t="shared" si="36"/>
        <v/>
      </c>
      <c r="AK287" s="66" t="s">
        <v>39</v>
      </c>
      <c r="AL287" s="12" t="s">
        <v>34</v>
      </c>
      <c r="AM287" s="12" t="s">
        <v>52</v>
      </c>
      <c r="AN287" s="15" t="s">
        <v>51</v>
      </c>
    </row>
    <row r="288" spans="1:40" ht="25.5" hidden="1" customHeight="1" x14ac:dyDescent="0.25">
      <c r="A288" s="60">
        <f t="shared" si="32"/>
        <v>276</v>
      </c>
      <c r="B288" s="15" t="s">
        <v>143</v>
      </c>
      <c r="C288" s="15" t="s">
        <v>142</v>
      </c>
      <c r="D288" s="17" t="s">
        <v>5</v>
      </c>
      <c r="E288" s="27">
        <v>44026</v>
      </c>
      <c r="F288" s="62" t="s">
        <v>105</v>
      </c>
      <c r="G288" s="17"/>
      <c r="H288" s="27">
        <v>44026</v>
      </c>
      <c r="I288" s="16">
        <f t="shared" si="33"/>
        <v>0</v>
      </c>
      <c r="J288" s="28" t="s">
        <v>57</v>
      </c>
      <c r="K288" s="27"/>
      <c r="L288" s="6" t="str">
        <f>IF(AND(C288="Abierto",D288="Urgente"),A288,"")</f>
        <v/>
      </c>
      <c r="M288" s="6" t="str">
        <f ca="1">IF(AND(C288="Abierto",D288="Urgente"),TODAY()-E288,"")</f>
        <v/>
      </c>
      <c r="N288" s="6" t="str">
        <f>IF(AND(C288="Abierto",D288="Urgente"),RANK(M288,$M$13:$M$809,0)+COUNTIF($M$13:M288,M288)-1,"")</f>
        <v/>
      </c>
      <c r="O288" s="6" t="str">
        <f>IF(AND(C288="Abierto",D288="Alta"),A288,"")</f>
        <v/>
      </c>
      <c r="P288" s="6" t="str">
        <f ca="1">IF(AND(C288="Abierto",D288="Alta"),TODAY()-E288,"")</f>
        <v/>
      </c>
      <c r="Q288" s="6" t="str">
        <f>IF(AND(C288="Abierto",D288="Alta"),RANK(P288,$P$13:$P$809,0)+COUNTIF($P$13:P288,P288)-1+MAX(N:N),"")</f>
        <v/>
      </c>
      <c r="R288" s="6" t="str">
        <f>IF(AND(C288="Abierto",D288="Media"),A288,"")</f>
        <v/>
      </c>
      <c r="S288" s="6" t="str">
        <f ca="1">IF(AND(C288="Abierto",D288="Media"),TODAY()-E288,"")</f>
        <v/>
      </c>
      <c r="T288" s="6" t="str">
        <f>IF(AND(C288="Abierto",D288="Media"),RANK(S288,$S$13:$S$809,0)+COUNTIF($S$13:S288,S288)-1+MAX(N:N,Q:Q),"")</f>
        <v/>
      </c>
      <c r="U288" s="6" t="str">
        <f>IF(AND(C288="Abierto",D288="Baja"),A288,"")</f>
        <v/>
      </c>
      <c r="V288" s="6" t="str">
        <f ca="1">IF(AND(C288="Abierto",D288="Baja"),TODAY()-E288,"")</f>
        <v/>
      </c>
      <c r="W288" s="6" t="str">
        <f>IF(AND(C288="Abierto",D288="Baja"),RANK(V288,$V$13:$V$809,0)+COUNTIF($V$13:V288,V288)-1+MAX(N:N,Q:Q,T:T),"")</f>
        <v/>
      </c>
      <c r="X288" s="8" t="str">
        <f>IF(OR(C288="Resuelto",C288=""),"",SUM(N288,Q288,T288,W288))</f>
        <v/>
      </c>
      <c r="Y288" s="8" t="str">
        <f>IF(OR(C288="Resuelto",C288=""),"",SUM(M288,P288,S288,V288))</f>
        <v/>
      </c>
      <c r="Z288" s="8" t="str">
        <f>IF(OR(C288="Resuelto",C288=""),"",SUM(L288,O288,R288,U288))</f>
        <v/>
      </c>
      <c r="AA288" s="8">
        <v>340</v>
      </c>
      <c r="AB288" s="8" t="str">
        <f t="shared" ca="1" si="34"/>
        <v/>
      </c>
      <c r="AC288" s="9" t="str">
        <f t="shared" ca="1" si="35"/>
        <v/>
      </c>
      <c r="AD288" s="12"/>
      <c r="AE288" s="12"/>
      <c r="AF288" s="12"/>
      <c r="AG288" s="12"/>
      <c r="AH288" s="51" t="str">
        <f>IF(AI288="","",MAX($AH$5:AH287)+1)</f>
        <v/>
      </c>
      <c r="AI288" s="12" t="str">
        <f>IF(G287="","",IF(COUNTIF($AI$11:AI287,G287)=0,G287,""))</f>
        <v/>
      </c>
      <c r="AJ288" s="12" t="str">
        <f t="shared" si="36"/>
        <v/>
      </c>
      <c r="AK288" s="65" t="s">
        <v>44</v>
      </c>
      <c r="AL288" s="12" t="s">
        <v>34</v>
      </c>
      <c r="AM288" s="12" t="s">
        <v>52</v>
      </c>
      <c r="AN288" s="12" t="s">
        <v>49</v>
      </c>
    </row>
    <row r="289" spans="1:40" ht="25.5" hidden="1" customHeight="1" x14ac:dyDescent="0.25">
      <c r="A289" s="60">
        <f t="shared" si="32"/>
        <v>277</v>
      </c>
      <c r="B289" s="15" t="s">
        <v>143</v>
      </c>
      <c r="C289" s="15" t="s">
        <v>142</v>
      </c>
      <c r="D289" s="17" t="s">
        <v>5</v>
      </c>
      <c r="E289" s="27">
        <v>44026</v>
      </c>
      <c r="F289" s="62" t="s">
        <v>105</v>
      </c>
      <c r="G289" s="17"/>
      <c r="H289" s="27">
        <v>44026</v>
      </c>
      <c r="I289" s="16">
        <f t="shared" si="33"/>
        <v>0</v>
      </c>
      <c r="J289" s="28" t="s">
        <v>57</v>
      </c>
      <c r="K289" s="27"/>
      <c r="L289" s="6" t="str">
        <f>IF(AND(C289="Abierto",D289="Urgente"),A289,"")</f>
        <v/>
      </c>
      <c r="M289" s="6" t="str">
        <f ca="1">IF(AND(C289="Abierto",D289="Urgente"),TODAY()-E289,"")</f>
        <v/>
      </c>
      <c r="N289" s="6" t="str">
        <f>IF(AND(C289="Abierto",D289="Urgente"),RANK(M289,$M$13:$M$809,0)+COUNTIF($M$13:M289,M289)-1,"")</f>
        <v/>
      </c>
      <c r="O289" s="6" t="str">
        <f>IF(AND(C289="Abierto",D289="Alta"),A289,"")</f>
        <v/>
      </c>
      <c r="P289" s="6" t="str">
        <f ca="1">IF(AND(C289="Abierto",D289="Alta"),TODAY()-E289,"")</f>
        <v/>
      </c>
      <c r="Q289" s="6" t="str">
        <f>IF(AND(C289="Abierto",D289="Alta"),RANK(P289,$P$13:$P$809,0)+COUNTIF($P$13:P289,P289)-1+MAX(N:N),"")</f>
        <v/>
      </c>
      <c r="R289" s="6" t="str">
        <f>IF(AND(C289="Abierto",D289="Media"),A289,"")</f>
        <v/>
      </c>
      <c r="S289" s="6" t="str">
        <f ca="1">IF(AND(C289="Abierto",D289="Media"),TODAY()-E289,"")</f>
        <v/>
      </c>
      <c r="T289" s="6" t="str">
        <f>IF(AND(C289="Abierto",D289="Media"),RANK(S289,$S$13:$S$809,0)+COUNTIF($S$13:S289,S289)-1+MAX(N:N,Q:Q),"")</f>
        <v/>
      </c>
      <c r="U289" s="6" t="str">
        <f>IF(AND(C289="Abierto",D289="Baja"),A289,"")</f>
        <v/>
      </c>
      <c r="V289" s="6" t="str">
        <f ca="1">IF(AND(C289="Abierto",D289="Baja"),TODAY()-E289,"")</f>
        <v/>
      </c>
      <c r="W289" s="6" t="str">
        <f>IF(AND(C289="Abierto",D289="Baja"),RANK(V289,$V$13:$V$809,0)+COUNTIF($V$13:V289,V289)-1+MAX(N:N,Q:Q,T:T),"")</f>
        <v/>
      </c>
      <c r="X289" s="8" t="str">
        <f>IF(OR(C289="Resuelto",C289=""),"",SUM(N289,Q289,T289,W289))</f>
        <v/>
      </c>
      <c r="Y289" s="8" t="str">
        <f>IF(OR(C289="Resuelto",C289=""),"",SUM(M289,P289,S289,V289))</f>
        <v/>
      </c>
      <c r="Z289" s="8" t="str">
        <f>IF(OR(C289="Resuelto",C289=""),"",SUM(L289,O289,R289,U289))</f>
        <v/>
      </c>
      <c r="AA289" s="8">
        <v>340</v>
      </c>
      <c r="AB289" s="8" t="str">
        <f t="shared" ca="1" si="34"/>
        <v/>
      </c>
      <c r="AC289" s="9" t="str">
        <f t="shared" ca="1" si="35"/>
        <v/>
      </c>
      <c r="AD289" s="12"/>
      <c r="AE289" s="12"/>
      <c r="AF289" s="12"/>
      <c r="AG289" s="12"/>
      <c r="AH289" s="51" t="str">
        <f>IF(AI289="","",MAX($AH$5:AH288)+1)</f>
        <v/>
      </c>
      <c r="AI289" s="12" t="str">
        <f>IF(G288="","",IF(COUNTIF($AI$11:AI288,G288)=0,G288,""))</f>
        <v/>
      </c>
      <c r="AJ289" s="12" t="str">
        <f t="shared" si="36"/>
        <v/>
      </c>
      <c r="AK289" s="65" t="s">
        <v>44</v>
      </c>
      <c r="AL289" s="15" t="s">
        <v>35</v>
      </c>
      <c r="AM289" s="12" t="s">
        <v>52</v>
      </c>
      <c r="AN289" s="12" t="s">
        <v>49</v>
      </c>
    </row>
    <row r="290" spans="1:40" ht="25.5" hidden="1" customHeight="1" x14ac:dyDescent="0.25">
      <c r="A290" s="60">
        <f t="shared" si="32"/>
        <v>278</v>
      </c>
      <c r="B290" s="15" t="s">
        <v>143</v>
      </c>
      <c r="C290" s="15" t="s">
        <v>142</v>
      </c>
      <c r="D290" s="17" t="s">
        <v>5</v>
      </c>
      <c r="E290" s="27">
        <v>44026</v>
      </c>
      <c r="F290" s="62" t="s">
        <v>105</v>
      </c>
      <c r="G290" s="17"/>
      <c r="H290" s="27">
        <v>44026</v>
      </c>
      <c r="I290" s="16">
        <f t="shared" si="33"/>
        <v>0</v>
      </c>
      <c r="J290" s="28" t="s">
        <v>57</v>
      </c>
      <c r="K290" s="27"/>
      <c r="L290" s="6" t="str">
        <f>IF(AND(C290="Abierto",D290="Urgente"),A290,"")</f>
        <v/>
      </c>
      <c r="M290" s="6" t="str">
        <f ca="1">IF(AND(C290="Abierto",D290="Urgente"),TODAY()-E290,"")</f>
        <v/>
      </c>
      <c r="N290" s="6" t="str">
        <f>IF(AND(C290="Abierto",D290="Urgente"),RANK(M290,$M$13:$M$809,0)+COUNTIF($M$13:M290,M290)-1,"")</f>
        <v/>
      </c>
      <c r="O290" s="6" t="str">
        <f>IF(AND(C290="Abierto",D290="Alta"),A290,"")</f>
        <v/>
      </c>
      <c r="P290" s="6" t="str">
        <f ca="1">IF(AND(C290="Abierto",D290="Alta"),TODAY()-E290,"")</f>
        <v/>
      </c>
      <c r="Q290" s="6" t="str">
        <f>IF(AND(C290="Abierto",D290="Alta"),RANK(P290,$P$13:$P$809,0)+COUNTIF($P$13:P290,P290)-1+MAX(N:N),"")</f>
        <v/>
      </c>
      <c r="R290" s="6" t="str">
        <f>IF(AND(C290="Abierto",D290="Media"),A290,"")</f>
        <v/>
      </c>
      <c r="S290" s="6" t="str">
        <f ca="1">IF(AND(C290="Abierto",D290="Media"),TODAY()-E290,"")</f>
        <v/>
      </c>
      <c r="T290" s="6" t="str">
        <f>IF(AND(C290="Abierto",D290="Media"),RANK(S290,$S$13:$S$809,0)+COUNTIF($S$13:S290,S290)-1+MAX(N:N,Q:Q),"")</f>
        <v/>
      </c>
      <c r="U290" s="6" t="str">
        <f>IF(AND(C290="Abierto",D290="Baja"),A290,"")</f>
        <v/>
      </c>
      <c r="V290" s="6" t="str">
        <f ca="1">IF(AND(C290="Abierto",D290="Baja"),TODAY()-E290,"")</f>
        <v/>
      </c>
      <c r="W290" s="6" t="str">
        <f>IF(AND(C290="Abierto",D290="Baja"),RANK(V290,$V$13:$V$809,0)+COUNTIF($V$13:V290,V290)-1+MAX(N:N,Q:Q,T:T),"")</f>
        <v/>
      </c>
      <c r="X290" s="8" t="str">
        <f>IF(OR(C290="Resuelto",C290=""),"",SUM(N290,Q290,T290,W290))</f>
        <v/>
      </c>
      <c r="Y290" s="8" t="str">
        <f>IF(OR(C290="Resuelto",C290=""),"",SUM(M290,P290,S290,V290))</f>
        <v/>
      </c>
      <c r="Z290" s="8" t="str">
        <f>IF(OR(C290="Resuelto",C290=""),"",SUM(L290,O290,R290,U290))</f>
        <v/>
      </c>
      <c r="AA290" s="8">
        <v>340</v>
      </c>
      <c r="AB290" s="8" t="str">
        <f t="shared" ca="1" si="34"/>
        <v/>
      </c>
      <c r="AC290" s="9" t="str">
        <f t="shared" ca="1" si="35"/>
        <v/>
      </c>
      <c r="AD290" s="12"/>
      <c r="AE290" s="12"/>
      <c r="AF290" s="12"/>
      <c r="AG290" s="12"/>
      <c r="AH290" s="51" t="str">
        <f>IF(AI290="","",MAX($AH$5:AH289)+1)</f>
        <v/>
      </c>
      <c r="AI290" s="12" t="str">
        <f>IF(G289="","",IF(COUNTIF($AI$11:AI289,G289)=0,G289,""))</f>
        <v/>
      </c>
      <c r="AJ290" s="12" t="str">
        <f t="shared" si="36"/>
        <v/>
      </c>
      <c r="AK290" s="65" t="s">
        <v>44</v>
      </c>
      <c r="AL290" s="15" t="s">
        <v>35</v>
      </c>
      <c r="AM290" s="12" t="s">
        <v>52</v>
      </c>
      <c r="AN290" s="12" t="s">
        <v>49</v>
      </c>
    </row>
    <row r="291" spans="1:40" ht="25.5" hidden="1" customHeight="1" x14ac:dyDescent="0.25">
      <c r="A291" s="60">
        <f t="shared" si="32"/>
        <v>279</v>
      </c>
      <c r="B291" s="15" t="s">
        <v>143</v>
      </c>
      <c r="C291" s="15" t="s">
        <v>142</v>
      </c>
      <c r="D291" s="17" t="s">
        <v>5</v>
      </c>
      <c r="E291" s="27">
        <v>44026</v>
      </c>
      <c r="F291" s="62" t="s">
        <v>105</v>
      </c>
      <c r="G291" s="17"/>
      <c r="H291" s="27">
        <v>44026</v>
      </c>
      <c r="I291" s="16">
        <f t="shared" si="33"/>
        <v>0</v>
      </c>
      <c r="J291" s="28" t="s">
        <v>57</v>
      </c>
      <c r="K291" s="27"/>
      <c r="L291" s="6" t="str">
        <f>IF(AND(C291="Abierto",D291="Urgente"),A291,"")</f>
        <v/>
      </c>
      <c r="M291" s="6" t="str">
        <f ca="1">IF(AND(C291="Abierto",D291="Urgente"),TODAY()-E291,"")</f>
        <v/>
      </c>
      <c r="N291" s="6" t="str">
        <f>IF(AND(C291="Abierto",D291="Urgente"),RANK(M291,$M$13:$M$809,0)+COUNTIF($M$13:M291,M291)-1,"")</f>
        <v/>
      </c>
      <c r="O291" s="6" t="str">
        <f>IF(AND(C291="Abierto",D291="Alta"),A291,"")</f>
        <v/>
      </c>
      <c r="P291" s="6" t="str">
        <f ca="1">IF(AND(C291="Abierto",D291="Alta"),TODAY()-E291,"")</f>
        <v/>
      </c>
      <c r="Q291" s="6" t="str">
        <f>IF(AND(C291="Abierto",D291="Alta"),RANK(P291,$P$13:$P$809,0)+COUNTIF($P$13:P291,P291)-1+MAX(N:N),"")</f>
        <v/>
      </c>
      <c r="R291" s="6" t="str">
        <f>IF(AND(C291="Abierto",D291="Media"),A291,"")</f>
        <v/>
      </c>
      <c r="S291" s="6" t="str">
        <f ca="1">IF(AND(C291="Abierto",D291="Media"),TODAY()-E291,"")</f>
        <v/>
      </c>
      <c r="T291" s="6" t="str">
        <f>IF(AND(C291="Abierto",D291="Media"),RANK(S291,$S$13:$S$809,0)+COUNTIF($S$13:S291,S291)-1+MAX(N:N,Q:Q),"")</f>
        <v/>
      </c>
      <c r="U291" s="6" t="str">
        <f>IF(AND(C291="Abierto",D291="Baja"),A291,"")</f>
        <v/>
      </c>
      <c r="V291" s="6" t="str">
        <f ca="1">IF(AND(C291="Abierto",D291="Baja"),TODAY()-E291,"")</f>
        <v/>
      </c>
      <c r="W291" s="6" t="str">
        <f>IF(AND(C291="Abierto",D291="Baja"),RANK(V291,$V$13:$V$809,0)+COUNTIF($V$13:V291,V291)-1+MAX(N:N,Q:Q,T:T),"")</f>
        <v/>
      </c>
      <c r="X291" s="8" t="str">
        <f>IF(OR(C291="Resuelto",C291=""),"",SUM(N291,Q291,T291,W291))</f>
        <v/>
      </c>
      <c r="Y291" s="8" t="str">
        <f>IF(OR(C291="Resuelto",C291=""),"",SUM(M291,P291,S291,V291))</f>
        <v/>
      </c>
      <c r="Z291" s="8" t="str">
        <f>IF(OR(C291="Resuelto",C291=""),"",SUM(L291,O291,R291,U291))</f>
        <v/>
      </c>
      <c r="AA291" s="8">
        <v>340</v>
      </c>
      <c r="AB291" s="8" t="str">
        <f t="shared" ca="1" si="34"/>
        <v/>
      </c>
      <c r="AC291" s="9" t="str">
        <f t="shared" ca="1" si="35"/>
        <v/>
      </c>
      <c r="AD291" s="12"/>
      <c r="AE291" s="12"/>
      <c r="AF291" s="12"/>
      <c r="AG291" s="12"/>
      <c r="AH291" s="51" t="str">
        <f>IF(AI291="","",MAX($AH$5:AH290)+1)</f>
        <v/>
      </c>
      <c r="AI291" s="12" t="str">
        <f>IF(G290="","",IF(COUNTIF($AI$11:AI290,G290)=0,G290,""))</f>
        <v/>
      </c>
      <c r="AJ291" s="12" t="str">
        <f t="shared" si="36"/>
        <v/>
      </c>
      <c r="AK291" s="65" t="s">
        <v>44</v>
      </c>
      <c r="AL291" s="15" t="s">
        <v>35</v>
      </c>
      <c r="AM291" s="12" t="s">
        <v>52</v>
      </c>
      <c r="AN291" s="15" t="s">
        <v>51</v>
      </c>
    </row>
    <row r="292" spans="1:40" ht="25.5" hidden="1" customHeight="1" x14ac:dyDescent="0.25">
      <c r="A292" s="60">
        <f t="shared" si="32"/>
        <v>280</v>
      </c>
      <c r="B292" s="15" t="s">
        <v>143</v>
      </c>
      <c r="C292" s="15" t="s">
        <v>142</v>
      </c>
      <c r="D292" s="17" t="s">
        <v>5</v>
      </c>
      <c r="E292" s="27">
        <v>44026</v>
      </c>
      <c r="F292" s="62" t="s">
        <v>105</v>
      </c>
      <c r="G292" s="17"/>
      <c r="H292" s="27">
        <v>44026</v>
      </c>
      <c r="I292" s="16">
        <f t="shared" si="33"/>
        <v>0</v>
      </c>
      <c r="J292" s="28" t="s">
        <v>57</v>
      </c>
      <c r="K292" s="27"/>
      <c r="L292" s="6" t="str">
        <f>IF(AND(C292="Abierto",D292="Urgente"),A292,"")</f>
        <v/>
      </c>
      <c r="M292" s="6" t="str">
        <f ca="1">IF(AND(C292="Abierto",D292="Urgente"),TODAY()-E292,"")</f>
        <v/>
      </c>
      <c r="N292" s="6" t="str">
        <f>IF(AND(C292="Abierto",D292="Urgente"),RANK(M292,$M$13:$M$809,0)+COUNTIF($M$13:M292,M292)-1,"")</f>
        <v/>
      </c>
      <c r="O292" s="6" t="str">
        <f>IF(AND(C292="Abierto",D292="Alta"),A292,"")</f>
        <v/>
      </c>
      <c r="P292" s="6" t="str">
        <f ca="1">IF(AND(C292="Abierto",D292="Alta"),TODAY()-E292,"")</f>
        <v/>
      </c>
      <c r="Q292" s="6" t="str">
        <f>IF(AND(C292="Abierto",D292="Alta"),RANK(P292,$P$13:$P$809,0)+COUNTIF($P$13:P292,P292)-1+MAX(N:N),"")</f>
        <v/>
      </c>
      <c r="R292" s="6" t="str">
        <f>IF(AND(C292="Abierto",D292="Media"),A292,"")</f>
        <v/>
      </c>
      <c r="S292" s="6" t="str">
        <f ca="1">IF(AND(C292="Abierto",D292="Media"),TODAY()-E292,"")</f>
        <v/>
      </c>
      <c r="T292" s="6" t="str">
        <f>IF(AND(C292="Abierto",D292="Media"),RANK(S292,$S$13:$S$809,0)+COUNTIF($S$13:S292,S292)-1+MAX(N:N,Q:Q),"")</f>
        <v/>
      </c>
      <c r="U292" s="6" t="str">
        <f>IF(AND(C292="Abierto",D292="Baja"),A292,"")</f>
        <v/>
      </c>
      <c r="V292" s="6" t="str">
        <f ca="1">IF(AND(C292="Abierto",D292="Baja"),TODAY()-E292,"")</f>
        <v/>
      </c>
      <c r="W292" s="6" t="str">
        <f>IF(AND(C292="Abierto",D292="Baja"),RANK(V292,$V$13:$V$809,0)+COUNTIF($V$13:V292,V292)-1+MAX(N:N,Q:Q,T:T),"")</f>
        <v/>
      </c>
      <c r="X292" s="8" t="str">
        <f>IF(OR(C292="Resuelto",C292=""),"",SUM(N292,Q292,T292,W292))</f>
        <v/>
      </c>
      <c r="Y292" s="8" t="str">
        <f>IF(OR(C292="Resuelto",C292=""),"",SUM(M292,P292,S292,V292))</f>
        <v/>
      </c>
      <c r="Z292" s="8" t="str">
        <f>IF(OR(C292="Resuelto",C292=""),"",SUM(L292,O292,R292,U292))</f>
        <v/>
      </c>
      <c r="AA292" s="8">
        <v>340</v>
      </c>
      <c r="AB292" s="8" t="str">
        <f t="shared" ca="1" si="34"/>
        <v/>
      </c>
      <c r="AC292" s="9" t="str">
        <f t="shared" ca="1" si="35"/>
        <v/>
      </c>
      <c r="AD292" s="12"/>
      <c r="AE292" s="12"/>
      <c r="AF292" s="12"/>
      <c r="AG292" s="12"/>
      <c r="AH292" s="51" t="str">
        <f>IF(AI292="","",MAX($AH$5:AH291)+1)</f>
        <v/>
      </c>
      <c r="AI292" s="12" t="str">
        <f>IF(G291="","",IF(COUNTIF($AI$11:AI291,G291)=0,G291,""))</f>
        <v/>
      </c>
      <c r="AJ292" s="12" t="str">
        <f t="shared" si="36"/>
        <v/>
      </c>
      <c r="AK292" s="65" t="s">
        <v>44</v>
      </c>
      <c r="AL292" s="15" t="s">
        <v>35</v>
      </c>
      <c r="AM292" s="15" t="s">
        <v>53</v>
      </c>
      <c r="AN292" s="12" t="s">
        <v>49</v>
      </c>
    </row>
    <row r="293" spans="1:40" ht="25.5" hidden="1" customHeight="1" x14ac:dyDescent="0.25">
      <c r="A293" s="60">
        <f t="shared" si="32"/>
        <v>281</v>
      </c>
      <c r="B293" s="15" t="s">
        <v>143</v>
      </c>
      <c r="C293" s="15" t="s">
        <v>142</v>
      </c>
      <c r="D293" s="17" t="s">
        <v>5</v>
      </c>
      <c r="E293" s="27">
        <v>44026</v>
      </c>
      <c r="F293" s="62" t="s">
        <v>105</v>
      </c>
      <c r="G293" s="17"/>
      <c r="H293" s="27">
        <v>44026</v>
      </c>
      <c r="I293" s="16">
        <f t="shared" si="33"/>
        <v>0</v>
      </c>
      <c r="J293" s="28" t="s">
        <v>57</v>
      </c>
      <c r="K293" s="27"/>
      <c r="L293" s="6" t="str">
        <f>IF(AND(C293="Abierto",D293="Urgente"),A293,"")</f>
        <v/>
      </c>
      <c r="M293" s="6" t="str">
        <f ca="1">IF(AND(C293="Abierto",D293="Urgente"),TODAY()-E293,"")</f>
        <v/>
      </c>
      <c r="N293" s="6" t="str">
        <f>IF(AND(C293="Abierto",D293="Urgente"),RANK(M293,$M$13:$M$809,0)+COUNTIF($M$13:M293,M293)-1,"")</f>
        <v/>
      </c>
      <c r="O293" s="6" t="str">
        <f>IF(AND(C293="Abierto",D293="Alta"),A293,"")</f>
        <v/>
      </c>
      <c r="P293" s="6" t="str">
        <f ca="1">IF(AND(C293="Abierto",D293="Alta"),TODAY()-E293,"")</f>
        <v/>
      </c>
      <c r="Q293" s="6" t="str">
        <f>IF(AND(C293="Abierto",D293="Alta"),RANK(P293,$P$13:$P$809,0)+COUNTIF($P$13:P293,P293)-1+MAX(N:N),"")</f>
        <v/>
      </c>
      <c r="R293" s="6" t="str">
        <f>IF(AND(C293="Abierto",D293="Media"),A293,"")</f>
        <v/>
      </c>
      <c r="S293" s="6" t="str">
        <f ca="1">IF(AND(C293="Abierto",D293="Media"),TODAY()-E293,"")</f>
        <v/>
      </c>
      <c r="T293" s="6" t="str">
        <f>IF(AND(C293="Abierto",D293="Media"),RANK(S293,$S$13:$S$809,0)+COUNTIF($S$13:S293,S293)-1+MAX(N:N,Q:Q),"")</f>
        <v/>
      </c>
      <c r="U293" s="6" t="str">
        <f>IF(AND(C293="Abierto",D293="Baja"),A293,"")</f>
        <v/>
      </c>
      <c r="V293" s="6" t="str">
        <f ca="1">IF(AND(C293="Abierto",D293="Baja"),TODAY()-E293,"")</f>
        <v/>
      </c>
      <c r="W293" s="6" t="str">
        <f>IF(AND(C293="Abierto",D293="Baja"),RANK(V293,$V$13:$V$809,0)+COUNTIF($V$13:V293,V293)-1+MAX(N:N,Q:Q,T:T),"")</f>
        <v/>
      </c>
      <c r="X293" s="8" t="str">
        <f>IF(OR(C293="Resuelto",C293=""),"",SUM(N293,Q293,T293,W293))</f>
        <v/>
      </c>
      <c r="Y293" s="8" t="str">
        <f>IF(OR(C293="Resuelto",C293=""),"",SUM(M293,P293,S293,V293))</f>
        <v/>
      </c>
      <c r="Z293" s="8" t="str">
        <f>IF(OR(C293="Resuelto",C293=""),"",SUM(L293,O293,R293,U293))</f>
        <v/>
      </c>
      <c r="AA293" s="8">
        <v>340</v>
      </c>
      <c r="AB293" s="8" t="str">
        <f t="shared" ca="1" si="34"/>
        <v/>
      </c>
      <c r="AC293" s="9" t="str">
        <f t="shared" ca="1" si="35"/>
        <v/>
      </c>
      <c r="AD293" s="12"/>
      <c r="AE293" s="12"/>
      <c r="AF293" s="12"/>
      <c r="AG293" s="12"/>
      <c r="AH293" s="51" t="str">
        <f>IF(AI293="","",MAX($AH$5:AH292)+1)</f>
        <v/>
      </c>
      <c r="AI293" s="12" t="str">
        <f>IF(G292="","",IF(COUNTIF($AI$11:AI292,G292)=0,G292,""))</f>
        <v/>
      </c>
      <c r="AJ293" s="12" t="str">
        <f t="shared" si="36"/>
        <v/>
      </c>
      <c r="AK293" s="65" t="s">
        <v>44</v>
      </c>
      <c r="AL293" s="15" t="s">
        <v>35</v>
      </c>
      <c r="AM293" s="12" t="s">
        <v>52</v>
      </c>
      <c r="AN293" s="15" t="s">
        <v>51</v>
      </c>
    </row>
    <row r="294" spans="1:40" ht="25.5" hidden="1" customHeight="1" x14ac:dyDescent="0.25">
      <c r="A294" s="60">
        <f t="shared" si="32"/>
        <v>282</v>
      </c>
      <c r="B294" s="15" t="s">
        <v>143</v>
      </c>
      <c r="C294" s="15" t="s">
        <v>142</v>
      </c>
      <c r="D294" s="17" t="s">
        <v>5</v>
      </c>
      <c r="E294" s="27">
        <v>44026</v>
      </c>
      <c r="F294" s="62" t="s">
        <v>105</v>
      </c>
      <c r="G294" s="17"/>
      <c r="H294" s="27">
        <v>44026</v>
      </c>
      <c r="I294" s="16">
        <f t="shared" si="33"/>
        <v>0</v>
      </c>
      <c r="J294" s="28" t="s">
        <v>57</v>
      </c>
      <c r="K294" s="27"/>
      <c r="L294" s="6" t="str">
        <f>IF(AND(C294="Abierto",D294="Urgente"),A294,"")</f>
        <v/>
      </c>
      <c r="M294" s="6" t="str">
        <f ca="1">IF(AND(C294="Abierto",D294="Urgente"),TODAY()-E294,"")</f>
        <v/>
      </c>
      <c r="N294" s="6" t="str">
        <f>IF(AND(C294="Abierto",D294="Urgente"),RANK(M294,$M$13:$M$809,0)+COUNTIF($M$13:M294,M294)-1,"")</f>
        <v/>
      </c>
      <c r="O294" s="6" t="str">
        <f>IF(AND(C294="Abierto",D294="Alta"),A294,"")</f>
        <v/>
      </c>
      <c r="P294" s="6" t="str">
        <f ca="1">IF(AND(C294="Abierto",D294="Alta"),TODAY()-E294,"")</f>
        <v/>
      </c>
      <c r="Q294" s="6" t="str">
        <f>IF(AND(C294="Abierto",D294="Alta"),RANK(P294,$P$13:$P$809,0)+COUNTIF($P$13:P294,P294)-1+MAX(N:N),"")</f>
        <v/>
      </c>
      <c r="R294" s="6" t="str">
        <f>IF(AND(C294="Abierto",D294="Media"),A294,"")</f>
        <v/>
      </c>
      <c r="S294" s="6" t="str">
        <f ca="1">IF(AND(C294="Abierto",D294="Media"),TODAY()-E294,"")</f>
        <v/>
      </c>
      <c r="T294" s="6" t="str">
        <f>IF(AND(C294="Abierto",D294="Media"),RANK(S294,$S$13:$S$809,0)+COUNTIF($S$13:S294,S294)-1+MAX(N:N,Q:Q),"")</f>
        <v/>
      </c>
      <c r="U294" s="6" t="str">
        <f>IF(AND(C294="Abierto",D294="Baja"),A294,"")</f>
        <v/>
      </c>
      <c r="V294" s="6" t="str">
        <f ca="1">IF(AND(C294="Abierto",D294="Baja"),TODAY()-E294,"")</f>
        <v/>
      </c>
      <c r="W294" s="6" t="str">
        <f>IF(AND(C294="Abierto",D294="Baja"),RANK(V294,$V$13:$V$809,0)+COUNTIF($V$13:V294,V294)-1+MAX(N:N,Q:Q,T:T),"")</f>
        <v/>
      </c>
      <c r="X294" s="8" t="str">
        <f>IF(OR(C294="Resuelto",C294=""),"",SUM(N294,Q294,T294,W294))</f>
        <v/>
      </c>
      <c r="Y294" s="8" t="str">
        <f>IF(OR(C294="Resuelto",C294=""),"",SUM(M294,P294,S294,V294))</f>
        <v/>
      </c>
      <c r="Z294" s="8" t="str">
        <f>IF(OR(C294="Resuelto",C294=""),"",SUM(L294,O294,R294,U294))</f>
        <v/>
      </c>
      <c r="AA294" s="8">
        <v>340</v>
      </c>
      <c r="AB294" s="8" t="str">
        <f t="shared" ca="1" si="34"/>
        <v/>
      </c>
      <c r="AC294" s="9" t="str">
        <f t="shared" ca="1" si="35"/>
        <v/>
      </c>
      <c r="AD294" s="12"/>
      <c r="AE294" s="12"/>
      <c r="AF294" s="12"/>
      <c r="AG294" s="12"/>
      <c r="AH294" s="51" t="str">
        <f>IF(AI294="","",MAX($AH$5:AH293)+1)</f>
        <v/>
      </c>
      <c r="AI294" s="12" t="str">
        <f>IF(G293="","",IF(COUNTIF($AI$11:AI293,G293)=0,G293,""))</f>
        <v/>
      </c>
      <c r="AJ294" s="12" t="str">
        <f t="shared" si="36"/>
        <v/>
      </c>
      <c r="AK294" s="65" t="s">
        <v>44</v>
      </c>
      <c r="AL294" s="15" t="s">
        <v>35</v>
      </c>
      <c r="AM294" s="12" t="s">
        <v>52</v>
      </c>
      <c r="AN294" s="12" t="s">
        <v>49</v>
      </c>
    </row>
    <row r="295" spans="1:40" ht="25.5" hidden="1" customHeight="1" x14ac:dyDescent="0.25">
      <c r="A295" s="60">
        <f t="shared" si="32"/>
        <v>283</v>
      </c>
      <c r="B295" s="15" t="s">
        <v>143</v>
      </c>
      <c r="C295" s="15" t="s">
        <v>142</v>
      </c>
      <c r="D295" s="17" t="s">
        <v>5</v>
      </c>
      <c r="E295" s="27">
        <v>44026</v>
      </c>
      <c r="F295" s="62" t="s">
        <v>105</v>
      </c>
      <c r="G295" s="17"/>
      <c r="H295" s="27">
        <v>44026</v>
      </c>
      <c r="I295" s="16">
        <f t="shared" si="33"/>
        <v>0</v>
      </c>
      <c r="J295" s="28" t="s">
        <v>57</v>
      </c>
      <c r="K295" s="27"/>
      <c r="L295" s="6" t="str">
        <f>IF(AND(C295="Abierto",D295="Urgente"),A295,"")</f>
        <v/>
      </c>
      <c r="M295" s="6" t="str">
        <f ca="1">IF(AND(C295="Abierto",D295="Urgente"),TODAY()-E295,"")</f>
        <v/>
      </c>
      <c r="N295" s="6" t="str">
        <f>IF(AND(C295="Abierto",D295="Urgente"),RANK(M295,$M$13:$M$809,0)+COUNTIF($M$13:M295,M295)-1,"")</f>
        <v/>
      </c>
      <c r="O295" s="6" t="str">
        <f>IF(AND(C295="Abierto",D295="Alta"),A295,"")</f>
        <v/>
      </c>
      <c r="P295" s="6" t="str">
        <f ca="1">IF(AND(C295="Abierto",D295="Alta"),TODAY()-E295,"")</f>
        <v/>
      </c>
      <c r="Q295" s="6" t="str">
        <f>IF(AND(C295="Abierto",D295="Alta"),RANK(P295,$P$13:$P$809,0)+COUNTIF($P$13:P295,P295)-1+MAX(N:N),"")</f>
        <v/>
      </c>
      <c r="R295" s="6" t="str">
        <f>IF(AND(C295="Abierto",D295="Media"),A295,"")</f>
        <v/>
      </c>
      <c r="S295" s="6" t="str">
        <f ca="1">IF(AND(C295="Abierto",D295="Media"),TODAY()-E295,"")</f>
        <v/>
      </c>
      <c r="T295" s="6" t="str">
        <f>IF(AND(C295="Abierto",D295="Media"),RANK(S295,$S$13:$S$809,0)+COUNTIF($S$13:S295,S295)-1+MAX(N:N,Q:Q),"")</f>
        <v/>
      </c>
      <c r="U295" s="6" t="str">
        <f>IF(AND(C295="Abierto",D295="Baja"),A295,"")</f>
        <v/>
      </c>
      <c r="V295" s="6" t="str">
        <f ca="1">IF(AND(C295="Abierto",D295="Baja"),TODAY()-E295,"")</f>
        <v/>
      </c>
      <c r="W295" s="6" t="str">
        <f>IF(AND(C295="Abierto",D295="Baja"),RANK(V295,$V$13:$V$809,0)+COUNTIF($V$13:V295,V295)-1+MAX(N:N,Q:Q,T:T),"")</f>
        <v/>
      </c>
      <c r="X295" s="8" t="str">
        <f>IF(OR(C295="Resuelto",C295=""),"",SUM(N295,Q295,T295,W295))</f>
        <v/>
      </c>
      <c r="Y295" s="8" t="str">
        <f>IF(OR(C295="Resuelto",C295=""),"",SUM(M295,P295,S295,V295))</f>
        <v/>
      </c>
      <c r="Z295" s="8" t="str">
        <f>IF(OR(C295="Resuelto",C295=""),"",SUM(L295,O295,R295,U295))</f>
        <v/>
      </c>
      <c r="AA295" s="8">
        <v>340</v>
      </c>
      <c r="AB295" s="8" t="str">
        <f t="shared" ca="1" si="34"/>
        <v/>
      </c>
      <c r="AC295" s="9" t="str">
        <f t="shared" ca="1" si="35"/>
        <v/>
      </c>
      <c r="AD295" s="12"/>
      <c r="AE295" s="12"/>
      <c r="AF295" s="12"/>
      <c r="AG295" s="12"/>
      <c r="AH295" s="51" t="str">
        <f>IF(AI295="","",MAX($AH$5:AH294)+1)</f>
        <v/>
      </c>
      <c r="AI295" s="12" t="str">
        <f>IF(G294="","",IF(COUNTIF($AI$11:AI294,G294)=0,G294,""))</f>
        <v/>
      </c>
      <c r="AJ295" s="12" t="str">
        <f t="shared" si="36"/>
        <v/>
      </c>
      <c r="AK295" s="65" t="s">
        <v>44</v>
      </c>
      <c r="AL295" s="15" t="s">
        <v>35</v>
      </c>
      <c r="AM295" s="15" t="s">
        <v>53</v>
      </c>
      <c r="AN295" s="12" t="s">
        <v>49</v>
      </c>
    </row>
    <row r="296" spans="1:40" ht="25.5" hidden="1" customHeight="1" x14ac:dyDescent="0.25">
      <c r="A296" s="60">
        <f t="shared" si="32"/>
        <v>284</v>
      </c>
      <c r="B296" s="15" t="s">
        <v>143</v>
      </c>
      <c r="C296" s="15" t="s">
        <v>142</v>
      </c>
      <c r="D296" s="17" t="s">
        <v>5</v>
      </c>
      <c r="E296" s="27">
        <v>44026</v>
      </c>
      <c r="F296" s="62" t="s">
        <v>105</v>
      </c>
      <c r="G296" s="17"/>
      <c r="H296" s="27">
        <v>44026</v>
      </c>
      <c r="I296" s="16">
        <f t="shared" si="33"/>
        <v>0</v>
      </c>
      <c r="J296" s="28" t="s">
        <v>57</v>
      </c>
      <c r="K296" s="27"/>
      <c r="L296" s="6" t="str">
        <f>IF(AND(C296="Abierto",D296="Urgente"),A296,"")</f>
        <v/>
      </c>
      <c r="M296" s="6" t="str">
        <f ca="1">IF(AND(C296="Abierto",D296="Urgente"),TODAY()-E296,"")</f>
        <v/>
      </c>
      <c r="N296" s="6" t="str">
        <f>IF(AND(C296="Abierto",D296="Urgente"),RANK(M296,$M$13:$M$809,0)+COUNTIF($M$13:M296,M296)-1,"")</f>
        <v/>
      </c>
      <c r="O296" s="6" t="str">
        <f>IF(AND(C296="Abierto",D296="Alta"),A296,"")</f>
        <v/>
      </c>
      <c r="P296" s="6" t="str">
        <f ca="1">IF(AND(C296="Abierto",D296="Alta"),TODAY()-E296,"")</f>
        <v/>
      </c>
      <c r="Q296" s="6" t="str">
        <f>IF(AND(C296="Abierto",D296="Alta"),RANK(P296,$P$13:$P$809,0)+COUNTIF($P$13:P296,P296)-1+MAX(N:N),"")</f>
        <v/>
      </c>
      <c r="R296" s="6" t="str">
        <f>IF(AND(C296="Abierto",D296="Media"),A296,"")</f>
        <v/>
      </c>
      <c r="S296" s="6" t="str">
        <f ca="1">IF(AND(C296="Abierto",D296="Media"),TODAY()-E296,"")</f>
        <v/>
      </c>
      <c r="T296" s="6" t="str">
        <f>IF(AND(C296="Abierto",D296="Media"),RANK(S296,$S$13:$S$809,0)+COUNTIF($S$13:S296,S296)-1+MAX(N:N,Q:Q),"")</f>
        <v/>
      </c>
      <c r="U296" s="6" t="str">
        <f>IF(AND(C296="Abierto",D296="Baja"),A296,"")</f>
        <v/>
      </c>
      <c r="V296" s="6" t="str">
        <f ca="1">IF(AND(C296="Abierto",D296="Baja"),TODAY()-E296,"")</f>
        <v/>
      </c>
      <c r="W296" s="6" t="str">
        <f>IF(AND(C296="Abierto",D296="Baja"),RANK(V296,$V$13:$V$809,0)+COUNTIF($V$13:V296,V296)-1+MAX(N:N,Q:Q,T:T),"")</f>
        <v/>
      </c>
      <c r="X296" s="8" t="str">
        <f>IF(OR(C296="Resuelto",C296=""),"",SUM(N296,Q296,T296,W296))</f>
        <v/>
      </c>
      <c r="Y296" s="8" t="str">
        <f>IF(OR(C296="Resuelto",C296=""),"",SUM(M296,P296,S296,V296))</f>
        <v/>
      </c>
      <c r="Z296" s="8" t="str">
        <f>IF(OR(C296="Resuelto",C296=""),"",SUM(L296,O296,R296,U296))</f>
        <v/>
      </c>
      <c r="AA296" s="8">
        <v>340</v>
      </c>
      <c r="AB296" s="8" t="str">
        <f t="shared" ca="1" si="34"/>
        <v/>
      </c>
      <c r="AC296" s="9" t="str">
        <f t="shared" ca="1" si="35"/>
        <v/>
      </c>
      <c r="AD296" s="12"/>
      <c r="AE296" s="12"/>
      <c r="AF296" s="12"/>
      <c r="AG296" s="12"/>
      <c r="AH296" s="51" t="str">
        <f>IF(AI296="","",MAX($AH$5:AH295)+1)</f>
        <v/>
      </c>
      <c r="AI296" s="12" t="str">
        <f>IF(G295="","",IF(COUNTIF($AI$11:AI295,G295)=0,G295,""))</f>
        <v/>
      </c>
      <c r="AJ296" s="12" t="str">
        <f t="shared" si="36"/>
        <v/>
      </c>
      <c r="AK296" s="65" t="s">
        <v>44</v>
      </c>
      <c r="AL296" s="15" t="s">
        <v>35</v>
      </c>
      <c r="AM296" s="12" t="s">
        <v>52</v>
      </c>
      <c r="AN296" s="15" t="s">
        <v>51</v>
      </c>
    </row>
    <row r="297" spans="1:40" ht="25.5" hidden="1" customHeight="1" x14ac:dyDescent="0.25">
      <c r="A297" s="60">
        <f t="shared" si="32"/>
        <v>285</v>
      </c>
      <c r="B297" s="15" t="s">
        <v>143</v>
      </c>
      <c r="C297" s="15" t="s">
        <v>142</v>
      </c>
      <c r="D297" s="17" t="s">
        <v>5</v>
      </c>
      <c r="E297" s="27">
        <v>44026</v>
      </c>
      <c r="F297" s="62" t="s">
        <v>105</v>
      </c>
      <c r="G297" s="17"/>
      <c r="H297" s="27">
        <v>44026</v>
      </c>
      <c r="I297" s="16">
        <f t="shared" si="33"/>
        <v>0</v>
      </c>
      <c r="J297" s="28" t="s">
        <v>57</v>
      </c>
      <c r="K297" s="27"/>
      <c r="L297" s="6" t="str">
        <f>IF(AND(C297="Abierto",D297="Urgente"),A297,"")</f>
        <v/>
      </c>
      <c r="M297" s="6" t="str">
        <f ca="1">IF(AND(C297="Abierto",D297="Urgente"),TODAY()-E297,"")</f>
        <v/>
      </c>
      <c r="N297" s="6" t="str">
        <f>IF(AND(C297="Abierto",D297="Urgente"),RANK(M297,$M$13:$M$809,0)+COUNTIF($M$13:M297,M297)-1,"")</f>
        <v/>
      </c>
      <c r="O297" s="6" t="str">
        <f>IF(AND(C297="Abierto",D297="Alta"),A297,"")</f>
        <v/>
      </c>
      <c r="P297" s="6" t="str">
        <f ca="1">IF(AND(C297="Abierto",D297="Alta"),TODAY()-E297,"")</f>
        <v/>
      </c>
      <c r="Q297" s="6" t="str">
        <f>IF(AND(C297="Abierto",D297="Alta"),RANK(P297,$P$13:$P$809,0)+COUNTIF($P$13:P297,P297)-1+MAX(N:N),"")</f>
        <v/>
      </c>
      <c r="R297" s="6" t="str">
        <f>IF(AND(C297="Abierto",D297="Media"),A297,"")</f>
        <v/>
      </c>
      <c r="S297" s="6" t="str">
        <f ca="1">IF(AND(C297="Abierto",D297="Media"),TODAY()-E297,"")</f>
        <v/>
      </c>
      <c r="T297" s="6" t="str">
        <f>IF(AND(C297="Abierto",D297="Media"),RANK(S297,$S$13:$S$809,0)+COUNTIF($S$13:S297,S297)-1+MAX(N:N,Q:Q),"")</f>
        <v/>
      </c>
      <c r="U297" s="6" t="str">
        <f>IF(AND(C297="Abierto",D297="Baja"),A297,"")</f>
        <v/>
      </c>
      <c r="V297" s="6" t="str">
        <f ca="1">IF(AND(C297="Abierto",D297="Baja"),TODAY()-E297,"")</f>
        <v/>
      </c>
      <c r="W297" s="6" t="str">
        <f>IF(AND(C297="Abierto",D297="Baja"),RANK(V297,$V$13:$V$809,0)+COUNTIF($V$13:V297,V297)-1+MAX(N:N,Q:Q,T:T),"")</f>
        <v/>
      </c>
      <c r="X297" s="8" t="str">
        <f>IF(OR(C297="Resuelto",C297=""),"",SUM(N297,Q297,T297,W297))</f>
        <v/>
      </c>
      <c r="Y297" s="8" t="str">
        <f>IF(OR(C297="Resuelto",C297=""),"",SUM(M297,P297,S297,V297))</f>
        <v/>
      </c>
      <c r="Z297" s="8" t="str">
        <f>IF(OR(C297="Resuelto",C297=""),"",SUM(L297,O297,R297,U297))</f>
        <v/>
      </c>
      <c r="AA297" s="8">
        <v>340</v>
      </c>
      <c r="AB297" s="8" t="str">
        <f t="shared" ca="1" si="34"/>
        <v/>
      </c>
      <c r="AC297" s="9" t="str">
        <f t="shared" ca="1" si="35"/>
        <v/>
      </c>
      <c r="AD297" s="12"/>
      <c r="AE297" s="12"/>
      <c r="AF297" s="12"/>
      <c r="AG297" s="12"/>
      <c r="AH297" s="51" t="str">
        <f>IF(AI297="","",MAX($AH$5:AH296)+1)</f>
        <v/>
      </c>
      <c r="AI297" s="12" t="str">
        <f>IF(G296="","",IF(COUNTIF($AI$11:AI296,G296)=0,G296,""))</f>
        <v/>
      </c>
      <c r="AJ297" s="12" t="str">
        <f t="shared" si="36"/>
        <v/>
      </c>
      <c r="AK297" s="65" t="s">
        <v>44</v>
      </c>
      <c r="AL297" s="15" t="s">
        <v>35</v>
      </c>
      <c r="AM297" s="12" t="s">
        <v>52</v>
      </c>
      <c r="AN297" s="12" t="s">
        <v>49</v>
      </c>
    </row>
    <row r="298" spans="1:40" ht="25.5" hidden="1" customHeight="1" x14ac:dyDescent="0.25">
      <c r="A298" s="60">
        <f t="shared" si="32"/>
        <v>286</v>
      </c>
      <c r="B298" s="15">
        <v>2025743</v>
      </c>
      <c r="C298" s="15" t="s">
        <v>142</v>
      </c>
      <c r="D298" s="17" t="s">
        <v>6</v>
      </c>
      <c r="E298" s="27">
        <v>44026</v>
      </c>
      <c r="F298" s="62" t="s">
        <v>86</v>
      </c>
      <c r="G298" s="17"/>
      <c r="H298" s="27">
        <v>44028</v>
      </c>
      <c r="I298" s="16">
        <f t="shared" si="33"/>
        <v>2</v>
      </c>
      <c r="J298" s="28" t="s">
        <v>57</v>
      </c>
      <c r="K298" s="27"/>
      <c r="L298" s="6" t="str">
        <f>IF(AND(C298="Abierto",D298="Urgente"),A298,"")</f>
        <v/>
      </c>
      <c r="M298" s="6" t="str">
        <f ca="1">IF(AND(C298="Abierto",D298="Urgente"),TODAY()-E298,"")</f>
        <v/>
      </c>
      <c r="N298" s="6" t="str">
        <f>IF(AND(C298="Abierto",D298="Urgente"),RANK(M298,$M$13:$M$809,0)+COUNTIF($M$13:M298,M298)-1,"")</f>
        <v/>
      </c>
      <c r="O298" s="6" t="str">
        <f>IF(AND(C298="Abierto",D298="Alta"),A298,"")</f>
        <v/>
      </c>
      <c r="P298" s="6" t="str">
        <f ca="1">IF(AND(C298="Abierto",D298="Alta"),TODAY()-E298,"")</f>
        <v/>
      </c>
      <c r="Q298" s="6" t="str">
        <f>IF(AND(C298="Abierto",D298="Alta"),RANK(P298,$P$13:$P$809,0)+COUNTIF($P$13:P298,P298)-1+MAX(N:N),"")</f>
        <v/>
      </c>
      <c r="R298" s="6" t="str">
        <f>IF(AND(C298="Abierto",D298="Media"),A298,"")</f>
        <v/>
      </c>
      <c r="S298" s="6" t="str">
        <f ca="1">IF(AND(C298="Abierto",D298="Media"),TODAY()-E298,"")</f>
        <v/>
      </c>
      <c r="T298" s="6" t="str">
        <f>IF(AND(C298="Abierto",D298="Media"),RANK(S298,$S$13:$S$809,0)+COUNTIF($S$13:S298,S298)-1+MAX(N:N,Q:Q),"")</f>
        <v/>
      </c>
      <c r="U298" s="6" t="str">
        <f>IF(AND(C298="Abierto",D298="Baja"),A298,"")</f>
        <v/>
      </c>
      <c r="V298" s="6" t="str">
        <f ca="1">IF(AND(C298="Abierto",D298="Baja"),TODAY()-E298,"")</f>
        <v/>
      </c>
      <c r="W298" s="6" t="str">
        <f>IF(AND(C298="Abierto",D298="Baja"),RANK(V298,$V$13:$V$809,0)+COUNTIF($V$13:V298,V298)-1+MAX(N:N,Q:Q,T:T),"")</f>
        <v/>
      </c>
      <c r="X298" s="8" t="str">
        <f>IF(OR(C298="Resuelto",C298=""),"",SUM(N298,Q298,T298,W298))</f>
        <v/>
      </c>
      <c r="Y298" s="8" t="str">
        <f>IF(OR(C298="Resuelto",C298=""),"",SUM(M298,P298,S298,V298))</f>
        <v/>
      </c>
      <c r="Z298" s="8" t="str">
        <f>IF(OR(C298="Resuelto",C298=""),"",SUM(L298,O298,R298,U298))</f>
        <v/>
      </c>
      <c r="AA298" s="8">
        <v>340</v>
      </c>
      <c r="AB298" s="8" t="str">
        <f t="shared" ca="1" si="34"/>
        <v/>
      </c>
      <c r="AC298" s="9" t="str">
        <f t="shared" ca="1" si="35"/>
        <v/>
      </c>
      <c r="AD298" s="12"/>
      <c r="AE298" s="12"/>
      <c r="AF298" s="12"/>
      <c r="AG298" s="12"/>
      <c r="AH298" s="51" t="str">
        <f>IF(AI298="","",MAX($AH$5:AH297)+1)</f>
        <v/>
      </c>
      <c r="AI298" s="12" t="str">
        <f>IF(G297="","",IF(COUNTIF($AI$11:AI297,G297)=0,G297,""))</f>
        <v/>
      </c>
      <c r="AJ298" s="12" t="str">
        <f t="shared" si="36"/>
        <v/>
      </c>
      <c r="AK298" s="65" t="s">
        <v>44</v>
      </c>
      <c r="AL298" s="15" t="s">
        <v>36</v>
      </c>
      <c r="AM298" s="12" t="s">
        <v>52</v>
      </c>
      <c r="AN298" s="15" t="s">
        <v>51</v>
      </c>
    </row>
    <row r="299" spans="1:40" ht="25.5" hidden="1" customHeight="1" x14ac:dyDescent="0.25">
      <c r="A299" s="60">
        <f t="shared" si="32"/>
        <v>287</v>
      </c>
      <c r="B299" s="55">
        <v>2025744</v>
      </c>
      <c r="C299" s="15" t="s">
        <v>142</v>
      </c>
      <c r="D299" s="57" t="s">
        <v>6</v>
      </c>
      <c r="E299" s="27">
        <v>44026</v>
      </c>
      <c r="F299" s="62" t="s">
        <v>105</v>
      </c>
      <c r="G299" s="17"/>
      <c r="H299" s="27">
        <v>44027</v>
      </c>
      <c r="I299" s="16">
        <f t="shared" si="33"/>
        <v>1</v>
      </c>
      <c r="J299" s="28" t="s">
        <v>57</v>
      </c>
      <c r="K299" s="27"/>
      <c r="L299" s="6" t="str">
        <f>IF(AND(C299="Abierto",D299="Urgente"),A299,"")</f>
        <v/>
      </c>
      <c r="M299" s="6" t="str">
        <f ca="1">IF(AND(C299="Abierto",D299="Urgente"),TODAY()-E299,"")</f>
        <v/>
      </c>
      <c r="N299" s="6" t="str">
        <f>IF(AND(C299="Abierto",D299="Urgente"),RANK(M299,$M$13:$M$809,0)+COUNTIF($M$13:M299,M299)-1,"")</f>
        <v/>
      </c>
      <c r="O299" s="6" t="str">
        <f>IF(AND(C299="Abierto",D299="Alta"),A299,"")</f>
        <v/>
      </c>
      <c r="P299" s="6" t="str">
        <f ca="1">IF(AND(C299="Abierto",D299="Alta"),TODAY()-E299,"")</f>
        <v/>
      </c>
      <c r="Q299" s="6" t="str">
        <f>IF(AND(C299="Abierto",D299="Alta"),RANK(P299,$P$13:$P$809,0)+COUNTIF($P$13:P299,P299)-1+MAX(N:N),"")</f>
        <v/>
      </c>
      <c r="R299" s="6" t="str">
        <f>IF(AND(C299="Abierto",D299="Media"),A299,"")</f>
        <v/>
      </c>
      <c r="S299" s="6" t="str">
        <f ca="1">IF(AND(C299="Abierto",D299="Media"),TODAY()-E299,"")</f>
        <v/>
      </c>
      <c r="T299" s="6" t="str">
        <f>IF(AND(C299="Abierto",D299="Media"),RANK(S299,$S$13:$S$809,0)+COUNTIF($S$13:S299,S299)-1+MAX(N:N,Q:Q),"")</f>
        <v/>
      </c>
      <c r="U299" s="6" t="str">
        <f>IF(AND(C299="Abierto",D299="Baja"),A299,"")</f>
        <v/>
      </c>
      <c r="V299" s="6" t="str">
        <f ca="1">IF(AND(C299="Abierto",D299="Baja"),TODAY()-E299,"")</f>
        <v/>
      </c>
      <c r="W299" s="6" t="str">
        <f>IF(AND(C299="Abierto",D299="Baja"),RANK(V299,$V$13:$V$809,0)+COUNTIF($V$13:V299,V299)-1+MAX(N:N,Q:Q,T:T),"")</f>
        <v/>
      </c>
      <c r="X299" s="8" t="str">
        <f>IF(OR(C299="Resuelto",C299=""),"",SUM(N299,Q299,T299,W299))</f>
        <v/>
      </c>
      <c r="Y299" s="8" t="str">
        <f>IF(OR(C299="Resuelto",C299=""),"",SUM(M299,P299,S299,V299))</f>
        <v/>
      </c>
      <c r="Z299" s="8" t="str">
        <f>IF(OR(C299="Resuelto",C299=""),"",SUM(L299,O299,R299,U299))</f>
        <v/>
      </c>
      <c r="AA299" s="8">
        <v>340</v>
      </c>
      <c r="AB299" s="8" t="str">
        <f t="shared" ca="1" si="34"/>
        <v/>
      </c>
      <c r="AC299" s="9" t="str">
        <f t="shared" ca="1" si="35"/>
        <v/>
      </c>
      <c r="AD299" s="12"/>
      <c r="AE299" s="12"/>
      <c r="AF299" s="12"/>
      <c r="AG299" s="12"/>
      <c r="AH299" s="51" t="str">
        <f>IF(AI299="","",MAX($AH$5:AH298)+1)</f>
        <v/>
      </c>
      <c r="AI299" s="12" t="str">
        <f>IF(G298="","",IF(COUNTIF($AI$11:AI298,G298)=0,G298,""))</f>
        <v/>
      </c>
      <c r="AJ299" s="12" t="str">
        <f t="shared" si="36"/>
        <v/>
      </c>
      <c r="AK299" s="66" t="s">
        <v>39</v>
      </c>
      <c r="AL299" s="15" t="s">
        <v>36</v>
      </c>
      <c r="AM299" s="12" t="s">
        <v>52</v>
      </c>
      <c r="AN299" s="12" t="s">
        <v>49</v>
      </c>
    </row>
    <row r="300" spans="1:40" ht="25.5" hidden="1" customHeight="1" x14ac:dyDescent="0.25">
      <c r="A300" s="60">
        <f t="shared" si="32"/>
        <v>288</v>
      </c>
      <c r="B300" s="15">
        <v>2025745</v>
      </c>
      <c r="C300" s="15" t="s">
        <v>142</v>
      </c>
      <c r="D300" s="57" t="s">
        <v>6</v>
      </c>
      <c r="E300" s="27">
        <v>44026</v>
      </c>
      <c r="F300" s="62" t="s">
        <v>105</v>
      </c>
      <c r="G300" s="17"/>
      <c r="H300" s="27">
        <v>44027</v>
      </c>
      <c r="I300" s="16">
        <f t="shared" si="33"/>
        <v>1</v>
      </c>
      <c r="J300" s="28" t="s">
        <v>57</v>
      </c>
      <c r="K300" s="27"/>
      <c r="L300" s="6" t="str">
        <f>IF(AND(C300="Abierto",D300="Urgente"),A300,"")</f>
        <v/>
      </c>
      <c r="M300" s="6" t="str">
        <f ca="1">IF(AND(C300="Abierto",D300="Urgente"),TODAY()-E300,"")</f>
        <v/>
      </c>
      <c r="N300" s="6" t="str">
        <f>IF(AND(C300="Abierto",D300="Urgente"),RANK(M300,$M$13:$M$809,0)+COUNTIF($M$13:M300,M300)-1,"")</f>
        <v/>
      </c>
      <c r="O300" s="6" t="str">
        <f>IF(AND(C300="Abierto",D300="Alta"),A300,"")</f>
        <v/>
      </c>
      <c r="P300" s="6" t="str">
        <f ca="1">IF(AND(C300="Abierto",D300="Alta"),TODAY()-E300,"")</f>
        <v/>
      </c>
      <c r="Q300" s="6" t="str">
        <f>IF(AND(C300="Abierto",D300="Alta"),RANK(P300,$P$13:$P$809,0)+COUNTIF($P$13:P300,P300)-1+MAX(N:N),"")</f>
        <v/>
      </c>
      <c r="R300" s="6" t="str">
        <f>IF(AND(C300="Abierto",D300="Media"),A300,"")</f>
        <v/>
      </c>
      <c r="S300" s="6" t="str">
        <f ca="1">IF(AND(C300="Abierto",D300="Media"),TODAY()-E300,"")</f>
        <v/>
      </c>
      <c r="T300" s="6" t="str">
        <f>IF(AND(C300="Abierto",D300="Media"),RANK(S300,$S$13:$S$809,0)+COUNTIF($S$13:S300,S300)-1+MAX(N:N,Q:Q),"")</f>
        <v/>
      </c>
      <c r="U300" s="6" t="str">
        <f>IF(AND(C300="Abierto",D300="Baja"),A300,"")</f>
        <v/>
      </c>
      <c r="V300" s="6" t="str">
        <f ca="1">IF(AND(C300="Abierto",D300="Baja"),TODAY()-E300,"")</f>
        <v/>
      </c>
      <c r="W300" s="6" t="str">
        <f>IF(AND(C300="Abierto",D300="Baja"),RANK(V300,$V$13:$V$809,0)+COUNTIF($V$13:V300,V300)-1+MAX(N:N,Q:Q,T:T),"")</f>
        <v/>
      </c>
      <c r="X300" s="8" t="str">
        <f>IF(OR(C300="Resuelto",C300=""),"",SUM(N300,Q300,T300,W300))</f>
        <v/>
      </c>
      <c r="Y300" s="8" t="str">
        <f>IF(OR(C300="Resuelto",C300=""),"",SUM(M300,P300,S300,V300))</f>
        <v/>
      </c>
      <c r="Z300" s="8" t="str">
        <f>IF(OR(C300="Resuelto",C300=""),"",SUM(L300,O300,R300,U300))</f>
        <v/>
      </c>
      <c r="AA300" s="8">
        <v>340</v>
      </c>
      <c r="AB300" s="8" t="str">
        <f t="shared" ca="1" si="34"/>
        <v/>
      </c>
      <c r="AC300" s="9" t="str">
        <f t="shared" ca="1" si="35"/>
        <v/>
      </c>
      <c r="AD300" s="12"/>
      <c r="AE300" s="12"/>
      <c r="AF300" s="12"/>
      <c r="AG300" s="12"/>
      <c r="AH300" s="51" t="str">
        <f>IF(AI300="","",MAX($AH$5:AH299)+1)</f>
        <v/>
      </c>
      <c r="AI300" s="12" t="str">
        <f>IF(G299="","",IF(COUNTIF($AI$11:AI299,G299)=0,G299,""))</f>
        <v/>
      </c>
      <c r="AJ300" s="12" t="str">
        <f t="shared" si="36"/>
        <v/>
      </c>
      <c r="AK300" s="66" t="s">
        <v>39</v>
      </c>
      <c r="AL300" s="15" t="s">
        <v>36</v>
      </c>
      <c r="AM300" s="12" t="s">
        <v>52</v>
      </c>
      <c r="AN300" s="15" t="s">
        <v>51</v>
      </c>
    </row>
    <row r="301" spans="1:40" ht="25.5" hidden="1" customHeight="1" x14ac:dyDescent="0.25">
      <c r="A301" s="60">
        <f t="shared" si="32"/>
        <v>289</v>
      </c>
      <c r="B301" s="15" t="s">
        <v>143</v>
      </c>
      <c r="C301" s="15" t="s">
        <v>142</v>
      </c>
      <c r="D301" s="17" t="s">
        <v>5</v>
      </c>
      <c r="E301" s="27">
        <v>44027</v>
      </c>
      <c r="F301" s="62" t="s">
        <v>105</v>
      </c>
      <c r="G301" s="17"/>
      <c r="H301" s="27">
        <v>44027</v>
      </c>
      <c r="I301" s="16">
        <f t="shared" si="33"/>
        <v>0</v>
      </c>
      <c r="J301" s="28" t="s">
        <v>57</v>
      </c>
      <c r="K301" s="27"/>
      <c r="L301" s="6" t="str">
        <f>IF(AND(C301="Abierto",D301="Urgente"),A301,"")</f>
        <v/>
      </c>
      <c r="M301" s="6" t="str">
        <f ca="1">IF(AND(C301="Abierto",D301="Urgente"),TODAY()-E301,"")</f>
        <v/>
      </c>
      <c r="N301" s="6" t="str">
        <f>IF(AND(C301="Abierto",D301="Urgente"),RANK(M301,$M$13:$M$809,0)+COUNTIF($M$13:M301,M301)-1,"")</f>
        <v/>
      </c>
      <c r="O301" s="6" t="str">
        <f>IF(AND(C301="Abierto",D301="Alta"),A301,"")</f>
        <v/>
      </c>
      <c r="P301" s="6" t="str">
        <f ca="1">IF(AND(C301="Abierto",D301="Alta"),TODAY()-E301,"")</f>
        <v/>
      </c>
      <c r="Q301" s="6" t="str">
        <f>IF(AND(C301="Abierto",D301="Alta"),RANK(P301,$P$13:$P$809,0)+COUNTIF($P$13:P301,P301)-1+MAX(N:N),"")</f>
        <v/>
      </c>
      <c r="R301" s="6" t="str">
        <f>IF(AND(C301="Abierto",D301="Media"),A301,"")</f>
        <v/>
      </c>
      <c r="S301" s="6" t="str">
        <f ca="1">IF(AND(C301="Abierto",D301="Media"),TODAY()-E301,"")</f>
        <v/>
      </c>
      <c r="T301" s="6" t="str">
        <f>IF(AND(C301="Abierto",D301="Media"),RANK(S301,$S$13:$S$809,0)+COUNTIF($S$13:S301,S301)-1+MAX(N:N,Q:Q),"")</f>
        <v/>
      </c>
      <c r="U301" s="6" t="str">
        <f>IF(AND(C301="Abierto",D301="Baja"),A301,"")</f>
        <v/>
      </c>
      <c r="V301" s="6" t="str">
        <f ca="1">IF(AND(C301="Abierto",D301="Baja"),TODAY()-E301,"")</f>
        <v/>
      </c>
      <c r="W301" s="6" t="str">
        <f>IF(AND(C301="Abierto",D301="Baja"),RANK(V301,$V$13:$V$809,0)+COUNTIF($V$13:V301,V301)-1+MAX(N:N,Q:Q,T:T),"")</f>
        <v/>
      </c>
      <c r="X301" s="8" t="str">
        <f>IF(OR(C301="Resuelto",C301=""),"",SUM(N301,Q301,T301,W301))</f>
        <v/>
      </c>
      <c r="Y301" s="8" t="str">
        <f>IF(OR(C301="Resuelto",C301=""),"",SUM(M301,P301,S301,V301))</f>
        <v/>
      </c>
      <c r="Z301" s="8" t="str">
        <f>IF(OR(C301="Resuelto",C301=""),"",SUM(L301,O301,R301,U301))</f>
        <v/>
      </c>
      <c r="AA301" s="8">
        <v>340</v>
      </c>
      <c r="AB301" s="8" t="str">
        <f t="shared" ca="1" si="34"/>
        <v/>
      </c>
      <c r="AC301" s="9" t="str">
        <f t="shared" ca="1" si="35"/>
        <v/>
      </c>
      <c r="AD301" s="12"/>
      <c r="AE301" s="12"/>
      <c r="AF301" s="12"/>
      <c r="AG301" s="12"/>
      <c r="AH301" s="51" t="str">
        <f>IF(AI301="","",MAX($AH$5:AH300)+1)</f>
        <v/>
      </c>
      <c r="AI301" s="12" t="str">
        <f>IF(G300="","",IF(COUNTIF($AI$11:AI300,G300)=0,G300,""))</f>
        <v/>
      </c>
      <c r="AJ301" s="12" t="str">
        <f t="shared" si="36"/>
        <v/>
      </c>
      <c r="AK301" s="65" t="s">
        <v>44</v>
      </c>
      <c r="AL301" s="15" t="s">
        <v>32</v>
      </c>
      <c r="AM301" s="12" t="s">
        <v>52</v>
      </c>
      <c r="AN301" s="15" t="s">
        <v>51</v>
      </c>
    </row>
    <row r="302" spans="1:40" ht="25.5" hidden="1" customHeight="1" x14ac:dyDescent="0.25">
      <c r="A302" s="60">
        <f t="shared" si="32"/>
        <v>290</v>
      </c>
      <c r="B302" s="15" t="s">
        <v>143</v>
      </c>
      <c r="C302" s="15" t="s">
        <v>142</v>
      </c>
      <c r="D302" s="17" t="s">
        <v>6</v>
      </c>
      <c r="E302" s="27">
        <v>44027</v>
      </c>
      <c r="F302" s="62" t="s">
        <v>62</v>
      </c>
      <c r="G302" s="17"/>
      <c r="H302" s="27">
        <v>44028</v>
      </c>
      <c r="I302" s="16">
        <f t="shared" si="33"/>
        <v>1</v>
      </c>
      <c r="J302" s="28" t="s">
        <v>57</v>
      </c>
      <c r="K302" s="27"/>
      <c r="L302" s="6" t="str">
        <f>IF(AND(C302="Abierto",D302="Urgente"),A302,"")</f>
        <v/>
      </c>
      <c r="M302" s="6" t="str">
        <f ca="1">IF(AND(C302="Abierto",D302="Urgente"),TODAY()-E302,"")</f>
        <v/>
      </c>
      <c r="N302" s="6" t="str">
        <f>IF(AND(C302="Abierto",D302="Urgente"),RANK(M302,$M$13:$M$809,0)+COUNTIF($M$13:M302,M302)-1,"")</f>
        <v/>
      </c>
      <c r="O302" s="6" t="str">
        <f>IF(AND(C302="Abierto",D302="Alta"),A302,"")</f>
        <v/>
      </c>
      <c r="P302" s="6" t="str">
        <f ca="1">IF(AND(C302="Abierto",D302="Alta"),TODAY()-E302,"")</f>
        <v/>
      </c>
      <c r="Q302" s="6" t="str">
        <f>IF(AND(C302="Abierto",D302="Alta"),RANK(P302,$P$13:$P$809,0)+COUNTIF($P$13:P302,P302)-1+MAX(N:N),"")</f>
        <v/>
      </c>
      <c r="R302" s="6" t="str">
        <f>IF(AND(C302="Abierto",D302="Media"),A302,"")</f>
        <v/>
      </c>
      <c r="S302" s="6" t="str">
        <f ca="1">IF(AND(C302="Abierto",D302="Media"),TODAY()-E302,"")</f>
        <v/>
      </c>
      <c r="T302" s="6" t="str">
        <f>IF(AND(C302="Abierto",D302="Media"),RANK(S302,$S$13:$S$809,0)+COUNTIF($S$13:S302,S302)-1+MAX(N:N,Q:Q),"")</f>
        <v/>
      </c>
      <c r="U302" s="6" t="str">
        <f>IF(AND(C302="Abierto",D302="Baja"),A302,"")</f>
        <v/>
      </c>
      <c r="V302" s="6" t="str">
        <f ca="1">IF(AND(C302="Abierto",D302="Baja"),TODAY()-E302,"")</f>
        <v/>
      </c>
      <c r="W302" s="6" t="str">
        <f>IF(AND(C302="Abierto",D302="Baja"),RANK(V302,$V$13:$V$809,0)+COUNTIF($V$13:V302,V302)-1+MAX(N:N,Q:Q,T:T),"")</f>
        <v/>
      </c>
      <c r="X302" s="8" t="str">
        <f>IF(OR(C302="Resuelto",C302=""),"",SUM(N302,Q302,T302,W302))</f>
        <v/>
      </c>
      <c r="Y302" s="8" t="str">
        <f>IF(OR(C302="Resuelto",C302=""),"",SUM(M302,P302,S302,V302))</f>
        <v/>
      </c>
      <c r="Z302" s="8" t="str">
        <f>IF(OR(C302="Resuelto",C302=""),"",SUM(L302,O302,R302,U302))</f>
        <v/>
      </c>
      <c r="AA302" s="8">
        <v>340</v>
      </c>
      <c r="AB302" s="8" t="str">
        <f t="shared" ca="1" si="34"/>
        <v/>
      </c>
      <c r="AC302" s="9" t="str">
        <f t="shared" ca="1" si="35"/>
        <v/>
      </c>
      <c r="AD302" s="12"/>
      <c r="AE302" s="12"/>
      <c r="AF302" s="12"/>
      <c r="AG302" s="12"/>
      <c r="AH302" s="51" t="str">
        <f>IF(AI302="","",MAX($AH$5:AH301)+1)</f>
        <v/>
      </c>
      <c r="AI302" s="12" t="str">
        <f>IF(G301="","",IF(COUNTIF($AI$11:AI301,G301)=0,G301,""))</f>
        <v/>
      </c>
      <c r="AJ302" s="12" t="str">
        <f t="shared" si="36"/>
        <v/>
      </c>
      <c r="AK302" s="66" t="s">
        <v>39</v>
      </c>
      <c r="AL302" s="12" t="s">
        <v>34</v>
      </c>
      <c r="AM302" s="12" t="s">
        <v>52</v>
      </c>
      <c r="AN302" s="15" t="s">
        <v>51</v>
      </c>
    </row>
    <row r="303" spans="1:40" ht="25.5" hidden="1" customHeight="1" x14ac:dyDescent="0.25">
      <c r="A303" s="60">
        <f t="shared" si="32"/>
        <v>291</v>
      </c>
      <c r="B303" s="15" t="s">
        <v>143</v>
      </c>
      <c r="C303" s="15" t="s">
        <v>142</v>
      </c>
      <c r="D303" s="17" t="s">
        <v>5</v>
      </c>
      <c r="E303" s="27">
        <v>44027</v>
      </c>
      <c r="F303" s="62" t="s">
        <v>105</v>
      </c>
      <c r="G303" s="17"/>
      <c r="H303" s="27">
        <v>44027</v>
      </c>
      <c r="I303" s="16">
        <f t="shared" si="33"/>
        <v>0</v>
      </c>
      <c r="J303" s="28" t="s">
        <v>57</v>
      </c>
      <c r="K303" s="27"/>
      <c r="L303" s="6" t="str">
        <f>IF(AND(C303="Abierto",D303="Urgente"),A303,"")</f>
        <v/>
      </c>
      <c r="M303" s="6" t="str">
        <f ca="1">IF(AND(C303="Abierto",D303="Urgente"),TODAY()-E303,"")</f>
        <v/>
      </c>
      <c r="N303" s="6" t="str">
        <f>IF(AND(C303="Abierto",D303="Urgente"),RANK(M303,$M$13:$M$809,0)+COUNTIF($M$13:M303,M303)-1,"")</f>
        <v/>
      </c>
      <c r="O303" s="6" t="str">
        <f>IF(AND(C303="Abierto",D303="Alta"),A303,"")</f>
        <v/>
      </c>
      <c r="P303" s="6" t="str">
        <f ca="1">IF(AND(C303="Abierto",D303="Alta"),TODAY()-E303,"")</f>
        <v/>
      </c>
      <c r="Q303" s="6" t="str">
        <f>IF(AND(C303="Abierto",D303="Alta"),RANK(P303,$P$13:$P$809,0)+COUNTIF($P$13:P303,P303)-1+MAX(N:N),"")</f>
        <v/>
      </c>
      <c r="R303" s="6" t="str">
        <f>IF(AND(C303="Abierto",D303="Media"),A303,"")</f>
        <v/>
      </c>
      <c r="S303" s="6" t="str">
        <f ca="1">IF(AND(C303="Abierto",D303="Media"),TODAY()-E303,"")</f>
        <v/>
      </c>
      <c r="T303" s="6" t="str">
        <f>IF(AND(C303="Abierto",D303="Media"),RANK(S303,$S$13:$S$809,0)+COUNTIF($S$13:S303,S303)-1+MAX(N:N,Q:Q),"")</f>
        <v/>
      </c>
      <c r="U303" s="6" t="str">
        <f>IF(AND(C303="Abierto",D303="Baja"),A303,"")</f>
        <v/>
      </c>
      <c r="V303" s="6" t="str">
        <f ca="1">IF(AND(C303="Abierto",D303="Baja"),TODAY()-E303,"")</f>
        <v/>
      </c>
      <c r="W303" s="6" t="str">
        <f>IF(AND(C303="Abierto",D303="Baja"),RANK(V303,$V$13:$V$809,0)+COUNTIF($V$13:V303,V303)-1+MAX(N:N,Q:Q,T:T),"")</f>
        <v/>
      </c>
      <c r="X303" s="8" t="str">
        <f>IF(OR(C303="Resuelto",C303=""),"",SUM(N303,Q303,T303,W303))</f>
        <v/>
      </c>
      <c r="Y303" s="8" t="str">
        <f>IF(OR(C303="Resuelto",C303=""),"",SUM(M303,P303,S303,V303))</f>
        <v/>
      </c>
      <c r="Z303" s="8" t="str">
        <f>IF(OR(C303="Resuelto",C303=""),"",SUM(L303,O303,R303,U303))</f>
        <v/>
      </c>
      <c r="AA303" s="8">
        <v>340</v>
      </c>
      <c r="AB303" s="8" t="str">
        <f t="shared" ca="1" si="34"/>
        <v/>
      </c>
      <c r="AC303" s="9" t="str">
        <f t="shared" ca="1" si="35"/>
        <v/>
      </c>
      <c r="AD303" s="12"/>
      <c r="AE303" s="12"/>
      <c r="AF303" s="12"/>
      <c r="AG303" s="12"/>
      <c r="AH303" s="51" t="str">
        <f>IF(AI303="","",MAX($AH$5:AH302)+1)</f>
        <v/>
      </c>
      <c r="AI303" s="12" t="str">
        <f>IF(G302="","",IF(COUNTIF($AI$11:AI302,G302)=0,G302,""))</f>
        <v/>
      </c>
      <c r="AJ303" s="12" t="str">
        <f t="shared" si="36"/>
        <v/>
      </c>
      <c r="AK303" s="65" t="s">
        <v>44</v>
      </c>
      <c r="AL303" s="12" t="s">
        <v>34</v>
      </c>
      <c r="AM303" s="12" t="s">
        <v>52</v>
      </c>
      <c r="AN303" s="15" t="s">
        <v>51</v>
      </c>
    </row>
    <row r="304" spans="1:40" ht="25.5" hidden="1" customHeight="1" x14ac:dyDescent="0.25">
      <c r="A304" s="60">
        <f t="shared" si="32"/>
        <v>292</v>
      </c>
      <c r="B304" s="15" t="s">
        <v>143</v>
      </c>
      <c r="C304" s="15" t="s">
        <v>142</v>
      </c>
      <c r="D304" s="17" t="s">
        <v>5</v>
      </c>
      <c r="E304" s="27">
        <v>44027</v>
      </c>
      <c r="F304" s="62" t="s">
        <v>105</v>
      </c>
      <c r="G304" s="17"/>
      <c r="H304" s="27">
        <v>44027</v>
      </c>
      <c r="I304" s="16">
        <f t="shared" si="33"/>
        <v>0</v>
      </c>
      <c r="J304" s="28" t="s">
        <v>57</v>
      </c>
      <c r="K304" s="27"/>
      <c r="L304" s="6" t="str">
        <f>IF(AND(C304="Abierto",D304="Urgente"),A304,"")</f>
        <v/>
      </c>
      <c r="M304" s="6" t="str">
        <f ca="1">IF(AND(C304="Abierto",D304="Urgente"),TODAY()-E304,"")</f>
        <v/>
      </c>
      <c r="N304" s="6" t="str">
        <f>IF(AND(C304="Abierto",D304="Urgente"),RANK(M304,$M$13:$M$809,0)+COUNTIF($M$13:M304,M304)-1,"")</f>
        <v/>
      </c>
      <c r="O304" s="6" t="str">
        <f>IF(AND(C304="Abierto",D304="Alta"),A304,"")</f>
        <v/>
      </c>
      <c r="P304" s="6" t="str">
        <f ca="1">IF(AND(C304="Abierto",D304="Alta"),TODAY()-E304,"")</f>
        <v/>
      </c>
      <c r="Q304" s="6" t="str">
        <f>IF(AND(C304="Abierto",D304="Alta"),RANK(P304,$P$13:$P$809,0)+COUNTIF($P$13:P304,P304)-1+MAX(N:N),"")</f>
        <v/>
      </c>
      <c r="R304" s="6" t="str">
        <f>IF(AND(C304="Abierto",D304="Media"),A304,"")</f>
        <v/>
      </c>
      <c r="S304" s="6" t="str">
        <f ca="1">IF(AND(C304="Abierto",D304="Media"),TODAY()-E304,"")</f>
        <v/>
      </c>
      <c r="T304" s="6" t="str">
        <f>IF(AND(C304="Abierto",D304="Media"),RANK(S304,$S$13:$S$809,0)+COUNTIF($S$13:S304,S304)-1+MAX(N:N,Q:Q),"")</f>
        <v/>
      </c>
      <c r="U304" s="6" t="str">
        <f>IF(AND(C304="Abierto",D304="Baja"),A304,"")</f>
        <v/>
      </c>
      <c r="V304" s="6" t="str">
        <f ca="1">IF(AND(C304="Abierto",D304="Baja"),TODAY()-E304,"")</f>
        <v/>
      </c>
      <c r="W304" s="6" t="str">
        <f>IF(AND(C304="Abierto",D304="Baja"),RANK(V304,$V$13:$V$809,0)+COUNTIF($V$13:V304,V304)-1+MAX(N:N,Q:Q,T:T),"")</f>
        <v/>
      </c>
      <c r="X304" s="8" t="str">
        <f>IF(OR(C304="Resuelto",C304=""),"",SUM(N304,Q304,T304,W304))</f>
        <v/>
      </c>
      <c r="Y304" s="8" t="str">
        <f>IF(OR(C304="Resuelto",C304=""),"",SUM(M304,P304,S304,V304))</f>
        <v/>
      </c>
      <c r="Z304" s="8" t="str">
        <f>IF(OR(C304="Resuelto",C304=""),"",SUM(L304,O304,R304,U304))</f>
        <v/>
      </c>
      <c r="AA304" s="8">
        <v>340</v>
      </c>
      <c r="AB304" s="8" t="str">
        <f t="shared" ca="1" si="34"/>
        <v/>
      </c>
      <c r="AC304" s="9" t="str">
        <f t="shared" ca="1" si="35"/>
        <v/>
      </c>
      <c r="AD304" s="12"/>
      <c r="AE304" s="12"/>
      <c r="AF304" s="12"/>
      <c r="AG304" s="12"/>
      <c r="AH304" s="51" t="str">
        <f>IF(AI304="","",MAX($AH$5:AH303)+1)</f>
        <v/>
      </c>
      <c r="AI304" s="12" t="str">
        <f>IF(G303="","",IF(COUNTIF($AI$11:AI303,G303)=0,G303,""))</f>
        <v/>
      </c>
      <c r="AJ304" s="12" t="str">
        <f t="shared" si="36"/>
        <v/>
      </c>
      <c r="AK304" s="65" t="s">
        <v>44</v>
      </c>
      <c r="AL304" s="15" t="s">
        <v>32</v>
      </c>
      <c r="AM304" s="12" t="s">
        <v>52</v>
      </c>
      <c r="AN304" s="12" t="s">
        <v>49</v>
      </c>
    </row>
    <row r="305" spans="1:40" ht="25.5" hidden="1" customHeight="1" x14ac:dyDescent="0.25">
      <c r="A305" s="60">
        <f t="shared" si="32"/>
        <v>293</v>
      </c>
      <c r="B305" s="15" t="s">
        <v>143</v>
      </c>
      <c r="C305" s="15" t="s">
        <v>142</v>
      </c>
      <c r="D305" s="17" t="s">
        <v>5</v>
      </c>
      <c r="E305" s="27">
        <v>44027</v>
      </c>
      <c r="F305" s="62" t="s">
        <v>105</v>
      </c>
      <c r="G305" s="17"/>
      <c r="H305" s="27">
        <v>44027</v>
      </c>
      <c r="I305" s="16">
        <f t="shared" si="33"/>
        <v>0</v>
      </c>
      <c r="J305" s="28" t="s">
        <v>57</v>
      </c>
      <c r="K305" s="27"/>
      <c r="L305" s="6" t="str">
        <f>IF(AND(C305="Abierto",D305="Urgente"),A305,"")</f>
        <v/>
      </c>
      <c r="M305" s="6" t="str">
        <f ca="1">IF(AND(C305="Abierto",D305="Urgente"),TODAY()-E305,"")</f>
        <v/>
      </c>
      <c r="N305" s="6" t="str">
        <f>IF(AND(C305="Abierto",D305="Urgente"),RANK(M305,$M$13:$M$809,0)+COUNTIF($M$13:M305,M305)-1,"")</f>
        <v/>
      </c>
      <c r="O305" s="6" t="str">
        <f>IF(AND(C305="Abierto",D305="Alta"),A305,"")</f>
        <v/>
      </c>
      <c r="P305" s="6" t="str">
        <f ca="1">IF(AND(C305="Abierto",D305="Alta"),TODAY()-E305,"")</f>
        <v/>
      </c>
      <c r="Q305" s="6" t="str">
        <f>IF(AND(C305="Abierto",D305="Alta"),RANK(P305,$P$13:$P$809,0)+COUNTIF($P$13:P305,P305)-1+MAX(N:N),"")</f>
        <v/>
      </c>
      <c r="R305" s="6" t="str">
        <f>IF(AND(C305="Abierto",D305="Media"),A305,"")</f>
        <v/>
      </c>
      <c r="S305" s="6" t="str">
        <f ca="1">IF(AND(C305="Abierto",D305="Media"),TODAY()-E305,"")</f>
        <v/>
      </c>
      <c r="T305" s="6" t="str">
        <f>IF(AND(C305="Abierto",D305="Media"),RANK(S305,$S$13:$S$809,0)+COUNTIF($S$13:S305,S305)-1+MAX(N:N,Q:Q),"")</f>
        <v/>
      </c>
      <c r="U305" s="6" t="str">
        <f>IF(AND(C305="Abierto",D305="Baja"),A305,"")</f>
        <v/>
      </c>
      <c r="V305" s="6" t="str">
        <f ca="1">IF(AND(C305="Abierto",D305="Baja"),TODAY()-E305,"")</f>
        <v/>
      </c>
      <c r="W305" s="6" t="str">
        <f>IF(AND(C305="Abierto",D305="Baja"),RANK(V305,$V$13:$V$809,0)+COUNTIF($V$13:V305,V305)-1+MAX(N:N,Q:Q,T:T),"")</f>
        <v/>
      </c>
      <c r="X305" s="8" t="str">
        <f>IF(OR(C305="Resuelto",C305=""),"",SUM(N305,Q305,T305,W305))</f>
        <v/>
      </c>
      <c r="Y305" s="8" t="str">
        <f>IF(OR(C305="Resuelto",C305=""),"",SUM(M305,P305,S305,V305))</f>
        <v/>
      </c>
      <c r="Z305" s="8" t="str">
        <f>IF(OR(C305="Resuelto",C305=""),"",SUM(L305,O305,R305,U305))</f>
        <v/>
      </c>
      <c r="AA305" s="8">
        <v>340</v>
      </c>
      <c r="AB305" s="8" t="str">
        <f t="shared" ca="1" si="34"/>
        <v/>
      </c>
      <c r="AC305" s="9" t="str">
        <f t="shared" ca="1" si="35"/>
        <v/>
      </c>
      <c r="AD305" s="12"/>
      <c r="AE305" s="12"/>
      <c r="AF305" s="12"/>
      <c r="AG305" s="12"/>
      <c r="AH305" s="51" t="str">
        <f>IF(AI305="","",MAX($AH$5:AH304)+1)</f>
        <v/>
      </c>
      <c r="AI305" s="12" t="str">
        <f>IF(G304="","",IF(COUNTIF($AI$11:AI304,G304)=0,G304,""))</f>
        <v/>
      </c>
      <c r="AJ305" s="12" t="str">
        <f t="shared" si="36"/>
        <v/>
      </c>
      <c r="AK305" s="65" t="s">
        <v>44</v>
      </c>
      <c r="AL305" s="15" t="s">
        <v>35</v>
      </c>
      <c r="AM305" s="12" t="s">
        <v>52</v>
      </c>
      <c r="AN305" s="15" t="s">
        <v>51</v>
      </c>
    </row>
    <row r="306" spans="1:40" ht="25.5" hidden="1" customHeight="1" x14ac:dyDescent="0.25">
      <c r="A306" s="60">
        <f t="shared" si="32"/>
        <v>294</v>
      </c>
      <c r="B306" s="15" t="s">
        <v>143</v>
      </c>
      <c r="C306" s="15" t="s">
        <v>142</v>
      </c>
      <c r="D306" s="17" t="s">
        <v>5</v>
      </c>
      <c r="E306" s="27">
        <v>44027</v>
      </c>
      <c r="F306" s="62" t="s">
        <v>105</v>
      </c>
      <c r="G306" s="17"/>
      <c r="H306" s="27">
        <v>44027</v>
      </c>
      <c r="I306" s="16">
        <f t="shared" si="33"/>
        <v>0</v>
      </c>
      <c r="J306" s="28" t="s">
        <v>57</v>
      </c>
      <c r="K306" s="27"/>
      <c r="L306" s="6" t="str">
        <f>IF(AND(C306="Abierto",D306="Urgente"),A306,"")</f>
        <v/>
      </c>
      <c r="M306" s="6" t="str">
        <f ca="1">IF(AND(C306="Abierto",D306="Urgente"),TODAY()-E306,"")</f>
        <v/>
      </c>
      <c r="N306" s="6" t="str">
        <f>IF(AND(C306="Abierto",D306="Urgente"),RANK(M306,$M$13:$M$809,0)+COUNTIF($M$13:M306,M306)-1,"")</f>
        <v/>
      </c>
      <c r="O306" s="6" t="str">
        <f>IF(AND(C306="Abierto",D306="Alta"),A306,"")</f>
        <v/>
      </c>
      <c r="P306" s="6" t="str">
        <f ca="1">IF(AND(C306="Abierto",D306="Alta"),TODAY()-E306,"")</f>
        <v/>
      </c>
      <c r="Q306" s="6" t="str">
        <f>IF(AND(C306="Abierto",D306="Alta"),RANK(P306,$P$13:$P$809,0)+COUNTIF($P$13:P306,P306)-1+MAX(N:N),"")</f>
        <v/>
      </c>
      <c r="R306" s="6" t="str">
        <f>IF(AND(C306="Abierto",D306="Media"),A306,"")</f>
        <v/>
      </c>
      <c r="S306" s="6" t="str">
        <f ca="1">IF(AND(C306="Abierto",D306="Media"),TODAY()-E306,"")</f>
        <v/>
      </c>
      <c r="T306" s="6" t="str">
        <f>IF(AND(C306="Abierto",D306="Media"),RANK(S306,$S$13:$S$809,0)+COUNTIF($S$13:S306,S306)-1+MAX(N:N,Q:Q),"")</f>
        <v/>
      </c>
      <c r="U306" s="6" t="str">
        <f>IF(AND(C306="Abierto",D306="Baja"),A306,"")</f>
        <v/>
      </c>
      <c r="V306" s="6" t="str">
        <f ca="1">IF(AND(C306="Abierto",D306="Baja"),TODAY()-E306,"")</f>
        <v/>
      </c>
      <c r="W306" s="6" t="str">
        <f>IF(AND(C306="Abierto",D306="Baja"),RANK(V306,$V$13:$V$809,0)+COUNTIF($V$13:V306,V306)-1+MAX(N:N,Q:Q,T:T),"")</f>
        <v/>
      </c>
      <c r="X306" s="8" t="str">
        <f>IF(OR(C306="Resuelto",C306=""),"",SUM(N306,Q306,T306,W306))</f>
        <v/>
      </c>
      <c r="Y306" s="8" t="str">
        <f>IF(OR(C306="Resuelto",C306=""),"",SUM(M306,P306,S306,V306))</f>
        <v/>
      </c>
      <c r="Z306" s="8" t="str">
        <f>IF(OR(C306="Resuelto",C306=""),"",SUM(L306,O306,R306,U306))</f>
        <v/>
      </c>
      <c r="AA306" s="8">
        <v>340</v>
      </c>
      <c r="AB306" s="8" t="str">
        <f t="shared" ca="1" si="34"/>
        <v/>
      </c>
      <c r="AC306" s="9" t="str">
        <f t="shared" ca="1" si="35"/>
        <v/>
      </c>
      <c r="AD306" s="12"/>
      <c r="AE306" s="12"/>
      <c r="AF306" s="12"/>
      <c r="AG306" s="12"/>
      <c r="AH306" s="51" t="str">
        <f>IF(AI306="","",MAX($AH$5:AH305)+1)</f>
        <v/>
      </c>
      <c r="AI306" s="12" t="str">
        <f>IF(G305="","",IF(COUNTIF($AI$11:AI305,G305)=0,G305,""))</f>
        <v/>
      </c>
      <c r="AJ306" s="12" t="str">
        <f t="shared" si="36"/>
        <v/>
      </c>
      <c r="AK306" s="65" t="s">
        <v>44</v>
      </c>
      <c r="AL306" s="15" t="s">
        <v>35</v>
      </c>
      <c r="AM306" s="15" t="s">
        <v>53</v>
      </c>
      <c r="AN306" s="12" t="s">
        <v>49</v>
      </c>
    </row>
    <row r="307" spans="1:40" ht="25.5" hidden="1" customHeight="1" x14ac:dyDescent="0.25">
      <c r="A307" s="60">
        <f t="shared" si="32"/>
        <v>295</v>
      </c>
      <c r="B307" s="15" t="s">
        <v>143</v>
      </c>
      <c r="C307" s="15" t="s">
        <v>142</v>
      </c>
      <c r="D307" s="17" t="s">
        <v>5</v>
      </c>
      <c r="E307" s="27">
        <v>44027</v>
      </c>
      <c r="F307" s="62" t="s">
        <v>105</v>
      </c>
      <c r="G307" s="17"/>
      <c r="H307" s="27">
        <v>44027</v>
      </c>
      <c r="I307" s="16">
        <f t="shared" si="33"/>
        <v>0</v>
      </c>
      <c r="J307" s="28" t="s">
        <v>57</v>
      </c>
      <c r="K307" s="27"/>
      <c r="L307" s="6" t="str">
        <f>IF(AND(C307="Abierto",D307="Urgente"),A307,"")</f>
        <v/>
      </c>
      <c r="M307" s="6" t="str">
        <f ca="1">IF(AND(C307="Abierto",D307="Urgente"),TODAY()-E307,"")</f>
        <v/>
      </c>
      <c r="N307" s="6" t="str">
        <f>IF(AND(C307="Abierto",D307="Urgente"),RANK(M307,$M$13:$M$809,0)+COUNTIF($M$13:M307,M307)-1,"")</f>
        <v/>
      </c>
      <c r="O307" s="6" t="str">
        <f>IF(AND(C307="Abierto",D307="Alta"),A307,"")</f>
        <v/>
      </c>
      <c r="P307" s="6" t="str">
        <f ca="1">IF(AND(C307="Abierto",D307="Alta"),TODAY()-E307,"")</f>
        <v/>
      </c>
      <c r="Q307" s="6" t="str">
        <f>IF(AND(C307="Abierto",D307="Alta"),RANK(P307,$P$13:$P$809,0)+COUNTIF($P$13:P307,P307)-1+MAX(N:N),"")</f>
        <v/>
      </c>
      <c r="R307" s="6" t="str">
        <f>IF(AND(C307="Abierto",D307="Media"),A307,"")</f>
        <v/>
      </c>
      <c r="S307" s="6" t="str">
        <f ca="1">IF(AND(C307="Abierto",D307="Media"),TODAY()-E307,"")</f>
        <v/>
      </c>
      <c r="T307" s="6" t="str">
        <f>IF(AND(C307="Abierto",D307="Media"),RANK(S307,$S$13:$S$809,0)+COUNTIF($S$13:S307,S307)-1+MAX(N:N,Q:Q),"")</f>
        <v/>
      </c>
      <c r="U307" s="6" t="str">
        <f>IF(AND(C307="Abierto",D307="Baja"),A307,"")</f>
        <v/>
      </c>
      <c r="V307" s="6" t="str">
        <f ca="1">IF(AND(C307="Abierto",D307="Baja"),TODAY()-E307,"")</f>
        <v/>
      </c>
      <c r="W307" s="6" t="str">
        <f>IF(AND(C307="Abierto",D307="Baja"),RANK(V307,$V$13:$V$809,0)+COUNTIF($V$13:V307,V307)-1+MAX(N:N,Q:Q,T:T),"")</f>
        <v/>
      </c>
      <c r="X307" s="8" t="str">
        <f>IF(OR(C307="Resuelto",C307=""),"",SUM(N307,Q307,T307,W307))</f>
        <v/>
      </c>
      <c r="Y307" s="8" t="str">
        <f>IF(OR(C307="Resuelto",C307=""),"",SUM(M307,P307,S307,V307))</f>
        <v/>
      </c>
      <c r="Z307" s="8" t="str">
        <f>IF(OR(C307="Resuelto",C307=""),"",SUM(L307,O307,R307,U307))</f>
        <v/>
      </c>
      <c r="AA307" s="8">
        <v>340</v>
      </c>
      <c r="AB307" s="8" t="str">
        <f t="shared" ca="1" si="34"/>
        <v/>
      </c>
      <c r="AC307" s="9" t="str">
        <f t="shared" ca="1" si="35"/>
        <v/>
      </c>
      <c r="AD307" s="12"/>
      <c r="AE307" s="12"/>
      <c r="AF307" s="12"/>
      <c r="AG307" s="12"/>
      <c r="AH307" s="51" t="str">
        <f>IF(AI307="","",MAX($AH$5:AH306)+1)</f>
        <v/>
      </c>
      <c r="AI307" s="12" t="str">
        <f>IF(G306="","",IF(COUNTIF($AI$11:AI306,G306)=0,G306,""))</f>
        <v/>
      </c>
      <c r="AJ307" s="12" t="str">
        <f t="shared" si="36"/>
        <v/>
      </c>
      <c r="AK307" s="65" t="s">
        <v>44</v>
      </c>
      <c r="AL307" s="15" t="s">
        <v>32</v>
      </c>
      <c r="AM307" s="12" t="s">
        <v>52</v>
      </c>
      <c r="AN307" s="12" t="s">
        <v>49</v>
      </c>
    </row>
    <row r="308" spans="1:40" ht="25.5" customHeight="1" x14ac:dyDescent="0.25">
      <c r="A308" s="60">
        <f t="shared" si="32"/>
        <v>296</v>
      </c>
      <c r="B308" s="15" t="s">
        <v>143</v>
      </c>
      <c r="C308" s="15" t="s">
        <v>142</v>
      </c>
      <c r="D308" s="17" t="s">
        <v>6</v>
      </c>
      <c r="E308" s="27">
        <v>44027</v>
      </c>
      <c r="F308" s="62" t="s">
        <v>87</v>
      </c>
      <c r="G308" s="17"/>
      <c r="H308" s="27">
        <v>44029</v>
      </c>
      <c r="I308" s="16">
        <f t="shared" si="33"/>
        <v>2</v>
      </c>
      <c r="J308" s="28" t="s">
        <v>57</v>
      </c>
      <c r="K308" s="27"/>
      <c r="L308" s="6" t="str">
        <f>IF(AND(C308="Abierto",D308="Urgente"),A308,"")</f>
        <v/>
      </c>
      <c r="M308" s="6" t="str">
        <f ca="1">IF(AND(C308="Abierto",D308="Urgente"),TODAY()-E308,"")</f>
        <v/>
      </c>
      <c r="N308" s="6" t="str">
        <f>IF(AND(C308="Abierto",D308="Urgente"),RANK(M308,$M$13:$M$809,0)+COUNTIF($M$13:M308,M308)-1,"")</f>
        <v/>
      </c>
      <c r="O308" s="6" t="str">
        <f>IF(AND(C308="Abierto",D308="Alta"),A308,"")</f>
        <v/>
      </c>
      <c r="P308" s="6" t="str">
        <f ca="1">IF(AND(C308="Abierto",D308="Alta"),TODAY()-E308,"")</f>
        <v/>
      </c>
      <c r="Q308" s="6" t="str">
        <f>IF(AND(C308="Abierto",D308="Alta"),RANK(P308,$P$13:$P$809,0)+COUNTIF($P$13:P308,P308)-1+MAX(N:N),"")</f>
        <v/>
      </c>
      <c r="R308" s="6" t="str">
        <f>IF(AND(C308="Abierto",D308="Media"),A308,"")</f>
        <v/>
      </c>
      <c r="S308" s="6" t="str">
        <f ca="1">IF(AND(C308="Abierto",D308="Media"),TODAY()-E308,"")</f>
        <v/>
      </c>
      <c r="T308" s="6" t="str">
        <f>IF(AND(C308="Abierto",D308="Media"),RANK(S308,$S$13:$S$809,0)+COUNTIF($S$13:S308,S308)-1+MAX(N:N,Q:Q),"")</f>
        <v/>
      </c>
      <c r="U308" s="6" t="str">
        <f>IF(AND(C308="Abierto",D308="Baja"),A308,"")</f>
        <v/>
      </c>
      <c r="V308" s="6" t="str">
        <f ca="1">IF(AND(C308="Abierto",D308="Baja"),TODAY()-E308,"")</f>
        <v/>
      </c>
      <c r="W308" s="6" t="str">
        <f>IF(AND(C308="Abierto",D308="Baja"),RANK(V308,$V$13:$V$809,0)+COUNTIF($V$13:V308,V308)-1+MAX(N:N,Q:Q,T:T),"")</f>
        <v/>
      </c>
      <c r="X308" s="8" t="str">
        <f>IF(OR(C308="Resuelto",C308=""),"",SUM(N308,Q308,T308,W308))</f>
        <v/>
      </c>
      <c r="Y308" s="8" t="str">
        <f>IF(OR(C308="Resuelto",C308=""),"",SUM(M308,P308,S308,V308))</f>
        <v/>
      </c>
      <c r="Z308" s="8" t="str">
        <f>IF(OR(C308="Resuelto",C308=""),"",SUM(L308,O308,R308,U308))</f>
        <v/>
      </c>
      <c r="AA308" s="8">
        <v>340</v>
      </c>
      <c r="AB308" s="8" t="str">
        <f t="shared" ca="1" si="34"/>
        <v/>
      </c>
      <c r="AC308" s="9" t="str">
        <f t="shared" ca="1" si="35"/>
        <v/>
      </c>
      <c r="AD308" s="12"/>
      <c r="AE308" s="12"/>
      <c r="AF308" s="12"/>
      <c r="AG308" s="12"/>
      <c r="AH308" s="51" t="str">
        <f>IF(AI308="","",MAX($AH$5:AH307)+1)</f>
        <v/>
      </c>
      <c r="AI308" s="12" t="str">
        <f>IF(G307="","",IF(COUNTIF($AI$11:AI307,G307)=0,G307,""))</f>
        <v/>
      </c>
      <c r="AJ308" s="12" t="str">
        <f t="shared" si="36"/>
        <v/>
      </c>
      <c r="AK308" s="66" t="s">
        <v>39</v>
      </c>
      <c r="AL308" s="12" t="s">
        <v>34</v>
      </c>
      <c r="AM308" s="15" t="s">
        <v>53</v>
      </c>
      <c r="AN308" s="15" t="s">
        <v>51</v>
      </c>
    </row>
    <row r="309" spans="1:40" ht="25.5" hidden="1" customHeight="1" x14ac:dyDescent="0.25">
      <c r="A309" s="60">
        <f t="shared" si="32"/>
        <v>297</v>
      </c>
      <c r="B309" s="15" t="s">
        <v>143</v>
      </c>
      <c r="C309" s="15" t="s">
        <v>142</v>
      </c>
      <c r="D309" s="17" t="s">
        <v>5</v>
      </c>
      <c r="E309" s="27">
        <v>44027</v>
      </c>
      <c r="F309" s="62" t="s">
        <v>105</v>
      </c>
      <c r="G309" s="17"/>
      <c r="H309" s="27">
        <v>44027</v>
      </c>
      <c r="I309" s="16">
        <f t="shared" si="33"/>
        <v>0</v>
      </c>
      <c r="J309" s="28" t="s">
        <v>57</v>
      </c>
      <c r="K309" s="27"/>
      <c r="L309" s="6" t="str">
        <f>IF(AND(C309="Abierto",D309="Urgente"),A309,"")</f>
        <v/>
      </c>
      <c r="M309" s="6" t="str">
        <f ca="1">IF(AND(C309="Abierto",D309="Urgente"),TODAY()-E309,"")</f>
        <v/>
      </c>
      <c r="N309" s="6" t="str">
        <f>IF(AND(C309="Abierto",D309="Urgente"),RANK(M309,$M$13:$M$809,0)+COUNTIF($M$13:M309,M309)-1,"")</f>
        <v/>
      </c>
      <c r="O309" s="6" t="str">
        <f>IF(AND(C309="Abierto",D309="Alta"),A309,"")</f>
        <v/>
      </c>
      <c r="P309" s="6" t="str">
        <f ca="1">IF(AND(C309="Abierto",D309="Alta"),TODAY()-E309,"")</f>
        <v/>
      </c>
      <c r="Q309" s="6" t="str">
        <f>IF(AND(C309="Abierto",D309="Alta"),RANK(P309,$P$13:$P$809,0)+COUNTIF($P$13:P309,P309)-1+MAX(N:N),"")</f>
        <v/>
      </c>
      <c r="R309" s="6" t="str">
        <f>IF(AND(C309="Abierto",D309="Media"),A309,"")</f>
        <v/>
      </c>
      <c r="S309" s="6" t="str">
        <f ca="1">IF(AND(C309="Abierto",D309="Media"),TODAY()-E309,"")</f>
        <v/>
      </c>
      <c r="T309" s="6" t="str">
        <f>IF(AND(C309="Abierto",D309="Media"),RANK(S309,$S$13:$S$809,0)+COUNTIF($S$13:S309,S309)-1+MAX(N:N,Q:Q),"")</f>
        <v/>
      </c>
      <c r="U309" s="6" t="str">
        <f>IF(AND(C309="Abierto",D309="Baja"),A309,"")</f>
        <v/>
      </c>
      <c r="V309" s="6" t="str">
        <f ca="1">IF(AND(C309="Abierto",D309="Baja"),TODAY()-E309,"")</f>
        <v/>
      </c>
      <c r="W309" s="6" t="str">
        <f>IF(AND(C309="Abierto",D309="Baja"),RANK(V309,$V$13:$V$809,0)+COUNTIF($V$13:V309,V309)-1+MAX(N:N,Q:Q,T:T),"")</f>
        <v/>
      </c>
      <c r="X309" s="8" t="str">
        <f>IF(OR(C309="Resuelto",C309=""),"",SUM(N309,Q309,T309,W309))</f>
        <v/>
      </c>
      <c r="Y309" s="8" t="str">
        <f>IF(OR(C309="Resuelto",C309=""),"",SUM(M309,P309,S309,V309))</f>
        <v/>
      </c>
      <c r="Z309" s="8" t="str">
        <f>IF(OR(C309="Resuelto",C309=""),"",SUM(L309,O309,R309,U309))</f>
        <v/>
      </c>
      <c r="AA309" s="8">
        <v>340</v>
      </c>
      <c r="AB309" s="8" t="str">
        <f t="shared" ca="1" si="34"/>
        <v/>
      </c>
      <c r="AC309" s="9" t="str">
        <f t="shared" ca="1" si="35"/>
        <v/>
      </c>
      <c r="AD309" s="12"/>
      <c r="AE309" s="12"/>
      <c r="AF309" s="12"/>
      <c r="AG309" s="12"/>
      <c r="AH309" s="51" t="str">
        <f>IF(AI309="","",MAX($AH$5:AH308)+1)</f>
        <v/>
      </c>
      <c r="AI309" s="12" t="str">
        <f>IF(G308="","",IF(COUNTIF($AI$11:AI308,G308)=0,G308,""))</f>
        <v/>
      </c>
      <c r="AJ309" s="12" t="str">
        <f t="shared" si="36"/>
        <v/>
      </c>
      <c r="AK309" s="66" t="s">
        <v>39</v>
      </c>
      <c r="AL309" s="15" t="s">
        <v>32</v>
      </c>
      <c r="AM309" s="15" t="s">
        <v>53</v>
      </c>
      <c r="AN309" s="12" t="s">
        <v>49</v>
      </c>
    </row>
    <row r="310" spans="1:40" ht="25.5" hidden="1" customHeight="1" x14ac:dyDescent="0.25">
      <c r="A310" s="60">
        <f t="shared" si="32"/>
        <v>298</v>
      </c>
      <c r="B310" s="15" t="s">
        <v>143</v>
      </c>
      <c r="C310" s="15" t="s">
        <v>142</v>
      </c>
      <c r="D310" s="17" t="s">
        <v>5</v>
      </c>
      <c r="E310" s="27">
        <v>44027</v>
      </c>
      <c r="F310" s="62" t="s">
        <v>105</v>
      </c>
      <c r="G310" s="17"/>
      <c r="H310" s="27">
        <v>44027</v>
      </c>
      <c r="I310" s="16">
        <f t="shared" si="33"/>
        <v>0</v>
      </c>
      <c r="J310" s="28" t="s">
        <v>57</v>
      </c>
      <c r="K310" s="27"/>
      <c r="L310" s="6" t="str">
        <f>IF(AND(C310="Abierto",D310="Urgente"),A310,"")</f>
        <v/>
      </c>
      <c r="M310" s="6" t="str">
        <f ca="1">IF(AND(C310="Abierto",D310="Urgente"),TODAY()-E310,"")</f>
        <v/>
      </c>
      <c r="N310" s="6" t="str">
        <f>IF(AND(C310="Abierto",D310="Urgente"),RANK(M310,$M$13:$M$809,0)+COUNTIF($M$13:M310,M310)-1,"")</f>
        <v/>
      </c>
      <c r="O310" s="6" t="str">
        <f>IF(AND(C310="Abierto",D310="Alta"),A310,"")</f>
        <v/>
      </c>
      <c r="P310" s="6" t="str">
        <f ca="1">IF(AND(C310="Abierto",D310="Alta"),TODAY()-E310,"")</f>
        <v/>
      </c>
      <c r="Q310" s="6" t="str">
        <f>IF(AND(C310="Abierto",D310="Alta"),RANK(P310,$P$13:$P$809,0)+COUNTIF($P$13:P310,P310)-1+MAX(N:N),"")</f>
        <v/>
      </c>
      <c r="R310" s="6" t="str">
        <f>IF(AND(C310="Abierto",D310="Media"),A310,"")</f>
        <v/>
      </c>
      <c r="S310" s="6" t="str">
        <f ca="1">IF(AND(C310="Abierto",D310="Media"),TODAY()-E310,"")</f>
        <v/>
      </c>
      <c r="T310" s="6" t="str">
        <f>IF(AND(C310="Abierto",D310="Media"),RANK(S310,$S$13:$S$809,0)+COUNTIF($S$13:S310,S310)-1+MAX(N:N,Q:Q),"")</f>
        <v/>
      </c>
      <c r="U310" s="6" t="str">
        <f>IF(AND(C310="Abierto",D310="Baja"),A310,"")</f>
        <v/>
      </c>
      <c r="V310" s="6" t="str">
        <f ca="1">IF(AND(C310="Abierto",D310="Baja"),TODAY()-E310,"")</f>
        <v/>
      </c>
      <c r="W310" s="6" t="str">
        <f>IF(AND(C310="Abierto",D310="Baja"),RANK(V310,$V$13:$V$809,0)+COUNTIF($V$13:V310,V310)-1+MAX(N:N,Q:Q,T:T),"")</f>
        <v/>
      </c>
      <c r="X310" s="8" t="str">
        <f>IF(OR(C310="Resuelto",C310=""),"",SUM(N310,Q310,T310,W310))</f>
        <v/>
      </c>
      <c r="Y310" s="8" t="str">
        <f>IF(OR(C310="Resuelto",C310=""),"",SUM(M310,P310,S310,V310))</f>
        <v/>
      </c>
      <c r="Z310" s="8" t="str">
        <f>IF(OR(C310="Resuelto",C310=""),"",SUM(L310,O310,R310,U310))</f>
        <v/>
      </c>
      <c r="AA310" s="8">
        <v>340</v>
      </c>
      <c r="AB310" s="8" t="str">
        <f t="shared" ca="1" si="34"/>
        <v/>
      </c>
      <c r="AC310" s="9" t="str">
        <f t="shared" ca="1" si="35"/>
        <v/>
      </c>
      <c r="AD310" s="12"/>
      <c r="AE310" s="12"/>
      <c r="AF310" s="12"/>
      <c r="AG310" s="12"/>
      <c r="AH310" s="51" t="str">
        <f>IF(AI310="","",MAX($AH$5:AH309)+1)</f>
        <v/>
      </c>
      <c r="AI310" s="12" t="str">
        <f>IF(G309="","",IF(COUNTIF($AI$11:AI309,G309)=0,G309,""))</f>
        <v/>
      </c>
      <c r="AJ310" s="12" t="str">
        <f t="shared" si="36"/>
        <v/>
      </c>
      <c r="AK310" s="65" t="s">
        <v>44</v>
      </c>
      <c r="AL310" s="12" t="s">
        <v>34</v>
      </c>
      <c r="AM310" s="12" t="s">
        <v>52</v>
      </c>
      <c r="AN310" s="12" t="s">
        <v>49</v>
      </c>
    </row>
    <row r="311" spans="1:40" ht="25.5" hidden="1" customHeight="1" x14ac:dyDescent="0.25">
      <c r="A311" s="60">
        <f t="shared" si="32"/>
        <v>299</v>
      </c>
      <c r="B311" s="15" t="s">
        <v>143</v>
      </c>
      <c r="C311" s="15" t="s">
        <v>142</v>
      </c>
      <c r="D311" s="17" t="s">
        <v>5</v>
      </c>
      <c r="E311" s="27">
        <v>44027</v>
      </c>
      <c r="F311" s="62" t="s">
        <v>105</v>
      </c>
      <c r="G311" s="17"/>
      <c r="H311" s="27">
        <v>44027</v>
      </c>
      <c r="I311" s="16">
        <f t="shared" si="33"/>
        <v>0</v>
      </c>
      <c r="J311" s="28" t="s">
        <v>57</v>
      </c>
      <c r="K311" s="27"/>
      <c r="L311" s="6" t="str">
        <f>IF(AND(C311="Abierto",D311="Urgente"),A311,"")</f>
        <v/>
      </c>
      <c r="M311" s="6" t="str">
        <f ca="1">IF(AND(C311="Abierto",D311="Urgente"),TODAY()-E311,"")</f>
        <v/>
      </c>
      <c r="N311" s="6" t="str">
        <f>IF(AND(C311="Abierto",D311="Urgente"),RANK(M311,$M$13:$M$809,0)+COUNTIF($M$13:M311,M311)-1,"")</f>
        <v/>
      </c>
      <c r="O311" s="6" t="str">
        <f>IF(AND(C311="Abierto",D311="Alta"),A311,"")</f>
        <v/>
      </c>
      <c r="P311" s="6" t="str">
        <f ca="1">IF(AND(C311="Abierto",D311="Alta"),TODAY()-E311,"")</f>
        <v/>
      </c>
      <c r="Q311" s="6" t="str">
        <f>IF(AND(C311="Abierto",D311="Alta"),RANK(P311,$P$13:$P$809,0)+COUNTIF($P$13:P311,P311)-1+MAX(N:N),"")</f>
        <v/>
      </c>
      <c r="R311" s="6" t="str">
        <f>IF(AND(C311="Abierto",D311="Media"),A311,"")</f>
        <v/>
      </c>
      <c r="S311" s="6" t="str">
        <f ca="1">IF(AND(C311="Abierto",D311="Media"),TODAY()-E311,"")</f>
        <v/>
      </c>
      <c r="T311" s="6" t="str">
        <f>IF(AND(C311="Abierto",D311="Media"),RANK(S311,$S$13:$S$809,0)+COUNTIF($S$13:S311,S311)-1+MAX(N:N,Q:Q),"")</f>
        <v/>
      </c>
      <c r="U311" s="6" t="str">
        <f>IF(AND(C311="Abierto",D311="Baja"),A311,"")</f>
        <v/>
      </c>
      <c r="V311" s="6" t="str">
        <f ca="1">IF(AND(C311="Abierto",D311="Baja"),TODAY()-E311,"")</f>
        <v/>
      </c>
      <c r="W311" s="6" t="str">
        <f>IF(AND(C311="Abierto",D311="Baja"),RANK(V311,$V$13:$V$809,0)+COUNTIF($V$13:V311,V311)-1+MAX(N:N,Q:Q,T:T),"")</f>
        <v/>
      </c>
      <c r="X311" s="8" t="str">
        <f>IF(OR(C311="Resuelto",C311=""),"",SUM(N311,Q311,T311,W311))</f>
        <v/>
      </c>
      <c r="Y311" s="8" t="str">
        <f>IF(OR(C311="Resuelto",C311=""),"",SUM(M311,P311,S311,V311))</f>
        <v/>
      </c>
      <c r="Z311" s="8" t="str">
        <f>IF(OR(C311="Resuelto",C311=""),"",SUM(L311,O311,R311,U311))</f>
        <v/>
      </c>
      <c r="AA311" s="8">
        <v>340</v>
      </c>
      <c r="AB311" s="8" t="str">
        <f t="shared" ca="1" si="34"/>
        <v/>
      </c>
      <c r="AC311" s="9" t="str">
        <f t="shared" ca="1" si="35"/>
        <v/>
      </c>
      <c r="AD311" s="12"/>
      <c r="AE311" s="12"/>
      <c r="AF311" s="12"/>
      <c r="AG311" s="12"/>
      <c r="AH311" s="51" t="str">
        <f>IF(AI311="","",MAX($AH$5:AH310)+1)</f>
        <v/>
      </c>
      <c r="AI311" s="12" t="str">
        <f>IF(G310="","",IF(COUNTIF($AI$11:AI310,G310)=0,G310,""))</f>
        <v/>
      </c>
      <c r="AJ311" s="12" t="str">
        <f t="shared" si="36"/>
        <v/>
      </c>
      <c r="AK311" s="65" t="s">
        <v>44</v>
      </c>
      <c r="AL311" s="15" t="s">
        <v>32</v>
      </c>
      <c r="AM311" s="15" t="s">
        <v>53</v>
      </c>
      <c r="AN311" s="12" t="s">
        <v>49</v>
      </c>
    </row>
    <row r="312" spans="1:40" ht="25.5" hidden="1" customHeight="1" x14ac:dyDescent="0.25">
      <c r="A312" s="60">
        <f t="shared" si="32"/>
        <v>300</v>
      </c>
      <c r="B312" s="15" t="s">
        <v>143</v>
      </c>
      <c r="C312" s="15" t="s">
        <v>142</v>
      </c>
      <c r="D312" s="17" t="s">
        <v>5</v>
      </c>
      <c r="E312" s="27">
        <v>44027</v>
      </c>
      <c r="F312" s="62" t="s">
        <v>105</v>
      </c>
      <c r="G312" s="17"/>
      <c r="H312" s="27">
        <v>44027</v>
      </c>
      <c r="I312" s="16">
        <f t="shared" si="33"/>
        <v>0</v>
      </c>
      <c r="J312" s="28" t="s">
        <v>57</v>
      </c>
      <c r="K312" s="27"/>
      <c r="L312" s="6" t="str">
        <f>IF(AND(C312="Abierto",D312="Urgente"),A312,"")</f>
        <v/>
      </c>
      <c r="M312" s="6" t="str">
        <f ca="1">IF(AND(C312="Abierto",D312="Urgente"),TODAY()-E312,"")</f>
        <v/>
      </c>
      <c r="N312" s="6" t="str">
        <f>IF(AND(C312="Abierto",D312="Urgente"),RANK(M312,$M$13:$M$809,0)+COUNTIF($M$13:M312,M312)-1,"")</f>
        <v/>
      </c>
      <c r="O312" s="6" t="str">
        <f>IF(AND(C312="Abierto",D312="Alta"),A312,"")</f>
        <v/>
      </c>
      <c r="P312" s="6" t="str">
        <f ca="1">IF(AND(C312="Abierto",D312="Alta"),TODAY()-E312,"")</f>
        <v/>
      </c>
      <c r="Q312" s="6" t="str">
        <f>IF(AND(C312="Abierto",D312="Alta"),RANK(P312,$P$13:$P$809,0)+COUNTIF($P$13:P312,P312)-1+MAX(N:N),"")</f>
        <v/>
      </c>
      <c r="R312" s="6" t="str">
        <f>IF(AND(C312="Abierto",D312="Media"),A312,"")</f>
        <v/>
      </c>
      <c r="S312" s="6" t="str">
        <f ca="1">IF(AND(C312="Abierto",D312="Media"),TODAY()-E312,"")</f>
        <v/>
      </c>
      <c r="T312" s="6" t="str">
        <f>IF(AND(C312="Abierto",D312="Media"),RANK(S312,$S$13:$S$809,0)+COUNTIF($S$13:S312,S312)-1+MAX(N:N,Q:Q),"")</f>
        <v/>
      </c>
      <c r="U312" s="6" t="str">
        <f>IF(AND(C312="Abierto",D312="Baja"),A312,"")</f>
        <v/>
      </c>
      <c r="V312" s="6" t="str">
        <f ca="1">IF(AND(C312="Abierto",D312="Baja"),TODAY()-E312,"")</f>
        <v/>
      </c>
      <c r="W312" s="6" t="str">
        <f>IF(AND(C312="Abierto",D312="Baja"),RANK(V312,$V$13:$V$809,0)+COUNTIF($V$13:V312,V312)-1+MAX(N:N,Q:Q,T:T),"")</f>
        <v/>
      </c>
      <c r="X312" s="8" t="str">
        <f>IF(OR(C312="Resuelto",C312=""),"",SUM(N312,Q312,T312,W312))</f>
        <v/>
      </c>
      <c r="Y312" s="8" t="str">
        <f>IF(OR(C312="Resuelto",C312=""),"",SUM(M312,P312,S312,V312))</f>
        <v/>
      </c>
      <c r="Z312" s="8" t="str">
        <f>IF(OR(C312="Resuelto",C312=""),"",SUM(L312,O312,R312,U312))</f>
        <v/>
      </c>
      <c r="AA312" s="8">
        <v>340</v>
      </c>
      <c r="AB312" s="8" t="str">
        <f t="shared" ca="1" si="34"/>
        <v/>
      </c>
      <c r="AC312" s="9" t="str">
        <f t="shared" ca="1" si="35"/>
        <v/>
      </c>
      <c r="AD312" s="12"/>
      <c r="AE312" s="12"/>
      <c r="AF312" s="12"/>
      <c r="AG312" s="12"/>
      <c r="AH312" s="51" t="str">
        <f>IF(AI312="","",MAX($AH$5:AH311)+1)</f>
        <v/>
      </c>
      <c r="AI312" s="12" t="str">
        <f>IF(G311="","",IF(COUNTIF($AI$11:AI311,G311)=0,G311,""))</f>
        <v/>
      </c>
      <c r="AJ312" s="12" t="str">
        <f t="shared" si="36"/>
        <v/>
      </c>
      <c r="AK312" s="65" t="s">
        <v>44</v>
      </c>
      <c r="AL312" s="12" t="s">
        <v>34</v>
      </c>
      <c r="AM312" s="12" t="s">
        <v>52</v>
      </c>
      <c r="AN312" s="15" t="s">
        <v>51</v>
      </c>
    </row>
    <row r="313" spans="1:40" ht="25.5" hidden="1" customHeight="1" x14ac:dyDescent="0.25">
      <c r="A313" s="60">
        <f t="shared" si="32"/>
        <v>301</v>
      </c>
      <c r="B313" s="15" t="s">
        <v>143</v>
      </c>
      <c r="C313" s="15" t="s">
        <v>142</v>
      </c>
      <c r="D313" s="17" t="s">
        <v>6</v>
      </c>
      <c r="E313" s="27">
        <v>44027</v>
      </c>
      <c r="F313" s="62" t="s">
        <v>62</v>
      </c>
      <c r="G313" s="17"/>
      <c r="H313" s="27">
        <v>44028</v>
      </c>
      <c r="I313" s="16">
        <f t="shared" si="33"/>
        <v>1</v>
      </c>
      <c r="J313" s="28" t="s">
        <v>57</v>
      </c>
      <c r="K313" s="27"/>
      <c r="L313" s="6" t="str">
        <f>IF(AND(C313="Abierto",D313="Urgente"),A313,"")</f>
        <v/>
      </c>
      <c r="M313" s="6" t="str">
        <f ca="1">IF(AND(C313="Abierto",D313="Urgente"),TODAY()-E313,"")</f>
        <v/>
      </c>
      <c r="N313" s="6" t="str">
        <f>IF(AND(C313="Abierto",D313="Urgente"),RANK(M313,$M$13:$M$809,0)+COUNTIF($M$13:M313,M313)-1,"")</f>
        <v/>
      </c>
      <c r="O313" s="6" t="str">
        <f>IF(AND(C313="Abierto",D313="Alta"),A313,"")</f>
        <v/>
      </c>
      <c r="P313" s="6" t="str">
        <f ca="1">IF(AND(C313="Abierto",D313="Alta"),TODAY()-E313,"")</f>
        <v/>
      </c>
      <c r="Q313" s="6" t="str">
        <f>IF(AND(C313="Abierto",D313="Alta"),RANK(P313,$P$13:$P$809,0)+COUNTIF($P$13:P313,P313)-1+MAX(N:N),"")</f>
        <v/>
      </c>
      <c r="R313" s="6" t="str">
        <f>IF(AND(C313="Abierto",D313="Media"),A313,"")</f>
        <v/>
      </c>
      <c r="S313" s="6" t="str">
        <f ca="1">IF(AND(C313="Abierto",D313="Media"),TODAY()-E313,"")</f>
        <v/>
      </c>
      <c r="T313" s="6" t="str">
        <f>IF(AND(C313="Abierto",D313="Media"),RANK(S313,$S$13:$S$809,0)+COUNTIF($S$13:S313,S313)-1+MAX(N:N,Q:Q),"")</f>
        <v/>
      </c>
      <c r="U313" s="6" t="str">
        <f>IF(AND(C313="Abierto",D313="Baja"),A313,"")</f>
        <v/>
      </c>
      <c r="V313" s="6" t="str">
        <f ca="1">IF(AND(C313="Abierto",D313="Baja"),TODAY()-E313,"")</f>
        <v/>
      </c>
      <c r="W313" s="6" t="str">
        <f>IF(AND(C313="Abierto",D313="Baja"),RANK(V313,$V$13:$V$809,0)+COUNTIF($V$13:V313,V313)-1+MAX(N:N,Q:Q,T:T),"")</f>
        <v/>
      </c>
      <c r="X313" s="8" t="str">
        <f>IF(OR(C313="Resuelto",C313=""),"",SUM(N313,Q313,T313,W313))</f>
        <v/>
      </c>
      <c r="Y313" s="8" t="str">
        <f>IF(OR(C313="Resuelto",C313=""),"",SUM(M313,P313,S313,V313))</f>
        <v/>
      </c>
      <c r="Z313" s="8" t="str">
        <f>IF(OR(C313="Resuelto",C313=""),"",SUM(L313,O313,R313,U313))</f>
        <v/>
      </c>
      <c r="AA313" s="8">
        <v>340</v>
      </c>
      <c r="AB313" s="8" t="str">
        <f t="shared" ca="1" si="34"/>
        <v/>
      </c>
      <c r="AC313" s="9" t="str">
        <f t="shared" ca="1" si="35"/>
        <v/>
      </c>
      <c r="AD313" s="12"/>
      <c r="AE313" s="12"/>
      <c r="AF313" s="12"/>
      <c r="AG313" s="12"/>
      <c r="AH313" s="51" t="str">
        <f>IF(AI313="","",MAX($AH$5:AH312)+1)</f>
        <v/>
      </c>
      <c r="AI313" s="12" t="str">
        <f>IF(G312="","",IF(COUNTIF($AI$11:AI312,G312)=0,G312,""))</f>
        <v/>
      </c>
      <c r="AJ313" s="12" t="str">
        <f t="shared" si="36"/>
        <v/>
      </c>
      <c r="AK313" s="65" t="s">
        <v>44</v>
      </c>
      <c r="AL313" s="12" t="s">
        <v>34</v>
      </c>
      <c r="AM313" s="12" t="s">
        <v>52</v>
      </c>
      <c r="AN313" s="12" t="s">
        <v>49</v>
      </c>
    </row>
    <row r="314" spans="1:40" ht="25.5" hidden="1" customHeight="1" x14ac:dyDescent="0.25">
      <c r="A314" s="60">
        <f t="shared" si="32"/>
        <v>302</v>
      </c>
      <c r="B314" s="15" t="s">
        <v>143</v>
      </c>
      <c r="C314" s="15" t="s">
        <v>142</v>
      </c>
      <c r="D314" s="17" t="s">
        <v>5</v>
      </c>
      <c r="E314" s="27">
        <v>44027</v>
      </c>
      <c r="F314" s="62" t="s">
        <v>105</v>
      </c>
      <c r="G314" s="17"/>
      <c r="H314" s="27">
        <v>44027</v>
      </c>
      <c r="I314" s="16">
        <f t="shared" si="33"/>
        <v>0</v>
      </c>
      <c r="J314" s="28" t="s">
        <v>57</v>
      </c>
      <c r="K314" s="27"/>
      <c r="L314" s="6" t="str">
        <f>IF(AND(C314="Abierto",D314="Urgente"),A314,"")</f>
        <v/>
      </c>
      <c r="M314" s="6" t="str">
        <f ca="1">IF(AND(C314="Abierto",D314="Urgente"),TODAY()-E314,"")</f>
        <v/>
      </c>
      <c r="N314" s="6" t="str">
        <f>IF(AND(C314="Abierto",D314="Urgente"),RANK(M314,$M$13:$M$809,0)+COUNTIF($M$13:M314,M314)-1,"")</f>
        <v/>
      </c>
      <c r="O314" s="6" t="str">
        <f>IF(AND(C314="Abierto",D314="Alta"),A314,"")</f>
        <v/>
      </c>
      <c r="P314" s="6" t="str">
        <f ca="1">IF(AND(C314="Abierto",D314="Alta"),TODAY()-E314,"")</f>
        <v/>
      </c>
      <c r="Q314" s="6" t="str">
        <f>IF(AND(C314="Abierto",D314="Alta"),RANK(P314,$P$13:$P$809,0)+COUNTIF($P$13:P314,P314)-1+MAX(N:N),"")</f>
        <v/>
      </c>
      <c r="R314" s="6" t="str">
        <f>IF(AND(C314="Abierto",D314="Media"),A314,"")</f>
        <v/>
      </c>
      <c r="S314" s="6" t="str">
        <f ca="1">IF(AND(C314="Abierto",D314="Media"),TODAY()-E314,"")</f>
        <v/>
      </c>
      <c r="T314" s="6" t="str">
        <f>IF(AND(C314="Abierto",D314="Media"),RANK(S314,$S$13:$S$809,0)+COUNTIF($S$13:S314,S314)-1+MAX(N:N,Q:Q),"")</f>
        <v/>
      </c>
      <c r="U314" s="6" t="str">
        <f>IF(AND(C314="Abierto",D314="Baja"),A314,"")</f>
        <v/>
      </c>
      <c r="V314" s="6" t="str">
        <f ca="1">IF(AND(C314="Abierto",D314="Baja"),TODAY()-E314,"")</f>
        <v/>
      </c>
      <c r="W314" s="6" t="str">
        <f>IF(AND(C314="Abierto",D314="Baja"),RANK(V314,$V$13:$V$809,0)+COUNTIF($V$13:V314,V314)-1+MAX(N:N,Q:Q,T:T),"")</f>
        <v/>
      </c>
      <c r="X314" s="8" t="str">
        <f>IF(OR(C314="Resuelto",C314=""),"",SUM(N314,Q314,T314,W314))</f>
        <v/>
      </c>
      <c r="Y314" s="8" t="str">
        <f>IF(OR(C314="Resuelto",C314=""),"",SUM(M314,P314,S314,V314))</f>
        <v/>
      </c>
      <c r="Z314" s="8" t="str">
        <f>IF(OR(C314="Resuelto",C314=""),"",SUM(L314,O314,R314,U314))</f>
        <v/>
      </c>
      <c r="AA314" s="8">
        <v>340</v>
      </c>
      <c r="AB314" s="8" t="str">
        <f t="shared" ca="1" si="34"/>
        <v/>
      </c>
      <c r="AC314" s="9" t="str">
        <f t="shared" ca="1" si="35"/>
        <v/>
      </c>
      <c r="AD314" s="12"/>
      <c r="AE314" s="12"/>
      <c r="AF314" s="12"/>
      <c r="AG314" s="12"/>
      <c r="AH314" s="51" t="str">
        <f>IF(AI314="","",MAX($AH$5:AH313)+1)</f>
        <v/>
      </c>
      <c r="AI314" s="12" t="str">
        <f>IF(G313="","",IF(COUNTIF($AI$11:AI313,G313)=0,G313,""))</f>
        <v/>
      </c>
      <c r="AJ314" s="12" t="str">
        <f t="shared" si="36"/>
        <v/>
      </c>
      <c r="AK314" s="65" t="s">
        <v>44</v>
      </c>
      <c r="AL314" s="15" t="s">
        <v>35</v>
      </c>
      <c r="AM314" s="12" t="s">
        <v>52</v>
      </c>
      <c r="AN314" s="12" t="s">
        <v>49</v>
      </c>
    </row>
    <row r="315" spans="1:40" ht="25.5" hidden="1" customHeight="1" x14ac:dyDescent="0.25">
      <c r="A315" s="60">
        <f t="shared" si="32"/>
        <v>303</v>
      </c>
      <c r="B315" s="15" t="s">
        <v>143</v>
      </c>
      <c r="C315" s="15" t="s">
        <v>142</v>
      </c>
      <c r="D315" s="17" t="s">
        <v>5</v>
      </c>
      <c r="E315" s="27">
        <v>44027</v>
      </c>
      <c r="F315" s="62" t="s">
        <v>105</v>
      </c>
      <c r="G315" s="17"/>
      <c r="H315" s="27">
        <v>44027</v>
      </c>
      <c r="I315" s="16">
        <f t="shared" si="33"/>
        <v>0</v>
      </c>
      <c r="J315" s="28" t="s">
        <v>57</v>
      </c>
      <c r="K315" s="27"/>
      <c r="L315" s="6" t="str">
        <f>IF(AND(C315="Abierto",D315="Urgente"),A315,"")</f>
        <v/>
      </c>
      <c r="M315" s="6" t="str">
        <f ca="1">IF(AND(C315="Abierto",D315="Urgente"),TODAY()-E315,"")</f>
        <v/>
      </c>
      <c r="N315" s="6" t="str">
        <f>IF(AND(C315="Abierto",D315="Urgente"),RANK(M315,$M$13:$M$809,0)+COUNTIF($M$13:M315,M315)-1,"")</f>
        <v/>
      </c>
      <c r="O315" s="6" t="str">
        <f>IF(AND(C315="Abierto",D315="Alta"),A315,"")</f>
        <v/>
      </c>
      <c r="P315" s="6" t="str">
        <f ca="1">IF(AND(C315="Abierto",D315="Alta"),TODAY()-E315,"")</f>
        <v/>
      </c>
      <c r="Q315" s="6" t="str">
        <f>IF(AND(C315="Abierto",D315="Alta"),RANK(P315,$P$13:$P$809,0)+COUNTIF($P$13:P315,P315)-1+MAX(N:N),"")</f>
        <v/>
      </c>
      <c r="R315" s="6" t="str">
        <f>IF(AND(C315="Abierto",D315="Media"),A315,"")</f>
        <v/>
      </c>
      <c r="S315" s="6" t="str">
        <f ca="1">IF(AND(C315="Abierto",D315="Media"),TODAY()-E315,"")</f>
        <v/>
      </c>
      <c r="T315" s="6" t="str">
        <f>IF(AND(C315="Abierto",D315="Media"),RANK(S315,$S$13:$S$809,0)+COUNTIF($S$13:S315,S315)-1+MAX(N:N,Q:Q),"")</f>
        <v/>
      </c>
      <c r="U315" s="6" t="str">
        <f>IF(AND(C315="Abierto",D315="Baja"),A315,"")</f>
        <v/>
      </c>
      <c r="V315" s="6" t="str">
        <f ca="1">IF(AND(C315="Abierto",D315="Baja"),TODAY()-E315,"")</f>
        <v/>
      </c>
      <c r="W315" s="6" t="str">
        <f>IF(AND(C315="Abierto",D315="Baja"),RANK(V315,$V$13:$V$809,0)+COUNTIF($V$13:V315,V315)-1+MAX(N:N,Q:Q,T:T),"")</f>
        <v/>
      </c>
      <c r="X315" s="8" t="str">
        <f>IF(OR(C315="Resuelto",C315=""),"",SUM(N315,Q315,T315,W315))</f>
        <v/>
      </c>
      <c r="Y315" s="8" t="str">
        <f>IF(OR(C315="Resuelto",C315=""),"",SUM(M315,P315,S315,V315))</f>
        <v/>
      </c>
      <c r="Z315" s="8" t="str">
        <f>IF(OR(C315="Resuelto",C315=""),"",SUM(L315,O315,R315,U315))</f>
        <v/>
      </c>
      <c r="AA315" s="8">
        <v>340</v>
      </c>
      <c r="AB315" s="8" t="str">
        <f t="shared" ca="1" si="34"/>
        <v/>
      </c>
      <c r="AC315" s="9" t="str">
        <f t="shared" ca="1" si="35"/>
        <v/>
      </c>
      <c r="AD315" s="12"/>
      <c r="AE315" s="12"/>
      <c r="AF315" s="12"/>
      <c r="AG315" s="12"/>
      <c r="AH315" s="51" t="str">
        <f>IF(AI315="","",MAX($AH$5:AH314)+1)</f>
        <v/>
      </c>
      <c r="AI315" s="12" t="str">
        <f>IF(G314="","",IF(COUNTIF($AI$11:AI314,G314)=0,G314,""))</f>
        <v/>
      </c>
      <c r="AJ315" s="12" t="str">
        <f t="shared" si="36"/>
        <v/>
      </c>
      <c r="AK315" s="65" t="s">
        <v>44</v>
      </c>
      <c r="AL315" s="15" t="s">
        <v>35</v>
      </c>
      <c r="AM315" s="12" t="s">
        <v>52</v>
      </c>
      <c r="AN315" s="15" t="s">
        <v>51</v>
      </c>
    </row>
    <row r="316" spans="1:40" ht="25.5" hidden="1" customHeight="1" x14ac:dyDescent="0.25">
      <c r="A316" s="60">
        <f t="shared" si="32"/>
        <v>304</v>
      </c>
      <c r="B316" s="15" t="s">
        <v>143</v>
      </c>
      <c r="C316" s="15" t="s">
        <v>142</v>
      </c>
      <c r="D316" s="17" t="s">
        <v>5</v>
      </c>
      <c r="E316" s="27">
        <v>44028</v>
      </c>
      <c r="F316" s="62" t="s">
        <v>105</v>
      </c>
      <c r="G316" s="17"/>
      <c r="H316" s="27">
        <v>44028</v>
      </c>
      <c r="I316" s="16">
        <f t="shared" si="33"/>
        <v>0</v>
      </c>
      <c r="J316" s="28" t="s">
        <v>57</v>
      </c>
      <c r="K316" s="27"/>
      <c r="L316" s="6" t="str">
        <f>IF(AND(C316="Abierto",D316="Urgente"),A316,"")</f>
        <v/>
      </c>
      <c r="M316" s="6" t="str">
        <f ca="1">IF(AND(C316="Abierto",D316="Urgente"),TODAY()-E316,"")</f>
        <v/>
      </c>
      <c r="N316" s="6" t="str">
        <f>IF(AND(C316="Abierto",D316="Urgente"),RANK(M316,$M$13:$M$809,0)+COUNTIF($M$13:M316,M316)-1,"")</f>
        <v/>
      </c>
      <c r="O316" s="6" t="str">
        <f>IF(AND(C316="Abierto",D316="Alta"),A316,"")</f>
        <v/>
      </c>
      <c r="P316" s="6" t="str">
        <f ca="1">IF(AND(C316="Abierto",D316="Alta"),TODAY()-E316,"")</f>
        <v/>
      </c>
      <c r="Q316" s="6" t="str">
        <f>IF(AND(C316="Abierto",D316="Alta"),RANK(P316,$P$13:$P$809,0)+COUNTIF($P$13:P316,P316)-1+MAX(N:N),"")</f>
        <v/>
      </c>
      <c r="R316" s="6" t="str">
        <f>IF(AND(C316="Abierto",D316="Media"),A316,"")</f>
        <v/>
      </c>
      <c r="S316" s="6" t="str">
        <f ca="1">IF(AND(C316="Abierto",D316="Media"),TODAY()-E316,"")</f>
        <v/>
      </c>
      <c r="T316" s="6" t="str">
        <f>IF(AND(C316="Abierto",D316="Media"),RANK(S316,$S$13:$S$809,0)+COUNTIF($S$13:S316,S316)-1+MAX(N:N,Q:Q),"")</f>
        <v/>
      </c>
      <c r="U316" s="6" t="str">
        <f>IF(AND(C316="Abierto",D316="Baja"),A316,"")</f>
        <v/>
      </c>
      <c r="V316" s="6" t="str">
        <f ca="1">IF(AND(C316="Abierto",D316="Baja"),TODAY()-E316,"")</f>
        <v/>
      </c>
      <c r="W316" s="6" t="str">
        <f>IF(AND(C316="Abierto",D316="Baja"),RANK(V316,$V$13:$V$809,0)+COUNTIF($V$13:V316,V316)-1+MAX(N:N,Q:Q,T:T),"")</f>
        <v/>
      </c>
      <c r="X316" s="8" t="str">
        <f>IF(OR(C316="Resuelto",C316=""),"",SUM(N316,Q316,T316,W316))</f>
        <v/>
      </c>
      <c r="Y316" s="8" t="str">
        <f>IF(OR(C316="Resuelto",C316=""),"",SUM(M316,P316,S316,V316))</f>
        <v/>
      </c>
      <c r="Z316" s="8" t="str">
        <f>IF(OR(C316="Resuelto",C316=""),"",SUM(L316,O316,R316,U316))</f>
        <v/>
      </c>
      <c r="AA316" s="8">
        <v>340</v>
      </c>
      <c r="AB316" s="8" t="str">
        <f t="shared" ca="1" si="34"/>
        <v/>
      </c>
      <c r="AC316" s="9" t="str">
        <f t="shared" ca="1" si="35"/>
        <v/>
      </c>
      <c r="AD316" s="12"/>
      <c r="AE316" s="12"/>
      <c r="AF316" s="12"/>
      <c r="AG316" s="12"/>
      <c r="AH316" s="51" t="str">
        <f>IF(AI316="","",MAX($AH$5:AH315)+1)</f>
        <v/>
      </c>
      <c r="AI316" s="12" t="str">
        <f>IF(G315="","",IF(COUNTIF($AI$11:AI315,G315)=0,G315,""))</f>
        <v/>
      </c>
      <c r="AJ316" s="12" t="str">
        <f t="shared" si="36"/>
        <v/>
      </c>
      <c r="AK316" s="65" t="s">
        <v>44</v>
      </c>
      <c r="AL316" s="15" t="s">
        <v>32</v>
      </c>
      <c r="AM316" s="12" t="s">
        <v>52</v>
      </c>
      <c r="AN316" s="12" t="s">
        <v>49</v>
      </c>
    </row>
    <row r="317" spans="1:40" ht="25.5" hidden="1" customHeight="1" x14ac:dyDescent="0.25">
      <c r="A317" s="60">
        <f t="shared" si="32"/>
        <v>305</v>
      </c>
      <c r="B317" s="15" t="s">
        <v>143</v>
      </c>
      <c r="C317" s="15" t="s">
        <v>142</v>
      </c>
      <c r="D317" s="57" t="s">
        <v>5</v>
      </c>
      <c r="E317" s="27">
        <v>44028</v>
      </c>
      <c r="F317" s="62" t="s">
        <v>105</v>
      </c>
      <c r="G317" s="17"/>
      <c r="H317" s="27">
        <v>44028</v>
      </c>
      <c r="I317" s="16">
        <f t="shared" si="33"/>
        <v>0</v>
      </c>
      <c r="J317" s="28" t="s">
        <v>57</v>
      </c>
      <c r="K317" s="27"/>
      <c r="L317" s="6" t="str">
        <f>IF(AND(C317="Abierto",D317="Urgente"),A317,"")</f>
        <v/>
      </c>
      <c r="M317" s="6" t="str">
        <f ca="1">IF(AND(C317="Abierto",D317="Urgente"),TODAY()-E317,"")</f>
        <v/>
      </c>
      <c r="N317" s="6" t="str">
        <f>IF(AND(C317="Abierto",D317="Urgente"),RANK(M317,$M$13:$M$809,0)+COUNTIF($M$13:M317,M317)-1,"")</f>
        <v/>
      </c>
      <c r="O317" s="6" t="str">
        <f>IF(AND(C317="Abierto",D317="Alta"),A317,"")</f>
        <v/>
      </c>
      <c r="P317" s="6" t="str">
        <f ca="1">IF(AND(C317="Abierto",D317="Alta"),TODAY()-E317,"")</f>
        <v/>
      </c>
      <c r="Q317" s="6" t="str">
        <f>IF(AND(C317="Abierto",D317="Alta"),RANK(P317,$P$13:$P$809,0)+COUNTIF($P$13:P317,P317)-1+MAX(N:N),"")</f>
        <v/>
      </c>
      <c r="R317" s="6" t="str">
        <f>IF(AND(C317="Abierto",D317="Media"),A317,"")</f>
        <v/>
      </c>
      <c r="S317" s="6" t="str">
        <f ca="1">IF(AND(C317="Abierto",D317="Media"),TODAY()-E317,"")</f>
        <v/>
      </c>
      <c r="T317" s="6" t="str">
        <f>IF(AND(C317="Abierto",D317="Media"),RANK(S317,$S$13:$S$809,0)+COUNTIF($S$13:S317,S317)-1+MAX(N:N,Q:Q),"")</f>
        <v/>
      </c>
      <c r="U317" s="6" t="str">
        <f>IF(AND(C317="Abierto",D317="Baja"),A317,"")</f>
        <v/>
      </c>
      <c r="V317" s="6" t="str">
        <f ca="1">IF(AND(C317="Abierto",D317="Baja"),TODAY()-E317,"")</f>
        <v/>
      </c>
      <c r="W317" s="6" t="str">
        <f>IF(AND(C317="Abierto",D317="Baja"),RANK(V317,$V$13:$V$809,0)+COUNTIF($V$13:V317,V317)-1+MAX(N:N,Q:Q,T:T),"")</f>
        <v/>
      </c>
      <c r="X317" s="8" t="str">
        <f>IF(OR(C317="Resuelto",C317=""),"",SUM(N317,Q317,T317,W317))</f>
        <v/>
      </c>
      <c r="Y317" s="8" t="str">
        <f>IF(OR(C317="Resuelto",C317=""),"",SUM(M317,P317,S317,V317))</f>
        <v/>
      </c>
      <c r="Z317" s="8" t="str">
        <f>IF(OR(C317="Resuelto",C317=""),"",SUM(L317,O317,R317,U317))</f>
        <v/>
      </c>
      <c r="AA317" s="8">
        <v>340</v>
      </c>
      <c r="AB317" s="8" t="str">
        <f t="shared" ca="1" si="34"/>
        <v/>
      </c>
      <c r="AC317" s="9" t="str">
        <f t="shared" ca="1" si="35"/>
        <v/>
      </c>
      <c r="AD317" s="12"/>
      <c r="AE317" s="12"/>
      <c r="AF317" s="12"/>
      <c r="AG317" s="12"/>
      <c r="AH317" s="51" t="str">
        <f>IF(AI317="","",MAX($AH$5:AH316)+1)</f>
        <v/>
      </c>
      <c r="AI317" s="12" t="str">
        <f>IF(G316="","",IF(COUNTIF($AI$11:AI316,G316)=0,G316,""))</f>
        <v/>
      </c>
      <c r="AJ317" s="12" t="str">
        <f t="shared" si="36"/>
        <v/>
      </c>
      <c r="AK317" s="65" t="s">
        <v>44</v>
      </c>
      <c r="AL317" s="15" t="s">
        <v>32</v>
      </c>
      <c r="AM317" s="12" t="s">
        <v>52</v>
      </c>
      <c r="AN317" s="12" t="s">
        <v>49</v>
      </c>
    </row>
    <row r="318" spans="1:40" ht="25.5" hidden="1" customHeight="1" x14ac:dyDescent="0.25">
      <c r="A318" s="60">
        <f t="shared" si="32"/>
        <v>306</v>
      </c>
      <c r="B318" s="15" t="s">
        <v>143</v>
      </c>
      <c r="C318" s="15" t="s">
        <v>142</v>
      </c>
      <c r="D318" s="57" t="s">
        <v>5</v>
      </c>
      <c r="E318" s="27">
        <v>44028</v>
      </c>
      <c r="F318" s="62" t="s">
        <v>105</v>
      </c>
      <c r="G318" s="17"/>
      <c r="H318" s="27">
        <v>44028</v>
      </c>
      <c r="I318" s="16">
        <f t="shared" si="33"/>
        <v>0</v>
      </c>
      <c r="J318" s="28" t="s">
        <v>57</v>
      </c>
      <c r="K318" s="27"/>
      <c r="L318" s="6" t="str">
        <f>IF(AND(C318="Abierto",D318="Urgente"),A318,"")</f>
        <v/>
      </c>
      <c r="M318" s="6" t="str">
        <f ca="1">IF(AND(C318="Abierto",D318="Urgente"),TODAY()-E318,"")</f>
        <v/>
      </c>
      <c r="N318" s="6" t="str">
        <f>IF(AND(C318="Abierto",D318="Urgente"),RANK(M318,$M$13:$M$809,0)+COUNTIF($M$13:M318,M318)-1,"")</f>
        <v/>
      </c>
      <c r="O318" s="6" t="str">
        <f>IF(AND(C318="Abierto",D318="Alta"),A318,"")</f>
        <v/>
      </c>
      <c r="P318" s="6" t="str">
        <f ca="1">IF(AND(C318="Abierto",D318="Alta"),TODAY()-E318,"")</f>
        <v/>
      </c>
      <c r="Q318" s="6" t="str">
        <f>IF(AND(C318="Abierto",D318="Alta"),RANK(P318,$P$13:$P$809,0)+COUNTIF($P$13:P318,P318)-1+MAX(N:N),"")</f>
        <v/>
      </c>
      <c r="R318" s="6" t="str">
        <f>IF(AND(C318="Abierto",D318="Media"),A318,"")</f>
        <v/>
      </c>
      <c r="S318" s="6" t="str">
        <f ca="1">IF(AND(C318="Abierto",D318="Media"),TODAY()-E318,"")</f>
        <v/>
      </c>
      <c r="T318" s="6" t="str">
        <f>IF(AND(C318="Abierto",D318="Media"),RANK(S318,$S$13:$S$809,0)+COUNTIF($S$13:S318,S318)-1+MAX(N:N,Q:Q),"")</f>
        <v/>
      </c>
      <c r="U318" s="6" t="str">
        <f>IF(AND(C318="Abierto",D318="Baja"),A318,"")</f>
        <v/>
      </c>
      <c r="V318" s="6" t="str">
        <f ca="1">IF(AND(C318="Abierto",D318="Baja"),TODAY()-E318,"")</f>
        <v/>
      </c>
      <c r="W318" s="6" t="str">
        <f>IF(AND(C318="Abierto",D318="Baja"),RANK(V318,$V$13:$V$809,0)+COUNTIF($V$13:V318,V318)-1+MAX(N:N,Q:Q,T:T),"")</f>
        <v/>
      </c>
      <c r="X318" s="8" t="str">
        <f>IF(OR(C318="Resuelto",C318=""),"",SUM(N318,Q318,T318,W318))</f>
        <v/>
      </c>
      <c r="Y318" s="8" t="str">
        <f>IF(OR(C318="Resuelto",C318=""),"",SUM(M318,P318,S318,V318))</f>
        <v/>
      </c>
      <c r="Z318" s="8" t="str">
        <f>IF(OR(C318="Resuelto",C318=""),"",SUM(L318,O318,R318,U318))</f>
        <v/>
      </c>
      <c r="AA318" s="8">
        <v>340</v>
      </c>
      <c r="AB318" s="8" t="str">
        <f t="shared" ca="1" si="34"/>
        <v/>
      </c>
      <c r="AC318" s="9" t="str">
        <f t="shared" ca="1" si="35"/>
        <v/>
      </c>
      <c r="AD318" s="12"/>
      <c r="AE318" s="12"/>
      <c r="AF318" s="12"/>
      <c r="AG318" s="12"/>
      <c r="AH318" s="51" t="str">
        <f>IF(AI318="","",MAX($AH$5:AH317)+1)</f>
        <v/>
      </c>
      <c r="AI318" s="12" t="str">
        <f>IF(G317="","",IF(COUNTIF($AI$11:AI317,G317)=0,G317,""))</f>
        <v/>
      </c>
      <c r="AJ318" s="12" t="str">
        <f t="shared" si="36"/>
        <v/>
      </c>
      <c r="AK318" s="65" t="s">
        <v>44</v>
      </c>
      <c r="AL318" s="15" t="s">
        <v>35</v>
      </c>
      <c r="AM318" s="12" t="s">
        <v>52</v>
      </c>
      <c r="AN318" s="15" t="s">
        <v>51</v>
      </c>
    </row>
    <row r="319" spans="1:40" ht="25.5" hidden="1" customHeight="1" x14ac:dyDescent="0.25">
      <c r="A319" s="60">
        <f t="shared" si="32"/>
        <v>307</v>
      </c>
      <c r="B319" s="15" t="s">
        <v>143</v>
      </c>
      <c r="C319" s="15" t="s">
        <v>142</v>
      </c>
      <c r="D319" s="57" t="s">
        <v>5</v>
      </c>
      <c r="E319" s="27">
        <v>44028</v>
      </c>
      <c r="F319" s="62" t="s">
        <v>105</v>
      </c>
      <c r="G319" s="17"/>
      <c r="H319" s="27">
        <v>44028</v>
      </c>
      <c r="I319" s="16">
        <f t="shared" si="33"/>
        <v>0</v>
      </c>
      <c r="J319" s="28" t="s">
        <v>57</v>
      </c>
      <c r="K319" s="27"/>
      <c r="L319" s="6" t="str">
        <f>IF(AND(C319="Abierto",D319="Urgente"),A319,"")</f>
        <v/>
      </c>
      <c r="M319" s="6" t="str">
        <f ca="1">IF(AND(C319="Abierto",D319="Urgente"),TODAY()-E319,"")</f>
        <v/>
      </c>
      <c r="N319" s="6" t="str">
        <f>IF(AND(C319="Abierto",D319="Urgente"),RANK(M319,$M$13:$M$809,0)+COUNTIF($M$13:M319,M319)-1,"")</f>
        <v/>
      </c>
      <c r="O319" s="6" t="str">
        <f>IF(AND(C319="Abierto",D319="Alta"),A319,"")</f>
        <v/>
      </c>
      <c r="P319" s="6" t="str">
        <f ca="1">IF(AND(C319="Abierto",D319="Alta"),TODAY()-E319,"")</f>
        <v/>
      </c>
      <c r="Q319" s="6" t="str">
        <f>IF(AND(C319="Abierto",D319="Alta"),RANK(P319,$P$13:$P$809,0)+COUNTIF($P$13:P319,P319)-1+MAX(N:N),"")</f>
        <v/>
      </c>
      <c r="R319" s="6" t="str">
        <f>IF(AND(C319="Abierto",D319="Media"),A319,"")</f>
        <v/>
      </c>
      <c r="S319" s="6" t="str">
        <f ca="1">IF(AND(C319="Abierto",D319="Media"),TODAY()-E319,"")</f>
        <v/>
      </c>
      <c r="T319" s="6" t="str">
        <f>IF(AND(C319="Abierto",D319="Media"),RANK(S319,$S$13:$S$809,0)+COUNTIF($S$13:S319,S319)-1+MAX(N:N,Q:Q),"")</f>
        <v/>
      </c>
      <c r="U319" s="6" t="str">
        <f>IF(AND(C319="Abierto",D319="Baja"),A319,"")</f>
        <v/>
      </c>
      <c r="V319" s="6" t="str">
        <f ca="1">IF(AND(C319="Abierto",D319="Baja"),TODAY()-E319,"")</f>
        <v/>
      </c>
      <c r="W319" s="6" t="str">
        <f>IF(AND(C319="Abierto",D319="Baja"),RANK(V319,$V$13:$V$809,0)+COUNTIF($V$13:V319,V319)-1+MAX(N:N,Q:Q,T:T),"")</f>
        <v/>
      </c>
      <c r="X319" s="8" t="str">
        <f>IF(OR(C319="Resuelto",C319=""),"",SUM(N319,Q319,T319,W319))</f>
        <v/>
      </c>
      <c r="Y319" s="8" t="str">
        <f>IF(OR(C319="Resuelto",C319=""),"",SUM(M319,P319,S319,V319))</f>
        <v/>
      </c>
      <c r="Z319" s="8" t="str">
        <f>IF(OR(C319="Resuelto",C319=""),"",SUM(L319,O319,R319,U319))</f>
        <v/>
      </c>
      <c r="AA319" s="8">
        <v>340</v>
      </c>
      <c r="AB319" s="8" t="str">
        <f t="shared" ca="1" si="34"/>
        <v/>
      </c>
      <c r="AC319" s="9" t="str">
        <f t="shared" ca="1" si="35"/>
        <v/>
      </c>
      <c r="AD319" s="12"/>
      <c r="AE319" s="12"/>
      <c r="AF319" s="12"/>
      <c r="AG319" s="12"/>
      <c r="AH319" s="51" t="str">
        <f>IF(AI319="","",MAX($AH$5:AH318)+1)</f>
        <v/>
      </c>
      <c r="AI319" s="12" t="str">
        <f>IF(G318="","",IF(COUNTIF($AI$11:AI318,G318)=0,G318,""))</f>
        <v/>
      </c>
      <c r="AJ319" s="12" t="str">
        <f t="shared" si="36"/>
        <v/>
      </c>
      <c r="AK319" s="65" t="s">
        <v>44</v>
      </c>
      <c r="AL319" s="15" t="s">
        <v>35</v>
      </c>
      <c r="AM319" s="12" t="s">
        <v>52</v>
      </c>
      <c r="AN319" s="15" t="s">
        <v>51</v>
      </c>
    </row>
    <row r="320" spans="1:40" ht="25.5" hidden="1" customHeight="1" x14ac:dyDescent="0.25">
      <c r="A320" s="60">
        <f t="shared" si="32"/>
        <v>308</v>
      </c>
      <c r="B320" s="15" t="s">
        <v>143</v>
      </c>
      <c r="C320" s="15" t="s">
        <v>142</v>
      </c>
      <c r="D320" s="57" t="s">
        <v>5</v>
      </c>
      <c r="E320" s="27">
        <v>44028</v>
      </c>
      <c r="F320" s="62" t="s">
        <v>105</v>
      </c>
      <c r="G320" s="17"/>
      <c r="H320" s="27">
        <v>44028</v>
      </c>
      <c r="I320" s="16">
        <f t="shared" si="33"/>
        <v>0</v>
      </c>
      <c r="J320" s="28" t="s">
        <v>57</v>
      </c>
      <c r="K320" s="27"/>
      <c r="L320" s="6" t="str">
        <f>IF(AND(C320="Abierto",D320="Urgente"),A320,"")</f>
        <v/>
      </c>
      <c r="M320" s="6" t="str">
        <f ca="1">IF(AND(C320="Abierto",D320="Urgente"),TODAY()-E320,"")</f>
        <v/>
      </c>
      <c r="N320" s="6" t="str">
        <f>IF(AND(C320="Abierto",D320="Urgente"),RANK(M320,$M$13:$M$809,0)+COUNTIF($M$13:M320,M320)-1,"")</f>
        <v/>
      </c>
      <c r="O320" s="6" t="str">
        <f>IF(AND(C320="Abierto",D320="Alta"),A320,"")</f>
        <v/>
      </c>
      <c r="P320" s="6" t="str">
        <f ca="1">IF(AND(C320="Abierto",D320="Alta"),TODAY()-E320,"")</f>
        <v/>
      </c>
      <c r="Q320" s="6" t="str">
        <f>IF(AND(C320="Abierto",D320="Alta"),RANK(P320,$P$13:$P$809,0)+COUNTIF($P$13:P320,P320)-1+MAX(N:N),"")</f>
        <v/>
      </c>
      <c r="R320" s="6" t="str">
        <f>IF(AND(C320="Abierto",D320="Media"),A320,"")</f>
        <v/>
      </c>
      <c r="S320" s="6" t="str">
        <f ca="1">IF(AND(C320="Abierto",D320="Media"),TODAY()-E320,"")</f>
        <v/>
      </c>
      <c r="T320" s="6" t="str">
        <f>IF(AND(C320="Abierto",D320="Media"),RANK(S320,$S$13:$S$809,0)+COUNTIF($S$13:S320,S320)-1+MAX(N:N,Q:Q),"")</f>
        <v/>
      </c>
      <c r="U320" s="6" t="str">
        <f>IF(AND(C320="Abierto",D320="Baja"),A320,"")</f>
        <v/>
      </c>
      <c r="V320" s="6" t="str">
        <f ca="1">IF(AND(C320="Abierto",D320="Baja"),TODAY()-E320,"")</f>
        <v/>
      </c>
      <c r="W320" s="6" t="str">
        <f>IF(AND(C320="Abierto",D320="Baja"),RANK(V320,$V$13:$V$809,0)+COUNTIF($V$13:V320,V320)-1+MAX(N:N,Q:Q,T:T),"")</f>
        <v/>
      </c>
      <c r="X320" s="8" t="str">
        <f>IF(OR(C320="Resuelto",C320=""),"",SUM(N320,Q320,T320,W320))</f>
        <v/>
      </c>
      <c r="Y320" s="8" t="str">
        <f>IF(OR(C320="Resuelto",C320=""),"",SUM(M320,P320,S320,V320))</f>
        <v/>
      </c>
      <c r="Z320" s="8" t="str">
        <f>IF(OR(C320="Resuelto",C320=""),"",SUM(L320,O320,R320,U320))</f>
        <v/>
      </c>
      <c r="AA320" s="8">
        <v>340</v>
      </c>
      <c r="AB320" s="8" t="str">
        <f t="shared" ca="1" si="34"/>
        <v/>
      </c>
      <c r="AC320" s="9" t="str">
        <f t="shared" ca="1" si="35"/>
        <v/>
      </c>
      <c r="AD320" s="12"/>
      <c r="AE320" s="12"/>
      <c r="AF320" s="12"/>
      <c r="AG320" s="12"/>
      <c r="AH320" s="51" t="str">
        <f>IF(AI320="","",MAX($AH$5:AH319)+1)</f>
        <v/>
      </c>
      <c r="AI320" s="12" t="str">
        <f>IF(G319="","",IF(COUNTIF($AI$11:AI319,G319)=0,G319,""))</f>
        <v/>
      </c>
      <c r="AJ320" s="12" t="str">
        <f t="shared" si="36"/>
        <v/>
      </c>
      <c r="AK320" s="65" t="s">
        <v>44</v>
      </c>
      <c r="AL320" s="15" t="s">
        <v>35</v>
      </c>
      <c r="AM320" s="12" t="s">
        <v>52</v>
      </c>
      <c r="AN320" s="15" t="s">
        <v>51</v>
      </c>
    </row>
    <row r="321" spans="1:40" ht="25.5" hidden="1" customHeight="1" x14ac:dyDescent="0.25">
      <c r="A321" s="60">
        <f t="shared" si="32"/>
        <v>309</v>
      </c>
      <c r="B321" s="15" t="s">
        <v>143</v>
      </c>
      <c r="C321" s="15" t="s">
        <v>142</v>
      </c>
      <c r="D321" s="57" t="s">
        <v>5</v>
      </c>
      <c r="E321" s="27">
        <v>44028</v>
      </c>
      <c r="F321" s="62" t="s">
        <v>105</v>
      </c>
      <c r="G321" s="17"/>
      <c r="H321" s="27">
        <v>44028</v>
      </c>
      <c r="I321" s="16">
        <f t="shared" si="33"/>
        <v>0</v>
      </c>
      <c r="J321" s="28" t="s">
        <v>57</v>
      </c>
      <c r="K321" s="27"/>
      <c r="L321" s="6" t="str">
        <f>IF(AND(C321="Abierto",D321="Urgente"),A321,"")</f>
        <v/>
      </c>
      <c r="M321" s="6" t="str">
        <f ca="1">IF(AND(C321="Abierto",D321="Urgente"),TODAY()-E321,"")</f>
        <v/>
      </c>
      <c r="N321" s="6" t="str">
        <f>IF(AND(C321="Abierto",D321="Urgente"),RANK(M321,$M$13:$M$809,0)+COUNTIF($M$13:M321,M321)-1,"")</f>
        <v/>
      </c>
      <c r="O321" s="6" t="str">
        <f>IF(AND(C321="Abierto",D321="Alta"),A321,"")</f>
        <v/>
      </c>
      <c r="P321" s="6" t="str">
        <f ca="1">IF(AND(C321="Abierto",D321="Alta"),TODAY()-E321,"")</f>
        <v/>
      </c>
      <c r="Q321" s="6" t="str">
        <f>IF(AND(C321="Abierto",D321="Alta"),RANK(P321,$P$13:$P$809,0)+COUNTIF($P$13:P321,P321)-1+MAX(N:N),"")</f>
        <v/>
      </c>
      <c r="R321" s="6" t="str">
        <f>IF(AND(C321="Abierto",D321="Media"),A321,"")</f>
        <v/>
      </c>
      <c r="S321" s="6" t="str">
        <f ca="1">IF(AND(C321="Abierto",D321="Media"),TODAY()-E321,"")</f>
        <v/>
      </c>
      <c r="T321" s="6" t="str">
        <f>IF(AND(C321="Abierto",D321="Media"),RANK(S321,$S$13:$S$809,0)+COUNTIF($S$13:S321,S321)-1+MAX(N:N,Q:Q),"")</f>
        <v/>
      </c>
      <c r="U321" s="6" t="str">
        <f>IF(AND(C321="Abierto",D321="Baja"),A321,"")</f>
        <v/>
      </c>
      <c r="V321" s="6" t="str">
        <f ca="1">IF(AND(C321="Abierto",D321="Baja"),TODAY()-E321,"")</f>
        <v/>
      </c>
      <c r="W321" s="6" t="str">
        <f>IF(AND(C321="Abierto",D321="Baja"),RANK(V321,$V$13:$V$809,0)+COUNTIF($V$13:V321,V321)-1+MAX(N:N,Q:Q,T:T),"")</f>
        <v/>
      </c>
      <c r="X321" s="8" t="str">
        <f>IF(OR(C321="Resuelto",C321=""),"",SUM(N321,Q321,T321,W321))</f>
        <v/>
      </c>
      <c r="Y321" s="8" t="str">
        <f>IF(OR(C321="Resuelto",C321=""),"",SUM(M321,P321,S321,V321))</f>
        <v/>
      </c>
      <c r="Z321" s="8" t="str">
        <f>IF(OR(C321="Resuelto",C321=""),"",SUM(L321,O321,R321,U321))</f>
        <v/>
      </c>
      <c r="AA321" s="8">
        <v>340</v>
      </c>
      <c r="AB321" s="8" t="str">
        <f t="shared" ca="1" si="34"/>
        <v/>
      </c>
      <c r="AC321" s="9" t="str">
        <f t="shared" ca="1" si="35"/>
        <v/>
      </c>
      <c r="AD321" s="12"/>
      <c r="AE321" s="12"/>
      <c r="AF321" s="12"/>
      <c r="AG321" s="12"/>
      <c r="AH321" s="51" t="str">
        <f>IF(AI321="","",MAX($AH$5:AH320)+1)</f>
        <v/>
      </c>
      <c r="AI321" s="12" t="str">
        <f>IF(G320="","",IF(COUNTIF($AI$11:AI320,G320)=0,G320,""))</f>
        <v/>
      </c>
      <c r="AJ321" s="12" t="str">
        <f t="shared" si="36"/>
        <v/>
      </c>
      <c r="AK321" s="65" t="s">
        <v>44</v>
      </c>
      <c r="AL321" s="15" t="s">
        <v>35</v>
      </c>
      <c r="AM321" s="15" t="s">
        <v>53</v>
      </c>
      <c r="AN321" s="12" t="s">
        <v>49</v>
      </c>
    </row>
    <row r="322" spans="1:40" ht="25.5" hidden="1" customHeight="1" x14ac:dyDescent="0.25">
      <c r="A322" s="60">
        <f t="shared" si="32"/>
        <v>310</v>
      </c>
      <c r="B322" s="15" t="s">
        <v>143</v>
      </c>
      <c r="C322" s="15" t="s">
        <v>142</v>
      </c>
      <c r="D322" s="57" t="s">
        <v>5</v>
      </c>
      <c r="E322" s="27">
        <v>44028</v>
      </c>
      <c r="F322" s="62" t="s">
        <v>105</v>
      </c>
      <c r="G322" s="17"/>
      <c r="H322" s="27">
        <v>44028</v>
      </c>
      <c r="I322" s="16">
        <f t="shared" si="33"/>
        <v>0</v>
      </c>
      <c r="J322" s="28" t="s">
        <v>57</v>
      </c>
      <c r="K322" s="27"/>
      <c r="L322" s="6" t="str">
        <f>IF(AND(C322="Abierto",D322="Urgente"),A322,"")</f>
        <v/>
      </c>
      <c r="M322" s="6" t="str">
        <f ca="1">IF(AND(C322="Abierto",D322="Urgente"),TODAY()-E322,"")</f>
        <v/>
      </c>
      <c r="N322" s="6" t="str">
        <f>IF(AND(C322="Abierto",D322="Urgente"),RANK(M322,$M$13:$M$809,0)+COUNTIF($M$13:M322,M322)-1,"")</f>
        <v/>
      </c>
      <c r="O322" s="6" t="str">
        <f>IF(AND(C322="Abierto",D322="Alta"),A322,"")</f>
        <v/>
      </c>
      <c r="P322" s="6" t="str">
        <f ca="1">IF(AND(C322="Abierto",D322="Alta"),TODAY()-E322,"")</f>
        <v/>
      </c>
      <c r="Q322" s="6" t="str">
        <f>IF(AND(C322="Abierto",D322="Alta"),RANK(P322,$P$13:$P$809,0)+COUNTIF($P$13:P322,P322)-1+MAX(N:N),"")</f>
        <v/>
      </c>
      <c r="R322" s="6" t="str">
        <f>IF(AND(C322="Abierto",D322="Media"),A322,"")</f>
        <v/>
      </c>
      <c r="S322" s="6" t="str">
        <f ca="1">IF(AND(C322="Abierto",D322="Media"),TODAY()-E322,"")</f>
        <v/>
      </c>
      <c r="T322" s="6" t="str">
        <f>IF(AND(C322="Abierto",D322="Media"),RANK(S322,$S$13:$S$809,0)+COUNTIF($S$13:S322,S322)-1+MAX(N:N,Q:Q),"")</f>
        <v/>
      </c>
      <c r="U322" s="6" t="str">
        <f>IF(AND(C322="Abierto",D322="Baja"),A322,"")</f>
        <v/>
      </c>
      <c r="V322" s="6" t="str">
        <f ca="1">IF(AND(C322="Abierto",D322="Baja"),TODAY()-E322,"")</f>
        <v/>
      </c>
      <c r="W322" s="6" t="str">
        <f>IF(AND(C322="Abierto",D322="Baja"),RANK(V322,$V$13:$V$809,0)+COUNTIF($V$13:V322,V322)-1+MAX(N:N,Q:Q,T:T),"")</f>
        <v/>
      </c>
      <c r="X322" s="8" t="str">
        <f>IF(OR(C322="Resuelto",C322=""),"",SUM(N322,Q322,T322,W322))</f>
        <v/>
      </c>
      <c r="Y322" s="8" t="str">
        <f>IF(OR(C322="Resuelto",C322=""),"",SUM(M322,P322,S322,V322))</f>
        <v/>
      </c>
      <c r="Z322" s="8" t="str">
        <f>IF(OR(C322="Resuelto",C322=""),"",SUM(L322,O322,R322,U322))</f>
        <v/>
      </c>
      <c r="AA322" s="8">
        <v>340</v>
      </c>
      <c r="AB322" s="8" t="str">
        <f t="shared" ca="1" si="34"/>
        <v/>
      </c>
      <c r="AC322" s="9" t="str">
        <f t="shared" ca="1" si="35"/>
        <v/>
      </c>
      <c r="AD322" s="12"/>
      <c r="AE322" s="12"/>
      <c r="AF322" s="12"/>
      <c r="AG322" s="12"/>
      <c r="AH322" s="51" t="str">
        <f>IF(AI322="","",MAX($AH$5:AH321)+1)</f>
        <v/>
      </c>
      <c r="AI322" s="12" t="str">
        <f>IF(G321="","",IF(COUNTIF($AI$11:AI321,G321)=0,G321,""))</f>
        <v/>
      </c>
      <c r="AJ322" s="12" t="str">
        <f t="shared" si="36"/>
        <v/>
      </c>
      <c r="AK322" s="65" t="s">
        <v>44</v>
      </c>
      <c r="AL322" s="15" t="s">
        <v>35</v>
      </c>
      <c r="AM322" s="12" t="s">
        <v>52</v>
      </c>
      <c r="AN322" s="12" t="s">
        <v>49</v>
      </c>
    </row>
    <row r="323" spans="1:40" ht="25.5" hidden="1" customHeight="1" x14ac:dyDescent="0.25">
      <c r="A323" s="60">
        <f t="shared" si="32"/>
        <v>311</v>
      </c>
      <c r="B323" s="15" t="s">
        <v>143</v>
      </c>
      <c r="C323" s="15" t="s">
        <v>142</v>
      </c>
      <c r="D323" s="57" t="s">
        <v>5</v>
      </c>
      <c r="E323" s="27">
        <v>44028</v>
      </c>
      <c r="F323" s="62" t="s">
        <v>105</v>
      </c>
      <c r="G323" s="17"/>
      <c r="H323" s="27">
        <v>44028</v>
      </c>
      <c r="I323" s="16">
        <f t="shared" si="33"/>
        <v>0</v>
      </c>
      <c r="J323" s="28" t="s">
        <v>57</v>
      </c>
      <c r="K323" s="27"/>
      <c r="L323" s="6" t="str">
        <f>IF(AND(C323="Abierto",D323="Urgente"),A323,"")</f>
        <v/>
      </c>
      <c r="M323" s="6" t="str">
        <f ca="1">IF(AND(C323="Abierto",D323="Urgente"),TODAY()-E323,"")</f>
        <v/>
      </c>
      <c r="N323" s="6" t="str">
        <f>IF(AND(C323="Abierto",D323="Urgente"),RANK(M323,$M$13:$M$809,0)+COUNTIF($M$13:M323,M323)-1,"")</f>
        <v/>
      </c>
      <c r="O323" s="6" t="str">
        <f>IF(AND(C323="Abierto",D323="Alta"),A323,"")</f>
        <v/>
      </c>
      <c r="P323" s="6" t="str">
        <f ca="1">IF(AND(C323="Abierto",D323="Alta"),TODAY()-E323,"")</f>
        <v/>
      </c>
      <c r="Q323" s="6" t="str">
        <f>IF(AND(C323="Abierto",D323="Alta"),RANK(P323,$P$13:$P$809,0)+COUNTIF($P$13:P323,P323)-1+MAX(N:N),"")</f>
        <v/>
      </c>
      <c r="R323" s="6" t="str">
        <f>IF(AND(C323="Abierto",D323="Media"),A323,"")</f>
        <v/>
      </c>
      <c r="S323" s="6" t="str">
        <f ca="1">IF(AND(C323="Abierto",D323="Media"),TODAY()-E323,"")</f>
        <v/>
      </c>
      <c r="T323" s="6" t="str">
        <f>IF(AND(C323="Abierto",D323="Media"),RANK(S323,$S$13:$S$809,0)+COUNTIF($S$13:S323,S323)-1+MAX(N:N,Q:Q),"")</f>
        <v/>
      </c>
      <c r="U323" s="6" t="str">
        <f>IF(AND(C323="Abierto",D323="Baja"),A323,"")</f>
        <v/>
      </c>
      <c r="V323" s="6" t="str">
        <f ca="1">IF(AND(C323="Abierto",D323="Baja"),TODAY()-E323,"")</f>
        <v/>
      </c>
      <c r="W323" s="6" t="str">
        <f>IF(AND(C323="Abierto",D323="Baja"),RANK(V323,$V$13:$V$809,0)+COUNTIF($V$13:V323,V323)-1+MAX(N:N,Q:Q,T:T),"")</f>
        <v/>
      </c>
      <c r="X323" s="8" t="str">
        <f>IF(OR(C323="Resuelto",C323=""),"",SUM(N323,Q323,T323,W323))</f>
        <v/>
      </c>
      <c r="Y323" s="8" t="str">
        <f>IF(OR(C323="Resuelto",C323=""),"",SUM(M323,P323,S323,V323))</f>
        <v/>
      </c>
      <c r="Z323" s="8" t="str">
        <f>IF(OR(C323="Resuelto",C323=""),"",SUM(L323,O323,R323,U323))</f>
        <v/>
      </c>
      <c r="AA323" s="8">
        <v>340</v>
      </c>
      <c r="AB323" s="8" t="str">
        <f t="shared" ca="1" si="34"/>
        <v/>
      </c>
      <c r="AC323" s="9" t="str">
        <f t="shared" ca="1" si="35"/>
        <v/>
      </c>
      <c r="AD323" s="12"/>
      <c r="AE323" s="12"/>
      <c r="AF323" s="12"/>
      <c r="AG323" s="12"/>
      <c r="AH323" s="51" t="str">
        <f>IF(AI323="","",MAX($AH$5:AH322)+1)</f>
        <v/>
      </c>
      <c r="AI323" s="12" t="str">
        <f>IF(G322="","",IF(COUNTIF($AI$11:AI322,G322)=0,G322,""))</f>
        <v/>
      </c>
      <c r="AJ323" s="12" t="str">
        <f t="shared" si="36"/>
        <v/>
      </c>
      <c r="AK323" s="65" t="s">
        <v>44</v>
      </c>
      <c r="AL323" s="15" t="s">
        <v>35</v>
      </c>
      <c r="AM323" s="12" t="s">
        <v>52</v>
      </c>
      <c r="AN323" s="12" t="s">
        <v>49</v>
      </c>
    </row>
    <row r="324" spans="1:40" ht="25.5" customHeight="1" x14ac:dyDescent="0.25">
      <c r="A324" s="60">
        <f t="shared" si="32"/>
        <v>312</v>
      </c>
      <c r="B324" s="15" t="s">
        <v>143</v>
      </c>
      <c r="C324" s="15" t="s">
        <v>142</v>
      </c>
      <c r="D324" s="57" t="s">
        <v>6</v>
      </c>
      <c r="E324" s="27">
        <v>44028</v>
      </c>
      <c r="F324" s="62" t="s">
        <v>87</v>
      </c>
      <c r="G324" s="17"/>
      <c r="H324" s="27">
        <v>44029</v>
      </c>
      <c r="I324" s="16">
        <f t="shared" si="33"/>
        <v>1</v>
      </c>
      <c r="J324" s="28" t="s">
        <v>57</v>
      </c>
      <c r="K324" s="27"/>
      <c r="L324" s="6" t="str">
        <f>IF(AND(C324="Abierto",D324="Urgente"),A324,"")</f>
        <v/>
      </c>
      <c r="M324" s="6" t="str">
        <f ca="1">IF(AND(C324="Abierto",D324="Urgente"),TODAY()-E324,"")</f>
        <v/>
      </c>
      <c r="N324" s="6" t="str">
        <f>IF(AND(C324="Abierto",D324="Urgente"),RANK(M324,$M$13:$M$809,0)+COUNTIF($M$13:M324,M324)-1,"")</f>
        <v/>
      </c>
      <c r="O324" s="6" t="str">
        <f>IF(AND(C324="Abierto",D324="Alta"),A324,"")</f>
        <v/>
      </c>
      <c r="P324" s="6" t="str">
        <f ca="1">IF(AND(C324="Abierto",D324="Alta"),TODAY()-E324,"")</f>
        <v/>
      </c>
      <c r="Q324" s="6" t="str">
        <f>IF(AND(C324="Abierto",D324="Alta"),RANK(P324,$P$13:$P$809,0)+COUNTIF($P$13:P324,P324)-1+MAX(N:N),"")</f>
        <v/>
      </c>
      <c r="R324" s="6" t="str">
        <f>IF(AND(C324="Abierto",D324="Media"),A324,"")</f>
        <v/>
      </c>
      <c r="S324" s="6" t="str">
        <f ca="1">IF(AND(C324="Abierto",D324="Media"),TODAY()-E324,"")</f>
        <v/>
      </c>
      <c r="T324" s="6" t="str">
        <f>IF(AND(C324="Abierto",D324="Media"),RANK(S324,$S$13:$S$809,0)+COUNTIF($S$13:S324,S324)-1+MAX(N:N,Q:Q),"")</f>
        <v/>
      </c>
      <c r="U324" s="6" t="str">
        <f>IF(AND(C324="Abierto",D324="Baja"),A324,"")</f>
        <v/>
      </c>
      <c r="V324" s="6" t="str">
        <f ca="1">IF(AND(C324="Abierto",D324="Baja"),TODAY()-E324,"")</f>
        <v/>
      </c>
      <c r="W324" s="6" t="str">
        <f>IF(AND(C324="Abierto",D324="Baja"),RANK(V324,$V$13:$V$809,0)+COUNTIF($V$13:V324,V324)-1+MAX(N:N,Q:Q,T:T),"")</f>
        <v/>
      </c>
      <c r="X324" s="8" t="str">
        <f>IF(OR(C324="Resuelto",C324=""),"",SUM(N324,Q324,T324,W324))</f>
        <v/>
      </c>
      <c r="Y324" s="8" t="str">
        <f>IF(OR(C324="Resuelto",C324=""),"",SUM(M324,P324,S324,V324))</f>
        <v/>
      </c>
      <c r="Z324" s="8" t="str">
        <f>IF(OR(C324="Resuelto",C324=""),"",SUM(L324,O324,R324,U324))</f>
        <v/>
      </c>
      <c r="AA324" s="8">
        <v>340</v>
      </c>
      <c r="AB324" s="8" t="str">
        <f t="shared" ca="1" si="34"/>
        <v/>
      </c>
      <c r="AC324" s="9" t="str">
        <f t="shared" ca="1" si="35"/>
        <v/>
      </c>
      <c r="AD324" s="12"/>
      <c r="AE324" s="12"/>
      <c r="AF324" s="12"/>
      <c r="AG324" s="12"/>
      <c r="AH324" s="51" t="str">
        <f>IF(AI324="","",MAX($AH$5:AH323)+1)</f>
        <v/>
      </c>
      <c r="AI324" s="12" t="str">
        <f>IF(G323="","",IF(COUNTIF($AI$11:AI323,G323)=0,G323,""))</f>
        <v/>
      </c>
      <c r="AJ324" s="12" t="str">
        <f t="shared" si="36"/>
        <v/>
      </c>
      <c r="AK324" s="66" t="s">
        <v>39</v>
      </c>
      <c r="AL324" s="12" t="s">
        <v>34</v>
      </c>
      <c r="AM324" s="15" t="s">
        <v>53</v>
      </c>
      <c r="AN324" s="12" t="s">
        <v>49</v>
      </c>
    </row>
    <row r="325" spans="1:40" ht="25.5" hidden="1" customHeight="1" x14ac:dyDescent="0.25">
      <c r="A325" s="60">
        <f t="shared" si="32"/>
        <v>313</v>
      </c>
      <c r="B325" s="15" t="s">
        <v>143</v>
      </c>
      <c r="C325" s="15" t="s">
        <v>142</v>
      </c>
      <c r="D325" s="57" t="s">
        <v>6</v>
      </c>
      <c r="E325" s="27">
        <v>44028</v>
      </c>
      <c r="F325" s="62"/>
      <c r="G325" s="17" t="s">
        <v>102</v>
      </c>
      <c r="H325" s="27">
        <v>44028</v>
      </c>
      <c r="I325" s="16">
        <f t="shared" si="33"/>
        <v>0</v>
      </c>
      <c r="J325" s="28" t="s">
        <v>57</v>
      </c>
      <c r="K325" s="27"/>
      <c r="L325" s="6" t="str">
        <f>IF(AND(C325="Abierto",D325="Urgente"),A325,"")</f>
        <v/>
      </c>
      <c r="M325" s="6" t="str">
        <f ca="1">IF(AND(C325="Abierto",D325="Urgente"),TODAY()-E325,"")</f>
        <v/>
      </c>
      <c r="N325" s="6" t="str">
        <f>IF(AND(C325="Abierto",D325="Urgente"),RANK(M325,$M$13:$M$809,0)+COUNTIF($M$13:M325,M325)-1,"")</f>
        <v/>
      </c>
      <c r="O325" s="6" t="str">
        <f>IF(AND(C325="Abierto",D325="Alta"),A325,"")</f>
        <v/>
      </c>
      <c r="P325" s="6" t="str">
        <f ca="1">IF(AND(C325="Abierto",D325="Alta"),TODAY()-E325,"")</f>
        <v/>
      </c>
      <c r="Q325" s="6" t="str">
        <f>IF(AND(C325="Abierto",D325="Alta"),RANK(P325,$P$13:$P$809,0)+COUNTIF($P$13:P325,P325)-1+MAX(N:N),"")</f>
        <v/>
      </c>
      <c r="R325" s="6" t="str">
        <f>IF(AND(C325="Abierto",D325="Media"),A325,"")</f>
        <v/>
      </c>
      <c r="S325" s="6" t="str">
        <f ca="1">IF(AND(C325="Abierto",D325="Media"),TODAY()-E325,"")</f>
        <v/>
      </c>
      <c r="T325" s="6" t="str">
        <f>IF(AND(C325="Abierto",D325="Media"),RANK(S325,$S$13:$S$809,0)+COUNTIF($S$13:S325,S325)-1+MAX(N:N,Q:Q),"")</f>
        <v/>
      </c>
      <c r="U325" s="6" t="str">
        <f>IF(AND(C325="Abierto",D325="Baja"),A325,"")</f>
        <v/>
      </c>
      <c r="V325" s="6" t="str">
        <f ca="1">IF(AND(C325="Abierto",D325="Baja"),TODAY()-E325,"")</f>
        <v/>
      </c>
      <c r="W325" s="6" t="str">
        <f>IF(AND(C325="Abierto",D325="Baja"),RANK(V325,$V$13:$V$809,0)+COUNTIF($V$13:V325,V325)-1+MAX(N:N,Q:Q,T:T),"")</f>
        <v/>
      </c>
      <c r="X325" s="8" t="str">
        <f>IF(OR(C325="Resuelto",C325=""),"",SUM(N325,Q325,T325,W325))</f>
        <v/>
      </c>
      <c r="Y325" s="8" t="str">
        <f>IF(OR(C325="Resuelto",C325=""),"",SUM(M325,P325,S325,V325))</f>
        <v/>
      </c>
      <c r="Z325" s="8" t="str">
        <f>IF(OR(C325="Resuelto",C325=""),"",SUM(L325,O325,R325,U325))</f>
        <v/>
      </c>
      <c r="AA325" s="8">
        <v>340</v>
      </c>
      <c r="AB325" s="8" t="str">
        <f t="shared" ca="1" si="34"/>
        <v/>
      </c>
      <c r="AC325" s="9" t="str">
        <f t="shared" ca="1" si="35"/>
        <v/>
      </c>
      <c r="AD325" s="12"/>
      <c r="AE325" s="12"/>
      <c r="AF325" s="12"/>
      <c r="AG325" s="12"/>
      <c r="AH325" s="51" t="str">
        <f>IF(AI325="","",MAX($AH$5:AH324)+1)</f>
        <v/>
      </c>
      <c r="AI325" s="12" t="str">
        <f>IF(G324="","",IF(COUNTIF($AI$11:AI324,G324)=0,G324,""))</f>
        <v/>
      </c>
      <c r="AJ325" s="12" t="str">
        <f t="shared" si="36"/>
        <v/>
      </c>
      <c r="AK325" s="66" t="s">
        <v>39</v>
      </c>
      <c r="AL325" s="12" t="s">
        <v>34</v>
      </c>
      <c r="AM325" s="12" t="s">
        <v>52</v>
      </c>
      <c r="AN325" s="15" t="s">
        <v>51</v>
      </c>
    </row>
    <row r="326" spans="1:40" ht="25.5" hidden="1" customHeight="1" x14ac:dyDescent="0.25">
      <c r="A326" s="60">
        <f t="shared" si="32"/>
        <v>314</v>
      </c>
      <c r="B326" s="15" t="s">
        <v>143</v>
      </c>
      <c r="C326" s="15" t="s">
        <v>142</v>
      </c>
      <c r="D326" s="57" t="s">
        <v>5</v>
      </c>
      <c r="E326" s="27">
        <v>44028</v>
      </c>
      <c r="F326" s="62" t="s">
        <v>105</v>
      </c>
      <c r="G326" s="17"/>
      <c r="H326" s="27">
        <v>44028</v>
      </c>
      <c r="I326" s="16">
        <f t="shared" si="33"/>
        <v>0</v>
      </c>
      <c r="J326" s="28" t="s">
        <v>57</v>
      </c>
      <c r="K326" s="27"/>
      <c r="L326" s="6" t="str">
        <f>IF(AND(C326="Abierto",D326="Urgente"),A326,"")</f>
        <v/>
      </c>
      <c r="M326" s="6" t="str">
        <f ca="1">IF(AND(C326="Abierto",D326="Urgente"),TODAY()-E326,"")</f>
        <v/>
      </c>
      <c r="N326" s="6" t="str">
        <f>IF(AND(C326="Abierto",D326="Urgente"),RANK(M326,$M$13:$M$809,0)+COUNTIF($M$13:M326,M326)-1,"")</f>
        <v/>
      </c>
      <c r="O326" s="6" t="str">
        <f>IF(AND(C326="Abierto",D326="Alta"),A326,"")</f>
        <v/>
      </c>
      <c r="P326" s="6" t="str">
        <f ca="1">IF(AND(C326="Abierto",D326="Alta"),TODAY()-E326,"")</f>
        <v/>
      </c>
      <c r="Q326" s="6" t="str">
        <f>IF(AND(C326="Abierto",D326="Alta"),RANK(P326,$P$13:$P$809,0)+COUNTIF($P$13:P326,P326)-1+MAX(N:N),"")</f>
        <v/>
      </c>
      <c r="R326" s="6" t="str">
        <f>IF(AND(C326="Abierto",D326="Media"),A326,"")</f>
        <v/>
      </c>
      <c r="S326" s="6" t="str">
        <f ca="1">IF(AND(C326="Abierto",D326="Media"),TODAY()-E326,"")</f>
        <v/>
      </c>
      <c r="T326" s="6" t="str">
        <f>IF(AND(C326="Abierto",D326="Media"),RANK(S326,$S$13:$S$809,0)+COUNTIF($S$13:S326,S326)-1+MAX(N:N,Q:Q),"")</f>
        <v/>
      </c>
      <c r="U326" s="6" t="str">
        <f>IF(AND(C326="Abierto",D326="Baja"),A326,"")</f>
        <v/>
      </c>
      <c r="V326" s="6" t="str">
        <f ca="1">IF(AND(C326="Abierto",D326="Baja"),TODAY()-E326,"")</f>
        <v/>
      </c>
      <c r="W326" s="6" t="str">
        <f>IF(AND(C326="Abierto",D326="Baja"),RANK(V326,$V$13:$V$809,0)+COUNTIF($V$13:V326,V326)-1+MAX(N:N,Q:Q,T:T),"")</f>
        <v/>
      </c>
      <c r="X326" s="8" t="str">
        <f>IF(OR(C326="Resuelto",C326=""),"",SUM(N326,Q326,T326,W326))</f>
        <v/>
      </c>
      <c r="Y326" s="8" t="str">
        <f>IF(OR(C326="Resuelto",C326=""),"",SUM(M326,P326,S326,V326))</f>
        <v/>
      </c>
      <c r="Z326" s="8" t="str">
        <f>IF(OR(C326="Resuelto",C326=""),"",SUM(L326,O326,R326,U326))</f>
        <v/>
      </c>
      <c r="AA326" s="8">
        <v>340</v>
      </c>
      <c r="AB326" s="8" t="str">
        <f t="shared" ca="1" si="34"/>
        <v/>
      </c>
      <c r="AC326" s="9" t="str">
        <f t="shared" ca="1" si="35"/>
        <v/>
      </c>
      <c r="AD326" s="12"/>
      <c r="AE326" s="12"/>
      <c r="AF326" s="12"/>
      <c r="AG326" s="12"/>
      <c r="AH326" s="51" t="str">
        <f>IF(AI326="","",MAX($AH$5:AH325)+1)</f>
        <v/>
      </c>
      <c r="AI326" s="12" t="str">
        <f>IF(G325="","",IF(COUNTIF($AI$11:AI325,G325)=0,G325,""))</f>
        <v/>
      </c>
      <c r="AJ326" s="12" t="str">
        <f t="shared" si="36"/>
        <v/>
      </c>
      <c r="AK326" s="65" t="s">
        <v>44</v>
      </c>
      <c r="AL326" s="15" t="s">
        <v>35</v>
      </c>
      <c r="AM326" s="12" t="s">
        <v>52</v>
      </c>
      <c r="AN326" s="15" t="s">
        <v>51</v>
      </c>
    </row>
    <row r="327" spans="1:40" ht="25.5" hidden="1" customHeight="1" x14ac:dyDescent="0.25">
      <c r="A327" s="60">
        <f t="shared" si="32"/>
        <v>315</v>
      </c>
      <c r="B327" s="15" t="s">
        <v>143</v>
      </c>
      <c r="C327" s="15" t="s">
        <v>142</v>
      </c>
      <c r="D327" s="57" t="s">
        <v>5</v>
      </c>
      <c r="E327" s="27">
        <v>44028</v>
      </c>
      <c r="F327" s="62" t="s">
        <v>105</v>
      </c>
      <c r="G327" s="17"/>
      <c r="H327" s="27">
        <v>44028</v>
      </c>
      <c r="I327" s="16">
        <f t="shared" si="33"/>
        <v>0</v>
      </c>
      <c r="J327" s="28" t="s">
        <v>57</v>
      </c>
      <c r="K327" s="27"/>
      <c r="L327" s="6" t="str">
        <f>IF(AND(C327="Abierto",D327="Urgente"),A327,"")</f>
        <v/>
      </c>
      <c r="M327" s="6" t="str">
        <f ca="1">IF(AND(C327="Abierto",D327="Urgente"),TODAY()-E327,"")</f>
        <v/>
      </c>
      <c r="N327" s="6" t="str">
        <f>IF(AND(C327="Abierto",D327="Urgente"),RANK(M327,$M$13:$M$809,0)+COUNTIF($M$13:M327,M327)-1,"")</f>
        <v/>
      </c>
      <c r="O327" s="6" t="str">
        <f>IF(AND(C327="Abierto",D327="Alta"),A327,"")</f>
        <v/>
      </c>
      <c r="P327" s="6" t="str">
        <f ca="1">IF(AND(C327="Abierto",D327="Alta"),TODAY()-E327,"")</f>
        <v/>
      </c>
      <c r="Q327" s="6" t="str">
        <f>IF(AND(C327="Abierto",D327="Alta"),RANK(P327,$P$13:$P$809,0)+COUNTIF($P$13:P327,P327)-1+MAX(N:N),"")</f>
        <v/>
      </c>
      <c r="R327" s="6" t="str">
        <f>IF(AND(C327="Abierto",D327="Media"),A327,"")</f>
        <v/>
      </c>
      <c r="S327" s="6" t="str">
        <f ca="1">IF(AND(C327="Abierto",D327="Media"),TODAY()-E327,"")</f>
        <v/>
      </c>
      <c r="T327" s="6" t="str">
        <f>IF(AND(C327="Abierto",D327="Media"),RANK(S327,$S$13:$S$809,0)+COUNTIF($S$13:S327,S327)-1+MAX(N:N,Q:Q),"")</f>
        <v/>
      </c>
      <c r="U327" s="6" t="str">
        <f>IF(AND(C327="Abierto",D327="Baja"),A327,"")</f>
        <v/>
      </c>
      <c r="V327" s="6" t="str">
        <f ca="1">IF(AND(C327="Abierto",D327="Baja"),TODAY()-E327,"")</f>
        <v/>
      </c>
      <c r="W327" s="6" t="str">
        <f>IF(AND(C327="Abierto",D327="Baja"),RANK(V327,$V$13:$V$809,0)+COUNTIF($V$13:V327,V327)-1+MAX(N:N,Q:Q,T:T),"")</f>
        <v/>
      </c>
      <c r="X327" s="8" t="str">
        <f>IF(OR(C327="Resuelto",C327=""),"",SUM(N327,Q327,T327,W327))</f>
        <v/>
      </c>
      <c r="Y327" s="8" t="str">
        <f>IF(OR(C327="Resuelto",C327=""),"",SUM(M327,P327,S327,V327))</f>
        <v/>
      </c>
      <c r="Z327" s="8" t="str">
        <f>IF(OR(C327="Resuelto",C327=""),"",SUM(L327,O327,R327,U327))</f>
        <v/>
      </c>
      <c r="AA327" s="8">
        <v>340</v>
      </c>
      <c r="AB327" s="8" t="str">
        <f t="shared" ca="1" si="34"/>
        <v/>
      </c>
      <c r="AC327" s="9" t="str">
        <f t="shared" ca="1" si="35"/>
        <v/>
      </c>
      <c r="AD327" s="12"/>
      <c r="AE327" s="12"/>
      <c r="AF327" s="12"/>
      <c r="AG327" s="12"/>
      <c r="AH327" s="51" t="str">
        <f>IF(AI327="","",MAX($AH$5:AH326)+1)</f>
        <v/>
      </c>
      <c r="AI327" s="12" t="str">
        <f>IF(G326="","",IF(COUNTIF($AI$11:AI326,G326)=0,G326,""))</f>
        <v/>
      </c>
      <c r="AJ327" s="12" t="str">
        <f t="shared" si="36"/>
        <v/>
      </c>
      <c r="AK327" s="65" t="s">
        <v>44</v>
      </c>
      <c r="AL327" s="15" t="s">
        <v>35</v>
      </c>
      <c r="AM327" s="12" t="s">
        <v>52</v>
      </c>
      <c r="AN327" s="12" t="s">
        <v>49</v>
      </c>
    </row>
    <row r="328" spans="1:40" ht="25.5" hidden="1" customHeight="1" x14ac:dyDescent="0.25">
      <c r="A328" s="60">
        <f t="shared" si="32"/>
        <v>316</v>
      </c>
      <c r="B328" s="15" t="s">
        <v>143</v>
      </c>
      <c r="C328" s="15" t="s">
        <v>142</v>
      </c>
      <c r="D328" s="57" t="s">
        <v>5</v>
      </c>
      <c r="E328" s="27">
        <v>44028</v>
      </c>
      <c r="F328" s="62" t="s">
        <v>105</v>
      </c>
      <c r="G328" s="17"/>
      <c r="H328" s="27">
        <v>44028</v>
      </c>
      <c r="I328" s="16">
        <f t="shared" si="33"/>
        <v>0</v>
      </c>
      <c r="J328" s="28" t="s">
        <v>57</v>
      </c>
      <c r="K328" s="27"/>
      <c r="L328" s="6" t="str">
        <f>IF(AND(C328="Abierto",D328="Urgente"),A328,"")</f>
        <v/>
      </c>
      <c r="M328" s="6" t="str">
        <f ca="1">IF(AND(C328="Abierto",D328="Urgente"),TODAY()-E328,"")</f>
        <v/>
      </c>
      <c r="N328" s="6" t="str">
        <f>IF(AND(C328="Abierto",D328="Urgente"),RANK(M328,$M$13:$M$809,0)+COUNTIF($M$13:M328,M328)-1,"")</f>
        <v/>
      </c>
      <c r="O328" s="6" t="str">
        <f>IF(AND(C328="Abierto",D328="Alta"),A328,"")</f>
        <v/>
      </c>
      <c r="P328" s="6" t="str">
        <f ca="1">IF(AND(C328="Abierto",D328="Alta"),TODAY()-E328,"")</f>
        <v/>
      </c>
      <c r="Q328" s="6" t="str">
        <f>IF(AND(C328="Abierto",D328="Alta"),RANK(P328,$P$13:$P$809,0)+COUNTIF($P$13:P328,P328)-1+MAX(N:N),"")</f>
        <v/>
      </c>
      <c r="R328" s="6" t="str">
        <f>IF(AND(C328="Abierto",D328="Media"),A328,"")</f>
        <v/>
      </c>
      <c r="S328" s="6" t="str">
        <f ca="1">IF(AND(C328="Abierto",D328="Media"),TODAY()-E328,"")</f>
        <v/>
      </c>
      <c r="T328" s="6" t="str">
        <f>IF(AND(C328="Abierto",D328="Media"),RANK(S328,$S$13:$S$809,0)+COUNTIF($S$13:S328,S328)-1+MAX(N:N,Q:Q),"")</f>
        <v/>
      </c>
      <c r="U328" s="6" t="str">
        <f>IF(AND(C328="Abierto",D328="Baja"),A328,"")</f>
        <v/>
      </c>
      <c r="V328" s="6" t="str">
        <f ca="1">IF(AND(C328="Abierto",D328="Baja"),TODAY()-E328,"")</f>
        <v/>
      </c>
      <c r="W328" s="6" t="str">
        <f>IF(AND(C328="Abierto",D328="Baja"),RANK(V328,$V$13:$V$809,0)+COUNTIF($V$13:V328,V328)-1+MAX(N:N,Q:Q,T:T),"")</f>
        <v/>
      </c>
      <c r="X328" s="8" t="str">
        <f>IF(OR(C328="Resuelto",C328=""),"",SUM(N328,Q328,T328,W328))</f>
        <v/>
      </c>
      <c r="Y328" s="8" t="str">
        <f>IF(OR(C328="Resuelto",C328=""),"",SUM(M328,P328,S328,V328))</f>
        <v/>
      </c>
      <c r="Z328" s="8" t="str">
        <f>IF(OR(C328="Resuelto",C328=""),"",SUM(L328,O328,R328,U328))</f>
        <v/>
      </c>
      <c r="AA328" s="8">
        <v>340</v>
      </c>
      <c r="AB328" s="8" t="str">
        <f t="shared" ca="1" si="34"/>
        <v/>
      </c>
      <c r="AC328" s="9" t="str">
        <f t="shared" ca="1" si="35"/>
        <v/>
      </c>
      <c r="AD328" s="12"/>
      <c r="AE328" s="12"/>
      <c r="AF328" s="12"/>
      <c r="AG328" s="12"/>
      <c r="AH328" s="51" t="str">
        <f>IF(AI328="","",MAX($AH$5:AH327)+1)</f>
        <v/>
      </c>
      <c r="AI328" s="12" t="str">
        <f>IF(G327="","",IF(COUNTIF($AI$11:AI327,G327)=0,G327,""))</f>
        <v/>
      </c>
      <c r="AJ328" s="12" t="str">
        <f t="shared" si="36"/>
        <v/>
      </c>
      <c r="AK328" s="65" t="s">
        <v>44</v>
      </c>
      <c r="AL328" s="15" t="s">
        <v>35</v>
      </c>
      <c r="AM328" s="12" t="s">
        <v>52</v>
      </c>
      <c r="AN328" s="15" t="s">
        <v>51</v>
      </c>
    </row>
    <row r="329" spans="1:40" ht="25.5" hidden="1" customHeight="1" x14ac:dyDescent="0.25">
      <c r="A329" s="60">
        <f t="shared" si="32"/>
        <v>317</v>
      </c>
      <c r="B329" s="15" t="s">
        <v>143</v>
      </c>
      <c r="C329" s="15" t="s">
        <v>142</v>
      </c>
      <c r="D329" s="57" t="s">
        <v>5</v>
      </c>
      <c r="E329" s="27">
        <v>44028</v>
      </c>
      <c r="F329" s="62" t="s">
        <v>105</v>
      </c>
      <c r="G329" s="17"/>
      <c r="H329" s="27">
        <v>44028</v>
      </c>
      <c r="I329" s="16">
        <f t="shared" si="33"/>
        <v>0</v>
      </c>
      <c r="J329" s="28" t="s">
        <v>57</v>
      </c>
      <c r="K329" s="27"/>
      <c r="L329" s="6" t="str">
        <f>IF(AND(C329="Abierto",D329="Urgente"),A329,"")</f>
        <v/>
      </c>
      <c r="M329" s="6" t="str">
        <f ca="1">IF(AND(C329="Abierto",D329="Urgente"),TODAY()-E329,"")</f>
        <v/>
      </c>
      <c r="N329" s="6" t="str">
        <f>IF(AND(C329="Abierto",D329="Urgente"),RANK(M329,$M$13:$M$809,0)+COUNTIF($M$13:M329,M329)-1,"")</f>
        <v/>
      </c>
      <c r="O329" s="6" t="str">
        <f>IF(AND(C329="Abierto",D329="Alta"),A329,"")</f>
        <v/>
      </c>
      <c r="P329" s="6" t="str">
        <f ca="1">IF(AND(C329="Abierto",D329="Alta"),TODAY()-E329,"")</f>
        <v/>
      </c>
      <c r="Q329" s="6" t="str">
        <f>IF(AND(C329="Abierto",D329="Alta"),RANK(P329,$P$13:$P$809,0)+COUNTIF($P$13:P329,P329)-1+MAX(N:N),"")</f>
        <v/>
      </c>
      <c r="R329" s="6" t="str">
        <f>IF(AND(C329="Abierto",D329="Media"),A329,"")</f>
        <v/>
      </c>
      <c r="S329" s="6" t="str">
        <f ca="1">IF(AND(C329="Abierto",D329="Media"),TODAY()-E329,"")</f>
        <v/>
      </c>
      <c r="T329" s="6" t="str">
        <f>IF(AND(C329="Abierto",D329="Media"),RANK(S329,$S$13:$S$809,0)+COUNTIF($S$13:S329,S329)-1+MAX(N:N,Q:Q),"")</f>
        <v/>
      </c>
      <c r="U329" s="6" t="str">
        <f>IF(AND(C329="Abierto",D329="Baja"),A329,"")</f>
        <v/>
      </c>
      <c r="V329" s="6" t="str">
        <f ca="1">IF(AND(C329="Abierto",D329="Baja"),TODAY()-E329,"")</f>
        <v/>
      </c>
      <c r="W329" s="6" t="str">
        <f>IF(AND(C329="Abierto",D329="Baja"),RANK(V329,$V$13:$V$809,0)+COUNTIF($V$13:V329,V329)-1+MAX(N:N,Q:Q,T:T),"")</f>
        <v/>
      </c>
      <c r="X329" s="8" t="str">
        <f>IF(OR(C329="Resuelto",C329=""),"",SUM(N329,Q329,T329,W329))</f>
        <v/>
      </c>
      <c r="Y329" s="8" t="str">
        <f>IF(OR(C329="Resuelto",C329=""),"",SUM(M329,P329,S329,V329))</f>
        <v/>
      </c>
      <c r="Z329" s="8" t="str">
        <f>IF(OR(C329="Resuelto",C329=""),"",SUM(L329,O329,R329,U329))</f>
        <v/>
      </c>
      <c r="AA329" s="8">
        <v>340</v>
      </c>
      <c r="AB329" s="8" t="str">
        <f t="shared" ca="1" si="34"/>
        <v/>
      </c>
      <c r="AC329" s="9" t="str">
        <f t="shared" ca="1" si="35"/>
        <v/>
      </c>
      <c r="AD329" s="12"/>
      <c r="AE329" s="12"/>
      <c r="AF329" s="12"/>
      <c r="AG329" s="12"/>
      <c r="AH329" s="51" t="str">
        <f>IF(AI329="","",MAX($AH$5:AH328)+1)</f>
        <v/>
      </c>
      <c r="AI329" s="12" t="str">
        <f>IF(G328="","",IF(COUNTIF($AI$11:AI328,G328)=0,G328,""))</f>
        <v/>
      </c>
      <c r="AJ329" s="12" t="str">
        <f t="shared" si="36"/>
        <v/>
      </c>
      <c r="AK329" s="65" t="s">
        <v>44</v>
      </c>
      <c r="AL329" s="15" t="s">
        <v>34</v>
      </c>
      <c r="AM329" s="15" t="s">
        <v>53</v>
      </c>
      <c r="AN329" s="12" t="s">
        <v>49</v>
      </c>
    </row>
    <row r="330" spans="1:40" ht="25.5" customHeight="1" x14ac:dyDescent="0.25">
      <c r="A330" s="60">
        <f t="shared" si="32"/>
        <v>318</v>
      </c>
      <c r="B330" s="55">
        <v>2025746</v>
      </c>
      <c r="C330" s="15" t="s">
        <v>8</v>
      </c>
      <c r="D330" s="57" t="s">
        <v>4</v>
      </c>
      <c r="E330" s="27">
        <v>44028</v>
      </c>
      <c r="F330" s="62" t="s">
        <v>87</v>
      </c>
      <c r="G330" s="17"/>
      <c r="H330" s="50"/>
      <c r="I330" s="16" t="str">
        <f t="shared" si="33"/>
        <v/>
      </c>
      <c r="J330" s="28" t="s">
        <v>56</v>
      </c>
      <c r="K330" s="27">
        <v>44035</v>
      </c>
      <c r="L330" s="6" t="str">
        <f>IF(AND(C330="Abierto",D330="Urgente"),A330,"")</f>
        <v/>
      </c>
      <c r="M330" s="6" t="str">
        <f ca="1">IF(AND(C330="Abierto",D330="Urgente"),TODAY()-E330,"")</f>
        <v/>
      </c>
      <c r="N330" s="6" t="str">
        <f>IF(AND(C330="Abierto",D330="Urgente"),RANK(M330,$M$13:$M$809,0)+COUNTIF($M$13:M330,M330)-1,"")</f>
        <v/>
      </c>
      <c r="O330" s="6">
        <f>IF(AND(C330="Abierto",D330="Alta"),A330,"")</f>
        <v>318</v>
      </c>
      <c r="P330" s="6">
        <f ca="1">IF(AND(C330="Abierto",D330="Alta"),TODAY()-E330,"")</f>
        <v>246</v>
      </c>
      <c r="Q330" s="6">
        <f ca="1">IF(AND(C330="Abierto",D330="Alta"),RANK(P330,$P$13:$P$809,0)+COUNTIF($P$13:P330,P330)-1+MAX(N:N),"")</f>
        <v>1</v>
      </c>
      <c r="R330" s="6" t="str">
        <f>IF(AND(C330="Abierto",D330="Media"),A330,"")</f>
        <v/>
      </c>
      <c r="S330" s="6" t="str">
        <f ca="1">IF(AND(C330="Abierto",D330="Media"),TODAY()-E330,"")</f>
        <v/>
      </c>
      <c r="T330" s="6" t="str">
        <f>IF(AND(C330="Abierto",D330="Media"),RANK(S330,$S$13:$S$809,0)+COUNTIF($S$13:S330,S330)-1+MAX(N:N,Q:Q),"")</f>
        <v/>
      </c>
      <c r="U330" s="6" t="str">
        <f>IF(AND(C330="Abierto",D330="Baja"),A330,"")</f>
        <v/>
      </c>
      <c r="V330" s="6" t="str">
        <f ca="1">IF(AND(C330="Abierto",D330="Baja"),TODAY()-E330,"")</f>
        <v/>
      </c>
      <c r="W330" s="6" t="str">
        <f>IF(AND(C330="Abierto",D330="Baja"),RANK(V330,$V$13:$V$809,0)+COUNTIF($V$13:V330,V330)-1+MAX(N:N,Q:Q,T:T),"")</f>
        <v/>
      </c>
      <c r="X330" s="8">
        <f ca="1">IF(OR(C330="Resuelto",C330=""),"",SUM(N330,Q330,T330,W330))</f>
        <v>1</v>
      </c>
      <c r="Y330" s="8">
        <f ca="1">IF(OR(C330="Resuelto",C330=""),"",SUM(M330,P330,S330,V330))</f>
        <v>246</v>
      </c>
      <c r="Z330" s="8">
        <f>IF(OR(C330="Resuelto",C330=""),"",SUM(L330,O330,R330,U330))</f>
        <v>318</v>
      </c>
      <c r="AA330" s="8">
        <v>340</v>
      </c>
      <c r="AB330" s="8" t="str">
        <f t="shared" ca="1" si="34"/>
        <v/>
      </c>
      <c r="AC330" s="9" t="str">
        <f t="shared" ca="1" si="35"/>
        <v/>
      </c>
      <c r="AD330" s="12"/>
      <c r="AE330" s="12"/>
      <c r="AF330" s="12"/>
      <c r="AG330" s="12"/>
      <c r="AH330" s="51" t="str">
        <f>IF(AI330="","",MAX($AH$5:AH329)+1)</f>
        <v/>
      </c>
      <c r="AI330" s="12" t="str">
        <f>IF(G329="","",IF(COUNTIF($AI$11:AI329,G329)=0,G329,""))</f>
        <v/>
      </c>
      <c r="AJ330" s="12" t="str">
        <f t="shared" si="36"/>
        <v/>
      </c>
      <c r="AK330" s="66" t="s">
        <v>41</v>
      </c>
      <c r="AL330" s="15" t="s">
        <v>36</v>
      </c>
      <c r="AM330" s="15" t="s">
        <v>53</v>
      </c>
      <c r="AN330" s="12" t="s">
        <v>49</v>
      </c>
    </row>
    <row r="331" spans="1:40" ht="25.5" customHeight="1" x14ac:dyDescent="0.25">
      <c r="A331" s="60">
        <f t="shared" si="32"/>
        <v>319</v>
      </c>
      <c r="B331" s="55">
        <v>2025747</v>
      </c>
      <c r="C331" s="15" t="s">
        <v>8</v>
      </c>
      <c r="D331" s="57" t="s">
        <v>4</v>
      </c>
      <c r="E331" s="27">
        <v>44028</v>
      </c>
      <c r="F331" s="62" t="s">
        <v>87</v>
      </c>
      <c r="G331" s="17"/>
      <c r="H331" s="50"/>
      <c r="I331" s="16" t="str">
        <f t="shared" si="33"/>
        <v/>
      </c>
      <c r="J331" s="28" t="s">
        <v>56</v>
      </c>
      <c r="K331" s="27">
        <v>44035</v>
      </c>
      <c r="L331" s="6" t="str">
        <f>IF(AND(C331="Abierto",D331="Urgente"),A331,"")</f>
        <v/>
      </c>
      <c r="M331" s="6" t="str">
        <f ca="1">IF(AND(C331="Abierto",D331="Urgente"),TODAY()-E331,"")</f>
        <v/>
      </c>
      <c r="N331" s="6" t="str">
        <f>IF(AND(C331="Abierto",D331="Urgente"),RANK(M331,$M$13:$M$809,0)+COUNTIF($M$13:M331,M331)-1,"")</f>
        <v/>
      </c>
      <c r="O331" s="6">
        <f>IF(AND(C331="Abierto",D331="Alta"),A331,"")</f>
        <v>319</v>
      </c>
      <c r="P331" s="6">
        <f ca="1">IF(AND(C331="Abierto",D331="Alta"),TODAY()-E331,"")</f>
        <v>246</v>
      </c>
      <c r="Q331" s="6">
        <f ca="1">IF(AND(C331="Abierto",D331="Alta"),RANK(P331,$P$13:$P$809,0)+COUNTIF($P$13:P331,P331)-1+MAX(N:N),"")</f>
        <v>2</v>
      </c>
      <c r="R331" s="6" t="str">
        <f>IF(AND(C331="Abierto",D331="Media"),A331,"")</f>
        <v/>
      </c>
      <c r="S331" s="6" t="str">
        <f ca="1">IF(AND(C331="Abierto",D331="Media"),TODAY()-E331,"")</f>
        <v/>
      </c>
      <c r="T331" s="6" t="str">
        <f>IF(AND(C331="Abierto",D331="Media"),RANK(S331,$S$13:$S$809,0)+COUNTIF($S$13:S331,S331)-1+MAX(N:N,Q:Q),"")</f>
        <v/>
      </c>
      <c r="U331" s="6" t="str">
        <f>IF(AND(C331="Abierto",D331="Baja"),A331,"")</f>
        <v/>
      </c>
      <c r="V331" s="6" t="str">
        <f ca="1">IF(AND(C331="Abierto",D331="Baja"),TODAY()-E331,"")</f>
        <v/>
      </c>
      <c r="W331" s="6" t="str">
        <f>IF(AND(C331="Abierto",D331="Baja"),RANK(V331,$V$13:$V$809,0)+COUNTIF($V$13:V331,V331)-1+MAX(N:N,Q:Q,T:T),"")</f>
        <v/>
      </c>
      <c r="X331" s="8">
        <f ca="1">IF(OR(C331="Resuelto",C331=""),"",SUM(N331,Q331,T331,W331))</f>
        <v>2</v>
      </c>
      <c r="Y331" s="8">
        <f ca="1">IF(OR(C331="Resuelto",C331=""),"",SUM(M331,P331,S331,V331))</f>
        <v>246</v>
      </c>
      <c r="Z331" s="8">
        <f>IF(OR(C331="Resuelto",C331=""),"",SUM(L331,O331,R331,U331))</f>
        <v>319</v>
      </c>
      <c r="AA331" s="8">
        <v>340</v>
      </c>
      <c r="AB331" s="8" t="str">
        <f t="shared" ca="1" si="34"/>
        <v/>
      </c>
      <c r="AC331" s="9" t="str">
        <f t="shared" ca="1" si="35"/>
        <v/>
      </c>
      <c r="AD331" s="12"/>
      <c r="AE331" s="12"/>
      <c r="AF331" s="12"/>
      <c r="AG331" s="12"/>
      <c r="AH331" s="51" t="str">
        <f>IF(AI331="","",MAX($AH$5:AH330)+1)</f>
        <v/>
      </c>
      <c r="AI331" s="12" t="str">
        <f>IF(G330="","",IF(COUNTIF($AI$11:AI330,G330)=0,G330,""))</f>
        <v/>
      </c>
      <c r="AJ331" s="12" t="str">
        <f t="shared" si="36"/>
        <v/>
      </c>
      <c r="AK331" s="66" t="s">
        <v>41</v>
      </c>
      <c r="AL331" s="15" t="s">
        <v>36</v>
      </c>
      <c r="AM331" s="15" t="s">
        <v>53</v>
      </c>
      <c r="AN331" s="12" t="s">
        <v>49</v>
      </c>
    </row>
    <row r="332" spans="1:40" ht="25.5" customHeight="1" x14ac:dyDescent="0.25">
      <c r="A332" s="60">
        <f t="shared" si="32"/>
        <v>320</v>
      </c>
      <c r="B332" s="55">
        <v>2025748</v>
      </c>
      <c r="C332" s="15" t="s">
        <v>8</v>
      </c>
      <c r="D332" s="57" t="s">
        <v>4</v>
      </c>
      <c r="E332" s="27">
        <v>44028</v>
      </c>
      <c r="F332" s="62" t="s">
        <v>87</v>
      </c>
      <c r="G332" s="17"/>
      <c r="H332" s="50"/>
      <c r="I332" s="16" t="str">
        <f t="shared" si="33"/>
        <v/>
      </c>
      <c r="J332" s="28" t="s">
        <v>56</v>
      </c>
      <c r="K332" s="27">
        <v>44035</v>
      </c>
      <c r="L332" s="6" t="str">
        <f>IF(AND(C332="Abierto",D332="Urgente"),A332,"")</f>
        <v/>
      </c>
      <c r="M332" s="6" t="str">
        <f ca="1">IF(AND(C332="Abierto",D332="Urgente"),TODAY()-E332,"")</f>
        <v/>
      </c>
      <c r="N332" s="6" t="str">
        <f>IF(AND(C332="Abierto",D332="Urgente"),RANK(M332,$M$13:$M$809,0)+COUNTIF($M$13:M332,M332)-1,"")</f>
        <v/>
      </c>
      <c r="O332" s="6">
        <f>IF(AND(C332="Abierto",D332="Alta"),A332,"")</f>
        <v>320</v>
      </c>
      <c r="P332" s="6">
        <f ca="1">IF(AND(C332="Abierto",D332="Alta"),TODAY()-E332,"")</f>
        <v>246</v>
      </c>
      <c r="Q332" s="6">
        <f ca="1">IF(AND(C332="Abierto",D332="Alta"),RANK(P332,$P$13:$P$809,0)+COUNTIF($P$13:P332,P332)-1+MAX(N:N),"")</f>
        <v>3</v>
      </c>
      <c r="R332" s="6" t="str">
        <f>IF(AND(C332="Abierto",D332="Media"),A332,"")</f>
        <v/>
      </c>
      <c r="S332" s="6" t="str">
        <f ca="1">IF(AND(C332="Abierto",D332="Media"),TODAY()-E332,"")</f>
        <v/>
      </c>
      <c r="T332" s="6" t="str">
        <f>IF(AND(C332="Abierto",D332="Media"),RANK(S332,$S$13:$S$809,0)+COUNTIF($S$13:S332,S332)-1+MAX(N:N,Q:Q),"")</f>
        <v/>
      </c>
      <c r="U332" s="6" t="str">
        <f>IF(AND(C332="Abierto",D332="Baja"),A332,"")</f>
        <v/>
      </c>
      <c r="V332" s="6" t="str">
        <f ca="1">IF(AND(C332="Abierto",D332="Baja"),TODAY()-E332,"")</f>
        <v/>
      </c>
      <c r="W332" s="6" t="str">
        <f>IF(AND(C332="Abierto",D332="Baja"),RANK(V332,$V$13:$V$809,0)+COUNTIF($V$13:V332,V332)-1+MAX(N:N,Q:Q,T:T),"")</f>
        <v/>
      </c>
      <c r="X332" s="8">
        <f ca="1">IF(OR(C332="Resuelto",C332=""),"",SUM(N332,Q332,T332,W332))</f>
        <v>3</v>
      </c>
      <c r="Y332" s="8">
        <f ca="1">IF(OR(C332="Resuelto",C332=""),"",SUM(M332,P332,S332,V332))</f>
        <v>246</v>
      </c>
      <c r="Z332" s="8">
        <f>IF(OR(C332="Resuelto",C332=""),"",SUM(L332,O332,R332,U332))</f>
        <v>320</v>
      </c>
      <c r="AA332" s="8">
        <v>340</v>
      </c>
      <c r="AB332" s="8" t="str">
        <f t="shared" ca="1" si="34"/>
        <v/>
      </c>
      <c r="AC332" s="9" t="str">
        <f t="shared" ca="1" si="35"/>
        <v/>
      </c>
      <c r="AD332" s="12"/>
      <c r="AE332" s="12"/>
      <c r="AF332" s="12"/>
      <c r="AG332" s="12"/>
      <c r="AH332" s="51" t="str">
        <f>IF(AI332="","",MAX($AH$5:AH331)+1)</f>
        <v/>
      </c>
      <c r="AI332" s="12" t="str">
        <f>IF(G331="","",IF(COUNTIF($AI$11:AI331,G331)=0,G331,""))</f>
        <v/>
      </c>
      <c r="AJ332" s="12" t="str">
        <f t="shared" si="36"/>
        <v/>
      </c>
      <c r="AK332" s="66" t="s">
        <v>41</v>
      </c>
      <c r="AL332" s="15" t="s">
        <v>36</v>
      </c>
      <c r="AM332" s="15" t="s">
        <v>53</v>
      </c>
      <c r="AN332" s="12" t="s">
        <v>49</v>
      </c>
    </row>
    <row r="333" spans="1:40" ht="25.5" customHeight="1" x14ac:dyDescent="0.25">
      <c r="A333" s="60">
        <f t="shared" si="32"/>
        <v>321</v>
      </c>
      <c r="B333" s="55">
        <v>2025749</v>
      </c>
      <c r="C333" s="15" t="s">
        <v>8</v>
      </c>
      <c r="D333" s="57" t="s">
        <v>4</v>
      </c>
      <c r="E333" s="27">
        <v>44028</v>
      </c>
      <c r="F333" s="62" t="s">
        <v>87</v>
      </c>
      <c r="G333" s="17"/>
      <c r="H333" s="50"/>
      <c r="I333" s="16" t="str">
        <f t="shared" si="33"/>
        <v/>
      </c>
      <c r="J333" s="28" t="s">
        <v>56</v>
      </c>
      <c r="K333" s="27">
        <v>44035</v>
      </c>
      <c r="L333" s="6" t="str">
        <f>IF(AND(C333="Abierto",D333="Urgente"),A333,"")</f>
        <v/>
      </c>
      <c r="M333" s="6" t="str">
        <f ca="1">IF(AND(C333="Abierto",D333="Urgente"),TODAY()-E333,"")</f>
        <v/>
      </c>
      <c r="N333" s="6" t="str">
        <f>IF(AND(C333="Abierto",D333="Urgente"),RANK(M333,$M$13:$M$809,0)+COUNTIF($M$13:M333,M333)-1,"")</f>
        <v/>
      </c>
      <c r="O333" s="6">
        <f>IF(AND(C333="Abierto",D333="Alta"),A333,"")</f>
        <v>321</v>
      </c>
      <c r="P333" s="6">
        <f ca="1">IF(AND(C333="Abierto",D333="Alta"),TODAY()-E333,"")</f>
        <v>246</v>
      </c>
      <c r="Q333" s="6">
        <f ca="1">IF(AND(C333="Abierto",D333="Alta"),RANK(P333,$P$13:$P$809,0)+COUNTIF($P$13:P333,P333)-1+MAX(N:N),"")</f>
        <v>4</v>
      </c>
      <c r="R333" s="6" t="str">
        <f>IF(AND(C333="Abierto",D333="Media"),A333,"")</f>
        <v/>
      </c>
      <c r="S333" s="6" t="str">
        <f ca="1">IF(AND(C333="Abierto",D333="Media"),TODAY()-E333,"")</f>
        <v/>
      </c>
      <c r="T333" s="6" t="str">
        <f>IF(AND(C333="Abierto",D333="Media"),RANK(S333,$S$13:$S$809,0)+COUNTIF($S$13:S333,S333)-1+MAX(N:N,Q:Q),"")</f>
        <v/>
      </c>
      <c r="U333" s="6" t="str">
        <f>IF(AND(C333="Abierto",D333="Baja"),A333,"")</f>
        <v/>
      </c>
      <c r="V333" s="6" t="str">
        <f ca="1">IF(AND(C333="Abierto",D333="Baja"),TODAY()-E333,"")</f>
        <v/>
      </c>
      <c r="W333" s="6" t="str">
        <f>IF(AND(C333="Abierto",D333="Baja"),RANK(V333,$V$13:$V$809,0)+COUNTIF($V$13:V333,V333)-1+MAX(N:N,Q:Q,T:T),"")</f>
        <v/>
      </c>
      <c r="X333" s="8">
        <f ca="1">IF(OR(C333="Resuelto",C333=""),"",SUM(N333,Q333,T333,W333))</f>
        <v>4</v>
      </c>
      <c r="Y333" s="8">
        <f ca="1">IF(OR(C333="Resuelto",C333=""),"",SUM(M333,P333,S333,V333))</f>
        <v>246</v>
      </c>
      <c r="Z333" s="8">
        <f>IF(OR(C333="Resuelto",C333=""),"",SUM(L333,O333,R333,U333))</f>
        <v>321</v>
      </c>
      <c r="AA333" s="8">
        <v>340</v>
      </c>
      <c r="AB333" s="8" t="str">
        <f t="shared" ca="1" si="34"/>
        <v/>
      </c>
      <c r="AC333" s="9" t="str">
        <f t="shared" ca="1" si="35"/>
        <v/>
      </c>
      <c r="AD333" s="12"/>
      <c r="AE333" s="12"/>
      <c r="AF333" s="12"/>
      <c r="AG333" s="12"/>
      <c r="AH333" s="51" t="str">
        <f>IF(AI333="","",MAX($AH$5:AH332)+1)</f>
        <v/>
      </c>
      <c r="AI333" s="12" t="str">
        <f>IF(G332="","",IF(COUNTIF($AI$11:AI332,G332)=0,G332,""))</f>
        <v/>
      </c>
      <c r="AJ333" s="12" t="str">
        <f t="shared" si="36"/>
        <v/>
      </c>
      <c r="AK333" s="66" t="s">
        <v>41</v>
      </c>
      <c r="AL333" s="15" t="s">
        <v>36</v>
      </c>
      <c r="AM333" s="15" t="s">
        <v>53</v>
      </c>
      <c r="AN333" s="12" t="s">
        <v>49</v>
      </c>
    </row>
    <row r="334" spans="1:40" ht="25.5" hidden="1" customHeight="1" x14ac:dyDescent="0.25">
      <c r="A334" s="60">
        <f t="shared" si="32"/>
        <v>322</v>
      </c>
      <c r="B334" s="15" t="s">
        <v>143</v>
      </c>
      <c r="C334" s="15" t="s">
        <v>142</v>
      </c>
      <c r="D334" s="57" t="s">
        <v>6</v>
      </c>
      <c r="E334" s="27">
        <v>44028</v>
      </c>
      <c r="F334" s="62" t="s">
        <v>62</v>
      </c>
      <c r="G334" s="17"/>
      <c r="H334" s="50">
        <v>44071</v>
      </c>
      <c r="I334" s="16">
        <f t="shared" si="33"/>
        <v>43</v>
      </c>
      <c r="J334" s="28" t="s">
        <v>56</v>
      </c>
      <c r="K334" s="27">
        <v>44035</v>
      </c>
      <c r="L334" s="6" t="str">
        <f>IF(AND(C334="Abierto",D334="Urgente"),A334,"")</f>
        <v/>
      </c>
      <c r="M334" s="6" t="str">
        <f ca="1">IF(AND(C334="Abierto",D334="Urgente"),TODAY()-E334,"")</f>
        <v/>
      </c>
      <c r="N334" s="6" t="str">
        <f>IF(AND(C334="Abierto",D334="Urgente"),RANK(M334,$M$13:$M$809,0)+COUNTIF($M$13:M334,M334)-1,"")</f>
        <v/>
      </c>
      <c r="O334" s="6" t="str">
        <f>IF(AND(C334="Abierto",D334="Alta"),A334,"")</f>
        <v/>
      </c>
      <c r="P334" s="6" t="str">
        <f ca="1">IF(AND(C334="Abierto",D334="Alta"),TODAY()-E334,"")</f>
        <v/>
      </c>
      <c r="Q334" s="6" t="str">
        <f>IF(AND(C334="Abierto",D334="Alta"),RANK(P334,$P$13:$P$809,0)+COUNTIF($P$13:P334,P334)-1+MAX(N:N),"")</f>
        <v/>
      </c>
      <c r="R334" s="6" t="str">
        <f>IF(AND(C334="Abierto",D334="Media"),A334,"")</f>
        <v/>
      </c>
      <c r="S334" s="6" t="str">
        <f ca="1">IF(AND(C334="Abierto",D334="Media"),TODAY()-E334,"")</f>
        <v/>
      </c>
      <c r="T334" s="6" t="str">
        <f>IF(AND(C334="Abierto",D334="Media"),RANK(S334,$S$13:$S$809,0)+COUNTIF($S$13:S334,S334)-1+MAX(N:N,Q:Q),"")</f>
        <v/>
      </c>
      <c r="U334" s="6" t="str">
        <f>IF(AND(C334="Abierto",D334="Baja"),A334,"")</f>
        <v/>
      </c>
      <c r="V334" s="6" t="str">
        <f ca="1">IF(AND(C334="Abierto",D334="Baja"),TODAY()-E334,"")</f>
        <v/>
      </c>
      <c r="W334" s="6" t="str">
        <f>IF(AND(C334="Abierto",D334="Baja"),RANK(V334,$V$13:$V$809,0)+COUNTIF($V$13:V334,V334)-1+MAX(N:N,Q:Q,T:T),"")</f>
        <v/>
      </c>
      <c r="X334" s="8" t="str">
        <f>IF(OR(C334="Resuelto",C334=""),"",SUM(N334,Q334,T334,W334))</f>
        <v/>
      </c>
      <c r="Y334" s="8" t="str">
        <f>IF(OR(C334="Resuelto",C334=""),"",SUM(M334,P334,S334,V334))</f>
        <v/>
      </c>
      <c r="Z334" s="8" t="str">
        <f>IF(OR(C334="Resuelto",C334=""),"",SUM(L334,O334,R334,U334))</f>
        <v/>
      </c>
      <c r="AA334" s="8">
        <v>340</v>
      </c>
      <c r="AB334" s="8" t="str">
        <f t="shared" ca="1" si="34"/>
        <v/>
      </c>
      <c r="AC334" s="9" t="str">
        <f t="shared" ca="1" si="35"/>
        <v/>
      </c>
      <c r="AD334" s="12"/>
      <c r="AE334" s="12"/>
      <c r="AF334" s="12"/>
      <c r="AG334" s="12"/>
      <c r="AH334" s="51" t="str">
        <f>IF(AI334="","",MAX($AH$5:AH333)+1)</f>
        <v/>
      </c>
      <c r="AI334" s="12" t="str">
        <f>IF(G333="","",IF(COUNTIF($AI$11:AI333,G333)=0,G333,""))</f>
        <v/>
      </c>
      <c r="AJ334" s="12" t="str">
        <f t="shared" si="36"/>
        <v/>
      </c>
      <c r="AK334" s="65" t="s">
        <v>44</v>
      </c>
      <c r="AL334" s="12" t="s">
        <v>34</v>
      </c>
      <c r="AM334" s="12" t="s">
        <v>52</v>
      </c>
      <c r="AN334" s="12" t="s">
        <v>49</v>
      </c>
    </row>
    <row r="335" spans="1:40" ht="25.5" hidden="1" customHeight="1" x14ac:dyDescent="0.25">
      <c r="A335" s="60">
        <f t="shared" ref="A335:A398" si="37">A334+1</f>
        <v>323</v>
      </c>
      <c r="B335" s="55">
        <v>2025750</v>
      </c>
      <c r="C335" s="15" t="s">
        <v>142</v>
      </c>
      <c r="D335" s="57" t="s">
        <v>6</v>
      </c>
      <c r="E335" s="27">
        <v>44028</v>
      </c>
      <c r="F335" s="62" t="s">
        <v>86</v>
      </c>
      <c r="G335" s="17"/>
      <c r="H335" s="27">
        <v>44029</v>
      </c>
      <c r="I335" s="16">
        <f t="shared" si="33"/>
        <v>1</v>
      </c>
      <c r="J335" s="28" t="s">
        <v>57</v>
      </c>
      <c r="K335" s="27"/>
      <c r="L335" s="6" t="str">
        <f>IF(AND(C335="Abierto",D335="Urgente"),A335,"")</f>
        <v/>
      </c>
      <c r="M335" s="6" t="str">
        <f ca="1">IF(AND(C335="Abierto",D335="Urgente"),TODAY()-E335,"")</f>
        <v/>
      </c>
      <c r="N335" s="6" t="str">
        <f>IF(AND(C335="Abierto",D335="Urgente"),RANK(M335,$M$13:$M$809,0)+COUNTIF($M$13:M335,M335)-1,"")</f>
        <v/>
      </c>
      <c r="O335" s="6" t="str">
        <f>IF(AND(C335="Abierto",D335="Alta"),A335,"")</f>
        <v/>
      </c>
      <c r="P335" s="6" t="str">
        <f ca="1">IF(AND(C335="Abierto",D335="Alta"),TODAY()-E335,"")</f>
        <v/>
      </c>
      <c r="Q335" s="6" t="str">
        <f>IF(AND(C335="Abierto",D335="Alta"),RANK(P335,$P$13:$P$809,0)+COUNTIF($P$13:P335,P335)-1+MAX(N:N),"")</f>
        <v/>
      </c>
      <c r="R335" s="6" t="str">
        <f>IF(AND(C335="Abierto",D335="Media"),A335,"")</f>
        <v/>
      </c>
      <c r="S335" s="6" t="str">
        <f ca="1">IF(AND(C335="Abierto",D335="Media"),TODAY()-E335,"")</f>
        <v/>
      </c>
      <c r="T335" s="6" t="str">
        <f>IF(AND(C335="Abierto",D335="Media"),RANK(S335,$S$13:$S$809,0)+COUNTIF($S$13:S335,S335)-1+MAX(N:N,Q:Q),"")</f>
        <v/>
      </c>
      <c r="U335" s="6" t="str">
        <f>IF(AND(C335="Abierto",D335="Baja"),A335,"")</f>
        <v/>
      </c>
      <c r="V335" s="6" t="str">
        <f ca="1">IF(AND(C335="Abierto",D335="Baja"),TODAY()-E335,"")</f>
        <v/>
      </c>
      <c r="W335" s="6" t="str">
        <f>IF(AND(C335="Abierto",D335="Baja"),RANK(V335,$V$13:$V$809,0)+COUNTIF($V$13:V335,V335)-1+MAX(N:N,Q:Q,T:T),"")</f>
        <v/>
      </c>
      <c r="X335" s="8" t="str">
        <f>IF(OR(C335="Resuelto",C335=""),"",SUM(N335,Q335,T335,W335))</f>
        <v/>
      </c>
      <c r="Y335" s="8" t="str">
        <f>IF(OR(C335="Resuelto",C335=""),"",SUM(M335,P335,S335,V335))</f>
        <v/>
      </c>
      <c r="Z335" s="8" t="str">
        <f>IF(OR(C335="Resuelto",C335=""),"",SUM(L335,O335,R335,U335))</f>
        <v/>
      </c>
      <c r="AA335" s="8">
        <v>340</v>
      </c>
      <c r="AB335" s="8" t="str">
        <f t="shared" ca="1" si="34"/>
        <v/>
      </c>
      <c r="AC335" s="9" t="str">
        <f t="shared" ca="1" si="35"/>
        <v/>
      </c>
      <c r="AD335" s="12"/>
      <c r="AE335" s="12"/>
      <c r="AF335" s="12"/>
      <c r="AG335" s="12"/>
      <c r="AH335" s="51" t="str">
        <f>IF(AI335="","",MAX($AH$5:AH334)+1)</f>
        <v/>
      </c>
      <c r="AI335" s="12" t="str">
        <f>IF(G334="","",IF(COUNTIF($AI$11:AI334,G334)=0,G334,""))</f>
        <v/>
      </c>
      <c r="AJ335" s="12" t="str">
        <f t="shared" si="36"/>
        <v/>
      </c>
      <c r="AK335" s="66" t="s">
        <v>39</v>
      </c>
      <c r="AL335" s="15" t="s">
        <v>36</v>
      </c>
      <c r="AM335" s="12" t="s">
        <v>52</v>
      </c>
      <c r="AN335" s="12" t="s">
        <v>49</v>
      </c>
    </row>
    <row r="336" spans="1:40" ht="25.5" hidden="1" customHeight="1" x14ac:dyDescent="0.25">
      <c r="A336" s="60">
        <f t="shared" si="37"/>
        <v>324</v>
      </c>
      <c r="B336" s="15" t="s">
        <v>143</v>
      </c>
      <c r="C336" s="15" t="s">
        <v>142</v>
      </c>
      <c r="D336" s="57" t="s">
        <v>5</v>
      </c>
      <c r="E336" s="27">
        <v>44029</v>
      </c>
      <c r="F336" s="62" t="s">
        <v>105</v>
      </c>
      <c r="G336" s="17"/>
      <c r="H336" s="27">
        <v>44029</v>
      </c>
      <c r="I336" s="16">
        <f t="shared" si="33"/>
        <v>0</v>
      </c>
      <c r="J336" s="28" t="s">
        <v>57</v>
      </c>
      <c r="K336" s="27"/>
      <c r="L336" s="6" t="str">
        <f>IF(AND(C336="Abierto",D336="Urgente"),A336,"")</f>
        <v/>
      </c>
      <c r="M336" s="6" t="str">
        <f ca="1">IF(AND(C336="Abierto",D336="Urgente"),TODAY()-E336,"")</f>
        <v/>
      </c>
      <c r="N336" s="6" t="str">
        <f>IF(AND(C336="Abierto",D336="Urgente"),RANK(M336,$M$13:$M$809,0)+COUNTIF($M$13:M336,M336)-1,"")</f>
        <v/>
      </c>
      <c r="O336" s="6" t="str">
        <f>IF(AND(C336="Abierto",D336="Alta"),A336,"")</f>
        <v/>
      </c>
      <c r="P336" s="6" t="str">
        <f ca="1">IF(AND(C336="Abierto",D336="Alta"),TODAY()-E336,"")</f>
        <v/>
      </c>
      <c r="Q336" s="6" t="str">
        <f>IF(AND(C336="Abierto",D336="Alta"),RANK(P336,$P$13:$P$809,0)+COUNTIF($P$13:P336,P336)-1+MAX(N:N),"")</f>
        <v/>
      </c>
      <c r="R336" s="6" t="str">
        <f>IF(AND(C336="Abierto",D336="Media"),A336,"")</f>
        <v/>
      </c>
      <c r="S336" s="6" t="str">
        <f ca="1">IF(AND(C336="Abierto",D336="Media"),TODAY()-E336,"")</f>
        <v/>
      </c>
      <c r="T336" s="6" t="str">
        <f>IF(AND(C336="Abierto",D336="Media"),RANK(S336,$S$13:$S$809,0)+COUNTIF($S$13:S336,S336)-1+MAX(N:N,Q:Q),"")</f>
        <v/>
      </c>
      <c r="U336" s="6" t="str">
        <f>IF(AND(C336="Abierto",D336="Baja"),A336,"")</f>
        <v/>
      </c>
      <c r="V336" s="6" t="str">
        <f ca="1">IF(AND(C336="Abierto",D336="Baja"),TODAY()-E336,"")</f>
        <v/>
      </c>
      <c r="W336" s="6" t="str">
        <f>IF(AND(C336="Abierto",D336="Baja"),RANK(V336,$V$13:$V$809,0)+COUNTIF($V$13:V336,V336)-1+MAX(N:N,Q:Q,T:T),"")</f>
        <v/>
      </c>
      <c r="X336" s="8" t="str">
        <f>IF(OR(C336="Resuelto",C336=""),"",SUM(N336,Q336,T336,W336))</f>
        <v/>
      </c>
      <c r="Y336" s="8" t="str">
        <f>IF(OR(C336="Resuelto",C336=""),"",SUM(M336,P336,S336,V336))</f>
        <v/>
      </c>
      <c r="Z336" s="8" t="str">
        <f>IF(OR(C336="Resuelto",C336=""),"",SUM(L336,O336,R336,U336))</f>
        <v/>
      </c>
      <c r="AA336" s="8">
        <v>340</v>
      </c>
      <c r="AB336" s="8" t="str">
        <f t="shared" ca="1" si="34"/>
        <v/>
      </c>
      <c r="AC336" s="9" t="str">
        <f t="shared" ca="1" si="35"/>
        <v/>
      </c>
      <c r="AD336" s="12"/>
      <c r="AE336" s="12"/>
      <c r="AF336" s="12"/>
      <c r="AG336" s="12"/>
      <c r="AH336" s="51" t="str">
        <f>IF(AI336="","",MAX($AH$5:AH335)+1)</f>
        <v/>
      </c>
      <c r="AI336" s="12" t="str">
        <f>IF(G335="","",IF(COUNTIF($AI$11:AI335,G335)=0,G335,""))</f>
        <v/>
      </c>
      <c r="AJ336" s="12" t="str">
        <f t="shared" si="36"/>
        <v/>
      </c>
      <c r="AK336" s="65" t="s">
        <v>44</v>
      </c>
      <c r="AL336" s="15" t="s">
        <v>32</v>
      </c>
      <c r="AM336" s="12" t="s">
        <v>52</v>
      </c>
      <c r="AN336" s="12" t="s">
        <v>49</v>
      </c>
    </row>
    <row r="337" spans="1:40" ht="25.5" customHeight="1" x14ac:dyDescent="0.25">
      <c r="A337" s="60">
        <f t="shared" si="37"/>
        <v>325</v>
      </c>
      <c r="B337" s="15" t="s">
        <v>143</v>
      </c>
      <c r="C337" s="15" t="s">
        <v>142</v>
      </c>
      <c r="D337" s="57" t="s">
        <v>6</v>
      </c>
      <c r="E337" s="27">
        <v>44029</v>
      </c>
      <c r="F337" s="62" t="s">
        <v>87</v>
      </c>
      <c r="G337" s="17"/>
      <c r="H337" s="27">
        <v>44029</v>
      </c>
      <c r="I337" s="16">
        <f t="shared" si="33"/>
        <v>0</v>
      </c>
      <c r="J337" s="28" t="s">
        <v>57</v>
      </c>
      <c r="K337" s="27"/>
      <c r="L337" s="6" t="str">
        <f>IF(AND(C337="Abierto",D337="Urgente"),A337,"")</f>
        <v/>
      </c>
      <c r="M337" s="6" t="str">
        <f ca="1">IF(AND(C337="Abierto",D337="Urgente"),TODAY()-E337,"")</f>
        <v/>
      </c>
      <c r="N337" s="6" t="str">
        <f>IF(AND(C337="Abierto",D337="Urgente"),RANK(M337,$M$13:$M$809,0)+COUNTIF($M$13:M337,M337)-1,"")</f>
        <v/>
      </c>
      <c r="O337" s="6" t="str">
        <f>IF(AND(C337="Abierto",D337="Alta"),A337,"")</f>
        <v/>
      </c>
      <c r="P337" s="6" t="str">
        <f ca="1">IF(AND(C337="Abierto",D337="Alta"),TODAY()-E337,"")</f>
        <v/>
      </c>
      <c r="Q337" s="6" t="str">
        <f>IF(AND(C337="Abierto",D337="Alta"),RANK(P337,$P$13:$P$809,0)+COUNTIF($P$13:P337,P337)-1+MAX(N:N),"")</f>
        <v/>
      </c>
      <c r="R337" s="6" t="str">
        <f>IF(AND(C337="Abierto",D337="Media"),A337,"")</f>
        <v/>
      </c>
      <c r="S337" s="6" t="str">
        <f ca="1">IF(AND(C337="Abierto",D337="Media"),TODAY()-E337,"")</f>
        <v/>
      </c>
      <c r="T337" s="6" t="str">
        <f>IF(AND(C337="Abierto",D337="Media"),RANK(S337,$S$13:$S$809,0)+COUNTIF($S$13:S337,S337)-1+MAX(N:N,Q:Q),"")</f>
        <v/>
      </c>
      <c r="U337" s="6" t="str">
        <f>IF(AND(C337="Abierto",D337="Baja"),A337,"")</f>
        <v/>
      </c>
      <c r="V337" s="6" t="str">
        <f ca="1">IF(AND(C337="Abierto",D337="Baja"),TODAY()-E337,"")</f>
        <v/>
      </c>
      <c r="W337" s="6" t="str">
        <f>IF(AND(C337="Abierto",D337="Baja"),RANK(V337,$V$13:$V$809,0)+COUNTIF($V$13:V337,V337)-1+MAX(N:N,Q:Q,T:T),"")</f>
        <v/>
      </c>
      <c r="X337" s="8" t="str">
        <f>IF(OR(C337="Resuelto",C337=""),"",SUM(N337,Q337,T337,W337))</f>
        <v/>
      </c>
      <c r="Y337" s="8" t="str">
        <f>IF(OR(C337="Resuelto",C337=""),"",SUM(M337,P337,S337,V337))</f>
        <v/>
      </c>
      <c r="Z337" s="8" t="str">
        <f>IF(OR(C337="Resuelto",C337=""),"",SUM(L337,O337,R337,U337))</f>
        <v/>
      </c>
      <c r="AA337" s="8">
        <v>340</v>
      </c>
      <c r="AB337" s="8" t="str">
        <f t="shared" ca="1" si="34"/>
        <v/>
      </c>
      <c r="AC337" s="9" t="str">
        <f t="shared" ca="1" si="35"/>
        <v/>
      </c>
      <c r="AD337" s="12"/>
      <c r="AE337" s="12"/>
      <c r="AF337" s="12"/>
      <c r="AG337" s="12"/>
      <c r="AH337" s="51" t="str">
        <f>IF(AI337="","",MAX($AH$5:AH336)+1)</f>
        <v/>
      </c>
      <c r="AI337" s="12" t="str">
        <f>IF(G336="","",IF(COUNTIF($AI$11:AI336,G336)=0,G336,""))</f>
        <v/>
      </c>
      <c r="AJ337" s="12" t="str">
        <f t="shared" si="36"/>
        <v/>
      </c>
      <c r="AK337" s="66" t="s">
        <v>39</v>
      </c>
      <c r="AL337" s="12" t="s">
        <v>34</v>
      </c>
      <c r="AM337" s="15" t="s">
        <v>53</v>
      </c>
      <c r="AN337" s="12" t="s">
        <v>49</v>
      </c>
    </row>
    <row r="338" spans="1:40" ht="25.5" hidden="1" customHeight="1" x14ac:dyDescent="0.25">
      <c r="A338" s="60">
        <f t="shared" si="37"/>
        <v>326</v>
      </c>
      <c r="B338" s="15" t="s">
        <v>143</v>
      </c>
      <c r="C338" s="15" t="s">
        <v>142</v>
      </c>
      <c r="D338" s="57" t="s">
        <v>5</v>
      </c>
      <c r="E338" s="27">
        <v>44029</v>
      </c>
      <c r="F338" s="62" t="s">
        <v>105</v>
      </c>
      <c r="G338" s="17"/>
      <c r="H338" s="27">
        <v>44029</v>
      </c>
      <c r="I338" s="16">
        <f t="shared" si="33"/>
        <v>0</v>
      </c>
      <c r="J338" s="28" t="s">
        <v>57</v>
      </c>
      <c r="K338" s="27"/>
      <c r="L338" s="6" t="str">
        <f>IF(AND(C338="Abierto",D338="Urgente"),A338,"")</f>
        <v/>
      </c>
      <c r="M338" s="6" t="str">
        <f ca="1">IF(AND(C338="Abierto",D338="Urgente"),TODAY()-E338,"")</f>
        <v/>
      </c>
      <c r="N338" s="6" t="str">
        <f>IF(AND(C338="Abierto",D338="Urgente"),RANK(M338,$M$13:$M$809,0)+COUNTIF($M$13:M338,M338)-1,"")</f>
        <v/>
      </c>
      <c r="O338" s="6" t="str">
        <f>IF(AND(C338="Abierto",D338="Alta"),A338,"")</f>
        <v/>
      </c>
      <c r="P338" s="6" t="str">
        <f ca="1">IF(AND(C338="Abierto",D338="Alta"),TODAY()-E338,"")</f>
        <v/>
      </c>
      <c r="Q338" s="6" t="str">
        <f>IF(AND(C338="Abierto",D338="Alta"),RANK(P338,$P$13:$P$809,0)+COUNTIF($P$13:P338,P338)-1+MAX(N:N),"")</f>
        <v/>
      </c>
      <c r="R338" s="6" t="str">
        <f>IF(AND(C338="Abierto",D338="Media"),A338,"")</f>
        <v/>
      </c>
      <c r="S338" s="6" t="str">
        <f ca="1">IF(AND(C338="Abierto",D338="Media"),TODAY()-E338,"")</f>
        <v/>
      </c>
      <c r="T338" s="6" t="str">
        <f>IF(AND(C338="Abierto",D338="Media"),RANK(S338,$S$13:$S$809,0)+COUNTIF($S$13:S338,S338)-1+MAX(N:N,Q:Q),"")</f>
        <v/>
      </c>
      <c r="U338" s="6" t="str">
        <f>IF(AND(C338="Abierto",D338="Baja"),A338,"")</f>
        <v/>
      </c>
      <c r="V338" s="6" t="str">
        <f ca="1">IF(AND(C338="Abierto",D338="Baja"),TODAY()-E338,"")</f>
        <v/>
      </c>
      <c r="W338" s="6" t="str">
        <f>IF(AND(C338="Abierto",D338="Baja"),RANK(V338,$V$13:$V$809,0)+COUNTIF($V$13:V338,V338)-1+MAX(N:N,Q:Q,T:T),"")</f>
        <v/>
      </c>
      <c r="X338" s="8" t="str">
        <f>IF(OR(C338="Resuelto",C338=""),"",SUM(N338,Q338,T338,W338))</f>
        <v/>
      </c>
      <c r="Y338" s="8" t="str">
        <f>IF(OR(C338="Resuelto",C338=""),"",SUM(M338,P338,S338,V338))</f>
        <v/>
      </c>
      <c r="Z338" s="8" t="str">
        <f>IF(OR(C338="Resuelto",C338=""),"",SUM(L338,O338,R338,U338))</f>
        <v/>
      </c>
      <c r="AA338" s="8">
        <v>340</v>
      </c>
      <c r="AB338" s="8" t="str">
        <f t="shared" ca="1" si="34"/>
        <v/>
      </c>
      <c r="AC338" s="9" t="str">
        <f t="shared" ca="1" si="35"/>
        <v/>
      </c>
      <c r="AD338" s="12"/>
      <c r="AE338" s="12"/>
      <c r="AF338" s="12"/>
      <c r="AG338" s="12"/>
      <c r="AH338" s="51" t="str">
        <f>IF(AI338="","",MAX($AH$5:AH337)+1)</f>
        <v/>
      </c>
      <c r="AI338" s="12" t="str">
        <f>IF(G337="","",IF(COUNTIF($AI$11:AI337,G337)=0,G337,""))</f>
        <v/>
      </c>
      <c r="AJ338" s="12" t="str">
        <f t="shared" si="36"/>
        <v/>
      </c>
      <c r="AK338" s="65" t="s">
        <v>44</v>
      </c>
      <c r="AL338" s="15" t="s">
        <v>32</v>
      </c>
      <c r="AM338" s="12" t="s">
        <v>52</v>
      </c>
      <c r="AN338" s="15" t="s">
        <v>51</v>
      </c>
    </row>
    <row r="339" spans="1:40" ht="25.5" hidden="1" customHeight="1" x14ac:dyDescent="0.25">
      <c r="A339" s="60">
        <f t="shared" si="37"/>
        <v>327</v>
      </c>
      <c r="B339" s="15" t="s">
        <v>143</v>
      </c>
      <c r="C339" s="15" t="s">
        <v>142</v>
      </c>
      <c r="D339" s="57" t="s">
        <v>5</v>
      </c>
      <c r="E339" s="27">
        <v>44029</v>
      </c>
      <c r="F339" s="62" t="s">
        <v>105</v>
      </c>
      <c r="G339" s="17"/>
      <c r="H339" s="27">
        <v>44029</v>
      </c>
      <c r="I339" s="16">
        <f t="shared" si="33"/>
        <v>0</v>
      </c>
      <c r="J339" s="28" t="s">
        <v>57</v>
      </c>
      <c r="K339" s="27"/>
      <c r="L339" s="6" t="str">
        <f>IF(AND(C339="Abierto",D339="Urgente"),A339,"")</f>
        <v/>
      </c>
      <c r="M339" s="6" t="str">
        <f ca="1">IF(AND(C339="Abierto",D339="Urgente"),TODAY()-E339,"")</f>
        <v/>
      </c>
      <c r="N339" s="6" t="str">
        <f>IF(AND(C339="Abierto",D339="Urgente"),RANK(M339,$M$13:$M$809,0)+COUNTIF($M$13:M339,M339)-1,"")</f>
        <v/>
      </c>
      <c r="O339" s="6" t="str">
        <f>IF(AND(C339="Abierto",D339="Alta"),A339,"")</f>
        <v/>
      </c>
      <c r="P339" s="6" t="str">
        <f ca="1">IF(AND(C339="Abierto",D339="Alta"),TODAY()-E339,"")</f>
        <v/>
      </c>
      <c r="Q339" s="6" t="str">
        <f>IF(AND(C339="Abierto",D339="Alta"),RANK(P339,$P$13:$P$809,0)+COUNTIF($P$13:P339,P339)-1+MAX(N:N),"")</f>
        <v/>
      </c>
      <c r="R339" s="6" t="str">
        <f>IF(AND(C339="Abierto",D339="Media"),A339,"")</f>
        <v/>
      </c>
      <c r="S339" s="6" t="str">
        <f ca="1">IF(AND(C339="Abierto",D339="Media"),TODAY()-E339,"")</f>
        <v/>
      </c>
      <c r="T339" s="6" t="str">
        <f>IF(AND(C339="Abierto",D339="Media"),RANK(S339,$S$13:$S$809,0)+COUNTIF($S$13:S339,S339)-1+MAX(N:N,Q:Q),"")</f>
        <v/>
      </c>
      <c r="U339" s="6" t="str">
        <f>IF(AND(C339="Abierto",D339="Baja"),A339,"")</f>
        <v/>
      </c>
      <c r="V339" s="6" t="str">
        <f ca="1">IF(AND(C339="Abierto",D339="Baja"),TODAY()-E339,"")</f>
        <v/>
      </c>
      <c r="W339" s="6" t="str">
        <f>IF(AND(C339="Abierto",D339="Baja"),RANK(V339,$V$13:$V$809,0)+COUNTIF($V$13:V339,V339)-1+MAX(N:N,Q:Q,T:T),"")</f>
        <v/>
      </c>
      <c r="X339" s="8" t="str">
        <f>IF(OR(C339="Resuelto",C339=""),"",SUM(N339,Q339,T339,W339))</f>
        <v/>
      </c>
      <c r="Y339" s="8" t="str">
        <f>IF(OR(C339="Resuelto",C339=""),"",SUM(M339,P339,S339,V339))</f>
        <v/>
      </c>
      <c r="Z339" s="8" t="str">
        <f>IF(OR(C339="Resuelto",C339=""),"",SUM(L339,O339,R339,U339))</f>
        <v/>
      </c>
      <c r="AA339" s="8">
        <v>340</v>
      </c>
      <c r="AB339" s="8" t="str">
        <f t="shared" ca="1" si="34"/>
        <v/>
      </c>
      <c r="AC339" s="9" t="str">
        <f t="shared" ca="1" si="35"/>
        <v/>
      </c>
      <c r="AD339" s="12"/>
      <c r="AE339" s="12"/>
      <c r="AF339" s="12"/>
      <c r="AG339" s="12"/>
      <c r="AH339" s="51" t="str">
        <f>IF(AI339="","",MAX($AH$5:AH338)+1)</f>
        <v/>
      </c>
      <c r="AI339" s="12" t="str">
        <f>IF(G338="","",IF(COUNTIF($AI$11:AI338,G338)=0,G338,""))</f>
        <v/>
      </c>
      <c r="AJ339" s="12" t="str">
        <f t="shared" si="36"/>
        <v/>
      </c>
      <c r="AK339" s="65" t="s">
        <v>44</v>
      </c>
      <c r="AL339" s="12" t="s">
        <v>34</v>
      </c>
      <c r="AM339" s="15" t="s">
        <v>53</v>
      </c>
      <c r="AN339" s="15" t="s">
        <v>51</v>
      </c>
    </row>
    <row r="340" spans="1:40" ht="25.5" customHeight="1" x14ac:dyDescent="0.25">
      <c r="A340" s="60">
        <f t="shared" si="37"/>
        <v>328</v>
      </c>
      <c r="B340" s="15" t="s">
        <v>143</v>
      </c>
      <c r="C340" s="15" t="s">
        <v>8</v>
      </c>
      <c r="D340" s="57" t="s">
        <v>6</v>
      </c>
      <c r="E340" s="27">
        <v>44029</v>
      </c>
      <c r="F340" s="62" t="s">
        <v>87</v>
      </c>
      <c r="G340" s="17"/>
      <c r="H340" s="50"/>
      <c r="I340" s="16" t="str">
        <f>IF(OR(E340=0,H340=0),"",H340-E340)</f>
        <v/>
      </c>
      <c r="J340" s="28" t="s">
        <v>56</v>
      </c>
      <c r="K340" s="27">
        <v>44035</v>
      </c>
      <c r="L340" s="6" t="str">
        <f>IF(AND(C340="Abierto",D340="Urgente"),A340,"")</f>
        <v/>
      </c>
      <c r="M340" s="6" t="str">
        <f ca="1">IF(AND(C340="Abierto",D340="Urgente"),TODAY()-E340,"")</f>
        <v/>
      </c>
      <c r="N340" s="6" t="str">
        <f>IF(AND(C340="Abierto",D340="Urgente"),RANK(M340,$M$13:$M$809,0)+COUNTIF($M$13:M340,M340)-1,"")</f>
        <v/>
      </c>
      <c r="O340" s="6" t="str">
        <f>IF(AND(C340="Abierto",D340="Alta"),A340,"")</f>
        <v/>
      </c>
      <c r="P340" s="6" t="str">
        <f ca="1">IF(AND(C340="Abierto",D340="Alta"),TODAY()-E340,"")</f>
        <v/>
      </c>
      <c r="Q340" s="6" t="str">
        <f>IF(AND(C340="Abierto",D340="Alta"),RANK(P340,$P$13:$P$809,0)+COUNTIF($P$13:P340,P340)-1+MAX(N:N),"")</f>
        <v/>
      </c>
      <c r="R340" s="6">
        <f>IF(AND(C340="Abierto",D340="Media"),A340,"")</f>
        <v>328</v>
      </c>
      <c r="S340" s="6">
        <f ca="1">IF(AND(C340="Abierto",D340="Media"),TODAY()-E340,"")</f>
        <v>245</v>
      </c>
      <c r="T340" s="6">
        <f ca="1">IF(AND(C340="Abierto",D340="Media"),RANK(S340,$S$13:$S$809,0)+COUNTIF($S$13:S340,S340)-1+MAX(N:N,Q:Q),"")</f>
        <v>17</v>
      </c>
      <c r="U340" s="6" t="str">
        <f>IF(AND(C340="Abierto",D340="Baja"),A340,"")</f>
        <v/>
      </c>
      <c r="V340" s="6" t="str">
        <f ca="1">IF(AND(C340="Abierto",D340="Baja"),TODAY()-E340,"")</f>
        <v/>
      </c>
      <c r="W340" s="6" t="str">
        <f>IF(AND(C340="Abierto",D340="Baja"),RANK(V340,$V$13:$V$809,0)+COUNTIF($V$13:V340,V340)-1+MAX(N:N,Q:Q,T:T),"")</f>
        <v/>
      </c>
      <c r="X340" s="8">
        <f ca="1">IF(OR(C340="Resuelto",C340=""),"",SUM(N340,Q340,T340,W340))</f>
        <v>17</v>
      </c>
      <c r="Y340" s="8">
        <f ca="1">IF(OR(C340="Resuelto",C340=""),"",SUM(M340,P340,S340,V340))</f>
        <v>245</v>
      </c>
      <c r="Z340" s="8">
        <f>IF(OR(C340="Resuelto",C340=""),"",SUM(L340,O340,R340,U340))</f>
        <v>328</v>
      </c>
      <c r="AA340" s="8">
        <v>340</v>
      </c>
      <c r="AB340" s="8" t="str">
        <f t="shared" ca="1" si="34"/>
        <v/>
      </c>
      <c r="AC340" s="9" t="str">
        <f t="shared" ca="1" si="35"/>
        <v/>
      </c>
      <c r="AD340" s="12"/>
      <c r="AE340" s="12"/>
      <c r="AF340" s="12"/>
      <c r="AG340" s="12"/>
      <c r="AH340" s="51" t="str">
        <f>IF(AI340="","",MAX($AH$5:AH339)+1)</f>
        <v/>
      </c>
      <c r="AI340" s="12" t="str">
        <f>IF(G339="","",IF(COUNTIF($AI$11:AI339,G339)=0,G339,""))</f>
        <v/>
      </c>
      <c r="AJ340" s="12" t="str">
        <f t="shared" si="36"/>
        <v/>
      </c>
      <c r="AK340" s="65" t="s">
        <v>44</v>
      </c>
      <c r="AL340" s="12" t="s">
        <v>34</v>
      </c>
      <c r="AM340" s="15" t="s">
        <v>53</v>
      </c>
      <c r="AN340" s="12" t="s">
        <v>49</v>
      </c>
    </row>
    <row r="341" spans="1:40" ht="25.5" hidden="1" customHeight="1" x14ac:dyDescent="0.25">
      <c r="A341" s="60">
        <f t="shared" si="37"/>
        <v>329</v>
      </c>
      <c r="B341" s="15" t="s">
        <v>143</v>
      </c>
      <c r="C341" s="15" t="s">
        <v>142</v>
      </c>
      <c r="D341" s="57" t="s">
        <v>5</v>
      </c>
      <c r="E341" s="27">
        <v>44029</v>
      </c>
      <c r="F341" s="62" t="s">
        <v>105</v>
      </c>
      <c r="G341" s="17"/>
      <c r="H341" s="27">
        <v>44029</v>
      </c>
      <c r="I341" s="16">
        <f t="shared" si="33"/>
        <v>0</v>
      </c>
      <c r="J341" s="28" t="s">
        <v>57</v>
      </c>
      <c r="K341" s="27"/>
      <c r="L341" s="6" t="str">
        <f>IF(AND(C341="Abierto",D341="Urgente"),A341,"")</f>
        <v/>
      </c>
      <c r="M341" s="6" t="str">
        <f ca="1">IF(AND(C341="Abierto",D341="Urgente"),TODAY()-E341,"")</f>
        <v/>
      </c>
      <c r="N341" s="6" t="str">
        <f>IF(AND(C341="Abierto",D341="Urgente"),RANK(M341,$M$13:$M$809,0)+COUNTIF($M$13:M341,M341)-1,"")</f>
        <v/>
      </c>
      <c r="O341" s="6" t="str">
        <f>IF(AND(C341="Abierto",D341="Alta"),A341,"")</f>
        <v/>
      </c>
      <c r="P341" s="6" t="str">
        <f ca="1">IF(AND(C341="Abierto",D341="Alta"),TODAY()-E341,"")</f>
        <v/>
      </c>
      <c r="Q341" s="6" t="str">
        <f>IF(AND(C341="Abierto",D341="Alta"),RANK(P341,$P$13:$P$809,0)+COUNTIF($P$13:P341,P341)-1+MAX(N:N),"")</f>
        <v/>
      </c>
      <c r="R341" s="6" t="str">
        <f>IF(AND(C341="Abierto",D341="Media"),A341,"")</f>
        <v/>
      </c>
      <c r="S341" s="6" t="str">
        <f ca="1">IF(AND(C341="Abierto",D341="Media"),TODAY()-E341,"")</f>
        <v/>
      </c>
      <c r="T341" s="6" t="str">
        <f>IF(AND(C341="Abierto",D341="Media"),RANK(S341,$S$13:$S$809,0)+COUNTIF($S$13:S341,S341)-1+MAX(N:N,Q:Q),"")</f>
        <v/>
      </c>
      <c r="U341" s="6" t="str">
        <f>IF(AND(C341="Abierto",D341="Baja"),A341,"")</f>
        <v/>
      </c>
      <c r="V341" s="6" t="str">
        <f ca="1">IF(AND(C341="Abierto",D341="Baja"),TODAY()-E341,"")</f>
        <v/>
      </c>
      <c r="W341" s="6" t="str">
        <f>IF(AND(C341="Abierto",D341="Baja"),RANK(V341,$V$13:$V$809,0)+COUNTIF($V$13:V341,V341)-1+MAX(N:N,Q:Q,T:T),"")</f>
        <v/>
      </c>
      <c r="X341" s="8" t="str">
        <f>IF(OR(C341="Resuelto",C341=""),"",SUM(N341,Q341,T341,W341))</f>
        <v/>
      </c>
      <c r="Y341" s="8" t="str">
        <f>IF(OR(C341="Resuelto",C341=""),"",SUM(M341,P341,S341,V341))</f>
        <v/>
      </c>
      <c r="Z341" s="8" t="str">
        <f>IF(OR(C341="Resuelto",C341=""),"",SUM(L341,O341,R341,U341))</f>
        <v/>
      </c>
      <c r="AA341" s="8">
        <v>340</v>
      </c>
      <c r="AB341" s="8" t="str">
        <f t="shared" ca="1" si="34"/>
        <v/>
      </c>
      <c r="AC341" s="9" t="str">
        <f t="shared" ca="1" si="35"/>
        <v/>
      </c>
      <c r="AD341" s="12"/>
      <c r="AE341" s="12"/>
      <c r="AF341" s="12"/>
      <c r="AG341" s="12"/>
      <c r="AH341" s="51" t="str">
        <f>IF(AI341="","",MAX($AH$5:AH340)+1)</f>
        <v/>
      </c>
      <c r="AI341" s="12" t="str">
        <f>IF(G340="","",IF(COUNTIF($AI$11:AI340,G340)=0,G340,""))</f>
        <v/>
      </c>
      <c r="AJ341" s="12" t="str">
        <f t="shared" si="36"/>
        <v/>
      </c>
      <c r="AK341" s="65" t="s">
        <v>44</v>
      </c>
      <c r="AL341" s="15" t="s">
        <v>35</v>
      </c>
      <c r="AM341" s="12" t="s">
        <v>52</v>
      </c>
      <c r="AN341" s="12" t="s">
        <v>49</v>
      </c>
    </row>
    <row r="342" spans="1:40" ht="25.5" hidden="1" customHeight="1" x14ac:dyDescent="0.25">
      <c r="A342" s="60">
        <f t="shared" si="37"/>
        <v>330</v>
      </c>
      <c r="B342" s="15" t="s">
        <v>143</v>
      </c>
      <c r="C342" s="15" t="s">
        <v>142</v>
      </c>
      <c r="D342" s="57" t="s">
        <v>5</v>
      </c>
      <c r="E342" s="27">
        <v>44029</v>
      </c>
      <c r="F342" s="62" t="s">
        <v>105</v>
      </c>
      <c r="G342" s="17"/>
      <c r="H342" s="27">
        <v>44029</v>
      </c>
      <c r="I342" s="16">
        <f t="shared" ref="I342:I403" si="38">IF(OR(E342=0,H342=0),"",H342-E342)</f>
        <v>0</v>
      </c>
      <c r="J342" s="28" t="s">
        <v>57</v>
      </c>
      <c r="K342" s="27"/>
      <c r="L342" s="6" t="str">
        <f>IF(AND(C342="Abierto",D342="Urgente"),A342,"")</f>
        <v/>
      </c>
      <c r="M342" s="6" t="str">
        <f ca="1">IF(AND(C342="Abierto",D342="Urgente"),TODAY()-E342,"")</f>
        <v/>
      </c>
      <c r="N342" s="6" t="str">
        <f>IF(AND(C342="Abierto",D342="Urgente"),RANK(M342,$M$13:$M$809,0)+COUNTIF($M$13:M342,M342)-1,"")</f>
        <v/>
      </c>
      <c r="O342" s="6" t="str">
        <f>IF(AND(C342="Abierto",D342="Alta"),A342,"")</f>
        <v/>
      </c>
      <c r="P342" s="6" t="str">
        <f ca="1">IF(AND(C342="Abierto",D342="Alta"),TODAY()-E342,"")</f>
        <v/>
      </c>
      <c r="Q342" s="6" t="str">
        <f>IF(AND(C342="Abierto",D342="Alta"),RANK(P342,$P$13:$P$809,0)+COUNTIF($P$13:P342,P342)-1+MAX(N:N),"")</f>
        <v/>
      </c>
      <c r="R342" s="6" t="str">
        <f>IF(AND(C342="Abierto",D342="Media"),A342,"")</f>
        <v/>
      </c>
      <c r="S342" s="6" t="str">
        <f ca="1">IF(AND(C342="Abierto",D342="Media"),TODAY()-E342,"")</f>
        <v/>
      </c>
      <c r="T342" s="6" t="str">
        <f>IF(AND(C342="Abierto",D342="Media"),RANK(S342,$S$13:$S$809,0)+COUNTIF($S$13:S342,S342)-1+MAX(N:N,Q:Q),"")</f>
        <v/>
      </c>
      <c r="U342" s="6" t="str">
        <f>IF(AND(C342="Abierto",D342="Baja"),A342,"")</f>
        <v/>
      </c>
      <c r="V342" s="6" t="str">
        <f ca="1">IF(AND(C342="Abierto",D342="Baja"),TODAY()-E342,"")</f>
        <v/>
      </c>
      <c r="W342" s="6" t="str">
        <f>IF(AND(C342="Abierto",D342="Baja"),RANK(V342,$V$13:$V$809,0)+COUNTIF($V$13:V342,V342)-1+MAX(N:N,Q:Q,T:T),"")</f>
        <v/>
      </c>
      <c r="X342" s="8" t="str">
        <f>IF(OR(C342="Resuelto",C342=""),"",SUM(N342,Q342,T342,W342))</f>
        <v/>
      </c>
      <c r="Y342" s="8" t="str">
        <f>IF(OR(C342="Resuelto",C342=""),"",SUM(M342,P342,S342,V342))</f>
        <v/>
      </c>
      <c r="Z342" s="8" t="str">
        <f>IF(OR(C342="Resuelto",C342=""),"",SUM(L342,O342,R342,U342))</f>
        <v/>
      </c>
      <c r="AA342" s="8">
        <v>340</v>
      </c>
      <c r="AB342" s="8" t="str">
        <f t="shared" ref="AB342:AB405" ca="1" si="39">IF(ISNA(VLOOKUP(AA342,$X$13:$Z$807,3,FALSE))=TRUE,"",VLOOKUP(AA342,$X$13:$Z$807,3,FALSE))</f>
        <v/>
      </c>
      <c r="AC342" s="9" t="str">
        <f t="shared" ref="AC342:AC405" ca="1" si="40">IF(ISNA(VLOOKUP(AA342,$X$13:$Z$807,2,FALSE))=TRUE,"",VLOOKUP(AA342,$X$13:$Z$807,2,FALSE))</f>
        <v/>
      </c>
      <c r="AD342" s="12"/>
      <c r="AE342" s="12"/>
      <c r="AF342" s="12"/>
      <c r="AG342" s="12"/>
      <c r="AH342" s="51" t="str">
        <f>IF(AI342="","",MAX($AH$5:AH341)+1)</f>
        <v/>
      </c>
      <c r="AI342" s="12" t="str">
        <f>IF(G341="","",IF(COUNTIF($AI$11:AI341,G341)=0,G341,""))</f>
        <v/>
      </c>
      <c r="AJ342" s="12" t="str">
        <f t="shared" ref="AJ342:AJ405" si="41">IF(ISNA(VLOOKUP(AA342,$AH$13:$AI$807,2,FALSE))=TRUE,"",VLOOKUP(AA342,$AH$13:$AI$807,2,FALSE))</f>
        <v/>
      </c>
      <c r="AK342" s="65" t="s">
        <v>44</v>
      </c>
      <c r="AL342" s="15" t="s">
        <v>35</v>
      </c>
      <c r="AM342" s="15" t="s">
        <v>53</v>
      </c>
      <c r="AN342" s="15" t="s">
        <v>51</v>
      </c>
    </row>
    <row r="343" spans="1:40" ht="25.5" hidden="1" customHeight="1" x14ac:dyDescent="0.25">
      <c r="A343" s="60">
        <f t="shared" si="37"/>
        <v>331</v>
      </c>
      <c r="B343" s="15" t="s">
        <v>143</v>
      </c>
      <c r="C343" s="15" t="s">
        <v>142</v>
      </c>
      <c r="D343" s="57" t="s">
        <v>5</v>
      </c>
      <c r="E343" s="27">
        <v>44029</v>
      </c>
      <c r="F343" s="62" t="s">
        <v>105</v>
      </c>
      <c r="G343" s="17"/>
      <c r="H343" s="27">
        <v>44029</v>
      </c>
      <c r="I343" s="16">
        <f t="shared" si="38"/>
        <v>0</v>
      </c>
      <c r="J343" s="28" t="s">
        <v>57</v>
      </c>
      <c r="K343" s="27"/>
      <c r="L343" s="6" t="str">
        <f>IF(AND(C343="Abierto",D343="Urgente"),A343,"")</f>
        <v/>
      </c>
      <c r="M343" s="6" t="str">
        <f ca="1">IF(AND(C343="Abierto",D343="Urgente"),TODAY()-E343,"")</f>
        <v/>
      </c>
      <c r="N343" s="6" t="str">
        <f>IF(AND(C343="Abierto",D343="Urgente"),RANK(M343,$M$13:$M$809,0)+COUNTIF($M$13:M343,M343)-1,"")</f>
        <v/>
      </c>
      <c r="O343" s="6" t="str">
        <f>IF(AND(C343="Abierto",D343="Alta"),A343,"")</f>
        <v/>
      </c>
      <c r="P343" s="6" t="str">
        <f ca="1">IF(AND(C343="Abierto",D343="Alta"),TODAY()-E343,"")</f>
        <v/>
      </c>
      <c r="Q343" s="6" t="str">
        <f>IF(AND(C343="Abierto",D343="Alta"),RANK(P343,$P$13:$P$809,0)+COUNTIF($P$13:P343,P343)-1+MAX(N:N),"")</f>
        <v/>
      </c>
      <c r="R343" s="6" t="str">
        <f>IF(AND(C343="Abierto",D343="Media"),A343,"")</f>
        <v/>
      </c>
      <c r="S343" s="6" t="str">
        <f ca="1">IF(AND(C343="Abierto",D343="Media"),TODAY()-E343,"")</f>
        <v/>
      </c>
      <c r="T343" s="6" t="str">
        <f>IF(AND(C343="Abierto",D343="Media"),RANK(S343,$S$13:$S$809,0)+COUNTIF($S$13:S343,S343)-1+MAX(N:N,Q:Q),"")</f>
        <v/>
      </c>
      <c r="U343" s="6" t="str">
        <f>IF(AND(C343="Abierto",D343="Baja"),A343,"")</f>
        <v/>
      </c>
      <c r="V343" s="6" t="str">
        <f ca="1">IF(AND(C343="Abierto",D343="Baja"),TODAY()-E343,"")</f>
        <v/>
      </c>
      <c r="W343" s="6" t="str">
        <f>IF(AND(C343="Abierto",D343="Baja"),RANK(V343,$V$13:$V$809,0)+COUNTIF($V$13:V343,V343)-1+MAX(N:N,Q:Q,T:T),"")</f>
        <v/>
      </c>
      <c r="X343" s="8" t="str">
        <f>IF(OR(C343="Resuelto",C343=""),"",SUM(N343,Q343,T343,W343))</f>
        <v/>
      </c>
      <c r="Y343" s="8" t="str">
        <f>IF(OR(C343="Resuelto",C343=""),"",SUM(M343,P343,S343,V343))</f>
        <v/>
      </c>
      <c r="Z343" s="8" t="str">
        <f>IF(OR(C343="Resuelto",C343=""),"",SUM(L343,O343,R343,U343))</f>
        <v/>
      </c>
      <c r="AA343" s="8">
        <v>340</v>
      </c>
      <c r="AB343" s="8" t="str">
        <f t="shared" ca="1" si="39"/>
        <v/>
      </c>
      <c r="AC343" s="9" t="str">
        <f t="shared" ca="1" si="40"/>
        <v/>
      </c>
      <c r="AD343" s="12"/>
      <c r="AE343" s="12"/>
      <c r="AF343" s="12"/>
      <c r="AG343" s="12"/>
      <c r="AH343" s="51" t="str">
        <f>IF(AI343="","",MAX($AH$5:AH342)+1)</f>
        <v/>
      </c>
      <c r="AI343" s="12" t="str">
        <f>IF(G342="","",IF(COUNTIF($AI$11:AI342,G342)=0,G342,""))</f>
        <v/>
      </c>
      <c r="AJ343" s="12" t="str">
        <f t="shared" si="41"/>
        <v/>
      </c>
      <c r="AK343" s="65" t="s">
        <v>44</v>
      </c>
      <c r="AL343" s="15" t="s">
        <v>35</v>
      </c>
      <c r="AM343" s="15" t="s">
        <v>53</v>
      </c>
      <c r="AN343" s="12" t="s">
        <v>49</v>
      </c>
    </row>
    <row r="344" spans="1:40" ht="25.5" hidden="1" customHeight="1" x14ac:dyDescent="0.25">
      <c r="A344" s="60">
        <f t="shared" si="37"/>
        <v>332</v>
      </c>
      <c r="B344" s="15" t="s">
        <v>143</v>
      </c>
      <c r="C344" s="15" t="s">
        <v>142</v>
      </c>
      <c r="D344" s="57" t="s">
        <v>5</v>
      </c>
      <c r="E344" s="27">
        <v>44029</v>
      </c>
      <c r="F344" s="62" t="s">
        <v>105</v>
      </c>
      <c r="G344" s="17"/>
      <c r="H344" s="27">
        <v>44029</v>
      </c>
      <c r="I344" s="16">
        <f t="shared" si="38"/>
        <v>0</v>
      </c>
      <c r="J344" s="28" t="s">
        <v>57</v>
      </c>
      <c r="K344" s="27"/>
      <c r="L344" s="6" t="str">
        <f>IF(AND(C344="Abierto",D344="Urgente"),A344,"")</f>
        <v/>
      </c>
      <c r="M344" s="6" t="str">
        <f ca="1">IF(AND(C344="Abierto",D344="Urgente"),TODAY()-E344,"")</f>
        <v/>
      </c>
      <c r="N344" s="6" t="str">
        <f>IF(AND(C344="Abierto",D344="Urgente"),RANK(M344,$M$13:$M$809,0)+COUNTIF($M$13:M344,M344)-1,"")</f>
        <v/>
      </c>
      <c r="O344" s="6" t="str">
        <f>IF(AND(C344="Abierto",D344="Alta"),A344,"")</f>
        <v/>
      </c>
      <c r="P344" s="6" t="str">
        <f ca="1">IF(AND(C344="Abierto",D344="Alta"),TODAY()-E344,"")</f>
        <v/>
      </c>
      <c r="Q344" s="6" t="str">
        <f>IF(AND(C344="Abierto",D344="Alta"),RANK(P344,$P$13:$P$809,0)+COUNTIF($P$13:P344,P344)-1+MAX(N:N),"")</f>
        <v/>
      </c>
      <c r="R344" s="6" t="str">
        <f>IF(AND(C344="Abierto",D344="Media"),A344,"")</f>
        <v/>
      </c>
      <c r="S344" s="6" t="str">
        <f ca="1">IF(AND(C344="Abierto",D344="Media"),TODAY()-E344,"")</f>
        <v/>
      </c>
      <c r="T344" s="6" t="str">
        <f>IF(AND(C344="Abierto",D344="Media"),RANK(S344,$S$13:$S$809,0)+COUNTIF($S$13:S344,S344)-1+MAX(N:N,Q:Q),"")</f>
        <v/>
      </c>
      <c r="U344" s="6" t="str">
        <f>IF(AND(C344="Abierto",D344="Baja"),A344,"")</f>
        <v/>
      </c>
      <c r="V344" s="6" t="str">
        <f ca="1">IF(AND(C344="Abierto",D344="Baja"),TODAY()-E344,"")</f>
        <v/>
      </c>
      <c r="W344" s="6" t="str">
        <f>IF(AND(C344="Abierto",D344="Baja"),RANK(V344,$V$13:$V$809,0)+COUNTIF($V$13:V344,V344)-1+MAX(N:N,Q:Q,T:T),"")</f>
        <v/>
      </c>
      <c r="X344" s="8" t="str">
        <f>IF(OR(C344="Resuelto",C344=""),"",SUM(N344,Q344,T344,W344))</f>
        <v/>
      </c>
      <c r="Y344" s="8" t="str">
        <f>IF(OR(C344="Resuelto",C344=""),"",SUM(M344,P344,S344,V344))</f>
        <v/>
      </c>
      <c r="Z344" s="8" t="str">
        <f>IF(OR(C344="Resuelto",C344=""),"",SUM(L344,O344,R344,U344))</f>
        <v/>
      </c>
      <c r="AA344" s="8">
        <v>340</v>
      </c>
      <c r="AB344" s="8" t="str">
        <f t="shared" ca="1" si="39"/>
        <v/>
      </c>
      <c r="AC344" s="9" t="str">
        <f t="shared" ca="1" si="40"/>
        <v/>
      </c>
      <c r="AD344" s="12"/>
      <c r="AE344" s="12"/>
      <c r="AF344" s="12"/>
      <c r="AG344" s="12"/>
      <c r="AH344" s="51" t="str">
        <f>IF(AI344="","",MAX($AH$5:AH343)+1)</f>
        <v/>
      </c>
      <c r="AI344" s="12" t="str">
        <f>IF(G343="","",IF(COUNTIF($AI$11:AI343,G343)=0,G343,""))</f>
        <v/>
      </c>
      <c r="AJ344" s="12" t="str">
        <f t="shared" si="41"/>
        <v/>
      </c>
      <c r="AK344" s="65" t="s">
        <v>44</v>
      </c>
      <c r="AL344" s="15" t="s">
        <v>35</v>
      </c>
      <c r="AM344" s="12" t="s">
        <v>52</v>
      </c>
      <c r="AN344" s="12" t="s">
        <v>49</v>
      </c>
    </row>
    <row r="345" spans="1:40" ht="25.5" hidden="1" customHeight="1" x14ac:dyDescent="0.25">
      <c r="A345" s="60">
        <f t="shared" si="37"/>
        <v>333</v>
      </c>
      <c r="B345" s="15" t="s">
        <v>143</v>
      </c>
      <c r="C345" s="15" t="s">
        <v>142</v>
      </c>
      <c r="D345" s="57" t="s">
        <v>5</v>
      </c>
      <c r="E345" s="27">
        <v>44029</v>
      </c>
      <c r="F345" s="62" t="s">
        <v>105</v>
      </c>
      <c r="G345" s="17"/>
      <c r="H345" s="27">
        <v>44029</v>
      </c>
      <c r="I345" s="16">
        <f t="shared" si="38"/>
        <v>0</v>
      </c>
      <c r="J345" s="28" t="s">
        <v>57</v>
      </c>
      <c r="K345" s="27"/>
      <c r="L345" s="6" t="str">
        <f>IF(AND(C345="Abierto",D345="Urgente"),A345,"")</f>
        <v/>
      </c>
      <c r="M345" s="6" t="str">
        <f ca="1">IF(AND(C345="Abierto",D345="Urgente"),TODAY()-E345,"")</f>
        <v/>
      </c>
      <c r="N345" s="6" t="str">
        <f>IF(AND(C345="Abierto",D345="Urgente"),RANK(M345,$M$13:$M$809,0)+COUNTIF($M$13:M345,M345)-1,"")</f>
        <v/>
      </c>
      <c r="O345" s="6" t="str">
        <f>IF(AND(C345="Abierto",D345="Alta"),A345,"")</f>
        <v/>
      </c>
      <c r="P345" s="6" t="str">
        <f ca="1">IF(AND(C345="Abierto",D345="Alta"),TODAY()-E345,"")</f>
        <v/>
      </c>
      <c r="Q345" s="6" t="str">
        <f>IF(AND(C345="Abierto",D345="Alta"),RANK(P345,$P$13:$P$809,0)+COUNTIF($P$13:P345,P345)-1+MAX(N:N),"")</f>
        <v/>
      </c>
      <c r="R345" s="6" t="str">
        <f>IF(AND(C345="Abierto",D345="Media"),A345,"")</f>
        <v/>
      </c>
      <c r="S345" s="6" t="str">
        <f ca="1">IF(AND(C345="Abierto",D345="Media"),TODAY()-E345,"")</f>
        <v/>
      </c>
      <c r="T345" s="6" t="str">
        <f>IF(AND(C345="Abierto",D345="Media"),RANK(S345,$S$13:$S$809,0)+COUNTIF($S$13:S345,S345)-1+MAX(N:N,Q:Q),"")</f>
        <v/>
      </c>
      <c r="U345" s="6" t="str">
        <f>IF(AND(C345="Abierto",D345="Baja"),A345,"")</f>
        <v/>
      </c>
      <c r="V345" s="6" t="str">
        <f ca="1">IF(AND(C345="Abierto",D345="Baja"),TODAY()-E345,"")</f>
        <v/>
      </c>
      <c r="W345" s="6" t="str">
        <f>IF(AND(C345="Abierto",D345="Baja"),RANK(V345,$V$13:$V$809,0)+COUNTIF($V$13:V345,V345)-1+MAX(N:N,Q:Q,T:T),"")</f>
        <v/>
      </c>
      <c r="X345" s="8" t="str">
        <f>IF(OR(C345="Resuelto",C345=""),"",SUM(N345,Q345,T345,W345))</f>
        <v/>
      </c>
      <c r="Y345" s="8" t="str">
        <f>IF(OR(C345="Resuelto",C345=""),"",SUM(M345,P345,S345,V345))</f>
        <v/>
      </c>
      <c r="Z345" s="8" t="str">
        <f>IF(OR(C345="Resuelto",C345=""),"",SUM(L345,O345,R345,U345))</f>
        <v/>
      </c>
      <c r="AA345" s="8">
        <v>340</v>
      </c>
      <c r="AB345" s="8" t="str">
        <f t="shared" ca="1" si="39"/>
        <v/>
      </c>
      <c r="AC345" s="9" t="str">
        <f t="shared" ca="1" si="40"/>
        <v/>
      </c>
      <c r="AD345" s="12"/>
      <c r="AE345" s="12"/>
      <c r="AF345" s="12"/>
      <c r="AG345" s="12"/>
      <c r="AH345" s="51" t="str">
        <f>IF(AI345="","",MAX($AH$5:AH344)+1)</f>
        <v/>
      </c>
      <c r="AI345" s="12" t="str">
        <f>IF(G344="","",IF(COUNTIF($AI$11:AI344,G344)=0,G344,""))</f>
        <v/>
      </c>
      <c r="AJ345" s="12" t="str">
        <f t="shared" si="41"/>
        <v/>
      </c>
      <c r="AK345" s="65" t="s">
        <v>44</v>
      </c>
      <c r="AL345" s="15" t="s">
        <v>35</v>
      </c>
      <c r="AM345" s="12" t="s">
        <v>52</v>
      </c>
      <c r="AN345" s="12" t="s">
        <v>49</v>
      </c>
    </row>
    <row r="346" spans="1:40" ht="25.5" hidden="1" customHeight="1" x14ac:dyDescent="0.25">
      <c r="A346" s="60">
        <f t="shared" si="37"/>
        <v>334</v>
      </c>
      <c r="B346" s="15" t="s">
        <v>143</v>
      </c>
      <c r="C346" s="15" t="s">
        <v>142</v>
      </c>
      <c r="D346" s="57" t="s">
        <v>5</v>
      </c>
      <c r="E346" s="27">
        <v>44029</v>
      </c>
      <c r="F346" s="62" t="s">
        <v>105</v>
      </c>
      <c r="G346" s="17"/>
      <c r="H346" s="27">
        <v>44029</v>
      </c>
      <c r="I346" s="16">
        <f t="shared" si="38"/>
        <v>0</v>
      </c>
      <c r="J346" s="28" t="s">
        <v>57</v>
      </c>
      <c r="K346" s="27"/>
      <c r="L346" s="6" t="str">
        <f>IF(AND(C346="Abierto",D346="Urgente"),A346,"")</f>
        <v/>
      </c>
      <c r="M346" s="6" t="str">
        <f ca="1">IF(AND(C346="Abierto",D346="Urgente"),TODAY()-E346,"")</f>
        <v/>
      </c>
      <c r="N346" s="6" t="str">
        <f>IF(AND(C346="Abierto",D346="Urgente"),RANK(M346,$M$13:$M$809,0)+COUNTIF($M$13:M346,M346)-1,"")</f>
        <v/>
      </c>
      <c r="O346" s="6" t="str">
        <f>IF(AND(C346="Abierto",D346="Alta"),A346,"")</f>
        <v/>
      </c>
      <c r="P346" s="6" t="str">
        <f ca="1">IF(AND(C346="Abierto",D346="Alta"),TODAY()-E346,"")</f>
        <v/>
      </c>
      <c r="Q346" s="6" t="str">
        <f>IF(AND(C346="Abierto",D346="Alta"),RANK(P346,$P$13:$P$809,0)+COUNTIF($P$13:P346,P346)-1+MAX(N:N),"")</f>
        <v/>
      </c>
      <c r="R346" s="6" t="str">
        <f>IF(AND(C346="Abierto",D346="Media"),A346,"")</f>
        <v/>
      </c>
      <c r="S346" s="6" t="str">
        <f ca="1">IF(AND(C346="Abierto",D346="Media"),TODAY()-E346,"")</f>
        <v/>
      </c>
      <c r="T346" s="6" t="str">
        <f>IF(AND(C346="Abierto",D346="Media"),RANK(S346,$S$13:$S$809,0)+COUNTIF($S$13:S346,S346)-1+MAX(N:N,Q:Q),"")</f>
        <v/>
      </c>
      <c r="U346" s="6" t="str">
        <f>IF(AND(C346="Abierto",D346="Baja"),A346,"")</f>
        <v/>
      </c>
      <c r="V346" s="6" t="str">
        <f ca="1">IF(AND(C346="Abierto",D346="Baja"),TODAY()-E346,"")</f>
        <v/>
      </c>
      <c r="W346" s="6" t="str">
        <f>IF(AND(C346="Abierto",D346="Baja"),RANK(V346,$V$13:$V$809,0)+COUNTIF($V$13:V346,V346)-1+MAX(N:N,Q:Q,T:T),"")</f>
        <v/>
      </c>
      <c r="X346" s="8" t="str">
        <f>IF(OR(C346="Resuelto",C346=""),"",SUM(N346,Q346,T346,W346))</f>
        <v/>
      </c>
      <c r="Y346" s="8" t="str">
        <f>IF(OR(C346="Resuelto",C346=""),"",SUM(M346,P346,S346,V346))</f>
        <v/>
      </c>
      <c r="Z346" s="8" t="str">
        <f>IF(OR(C346="Resuelto",C346=""),"",SUM(L346,O346,R346,U346))</f>
        <v/>
      </c>
      <c r="AA346" s="8">
        <v>340</v>
      </c>
      <c r="AB346" s="8" t="str">
        <f t="shared" ca="1" si="39"/>
        <v/>
      </c>
      <c r="AC346" s="9" t="str">
        <f t="shared" ca="1" si="40"/>
        <v/>
      </c>
      <c r="AD346" s="12"/>
      <c r="AE346" s="12"/>
      <c r="AF346" s="12"/>
      <c r="AG346" s="12"/>
      <c r="AH346" s="51" t="str">
        <f>IF(AI346="","",MAX($AH$5:AH345)+1)</f>
        <v/>
      </c>
      <c r="AI346" s="12" t="str">
        <f>IF(G345="","",IF(COUNTIF($AI$11:AI345,G345)=0,G345,""))</f>
        <v/>
      </c>
      <c r="AJ346" s="12" t="str">
        <f t="shared" si="41"/>
        <v/>
      </c>
      <c r="AK346" s="65" t="s">
        <v>44</v>
      </c>
      <c r="AL346" s="15" t="s">
        <v>35</v>
      </c>
      <c r="AM346" s="12" t="s">
        <v>52</v>
      </c>
      <c r="AN346" s="12" t="s">
        <v>49</v>
      </c>
    </row>
    <row r="347" spans="1:40" ht="25.5" hidden="1" customHeight="1" x14ac:dyDescent="0.25">
      <c r="A347" s="60">
        <f t="shared" si="37"/>
        <v>335</v>
      </c>
      <c r="B347" s="15" t="s">
        <v>143</v>
      </c>
      <c r="C347" s="15" t="s">
        <v>142</v>
      </c>
      <c r="D347" s="57" t="s">
        <v>5</v>
      </c>
      <c r="E347" s="27">
        <v>44029</v>
      </c>
      <c r="F347" s="62" t="s">
        <v>105</v>
      </c>
      <c r="G347" s="17"/>
      <c r="H347" s="27">
        <v>44029</v>
      </c>
      <c r="I347" s="16">
        <f t="shared" si="38"/>
        <v>0</v>
      </c>
      <c r="J347" s="28" t="s">
        <v>57</v>
      </c>
      <c r="K347" s="27"/>
      <c r="L347" s="6" t="str">
        <f>IF(AND(C347="Abierto",D347="Urgente"),A347,"")</f>
        <v/>
      </c>
      <c r="M347" s="6" t="str">
        <f ca="1">IF(AND(C347="Abierto",D347="Urgente"),TODAY()-E347,"")</f>
        <v/>
      </c>
      <c r="N347" s="6" t="str">
        <f>IF(AND(C347="Abierto",D347="Urgente"),RANK(M347,$M$13:$M$809,0)+COUNTIF($M$13:M347,M347)-1,"")</f>
        <v/>
      </c>
      <c r="O347" s="6" t="str">
        <f>IF(AND(C347="Abierto",D347="Alta"),A347,"")</f>
        <v/>
      </c>
      <c r="P347" s="6" t="str">
        <f ca="1">IF(AND(C347="Abierto",D347="Alta"),TODAY()-E347,"")</f>
        <v/>
      </c>
      <c r="Q347" s="6" t="str">
        <f>IF(AND(C347="Abierto",D347="Alta"),RANK(P347,$P$13:$P$809,0)+COUNTIF($P$13:P347,P347)-1+MAX(N:N),"")</f>
        <v/>
      </c>
      <c r="R347" s="6" t="str">
        <f>IF(AND(C347="Abierto",D347="Media"),A347,"")</f>
        <v/>
      </c>
      <c r="S347" s="6" t="str">
        <f ca="1">IF(AND(C347="Abierto",D347="Media"),TODAY()-E347,"")</f>
        <v/>
      </c>
      <c r="T347" s="6" t="str">
        <f>IF(AND(C347="Abierto",D347="Media"),RANK(S347,$S$13:$S$809,0)+COUNTIF($S$13:S347,S347)-1+MAX(N:N,Q:Q),"")</f>
        <v/>
      </c>
      <c r="U347" s="6" t="str">
        <f>IF(AND(C347="Abierto",D347="Baja"),A347,"")</f>
        <v/>
      </c>
      <c r="V347" s="6" t="str">
        <f ca="1">IF(AND(C347="Abierto",D347="Baja"),TODAY()-E347,"")</f>
        <v/>
      </c>
      <c r="W347" s="6" t="str">
        <f>IF(AND(C347="Abierto",D347="Baja"),RANK(V347,$V$13:$V$809,0)+COUNTIF($V$13:V347,V347)-1+MAX(N:N,Q:Q,T:T),"")</f>
        <v/>
      </c>
      <c r="X347" s="8" t="str">
        <f>IF(OR(C347="Resuelto",C347=""),"",SUM(N347,Q347,T347,W347))</f>
        <v/>
      </c>
      <c r="Y347" s="8" t="str">
        <f>IF(OR(C347="Resuelto",C347=""),"",SUM(M347,P347,S347,V347))</f>
        <v/>
      </c>
      <c r="Z347" s="8" t="str">
        <f>IF(OR(C347="Resuelto",C347=""),"",SUM(L347,O347,R347,U347))</f>
        <v/>
      </c>
      <c r="AA347" s="8">
        <v>340</v>
      </c>
      <c r="AB347" s="8" t="str">
        <f t="shared" ca="1" si="39"/>
        <v/>
      </c>
      <c r="AC347" s="9" t="str">
        <f t="shared" ca="1" si="40"/>
        <v/>
      </c>
      <c r="AD347" s="12"/>
      <c r="AE347" s="12"/>
      <c r="AF347" s="12"/>
      <c r="AG347" s="12"/>
      <c r="AH347" s="51" t="str">
        <f>IF(AI347="","",MAX($AH$5:AH346)+1)</f>
        <v/>
      </c>
      <c r="AI347" s="12" t="str">
        <f>IF(G346="","",IF(COUNTIF($AI$11:AI346,G346)=0,G346,""))</f>
        <v/>
      </c>
      <c r="AJ347" s="12" t="str">
        <f t="shared" si="41"/>
        <v/>
      </c>
      <c r="AK347" s="65" t="s">
        <v>44</v>
      </c>
      <c r="AL347" s="15" t="s">
        <v>35</v>
      </c>
      <c r="AM347" s="12" t="s">
        <v>52</v>
      </c>
      <c r="AN347" s="15" t="s">
        <v>51</v>
      </c>
    </row>
    <row r="348" spans="1:40" ht="25.5" hidden="1" customHeight="1" x14ac:dyDescent="0.25">
      <c r="A348" s="60">
        <f t="shared" si="37"/>
        <v>336</v>
      </c>
      <c r="B348" s="15" t="s">
        <v>143</v>
      </c>
      <c r="C348" s="15" t="s">
        <v>142</v>
      </c>
      <c r="D348" s="57" t="s">
        <v>5</v>
      </c>
      <c r="E348" s="27">
        <v>44029</v>
      </c>
      <c r="F348" s="62" t="s">
        <v>105</v>
      </c>
      <c r="G348" s="17"/>
      <c r="H348" s="27">
        <v>44029</v>
      </c>
      <c r="I348" s="16">
        <f t="shared" si="38"/>
        <v>0</v>
      </c>
      <c r="J348" s="28" t="s">
        <v>57</v>
      </c>
      <c r="K348" s="27"/>
      <c r="L348" s="6" t="str">
        <f>IF(AND(C348="Abierto",D348="Urgente"),A348,"")</f>
        <v/>
      </c>
      <c r="M348" s="6" t="str">
        <f ca="1">IF(AND(C348="Abierto",D348="Urgente"),TODAY()-E348,"")</f>
        <v/>
      </c>
      <c r="N348" s="6" t="str">
        <f>IF(AND(C348="Abierto",D348="Urgente"),RANK(M348,$M$13:$M$809,0)+COUNTIF($M$13:M348,M348)-1,"")</f>
        <v/>
      </c>
      <c r="O348" s="6" t="str">
        <f>IF(AND(C348="Abierto",D348="Alta"),A348,"")</f>
        <v/>
      </c>
      <c r="P348" s="6" t="str">
        <f ca="1">IF(AND(C348="Abierto",D348="Alta"),TODAY()-E348,"")</f>
        <v/>
      </c>
      <c r="Q348" s="6" t="str">
        <f>IF(AND(C348="Abierto",D348="Alta"),RANK(P348,$P$13:$P$809,0)+COUNTIF($P$13:P348,P348)-1+MAX(N:N),"")</f>
        <v/>
      </c>
      <c r="R348" s="6" t="str">
        <f>IF(AND(C348="Abierto",D348="Media"),A348,"")</f>
        <v/>
      </c>
      <c r="S348" s="6" t="str">
        <f ca="1">IF(AND(C348="Abierto",D348="Media"),TODAY()-E348,"")</f>
        <v/>
      </c>
      <c r="T348" s="6" t="str">
        <f>IF(AND(C348="Abierto",D348="Media"),RANK(S348,$S$13:$S$809,0)+COUNTIF($S$13:S348,S348)-1+MAX(N:N,Q:Q),"")</f>
        <v/>
      </c>
      <c r="U348" s="6" t="str">
        <f>IF(AND(C348="Abierto",D348="Baja"),A348,"")</f>
        <v/>
      </c>
      <c r="V348" s="6" t="str">
        <f ca="1">IF(AND(C348="Abierto",D348="Baja"),TODAY()-E348,"")</f>
        <v/>
      </c>
      <c r="W348" s="6" t="str">
        <f>IF(AND(C348="Abierto",D348="Baja"),RANK(V348,$V$13:$V$809,0)+COUNTIF($V$13:V348,V348)-1+MAX(N:N,Q:Q,T:T),"")</f>
        <v/>
      </c>
      <c r="X348" s="8" t="str">
        <f>IF(OR(C348="Resuelto",C348=""),"",SUM(N348,Q348,T348,W348))</f>
        <v/>
      </c>
      <c r="Y348" s="8" t="str">
        <f>IF(OR(C348="Resuelto",C348=""),"",SUM(M348,P348,S348,V348))</f>
        <v/>
      </c>
      <c r="Z348" s="8" t="str">
        <f>IF(OR(C348="Resuelto",C348=""),"",SUM(L348,O348,R348,U348))</f>
        <v/>
      </c>
      <c r="AA348" s="8">
        <v>340</v>
      </c>
      <c r="AB348" s="8" t="str">
        <f t="shared" ca="1" si="39"/>
        <v/>
      </c>
      <c r="AC348" s="9" t="str">
        <f t="shared" ca="1" si="40"/>
        <v/>
      </c>
      <c r="AD348" s="12"/>
      <c r="AE348" s="12"/>
      <c r="AF348" s="12"/>
      <c r="AG348" s="12"/>
      <c r="AH348" s="51" t="str">
        <f>IF(AI348="","",MAX($AH$5:AH347)+1)</f>
        <v/>
      </c>
      <c r="AI348" s="12" t="str">
        <f>IF(G347="","",IF(COUNTIF($AI$11:AI347,G347)=0,G347,""))</f>
        <v/>
      </c>
      <c r="AJ348" s="12" t="str">
        <f t="shared" si="41"/>
        <v/>
      </c>
      <c r="AK348" s="65" t="s">
        <v>44</v>
      </c>
      <c r="AL348" s="15" t="s">
        <v>35</v>
      </c>
      <c r="AM348" s="12" t="s">
        <v>52</v>
      </c>
      <c r="AN348" s="15" t="s">
        <v>51</v>
      </c>
    </row>
    <row r="349" spans="1:40" ht="25.5" hidden="1" customHeight="1" x14ac:dyDescent="0.25">
      <c r="A349" s="60">
        <f t="shared" si="37"/>
        <v>337</v>
      </c>
      <c r="B349" s="15" t="s">
        <v>143</v>
      </c>
      <c r="C349" s="15" t="s">
        <v>142</v>
      </c>
      <c r="D349" s="57" t="s">
        <v>5</v>
      </c>
      <c r="E349" s="27">
        <v>44029</v>
      </c>
      <c r="F349" s="62" t="s">
        <v>105</v>
      </c>
      <c r="G349" s="17"/>
      <c r="H349" s="27">
        <v>44029</v>
      </c>
      <c r="I349" s="16">
        <f t="shared" si="38"/>
        <v>0</v>
      </c>
      <c r="J349" s="28" t="s">
        <v>57</v>
      </c>
      <c r="K349" s="27"/>
      <c r="L349" s="6" t="str">
        <f>IF(AND(C349="Abierto",D349="Urgente"),A349,"")</f>
        <v/>
      </c>
      <c r="M349" s="6" t="str">
        <f ca="1">IF(AND(C349="Abierto",D349="Urgente"),TODAY()-E349,"")</f>
        <v/>
      </c>
      <c r="N349" s="6" t="str">
        <f>IF(AND(C349="Abierto",D349="Urgente"),RANK(M349,$M$13:$M$809,0)+COUNTIF($M$13:M349,M349)-1,"")</f>
        <v/>
      </c>
      <c r="O349" s="6" t="str">
        <f>IF(AND(C349="Abierto",D349="Alta"),A349,"")</f>
        <v/>
      </c>
      <c r="P349" s="6" t="str">
        <f ca="1">IF(AND(C349="Abierto",D349="Alta"),TODAY()-E349,"")</f>
        <v/>
      </c>
      <c r="Q349" s="6" t="str">
        <f>IF(AND(C349="Abierto",D349="Alta"),RANK(P349,$P$13:$P$809,0)+COUNTIF($P$13:P349,P349)-1+MAX(N:N),"")</f>
        <v/>
      </c>
      <c r="R349" s="6" t="str">
        <f>IF(AND(C349="Abierto",D349="Media"),A349,"")</f>
        <v/>
      </c>
      <c r="S349" s="6" t="str">
        <f ca="1">IF(AND(C349="Abierto",D349="Media"),TODAY()-E349,"")</f>
        <v/>
      </c>
      <c r="T349" s="6" t="str">
        <f>IF(AND(C349="Abierto",D349="Media"),RANK(S349,$S$13:$S$809,0)+COUNTIF($S$13:S349,S349)-1+MAX(N:N,Q:Q),"")</f>
        <v/>
      </c>
      <c r="U349" s="6" t="str">
        <f>IF(AND(C349="Abierto",D349="Baja"),A349,"")</f>
        <v/>
      </c>
      <c r="V349" s="6" t="str">
        <f ca="1">IF(AND(C349="Abierto",D349="Baja"),TODAY()-E349,"")</f>
        <v/>
      </c>
      <c r="W349" s="6" t="str">
        <f>IF(AND(C349="Abierto",D349="Baja"),RANK(V349,$V$13:$V$809,0)+COUNTIF($V$13:V349,V349)-1+MAX(N:N,Q:Q,T:T),"")</f>
        <v/>
      </c>
      <c r="X349" s="8" t="str">
        <f>IF(OR(C349="Resuelto",C349=""),"",SUM(N349,Q349,T349,W349))</f>
        <v/>
      </c>
      <c r="Y349" s="8" t="str">
        <f>IF(OR(C349="Resuelto",C349=""),"",SUM(M349,P349,S349,V349))</f>
        <v/>
      </c>
      <c r="Z349" s="8" t="str">
        <f>IF(OR(C349="Resuelto",C349=""),"",SUM(L349,O349,R349,U349))</f>
        <v/>
      </c>
      <c r="AA349" s="8">
        <v>340</v>
      </c>
      <c r="AB349" s="8" t="str">
        <f t="shared" ca="1" si="39"/>
        <v/>
      </c>
      <c r="AC349" s="9" t="str">
        <f t="shared" ca="1" si="40"/>
        <v/>
      </c>
      <c r="AD349" s="12"/>
      <c r="AE349" s="12"/>
      <c r="AF349" s="12"/>
      <c r="AG349" s="12"/>
      <c r="AH349" s="51" t="str">
        <f>IF(AI349="","",MAX($AH$5:AH348)+1)</f>
        <v/>
      </c>
      <c r="AI349" s="12" t="str">
        <f>IF(G348="","",IF(COUNTIF($AI$11:AI348,G348)=0,G348,""))</f>
        <v/>
      </c>
      <c r="AJ349" s="12" t="str">
        <f t="shared" si="41"/>
        <v/>
      </c>
      <c r="AK349" s="65" t="s">
        <v>44</v>
      </c>
      <c r="AL349" s="15" t="s">
        <v>35</v>
      </c>
      <c r="AM349" s="12" t="s">
        <v>52</v>
      </c>
      <c r="AN349" s="12" t="s">
        <v>49</v>
      </c>
    </row>
    <row r="350" spans="1:40" ht="25.5" hidden="1" customHeight="1" x14ac:dyDescent="0.25">
      <c r="A350" s="60">
        <f t="shared" si="37"/>
        <v>338</v>
      </c>
      <c r="B350" s="15" t="s">
        <v>143</v>
      </c>
      <c r="C350" s="15" t="s">
        <v>142</v>
      </c>
      <c r="D350" s="57" t="s">
        <v>5</v>
      </c>
      <c r="E350" s="27">
        <v>44029</v>
      </c>
      <c r="F350" s="62" t="s">
        <v>105</v>
      </c>
      <c r="G350" s="17"/>
      <c r="H350" s="27">
        <v>44029</v>
      </c>
      <c r="I350" s="16">
        <f t="shared" si="38"/>
        <v>0</v>
      </c>
      <c r="J350" s="28" t="s">
        <v>57</v>
      </c>
      <c r="K350" s="27"/>
      <c r="L350" s="6" t="str">
        <f>IF(AND(C350="Abierto",D350="Urgente"),A350,"")</f>
        <v/>
      </c>
      <c r="M350" s="6" t="str">
        <f ca="1">IF(AND(C350="Abierto",D350="Urgente"),TODAY()-E350,"")</f>
        <v/>
      </c>
      <c r="N350" s="6" t="str">
        <f>IF(AND(C350="Abierto",D350="Urgente"),RANK(M350,$M$13:$M$809,0)+COUNTIF($M$13:M350,M350)-1,"")</f>
        <v/>
      </c>
      <c r="O350" s="6" t="str">
        <f>IF(AND(C350="Abierto",D350="Alta"),A350,"")</f>
        <v/>
      </c>
      <c r="P350" s="6" t="str">
        <f ca="1">IF(AND(C350="Abierto",D350="Alta"),TODAY()-E350,"")</f>
        <v/>
      </c>
      <c r="Q350" s="6" t="str">
        <f>IF(AND(C350="Abierto",D350="Alta"),RANK(P350,$P$13:$P$809,0)+COUNTIF($P$13:P350,P350)-1+MAX(N:N),"")</f>
        <v/>
      </c>
      <c r="R350" s="6" t="str">
        <f>IF(AND(C350="Abierto",D350="Media"),A350,"")</f>
        <v/>
      </c>
      <c r="S350" s="6" t="str">
        <f ca="1">IF(AND(C350="Abierto",D350="Media"),TODAY()-E350,"")</f>
        <v/>
      </c>
      <c r="T350" s="6" t="str">
        <f>IF(AND(C350="Abierto",D350="Media"),RANK(S350,$S$13:$S$809,0)+COUNTIF($S$13:S350,S350)-1+MAX(N:N,Q:Q),"")</f>
        <v/>
      </c>
      <c r="U350" s="6" t="str">
        <f>IF(AND(C350="Abierto",D350="Baja"),A350,"")</f>
        <v/>
      </c>
      <c r="V350" s="6" t="str">
        <f ca="1">IF(AND(C350="Abierto",D350="Baja"),TODAY()-E350,"")</f>
        <v/>
      </c>
      <c r="W350" s="6" t="str">
        <f>IF(AND(C350="Abierto",D350="Baja"),RANK(V350,$V$13:$V$809,0)+COUNTIF($V$13:V350,V350)-1+MAX(N:N,Q:Q,T:T),"")</f>
        <v/>
      </c>
      <c r="X350" s="8" t="str">
        <f>IF(OR(C350="Resuelto",C350=""),"",SUM(N350,Q350,T350,W350))</f>
        <v/>
      </c>
      <c r="Y350" s="8" t="str">
        <f>IF(OR(C350="Resuelto",C350=""),"",SUM(M350,P350,S350,V350))</f>
        <v/>
      </c>
      <c r="Z350" s="8" t="str">
        <f>IF(OR(C350="Resuelto",C350=""),"",SUM(L350,O350,R350,U350))</f>
        <v/>
      </c>
      <c r="AA350" s="8">
        <v>340</v>
      </c>
      <c r="AB350" s="8" t="str">
        <f t="shared" ca="1" si="39"/>
        <v/>
      </c>
      <c r="AC350" s="9" t="str">
        <f t="shared" ca="1" si="40"/>
        <v/>
      </c>
      <c r="AD350" s="12"/>
      <c r="AE350" s="12"/>
      <c r="AF350" s="12"/>
      <c r="AG350" s="12"/>
      <c r="AH350" s="51" t="str">
        <f>IF(AI350="","",MAX($AH$5:AH349)+1)</f>
        <v/>
      </c>
      <c r="AI350" s="12" t="str">
        <f>IF(G349="","",IF(COUNTIF($AI$11:AI349,G349)=0,G349,""))</f>
        <v/>
      </c>
      <c r="AJ350" s="12" t="str">
        <f t="shared" si="41"/>
        <v/>
      </c>
      <c r="AK350" s="65" t="s">
        <v>44</v>
      </c>
      <c r="AL350" s="15" t="s">
        <v>35</v>
      </c>
      <c r="AM350" s="12" t="s">
        <v>52</v>
      </c>
      <c r="AN350" s="15" t="s">
        <v>51</v>
      </c>
    </row>
    <row r="351" spans="1:40" ht="25.5" hidden="1" customHeight="1" x14ac:dyDescent="0.25">
      <c r="A351" s="60">
        <f t="shared" si="37"/>
        <v>339</v>
      </c>
      <c r="B351" s="15" t="s">
        <v>143</v>
      </c>
      <c r="C351" s="15" t="s">
        <v>142</v>
      </c>
      <c r="D351" s="57" t="s">
        <v>5</v>
      </c>
      <c r="E351" s="27">
        <v>44029</v>
      </c>
      <c r="F351" s="62" t="s">
        <v>105</v>
      </c>
      <c r="G351" s="17"/>
      <c r="H351" s="27">
        <v>44029</v>
      </c>
      <c r="I351" s="16">
        <f t="shared" si="38"/>
        <v>0</v>
      </c>
      <c r="J351" s="28" t="s">
        <v>57</v>
      </c>
      <c r="K351" s="27"/>
      <c r="L351" s="6" t="str">
        <f>IF(AND(C351="Abierto",D351="Urgente"),A351,"")</f>
        <v/>
      </c>
      <c r="M351" s="6" t="str">
        <f ca="1">IF(AND(C351="Abierto",D351="Urgente"),TODAY()-E351,"")</f>
        <v/>
      </c>
      <c r="N351" s="6" t="str">
        <f>IF(AND(C351="Abierto",D351="Urgente"),RANK(M351,$M$13:$M$809,0)+COUNTIF($M$13:M351,M351)-1,"")</f>
        <v/>
      </c>
      <c r="O351" s="6" t="str">
        <f>IF(AND(C351="Abierto",D351="Alta"),A351,"")</f>
        <v/>
      </c>
      <c r="P351" s="6" t="str">
        <f ca="1">IF(AND(C351="Abierto",D351="Alta"),TODAY()-E351,"")</f>
        <v/>
      </c>
      <c r="Q351" s="6" t="str">
        <f>IF(AND(C351="Abierto",D351="Alta"),RANK(P351,$P$13:$P$809,0)+COUNTIF($P$13:P351,P351)-1+MAX(N:N),"")</f>
        <v/>
      </c>
      <c r="R351" s="6" t="str">
        <f>IF(AND(C351="Abierto",D351="Media"),A351,"")</f>
        <v/>
      </c>
      <c r="S351" s="6" t="str">
        <f ca="1">IF(AND(C351="Abierto",D351="Media"),TODAY()-E351,"")</f>
        <v/>
      </c>
      <c r="T351" s="6" t="str">
        <f>IF(AND(C351="Abierto",D351="Media"),RANK(S351,$S$13:$S$809,0)+COUNTIF($S$13:S351,S351)-1+MAX(N:N,Q:Q),"")</f>
        <v/>
      </c>
      <c r="U351" s="6" t="str">
        <f>IF(AND(C351="Abierto",D351="Baja"),A351,"")</f>
        <v/>
      </c>
      <c r="V351" s="6" t="str">
        <f ca="1">IF(AND(C351="Abierto",D351="Baja"),TODAY()-E351,"")</f>
        <v/>
      </c>
      <c r="W351" s="6" t="str">
        <f>IF(AND(C351="Abierto",D351="Baja"),RANK(V351,$V$13:$V$809,0)+COUNTIF($V$13:V351,V351)-1+MAX(N:N,Q:Q,T:T),"")</f>
        <v/>
      </c>
      <c r="X351" s="8" t="str">
        <f>IF(OR(C351="Resuelto",C351=""),"",SUM(N351,Q351,T351,W351))</f>
        <v/>
      </c>
      <c r="Y351" s="8" t="str">
        <f>IF(OR(C351="Resuelto",C351=""),"",SUM(M351,P351,S351,V351))</f>
        <v/>
      </c>
      <c r="Z351" s="8" t="str">
        <f>IF(OR(C351="Resuelto",C351=""),"",SUM(L351,O351,R351,U351))</f>
        <v/>
      </c>
      <c r="AA351" s="8">
        <v>340</v>
      </c>
      <c r="AB351" s="8" t="str">
        <f t="shared" ca="1" si="39"/>
        <v/>
      </c>
      <c r="AC351" s="9" t="str">
        <f t="shared" ca="1" si="40"/>
        <v/>
      </c>
      <c r="AD351" s="12"/>
      <c r="AE351" s="12"/>
      <c r="AF351" s="12"/>
      <c r="AG351" s="12"/>
      <c r="AH351" s="51" t="str">
        <f>IF(AI351="","",MAX($AH$5:AH350)+1)</f>
        <v/>
      </c>
      <c r="AI351" s="12" t="str">
        <f>IF(G350="","",IF(COUNTIF($AI$11:AI350,G350)=0,G350,""))</f>
        <v/>
      </c>
      <c r="AJ351" s="12" t="str">
        <f t="shared" si="41"/>
        <v/>
      </c>
      <c r="AK351" s="65" t="s">
        <v>44</v>
      </c>
      <c r="AL351" s="15" t="s">
        <v>35</v>
      </c>
      <c r="AM351" s="12" t="s">
        <v>52</v>
      </c>
      <c r="AN351" s="12" t="s">
        <v>49</v>
      </c>
    </row>
    <row r="352" spans="1:40" ht="25.5" customHeight="1" x14ac:dyDescent="0.25">
      <c r="A352" s="60">
        <f t="shared" si="37"/>
        <v>340</v>
      </c>
      <c r="B352" s="55">
        <v>2025751</v>
      </c>
      <c r="C352" s="15" t="s">
        <v>142</v>
      </c>
      <c r="D352" s="57" t="s">
        <v>6</v>
      </c>
      <c r="E352" s="27">
        <v>44029</v>
      </c>
      <c r="F352" s="62" t="s">
        <v>87</v>
      </c>
      <c r="G352" s="17"/>
      <c r="H352" s="27">
        <v>44029</v>
      </c>
      <c r="I352" s="16">
        <f t="shared" si="38"/>
        <v>0</v>
      </c>
      <c r="J352" s="28" t="s">
        <v>57</v>
      </c>
      <c r="K352" s="27"/>
      <c r="L352" s="6" t="str">
        <f>IF(AND(C352="Abierto",D352="Urgente"),A352,"")</f>
        <v/>
      </c>
      <c r="M352" s="6" t="str">
        <f ca="1">IF(AND(C352="Abierto",D352="Urgente"),TODAY()-E352,"")</f>
        <v/>
      </c>
      <c r="N352" s="6" t="str">
        <f>IF(AND(C352="Abierto",D352="Urgente"),RANK(M352,$M$13:$M$809,0)+COUNTIF($M$13:M352,M352)-1,"")</f>
        <v/>
      </c>
      <c r="O352" s="6" t="str">
        <f>IF(AND(C352="Abierto",D352="Alta"),A352,"")</f>
        <v/>
      </c>
      <c r="P352" s="6" t="str">
        <f ca="1">IF(AND(C352="Abierto",D352="Alta"),TODAY()-E352,"")</f>
        <v/>
      </c>
      <c r="Q352" s="6" t="str">
        <f>IF(AND(C352="Abierto",D352="Alta"),RANK(P352,$P$13:$P$809,0)+COUNTIF($P$13:P352,P352)-1+MAX(N:N),"")</f>
        <v/>
      </c>
      <c r="R352" s="6" t="str">
        <f>IF(AND(C352="Abierto",D352="Media"),A352,"")</f>
        <v/>
      </c>
      <c r="S352" s="6" t="str">
        <f ca="1">IF(AND(C352="Abierto",D352="Media"),TODAY()-E352,"")</f>
        <v/>
      </c>
      <c r="T352" s="6" t="str">
        <f>IF(AND(C352="Abierto",D352="Media"),RANK(S352,$S$13:$S$809,0)+COUNTIF($S$13:S352,S352)-1+MAX(N:N,Q:Q),"")</f>
        <v/>
      </c>
      <c r="U352" s="6" t="str">
        <f>IF(AND(C352="Abierto",D352="Baja"),A352,"")</f>
        <v/>
      </c>
      <c r="V352" s="6" t="str">
        <f ca="1">IF(AND(C352="Abierto",D352="Baja"),TODAY()-E352,"")</f>
        <v/>
      </c>
      <c r="W352" s="6" t="str">
        <f>IF(AND(C352="Abierto",D352="Baja"),RANK(V352,$V$13:$V$809,0)+COUNTIF($V$13:V352,V352)-1+MAX(N:N,Q:Q,T:T),"")</f>
        <v/>
      </c>
      <c r="X352" s="8" t="str">
        <f>IF(OR(C352="Resuelto",C352=""),"",SUM(N352,Q352,T352,W352))</f>
        <v/>
      </c>
      <c r="Y352" s="8" t="str">
        <f>IF(OR(C352="Resuelto",C352=""),"",SUM(M352,P352,S352,V352))</f>
        <v/>
      </c>
      <c r="Z352" s="8" t="str">
        <f>IF(OR(C352="Resuelto",C352=""),"",SUM(L352,O352,R352,U352))</f>
        <v/>
      </c>
      <c r="AA352" s="8">
        <v>340</v>
      </c>
      <c r="AB352" s="8" t="str">
        <f t="shared" ca="1" si="39"/>
        <v/>
      </c>
      <c r="AC352" s="9" t="str">
        <f t="shared" ca="1" si="40"/>
        <v/>
      </c>
      <c r="AD352" s="12"/>
      <c r="AE352" s="12"/>
      <c r="AF352" s="12"/>
      <c r="AG352" s="12"/>
      <c r="AH352" s="51" t="str">
        <f>IF(AI352="","",MAX($AH$5:AH351)+1)</f>
        <v/>
      </c>
      <c r="AI352" s="12" t="str">
        <f>IF(G351="","",IF(COUNTIF($AI$11:AI351,G351)=0,G351,""))</f>
        <v/>
      </c>
      <c r="AJ352" s="12" t="str">
        <f t="shared" si="41"/>
        <v/>
      </c>
      <c r="AK352" s="65" t="s">
        <v>44</v>
      </c>
      <c r="AL352" s="15" t="s">
        <v>36</v>
      </c>
      <c r="AM352" s="15" t="s">
        <v>53</v>
      </c>
      <c r="AN352" s="12" t="s">
        <v>49</v>
      </c>
    </row>
    <row r="353" spans="1:40" ht="25.5" customHeight="1" x14ac:dyDescent="0.25">
      <c r="A353" s="60">
        <f t="shared" si="37"/>
        <v>341</v>
      </c>
      <c r="B353" s="55">
        <v>2025752</v>
      </c>
      <c r="C353" s="15" t="s">
        <v>142</v>
      </c>
      <c r="D353" s="57" t="s">
        <v>6</v>
      </c>
      <c r="E353" s="27">
        <v>44029</v>
      </c>
      <c r="F353" s="62" t="s">
        <v>87</v>
      </c>
      <c r="G353" s="17"/>
      <c r="H353" s="27">
        <v>44029</v>
      </c>
      <c r="I353" s="16">
        <f t="shared" si="38"/>
        <v>0</v>
      </c>
      <c r="J353" s="28" t="s">
        <v>57</v>
      </c>
      <c r="K353" s="27"/>
      <c r="L353" s="6" t="str">
        <f>IF(AND(C353="Abierto",D353="Urgente"),A353,"")</f>
        <v/>
      </c>
      <c r="M353" s="6" t="str">
        <f ca="1">IF(AND(C353="Abierto",D353="Urgente"),TODAY()-E353,"")</f>
        <v/>
      </c>
      <c r="N353" s="6" t="str">
        <f>IF(AND(C353="Abierto",D353="Urgente"),RANK(M353,$M$13:$M$809,0)+COUNTIF($M$13:M353,M353)-1,"")</f>
        <v/>
      </c>
      <c r="O353" s="6" t="str">
        <f>IF(AND(C353="Abierto",D353="Alta"),A353,"")</f>
        <v/>
      </c>
      <c r="P353" s="6" t="str">
        <f ca="1">IF(AND(C353="Abierto",D353="Alta"),TODAY()-E353,"")</f>
        <v/>
      </c>
      <c r="Q353" s="6" t="str">
        <f>IF(AND(C353="Abierto",D353="Alta"),RANK(P353,$P$13:$P$809,0)+COUNTIF($P$13:P353,P353)-1+MAX(N:N),"")</f>
        <v/>
      </c>
      <c r="R353" s="6" t="str">
        <f>IF(AND(C353="Abierto",D353="Media"),A353,"")</f>
        <v/>
      </c>
      <c r="S353" s="6" t="str">
        <f ca="1">IF(AND(C353="Abierto",D353="Media"),TODAY()-E353,"")</f>
        <v/>
      </c>
      <c r="T353" s="6" t="str">
        <f>IF(AND(C353="Abierto",D353="Media"),RANK(S353,$S$13:$S$809,0)+COUNTIF($S$13:S353,S353)-1+MAX(N:N,Q:Q),"")</f>
        <v/>
      </c>
      <c r="U353" s="6" t="str">
        <f>IF(AND(C353="Abierto",D353="Baja"),A353,"")</f>
        <v/>
      </c>
      <c r="V353" s="6" t="str">
        <f ca="1">IF(AND(C353="Abierto",D353="Baja"),TODAY()-E353,"")</f>
        <v/>
      </c>
      <c r="W353" s="6" t="str">
        <f>IF(AND(C353="Abierto",D353="Baja"),RANK(V353,$V$13:$V$809,0)+COUNTIF($V$13:V353,V353)-1+MAX(N:N,Q:Q,T:T),"")</f>
        <v/>
      </c>
      <c r="X353" s="8" t="str">
        <f>IF(OR(C353="Resuelto",C353=""),"",SUM(N353,Q353,T353,W353))</f>
        <v/>
      </c>
      <c r="Y353" s="8" t="str">
        <f>IF(OR(C353="Resuelto",C353=""),"",SUM(M353,P353,S353,V353))</f>
        <v/>
      </c>
      <c r="Z353" s="8" t="str">
        <f>IF(OR(C353="Resuelto",C353=""),"",SUM(L353,O353,R353,U353))</f>
        <v/>
      </c>
      <c r="AA353" s="8">
        <v>340</v>
      </c>
      <c r="AB353" s="8" t="str">
        <f t="shared" ca="1" si="39"/>
        <v/>
      </c>
      <c r="AC353" s="9" t="str">
        <f t="shared" ca="1" si="40"/>
        <v/>
      </c>
      <c r="AD353" s="12"/>
      <c r="AE353" s="12"/>
      <c r="AF353" s="12"/>
      <c r="AG353" s="12"/>
      <c r="AH353" s="51" t="str">
        <f>IF(AI353="","",MAX($AH$5:AH352)+1)</f>
        <v/>
      </c>
      <c r="AI353" s="12" t="str">
        <f>IF(G352="","",IF(COUNTIF($AI$11:AI352,G352)=0,G352,""))</f>
        <v/>
      </c>
      <c r="AJ353" s="12" t="str">
        <f t="shared" si="41"/>
        <v/>
      </c>
      <c r="AK353" s="65" t="s">
        <v>44</v>
      </c>
      <c r="AL353" s="15" t="s">
        <v>36</v>
      </c>
      <c r="AM353" s="15" t="s">
        <v>53</v>
      </c>
      <c r="AN353" s="12" t="s">
        <v>49</v>
      </c>
    </row>
    <row r="354" spans="1:40" ht="25.5" hidden="1" customHeight="1" x14ac:dyDescent="0.25">
      <c r="A354" s="60">
        <f t="shared" si="37"/>
        <v>342</v>
      </c>
      <c r="B354" s="15" t="s">
        <v>143</v>
      </c>
      <c r="C354" s="15" t="s">
        <v>142</v>
      </c>
      <c r="D354" s="57" t="s">
        <v>5</v>
      </c>
      <c r="E354" s="27">
        <v>44029</v>
      </c>
      <c r="F354" s="62" t="s">
        <v>105</v>
      </c>
      <c r="G354" s="17"/>
      <c r="H354" s="27">
        <v>44029</v>
      </c>
      <c r="I354" s="16">
        <f t="shared" si="38"/>
        <v>0</v>
      </c>
      <c r="J354" s="28" t="s">
        <v>57</v>
      </c>
      <c r="K354" s="27"/>
      <c r="L354" s="6" t="str">
        <f>IF(AND(C354="Abierto",D354="Urgente"),A354,"")</f>
        <v/>
      </c>
      <c r="M354" s="6" t="str">
        <f ca="1">IF(AND(C354="Abierto",D354="Urgente"),TODAY()-E354,"")</f>
        <v/>
      </c>
      <c r="N354" s="6" t="str">
        <f>IF(AND(C354="Abierto",D354="Urgente"),RANK(M354,$M$13:$M$809,0)+COUNTIF($M$13:M354,M354)-1,"")</f>
        <v/>
      </c>
      <c r="O354" s="6" t="str">
        <f>IF(AND(C354="Abierto",D354="Alta"),A354,"")</f>
        <v/>
      </c>
      <c r="P354" s="6" t="str">
        <f ca="1">IF(AND(C354="Abierto",D354="Alta"),TODAY()-E354,"")</f>
        <v/>
      </c>
      <c r="Q354" s="6" t="str">
        <f>IF(AND(C354="Abierto",D354="Alta"),RANK(P354,$P$13:$P$809,0)+COUNTIF($P$13:P354,P354)-1+MAX(N:N),"")</f>
        <v/>
      </c>
      <c r="R354" s="6" t="str">
        <f>IF(AND(C354="Abierto",D354="Media"),A354,"")</f>
        <v/>
      </c>
      <c r="S354" s="6" t="str">
        <f ca="1">IF(AND(C354="Abierto",D354="Media"),TODAY()-E354,"")</f>
        <v/>
      </c>
      <c r="T354" s="6" t="str">
        <f>IF(AND(C354="Abierto",D354="Media"),RANK(S354,$S$13:$S$809,0)+COUNTIF($S$13:S354,S354)-1+MAX(N:N,Q:Q),"")</f>
        <v/>
      </c>
      <c r="U354" s="6" t="str">
        <f>IF(AND(C354="Abierto",D354="Baja"),A354,"")</f>
        <v/>
      </c>
      <c r="V354" s="6" t="str">
        <f ca="1">IF(AND(C354="Abierto",D354="Baja"),TODAY()-E354,"")</f>
        <v/>
      </c>
      <c r="W354" s="6" t="str">
        <f>IF(AND(C354="Abierto",D354="Baja"),RANK(V354,$V$13:$V$809,0)+COUNTIF($V$13:V354,V354)-1+MAX(N:N,Q:Q,T:T),"")</f>
        <v/>
      </c>
      <c r="X354" s="8" t="str">
        <f>IF(OR(C354="Resuelto",C354=""),"",SUM(N354,Q354,T354,W354))</f>
        <v/>
      </c>
      <c r="Y354" s="8" t="str">
        <f>IF(OR(C354="Resuelto",C354=""),"",SUM(M354,P354,S354,V354))</f>
        <v/>
      </c>
      <c r="Z354" s="8" t="str">
        <f>IF(OR(C354="Resuelto",C354=""),"",SUM(L354,O354,R354,U354))</f>
        <v/>
      </c>
      <c r="AA354" s="8">
        <v>340</v>
      </c>
      <c r="AB354" s="8" t="str">
        <f t="shared" ca="1" si="39"/>
        <v/>
      </c>
      <c r="AC354" s="9" t="str">
        <f t="shared" ca="1" si="40"/>
        <v/>
      </c>
      <c r="AD354" s="12"/>
      <c r="AE354" s="12"/>
      <c r="AF354" s="12"/>
      <c r="AG354" s="12"/>
      <c r="AH354" s="51" t="str">
        <f>IF(AI354="","",MAX($AH$5:AH353)+1)</f>
        <v/>
      </c>
      <c r="AI354" s="12" t="str">
        <f>IF(G353="","",IF(COUNTIF($AI$11:AI353,G353)=0,G353,""))</f>
        <v/>
      </c>
      <c r="AJ354" s="12" t="str">
        <f t="shared" si="41"/>
        <v/>
      </c>
      <c r="AK354" s="65" t="s">
        <v>44</v>
      </c>
      <c r="AL354" s="15" t="s">
        <v>32</v>
      </c>
      <c r="AM354" s="12" t="s">
        <v>52</v>
      </c>
      <c r="AN354" s="15" t="s">
        <v>51</v>
      </c>
    </row>
    <row r="355" spans="1:40" ht="25.5" hidden="1" customHeight="1" x14ac:dyDescent="0.25">
      <c r="A355" s="60">
        <f t="shared" si="37"/>
        <v>343</v>
      </c>
      <c r="B355" s="55">
        <v>2025753</v>
      </c>
      <c r="C355" s="15" t="s">
        <v>142</v>
      </c>
      <c r="D355" s="57" t="s">
        <v>5</v>
      </c>
      <c r="E355" s="27">
        <v>44029</v>
      </c>
      <c r="F355" s="62" t="s">
        <v>105</v>
      </c>
      <c r="G355" s="17"/>
      <c r="H355" s="27">
        <v>44029</v>
      </c>
      <c r="I355" s="16">
        <f t="shared" si="38"/>
        <v>0</v>
      </c>
      <c r="J355" s="28" t="s">
        <v>57</v>
      </c>
      <c r="K355" s="27"/>
      <c r="L355" s="6" t="str">
        <f>IF(AND(C355="Abierto",D355="Urgente"),A355,"")</f>
        <v/>
      </c>
      <c r="M355" s="6" t="str">
        <f ca="1">IF(AND(C355="Abierto",D355="Urgente"),TODAY()-E355,"")</f>
        <v/>
      </c>
      <c r="N355" s="6" t="str">
        <f>IF(AND(C355="Abierto",D355="Urgente"),RANK(M355,$M$13:$M$809,0)+COUNTIF($M$13:M355,M355)-1,"")</f>
        <v/>
      </c>
      <c r="O355" s="6" t="str">
        <f>IF(AND(C355="Abierto",D355="Alta"),A355,"")</f>
        <v/>
      </c>
      <c r="P355" s="6" t="str">
        <f ca="1">IF(AND(C355="Abierto",D355="Alta"),TODAY()-E355,"")</f>
        <v/>
      </c>
      <c r="Q355" s="6" t="str">
        <f>IF(AND(C355="Abierto",D355="Alta"),RANK(P355,$P$13:$P$809,0)+COUNTIF($P$13:P355,P355)-1+MAX(N:N),"")</f>
        <v/>
      </c>
      <c r="R355" s="6" t="str">
        <f>IF(AND(C355="Abierto",D355="Media"),A355,"")</f>
        <v/>
      </c>
      <c r="S355" s="6" t="str">
        <f ca="1">IF(AND(C355="Abierto",D355="Media"),TODAY()-E355,"")</f>
        <v/>
      </c>
      <c r="T355" s="6" t="str">
        <f>IF(AND(C355="Abierto",D355="Media"),RANK(S355,$S$13:$S$809,0)+COUNTIF($S$13:S355,S355)-1+MAX(N:N,Q:Q),"")</f>
        <v/>
      </c>
      <c r="U355" s="6" t="str">
        <f>IF(AND(C355="Abierto",D355="Baja"),A355,"")</f>
        <v/>
      </c>
      <c r="V355" s="6" t="str">
        <f ca="1">IF(AND(C355="Abierto",D355="Baja"),TODAY()-E355,"")</f>
        <v/>
      </c>
      <c r="W355" s="6" t="str">
        <f>IF(AND(C355="Abierto",D355="Baja"),RANK(V355,$V$13:$V$809,0)+COUNTIF($V$13:V355,V355)-1+MAX(N:N,Q:Q,T:T),"")</f>
        <v/>
      </c>
      <c r="X355" s="8" t="str">
        <f>IF(OR(C355="Resuelto",C355=""),"",SUM(N355,Q355,T355,W355))</f>
        <v/>
      </c>
      <c r="Y355" s="8" t="str">
        <f>IF(OR(C355="Resuelto",C355=""),"",SUM(M355,P355,S355,V355))</f>
        <v/>
      </c>
      <c r="Z355" s="8" t="str">
        <f>IF(OR(C355="Resuelto",C355=""),"",SUM(L355,O355,R355,U355))</f>
        <v/>
      </c>
      <c r="AA355" s="8">
        <v>340</v>
      </c>
      <c r="AB355" s="8" t="str">
        <f t="shared" ca="1" si="39"/>
        <v/>
      </c>
      <c r="AC355" s="9" t="str">
        <f t="shared" ca="1" si="40"/>
        <v/>
      </c>
      <c r="AD355" s="12"/>
      <c r="AE355" s="12"/>
      <c r="AF355" s="12"/>
      <c r="AG355" s="12"/>
      <c r="AH355" s="51" t="str">
        <f>IF(AI355="","",MAX($AH$5:AH354)+1)</f>
        <v/>
      </c>
      <c r="AI355" s="12" t="str">
        <f>IF(G354="","",IF(COUNTIF($AI$11:AI354,G354)=0,G354,""))</f>
        <v/>
      </c>
      <c r="AJ355" s="12" t="str">
        <f t="shared" si="41"/>
        <v/>
      </c>
      <c r="AK355" s="65" t="s">
        <v>44</v>
      </c>
      <c r="AL355" s="15" t="s">
        <v>36</v>
      </c>
      <c r="AM355" s="12" t="s">
        <v>52</v>
      </c>
      <c r="AN355" s="12" t="s">
        <v>49</v>
      </c>
    </row>
    <row r="356" spans="1:40" ht="25.5" hidden="1" customHeight="1" x14ac:dyDescent="0.25">
      <c r="A356" s="60">
        <f t="shared" si="37"/>
        <v>344</v>
      </c>
      <c r="B356" s="15" t="s">
        <v>143</v>
      </c>
      <c r="C356" s="15" t="s">
        <v>142</v>
      </c>
      <c r="D356" s="57" t="s">
        <v>5</v>
      </c>
      <c r="E356" s="27">
        <v>44030</v>
      </c>
      <c r="F356" s="62" t="s">
        <v>105</v>
      </c>
      <c r="G356" s="17"/>
      <c r="H356" s="27">
        <v>44033</v>
      </c>
      <c r="I356" s="16">
        <f t="shared" si="38"/>
        <v>3</v>
      </c>
      <c r="J356" s="28" t="s">
        <v>57</v>
      </c>
      <c r="K356" s="27"/>
      <c r="L356" s="6" t="str">
        <f>IF(AND(C356="Abierto",D356="Urgente"),A356,"")</f>
        <v/>
      </c>
      <c r="M356" s="6" t="str">
        <f ca="1">IF(AND(C356="Abierto",D356="Urgente"),TODAY()-E356,"")</f>
        <v/>
      </c>
      <c r="N356" s="6" t="str">
        <f>IF(AND(C356="Abierto",D356="Urgente"),RANK(M356,$M$13:$M$809,0)+COUNTIF($M$13:M356,M356)-1,"")</f>
        <v/>
      </c>
      <c r="O356" s="6" t="str">
        <f>IF(AND(C356="Abierto",D356="Alta"),A356,"")</f>
        <v/>
      </c>
      <c r="P356" s="6" t="str">
        <f ca="1">IF(AND(C356="Abierto",D356="Alta"),TODAY()-E356,"")</f>
        <v/>
      </c>
      <c r="Q356" s="6" t="str">
        <f>IF(AND(C356="Abierto",D356="Alta"),RANK(P356,$P$13:$P$809,0)+COUNTIF($P$13:P356,P356)-1+MAX(N:N),"")</f>
        <v/>
      </c>
      <c r="R356" s="6" t="str">
        <f>IF(AND(C356="Abierto",D356="Media"),A356,"")</f>
        <v/>
      </c>
      <c r="S356" s="6" t="str">
        <f ca="1">IF(AND(C356="Abierto",D356="Media"),TODAY()-E356,"")</f>
        <v/>
      </c>
      <c r="T356" s="6" t="str">
        <f>IF(AND(C356="Abierto",D356="Media"),RANK(S356,$S$13:$S$809,0)+COUNTIF($S$13:S356,S356)-1+MAX(N:N,Q:Q),"")</f>
        <v/>
      </c>
      <c r="U356" s="6" t="str">
        <f>IF(AND(C356="Abierto",D356="Baja"),A356,"")</f>
        <v/>
      </c>
      <c r="V356" s="6" t="str">
        <f ca="1">IF(AND(C356="Abierto",D356="Baja"),TODAY()-E356,"")</f>
        <v/>
      </c>
      <c r="W356" s="6" t="str">
        <f>IF(AND(C356="Abierto",D356="Baja"),RANK(V356,$V$13:$V$809,0)+COUNTIF($V$13:V356,V356)-1+MAX(N:N,Q:Q,T:T),"")</f>
        <v/>
      </c>
      <c r="X356" s="8" t="str">
        <f>IF(OR(C356="Resuelto",C356=""),"",SUM(N356,Q356,T356,W356))</f>
        <v/>
      </c>
      <c r="Y356" s="8" t="str">
        <f>IF(OR(C356="Resuelto",C356=""),"",SUM(M356,P356,S356,V356))</f>
        <v/>
      </c>
      <c r="Z356" s="8" t="str">
        <f>IF(OR(C356="Resuelto",C356=""),"",SUM(L356,O356,R356,U356))</f>
        <v/>
      </c>
      <c r="AA356" s="8">
        <v>340</v>
      </c>
      <c r="AB356" s="8" t="str">
        <f t="shared" ca="1" si="39"/>
        <v/>
      </c>
      <c r="AC356" s="9" t="str">
        <f t="shared" ca="1" si="40"/>
        <v/>
      </c>
      <c r="AD356" s="12"/>
      <c r="AE356" s="12"/>
      <c r="AF356" s="12"/>
      <c r="AG356" s="12"/>
      <c r="AH356" s="51" t="str">
        <f>IF(AI356="","",MAX($AH$5:AH355)+1)</f>
        <v/>
      </c>
      <c r="AI356" s="12" t="str">
        <f>IF(G355="","",IF(COUNTIF($AI$11:AI355,G355)=0,G355,""))</f>
        <v/>
      </c>
      <c r="AJ356" s="12" t="str">
        <f t="shared" si="41"/>
        <v/>
      </c>
      <c r="AK356" s="65" t="s">
        <v>44</v>
      </c>
      <c r="AL356" s="15" t="s">
        <v>34</v>
      </c>
      <c r="AM356" s="12" t="s">
        <v>52</v>
      </c>
      <c r="AN356" s="12" t="s">
        <v>49</v>
      </c>
    </row>
    <row r="357" spans="1:40" ht="25.5" hidden="1" customHeight="1" x14ac:dyDescent="0.25">
      <c r="A357" s="60">
        <f t="shared" si="37"/>
        <v>345</v>
      </c>
      <c r="B357" s="15" t="s">
        <v>143</v>
      </c>
      <c r="C357" s="15" t="s">
        <v>142</v>
      </c>
      <c r="D357" s="57" t="s">
        <v>5</v>
      </c>
      <c r="E357" s="27">
        <v>44030</v>
      </c>
      <c r="F357" s="62" t="s">
        <v>105</v>
      </c>
      <c r="G357" s="17"/>
      <c r="H357" s="27">
        <v>44033</v>
      </c>
      <c r="I357" s="16">
        <f t="shared" si="38"/>
        <v>3</v>
      </c>
      <c r="J357" s="28" t="s">
        <v>57</v>
      </c>
      <c r="K357" s="27"/>
      <c r="L357" s="6" t="str">
        <f>IF(AND(C357="Abierto",D357="Urgente"),A357,"")</f>
        <v/>
      </c>
      <c r="M357" s="6" t="str">
        <f ca="1">IF(AND(C357="Abierto",D357="Urgente"),TODAY()-E357,"")</f>
        <v/>
      </c>
      <c r="N357" s="6" t="str">
        <f>IF(AND(C357="Abierto",D357="Urgente"),RANK(M357,$M$13:$M$809,0)+COUNTIF($M$13:M357,M357)-1,"")</f>
        <v/>
      </c>
      <c r="O357" s="6" t="str">
        <f>IF(AND(C357="Abierto",D357="Alta"),A357,"")</f>
        <v/>
      </c>
      <c r="P357" s="6" t="str">
        <f ca="1">IF(AND(C357="Abierto",D357="Alta"),TODAY()-E357,"")</f>
        <v/>
      </c>
      <c r="Q357" s="6" t="str">
        <f>IF(AND(C357="Abierto",D357="Alta"),RANK(P357,$P$13:$P$809,0)+COUNTIF($P$13:P357,P357)-1+MAX(N:N),"")</f>
        <v/>
      </c>
      <c r="R357" s="6" t="str">
        <f>IF(AND(C357="Abierto",D357="Media"),A357,"")</f>
        <v/>
      </c>
      <c r="S357" s="6" t="str">
        <f ca="1">IF(AND(C357="Abierto",D357="Media"),TODAY()-E357,"")</f>
        <v/>
      </c>
      <c r="T357" s="6" t="str">
        <f>IF(AND(C357="Abierto",D357="Media"),RANK(S357,$S$13:$S$809,0)+COUNTIF($S$13:S357,S357)-1+MAX(N:N,Q:Q),"")</f>
        <v/>
      </c>
      <c r="U357" s="6" t="str">
        <f>IF(AND(C357="Abierto",D357="Baja"),A357,"")</f>
        <v/>
      </c>
      <c r="V357" s="6" t="str">
        <f ca="1">IF(AND(C357="Abierto",D357="Baja"),TODAY()-E357,"")</f>
        <v/>
      </c>
      <c r="W357" s="6" t="str">
        <f>IF(AND(C357="Abierto",D357="Baja"),RANK(V357,$V$13:$V$809,0)+COUNTIF($V$13:V357,V357)-1+MAX(N:N,Q:Q,T:T),"")</f>
        <v/>
      </c>
      <c r="X357" s="8" t="str">
        <f>IF(OR(C357="Resuelto",C357=""),"",SUM(N357,Q357,T357,W357))</f>
        <v/>
      </c>
      <c r="Y357" s="8" t="str">
        <f>IF(OR(C357="Resuelto",C357=""),"",SUM(M357,P357,S357,V357))</f>
        <v/>
      </c>
      <c r="Z357" s="8" t="str">
        <f>IF(OR(C357="Resuelto",C357=""),"",SUM(L357,O357,R357,U357))</f>
        <v/>
      </c>
      <c r="AA357" s="8">
        <v>340</v>
      </c>
      <c r="AB357" s="8" t="str">
        <f t="shared" ca="1" si="39"/>
        <v/>
      </c>
      <c r="AC357" s="9" t="str">
        <f t="shared" ca="1" si="40"/>
        <v/>
      </c>
      <c r="AD357" s="12"/>
      <c r="AE357" s="12"/>
      <c r="AF357" s="12"/>
      <c r="AG357" s="12"/>
      <c r="AH357" s="51" t="str">
        <f>IF(AI357="","",MAX($AH$5:AH356)+1)</f>
        <v/>
      </c>
      <c r="AI357" s="12" t="str">
        <f>IF(G356="","",IF(COUNTIF($AI$11:AI356,G356)=0,G356,""))</f>
        <v/>
      </c>
      <c r="AJ357" s="12" t="str">
        <f t="shared" si="41"/>
        <v/>
      </c>
      <c r="AK357" s="65" t="s">
        <v>44</v>
      </c>
      <c r="AL357" s="12" t="s">
        <v>34</v>
      </c>
      <c r="AM357" s="12" t="s">
        <v>52</v>
      </c>
      <c r="AN357" s="12" t="s">
        <v>49</v>
      </c>
    </row>
    <row r="358" spans="1:40" ht="25.5" hidden="1" customHeight="1" x14ac:dyDescent="0.25">
      <c r="A358" s="60">
        <f t="shared" si="37"/>
        <v>346</v>
      </c>
      <c r="B358" s="55">
        <v>2025754</v>
      </c>
      <c r="C358" s="15" t="s">
        <v>142</v>
      </c>
      <c r="D358" s="57" t="s">
        <v>5</v>
      </c>
      <c r="E358" s="27">
        <v>44030</v>
      </c>
      <c r="F358" s="62" t="s">
        <v>105</v>
      </c>
      <c r="G358" s="17"/>
      <c r="H358" s="27">
        <v>44033</v>
      </c>
      <c r="I358" s="16">
        <f t="shared" si="38"/>
        <v>3</v>
      </c>
      <c r="J358" s="28" t="s">
        <v>57</v>
      </c>
      <c r="K358" s="27"/>
      <c r="L358" s="6" t="str">
        <f>IF(AND(C358="Abierto",D358="Urgente"),A358,"")</f>
        <v/>
      </c>
      <c r="M358" s="6" t="str">
        <f ca="1">IF(AND(C358="Abierto",D358="Urgente"),TODAY()-E358,"")</f>
        <v/>
      </c>
      <c r="N358" s="6" t="str">
        <f>IF(AND(C358="Abierto",D358="Urgente"),RANK(M358,$M$13:$M$809,0)+COUNTIF($M$13:M358,M358)-1,"")</f>
        <v/>
      </c>
      <c r="O358" s="6" t="str">
        <f>IF(AND(C358="Abierto",D358="Alta"),A358,"")</f>
        <v/>
      </c>
      <c r="P358" s="6" t="str">
        <f ca="1">IF(AND(C358="Abierto",D358="Alta"),TODAY()-E358,"")</f>
        <v/>
      </c>
      <c r="Q358" s="6" t="str">
        <f>IF(AND(C358="Abierto",D358="Alta"),RANK(P358,$P$13:$P$809,0)+COUNTIF($P$13:P358,P358)-1+MAX(N:N),"")</f>
        <v/>
      </c>
      <c r="R358" s="6" t="str">
        <f>IF(AND(C358="Abierto",D358="Media"),A358,"")</f>
        <v/>
      </c>
      <c r="S358" s="6" t="str">
        <f ca="1">IF(AND(C358="Abierto",D358="Media"),TODAY()-E358,"")</f>
        <v/>
      </c>
      <c r="T358" s="6" t="str">
        <f>IF(AND(C358="Abierto",D358="Media"),RANK(S358,$S$13:$S$809,0)+COUNTIF($S$13:S358,S358)-1+MAX(N:N,Q:Q),"")</f>
        <v/>
      </c>
      <c r="U358" s="6" t="str">
        <f>IF(AND(C358="Abierto",D358="Baja"),A358,"")</f>
        <v/>
      </c>
      <c r="V358" s="6" t="str">
        <f ca="1">IF(AND(C358="Abierto",D358="Baja"),TODAY()-E358,"")</f>
        <v/>
      </c>
      <c r="W358" s="6" t="str">
        <f>IF(AND(C358="Abierto",D358="Baja"),RANK(V358,$V$13:$V$809,0)+COUNTIF($V$13:V358,V358)-1+MAX(N:N,Q:Q,T:T),"")</f>
        <v/>
      </c>
      <c r="X358" s="8" t="str">
        <f>IF(OR(C358="Resuelto",C358=""),"",SUM(N358,Q358,T358,W358))</f>
        <v/>
      </c>
      <c r="Y358" s="8" t="str">
        <f>IF(OR(C358="Resuelto",C358=""),"",SUM(M358,P358,S358,V358))</f>
        <v/>
      </c>
      <c r="Z358" s="8" t="str">
        <f>IF(OR(C358="Resuelto",C358=""),"",SUM(L358,O358,R358,U358))</f>
        <v/>
      </c>
      <c r="AA358" s="8">
        <v>340</v>
      </c>
      <c r="AB358" s="8" t="str">
        <f t="shared" ca="1" si="39"/>
        <v/>
      </c>
      <c r="AC358" s="9" t="str">
        <f t="shared" ca="1" si="40"/>
        <v/>
      </c>
      <c r="AD358" s="12"/>
      <c r="AE358" s="12"/>
      <c r="AF358" s="12"/>
      <c r="AG358" s="12"/>
      <c r="AH358" s="51" t="str">
        <f>IF(AI358="","",MAX($AH$5:AH357)+1)</f>
        <v/>
      </c>
      <c r="AI358" s="12" t="str">
        <f>IF(G357="","",IF(COUNTIF($AI$11:AI357,G357)=0,G357,""))</f>
        <v/>
      </c>
      <c r="AJ358" s="12" t="str">
        <f t="shared" si="41"/>
        <v/>
      </c>
      <c r="AK358" s="65" t="s">
        <v>44</v>
      </c>
      <c r="AL358" s="15" t="s">
        <v>36</v>
      </c>
      <c r="AM358" s="12" t="s">
        <v>52</v>
      </c>
      <c r="AN358" s="12" t="s">
        <v>49</v>
      </c>
    </row>
    <row r="359" spans="1:40" ht="25.5" hidden="1" customHeight="1" x14ac:dyDescent="0.25">
      <c r="A359" s="60">
        <f t="shared" si="37"/>
        <v>347</v>
      </c>
      <c r="B359" s="15" t="s">
        <v>143</v>
      </c>
      <c r="C359" s="15" t="s">
        <v>142</v>
      </c>
      <c r="D359" s="57" t="s">
        <v>5</v>
      </c>
      <c r="E359" s="27">
        <v>44031</v>
      </c>
      <c r="F359" s="62" t="s">
        <v>105</v>
      </c>
      <c r="G359" s="17"/>
      <c r="H359" s="27">
        <v>44033</v>
      </c>
      <c r="I359" s="16">
        <f t="shared" si="38"/>
        <v>2</v>
      </c>
      <c r="J359" s="28" t="s">
        <v>57</v>
      </c>
      <c r="K359" s="27"/>
      <c r="L359" s="6" t="str">
        <f>IF(AND(C359="Abierto",D359="Urgente"),A359,"")</f>
        <v/>
      </c>
      <c r="M359" s="6" t="str">
        <f ca="1">IF(AND(C359="Abierto",D359="Urgente"),TODAY()-E359,"")</f>
        <v/>
      </c>
      <c r="N359" s="6" t="str">
        <f>IF(AND(C359="Abierto",D359="Urgente"),RANK(M359,$M$13:$M$809,0)+COUNTIF($M$13:M359,M359)-1,"")</f>
        <v/>
      </c>
      <c r="O359" s="6" t="str">
        <f>IF(AND(C359="Abierto",D359="Alta"),A359,"")</f>
        <v/>
      </c>
      <c r="P359" s="6" t="str">
        <f ca="1">IF(AND(C359="Abierto",D359="Alta"),TODAY()-E359,"")</f>
        <v/>
      </c>
      <c r="Q359" s="6" t="str">
        <f>IF(AND(C359="Abierto",D359="Alta"),RANK(P359,$P$13:$P$809,0)+COUNTIF($P$13:P359,P359)-1+MAX(N:N),"")</f>
        <v/>
      </c>
      <c r="R359" s="6" t="str">
        <f>IF(AND(C359="Abierto",D359="Media"),A359,"")</f>
        <v/>
      </c>
      <c r="S359" s="6" t="str">
        <f ca="1">IF(AND(C359="Abierto",D359="Media"),TODAY()-E359,"")</f>
        <v/>
      </c>
      <c r="T359" s="6" t="str">
        <f>IF(AND(C359="Abierto",D359="Media"),RANK(S359,$S$13:$S$809,0)+COUNTIF($S$13:S359,S359)-1+MAX(N:N,Q:Q),"")</f>
        <v/>
      </c>
      <c r="U359" s="6" t="str">
        <f>IF(AND(C359="Abierto",D359="Baja"),A359,"")</f>
        <v/>
      </c>
      <c r="V359" s="6" t="str">
        <f ca="1">IF(AND(C359="Abierto",D359="Baja"),TODAY()-E359,"")</f>
        <v/>
      </c>
      <c r="W359" s="6" t="str">
        <f>IF(AND(C359="Abierto",D359="Baja"),RANK(V359,$V$13:$V$809,0)+COUNTIF($V$13:V359,V359)-1+MAX(N:N,Q:Q,T:T),"")</f>
        <v/>
      </c>
      <c r="X359" s="8" t="str">
        <f>IF(OR(C359="Resuelto",C359=""),"",SUM(N359,Q359,T359,W359))</f>
        <v/>
      </c>
      <c r="Y359" s="8" t="str">
        <f>IF(OR(C359="Resuelto",C359=""),"",SUM(M359,P359,S359,V359))</f>
        <v/>
      </c>
      <c r="Z359" s="8" t="str">
        <f>IF(OR(C359="Resuelto",C359=""),"",SUM(L359,O359,R359,U359))</f>
        <v/>
      </c>
      <c r="AA359" s="8">
        <v>340</v>
      </c>
      <c r="AB359" s="8" t="str">
        <f t="shared" ca="1" si="39"/>
        <v/>
      </c>
      <c r="AC359" s="9" t="str">
        <f t="shared" ca="1" si="40"/>
        <v/>
      </c>
      <c r="AD359" s="12"/>
      <c r="AE359" s="12"/>
      <c r="AF359" s="12"/>
      <c r="AG359" s="12"/>
      <c r="AH359" s="51" t="str">
        <f>IF(AI359="","",MAX($AH$5:AH358)+1)</f>
        <v/>
      </c>
      <c r="AI359" s="12" t="str">
        <f>IF(G358="","",IF(COUNTIF($AI$11:AI358,G358)=0,G358,""))</f>
        <v/>
      </c>
      <c r="AJ359" s="12" t="str">
        <f t="shared" si="41"/>
        <v/>
      </c>
      <c r="AK359" s="65" t="s">
        <v>44</v>
      </c>
      <c r="AL359" s="12" t="s">
        <v>34</v>
      </c>
      <c r="AM359" s="12" t="s">
        <v>52</v>
      </c>
      <c r="AN359" s="12" t="s">
        <v>49</v>
      </c>
    </row>
    <row r="360" spans="1:40" ht="25.5" hidden="1" customHeight="1" x14ac:dyDescent="0.25">
      <c r="A360" s="60">
        <f t="shared" si="37"/>
        <v>348</v>
      </c>
      <c r="B360" s="15" t="s">
        <v>143</v>
      </c>
      <c r="C360" s="15" t="s">
        <v>142</v>
      </c>
      <c r="D360" s="57" t="s">
        <v>6</v>
      </c>
      <c r="E360" s="27">
        <v>44033</v>
      </c>
      <c r="F360" s="62" t="s">
        <v>62</v>
      </c>
      <c r="G360" s="17"/>
      <c r="H360" s="27">
        <v>44039</v>
      </c>
      <c r="I360" s="16">
        <f t="shared" si="38"/>
        <v>6</v>
      </c>
      <c r="J360" s="28" t="s">
        <v>57</v>
      </c>
      <c r="K360" s="27"/>
      <c r="L360" s="6" t="str">
        <f>IF(AND(C360="Abierto",D360="Urgente"),A360,"")</f>
        <v/>
      </c>
      <c r="M360" s="6" t="str">
        <f ca="1">IF(AND(C360="Abierto",D360="Urgente"),TODAY()-E360,"")</f>
        <v/>
      </c>
      <c r="N360" s="6" t="str">
        <f>IF(AND(C360="Abierto",D360="Urgente"),RANK(M360,$M$13:$M$809,0)+COUNTIF($M$13:M360,M360)-1,"")</f>
        <v/>
      </c>
      <c r="O360" s="6" t="str">
        <f>IF(AND(C360="Abierto",D360="Alta"),A360,"")</f>
        <v/>
      </c>
      <c r="P360" s="6" t="str">
        <f ca="1">IF(AND(C360="Abierto",D360="Alta"),TODAY()-E360,"")</f>
        <v/>
      </c>
      <c r="Q360" s="6" t="str">
        <f>IF(AND(C360="Abierto",D360="Alta"),RANK(P360,$P$13:$P$809,0)+COUNTIF($P$13:P360,P360)-1+MAX(N:N),"")</f>
        <v/>
      </c>
      <c r="R360" s="6" t="str">
        <f>IF(AND(C360="Abierto",D360="Media"),A360,"")</f>
        <v/>
      </c>
      <c r="S360" s="6" t="str">
        <f ca="1">IF(AND(C360="Abierto",D360="Media"),TODAY()-E360,"")</f>
        <v/>
      </c>
      <c r="T360" s="6" t="str">
        <f>IF(AND(C360="Abierto",D360="Media"),RANK(S360,$S$13:$S$809,0)+COUNTIF($S$13:S360,S360)-1+MAX(N:N,Q:Q),"")</f>
        <v/>
      </c>
      <c r="U360" s="6" t="str">
        <f>IF(AND(C360="Abierto",D360="Baja"),A360,"")</f>
        <v/>
      </c>
      <c r="V360" s="6" t="str">
        <f ca="1">IF(AND(C360="Abierto",D360="Baja"),TODAY()-E360,"")</f>
        <v/>
      </c>
      <c r="W360" s="6" t="str">
        <f>IF(AND(C360="Abierto",D360="Baja"),RANK(V360,$V$13:$V$809,0)+COUNTIF($V$13:V360,V360)-1+MAX(N:N,Q:Q,T:T),"")</f>
        <v/>
      </c>
      <c r="X360" s="8" t="str">
        <f>IF(OR(C360="Resuelto",C360=""),"",SUM(N360,Q360,T360,W360))</f>
        <v/>
      </c>
      <c r="Y360" s="8" t="str">
        <f>IF(OR(C360="Resuelto",C360=""),"",SUM(M360,P360,S360,V360))</f>
        <v/>
      </c>
      <c r="Z360" s="8" t="str">
        <f>IF(OR(C360="Resuelto",C360=""),"",SUM(L360,O360,R360,U360))</f>
        <v/>
      </c>
      <c r="AA360" s="8">
        <v>340</v>
      </c>
      <c r="AB360" s="8" t="str">
        <f t="shared" ca="1" si="39"/>
        <v/>
      </c>
      <c r="AC360" s="9" t="str">
        <f t="shared" ca="1" si="40"/>
        <v/>
      </c>
      <c r="AD360" s="12"/>
      <c r="AE360" s="12"/>
      <c r="AF360" s="12"/>
      <c r="AG360" s="12"/>
      <c r="AH360" s="51" t="str">
        <f>IF(AI360="","",MAX($AH$5:AH359)+1)</f>
        <v/>
      </c>
      <c r="AI360" s="12" t="str">
        <f>IF(G359="","",IF(COUNTIF($AI$11:AI359,G359)=0,G359,""))</f>
        <v/>
      </c>
      <c r="AJ360" s="12" t="str">
        <f t="shared" si="41"/>
        <v/>
      </c>
      <c r="AK360" s="65" t="s">
        <v>44</v>
      </c>
      <c r="AL360" s="12" t="s">
        <v>34</v>
      </c>
      <c r="AM360" s="12" t="s">
        <v>52</v>
      </c>
      <c r="AN360" s="15" t="s">
        <v>51</v>
      </c>
    </row>
    <row r="361" spans="1:40" ht="25.5" hidden="1" customHeight="1" x14ac:dyDescent="0.25">
      <c r="A361" s="60">
        <f t="shared" si="37"/>
        <v>349</v>
      </c>
      <c r="B361" s="15" t="s">
        <v>143</v>
      </c>
      <c r="C361" s="15" t="s">
        <v>142</v>
      </c>
      <c r="D361" s="57" t="s">
        <v>5</v>
      </c>
      <c r="E361" s="27">
        <v>44033</v>
      </c>
      <c r="F361" s="62" t="s">
        <v>105</v>
      </c>
      <c r="G361" s="17"/>
      <c r="H361" s="27">
        <v>44033</v>
      </c>
      <c r="I361" s="16">
        <f t="shared" si="38"/>
        <v>0</v>
      </c>
      <c r="J361" s="28" t="s">
        <v>57</v>
      </c>
      <c r="K361" s="27"/>
      <c r="L361" s="6" t="str">
        <f>IF(AND(C361="Abierto",D361="Urgente"),A361,"")</f>
        <v/>
      </c>
      <c r="M361" s="6" t="str">
        <f ca="1">IF(AND(C361="Abierto",D361="Urgente"),TODAY()-E361,"")</f>
        <v/>
      </c>
      <c r="N361" s="6" t="str">
        <f>IF(AND(C361="Abierto",D361="Urgente"),RANK(M361,$M$13:$M$809,0)+COUNTIF($M$13:M361,M361)-1,"")</f>
        <v/>
      </c>
      <c r="O361" s="6" t="str">
        <f>IF(AND(C361="Abierto",D361="Alta"),A361,"")</f>
        <v/>
      </c>
      <c r="P361" s="6" t="str">
        <f ca="1">IF(AND(C361="Abierto",D361="Alta"),TODAY()-E361,"")</f>
        <v/>
      </c>
      <c r="Q361" s="6" t="str">
        <f>IF(AND(C361="Abierto",D361="Alta"),RANK(P361,$P$13:$P$809,0)+COUNTIF($P$13:P361,P361)-1+MAX(N:N),"")</f>
        <v/>
      </c>
      <c r="R361" s="6" t="str">
        <f>IF(AND(C361="Abierto",D361="Media"),A361,"")</f>
        <v/>
      </c>
      <c r="S361" s="6" t="str">
        <f ca="1">IF(AND(C361="Abierto",D361="Media"),TODAY()-E361,"")</f>
        <v/>
      </c>
      <c r="T361" s="6" t="str">
        <f>IF(AND(C361="Abierto",D361="Media"),RANK(S361,$S$13:$S$809,0)+COUNTIF($S$13:S361,S361)-1+MAX(N:N,Q:Q),"")</f>
        <v/>
      </c>
      <c r="U361" s="6" t="str">
        <f>IF(AND(C361="Abierto",D361="Baja"),A361,"")</f>
        <v/>
      </c>
      <c r="V361" s="6" t="str">
        <f ca="1">IF(AND(C361="Abierto",D361="Baja"),TODAY()-E361,"")</f>
        <v/>
      </c>
      <c r="W361" s="6" t="str">
        <f>IF(AND(C361="Abierto",D361="Baja"),RANK(V361,$V$13:$V$809,0)+COUNTIF($V$13:V361,V361)-1+MAX(N:N,Q:Q,T:T),"")</f>
        <v/>
      </c>
      <c r="X361" s="8" t="str">
        <f>IF(OR(C361="Resuelto",C361=""),"",SUM(N361,Q361,T361,W361))</f>
        <v/>
      </c>
      <c r="Y361" s="8" t="str">
        <f>IF(OR(C361="Resuelto",C361=""),"",SUM(M361,P361,S361,V361))</f>
        <v/>
      </c>
      <c r="Z361" s="8" t="str">
        <f>IF(OR(C361="Resuelto",C361=""),"",SUM(L361,O361,R361,U361))</f>
        <v/>
      </c>
      <c r="AA361" s="8">
        <v>340</v>
      </c>
      <c r="AB361" s="8" t="str">
        <f t="shared" ca="1" si="39"/>
        <v/>
      </c>
      <c r="AC361" s="9" t="str">
        <f t="shared" ca="1" si="40"/>
        <v/>
      </c>
      <c r="AD361" s="12"/>
      <c r="AE361" s="12"/>
      <c r="AF361" s="12"/>
      <c r="AG361" s="12"/>
      <c r="AH361" s="51" t="str">
        <f>IF(AI361="","",MAX($AH$5:AH360)+1)</f>
        <v/>
      </c>
      <c r="AI361" s="12" t="str">
        <f>IF(G360="","",IF(COUNTIF($AI$11:AI360,G360)=0,G360,""))</f>
        <v/>
      </c>
      <c r="AJ361" s="12" t="str">
        <f t="shared" si="41"/>
        <v/>
      </c>
      <c r="AK361" s="65" t="s">
        <v>44</v>
      </c>
      <c r="AL361" s="15" t="s">
        <v>32</v>
      </c>
      <c r="AM361" s="12" t="s">
        <v>52</v>
      </c>
      <c r="AN361" s="12" t="s">
        <v>49</v>
      </c>
    </row>
    <row r="362" spans="1:40" ht="25.5" hidden="1" customHeight="1" x14ac:dyDescent="0.25">
      <c r="A362" s="60">
        <f t="shared" si="37"/>
        <v>350</v>
      </c>
      <c r="B362" s="15" t="s">
        <v>143</v>
      </c>
      <c r="C362" s="15" t="s">
        <v>142</v>
      </c>
      <c r="D362" s="57" t="s">
        <v>4</v>
      </c>
      <c r="E362" s="27">
        <v>44033</v>
      </c>
      <c r="F362" s="62" t="s">
        <v>75</v>
      </c>
      <c r="G362" s="17"/>
      <c r="H362" s="27">
        <v>44033</v>
      </c>
      <c r="I362" s="16">
        <f t="shared" si="38"/>
        <v>0</v>
      </c>
      <c r="J362" s="28" t="s">
        <v>57</v>
      </c>
      <c r="K362" s="27"/>
      <c r="L362" s="6" t="str">
        <f>IF(AND(C362="Abierto",D362="Urgente"),A362,"")</f>
        <v/>
      </c>
      <c r="M362" s="6" t="str">
        <f ca="1">IF(AND(C362="Abierto",D362="Urgente"),TODAY()-E362,"")</f>
        <v/>
      </c>
      <c r="N362" s="6" t="str">
        <f>IF(AND(C362="Abierto",D362="Urgente"),RANK(M362,$M$13:$M$809,0)+COUNTIF($M$13:M362,M362)-1,"")</f>
        <v/>
      </c>
      <c r="O362" s="6" t="str">
        <f>IF(AND(C362="Abierto",D362="Alta"),A362,"")</f>
        <v/>
      </c>
      <c r="P362" s="6" t="str">
        <f ca="1">IF(AND(C362="Abierto",D362="Alta"),TODAY()-E362,"")</f>
        <v/>
      </c>
      <c r="Q362" s="6" t="str">
        <f>IF(AND(C362="Abierto",D362="Alta"),RANK(P362,$P$13:$P$809,0)+COUNTIF($P$13:P362,P362)-1+MAX(N:N),"")</f>
        <v/>
      </c>
      <c r="R362" s="6" t="str">
        <f>IF(AND(C362="Abierto",D362="Media"),A362,"")</f>
        <v/>
      </c>
      <c r="S362" s="6" t="str">
        <f ca="1">IF(AND(C362="Abierto",D362="Media"),TODAY()-E362,"")</f>
        <v/>
      </c>
      <c r="T362" s="6" t="str">
        <f>IF(AND(C362="Abierto",D362="Media"),RANK(S362,$S$13:$S$809,0)+COUNTIF($S$13:S362,S362)-1+MAX(N:N,Q:Q),"")</f>
        <v/>
      </c>
      <c r="U362" s="6" t="str">
        <f>IF(AND(C362="Abierto",D362="Baja"),A362,"")</f>
        <v/>
      </c>
      <c r="V362" s="6" t="str">
        <f ca="1">IF(AND(C362="Abierto",D362="Baja"),TODAY()-E362,"")</f>
        <v/>
      </c>
      <c r="W362" s="6" t="str">
        <f>IF(AND(C362="Abierto",D362="Baja"),RANK(V362,$V$13:$V$809,0)+COUNTIF($V$13:V362,V362)-1+MAX(N:N,Q:Q,T:T),"")</f>
        <v/>
      </c>
      <c r="X362" s="8" t="str">
        <f>IF(OR(C362="Resuelto",C362=""),"",SUM(N362,Q362,T362,W362))</f>
        <v/>
      </c>
      <c r="Y362" s="8" t="str">
        <f>IF(OR(C362="Resuelto",C362=""),"",SUM(M362,P362,S362,V362))</f>
        <v/>
      </c>
      <c r="Z362" s="8" t="str">
        <f>IF(OR(C362="Resuelto",C362=""),"",SUM(L362,O362,R362,U362))</f>
        <v/>
      </c>
      <c r="AA362" s="8">
        <v>340</v>
      </c>
      <c r="AB362" s="8" t="str">
        <f t="shared" ca="1" si="39"/>
        <v/>
      </c>
      <c r="AC362" s="9" t="str">
        <f t="shared" ca="1" si="40"/>
        <v/>
      </c>
      <c r="AD362" s="12"/>
      <c r="AE362" s="12"/>
      <c r="AF362" s="12"/>
      <c r="AG362" s="12"/>
      <c r="AH362" s="51" t="str">
        <f>IF(AI362="","",MAX($AH$5:AH361)+1)</f>
        <v/>
      </c>
      <c r="AI362" s="12" t="str">
        <f>IF(G361="","",IF(COUNTIF($AI$11:AI361,G361)=0,G361,""))</f>
        <v/>
      </c>
      <c r="AJ362" s="12" t="str">
        <f t="shared" si="41"/>
        <v/>
      </c>
      <c r="AK362" s="66" t="s">
        <v>40</v>
      </c>
      <c r="AL362" s="12" t="s">
        <v>34</v>
      </c>
      <c r="AM362" s="12" t="s">
        <v>52</v>
      </c>
      <c r="AN362" s="15" t="s">
        <v>51</v>
      </c>
    </row>
    <row r="363" spans="1:40" ht="25.5" hidden="1" customHeight="1" x14ac:dyDescent="0.25">
      <c r="A363" s="60">
        <f t="shared" si="37"/>
        <v>351</v>
      </c>
      <c r="B363" s="15" t="s">
        <v>143</v>
      </c>
      <c r="C363" s="42" t="s">
        <v>142</v>
      </c>
      <c r="D363" s="57" t="s">
        <v>6</v>
      </c>
      <c r="E363" s="27">
        <v>44033</v>
      </c>
      <c r="F363" s="62"/>
      <c r="G363" s="17" t="s">
        <v>116</v>
      </c>
      <c r="H363" s="50">
        <v>44043</v>
      </c>
      <c r="I363" s="16">
        <f t="shared" si="38"/>
        <v>10</v>
      </c>
      <c r="J363" s="28" t="s">
        <v>57</v>
      </c>
      <c r="K363" s="27"/>
      <c r="L363" s="6" t="str">
        <f>IF(AND(C363="Abierto",D363="Urgente"),A363,"")</f>
        <v/>
      </c>
      <c r="M363" s="6" t="str">
        <f ca="1">IF(AND(C363="Abierto",D363="Urgente"),TODAY()-E363,"")</f>
        <v/>
      </c>
      <c r="N363" s="6" t="str">
        <f>IF(AND(C363="Abierto",D363="Urgente"),RANK(M363,$M$13:$M$809,0)+COUNTIF($M$13:M363,M363)-1,"")</f>
        <v/>
      </c>
      <c r="O363" s="6" t="str">
        <f>IF(AND(C363="Abierto",D363="Alta"),A363,"")</f>
        <v/>
      </c>
      <c r="P363" s="6" t="str">
        <f ca="1">IF(AND(C363="Abierto",D363="Alta"),TODAY()-E363,"")</f>
        <v/>
      </c>
      <c r="Q363" s="6" t="str">
        <f>IF(AND(C363="Abierto",D363="Alta"),RANK(P363,$P$13:$P$809,0)+COUNTIF($P$13:P363,P363)-1+MAX(N:N),"")</f>
        <v/>
      </c>
      <c r="R363" s="6" t="str">
        <f>IF(AND(C363="Abierto",D363="Media"),A363,"")</f>
        <v/>
      </c>
      <c r="S363" s="6" t="str">
        <f ca="1">IF(AND(C363="Abierto",D363="Media"),TODAY()-E363,"")</f>
        <v/>
      </c>
      <c r="T363" s="6" t="str">
        <f>IF(AND(C363="Abierto",D363="Media"),RANK(S363,$S$13:$S$809,0)+COUNTIF($S$13:S363,S363)-1+MAX(N:N,Q:Q),"")</f>
        <v/>
      </c>
      <c r="U363" s="6" t="str">
        <f>IF(AND(C363="Abierto",D363="Baja"),A363,"")</f>
        <v/>
      </c>
      <c r="V363" s="6" t="str">
        <f ca="1">IF(AND(C363="Abierto",D363="Baja"),TODAY()-E363,"")</f>
        <v/>
      </c>
      <c r="W363" s="6" t="str">
        <f>IF(AND(C363="Abierto",D363="Baja"),RANK(V363,$V$13:$V$809,0)+COUNTIF($V$13:V363,V363)-1+MAX(N:N,Q:Q,T:T),"")</f>
        <v/>
      </c>
      <c r="X363" s="8" t="str">
        <f>IF(OR(C363="Resuelto",C363=""),"",SUM(N363,Q363,T363,W363))</f>
        <v/>
      </c>
      <c r="Y363" s="8" t="str">
        <f>IF(OR(C363="Resuelto",C363=""),"",SUM(M363,P363,S363,V363))</f>
        <v/>
      </c>
      <c r="Z363" s="8" t="str">
        <f>IF(OR(C363="Resuelto",C363=""),"",SUM(L363,O363,R363,U363))</f>
        <v/>
      </c>
      <c r="AA363" s="8">
        <v>340</v>
      </c>
      <c r="AB363" s="8" t="str">
        <f t="shared" ca="1" si="39"/>
        <v/>
      </c>
      <c r="AC363" s="9" t="str">
        <f t="shared" ca="1" si="40"/>
        <v/>
      </c>
      <c r="AD363" s="12"/>
      <c r="AE363" s="12"/>
      <c r="AF363" s="12"/>
      <c r="AG363" s="12"/>
      <c r="AH363" s="51" t="str">
        <f>IF(AI363="","",MAX($AH$5:AH362)+1)</f>
        <v/>
      </c>
      <c r="AI363" s="12" t="str">
        <f>IF(G362="","",IF(COUNTIF($AI$11:AI362,G362)=0,G362,""))</f>
        <v/>
      </c>
      <c r="AJ363" s="12" t="str">
        <f t="shared" si="41"/>
        <v/>
      </c>
      <c r="AK363" s="66" t="s">
        <v>39</v>
      </c>
      <c r="AL363" s="12" t="s">
        <v>34</v>
      </c>
      <c r="AM363" s="12" t="s">
        <v>52</v>
      </c>
      <c r="AN363" s="15" t="s">
        <v>51</v>
      </c>
    </row>
    <row r="364" spans="1:40" ht="25.5" hidden="1" customHeight="1" x14ac:dyDescent="0.25">
      <c r="A364" s="60">
        <f t="shared" si="37"/>
        <v>352</v>
      </c>
      <c r="B364" s="15" t="s">
        <v>143</v>
      </c>
      <c r="C364" s="15" t="s">
        <v>142</v>
      </c>
      <c r="D364" s="57" t="s">
        <v>5</v>
      </c>
      <c r="E364" s="27">
        <v>44033</v>
      </c>
      <c r="F364" s="62" t="s">
        <v>62</v>
      </c>
      <c r="G364" s="17"/>
      <c r="H364" s="27">
        <v>44039</v>
      </c>
      <c r="I364" s="16">
        <f t="shared" si="38"/>
        <v>6</v>
      </c>
      <c r="J364" s="28" t="s">
        <v>57</v>
      </c>
      <c r="K364" s="27"/>
      <c r="L364" s="6" t="str">
        <f>IF(AND(C364="Abierto",D364="Urgente"),A364,"")</f>
        <v/>
      </c>
      <c r="M364" s="6" t="str">
        <f ca="1">IF(AND(C364="Abierto",D364="Urgente"),TODAY()-E364,"")</f>
        <v/>
      </c>
      <c r="N364" s="6" t="str">
        <f>IF(AND(C364="Abierto",D364="Urgente"),RANK(M364,$M$13:$M$809,0)+COUNTIF($M$13:M364,M364)-1,"")</f>
        <v/>
      </c>
      <c r="O364" s="6" t="str">
        <f>IF(AND(C364="Abierto",D364="Alta"),A364,"")</f>
        <v/>
      </c>
      <c r="P364" s="6" t="str">
        <f ca="1">IF(AND(C364="Abierto",D364="Alta"),TODAY()-E364,"")</f>
        <v/>
      </c>
      <c r="Q364" s="6" t="str">
        <f>IF(AND(C364="Abierto",D364="Alta"),RANK(P364,$P$13:$P$809,0)+COUNTIF($P$13:P364,P364)-1+MAX(N:N),"")</f>
        <v/>
      </c>
      <c r="R364" s="6" t="str">
        <f>IF(AND(C364="Abierto",D364="Media"),A364,"")</f>
        <v/>
      </c>
      <c r="S364" s="6" t="str">
        <f ca="1">IF(AND(C364="Abierto",D364="Media"),TODAY()-E364,"")</f>
        <v/>
      </c>
      <c r="T364" s="6" t="str">
        <f>IF(AND(C364="Abierto",D364="Media"),RANK(S364,$S$13:$S$809,0)+COUNTIF($S$13:S364,S364)-1+MAX(N:N,Q:Q),"")</f>
        <v/>
      </c>
      <c r="U364" s="6" t="str">
        <f>IF(AND(C364="Abierto",D364="Baja"),A364,"")</f>
        <v/>
      </c>
      <c r="V364" s="6" t="str">
        <f ca="1">IF(AND(C364="Abierto",D364="Baja"),TODAY()-E364,"")</f>
        <v/>
      </c>
      <c r="W364" s="6" t="str">
        <f>IF(AND(C364="Abierto",D364="Baja"),RANK(V364,$V$13:$V$809,0)+COUNTIF($V$13:V364,V364)-1+MAX(N:N,Q:Q,T:T),"")</f>
        <v/>
      </c>
      <c r="X364" s="8" t="str">
        <f>IF(OR(C364="Resuelto",C364=""),"",SUM(N364,Q364,T364,W364))</f>
        <v/>
      </c>
      <c r="Y364" s="8" t="str">
        <f>IF(OR(C364="Resuelto",C364=""),"",SUM(M364,P364,S364,V364))</f>
        <v/>
      </c>
      <c r="Z364" s="8" t="str">
        <f>IF(OR(C364="Resuelto",C364=""),"",SUM(L364,O364,R364,U364))</f>
        <v/>
      </c>
      <c r="AA364" s="8">
        <v>340</v>
      </c>
      <c r="AB364" s="8" t="str">
        <f t="shared" ca="1" si="39"/>
        <v/>
      </c>
      <c r="AC364" s="9" t="str">
        <f t="shared" ca="1" si="40"/>
        <v/>
      </c>
      <c r="AD364" s="12"/>
      <c r="AE364" s="12"/>
      <c r="AF364" s="12"/>
      <c r="AG364" s="12"/>
      <c r="AH364" s="51" t="e">
        <f>IF(AI364="","",MAX($AH$5:AH363)+1)</f>
        <v>#REF!</v>
      </c>
      <c r="AI364" s="12" t="str">
        <f>IF(G363="","",IF(COUNTIF($AI$11:AI363,G363)=0,G363,""))</f>
        <v xml:space="preserve">Mercadeo </v>
      </c>
      <c r="AJ364" s="12" t="str">
        <f t="shared" si="41"/>
        <v/>
      </c>
      <c r="AK364" s="65" t="s">
        <v>44</v>
      </c>
      <c r="AL364" s="12" t="s">
        <v>34</v>
      </c>
      <c r="AM364" s="15" t="s">
        <v>53</v>
      </c>
      <c r="AN364" s="12" t="s">
        <v>49</v>
      </c>
    </row>
    <row r="365" spans="1:40" ht="25.5" customHeight="1" x14ac:dyDescent="0.25">
      <c r="A365" s="60">
        <f t="shared" si="37"/>
        <v>353</v>
      </c>
      <c r="B365" s="15" t="s">
        <v>143</v>
      </c>
      <c r="C365" s="15" t="s">
        <v>142</v>
      </c>
      <c r="D365" s="17" t="s">
        <v>6</v>
      </c>
      <c r="E365" s="27">
        <v>44033</v>
      </c>
      <c r="F365" s="62" t="s">
        <v>87</v>
      </c>
      <c r="G365" s="17"/>
      <c r="H365" s="27">
        <v>44034</v>
      </c>
      <c r="I365" s="16">
        <f t="shared" si="38"/>
        <v>1</v>
      </c>
      <c r="J365" s="28" t="s">
        <v>57</v>
      </c>
      <c r="K365" s="27"/>
      <c r="L365" s="6" t="str">
        <f>IF(AND(C365="Abierto",D365="Urgente"),A365,"")</f>
        <v/>
      </c>
      <c r="M365" s="6" t="str">
        <f ca="1">IF(AND(C365="Abierto",D365="Urgente"),TODAY()-E365,"")</f>
        <v/>
      </c>
      <c r="N365" s="6" t="str">
        <f>IF(AND(C365="Abierto",D365="Urgente"),RANK(M365,$M$13:$M$809,0)+COUNTIF($M$13:M365,M365)-1,"")</f>
        <v/>
      </c>
      <c r="O365" s="6" t="str">
        <f>IF(AND(C365="Abierto",D365="Alta"),A365,"")</f>
        <v/>
      </c>
      <c r="P365" s="6" t="str">
        <f ca="1">IF(AND(C365="Abierto",D365="Alta"),TODAY()-E365,"")</f>
        <v/>
      </c>
      <c r="Q365" s="6" t="str">
        <f>IF(AND(C365="Abierto",D365="Alta"),RANK(P365,$P$13:$P$809,0)+COUNTIF($P$13:P365,P365)-1+MAX(N:N),"")</f>
        <v/>
      </c>
      <c r="R365" s="6" t="str">
        <f>IF(AND(C365="Abierto",D365="Media"),A365,"")</f>
        <v/>
      </c>
      <c r="S365" s="6" t="str">
        <f ca="1">IF(AND(C365="Abierto",D365="Media"),TODAY()-E365,"")</f>
        <v/>
      </c>
      <c r="T365" s="6" t="str">
        <f>IF(AND(C365="Abierto",D365="Media"),RANK(S365,$S$13:$S$809,0)+COUNTIF($S$13:S365,S365)-1+MAX(N:N,Q:Q),"")</f>
        <v/>
      </c>
      <c r="U365" s="6" t="str">
        <f>IF(AND(C365="Abierto",D365="Baja"),A365,"")</f>
        <v/>
      </c>
      <c r="V365" s="6" t="str">
        <f ca="1">IF(AND(C365="Abierto",D365="Baja"),TODAY()-E365,"")</f>
        <v/>
      </c>
      <c r="W365" s="6" t="str">
        <f>IF(AND(C365="Abierto",D365="Baja"),RANK(V365,$V$13:$V$809,0)+COUNTIF($V$13:V365,V365)-1+MAX(N:N,Q:Q,T:T),"")</f>
        <v/>
      </c>
      <c r="X365" s="8" t="str">
        <f>IF(OR(C365="Resuelto",C365=""),"",SUM(N365,Q365,T365,W365))</f>
        <v/>
      </c>
      <c r="Y365" s="8" t="str">
        <f>IF(OR(C365="Resuelto",C365=""),"",SUM(M365,P365,S365,V365))</f>
        <v/>
      </c>
      <c r="Z365" s="8" t="str">
        <f>IF(OR(C365="Resuelto",C365=""),"",SUM(L365,O365,R365,U365))</f>
        <v/>
      </c>
      <c r="AA365" s="8">
        <v>340</v>
      </c>
      <c r="AB365" s="8" t="str">
        <f t="shared" ca="1" si="39"/>
        <v/>
      </c>
      <c r="AC365" s="9" t="str">
        <f t="shared" ca="1" si="40"/>
        <v/>
      </c>
      <c r="AD365" s="12"/>
      <c r="AE365" s="12"/>
      <c r="AF365" s="12"/>
      <c r="AG365" s="12"/>
      <c r="AH365" s="51" t="str">
        <f>IF(AI365="","",MAX($AH$5:AH364)+1)</f>
        <v/>
      </c>
      <c r="AI365" s="12" t="str">
        <f>IF(G364="","",IF(COUNTIF($AI$11:AI364,G364)=0,G364,""))</f>
        <v/>
      </c>
      <c r="AJ365" s="12" t="str">
        <f t="shared" si="41"/>
        <v/>
      </c>
      <c r="AK365" s="65" t="s">
        <v>44</v>
      </c>
      <c r="AL365" s="12" t="s">
        <v>34</v>
      </c>
      <c r="AM365" s="15" t="s">
        <v>53</v>
      </c>
      <c r="AN365" s="15" t="s">
        <v>51</v>
      </c>
    </row>
    <row r="366" spans="1:40" ht="25.5" hidden="1" customHeight="1" x14ac:dyDescent="0.25">
      <c r="A366" s="60">
        <f t="shared" si="37"/>
        <v>354</v>
      </c>
      <c r="B366" s="15" t="s">
        <v>143</v>
      </c>
      <c r="C366" s="15" t="s">
        <v>142</v>
      </c>
      <c r="D366" s="57" t="s">
        <v>5</v>
      </c>
      <c r="E366" s="27">
        <v>44033</v>
      </c>
      <c r="F366" s="62" t="s">
        <v>105</v>
      </c>
      <c r="G366" s="17"/>
      <c r="H366" s="27">
        <v>44033</v>
      </c>
      <c r="I366" s="16">
        <f t="shared" si="38"/>
        <v>0</v>
      </c>
      <c r="J366" s="28" t="s">
        <v>57</v>
      </c>
      <c r="K366" s="27"/>
      <c r="L366" s="6" t="str">
        <f>IF(AND(C366="Abierto",D366="Urgente"),A366,"")</f>
        <v/>
      </c>
      <c r="M366" s="6" t="str">
        <f ca="1">IF(AND(C366="Abierto",D366="Urgente"),TODAY()-E366,"")</f>
        <v/>
      </c>
      <c r="N366" s="6" t="str">
        <f>IF(AND(C366="Abierto",D366="Urgente"),RANK(M366,$M$13:$M$809,0)+COUNTIF($M$13:M366,M366)-1,"")</f>
        <v/>
      </c>
      <c r="O366" s="6" t="str">
        <f>IF(AND(C366="Abierto",D366="Alta"),A366,"")</f>
        <v/>
      </c>
      <c r="P366" s="6" t="str">
        <f ca="1">IF(AND(C366="Abierto",D366="Alta"),TODAY()-E366,"")</f>
        <v/>
      </c>
      <c r="Q366" s="6" t="str">
        <f>IF(AND(C366="Abierto",D366="Alta"),RANK(P366,$P$13:$P$809,0)+COUNTIF($P$13:P366,P366)-1+MAX(N:N),"")</f>
        <v/>
      </c>
      <c r="R366" s="6" t="str">
        <f>IF(AND(C366="Abierto",D366="Media"),A366,"")</f>
        <v/>
      </c>
      <c r="S366" s="6" t="str">
        <f ca="1">IF(AND(C366="Abierto",D366="Media"),TODAY()-E366,"")</f>
        <v/>
      </c>
      <c r="T366" s="6" t="str">
        <f>IF(AND(C366="Abierto",D366="Media"),RANK(S366,$S$13:$S$809,0)+COUNTIF($S$13:S366,S366)-1+MAX(N:N,Q:Q),"")</f>
        <v/>
      </c>
      <c r="U366" s="6" t="str">
        <f>IF(AND(C366="Abierto",D366="Baja"),A366,"")</f>
        <v/>
      </c>
      <c r="V366" s="6" t="str">
        <f ca="1">IF(AND(C366="Abierto",D366="Baja"),TODAY()-E366,"")</f>
        <v/>
      </c>
      <c r="W366" s="6" t="str">
        <f>IF(AND(C366="Abierto",D366="Baja"),RANK(V366,$V$13:$V$809,0)+COUNTIF($V$13:V366,V366)-1+MAX(N:N,Q:Q,T:T),"")</f>
        <v/>
      </c>
      <c r="X366" s="8" t="str">
        <f>IF(OR(C366="Resuelto",C366=""),"",SUM(N366,Q366,T366,W366))</f>
        <v/>
      </c>
      <c r="Y366" s="8" t="str">
        <f>IF(OR(C366="Resuelto",C366=""),"",SUM(M366,P366,S366,V366))</f>
        <v/>
      </c>
      <c r="Z366" s="8" t="str">
        <f>IF(OR(C366="Resuelto",C366=""),"",SUM(L366,O366,R366,U366))</f>
        <v/>
      </c>
      <c r="AA366" s="8">
        <v>340</v>
      </c>
      <c r="AB366" s="8" t="str">
        <f t="shared" ca="1" si="39"/>
        <v/>
      </c>
      <c r="AC366" s="9" t="str">
        <f t="shared" ca="1" si="40"/>
        <v/>
      </c>
      <c r="AD366" s="12"/>
      <c r="AE366" s="12"/>
      <c r="AF366" s="12"/>
      <c r="AG366" s="12"/>
      <c r="AH366" s="51" t="str">
        <f>IF(AI366="","",MAX($AH$5:AH365)+1)</f>
        <v/>
      </c>
      <c r="AI366" s="12" t="str">
        <f>IF(G365="","",IF(COUNTIF($AI$11:AI365,G365)=0,G365,""))</f>
        <v/>
      </c>
      <c r="AJ366" s="12" t="str">
        <f t="shared" si="41"/>
        <v/>
      </c>
      <c r="AK366" s="65" t="s">
        <v>44</v>
      </c>
      <c r="AL366" s="12" t="s">
        <v>34</v>
      </c>
      <c r="AM366" s="12" t="s">
        <v>52</v>
      </c>
      <c r="AN366" s="12" t="s">
        <v>49</v>
      </c>
    </row>
    <row r="367" spans="1:40" ht="25.5" hidden="1" customHeight="1" x14ac:dyDescent="0.25">
      <c r="A367" s="60">
        <f t="shared" si="37"/>
        <v>355</v>
      </c>
      <c r="B367" s="15" t="s">
        <v>143</v>
      </c>
      <c r="C367" s="15" t="s">
        <v>142</v>
      </c>
      <c r="D367" s="57" t="s">
        <v>5</v>
      </c>
      <c r="E367" s="27">
        <v>44033</v>
      </c>
      <c r="F367" s="62" t="s">
        <v>105</v>
      </c>
      <c r="G367" s="17"/>
      <c r="H367" s="27">
        <v>44033</v>
      </c>
      <c r="I367" s="16">
        <f t="shared" si="38"/>
        <v>0</v>
      </c>
      <c r="J367" s="28" t="s">
        <v>57</v>
      </c>
      <c r="K367" s="27"/>
      <c r="L367" s="6" t="str">
        <f>IF(AND(C367="Abierto",D367="Urgente"),A367,"")</f>
        <v/>
      </c>
      <c r="M367" s="6" t="str">
        <f ca="1">IF(AND(C367="Abierto",D367="Urgente"),TODAY()-E367,"")</f>
        <v/>
      </c>
      <c r="N367" s="6" t="str">
        <f>IF(AND(C367="Abierto",D367="Urgente"),RANK(M367,$M$13:$M$809,0)+COUNTIF($M$13:M367,M367)-1,"")</f>
        <v/>
      </c>
      <c r="O367" s="6" t="str">
        <f>IF(AND(C367="Abierto",D367="Alta"),A367,"")</f>
        <v/>
      </c>
      <c r="P367" s="6" t="str">
        <f ca="1">IF(AND(C367="Abierto",D367="Alta"),TODAY()-E367,"")</f>
        <v/>
      </c>
      <c r="Q367" s="6" t="str">
        <f>IF(AND(C367="Abierto",D367="Alta"),RANK(P367,$P$13:$P$809,0)+COUNTIF($P$13:P367,P367)-1+MAX(N:N),"")</f>
        <v/>
      </c>
      <c r="R367" s="6" t="str">
        <f>IF(AND(C367="Abierto",D367="Media"),A367,"")</f>
        <v/>
      </c>
      <c r="S367" s="6" t="str">
        <f ca="1">IF(AND(C367="Abierto",D367="Media"),TODAY()-E367,"")</f>
        <v/>
      </c>
      <c r="T367" s="6" t="str">
        <f>IF(AND(C367="Abierto",D367="Media"),RANK(S367,$S$13:$S$809,0)+COUNTIF($S$13:S367,S367)-1+MAX(N:N,Q:Q),"")</f>
        <v/>
      </c>
      <c r="U367" s="6" t="str">
        <f>IF(AND(C367="Abierto",D367="Baja"),A367,"")</f>
        <v/>
      </c>
      <c r="V367" s="6" t="str">
        <f ca="1">IF(AND(C367="Abierto",D367="Baja"),TODAY()-E367,"")</f>
        <v/>
      </c>
      <c r="W367" s="6" t="str">
        <f>IF(AND(C367="Abierto",D367="Baja"),RANK(V367,$V$13:$V$809,0)+COUNTIF($V$13:V367,V367)-1+MAX(N:N,Q:Q,T:T),"")</f>
        <v/>
      </c>
      <c r="X367" s="8" t="str">
        <f>IF(OR(C367="Resuelto",C367=""),"",SUM(N367,Q367,T367,W367))</f>
        <v/>
      </c>
      <c r="Y367" s="8" t="str">
        <f>IF(OR(C367="Resuelto",C367=""),"",SUM(M367,P367,S367,V367))</f>
        <v/>
      </c>
      <c r="Z367" s="8" t="str">
        <f>IF(OR(C367="Resuelto",C367=""),"",SUM(L367,O367,R367,U367))</f>
        <v/>
      </c>
      <c r="AA367" s="8">
        <v>340</v>
      </c>
      <c r="AB367" s="8" t="str">
        <f t="shared" ca="1" si="39"/>
        <v/>
      </c>
      <c r="AC367" s="9" t="str">
        <f t="shared" ca="1" si="40"/>
        <v/>
      </c>
      <c r="AD367" s="12"/>
      <c r="AE367" s="12"/>
      <c r="AF367" s="12"/>
      <c r="AG367" s="12"/>
      <c r="AH367" s="51" t="str">
        <f>IF(AI367="","",MAX($AH$5:AH366)+1)</f>
        <v/>
      </c>
      <c r="AI367" s="12" t="str">
        <f>IF(G366="","",IF(COUNTIF($AI$11:AI366,G366)=0,G366,""))</f>
        <v/>
      </c>
      <c r="AJ367" s="12" t="str">
        <f t="shared" si="41"/>
        <v/>
      </c>
      <c r="AK367" s="65" t="s">
        <v>44</v>
      </c>
      <c r="AL367" s="12" t="s">
        <v>34</v>
      </c>
      <c r="AM367" s="12" t="s">
        <v>52</v>
      </c>
      <c r="AN367" s="12" t="s">
        <v>49</v>
      </c>
    </row>
    <row r="368" spans="1:40" ht="25.5" hidden="1" customHeight="1" x14ac:dyDescent="0.25">
      <c r="A368" s="60">
        <f t="shared" si="37"/>
        <v>356</v>
      </c>
      <c r="B368" s="15" t="s">
        <v>143</v>
      </c>
      <c r="C368" s="15" t="s">
        <v>142</v>
      </c>
      <c r="D368" s="57" t="s">
        <v>5</v>
      </c>
      <c r="E368" s="27">
        <v>44033</v>
      </c>
      <c r="F368" s="62" t="s">
        <v>105</v>
      </c>
      <c r="G368" s="17"/>
      <c r="H368" s="27">
        <v>44033</v>
      </c>
      <c r="I368" s="16">
        <f t="shared" si="38"/>
        <v>0</v>
      </c>
      <c r="J368" s="28" t="s">
        <v>57</v>
      </c>
      <c r="K368" s="27"/>
      <c r="L368" s="6" t="str">
        <f>IF(AND(C368="Abierto",D368="Urgente"),A368,"")</f>
        <v/>
      </c>
      <c r="M368" s="6" t="str">
        <f ca="1">IF(AND(C368="Abierto",D368="Urgente"),TODAY()-E368,"")</f>
        <v/>
      </c>
      <c r="N368" s="6" t="str">
        <f>IF(AND(C368="Abierto",D368="Urgente"),RANK(M368,$M$13:$M$809,0)+COUNTIF($M$13:M368,M368)-1,"")</f>
        <v/>
      </c>
      <c r="O368" s="6" t="str">
        <f>IF(AND(C368="Abierto",D368="Alta"),A368,"")</f>
        <v/>
      </c>
      <c r="P368" s="6" t="str">
        <f ca="1">IF(AND(C368="Abierto",D368="Alta"),TODAY()-E368,"")</f>
        <v/>
      </c>
      <c r="Q368" s="6" t="str">
        <f>IF(AND(C368="Abierto",D368="Alta"),RANK(P368,$P$13:$P$809,0)+COUNTIF($P$13:P368,P368)-1+MAX(N:N),"")</f>
        <v/>
      </c>
      <c r="R368" s="6" t="str">
        <f>IF(AND(C368="Abierto",D368="Media"),A368,"")</f>
        <v/>
      </c>
      <c r="S368" s="6" t="str">
        <f ca="1">IF(AND(C368="Abierto",D368="Media"),TODAY()-E368,"")</f>
        <v/>
      </c>
      <c r="T368" s="6" t="str">
        <f>IF(AND(C368="Abierto",D368="Media"),RANK(S368,$S$13:$S$809,0)+COUNTIF($S$13:S368,S368)-1+MAX(N:N,Q:Q),"")</f>
        <v/>
      </c>
      <c r="U368" s="6" t="str">
        <f>IF(AND(C368="Abierto",D368="Baja"),A368,"")</f>
        <v/>
      </c>
      <c r="V368" s="6" t="str">
        <f ca="1">IF(AND(C368="Abierto",D368="Baja"),TODAY()-E368,"")</f>
        <v/>
      </c>
      <c r="W368" s="6" t="str">
        <f>IF(AND(C368="Abierto",D368="Baja"),RANK(V368,$V$13:$V$809,0)+COUNTIF($V$13:V368,V368)-1+MAX(N:N,Q:Q,T:T),"")</f>
        <v/>
      </c>
      <c r="X368" s="8" t="str">
        <f>IF(OR(C368="Resuelto",C368=""),"",SUM(N368,Q368,T368,W368))</f>
        <v/>
      </c>
      <c r="Y368" s="8" t="str">
        <f>IF(OR(C368="Resuelto",C368=""),"",SUM(M368,P368,S368,V368))</f>
        <v/>
      </c>
      <c r="Z368" s="8" t="str">
        <f>IF(OR(C368="Resuelto",C368=""),"",SUM(L368,O368,R368,U368))</f>
        <v/>
      </c>
      <c r="AA368" s="8">
        <v>340</v>
      </c>
      <c r="AB368" s="8" t="str">
        <f t="shared" ca="1" si="39"/>
        <v/>
      </c>
      <c r="AC368" s="9" t="str">
        <f t="shared" ca="1" si="40"/>
        <v/>
      </c>
      <c r="AD368" s="12"/>
      <c r="AE368" s="12"/>
      <c r="AF368" s="12"/>
      <c r="AG368" s="12"/>
      <c r="AH368" s="51" t="str">
        <f>IF(AI368="","",MAX($AH$5:AH367)+1)</f>
        <v/>
      </c>
      <c r="AI368" s="12" t="str">
        <f>IF(G367="","",IF(COUNTIF($AI$11:AI367,G367)=0,G367,""))</f>
        <v/>
      </c>
      <c r="AJ368" s="12" t="str">
        <f t="shared" si="41"/>
        <v/>
      </c>
      <c r="AK368" s="65" t="s">
        <v>44</v>
      </c>
      <c r="AL368" s="12" t="s">
        <v>34</v>
      </c>
      <c r="AM368" s="12" t="s">
        <v>52</v>
      </c>
      <c r="AN368" s="12" t="s">
        <v>49</v>
      </c>
    </row>
    <row r="369" spans="1:40" ht="25.5" hidden="1" customHeight="1" x14ac:dyDescent="0.25">
      <c r="A369" s="60">
        <f t="shared" si="37"/>
        <v>357</v>
      </c>
      <c r="B369" s="15" t="s">
        <v>143</v>
      </c>
      <c r="C369" s="15" t="s">
        <v>142</v>
      </c>
      <c r="D369" s="57" t="s">
        <v>5</v>
      </c>
      <c r="E369" s="27">
        <v>44033</v>
      </c>
      <c r="F369" s="62" t="s">
        <v>105</v>
      </c>
      <c r="G369" s="17"/>
      <c r="H369" s="27">
        <v>44033</v>
      </c>
      <c r="I369" s="16">
        <f t="shared" si="38"/>
        <v>0</v>
      </c>
      <c r="J369" s="28" t="s">
        <v>57</v>
      </c>
      <c r="K369" s="27"/>
      <c r="L369" s="6" t="str">
        <f>IF(AND(C369="Abierto",D369="Urgente"),A369,"")</f>
        <v/>
      </c>
      <c r="M369" s="6" t="str">
        <f ca="1">IF(AND(C369="Abierto",D369="Urgente"),TODAY()-E369,"")</f>
        <v/>
      </c>
      <c r="N369" s="6" t="str">
        <f>IF(AND(C369="Abierto",D369="Urgente"),RANK(M369,$M$13:$M$809,0)+COUNTIF($M$13:M369,M369)-1,"")</f>
        <v/>
      </c>
      <c r="O369" s="6" t="str">
        <f>IF(AND(C369="Abierto",D369="Alta"),A369,"")</f>
        <v/>
      </c>
      <c r="P369" s="6" t="str">
        <f ca="1">IF(AND(C369="Abierto",D369="Alta"),TODAY()-E369,"")</f>
        <v/>
      </c>
      <c r="Q369" s="6" t="str">
        <f>IF(AND(C369="Abierto",D369="Alta"),RANK(P369,$P$13:$P$809,0)+COUNTIF($P$13:P369,P369)-1+MAX(N:N),"")</f>
        <v/>
      </c>
      <c r="R369" s="6" t="str">
        <f>IF(AND(C369="Abierto",D369="Media"),A369,"")</f>
        <v/>
      </c>
      <c r="S369" s="6" t="str">
        <f ca="1">IF(AND(C369="Abierto",D369="Media"),TODAY()-E369,"")</f>
        <v/>
      </c>
      <c r="T369" s="6" t="str">
        <f>IF(AND(C369="Abierto",D369="Media"),RANK(S369,$S$13:$S$809,0)+COUNTIF($S$13:S369,S369)-1+MAX(N:N,Q:Q),"")</f>
        <v/>
      </c>
      <c r="U369" s="6" t="str">
        <f>IF(AND(C369="Abierto",D369="Baja"),A369,"")</f>
        <v/>
      </c>
      <c r="V369" s="6" t="str">
        <f ca="1">IF(AND(C369="Abierto",D369="Baja"),TODAY()-E369,"")</f>
        <v/>
      </c>
      <c r="W369" s="6" t="str">
        <f>IF(AND(C369="Abierto",D369="Baja"),RANK(V369,$V$13:$V$809,0)+COUNTIF($V$13:V369,V369)-1+MAX(N:N,Q:Q,T:T),"")</f>
        <v/>
      </c>
      <c r="X369" s="8" t="str">
        <f>IF(OR(C369="Resuelto",C369=""),"",SUM(N369,Q369,T369,W369))</f>
        <v/>
      </c>
      <c r="Y369" s="8" t="str">
        <f>IF(OR(C369="Resuelto",C369=""),"",SUM(M369,P369,S369,V369))</f>
        <v/>
      </c>
      <c r="Z369" s="8" t="str">
        <f>IF(OR(C369="Resuelto",C369=""),"",SUM(L369,O369,R369,U369))</f>
        <v/>
      </c>
      <c r="AA369" s="8">
        <v>340</v>
      </c>
      <c r="AB369" s="8" t="str">
        <f t="shared" ca="1" si="39"/>
        <v/>
      </c>
      <c r="AC369" s="9" t="str">
        <f t="shared" ca="1" si="40"/>
        <v/>
      </c>
      <c r="AD369" s="12"/>
      <c r="AE369" s="12"/>
      <c r="AF369" s="12"/>
      <c r="AG369" s="12"/>
      <c r="AH369" s="51" t="str">
        <f>IF(AI369="","",MAX($AH$5:AH368)+1)</f>
        <v/>
      </c>
      <c r="AI369" s="12" t="str">
        <f>IF(G368="","",IF(COUNTIF($AI$11:AI368,G368)=0,G368,""))</f>
        <v/>
      </c>
      <c r="AJ369" s="12" t="str">
        <f t="shared" si="41"/>
        <v/>
      </c>
      <c r="AK369" s="65" t="s">
        <v>44</v>
      </c>
      <c r="AL369" s="12" t="s">
        <v>34</v>
      </c>
      <c r="AM369" s="12" t="s">
        <v>52</v>
      </c>
      <c r="AN369" s="12" t="s">
        <v>49</v>
      </c>
    </row>
    <row r="370" spans="1:40" ht="25.5" hidden="1" customHeight="1" x14ac:dyDescent="0.25">
      <c r="A370" s="60">
        <f t="shared" si="37"/>
        <v>358</v>
      </c>
      <c r="B370" s="15" t="s">
        <v>143</v>
      </c>
      <c r="C370" s="15" t="s">
        <v>142</v>
      </c>
      <c r="D370" s="57" t="s">
        <v>5</v>
      </c>
      <c r="E370" s="27">
        <v>44033</v>
      </c>
      <c r="F370" s="62" t="s">
        <v>105</v>
      </c>
      <c r="G370" s="17"/>
      <c r="H370" s="27">
        <v>44033</v>
      </c>
      <c r="I370" s="16">
        <f t="shared" si="38"/>
        <v>0</v>
      </c>
      <c r="J370" s="28" t="s">
        <v>57</v>
      </c>
      <c r="K370" s="27"/>
      <c r="L370" s="6" t="str">
        <f>IF(AND(C370="Abierto",D370="Urgente"),A370,"")</f>
        <v/>
      </c>
      <c r="M370" s="6" t="str">
        <f ca="1">IF(AND(C370="Abierto",D370="Urgente"),TODAY()-E370,"")</f>
        <v/>
      </c>
      <c r="N370" s="6" t="str">
        <f>IF(AND(C370="Abierto",D370="Urgente"),RANK(M370,$M$13:$M$809,0)+COUNTIF($M$13:M370,M370)-1,"")</f>
        <v/>
      </c>
      <c r="O370" s="6" t="str">
        <f>IF(AND(C370="Abierto",D370="Alta"),A370,"")</f>
        <v/>
      </c>
      <c r="P370" s="6" t="str">
        <f ca="1">IF(AND(C370="Abierto",D370="Alta"),TODAY()-E370,"")</f>
        <v/>
      </c>
      <c r="Q370" s="6" t="str">
        <f>IF(AND(C370="Abierto",D370="Alta"),RANK(P370,$P$13:$P$809,0)+COUNTIF($P$13:P370,P370)-1+MAX(N:N),"")</f>
        <v/>
      </c>
      <c r="R370" s="6" t="str">
        <f>IF(AND(C370="Abierto",D370="Media"),A370,"")</f>
        <v/>
      </c>
      <c r="S370" s="6" t="str">
        <f ca="1">IF(AND(C370="Abierto",D370="Media"),TODAY()-E370,"")</f>
        <v/>
      </c>
      <c r="T370" s="6" t="str">
        <f>IF(AND(C370="Abierto",D370="Media"),RANK(S370,$S$13:$S$809,0)+COUNTIF($S$13:S370,S370)-1+MAX(N:N,Q:Q),"")</f>
        <v/>
      </c>
      <c r="U370" s="6" t="str">
        <f>IF(AND(C370="Abierto",D370="Baja"),A370,"")</f>
        <v/>
      </c>
      <c r="V370" s="6" t="str">
        <f ca="1">IF(AND(C370="Abierto",D370="Baja"),TODAY()-E370,"")</f>
        <v/>
      </c>
      <c r="W370" s="6" t="str">
        <f>IF(AND(C370="Abierto",D370="Baja"),RANK(V370,$V$13:$V$809,0)+COUNTIF($V$13:V370,V370)-1+MAX(N:N,Q:Q,T:T),"")</f>
        <v/>
      </c>
      <c r="X370" s="8" t="str">
        <f>IF(OR(C370="Resuelto",C370=""),"",SUM(N370,Q370,T370,W370))</f>
        <v/>
      </c>
      <c r="Y370" s="8" t="str">
        <f>IF(OR(C370="Resuelto",C370=""),"",SUM(M370,P370,S370,V370))</f>
        <v/>
      </c>
      <c r="Z370" s="8" t="str">
        <f>IF(OR(C370="Resuelto",C370=""),"",SUM(L370,O370,R370,U370))</f>
        <v/>
      </c>
      <c r="AA370" s="8">
        <v>340</v>
      </c>
      <c r="AB370" s="8" t="str">
        <f t="shared" ca="1" si="39"/>
        <v/>
      </c>
      <c r="AC370" s="9" t="str">
        <f t="shared" ca="1" si="40"/>
        <v/>
      </c>
      <c r="AD370" s="12"/>
      <c r="AE370" s="12"/>
      <c r="AF370" s="12"/>
      <c r="AG370" s="12"/>
      <c r="AH370" s="51" t="str">
        <f>IF(AI370="","",MAX($AH$5:AH369)+1)</f>
        <v/>
      </c>
      <c r="AI370" s="12" t="str">
        <f>IF(G369="","",IF(COUNTIF($AI$11:AI369,G369)=0,G369,""))</f>
        <v/>
      </c>
      <c r="AJ370" s="12" t="str">
        <f t="shared" si="41"/>
        <v/>
      </c>
      <c r="AK370" s="65" t="s">
        <v>44</v>
      </c>
      <c r="AL370" s="15" t="s">
        <v>35</v>
      </c>
      <c r="AM370" s="12" t="s">
        <v>52</v>
      </c>
      <c r="AN370" s="12" t="s">
        <v>49</v>
      </c>
    </row>
    <row r="371" spans="1:40" ht="25.5" hidden="1" customHeight="1" x14ac:dyDescent="0.25">
      <c r="A371" s="60">
        <f t="shared" si="37"/>
        <v>359</v>
      </c>
      <c r="B371" s="15" t="s">
        <v>143</v>
      </c>
      <c r="C371" s="15" t="s">
        <v>142</v>
      </c>
      <c r="D371" s="57" t="s">
        <v>5</v>
      </c>
      <c r="E371" s="27">
        <v>44033</v>
      </c>
      <c r="F371" s="62" t="s">
        <v>105</v>
      </c>
      <c r="G371" s="17"/>
      <c r="H371" s="27">
        <v>44033</v>
      </c>
      <c r="I371" s="16">
        <f t="shared" si="38"/>
        <v>0</v>
      </c>
      <c r="J371" s="28" t="s">
        <v>57</v>
      </c>
      <c r="K371" s="27"/>
      <c r="L371" s="6" t="str">
        <f>IF(AND(C371="Abierto",D371="Urgente"),A371,"")</f>
        <v/>
      </c>
      <c r="M371" s="6" t="str">
        <f ca="1">IF(AND(C371="Abierto",D371="Urgente"),TODAY()-E371,"")</f>
        <v/>
      </c>
      <c r="N371" s="6" t="str">
        <f>IF(AND(C371="Abierto",D371="Urgente"),RANK(M371,$M$13:$M$809,0)+COUNTIF($M$13:M371,M371)-1,"")</f>
        <v/>
      </c>
      <c r="O371" s="6" t="str">
        <f>IF(AND(C371="Abierto",D371="Alta"),A371,"")</f>
        <v/>
      </c>
      <c r="P371" s="6" t="str">
        <f ca="1">IF(AND(C371="Abierto",D371="Alta"),TODAY()-E371,"")</f>
        <v/>
      </c>
      <c r="Q371" s="6" t="str">
        <f>IF(AND(C371="Abierto",D371="Alta"),RANK(P371,$P$13:$P$809,0)+COUNTIF($P$13:P371,P371)-1+MAX(N:N),"")</f>
        <v/>
      </c>
      <c r="R371" s="6" t="str">
        <f>IF(AND(C371="Abierto",D371="Media"),A371,"")</f>
        <v/>
      </c>
      <c r="S371" s="6" t="str">
        <f ca="1">IF(AND(C371="Abierto",D371="Media"),TODAY()-E371,"")</f>
        <v/>
      </c>
      <c r="T371" s="6" t="str">
        <f>IF(AND(C371="Abierto",D371="Media"),RANK(S371,$S$13:$S$809,0)+COUNTIF($S$13:S371,S371)-1+MAX(N:N,Q:Q),"")</f>
        <v/>
      </c>
      <c r="U371" s="6" t="str">
        <f>IF(AND(C371="Abierto",D371="Baja"),A371,"")</f>
        <v/>
      </c>
      <c r="V371" s="6" t="str">
        <f ca="1">IF(AND(C371="Abierto",D371="Baja"),TODAY()-E371,"")</f>
        <v/>
      </c>
      <c r="W371" s="6" t="str">
        <f>IF(AND(C371="Abierto",D371="Baja"),RANK(V371,$V$13:$V$809,0)+COUNTIF($V$13:V371,V371)-1+MAX(N:N,Q:Q,T:T),"")</f>
        <v/>
      </c>
      <c r="X371" s="8" t="str">
        <f>IF(OR(C371="Resuelto",C371=""),"",SUM(N371,Q371,T371,W371))</f>
        <v/>
      </c>
      <c r="Y371" s="8" t="str">
        <f>IF(OR(C371="Resuelto",C371=""),"",SUM(M371,P371,S371,V371))</f>
        <v/>
      </c>
      <c r="Z371" s="8" t="str">
        <f>IF(OR(C371="Resuelto",C371=""),"",SUM(L371,O371,R371,U371))</f>
        <v/>
      </c>
      <c r="AA371" s="8">
        <v>340</v>
      </c>
      <c r="AB371" s="8" t="str">
        <f t="shared" ca="1" si="39"/>
        <v/>
      </c>
      <c r="AC371" s="9" t="str">
        <f t="shared" ca="1" si="40"/>
        <v/>
      </c>
      <c r="AD371" s="12"/>
      <c r="AE371" s="12"/>
      <c r="AF371" s="12"/>
      <c r="AG371" s="12"/>
      <c r="AH371" s="51" t="str">
        <f>IF(AI371="","",MAX($AH$5:AH370)+1)</f>
        <v/>
      </c>
      <c r="AI371" s="12" t="str">
        <f>IF(G370="","",IF(COUNTIF($AI$11:AI370,G370)=0,G370,""))</f>
        <v/>
      </c>
      <c r="AJ371" s="12" t="str">
        <f t="shared" si="41"/>
        <v/>
      </c>
      <c r="AK371" s="65" t="s">
        <v>44</v>
      </c>
      <c r="AL371" s="15" t="s">
        <v>35</v>
      </c>
      <c r="AM371" s="12" t="s">
        <v>52</v>
      </c>
      <c r="AN371" s="12" t="s">
        <v>49</v>
      </c>
    </row>
    <row r="372" spans="1:40" ht="25.5" hidden="1" customHeight="1" x14ac:dyDescent="0.25">
      <c r="A372" s="60">
        <f t="shared" si="37"/>
        <v>360</v>
      </c>
      <c r="B372" s="15" t="s">
        <v>143</v>
      </c>
      <c r="C372" s="15" t="s">
        <v>142</v>
      </c>
      <c r="D372" s="57" t="s">
        <v>5</v>
      </c>
      <c r="E372" s="27">
        <v>44033</v>
      </c>
      <c r="F372" s="62" t="s">
        <v>105</v>
      </c>
      <c r="G372" s="17"/>
      <c r="H372" s="27">
        <v>44033</v>
      </c>
      <c r="I372" s="16">
        <f t="shared" si="38"/>
        <v>0</v>
      </c>
      <c r="J372" s="28" t="s">
        <v>57</v>
      </c>
      <c r="K372" s="27"/>
      <c r="L372" s="6" t="str">
        <f>IF(AND(C372="Abierto",D372="Urgente"),A372,"")</f>
        <v/>
      </c>
      <c r="M372" s="6" t="str">
        <f ca="1">IF(AND(C372="Abierto",D372="Urgente"),TODAY()-E372,"")</f>
        <v/>
      </c>
      <c r="N372" s="6" t="str">
        <f>IF(AND(C372="Abierto",D372="Urgente"),RANK(M372,$M$13:$M$809,0)+COUNTIF($M$13:M372,M372)-1,"")</f>
        <v/>
      </c>
      <c r="O372" s="6" t="str">
        <f>IF(AND(C372="Abierto",D372="Alta"),A372,"")</f>
        <v/>
      </c>
      <c r="P372" s="6" t="str">
        <f ca="1">IF(AND(C372="Abierto",D372="Alta"),TODAY()-E372,"")</f>
        <v/>
      </c>
      <c r="Q372" s="6" t="str">
        <f>IF(AND(C372="Abierto",D372="Alta"),RANK(P372,$P$13:$P$809,0)+COUNTIF($P$13:P372,P372)-1+MAX(N:N),"")</f>
        <v/>
      </c>
      <c r="R372" s="6" t="str">
        <f>IF(AND(C372="Abierto",D372="Media"),A372,"")</f>
        <v/>
      </c>
      <c r="S372" s="6" t="str">
        <f ca="1">IF(AND(C372="Abierto",D372="Media"),TODAY()-E372,"")</f>
        <v/>
      </c>
      <c r="T372" s="6" t="str">
        <f>IF(AND(C372="Abierto",D372="Media"),RANK(S372,$S$13:$S$809,0)+COUNTIF($S$13:S372,S372)-1+MAX(N:N,Q:Q),"")</f>
        <v/>
      </c>
      <c r="U372" s="6" t="str">
        <f>IF(AND(C372="Abierto",D372="Baja"),A372,"")</f>
        <v/>
      </c>
      <c r="V372" s="6" t="str">
        <f ca="1">IF(AND(C372="Abierto",D372="Baja"),TODAY()-E372,"")</f>
        <v/>
      </c>
      <c r="W372" s="6" t="str">
        <f>IF(AND(C372="Abierto",D372="Baja"),RANK(V372,$V$13:$V$809,0)+COUNTIF($V$13:V372,V372)-1+MAX(N:N,Q:Q,T:T),"")</f>
        <v/>
      </c>
      <c r="X372" s="8" t="str">
        <f>IF(OR(C372="Resuelto",C372=""),"",SUM(N372,Q372,T372,W372))</f>
        <v/>
      </c>
      <c r="Y372" s="8" t="str">
        <f>IF(OR(C372="Resuelto",C372=""),"",SUM(M372,P372,S372,V372))</f>
        <v/>
      </c>
      <c r="Z372" s="8" t="str">
        <f>IF(OR(C372="Resuelto",C372=""),"",SUM(L372,O372,R372,U372))</f>
        <v/>
      </c>
      <c r="AA372" s="8">
        <v>340</v>
      </c>
      <c r="AB372" s="8" t="str">
        <f t="shared" ca="1" si="39"/>
        <v/>
      </c>
      <c r="AC372" s="9" t="str">
        <f t="shared" ca="1" si="40"/>
        <v/>
      </c>
      <c r="AD372" s="12"/>
      <c r="AE372" s="12"/>
      <c r="AF372" s="12"/>
      <c r="AG372" s="12"/>
      <c r="AH372" s="51" t="str">
        <f>IF(AI372="","",MAX($AH$5:AH371)+1)</f>
        <v/>
      </c>
      <c r="AI372" s="12" t="str">
        <f>IF(G371="","",IF(COUNTIF($AI$11:AI371,G371)=0,G371,""))</f>
        <v/>
      </c>
      <c r="AJ372" s="12" t="str">
        <f t="shared" si="41"/>
        <v/>
      </c>
      <c r="AK372" s="65" t="s">
        <v>44</v>
      </c>
      <c r="AL372" s="15" t="s">
        <v>35</v>
      </c>
      <c r="AM372" s="12" t="s">
        <v>52</v>
      </c>
      <c r="AN372" s="12" t="s">
        <v>49</v>
      </c>
    </row>
    <row r="373" spans="1:40" ht="25.5" hidden="1" customHeight="1" x14ac:dyDescent="0.25">
      <c r="A373" s="60">
        <f t="shared" si="37"/>
        <v>361</v>
      </c>
      <c r="B373" s="15" t="s">
        <v>143</v>
      </c>
      <c r="C373" s="15" t="s">
        <v>142</v>
      </c>
      <c r="D373" s="57" t="s">
        <v>5</v>
      </c>
      <c r="E373" s="27">
        <v>44033</v>
      </c>
      <c r="F373" s="62" t="s">
        <v>105</v>
      </c>
      <c r="G373" s="17"/>
      <c r="H373" s="27">
        <v>44033</v>
      </c>
      <c r="I373" s="16">
        <f t="shared" si="38"/>
        <v>0</v>
      </c>
      <c r="J373" s="28" t="s">
        <v>57</v>
      </c>
      <c r="K373" s="27"/>
      <c r="L373" s="6" t="str">
        <f>IF(AND(C373="Abierto",D373="Urgente"),A373,"")</f>
        <v/>
      </c>
      <c r="M373" s="6" t="str">
        <f ca="1">IF(AND(C373="Abierto",D373="Urgente"),TODAY()-E373,"")</f>
        <v/>
      </c>
      <c r="N373" s="6" t="str">
        <f>IF(AND(C373="Abierto",D373="Urgente"),RANK(M373,$M$13:$M$809,0)+COUNTIF($M$13:M373,M373)-1,"")</f>
        <v/>
      </c>
      <c r="O373" s="6" t="str">
        <f>IF(AND(C373="Abierto",D373="Alta"),A373,"")</f>
        <v/>
      </c>
      <c r="P373" s="6" t="str">
        <f ca="1">IF(AND(C373="Abierto",D373="Alta"),TODAY()-E373,"")</f>
        <v/>
      </c>
      <c r="Q373" s="6" t="str">
        <f>IF(AND(C373="Abierto",D373="Alta"),RANK(P373,$P$13:$P$809,0)+COUNTIF($P$13:P373,P373)-1+MAX(N:N),"")</f>
        <v/>
      </c>
      <c r="R373" s="6" t="str">
        <f>IF(AND(C373="Abierto",D373="Media"),A373,"")</f>
        <v/>
      </c>
      <c r="S373" s="6" t="str">
        <f ca="1">IF(AND(C373="Abierto",D373="Media"),TODAY()-E373,"")</f>
        <v/>
      </c>
      <c r="T373" s="6" t="str">
        <f>IF(AND(C373="Abierto",D373="Media"),RANK(S373,$S$13:$S$809,0)+COUNTIF($S$13:S373,S373)-1+MAX(N:N,Q:Q),"")</f>
        <v/>
      </c>
      <c r="U373" s="6" t="str">
        <f>IF(AND(C373="Abierto",D373="Baja"),A373,"")</f>
        <v/>
      </c>
      <c r="V373" s="6" t="str">
        <f ca="1">IF(AND(C373="Abierto",D373="Baja"),TODAY()-E373,"")</f>
        <v/>
      </c>
      <c r="W373" s="6" t="str">
        <f>IF(AND(C373="Abierto",D373="Baja"),RANK(V373,$V$13:$V$809,0)+COUNTIF($V$13:V373,V373)-1+MAX(N:N,Q:Q,T:T),"")</f>
        <v/>
      </c>
      <c r="X373" s="8" t="str">
        <f>IF(OR(C373="Resuelto",C373=""),"",SUM(N373,Q373,T373,W373))</f>
        <v/>
      </c>
      <c r="Y373" s="8" t="str">
        <f>IF(OR(C373="Resuelto",C373=""),"",SUM(M373,P373,S373,V373))</f>
        <v/>
      </c>
      <c r="Z373" s="8" t="str">
        <f>IF(OR(C373="Resuelto",C373=""),"",SUM(L373,O373,R373,U373))</f>
        <v/>
      </c>
      <c r="AA373" s="8">
        <v>340</v>
      </c>
      <c r="AB373" s="8" t="str">
        <f t="shared" ca="1" si="39"/>
        <v/>
      </c>
      <c r="AC373" s="9" t="str">
        <f t="shared" ca="1" si="40"/>
        <v/>
      </c>
      <c r="AD373" s="12"/>
      <c r="AE373" s="12"/>
      <c r="AF373" s="12"/>
      <c r="AG373" s="12"/>
      <c r="AH373" s="51" t="str">
        <f>IF(AI373="","",MAX($AH$5:AH372)+1)</f>
        <v/>
      </c>
      <c r="AI373" s="12" t="str">
        <f>IF(G372="","",IF(COUNTIF($AI$11:AI372,G372)=0,G372,""))</f>
        <v/>
      </c>
      <c r="AJ373" s="12" t="str">
        <f t="shared" si="41"/>
        <v/>
      </c>
      <c r="AK373" s="65" t="s">
        <v>44</v>
      </c>
      <c r="AL373" s="15" t="s">
        <v>35</v>
      </c>
      <c r="AM373" s="15" t="s">
        <v>53</v>
      </c>
      <c r="AN373" s="12" t="s">
        <v>49</v>
      </c>
    </row>
    <row r="374" spans="1:40" ht="25.5" hidden="1" customHeight="1" x14ac:dyDescent="0.25">
      <c r="A374" s="60">
        <f t="shared" si="37"/>
        <v>362</v>
      </c>
      <c r="B374" s="15" t="s">
        <v>143</v>
      </c>
      <c r="C374" s="15" t="s">
        <v>142</v>
      </c>
      <c r="D374" s="57" t="s">
        <v>5</v>
      </c>
      <c r="E374" s="27">
        <v>44033</v>
      </c>
      <c r="F374" s="62" t="s">
        <v>105</v>
      </c>
      <c r="G374" s="17"/>
      <c r="H374" s="27">
        <v>44033</v>
      </c>
      <c r="I374" s="16">
        <f t="shared" si="38"/>
        <v>0</v>
      </c>
      <c r="J374" s="28" t="s">
        <v>57</v>
      </c>
      <c r="K374" s="27"/>
      <c r="L374" s="6" t="str">
        <f>IF(AND(C374="Abierto",D374="Urgente"),A374,"")</f>
        <v/>
      </c>
      <c r="M374" s="6" t="str">
        <f ca="1">IF(AND(C374="Abierto",D374="Urgente"),TODAY()-E374,"")</f>
        <v/>
      </c>
      <c r="N374" s="6" t="str">
        <f>IF(AND(C374="Abierto",D374="Urgente"),RANK(M374,$M$13:$M$809,0)+COUNTIF($M$13:M374,M374)-1,"")</f>
        <v/>
      </c>
      <c r="O374" s="6" t="str">
        <f>IF(AND(C374="Abierto",D374="Alta"),A374,"")</f>
        <v/>
      </c>
      <c r="P374" s="6" t="str">
        <f ca="1">IF(AND(C374="Abierto",D374="Alta"),TODAY()-E374,"")</f>
        <v/>
      </c>
      <c r="Q374" s="6" t="str">
        <f>IF(AND(C374="Abierto",D374="Alta"),RANK(P374,$P$13:$P$809,0)+COUNTIF($P$13:P374,P374)-1+MAX(N:N),"")</f>
        <v/>
      </c>
      <c r="R374" s="6" t="str">
        <f>IF(AND(C374="Abierto",D374="Media"),A374,"")</f>
        <v/>
      </c>
      <c r="S374" s="6" t="str">
        <f ca="1">IF(AND(C374="Abierto",D374="Media"),TODAY()-E374,"")</f>
        <v/>
      </c>
      <c r="T374" s="6" t="str">
        <f>IF(AND(C374="Abierto",D374="Media"),RANK(S374,$S$13:$S$809,0)+COUNTIF($S$13:S374,S374)-1+MAX(N:N,Q:Q),"")</f>
        <v/>
      </c>
      <c r="U374" s="6" t="str">
        <f>IF(AND(C374="Abierto",D374="Baja"),A374,"")</f>
        <v/>
      </c>
      <c r="V374" s="6" t="str">
        <f ca="1">IF(AND(C374="Abierto",D374="Baja"),TODAY()-E374,"")</f>
        <v/>
      </c>
      <c r="W374" s="6" t="str">
        <f>IF(AND(C374="Abierto",D374="Baja"),RANK(V374,$V$13:$V$809,0)+COUNTIF($V$13:V374,V374)-1+MAX(N:N,Q:Q,T:T),"")</f>
        <v/>
      </c>
      <c r="X374" s="8" t="str">
        <f>IF(OR(C374="Resuelto",C374=""),"",SUM(N374,Q374,T374,W374))</f>
        <v/>
      </c>
      <c r="Y374" s="8" t="str">
        <f>IF(OR(C374="Resuelto",C374=""),"",SUM(M374,P374,S374,V374))</f>
        <v/>
      </c>
      <c r="Z374" s="8" t="str">
        <f>IF(OR(C374="Resuelto",C374=""),"",SUM(L374,O374,R374,U374))</f>
        <v/>
      </c>
      <c r="AA374" s="8">
        <v>340</v>
      </c>
      <c r="AB374" s="8" t="str">
        <f t="shared" ca="1" si="39"/>
        <v/>
      </c>
      <c r="AC374" s="9" t="str">
        <f t="shared" ca="1" si="40"/>
        <v/>
      </c>
      <c r="AD374" s="12"/>
      <c r="AE374" s="12"/>
      <c r="AF374" s="12"/>
      <c r="AG374" s="12"/>
      <c r="AH374" s="51" t="str">
        <f>IF(AI374="","",MAX($AH$5:AH373)+1)</f>
        <v/>
      </c>
      <c r="AI374" s="12" t="str">
        <f>IF(G373="","",IF(COUNTIF($AI$11:AI373,G373)=0,G373,""))</f>
        <v/>
      </c>
      <c r="AJ374" s="12" t="str">
        <f t="shared" si="41"/>
        <v/>
      </c>
      <c r="AK374" s="65" t="s">
        <v>44</v>
      </c>
      <c r="AL374" s="15" t="s">
        <v>35</v>
      </c>
      <c r="AM374" s="12" t="s">
        <v>52</v>
      </c>
      <c r="AN374" s="12" t="s">
        <v>49</v>
      </c>
    </row>
    <row r="375" spans="1:40" ht="25.5" hidden="1" customHeight="1" x14ac:dyDescent="0.25">
      <c r="A375" s="60">
        <f t="shared" si="37"/>
        <v>363</v>
      </c>
      <c r="B375" s="15" t="s">
        <v>143</v>
      </c>
      <c r="C375" s="15" t="s">
        <v>142</v>
      </c>
      <c r="D375" s="57" t="s">
        <v>5</v>
      </c>
      <c r="E375" s="27">
        <v>44033</v>
      </c>
      <c r="F375" s="62" t="s">
        <v>105</v>
      </c>
      <c r="G375" s="17"/>
      <c r="H375" s="27">
        <v>44033</v>
      </c>
      <c r="I375" s="16">
        <f t="shared" si="38"/>
        <v>0</v>
      </c>
      <c r="J375" s="28" t="s">
        <v>57</v>
      </c>
      <c r="K375" s="27"/>
      <c r="L375" s="6" t="str">
        <f>IF(AND(C375="Abierto",D375="Urgente"),A375,"")</f>
        <v/>
      </c>
      <c r="M375" s="6" t="str">
        <f ca="1">IF(AND(C375="Abierto",D375="Urgente"),TODAY()-E375,"")</f>
        <v/>
      </c>
      <c r="N375" s="6" t="str">
        <f>IF(AND(C375="Abierto",D375="Urgente"),RANK(M375,$M$13:$M$809,0)+COUNTIF($M$13:M375,M375)-1,"")</f>
        <v/>
      </c>
      <c r="O375" s="6" t="str">
        <f>IF(AND(C375="Abierto",D375="Alta"),A375,"")</f>
        <v/>
      </c>
      <c r="P375" s="6" t="str">
        <f ca="1">IF(AND(C375="Abierto",D375="Alta"),TODAY()-E375,"")</f>
        <v/>
      </c>
      <c r="Q375" s="6" t="str">
        <f>IF(AND(C375="Abierto",D375="Alta"),RANK(P375,$P$13:$P$809,0)+COUNTIF($P$13:P375,P375)-1+MAX(N:N),"")</f>
        <v/>
      </c>
      <c r="R375" s="6" t="str">
        <f>IF(AND(C375="Abierto",D375="Media"),A375,"")</f>
        <v/>
      </c>
      <c r="S375" s="6" t="str">
        <f ca="1">IF(AND(C375="Abierto",D375="Media"),TODAY()-E375,"")</f>
        <v/>
      </c>
      <c r="T375" s="6" t="str">
        <f>IF(AND(C375="Abierto",D375="Media"),RANK(S375,$S$13:$S$809,0)+COUNTIF($S$13:S375,S375)-1+MAX(N:N,Q:Q),"")</f>
        <v/>
      </c>
      <c r="U375" s="6" t="str">
        <f>IF(AND(C375="Abierto",D375="Baja"),A375,"")</f>
        <v/>
      </c>
      <c r="V375" s="6" t="str">
        <f ca="1">IF(AND(C375="Abierto",D375="Baja"),TODAY()-E375,"")</f>
        <v/>
      </c>
      <c r="W375" s="6" t="str">
        <f>IF(AND(C375="Abierto",D375="Baja"),RANK(V375,$V$13:$V$809,0)+COUNTIF($V$13:V375,V375)-1+MAX(N:N,Q:Q,T:T),"")</f>
        <v/>
      </c>
      <c r="X375" s="8" t="str">
        <f>IF(OR(C375="Resuelto",C375=""),"",SUM(N375,Q375,T375,W375))</f>
        <v/>
      </c>
      <c r="Y375" s="8" t="str">
        <f>IF(OR(C375="Resuelto",C375=""),"",SUM(M375,P375,S375,V375))</f>
        <v/>
      </c>
      <c r="Z375" s="8" t="str">
        <f>IF(OR(C375="Resuelto",C375=""),"",SUM(L375,O375,R375,U375))</f>
        <v/>
      </c>
      <c r="AA375" s="8">
        <v>340</v>
      </c>
      <c r="AB375" s="8" t="str">
        <f t="shared" ca="1" si="39"/>
        <v/>
      </c>
      <c r="AC375" s="9" t="str">
        <f t="shared" ca="1" si="40"/>
        <v/>
      </c>
      <c r="AD375" s="12"/>
      <c r="AE375" s="12"/>
      <c r="AF375" s="12"/>
      <c r="AG375" s="12"/>
      <c r="AH375" s="51" t="str">
        <f>IF(AI375="","",MAX($AH$5:AH374)+1)</f>
        <v/>
      </c>
      <c r="AI375" s="12" t="str">
        <f>IF(G374="","",IF(COUNTIF($AI$11:AI374,G374)=0,G374,""))</f>
        <v/>
      </c>
      <c r="AJ375" s="12" t="str">
        <f t="shared" si="41"/>
        <v/>
      </c>
      <c r="AK375" s="65" t="s">
        <v>44</v>
      </c>
      <c r="AL375" s="15" t="s">
        <v>34</v>
      </c>
      <c r="AM375" s="12" t="s">
        <v>52</v>
      </c>
      <c r="AN375" s="12" t="s">
        <v>49</v>
      </c>
    </row>
    <row r="376" spans="1:40" ht="25.5" hidden="1" customHeight="1" x14ac:dyDescent="0.25">
      <c r="A376" s="60">
        <f t="shared" si="37"/>
        <v>364</v>
      </c>
      <c r="B376" s="15" t="s">
        <v>143</v>
      </c>
      <c r="C376" s="15" t="s">
        <v>142</v>
      </c>
      <c r="D376" s="57" t="s">
        <v>6</v>
      </c>
      <c r="E376" s="27">
        <v>44034</v>
      </c>
      <c r="F376" s="62"/>
      <c r="G376" s="17" t="s">
        <v>115</v>
      </c>
      <c r="H376" s="50">
        <v>44049</v>
      </c>
      <c r="I376" s="16">
        <f t="shared" si="38"/>
        <v>15</v>
      </c>
      <c r="J376" s="28" t="s">
        <v>57</v>
      </c>
      <c r="K376" s="27"/>
      <c r="L376" s="6" t="str">
        <f>IF(AND(C376="Abierto",D376="Urgente"),A376,"")</f>
        <v/>
      </c>
      <c r="M376" s="6" t="str">
        <f ca="1">IF(AND(C376="Abierto",D376="Urgente"),TODAY()-E376,"")</f>
        <v/>
      </c>
      <c r="N376" s="6" t="str">
        <f>IF(AND(C376="Abierto",D376="Urgente"),RANK(M376,$M$13:$M$809,0)+COUNTIF($M$13:M376,M376)-1,"")</f>
        <v/>
      </c>
      <c r="O376" s="6" t="str">
        <f>IF(AND(C376="Abierto",D376="Alta"),A376,"")</f>
        <v/>
      </c>
      <c r="P376" s="6" t="str">
        <f ca="1">IF(AND(C376="Abierto",D376="Alta"),TODAY()-E376,"")</f>
        <v/>
      </c>
      <c r="Q376" s="6" t="str">
        <f>IF(AND(C376="Abierto",D376="Alta"),RANK(P376,$P$13:$P$809,0)+COUNTIF($P$13:P376,P376)-1+MAX(N:N),"")</f>
        <v/>
      </c>
      <c r="R376" s="6" t="str">
        <f>IF(AND(C376="Abierto",D376="Media"),A376,"")</f>
        <v/>
      </c>
      <c r="S376" s="6" t="str">
        <f ca="1">IF(AND(C376="Abierto",D376="Media"),TODAY()-E376,"")</f>
        <v/>
      </c>
      <c r="T376" s="6" t="str">
        <f>IF(AND(C376="Abierto",D376="Media"),RANK(S376,$S$13:$S$809,0)+COUNTIF($S$13:S376,S376)-1+MAX(N:N,Q:Q),"")</f>
        <v/>
      </c>
      <c r="U376" s="6" t="str">
        <f>IF(AND(C376="Abierto",D376="Baja"),A376,"")</f>
        <v/>
      </c>
      <c r="V376" s="6" t="str">
        <f ca="1">IF(AND(C376="Abierto",D376="Baja"),TODAY()-E376,"")</f>
        <v/>
      </c>
      <c r="W376" s="6" t="str">
        <f>IF(AND(C376="Abierto",D376="Baja"),RANK(V376,$V$13:$V$809,0)+COUNTIF($V$13:V376,V376)-1+MAX(N:N,Q:Q,T:T),"")</f>
        <v/>
      </c>
      <c r="X376" s="8" t="str">
        <f>IF(OR(C376="Resuelto",C376=""),"",SUM(N376,Q376,T376,W376))</f>
        <v/>
      </c>
      <c r="Y376" s="8" t="str">
        <f>IF(OR(C376="Resuelto",C376=""),"",SUM(M376,P376,S376,V376))</f>
        <v/>
      </c>
      <c r="Z376" s="8" t="str">
        <f>IF(OR(C376="Resuelto",C376=""),"",SUM(L376,O376,R376,U376))</f>
        <v/>
      </c>
      <c r="AA376" s="8">
        <v>340</v>
      </c>
      <c r="AB376" s="8" t="str">
        <f t="shared" ca="1" si="39"/>
        <v/>
      </c>
      <c r="AC376" s="9" t="str">
        <f t="shared" ca="1" si="40"/>
        <v/>
      </c>
      <c r="AD376" s="12"/>
      <c r="AE376" s="12"/>
      <c r="AF376" s="12"/>
      <c r="AG376" s="12"/>
      <c r="AH376" s="51" t="str">
        <f>IF(AI376="","",MAX($AH$5:AH375)+1)</f>
        <v/>
      </c>
      <c r="AI376" s="12" t="str">
        <f>IF(G375="","",IF(COUNTIF($AI$11:AI375,G375)=0,G375,""))</f>
        <v/>
      </c>
      <c r="AJ376" s="12" t="str">
        <f t="shared" si="41"/>
        <v/>
      </c>
      <c r="AK376" s="66" t="s">
        <v>39</v>
      </c>
      <c r="AL376" s="12" t="s">
        <v>34</v>
      </c>
      <c r="AM376" s="12" t="s">
        <v>52</v>
      </c>
      <c r="AN376" s="15" t="s">
        <v>51</v>
      </c>
    </row>
    <row r="377" spans="1:40" ht="25.5" hidden="1" customHeight="1" x14ac:dyDescent="0.25">
      <c r="A377" s="60">
        <f t="shared" si="37"/>
        <v>365</v>
      </c>
      <c r="B377" s="15" t="s">
        <v>143</v>
      </c>
      <c r="C377" s="15" t="s">
        <v>142</v>
      </c>
      <c r="D377" s="57" t="s">
        <v>5</v>
      </c>
      <c r="E377" s="27">
        <v>44034</v>
      </c>
      <c r="F377" s="62" t="s">
        <v>105</v>
      </c>
      <c r="G377" s="17"/>
      <c r="H377" s="27">
        <v>44034</v>
      </c>
      <c r="I377" s="16">
        <f t="shared" si="38"/>
        <v>0</v>
      </c>
      <c r="J377" s="28" t="s">
        <v>57</v>
      </c>
      <c r="K377" s="27"/>
      <c r="L377" s="6" t="str">
        <f>IF(AND(C377="Abierto",D377="Urgente"),A377,"")</f>
        <v/>
      </c>
      <c r="M377" s="6" t="str">
        <f ca="1">IF(AND(C377="Abierto",D377="Urgente"),TODAY()-E377,"")</f>
        <v/>
      </c>
      <c r="N377" s="6" t="str">
        <f>IF(AND(C377="Abierto",D377="Urgente"),RANK(M377,$M$13:$M$809,0)+COUNTIF($M$13:M377,M377)-1,"")</f>
        <v/>
      </c>
      <c r="O377" s="6" t="str">
        <f>IF(AND(C377="Abierto",D377="Alta"),A377,"")</f>
        <v/>
      </c>
      <c r="P377" s="6" t="str">
        <f ca="1">IF(AND(C377="Abierto",D377="Alta"),TODAY()-E377,"")</f>
        <v/>
      </c>
      <c r="Q377" s="6" t="str">
        <f>IF(AND(C377="Abierto",D377="Alta"),RANK(P377,$P$13:$P$809,0)+COUNTIF($P$13:P377,P377)-1+MAX(N:N),"")</f>
        <v/>
      </c>
      <c r="R377" s="6" t="str">
        <f>IF(AND(C377="Abierto",D377="Media"),A377,"")</f>
        <v/>
      </c>
      <c r="S377" s="6" t="str">
        <f ca="1">IF(AND(C377="Abierto",D377="Media"),TODAY()-E377,"")</f>
        <v/>
      </c>
      <c r="T377" s="6" t="str">
        <f>IF(AND(C377="Abierto",D377="Media"),RANK(S377,$S$13:$S$809,0)+COUNTIF($S$13:S377,S377)-1+MAX(N:N,Q:Q),"")</f>
        <v/>
      </c>
      <c r="U377" s="6" t="str">
        <f>IF(AND(C377="Abierto",D377="Baja"),A377,"")</f>
        <v/>
      </c>
      <c r="V377" s="6" t="str">
        <f ca="1">IF(AND(C377="Abierto",D377="Baja"),TODAY()-E377,"")</f>
        <v/>
      </c>
      <c r="W377" s="6" t="str">
        <f>IF(AND(C377="Abierto",D377="Baja"),RANK(V377,$V$13:$V$809,0)+COUNTIF($V$13:V377,V377)-1+MAX(N:N,Q:Q,T:T),"")</f>
        <v/>
      </c>
      <c r="X377" s="8" t="str">
        <f>IF(OR(C377="Resuelto",C377=""),"",SUM(N377,Q377,T377,W377))</f>
        <v/>
      </c>
      <c r="Y377" s="8" t="str">
        <f>IF(OR(C377="Resuelto",C377=""),"",SUM(M377,P377,S377,V377))</f>
        <v/>
      </c>
      <c r="Z377" s="8" t="str">
        <f>IF(OR(C377="Resuelto",C377=""),"",SUM(L377,O377,R377,U377))</f>
        <v/>
      </c>
      <c r="AA377" s="8">
        <v>340</v>
      </c>
      <c r="AB377" s="8" t="str">
        <f t="shared" ca="1" si="39"/>
        <v/>
      </c>
      <c r="AC377" s="9" t="str">
        <f t="shared" ca="1" si="40"/>
        <v/>
      </c>
      <c r="AD377" s="12"/>
      <c r="AE377" s="12"/>
      <c r="AF377" s="12"/>
      <c r="AG377" s="12"/>
      <c r="AH377" s="51" t="e">
        <f>IF(AI377="","",MAX($AH$5:AH376)+1)</f>
        <v>#REF!</v>
      </c>
      <c r="AI377" s="12" t="str">
        <f>IF(G376="","",IF(COUNTIF($AI$11:AI376,G376)=0,G376,""))</f>
        <v>MVZ</v>
      </c>
      <c r="AJ377" s="12" t="str">
        <f t="shared" si="41"/>
        <v/>
      </c>
      <c r="AK377" s="65" t="s">
        <v>44</v>
      </c>
      <c r="AL377" s="12" t="s">
        <v>34</v>
      </c>
      <c r="AM377" s="12" t="s">
        <v>52</v>
      </c>
      <c r="AN377" s="12" t="s">
        <v>49</v>
      </c>
    </row>
    <row r="378" spans="1:40" ht="25.5" hidden="1" customHeight="1" x14ac:dyDescent="0.25">
      <c r="A378" s="60">
        <f t="shared" si="37"/>
        <v>366</v>
      </c>
      <c r="B378" s="15" t="s">
        <v>143</v>
      </c>
      <c r="C378" s="15" t="s">
        <v>142</v>
      </c>
      <c r="D378" s="57" t="s">
        <v>6</v>
      </c>
      <c r="E378" s="27">
        <v>44034</v>
      </c>
      <c r="F378" s="62" t="s">
        <v>86</v>
      </c>
      <c r="G378" s="17"/>
      <c r="H378" s="27">
        <v>44034</v>
      </c>
      <c r="I378" s="16">
        <f t="shared" si="38"/>
        <v>0</v>
      </c>
      <c r="J378" s="28" t="s">
        <v>57</v>
      </c>
      <c r="K378" s="27"/>
      <c r="L378" s="6" t="str">
        <f>IF(AND(C378="Abierto",D378="Urgente"),A378,"")</f>
        <v/>
      </c>
      <c r="M378" s="6" t="str">
        <f ca="1">IF(AND(C378="Abierto",D378="Urgente"),TODAY()-E378,"")</f>
        <v/>
      </c>
      <c r="N378" s="6" t="str">
        <f>IF(AND(C378="Abierto",D378="Urgente"),RANK(M378,$M$13:$M$809,0)+COUNTIF($M$13:M378,M378)-1,"")</f>
        <v/>
      </c>
      <c r="O378" s="6" t="str">
        <f>IF(AND(C378="Abierto",D378="Alta"),A378,"")</f>
        <v/>
      </c>
      <c r="P378" s="6" t="str">
        <f ca="1">IF(AND(C378="Abierto",D378="Alta"),TODAY()-E378,"")</f>
        <v/>
      </c>
      <c r="Q378" s="6" t="str">
        <f>IF(AND(C378="Abierto",D378="Alta"),RANK(P378,$P$13:$P$809,0)+COUNTIF($P$13:P378,P378)-1+MAX(N:N),"")</f>
        <v/>
      </c>
      <c r="R378" s="6" t="str">
        <f>IF(AND(C378="Abierto",D378="Media"),A378,"")</f>
        <v/>
      </c>
      <c r="S378" s="6" t="str">
        <f ca="1">IF(AND(C378="Abierto",D378="Media"),TODAY()-E378,"")</f>
        <v/>
      </c>
      <c r="T378" s="6" t="str">
        <f>IF(AND(C378="Abierto",D378="Media"),RANK(S378,$S$13:$S$809,0)+COUNTIF($S$13:S378,S378)-1+MAX(N:N,Q:Q),"")</f>
        <v/>
      </c>
      <c r="U378" s="6" t="str">
        <f>IF(AND(C378="Abierto",D378="Baja"),A378,"")</f>
        <v/>
      </c>
      <c r="V378" s="6" t="str">
        <f ca="1">IF(AND(C378="Abierto",D378="Baja"),TODAY()-E378,"")</f>
        <v/>
      </c>
      <c r="W378" s="6" t="str">
        <f>IF(AND(C378="Abierto",D378="Baja"),RANK(V378,$V$13:$V$809,0)+COUNTIF($V$13:V378,V378)-1+MAX(N:N,Q:Q,T:T),"")</f>
        <v/>
      </c>
      <c r="X378" s="8" t="str">
        <f>IF(OR(C378="Resuelto",C378=""),"",SUM(N378,Q378,T378,W378))</f>
        <v/>
      </c>
      <c r="Y378" s="8" t="str">
        <f>IF(OR(C378="Resuelto",C378=""),"",SUM(M378,P378,S378,V378))</f>
        <v/>
      </c>
      <c r="Z378" s="8" t="str">
        <f>IF(OR(C378="Resuelto",C378=""),"",SUM(L378,O378,R378,U378))</f>
        <v/>
      </c>
      <c r="AA378" s="8">
        <v>340</v>
      </c>
      <c r="AB378" s="8" t="str">
        <f t="shared" ca="1" si="39"/>
        <v/>
      </c>
      <c r="AC378" s="9" t="str">
        <f t="shared" ca="1" si="40"/>
        <v/>
      </c>
      <c r="AD378" s="12"/>
      <c r="AE378" s="12"/>
      <c r="AF378" s="12"/>
      <c r="AG378" s="12"/>
      <c r="AH378" s="51" t="str">
        <f>IF(AI378="","",MAX($AH$5:AH377)+1)</f>
        <v/>
      </c>
      <c r="AI378" s="12" t="str">
        <f>IF(G377="","",IF(COUNTIF($AI$11:AI377,G377)=0,G377,""))</f>
        <v/>
      </c>
      <c r="AJ378" s="12" t="str">
        <f t="shared" si="41"/>
        <v/>
      </c>
      <c r="AK378" s="66" t="s">
        <v>39</v>
      </c>
      <c r="AL378" s="12" t="s">
        <v>34</v>
      </c>
      <c r="AM378" s="12" t="s">
        <v>52</v>
      </c>
      <c r="AN378" s="15" t="s">
        <v>51</v>
      </c>
    </row>
    <row r="379" spans="1:40" ht="25.5" hidden="1" customHeight="1" x14ac:dyDescent="0.25">
      <c r="A379" s="60">
        <f t="shared" si="37"/>
        <v>367</v>
      </c>
      <c r="B379" s="15" t="s">
        <v>143</v>
      </c>
      <c r="C379" s="15" t="s">
        <v>142</v>
      </c>
      <c r="D379" s="57" t="s">
        <v>4</v>
      </c>
      <c r="E379" s="27">
        <v>44034</v>
      </c>
      <c r="F379" s="62" t="s">
        <v>89</v>
      </c>
      <c r="G379" s="17"/>
      <c r="H379" s="50">
        <v>44054</v>
      </c>
      <c r="I379" s="16">
        <f t="shared" si="38"/>
        <v>20</v>
      </c>
      <c r="J379" s="28" t="s">
        <v>56</v>
      </c>
      <c r="K379" s="27">
        <v>44055</v>
      </c>
      <c r="L379" s="6" t="str">
        <f>IF(AND(C379="Abierto",D379="Urgente"),A379,"")</f>
        <v/>
      </c>
      <c r="M379" s="6" t="str">
        <f ca="1">IF(AND(C379="Abierto",D379="Urgente"),TODAY()-E379,"")</f>
        <v/>
      </c>
      <c r="N379" s="6" t="str">
        <f>IF(AND(C379="Abierto",D379="Urgente"),RANK(M379,$M$13:$M$809,0)+COUNTIF($M$13:M379,M379)-1,"")</f>
        <v/>
      </c>
      <c r="O379" s="6" t="str">
        <f>IF(AND(C379="Abierto",D379="Alta"),A379,"")</f>
        <v/>
      </c>
      <c r="P379" s="6" t="str">
        <f ca="1">IF(AND(C379="Abierto",D379="Alta"),TODAY()-E379,"")</f>
        <v/>
      </c>
      <c r="Q379" s="6" t="str">
        <f>IF(AND(C379="Abierto",D379="Alta"),RANK(P379,$P$13:$P$809,0)+COUNTIF($P$13:P379,P379)-1+MAX(N:N),"")</f>
        <v/>
      </c>
      <c r="R379" s="6" t="str">
        <f>IF(AND(C379="Abierto",D379="Media"),A379,"")</f>
        <v/>
      </c>
      <c r="S379" s="6" t="str">
        <f ca="1">IF(AND(C379="Abierto",D379="Media"),TODAY()-E379,"")</f>
        <v/>
      </c>
      <c r="T379" s="6" t="str">
        <f>IF(AND(C379="Abierto",D379="Media"),RANK(S379,$S$13:$S$809,0)+COUNTIF($S$13:S379,S379)-1+MAX(N:N,Q:Q),"")</f>
        <v/>
      </c>
      <c r="U379" s="6" t="str">
        <f>IF(AND(C379="Abierto",D379="Baja"),A379,"")</f>
        <v/>
      </c>
      <c r="V379" s="6" t="str">
        <f ca="1">IF(AND(C379="Abierto",D379="Baja"),TODAY()-E379,"")</f>
        <v/>
      </c>
      <c r="W379" s="6" t="str">
        <f>IF(AND(C379="Abierto",D379="Baja"),RANK(V379,$V$13:$V$809,0)+COUNTIF($V$13:V379,V379)-1+MAX(N:N,Q:Q,T:T),"")</f>
        <v/>
      </c>
      <c r="X379" s="8" t="str">
        <f>IF(OR(C379="Resuelto",C379=""),"",SUM(N379,Q379,T379,W379))</f>
        <v/>
      </c>
      <c r="Y379" s="8" t="str">
        <f>IF(OR(C379="Resuelto",C379=""),"",SUM(M379,P379,S379,V379))</f>
        <v/>
      </c>
      <c r="Z379" s="8" t="str">
        <f>IF(OR(C379="Resuelto",C379=""),"",SUM(L379,O379,R379,U379))</f>
        <v/>
      </c>
      <c r="AA379" s="8">
        <v>340</v>
      </c>
      <c r="AB379" s="8" t="str">
        <f t="shared" ca="1" si="39"/>
        <v/>
      </c>
      <c r="AC379" s="9" t="str">
        <f t="shared" ca="1" si="40"/>
        <v/>
      </c>
      <c r="AD379" s="12"/>
      <c r="AE379" s="12"/>
      <c r="AF379" s="12"/>
      <c r="AG379" s="12"/>
      <c r="AH379" s="51" t="str">
        <f>IF(AI379="","",MAX($AH$5:AH378)+1)</f>
        <v/>
      </c>
      <c r="AI379" s="12" t="str">
        <f>IF(G378="","",IF(COUNTIF($AI$11:AI378,G378)=0,G378,""))</f>
        <v/>
      </c>
      <c r="AJ379" s="12" t="str">
        <f t="shared" si="41"/>
        <v/>
      </c>
      <c r="AK379" s="66" t="s">
        <v>40</v>
      </c>
      <c r="AL379" s="12" t="s">
        <v>34</v>
      </c>
      <c r="AM379" s="15" t="s">
        <v>53</v>
      </c>
      <c r="AN379" s="12" t="s">
        <v>49</v>
      </c>
    </row>
    <row r="380" spans="1:40" ht="25.5" hidden="1" customHeight="1" x14ac:dyDescent="0.25">
      <c r="A380" s="60">
        <f t="shared" si="37"/>
        <v>368</v>
      </c>
      <c r="B380" s="15" t="s">
        <v>143</v>
      </c>
      <c r="C380" s="15" t="s">
        <v>142</v>
      </c>
      <c r="D380" s="57" t="s">
        <v>6</v>
      </c>
      <c r="E380" s="27">
        <v>44034</v>
      </c>
      <c r="F380" s="62" t="s">
        <v>105</v>
      </c>
      <c r="G380" s="17"/>
      <c r="H380" s="50">
        <v>44034</v>
      </c>
      <c r="I380" s="49">
        <f t="shared" si="38"/>
        <v>0</v>
      </c>
      <c r="J380" s="28" t="s">
        <v>57</v>
      </c>
      <c r="K380" s="27"/>
      <c r="L380" s="6" t="str">
        <f>IF(AND(C380="Abierto",D380="Urgente"),A380,"")</f>
        <v/>
      </c>
      <c r="M380" s="6" t="str">
        <f ca="1">IF(AND(C380="Abierto",D380="Urgente"),TODAY()-E380,"")</f>
        <v/>
      </c>
      <c r="N380" s="6" t="str">
        <f>IF(AND(C380="Abierto",D380="Urgente"),RANK(M380,$M$13:$M$809,0)+COUNTIF($M$13:M380,M380)-1,"")</f>
        <v/>
      </c>
      <c r="O380" s="6" t="str">
        <f>IF(AND(C380="Abierto",D380="Alta"),A380,"")</f>
        <v/>
      </c>
      <c r="P380" s="6" t="str">
        <f ca="1">IF(AND(C380="Abierto",D380="Alta"),TODAY()-E380,"")</f>
        <v/>
      </c>
      <c r="Q380" s="6" t="str">
        <f>IF(AND(C380="Abierto",D380="Alta"),RANK(P380,$P$13:$P$809,0)+COUNTIF($P$13:P380,P380)-1+MAX(N:N),"")</f>
        <v/>
      </c>
      <c r="R380" s="6" t="str">
        <f>IF(AND(C380="Abierto",D380="Media"),A380,"")</f>
        <v/>
      </c>
      <c r="S380" s="6" t="str">
        <f ca="1">IF(AND(C380="Abierto",D380="Media"),TODAY()-E380,"")</f>
        <v/>
      </c>
      <c r="T380" s="6" t="str">
        <f>IF(AND(C380="Abierto",D380="Media"),RANK(S380,$S$13:$S$809,0)+COUNTIF($S$13:S380,S380)-1+MAX(N:N,Q:Q),"")</f>
        <v/>
      </c>
      <c r="U380" s="6" t="str">
        <f>IF(AND(C380="Abierto",D380="Baja"),A380,"")</f>
        <v/>
      </c>
      <c r="V380" s="6" t="str">
        <f ca="1">IF(AND(C380="Abierto",D380="Baja"),TODAY()-E380,"")</f>
        <v/>
      </c>
      <c r="W380" s="6" t="str">
        <f>IF(AND(C380="Abierto",D380="Baja"),RANK(V380,$V$13:$V$809,0)+COUNTIF($V$13:V380,V380)-1+MAX(N:N,Q:Q,T:T),"")</f>
        <v/>
      </c>
      <c r="X380" s="8" t="str">
        <f>IF(OR(C380="Resuelto",C380=""),"",SUM(N380,Q380,T380,W380))</f>
        <v/>
      </c>
      <c r="Y380" s="8" t="str">
        <f>IF(OR(C380="Resuelto",C380=""),"",SUM(M380,P380,S380,V380))</f>
        <v/>
      </c>
      <c r="Z380" s="8" t="str">
        <f>IF(OR(C380="Resuelto",C380=""),"",SUM(L380,O380,R380,U380))</f>
        <v/>
      </c>
      <c r="AA380" s="8">
        <v>340</v>
      </c>
      <c r="AB380" s="8" t="str">
        <f t="shared" ca="1" si="39"/>
        <v/>
      </c>
      <c r="AC380" s="9" t="str">
        <f t="shared" ca="1" si="40"/>
        <v/>
      </c>
      <c r="AD380" s="12"/>
      <c r="AE380" s="12"/>
      <c r="AF380" s="12"/>
      <c r="AG380" s="12"/>
      <c r="AH380" s="51" t="str">
        <f>IF(AI380="","",MAX($AH$5:AH379)+1)</f>
        <v/>
      </c>
      <c r="AI380" s="12" t="str">
        <f>IF(G379="","",IF(COUNTIF($AI$11:AI379,G379)=0,G379,""))</f>
        <v/>
      </c>
      <c r="AJ380" s="12" t="str">
        <f t="shared" si="41"/>
        <v/>
      </c>
      <c r="AK380" s="65" t="s">
        <v>44</v>
      </c>
      <c r="AL380" s="12" t="s">
        <v>34</v>
      </c>
      <c r="AM380" s="12" t="s">
        <v>52</v>
      </c>
      <c r="AN380" s="12" t="s">
        <v>49</v>
      </c>
    </row>
    <row r="381" spans="1:40" ht="25.5" hidden="1" customHeight="1" x14ac:dyDescent="0.25">
      <c r="A381" s="60">
        <f t="shared" si="37"/>
        <v>369</v>
      </c>
      <c r="B381" s="15" t="s">
        <v>143</v>
      </c>
      <c r="C381" s="15" t="s">
        <v>142</v>
      </c>
      <c r="D381" s="57" t="s">
        <v>5</v>
      </c>
      <c r="E381" s="27">
        <v>44034</v>
      </c>
      <c r="F381" s="62" t="s">
        <v>105</v>
      </c>
      <c r="G381" s="17"/>
      <c r="H381" s="27">
        <v>44034</v>
      </c>
      <c r="I381" s="16">
        <f t="shared" si="38"/>
        <v>0</v>
      </c>
      <c r="J381" s="28" t="s">
        <v>57</v>
      </c>
      <c r="K381" s="27"/>
      <c r="L381" s="6" t="str">
        <f>IF(AND(C381="Abierto",D381="Urgente"),A381,"")</f>
        <v/>
      </c>
      <c r="M381" s="6" t="str">
        <f ca="1">IF(AND(C381="Abierto",D381="Urgente"),TODAY()-E381,"")</f>
        <v/>
      </c>
      <c r="N381" s="6" t="str">
        <f>IF(AND(C381="Abierto",D381="Urgente"),RANK(M381,$M$13:$M$809,0)+COUNTIF($M$13:M381,M381)-1,"")</f>
        <v/>
      </c>
      <c r="O381" s="6" t="str">
        <f>IF(AND(C381="Abierto",D381="Alta"),A381,"")</f>
        <v/>
      </c>
      <c r="P381" s="6" t="str">
        <f ca="1">IF(AND(C381="Abierto",D381="Alta"),TODAY()-E381,"")</f>
        <v/>
      </c>
      <c r="Q381" s="6" t="str">
        <f>IF(AND(C381="Abierto",D381="Alta"),RANK(P381,$P$13:$P$809,0)+COUNTIF($P$13:P381,P381)-1+MAX(N:N),"")</f>
        <v/>
      </c>
      <c r="R381" s="6" t="str">
        <f>IF(AND(C381="Abierto",D381="Media"),A381,"")</f>
        <v/>
      </c>
      <c r="S381" s="6" t="str">
        <f ca="1">IF(AND(C381="Abierto",D381="Media"),TODAY()-E381,"")</f>
        <v/>
      </c>
      <c r="T381" s="6" t="str">
        <f>IF(AND(C381="Abierto",D381="Media"),RANK(S381,$S$13:$S$809,0)+COUNTIF($S$13:S381,S381)-1+MAX(N:N,Q:Q),"")</f>
        <v/>
      </c>
      <c r="U381" s="6" t="str">
        <f>IF(AND(C381="Abierto",D381="Baja"),A381,"")</f>
        <v/>
      </c>
      <c r="V381" s="6" t="str">
        <f ca="1">IF(AND(C381="Abierto",D381="Baja"),TODAY()-E381,"")</f>
        <v/>
      </c>
      <c r="W381" s="6" t="str">
        <f>IF(AND(C381="Abierto",D381="Baja"),RANK(V381,$V$13:$V$809,0)+COUNTIF($V$13:V381,V381)-1+MAX(N:N,Q:Q,T:T),"")</f>
        <v/>
      </c>
      <c r="X381" s="8" t="str">
        <f>IF(OR(C381="Resuelto",C381=""),"",SUM(N381,Q381,T381,W381))</f>
        <v/>
      </c>
      <c r="Y381" s="8" t="str">
        <f>IF(OR(C381="Resuelto",C381=""),"",SUM(M381,P381,S381,V381))</f>
        <v/>
      </c>
      <c r="Z381" s="8" t="str">
        <f>IF(OR(C381="Resuelto",C381=""),"",SUM(L381,O381,R381,U381))</f>
        <v/>
      </c>
      <c r="AA381" s="8">
        <v>340</v>
      </c>
      <c r="AB381" s="8" t="str">
        <f t="shared" ca="1" si="39"/>
        <v/>
      </c>
      <c r="AC381" s="9" t="str">
        <f t="shared" ca="1" si="40"/>
        <v/>
      </c>
      <c r="AD381" s="12"/>
      <c r="AE381" s="12"/>
      <c r="AF381" s="12"/>
      <c r="AG381" s="12"/>
      <c r="AH381" s="51" t="str">
        <f>IF(AI381="","",MAX($AH$5:AH380)+1)</f>
        <v/>
      </c>
      <c r="AI381" s="12" t="str">
        <f>IF(G380="","",IF(COUNTIF($AI$11:AI380,G380)=0,G380,""))</f>
        <v/>
      </c>
      <c r="AJ381" s="12" t="str">
        <f t="shared" si="41"/>
        <v/>
      </c>
      <c r="AK381" s="65" t="s">
        <v>44</v>
      </c>
      <c r="AL381" s="15" t="s">
        <v>35</v>
      </c>
      <c r="AM381" s="12" t="s">
        <v>52</v>
      </c>
      <c r="AN381" s="12" t="s">
        <v>49</v>
      </c>
    </row>
    <row r="382" spans="1:40" ht="25.5" hidden="1" customHeight="1" x14ac:dyDescent="0.25">
      <c r="A382" s="60">
        <f t="shared" si="37"/>
        <v>370</v>
      </c>
      <c r="B382" s="15" t="s">
        <v>143</v>
      </c>
      <c r="C382" s="15" t="s">
        <v>142</v>
      </c>
      <c r="D382" s="57" t="s">
        <v>5</v>
      </c>
      <c r="E382" s="27">
        <v>44034</v>
      </c>
      <c r="F382" s="62" t="s">
        <v>105</v>
      </c>
      <c r="G382" s="17"/>
      <c r="H382" s="27">
        <v>44034</v>
      </c>
      <c r="I382" s="16">
        <f t="shared" si="38"/>
        <v>0</v>
      </c>
      <c r="J382" s="28" t="s">
        <v>57</v>
      </c>
      <c r="K382" s="27"/>
      <c r="L382" s="6" t="str">
        <f>IF(AND(C382="Abierto",D382="Urgente"),A382,"")</f>
        <v/>
      </c>
      <c r="M382" s="6" t="str">
        <f ca="1">IF(AND(C382="Abierto",D382="Urgente"),TODAY()-E382,"")</f>
        <v/>
      </c>
      <c r="N382" s="6" t="str">
        <f>IF(AND(C382="Abierto",D382="Urgente"),RANK(M382,$M$13:$M$809,0)+COUNTIF($M$13:M382,M382)-1,"")</f>
        <v/>
      </c>
      <c r="O382" s="6" t="str">
        <f>IF(AND(C382="Abierto",D382="Alta"),A382,"")</f>
        <v/>
      </c>
      <c r="P382" s="6" t="str">
        <f ca="1">IF(AND(C382="Abierto",D382="Alta"),TODAY()-E382,"")</f>
        <v/>
      </c>
      <c r="Q382" s="6" t="str">
        <f>IF(AND(C382="Abierto",D382="Alta"),RANK(P382,$P$13:$P$809,0)+COUNTIF($P$13:P382,P382)-1+MAX(N:N),"")</f>
        <v/>
      </c>
      <c r="R382" s="6" t="str">
        <f>IF(AND(C382="Abierto",D382="Media"),A382,"")</f>
        <v/>
      </c>
      <c r="S382" s="6" t="str">
        <f ca="1">IF(AND(C382="Abierto",D382="Media"),TODAY()-E382,"")</f>
        <v/>
      </c>
      <c r="T382" s="6" t="str">
        <f>IF(AND(C382="Abierto",D382="Media"),RANK(S382,$S$13:$S$809,0)+COUNTIF($S$13:S382,S382)-1+MAX(N:N,Q:Q),"")</f>
        <v/>
      </c>
      <c r="U382" s="6" t="str">
        <f>IF(AND(C382="Abierto",D382="Baja"),A382,"")</f>
        <v/>
      </c>
      <c r="V382" s="6" t="str">
        <f ca="1">IF(AND(C382="Abierto",D382="Baja"),TODAY()-E382,"")</f>
        <v/>
      </c>
      <c r="W382" s="6" t="str">
        <f>IF(AND(C382="Abierto",D382="Baja"),RANK(V382,$V$13:$V$809,0)+COUNTIF($V$13:V382,V382)-1+MAX(N:N,Q:Q,T:T),"")</f>
        <v/>
      </c>
      <c r="X382" s="8" t="str">
        <f>IF(OR(C382="Resuelto",C382=""),"",SUM(N382,Q382,T382,W382))</f>
        <v/>
      </c>
      <c r="Y382" s="8" t="str">
        <f>IF(OR(C382="Resuelto",C382=""),"",SUM(M382,P382,S382,V382))</f>
        <v/>
      </c>
      <c r="Z382" s="8" t="str">
        <f>IF(OR(C382="Resuelto",C382=""),"",SUM(L382,O382,R382,U382))</f>
        <v/>
      </c>
      <c r="AA382" s="8">
        <v>340</v>
      </c>
      <c r="AB382" s="8" t="str">
        <f t="shared" ca="1" si="39"/>
        <v/>
      </c>
      <c r="AC382" s="9" t="str">
        <f t="shared" ca="1" si="40"/>
        <v/>
      </c>
      <c r="AD382" s="12"/>
      <c r="AE382" s="12"/>
      <c r="AF382" s="12"/>
      <c r="AG382" s="12"/>
      <c r="AH382" s="51" t="str">
        <f>IF(AI382="","",MAX($AH$5:AH381)+1)</f>
        <v/>
      </c>
      <c r="AI382" s="12" t="str">
        <f>IF(G381="","",IF(COUNTIF($AI$11:AI381,G381)=0,G381,""))</f>
        <v/>
      </c>
      <c r="AJ382" s="12" t="str">
        <f t="shared" si="41"/>
        <v/>
      </c>
      <c r="AK382" s="65" t="s">
        <v>44</v>
      </c>
      <c r="AL382" s="15" t="s">
        <v>35</v>
      </c>
      <c r="AM382" s="15" t="s">
        <v>53</v>
      </c>
      <c r="AN382" s="12" t="s">
        <v>49</v>
      </c>
    </row>
    <row r="383" spans="1:40" ht="25.5" hidden="1" customHeight="1" x14ac:dyDescent="0.25">
      <c r="A383" s="60">
        <f t="shared" si="37"/>
        <v>371</v>
      </c>
      <c r="B383" s="15" t="s">
        <v>143</v>
      </c>
      <c r="C383" s="15" t="s">
        <v>142</v>
      </c>
      <c r="D383" s="57" t="s">
        <v>5</v>
      </c>
      <c r="E383" s="27">
        <v>44034</v>
      </c>
      <c r="F383" s="62" t="s">
        <v>105</v>
      </c>
      <c r="G383" s="17"/>
      <c r="H383" s="27">
        <v>44034</v>
      </c>
      <c r="I383" s="16">
        <f t="shared" si="38"/>
        <v>0</v>
      </c>
      <c r="J383" s="28" t="s">
        <v>57</v>
      </c>
      <c r="K383" s="27"/>
      <c r="L383" s="6" t="str">
        <f>IF(AND(C383="Abierto",D383="Urgente"),A383,"")</f>
        <v/>
      </c>
      <c r="M383" s="6" t="str">
        <f ca="1">IF(AND(C383="Abierto",D383="Urgente"),TODAY()-E383,"")</f>
        <v/>
      </c>
      <c r="N383" s="6" t="str">
        <f>IF(AND(C383="Abierto",D383="Urgente"),RANK(M383,$M$13:$M$809,0)+COUNTIF($M$13:M383,M383)-1,"")</f>
        <v/>
      </c>
      <c r="O383" s="6" t="str">
        <f>IF(AND(C383="Abierto",D383="Alta"),A383,"")</f>
        <v/>
      </c>
      <c r="P383" s="6" t="str">
        <f ca="1">IF(AND(C383="Abierto",D383="Alta"),TODAY()-E383,"")</f>
        <v/>
      </c>
      <c r="Q383" s="6" t="str">
        <f>IF(AND(C383="Abierto",D383="Alta"),RANK(P383,$P$13:$P$809,0)+COUNTIF($P$13:P383,P383)-1+MAX(N:N),"")</f>
        <v/>
      </c>
      <c r="R383" s="6" t="str">
        <f>IF(AND(C383="Abierto",D383="Media"),A383,"")</f>
        <v/>
      </c>
      <c r="S383" s="6" t="str">
        <f ca="1">IF(AND(C383="Abierto",D383="Media"),TODAY()-E383,"")</f>
        <v/>
      </c>
      <c r="T383" s="6" t="str">
        <f>IF(AND(C383="Abierto",D383="Media"),RANK(S383,$S$13:$S$809,0)+COUNTIF($S$13:S383,S383)-1+MAX(N:N,Q:Q),"")</f>
        <v/>
      </c>
      <c r="U383" s="6" t="str">
        <f>IF(AND(C383="Abierto",D383="Baja"),A383,"")</f>
        <v/>
      </c>
      <c r="V383" s="6" t="str">
        <f ca="1">IF(AND(C383="Abierto",D383="Baja"),TODAY()-E383,"")</f>
        <v/>
      </c>
      <c r="W383" s="6" t="str">
        <f>IF(AND(C383="Abierto",D383="Baja"),RANK(V383,$V$13:$V$809,0)+COUNTIF($V$13:V383,V383)-1+MAX(N:N,Q:Q,T:T),"")</f>
        <v/>
      </c>
      <c r="X383" s="8" t="str">
        <f>IF(OR(C383="Resuelto",C383=""),"",SUM(N383,Q383,T383,W383))</f>
        <v/>
      </c>
      <c r="Y383" s="8" t="str">
        <f>IF(OR(C383="Resuelto",C383=""),"",SUM(M383,P383,S383,V383))</f>
        <v/>
      </c>
      <c r="Z383" s="8" t="str">
        <f>IF(OR(C383="Resuelto",C383=""),"",SUM(L383,O383,R383,U383))</f>
        <v/>
      </c>
      <c r="AA383" s="8">
        <v>340</v>
      </c>
      <c r="AB383" s="8" t="str">
        <f t="shared" ca="1" si="39"/>
        <v/>
      </c>
      <c r="AC383" s="9" t="str">
        <f t="shared" ca="1" si="40"/>
        <v/>
      </c>
      <c r="AD383" s="12"/>
      <c r="AE383" s="12"/>
      <c r="AF383" s="12"/>
      <c r="AG383" s="12"/>
      <c r="AH383" s="51" t="str">
        <f>IF(AI383="","",MAX($AH$5:AH382)+1)</f>
        <v/>
      </c>
      <c r="AI383" s="12" t="str">
        <f>IF(G382="","",IF(COUNTIF($AI$11:AI382,G382)=0,G382,""))</f>
        <v/>
      </c>
      <c r="AJ383" s="12" t="str">
        <f t="shared" si="41"/>
        <v/>
      </c>
      <c r="AK383" s="65" t="s">
        <v>44</v>
      </c>
      <c r="AL383" s="15" t="s">
        <v>35</v>
      </c>
      <c r="AM383" s="12" t="s">
        <v>52</v>
      </c>
      <c r="AN383" s="12" t="s">
        <v>49</v>
      </c>
    </row>
    <row r="384" spans="1:40" ht="25.5" hidden="1" customHeight="1" x14ac:dyDescent="0.25">
      <c r="A384" s="60">
        <f t="shared" si="37"/>
        <v>372</v>
      </c>
      <c r="B384" s="15" t="s">
        <v>143</v>
      </c>
      <c r="C384" s="15" t="s">
        <v>142</v>
      </c>
      <c r="D384" s="57" t="s">
        <v>5</v>
      </c>
      <c r="E384" s="27">
        <v>44034</v>
      </c>
      <c r="F384" s="62" t="s">
        <v>105</v>
      </c>
      <c r="G384" s="17"/>
      <c r="H384" s="27">
        <v>44034</v>
      </c>
      <c r="I384" s="16">
        <f t="shared" si="38"/>
        <v>0</v>
      </c>
      <c r="J384" s="28" t="s">
        <v>57</v>
      </c>
      <c r="K384" s="27"/>
      <c r="L384" s="6" t="str">
        <f>IF(AND(C384="Abierto",D384="Urgente"),A384,"")</f>
        <v/>
      </c>
      <c r="M384" s="6" t="str">
        <f ca="1">IF(AND(C384="Abierto",D384="Urgente"),TODAY()-E384,"")</f>
        <v/>
      </c>
      <c r="N384" s="6" t="str">
        <f>IF(AND(C384="Abierto",D384="Urgente"),RANK(M384,$M$13:$M$809,0)+COUNTIF($M$13:M384,M384)-1,"")</f>
        <v/>
      </c>
      <c r="O384" s="6" t="str">
        <f>IF(AND(C384="Abierto",D384="Alta"),A384,"")</f>
        <v/>
      </c>
      <c r="P384" s="6" t="str">
        <f ca="1">IF(AND(C384="Abierto",D384="Alta"),TODAY()-E384,"")</f>
        <v/>
      </c>
      <c r="Q384" s="6" t="str">
        <f>IF(AND(C384="Abierto",D384="Alta"),RANK(P384,$P$13:$P$809,0)+COUNTIF($P$13:P384,P384)-1+MAX(N:N),"")</f>
        <v/>
      </c>
      <c r="R384" s="6" t="str">
        <f>IF(AND(C384="Abierto",D384="Media"),A384,"")</f>
        <v/>
      </c>
      <c r="S384" s="6" t="str">
        <f ca="1">IF(AND(C384="Abierto",D384="Media"),TODAY()-E384,"")</f>
        <v/>
      </c>
      <c r="T384" s="6" t="str">
        <f>IF(AND(C384="Abierto",D384="Media"),RANK(S384,$S$13:$S$809,0)+COUNTIF($S$13:S384,S384)-1+MAX(N:N,Q:Q),"")</f>
        <v/>
      </c>
      <c r="U384" s="6" t="str">
        <f>IF(AND(C384="Abierto",D384="Baja"),A384,"")</f>
        <v/>
      </c>
      <c r="V384" s="6" t="str">
        <f ca="1">IF(AND(C384="Abierto",D384="Baja"),TODAY()-E384,"")</f>
        <v/>
      </c>
      <c r="W384" s="6" t="str">
        <f>IF(AND(C384="Abierto",D384="Baja"),RANK(V384,$V$13:$V$809,0)+COUNTIF($V$13:V384,V384)-1+MAX(N:N,Q:Q,T:T),"")</f>
        <v/>
      </c>
      <c r="X384" s="8" t="str">
        <f>IF(OR(C384="Resuelto",C384=""),"",SUM(N384,Q384,T384,W384))</f>
        <v/>
      </c>
      <c r="Y384" s="8" t="str">
        <f>IF(OR(C384="Resuelto",C384=""),"",SUM(M384,P384,S384,V384))</f>
        <v/>
      </c>
      <c r="Z384" s="8" t="str">
        <f>IF(OR(C384="Resuelto",C384=""),"",SUM(L384,O384,R384,U384))</f>
        <v/>
      </c>
      <c r="AA384" s="8">
        <v>340</v>
      </c>
      <c r="AB384" s="8" t="str">
        <f t="shared" ca="1" si="39"/>
        <v/>
      </c>
      <c r="AC384" s="9" t="str">
        <f t="shared" ca="1" si="40"/>
        <v/>
      </c>
      <c r="AD384" s="12"/>
      <c r="AE384" s="12"/>
      <c r="AF384" s="12"/>
      <c r="AG384" s="12"/>
      <c r="AH384" s="51" t="str">
        <f>IF(AI384="","",MAX($AH$5:AH383)+1)</f>
        <v/>
      </c>
      <c r="AI384" s="12" t="str">
        <f>IF(G383="","",IF(COUNTIF($AI$11:AI383,G383)=0,G383,""))</f>
        <v/>
      </c>
      <c r="AJ384" s="12" t="str">
        <f t="shared" si="41"/>
        <v/>
      </c>
      <c r="AK384" s="65" t="s">
        <v>44</v>
      </c>
      <c r="AL384" s="15" t="s">
        <v>35</v>
      </c>
      <c r="AM384" s="12" t="s">
        <v>52</v>
      </c>
      <c r="AN384" s="12" t="s">
        <v>49</v>
      </c>
    </row>
    <row r="385" spans="1:40" ht="25.5" hidden="1" customHeight="1" x14ac:dyDescent="0.25">
      <c r="A385" s="60">
        <f t="shared" si="37"/>
        <v>373</v>
      </c>
      <c r="B385" s="55">
        <v>2025757</v>
      </c>
      <c r="C385" s="15" t="s">
        <v>142</v>
      </c>
      <c r="D385" s="57" t="s">
        <v>5</v>
      </c>
      <c r="E385" s="27">
        <v>44035</v>
      </c>
      <c r="F385" s="62" t="s">
        <v>105</v>
      </c>
      <c r="G385" s="17"/>
      <c r="H385" s="27">
        <v>44035</v>
      </c>
      <c r="I385" s="16">
        <f t="shared" si="38"/>
        <v>0</v>
      </c>
      <c r="J385" s="28" t="s">
        <v>57</v>
      </c>
      <c r="K385" s="27"/>
      <c r="L385" s="6" t="str">
        <f>IF(AND(C385="Abierto",D385="Urgente"),A385,"")</f>
        <v/>
      </c>
      <c r="M385" s="6" t="str">
        <f ca="1">IF(AND(C385="Abierto",D385="Urgente"),TODAY()-E385,"")</f>
        <v/>
      </c>
      <c r="N385" s="6" t="str">
        <f>IF(AND(C385="Abierto",D385="Urgente"),RANK(M385,$M$13:$M$809,0)+COUNTIF($M$13:M385,M385)-1,"")</f>
        <v/>
      </c>
      <c r="O385" s="6" t="str">
        <f>IF(AND(C385="Abierto",D385="Alta"),A385,"")</f>
        <v/>
      </c>
      <c r="P385" s="6" t="str">
        <f ca="1">IF(AND(C385="Abierto",D385="Alta"),TODAY()-E385,"")</f>
        <v/>
      </c>
      <c r="Q385" s="6" t="str">
        <f>IF(AND(C385="Abierto",D385="Alta"),RANK(P385,$P$13:$P$809,0)+COUNTIF($P$13:P385,P385)-1+MAX(N:N),"")</f>
        <v/>
      </c>
      <c r="R385" s="6" t="str">
        <f>IF(AND(C385="Abierto",D385="Media"),A385,"")</f>
        <v/>
      </c>
      <c r="S385" s="6" t="str">
        <f ca="1">IF(AND(C385="Abierto",D385="Media"),TODAY()-E385,"")</f>
        <v/>
      </c>
      <c r="T385" s="6" t="str">
        <f>IF(AND(C385="Abierto",D385="Media"),RANK(S385,$S$13:$S$809,0)+COUNTIF($S$13:S385,S385)-1+MAX(N:N,Q:Q),"")</f>
        <v/>
      </c>
      <c r="U385" s="6" t="str">
        <f>IF(AND(C385="Abierto",D385="Baja"),A385,"")</f>
        <v/>
      </c>
      <c r="V385" s="6" t="str">
        <f ca="1">IF(AND(C385="Abierto",D385="Baja"),TODAY()-E385,"")</f>
        <v/>
      </c>
      <c r="W385" s="6" t="str">
        <f>IF(AND(C385="Abierto",D385="Baja"),RANK(V385,$V$13:$V$809,0)+COUNTIF($V$13:V385,V385)-1+MAX(N:N,Q:Q,T:T),"")</f>
        <v/>
      </c>
      <c r="X385" s="8" t="str">
        <f>IF(OR(C385="Resuelto",C385=""),"",SUM(N385,Q385,T385,W385))</f>
        <v/>
      </c>
      <c r="Y385" s="8" t="str">
        <f>IF(OR(C385="Resuelto",C385=""),"",SUM(M385,P385,S385,V385))</f>
        <v/>
      </c>
      <c r="Z385" s="8" t="str">
        <f>IF(OR(C385="Resuelto",C385=""),"",SUM(L385,O385,R385,U385))</f>
        <v/>
      </c>
      <c r="AA385" s="8">
        <v>340</v>
      </c>
      <c r="AB385" s="8" t="str">
        <f t="shared" ca="1" si="39"/>
        <v/>
      </c>
      <c r="AC385" s="9" t="str">
        <f t="shared" ca="1" si="40"/>
        <v/>
      </c>
      <c r="AD385" s="12"/>
      <c r="AE385" s="12"/>
      <c r="AF385" s="12"/>
      <c r="AG385" s="12"/>
      <c r="AH385" s="51" t="e">
        <f>IF(AI385="","",MAX($AH$5:AH384)+1)</f>
        <v>#REF!</v>
      </c>
      <c r="AI385" s="12" t="e">
        <f>IF(#REF!="","",IF(COUNTIF($AI$11:AI384,#REF!)=0,#REF!,""))</f>
        <v>#REF!</v>
      </c>
      <c r="AJ385" s="12" t="str">
        <f t="shared" si="41"/>
        <v/>
      </c>
      <c r="AK385" s="65" t="s">
        <v>44</v>
      </c>
      <c r="AL385" s="15" t="s">
        <v>36</v>
      </c>
      <c r="AM385" s="12" t="s">
        <v>52</v>
      </c>
      <c r="AN385" s="12" t="s">
        <v>49</v>
      </c>
    </row>
    <row r="386" spans="1:40" ht="25.5" hidden="1" customHeight="1" x14ac:dyDescent="0.25">
      <c r="A386" s="60">
        <f t="shared" si="37"/>
        <v>374</v>
      </c>
      <c r="B386" s="15" t="s">
        <v>143</v>
      </c>
      <c r="C386" s="15" t="s">
        <v>142</v>
      </c>
      <c r="D386" s="57" t="s">
        <v>5</v>
      </c>
      <c r="E386" s="27">
        <v>44035</v>
      </c>
      <c r="F386" s="62" t="s">
        <v>105</v>
      </c>
      <c r="G386" s="17"/>
      <c r="H386" s="27">
        <v>44035</v>
      </c>
      <c r="I386" s="16">
        <f t="shared" si="38"/>
        <v>0</v>
      </c>
      <c r="J386" s="28" t="s">
        <v>57</v>
      </c>
      <c r="K386" s="27"/>
      <c r="L386" s="6" t="str">
        <f>IF(AND(C386="Abierto",D386="Urgente"),A386,"")</f>
        <v/>
      </c>
      <c r="M386" s="6" t="str">
        <f ca="1">IF(AND(C386="Abierto",D386="Urgente"),TODAY()-E386,"")</f>
        <v/>
      </c>
      <c r="N386" s="6" t="str">
        <f>IF(AND(C386="Abierto",D386="Urgente"),RANK(M386,$M$13:$M$809,0)+COUNTIF($M$13:M386,M386)-1,"")</f>
        <v/>
      </c>
      <c r="O386" s="6" t="str">
        <f>IF(AND(C386="Abierto",D386="Alta"),A386,"")</f>
        <v/>
      </c>
      <c r="P386" s="6" t="str">
        <f ca="1">IF(AND(C386="Abierto",D386="Alta"),TODAY()-E386,"")</f>
        <v/>
      </c>
      <c r="Q386" s="6" t="str">
        <f>IF(AND(C386="Abierto",D386="Alta"),RANK(P386,$P$13:$P$809,0)+COUNTIF($P$13:P386,P386)-1+MAX(N:N),"")</f>
        <v/>
      </c>
      <c r="R386" s="6" t="str">
        <f>IF(AND(C386="Abierto",D386="Media"),A386,"")</f>
        <v/>
      </c>
      <c r="S386" s="6" t="str">
        <f ca="1">IF(AND(C386="Abierto",D386="Media"),TODAY()-E386,"")</f>
        <v/>
      </c>
      <c r="T386" s="6" t="str">
        <f>IF(AND(C386="Abierto",D386="Media"),RANK(S386,$S$13:$S$809,0)+COUNTIF($S$13:S386,S386)-1+MAX(N:N,Q:Q),"")</f>
        <v/>
      </c>
      <c r="U386" s="6" t="str">
        <f>IF(AND(C386="Abierto",D386="Baja"),A386,"")</f>
        <v/>
      </c>
      <c r="V386" s="6" t="str">
        <f ca="1">IF(AND(C386="Abierto",D386="Baja"),TODAY()-E386,"")</f>
        <v/>
      </c>
      <c r="W386" s="6" t="str">
        <f>IF(AND(C386="Abierto",D386="Baja"),RANK(V386,$V$13:$V$809,0)+COUNTIF($V$13:V386,V386)-1+MAX(N:N,Q:Q,T:T),"")</f>
        <v/>
      </c>
      <c r="X386" s="8" t="str">
        <f>IF(OR(C386="Resuelto",C386=""),"",SUM(N386,Q386,T386,W386))</f>
        <v/>
      </c>
      <c r="Y386" s="8" t="str">
        <f>IF(OR(C386="Resuelto",C386=""),"",SUM(M386,P386,S386,V386))</f>
        <v/>
      </c>
      <c r="Z386" s="8" t="str">
        <f>IF(OR(C386="Resuelto",C386=""),"",SUM(L386,O386,R386,U386))</f>
        <v/>
      </c>
      <c r="AA386" s="8">
        <v>340</v>
      </c>
      <c r="AB386" s="8" t="str">
        <f t="shared" ca="1" si="39"/>
        <v/>
      </c>
      <c r="AC386" s="9" t="str">
        <f t="shared" ca="1" si="40"/>
        <v/>
      </c>
      <c r="AD386" s="12"/>
      <c r="AE386" s="12"/>
      <c r="AF386" s="12"/>
      <c r="AG386" s="12"/>
      <c r="AH386" s="51" t="str">
        <f>IF(AI386="","",MAX($AH$5:AH385)+1)</f>
        <v/>
      </c>
      <c r="AI386" s="12" t="str">
        <f>IF(G385="","",IF(COUNTIF($AI$11:AI385,G385)=0,G385,""))</f>
        <v/>
      </c>
      <c r="AJ386" s="12" t="str">
        <f t="shared" si="41"/>
        <v/>
      </c>
      <c r="AK386" s="65" t="s">
        <v>44</v>
      </c>
      <c r="AL386" s="12" t="s">
        <v>34</v>
      </c>
      <c r="AM386" s="12" t="s">
        <v>52</v>
      </c>
      <c r="AN386" s="15" t="s">
        <v>50</v>
      </c>
    </row>
    <row r="387" spans="1:40" ht="25.5" hidden="1" customHeight="1" x14ac:dyDescent="0.25">
      <c r="A387" s="60">
        <f t="shared" si="37"/>
        <v>375</v>
      </c>
      <c r="B387" s="15" t="s">
        <v>143</v>
      </c>
      <c r="C387" s="15" t="s">
        <v>142</v>
      </c>
      <c r="D387" s="57" t="s">
        <v>5</v>
      </c>
      <c r="E387" s="27">
        <v>44035</v>
      </c>
      <c r="F387" s="62" t="s">
        <v>105</v>
      </c>
      <c r="G387" s="17"/>
      <c r="H387" s="27">
        <v>44035</v>
      </c>
      <c r="I387" s="16">
        <f t="shared" si="38"/>
        <v>0</v>
      </c>
      <c r="J387" s="28" t="s">
        <v>57</v>
      </c>
      <c r="K387" s="27"/>
      <c r="L387" s="6" t="str">
        <f>IF(AND(C387="Abierto",D387="Urgente"),A387,"")</f>
        <v/>
      </c>
      <c r="M387" s="6" t="str">
        <f ca="1">IF(AND(C387="Abierto",D387="Urgente"),TODAY()-E387,"")</f>
        <v/>
      </c>
      <c r="N387" s="6" t="str">
        <f>IF(AND(C387="Abierto",D387="Urgente"),RANK(M387,$M$13:$M$809,0)+COUNTIF($M$13:M387,M387)-1,"")</f>
        <v/>
      </c>
      <c r="O387" s="6" t="str">
        <f>IF(AND(C387="Abierto",D387="Alta"),A387,"")</f>
        <v/>
      </c>
      <c r="P387" s="6" t="str">
        <f ca="1">IF(AND(C387="Abierto",D387="Alta"),TODAY()-E387,"")</f>
        <v/>
      </c>
      <c r="Q387" s="6" t="str">
        <f>IF(AND(C387="Abierto",D387="Alta"),RANK(P387,$P$13:$P$809,0)+COUNTIF($P$13:P387,P387)-1+MAX(N:N),"")</f>
        <v/>
      </c>
      <c r="R387" s="6" t="str">
        <f>IF(AND(C387="Abierto",D387="Media"),A387,"")</f>
        <v/>
      </c>
      <c r="S387" s="6" t="str">
        <f ca="1">IF(AND(C387="Abierto",D387="Media"),TODAY()-E387,"")</f>
        <v/>
      </c>
      <c r="T387" s="6" t="str">
        <f>IF(AND(C387="Abierto",D387="Media"),RANK(S387,$S$13:$S$809,0)+COUNTIF($S$13:S387,S387)-1+MAX(N:N,Q:Q),"")</f>
        <v/>
      </c>
      <c r="U387" s="6" t="str">
        <f>IF(AND(C387="Abierto",D387="Baja"),A387,"")</f>
        <v/>
      </c>
      <c r="V387" s="6" t="str">
        <f ca="1">IF(AND(C387="Abierto",D387="Baja"),TODAY()-E387,"")</f>
        <v/>
      </c>
      <c r="W387" s="6" t="str">
        <f>IF(AND(C387="Abierto",D387="Baja"),RANK(V387,$V$13:$V$809,0)+COUNTIF($V$13:V387,V387)-1+MAX(N:N,Q:Q,T:T),"")</f>
        <v/>
      </c>
      <c r="X387" s="8" t="str">
        <f>IF(OR(C387="Resuelto",C387=""),"",SUM(N387,Q387,T387,W387))</f>
        <v/>
      </c>
      <c r="Y387" s="8" t="str">
        <f>IF(OR(C387="Resuelto",C387=""),"",SUM(M387,P387,S387,V387))</f>
        <v/>
      </c>
      <c r="Z387" s="8" t="str">
        <f>IF(OR(C387="Resuelto",C387=""),"",SUM(L387,O387,R387,U387))</f>
        <v/>
      </c>
      <c r="AA387" s="8">
        <v>340</v>
      </c>
      <c r="AB387" s="8" t="str">
        <f t="shared" ca="1" si="39"/>
        <v/>
      </c>
      <c r="AC387" s="9" t="str">
        <f t="shared" ca="1" si="40"/>
        <v/>
      </c>
      <c r="AD387" s="12"/>
      <c r="AE387" s="12"/>
      <c r="AF387" s="12"/>
      <c r="AG387" s="12"/>
      <c r="AH387" s="51" t="str">
        <f>IF(AI387="","",MAX($AH$5:AH386)+1)</f>
        <v/>
      </c>
      <c r="AI387" s="12" t="str">
        <f>IF(G386="","",IF(COUNTIF($AI$11:AI386,G386)=0,G386,""))</f>
        <v/>
      </c>
      <c r="AJ387" s="12" t="str">
        <f t="shared" si="41"/>
        <v/>
      </c>
      <c r="AK387" s="65" t="s">
        <v>44</v>
      </c>
      <c r="AL387" s="12" t="s">
        <v>34</v>
      </c>
      <c r="AM387" s="12" t="s">
        <v>52</v>
      </c>
      <c r="AN387" s="12" t="s">
        <v>49</v>
      </c>
    </row>
    <row r="388" spans="1:40" ht="25.5" hidden="1" customHeight="1" x14ac:dyDescent="0.25">
      <c r="A388" s="60">
        <f t="shared" si="37"/>
        <v>376</v>
      </c>
      <c r="B388" s="15" t="s">
        <v>143</v>
      </c>
      <c r="C388" s="15" t="s">
        <v>142</v>
      </c>
      <c r="D388" s="57" t="s">
        <v>5</v>
      </c>
      <c r="E388" s="27">
        <v>44035</v>
      </c>
      <c r="F388" s="62" t="s">
        <v>105</v>
      </c>
      <c r="G388" s="17"/>
      <c r="H388" s="27">
        <v>44035</v>
      </c>
      <c r="I388" s="16">
        <f t="shared" si="38"/>
        <v>0</v>
      </c>
      <c r="J388" s="28" t="s">
        <v>57</v>
      </c>
      <c r="K388" s="27"/>
      <c r="L388" s="6" t="str">
        <f>IF(AND(C388="Abierto",D388="Urgente"),A388,"")</f>
        <v/>
      </c>
      <c r="M388" s="6" t="str">
        <f ca="1">IF(AND(C388="Abierto",D388="Urgente"),TODAY()-E388,"")</f>
        <v/>
      </c>
      <c r="N388" s="6" t="str">
        <f>IF(AND(C388="Abierto",D388="Urgente"),RANK(M388,$M$13:$M$809,0)+COUNTIF($M$13:M388,M388)-1,"")</f>
        <v/>
      </c>
      <c r="O388" s="6" t="str">
        <f>IF(AND(C388="Abierto",D388="Alta"),A388,"")</f>
        <v/>
      </c>
      <c r="P388" s="6" t="str">
        <f ca="1">IF(AND(C388="Abierto",D388="Alta"),TODAY()-E388,"")</f>
        <v/>
      </c>
      <c r="Q388" s="6" t="str">
        <f>IF(AND(C388="Abierto",D388="Alta"),RANK(P388,$P$13:$P$809,0)+COUNTIF($P$13:P388,P388)-1+MAX(N:N),"")</f>
        <v/>
      </c>
      <c r="R388" s="6" t="str">
        <f>IF(AND(C388="Abierto",D388="Media"),A388,"")</f>
        <v/>
      </c>
      <c r="S388" s="6" t="str">
        <f ca="1">IF(AND(C388="Abierto",D388="Media"),TODAY()-E388,"")</f>
        <v/>
      </c>
      <c r="T388" s="6" t="str">
        <f>IF(AND(C388="Abierto",D388="Media"),RANK(S388,$S$13:$S$809,0)+COUNTIF($S$13:S388,S388)-1+MAX(N:N,Q:Q),"")</f>
        <v/>
      </c>
      <c r="U388" s="6" t="str">
        <f>IF(AND(C388="Abierto",D388="Baja"),A388,"")</f>
        <v/>
      </c>
      <c r="V388" s="6" t="str">
        <f ca="1">IF(AND(C388="Abierto",D388="Baja"),TODAY()-E388,"")</f>
        <v/>
      </c>
      <c r="W388" s="6" t="str">
        <f>IF(AND(C388="Abierto",D388="Baja"),RANK(V388,$V$13:$V$809,0)+COUNTIF($V$13:V388,V388)-1+MAX(N:N,Q:Q,T:T),"")</f>
        <v/>
      </c>
      <c r="X388" s="8" t="str">
        <f>IF(OR(C388="Resuelto",C388=""),"",SUM(N388,Q388,T388,W388))</f>
        <v/>
      </c>
      <c r="Y388" s="8" t="str">
        <f>IF(OR(C388="Resuelto",C388=""),"",SUM(M388,P388,S388,V388))</f>
        <v/>
      </c>
      <c r="Z388" s="8" t="str">
        <f>IF(OR(C388="Resuelto",C388=""),"",SUM(L388,O388,R388,U388))</f>
        <v/>
      </c>
      <c r="AA388" s="8">
        <v>340</v>
      </c>
      <c r="AB388" s="8" t="str">
        <f t="shared" ca="1" si="39"/>
        <v/>
      </c>
      <c r="AC388" s="9" t="str">
        <f t="shared" ca="1" si="40"/>
        <v/>
      </c>
      <c r="AD388" s="12"/>
      <c r="AE388" s="12"/>
      <c r="AF388" s="12"/>
      <c r="AG388" s="12"/>
      <c r="AH388" s="51" t="str">
        <f>IF(AI388="","",MAX($AH$5:AH387)+1)</f>
        <v/>
      </c>
      <c r="AI388" s="12" t="str">
        <f>IF(G387="","",IF(COUNTIF($AI$11:AI387,G387)=0,G387,""))</f>
        <v/>
      </c>
      <c r="AJ388" s="12" t="str">
        <f t="shared" si="41"/>
        <v/>
      </c>
      <c r="AK388" s="65" t="s">
        <v>44</v>
      </c>
      <c r="AL388" s="15" t="s">
        <v>35</v>
      </c>
      <c r="AM388" s="12" t="s">
        <v>52</v>
      </c>
      <c r="AN388" s="12" t="s">
        <v>49</v>
      </c>
    </row>
    <row r="389" spans="1:40" ht="25.5" hidden="1" customHeight="1" x14ac:dyDescent="0.25">
      <c r="A389" s="60">
        <f t="shared" si="37"/>
        <v>377</v>
      </c>
      <c r="B389" s="15" t="s">
        <v>143</v>
      </c>
      <c r="C389" s="15" t="s">
        <v>142</v>
      </c>
      <c r="D389" s="57" t="s">
        <v>5</v>
      </c>
      <c r="E389" s="27">
        <v>44035</v>
      </c>
      <c r="F389" s="62" t="s">
        <v>105</v>
      </c>
      <c r="G389" s="17"/>
      <c r="H389" s="27">
        <v>44035</v>
      </c>
      <c r="I389" s="16">
        <f t="shared" si="38"/>
        <v>0</v>
      </c>
      <c r="J389" s="28" t="s">
        <v>57</v>
      </c>
      <c r="K389" s="27"/>
      <c r="L389" s="6" t="str">
        <f>IF(AND(C389="Abierto",D389="Urgente"),A389,"")</f>
        <v/>
      </c>
      <c r="M389" s="6" t="str">
        <f ca="1">IF(AND(C389="Abierto",D389="Urgente"),TODAY()-E389,"")</f>
        <v/>
      </c>
      <c r="N389" s="6" t="str">
        <f>IF(AND(C389="Abierto",D389="Urgente"),RANK(M389,$M$13:$M$809,0)+COUNTIF($M$13:M389,M389)-1,"")</f>
        <v/>
      </c>
      <c r="O389" s="6" t="str">
        <f>IF(AND(C389="Abierto",D389="Alta"),A389,"")</f>
        <v/>
      </c>
      <c r="P389" s="6" t="str">
        <f ca="1">IF(AND(C389="Abierto",D389="Alta"),TODAY()-E389,"")</f>
        <v/>
      </c>
      <c r="Q389" s="6" t="str">
        <f>IF(AND(C389="Abierto",D389="Alta"),RANK(P389,$P$13:$P$809,0)+COUNTIF($P$13:P389,P389)-1+MAX(N:N),"")</f>
        <v/>
      </c>
      <c r="R389" s="6" t="str">
        <f>IF(AND(C389="Abierto",D389="Media"),A389,"")</f>
        <v/>
      </c>
      <c r="S389" s="6" t="str">
        <f ca="1">IF(AND(C389="Abierto",D389="Media"),TODAY()-E389,"")</f>
        <v/>
      </c>
      <c r="T389" s="6" t="str">
        <f>IF(AND(C389="Abierto",D389="Media"),RANK(S389,$S$13:$S$809,0)+COUNTIF($S$13:S389,S389)-1+MAX(N:N,Q:Q),"")</f>
        <v/>
      </c>
      <c r="U389" s="6" t="str">
        <f>IF(AND(C389="Abierto",D389="Baja"),A389,"")</f>
        <v/>
      </c>
      <c r="V389" s="6" t="str">
        <f ca="1">IF(AND(C389="Abierto",D389="Baja"),TODAY()-E389,"")</f>
        <v/>
      </c>
      <c r="W389" s="6" t="str">
        <f>IF(AND(C389="Abierto",D389="Baja"),RANK(V389,$V$13:$V$809,0)+COUNTIF($V$13:V389,V389)-1+MAX(N:N,Q:Q,T:T),"")</f>
        <v/>
      </c>
      <c r="X389" s="8" t="str">
        <f>IF(OR(C389="Resuelto",C389=""),"",SUM(N389,Q389,T389,W389))</f>
        <v/>
      </c>
      <c r="Y389" s="8" t="str">
        <f>IF(OR(C389="Resuelto",C389=""),"",SUM(M389,P389,S389,V389))</f>
        <v/>
      </c>
      <c r="Z389" s="8" t="str">
        <f>IF(OR(C389="Resuelto",C389=""),"",SUM(L389,O389,R389,U389))</f>
        <v/>
      </c>
      <c r="AA389" s="8">
        <v>340</v>
      </c>
      <c r="AB389" s="8" t="str">
        <f t="shared" ca="1" si="39"/>
        <v/>
      </c>
      <c r="AC389" s="9" t="str">
        <f t="shared" ca="1" si="40"/>
        <v/>
      </c>
      <c r="AD389" s="12"/>
      <c r="AE389" s="12"/>
      <c r="AF389" s="12"/>
      <c r="AG389" s="12"/>
      <c r="AH389" s="51" t="str">
        <f>IF(AI389="","",MAX($AH$5:AH388)+1)</f>
        <v/>
      </c>
      <c r="AI389" s="12" t="str">
        <f>IF(G388="","",IF(COUNTIF($AI$11:AI388,G388)=0,G388,""))</f>
        <v/>
      </c>
      <c r="AJ389" s="12" t="str">
        <f t="shared" si="41"/>
        <v/>
      </c>
      <c r="AK389" s="65" t="s">
        <v>44</v>
      </c>
      <c r="AL389" s="15" t="s">
        <v>35</v>
      </c>
      <c r="AM389" s="12" t="s">
        <v>52</v>
      </c>
      <c r="AN389" s="15" t="s">
        <v>51</v>
      </c>
    </row>
    <row r="390" spans="1:40" ht="25.5" hidden="1" customHeight="1" x14ac:dyDescent="0.25">
      <c r="A390" s="60">
        <f t="shared" si="37"/>
        <v>378</v>
      </c>
      <c r="B390" s="15" t="s">
        <v>143</v>
      </c>
      <c r="C390" s="15" t="s">
        <v>142</v>
      </c>
      <c r="D390" s="57" t="s">
        <v>5</v>
      </c>
      <c r="E390" s="27">
        <v>44035</v>
      </c>
      <c r="F390" s="62" t="s">
        <v>105</v>
      </c>
      <c r="G390" s="17"/>
      <c r="H390" s="27">
        <v>44035</v>
      </c>
      <c r="I390" s="16">
        <f t="shared" si="38"/>
        <v>0</v>
      </c>
      <c r="J390" s="28" t="s">
        <v>57</v>
      </c>
      <c r="K390" s="27"/>
      <c r="L390" s="6" t="str">
        <f>IF(AND(C390="Abierto",D390="Urgente"),A390,"")</f>
        <v/>
      </c>
      <c r="M390" s="6" t="str">
        <f ca="1">IF(AND(C390="Abierto",D390="Urgente"),TODAY()-E390,"")</f>
        <v/>
      </c>
      <c r="N390" s="6" t="str">
        <f>IF(AND(C390="Abierto",D390="Urgente"),RANK(M390,$M$13:$M$809,0)+COUNTIF($M$13:M390,M390)-1,"")</f>
        <v/>
      </c>
      <c r="O390" s="6" t="str">
        <f>IF(AND(C390="Abierto",D390="Alta"),A390,"")</f>
        <v/>
      </c>
      <c r="P390" s="6" t="str">
        <f ca="1">IF(AND(C390="Abierto",D390="Alta"),TODAY()-E390,"")</f>
        <v/>
      </c>
      <c r="Q390" s="6" t="str">
        <f>IF(AND(C390="Abierto",D390="Alta"),RANK(P390,$P$13:$P$809,0)+COUNTIF($P$13:P390,P390)-1+MAX(N:N),"")</f>
        <v/>
      </c>
      <c r="R390" s="6" t="str">
        <f>IF(AND(C390="Abierto",D390="Media"),A390,"")</f>
        <v/>
      </c>
      <c r="S390" s="6" t="str">
        <f ca="1">IF(AND(C390="Abierto",D390="Media"),TODAY()-E390,"")</f>
        <v/>
      </c>
      <c r="T390" s="6" t="str">
        <f>IF(AND(C390="Abierto",D390="Media"),RANK(S390,$S$13:$S$809,0)+COUNTIF($S$13:S390,S390)-1+MAX(N:N,Q:Q),"")</f>
        <v/>
      </c>
      <c r="U390" s="6" t="str">
        <f>IF(AND(C390="Abierto",D390="Baja"),A390,"")</f>
        <v/>
      </c>
      <c r="V390" s="6" t="str">
        <f ca="1">IF(AND(C390="Abierto",D390="Baja"),TODAY()-E390,"")</f>
        <v/>
      </c>
      <c r="W390" s="6" t="str">
        <f>IF(AND(C390="Abierto",D390="Baja"),RANK(V390,$V$13:$V$809,0)+COUNTIF($V$13:V390,V390)-1+MAX(N:N,Q:Q,T:T),"")</f>
        <v/>
      </c>
      <c r="X390" s="8" t="str">
        <f>IF(OR(C390="Resuelto",C390=""),"",SUM(N390,Q390,T390,W390))</f>
        <v/>
      </c>
      <c r="Y390" s="8" t="str">
        <f>IF(OR(C390="Resuelto",C390=""),"",SUM(M390,P390,S390,V390))</f>
        <v/>
      </c>
      <c r="Z390" s="8" t="str">
        <f>IF(OR(C390="Resuelto",C390=""),"",SUM(L390,O390,R390,U390))</f>
        <v/>
      </c>
      <c r="AA390" s="8">
        <v>340</v>
      </c>
      <c r="AB390" s="8" t="str">
        <f t="shared" ca="1" si="39"/>
        <v/>
      </c>
      <c r="AC390" s="9" t="str">
        <f t="shared" ca="1" si="40"/>
        <v/>
      </c>
      <c r="AD390" s="12"/>
      <c r="AE390" s="12"/>
      <c r="AF390" s="12"/>
      <c r="AG390" s="12"/>
      <c r="AH390" s="51" t="str">
        <f>IF(AI390="","",MAX($AH$5:AH389)+1)</f>
        <v/>
      </c>
      <c r="AI390" s="12" t="str">
        <f>IF(G389="","",IF(COUNTIF($AI$11:AI389,G389)=0,G389,""))</f>
        <v/>
      </c>
      <c r="AJ390" s="12" t="str">
        <f t="shared" si="41"/>
        <v/>
      </c>
      <c r="AK390" s="65" t="s">
        <v>44</v>
      </c>
      <c r="AL390" s="15" t="s">
        <v>35</v>
      </c>
      <c r="AM390" s="12" t="s">
        <v>52</v>
      </c>
      <c r="AN390" s="12" t="s">
        <v>49</v>
      </c>
    </row>
    <row r="391" spans="1:40" ht="25.5" hidden="1" customHeight="1" x14ac:dyDescent="0.25">
      <c r="A391" s="60">
        <f t="shared" si="37"/>
        <v>379</v>
      </c>
      <c r="B391" s="15" t="s">
        <v>143</v>
      </c>
      <c r="C391" s="15" t="s">
        <v>142</v>
      </c>
      <c r="D391" s="57" t="s">
        <v>5</v>
      </c>
      <c r="E391" s="27">
        <v>44035</v>
      </c>
      <c r="F391" s="62" t="s">
        <v>105</v>
      </c>
      <c r="G391" s="17"/>
      <c r="H391" s="27">
        <v>44035</v>
      </c>
      <c r="I391" s="16">
        <f t="shared" si="38"/>
        <v>0</v>
      </c>
      <c r="J391" s="28" t="s">
        <v>57</v>
      </c>
      <c r="K391" s="27"/>
      <c r="L391" s="6" t="str">
        <f>IF(AND(C391="Abierto",D391="Urgente"),A391,"")</f>
        <v/>
      </c>
      <c r="M391" s="6" t="str">
        <f ca="1">IF(AND(C391="Abierto",D391="Urgente"),TODAY()-E391,"")</f>
        <v/>
      </c>
      <c r="N391" s="6" t="str">
        <f>IF(AND(C391="Abierto",D391="Urgente"),RANK(M391,$M$13:$M$809,0)+COUNTIF($M$13:M391,M391)-1,"")</f>
        <v/>
      </c>
      <c r="O391" s="6" t="str">
        <f>IF(AND(C391="Abierto",D391="Alta"),A391,"")</f>
        <v/>
      </c>
      <c r="P391" s="6" t="str">
        <f ca="1">IF(AND(C391="Abierto",D391="Alta"),TODAY()-E391,"")</f>
        <v/>
      </c>
      <c r="Q391" s="6" t="str">
        <f>IF(AND(C391="Abierto",D391="Alta"),RANK(P391,$P$13:$P$809,0)+COUNTIF($P$13:P391,P391)-1+MAX(N:N),"")</f>
        <v/>
      </c>
      <c r="R391" s="6" t="str">
        <f>IF(AND(C391="Abierto",D391="Media"),A391,"")</f>
        <v/>
      </c>
      <c r="S391" s="6" t="str">
        <f ca="1">IF(AND(C391="Abierto",D391="Media"),TODAY()-E391,"")</f>
        <v/>
      </c>
      <c r="T391" s="6" t="str">
        <f>IF(AND(C391="Abierto",D391="Media"),RANK(S391,$S$13:$S$809,0)+COUNTIF($S$13:S391,S391)-1+MAX(N:N,Q:Q),"")</f>
        <v/>
      </c>
      <c r="U391" s="6" t="str">
        <f>IF(AND(C391="Abierto",D391="Baja"),A391,"")</f>
        <v/>
      </c>
      <c r="V391" s="6" t="str">
        <f ca="1">IF(AND(C391="Abierto",D391="Baja"),TODAY()-E391,"")</f>
        <v/>
      </c>
      <c r="W391" s="6" t="str">
        <f>IF(AND(C391="Abierto",D391="Baja"),RANK(V391,$V$13:$V$809,0)+COUNTIF($V$13:V391,V391)-1+MAX(N:N,Q:Q,T:T),"")</f>
        <v/>
      </c>
      <c r="X391" s="8" t="str">
        <f>IF(OR(C391="Resuelto",C391=""),"",SUM(N391,Q391,T391,W391))</f>
        <v/>
      </c>
      <c r="Y391" s="8" t="str">
        <f>IF(OR(C391="Resuelto",C391=""),"",SUM(M391,P391,S391,V391))</f>
        <v/>
      </c>
      <c r="Z391" s="8" t="str">
        <f>IF(OR(C391="Resuelto",C391=""),"",SUM(L391,O391,R391,U391))</f>
        <v/>
      </c>
      <c r="AA391" s="8">
        <v>340</v>
      </c>
      <c r="AB391" s="8" t="str">
        <f t="shared" ca="1" si="39"/>
        <v/>
      </c>
      <c r="AC391" s="9" t="str">
        <f t="shared" ca="1" si="40"/>
        <v/>
      </c>
      <c r="AD391" s="12"/>
      <c r="AE391" s="12"/>
      <c r="AF391" s="12"/>
      <c r="AG391" s="12"/>
      <c r="AH391" s="51" t="str">
        <f>IF(AI391="","",MAX($AH$5:AH390)+1)</f>
        <v/>
      </c>
      <c r="AI391" s="12" t="str">
        <f>IF(G390="","",IF(COUNTIF($AI$11:AI390,G390)=0,G390,""))</f>
        <v/>
      </c>
      <c r="AJ391" s="12" t="str">
        <f t="shared" si="41"/>
        <v/>
      </c>
      <c r="AK391" s="65" t="s">
        <v>44</v>
      </c>
      <c r="AL391" s="15" t="s">
        <v>35</v>
      </c>
      <c r="AM391" s="12" t="s">
        <v>52</v>
      </c>
      <c r="AN391" s="12" t="s">
        <v>49</v>
      </c>
    </row>
    <row r="392" spans="1:40" ht="25.5" hidden="1" customHeight="1" x14ac:dyDescent="0.25">
      <c r="A392" s="60">
        <f t="shared" si="37"/>
        <v>380</v>
      </c>
      <c r="B392" s="15" t="s">
        <v>143</v>
      </c>
      <c r="C392" s="15" t="s">
        <v>142</v>
      </c>
      <c r="D392" s="57" t="s">
        <v>5</v>
      </c>
      <c r="E392" s="27">
        <v>44035</v>
      </c>
      <c r="F392" s="62" t="s">
        <v>105</v>
      </c>
      <c r="G392" s="17"/>
      <c r="H392" s="27">
        <v>44035</v>
      </c>
      <c r="I392" s="16">
        <f t="shared" si="38"/>
        <v>0</v>
      </c>
      <c r="J392" s="28" t="s">
        <v>57</v>
      </c>
      <c r="K392" s="27"/>
      <c r="L392" s="6" t="str">
        <f>IF(AND(C392="Abierto",D392="Urgente"),A392,"")</f>
        <v/>
      </c>
      <c r="M392" s="6" t="str">
        <f ca="1">IF(AND(C392="Abierto",D392="Urgente"),TODAY()-E392,"")</f>
        <v/>
      </c>
      <c r="N392" s="6" t="str">
        <f>IF(AND(C392="Abierto",D392="Urgente"),RANK(M392,$M$13:$M$809,0)+COUNTIF($M$13:M392,M392)-1,"")</f>
        <v/>
      </c>
      <c r="O392" s="6" t="str">
        <f>IF(AND(C392="Abierto",D392="Alta"),A392,"")</f>
        <v/>
      </c>
      <c r="P392" s="6" t="str">
        <f ca="1">IF(AND(C392="Abierto",D392="Alta"),TODAY()-E392,"")</f>
        <v/>
      </c>
      <c r="Q392" s="6" t="str">
        <f>IF(AND(C392="Abierto",D392="Alta"),RANK(P392,$P$13:$P$809,0)+COUNTIF($P$13:P392,P392)-1+MAX(N:N),"")</f>
        <v/>
      </c>
      <c r="R392" s="6" t="str">
        <f>IF(AND(C392="Abierto",D392="Media"),A392,"")</f>
        <v/>
      </c>
      <c r="S392" s="6" t="str">
        <f ca="1">IF(AND(C392="Abierto",D392="Media"),TODAY()-E392,"")</f>
        <v/>
      </c>
      <c r="T392" s="6" t="str">
        <f>IF(AND(C392="Abierto",D392="Media"),RANK(S392,$S$13:$S$809,0)+COUNTIF($S$13:S392,S392)-1+MAX(N:N,Q:Q),"")</f>
        <v/>
      </c>
      <c r="U392" s="6" t="str">
        <f>IF(AND(C392="Abierto",D392="Baja"),A392,"")</f>
        <v/>
      </c>
      <c r="V392" s="6" t="str">
        <f ca="1">IF(AND(C392="Abierto",D392="Baja"),TODAY()-E392,"")</f>
        <v/>
      </c>
      <c r="W392" s="6" t="str">
        <f>IF(AND(C392="Abierto",D392="Baja"),RANK(V392,$V$13:$V$809,0)+COUNTIF($V$13:V392,V392)-1+MAX(N:N,Q:Q,T:T),"")</f>
        <v/>
      </c>
      <c r="X392" s="8" t="str">
        <f>IF(OR(C392="Resuelto",C392=""),"",SUM(N392,Q392,T392,W392))</f>
        <v/>
      </c>
      <c r="Y392" s="8" t="str">
        <f>IF(OR(C392="Resuelto",C392=""),"",SUM(M392,P392,S392,V392))</f>
        <v/>
      </c>
      <c r="Z392" s="8" t="str">
        <f>IF(OR(C392="Resuelto",C392=""),"",SUM(L392,O392,R392,U392))</f>
        <v/>
      </c>
      <c r="AA392" s="8">
        <v>340</v>
      </c>
      <c r="AB392" s="8" t="str">
        <f t="shared" ca="1" si="39"/>
        <v/>
      </c>
      <c r="AC392" s="9" t="str">
        <f t="shared" ca="1" si="40"/>
        <v/>
      </c>
      <c r="AD392" s="12"/>
      <c r="AE392" s="12"/>
      <c r="AF392" s="12"/>
      <c r="AG392" s="12"/>
      <c r="AH392" s="51" t="str">
        <f>IF(AI392="","",MAX($AH$5:AH391)+1)</f>
        <v/>
      </c>
      <c r="AI392" s="12" t="str">
        <f>IF(G391="","",IF(COUNTIF($AI$11:AI391,G391)=0,G391,""))</f>
        <v/>
      </c>
      <c r="AJ392" s="12" t="str">
        <f t="shared" si="41"/>
        <v/>
      </c>
      <c r="AK392" s="65" t="s">
        <v>44</v>
      </c>
      <c r="AL392" s="15" t="s">
        <v>35</v>
      </c>
      <c r="AM392" s="12" t="s">
        <v>52</v>
      </c>
      <c r="AN392" s="12" t="s">
        <v>49</v>
      </c>
    </row>
    <row r="393" spans="1:40" ht="25.5" hidden="1" customHeight="1" x14ac:dyDescent="0.25">
      <c r="A393" s="60">
        <f t="shared" si="37"/>
        <v>381</v>
      </c>
      <c r="B393" s="55">
        <v>2025758</v>
      </c>
      <c r="C393" s="15" t="s">
        <v>142</v>
      </c>
      <c r="D393" s="57" t="s">
        <v>5</v>
      </c>
      <c r="E393" s="27">
        <v>44036</v>
      </c>
      <c r="F393" s="62" t="s">
        <v>105</v>
      </c>
      <c r="G393" s="17"/>
      <c r="H393" s="27">
        <v>44036</v>
      </c>
      <c r="I393" s="16">
        <f t="shared" si="38"/>
        <v>0</v>
      </c>
      <c r="J393" s="28" t="s">
        <v>57</v>
      </c>
      <c r="K393" s="27"/>
      <c r="L393" s="6" t="str">
        <f>IF(AND(C393="Abierto",D393="Urgente"),A393,"")</f>
        <v/>
      </c>
      <c r="M393" s="6" t="str">
        <f ca="1">IF(AND(C393="Abierto",D393="Urgente"),TODAY()-E393,"")</f>
        <v/>
      </c>
      <c r="N393" s="6" t="str">
        <f>IF(AND(C393="Abierto",D393="Urgente"),RANK(M393,$M$13:$M$809,0)+COUNTIF($M$13:M393,M393)-1,"")</f>
        <v/>
      </c>
      <c r="O393" s="6" t="str">
        <f>IF(AND(C393="Abierto",D393="Alta"),A393,"")</f>
        <v/>
      </c>
      <c r="P393" s="6" t="str">
        <f ca="1">IF(AND(C393="Abierto",D393="Alta"),TODAY()-E393,"")</f>
        <v/>
      </c>
      <c r="Q393" s="6" t="str">
        <f>IF(AND(C393="Abierto",D393="Alta"),RANK(P393,$P$13:$P$809,0)+COUNTIF($P$13:P393,P393)-1+MAX(N:N),"")</f>
        <v/>
      </c>
      <c r="R393" s="6" t="str">
        <f>IF(AND(C393="Abierto",D393="Media"),A393,"")</f>
        <v/>
      </c>
      <c r="S393" s="6" t="str">
        <f ca="1">IF(AND(C393="Abierto",D393="Media"),TODAY()-E393,"")</f>
        <v/>
      </c>
      <c r="T393" s="6" t="str">
        <f>IF(AND(C393="Abierto",D393="Media"),RANK(S393,$S$13:$S$809,0)+COUNTIF($S$13:S393,S393)-1+MAX(N:N,Q:Q),"")</f>
        <v/>
      </c>
      <c r="U393" s="6" t="str">
        <f>IF(AND(C393="Abierto",D393="Baja"),A393,"")</f>
        <v/>
      </c>
      <c r="V393" s="6" t="str">
        <f ca="1">IF(AND(C393="Abierto",D393="Baja"),TODAY()-E393,"")</f>
        <v/>
      </c>
      <c r="W393" s="6" t="str">
        <f>IF(AND(C393="Abierto",D393="Baja"),RANK(V393,$V$13:$V$809,0)+COUNTIF($V$13:V393,V393)-1+MAX(N:N,Q:Q,T:T),"")</f>
        <v/>
      </c>
      <c r="X393" s="8" t="str">
        <f>IF(OR(C393="Resuelto",C393=""),"",SUM(N393,Q393,T393,W393))</f>
        <v/>
      </c>
      <c r="Y393" s="8" t="str">
        <f>IF(OR(C393="Resuelto",C393=""),"",SUM(M393,P393,S393,V393))</f>
        <v/>
      </c>
      <c r="Z393" s="8" t="str">
        <f>IF(OR(C393="Resuelto",C393=""),"",SUM(L393,O393,R393,U393))</f>
        <v/>
      </c>
      <c r="AA393" s="8">
        <v>340</v>
      </c>
      <c r="AB393" s="8" t="str">
        <f t="shared" ca="1" si="39"/>
        <v/>
      </c>
      <c r="AC393" s="9" t="str">
        <f t="shared" ca="1" si="40"/>
        <v/>
      </c>
      <c r="AD393" s="12"/>
      <c r="AE393" s="12"/>
      <c r="AF393" s="12"/>
      <c r="AG393" s="12"/>
      <c r="AH393" s="51" t="str">
        <f>IF(AI393="","",MAX($AH$5:AH392)+1)</f>
        <v/>
      </c>
      <c r="AI393" s="12" t="str">
        <f>IF(G392="","",IF(COUNTIF($AI$11:AI392,G392)=0,G392,""))</f>
        <v/>
      </c>
      <c r="AJ393" s="12" t="str">
        <f t="shared" si="41"/>
        <v/>
      </c>
      <c r="AK393" s="65" t="s">
        <v>44</v>
      </c>
      <c r="AL393" s="15" t="s">
        <v>32</v>
      </c>
      <c r="AM393" s="12" t="s">
        <v>52</v>
      </c>
      <c r="AN393" s="15" t="s">
        <v>51</v>
      </c>
    </row>
    <row r="394" spans="1:40" ht="25.5" hidden="1" customHeight="1" x14ac:dyDescent="0.25">
      <c r="A394" s="60">
        <f t="shared" si="37"/>
        <v>382</v>
      </c>
      <c r="B394" s="55">
        <v>2025759</v>
      </c>
      <c r="C394" s="15" t="s">
        <v>142</v>
      </c>
      <c r="D394" s="57" t="s">
        <v>5</v>
      </c>
      <c r="E394" s="27">
        <v>44036</v>
      </c>
      <c r="F394" s="62" t="s">
        <v>105</v>
      </c>
      <c r="G394" s="17"/>
      <c r="H394" s="27">
        <v>44036</v>
      </c>
      <c r="I394" s="16">
        <f t="shared" si="38"/>
        <v>0</v>
      </c>
      <c r="J394" s="28" t="s">
        <v>57</v>
      </c>
      <c r="K394" s="27"/>
      <c r="L394" s="6" t="str">
        <f>IF(AND(C394="Abierto",D394="Urgente"),A394,"")</f>
        <v/>
      </c>
      <c r="M394" s="6" t="str">
        <f ca="1">IF(AND(C394="Abierto",D394="Urgente"),TODAY()-E394,"")</f>
        <v/>
      </c>
      <c r="N394" s="6" t="str">
        <f>IF(AND(C394="Abierto",D394="Urgente"),RANK(M394,$M$13:$M$809,0)+COUNTIF($M$13:M394,M394)-1,"")</f>
        <v/>
      </c>
      <c r="O394" s="6" t="str">
        <f>IF(AND(C394="Abierto",D394="Alta"),A394,"")</f>
        <v/>
      </c>
      <c r="P394" s="6" t="str">
        <f ca="1">IF(AND(C394="Abierto",D394="Alta"),TODAY()-E394,"")</f>
        <v/>
      </c>
      <c r="Q394" s="6" t="str">
        <f>IF(AND(C394="Abierto",D394="Alta"),RANK(P394,$P$13:$P$809,0)+COUNTIF($P$13:P394,P394)-1+MAX(N:N),"")</f>
        <v/>
      </c>
      <c r="R394" s="6" t="str">
        <f>IF(AND(C394="Abierto",D394="Media"),A394,"")</f>
        <v/>
      </c>
      <c r="S394" s="6" t="str">
        <f ca="1">IF(AND(C394="Abierto",D394="Media"),TODAY()-E394,"")</f>
        <v/>
      </c>
      <c r="T394" s="6" t="str">
        <f>IF(AND(C394="Abierto",D394="Media"),RANK(S394,$S$13:$S$809,0)+COUNTIF($S$13:S394,S394)-1+MAX(N:N,Q:Q),"")</f>
        <v/>
      </c>
      <c r="U394" s="6" t="str">
        <f>IF(AND(C394="Abierto",D394="Baja"),A394,"")</f>
        <v/>
      </c>
      <c r="V394" s="6" t="str">
        <f ca="1">IF(AND(C394="Abierto",D394="Baja"),TODAY()-E394,"")</f>
        <v/>
      </c>
      <c r="W394" s="6" t="str">
        <f>IF(AND(C394="Abierto",D394="Baja"),RANK(V394,$V$13:$V$809,0)+COUNTIF($V$13:V394,V394)-1+MAX(N:N,Q:Q,T:T),"")</f>
        <v/>
      </c>
      <c r="X394" s="8" t="str">
        <f>IF(OR(C394="Resuelto",C394=""),"",SUM(N394,Q394,T394,W394))</f>
        <v/>
      </c>
      <c r="Y394" s="8" t="str">
        <f>IF(OR(C394="Resuelto",C394=""),"",SUM(M394,P394,S394,V394))</f>
        <v/>
      </c>
      <c r="Z394" s="8" t="str">
        <f>IF(OR(C394="Resuelto",C394=""),"",SUM(L394,O394,R394,U394))</f>
        <v/>
      </c>
      <c r="AA394" s="8">
        <v>340</v>
      </c>
      <c r="AB394" s="8" t="str">
        <f t="shared" ca="1" si="39"/>
        <v/>
      </c>
      <c r="AC394" s="9" t="str">
        <f t="shared" ca="1" si="40"/>
        <v/>
      </c>
      <c r="AD394" s="12"/>
      <c r="AE394" s="12"/>
      <c r="AF394" s="12"/>
      <c r="AG394" s="12"/>
      <c r="AH394" s="51" t="str">
        <f>IF(AI394="","",MAX($AH$5:AH393)+1)</f>
        <v/>
      </c>
      <c r="AI394" s="12" t="str">
        <f>IF(G393="","",IF(COUNTIF($AI$11:AI393,G393)=0,G393,""))</f>
        <v/>
      </c>
      <c r="AJ394" s="12" t="str">
        <f t="shared" si="41"/>
        <v/>
      </c>
      <c r="AK394" s="65" t="s">
        <v>44</v>
      </c>
      <c r="AL394" s="15" t="s">
        <v>32</v>
      </c>
      <c r="AM394" s="12" t="s">
        <v>52</v>
      </c>
      <c r="AN394" s="15" t="s">
        <v>51</v>
      </c>
    </row>
    <row r="395" spans="1:40" ht="25.5" hidden="1" customHeight="1" x14ac:dyDescent="0.25">
      <c r="A395" s="60">
        <f t="shared" si="37"/>
        <v>383</v>
      </c>
      <c r="B395" s="55">
        <v>2025760</v>
      </c>
      <c r="C395" s="15" t="s">
        <v>142</v>
      </c>
      <c r="D395" s="57" t="s">
        <v>5</v>
      </c>
      <c r="E395" s="27">
        <v>44036</v>
      </c>
      <c r="F395" s="62" t="s">
        <v>105</v>
      </c>
      <c r="G395" s="17"/>
      <c r="H395" s="27">
        <v>44036</v>
      </c>
      <c r="I395" s="16">
        <f t="shared" si="38"/>
        <v>0</v>
      </c>
      <c r="J395" s="28" t="s">
        <v>57</v>
      </c>
      <c r="K395" s="27"/>
      <c r="L395" s="6" t="str">
        <f>IF(AND(C395="Abierto",D395="Urgente"),A395,"")</f>
        <v/>
      </c>
      <c r="M395" s="6" t="str">
        <f ca="1">IF(AND(C395="Abierto",D395="Urgente"),TODAY()-E395,"")</f>
        <v/>
      </c>
      <c r="N395" s="6" t="str">
        <f>IF(AND(C395="Abierto",D395="Urgente"),RANK(M395,$M$13:$M$809,0)+COUNTIF($M$13:M395,M395)-1,"")</f>
        <v/>
      </c>
      <c r="O395" s="6" t="str">
        <f>IF(AND(C395="Abierto",D395="Alta"),A395,"")</f>
        <v/>
      </c>
      <c r="P395" s="6" t="str">
        <f ca="1">IF(AND(C395="Abierto",D395="Alta"),TODAY()-E395,"")</f>
        <v/>
      </c>
      <c r="Q395" s="6" t="str">
        <f>IF(AND(C395="Abierto",D395="Alta"),RANK(P395,$P$13:$P$809,0)+COUNTIF($P$13:P395,P395)-1+MAX(N:N),"")</f>
        <v/>
      </c>
      <c r="R395" s="6" t="str">
        <f>IF(AND(C395="Abierto",D395="Media"),A395,"")</f>
        <v/>
      </c>
      <c r="S395" s="6" t="str">
        <f ca="1">IF(AND(C395="Abierto",D395="Media"),TODAY()-E395,"")</f>
        <v/>
      </c>
      <c r="T395" s="6" t="str">
        <f>IF(AND(C395="Abierto",D395="Media"),RANK(S395,$S$13:$S$809,0)+COUNTIF($S$13:S395,S395)-1+MAX(N:N,Q:Q),"")</f>
        <v/>
      </c>
      <c r="U395" s="6" t="str">
        <f>IF(AND(C395="Abierto",D395="Baja"),A395,"")</f>
        <v/>
      </c>
      <c r="V395" s="6" t="str">
        <f ca="1">IF(AND(C395="Abierto",D395="Baja"),TODAY()-E395,"")</f>
        <v/>
      </c>
      <c r="W395" s="6" t="str">
        <f>IF(AND(C395="Abierto",D395="Baja"),RANK(V395,$V$13:$V$809,0)+COUNTIF($V$13:V395,V395)-1+MAX(N:N,Q:Q,T:T),"")</f>
        <v/>
      </c>
      <c r="X395" s="8" t="str">
        <f>IF(OR(C395="Resuelto",C395=""),"",SUM(N395,Q395,T395,W395))</f>
        <v/>
      </c>
      <c r="Y395" s="8" t="str">
        <f>IF(OR(C395="Resuelto",C395=""),"",SUM(M395,P395,S395,V395))</f>
        <v/>
      </c>
      <c r="Z395" s="8" t="str">
        <f>IF(OR(C395="Resuelto",C395=""),"",SUM(L395,O395,R395,U395))</f>
        <v/>
      </c>
      <c r="AA395" s="8">
        <v>340</v>
      </c>
      <c r="AB395" s="8" t="str">
        <f t="shared" ca="1" si="39"/>
        <v/>
      </c>
      <c r="AC395" s="9" t="str">
        <f t="shared" ca="1" si="40"/>
        <v/>
      </c>
      <c r="AD395" s="12"/>
      <c r="AE395" s="12"/>
      <c r="AF395" s="12"/>
      <c r="AG395" s="12"/>
      <c r="AH395" s="51" t="str">
        <f>IF(AI395="","",MAX($AH$5:AH394)+1)</f>
        <v/>
      </c>
      <c r="AI395" s="12" t="str">
        <f>IF(G394="","",IF(COUNTIF($AI$11:AI394,G394)=0,G394,""))</f>
        <v/>
      </c>
      <c r="AJ395" s="12" t="str">
        <f t="shared" si="41"/>
        <v/>
      </c>
      <c r="AK395" s="65" t="s">
        <v>44</v>
      </c>
      <c r="AL395" s="15" t="s">
        <v>35</v>
      </c>
      <c r="AM395" s="12" t="s">
        <v>52</v>
      </c>
      <c r="AN395" s="12" t="s">
        <v>49</v>
      </c>
    </row>
    <row r="396" spans="1:40" ht="25.5" hidden="1" customHeight="1" x14ac:dyDescent="0.25">
      <c r="A396" s="60">
        <f t="shared" si="37"/>
        <v>384</v>
      </c>
      <c r="B396" s="55">
        <v>2025761</v>
      </c>
      <c r="C396" s="15" t="s">
        <v>142</v>
      </c>
      <c r="D396" s="57" t="s">
        <v>5</v>
      </c>
      <c r="E396" s="27">
        <v>44036</v>
      </c>
      <c r="F396" s="62" t="s">
        <v>105</v>
      </c>
      <c r="G396" s="17"/>
      <c r="H396" s="27">
        <v>44036</v>
      </c>
      <c r="I396" s="16">
        <f t="shared" si="38"/>
        <v>0</v>
      </c>
      <c r="J396" s="28" t="s">
        <v>57</v>
      </c>
      <c r="K396" s="27"/>
      <c r="L396" s="6" t="str">
        <f>IF(AND(C396="Abierto",D396="Urgente"),A396,"")</f>
        <v/>
      </c>
      <c r="M396" s="6" t="str">
        <f ca="1">IF(AND(C396="Abierto",D396="Urgente"),TODAY()-E396,"")</f>
        <v/>
      </c>
      <c r="N396" s="6" t="str">
        <f>IF(AND(C396="Abierto",D396="Urgente"),RANK(M396,$M$13:$M$809,0)+COUNTIF($M$13:M396,M396)-1,"")</f>
        <v/>
      </c>
      <c r="O396" s="6" t="str">
        <f>IF(AND(C396="Abierto",D396="Alta"),A396,"")</f>
        <v/>
      </c>
      <c r="P396" s="6" t="str">
        <f ca="1">IF(AND(C396="Abierto",D396="Alta"),TODAY()-E396,"")</f>
        <v/>
      </c>
      <c r="Q396" s="6" t="str">
        <f>IF(AND(C396="Abierto",D396="Alta"),RANK(P396,$P$13:$P$809,0)+COUNTIF($P$13:P396,P396)-1+MAX(N:N),"")</f>
        <v/>
      </c>
      <c r="R396" s="6" t="str">
        <f>IF(AND(C396="Abierto",D396="Media"),A396,"")</f>
        <v/>
      </c>
      <c r="S396" s="6" t="str">
        <f ca="1">IF(AND(C396="Abierto",D396="Media"),TODAY()-E396,"")</f>
        <v/>
      </c>
      <c r="T396" s="6" t="str">
        <f>IF(AND(C396="Abierto",D396="Media"),RANK(S396,$S$13:$S$809,0)+COUNTIF($S$13:S396,S396)-1+MAX(N:N,Q:Q),"")</f>
        <v/>
      </c>
      <c r="U396" s="6" t="str">
        <f>IF(AND(C396="Abierto",D396="Baja"),A396,"")</f>
        <v/>
      </c>
      <c r="V396" s="6" t="str">
        <f ca="1">IF(AND(C396="Abierto",D396="Baja"),TODAY()-E396,"")</f>
        <v/>
      </c>
      <c r="W396" s="6" t="str">
        <f>IF(AND(C396="Abierto",D396="Baja"),RANK(V396,$V$13:$V$809,0)+COUNTIF($V$13:V396,V396)-1+MAX(N:N,Q:Q,T:T),"")</f>
        <v/>
      </c>
      <c r="X396" s="8" t="str">
        <f>IF(OR(C396="Resuelto",C396=""),"",SUM(N396,Q396,T396,W396))</f>
        <v/>
      </c>
      <c r="Y396" s="8" t="str">
        <f>IF(OR(C396="Resuelto",C396=""),"",SUM(M396,P396,S396,V396))</f>
        <v/>
      </c>
      <c r="Z396" s="8" t="str">
        <f>IF(OR(C396="Resuelto",C396=""),"",SUM(L396,O396,R396,U396))</f>
        <v/>
      </c>
      <c r="AA396" s="8">
        <v>340</v>
      </c>
      <c r="AB396" s="8" t="str">
        <f t="shared" ca="1" si="39"/>
        <v/>
      </c>
      <c r="AC396" s="9" t="str">
        <f t="shared" ca="1" si="40"/>
        <v/>
      </c>
      <c r="AD396" s="12"/>
      <c r="AE396" s="12"/>
      <c r="AF396" s="12"/>
      <c r="AG396" s="12"/>
      <c r="AH396" s="51" t="str">
        <f>IF(AI396="","",MAX($AH$5:AH395)+1)</f>
        <v/>
      </c>
      <c r="AI396" s="12" t="str">
        <f>IF(G395="","",IF(COUNTIF($AI$11:AI395,G395)=0,G395,""))</f>
        <v/>
      </c>
      <c r="AJ396" s="12" t="str">
        <f t="shared" si="41"/>
        <v/>
      </c>
      <c r="AK396" s="65" t="s">
        <v>44</v>
      </c>
      <c r="AL396" s="15" t="s">
        <v>35</v>
      </c>
      <c r="AM396" s="12" t="s">
        <v>52</v>
      </c>
      <c r="AN396" s="15" t="s">
        <v>51</v>
      </c>
    </row>
    <row r="397" spans="1:40" ht="25.5" hidden="1" customHeight="1" x14ac:dyDescent="0.25">
      <c r="A397" s="60">
        <f t="shared" si="37"/>
        <v>385</v>
      </c>
      <c r="B397" s="55">
        <v>2025762</v>
      </c>
      <c r="C397" s="15" t="s">
        <v>142</v>
      </c>
      <c r="D397" s="57" t="s">
        <v>5</v>
      </c>
      <c r="E397" s="27">
        <v>44036</v>
      </c>
      <c r="F397" s="62" t="s">
        <v>105</v>
      </c>
      <c r="G397" s="17"/>
      <c r="H397" s="27">
        <v>44036</v>
      </c>
      <c r="I397" s="16">
        <f t="shared" si="38"/>
        <v>0</v>
      </c>
      <c r="J397" s="28" t="s">
        <v>57</v>
      </c>
      <c r="K397" s="27"/>
      <c r="L397" s="6" t="str">
        <f>IF(AND(C397="Abierto",D397="Urgente"),A397,"")</f>
        <v/>
      </c>
      <c r="M397" s="6" t="str">
        <f ca="1">IF(AND(C397="Abierto",D397="Urgente"),TODAY()-E397,"")</f>
        <v/>
      </c>
      <c r="N397" s="6" t="str">
        <f>IF(AND(C397="Abierto",D397="Urgente"),RANK(M397,$M$13:$M$809,0)+COUNTIF($M$13:M397,M397)-1,"")</f>
        <v/>
      </c>
      <c r="O397" s="6" t="str">
        <f>IF(AND(C397="Abierto",D397="Alta"),A397,"")</f>
        <v/>
      </c>
      <c r="P397" s="6" t="str">
        <f ca="1">IF(AND(C397="Abierto",D397="Alta"),TODAY()-E397,"")</f>
        <v/>
      </c>
      <c r="Q397" s="6" t="str">
        <f>IF(AND(C397="Abierto",D397="Alta"),RANK(P397,$P$13:$P$809,0)+COUNTIF($P$13:P397,P397)-1+MAX(N:N),"")</f>
        <v/>
      </c>
      <c r="R397" s="6" t="str">
        <f>IF(AND(C397="Abierto",D397="Media"),A397,"")</f>
        <v/>
      </c>
      <c r="S397" s="6" t="str">
        <f ca="1">IF(AND(C397="Abierto",D397="Media"),TODAY()-E397,"")</f>
        <v/>
      </c>
      <c r="T397" s="6" t="str">
        <f>IF(AND(C397="Abierto",D397="Media"),RANK(S397,$S$13:$S$809,0)+COUNTIF($S$13:S397,S397)-1+MAX(N:N,Q:Q),"")</f>
        <v/>
      </c>
      <c r="U397" s="6" t="str">
        <f>IF(AND(C397="Abierto",D397="Baja"),A397,"")</f>
        <v/>
      </c>
      <c r="V397" s="6" t="str">
        <f ca="1">IF(AND(C397="Abierto",D397="Baja"),TODAY()-E397,"")</f>
        <v/>
      </c>
      <c r="W397" s="6" t="str">
        <f>IF(AND(C397="Abierto",D397="Baja"),RANK(V397,$V$13:$V$809,0)+COUNTIF($V$13:V397,V397)-1+MAX(N:N,Q:Q,T:T),"")</f>
        <v/>
      </c>
      <c r="X397" s="8" t="str">
        <f>IF(OR(C397="Resuelto",C397=""),"",SUM(N397,Q397,T397,W397))</f>
        <v/>
      </c>
      <c r="Y397" s="8" t="str">
        <f>IF(OR(C397="Resuelto",C397=""),"",SUM(M397,P397,S397,V397))</f>
        <v/>
      </c>
      <c r="Z397" s="8" t="str">
        <f>IF(OR(C397="Resuelto",C397=""),"",SUM(L397,O397,R397,U397))</f>
        <v/>
      </c>
      <c r="AA397" s="8">
        <v>340</v>
      </c>
      <c r="AB397" s="8" t="str">
        <f t="shared" ca="1" si="39"/>
        <v/>
      </c>
      <c r="AC397" s="9" t="str">
        <f t="shared" ca="1" si="40"/>
        <v/>
      </c>
      <c r="AD397" s="12"/>
      <c r="AE397" s="12"/>
      <c r="AF397" s="12"/>
      <c r="AG397" s="12"/>
      <c r="AH397" s="51" t="str">
        <f>IF(AI397="","",MAX($AH$5:AH396)+1)</f>
        <v/>
      </c>
      <c r="AI397" s="12" t="str">
        <f>IF(G396="","",IF(COUNTIF($AI$11:AI396,G396)=0,G396,""))</f>
        <v/>
      </c>
      <c r="AJ397" s="12" t="str">
        <f t="shared" si="41"/>
        <v/>
      </c>
      <c r="AK397" s="65" t="s">
        <v>44</v>
      </c>
      <c r="AL397" s="15" t="s">
        <v>35</v>
      </c>
      <c r="AM397" s="12" t="s">
        <v>52</v>
      </c>
      <c r="AN397" s="12" t="s">
        <v>49</v>
      </c>
    </row>
    <row r="398" spans="1:40" ht="25.5" hidden="1" customHeight="1" x14ac:dyDescent="0.25">
      <c r="A398" s="60">
        <f t="shared" si="37"/>
        <v>386</v>
      </c>
      <c r="B398" s="55">
        <v>2025763</v>
      </c>
      <c r="C398" s="15" t="s">
        <v>142</v>
      </c>
      <c r="D398" s="57" t="s">
        <v>6</v>
      </c>
      <c r="E398" s="27">
        <v>44036</v>
      </c>
      <c r="F398" s="62" t="s">
        <v>86</v>
      </c>
      <c r="G398" s="17"/>
      <c r="H398" s="27">
        <v>44039</v>
      </c>
      <c r="I398" s="16">
        <f t="shared" si="38"/>
        <v>3</v>
      </c>
      <c r="J398" s="28" t="s">
        <v>57</v>
      </c>
      <c r="K398" s="27"/>
      <c r="L398" s="6" t="str">
        <f>IF(AND(C398="Abierto",D398="Urgente"),A398,"")</f>
        <v/>
      </c>
      <c r="M398" s="6" t="str">
        <f ca="1">IF(AND(C398="Abierto",D398="Urgente"),TODAY()-E398,"")</f>
        <v/>
      </c>
      <c r="N398" s="6" t="str">
        <f>IF(AND(C398="Abierto",D398="Urgente"),RANK(M398,$M$13:$M$809,0)+COUNTIF($M$13:M398,M398)-1,"")</f>
        <v/>
      </c>
      <c r="O398" s="6" t="str">
        <f>IF(AND(C398="Abierto",D398="Alta"),A398,"")</f>
        <v/>
      </c>
      <c r="P398" s="6" t="str">
        <f ca="1">IF(AND(C398="Abierto",D398="Alta"),TODAY()-E398,"")</f>
        <v/>
      </c>
      <c r="Q398" s="6" t="str">
        <f>IF(AND(C398="Abierto",D398="Alta"),RANK(P398,$P$13:$P$809,0)+COUNTIF($P$13:P398,P398)-1+MAX(N:N),"")</f>
        <v/>
      </c>
      <c r="R398" s="6" t="str">
        <f>IF(AND(C398="Abierto",D398="Media"),A398,"")</f>
        <v/>
      </c>
      <c r="S398" s="6" t="str">
        <f ca="1">IF(AND(C398="Abierto",D398="Media"),TODAY()-E398,"")</f>
        <v/>
      </c>
      <c r="T398" s="6" t="str">
        <f>IF(AND(C398="Abierto",D398="Media"),RANK(S398,$S$13:$S$809,0)+COUNTIF($S$13:S398,S398)-1+MAX(N:N,Q:Q),"")</f>
        <v/>
      </c>
      <c r="U398" s="6" t="str">
        <f>IF(AND(C398="Abierto",D398="Baja"),A398,"")</f>
        <v/>
      </c>
      <c r="V398" s="6" t="str">
        <f ca="1">IF(AND(C398="Abierto",D398="Baja"),TODAY()-E398,"")</f>
        <v/>
      </c>
      <c r="W398" s="6" t="str">
        <f>IF(AND(C398="Abierto",D398="Baja"),RANK(V398,$V$13:$V$809,0)+COUNTIF($V$13:V398,V398)-1+MAX(N:N,Q:Q,T:T),"")</f>
        <v/>
      </c>
      <c r="X398" s="8" t="str">
        <f>IF(OR(C398="Resuelto",C398=""),"",SUM(N398,Q398,T398,W398))</f>
        <v/>
      </c>
      <c r="Y398" s="8" t="str">
        <f>IF(OR(C398="Resuelto",C398=""),"",SUM(M398,P398,S398,V398))</f>
        <v/>
      </c>
      <c r="Z398" s="8" t="str">
        <f>IF(OR(C398="Resuelto",C398=""),"",SUM(L398,O398,R398,U398))</f>
        <v/>
      </c>
      <c r="AA398" s="8">
        <v>340</v>
      </c>
      <c r="AB398" s="8" t="str">
        <f t="shared" ca="1" si="39"/>
        <v/>
      </c>
      <c r="AC398" s="9" t="str">
        <f t="shared" ca="1" si="40"/>
        <v/>
      </c>
      <c r="AD398" s="12"/>
      <c r="AE398" s="12"/>
      <c r="AF398" s="12"/>
      <c r="AG398" s="12"/>
      <c r="AH398" s="51" t="str">
        <f>IF(AI398="","",MAX($AH$5:AH397)+1)</f>
        <v/>
      </c>
      <c r="AI398" s="12" t="str">
        <f>IF(G397="","",IF(COUNTIF($AI$11:AI397,G397)=0,G397,""))</f>
        <v/>
      </c>
      <c r="AJ398" s="12" t="str">
        <f t="shared" si="41"/>
        <v/>
      </c>
      <c r="AK398" s="66" t="s">
        <v>39</v>
      </c>
      <c r="AL398" s="12" t="s">
        <v>34</v>
      </c>
      <c r="AM398" s="12" t="s">
        <v>52</v>
      </c>
      <c r="AN398" s="15" t="s">
        <v>50</v>
      </c>
    </row>
    <row r="399" spans="1:40" ht="25.5" hidden="1" customHeight="1" x14ac:dyDescent="0.25">
      <c r="A399" s="60">
        <f t="shared" ref="A399:A444" si="42">A398+1</f>
        <v>387</v>
      </c>
      <c r="B399" s="55">
        <v>2025764</v>
      </c>
      <c r="C399" s="15" t="s">
        <v>142</v>
      </c>
      <c r="D399" s="57" t="s">
        <v>6</v>
      </c>
      <c r="E399" s="27">
        <v>44036</v>
      </c>
      <c r="F399" s="62" t="s">
        <v>62</v>
      </c>
      <c r="G399" s="17"/>
      <c r="H399" s="50">
        <v>44071</v>
      </c>
      <c r="I399" s="16">
        <f t="shared" si="38"/>
        <v>35</v>
      </c>
      <c r="J399" s="28" t="s">
        <v>56</v>
      </c>
      <c r="K399" s="27">
        <v>44055</v>
      </c>
      <c r="L399" s="6" t="str">
        <f>IF(AND(C399="Abierto",D399="Urgente"),A399,"")</f>
        <v/>
      </c>
      <c r="M399" s="6" t="str">
        <f ca="1">IF(AND(C399="Abierto",D399="Urgente"),TODAY()-E399,"")</f>
        <v/>
      </c>
      <c r="N399" s="6" t="str">
        <f>IF(AND(C399="Abierto",D399="Urgente"),RANK(M399,$M$13:$M$809,0)+COUNTIF($M$13:M399,M399)-1,"")</f>
        <v/>
      </c>
      <c r="O399" s="6" t="str">
        <f>IF(AND(C399="Abierto",D399="Alta"),A399,"")</f>
        <v/>
      </c>
      <c r="P399" s="6" t="str">
        <f ca="1">IF(AND(C399="Abierto",D399="Alta"),TODAY()-E399,"")</f>
        <v/>
      </c>
      <c r="Q399" s="6" t="str">
        <f>IF(AND(C399="Abierto",D399="Alta"),RANK(P399,$P$13:$P$809,0)+COUNTIF($P$13:P399,P399)-1+MAX(N:N),"")</f>
        <v/>
      </c>
      <c r="R399" s="6" t="str">
        <f>IF(AND(C399="Abierto",D399="Media"),A399,"")</f>
        <v/>
      </c>
      <c r="S399" s="6" t="str">
        <f ca="1">IF(AND(C399="Abierto",D399="Media"),TODAY()-E399,"")</f>
        <v/>
      </c>
      <c r="T399" s="6" t="str">
        <f>IF(AND(C399="Abierto",D399="Media"),RANK(S399,$S$13:$S$809,0)+COUNTIF($S$13:S399,S399)-1+MAX(N:N,Q:Q),"")</f>
        <v/>
      </c>
      <c r="U399" s="6" t="str">
        <f>IF(AND(C399="Abierto",D399="Baja"),A399,"")</f>
        <v/>
      </c>
      <c r="V399" s="6" t="str">
        <f ca="1">IF(AND(C399="Abierto",D399="Baja"),TODAY()-E399,"")</f>
        <v/>
      </c>
      <c r="W399" s="6" t="str">
        <f>IF(AND(C399="Abierto",D399="Baja"),RANK(V399,$V$13:$V$809,0)+COUNTIF($V$13:V399,V399)-1+MAX(N:N,Q:Q,T:T),"")</f>
        <v/>
      </c>
      <c r="X399" s="8" t="str">
        <f>IF(OR(C399="Resuelto",C399=""),"",SUM(N399,Q399,T399,W399))</f>
        <v/>
      </c>
      <c r="Y399" s="8" t="str">
        <f>IF(OR(C399="Resuelto",C399=""),"",SUM(M399,P399,S399,V399))</f>
        <v/>
      </c>
      <c r="Z399" s="8" t="str">
        <f>IF(OR(C399="Resuelto",C399=""),"",SUM(L399,O399,R399,U399))</f>
        <v/>
      </c>
      <c r="AA399" s="8">
        <v>340</v>
      </c>
      <c r="AB399" s="8" t="str">
        <f t="shared" ca="1" si="39"/>
        <v/>
      </c>
      <c r="AC399" s="9" t="str">
        <f t="shared" ca="1" si="40"/>
        <v/>
      </c>
      <c r="AD399" s="12"/>
      <c r="AE399" s="12"/>
      <c r="AF399" s="12"/>
      <c r="AG399" s="12"/>
      <c r="AH399" s="51" t="str">
        <f>IF(AI399="","",MAX($AH$5:AH398)+1)</f>
        <v/>
      </c>
      <c r="AI399" s="12" t="str">
        <f>IF(G398="","",IF(COUNTIF($AI$11:AI398,G398)=0,G398,""))</f>
        <v/>
      </c>
      <c r="AJ399" s="12" t="str">
        <f t="shared" si="41"/>
        <v/>
      </c>
      <c r="AK399" s="65" t="s">
        <v>44</v>
      </c>
      <c r="AL399" s="12" t="s">
        <v>34</v>
      </c>
      <c r="AM399" s="12" t="s">
        <v>52</v>
      </c>
      <c r="AN399" s="12" t="s">
        <v>49</v>
      </c>
    </row>
    <row r="400" spans="1:40" ht="25.5" hidden="1" customHeight="1" x14ac:dyDescent="0.25">
      <c r="A400" s="60">
        <f t="shared" si="42"/>
        <v>388</v>
      </c>
      <c r="B400" s="55">
        <v>2025765</v>
      </c>
      <c r="C400" s="15" t="s">
        <v>142</v>
      </c>
      <c r="D400" s="57" t="s">
        <v>4</v>
      </c>
      <c r="E400" s="27">
        <v>44039</v>
      </c>
      <c r="F400" s="62" t="s">
        <v>89</v>
      </c>
      <c r="G400" s="17"/>
      <c r="H400" s="50">
        <v>44049</v>
      </c>
      <c r="I400" s="16">
        <f t="shared" si="38"/>
        <v>10</v>
      </c>
      <c r="J400" s="28" t="s">
        <v>56</v>
      </c>
      <c r="K400" s="27">
        <v>44055</v>
      </c>
      <c r="L400" s="6" t="str">
        <f>IF(AND(C400="Abierto",D400="Urgente"),A400,"")</f>
        <v/>
      </c>
      <c r="M400" s="6" t="str">
        <f ca="1">IF(AND(C400="Abierto",D400="Urgente"),TODAY()-E400,"")</f>
        <v/>
      </c>
      <c r="N400" s="6" t="str">
        <f>IF(AND(C400="Abierto",D400="Urgente"),RANK(M400,$M$13:$M$809,0)+COUNTIF($M$13:M400,M400)-1,"")</f>
        <v/>
      </c>
      <c r="O400" s="6" t="str">
        <f>IF(AND(C400="Abierto",D400="Alta"),A400,"")</f>
        <v/>
      </c>
      <c r="P400" s="6" t="str">
        <f ca="1">IF(AND(C400="Abierto",D400="Alta"),TODAY()-E400,"")</f>
        <v/>
      </c>
      <c r="Q400" s="6" t="str">
        <f>IF(AND(C400="Abierto",D400="Alta"),RANK(P400,$P$13:$P$809,0)+COUNTIF($P$13:P400,P400)-1+MAX(N:N),"")</f>
        <v/>
      </c>
      <c r="R400" s="6" t="str">
        <f>IF(AND(C400="Abierto",D400="Media"),A400,"")</f>
        <v/>
      </c>
      <c r="S400" s="6" t="str">
        <f ca="1">IF(AND(C400="Abierto",D400="Media"),TODAY()-E400,"")</f>
        <v/>
      </c>
      <c r="T400" s="6" t="str">
        <f>IF(AND(C400="Abierto",D400="Media"),RANK(S400,$S$13:$S$809,0)+COUNTIF($S$13:S400,S400)-1+MAX(N:N,Q:Q),"")</f>
        <v/>
      </c>
      <c r="U400" s="6" t="str">
        <f>IF(AND(C400="Abierto",D400="Baja"),A400,"")</f>
        <v/>
      </c>
      <c r="V400" s="6" t="str">
        <f ca="1">IF(AND(C400="Abierto",D400="Baja"),TODAY()-E400,"")</f>
        <v/>
      </c>
      <c r="W400" s="6" t="str">
        <f>IF(AND(C400="Abierto",D400="Baja"),RANK(V400,$V$13:$V$809,0)+COUNTIF($V$13:V400,V400)-1+MAX(N:N,Q:Q,T:T),"")</f>
        <v/>
      </c>
      <c r="X400" s="8" t="str">
        <f>IF(OR(C400="Resuelto",C400=""),"",SUM(N400,Q400,T400,W400))</f>
        <v/>
      </c>
      <c r="Y400" s="8" t="str">
        <f>IF(OR(C400="Resuelto",C400=""),"",SUM(M400,P400,S400,V400))</f>
        <v/>
      </c>
      <c r="Z400" s="8" t="str">
        <f>IF(OR(C400="Resuelto",C400=""),"",SUM(L400,O400,R400,U400))</f>
        <v/>
      </c>
      <c r="AA400" s="8">
        <v>340</v>
      </c>
      <c r="AB400" s="8" t="str">
        <f t="shared" ca="1" si="39"/>
        <v/>
      </c>
      <c r="AC400" s="9" t="str">
        <f t="shared" ca="1" si="40"/>
        <v/>
      </c>
      <c r="AD400" s="12"/>
      <c r="AE400" s="12"/>
      <c r="AF400" s="12"/>
      <c r="AG400" s="12"/>
      <c r="AH400" s="51" t="str">
        <f>IF(AI400="","",MAX($AH$5:AH399)+1)</f>
        <v/>
      </c>
      <c r="AI400" s="12" t="str">
        <f>IF(G399="","",IF(COUNTIF($AI$11:AI399,G399)=0,G399,""))</f>
        <v/>
      </c>
      <c r="AJ400" s="12" t="str">
        <f t="shared" si="41"/>
        <v/>
      </c>
      <c r="AK400" s="66" t="s">
        <v>41</v>
      </c>
      <c r="AL400" s="12" t="s">
        <v>34</v>
      </c>
      <c r="AM400" s="12" t="s">
        <v>52</v>
      </c>
      <c r="AN400" s="12" t="s">
        <v>49</v>
      </c>
    </row>
    <row r="401" spans="1:40" ht="25.5" hidden="1" customHeight="1" x14ac:dyDescent="0.25">
      <c r="A401" s="60">
        <f t="shared" si="42"/>
        <v>389</v>
      </c>
      <c r="B401" s="55">
        <v>2025766</v>
      </c>
      <c r="C401" s="15" t="s">
        <v>142</v>
      </c>
      <c r="D401" s="57" t="s">
        <v>6</v>
      </c>
      <c r="E401" s="27">
        <v>44039</v>
      </c>
      <c r="F401" s="62" t="s">
        <v>86</v>
      </c>
      <c r="G401" s="17"/>
      <c r="H401" s="27">
        <v>44039</v>
      </c>
      <c r="I401" s="16">
        <f t="shared" si="38"/>
        <v>0</v>
      </c>
      <c r="J401" s="28" t="s">
        <v>57</v>
      </c>
      <c r="K401" s="27"/>
      <c r="L401" s="6" t="str">
        <f>IF(AND(C401="Abierto",D401="Urgente"),A401,"")</f>
        <v/>
      </c>
      <c r="M401" s="6" t="str">
        <f ca="1">IF(AND(C401="Abierto",D401="Urgente"),TODAY()-E401,"")</f>
        <v/>
      </c>
      <c r="N401" s="6" t="str">
        <f>IF(AND(C401="Abierto",D401="Urgente"),RANK(M401,$M$13:$M$809,0)+COUNTIF($M$13:M401,M401)-1,"")</f>
        <v/>
      </c>
      <c r="O401" s="6" t="str">
        <f>IF(AND(C401="Abierto",D401="Alta"),A401,"")</f>
        <v/>
      </c>
      <c r="P401" s="6" t="str">
        <f ca="1">IF(AND(C401="Abierto",D401="Alta"),TODAY()-E401,"")</f>
        <v/>
      </c>
      <c r="Q401" s="6" t="str">
        <f>IF(AND(C401="Abierto",D401="Alta"),RANK(P401,$P$13:$P$809,0)+COUNTIF($P$13:P401,P401)-1+MAX(N:N),"")</f>
        <v/>
      </c>
      <c r="R401" s="6" t="str">
        <f>IF(AND(C401="Abierto",D401="Media"),A401,"")</f>
        <v/>
      </c>
      <c r="S401" s="6" t="str">
        <f ca="1">IF(AND(C401="Abierto",D401="Media"),TODAY()-E401,"")</f>
        <v/>
      </c>
      <c r="T401" s="6" t="str">
        <f>IF(AND(C401="Abierto",D401="Media"),RANK(S401,$S$13:$S$809,0)+COUNTIF($S$13:S401,S401)-1+MAX(N:N,Q:Q),"")</f>
        <v/>
      </c>
      <c r="U401" s="6" t="str">
        <f>IF(AND(C401="Abierto",D401="Baja"),A401,"")</f>
        <v/>
      </c>
      <c r="V401" s="6" t="str">
        <f ca="1">IF(AND(C401="Abierto",D401="Baja"),TODAY()-E401,"")</f>
        <v/>
      </c>
      <c r="W401" s="6" t="str">
        <f>IF(AND(C401="Abierto",D401="Baja"),RANK(V401,$V$13:$V$809,0)+COUNTIF($V$13:V401,V401)-1+MAX(N:N,Q:Q,T:T),"")</f>
        <v/>
      </c>
      <c r="X401" s="8" t="str">
        <f>IF(OR(C401="Resuelto",C401=""),"",SUM(N401,Q401,T401,W401))</f>
        <v/>
      </c>
      <c r="Y401" s="8" t="str">
        <f>IF(OR(C401="Resuelto",C401=""),"",SUM(M401,P401,S401,V401))</f>
        <v/>
      </c>
      <c r="Z401" s="8" t="str">
        <f>IF(OR(C401="Resuelto",C401=""),"",SUM(L401,O401,R401,U401))</f>
        <v/>
      </c>
      <c r="AA401" s="8">
        <v>340</v>
      </c>
      <c r="AB401" s="8" t="str">
        <f t="shared" ca="1" si="39"/>
        <v/>
      </c>
      <c r="AC401" s="9" t="str">
        <f t="shared" ca="1" si="40"/>
        <v/>
      </c>
      <c r="AD401" s="12"/>
      <c r="AE401" s="12"/>
      <c r="AF401" s="12"/>
      <c r="AG401" s="12"/>
      <c r="AH401" s="51" t="str">
        <f>IF(AI401="","",MAX($AH$5:AH400)+1)</f>
        <v/>
      </c>
      <c r="AI401" s="12" t="str">
        <f>IF(G400="","",IF(COUNTIF($AI$11:AI400,G400)=0,G400,""))</f>
        <v/>
      </c>
      <c r="AJ401" s="12" t="str">
        <f t="shared" si="41"/>
        <v/>
      </c>
      <c r="AK401" s="66" t="s">
        <v>40</v>
      </c>
      <c r="AL401" s="12" t="s">
        <v>34</v>
      </c>
      <c r="AM401" s="12" t="s">
        <v>52</v>
      </c>
      <c r="AN401" s="12" t="s">
        <v>49</v>
      </c>
    </row>
    <row r="402" spans="1:40" ht="25.5" hidden="1" customHeight="1" x14ac:dyDescent="0.25">
      <c r="A402" s="60">
        <f t="shared" si="42"/>
        <v>390</v>
      </c>
      <c r="B402" s="55">
        <v>2025767</v>
      </c>
      <c r="C402" s="15" t="s">
        <v>142</v>
      </c>
      <c r="D402" s="57" t="s">
        <v>5</v>
      </c>
      <c r="E402" s="27">
        <v>44039</v>
      </c>
      <c r="F402" s="62" t="s">
        <v>62</v>
      </c>
      <c r="G402" s="17"/>
      <c r="H402" s="27">
        <v>44039</v>
      </c>
      <c r="I402" s="16">
        <f t="shared" si="38"/>
        <v>0</v>
      </c>
      <c r="J402" s="28" t="s">
        <v>57</v>
      </c>
      <c r="K402" s="27"/>
      <c r="L402" s="6" t="str">
        <f>IF(AND(C402="Abierto",D402="Urgente"),A402,"")</f>
        <v/>
      </c>
      <c r="M402" s="6" t="str">
        <f ca="1">IF(AND(C402="Abierto",D402="Urgente"),TODAY()-E402,"")</f>
        <v/>
      </c>
      <c r="N402" s="6" t="str">
        <f>IF(AND(C402="Abierto",D402="Urgente"),RANK(M402,$M$13:$M$809,0)+COUNTIF($M$13:M402,M402)-1,"")</f>
        <v/>
      </c>
      <c r="O402" s="6" t="str">
        <f>IF(AND(C402="Abierto",D402="Alta"),A402,"")</f>
        <v/>
      </c>
      <c r="P402" s="6" t="str">
        <f ca="1">IF(AND(C402="Abierto",D402="Alta"),TODAY()-E402,"")</f>
        <v/>
      </c>
      <c r="Q402" s="6" t="str">
        <f>IF(AND(C402="Abierto",D402="Alta"),RANK(P402,$P$13:$P$809,0)+COUNTIF($P$13:P402,P402)-1+MAX(N:N),"")</f>
        <v/>
      </c>
      <c r="R402" s="6" t="str">
        <f>IF(AND(C402="Abierto",D402="Media"),A402,"")</f>
        <v/>
      </c>
      <c r="S402" s="6" t="str">
        <f ca="1">IF(AND(C402="Abierto",D402="Media"),TODAY()-E402,"")</f>
        <v/>
      </c>
      <c r="T402" s="6" t="str">
        <f>IF(AND(C402="Abierto",D402="Media"),RANK(S402,$S$13:$S$809,0)+COUNTIF($S$13:S402,S402)-1+MAX(N:N,Q:Q),"")</f>
        <v/>
      </c>
      <c r="U402" s="6" t="str">
        <f>IF(AND(C402="Abierto",D402="Baja"),A402,"")</f>
        <v/>
      </c>
      <c r="V402" s="6" t="str">
        <f ca="1">IF(AND(C402="Abierto",D402="Baja"),TODAY()-E402,"")</f>
        <v/>
      </c>
      <c r="W402" s="6" t="str">
        <f>IF(AND(C402="Abierto",D402="Baja"),RANK(V402,$V$13:$V$809,0)+COUNTIF($V$13:V402,V402)-1+MAX(N:N,Q:Q,T:T),"")</f>
        <v/>
      </c>
      <c r="X402" s="8" t="str">
        <f>IF(OR(C402="Resuelto",C402=""),"",SUM(N402,Q402,T402,W402))</f>
        <v/>
      </c>
      <c r="Y402" s="8" t="str">
        <f>IF(OR(C402="Resuelto",C402=""),"",SUM(M402,P402,S402,V402))</f>
        <v/>
      </c>
      <c r="Z402" s="8" t="str">
        <f>IF(OR(C402="Resuelto",C402=""),"",SUM(L402,O402,R402,U402))</f>
        <v/>
      </c>
      <c r="AA402" s="8">
        <v>340</v>
      </c>
      <c r="AB402" s="8" t="str">
        <f t="shared" ca="1" si="39"/>
        <v/>
      </c>
      <c r="AC402" s="9" t="str">
        <f t="shared" ca="1" si="40"/>
        <v/>
      </c>
      <c r="AD402" s="12"/>
      <c r="AE402" s="12"/>
      <c r="AF402" s="12"/>
      <c r="AG402" s="12"/>
      <c r="AH402" s="51" t="str">
        <f>IF(AI402="","",MAX($AH$5:AH401)+1)</f>
        <v/>
      </c>
      <c r="AI402" s="12" t="str">
        <f>IF(G401="","",IF(COUNTIF($AI$11:AI401,G401)=0,G401,""))</f>
        <v/>
      </c>
      <c r="AJ402" s="12" t="str">
        <f t="shared" si="41"/>
        <v/>
      </c>
      <c r="AK402" s="66" t="s">
        <v>39</v>
      </c>
      <c r="AL402" s="12" t="s">
        <v>34</v>
      </c>
      <c r="AM402" s="12" t="s">
        <v>52</v>
      </c>
      <c r="AN402" s="15" t="s">
        <v>51</v>
      </c>
    </row>
    <row r="403" spans="1:40" ht="25.5" hidden="1" customHeight="1" x14ac:dyDescent="0.25">
      <c r="A403" s="60">
        <f t="shared" si="42"/>
        <v>391</v>
      </c>
      <c r="B403" s="55">
        <v>2025768</v>
      </c>
      <c r="C403" s="15" t="s">
        <v>142</v>
      </c>
      <c r="D403" s="57" t="s">
        <v>5</v>
      </c>
      <c r="E403" s="27">
        <v>44039</v>
      </c>
      <c r="F403" s="62" t="s">
        <v>105</v>
      </c>
      <c r="G403" s="17"/>
      <c r="H403" s="27">
        <v>44039</v>
      </c>
      <c r="I403" s="16">
        <f t="shared" si="38"/>
        <v>0</v>
      </c>
      <c r="J403" s="28" t="s">
        <v>57</v>
      </c>
      <c r="K403" s="27"/>
      <c r="L403" s="6" t="str">
        <f>IF(AND(C403="Abierto",D403="Urgente"),A403,"")</f>
        <v/>
      </c>
      <c r="M403" s="6" t="str">
        <f ca="1">IF(AND(C403="Abierto",D403="Urgente"),TODAY()-E403,"")</f>
        <v/>
      </c>
      <c r="N403" s="6" t="str">
        <f>IF(AND(C403="Abierto",D403="Urgente"),RANK(M403,$M$13:$M$809,0)+COUNTIF($M$13:M403,M403)-1,"")</f>
        <v/>
      </c>
      <c r="O403" s="6" t="str">
        <f>IF(AND(C403="Abierto",D403="Alta"),A403,"")</f>
        <v/>
      </c>
      <c r="P403" s="6" t="str">
        <f ca="1">IF(AND(C403="Abierto",D403="Alta"),TODAY()-E403,"")</f>
        <v/>
      </c>
      <c r="Q403" s="6" t="str">
        <f>IF(AND(C403="Abierto",D403="Alta"),RANK(P403,$P$13:$P$809,0)+COUNTIF($P$13:P403,P403)-1+MAX(N:N),"")</f>
        <v/>
      </c>
      <c r="R403" s="6" t="str">
        <f>IF(AND(C403="Abierto",D403="Media"),A403,"")</f>
        <v/>
      </c>
      <c r="S403" s="6" t="str">
        <f ca="1">IF(AND(C403="Abierto",D403="Media"),TODAY()-E403,"")</f>
        <v/>
      </c>
      <c r="T403" s="6" t="str">
        <f>IF(AND(C403="Abierto",D403="Media"),RANK(S403,$S$13:$S$809,0)+COUNTIF($S$13:S403,S403)-1+MAX(N:N,Q:Q),"")</f>
        <v/>
      </c>
      <c r="U403" s="6" t="str">
        <f>IF(AND(C403="Abierto",D403="Baja"),A403,"")</f>
        <v/>
      </c>
      <c r="V403" s="6" t="str">
        <f ca="1">IF(AND(C403="Abierto",D403="Baja"),TODAY()-E403,"")</f>
        <v/>
      </c>
      <c r="W403" s="6" t="str">
        <f>IF(AND(C403="Abierto",D403="Baja"),RANK(V403,$V$13:$V$809,0)+COUNTIF($V$13:V403,V403)-1+MAX(N:N,Q:Q,T:T),"")</f>
        <v/>
      </c>
      <c r="X403" s="8" t="str">
        <f>IF(OR(C403="Resuelto",C403=""),"",SUM(N403,Q403,T403,W403))</f>
        <v/>
      </c>
      <c r="Y403" s="8" t="str">
        <f>IF(OR(C403="Resuelto",C403=""),"",SUM(M403,P403,S403,V403))</f>
        <v/>
      </c>
      <c r="Z403" s="8" t="str">
        <f>IF(OR(C403="Resuelto",C403=""),"",SUM(L403,O403,R403,U403))</f>
        <v/>
      </c>
      <c r="AA403" s="8">
        <v>340</v>
      </c>
      <c r="AB403" s="8" t="str">
        <f t="shared" ca="1" si="39"/>
        <v/>
      </c>
      <c r="AC403" s="9" t="str">
        <f t="shared" ca="1" si="40"/>
        <v/>
      </c>
      <c r="AD403" s="12"/>
      <c r="AE403" s="12"/>
      <c r="AF403" s="12"/>
      <c r="AG403" s="12"/>
      <c r="AH403" s="51" t="str">
        <f>IF(AI403="","",MAX($AH$5:AH402)+1)</f>
        <v/>
      </c>
      <c r="AI403" s="12" t="str">
        <f>IF(G402="","",IF(COUNTIF($AI$11:AI402,G402)=0,G402,""))</f>
        <v/>
      </c>
      <c r="AJ403" s="12" t="str">
        <f t="shared" si="41"/>
        <v/>
      </c>
      <c r="AK403" s="65" t="s">
        <v>44</v>
      </c>
      <c r="AL403" s="15" t="s">
        <v>32</v>
      </c>
      <c r="AM403" s="12" t="s">
        <v>52</v>
      </c>
      <c r="AN403" s="15" t="s">
        <v>51</v>
      </c>
    </row>
    <row r="404" spans="1:40" ht="25.5" hidden="1" customHeight="1" x14ac:dyDescent="0.25">
      <c r="A404" s="60">
        <f t="shared" si="42"/>
        <v>392</v>
      </c>
      <c r="B404" s="55">
        <v>2025769</v>
      </c>
      <c r="C404" s="15" t="s">
        <v>142</v>
      </c>
      <c r="D404" s="57" t="s">
        <v>5</v>
      </c>
      <c r="E404" s="27">
        <v>44039</v>
      </c>
      <c r="F404" s="62" t="s">
        <v>105</v>
      </c>
      <c r="G404" s="17"/>
      <c r="H404" s="27">
        <v>44039</v>
      </c>
      <c r="I404" s="16">
        <f t="shared" ref="I404:I467" si="43">IF(OR(E404=0,H404=0),"",H404-E404)</f>
        <v>0</v>
      </c>
      <c r="J404" s="28" t="s">
        <v>57</v>
      </c>
      <c r="K404" s="27"/>
      <c r="L404" s="6" t="str">
        <f>IF(AND(C404="Abierto",D404="Urgente"),A404,"")</f>
        <v/>
      </c>
      <c r="M404" s="6" t="str">
        <f ca="1">IF(AND(C404="Abierto",D404="Urgente"),TODAY()-E404,"")</f>
        <v/>
      </c>
      <c r="N404" s="6" t="str">
        <f>IF(AND(C404="Abierto",D404="Urgente"),RANK(M404,$M$13:$M$809,0)+COUNTIF($M$13:M404,M404)-1,"")</f>
        <v/>
      </c>
      <c r="O404" s="6" t="str">
        <f>IF(AND(C404="Abierto",D404="Alta"),A404,"")</f>
        <v/>
      </c>
      <c r="P404" s="6" t="str">
        <f ca="1">IF(AND(C404="Abierto",D404="Alta"),TODAY()-E404,"")</f>
        <v/>
      </c>
      <c r="Q404" s="6" t="str">
        <f>IF(AND(C404="Abierto",D404="Alta"),RANK(P404,$P$13:$P$809,0)+COUNTIF($P$13:P404,P404)-1+MAX(N:N),"")</f>
        <v/>
      </c>
      <c r="R404" s="6" t="str">
        <f>IF(AND(C404="Abierto",D404="Media"),A404,"")</f>
        <v/>
      </c>
      <c r="S404" s="6" t="str">
        <f ca="1">IF(AND(C404="Abierto",D404="Media"),TODAY()-E404,"")</f>
        <v/>
      </c>
      <c r="T404" s="6" t="str">
        <f>IF(AND(C404="Abierto",D404="Media"),RANK(S404,$S$13:$S$809,0)+COUNTIF($S$13:S404,S404)-1+MAX(N:N,Q:Q),"")</f>
        <v/>
      </c>
      <c r="U404" s="6" t="str">
        <f>IF(AND(C404="Abierto",D404="Baja"),A404,"")</f>
        <v/>
      </c>
      <c r="V404" s="6" t="str">
        <f ca="1">IF(AND(C404="Abierto",D404="Baja"),TODAY()-E404,"")</f>
        <v/>
      </c>
      <c r="W404" s="6" t="str">
        <f>IF(AND(C404="Abierto",D404="Baja"),RANK(V404,$V$13:$V$809,0)+COUNTIF($V$13:V404,V404)-1+MAX(N:N,Q:Q,T:T),"")</f>
        <v/>
      </c>
      <c r="X404" s="8" t="str">
        <f>IF(OR(C404="Resuelto",C404=""),"",SUM(N404,Q404,T404,W404))</f>
        <v/>
      </c>
      <c r="Y404" s="8" t="str">
        <f>IF(OR(C404="Resuelto",C404=""),"",SUM(M404,P404,S404,V404))</f>
        <v/>
      </c>
      <c r="Z404" s="8" t="str">
        <f>IF(OR(C404="Resuelto",C404=""),"",SUM(L404,O404,R404,U404))</f>
        <v/>
      </c>
      <c r="AA404" s="8">
        <v>340</v>
      </c>
      <c r="AB404" s="8" t="str">
        <f t="shared" ca="1" si="39"/>
        <v/>
      </c>
      <c r="AC404" s="9" t="str">
        <f t="shared" ca="1" si="40"/>
        <v/>
      </c>
      <c r="AD404" s="12"/>
      <c r="AE404" s="12"/>
      <c r="AF404" s="12"/>
      <c r="AG404" s="12"/>
      <c r="AH404" s="51" t="str">
        <f>IF(AI404="","",MAX($AH$5:AH403)+1)</f>
        <v/>
      </c>
      <c r="AI404" s="12" t="str">
        <f>IF(G403="","",IF(COUNTIF($AI$11:AI403,G403)=0,G403,""))</f>
        <v/>
      </c>
      <c r="AJ404" s="12" t="str">
        <f t="shared" si="41"/>
        <v/>
      </c>
      <c r="AK404" s="65" t="s">
        <v>44</v>
      </c>
      <c r="AL404" s="12" t="s">
        <v>34</v>
      </c>
      <c r="AM404" s="12" t="s">
        <v>52</v>
      </c>
      <c r="AN404" s="12" t="s">
        <v>49</v>
      </c>
    </row>
    <row r="405" spans="1:40" ht="25.5" hidden="1" customHeight="1" x14ac:dyDescent="0.25">
      <c r="A405" s="60">
        <f t="shared" si="42"/>
        <v>393</v>
      </c>
      <c r="B405" s="55">
        <v>2025770</v>
      </c>
      <c r="C405" s="15" t="s">
        <v>142</v>
      </c>
      <c r="D405" s="57" t="s">
        <v>5</v>
      </c>
      <c r="E405" s="27">
        <v>44039</v>
      </c>
      <c r="F405" s="62" t="s">
        <v>68</v>
      </c>
      <c r="G405" s="17"/>
      <c r="H405" s="27">
        <v>44047</v>
      </c>
      <c r="I405" s="16">
        <f t="shared" si="43"/>
        <v>8</v>
      </c>
      <c r="J405" s="28" t="s">
        <v>57</v>
      </c>
      <c r="K405" s="27"/>
      <c r="L405" s="6" t="str">
        <f>IF(AND(C405="Abierto",D405="Urgente"),A405,"")</f>
        <v/>
      </c>
      <c r="M405" s="6" t="str">
        <f ca="1">IF(AND(C405="Abierto",D405="Urgente"),TODAY()-E405,"")</f>
        <v/>
      </c>
      <c r="N405" s="6" t="str">
        <f>IF(AND(C405="Abierto",D405="Urgente"),RANK(M405,$M$13:$M$809,0)+COUNTIF($M$13:M405,M405)-1,"")</f>
        <v/>
      </c>
      <c r="O405" s="6" t="str">
        <f>IF(AND(C405="Abierto",D405="Alta"),A405,"")</f>
        <v/>
      </c>
      <c r="P405" s="6" t="str">
        <f ca="1">IF(AND(C405="Abierto",D405="Alta"),TODAY()-E405,"")</f>
        <v/>
      </c>
      <c r="Q405" s="6" t="str">
        <f>IF(AND(C405="Abierto",D405="Alta"),RANK(P405,$P$13:$P$809,0)+COUNTIF($P$13:P405,P405)-1+MAX(N:N),"")</f>
        <v/>
      </c>
      <c r="R405" s="6" t="str">
        <f>IF(AND(C405="Abierto",D405="Media"),A405,"")</f>
        <v/>
      </c>
      <c r="S405" s="6" t="str">
        <f ca="1">IF(AND(C405="Abierto",D405="Media"),TODAY()-E405,"")</f>
        <v/>
      </c>
      <c r="T405" s="6" t="str">
        <f>IF(AND(C405="Abierto",D405="Media"),RANK(S405,$S$13:$S$809,0)+COUNTIF($S$13:S405,S405)-1+MAX(N:N,Q:Q),"")</f>
        <v/>
      </c>
      <c r="U405" s="6" t="str">
        <f>IF(AND(C405="Abierto",D405="Baja"),A405,"")</f>
        <v/>
      </c>
      <c r="V405" s="6" t="str">
        <f ca="1">IF(AND(C405="Abierto",D405="Baja"),TODAY()-E405,"")</f>
        <v/>
      </c>
      <c r="W405" s="6" t="str">
        <f>IF(AND(C405="Abierto",D405="Baja"),RANK(V405,$V$13:$V$809,0)+COUNTIF($V$13:V405,V405)-1+MAX(N:N,Q:Q,T:T),"")</f>
        <v/>
      </c>
      <c r="X405" s="8" t="str">
        <f>IF(OR(C405="Resuelto",C405=""),"",SUM(N405,Q405,T405,W405))</f>
        <v/>
      </c>
      <c r="Y405" s="8" t="str">
        <f>IF(OR(C405="Resuelto",C405=""),"",SUM(M405,P405,S405,V405))</f>
        <v/>
      </c>
      <c r="Z405" s="8" t="str">
        <f>IF(OR(C405="Resuelto",C405=""),"",SUM(L405,O405,R405,U405))</f>
        <v/>
      </c>
      <c r="AA405" s="8">
        <v>340</v>
      </c>
      <c r="AB405" s="8" t="str">
        <f t="shared" ca="1" si="39"/>
        <v/>
      </c>
      <c r="AC405" s="9" t="str">
        <f t="shared" ca="1" si="40"/>
        <v/>
      </c>
      <c r="AD405" s="12"/>
      <c r="AE405" s="12"/>
      <c r="AF405" s="12"/>
      <c r="AG405" s="12"/>
      <c r="AH405" s="51" t="str">
        <f>IF(AI405="","",MAX($AH$5:AH404)+1)</f>
        <v/>
      </c>
      <c r="AI405" s="12" t="str">
        <f>IF(G404="","",IF(COUNTIF($AI$11:AI404,G404)=0,G404,""))</f>
        <v/>
      </c>
      <c r="AJ405" s="12" t="str">
        <f t="shared" si="41"/>
        <v/>
      </c>
      <c r="AK405" s="65" t="s">
        <v>44</v>
      </c>
      <c r="AL405" s="12" t="s">
        <v>34</v>
      </c>
      <c r="AM405" s="12" t="s">
        <v>52</v>
      </c>
      <c r="AN405" s="15" t="s">
        <v>51</v>
      </c>
    </row>
    <row r="406" spans="1:40" ht="25.5" hidden="1" customHeight="1" x14ac:dyDescent="0.25">
      <c r="A406" s="60">
        <f t="shared" si="42"/>
        <v>394</v>
      </c>
      <c r="B406" s="55">
        <v>2025771</v>
      </c>
      <c r="C406" s="15" t="s">
        <v>142</v>
      </c>
      <c r="D406" s="57" t="s">
        <v>6</v>
      </c>
      <c r="E406" s="27">
        <v>44039</v>
      </c>
      <c r="F406" s="62" t="s">
        <v>86</v>
      </c>
      <c r="G406" s="17"/>
      <c r="H406" s="27">
        <v>44040</v>
      </c>
      <c r="I406" s="16">
        <f t="shared" si="43"/>
        <v>1</v>
      </c>
      <c r="J406" s="28" t="s">
        <v>57</v>
      </c>
      <c r="K406" s="27"/>
      <c r="L406" s="6" t="str">
        <f>IF(AND(C406="Abierto",D406="Urgente"),A406,"")</f>
        <v/>
      </c>
      <c r="M406" s="6" t="str">
        <f ca="1">IF(AND(C406="Abierto",D406="Urgente"),TODAY()-E406,"")</f>
        <v/>
      </c>
      <c r="N406" s="6" t="str">
        <f>IF(AND(C406="Abierto",D406="Urgente"),RANK(M406,$M$13:$M$809,0)+COUNTIF($M$13:M406,M406)-1,"")</f>
        <v/>
      </c>
      <c r="O406" s="6" t="str">
        <f>IF(AND(C406="Abierto",D406="Alta"),A406,"")</f>
        <v/>
      </c>
      <c r="P406" s="6" t="str">
        <f ca="1">IF(AND(C406="Abierto",D406="Alta"),TODAY()-E406,"")</f>
        <v/>
      </c>
      <c r="Q406" s="6" t="str">
        <f>IF(AND(C406="Abierto",D406="Alta"),RANK(P406,$P$13:$P$809,0)+COUNTIF($P$13:P406,P406)-1+MAX(N:N),"")</f>
        <v/>
      </c>
      <c r="R406" s="6" t="str">
        <f>IF(AND(C406="Abierto",D406="Media"),A406,"")</f>
        <v/>
      </c>
      <c r="S406" s="6" t="str">
        <f ca="1">IF(AND(C406="Abierto",D406="Media"),TODAY()-E406,"")</f>
        <v/>
      </c>
      <c r="T406" s="6" t="str">
        <f>IF(AND(C406="Abierto",D406="Media"),RANK(S406,$S$13:$S$809,0)+COUNTIF($S$13:S406,S406)-1+MAX(N:N,Q:Q),"")</f>
        <v/>
      </c>
      <c r="U406" s="6" t="str">
        <f>IF(AND(C406="Abierto",D406="Baja"),A406,"")</f>
        <v/>
      </c>
      <c r="V406" s="6" t="str">
        <f ca="1">IF(AND(C406="Abierto",D406="Baja"),TODAY()-E406,"")</f>
        <v/>
      </c>
      <c r="W406" s="6" t="str">
        <f>IF(AND(C406="Abierto",D406="Baja"),RANK(V406,$V$13:$V$809,0)+COUNTIF($V$13:V406,V406)-1+MAX(N:N,Q:Q,T:T),"")</f>
        <v/>
      </c>
      <c r="X406" s="8" t="str">
        <f>IF(OR(C406="Resuelto",C406=""),"",SUM(N406,Q406,T406,W406))</f>
        <v/>
      </c>
      <c r="Y406" s="8" t="str">
        <f>IF(OR(C406="Resuelto",C406=""),"",SUM(M406,P406,S406,V406))</f>
        <v/>
      </c>
      <c r="Z406" s="8" t="str">
        <f>IF(OR(C406="Resuelto",C406=""),"",SUM(L406,O406,R406,U406))</f>
        <v/>
      </c>
      <c r="AA406" s="8">
        <v>340</v>
      </c>
      <c r="AB406" s="8" t="str">
        <f t="shared" ref="AB406:AB469" ca="1" si="44">IF(ISNA(VLOOKUP(AA406,$X$13:$Z$807,3,FALSE))=TRUE,"",VLOOKUP(AA406,$X$13:$Z$807,3,FALSE))</f>
        <v/>
      </c>
      <c r="AC406" s="9" t="str">
        <f t="shared" ref="AC406:AC469" ca="1" si="45">IF(ISNA(VLOOKUP(AA406,$X$13:$Z$807,2,FALSE))=TRUE,"",VLOOKUP(AA406,$X$13:$Z$807,2,FALSE))</f>
        <v/>
      </c>
      <c r="AD406" s="12"/>
      <c r="AE406" s="12"/>
      <c r="AF406" s="12"/>
      <c r="AG406" s="12"/>
      <c r="AH406" s="51" t="str">
        <f>IF(AI406="","",MAX($AH$5:AH405)+1)</f>
        <v/>
      </c>
      <c r="AI406" s="12" t="str">
        <f>IF(G405="","",IF(COUNTIF($AI$11:AI405,G405)=0,G405,""))</f>
        <v/>
      </c>
      <c r="AJ406" s="12" t="str">
        <f t="shared" ref="AJ406:AJ469" si="46">IF(ISNA(VLOOKUP(AA406,$AH$13:$AI$807,2,FALSE))=TRUE,"",VLOOKUP(AA406,$AH$13:$AI$807,2,FALSE))</f>
        <v/>
      </c>
      <c r="AK406" s="66" t="s">
        <v>39</v>
      </c>
      <c r="AL406" s="12" t="s">
        <v>34</v>
      </c>
      <c r="AM406" s="12" t="s">
        <v>52</v>
      </c>
      <c r="AN406" s="15" t="s">
        <v>51</v>
      </c>
    </row>
    <row r="407" spans="1:40" ht="25.5" hidden="1" customHeight="1" x14ac:dyDescent="0.25">
      <c r="A407" s="60">
        <f t="shared" si="42"/>
        <v>395</v>
      </c>
      <c r="B407" s="55">
        <v>2025772</v>
      </c>
      <c r="C407" s="15" t="s">
        <v>142</v>
      </c>
      <c r="D407" s="57" t="s">
        <v>5</v>
      </c>
      <c r="E407" s="27">
        <v>44039</v>
      </c>
      <c r="F407" s="62" t="s">
        <v>105</v>
      </c>
      <c r="G407" s="17"/>
      <c r="H407" s="27">
        <v>44039</v>
      </c>
      <c r="I407" s="16">
        <f t="shared" si="43"/>
        <v>0</v>
      </c>
      <c r="J407" s="28" t="s">
        <v>57</v>
      </c>
      <c r="K407" s="27"/>
      <c r="L407" s="6" t="str">
        <f>IF(AND(C407="Abierto",D407="Urgente"),A407,"")</f>
        <v/>
      </c>
      <c r="M407" s="6" t="str">
        <f ca="1">IF(AND(C407="Abierto",D407="Urgente"),TODAY()-E407,"")</f>
        <v/>
      </c>
      <c r="N407" s="6" t="str">
        <f>IF(AND(C407="Abierto",D407="Urgente"),RANK(M407,$M$13:$M$809,0)+COUNTIF($M$13:M407,M407)-1,"")</f>
        <v/>
      </c>
      <c r="O407" s="6" t="str">
        <f>IF(AND(C407="Abierto",D407="Alta"),A407,"")</f>
        <v/>
      </c>
      <c r="P407" s="6" t="str">
        <f ca="1">IF(AND(C407="Abierto",D407="Alta"),TODAY()-E407,"")</f>
        <v/>
      </c>
      <c r="Q407" s="6" t="str">
        <f>IF(AND(C407="Abierto",D407="Alta"),RANK(P407,$P$13:$P$809,0)+COUNTIF($P$13:P407,P407)-1+MAX(N:N),"")</f>
        <v/>
      </c>
      <c r="R407" s="6" t="str">
        <f>IF(AND(C407="Abierto",D407="Media"),A407,"")</f>
        <v/>
      </c>
      <c r="S407" s="6" t="str">
        <f ca="1">IF(AND(C407="Abierto",D407="Media"),TODAY()-E407,"")</f>
        <v/>
      </c>
      <c r="T407" s="6" t="str">
        <f>IF(AND(C407="Abierto",D407="Media"),RANK(S407,$S$13:$S$809,0)+COUNTIF($S$13:S407,S407)-1+MAX(N:N,Q:Q),"")</f>
        <v/>
      </c>
      <c r="U407" s="6" t="str">
        <f>IF(AND(C407="Abierto",D407="Baja"),A407,"")</f>
        <v/>
      </c>
      <c r="V407" s="6" t="str">
        <f ca="1">IF(AND(C407="Abierto",D407="Baja"),TODAY()-E407,"")</f>
        <v/>
      </c>
      <c r="W407" s="6" t="str">
        <f>IF(AND(C407="Abierto",D407="Baja"),RANK(V407,$V$13:$V$809,0)+COUNTIF($V$13:V407,V407)-1+MAX(N:N,Q:Q,T:T),"")</f>
        <v/>
      </c>
      <c r="X407" s="8" t="str">
        <f>IF(OR(C407="Resuelto",C407=""),"",SUM(N407,Q407,T407,W407))</f>
        <v/>
      </c>
      <c r="Y407" s="8" t="str">
        <f>IF(OR(C407="Resuelto",C407=""),"",SUM(M407,P407,S407,V407))</f>
        <v/>
      </c>
      <c r="Z407" s="8" t="str">
        <f>IF(OR(C407="Resuelto",C407=""),"",SUM(L407,O407,R407,U407))</f>
        <v/>
      </c>
      <c r="AA407" s="8">
        <v>340</v>
      </c>
      <c r="AB407" s="8" t="str">
        <f t="shared" ca="1" si="44"/>
        <v/>
      </c>
      <c r="AC407" s="9" t="str">
        <f t="shared" ca="1" si="45"/>
        <v/>
      </c>
      <c r="AD407" s="12"/>
      <c r="AE407" s="12"/>
      <c r="AF407" s="12"/>
      <c r="AG407" s="12"/>
      <c r="AH407" s="51" t="str">
        <f>IF(AI407="","",MAX($AH$5:AH406)+1)</f>
        <v/>
      </c>
      <c r="AI407" s="12" t="str">
        <f>IF(G406="","",IF(COUNTIF($AI$11:AI406,G406)=0,G406,""))</f>
        <v/>
      </c>
      <c r="AJ407" s="12" t="str">
        <f t="shared" si="46"/>
        <v/>
      </c>
      <c r="AK407" s="65" t="s">
        <v>44</v>
      </c>
      <c r="AL407" s="12" t="s">
        <v>34</v>
      </c>
      <c r="AM407" s="12" t="s">
        <v>52</v>
      </c>
      <c r="AN407" s="15" t="s">
        <v>51</v>
      </c>
    </row>
    <row r="408" spans="1:40" ht="25.5" hidden="1" customHeight="1" x14ac:dyDescent="0.25">
      <c r="A408" s="60">
        <f t="shared" si="42"/>
        <v>396</v>
      </c>
      <c r="B408" s="55">
        <v>2025773</v>
      </c>
      <c r="C408" s="15" t="s">
        <v>142</v>
      </c>
      <c r="D408" s="57" t="s">
        <v>5</v>
      </c>
      <c r="E408" s="27">
        <v>44039</v>
      </c>
      <c r="F408" s="62" t="s">
        <v>105</v>
      </c>
      <c r="G408" s="17"/>
      <c r="H408" s="27">
        <v>44039</v>
      </c>
      <c r="I408" s="16">
        <f t="shared" si="43"/>
        <v>0</v>
      </c>
      <c r="J408" s="28" t="s">
        <v>57</v>
      </c>
      <c r="K408" s="27"/>
      <c r="L408" s="6" t="str">
        <f>IF(AND(C408="Abierto",D408="Urgente"),A408,"")</f>
        <v/>
      </c>
      <c r="M408" s="6" t="str">
        <f ca="1">IF(AND(C408="Abierto",D408="Urgente"),TODAY()-E408,"")</f>
        <v/>
      </c>
      <c r="N408" s="6" t="str">
        <f>IF(AND(C408="Abierto",D408="Urgente"),RANK(M408,$M$13:$M$809,0)+COUNTIF($M$13:M408,M408)-1,"")</f>
        <v/>
      </c>
      <c r="O408" s="6" t="str">
        <f>IF(AND(C408="Abierto",D408="Alta"),A408,"")</f>
        <v/>
      </c>
      <c r="P408" s="6" t="str">
        <f ca="1">IF(AND(C408="Abierto",D408="Alta"),TODAY()-E408,"")</f>
        <v/>
      </c>
      <c r="Q408" s="6" t="str">
        <f>IF(AND(C408="Abierto",D408="Alta"),RANK(P408,$P$13:$P$809,0)+COUNTIF($P$13:P408,P408)-1+MAX(N:N),"")</f>
        <v/>
      </c>
      <c r="R408" s="6" t="str">
        <f>IF(AND(C408="Abierto",D408="Media"),A408,"")</f>
        <v/>
      </c>
      <c r="S408" s="6" t="str">
        <f ca="1">IF(AND(C408="Abierto",D408="Media"),TODAY()-E408,"")</f>
        <v/>
      </c>
      <c r="T408" s="6" t="str">
        <f>IF(AND(C408="Abierto",D408="Media"),RANK(S408,$S$13:$S$809,0)+COUNTIF($S$13:S408,S408)-1+MAX(N:N,Q:Q),"")</f>
        <v/>
      </c>
      <c r="U408" s="6" t="str">
        <f>IF(AND(C408="Abierto",D408="Baja"),A408,"")</f>
        <v/>
      </c>
      <c r="V408" s="6" t="str">
        <f ca="1">IF(AND(C408="Abierto",D408="Baja"),TODAY()-E408,"")</f>
        <v/>
      </c>
      <c r="W408" s="6" t="str">
        <f>IF(AND(C408="Abierto",D408="Baja"),RANK(V408,$V$13:$V$809,0)+COUNTIF($V$13:V408,V408)-1+MAX(N:N,Q:Q,T:T),"")</f>
        <v/>
      </c>
      <c r="X408" s="8" t="str">
        <f>IF(OR(C408="Resuelto",C408=""),"",SUM(N408,Q408,T408,W408))</f>
        <v/>
      </c>
      <c r="Y408" s="8" t="str">
        <f>IF(OR(C408="Resuelto",C408=""),"",SUM(M408,P408,S408,V408))</f>
        <v/>
      </c>
      <c r="Z408" s="8" t="str">
        <f>IF(OR(C408="Resuelto",C408=""),"",SUM(L408,O408,R408,U408))</f>
        <v/>
      </c>
      <c r="AA408" s="8">
        <v>340</v>
      </c>
      <c r="AB408" s="8" t="str">
        <f t="shared" ca="1" si="44"/>
        <v/>
      </c>
      <c r="AC408" s="9" t="str">
        <f t="shared" ca="1" si="45"/>
        <v/>
      </c>
      <c r="AD408" s="12"/>
      <c r="AE408" s="12"/>
      <c r="AF408" s="12"/>
      <c r="AG408" s="12"/>
      <c r="AH408" s="51" t="str">
        <f>IF(AI408="","",MAX($AH$5:AH407)+1)</f>
        <v/>
      </c>
      <c r="AI408" s="12" t="str">
        <f>IF(G407="","",IF(COUNTIF($AI$11:AI407,G407)=0,G407,""))</f>
        <v/>
      </c>
      <c r="AJ408" s="12" t="str">
        <f t="shared" si="46"/>
        <v/>
      </c>
      <c r="AK408" s="65" t="s">
        <v>44</v>
      </c>
      <c r="AL408" s="15" t="s">
        <v>35</v>
      </c>
      <c r="AM408" s="12" t="s">
        <v>52</v>
      </c>
      <c r="AN408" s="15" t="s">
        <v>51</v>
      </c>
    </row>
    <row r="409" spans="1:40" ht="25.5" hidden="1" customHeight="1" x14ac:dyDescent="0.25">
      <c r="A409" s="60">
        <f t="shared" si="42"/>
        <v>397</v>
      </c>
      <c r="B409" s="55">
        <v>2025774</v>
      </c>
      <c r="C409" s="15" t="s">
        <v>142</v>
      </c>
      <c r="D409" s="57" t="s">
        <v>5</v>
      </c>
      <c r="E409" s="27">
        <v>44039</v>
      </c>
      <c r="F409" s="62" t="s">
        <v>105</v>
      </c>
      <c r="G409" s="17"/>
      <c r="H409" s="27">
        <v>44039</v>
      </c>
      <c r="I409" s="16">
        <f t="shared" si="43"/>
        <v>0</v>
      </c>
      <c r="J409" s="28" t="s">
        <v>57</v>
      </c>
      <c r="K409" s="27"/>
      <c r="L409" s="6" t="str">
        <f>IF(AND(C409="Abierto",D409="Urgente"),A409,"")</f>
        <v/>
      </c>
      <c r="M409" s="6" t="str">
        <f ca="1">IF(AND(C409="Abierto",D409="Urgente"),TODAY()-E409,"")</f>
        <v/>
      </c>
      <c r="N409" s="6" t="str">
        <f>IF(AND(C409="Abierto",D409="Urgente"),RANK(M409,$M$13:$M$809,0)+COUNTIF($M$13:M409,M409)-1,"")</f>
        <v/>
      </c>
      <c r="O409" s="6" t="str">
        <f>IF(AND(C409="Abierto",D409="Alta"),A409,"")</f>
        <v/>
      </c>
      <c r="P409" s="6" t="str">
        <f ca="1">IF(AND(C409="Abierto",D409="Alta"),TODAY()-E409,"")</f>
        <v/>
      </c>
      <c r="Q409" s="6" t="str">
        <f>IF(AND(C409="Abierto",D409="Alta"),RANK(P409,$P$13:$P$809,0)+COUNTIF($P$13:P409,P409)-1+MAX(N:N),"")</f>
        <v/>
      </c>
      <c r="R409" s="6" t="str">
        <f>IF(AND(C409="Abierto",D409="Media"),A409,"")</f>
        <v/>
      </c>
      <c r="S409" s="6" t="str">
        <f ca="1">IF(AND(C409="Abierto",D409="Media"),TODAY()-E409,"")</f>
        <v/>
      </c>
      <c r="T409" s="6" t="str">
        <f>IF(AND(C409="Abierto",D409="Media"),RANK(S409,$S$13:$S$809,0)+COUNTIF($S$13:S409,S409)-1+MAX(N:N,Q:Q),"")</f>
        <v/>
      </c>
      <c r="U409" s="6" t="str">
        <f>IF(AND(C409="Abierto",D409="Baja"),A409,"")</f>
        <v/>
      </c>
      <c r="V409" s="6" t="str">
        <f ca="1">IF(AND(C409="Abierto",D409="Baja"),TODAY()-E409,"")</f>
        <v/>
      </c>
      <c r="W409" s="6" t="str">
        <f>IF(AND(C409="Abierto",D409="Baja"),RANK(V409,$V$13:$V$809,0)+COUNTIF($V$13:V409,V409)-1+MAX(N:N,Q:Q,T:T),"")</f>
        <v/>
      </c>
      <c r="X409" s="8" t="str">
        <f>IF(OR(C409="Resuelto",C409=""),"",SUM(N409,Q409,T409,W409))</f>
        <v/>
      </c>
      <c r="Y409" s="8" t="str">
        <f>IF(OR(C409="Resuelto",C409=""),"",SUM(M409,P409,S409,V409))</f>
        <v/>
      </c>
      <c r="Z409" s="8" t="str">
        <f>IF(OR(C409="Resuelto",C409=""),"",SUM(L409,O409,R409,U409))</f>
        <v/>
      </c>
      <c r="AA409" s="8">
        <v>340</v>
      </c>
      <c r="AB409" s="8" t="str">
        <f t="shared" ca="1" si="44"/>
        <v/>
      </c>
      <c r="AC409" s="9" t="str">
        <f t="shared" ca="1" si="45"/>
        <v/>
      </c>
      <c r="AD409" s="12"/>
      <c r="AE409" s="12"/>
      <c r="AF409" s="12"/>
      <c r="AG409" s="12"/>
      <c r="AH409" s="51" t="str">
        <f>IF(AI409="","",MAX($AH$5:AH408)+1)</f>
        <v/>
      </c>
      <c r="AI409" s="12" t="str">
        <f>IF(G408="","",IF(COUNTIF($AI$11:AI408,G408)=0,G408,""))</f>
        <v/>
      </c>
      <c r="AJ409" s="12" t="str">
        <f t="shared" si="46"/>
        <v/>
      </c>
      <c r="AK409" s="65" t="s">
        <v>44</v>
      </c>
      <c r="AL409" s="15" t="s">
        <v>35</v>
      </c>
      <c r="AM409" s="12" t="s">
        <v>52</v>
      </c>
      <c r="AN409" s="15" t="s">
        <v>51</v>
      </c>
    </row>
    <row r="410" spans="1:40" ht="25.5" hidden="1" customHeight="1" x14ac:dyDescent="0.25">
      <c r="A410" s="60">
        <f t="shared" si="42"/>
        <v>398</v>
      </c>
      <c r="B410" s="55">
        <v>2025775</v>
      </c>
      <c r="C410" s="15" t="s">
        <v>142</v>
      </c>
      <c r="D410" s="57" t="s">
        <v>5</v>
      </c>
      <c r="E410" s="27">
        <v>44039</v>
      </c>
      <c r="F410" s="62" t="s">
        <v>105</v>
      </c>
      <c r="G410" s="17"/>
      <c r="H410" s="27">
        <v>44039</v>
      </c>
      <c r="I410" s="16">
        <f t="shared" si="43"/>
        <v>0</v>
      </c>
      <c r="J410" s="28" t="s">
        <v>57</v>
      </c>
      <c r="K410" s="27"/>
      <c r="L410" s="6" t="str">
        <f>IF(AND(C410="Abierto",D410="Urgente"),A410,"")</f>
        <v/>
      </c>
      <c r="M410" s="6" t="str">
        <f ca="1">IF(AND(C410="Abierto",D410="Urgente"),TODAY()-E410,"")</f>
        <v/>
      </c>
      <c r="N410" s="6" t="str">
        <f>IF(AND(C410="Abierto",D410="Urgente"),RANK(M410,$M$13:$M$809,0)+COUNTIF($M$13:M410,M410)-1,"")</f>
        <v/>
      </c>
      <c r="O410" s="6" t="str">
        <f>IF(AND(C410="Abierto",D410="Alta"),A410,"")</f>
        <v/>
      </c>
      <c r="P410" s="6" t="str">
        <f ca="1">IF(AND(C410="Abierto",D410="Alta"),TODAY()-E410,"")</f>
        <v/>
      </c>
      <c r="Q410" s="6" t="str">
        <f>IF(AND(C410="Abierto",D410="Alta"),RANK(P410,$P$13:$P$809,0)+COUNTIF($P$13:P410,P410)-1+MAX(N:N),"")</f>
        <v/>
      </c>
      <c r="R410" s="6" t="str">
        <f>IF(AND(C410="Abierto",D410="Media"),A410,"")</f>
        <v/>
      </c>
      <c r="S410" s="6" t="str">
        <f ca="1">IF(AND(C410="Abierto",D410="Media"),TODAY()-E410,"")</f>
        <v/>
      </c>
      <c r="T410" s="6" t="str">
        <f>IF(AND(C410="Abierto",D410="Media"),RANK(S410,$S$13:$S$809,0)+COUNTIF($S$13:S410,S410)-1+MAX(N:N,Q:Q),"")</f>
        <v/>
      </c>
      <c r="U410" s="6" t="str">
        <f>IF(AND(C410="Abierto",D410="Baja"),A410,"")</f>
        <v/>
      </c>
      <c r="V410" s="6" t="str">
        <f ca="1">IF(AND(C410="Abierto",D410="Baja"),TODAY()-E410,"")</f>
        <v/>
      </c>
      <c r="W410" s="6" t="str">
        <f>IF(AND(C410="Abierto",D410="Baja"),RANK(V410,$V$13:$V$809,0)+COUNTIF($V$13:V410,V410)-1+MAX(N:N,Q:Q,T:T),"")</f>
        <v/>
      </c>
      <c r="X410" s="8" t="str">
        <f>IF(OR(C410="Resuelto",C410=""),"",SUM(N410,Q410,T410,W410))</f>
        <v/>
      </c>
      <c r="Y410" s="8" t="str">
        <f>IF(OR(C410="Resuelto",C410=""),"",SUM(M410,P410,S410,V410))</f>
        <v/>
      </c>
      <c r="Z410" s="8" t="str">
        <f>IF(OR(C410="Resuelto",C410=""),"",SUM(L410,O410,R410,U410))</f>
        <v/>
      </c>
      <c r="AA410" s="8">
        <v>340</v>
      </c>
      <c r="AB410" s="8" t="str">
        <f t="shared" ca="1" si="44"/>
        <v/>
      </c>
      <c r="AC410" s="9" t="str">
        <f t="shared" ca="1" si="45"/>
        <v/>
      </c>
      <c r="AD410" s="12"/>
      <c r="AE410" s="12"/>
      <c r="AF410" s="12"/>
      <c r="AG410" s="12"/>
      <c r="AH410" s="51" t="str">
        <f>IF(AI410="","",MAX($AH$5:AH409)+1)</f>
        <v/>
      </c>
      <c r="AI410" s="12" t="str">
        <f>IF(G409="","",IF(COUNTIF($AI$11:AI409,G409)=0,G409,""))</f>
        <v/>
      </c>
      <c r="AJ410" s="12" t="str">
        <f t="shared" si="46"/>
        <v/>
      </c>
      <c r="AK410" s="65" t="s">
        <v>44</v>
      </c>
      <c r="AL410" s="15" t="s">
        <v>35</v>
      </c>
      <c r="AM410" s="12" t="s">
        <v>52</v>
      </c>
      <c r="AN410" s="15" t="s">
        <v>51</v>
      </c>
    </row>
    <row r="411" spans="1:40" ht="25.5" hidden="1" customHeight="1" x14ac:dyDescent="0.25">
      <c r="A411" s="60">
        <f t="shared" si="42"/>
        <v>399</v>
      </c>
      <c r="B411" s="55">
        <v>2025776</v>
      </c>
      <c r="C411" s="15" t="s">
        <v>142</v>
      </c>
      <c r="D411" s="57" t="s">
        <v>5</v>
      </c>
      <c r="E411" s="27">
        <v>44039</v>
      </c>
      <c r="F411" s="62" t="s">
        <v>105</v>
      </c>
      <c r="G411" s="17"/>
      <c r="H411" s="27">
        <v>44039</v>
      </c>
      <c r="I411" s="16">
        <f t="shared" si="43"/>
        <v>0</v>
      </c>
      <c r="J411" s="28" t="s">
        <v>57</v>
      </c>
      <c r="K411" s="27"/>
      <c r="L411" s="6" t="str">
        <f>IF(AND(C411="Abierto",D411="Urgente"),A411,"")</f>
        <v/>
      </c>
      <c r="M411" s="6" t="str">
        <f ca="1">IF(AND(C411="Abierto",D411="Urgente"),TODAY()-E411,"")</f>
        <v/>
      </c>
      <c r="N411" s="6" t="str">
        <f>IF(AND(C411="Abierto",D411="Urgente"),RANK(M411,$M$13:$M$809,0)+COUNTIF($M$13:M411,M411)-1,"")</f>
        <v/>
      </c>
      <c r="O411" s="6" t="str">
        <f>IF(AND(C411="Abierto",D411="Alta"),A411,"")</f>
        <v/>
      </c>
      <c r="P411" s="6" t="str">
        <f ca="1">IF(AND(C411="Abierto",D411="Alta"),TODAY()-E411,"")</f>
        <v/>
      </c>
      <c r="Q411" s="6" t="str">
        <f>IF(AND(C411="Abierto",D411="Alta"),RANK(P411,$P$13:$P$809,0)+COUNTIF($P$13:P411,P411)-1+MAX(N:N),"")</f>
        <v/>
      </c>
      <c r="R411" s="6" t="str">
        <f>IF(AND(C411="Abierto",D411="Media"),A411,"")</f>
        <v/>
      </c>
      <c r="S411" s="6" t="str">
        <f ca="1">IF(AND(C411="Abierto",D411="Media"),TODAY()-E411,"")</f>
        <v/>
      </c>
      <c r="T411" s="6" t="str">
        <f>IF(AND(C411="Abierto",D411="Media"),RANK(S411,$S$13:$S$809,0)+COUNTIF($S$13:S411,S411)-1+MAX(N:N,Q:Q),"")</f>
        <v/>
      </c>
      <c r="U411" s="6" t="str">
        <f>IF(AND(C411="Abierto",D411="Baja"),A411,"")</f>
        <v/>
      </c>
      <c r="V411" s="6" t="str">
        <f ca="1">IF(AND(C411="Abierto",D411="Baja"),TODAY()-E411,"")</f>
        <v/>
      </c>
      <c r="W411" s="6" t="str">
        <f>IF(AND(C411="Abierto",D411="Baja"),RANK(V411,$V$13:$V$809,0)+COUNTIF($V$13:V411,V411)-1+MAX(N:N,Q:Q,T:T),"")</f>
        <v/>
      </c>
      <c r="X411" s="8" t="str">
        <f>IF(OR(C411="Resuelto",C411=""),"",SUM(N411,Q411,T411,W411))</f>
        <v/>
      </c>
      <c r="Y411" s="8" t="str">
        <f>IF(OR(C411="Resuelto",C411=""),"",SUM(M411,P411,S411,V411))</f>
        <v/>
      </c>
      <c r="Z411" s="8" t="str">
        <f>IF(OR(C411="Resuelto",C411=""),"",SUM(L411,O411,R411,U411))</f>
        <v/>
      </c>
      <c r="AA411" s="8">
        <v>340</v>
      </c>
      <c r="AB411" s="8" t="str">
        <f t="shared" ca="1" si="44"/>
        <v/>
      </c>
      <c r="AC411" s="9" t="str">
        <f t="shared" ca="1" si="45"/>
        <v/>
      </c>
      <c r="AD411" s="12"/>
      <c r="AE411" s="12"/>
      <c r="AF411" s="12"/>
      <c r="AG411" s="12"/>
      <c r="AH411" s="51" t="str">
        <f>IF(AI411="","",MAX($AH$5:AH410)+1)</f>
        <v/>
      </c>
      <c r="AI411" s="12" t="str">
        <f>IF(G410="","",IF(COUNTIF($AI$11:AI410,G410)=0,G410,""))</f>
        <v/>
      </c>
      <c r="AJ411" s="12" t="str">
        <f t="shared" si="46"/>
        <v/>
      </c>
      <c r="AK411" s="65" t="s">
        <v>44</v>
      </c>
      <c r="AL411" s="15" t="s">
        <v>35</v>
      </c>
      <c r="AM411" s="12" t="s">
        <v>52</v>
      </c>
      <c r="AN411" s="12" t="s">
        <v>49</v>
      </c>
    </row>
    <row r="412" spans="1:40" ht="25.5" hidden="1" customHeight="1" x14ac:dyDescent="0.25">
      <c r="A412" s="60">
        <f t="shared" si="42"/>
        <v>400</v>
      </c>
      <c r="B412" s="55">
        <v>2025777</v>
      </c>
      <c r="C412" s="15" t="s">
        <v>142</v>
      </c>
      <c r="D412" s="57" t="s">
        <v>5</v>
      </c>
      <c r="E412" s="27">
        <v>44040</v>
      </c>
      <c r="F412" s="62" t="s">
        <v>105</v>
      </c>
      <c r="G412" s="17"/>
      <c r="H412" s="27">
        <v>44040</v>
      </c>
      <c r="I412" s="16">
        <f t="shared" si="43"/>
        <v>0</v>
      </c>
      <c r="J412" s="28" t="s">
        <v>57</v>
      </c>
      <c r="K412" s="27"/>
      <c r="L412" s="6" t="str">
        <f>IF(AND(C412="Abierto",D412="Urgente"),A412,"")</f>
        <v/>
      </c>
      <c r="M412" s="6" t="str">
        <f ca="1">IF(AND(C412="Abierto",D412="Urgente"),TODAY()-E412,"")</f>
        <v/>
      </c>
      <c r="N412" s="6" t="str">
        <f>IF(AND(C412="Abierto",D412="Urgente"),RANK(M412,$M$13:$M$809,0)+COUNTIF($M$13:M412,M412)-1,"")</f>
        <v/>
      </c>
      <c r="O412" s="6" t="str">
        <f>IF(AND(C412="Abierto",D412="Alta"),A412,"")</f>
        <v/>
      </c>
      <c r="P412" s="6" t="str">
        <f ca="1">IF(AND(C412="Abierto",D412="Alta"),TODAY()-E412,"")</f>
        <v/>
      </c>
      <c r="Q412" s="6" t="str">
        <f>IF(AND(C412="Abierto",D412="Alta"),RANK(P412,$P$13:$P$809,0)+COUNTIF($P$13:P412,P412)-1+MAX(N:N),"")</f>
        <v/>
      </c>
      <c r="R412" s="6" t="str">
        <f>IF(AND(C412="Abierto",D412="Media"),A412,"")</f>
        <v/>
      </c>
      <c r="S412" s="6" t="str">
        <f ca="1">IF(AND(C412="Abierto",D412="Media"),TODAY()-E412,"")</f>
        <v/>
      </c>
      <c r="T412" s="6" t="str">
        <f>IF(AND(C412="Abierto",D412="Media"),RANK(S412,$S$13:$S$809,0)+COUNTIF($S$13:S412,S412)-1+MAX(N:N,Q:Q),"")</f>
        <v/>
      </c>
      <c r="U412" s="6" t="str">
        <f>IF(AND(C412="Abierto",D412="Baja"),A412,"")</f>
        <v/>
      </c>
      <c r="V412" s="6" t="str">
        <f ca="1">IF(AND(C412="Abierto",D412="Baja"),TODAY()-E412,"")</f>
        <v/>
      </c>
      <c r="W412" s="6" t="str">
        <f>IF(AND(C412="Abierto",D412="Baja"),RANK(V412,$V$13:$V$809,0)+COUNTIF($V$13:V412,V412)-1+MAX(N:N,Q:Q,T:T),"")</f>
        <v/>
      </c>
      <c r="X412" s="8" t="str">
        <f>IF(OR(C412="Resuelto",C412=""),"",SUM(N412,Q412,T412,W412))</f>
        <v/>
      </c>
      <c r="Y412" s="8" t="str">
        <f>IF(OR(C412="Resuelto",C412=""),"",SUM(M412,P412,S412,V412))</f>
        <v/>
      </c>
      <c r="Z412" s="8" t="str">
        <f>IF(OR(C412="Resuelto",C412=""),"",SUM(L412,O412,R412,U412))</f>
        <v/>
      </c>
      <c r="AA412" s="8">
        <v>340</v>
      </c>
      <c r="AB412" s="8" t="str">
        <f t="shared" ca="1" si="44"/>
        <v/>
      </c>
      <c r="AC412" s="9" t="str">
        <f t="shared" ca="1" si="45"/>
        <v/>
      </c>
      <c r="AD412" s="12"/>
      <c r="AE412" s="12"/>
      <c r="AF412" s="12"/>
      <c r="AG412" s="12"/>
      <c r="AH412" s="51" t="str">
        <f>IF(AI412="","",MAX($AH$5:AH411)+1)</f>
        <v/>
      </c>
      <c r="AI412" s="12" t="str">
        <f>IF(G411="","",IF(COUNTIF($AI$11:AI411,G411)=0,G411,""))</f>
        <v/>
      </c>
      <c r="AJ412" s="12" t="str">
        <f t="shared" si="46"/>
        <v/>
      </c>
      <c r="AK412" s="65" t="s">
        <v>44</v>
      </c>
      <c r="AL412" s="15" t="s">
        <v>32</v>
      </c>
      <c r="AM412" s="12" t="s">
        <v>52</v>
      </c>
      <c r="AN412" s="15" t="s">
        <v>51</v>
      </c>
    </row>
    <row r="413" spans="1:40" ht="25.5" hidden="1" customHeight="1" x14ac:dyDescent="0.25">
      <c r="A413" s="60">
        <f t="shared" si="42"/>
        <v>401</v>
      </c>
      <c r="B413" s="55">
        <v>2025778</v>
      </c>
      <c r="C413" s="15" t="s">
        <v>142</v>
      </c>
      <c r="D413" s="57" t="s">
        <v>5</v>
      </c>
      <c r="E413" s="27">
        <v>44040</v>
      </c>
      <c r="F413" s="62" t="s">
        <v>105</v>
      </c>
      <c r="G413" s="17"/>
      <c r="H413" s="27">
        <v>44040</v>
      </c>
      <c r="I413" s="16">
        <f t="shared" si="43"/>
        <v>0</v>
      </c>
      <c r="J413" s="28" t="s">
        <v>57</v>
      </c>
      <c r="K413" s="27"/>
      <c r="L413" s="6" t="str">
        <f>IF(AND(C413="Abierto",D413="Urgente"),A413,"")</f>
        <v/>
      </c>
      <c r="M413" s="6" t="str">
        <f ca="1">IF(AND(C413="Abierto",D413="Urgente"),TODAY()-E413,"")</f>
        <v/>
      </c>
      <c r="N413" s="6" t="str">
        <f>IF(AND(C413="Abierto",D413="Urgente"),RANK(M413,$M$13:$M$809,0)+COUNTIF($M$13:M413,M413)-1,"")</f>
        <v/>
      </c>
      <c r="O413" s="6" t="str">
        <f>IF(AND(C413="Abierto",D413="Alta"),A413,"")</f>
        <v/>
      </c>
      <c r="P413" s="6" t="str">
        <f ca="1">IF(AND(C413="Abierto",D413="Alta"),TODAY()-E413,"")</f>
        <v/>
      </c>
      <c r="Q413" s="6" t="str">
        <f>IF(AND(C413="Abierto",D413="Alta"),RANK(P413,$P$13:$P$809,0)+COUNTIF($P$13:P413,P413)-1+MAX(N:N),"")</f>
        <v/>
      </c>
      <c r="R413" s="6" t="str">
        <f>IF(AND(C413="Abierto",D413="Media"),A413,"")</f>
        <v/>
      </c>
      <c r="S413" s="6" t="str">
        <f ca="1">IF(AND(C413="Abierto",D413="Media"),TODAY()-E413,"")</f>
        <v/>
      </c>
      <c r="T413" s="6" t="str">
        <f>IF(AND(C413="Abierto",D413="Media"),RANK(S413,$S$13:$S$809,0)+COUNTIF($S$13:S413,S413)-1+MAX(N:N,Q:Q),"")</f>
        <v/>
      </c>
      <c r="U413" s="6" t="str">
        <f>IF(AND(C413="Abierto",D413="Baja"),A413,"")</f>
        <v/>
      </c>
      <c r="V413" s="6" t="str">
        <f ca="1">IF(AND(C413="Abierto",D413="Baja"),TODAY()-E413,"")</f>
        <v/>
      </c>
      <c r="W413" s="6" t="str">
        <f>IF(AND(C413="Abierto",D413="Baja"),RANK(V413,$V$13:$V$809,0)+COUNTIF($V$13:V413,V413)-1+MAX(N:N,Q:Q,T:T),"")</f>
        <v/>
      </c>
      <c r="X413" s="8" t="str">
        <f>IF(OR(C413="Resuelto",C413=""),"",SUM(N413,Q413,T413,W413))</f>
        <v/>
      </c>
      <c r="Y413" s="8" t="str">
        <f>IF(OR(C413="Resuelto",C413=""),"",SUM(M413,P413,S413,V413))</f>
        <v/>
      </c>
      <c r="Z413" s="8" t="str">
        <f>IF(OR(C413="Resuelto",C413=""),"",SUM(L413,O413,R413,U413))</f>
        <v/>
      </c>
      <c r="AA413" s="8">
        <v>340</v>
      </c>
      <c r="AB413" s="8" t="str">
        <f t="shared" ca="1" si="44"/>
        <v/>
      </c>
      <c r="AC413" s="9" t="str">
        <f t="shared" ca="1" si="45"/>
        <v/>
      </c>
      <c r="AD413" s="12"/>
      <c r="AE413" s="12"/>
      <c r="AF413" s="12"/>
      <c r="AG413" s="12"/>
      <c r="AH413" s="51" t="str">
        <f>IF(AI413="","",MAX($AH$5:AH412)+1)</f>
        <v/>
      </c>
      <c r="AI413" s="12" t="str">
        <f>IF(G412="","",IF(COUNTIF($AI$11:AI412,G412)=0,G412,""))</f>
        <v/>
      </c>
      <c r="AJ413" s="12" t="str">
        <f t="shared" si="46"/>
        <v/>
      </c>
      <c r="AK413" s="65" t="s">
        <v>44</v>
      </c>
      <c r="AL413" s="15" t="s">
        <v>36</v>
      </c>
      <c r="AM413" s="12" t="s">
        <v>52</v>
      </c>
      <c r="AN413" s="15" t="s">
        <v>50</v>
      </c>
    </row>
    <row r="414" spans="1:40" ht="25.5" hidden="1" customHeight="1" x14ac:dyDescent="0.25">
      <c r="A414" s="60">
        <f t="shared" si="42"/>
        <v>402</v>
      </c>
      <c r="B414" s="55">
        <v>2025779</v>
      </c>
      <c r="C414" s="15" t="s">
        <v>142</v>
      </c>
      <c r="D414" s="57" t="s">
        <v>6</v>
      </c>
      <c r="E414" s="27">
        <v>44040</v>
      </c>
      <c r="F414" s="62"/>
      <c r="G414" s="17" t="s">
        <v>106</v>
      </c>
      <c r="H414" s="27">
        <v>44043</v>
      </c>
      <c r="I414" s="16">
        <f t="shared" si="43"/>
        <v>3</v>
      </c>
      <c r="J414" s="28" t="s">
        <v>57</v>
      </c>
      <c r="K414" s="27"/>
      <c r="L414" s="6" t="str">
        <f>IF(AND(C414="Abierto",D414="Urgente"),A414,"")</f>
        <v/>
      </c>
      <c r="M414" s="6" t="str">
        <f ca="1">IF(AND(C414="Abierto",D414="Urgente"),TODAY()-E414,"")</f>
        <v/>
      </c>
      <c r="N414" s="6" t="str">
        <f>IF(AND(C414="Abierto",D414="Urgente"),RANK(M414,$M$13:$M$809,0)+COUNTIF($M$13:M414,M414)-1,"")</f>
        <v/>
      </c>
      <c r="O414" s="6" t="str">
        <f>IF(AND(C414="Abierto",D414="Alta"),A414,"")</f>
        <v/>
      </c>
      <c r="P414" s="6" t="str">
        <f ca="1">IF(AND(C414="Abierto",D414="Alta"),TODAY()-E414,"")</f>
        <v/>
      </c>
      <c r="Q414" s="6" t="str">
        <f>IF(AND(C414="Abierto",D414="Alta"),RANK(P414,$P$13:$P$809,0)+COUNTIF($P$13:P414,P414)-1+MAX(N:N),"")</f>
        <v/>
      </c>
      <c r="R414" s="6" t="str">
        <f>IF(AND(C414="Abierto",D414="Media"),A414,"")</f>
        <v/>
      </c>
      <c r="S414" s="6" t="str">
        <f ca="1">IF(AND(C414="Abierto",D414="Media"),TODAY()-E414,"")</f>
        <v/>
      </c>
      <c r="T414" s="6" t="str">
        <f>IF(AND(C414="Abierto",D414="Media"),RANK(S414,$S$13:$S$809,0)+COUNTIF($S$13:S414,S414)-1+MAX(N:N,Q:Q),"")</f>
        <v/>
      </c>
      <c r="U414" s="6" t="str">
        <f>IF(AND(C414="Abierto",D414="Baja"),A414,"")</f>
        <v/>
      </c>
      <c r="V414" s="6" t="str">
        <f ca="1">IF(AND(C414="Abierto",D414="Baja"),TODAY()-E414,"")</f>
        <v/>
      </c>
      <c r="W414" s="6" t="str">
        <f>IF(AND(C414="Abierto",D414="Baja"),RANK(V414,$V$13:$V$809,0)+COUNTIF($V$13:V414,V414)-1+MAX(N:N,Q:Q,T:T),"")</f>
        <v/>
      </c>
      <c r="X414" s="8" t="str">
        <f>IF(OR(C414="Resuelto",C414=""),"",SUM(N414,Q414,T414,W414))</f>
        <v/>
      </c>
      <c r="Y414" s="8" t="str">
        <f>IF(OR(C414="Resuelto",C414=""),"",SUM(M414,P414,S414,V414))</f>
        <v/>
      </c>
      <c r="Z414" s="8" t="str">
        <f>IF(OR(C414="Resuelto",C414=""),"",SUM(L414,O414,R414,U414))</f>
        <v/>
      </c>
      <c r="AA414" s="8">
        <v>340</v>
      </c>
      <c r="AB414" s="8" t="str">
        <f t="shared" ca="1" si="44"/>
        <v/>
      </c>
      <c r="AC414" s="9" t="str">
        <f t="shared" ca="1" si="45"/>
        <v/>
      </c>
      <c r="AD414" s="12"/>
      <c r="AE414" s="12"/>
      <c r="AF414" s="12"/>
      <c r="AG414" s="12"/>
      <c r="AH414" s="51" t="str">
        <f>IF(AI414="","",MAX($AH$5:AH413)+1)</f>
        <v/>
      </c>
      <c r="AI414" s="12" t="str">
        <f>IF(G413="","",IF(COUNTIF($AI$11:AI413,G413)=0,G413,""))</f>
        <v/>
      </c>
      <c r="AJ414" s="12" t="str">
        <f t="shared" si="46"/>
        <v/>
      </c>
      <c r="AK414" s="65" t="s">
        <v>44</v>
      </c>
      <c r="AL414" s="12" t="s">
        <v>34</v>
      </c>
      <c r="AM414" s="12" t="s">
        <v>52</v>
      </c>
      <c r="AN414" s="15" t="s">
        <v>51</v>
      </c>
    </row>
    <row r="415" spans="1:40" ht="25.5" hidden="1" customHeight="1" x14ac:dyDescent="0.25">
      <c r="A415" s="60">
        <f t="shared" si="42"/>
        <v>403</v>
      </c>
      <c r="B415" s="55">
        <v>2025780</v>
      </c>
      <c r="C415" s="15" t="s">
        <v>142</v>
      </c>
      <c r="D415" s="57" t="s">
        <v>5</v>
      </c>
      <c r="E415" s="27">
        <v>44040</v>
      </c>
      <c r="F415" s="62" t="s">
        <v>105</v>
      </c>
      <c r="G415" s="17"/>
      <c r="H415" s="27">
        <v>44040</v>
      </c>
      <c r="I415" s="16">
        <f t="shared" si="43"/>
        <v>0</v>
      </c>
      <c r="J415" s="28" t="s">
        <v>57</v>
      </c>
      <c r="K415" s="27"/>
      <c r="L415" s="6" t="str">
        <f>IF(AND(C415="Abierto",D415="Urgente"),A415,"")</f>
        <v/>
      </c>
      <c r="M415" s="6" t="str">
        <f ca="1">IF(AND(C415="Abierto",D415="Urgente"),TODAY()-E415,"")</f>
        <v/>
      </c>
      <c r="N415" s="6" t="str">
        <f>IF(AND(C415="Abierto",D415="Urgente"),RANK(M415,$M$13:$M$809,0)+COUNTIF($M$13:M415,M415)-1,"")</f>
        <v/>
      </c>
      <c r="O415" s="6" t="str">
        <f>IF(AND(C415="Abierto",D415="Alta"),A415,"")</f>
        <v/>
      </c>
      <c r="P415" s="6" t="str">
        <f ca="1">IF(AND(C415="Abierto",D415="Alta"),TODAY()-E415,"")</f>
        <v/>
      </c>
      <c r="Q415" s="6" t="str">
        <f>IF(AND(C415="Abierto",D415="Alta"),RANK(P415,$P$13:$P$809,0)+COUNTIF($P$13:P415,P415)-1+MAX(N:N),"")</f>
        <v/>
      </c>
      <c r="R415" s="6" t="str">
        <f>IF(AND(C415="Abierto",D415="Media"),A415,"")</f>
        <v/>
      </c>
      <c r="S415" s="6" t="str">
        <f ca="1">IF(AND(C415="Abierto",D415="Media"),TODAY()-E415,"")</f>
        <v/>
      </c>
      <c r="T415" s="6" t="str">
        <f>IF(AND(C415="Abierto",D415="Media"),RANK(S415,$S$13:$S$809,0)+COUNTIF($S$13:S415,S415)-1+MAX(N:N,Q:Q),"")</f>
        <v/>
      </c>
      <c r="U415" s="6" t="str">
        <f>IF(AND(C415="Abierto",D415="Baja"),A415,"")</f>
        <v/>
      </c>
      <c r="V415" s="6" t="str">
        <f ca="1">IF(AND(C415="Abierto",D415="Baja"),TODAY()-E415,"")</f>
        <v/>
      </c>
      <c r="W415" s="6" t="str">
        <f>IF(AND(C415="Abierto",D415="Baja"),RANK(V415,$V$13:$V$809,0)+COUNTIF($V$13:V415,V415)-1+MAX(N:N,Q:Q,T:T),"")</f>
        <v/>
      </c>
      <c r="X415" s="8" t="str">
        <f>IF(OR(C415="Resuelto",C415=""),"",SUM(N415,Q415,T415,W415))</f>
        <v/>
      </c>
      <c r="Y415" s="8" t="str">
        <f>IF(OR(C415="Resuelto",C415=""),"",SUM(M415,P415,S415,V415))</f>
        <v/>
      </c>
      <c r="Z415" s="8" t="str">
        <f>IF(OR(C415="Resuelto",C415=""),"",SUM(L415,O415,R415,U415))</f>
        <v/>
      </c>
      <c r="AA415" s="8">
        <v>340</v>
      </c>
      <c r="AB415" s="8" t="str">
        <f t="shared" ca="1" si="44"/>
        <v/>
      </c>
      <c r="AC415" s="9" t="str">
        <f t="shared" ca="1" si="45"/>
        <v/>
      </c>
      <c r="AD415" s="12"/>
      <c r="AE415" s="12"/>
      <c r="AF415" s="12"/>
      <c r="AG415" s="12"/>
      <c r="AH415" s="51" t="str">
        <f>IF(AI415="","",MAX($AH$5:AH414)+1)</f>
        <v/>
      </c>
      <c r="AI415" s="12" t="str">
        <f>IF(G414="","",IF(COUNTIF($AI$11:AI414,G414)=0,G414,""))</f>
        <v/>
      </c>
      <c r="AJ415" s="12" t="str">
        <f t="shared" si="46"/>
        <v/>
      </c>
      <c r="AK415" s="65" t="s">
        <v>44</v>
      </c>
      <c r="AL415" s="12" t="s">
        <v>34</v>
      </c>
      <c r="AM415" s="12" t="s">
        <v>52</v>
      </c>
      <c r="AN415" s="15" t="s">
        <v>51</v>
      </c>
    </row>
    <row r="416" spans="1:40" ht="25.5" hidden="1" customHeight="1" x14ac:dyDescent="0.25">
      <c r="A416" s="60">
        <f t="shared" si="42"/>
        <v>404</v>
      </c>
      <c r="B416" s="55">
        <v>2025781</v>
      </c>
      <c r="C416" s="15" t="s">
        <v>142</v>
      </c>
      <c r="D416" s="57" t="s">
        <v>5</v>
      </c>
      <c r="E416" s="27">
        <v>44040</v>
      </c>
      <c r="F416" s="62" t="s">
        <v>105</v>
      </c>
      <c r="G416" s="17"/>
      <c r="H416" s="27">
        <v>44040</v>
      </c>
      <c r="I416" s="16">
        <f t="shared" si="43"/>
        <v>0</v>
      </c>
      <c r="J416" s="28" t="s">
        <v>57</v>
      </c>
      <c r="K416" s="27"/>
      <c r="L416" s="6" t="str">
        <f>IF(AND(C416="Abierto",D416="Urgente"),A416,"")</f>
        <v/>
      </c>
      <c r="M416" s="6" t="str">
        <f ca="1">IF(AND(C416="Abierto",D416="Urgente"),TODAY()-E416,"")</f>
        <v/>
      </c>
      <c r="N416" s="6" t="str">
        <f>IF(AND(C416="Abierto",D416="Urgente"),RANK(M416,$M$13:$M$809,0)+COUNTIF($M$13:M416,M416)-1,"")</f>
        <v/>
      </c>
      <c r="O416" s="6" t="str">
        <f>IF(AND(C416="Abierto",D416="Alta"),A416,"")</f>
        <v/>
      </c>
      <c r="P416" s="6" t="str">
        <f ca="1">IF(AND(C416="Abierto",D416="Alta"),TODAY()-E416,"")</f>
        <v/>
      </c>
      <c r="Q416" s="6" t="str">
        <f>IF(AND(C416="Abierto",D416="Alta"),RANK(P416,$P$13:$P$809,0)+COUNTIF($P$13:P416,P416)-1+MAX(N:N),"")</f>
        <v/>
      </c>
      <c r="R416" s="6" t="str">
        <f>IF(AND(C416="Abierto",D416="Media"),A416,"")</f>
        <v/>
      </c>
      <c r="S416" s="6" t="str">
        <f ca="1">IF(AND(C416="Abierto",D416="Media"),TODAY()-E416,"")</f>
        <v/>
      </c>
      <c r="T416" s="6" t="str">
        <f>IF(AND(C416="Abierto",D416="Media"),RANK(S416,$S$13:$S$809,0)+COUNTIF($S$13:S416,S416)-1+MAX(N:N,Q:Q),"")</f>
        <v/>
      </c>
      <c r="U416" s="6" t="str">
        <f>IF(AND(C416="Abierto",D416="Baja"),A416,"")</f>
        <v/>
      </c>
      <c r="V416" s="6" t="str">
        <f ca="1">IF(AND(C416="Abierto",D416="Baja"),TODAY()-E416,"")</f>
        <v/>
      </c>
      <c r="W416" s="6" t="str">
        <f>IF(AND(C416="Abierto",D416="Baja"),RANK(V416,$V$13:$V$809,0)+COUNTIF($V$13:V416,V416)-1+MAX(N:N,Q:Q,T:T),"")</f>
        <v/>
      </c>
      <c r="X416" s="8" t="str">
        <f>IF(OR(C416="Resuelto",C416=""),"",SUM(N416,Q416,T416,W416))</f>
        <v/>
      </c>
      <c r="Y416" s="8" t="str">
        <f>IF(OR(C416="Resuelto",C416=""),"",SUM(M416,P416,S416,V416))</f>
        <v/>
      </c>
      <c r="Z416" s="8" t="str">
        <f>IF(OR(C416="Resuelto",C416=""),"",SUM(L416,O416,R416,U416))</f>
        <v/>
      </c>
      <c r="AA416" s="8">
        <v>340</v>
      </c>
      <c r="AB416" s="8" t="str">
        <f t="shared" ca="1" si="44"/>
        <v/>
      </c>
      <c r="AC416" s="9" t="str">
        <f t="shared" ca="1" si="45"/>
        <v/>
      </c>
      <c r="AD416" s="12"/>
      <c r="AE416" s="12"/>
      <c r="AF416" s="12"/>
      <c r="AG416" s="12"/>
      <c r="AH416" s="51" t="str">
        <f>IF(AI416="","",MAX($AH$5:AH415)+1)</f>
        <v/>
      </c>
      <c r="AI416" s="12" t="str">
        <f>IF(G415="","",IF(COUNTIF($AI$11:AI415,G415)=0,G415,""))</f>
        <v/>
      </c>
      <c r="AJ416" s="12" t="str">
        <f t="shared" si="46"/>
        <v/>
      </c>
      <c r="AK416" s="65" t="s">
        <v>44</v>
      </c>
      <c r="AL416" s="15" t="s">
        <v>35</v>
      </c>
      <c r="AM416" s="12" t="s">
        <v>52</v>
      </c>
      <c r="AN416" s="15" t="s">
        <v>51</v>
      </c>
    </row>
    <row r="417" spans="1:40" ht="25.5" hidden="1" customHeight="1" x14ac:dyDescent="0.25">
      <c r="A417" s="60">
        <f t="shared" si="42"/>
        <v>405</v>
      </c>
      <c r="B417" s="55">
        <v>2025782</v>
      </c>
      <c r="C417" s="15" t="s">
        <v>142</v>
      </c>
      <c r="D417" s="57" t="s">
        <v>5</v>
      </c>
      <c r="E417" s="27">
        <v>44040</v>
      </c>
      <c r="F417" s="62" t="s">
        <v>105</v>
      </c>
      <c r="G417" s="17"/>
      <c r="H417" s="27">
        <v>44040</v>
      </c>
      <c r="I417" s="16">
        <f t="shared" si="43"/>
        <v>0</v>
      </c>
      <c r="J417" s="28" t="s">
        <v>57</v>
      </c>
      <c r="K417" s="27"/>
      <c r="L417" s="6" t="str">
        <f>IF(AND(C417="Abierto",D417="Urgente"),A417,"")</f>
        <v/>
      </c>
      <c r="M417" s="6" t="str">
        <f ca="1">IF(AND(C417="Abierto",D417="Urgente"),TODAY()-E417,"")</f>
        <v/>
      </c>
      <c r="N417" s="6" t="str">
        <f>IF(AND(C417="Abierto",D417="Urgente"),RANK(M417,$M$13:$M$809,0)+COUNTIF($M$13:M417,M417)-1,"")</f>
        <v/>
      </c>
      <c r="O417" s="6" t="str">
        <f>IF(AND(C417="Abierto",D417="Alta"),A417,"")</f>
        <v/>
      </c>
      <c r="P417" s="6" t="str">
        <f ca="1">IF(AND(C417="Abierto",D417="Alta"),TODAY()-E417,"")</f>
        <v/>
      </c>
      <c r="Q417" s="6" t="str">
        <f>IF(AND(C417="Abierto",D417="Alta"),RANK(P417,$P$13:$P$809,0)+COUNTIF($P$13:P417,P417)-1+MAX(N:N),"")</f>
        <v/>
      </c>
      <c r="R417" s="6" t="str">
        <f>IF(AND(C417="Abierto",D417="Media"),A417,"")</f>
        <v/>
      </c>
      <c r="S417" s="6" t="str">
        <f ca="1">IF(AND(C417="Abierto",D417="Media"),TODAY()-E417,"")</f>
        <v/>
      </c>
      <c r="T417" s="6" t="str">
        <f>IF(AND(C417="Abierto",D417="Media"),RANK(S417,$S$13:$S$809,0)+COUNTIF($S$13:S417,S417)-1+MAX(N:N,Q:Q),"")</f>
        <v/>
      </c>
      <c r="U417" s="6" t="str">
        <f>IF(AND(C417="Abierto",D417="Baja"),A417,"")</f>
        <v/>
      </c>
      <c r="V417" s="6" t="str">
        <f ca="1">IF(AND(C417="Abierto",D417="Baja"),TODAY()-E417,"")</f>
        <v/>
      </c>
      <c r="W417" s="6" t="str">
        <f>IF(AND(C417="Abierto",D417="Baja"),RANK(V417,$V$13:$V$809,0)+COUNTIF($V$13:V417,V417)-1+MAX(N:N,Q:Q,T:T),"")</f>
        <v/>
      </c>
      <c r="X417" s="8" t="str">
        <f>IF(OR(C417="Resuelto",C417=""),"",SUM(N417,Q417,T417,W417))</f>
        <v/>
      </c>
      <c r="Y417" s="8" t="str">
        <f>IF(OR(C417="Resuelto",C417=""),"",SUM(M417,P417,S417,V417))</f>
        <v/>
      </c>
      <c r="Z417" s="8" t="str">
        <f>IF(OR(C417="Resuelto",C417=""),"",SUM(L417,O417,R417,U417))</f>
        <v/>
      </c>
      <c r="AA417" s="8">
        <v>340</v>
      </c>
      <c r="AB417" s="8" t="str">
        <f t="shared" ca="1" si="44"/>
        <v/>
      </c>
      <c r="AC417" s="9" t="str">
        <f t="shared" ca="1" si="45"/>
        <v/>
      </c>
      <c r="AD417" s="12"/>
      <c r="AE417" s="12"/>
      <c r="AF417" s="12"/>
      <c r="AG417" s="12"/>
      <c r="AH417" s="51" t="str">
        <f>IF(AI417="","",MAX($AH$5:AH416)+1)</f>
        <v/>
      </c>
      <c r="AI417" s="12" t="str">
        <f>IF(G416="","",IF(COUNTIF($AI$11:AI416,G416)=0,G416,""))</f>
        <v/>
      </c>
      <c r="AJ417" s="12" t="str">
        <f t="shared" si="46"/>
        <v/>
      </c>
      <c r="AK417" s="65" t="s">
        <v>44</v>
      </c>
      <c r="AL417" s="15" t="s">
        <v>35</v>
      </c>
      <c r="AM417" s="12" t="s">
        <v>52</v>
      </c>
      <c r="AN417" s="15" t="s">
        <v>51</v>
      </c>
    </row>
    <row r="418" spans="1:40" ht="25.5" hidden="1" customHeight="1" x14ac:dyDescent="0.25">
      <c r="A418" s="60">
        <f t="shared" si="42"/>
        <v>406</v>
      </c>
      <c r="B418" s="55">
        <v>2025783</v>
      </c>
      <c r="C418" s="15" t="s">
        <v>142</v>
      </c>
      <c r="D418" s="57" t="s">
        <v>5</v>
      </c>
      <c r="E418" s="27">
        <v>44040</v>
      </c>
      <c r="F418" s="62" t="s">
        <v>105</v>
      </c>
      <c r="G418" s="17"/>
      <c r="H418" s="27">
        <v>44040</v>
      </c>
      <c r="I418" s="16">
        <f t="shared" si="43"/>
        <v>0</v>
      </c>
      <c r="J418" s="28" t="s">
        <v>57</v>
      </c>
      <c r="K418" s="27"/>
      <c r="L418" s="6" t="str">
        <f>IF(AND(C418="Abierto",D418="Urgente"),A418,"")</f>
        <v/>
      </c>
      <c r="M418" s="6" t="str">
        <f ca="1">IF(AND(C418="Abierto",D418="Urgente"),TODAY()-E418,"")</f>
        <v/>
      </c>
      <c r="N418" s="6" t="str">
        <f>IF(AND(C418="Abierto",D418="Urgente"),RANK(M418,$M$13:$M$809,0)+COUNTIF($M$13:M418,M418)-1,"")</f>
        <v/>
      </c>
      <c r="O418" s="6" t="str">
        <f>IF(AND(C418="Abierto",D418="Alta"),A418,"")</f>
        <v/>
      </c>
      <c r="P418" s="6" t="str">
        <f ca="1">IF(AND(C418="Abierto",D418="Alta"),TODAY()-E418,"")</f>
        <v/>
      </c>
      <c r="Q418" s="6" t="str">
        <f>IF(AND(C418="Abierto",D418="Alta"),RANK(P418,$P$13:$P$809,0)+COUNTIF($P$13:P418,P418)-1+MAX(N:N),"")</f>
        <v/>
      </c>
      <c r="R418" s="6" t="str">
        <f>IF(AND(C418="Abierto",D418="Media"),A418,"")</f>
        <v/>
      </c>
      <c r="S418" s="6" t="str">
        <f ca="1">IF(AND(C418="Abierto",D418="Media"),TODAY()-E418,"")</f>
        <v/>
      </c>
      <c r="T418" s="6" t="str">
        <f>IF(AND(C418="Abierto",D418="Media"),RANK(S418,$S$13:$S$809,0)+COUNTIF($S$13:S418,S418)-1+MAX(N:N,Q:Q),"")</f>
        <v/>
      </c>
      <c r="U418" s="6" t="str">
        <f>IF(AND(C418="Abierto",D418="Baja"),A418,"")</f>
        <v/>
      </c>
      <c r="V418" s="6" t="str">
        <f ca="1">IF(AND(C418="Abierto",D418="Baja"),TODAY()-E418,"")</f>
        <v/>
      </c>
      <c r="W418" s="6" t="str">
        <f>IF(AND(C418="Abierto",D418="Baja"),RANK(V418,$V$13:$V$809,0)+COUNTIF($V$13:V418,V418)-1+MAX(N:N,Q:Q,T:T),"")</f>
        <v/>
      </c>
      <c r="X418" s="8" t="str">
        <f>IF(OR(C418="Resuelto",C418=""),"",SUM(N418,Q418,T418,W418))</f>
        <v/>
      </c>
      <c r="Y418" s="8" t="str">
        <f>IF(OR(C418="Resuelto",C418=""),"",SUM(M418,P418,S418,V418))</f>
        <v/>
      </c>
      <c r="Z418" s="8" t="str">
        <f>IF(OR(C418="Resuelto",C418=""),"",SUM(L418,O418,R418,U418))</f>
        <v/>
      </c>
      <c r="AA418" s="8">
        <v>340</v>
      </c>
      <c r="AB418" s="8" t="str">
        <f t="shared" ca="1" si="44"/>
        <v/>
      </c>
      <c r="AC418" s="9" t="str">
        <f t="shared" ca="1" si="45"/>
        <v/>
      </c>
      <c r="AD418" s="12"/>
      <c r="AE418" s="12"/>
      <c r="AF418" s="12"/>
      <c r="AG418" s="12"/>
      <c r="AH418" s="51" t="str">
        <f>IF(AI418="","",MAX($AH$5:AH417)+1)</f>
        <v/>
      </c>
      <c r="AI418" s="12" t="str">
        <f>IF(G417="","",IF(COUNTIF($AI$11:AI417,G417)=0,G417,""))</f>
        <v/>
      </c>
      <c r="AJ418" s="12" t="str">
        <f t="shared" si="46"/>
        <v/>
      </c>
      <c r="AK418" s="65" t="s">
        <v>44</v>
      </c>
      <c r="AL418" s="15" t="s">
        <v>35</v>
      </c>
      <c r="AM418" s="12" t="s">
        <v>52</v>
      </c>
      <c r="AN418" s="15" t="s">
        <v>51</v>
      </c>
    </row>
    <row r="419" spans="1:40" ht="25.5" hidden="1" customHeight="1" x14ac:dyDescent="0.25">
      <c r="A419" s="60">
        <f t="shared" si="42"/>
        <v>407</v>
      </c>
      <c r="B419" s="55">
        <v>2025784</v>
      </c>
      <c r="C419" s="15" t="s">
        <v>142</v>
      </c>
      <c r="D419" s="57" t="s">
        <v>5</v>
      </c>
      <c r="E419" s="27">
        <v>44040</v>
      </c>
      <c r="F419" s="62" t="s">
        <v>105</v>
      </c>
      <c r="G419" s="17"/>
      <c r="H419" s="27">
        <v>44040</v>
      </c>
      <c r="I419" s="16">
        <f t="shared" si="43"/>
        <v>0</v>
      </c>
      <c r="J419" s="28" t="s">
        <v>57</v>
      </c>
      <c r="K419" s="27"/>
      <c r="L419" s="6" t="str">
        <f>IF(AND(C419="Abierto",D419="Urgente"),A419,"")</f>
        <v/>
      </c>
      <c r="M419" s="6" t="str">
        <f ca="1">IF(AND(C419="Abierto",D419="Urgente"),TODAY()-E419,"")</f>
        <v/>
      </c>
      <c r="N419" s="6" t="str">
        <f>IF(AND(C419="Abierto",D419="Urgente"),RANK(M419,$M$13:$M$809,0)+COUNTIF($M$13:M419,M419)-1,"")</f>
        <v/>
      </c>
      <c r="O419" s="6" t="str">
        <f>IF(AND(C419="Abierto",D419="Alta"),A419,"")</f>
        <v/>
      </c>
      <c r="P419" s="6" t="str">
        <f ca="1">IF(AND(C419="Abierto",D419="Alta"),TODAY()-E419,"")</f>
        <v/>
      </c>
      <c r="Q419" s="6" t="str">
        <f>IF(AND(C419="Abierto",D419="Alta"),RANK(P419,$P$13:$P$809,0)+COUNTIF($P$13:P419,P419)-1+MAX(N:N),"")</f>
        <v/>
      </c>
      <c r="R419" s="6" t="str">
        <f>IF(AND(C419="Abierto",D419="Media"),A419,"")</f>
        <v/>
      </c>
      <c r="S419" s="6" t="str">
        <f ca="1">IF(AND(C419="Abierto",D419="Media"),TODAY()-E419,"")</f>
        <v/>
      </c>
      <c r="T419" s="6" t="str">
        <f>IF(AND(C419="Abierto",D419="Media"),RANK(S419,$S$13:$S$809,0)+COUNTIF($S$13:S419,S419)-1+MAX(N:N,Q:Q),"")</f>
        <v/>
      </c>
      <c r="U419" s="6" t="str">
        <f>IF(AND(C419="Abierto",D419="Baja"),A419,"")</f>
        <v/>
      </c>
      <c r="V419" s="6" t="str">
        <f ca="1">IF(AND(C419="Abierto",D419="Baja"),TODAY()-E419,"")</f>
        <v/>
      </c>
      <c r="W419" s="6" t="str">
        <f>IF(AND(C419="Abierto",D419="Baja"),RANK(V419,$V$13:$V$809,0)+COUNTIF($V$13:V419,V419)-1+MAX(N:N,Q:Q,T:T),"")</f>
        <v/>
      </c>
      <c r="X419" s="8" t="str">
        <f>IF(OR(C419="Resuelto",C419=""),"",SUM(N419,Q419,T419,W419))</f>
        <v/>
      </c>
      <c r="Y419" s="8" t="str">
        <f>IF(OR(C419="Resuelto",C419=""),"",SUM(M419,P419,S419,V419))</f>
        <v/>
      </c>
      <c r="Z419" s="8" t="str">
        <f>IF(OR(C419="Resuelto",C419=""),"",SUM(L419,O419,R419,U419))</f>
        <v/>
      </c>
      <c r="AA419" s="8">
        <v>340</v>
      </c>
      <c r="AB419" s="8" t="str">
        <f t="shared" ca="1" si="44"/>
        <v/>
      </c>
      <c r="AC419" s="9" t="str">
        <f t="shared" ca="1" si="45"/>
        <v/>
      </c>
      <c r="AD419" s="12"/>
      <c r="AE419" s="12"/>
      <c r="AF419" s="12"/>
      <c r="AG419" s="12"/>
      <c r="AH419" s="51" t="str">
        <f>IF(AI419="","",MAX($AH$5:AH418)+1)</f>
        <v/>
      </c>
      <c r="AI419" s="12" t="str">
        <f>IF(G418="","",IF(COUNTIF($AI$11:AI418,G418)=0,G418,""))</f>
        <v/>
      </c>
      <c r="AJ419" s="12" t="str">
        <f t="shared" si="46"/>
        <v/>
      </c>
      <c r="AK419" s="65" t="s">
        <v>44</v>
      </c>
      <c r="AL419" s="15" t="s">
        <v>35</v>
      </c>
      <c r="AM419" s="12" t="s">
        <v>52</v>
      </c>
      <c r="AN419" s="12" t="s">
        <v>49</v>
      </c>
    </row>
    <row r="420" spans="1:40" ht="25.5" hidden="1" customHeight="1" x14ac:dyDescent="0.25">
      <c r="A420" s="60">
        <f t="shared" si="42"/>
        <v>408</v>
      </c>
      <c r="B420" s="55">
        <v>2025785</v>
      </c>
      <c r="C420" s="15" t="s">
        <v>142</v>
      </c>
      <c r="D420" s="57" t="s">
        <v>5</v>
      </c>
      <c r="E420" s="27">
        <v>44041</v>
      </c>
      <c r="F420" s="62" t="s">
        <v>105</v>
      </c>
      <c r="G420" s="17"/>
      <c r="H420" s="27">
        <v>44041</v>
      </c>
      <c r="I420" s="16">
        <f t="shared" si="43"/>
        <v>0</v>
      </c>
      <c r="J420" s="28" t="s">
        <v>57</v>
      </c>
      <c r="K420" s="27"/>
      <c r="L420" s="6" t="str">
        <f>IF(AND(C420="Abierto",D420="Urgente"),A420,"")</f>
        <v/>
      </c>
      <c r="M420" s="6" t="str">
        <f ca="1">IF(AND(C420="Abierto",D420="Urgente"),TODAY()-E420,"")</f>
        <v/>
      </c>
      <c r="N420" s="6" t="str">
        <f>IF(AND(C420="Abierto",D420="Urgente"),RANK(M420,$M$13:$M$809,0)+COUNTIF($M$13:M420,M420)-1,"")</f>
        <v/>
      </c>
      <c r="O420" s="6" t="str">
        <f>IF(AND(C420="Abierto",D420="Alta"),A420,"")</f>
        <v/>
      </c>
      <c r="P420" s="6" t="str">
        <f ca="1">IF(AND(C420="Abierto",D420="Alta"),TODAY()-E420,"")</f>
        <v/>
      </c>
      <c r="Q420" s="6" t="str">
        <f>IF(AND(C420="Abierto",D420="Alta"),RANK(P420,$P$13:$P$809,0)+COUNTIF($P$13:P420,P420)-1+MAX(N:N),"")</f>
        <v/>
      </c>
      <c r="R420" s="6" t="str">
        <f>IF(AND(C420="Abierto",D420="Media"),A420,"")</f>
        <v/>
      </c>
      <c r="S420" s="6" t="str">
        <f ca="1">IF(AND(C420="Abierto",D420="Media"),TODAY()-E420,"")</f>
        <v/>
      </c>
      <c r="T420" s="6" t="str">
        <f>IF(AND(C420="Abierto",D420="Media"),RANK(S420,$S$13:$S$809,0)+COUNTIF($S$13:S420,S420)-1+MAX(N:N,Q:Q),"")</f>
        <v/>
      </c>
      <c r="U420" s="6" t="str">
        <f>IF(AND(C420="Abierto",D420="Baja"),A420,"")</f>
        <v/>
      </c>
      <c r="V420" s="6" t="str">
        <f ca="1">IF(AND(C420="Abierto",D420="Baja"),TODAY()-E420,"")</f>
        <v/>
      </c>
      <c r="W420" s="6" t="str">
        <f>IF(AND(C420="Abierto",D420="Baja"),RANK(V420,$V$13:$V$809,0)+COUNTIF($V$13:V420,V420)-1+MAX(N:N,Q:Q,T:T),"")</f>
        <v/>
      </c>
      <c r="X420" s="8" t="str">
        <f>IF(OR(C420="Resuelto",C420=""),"",SUM(N420,Q420,T420,W420))</f>
        <v/>
      </c>
      <c r="Y420" s="8" t="str">
        <f>IF(OR(C420="Resuelto",C420=""),"",SUM(M420,P420,S420,V420))</f>
        <v/>
      </c>
      <c r="Z420" s="8" t="str">
        <f>IF(OR(C420="Resuelto",C420=""),"",SUM(L420,O420,R420,U420))</f>
        <v/>
      </c>
      <c r="AA420" s="8">
        <v>340</v>
      </c>
      <c r="AB420" s="8" t="str">
        <f t="shared" ca="1" si="44"/>
        <v/>
      </c>
      <c r="AC420" s="9" t="str">
        <f t="shared" ca="1" si="45"/>
        <v/>
      </c>
      <c r="AD420" s="12"/>
      <c r="AE420" s="12"/>
      <c r="AF420" s="12"/>
      <c r="AG420" s="12"/>
      <c r="AH420" s="51" t="str">
        <f>IF(AI420="","",MAX($AH$5:AH419)+1)</f>
        <v/>
      </c>
      <c r="AI420" s="12" t="str">
        <f>IF(G419="","",IF(COUNTIF($AI$11:AI419,G419)=0,G419,""))</f>
        <v/>
      </c>
      <c r="AJ420" s="12" t="str">
        <f t="shared" si="46"/>
        <v/>
      </c>
      <c r="AK420" s="65" t="s">
        <v>44</v>
      </c>
      <c r="AL420" s="15" t="s">
        <v>32</v>
      </c>
      <c r="AM420" s="12" t="s">
        <v>52</v>
      </c>
      <c r="AN420" s="12" t="s">
        <v>49</v>
      </c>
    </row>
    <row r="421" spans="1:40" ht="25.5" hidden="1" customHeight="1" x14ac:dyDescent="0.25">
      <c r="A421" s="60">
        <f t="shared" si="42"/>
        <v>409</v>
      </c>
      <c r="B421" s="55">
        <v>2025786</v>
      </c>
      <c r="C421" s="42" t="s">
        <v>142</v>
      </c>
      <c r="D421" s="57" t="s">
        <v>5</v>
      </c>
      <c r="E421" s="27">
        <v>44041</v>
      </c>
      <c r="F421" s="62"/>
      <c r="G421" s="17" t="s">
        <v>102</v>
      </c>
      <c r="H421" s="50">
        <v>44055</v>
      </c>
      <c r="I421" s="16">
        <f t="shared" si="43"/>
        <v>14</v>
      </c>
      <c r="J421" s="28" t="s">
        <v>56</v>
      </c>
      <c r="K421" s="27">
        <v>44055</v>
      </c>
      <c r="L421" s="6" t="str">
        <f>IF(AND(C421="Abierto",D421="Urgente"),A421,"")</f>
        <v/>
      </c>
      <c r="M421" s="6" t="str">
        <f ca="1">IF(AND(C421="Abierto",D421="Urgente"),TODAY()-E421,"")</f>
        <v/>
      </c>
      <c r="N421" s="6" t="str">
        <f>IF(AND(C421="Abierto",D421="Urgente"),RANK(M421,$M$13:$M$809,0)+COUNTIF($M$13:M421,M421)-1,"")</f>
        <v/>
      </c>
      <c r="O421" s="6" t="str">
        <f>IF(AND(C421="Abierto",D421="Alta"),A421,"")</f>
        <v/>
      </c>
      <c r="P421" s="6" t="str">
        <f ca="1">IF(AND(C421="Abierto",D421="Alta"),TODAY()-E421,"")</f>
        <v/>
      </c>
      <c r="Q421" s="6" t="str">
        <f>IF(AND(C421="Abierto",D421="Alta"),RANK(P421,$P$13:$P$809,0)+COUNTIF($P$13:P421,P421)-1+MAX(N:N),"")</f>
        <v/>
      </c>
      <c r="R421" s="6" t="str">
        <f>IF(AND(C421="Abierto",D421="Media"),A421,"")</f>
        <v/>
      </c>
      <c r="S421" s="6" t="str">
        <f ca="1">IF(AND(C421="Abierto",D421="Media"),TODAY()-E421,"")</f>
        <v/>
      </c>
      <c r="T421" s="6" t="str">
        <f>IF(AND(C421="Abierto",D421="Media"),RANK(S421,$S$13:$S$809,0)+COUNTIF($S$13:S421,S421)-1+MAX(N:N,Q:Q),"")</f>
        <v/>
      </c>
      <c r="U421" s="6" t="str">
        <f>IF(AND(C421="Abierto",D421="Baja"),A421,"")</f>
        <v/>
      </c>
      <c r="V421" s="6" t="str">
        <f ca="1">IF(AND(C421="Abierto",D421="Baja"),TODAY()-E421,"")</f>
        <v/>
      </c>
      <c r="W421" s="6" t="str">
        <f>IF(AND(C421="Abierto",D421="Baja"),RANK(V421,$V$13:$V$809,0)+COUNTIF($V$13:V421,V421)-1+MAX(N:N,Q:Q,T:T),"")</f>
        <v/>
      </c>
      <c r="X421" s="8" t="str">
        <f>IF(OR(C421="Resuelto",C421=""),"",SUM(N421,Q421,T421,W421))</f>
        <v/>
      </c>
      <c r="Y421" s="8" t="str">
        <f>IF(OR(C421="Resuelto",C421=""),"",SUM(M421,P421,S421,V421))</f>
        <v/>
      </c>
      <c r="Z421" s="8" t="str">
        <f>IF(OR(C421="Resuelto",C421=""),"",SUM(L421,O421,R421,U421))</f>
        <v/>
      </c>
      <c r="AA421" s="8">
        <v>340</v>
      </c>
      <c r="AB421" s="8" t="str">
        <f t="shared" ca="1" si="44"/>
        <v/>
      </c>
      <c r="AC421" s="9" t="str">
        <f t="shared" ca="1" si="45"/>
        <v/>
      </c>
      <c r="AD421" s="12"/>
      <c r="AE421" s="12"/>
      <c r="AF421" s="12"/>
      <c r="AG421" s="12"/>
      <c r="AH421" s="51" t="str">
        <f>IF(AI421="","",MAX($AH$5:AH420)+1)</f>
        <v/>
      </c>
      <c r="AI421" s="12" t="str">
        <f>IF(G420="","",IF(COUNTIF($AI$11:AI420,G420)=0,G420,""))</f>
        <v/>
      </c>
      <c r="AJ421" s="12" t="str">
        <f t="shared" si="46"/>
        <v/>
      </c>
      <c r="AK421" s="65" t="s">
        <v>44</v>
      </c>
      <c r="AL421" s="12" t="s">
        <v>34</v>
      </c>
      <c r="AM421" s="12" t="s">
        <v>52</v>
      </c>
      <c r="AN421" s="12" t="s">
        <v>49</v>
      </c>
    </row>
    <row r="422" spans="1:40" ht="25.5" hidden="1" customHeight="1" x14ac:dyDescent="0.25">
      <c r="A422" s="60">
        <f t="shared" si="42"/>
        <v>410</v>
      </c>
      <c r="B422" s="55">
        <v>2025787</v>
      </c>
      <c r="C422" s="15" t="s">
        <v>142</v>
      </c>
      <c r="D422" s="57" t="s">
        <v>5</v>
      </c>
      <c r="E422" s="27">
        <v>44041</v>
      </c>
      <c r="F422" s="62" t="s">
        <v>105</v>
      </c>
      <c r="G422" s="17"/>
      <c r="H422" s="27">
        <v>44041</v>
      </c>
      <c r="I422" s="16">
        <f>IF(OR(E422=0,H422=0),"",H422-E422)</f>
        <v>0</v>
      </c>
      <c r="J422" s="28" t="s">
        <v>57</v>
      </c>
      <c r="K422" s="27"/>
      <c r="L422" s="6" t="str">
        <f>IF(AND(C422="Abierto",D422="Urgente"),A422,"")</f>
        <v/>
      </c>
      <c r="M422" s="6" t="str">
        <f ca="1">IF(AND(C422="Abierto",D422="Urgente"),TODAY()-E422,"")</f>
        <v/>
      </c>
      <c r="N422" s="6" t="str">
        <f>IF(AND(C422="Abierto",D422="Urgente"),RANK(M422,$M$13:$M$809,0)+COUNTIF($M$13:M422,M422)-1,"")</f>
        <v/>
      </c>
      <c r="O422" s="6" t="str">
        <f>IF(AND(C422="Abierto",D422="Alta"),A422,"")</f>
        <v/>
      </c>
      <c r="P422" s="6" t="str">
        <f ca="1">IF(AND(C422="Abierto",D422="Alta"),TODAY()-E422,"")</f>
        <v/>
      </c>
      <c r="Q422" s="6" t="str">
        <f>IF(AND(C422="Abierto",D422="Alta"),RANK(P422,$P$13:$P$809,0)+COUNTIF($P$13:P422,P422)-1+MAX(N:N),"")</f>
        <v/>
      </c>
      <c r="R422" s="6" t="str">
        <f>IF(AND(C422="Abierto",D422="Media"),A422,"")</f>
        <v/>
      </c>
      <c r="S422" s="6" t="str">
        <f ca="1">IF(AND(C422="Abierto",D422="Media"),TODAY()-E422,"")</f>
        <v/>
      </c>
      <c r="T422" s="6" t="str">
        <f>IF(AND(C422="Abierto",D422="Media"),RANK(S422,$S$13:$S$809,0)+COUNTIF($S$13:S422,S422)-1+MAX(N:N,Q:Q),"")</f>
        <v/>
      </c>
      <c r="U422" s="6" t="str">
        <f>IF(AND(C422="Abierto",D422="Baja"),A422,"")</f>
        <v/>
      </c>
      <c r="V422" s="6" t="str">
        <f ca="1">IF(AND(C422="Abierto",D422="Baja"),TODAY()-E422,"")</f>
        <v/>
      </c>
      <c r="W422" s="6" t="str">
        <f>IF(AND(C422="Abierto",D422="Baja"),RANK(V422,$V$13:$V$809,0)+COUNTIF($V$13:V422,V422)-1+MAX(N:N,Q:Q,T:T),"")</f>
        <v/>
      </c>
      <c r="X422" s="8" t="str">
        <f>IF(OR(C422="Resuelto",C422=""),"",SUM(N422,Q422,T422,W422))</f>
        <v/>
      </c>
      <c r="Y422" s="8" t="str">
        <f>IF(OR(C422="Resuelto",C422=""),"",SUM(M422,P422,S422,V422))</f>
        <v/>
      </c>
      <c r="Z422" s="8" t="str">
        <f>IF(OR(C422="Resuelto",C422=""),"",SUM(L422,O422,R422,U422))</f>
        <v/>
      </c>
      <c r="AA422" s="8">
        <v>340</v>
      </c>
      <c r="AB422" s="8" t="str">
        <f t="shared" ca="1" si="44"/>
        <v/>
      </c>
      <c r="AC422" s="9" t="str">
        <f t="shared" ca="1" si="45"/>
        <v/>
      </c>
      <c r="AD422" s="12"/>
      <c r="AE422" s="12"/>
      <c r="AF422" s="12"/>
      <c r="AG422" s="12"/>
      <c r="AH422" s="51" t="str">
        <f>IF(AI422="","",MAX($AH$5:AH421)+1)</f>
        <v/>
      </c>
      <c r="AI422" s="12" t="str">
        <f>IF(G421="","",IF(COUNTIF($AI$11:AI421,G421)=0,G421,""))</f>
        <v/>
      </c>
      <c r="AJ422" s="12" t="str">
        <f t="shared" si="46"/>
        <v/>
      </c>
      <c r="AK422" s="65" t="s">
        <v>44</v>
      </c>
      <c r="AL422" s="12" t="s">
        <v>34</v>
      </c>
      <c r="AM422" s="12" t="s">
        <v>52</v>
      </c>
      <c r="AN422" s="12" t="s">
        <v>49</v>
      </c>
    </row>
    <row r="423" spans="1:40" ht="25.5" hidden="1" customHeight="1" x14ac:dyDescent="0.25">
      <c r="A423" s="60">
        <f t="shared" si="42"/>
        <v>411</v>
      </c>
      <c r="B423" s="55">
        <v>2025788</v>
      </c>
      <c r="C423" s="15" t="s">
        <v>142</v>
      </c>
      <c r="D423" s="57" t="s">
        <v>5</v>
      </c>
      <c r="E423" s="27">
        <v>44041</v>
      </c>
      <c r="F423" s="62" t="s">
        <v>105</v>
      </c>
      <c r="G423" s="17"/>
      <c r="H423" s="27">
        <v>44041</v>
      </c>
      <c r="I423" s="16">
        <f t="shared" si="43"/>
        <v>0</v>
      </c>
      <c r="J423" s="28" t="s">
        <v>57</v>
      </c>
      <c r="K423" s="27"/>
      <c r="L423" s="6" t="str">
        <f>IF(AND(C423="Abierto",D423="Urgente"),A423,"")</f>
        <v/>
      </c>
      <c r="M423" s="6" t="str">
        <f ca="1">IF(AND(C423="Abierto",D423="Urgente"),TODAY()-E423,"")</f>
        <v/>
      </c>
      <c r="N423" s="6" t="str">
        <f>IF(AND(C423="Abierto",D423="Urgente"),RANK(M423,$M$13:$M$809,0)+COUNTIF($M$13:M423,M423)-1,"")</f>
        <v/>
      </c>
      <c r="O423" s="6" t="str">
        <f>IF(AND(C423="Abierto",D423="Alta"),A423,"")</f>
        <v/>
      </c>
      <c r="P423" s="6" t="str">
        <f ca="1">IF(AND(C423="Abierto",D423="Alta"),TODAY()-E423,"")</f>
        <v/>
      </c>
      <c r="Q423" s="6" t="str">
        <f>IF(AND(C423="Abierto",D423="Alta"),RANK(P423,$P$13:$P$809,0)+COUNTIF($P$13:P423,P423)-1+MAX(N:N),"")</f>
        <v/>
      </c>
      <c r="R423" s="6" t="str">
        <f>IF(AND(C423="Abierto",D423="Media"),A423,"")</f>
        <v/>
      </c>
      <c r="S423" s="6" t="str">
        <f ca="1">IF(AND(C423="Abierto",D423="Media"),TODAY()-E423,"")</f>
        <v/>
      </c>
      <c r="T423" s="6" t="str">
        <f>IF(AND(C423="Abierto",D423="Media"),RANK(S423,$S$13:$S$809,0)+COUNTIF($S$13:S423,S423)-1+MAX(N:N,Q:Q),"")</f>
        <v/>
      </c>
      <c r="U423" s="6" t="str">
        <f>IF(AND(C423="Abierto",D423="Baja"),A423,"")</f>
        <v/>
      </c>
      <c r="V423" s="6" t="str">
        <f ca="1">IF(AND(C423="Abierto",D423="Baja"),TODAY()-E423,"")</f>
        <v/>
      </c>
      <c r="W423" s="6" t="str">
        <f>IF(AND(C423="Abierto",D423="Baja"),RANK(V423,$V$13:$V$809,0)+COUNTIF($V$13:V423,V423)-1+MAX(N:N,Q:Q,T:T),"")</f>
        <v/>
      </c>
      <c r="X423" s="8" t="str">
        <f>IF(OR(C423="Resuelto",C423=""),"",SUM(N423,Q423,T423,W423))</f>
        <v/>
      </c>
      <c r="Y423" s="8" t="str">
        <f>IF(OR(C423="Resuelto",C423=""),"",SUM(M423,P423,S423,V423))</f>
        <v/>
      </c>
      <c r="Z423" s="8" t="str">
        <f>IF(OR(C423="Resuelto",C423=""),"",SUM(L423,O423,R423,U423))</f>
        <v/>
      </c>
      <c r="AA423" s="8">
        <v>340</v>
      </c>
      <c r="AB423" s="8" t="str">
        <f t="shared" ca="1" si="44"/>
        <v/>
      </c>
      <c r="AC423" s="9" t="str">
        <f t="shared" ca="1" si="45"/>
        <v/>
      </c>
      <c r="AD423" s="12"/>
      <c r="AE423" s="12"/>
      <c r="AF423" s="12"/>
      <c r="AG423" s="12"/>
      <c r="AH423" s="51" t="str">
        <f>IF(AI423="","",MAX($AH$5:AH422)+1)</f>
        <v/>
      </c>
      <c r="AI423" s="12" t="str">
        <f>IF(G422="","",IF(COUNTIF($AI$11:AI422,G422)=0,G422,""))</f>
        <v/>
      </c>
      <c r="AJ423" s="12" t="str">
        <f t="shared" si="46"/>
        <v/>
      </c>
      <c r="AK423" s="65" t="s">
        <v>44</v>
      </c>
      <c r="AL423" s="15" t="s">
        <v>32</v>
      </c>
      <c r="AM423" s="12" t="s">
        <v>52</v>
      </c>
      <c r="AN423" s="15" t="s">
        <v>51</v>
      </c>
    </row>
    <row r="424" spans="1:40" ht="25.5" hidden="1" customHeight="1" x14ac:dyDescent="0.25">
      <c r="A424" s="60">
        <f t="shared" si="42"/>
        <v>412</v>
      </c>
      <c r="B424" s="55">
        <v>2025789</v>
      </c>
      <c r="C424" s="15" t="s">
        <v>142</v>
      </c>
      <c r="D424" s="57" t="s">
        <v>5</v>
      </c>
      <c r="E424" s="27">
        <v>44041</v>
      </c>
      <c r="F424" s="62" t="s">
        <v>105</v>
      </c>
      <c r="G424" s="17"/>
      <c r="H424" s="27">
        <v>44041</v>
      </c>
      <c r="I424" s="16">
        <f t="shared" si="43"/>
        <v>0</v>
      </c>
      <c r="J424" s="28" t="s">
        <v>57</v>
      </c>
      <c r="K424" s="27"/>
      <c r="L424" s="6" t="str">
        <f>IF(AND(C424="Abierto",D424="Urgente"),A424,"")</f>
        <v/>
      </c>
      <c r="M424" s="6" t="str">
        <f ca="1">IF(AND(C424="Abierto",D424="Urgente"),TODAY()-E424,"")</f>
        <v/>
      </c>
      <c r="N424" s="6" t="str">
        <f>IF(AND(C424="Abierto",D424="Urgente"),RANK(M424,$M$13:$M$809,0)+COUNTIF($M$13:M424,M424)-1,"")</f>
        <v/>
      </c>
      <c r="O424" s="6" t="str">
        <f>IF(AND(C424="Abierto",D424="Alta"),A424,"")</f>
        <v/>
      </c>
      <c r="P424" s="6" t="str">
        <f ca="1">IF(AND(C424="Abierto",D424="Alta"),TODAY()-E424,"")</f>
        <v/>
      </c>
      <c r="Q424" s="6" t="str">
        <f>IF(AND(C424="Abierto",D424="Alta"),RANK(P424,$P$13:$P$809,0)+COUNTIF($P$13:P424,P424)-1+MAX(N:N),"")</f>
        <v/>
      </c>
      <c r="R424" s="6" t="str">
        <f>IF(AND(C424="Abierto",D424="Media"),A424,"")</f>
        <v/>
      </c>
      <c r="S424" s="6" t="str">
        <f ca="1">IF(AND(C424="Abierto",D424="Media"),TODAY()-E424,"")</f>
        <v/>
      </c>
      <c r="T424" s="6" t="str">
        <f>IF(AND(C424="Abierto",D424="Media"),RANK(S424,$S$13:$S$809,0)+COUNTIF($S$13:S424,S424)-1+MAX(N:N,Q:Q),"")</f>
        <v/>
      </c>
      <c r="U424" s="6" t="str">
        <f>IF(AND(C424="Abierto",D424="Baja"),A424,"")</f>
        <v/>
      </c>
      <c r="V424" s="6" t="str">
        <f ca="1">IF(AND(C424="Abierto",D424="Baja"),TODAY()-E424,"")</f>
        <v/>
      </c>
      <c r="W424" s="6" t="str">
        <f>IF(AND(C424="Abierto",D424="Baja"),RANK(V424,$V$13:$V$809,0)+COUNTIF($V$13:V424,V424)-1+MAX(N:N,Q:Q,T:T),"")</f>
        <v/>
      </c>
      <c r="X424" s="8" t="str">
        <f>IF(OR(C424="Resuelto",C424=""),"",SUM(N424,Q424,T424,W424))</f>
        <v/>
      </c>
      <c r="Y424" s="8" t="str">
        <f>IF(OR(C424="Resuelto",C424=""),"",SUM(M424,P424,S424,V424))</f>
        <v/>
      </c>
      <c r="Z424" s="8" t="str">
        <f>IF(OR(C424="Resuelto",C424=""),"",SUM(L424,O424,R424,U424))</f>
        <v/>
      </c>
      <c r="AA424" s="8">
        <v>340</v>
      </c>
      <c r="AB424" s="8" t="str">
        <f t="shared" ca="1" si="44"/>
        <v/>
      </c>
      <c r="AC424" s="9" t="str">
        <f t="shared" ca="1" si="45"/>
        <v/>
      </c>
      <c r="AD424" s="12"/>
      <c r="AE424" s="12"/>
      <c r="AF424" s="12"/>
      <c r="AG424" s="12"/>
      <c r="AH424" s="51" t="str">
        <f>IF(AI424="","",MAX($AH$5:AH423)+1)</f>
        <v/>
      </c>
      <c r="AI424" s="12" t="str">
        <f>IF(G423="","",IF(COUNTIF($AI$11:AI423,G423)=0,G423,""))</f>
        <v/>
      </c>
      <c r="AJ424" s="12" t="str">
        <f t="shared" si="46"/>
        <v/>
      </c>
      <c r="AK424" s="65" t="s">
        <v>44</v>
      </c>
      <c r="AL424" s="15" t="s">
        <v>35</v>
      </c>
      <c r="AM424" s="12" t="s">
        <v>52</v>
      </c>
      <c r="AN424" s="12" t="s">
        <v>49</v>
      </c>
    </row>
    <row r="425" spans="1:40" ht="25.5" hidden="1" customHeight="1" x14ac:dyDescent="0.25">
      <c r="A425" s="60">
        <f t="shared" si="42"/>
        <v>413</v>
      </c>
      <c r="B425" s="55">
        <v>2025790</v>
      </c>
      <c r="C425" s="15" t="s">
        <v>142</v>
      </c>
      <c r="D425" s="57" t="s">
        <v>5</v>
      </c>
      <c r="E425" s="27">
        <v>44041</v>
      </c>
      <c r="F425" s="62" t="s">
        <v>105</v>
      </c>
      <c r="G425" s="17"/>
      <c r="H425" s="27">
        <v>44041</v>
      </c>
      <c r="I425" s="16">
        <f t="shared" si="43"/>
        <v>0</v>
      </c>
      <c r="J425" s="28" t="s">
        <v>57</v>
      </c>
      <c r="K425" s="27"/>
      <c r="L425" s="6" t="str">
        <f>IF(AND(C425="Abierto",D425="Urgente"),A425,"")</f>
        <v/>
      </c>
      <c r="M425" s="6" t="str">
        <f ca="1">IF(AND(C425="Abierto",D425="Urgente"),TODAY()-E425,"")</f>
        <v/>
      </c>
      <c r="N425" s="6" t="str">
        <f>IF(AND(C425="Abierto",D425="Urgente"),RANK(M425,$M$13:$M$809,0)+COUNTIF($M$13:M425,M425)-1,"")</f>
        <v/>
      </c>
      <c r="O425" s="6" t="str">
        <f>IF(AND(C425="Abierto",D425="Alta"),A425,"")</f>
        <v/>
      </c>
      <c r="P425" s="6" t="str">
        <f ca="1">IF(AND(C425="Abierto",D425="Alta"),TODAY()-E425,"")</f>
        <v/>
      </c>
      <c r="Q425" s="6" t="str">
        <f>IF(AND(C425="Abierto",D425="Alta"),RANK(P425,$P$13:$P$809,0)+COUNTIF($P$13:P425,P425)-1+MAX(N:N),"")</f>
        <v/>
      </c>
      <c r="R425" s="6" t="str">
        <f>IF(AND(C425="Abierto",D425="Media"),A425,"")</f>
        <v/>
      </c>
      <c r="S425" s="6" t="str">
        <f ca="1">IF(AND(C425="Abierto",D425="Media"),TODAY()-E425,"")</f>
        <v/>
      </c>
      <c r="T425" s="6" t="str">
        <f>IF(AND(C425="Abierto",D425="Media"),RANK(S425,$S$13:$S$809,0)+COUNTIF($S$13:S425,S425)-1+MAX(N:N,Q:Q),"")</f>
        <v/>
      </c>
      <c r="U425" s="6" t="str">
        <f>IF(AND(C425="Abierto",D425="Baja"),A425,"")</f>
        <v/>
      </c>
      <c r="V425" s="6" t="str">
        <f ca="1">IF(AND(C425="Abierto",D425="Baja"),TODAY()-E425,"")</f>
        <v/>
      </c>
      <c r="W425" s="6" t="str">
        <f>IF(AND(C425="Abierto",D425="Baja"),RANK(V425,$V$13:$V$809,0)+COUNTIF($V$13:V425,V425)-1+MAX(N:N,Q:Q,T:T),"")</f>
        <v/>
      </c>
      <c r="X425" s="8" t="str">
        <f>IF(OR(C425="Resuelto",C425=""),"",SUM(N425,Q425,T425,W425))</f>
        <v/>
      </c>
      <c r="Y425" s="8" t="str">
        <f>IF(OR(C425="Resuelto",C425=""),"",SUM(M425,P425,S425,V425))</f>
        <v/>
      </c>
      <c r="Z425" s="8" t="str">
        <f>IF(OR(C425="Resuelto",C425=""),"",SUM(L425,O425,R425,U425))</f>
        <v/>
      </c>
      <c r="AA425" s="8">
        <v>340</v>
      </c>
      <c r="AB425" s="8" t="str">
        <f t="shared" ca="1" si="44"/>
        <v/>
      </c>
      <c r="AC425" s="9" t="str">
        <f t="shared" ca="1" si="45"/>
        <v/>
      </c>
      <c r="AD425" s="12"/>
      <c r="AE425" s="12"/>
      <c r="AF425" s="12"/>
      <c r="AG425" s="12"/>
      <c r="AH425" s="51" t="str">
        <f>IF(AI425="","",MAX($AH$5:AH424)+1)</f>
        <v/>
      </c>
      <c r="AI425" s="12" t="str">
        <f>IF(G424="","",IF(COUNTIF($AI$11:AI424,G424)=0,G424,""))</f>
        <v/>
      </c>
      <c r="AJ425" s="12" t="str">
        <f t="shared" si="46"/>
        <v/>
      </c>
      <c r="AK425" s="65" t="s">
        <v>44</v>
      </c>
      <c r="AL425" s="15" t="s">
        <v>35</v>
      </c>
      <c r="AM425" s="12" t="s">
        <v>52</v>
      </c>
      <c r="AN425" s="12" t="s">
        <v>49</v>
      </c>
    </row>
    <row r="426" spans="1:40" ht="25.5" hidden="1" customHeight="1" x14ac:dyDescent="0.25">
      <c r="A426" s="60">
        <f t="shared" si="42"/>
        <v>414</v>
      </c>
      <c r="B426" s="55">
        <v>2025791</v>
      </c>
      <c r="C426" s="15" t="s">
        <v>142</v>
      </c>
      <c r="D426" s="57" t="s">
        <v>5</v>
      </c>
      <c r="E426" s="27">
        <v>44041</v>
      </c>
      <c r="F426" s="62" t="s">
        <v>105</v>
      </c>
      <c r="G426" s="17"/>
      <c r="H426" s="27">
        <v>44041</v>
      </c>
      <c r="I426" s="16">
        <f t="shared" si="43"/>
        <v>0</v>
      </c>
      <c r="J426" s="28" t="s">
        <v>57</v>
      </c>
      <c r="K426" s="27"/>
      <c r="L426" s="6" t="str">
        <f>IF(AND(C426="Abierto",D426="Urgente"),A426,"")</f>
        <v/>
      </c>
      <c r="M426" s="6" t="str">
        <f ca="1">IF(AND(C426="Abierto",D426="Urgente"),TODAY()-E426,"")</f>
        <v/>
      </c>
      <c r="N426" s="6" t="str">
        <f>IF(AND(C426="Abierto",D426="Urgente"),RANK(M426,$M$13:$M$809,0)+COUNTIF($M$13:M426,M426)-1,"")</f>
        <v/>
      </c>
      <c r="O426" s="6" t="str">
        <f>IF(AND(C426="Abierto",D426="Alta"),A426,"")</f>
        <v/>
      </c>
      <c r="P426" s="6" t="str">
        <f ca="1">IF(AND(C426="Abierto",D426="Alta"),TODAY()-E426,"")</f>
        <v/>
      </c>
      <c r="Q426" s="6" t="str">
        <f>IF(AND(C426="Abierto",D426="Alta"),RANK(P426,$P$13:$P$809,0)+COUNTIF($P$13:P426,P426)-1+MAX(N:N),"")</f>
        <v/>
      </c>
      <c r="R426" s="6" t="str">
        <f>IF(AND(C426="Abierto",D426="Media"),A426,"")</f>
        <v/>
      </c>
      <c r="S426" s="6" t="str">
        <f ca="1">IF(AND(C426="Abierto",D426="Media"),TODAY()-E426,"")</f>
        <v/>
      </c>
      <c r="T426" s="6" t="str">
        <f>IF(AND(C426="Abierto",D426="Media"),RANK(S426,$S$13:$S$809,0)+COUNTIF($S$13:S426,S426)-1+MAX(N:N,Q:Q),"")</f>
        <v/>
      </c>
      <c r="U426" s="6" t="str">
        <f>IF(AND(C426="Abierto",D426="Baja"),A426,"")</f>
        <v/>
      </c>
      <c r="V426" s="6" t="str">
        <f ca="1">IF(AND(C426="Abierto",D426="Baja"),TODAY()-E426,"")</f>
        <v/>
      </c>
      <c r="W426" s="6" t="str">
        <f>IF(AND(C426="Abierto",D426="Baja"),RANK(V426,$V$13:$V$809,0)+COUNTIF($V$13:V426,V426)-1+MAX(N:N,Q:Q,T:T),"")</f>
        <v/>
      </c>
      <c r="X426" s="8" t="str">
        <f>IF(OR(C426="Resuelto",C426=""),"",SUM(N426,Q426,T426,W426))</f>
        <v/>
      </c>
      <c r="Y426" s="8" t="str">
        <f>IF(OR(C426="Resuelto",C426=""),"",SUM(M426,P426,S426,V426))</f>
        <v/>
      </c>
      <c r="Z426" s="8" t="str">
        <f>IF(OR(C426="Resuelto",C426=""),"",SUM(L426,O426,R426,U426))</f>
        <v/>
      </c>
      <c r="AA426" s="8">
        <v>340</v>
      </c>
      <c r="AB426" s="8" t="str">
        <f t="shared" ca="1" si="44"/>
        <v/>
      </c>
      <c r="AC426" s="9" t="str">
        <f t="shared" ca="1" si="45"/>
        <v/>
      </c>
      <c r="AD426" s="12"/>
      <c r="AE426" s="12"/>
      <c r="AF426" s="12"/>
      <c r="AG426" s="12"/>
      <c r="AH426" s="51" t="str">
        <f>IF(AI426="","",MAX($AH$5:AH425)+1)</f>
        <v/>
      </c>
      <c r="AI426" s="12" t="str">
        <f>IF(G425="","",IF(COUNTIF($AI$11:AI425,G425)=0,G425,""))</f>
        <v/>
      </c>
      <c r="AJ426" s="12" t="str">
        <f t="shared" si="46"/>
        <v/>
      </c>
      <c r="AK426" s="65" t="s">
        <v>44</v>
      </c>
      <c r="AL426" s="15" t="s">
        <v>35</v>
      </c>
      <c r="AM426" s="12" t="s">
        <v>52</v>
      </c>
      <c r="AN426" s="15" t="s">
        <v>51</v>
      </c>
    </row>
    <row r="427" spans="1:40" ht="25.5" hidden="1" customHeight="1" x14ac:dyDescent="0.25">
      <c r="A427" s="60">
        <f t="shared" si="42"/>
        <v>415</v>
      </c>
      <c r="B427" s="55">
        <v>2025792</v>
      </c>
      <c r="C427" s="15" t="s">
        <v>142</v>
      </c>
      <c r="D427" s="57" t="s">
        <v>5</v>
      </c>
      <c r="E427" s="27">
        <v>44041</v>
      </c>
      <c r="F427" s="62" t="s">
        <v>105</v>
      </c>
      <c r="G427" s="17"/>
      <c r="H427" s="27">
        <v>44041</v>
      </c>
      <c r="I427" s="16">
        <f t="shared" si="43"/>
        <v>0</v>
      </c>
      <c r="J427" s="28" t="s">
        <v>57</v>
      </c>
      <c r="K427" s="27"/>
      <c r="L427" s="6" t="str">
        <f>IF(AND(C427="Abierto",D427="Urgente"),A427,"")</f>
        <v/>
      </c>
      <c r="M427" s="6" t="str">
        <f ca="1">IF(AND(C427="Abierto",D427="Urgente"),TODAY()-E427,"")</f>
        <v/>
      </c>
      <c r="N427" s="6" t="str">
        <f>IF(AND(C427="Abierto",D427="Urgente"),RANK(M427,$M$13:$M$809,0)+COUNTIF($M$13:M427,M427)-1,"")</f>
        <v/>
      </c>
      <c r="O427" s="6" t="str">
        <f>IF(AND(C427="Abierto",D427="Alta"),A427,"")</f>
        <v/>
      </c>
      <c r="P427" s="6" t="str">
        <f ca="1">IF(AND(C427="Abierto",D427="Alta"),TODAY()-E427,"")</f>
        <v/>
      </c>
      <c r="Q427" s="6" t="str">
        <f>IF(AND(C427="Abierto",D427="Alta"),RANK(P427,$P$13:$P$809,0)+COUNTIF($P$13:P427,P427)-1+MAX(N:N),"")</f>
        <v/>
      </c>
      <c r="R427" s="6" t="str">
        <f>IF(AND(C427="Abierto",D427="Media"),A427,"")</f>
        <v/>
      </c>
      <c r="S427" s="6" t="str">
        <f ca="1">IF(AND(C427="Abierto",D427="Media"),TODAY()-E427,"")</f>
        <v/>
      </c>
      <c r="T427" s="6" t="str">
        <f>IF(AND(C427="Abierto",D427="Media"),RANK(S427,$S$13:$S$809,0)+COUNTIF($S$13:S427,S427)-1+MAX(N:N,Q:Q),"")</f>
        <v/>
      </c>
      <c r="U427" s="6" t="str">
        <f>IF(AND(C427="Abierto",D427="Baja"),A427,"")</f>
        <v/>
      </c>
      <c r="V427" s="6" t="str">
        <f ca="1">IF(AND(C427="Abierto",D427="Baja"),TODAY()-E427,"")</f>
        <v/>
      </c>
      <c r="W427" s="6" t="str">
        <f>IF(AND(C427="Abierto",D427="Baja"),RANK(V427,$V$13:$V$809,0)+COUNTIF($V$13:V427,V427)-1+MAX(N:N,Q:Q,T:T),"")</f>
        <v/>
      </c>
      <c r="X427" s="8" t="str">
        <f>IF(OR(C427="Resuelto",C427=""),"",SUM(N427,Q427,T427,W427))</f>
        <v/>
      </c>
      <c r="Y427" s="8" t="str">
        <f>IF(OR(C427="Resuelto",C427=""),"",SUM(M427,P427,S427,V427))</f>
        <v/>
      </c>
      <c r="Z427" s="8" t="str">
        <f>IF(OR(C427="Resuelto",C427=""),"",SUM(L427,O427,R427,U427))</f>
        <v/>
      </c>
      <c r="AA427" s="8">
        <v>340</v>
      </c>
      <c r="AB427" s="8" t="str">
        <f t="shared" ca="1" si="44"/>
        <v/>
      </c>
      <c r="AC427" s="9" t="str">
        <f t="shared" ca="1" si="45"/>
        <v/>
      </c>
      <c r="AD427" s="12"/>
      <c r="AE427" s="12"/>
      <c r="AF427" s="12"/>
      <c r="AG427" s="12"/>
      <c r="AH427" s="51" t="str">
        <f>IF(AI427="","",MAX($AH$5:AH426)+1)</f>
        <v/>
      </c>
      <c r="AI427" s="12" t="str">
        <f>IF(G426="","",IF(COUNTIF($AI$11:AI426,G426)=0,G426,""))</f>
        <v/>
      </c>
      <c r="AJ427" s="12" t="str">
        <f t="shared" si="46"/>
        <v/>
      </c>
      <c r="AK427" s="65" t="s">
        <v>44</v>
      </c>
      <c r="AL427" s="15" t="s">
        <v>35</v>
      </c>
      <c r="AM427" s="12" t="s">
        <v>52</v>
      </c>
      <c r="AN427" s="15" t="s">
        <v>51</v>
      </c>
    </row>
    <row r="428" spans="1:40" ht="25.5" hidden="1" customHeight="1" x14ac:dyDescent="0.25">
      <c r="A428" s="60">
        <f t="shared" si="42"/>
        <v>416</v>
      </c>
      <c r="B428" s="55">
        <v>2025793</v>
      </c>
      <c r="C428" s="15" t="s">
        <v>142</v>
      </c>
      <c r="D428" s="57" t="s">
        <v>5</v>
      </c>
      <c r="E428" s="27">
        <v>44041</v>
      </c>
      <c r="F428" s="62" t="s">
        <v>105</v>
      </c>
      <c r="G428" s="17"/>
      <c r="H428" s="27">
        <v>44041</v>
      </c>
      <c r="I428" s="16">
        <f t="shared" si="43"/>
        <v>0</v>
      </c>
      <c r="J428" s="28" t="s">
        <v>57</v>
      </c>
      <c r="K428" s="27"/>
      <c r="L428" s="6" t="str">
        <f>IF(AND(C428="Abierto",D428="Urgente"),A428,"")</f>
        <v/>
      </c>
      <c r="M428" s="6" t="str">
        <f ca="1">IF(AND(C428="Abierto",D428="Urgente"),TODAY()-E428,"")</f>
        <v/>
      </c>
      <c r="N428" s="6" t="str">
        <f>IF(AND(C428="Abierto",D428="Urgente"),RANK(M428,$M$13:$M$809,0)+COUNTIF($M$13:M428,M428)-1,"")</f>
        <v/>
      </c>
      <c r="O428" s="6" t="str">
        <f>IF(AND(C428="Abierto",D428="Alta"),A428,"")</f>
        <v/>
      </c>
      <c r="P428" s="6" t="str">
        <f ca="1">IF(AND(C428="Abierto",D428="Alta"),TODAY()-E428,"")</f>
        <v/>
      </c>
      <c r="Q428" s="6" t="str">
        <f>IF(AND(C428="Abierto",D428="Alta"),RANK(P428,$P$13:$P$809,0)+COUNTIF($P$13:P428,P428)-1+MAX(N:N),"")</f>
        <v/>
      </c>
      <c r="R428" s="6" t="str">
        <f>IF(AND(C428="Abierto",D428="Media"),A428,"")</f>
        <v/>
      </c>
      <c r="S428" s="6" t="str">
        <f ca="1">IF(AND(C428="Abierto",D428="Media"),TODAY()-E428,"")</f>
        <v/>
      </c>
      <c r="T428" s="6" t="str">
        <f>IF(AND(C428="Abierto",D428="Media"),RANK(S428,$S$13:$S$809,0)+COUNTIF($S$13:S428,S428)-1+MAX(N:N,Q:Q),"")</f>
        <v/>
      </c>
      <c r="U428" s="6" t="str">
        <f>IF(AND(C428="Abierto",D428="Baja"),A428,"")</f>
        <v/>
      </c>
      <c r="V428" s="6" t="str">
        <f ca="1">IF(AND(C428="Abierto",D428="Baja"),TODAY()-E428,"")</f>
        <v/>
      </c>
      <c r="W428" s="6" t="str">
        <f>IF(AND(C428="Abierto",D428="Baja"),RANK(V428,$V$13:$V$809,0)+COUNTIF($V$13:V428,V428)-1+MAX(N:N,Q:Q,T:T),"")</f>
        <v/>
      </c>
      <c r="X428" s="8" t="str">
        <f>IF(OR(C428="Resuelto",C428=""),"",SUM(N428,Q428,T428,W428))</f>
        <v/>
      </c>
      <c r="Y428" s="8" t="str">
        <f>IF(OR(C428="Resuelto",C428=""),"",SUM(M428,P428,S428,V428))</f>
        <v/>
      </c>
      <c r="Z428" s="8" t="str">
        <f>IF(OR(C428="Resuelto",C428=""),"",SUM(L428,O428,R428,U428))</f>
        <v/>
      </c>
      <c r="AA428" s="8">
        <v>340</v>
      </c>
      <c r="AB428" s="8" t="str">
        <f t="shared" ca="1" si="44"/>
        <v/>
      </c>
      <c r="AC428" s="9" t="str">
        <f t="shared" ca="1" si="45"/>
        <v/>
      </c>
      <c r="AD428" s="12"/>
      <c r="AE428" s="12"/>
      <c r="AF428" s="12"/>
      <c r="AG428" s="12"/>
      <c r="AH428" s="51" t="str">
        <f>IF(AI428="","",MAX($AH$5:AH427)+1)</f>
        <v/>
      </c>
      <c r="AI428" s="12" t="str">
        <f>IF(G427="","",IF(COUNTIF($AI$11:AI427,G427)=0,G427,""))</f>
        <v/>
      </c>
      <c r="AJ428" s="12" t="str">
        <f t="shared" si="46"/>
        <v/>
      </c>
      <c r="AK428" s="65" t="s">
        <v>44</v>
      </c>
      <c r="AL428" s="15" t="s">
        <v>35</v>
      </c>
      <c r="AM428" s="12" t="s">
        <v>52</v>
      </c>
      <c r="AN428" s="12" t="s">
        <v>49</v>
      </c>
    </row>
    <row r="429" spans="1:40" ht="25.5" hidden="1" customHeight="1" x14ac:dyDescent="0.25">
      <c r="A429" s="60">
        <f t="shared" si="42"/>
        <v>417</v>
      </c>
      <c r="B429" s="55">
        <v>2025794</v>
      </c>
      <c r="C429" s="15" t="s">
        <v>142</v>
      </c>
      <c r="D429" s="57" t="s">
        <v>5</v>
      </c>
      <c r="E429" s="27">
        <v>44042</v>
      </c>
      <c r="F429" s="62" t="s">
        <v>105</v>
      </c>
      <c r="G429" s="17"/>
      <c r="H429" s="27">
        <v>44042</v>
      </c>
      <c r="I429" s="16">
        <f t="shared" si="43"/>
        <v>0</v>
      </c>
      <c r="J429" s="28" t="s">
        <v>57</v>
      </c>
      <c r="K429" s="27"/>
      <c r="L429" s="6" t="str">
        <f>IF(AND(C429="Abierto",D429="Urgente"),A429,"")</f>
        <v/>
      </c>
      <c r="M429" s="6" t="str">
        <f ca="1">IF(AND(C429="Abierto",D429="Urgente"),TODAY()-E429,"")</f>
        <v/>
      </c>
      <c r="N429" s="6" t="str">
        <f>IF(AND(C429="Abierto",D429="Urgente"),RANK(M429,$M$13:$M$809,0)+COUNTIF($M$13:M429,M429)-1,"")</f>
        <v/>
      </c>
      <c r="O429" s="6" t="str">
        <f>IF(AND(C429="Abierto",D429="Alta"),A429,"")</f>
        <v/>
      </c>
      <c r="P429" s="6" t="str">
        <f ca="1">IF(AND(C429="Abierto",D429="Alta"),TODAY()-E429,"")</f>
        <v/>
      </c>
      <c r="Q429" s="6" t="str">
        <f>IF(AND(C429="Abierto",D429="Alta"),RANK(P429,$P$13:$P$809,0)+COUNTIF($P$13:P429,P429)-1+MAX(N:N),"")</f>
        <v/>
      </c>
      <c r="R429" s="6" t="str">
        <f>IF(AND(C429="Abierto",D429="Media"),A429,"")</f>
        <v/>
      </c>
      <c r="S429" s="6" t="str">
        <f ca="1">IF(AND(C429="Abierto",D429="Media"),TODAY()-E429,"")</f>
        <v/>
      </c>
      <c r="T429" s="6" t="str">
        <f>IF(AND(C429="Abierto",D429="Media"),RANK(S429,$S$13:$S$809,0)+COUNTIF($S$13:S429,S429)-1+MAX(N:N,Q:Q),"")</f>
        <v/>
      </c>
      <c r="U429" s="6" t="str">
        <f>IF(AND(C429="Abierto",D429="Baja"),A429,"")</f>
        <v/>
      </c>
      <c r="V429" s="6" t="str">
        <f ca="1">IF(AND(C429="Abierto",D429="Baja"),TODAY()-E429,"")</f>
        <v/>
      </c>
      <c r="W429" s="6" t="str">
        <f>IF(AND(C429="Abierto",D429="Baja"),RANK(V429,$V$13:$V$809,0)+COUNTIF($V$13:V429,V429)-1+MAX(N:N,Q:Q,T:T),"")</f>
        <v/>
      </c>
      <c r="X429" s="8" t="str">
        <f>IF(OR(C429="Resuelto",C429=""),"",SUM(N429,Q429,T429,W429))</f>
        <v/>
      </c>
      <c r="Y429" s="8" t="str">
        <f>IF(OR(C429="Resuelto",C429=""),"",SUM(M429,P429,S429,V429))</f>
        <v/>
      </c>
      <c r="Z429" s="8" t="str">
        <f>IF(OR(C429="Resuelto",C429=""),"",SUM(L429,O429,R429,U429))</f>
        <v/>
      </c>
      <c r="AA429" s="8">
        <v>340</v>
      </c>
      <c r="AB429" s="8" t="str">
        <f t="shared" ca="1" si="44"/>
        <v/>
      </c>
      <c r="AC429" s="9" t="str">
        <f t="shared" ca="1" si="45"/>
        <v/>
      </c>
      <c r="AD429" s="12"/>
      <c r="AE429" s="12"/>
      <c r="AF429" s="12"/>
      <c r="AG429" s="12"/>
      <c r="AH429" s="51" t="str">
        <f>IF(AI429="","",MAX($AH$5:AH428)+1)</f>
        <v/>
      </c>
      <c r="AI429" s="12" t="str">
        <f>IF(G428="","",IF(COUNTIF($AI$11:AI428,G428)=0,G428,""))</f>
        <v/>
      </c>
      <c r="AJ429" s="12" t="str">
        <f t="shared" si="46"/>
        <v/>
      </c>
      <c r="AK429" s="65" t="s">
        <v>44</v>
      </c>
      <c r="AL429" s="15" t="s">
        <v>32</v>
      </c>
      <c r="AM429" s="12" t="s">
        <v>52</v>
      </c>
      <c r="AN429" s="15" t="s">
        <v>51</v>
      </c>
    </row>
    <row r="430" spans="1:40" ht="25.5" hidden="1" customHeight="1" x14ac:dyDescent="0.25">
      <c r="A430" s="60">
        <f t="shared" si="42"/>
        <v>418</v>
      </c>
      <c r="B430" s="55">
        <v>2025795</v>
      </c>
      <c r="C430" s="15" t="s">
        <v>142</v>
      </c>
      <c r="D430" s="57" t="s">
        <v>5</v>
      </c>
      <c r="E430" s="27">
        <v>44042</v>
      </c>
      <c r="F430" s="62" t="s">
        <v>105</v>
      </c>
      <c r="G430" s="17"/>
      <c r="H430" s="27">
        <v>44042</v>
      </c>
      <c r="I430" s="16">
        <f t="shared" si="43"/>
        <v>0</v>
      </c>
      <c r="J430" s="28" t="s">
        <v>57</v>
      </c>
      <c r="K430" s="27"/>
      <c r="L430" s="6" t="str">
        <f>IF(AND(C430="Abierto",D430="Urgente"),A430,"")</f>
        <v/>
      </c>
      <c r="M430" s="6" t="str">
        <f ca="1">IF(AND(C430="Abierto",D430="Urgente"),TODAY()-E430,"")</f>
        <v/>
      </c>
      <c r="N430" s="6" t="str">
        <f>IF(AND(C430="Abierto",D430="Urgente"),RANK(M430,$M$13:$M$809,0)+COUNTIF($M$13:M430,M430)-1,"")</f>
        <v/>
      </c>
      <c r="O430" s="6" t="str">
        <f>IF(AND(C430="Abierto",D430="Alta"),A430,"")</f>
        <v/>
      </c>
      <c r="P430" s="6" t="str">
        <f ca="1">IF(AND(C430="Abierto",D430="Alta"),TODAY()-E430,"")</f>
        <v/>
      </c>
      <c r="Q430" s="6" t="str">
        <f>IF(AND(C430="Abierto",D430="Alta"),RANK(P430,$P$13:$P$809,0)+COUNTIF($P$13:P430,P430)-1+MAX(N:N),"")</f>
        <v/>
      </c>
      <c r="R430" s="6" t="str">
        <f>IF(AND(C430="Abierto",D430="Media"),A430,"")</f>
        <v/>
      </c>
      <c r="S430" s="6" t="str">
        <f ca="1">IF(AND(C430="Abierto",D430="Media"),TODAY()-E430,"")</f>
        <v/>
      </c>
      <c r="T430" s="6" t="str">
        <f>IF(AND(C430="Abierto",D430="Media"),RANK(S430,$S$13:$S$809,0)+COUNTIF($S$13:S430,S430)-1+MAX(N:N,Q:Q),"")</f>
        <v/>
      </c>
      <c r="U430" s="6" t="str">
        <f>IF(AND(C430="Abierto",D430="Baja"),A430,"")</f>
        <v/>
      </c>
      <c r="V430" s="6" t="str">
        <f ca="1">IF(AND(C430="Abierto",D430="Baja"),TODAY()-E430,"")</f>
        <v/>
      </c>
      <c r="W430" s="6" t="str">
        <f>IF(AND(C430="Abierto",D430="Baja"),RANK(V430,$V$13:$V$809,0)+COUNTIF($V$13:V430,V430)-1+MAX(N:N,Q:Q,T:T),"")</f>
        <v/>
      </c>
      <c r="X430" s="8" t="str">
        <f>IF(OR(C430="Resuelto",C430=""),"",SUM(N430,Q430,T430,W430))</f>
        <v/>
      </c>
      <c r="Y430" s="8" t="str">
        <f>IF(OR(C430="Resuelto",C430=""),"",SUM(M430,P430,S430,V430))</f>
        <v/>
      </c>
      <c r="Z430" s="8" t="str">
        <f>IF(OR(C430="Resuelto",C430=""),"",SUM(L430,O430,R430,U430))</f>
        <v/>
      </c>
      <c r="AA430" s="8">
        <v>340</v>
      </c>
      <c r="AB430" s="8" t="str">
        <f t="shared" ca="1" si="44"/>
        <v/>
      </c>
      <c r="AC430" s="9" t="str">
        <f t="shared" ca="1" si="45"/>
        <v/>
      </c>
      <c r="AD430" s="12"/>
      <c r="AE430" s="12"/>
      <c r="AF430" s="12"/>
      <c r="AG430" s="12"/>
      <c r="AH430" s="51" t="str">
        <f>IF(AI430="","",MAX($AH$5:AH429)+1)</f>
        <v/>
      </c>
      <c r="AI430" s="12" t="str">
        <f>IF(G429="","",IF(COUNTIF($AI$11:AI429,G429)=0,G429,""))</f>
        <v/>
      </c>
      <c r="AJ430" s="12" t="str">
        <f t="shared" si="46"/>
        <v/>
      </c>
      <c r="AK430" s="65" t="s">
        <v>44</v>
      </c>
      <c r="AL430" s="12" t="s">
        <v>34</v>
      </c>
      <c r="AM430" s="12" t="s">
        <v>52</v>
      </c>
      <c r="AN430" s="15" t="s">
        <v>51</v>
      </c>
    </row>
    <row r="431" spans="1:40" ht="25.5" hidden="1" customHeight="1" x14ac:dyDescent="0.25">
      <c r="A431" s="60">
        <f t="shared" si="42"/>
        <v>419</v>
      </c>
      <c r="B431" s="55">
        <v>2025796</v>
      </c>
      <c r="C431" s="15" t="s">
        <v>142</v>
      </c>
      <c r="D431" s="57" t="s">
        <v>5</v>
      </c>
      <c r="E431" s="27">
        <v>44042</v>
      </c>
      <c r="F431" s="62" t="s">
        <v>62</v>
      </c>
      <c r="G431" s="17"/>
      <c r="H431" s="50">
        <v>44091</v>
      </c>
      <c r="I431" s="16">
        <f t="shared" si="43"/>
        <v>49</v>
      </c>
      <c r="J431" s="28" t="s">
        <v>56</v>
      </c>
      <c r="K431" s="27">
        <v>44055</v>
      </c>
      <c r="L431" s="6" t="str">
        <f>IF(AND(C431="Abierto",D431="Urgente"),A431,"")</f>
        <v/>
      </c>
      <c r="M431" s="6" t="str">
        <f ca="1">IF(AND(C431="Abierto",D431="Urgente"),TODAY()-E431,"")</f>
        <v/>
      </c>
      <c r="N431" s="6" t="str">
        <f>IF(AND(C431="Abierto",D431="Urgente"),RANK(M431,$M$13:$M$809,0)+COUNTIF($M$13:M431,M431)-1,"")</f>
        <v/>
      </c>
      <c r="O431" s="6" t="str">
        <f>IF(AND(C431="Abierto",D431="Alta"),A431,"")</f>
        <v/>
      </c>
      <c r="P431" s="6" t="str">
        <f ca="1">IF(AND(C431="Abierto",D431="Alta"),TODAY()-E431,"")</f>
        <v/>
      </c>
      <c r="Q431" s="6" t="str">
        <f>IF(AND(C431="Abierto",D431="Alta"),RANK(P431,$P$13:$P$809,0)+COUNTIF($P$13:P431,P431)-1+MAX(N:N),"")</f>
        <v/>
      </c>
      <c r="R431" s="6" t="str">
        <f>IF(AND(C431="Abierto",D431="Media"),A431,"")</f>
        <v/>
      </c>
      <c r="S431" s="6" t="str">
        <f ca="1">IF(AND(C431="Abierto",D431="Media"),TODAY()-E431,"")</f>
        <v/>
      </c>
      <c r="T431" s="6" t="str">
        <f>IF(AND(C431="Abierto",D431="Media"),RANK(S431,$S$13:$S$809,0)+COUNTIF($S$13:S431,S431)-1+MAX(N:N,Q:Q),"")</f>
        <v/>
      </c>
      <c r="U431" s="6" t="str">
        <f>IF(AND(C431="Abierto",D431="Baja"),A431,"")</f>
        <v/>
      </c>
      <c r="V431" s="6" t="str">
        <f ca="1">IF(AND(C431="Abierto",D431="Baja"),TODAY()-E431,"")</f>
        <v/>
      </c>
      <c r="W431" s="6" t="str">
        <f>IF(AND(C431="Abierto",D431="Baja"),RANK(V431,$V$13:$V$809,0)+COUNTIF($V$13:V431,V431)-1+MAX(N:N,Q:Q,T:T),"")</f>
        <v/>
      </c>
      <c r="X431" s="8" t="str">
        <f>IF(OR(C431="Resuelto",C431=""),"",SUM(N431,Q431,T431,W431))</f>
        <v/>
      </c>
      <c r="Y431" s="8" t="str">
        <f>IF(OR(C431="Resuelto",C431=""),"",SUM(M431,P431,S431,V431))</f>
        <v/>
      </c>
      <c r="Z431" s="8" t="str">
        <f>IF(OR(C431="Resuelto",C431=""),"",SUM(L431,O431,R431,U431))</f>
        <v/>
      </c>
      <c r="AA431" s="8">
        <v>340</v>
      </c>
      <c r="AB431" s="8" t="str">
        <f t="shared" ca="1" si="44"/>
        <v/>
      </c>
      <c r="AC431" s="9" t="str">
        <f t="shared" ca="1" si="45"/>
        <v/>
      </c>
      <c r="AD431" s="12"/>
      <c r="AE431" s="12"/>
      <c r="AF431" s="12"/>
      <c r="AG431" s="12"/>
      <c r="AH431" s="51" t="str">
        <f>IF(AI431="","",MAX($AH$5:AH430)+1)</f>
        <v/>
      </c>
      <c r="AI431" s="12" t="str">
        <f>IF(G430="","",IF(COUNTIF($AI$11:AI430,G430)=0,G430,""))</f>
        <v/>
      </c>
      <c r="AJ431" s="12" t="str">
        <f t="shared" si="46"/>
        <v/>
      </c>
      <c r="AK431" s="65" t="s">
        <v>44</v>
      </c>
      <c r="AL431" s="12" t="s">
        <v>34</v>
      </c>
      <c r="AM431" s="12" t="s">
        <v>52</v>
      </c>
      <c r="AN431" s="12" t="s">
        <v>49</v>
      </c>
    </row>
    <row r="432" spans="1:40" ht="25.5" hidden="1" customHeight="1" x14ac:dyDescent="0.25">
      <c r="A432" s="60">
        <f t="shared" si="42"/>
        <v>420</v>
      </c>
      <c r="B432" s="55">
        <v>2025797</v>
      </c>
      <c r="C432" s="15" t="s">
        <v>142</v>
      </c>
      <c r="D432" s="57" t="s">
        <v>5</v>
      </c>
      <c r="E432" s="27">
        <v>44042</v>
      </c>
      <c r="F432" s="62" t="s">
        <v>105</v>
      </c>
      <c r="G432" s="17"/>
      <c r="H432" s="27">
        <v>44042</v>
      </c>
      <c r="I432" s="16">
        <f t="shared" si="43"/>
        <v>0</v>
      </c>
      <c r="J432" s="28" t="s">
        <v>57</v>
      </c>
      <c r="K432" s="27"/>
      <c r="L432" s="6" t="str">
        <f>IF(AND(C432="Abierto",D432="Urgente"),A432,"")</f>
        <v/>
      </c>
      <c r="M432" s="6" t="str">
        <f ca="1">IF(AND(C432="Abierto",D432="Urgente"),TODAY()-E432,"")</f>
        <v/>
      </c>
      <c r="N432" s="6" t="str">
        <f>IF(AND(C432="Abierto",D432="Urgente"),RANK(M432,$M$13:$M$809,0)+COUNTIF($M$13:M432,M432)-1,"")</f>
        <v/>
      </c>
      <c r="O432" s="6" t="str">
        <f>IF(AND(C432="Abierto",D432="Alta"),A432,"")</f>
        <v/>
      </c>
      <c r="P432" s="6" t="str">
        <f ca="1">IF(AND(C432="Abierto",D432="Alta"),TODAY()-E432,"")</f>
        <v/>
      </c>
      <c r="Q432" s="6" t="str">
        <f>IF(AND(C432="Abierto",D432="Alta"),RANK(P432,$P$13:$P$809,0)+COUNTIF($P$13:P432,P432)-1+MAX(N:N),"")</f>
        <v/>
      </c>
      <c r="R432" s="6" t="str">
        <f>IF(AND(C432="Abierto",D432="Media"),A432,"")</f>
        <v/>
      </c>
      <c r="S432" s="6" t="str">
        <f ca="1">IF(AND(C432="Abierto",D432="Media"),TODAY()-E432,"")</f>
        <v/>
      </c>
      <c r="T432" s="6" t="str">
        <f>IF(AND(C432="Abierto",D432="Media"),RANK(S432,$S$13:$S$809,0)+COUNTIF($S$13:S432,S432)-1+MAX(N:N,Q:Q),"")</f>
        <v/>
      </c>
      <c r="U432" s="6" t="str">
        <f>IF(AND(C432="Abierto",D432="Baja"),A432,"")</f>
        <v/>
      </c>
      <c r="V432" s="6" t="str">
        <f ca="1">IF(AND(C432="Abierto",D432="Baja"),TODAY()-E432,"")</f>
        <v/>
      </c>
      <c r="W432" s="6" t="str">
        <f>IF(AND(C432="Abierto",D432="Baja"),RANK(V432,$V$13:$V$809,0)+COUNTIF($V$13:V432,V432)-1+MAX(N:N,Q:Q,T:T),"")</f>
        <v/>
      </c>
      <c r="X432" s="8" t="str">
        <f>IF(OR(C432="Resuelto",C432=""),"",SUM(N432,Q432,T432,W432))</f>
        <v/>
      </c>
      <c r="Y432" s="8" t="str">
        <f>IF(OR(C432="Resuelto",C432=""),"",SUM(M432,P432,S432,V432))</f>
        <v/>
      </c>
      <c r="Z432" s="8" t="str">
        <f>IF(OR(C432="Resuelto",C432=""),"",SUM(L432,O432,R432,U432))</f>
        <v/>
      </c>
      <c r="AA432" s="8">
        <v>340</v>
      </c>
      <c r="AB432" s="8" t="str">
        <f t="shared" ca="1" si="44"/>
        <v/>
      </c>
      <c r="AC432" s="9" t="str">
        <f t="shared" ca="1" si="45"/>
        <v/>
      </c>
      <c r="AD432" s="12"/>
      <c r="AE432" s="12"/>
      <c r="AF432" s="12"/>
      <c r="AG432" s="12"/>
      <c r="AH432" s="51" t="str">
        <f>IF(AI432="","",MAX($AH$5:AH431)+1)</f>
        <v/>
      </c>
      <c r="AI432" s="12" t="str">
        <f>IF(G431="","",IF(COUNTIF($AI$11:AI431,G431)=0,G431,""))</f>
        <v/>
      </c>
      <c r="AJ432" s="12" t="str">
        <f t="shared" si="46"/>
        <v/>
      </c>
      <c r="AK432" s="65" t="s">
        <v>44</v>
      </c>
      <c r="AL432" s="12" t="s">
        <v>34</v>
      </c>
      <c r="AM432" s="12" t="s">
        <v>52</v>
      </c>
      <c r="AN432" s="12" t="s">
        <v>49</v>
      </c>
    </row>
    <row r="433" spans="1:40" ht="25.5" hidden="1" customHeight="1" x14ac:dyDescent="0.25">
      <c r="A433" s="60">
        <f t="shared" si="42"/>
        <v>421</v>
      </c>
      <c r="B433" s="55">
        <v>2025798</v>
      </c>
      <c r="C433" s="15" t="s">
        <v>142</v>
      </c>
      <c r="D433" s="57" t="s">
        <v>5</v>
      </c>
      <c r="E433" s="27">
        <v>44042</v>
      </c>
      <c r="F433" s="62" t="s">
        <v>105</v>
      </c>
      <c r="G433" s="17"/>
      <c r="H433" s="27">
        <v>44042</v>
      </c>
      <c r="I433" s="16">
        <f t="shared" si="43"/>
        <v>0</v>
      </c>
      <c r="J433" s="28" t="s">
        <v>57</v>
      </c>
      <c r="K433" s="27"/>
      <c r="L433" s="6" t="str">
        <f>IF(AND(C433="Abierto",D433="Urgente"),A433,"")</f>
        <v/>
      </c>
      <c r="M433" s="6" t="str">
        <f ca="1">IF(AND(C433="Abierto",D433="Urgente"),TODAY()-E433,"")</f>
        <v/>
      </c>
      <c r="N433" s="6" t="str">
        <f>IF(AND(C433="Abierto",D433="Urgente"),RANK(M433,$M$13:$M$809,0)+COUNTIF($M$13:M433,M433)-1,"")</f>
        <v/>
      </c>
      <c r="O433" s="6" t="str">
        <f>IF(AND(C433="Abierto",D433="Alta"),A433,"")</f>
        <v/>
      </c>
      <c r="P433" s="6" t="str">
        <f ca="1">IF(AND(C433="Abierto",D433="Alta"),TODAY()-E433,"")</f>
        <v/>
      </c>
      <c r="Q433" s="6" t="str">
        <f>IF(AND(C433="Abierto",D433="Alta"),RANK(P433,$P$13:$P$809,0)+COUNTIF($P$13:P433,P433)-1+MAX(N:N),"")</f>
        <v/>
      </c>
      <c r="R433" s="6" t="str">
        <f>IF(AND(C433="Abierto",D433="Media"),A433,"")</f>
        <v/>
      </c>
      <c r="S433" s="6" t="str">
        <f ca="1">IF(AND(C433="Abierto",D433="Media"),TODAY()-E433,"")</f>
        <v/>
      </c>
      <c r="T433" s="6" t="str">
        <f>IF(AND(C433="Abierto",D433="Media"),RANK(S433,$S$13:$S$809,0)+COUNTIF($S$13:S433,S433)-1+MAX(N:N,Q:Q),"")</f>
        <v/>
      </c>
      <c r="U433" s="6" t="str">
        <f>IF(AND(C433="Abierto",D433="Baja"),A433,"")</f>
        <v/>
      </c>
      <c r="V433" s="6" t="str">
        <f ca="1">IF(AND(C433="Abierto",D433="Baja"),TODAY()-E433,"")</f>
        <v/>
      </c>
      <c r="W433" s="6" t="str">
        <f>IF(AND(C433="Abierto",D433="Baja"),RANK(V433,$V$13:$V$809,0)+COUNTIF($V$13:V433,V433)-1+MAX(N:N,Q:Q,T:T),"")</f>
        <v/>
      </c>
      <c r="X433" s="8" t="str">
        <f>IF(OR(C433="Resuelto",C433=""),"",SUM(N433,Q433,T433,W433))</f>
        <v/>
      </c>
      <c r="Y433" s="8" t="str">
        <f>IF(OR(C433="Resuelto",C433=""),"",SUM(M433,P433,S433,V433))</f>
        <v/>
      </c>
      <c r="Z433" s="8" t="str">
        <f>IF(OR(C433="Resuelto",C433=""),"",SUM(L433,O433,R433,U433))</f>
        <v/>
      </c>
      <c r="AA433" s="8">
        <v>340</v>
      </c>
      <c r="AB433" s="8" t="str">
        <f t="shared" ca="1" si="44"/>
        <v/>
      </c>
      <c r="AC433" s="9" t="str">
        <f t="shared" ca="1" si="45"/>
        <v/>
      </c>
      <c r="AD433" s="12"/>
      <c r="AE433" s="12"/>
      <c r="AF433" s="12"/>
      <c r="AG433" s="12"/>
      <c r="AH433" s="51" t="str">
        <f>IF(AI433="","",MAX($AH$5:AH432)+1)</f>
        <v/>
      </c>
      <c r="AI433" s="12" t="str">
        <f>IF(G432="","",IF(COUNTIF($AI$11:AI432,G432)=0,G432,""))</f>
        <v/>
      </c>
      <c r="AJ433" s="12" t="str">
        <f t="shared" si="46"/>
        <v/>
      </c>
      <c r="AK433" s="65" t="s">
        <v>44</v>
      </c>
      <c r="AL433" s="12" t="s">
        <v>34</v>
      </c>
      <c r="AM433" s="12" t="s">
        <v>52</v>
      </c>
      <c r="AN433" s="12" t="s">
        <v>49</v>
      </c>
    </row>
    <row r="434" spans="1:40" ht="25.5" hidden="1" customHeight="1" x14ac:dyDescent="0.25">
      <c r="A434" s="60">
        <f t="shared" si="42"/>
        <v>422</v>
      </c>
      <c r="B434" s="55">
        <v>2025799</v>
      </c>
      <c r="C434" s="15" t="s">
        <v>142</v>
      </c>
      <c r="D434" s="57" t="s">
        <v>5</v>
      </c>
      <c r="E434" s="27">
        <v>44042</v>
      </c>
      <c r="F434" s="62" t="s">
        <v>105</v>
      </c>
      <c r="G434" s="17"/>
      <c r="H434" s="27">
        <v>44042</v>
      </c>
      <c r="I434" s="16">
        <f t="shared" si="43"/>
        <v>0</v>
      </c>
      <c r="J434" s="28" t="s">
        <v>57</v>
      </c>
      <c r="K434" s="27"/>
      <c r="L434" s="6" t="str">
        <f>IF(AND(C434="Abierto",D434="Urgente"),A434,"")</f>
        <v/>
      </c>
      <c r="M434" s="6" t="str">
        <f ca="1">IF(AND(C434="Abierto",D434="Urgente"),TODAY()-E434,"")</f>
        <v/>
      </c>
      <c r="N434" s="6" t="str">
        <f>IF(AND(C434="Abierto",D434="Urgente"),RANK(M434,$M$13:$M$809,0)+COUNTIF($M$13:M434,M434)-1,"")</f>
        <v/>
      </c>
      <c r="O434" s="6" t="str">
        <f>IF(AND(C434="Abierto",D434="Alta"),A434,"")</f>
        <v/>
      </c>
      <c r="P434" s="6" t="str">
        <f ca="1">IF(AND(C434="Abierto",D434="Alta"),TODAY()-E434,"")</f>
        <v/>
      </c>
      <c r="Q434" s="6" t="str">
        <f>IF(AND(C434="Abierto",D434="Alta"),RANK(P434,$P$13:$P$809,0)+COUNTIF($P$13:P434,P434)-1+MAX(N:N),"")</f>
        <v/>
      </c>
      <c r="R434" s="6" t="str">
        <f>IF(AND(C434="Abierto",D434="Media"),A434,"")</f>
        <v/>
      </c>
      <c r="S434" s="6" t="str">
        <f ca="1">IF(AND(C434="Abierto",D434="Media"),TODAY()-E434,"")</f>
        <v/>
      </c>
      <c r="T434" s="6" t="str">
        <f>IF(AND(C434="Abierto",D434="Media"),RANK(S434,$S$13:$S$809,0)+COUNTIF($S$13:S434,S434)-1+MAX(N:N,Q:Q),"")</f>
        <v/>
      </c>
      <c r="U434" s="6" t="str">
        <f>IF(AND(C434="Abierto",D434="Baja"),A434,"")</f>
        <v/>
      </c>
      <c r="V434" s="6" t="str">
        <f ca="1">IF(AND(C434="Abierto",D434="Baja"),TODAY()-E434,"")</f>
        <v/>
      </c>
      <c r="W434" s="6" t="str">
        <f>IF(AND(C434="Abierto",D434="Baja"),RANK(V434,$V$13:$V$809,0)+COUNTIF($V$13:V434,V434)-1+MAX(N:N,Q:Q,T:T),"")</f>
        <v/>
      </c>
      <c r="X434" s="8" t="str">
        <f>IF(OR(C434="Resuelto",C434=""),"",SUM(N434,Q434,T434,W434))</f>
        <v/>
      </c>
      <c r="Y434" s="8" t="str">
        <f>IF(OR(C434="Resuelto",C434=""),"",SUM(M434,P434,S434,V434))</f>
        <v/>
      </c>
      <c r="Z434" s="8" t="str">
        <f>IF(OR(C434="Resuelto",C434=""),"",SUM(L434,O434,R434,U434))</f>
        <v/>
      </c>
      <c r="AA434" s="8">
        <v>340</v>
      </c>
      <c r="AB434" s="8" t="str">
        <f t="shared" ca="1" si="44"/>
        <v/>
      </c>
      <c r="AC434" s="9" t="str">
        <f t="shared" ca="1" si="45"/>
        <v/>
      </c>
      <c r="AD434" s="12"/>
      <c r="AE434" s="12"/>
      <c r="AF434" s="12"/>
      <c r="AG434" s="12"/>
      <c r="AH434" s="51" t="str">
        <f>IF(AI434="","",MAX($AH$5:AH433)+1)</f>
        <v/>
      </c>
      <c r="AI434" s="12" t="str">
        <f>IF(G433="","",IF(COUNTIF($AI$11:AI433,G433)=0,G433,""))</f>
        <v/>
      </c>
      <c r="AJ434" s="12" t="str">
        <f t="shared" si="46"/>
        <v/>
      </c>
      <c r="AK434" s="65" t="s">
        <v>44</v>
      </c>
      <c r="AL434" s="12" t="s">
        <v>34</v>
      </c>
      <c r="AM434" s="12" t="s">
        <v>52</v>
      </c>
      <c r="AN434" s="12" t="s">
        <v>49</v>
      </c>
    </row>
    <row r="435" spans="1:40" ht="25.5" hidden="1" customHeight="1" x14ac:dyDescent="0.25">
      <c r="A435" s="60">
        <f t="shared" si="42"/>
        <v>423</v>
      </c>
      <c r="B435" s="55">
        <v>2025800</v>
      </c>
      <c r="C435" s="15" t="s">
        <v>142</v>
      </c>
      <c r="D435" s="57" t="s">
        <v>5</v>
      </c>
      <c r="E435" s="27">
        <v>44042</v>
      </c>
      <c r="F435" s="62" t="s">
        <v>89</v>
      </c>
      <c r="G435" s="17"/>
      <c r="H435" s="27">
        <v>44042</v>
      </c>
      <c r="I435" s="16">
        <f t="shared" si="43"/>
        <v>0</v>
      </c>
      <c r="J435" s="28" t="s">
        <v>57</v>
      </c>
      <c r="K435" s="27"/>
      <c r="L435" s="6" t="str">
        <f>IF(AND(C435="Abierto",D435="Urgente"),A435,"")</f>
        <v/>
      </c>
      <c r="M435" s="6" t="str">
        <f ca="1">IF(AND(C435="Abierto",D435="Urgente"),TODAY()-E435,"")</f>
        <v/>
      </c>
      <c r="N435" s="6" t="str">
        <f>IF(AND(C435="Abierto",D435="Urgente"),RANK(M435,$M$13:$M$809,0)+COUNTIF($M$13:M435,M435)-1,"")</f>
        <v/>
      </c>
      <c r="O435" s="6" t="str">
        <f>IF(AND(C435="Abierto",D435="Alta"),A435,"")</f>
        <v/>
      </c>
      <c r="P435" s="6" t="str">
        <f ca="1">IF(AND(C435="Abierto",D435="Alta"),TODAY()-E435,"")</f>
        <v/>
      </c>
      <c r="Q435" s="6" t="str">
        <f>IF(AND(C435="Abierto",D435="Alta"),RANK(P435,$P$13:$P$809,0)+COUNTIF($P$13:P435,P435)-1+MAX(N:N),"")</f>
        <v/>
      </c>
      <c r="R435" s="6" t="str">
        <f>IF(AND(C435="Abierto",D435="Media"),A435,"")</f>
        <v/>
      </c>
      <c r="S435" s="6" t="str">
        <f ca="1">IF(AND(C435="Abierto",D435="Media"),TODAY()-E435,"")</f>
        <v/>
      </c>
      <c r="T435" s="6" t="str">
        <f>IF(AND(C435="Abierto",D435="Media"),RANK(S435,$S$13:$S$809,0)+COUNTIF($S$13:S435,S435)-1+MAX(N:N,Q:Q),"")</f>
        <v/>
      </c>
      <c r="U435" s="6" t="str">
        <f>IF(AND(C435="Abierto",D435="Baja"),A435,"")</f>
        <v/>
      </c>
      <c r="V435" s="6" t="str">
        <f ca="1">IF(AND(C435="Abierto",D435="Baja"),TODAY()-E435,"")</f>
        <v/>
      </c>
      <c r="W435" s="6" t="str">
        <f>IF(AND(C435="Abierto",D435="Baja"),RANK(V435,$V$13:$V$809,0)+COUNTIF($V$13:V435,V435)-1+MAX(N:N,Q:Q,T:T),"")</f>
        <v/>
      </c>
      <c r="X435" s="8" t="str">
        <f>IF(OR(C435="Resuelto",C435=""),"",SUM(N435,Q435,T435,W435))</f>
        <v/>
      </c>
      <c r="Y435" s="8" t="str">
        <f>IF(OR(C435="Resuelto",C435=""),"",SUM(M435,P435,S435,V435))</f>
        <v/>
      </c>
      <c r="Z435" s="8" t="str">
        <f>IF(OR(C435="Resuelto",C435=""),"",SUM(L435,O435,R435,U435))</f>
        <v/>
      </c>
      <c r="AA435" s="8">
        <v>340</v>
      </c>
      <c r="AB435" s="8" t="str">
        <f t="shared" ca="1" si="44"/>
        <v/>
      </c>
      <c r="AC435" s="9" t="str">
        <f t="shared" ca="1" si="45"/>
        <v/>
      </c>
      <c r="AD435" s="12"/>
      <c r="AE435" s="12"/>
      <c r="AF435" s="12"/>
      <c r="AG435" s="12"/>
      <c r="AH435" s="51" t="str">
        <f>IF(AI435="","",MAX($AH$5:AH434)+1)</f>
        <v/>
      </c>
      <c r="AI435" s="12" t="str">
        <f>IF(G434="","",IF(COUNTIF($AI$11:AI434,G434)=0,G434,""))</f>
        <v/>
      </c>
      <c r="AJ435" s="12" t="str">
        <f t="shared" si="46"/>
        <v/>
      </c>
      <c r="AK435" s="65" t="s">
        <v>44</v>
      </c>
      <c r="AL435" s="12" t="s">
        <v>34</v>
      </c>
      <c r="AM435" s="15" t="s">
        <v>53</v>
      </c>
      <c r="AN435" s="15" t="s">
        <v>51</v>
      </c>
    </row>
    <row r="436" spans="1:40" ht="25.5" hidden="1" customHeight="1" x14ac:dyDescent="0.25">
      <c r="A436" s="60">
        <f t="shared" si="42"/>
        <v>424</v>
      </c>
      <c r="B436" s="55">
        <v>2025801</v>
      </c>
      <c r="C436" s="15" t="s">
        <v>142</v>
      </c>
      <c r="D436" s="57" t="s">
        <v>5</v>
      </c>
      <c r="E436" s="27">
        <v>44042</v>
      </c>
      <c r="F436" s="62" t="s">
        <v>105</v>
      </c>
      <c r="G436" s="17"/>
      <c r="H436" s="27">
        <v>44042</v>
      </c>
      <c r="I436" s="16">
        <f t="shared" si="43"/>
        <v>0</v>
      </c>
      <c r="J436" s="28" t="s">
        <v>57</v>
      </c>
      <c r="K436" s="27"/>
      <c r="L436" s="6" t="str">
        <f>IF(AND(C436="Abierto",D436="Urgente"),A436,"")</f>
        <v/>
      </c>
      <c r="M436" s="6" t="str">
        <f ca="1">IF(AND(C436="Abierto",D436="Urgente"),TODAY()-E436,"")</f>
        <v/>
      </c>
      <c r="N436" s="6" t="str">
        <f>IF(AND(C436="Abierto",D436="Urgente"),RANK(M436,$M$13:$M$809,0)+COUNTIF($M$13:M436,M436)-1,"")</f>
        <v/>
      </c>
      <c r="O436" s="6" t="str">
        <f>IF(AND(C436="Abierto",D436="Alta"),A436,"")</f>
        <v/>
      </c>
      <c r="P436" s="6" t="str">
        <f ca="1">IF(AND(C436="Abierto",D436="Alta"),TODAY()-E436,"")</f>
        <v/>
      </c>
      <c r="Q436" s="6" t="str">
        <f>IF(AND(C436="Abierto",D436="Alta"),RANK(P436,$P$13:$P$809,0)+COUNTIF($P$13:P436,P436)-1+MAX(N:N),"")</f>
        <v/>
      </c>
      <c r="R436" s="6" t="str">
        <f>IF(AND(C436="Abierto",D436="Media"),A436,"")</f>
        <v/>
      </c>
      <c r="S436" s="6" t="str">
        <f ca="1">IF(AND(C436="Abierto",D436="Media"),TODAY()-E436,"")</f>
        <v/>
      </c>
      <c r="T436" s="6" t="str">
        <f>IF(AND(C436="Abierto",D436="Media"),RANK(S436,$S$13:$S$809,0)+COUNTIF($S$13:S436,S436)-1+MAX(N:N,Q:Q),"")</f>
        <v/>
      </c>
      <c r="U436" s="6" t="str">
        <f>IF(AND(C436="Abierto",D436="Baja"),A436,"")</f>
        <v/>
      </c>
      <c r="V436" s="6" t="str">
        <f ca="1">IF(AND(C436="Abierto",D436="Baja"),TODAY()-E436,"")</f>
        <v/>
      </c>
      <c r="W436" s="6" t="str">
        <f>IF(AND(C436="Abierto",D436="Baja"),RANK(V436,$V$13:$V$809,0)+COUNTIF($V$13:V436,V436)-1+MAX(N:N,Q:Q,T:T),"")</f>
        <v/>
      </c>
      <c r="X436" s="8" t="str">
        <f>IF(OR(C436="Resuelto",C436=""),"",SUM(N436,Q436,T436,W436))</f>
        <v/>
      </c>
      <c r="Y436" s="8" t="str">
        <f>IF(OR(C436="Resuelto",C436=""),"",SUM(M436,P436,S436,V436))</f>
        <v/>
      </c>
      <c r="Z436" s="8" t="str">
        <f>IF(OR(C436="Resuelto",C436=""),"",SUM(L436,O436,R436,U436))</f>
        <v/>
      </c>
      <c r="AA436" s="8">
        <v>340</v>
      </c>
      <c r="AB436" s="8" t="str">
        <f t="shared" ca="1" si="44"/>
        <v/>
      </c>
      <c r="AC436" s="9" t="str">
        <f t="shared" ca="1" si="45"/>
        <v/>
      </c>
      <c r="AD436" s="12"/>
      <c r="AE436" s="12"/>
      <c r="AF436" s="12"/>
      <c r="AG436" s="12"/>
      <c r="AH436" s="51" t="str">
        <f>IF(AI436="","",MAX($AH$5:AH435)+1)</f>
        <v/>
      </c>
      <c r="AI436" s="12" t="str">
        <f>IF(G435="","",IF(COUNTIF($AI$11:AI435,G435)=0,G435,""))</f>
        <v/>
      </c>
      <c r="AJ436" s="12" t="str">
        <f t="shared" si="46"/>
        <v/>
      </c>
      <c r="AK436" s="65" t="s">
        <v>44</v>
      </c>
      <c r="AL436" s="15" t="s">
        <v>35</v>
      </c>
      <c r="AM436" s="15" t="s">
        <v>53</v>
      </c>
      <c r="AN436" s="15" t="s">
        <v>51</v>
      </c>
    </row>
    <row r="437" spans="1:40" ht="25.5" hidden="1" customHeight="1" x14ac:dyDescent="0.25">
      <c r="A437" s="60">
        <f t="shared" si="42"/>
        <v>425</v>
      </c>
      <c r="B437" s="55">
        <v>2025802</v>
      </c>
      <c r="C437" s="15" t="s">
        <v>142</v>
      </c>
      <c r="D437" s="57" t="s">
        <v>5</v>
      </c>
      <c r="E437" s="27">
        <v>44042</v>
      </c>
      <c r="F437" s="62" t="s">
        <v>105</v>
      </c>
      <c r="G437" s="17"/>
      <c r="H437" s="27">
        <v>44042</v>
      </c>
      <c r="I437" s="16">
        <f t="shared" si="43"/>
        <v>0</v>
      </c>
      <c r="J437" s="28" t="s">
        <v>57</v>
      </c>
      <c r="K437" s="27"/>
      <c r="L437" s="6" t="str">
        <f>IF(AND(C437="Abierto",D437="Urgente"),A437,"")</f>
        <v/>
      </c>
      <c r="M437" s="6" t="str">
        <f ca="1">IF(AND(C437="Abierto",D437="Urgente"),TODAY()-E437,"")</f>
        <v/>
      </c>
      <c r="N437" s="6" t="str">
        <f>IF(AND(C437="Abierto",D437="Urgente"),RANK(M437,$M$13:$M$809,0)+COUNTIF($M$13:M437,M437)-1,"")</f>
        <v/>
      </c>
      <c r="O437" s="6" t="str">
        <f>IF(AND(C437="Abierto",D437="Alta"),A437,"")</f>
        <v/>
      </c>
      <c r="P437" s="6" t="str">
        <f ca="1">IF(AND(C437="Abierto",D437="Alta"),TODAY()-E437,"")</f>
        <v/>
      </c>
      <c r="Q437" s="6" t="str">
        <f>IF(AND(C437="Abierto",D437="Alta"),RANK(P437,$P$13:$P$809,0)+COUNTIF($P$13:P437,P437)-1+MAX(N:N),"")</f>
        <v/>
      </c>
      <c r="R437" s="6" t="str">
        <f>IF(AND(C437="Abierto",D437="Media"),A437,"")</f>
        <v/>
      </c>
      <c r="S437" s="6" t="str">
        <f ca="1">IF(AND(C437="Abierto",D437="Media"),TODAY()-E437,"")</f>
        <v/>
      </c>
      <c r="T437" s="6" t="str">
        <f>IF(AND(C437="Abierto",D437="Media"),RANK(S437,$S$13:$S$809,0)+COUNTIF($S$13:S437,S437)-1+MAX(N:N,Q:Q),"")</f>
        <v/>
      </c>
      <c r="U437" s="6" t="str">
        <f>IF(AND(C437="Abierto",D437="Baja"),A437,"")</f>
        <v/>
      </c>
      <c r="V437" s="6" t="str">
        <f ca="1">IF(AND(C437="Abierto",D437="Baja"),TODAY()-E437,"")</f>
        <v/>
      </c>
      <c r="W437" s="6" t="str">
        <f>IF(AND(C437="Abierto",D437="Baja"),RANK(V437,$V$13:$V$809,0)+COUNTIF($V$13:V437,V437)-1+MAX(N:N,Q:Q,T:T),"")</f>
        <v/>
      </c>
      <c r="X437" s="8" t="str">
        <f>IF(OR(C437="Resuelto",C437=""),"",SUM(N437,Q437,T437,W437))</f>
        <v/>
      </c>
      <c r="Y437" s="8" t="str">
        <f>IF(OR(C437="Resuelto",C437=""),"",SUM(M437,P437,S437,V437))</f>
        <v/>
      </c>
      <c r="Z437" s="8" t="str">
        <f>IF(OR(C437="Resuelto",C437=""),"",SUM(L437,O437,R437,U437))</f>
        <v/>
      </c>
      <c r="AA437" s="8">
        <v>340</v>
      </c>
      <c r="AB437" s="8" t="str">
        <f t="shared" ca="1" si="44"/>
        <v/>
      </c>
      <c r="AC437" s="9" t="str">
        <f t="shared" ca="1" si="45"/>
        <v/>
      </c>
      <c r="AD437" s="12"/>
      <c r="AE437" s="12"/>
      <c r="AF437" s="12"/>
      <c r="AG437" s="12"/>
      <c r="AH437" s="51" t="str">
        <f>IF(AI437="","",MAX($AH$5:AH436)+1)</f>
        <v/>
      </c>
      <c r="AI437" s="12" t="str">
        <f>IF(G436="","",IF(COUNTIF($AI$11:AI436,G436)=0,G436,""))</f>
        <v/>
      </c>
      <c r="AJ437" s="12" t="str">
        <f t="shared" si="46"/>
        <v/>
      </c>
      <c r="AK437" s="65" t="s">
        <v>44</v>
      </c>
      <c r="AL437" s="15" t="s">
        <v>35</v>
      </c>
      <c r="AM437" s="12" t="s">
        <v>52</v>
      </c>
      <c r="AN437" s="15" t="s">
        <v>51</v>
      </c>
    </row>
    <row r="438" spans="1:40" ht="25.5" hidden="1" customHeight="1" x14ac:dyDescent="0.25">
      <c r="A438" s="60">
        <f t="shared" si="42"/>
        <v>426</v>
      </c>
      <c r="B438" s="55">
        <v>2025803</v>
      </c>
      <c r="C438" s="15" t="s">
        <v>142</v>
      </c>
      <c r="D438" s="57" t="s">
        <v>5</v>
      </c>
      <c r="E438" s="27">
        <v>44042</v>
      </c>
      <c r="F438" s="62" t="s">
        <v>105</v>
      </c>
      <c r="G438" s="17"/>
      <c r="H438" s="27">
        <v>44042</v>
      </c>
      <c r="I438" s="16">
        <f t="shared" si="43"/>
        <v>0</v>
      </c>
      <c r="J438" s="28" t="s">
        <v>57</v>
      </c>
      <c r="K438" s="27"/>
      <c r="L438" s="6" t="str">
        <f>IF(AND(C438="Abierto",D438="Urgente"),A438,"")</f>
        <v/>
      </c>
      <c r="M438" s="6" t="str">
        <f ca="1">IF(AND(C438="Abierto",D438="Urgente"),TODAY()-E438,"")</f>
        <v/>
      </c>
      <c r="N438" s="6" t="str">
        <f>IF(AND(C438="Abierto",D438="Urgente"),RANK(M438,$M$13:$M$809,0)+COUNTIF($M$13:M438,M438)-1,"")</f>
        <v/>
      </c>
      <c r="O438" s="6" t="str">
        <f>IF(AND(C438="Abierto",D438="Alta"),A438,"")</f>
        <v/>
      </c>
      <c r="P438" s="6" t="str">
        <f ca="1">IF(AND(C438="Abierto",D438="Alta"),TODAY()-E438,"")</f>
        <v/>
      </c>
      <c r="Q438" s="6" t="str">
        <f>IF(AND(C438="Abierto",D438="Alta"),RANK(P438,$P$13:$P$809,0)+COUNTIF($P$13:P438,P438)-1+MAX(N:N),"")</f>
        <v/>
      </c>
      <c r="R438" s="6" t="str">
        <f>IF(AND(C438="Abierto",D438="Media"),A438,"")</f>
        <v/>
      </c>
      <c r="S438" s="6" t="str">
        <f ca="1">IF(AND(C438="Abierto",D438="Media"),TODAY()-E438,"")</f>
        <v/>
      </c>
      <c r="T438" s="6" t="str">
        <f>IF(AND(C438="Abierto",D438="Media"),RANK(S438,$S$13:$S$809,0)+COUNTIF($S$13:S438,S438)-1+MAX(N:N,Q:Q),"")</f>
        <v/>
      </c>
      <c r="U438" s="6" t="str">
        <f>IF(AND(C438="Abierto",D438="Baja"),A438,"")</f>
        <v/>
      </c>
      <c r="V438" s="6" t="str">
        <f ca="1">IF(AND(C438="Abierto",D438="Baja"),TODAY()-E438,"")</f>
        <v/>
      </c>
      <c r="W438" s="6" t="str">
        <f>IF(AND(C438="Abierto",D438="Baja"),RANK(V438,$V$13:$V$809,0)+COUNTIF($V$13:V438,V438)-1+MAX(N:N,Q:Q,T:T),"")</f>
        <v/>
      </c>
      <c r="X438" s="8" t="str">
        <f>IF(OR(C438="Resuelto",C438=""),"",SUM(N438,Q438,T438,W438))</f>
        <v/>
      </c>
      <c r="Y438" s="8" t="str">
        <f>IF(OR(C438="Resuelto",C438=""),"",SUM(M438,P438,S438,V438))</f>
        <v/>
      </c>
      <c r="Z438" s="8" t="str">
        <f>IF(OR(C438="Resuelto",C438=""),"",SUM(L438,O438,R438,U438))</f>
        <v/>
      </c>
      <c r="AA438" s="8">
        <v>340</v>
      </c>
      <c r="AB438" s="8" t="str">
        <f t="shared" ca="1" si="44"/>
        <v/>
      </c>
      <c r="AC438" s="9" t="str">
        <f t="shared" ca="1" si="45"/>
        <v/>
      </c>
      <c r="AD438" s="12"/>
      <c r="AE438" s="12"/>
      <c r="AF438" s="12"/>
      <c r="AG438" s="12"/>
      <c r="AH438" s="51" t="str">
        <f>IF(AI438="","",MAX($AH$5:AH437)+1)</f>
        <v/>
      </c>
      <c r="AI438" s="12" t="str">
        <f>IF(G437="","",IF(COUNTIF($AI$11:AI437,G437)=0,G437,""))</f>
        <v/>
      </c>
      <c r="AJ438" s="12" t="str">
        <f t="shared" si="46"/>
        <v/>
      </c>
      <c r="AK438" s="65" t="s">
        <v>44</v>
      </c>
      <c r="AL438" s="15" t="s">
        <v>35</v>
      </c>
      <c r="AM438" s="12" t="s">
        <v>52</v>
      </c>
      <c r="AN438" s="15" t="s">
        <v>50</v>
      </c>
    </row>
    <row r="439" spans="1:40" ht="25.5" hidden="1" customHeight="1" x14ac:dyDescent="0.25">
      <c r="A439" s="60">
        <f t="shared" si="42"/>
        <v>427</v>
      </c>
      <c r="B439" s="15">
        <v>2025804</v>
      </c>
      <c r="C439" s="15" t="s">
        <v>142</v>
      </c>
      <c r="D439" s="17" t="s">
        <v>5</v>
      </c>
      <c r="E439" s="27">
        <v>44042</v>
      </c>
      <c r="F439" s="62" t="s">
        <v>105</v>
      </c>
      <c r="G439" s="17"/>
      <c r="H439" s="27">
        <v>44042</v>
      </c>
      <c r="I439" s="16">
        <f t="shared" si="43"/>
        <v>0</v>
      </c>
      <c r="J439" s="28" t="s">
        <v>57</v>
      </c>
      <c r="K439" s="27"/>
      <c r="L439" s="6" t="str">
        <f>IF(AND(C439="Abierto",D439="Urgente"),A439,"")</f>
        <v/>
      </c>
      <c r="M439" s="6" t="str">
        <f ca="1">IF(AND(C439="Abierto",D439="Urgente"),TODAY()-E439,"")</f>
        <v/>
      </c>
      <c r="N439" s="6" t="str">
        <f>IF(AND(C439="Abierto",D439="Urgente"),RANK(M439,$M$13:$M$809,0)+COUNTIF($M$13:M439,M439)-1,"")</f>
        <v/>
      </c>
      <c r="O439" s="6" t="str">
        <f>IF(AND(C439="Abierto",D439="Alta"),A439,"")</f>
        <v/>
      </c>
      <c r="P439" s="6" t="str">
        <f ca="1">IF(AND(C439="Abierto",D439="Alta"),TODAY()-E439,"")</f>
        <v/>
      </c>
      <c r="Q439" s="6" t="str">
        <f>IF(AND(C439="Abierto",D439="Alta"),RANK(P439,$P$13:$P$809,0)+COUNTIF($P$13:P439,P439)-1+MAX(N:N),"")</f>
        <v/>
      </c>
      <c r="R439" s="6" t="str">
        <f>IF(AND(C439="Abierto",D439="Media"),A439,"")</f>
        <v/>
      </c>
      <c r="S439" s="6" t="str">
        <f ca="1">IF(AND(C439="Abierto",D439="Media"),TODAY()-E439,"")</f>
        <v/>
      </c>
      <c r="T439" s="6" t="str">
        <f>IF(AND(C439="Abierto",D439="Media"),RANK(S439,$S$13:$S$809,0)+COUNTIF($S$13:S439,S439)-1+MAX(N:N,Q:Q),"")</f>
        <v/>
      </c>
      <c r="U439" s="6" t="str">
        <f>IF(AND(C439="Abierto",D439="Baja"),A439,"")</f>
        <v/>
      </c>
      <c r="V439" s="6" t="str">
        <f ca="1">IF(AND(C439="Abierto",D439="Baja"),TODAY()-E439,"")</f>
        <v/>
      </c>
      <c r="W439" s="6" t="str">
        <f>IF(AND(C439="Abierto",D439="Baja"),RANK(V439,$V$13:$V$809,0)+COUNTIF($V$13:V439,V439)-1+MAX(N:N,Q:Q,T:T),"")</f>
        <v/>
      </c>
      <c r="X439" s="8" t="str">
        <f>IF(OR(C439="Resuelto",C439=""),"",SUM(N439,Q439,T439,W439))</f>
        <v/>
      </c>
      <c r="Y439" s="8" t="str">
        <f>IF(OR(C439="Resuelto",C439=""),"",SUM(M439,P439,S439,V439))</f>
        <v/>
      </c>
      <c r="Z439" s="8" t="str">
        <f>IF(OR(C439="Resuelto",C439=""),"",SUM(L439,O439,R439,U439))</f>
        <v/>
      </c>
      <c r="AA439" s="8">
        <v>340</v>
      </c>
      <c r="AB439" s="8" t="str">
        <f t="shared" ca="1" si="44"/>
        <v/>
      </c>
      <c r="AC439" s="9" t="str">
        <f t="shared" ca="1" si="45"/>
        <v/>
      </c>
      <c r="AD439" s="12"/>
      <c r="AE439" s="12"/>
      <c r="AF439" s="12"/>
      <c r="AG439" s="12"/>
      <c r="AH439" s="51" t="str">
        <f>IF(AI439="","",MAX($AH$5:AH438)+1)</f>
        <v/>
      </c>
      <c r="AI439" s="12" t="str">
        <f>IF(G438="","",IF(COUNTIF($AI$11:AI438,G438)=0,G438,""))</f>
        <v/>
      </c>
      <c r="AJ439" s="12" t="str">
        <f t="shared" si="46"/>
        <v/>
      </c>
      <c r="AK439" s="65" t="s">
        <v>44</v>
      </c>
      <c r="AL439" s="15" t="s">
        <v>35</v>
      </c>
      <c r="AM439" s="12" t="s">
        <v>52</v>
      </c>
      <c r="AN439" s="12" t="s">
        <v>49</v>
      </c>
    </row>
    <row r="440" spans="1:40" ht="25.5" hidden="1" customHeight="1" x14ac:dyDescent="0.25">
      <c r="A440" s="60">
        <f t="shared" si="42"/>
        <v>428</v>
      </c>
      <c r="B440" s="15">
        <v>2025805</v>
      </c>
      <c r="C440" s="15" t="s">
        <v>142</v>
      </c>
      <c r="D440" s="17" t="s">
        <v>5</v>
      </c>
      <c r="E440" s="27">
        <v>44042</v>
      </c>
      <c r="F440" s="62" t="s">
        <v>105</v>
      </c>
      <c r="G440" s="17"/>
      <c r="H440" s="27">
        <v>44042</v>
      </c>
      <c r="I440" s="16">
        <f t="shared" si="43"/>
        <v>0</v>
      </c>
      <c r="J440" s="28" t="s">
        <v>57</v>
      </c>
      <c r="K440" s="27"/>
      <c r="L440" s="6" t="str">
        <f>IF(AND(C440="Abierto",D440="Urgente"),A440,"")</f>
        <v/>
      </c>
      <c r="M440" s="6" t="str">
        <f ca="1">IF(AND(C440="Abierto",D440="Urgente"),TODAY()-E440,"")</f>
        <v/>
      </c>
      <c r="N440" s="6" t="str">
        <f>IF(AND(C440="Abierto",D440="Urgente"),RANK(M440,$M$13:$M$809,0)+COUNTIF($M$13:M440,M440)-1,"")</f>
        <v/>
      </c>
      <c r="O440" s="6" t="str">
        <f>IF(AND(C440="Abierto",D440="Alta"),A440,"")</f>
        <v/>
      </c>
      <c r="P440" s="6" t="str">
        <f ca="1">IF(AND(C440="Abierto",D440="Alta"),TODAY()-E440,"")</f>
        <v/>
      </c>
      <c r="Q440" s="6" t="str">
        <f>IF(AND(C440="Abierto",D440="Alta"),RANK(P440,$P$13:$P$809,0)+COUNTIF($P$13:P440,P440)-1+MAX(N:N),"")</f>
        <v/>
      </c>
      <c r="R440" s="6" t="str">
        <f>IF(AND(C440="Abierto",D440="Media"),A440,"")</f>
        <v/>
      </c>
      <c r="S440" s="6" t="str">
        <f ca="1">IF(AND(C440="Abierto",D440="Media"),TODAY()-E440,"")</f>
        <v/>
      </c>
      <c r="T440" s="6" t="str">
        <f>IF(AND(C440="Abierto",D440="Media"),RANK(S440,$S$13:$S$809,0)+COUNTIF($S$13:S440,S440)-1+MAX(N:N,Q:Q),"")</f>
        <v/>
      </c>
      <c r="U440" s="6" t="str">
        <f>IF(AND(C440="Abierto",D440="Baja"),A440,"")</f>
        <v/>
      </c>
      <c r="V440" s="6" t="str">
        <f ca="1">IF(AND(C440="Abierto",D440="Baja"),TODAY()-E440,"")</f>
        <v/>
      </c>
      <c r="W440" s="6" t="str">
        <f>IF(AND(C440="Abierto",D440="Baja"),RANK(V440,$V$13:$V$809,0)+COUNTIF($V$13:V440,V440)-1+MAX(N:N,Q:Q,T:T),"")</f>
        <v/>
      </c>
      <c r="X440" s="8" t="str">
        <f>IF(OR(C440="Resuelto",C440=""),"",SUM(N440,Q440,T440,W440))</f>
        <v/>
      </c>
      <c r="Y440" s="8" t="str">
        <f>IF(OR(C440="Resuelto",C440=""),"",SUM(M440,P440,S440,V440))</f>
        <v/>
      </c>
      <c r="Z440" s="8" t="str">
        <f>IF(OR(C440="Resuelto",C440=""),"",SUM(L440,O440,R440,U440))</f>
        <v/>
      </c>
      <c r="AA440" s="8">
        <v>340</v>
      </c>
      <c r="AB440" s="8" t="str">
        <f t="shared" ca="1" si="44"/>
        <v/>
      </c>
      <c r="AC440" s="9" t="str">
        <f t="shared" ca="1" si="45"/>
        <v/>
      </c>
      <c r="AD440" s="12"/>
      <c r="AE440" s="12"/>
      <c r="AF440" s="12"/>
      <c r="AG440" s="12"/>
      <c r="AH440" s="51" t="str">
        <f>IF(AI440="","",MAX($AH$5:AH439)+1)</f>
        <v/>
      </c>
      <c r="AI440" s="12" t="str">
        <f>IF(G439="","",IF(COUNTIF($AI$11:AI439,G439)=0,G439,""))</f>
        <v/>
      </c>
      <c r="AJ440" s="12" t="str">
        <f t="shared" si="46"/>
        <v/>
      </c>
      <c r="AK440" s="65" t="s">
        <v>44</v>
      </c>
      <c r="AL440" s="15" t="s">
        <v>35</v>
      </c>
      <c r="AM440" s="12" t="s">
        <v>52</v>
      </c>
      <c r="AN440" s="12" t="s">
        <v>49</v>
      </c>
    </row>
    <row r="441" spans="1:40" ht="25.5" hidden="1" customHeight="1" x14ac:dyDescent="0.25">
      <c r="A441" s="60">
        <f t="shared" si="42"/>
        <v>429</v>
      </c>
      <c r="B441" s="15">
        <v>2025806</v>
      </c>
      <c r="C441" s="15" t="s">
        <v>142</v>
      </c>
      <c r="D441" s="17" t="s">
        <v>5</v>
      </c>
      <c r="E441" s="27">
        <v>44043</v>
      </c>
      <c r="F441" s="62" t="s">
        <v>62</v>
      </c>
      <c r="G441" s="17"/>
      <c r="H441" s="50">
        <v>44091</v>
      </c>
      <c r="I441" s="16">
        <f t="shared" si="43"/>
        <v>48</v>
      </c>
      <c r="J441" s="28" t="s">
        <v>56</v>
      </c>
      <c r="K441" s="27">
        <v>44055</v>
      </c>
      <c r="L441" s="6" t="str">
        <f>IF(AND(C441="Abierto",D441="Urgente"),A441,"")</f>
        <v/>
      </c>
      <c r="M441" s="6" t="str">
        <f ca="1">IF(AND(C441="Abierto",D441="Urgente"),TODAY()-E441,"")</f>
        <v/>
      </c>
      <c r="N441" s="6" t="str">
        <f>IF(AND(C441="Abierto",D441="Urgente"),RANK(M441,$M$13:$M$809,0)+COUNTIF($M$13:M441,M441)-1,"")</f>
        <v/>
      </c>
      <c r="O441" s="6" t="str">
        <f>IF(AND(C441="Abierto",D441="Alta"),A441,"")</f>
        <v/>
      </c>
      <c r="P441" s="6" t="str">
        <f ca="1">IF(AND(C441="Abierto",D441="Alta"),TODAY()-E441,"")</f>
        <v/>
      </c>
      <c r="Q441" s="6" t="str">
        <f>IF(AND(C441="Abierto",D441="Alta"),RANK(P441,$P$13:$P$809,0)+COUNTIF($P$13:P441,P441)-1+MAX(N:N),"")</f>
        <v/>
      </c>
      <c r="R441" s="6" t="str">
        <f>IF(AND(C441="Abierto",D441="Media"),A441,"")</f>
        <v/>
      </c>
      <c r="S441" s="6" t="str">
        <f ca="1">IF(AND(C441="Abierto",D441="Media"),TODAY()-E441,"")</f>
        <v/>
      </c>
      <c r="T441" s="6" t="str">
        <f>IF(AND(C441="Abierto",D441="Media"),RANK(S441,$S$13:$S$809,0)+COUNTIF($S$13:S441,S441)-1+MAX(N:N,Q:Q),"")</f>
        <v/>
      </c>
      <c r="U441" s="6" t="str">
        <f>IF(AND(C441="Abierto",D441="Baja"),A441,"")</f>
        <v/>
      </c>
      <c r="V441" s="6" t="str">
        <f ca="1">IF(AND(C441="Abierto",D441="Baja"),TODAY()-E441,"")</f>
        <v/>
      </c>
      <c r="W441" s="6" t="str">
        <f>IF(AND(C441="Abierto",D441="Baja"),RANK(V441,$V$13:$V$809,0)+COUNTIF($V$13:V441,V441)-1+MAX(N:N,Q:Q,T:T),"")</f>
        <v/>
      </c>
      <c r="X441" s="8" t="str">
        <f>IF(OR(C441="Resuelto",C441=""),"",SUM(N441,Q441,T441,W441))</f>
        <v/>
      </c>
      <c r="Y441" s="8" t="str">
        <f>IF(OR(C441="Resuelto",C441=""),"",SUM(M441,P441,S441,V441))</f>
        <v/>
      </c>
      <c r="Z441" s="8" t="str">
        <f>IF(OR(C441="Resuelto",C441=""),"",SUM(L441,O441,R441,U441))</f>
        <v/>
      </c>
      <c r="AA441" s="8">
        <v>340</v>
      </c>
      <c r="AB441" s="8" t="str">
        <f t="shared" ca="1" si="44"/>
        <v/>
      </c>
      <c r="AC441" s="9" t="str">
        <f t="shared" ca="1" si="45"/>
        <v/>
      </c>
      <c r="AD441" s="12"/>
      <c r="AE441" s="12"/>
      <c r="AF441" s="12"/>
      <c r="AG441" s="12"/>
      <c r="AH441" s="51" t="str">
        <f>IF(AI441="","",MAX($AH$5:AH440)+1)</f>
        <v/>
      </c>
      <c r="AI441" s="12" t="str">
        <f>IF(G440="","",IF(COUNTIF($AI$11:AI440,G440)=0,G440,""))</f>
        <v/>
      </c>
      <c r="AJ441" s="12" t="str">
        <f t="shared" si="46"/>
        <v/>
      </c>
      <c r="AK441" s="65" t="s">
        <v>44</v>
      </c>
      <c r="AL441" s="12" t="s">
        <v>34</v>
      </c>
      <c r="AM441" s="12" t="s">
        <v>52</v>
      </c>
      <c r="AN441" s="12" t="s">
        <v>49</v>
      </c>
    </row>
    <row r="442" spans="1:40" ht="25.5" hidden="1" customHeight="1" x14ac:dyDescent="0.25">
      <c r="A442" s="60">
        <f t="shared" si="42"/>
        <v>430</v>
      </c>
      <c r="B442" s="15">
        <v>2025807</v>
      </c>
      <c r="C442" s="15" t="s">
        <v>142</v>
      </c>
      <c r="D442" s="17" t="s">
        <v>5</v>
      </c>
      <c r="E442" s="27">
        <v>44043</v>
      </c>
      <c r="F442" s="62" t="s">
        <v>105</v>
      </c>
      <c r="G442" s="17"/>
      <c r="H442" s="27">
        <v>44043</v>
      </c>
      <c r="I442" s="16">
        <f t="shared" si="43"/>
        <v>0</v>
      </c>
      <c r="J442" s="28" t="s">
        <v>57</v>
      </c>
      <c r="K442" s="27"/>
      <c r="L442" s="6" t="str">
        <f>IF(AND(C442="Abierto",D442="Urgente"),A442,"")</f>
        <v/>
      </c>
      <c r="M442" s="6" t="str">
        <f ca="1">IF(AND(C442="Abierto",D442="Urgente"),TODAY()-E442,"")</f>
        <v/>
      </c>
      <c r="N442" s="6" t="str">
        <f>IF(AND(C442="Abierto",D442="Urgente"),RANK(M442,$M$13:$M$809,0)+COUNTIF($M$13:M442,M442)-1,"")</f>
        <v/>
      </c>
      <c r="O442" s="6" t="str">
        <f>IF(AND(C442="Abierto",D442="Alta"),A442,"")</f>
        <v/>
      </c>
      <c r="P442" s="6" t="str">
        <f ca="1">IF(AND(C442="Abierto",D442="Alta"),TODAY()-E442,"")</f>
        <v/>
      </c>
      <c r="Q442" s="6" t="str">
        <f>IF(AND(C442="Abierto",D442="Alta"),RANK(P442,$P$13:$P$809,0)+COUNTIF($P$13:P442,P442)-1+MAX(N:N),"")</f>
        <v/>
      </c>
      <c r="R442" s="6" t="str">
        <f>IF(AND(C442="Abierto",D442="Media"),A442,"")</f>
        <v/>
      </c>
      <c r="S442" s="6" t="str">
        <f ca="1">IF(AND(C442="Abierto",D442="Media"),TODAY()-E442,"")</f>
        <v/>
      </c>
      <c r="T442" s="6" t="str">
        <f>IF(AND(C442="Abierto",D442="Media"),RANK(S442,$S$13:$S$809,0)+COUNTIF($S$13:S442,S442)-1+MAX(N:N,Q:Q),"")</f>
        <v/>
      </c>
      <c r="U442" s="6" t="str">
        <f>IF(AND(C442="Abierto",D442="Baja"),A442,"")</f>
        <v/>
      </c>
      <c r="V442" s="6" t="str">
        <f ca="1">IF(AND(C442="Abierto",D442="Baja"),TODAY()-E442,"")</f>
        <v/>
      </c>
      <c r="W442" s="6" t="str">
        <f>IF(AND(C442="Abierto",D442="Baja"),RANK(V442,$V$13:$V$809,0)+COUNTIF($V$13:V442,V442)-1+MAX(N:N,Q:Q,T:T),"")</f>
        <v/>
      </c>
      <c r="X442" s="8" t="str">
        <f>IF(OR(C442="Resuelto",C442=""),"",SUM(N442,Q442,T442,W442))</f>
        <v/>
      </c>
      <c r="Y442" s="8" t="str">
        <f>IF(OR(C442="Resuelto",C442=""),"",SUM(M442,P442,S442,V442))</f>
        <v/>
      </c>
      <c r="Z442" s="8" t="str">
        <f>IF(OR(C442="Resuelto",C442=""),"",SUM(L442,O442,R442,U442))</f>
        <v/>
      </c>
      <c r="AA442" s="8">
        <v>340</v>
      </c>
      <c r="AB442" s="8" t="str">
        <f t="shared" ca="1" si="44"/>
        <v/>
      </c>
      <c r="AC442" s="9" t="str">
        <f t="shared" ca="1" si="45"/>
        <v/>
      </c>
      <c r="AD442" s="12"/>
      <c r="AE442" s="12"/>
      <c r="AF442" s="12"/>
      <c r="AG442" s="12"/>
      <c r="AH442" s="51" t="str">
        <f>IF(AI442="","",MAX($AH$5:AH441)+1)</f>
        <v/>
      </c>
      <c r="AI442" s="12" t="str">
        <f>IF(G441="","",IF(COUNTIF($AI$11:AI441,G441)=0,G441,""))</f>
        <v/>
      </c>
      <c r="AJ442" s="12" t="str">
        <f t="shared" si="46"/>
        <v/>
      </c>
      <c r="AK442" s="65" t="s">
        <v>44</v>
      </c>
      <c r="AL442" s="12" t="s">
        <v>34</v>
      </c>
      <c r="AM442" s="12" t="s">
        <v>52</v>
      </c>
      <c r="AN442" s="12" t="s">
        <v>49</v>
      </c>
    </row>
    <row r="443" spans="1:40" ht="25.5" hidden="1" customHeight="1" x14ac:dyDescent="0.25">
      <c r="A443" s="60">
        <f t="shared" si="42"/>
        <v>431</v>
      </c>
      <c r="B443" s="15">
        <v>2025808</v>
      </c>
      <c r="C443" s="15" t="s">
        <v>142</v>
      </c>
      <c r="D443" s="17" t="s">
        <v>5</v>
      </c>
      <c r="E443" s="27">
        <v>44043</v>
      </c>
      <c r="F443" s="62" t="s">
        <v>105</v>
      </c>
      <c r="G443" s="17"/>
      <c r="H443" s="27">
        <v>44043</v>
      </c>
      <c r="I443" s="16">
        <f t="shared" si="43"/>
        <v>0</v>
      </c>
      <c r="J443" s="28" t="s">
        <v>57</v>
      </c>
      <c r="K443" s="27"/>
      <c r="L443" s="6" t="str">
        <f>IF(AND(C443="Abierto",D443="Urgente"),A443,"")</f>
        <v/>
      </c>
      <c r="M443" s="6" t="str">
        <f ca="1">IF(AND(C443="Abierto",D443="Urgente"),TODAY()-E443,"")</f>
        <v/>
      </c>
      <c r="N443" s="6" t="str">
        <f>IF(AND(C443="Abierto",D443="Urgente"),RANK(M443,$M$13:$M$809,0)+COUNTIF($M$13:M443,M443)-1,"")</f>
        <v/>
      </c>
      <c r="O443" s="6" t="str">
        <f>IF(AND(C443="Abierto",D443="Alta"),A443,"")</f>
        <v/>
      </c>
      <c r="P443" s="6" t="str">
        <f ca="1">IF(AND(C443="Abierto",D443="Alta"),TODAY()-E443,"")</f>
        <v/>
      </c>
      <c r="Q443" s="6" t="str">
        <f>IF(AND(C443="Abierto",D443="Alta"),RANK(P443,$P$13:$P$809,0)+COUNTIF($P$13:P443,P443)-1+MAX(N:N),"")</f>
        <v/>
      </c>
      <c r="R443" s="6" t="str">
        <f>IF(AND(C443="Abierto",D443="Media"),A443,"")</f>
        <v/>
      </c>
      <c r="S443" s="6" t="str">
        <f ca="1">IF(AND(C443="Abierto",D443="Media"),TODAY()-E443,"")</f>
        <v/>
      </c>
      <c r="T443" s="6" t="str">
        <f>IF(AND(C443="Abierto",D443="Media"),RANK(S443,$S$13:$S$809,0)+COUNTIF($S$13:S443,S443)-1+MAX(N:N,Q:Q),"")</f>
        <v/>
      </c>
      <c r="U443" s="6" t="str">
        <f>IF(AND(C443="Abierto",D443="Baja"),A443,"")</f>
        <v/>
      </c>
      <c r="V443" s="6" t="str">
        <f ca="1">IF(AND(C443="Abierto",D443="Baja"),TODAY()-E443,"")</f>
        <v/>
      </c>
      <c r="W443" s="6" t="str">
        <f>IF(AND(C443="Abierto",D443="Baja"),RANK(V443,$V$13:$V$809,0)+COUNTIF($V$13:V443,V443)-1+MAX(N:N,Q:Q,T:T),"")</f>
        <v/>
      </c>
      <c r="X443" s="8" t="str">
        <f>IF(OR(C443="Resuelto",C443=""),"",SUM(N443,Q443,T443,W443))</f>
        <v/>
      </c>
      <c r="Y443" s="8" t="str">
        <f>IF(OR(C443="Resuelto",C443=""),"",SUM(M443,P443,S443,V443))</f>
        <v/>
      </c>
      <c r="Z443" s="8" t="str">
        <f>IF(OR(C443="Resuelto",C443=""),"",SUM(L443,O443,R443,U443))</f>
        <v/>
      </c>
      <c r="AA443" s="8">
        <v>340</v>
      </c>
      <c r="AB443" s="8" t="str">
        <f t="shared" ca="1" si="44"/>
        <v/>
      </c>
      <c r="AC443" s="9" t="str">
        <f t="shared" ca="1" si="45"/>
        <v/>
      </c>
      <c r="AD443" s="12"/>
      <c r="AE443" s="12"/>
      <c r="AF443" s="12"/>
      <c r="AG443" s="12"/>
      <c r="AH443" s="51" t="str">
        <f>IF(AI443="","",MAX($AH$5:AH442)+1)</f>
        <v/>
      </c>
      <c r="AI443" s="12" t="str">
        <f>IF(G442="","",IF(COUNTIF($AI$11:AI442,G442)=0,G442,""))</f>
        <v/>
      </c>
      <c r="AJ443" s="12" t="str">
        <f t="shared" si="46"/>
        <v/>
      </c>
      <c r="AK443" s="65" t="s">
        <v>44</v>
      </c>
      <c r="AL443" s="12" t="s">
        <v>34</v>
      </c>
      <c r="AM443" s="12" t="s">
        <v>52</v>
      </c>
      <c r="AN443" s="12" t="s">
        <v>49</v>
      </c>
    </row>
    <row r="444" spans="1:40" ht="25.5" hidden="1" customHeight="1" x14ac:dyDescent="0.25">
      <c r="A444" s="60">
        <f t="shared" si="42"/>
        <v>432</v>
      </c>
      <c r="B444" s="15">
        <v>2025809</v>
      </c>
      <c r="C444" s="15" t="s">
        <v>142</v>
      </c>
      <c r="D444" s="17" t="s">
        <v>5</v>
      </c>
      <c r="E444" s="27">
        <v>44043</v>
      </c>
      <c r="F444" s="62" t="s">
        <v>105</v>
      </c>
      <c r="G444" s="17"/>
      <c r="H444" s="27">
        <v>44043</v>
      </c>
      <c r="I444" s="16">
        <f t="shared" si="43"/>
        <v>0</v>
      </c>
      <c r="J444" s="28" t="s">
        <v>57</v>
      </c>
      <c r="K444" s="27"/>
      <c r="L444" s="6" t="str">
        <f>IF(AND(C444="Abierto",D444="Urgente"),A444,"")</f>
        <v/>
      </c>
      <c r="M444" s="6" t="str">
        <f ca="1">IF(AND(C444="Abierto",D444="Urgente"),TODAY()-E444,"")</f>
        <v/>
      </c>
      <c r="N444" s="6" t="str">
        <f>IF(AND(C444="Abierto",D444="Urgente"),RANK(M444,$M$13:$M$809,0)+COUNTIF($M$13:M444,M444)-1,"")</f>
        <v/>
      </c>
      <c r="O444" s="6" t="str">
        <f>IF(AND(C444="Abierto",D444="Alta"),A444,"")</f>
        <v/>
      </c>
      <c r="P444" s="6" t="str">
        <f ca="1">IF(AND(C444="Abierto",D444="Alta"),TODAY()-E444,"")</f>
        <v/>
      </c>
      <c r="Q444" s="6" t="str">
        <f>IF(AND(C444="Abierto",D444="Alta"),RANK(P444,$P$13:$P$809,0)+COUNTIF($P$13:P444,P444)-1+MAX(N:N),"")</f>
        <v/>
      </c>
      <c r="R444" s="6" t="str">
        <f>IF(AND(C444="Abierto",D444="Media"),A444,"")</f>
        <v/>
      </c>
      <c r="S444" s="6" t="str">
        <f ca="1">IF(AND(C444="Abierto",D444="Media"),TODAY()-E444,"")</f>
        <v/>
      </c>
      <c r="T444" s="6" t="str">
        <f>IF(AND(C444="Abierto",D444="Media"),RANK(S444,$S$13:$S$809,0)+COUNTIF($S$13:S444,S444)-1+MAX(N:N,Q:Q),"")</f>
        <v/>
      </c>
      <c r="U444" s="6" t="str">
        <f>IF(AND(C444="Abierto",D444="Baja"),A444,"")</f>
        <v/>
      </c>
      <c r="V444" s="6" t="str">
        <f ca="1">IF(AND(C444="Abierto",D444="Baja"),TODAY()-E444,"")</f>
        <v/>
      </c>
      <c r="W444" s="6" t="str">
        <f>IF(AND(C444="Abierto",D444="Baja"),RANK(V444,$V$13:$V$809,0)+COUNTIF($V$13:V444,V444)-1+MAX(N:N,Q:Q,T:T),"")</f>
        <v/>
      </c>
      <c r="X444" s="8" t="str">
        <f>IF(OR(C444="Resuelto",C444=""),"",SUM(N444,Q444,T444,W444))</f>
        <v/>
      </c>
      <c r="Y444" s="8" t="str">
        <f>IF(OR(C444="Resuelto",C444=""),"",SUM(M444,P444,S444,V444))</f>
        <v/>
      </c>
      <c r="Z444" s="8" t="str">
        <f>IF(OR(C444="Resuelto",C444=""),"",SUM(L444,O444,R444,U444))</f>
        <v/>
      </c>
      <c r="AA444" s="8">
        <v>340</v>
      </c>
      <c r="AB444" s="8" t="str">
        <f t="shared" ca="1" si="44"/>
        <v/>
      </c>
      <c r="AC444" s="9" t="str">
        <f t="shared" ca="1" si="45"/>
        <v/>
      </c>
      <c r="AD444" s="12"/>
      <c r="AE444" s="12"/>
      <c r="AF444" s="12"/>
      <c r="AG444" s="12"/>
      <c r="AH444" s="51" t="str">
        <f>IF(AI444="","",MAX($AH$5:AH443)+1)</f>
        <v/>
      </c>
      <c r="AI444" s="12" t="str">
        <f>IF(G443="","",IF(COUNTIF($AI$11:AI443,G443)=0,G443,""))</f>
        <v/>
      </c>
      <c r="AJ444" s="12" t="str">
        <f t="shared" si="46"/>
        <v/>
      </c>
      <c r="AK444" s="65" t="s">
        <v>44</v>
      </c>
      <c r="AL444" s="15" t="s">
        <v>35</v>
      </c>
      <c r="AM444" s="12" t="s">
        <v>52</v>
      </c>
      <c r="AN444" s="15" t="s">
        <v>51</v>
      </c>
    </row>
    <row r="445" spans="1:40" hidden="1" x14ac:dyDescent="0.25">
      <c r="A445" s="4"/>
      <c r="B445" s="4"/>
      <c r="C445" s="4"/>
      <c r="D445" s="4"/>
      <c r="E445" s="5"/>
      <c r="F445" s="5"/>
      <c r="G445" s="4"/>
      <c r="H445" s="5"/>
      <c r="I445" s="14" t="str">
        <f t="shared" si="43"/>
        <v/>
      </c>
      <c r="J445" s="14"/>
      <c r="K445" s="14"/>
      <c r="L445" s="6" t="str">
        <f>IF(AND(C445="Abierto",D445="Urgente"),A445,"")</f>
        <v/>
      </c>
      <c r="M445" s="6" t="str">
        <f ca="1">IF(AND(C445="Abierto",D445="Urgente"),TODAY()-E445,"")</f>
        <v/>
      </c>
      <c r="N445" s="6" t="str">
        <f>IF(AND(C445="Abierto",D445="Urgente"),RANK(M445,$M$13:$M$809,0)+COUNTIF($M$13:M445,M445)-1,"")</f>
        <v/>
      </c>
      <c r="O445" s="6" t="str">
        <f>IF(AND(C445="Abierto",D445="Alta"),A445,"")</f>
        <v/>
      </c>
      <c r="P445" s="6" t="str">
        <f ca="1">IF(AND(C445="Abierto",D445="Alta"),TODAY()-E445,"")</f>
        <v/>
      </c>
      <c r="Q445" s="6" t="str">
        <f>IF(AND(C445="Abierto",D445="Alta"),RANK(P445,$P$13:$P$809,0)+COUNTIF($P$13:P445,P445)-1+MAX(N:N),"")</f>
        <v/>
      </c>
      <c r="R445" s="6" t="str">
        <f>IF(AND(C445="Abierto",D445="Media"),A445,"")</f>
        <v/>
      </c>
      <c r="S445" s="6" t="str">
        <f ca="1">IF(AND(C445="Abierto",D445="Media"),TODAY()-E445,"")</f>
        <v/>
      </c>
      <c r="T445" s="6" t="str">
        <f>IF(AND(C445="Abierto",D445="Media"),RANK(S445,$S$13:$S$809,0)+COUNTIF($S$13:S445,S445)-1+MAX(N:N,Q:Q),"")</f>
        <v/>
      </c>
      <c r="U445" s="6" t="str">
        <f>IF(AND(C445="Abierto",D445="Baja"),A445,"")</f>
        <v/>
      </c>
      <c r="V445" s="6" t="str">
        <f ca="1">IF(AND(C445="Abierto",D445="Baja"),TODAY()-E445,"")</f>
        <v/>
      </c>
      <c r="W445" s="6" t="str">
        <f>IF(AND(C445="Abierto",D445="Baja"),RANK(V445,$V$13:$V$809,0)+COUNTIF($V$13:V445,V445)-1+MAX(N:N,Q:Q,T:T),"")</f>
        <v/>
      </c>
      <c r="X445" s="7" t="str">
        <f>IF(OR(C445="Resuelto",C445=""),"",SUM(N445,Q445,T445,W445))</f>
        <v/>
      </c>
      <c r="Y445" s="7" t="str">
        <f>IF(OR(C445="Resuelto",C445=""),"",SUM(M445,P445,S445,V445))</f>
        <v/>
      </c>
      <c r="Z445" s="7" t="str">
        <f>IF(OR(C445="Resuelto",C445=""),"",SUM(L445,O445,R445,U445))</f>
        <v/>
      </c>
      <c r="AA445" s="8">
        <v>631</v>
      </c>
      <c r="AB445" s="8" t="str">
        <f t="shared" ca="1" si="44"/>
        <v/>
      </c>
      <c r="AC445" s="9" t="str">
        <f t="shared" ca="1" si="45"/>
        <v/>
      </c>
      <c r="AH445" s="11" t="e">
        <f>IF(AI445="","",MAX($AH$5:AH444)+1)</f>
        <v>#REF!</v>
      </c>
      <c r="AI445" s="12" t="e">
        <f>IF(#REF!="","",IF(COUNTIF($AI$11:AI444,#REF!)=0,#REF!,""))</f>
        <v>#REF!</v>
      </c>
      <c r="AJ445" s="12" t="str">
        <f t="shared" si="46"/>
        <v/>
      </c>
      <c r="AK445" s="23"/>
    </row>
    <row r="446" spans="1:40" hidden="1" x14ac:dyDescent="0.25">
      <c r="A446" s="4"/>
      <c r="B446" s="4"/>
      <c r="C446" s="4"/>
      <c r="D446" s="4"/>
      <c r="E446" s="5"/>
      <c r="F446" s="5"/>
      <c r="G446" s="4"/>
      <c r="H446" s="5"/>
      <c r="I446" s="14" t="str">
        <f t="shared" si="43"/>
        <v/>
      </c>
      <c r="J446" s="14"/>
      <c r="K446" s="14"/>
      <c r="L446" s="6" t="str">
        <f>IF(AND(C446="Abierto",D446="Urgente"),A446,"")</f>
        <v/>
      </c>
      <c r="M446" s="6" t="str">
        <f ca="1">IF(AND(C446="Abierto",D446="Urgente"),TODAY()-E446,"")</f>
        <v/>
      </c>
      <c r="N446" s="6" t="str">
        <f>IF(AND(C446="Abierto",D446="Urgente"),RANK(M446,$M$13:$M$809,0)+COUNTIF($M$13:M446,M446)-1,"")</f>
        <v/>
      </c>
      <c r="O446" s="6" t="str">
        <f>IF(AND(C446="Abierto",D446="Alta"),A446,"")</f>
        <v/>
      </c>
      <c r="P446" s="6" t="str">
        <f ca="1">IF(AND(C446="Abierto",D446="Alta"),TODAY()-E446,"")</f>
        <v/>
      </c>
      <c r="Q446" s="6" t="str">
        <f>IF(AND(C446="Abierto",D446="Alta"),RANK(P446,$P$13:$P$809,0)+COUNTIF($P$13:P446,P446)-1+MAX(N:N),"")</f>
        <v/>
      </c>
      <c r="R446" s="6" t="str">
        <f>IF(AND(C446="Abierto",D446="Media"),A446,"")</f>
        <v/>
      </c>
      <c r="S446" s="6" t="str">
        <f ca="1">IF(AND(C446="Abierto",D446="Media"),TODAY()-E446,"")</f>
        <v/>
      </c>
      <c r="T446" s="6" t="str">
        <f>IF(AND(C446="Abierto",D446="Media"),RANK(S446,$S$13:$S$809,0)+COUNTIF($S$13:S446,S446)-1+MAX(N:N,Q:Q),"")</f>
        <v/>
      </c>
      <c r="U446" s="6" t="str">
        <f>IF(AND(C446="Abierto",D446="Baja"),A446,"")</f>
        <v/>
      </c>
      <c r="V446" s="6" t="str">
        <f ca="1">IF(AND(C446="Abierto",D446="Baja"),TODAY()-E446,"")</f>
        <v/>
      </c>
      <c r="W446" s="6" t="str">
        <f>IF(AND(C446="Abierto",D446="Baja"),RANK(V446,$V$13:$V$809,0)+COUNTIF($V$13:V446,V446)-1+MAX(N:N,Q:Q,T:T),"")</f>
        <v/>
      </c>
      <c r="X446" s="7" t="str">
        <f>IF(OR(C446="Resuelto",C446=""),"",SUM(N446,Q446,T446,W446))</f>
        <v/>
      </c>
      <c r="Y446" s="7" t="str">
        <f>IF(OR(C446="Resuelto",C446=""),"",SUM(M446,P446,S446,V446))</f>
        <v/>
      </c>
      <c r="Z446" s="7" t="str">
        <f>IF(OR(C446="Resuelto",C446=""),"",SUM(L446,O446,R446,U446))</f>
        <v/>
      </c>
      <c r="AA446" s="8">
        <v>632</v>
      </c>
      <c r="AB446" s="8" t="str">
        <f t="shared" ca="1" si="44"/>
        <v/>
      </c>
      <c r="AC446" s="9" t="str">
        <f t="shared" ca="1" si="45"/>
        <v/>
      </c>
      <c r="AH446" s="11" t="str">
        <f>IF(AI446="","",MAX($AH$5:AH445)+1)</f>
        <v/>
      </c>
      <c r="AI446" s="12" t="str">
        <f>IF(G445="","",IF(COUNTIF($AI$11:AI445,G445)=0,G445,""))</f>
        <v/>
      </c>
      <c r="AJ446" s="12" t="str">
        <f t="shared" si="46"/>
        <v/>
      </c>
      <c r="AK446" s="23"/>
    </row>
    <row r="447" spans="1:40" hidden="1" x14ac:dyDescent="0.25">
      <c r="A447" s="4"/>
      <c r="B447" s="4"/>
      <c r="C447" s="4"/>
      <c r="D447" s="4"/>
      <c r="E447" s="5"/>
      <c r="F447" s="5"/>
      <c r="G447" s="4"/>
      <c r="H447" s="5"/>
      <c r="I447" s="14" t="str">
        <f t="shared" si="43"/>
        <v/>
      </c>
      <c r="J447" s="14"/>
      <c r="K447" s="14"/>
      <c r="L447" s="6" t="str">
        <f>IF(AND(C447="Abierto",D447="Urgente"),A447,"")</f>
        <v/>
      </c>
      <c r="M447" s="6" t="str">
        <f ca="1">IF(AND(C447="Abierto",D447="Urgente"),TODAY()-E447,"")</f>
        <v/>
      </c>
      <c r="N447" s="6" t="str">
        <f>IF(AND(C447="Abierto",D447="Urgente"),RANK(M447,$M$13:$M$809,0)+COUNTIF($M$13:M447,M447)-1,"")</f>
        <v/>
      </c>
      <c r="O447" s="6" t="str">
        <f>IF(AND(C447="Abierto",D447="Alta"),A447,"")</f>
        <v/>
      </c>
      <c r="P447" s="6" t="str">
        <f ca="1">IF(AND(C447="Abierto",D447="Alta"),TODAY()-E447,"")</f>
        <v/>
      </c>
      <c r="Q447" s="6" t="str">
        <f>IF(AND(C447="Abierto",D447="Alta"),RANK(P447,$P$13:$P$809,0)+COUNTIF($P$13:P447,P447)-1+MAX(N:N),"")</f>
        <v/>
      </c>
      <c r="R447" s="6" t="str">
        <f>IF(AND(C447="Abierto",D447="Media"),A447,"")</f>
        <v/>
      </c>
      <c r="S447" s="6" t="str">
        <f ca="1">IF(AND(C447="Abierto",D447="Media"),TODAY()-E447,"")</f>
        <v/>
      </c>
      <c r="T447" s="6" t="str">
        <f>IF(AND(C447="Abierto",D447="Media"),RANK(S447,$S$13:$S$809,0)+COUNTIF($S$13:S447,S447)-1+MAX(N:N,Q:Q),"")</f>
        <v/>
      </c>
      <c r="U447" s="6" t="str">
        <f>IF(AND(C447="Abierto",D447="Baja"),A447,"")</f>
        <v/>
      </c>
      <c r="V447" s="6" t="str">
        <f ca="1">IF(AND(C447="Abierto",D447="Baja"),TODAY()-E447,"")</f>
        <v/>
      </c>
      <c r="W447" s="6" t="str">
        <f>IF(AND(C447="Abierto",D447="Baja"),RANK(V447,$V$13:$V$809,0)+COUNTIF($V$13:V447,V447)-1+MAX(N:N,Q:Q,T:T),"")</f>
        <v/>
      </c>
      <c r="X447" s="7" t="str">
        <f>IF(OR(C447="Resuelto",C447=""),"",SUM(N447,Q447,T447,W447))</f>
        <v/>
      </c>
      <c r="Y447" s="7" t="str">
        <f>IF(OR(C447="Resuelto",C447=""),"",SUM(M447,P447,S447,V447))</f>
        <v/>
      </c>
      <c r="Z447" s="7" t="str">
        <f>IF(OR(C447="Resuelto",C447=""),"",SUM(L447,O447,R447,U447))</f>
        <v/>
      </c>
      <c r="AA447" s="8">
        <v>633</v>
      </c>
      <c r="AB447" s="8" t="str">
        <f t="shared" ca="1" si="44"/>
        <v/>
      </c>
      <c r="AC447" s="9" t="str">
        <f t="shared" ca="1" si="45"/>
        <v/>
      </c>
      <c r="AH447" s="11" t="str">
        <f>IF(AI447="","",MAX($AH$5:AH446)+1)</f>
        <v/>
      </c>
      <c r="AI447" s="12" t="str">
        <f>IF(G446="","",IF(COUNTIF($AI$11:AI446,G446)=0,G446,""))</f>
        <v/>
      </c>
      <c r="AJ447" s="12" t="str">
        <f t="shared" si="46"/>
        <v/>
      </c>
      <c r="AK447" s="23"/>
    </row>
    <row r="448" spans="1:40" hidden="1" x14ac:dyDescent="0.25">
      <c r="A448" s="4"/>
      <c r="B448" s="4"/>
      <c r="C448" s="4"/>
      <c r="D448" s="4"/>
      <c r="E448" s="5"/>
      <c r="F448" s="5"/>
      <c r="G448" s="4"/>
      <c r="H448" s="5"/>
      <c r="I448" s="14" t="str">
        <f t="shared" si="43"/>
        <v/>
      </c>
      <c r="J448" s="14"/>
      <c r="K448" s="14"/>
      <c r="L448" s="6" t="str">
        <f>IF(AND(C448="Abierto",D448="Urgente"),A448,"")</f>
        <v/>
      </c>
      <c r="M448" s="6" t="str">
        <f ca="1">IF(AND(C448="Abierto",D448="Urgente"),TODAY()-E448,"")</f>
        <v/>
      </c>
      <c r="N448" s="6" t="str">
        <f>IF(AND(C448="Abierto",D448="Urgente"),RANK(M448,$M$13:$M$809,0)+COUNTIF($M$13:M448,M448)-1,"")</f>
        <v/>
      </c>
      <c r="O448" s="6" t="str">
        <f>IF(AND(C448="Abierto",D448="Alta"),A448,"")</f>
        <v/>
      </c>
      <c r="P448" s="6" t="str">
        <f ca="1">IF(AND(C448="Abierto",D448="Alta"),TODAY()-E448,"")</f>
        <v/>
      </c>
      <c r="Q448" s="6" t="str">
        <f>IF(AND(C448="Abierto",D448="Alta"),RANK(P448,$P$13:$P$809,0)+COUNTIF($P$13:P448,P448)-1+MAX(N:N),"")</f>
        <v/>
      </c>
      <c r="R448" s="6" t="str">
        <f>IF(AND(C448="Abierto",D448="Media"),A448,"")</f>
        <v/>
      </c>
      <c r="S448" s="6" t="str">
        <f ca="1">IF(AND(C448="Abierto",D448="Media"),TODAY()-E448,"")</f>
        <v/>
      </c>
      <c r="T448" s="6" t="str">
        <f>IF(AND(C448="Abierto",D448="Media"),RANK(S448,$S$13:$S$809,0)+COUNTIF($S$13:S448,S448)-1+MAX(N:N,Q:Q),"")</f>
        <v/>
      </c>
      <c r="U448" s="6" t="str">
        <f>IF(AND(C448="Abierto",D448="Baja"),A448,"")</f>
        <v/>
      </c>
      <c r="V448" s="6" t="str">
        <f ca="1">IF(AND(C448="Abierto",D448="Baja"),TODAY()-E448,"")</f>
        <v/>
      </c>
      <c r="W448" s="6" t="str">
        <f>IF(AND(C448="Abierto",D448="Baja"),RANK(V448,$V$13:$V$809,0)+COUNTIF($V$13:V448,V448)-1+MAX(N:N,Q:Q,T:T),"")</f>
        <v/>
      </c>
      <c r="X448" s="7" t="str">
        <f>IF(OR(C448="Resuelto",C448=""),"",SUM(N448,Q448,T448,W448))</f>
        <v/>
      </c>
      <c r="Y448" s="7" t="str">
        <f>IF(OR(C448="Resuelto",C448=""),"",SUM(M448,P448,S448,V448))</f>
        <v/>
      </c>
      <c r="Z448" s="7" t="str">
        <f>IF(OR(C448="Resuelto",C448=""),"",SUM(L448,O448,R448,U448))</f>
        <v/>
      </c>
      <c r="AA448" s="8">
        <v>634</v>
      </c>
      <c r="AB448" s="8" t="str">
        <f t="shared" ca="1" si="44"/>
        <v/>
      </c>
      <c r="AC448" s="9" t="str">
        <f t="shared" ca="1" si="45"/>
        <v/>
      </c>
      <c r="AH448" s="11" t="str">
        <f>IF(AI448="","",MAX($AH$5:AH447)+1)</f>
        <v/>
      </c>
      <c r="AI448" s="12" t="str">
        <f>IF(G447="","",IF(COUNTIF($AI$11:AI447,G447)=0,G447,""))</f>
        <v/>
      </c>
      <c r="AJ448" s="12" t="str">
        <f t="shared" si="46"/>
        <v/>
      </c>
      <c r="AK448" s="23"/>
    </row>
    <row r="449" spans="1:37" hidden="1" x14ac:dyDescent="0.25">
      <c r="A449" s="4"/>
      <c r="B449" s="4"/>
      <c r="C449" s="4"/>
      <c r="D449" s="4"/>
      <c r="E449" s="5"/>
      <c r="F449" s="5"/>
      <c r="G449" s="4"/>
      <c r="H449" s="5"/>
      <c r="I449" s="14" t="str">
        <f t="shared" si="43"/>
        <v/>
      </c>
      <c r="J449" s="14"/>
      <c r="K449" s="14"/>
      <c r="L449" s="6" t="str">
        <f>IF(AND(C449="Abierto",D449="Urgente"),A449,"")</f>
        <v/>
      </c>
      <c r="M449" s="6" t="str">
        <f ca="1">IF(AND(C449="Abierto",D449="Urgente"),TODAY()-E449,"")</f>
        <v/>
      </c>
      <c r="N449" s="6" t="str">
        <f>IF(AND(C449="Abierto",D449="Urgente"),RANK(M449,$M$13:$M$809,0)+COUNTIF($M$13:M449,M449)-1,"")</f>
        <v/>
      </c>
      <c r="O449" s="6" t="str">
        <f>IF(AND(C449="Abierto",D449="Alta"),A449,"")</f>
        <v/>
      </c>
      <c r="P449" s="6" t="str">
        <f ca="1">IF(AND(C449="Abierto",D449="Alta"),TODAY()-E449,"")</f>
        <v/>
      </c>
      <c r="Q449" s="6" t="str">
        <f>IF(AND(C449="Abierto",D449="Alta"),RANK(P449,$P$13:$P$809,0)+COUNTIF($P$13:P449,P449)-1+MAX(N:N),"")</f>
        <v/>
      </c>
      <c r="R449" s="6" t="str">
        <f>IF(AND(C449="Abierto",D449="Media"),A449,"")</f>
        <v/>
      </c>
      <c r="S449" s="6" t="str">
        <f ca="1">IF(AND(C449="Abierto",D449="Media"),TODAY()-E449,"")</f>
        <v/>
      </c>
      <c r="T449" s="6" t="str">
        <f>IF(AND(C449="Abierto",D449="Media"),RANK(S449,$S$13:$S$809,0)+COUNTIF($S$13:S449,S449)-1+MAX(N:N,Q:Q),"")</f>
        <v/>
      </c>
      <c r="U449" s="6" t="str">
        <f>IF(AND(C449="Abierto",D449="Baja"),A449,"")</f>
        <v/>
      </c>
      <c r="V449" s="6" t="str">
        <f ca="1">IF(AND(C449="Abierto",D449="Baja"),TODAY()-E449,"")</f>
        <v/>
      </c>
      <c r="W449" s="6" t="str">
        <f>IF(AND(C449="Abierto",D449="Baja"),RANK(V449,$V$13:$V$809,0)+COUNTIF($V$13:V449,V449)-1+MAX(N:N,Q:Q,T:T),"")</f>
        <v/>
      </c>
      <c r="X449" s="7" t="str">
        <f>IF(OR(C449="Resuelto",C449=""),"",SUM(N449,Q449,T449,W449))</f>
        <v/>
      </c>
      <c r="Y449" s="7" t="str">
        <f>IF(OR(C449="Resuelto",C449=""),"",SUM(M449,P449,S449,V449))</f>
        <v/>
      </c>
      <c r="Z449" s="7" t="str">
        <f>IF(OR(C449="Resuelto",C449=""),"",SUM(L449,O449,R449,U449))</f>
        <v/>
      </c>
      <c r="AA449" s="8">
        <v>635</v>
      </c>
      <c r="AB449" s="8" t="str">
        <f t="shared" ca="1" si="44"/>
        <v/>
      </c>
      <c r="AC449" s="9" t="str">
        <f t="shared" ca="1" si="45"/>
        <v/>
      </c>
      <c r="AH449" s="11" t="str">
        <f>IF(AI449="","",MAX($AH$5:AH448)+1)</f>
        <v/>
      </c>
      <c r="AI449" s="12" t="str">
        <f>IF(G448="","",IF(COUNTIF($AI$11:AI448,G448)=0,G448,""))</f>
        <v/>
      </c>
      <c r="AJ449" s="12" t="str">
        <f t="shared" si="46"/>
        <v/>
      </c>
      <c r="AK449" s="23"/>
    </row>
    <row r="450" spans="1:37" hidden="1" x14ac:dyDescent="0.25">
      <c r="A450" s="4"/>
      <c r="B450" s="4"/>
      <c r="C450" s="4"/>
      <c r="D450" s="4"/>
      <c r="E450" s="5"/>
      <c r="F450" s="5"/>
      <c r="G450" s="4"/>
      <c r="H450" s="5"/>
      <c r="I450" s="14" t="str">
        <f t="shared" si="43"/>
        <v/>
      </c>
      <c r="J450" s="14"/>
      <c r="K450" s="14"/>
      <c r="L450" s="6" t="str">
        <f>IF(AND(C450="Abierto",D450="Urgente"),A450,"")</f>
        <v/>
      </c>
      <c r="M450" s="6" t="str">
        <f ca="1">IF(AND(C450="Abierto",D450="Urgente"),TODAY()-E450,"")</f>
        <v/>
      </c>
      <c r="N450" s="6" t="str">
        <f>IF(AND(C450="Abierto",D450="Urgente"),RANK(M450,$M$13:$M$809,0)+COUNTIF($M$13:M450,M450)-1,"")</f>
        <v/>
      </c>
      <c r="O450" s="6" t="str">
        <f>IF(AND(C450="Abierto",D450="Alta"),A450,"")</f>
        <v/>
      </c>
      <c r="P450" s="6" t="str">
        <f ca="1">IF(AND(C450="Abierto",D450="Alta"),TODAY()-E450,"")</f>
        <v/>
      </c>
      <c r="Q450" s="6" t="str">
        <f>IF(AND(C450="Abierto",D450="Alta"),RANK(P450,$P$13:$P$809,0)+COUNTIF($P$13:P450,P450)-1+MAX(N:N),"")</f>
        <v/>
      </c>
      <c r="R450" s="6" t="str">
        <f>IF(AND(C450="Abierto",D450="Media"),A450,"")</f>
        <v/>
      </c>
      <c r="S450" s="6" t="str">
        <f ca="1">IF(AND(C450="Abierto",D450="Media"),TODAY()-E450,"")</f>
        <v/>
      </c>
      <c r="T450" s="6" t="str">
        <f>IF(AND(C450="Abierto",D450="Media"),RANK(S450,$S$13:$S$809,0)+COUNTIF($S$13:S450,S450)-1+MAX(N:N,Q:Q),"")</f>
        <v/>
      </c>
      <c r="U450" s="6" t="str">
        <f>IF(AND(C450="Abierto",D450="Baja"),A450,"")</f>
        <v/>
      </c>
      <c r="V450" s="6" t="str">
        <f ca="1">IF(AND(C450="Abierto",D450="Baja"),TODAY()-E450,"")</f>
        <v/>
      </c>
      <c r="W450" s="6" t="str">
        <f>IF(AND(C450="Abierto",D450="Baja"),RANK(V450,$V$13:$V$809,0)+COUNTIF($V$13:V450,V450)-1+MAX(N:N,Q:Q,T:T),"")</f>
        <v/>
      </c>
      <c r="X450" s="7" t="str">
        <f>IF(OR(C450="Resuelto",C450=""),"",SUM(N450,Q450,T450,W450))</f>
        <v/>
      </c>
      <c r="Y450" s="7" t="str">
        <f>IF(OR(C450="Resuelto",C450=""),"",SUM(M450,P450,S450,V450))</f>
        <v/>
      </c>
      <c r="Z450" s="7" t="str">
        <f>IF(OR(C450="Resuelto",C450=""),"",SUM(L450,O450,R450,U450))</f>
        <v/>
      </c>
      <c r="AA450" s="8">
        <v>636</v>
      </c>
      <c r="AB450" s="8" t="str">
        <f t="shared" ca="1" si="44"/>
        <v/>
      </c>
      <c r="AC450" s="9" t="str">
        <f t="shared" ca="1" si="45"/>
        <v/>
      </c>
      <c r="AH450" s="11" t="str">
        <f>IF(AI450="","",MAX($AH$5:AH449)+1)</f>
        <v/>
      </c>
      <c r="AI450" s="12" t="str">
        <f>IF(G449="","",IF(COUNTIF($AI$11:AI449,G449)=0,G449,""))</f>
        <v/>
      </c>
      <c r="AJ450" s="12" t="str">
        <f t="shared" si="46"/>
        <v/>
      </c>
      <c r="AK450" s="23"/>
    </row>
    <row r="451" spans="1:37" hidden="1" x14ac:dyDescent="0.25">
      <c r="A451" s="4"/>
      <c r="B451" s="4"/>
      <c r="C451" s="4"/>
      <c r="D451" s="4"/>
      <c r="E451" s="5"/>
      <c r="F451" s="5"/>
      <c r="G451" s="4"/>
      <c r="H451" s="5"/>
      <c r="I451" s="14" t="str">
        <f t="shared" si="43"/>
        <v/>
      </c>
      <c r="J451" s="14"/>
      <c r="K451" s="14"/>
      <c r="L451" s="6" t="str">
        <f>IF(AND(C451="Abierto",D451="Urgente"),A451,"")</f>
        <v/>
      </c>
      <c r="M451" s="6" t="str">
        <f ca="1">IF(AND(C451="Abierto",D451="Urgente"),TODAY()-E451,"")</f>
        <v/>
      </c>
      <c r="N451" s="6" t="str">
        <f>IF(AND(C451="Abierto",D451="Urgente"),RANK(M451,$M$13:$M$809,0)+COUNTIF($M$13:M451,M451)-1,"")</f>
        <v/>
      </c>
      <c r="O451" s="6" t="str">
        <f>IF(AND(C451="Abierto",D451="Alta"),A451,"")</f>
        <v/>
      </c>
      <c r="P451" s="6" t="str">
        <f ca="1">IF(AND(C451="Abierto",D451="Alta"),TODAY()-E451,"")</f>
        <v/>
      </c>
      <c r="Q451" s="6" t="str">
        <f>IF(AND(C451="Abierto",D451="Alta"),RANK(P451,$P$13:$P$809,0)+COUNTIF($P$13:P451,P451)-1+MAX(N:N),"")</f>
        <v/>
      </c>
      <c r="R451" s="6" t="str">
        <f>IF(AND(C451="Abierto",D451="Media"),A451,"")</f>
        <v/>
      </c>
      <c r="S451" s="6" t="str">
        <f ca="1">IF(AND(C451="Abierto",D451="Media"),TODAY()-E451,"")</f>
        <v/>
      </c>
      <c r="T451" s="6" t="str">
        <f>IF(AND(C451="Abierto",D451="Media"),RANK(S451,$S$13:$S$809,0)+COUNTIF($S$13:S451,S451)-1+MAX(N:N,Q:Q),"")</f>
        <v/>
      </c>
      <c r="U451" s="6" t="str">
        <f>IF(AND(C451="Abierto",D451="Baja"),A451,"")</f>
        <v/>
      </c>
      <c r="V451" s="6" t="str">
        <f ca="1">IF(AND(C451="Abierto",D451="Baja"),TODAY()-E451,"")</f>
        <v/>
      </c>
      <c r="W451" s="6" t="str">
        <f>IF(AND(C451="Abierto",D451="Baja"),RANK(V451,$V$13:$V$809,0)+COUNTIF($V$13:V451,V451)-1+MAX(N:N,Q:Q,T:T),"")</f>
        <v/>
      </c>
      <c r="X451" s="7" t="str">
        <f>IF(OR(C451="Resuelto",C451=""),"",SUM(N451,Q451,T451,W451))</f>
        <v/>
      </c>
      <c r="Y451" s="7" t="str">
        <f>IF(OR(C451="Resuelto",C451=""),"",SUM(M451,P451,S451,V451))</f>
        <v/>
      </c>
      <c r="Z451" s="7" t="str">
        <f>IF(OR(C451="Resuelto",C451=""),"",SUM(L451,O451,R451,U451))</f>
        <v/>
      </c>
      <c r="AA451" s="8">
        <v>637</v>
      </c>
      <c r="AB451" s="8" t="str">
        <f t="shared" ca="1" si="44"/>
        <v/>
      </c>
      <c r="AC451" s="9" t="str">
        <f t="shared" ca="1" si="45"/>
        <v/>
      </c>
      <c r="AH451" s="11" t="str">
        <f>IF(AI451="","",MAX($AH$5:AH450)+1)</f>
        <v/>
      </c>
      <c r="AI451" s="12" t="str">
        <f>IF(G450="","",IF(COUNTIF($AI$11:AI450,G450)=0,G450,""))</f>
        <v/>
      </c>
      <c r="AJ451" s="12" t="str">
        <f t="shared" si="46"/>
        <v/>
      </c>
      <c r="AK451" s="23"/>
    </row>
    <row r="452" spans="1:37" hidden="1" x14ac:dyDescent="0.25">
      <c r="A452" s="4"/>
      <c r="B452" s="4"/>
      <c r="C452" s="4"/>
      <c r="D452" s="4"/>
      <c r="E452" s="5"/>
      <c r="F452" s="5"/>
      <c r="G452" s="4"/>
      <c r="H452" s="5"/>
      <c r="I452" s="14" t="str">
        <f t="shared" si="43"/>
        <v/>
      </c>
      <c r="J452" s="14"/>
      <c r="K452" s="14"/>
      <c r="L452" s="6" t="str">
        <f>IF(AND(C452="Abierto",D452="Urgente"),A452,"")</f>
        <v/>
      </c>
      <c r="M452" s="6" t="str">
        <f ca="1">IF(AND(C452="Abierto",D452="Urgente"),TODAY()-E452,"")</f>
        <v/>
      </c>
      <c r="N452" s="6" t="str">
        <f>IF(AND(C452="Abierto",D452="Urgente"),RANK(M452,$M$13:$M$809,0)+COUNTIF($M$13:M452,M452)-1,"")</f>
        <v/>
      </c>
      <c r="O452" s="6" t="str">
        <f>IF(AND(C452="Abierto",D452="Alta"),A452,"")</f>
        <v/>
      </c>
      <c r="P452" s="6" t="str">
        <f ca="1">IF(AND(C452="Abierto",D452="Alta"),TODAY()-E452,"")</f>
        <v/>
      </c>
      <c r="Q452" s="6" t="str">
        <f>IF(AND(C452="Abierto",D452="Alta"),RANK(P452,$P$13:$P$809,0)+COUNTIF($P$13:P452,P452)-1+MAX(N:N),"")</f>
        <v/>
      </c>
      <c r="R452" s="6" t="str">
        <f>IF(AND(C452="Abierto",D452="Media"),A452,"")</f>
        <v/>
      </c>
      <c r="S452" s="6" t="str">
        <f ca="1">IF(AND(C452="Abierto",D452="Media"),TODAY()-E452,"")</f>
        <v/>
      </c>
      <c r="T452" s="6" t="str">
        <f>IF(AND(C452="Abierto",D452="Media"),RANK(S452,$S$13:$S$809,0)+COUNTIF($S$13:S452,S452)-1+MAX(N:N,Q:Q),"")</f>
        <v/>
      </c>
      <c r="U452" s="6" t="str">
        <f>IF(AND(C452="Abierto",D452="Baja"),A452,"")</f>
        <v/>
      </c>
      <c r="V452" s="6" t="str">
        <f ca="1">IF(AND(C452="Abierto",D452="Baja"),TODAY()-E452,"")</f>
        <v/>
      </c>
      <c r="W452" s="6" t="str">
        <f>IF(AND(C452="Abierto",D452="Baja"),RANK(V452,$V$13:$V$809,0)+COUNTIF($V$13:V452,V452)-1+MAX(N:N,Q:Q,T:T),"")</f>
        <v/>
      </c>
      <c r="X452" s="7" t="str">
        <f>IF(OR(C452="Resuelto",C452=""),"",SUM(N452,Q452,T452,W452))</f>
        <v/>
      </c>
      <c r="Y452" s="7" t="str">
        <f>IF(OR(C452="Resuelto",C452=""),"",SUM(M452,P452,S452,V452))</f>
        <v/>
      </c>
      <c r="Z452" s="7" t="str">
        <f>IF(OR(C452="Resuelto",C452=""),"",SUM(L452,O452,R452,U452))</f>
        <v/>
      </c>
      <c r="AA452" s="8">
        <v>638</v>
      </c>
      <c r="AB452" s="8" t="str">
        <f t="shared" ca="1" si="44"/>
        <v/>
      </c>
      <c r="AC452" s="9" t="str">
        <f t="shared" ca="1" si="45"/>
        <v/>
      </c>
      <c r="AH452" s="11" t="str">
        <f>IF(AI452="","",MAX($AH$5:AH451)+1)</f>
        <v/>
      </c>
      <c r="AI452" s="12" t="str">
        <f>IF(G451="","",IF(COUNTIF($AI$11:AI451,G451)=0,G451,""))</f>
        <v/>
      </c>
      <c r="AJ452" s="12" t="str">
        <f t="shared" si="46"/>
        <v/>
      </c>
      <c r="AK452" s="23"/>
    </row>
    <row r="453" spans="1:37" hidden="1" x14ac:dyDescent="0.25">
      <c r="A453" s="4"/>
      <c r="B453" s="4"/>
      <c r="C453" s="4"/>
      <c r="D453" s="4"/>
      <c r="E453" s="5"/>
      <c r="F453" s="5"/>
      <c r="G453" s="4"/>
      <c r="H453" s="5"/>
      <c r="I453" s="14" t="str">
        <f t="shared" si="43"/>
        <v/>
      </c>
      <c r="J453" s="14"/>
      <c r="K453" s="14"/>
      <c r="L453" s="6" t="str">
        <f>IF(AND(C453="Abierto",D453="Urgente"),A453,"")</f>
        <v/>
      </c>
      <c r="M453" s="6" t="str">
        <f ca="1">IF(AND(C453="Abierto",D453="Urgente"),TODAY()-E453,"")</f>
        <v/>
      </c>
      <c r="N453" s="6" t="str">
        <f>IF(AND(C453="Abierto",D453="Urgente"),RANK(M453,$M$13:$M$809,0)+COUNTIF($M$13:M453,M453)-1,"")</f>
        <v/>
      </c>
      <c r="O453" s="6" t="str">
        <f>IF(AND(C453="Abierto",D453="Alta"),A453,"")</f>
        <v/>
      </c>
      <c r="P453" s="6" t="str">
        <f ca="1">IF(AND(C453="Abierto",D453="Alta"),TODAY()-E453,"")</f>
        <v/>
      </c>
      <c r="Q453" s="6" t="str">
        <f>IF(AND(C453="Abierto",D453="Alta"),RANK(P453,$P$13:$P$809,0)+COUNTIF($P$13:P453,P453)-1+MAX(N:N),"")</f>
        <v/>
      </c>
      <c r="R453" s="6" t="str">
        <f>IF(AND(C453="Abierto",D453="Media"),A453,"")</f>
        <v/>
      </c>
      <c r="S453" s="6" t="str">
        <f ca="1">IF(AND(C453="Abierto",D453="Media"),TODAY()-E453,"")</f>
        <v/>
      </c>
      <c r="T453" s="6" t="str">
        <f>IF(AND(C453="Abierto",D453="Media"),RANK(S453,$S$13:$S$809,0)+COUNTIF($S$13:S453,S453)-1+MAX(N:N,Q:Q),"")</f>
        <v/>
      </c>
      <c r="U453" s="6" t="str">
        <f>IF(AND(C453="Abierto",D453="Baja"),A453,"")</f>
        <v/>
      </c>
      <c r="V453" s="6" t="str">
        <f ca="1">IF(AND(C453="Abierto",D453="Baja"),TODAY()-E453,"")</f>
        <v/>
      </c>
      <c r="W453" s="6" t="str">
        <f>IF(AND(C453="Abierto",D453="Baja"),RANK(V453,$V$13:$V$809,0)+COUNTIF($V$13:V453,V453)-1+MAX(N:N,Q:Q,T:T),"")</f>
        <v/>
      </c>
      <c r="X453" s="7" t="str">
        <f>IF(OR(C453="Resuelto",C453=""),"",SUM(N453,Q453,T453,W453))</f>
        <v/>
      </c>
      <c r="Y453" s="7" t="str">
        <f>IF(OR(C453="Resuelto",C453=""),"",SUM(M453,P453,S453,V453))</f>
        <v/>
      </c>
      <c r="Z453" s="7" t="str">
        <f>IF(OR(C453="Resuelto",C453=""),"",SUM(L453,O453,R453,U453))</f>
        <v/>
      </c>
      <c r="AA453" s="8">
        <v>639</v>
      </c>
      <c r="AB453" s="8" t="str">
        <f t="shared" ca="1" si="44"/>
        <v/>
      </c>
      <c r="AC453" s="9" t="str">
        <f t="shared" ca="1" si="45"/>
        <v/>
      </c>
      <c r="AH453" s="11" t="str">
        <f>IF(AI453="","",MAX($AH$5:AH452)+1)</f>
        <v/>
      </c>
      <c r="AI453" s="12" t="str">
        <f>IF(G452="","",IF(COUNTIF($AI$11:AI452,G452)=0,G452,""))</f>
        <v/>
      </c>
      <c r="AJ453" s="12" t="str">
        <f t="shared" si="46"/>
        <v/>
      </c>
      <c r="AK453" s="23"/>
    </row>
    <row r="454" spans="1:37" hidden="1" x14ac:dyDescent="0.25">
      <c r="A454" s="4"/>
      <c r="B454" s="4"/>
      <c r="C454" s="4"/>
      <c r="D454" s="4"/>
      <c r="E454" s="5"/>
      <c r="F454" s="5"/>
      <c r="G454" s="4"/>
      <c r="H454" s="5"/>
      <c r="I454" s="14" t="str">
        <f t="shared" si="43"/>
        <v/>
      </c>
      <c r="J454" s="14"/>
      <c r="K454" s="14"/>
      <c r="L454" s="6" t="str">
        <f>IF(AND(C454="Abierto",D454="Urgente"),A454,"")</f>
        <v/>
      </c>
      <c r="M454" s="6" t="str">
        <f ca="1">IF(AND(C454="Abierto",D454="Urgente"),TODAY()-E454,"")</f>
        <v/>
      </c>
      <c r="N454" s="6" t="str">
        <f>IF(AND(C454="Abierto",D454="Urgente"),RANK(M454,$M$13:$M$809,0)+COUNTIF($M$13:M454,M454)-1,"")</f>
        <v/>
      </c>
      <c r="O454" s="6" t="str">
        <f>IF(AND(C454="Abierto",D454="Alta"),A454,"")</f>
        <v/>
      </c>
      <c r="P454" s="6" t="str">
        <f ca="1">IF(AND(C454="Abierto",D454="Alta"),TODAY()-E454,"")</f>
        <v/>
      </c>
      <c r="Q454" s="6" t="str">
        <f>IF(AND(C454="Abierto",D454="Alta"),RANK(P454,$P$13:$P$809,0)+COUNTIF($P$13:P454,P454)-1+MAX(N:N),"")</f>
        <v/>
      </c>
      <c r="R454" s="6" t="str">
        <f>IF(AND(C454="Abierto",D454="Media"),A454,"")</f>
        <v/>
      </c>
      <c r="S454" s="6" t="str">
        <f ca="1">IF(AND(C454="Abierto",D454="Media"),TODAY()-E454,"")</f>
        <v/>
      </c>
      <c r="T454" s="6" t="str">
        <f>IF(AND(C454="Abierto",D454="Media"),RANK(S454,$S$13:$S$809,0)+COUNTIF($S$13:S454,S454)-1+MAX(N:N,Q:Q),"")</f>
        <v/>
      </c>
      <c r="U454" s="6" t="str">
        <f>IF(AND(C454="Abierto",D454="Baja"),A454,"")</f>
        <v/>
      </c>
      <c r="V454" s="6" t="str">
        <f ca="1">IF(AND(C454="Abierto",D454="Baja"),TODAY()-E454,"")</f>
        <v/>
      </c>
      <c r="W454" s="6" t="str">
        <f>IF(AND(C454="Abierto",D454="Baja"),RANK(V454,$V$13:$V$809,0)+COUNTIF($V$13:V454,V454)-1+MAX(N:N,Q:Q,T:T),"")</f>
        <v/>
      </c>
      <c r="X454" s="7" t="str">
        <f>IF(OR(C454="Resuelto",C454=""),"",SUM(N454,Q454,T454,W454))</f>
        <v/>
      </c>
      <c r="Y454" s="7" t="str">
        <f>IF(OR(C454="Resuelto",C454=""),"",SUM(M454,P454,S454,V454))</f>
        <v/>
      </c>
      <c r="Z454" s="7" t="str">
        <f>IF(OR(C454="Resuelto",C454=""),"",SUM(L454,O454,R454,U454))</f>
        <v/>
      </c>
      <c r="AA454" s="8">
        <v>640</v>
      </c>
      <c r="AB454" s="8" t="str">
        <f t="shared" ca="1" si="44"/>
        <v/>
      </c>
      <c r="AC454" s="9" t="str">
        <f t="shared" ca="1" si="45"/>
        <v/>
      </c>
      <c r="AH454" s="11" t="str">
        <f>IF(AI454="","",MAX($AH$5:AH453)+1)</f>
        <v/>
      </c>
      <c r="AI454" s="12" t="str">
        <f>IF(G453="","",IF(COUNTIF($AI$11:AI453,G453)=0,G453,""))</f>
        <v/>
      </c>
      <c r="AJ454" s="12" t="str">
        <f t="shared" si="46"/>
        <v/>
      </c>
      <c r="AK454" s="23"/>
    </row>
    <row r="455" spans="1:37" hidden="1" x14ac:dyDescent="0.25">
      <c r="A455" s="4"/>
      <c r="B455" s="4"/>
      <c r="C455" s="4"/>
      <c r="D455" s="4"/>
      <c r="E455" s="5"/>
      <c r="F455" s="5"/>
      <c r="G455" s="4"/>
      <c r="H455" s="5"/>
      <c r="I455" s="14" t="str">
        <f t="shared" si="43"/>
        <v/>
      </c>
      <c r="J455" s="14"/>
      <c r="K455" s="14"/>
      <c r="L455" s="6" t="str">
        <f>IF(AND(C455="Abierto",D455="Urgente"),A455,"")</f>
        <v/>
      </c>
      <c r="M455" s="6" t="str">
        <f ca="1">IF(AND(C455="Abierto",D455="Urgente"),TODAY()-E455,"")</f>
        <v/>
      </c>
      <c r="N455" s="6" t="str">
        <f>IF(AND(C455="Abierto",D455="Urgente"),RANK(M455,$M$13:$M$809,0)+COUNTIF($M$13:M455,M455)-1,"")</f>
        <v/>
      </c>
      <c r="O455" s="6" t="str">
        <f>IF(AND(C455="Abierto",D455="Alta"),A455,"")</f>
        <v/>
      </c>
      <c r="P455" s="6" t="str">
        <f ca="1">IF(AND(C455="Abierto",D455="Alta"),TODAY()-E455,"")</f>
        <v/>
      </c>
      <c r="Q455" s="6" t="str">
        <f>IF(AND(C455="Abierto",D455="Alta"),RANK(P455,$P$13:$P$809,0)+COUNTIF($P$13:P455,P455)-1+MAX(N:N),"")</f>
        <v/>
      </c>
      <c r="R455" s="6" t="str">
        <f>IF(AND(C455="Abierto",D455="Media"),A455,"")</f>
        <v/>
      </c>
      <c r="S455" s="6" t="str">
        <f ca="1">IF(AND(C455="Abierto",D455="Media"),TODAY()-E455,"")</f>
        <v/>
      </c>
      <c r="T455" s="6" t="str">
        <f>IF(AND(C455="Abierto",D455="Media"),RANK(S455,$S$13:$S$809,0)+COUNTIF($S$13:S455,S455)-1+MAX(N:N,Q:Q),"")</f>
        <v/>
      </c>
      <c r="U455" s="6" t="str">
        <f>IF(AND(C455="Abierto",D455="Baja"),A455,"")</f>
        <v/>
      </c>
      <c r="V455" s="6" t="str">
        <f ca="1">IF(AND(C455="Abierto",D455="Baja"),TODAY()-E455,"")</f>
        <v/>
      </c>
      <c r="W455" s="6" t="str">
        <f>IF(AND(C455="Abierto",D455="Baja"),RANK(V455,$V$13:$V$809,0)+COUNTIF($V$13:V455,V455)-1+MAX(N:N,Q:Q,T:T),"")</f>
        <v/>
      </c>
      <c r="X455" s="7" t="str">
        <f>IF(OR(C455="Resuelto",C455=""),"",SUM(N455,Q455,T455,W455))</f>
        <v/>
      </c>
      <c r="Y455" s="7" t="str">
        <f>IF(OR(C455="Resuelto",C455=""),"",SUM(M455,P455,S455,V455))</f>
        <v/>
      </c>
      <c r="Z455" s="7" t="str">
        <f>IF(OR(C455="Resuelto",C455=""),"",SUM(L455,O455,R455,U455))</f>
        <v/>
      </c>
      <c r="AA455" s="8">
        <v>641</v>
      </c>
      <c r="AB455" s="8" t="str">
        <f t="shared" ca="1" si="44"/>
        <v/>
      </c>
      <c r="AC455" s="9" t="str">
        <f t="shared" ca="1" si="45"/>
        <v/>
      </c>
      <c r="AH455" s="11" t="str">
        <f>IF(AI455="","",MAX($AH$5:AH454)+1)</f>
        <v/>
      </c>
      <c r="AI455" s="12" t="str">
        <f>IF(G454="","",IF(COUNTIF($AI$11:AI454,G454)=0,G454,""))</f>
        <v/>
      </c>
      <c r="AJ455" s="12" t="str">
        <f t="shared" si="46"/>
        <v/>
      </c>
      <c r="AK455" s="23"/>
    </row>
    <row r="456" spans="1:37" hidden="1" x14ac:dyDescent="0.25">
      <c r="A456" s="4"/>
      <c r="B456" s="4"/>
      <c r="C456" s="4"/>
      <c r="D456" s="4"/>
      <c r="E456" s="5"/>
      <c r="F456" s="5"/>
      <c r="G456" s="4"/>
      <c r="H456" s="5"/>
      <c r="I456" s="14" t="str">
        <f t="shared" si="43"/>
        <v/>
      </c>
      <c r="J456" s="14"/>
      <c r="K456" s="14"/>
      <c r="L456" s="6" t="str">
        <f>IF(AND(C456="Abierto",D456="Urgente"),A456,"")</f>
        <v/>
      </c>
      <c r="M456" s="6" t="str">
        <f ca="1">IF(AND(C456="Abierto",D456="Urgente"),TODAY()-E456,"")</f>
        <v/>
      </c>
      <c r="N456" s="6" t="str">
        <f>IF(AND(C456="Abierto",D456="Urgente"),RANK(M456,$M$13:$M$809,0)+COUNTIF($M$13:M456,M456)-1,"")</f>
        <v/>
      </c>
      <c r="O456" s="6" t="str">
        <f>IF(AND(C456="Abierto",D456="Alta"),A456,"")</f>
        <v/>
      </c>
      <c r="P456" s="6" t="str">
        <f ca="1">IF(AND(C456="Abierto",D456="Alta"),TODAY()-E456,"")</f>
        <v/>
      </c>
      <c r="Q456" s="6" t="str">
        <f>IF(AND(C456="Abierto",D456="Alta"),RANK(P456,$P$13:$P$809,0)+COUNTIF($P$13:P456,P456)-1+MAX(N:N),"")</f>
        <v/>
      </c>
      <c r="R456" s="6" t="str">
        <f>IF(AND(C456="Abierto",D456="Media"),A456,"")</f>
        <v/>
      </c>
      <c r="S456" s="6" t="str">
        <f ca="1">IF(AND(C456="Abierto",D456="Media"),TODAY()-E456,"")</f>
        <v/>
      </c>
      <c r="T456" s="6" t="str">
        <f>IF(AND(C456="Abierto",D456="Media"),RANK(S456,$S$13:$S$809,0)+COUNTIF($S$13:S456,S456)-1+MAX(N:N,Q:Q),"")</f>
        <v/>
      </c>
      <c r="U456" s="6" t="str">
        <f>IF(AND(C456="Abierto",D456="Baja"),A456,"")</f>
        <v/>
      </c>
      <c r="V456" s="6" t="str">
        <f ca="1">IF(AND(C456="Abierto",D456="Baja"),TODAY()-E456,"")</f>
        <v/>
      </c>
      <c r="W456" s="6" t="str">
        <f>IF(AND(C456="Abierto",D456="Baja"),RANK(V456,$V$13:$V$809,0)+COUNTIF($V$13:V456,V456)-1+MAX(N:N,Q:Q,T:T),"")</f>
        <v/>
      </c>
      <c r="X456" s="7" t="str">
        <f>IF(OR(C456="Resuelto",C456=""),"",SUM(N456,Q456,T456,W456))</f>
        <v/>
      </c>
      <c r="Y456" s="7" t="str">
        <f>IF(OR(C456="Resuelto",C456=""),"",SUM(M456,P456,S456,V456))</f>
        <v/>
      </c>
      <c r="Z456" s="7" t="str">
        <f>IF(OR(C456="Resuelto",C456=""),"",SUM(L456,O456,R456,U456))</f>
        <v/>
      </c>
      <c r="AA456" s="8">
        <v>642</v>
      </c>
      <c r="AB456" s="8" t="str">
        <f t="shared" ca="1" si="44"/>
        <v/>
      </c>
      <c r="AC456" s="9" t="str">
        <f t="shared" ca="1" si="45"/>
        <v/>
      </c>
      <c r="AH456" s="11" t="str">
        <f>IF(AI456="","",MAX($AH$5:AH455)+1)</f>
        <v/>
      </c>
      <c r="AI456" s="12" t="str">
        <f>IF(G455="","",IF(COUNTIF($AI$11:AI455,G455)=0,G455,""))</f>
        <v/>
      </c>
      <c r="AJ456" s="12" t="str">
        <f t="shared" si="46"/>
        <v/>
      </c>
      <c r="AK456" s="23"/>
    </row>
    <row r="457" spans="1:37" hidden="1" x14ac:dyDescent="0.25">
      <c r="A457" s="4"/>
      <c r="B457" s="4"/>
      <c r="C457" s="4"/>
      <c r="D457" s="4"/>
      <c r="E457" s="5"/>
      <c r="F457" s="5"/>
      <c r="G457" s="4"/>
      <c r="H457" s="5"/>
      <c r="I457" s="14" t="str">
        <f t="shared" si="43"/>
        <v/>
      </c>
      <c r="J457" s="14"/>
      <c r="K457" s="14"/>
      <c r="L457" s="6" t="str">
        <f>IF(AND(C457="Abierto",D457="Urgente"),A457,"")</f>
        <v/>
      </c>
      <c r="M457" s="6" t="str">
        <f ca="1">IF(AND(C457="Abierto",D457="Urgente"),TODAY()-E457,"")</f>
        <v/>
      </c>
      <c r="N457" s="6" t="str">
        <f>IF(AND(C457="Abierto",D457="Urgente"),RANK(M457,$M$13:$M$809,0)+COUNTIF($M$13:M457,M457)-1,"")</f>
        <v/>
      </c>
      <c r="O457" s="6" t="str">
        <f>IF(AND(C457="Abierto",D457="Alta"),A457,"")</f>
        <v/>
      </c>
      <c r="P457" s="6" t="str">
        <f ca="1">IF(AND(C457="Abierto",D457="Alta"),TODAY()-E457,"")</f>
        <v/>
      </c>
      <c r="Q457" s="6" t="str">
        <f>IF(AND(C457="Abierto",D457="Alta"),RANK(P457,$P$13:$P$809,0)+COUNTIF($P$13:P457,P457)-1+MAX(N:N),"")</f>
        <v/>
      </c>
      <c r="R457" s="6" t="str">
        <f>IF(AND(C457="Abierto",D457="Media"),A457,"")</f>
        <v/>
      </c>
      <c r="S457" s="6" t="str">
        <f ca="1">IF(AND(C457="Abierto",D457="Media"),TODAY()-E457,"")</f>
        <v/>
      </c>
      <c r="T457" s="6" t="str">
        <f>IF(AND(C457="Abierto",D457="Media"),RANK(S457,$S$13:$S$809,0)+COUNTIF($S$13:S457,S457)-1+MAX(N:N,Q:Q),"")</f>
        <v/>
      </c>
      <c r="U457" s="6" t="str">
        <f>IF(AND(C457="Abierto",D457="Baja"),A457,"")</f>
        <v/>
      </c>
      <c r="V457" s="6" t="str">
        <f ca="1">IF(AND(C457="Abierto",D457="Baja"),TODAY()-E457,"")</f>
        <v/>
      </c>
      <c r="W457" s="6" t="str">
        <f>IF(AND(C457="Abierto",D457="Baja"),RANK(V457,$V$13:$V$809,0)+COUNTIF($V$13:V457,V457)-1+MAX(N:N,Q:Q,T:T),"")</f>
        <v/>
      </c>
      <c r="X457" s="7" t="str">
        <f>IF(OR(C457="Resuelto",C457=""),"",SUM(N457,Q457,T457,W457))</f>
        <v/>
      </c>
      <c r="Y457" s="7" t="str">
        <f>IF(OR(C457="Resuelto",C457=""),"",SUM(M457,P457,S457,V457))</f>
        <v/>
      </c>
      <c r="Z457" s="7" t="str">
        <f>IF(OR(C457="Resuelto",C457=""),"",SUM(L457,O457,R457,U457))</f>
        <v/>
      </c>
      <c r="AA457" s="8">
        <v>643</v>
      </c>
      <c r="AB457" s="8" t="str">
        <f t="shared" ca="1" si="44"/>
        <v/>
      </c>
      <c r="AC457" s="9" t="str">
        <f t="shared" ca="1" si="45"/>
        <v/>
      </c>
      <c r="AH457" s="11" t="str">
        <f>IF(AI457="","",MAX($AH$5:AH456)+1)</f>
        <v/>
      </c>
      <c r="AI457" s="12" t="str">
        <f>IF(G456="","",IF(COUNTIF($AI$11:AI456,G456)=0,G456,""))</f>
        <v/>
      </c>
      <c r="AJ457" s="12" t="str">
        <f t="shared" si="46"/>
        <v/>
      </c>
      <c r="AK457" s="23"/>
    </row>
    <row r="458" spans="1:37" hidden="1" x14ac:dyDescent="0.25">
      <c r="A458" s="4"/>
      <c r="B458" s="4"/>
      <c r="C458" s="4"/>
      <c r="D458" s="4"/>
      <c r="E458" s="5"/>
      <c r="F458" s="5"/>
      <c r="G458" s="4"/>
      <c r="H458" s="5"/>
      <c r="I458" s="14" t="str">
        <f t="shared" si="43"/>
        <v/>
      </c>
      <c r="J458" s="14"/>
      <c r="K458" s="14"/>
      <c r="L458" s="6" t="str">
        <f>IF(AND(C458="Abierto",D458="Urgente"),A458,"")</f>
        <v/>
      </c>
      <c r="M458" s="6" t="str">
        <f ca="1">IF(AND(C458="Abierto",D458="Urgente"),TODAY()-E458,"")</f>
        <v/>
      </c>
      <c r="N458" s="6" t="str">
        <f>IF(AND(C458="Abierto",D458="Urgente"),RANK(M458,$M$13:$M$809,0)+COUNTIF($M$13:M458,M458)-1,"")</f>
        <v/>
      </c>
      <c r="O458" s="6" t="str">
        <f>IF(AND(C458="Abierto",D458="Alta"),A458,"")</f>
        <v/>
      </c>
      <c r="P458" s="6" t="str">
        <f ca="1">IF(AND(C458="Abierto",D458="Alta"),TODAY()-E458,"")</f>
        <v/>
      </c>
      <c r="Q458" s="6" t="str">
        <f>IF(AND(C458="Abierto",D458="Alta"),RANK(P458,$P$13:$P$809,0)+COUNTIF($P$13:P458,P458)-1+MAX(N:N),"")</f>
        <v/>
      </c>
      <c r="R458" s="6" t="str">
        <f>IF(AND(C458="Abierto",D458="Media"),A458,"")</f>
        <v/>
      </c>
      <c r="S458" s="6" t="str">
        <f ca="1">IF(AND(C458="Abierto",D458="Media"),TODAY()-E458,"")</f>
        <v/>
      </c>
      <c r="T458" s="6" t="str">
        <f>IF(AND(C458="Abierto",D458="Media"),RANK(S458,$S$13:$S$809,0)+COUNTIF($S$13:S458,S458)-1+MAX(N:N,Q:Q),"")</f>
        <v/>
      </c>
      <c r="U458" s="6" t="str">
        <f>IF(AND(C458="Abierto",D458="Baja"),A458,"")</f>
        <v/>
      </c>
      <c r="V458" s="6" t="str">
        <f ca="1">IF(AND(C458="Abierto",D458="Baja"),TODAY()-E458,"")</f>
        <v/>
      </c>
      <c r="W458" s="6" t="str">
        <f>IF(AND(C458="Abierto",D458="Baja"),RANK(V458,$V$13:$V$809,0)+COUNTIF($V$13:V458,V458)-1+MAX(N:N,Q:Q,T:T),"")</f>
        <v/>
      </c>
      <c r="X458" s="7" t="str">
        <f>IF(OR(C458="Resuelto",C458=""),"",SUM(N458,Q458,T458,W458))</f>
        <v/>
      </c>
      <c r="Y458" s="7" t="str">
        <f>IF(OR(C458="Resuelto",C458=""),"",SUM(M458,P458,S458,V458))</f>
        <v/>
      </c>
      <c r="Z458" s="7" t="str">
        <f>IF(OR(C458="Resuelto",C458=""),"",SUM(L458,O458,R458,U458))</f>
        <v/>
      </c>
      <c r="AA458" s="8">
        <v>644</v>
      </c>
      <c r="AB458" s="8" t="str">
        <f t="shared" ca="1" si="44"/>
        <v/>
      </c>
      <c r="AC458" s="9" t="str">
        <f t="shared" ca="1" si="45"/>
        <v/>
      </c>
      <c r="AH458" s="11" t="str">
        <f>IF(AI458="","",MAX($AH$5:AH457)+1)</f>
        <v/>
      </c>
      <c r="AI458" s="12" t="str">
        <f>IF(G457="","",IF(COUNTIF($AI$11:AI457,G457)=0,G457,""))</f>
        <v/>
      </c>
      <c r="AJ458" s="12" t="str">
        <f t="shared" si="46"/>
        <v/>
      </c>
      <c r="AK458" s="23"/>
    </row>
    <row r="459" spans="1:37" hidden="1" x14ac:dyDescent="0.25">
      <c r="A459" s="4"/>
      <c r="B459" s="4"/>
      <c r="C459" s="4"/>
      <c r="D459" s="4"/>
      <c r="E459" s="5"/>
      <c r="F459" s="5"/>
      <c r="G459" s="4"/>
      <c r="H459" s="5"/>
      <c r="I459" s="14" t="str">
        <f t="shared" si="43"/>
        <v/>
      </c>
      <c r="J459" s="14"/>
      <c r="K459" s="14"/>
      <c r="L459" s="6" t="str">
        <f>IF(AND(C459="Abierto",D459="Urgente"),A459,"")</f>
        <v/>
      </c>
      <c r="M459" s="6" t="str">
        <f ca="1">IF(AND(C459="Abierto",D459="Urgente"),TODAY()-E459,"")</f>
        <v/>
      </c>
      <c r="N459" s="6" t="str">
        <f>IF(AND(C459="Abierto",D459="Urgente"),RANK(M459,$M$13:$M$809,0)+COUNTIF($M$13:M459,M459)-1,"")</f>
        <v/>
      </c>
      <c r="O459" s="6" t="str">
        <f>IF(AND(C459="Abierto",D459="Alta"),A459,"")</f>
        <v/>
      </c>
      <c r="P459" s="6" t="str">
        <f ca="1">IF(AND(C459="Abierto",D459="Alta"),TODAY()-E459,"")</f>
        <v/>
      </c>
      <c r="Q459" s="6" t="str">
        <f>IF(AND(C459="Abierto",D459="Alta"),RANK(P459,$P$13:$P$809,0)+COUNTIF($P$13:P459,P459)-1+MAX(N:N),"")</f>
        <v/>
      </c>
      <c r="R459" s="6" t="str">
        <f>IF(AND(C459="Abierto",D459="Media"),A459,"")</f>
        <v/>
      </c>
      <c r="S459" s="6" t="str">
        <f ca="1">IF(AND(C459="Abierto",D459="Media"),TODAY()-E459,"")</f>
        <v/>
      </c>
      <c r="T459" s="6" t="str">
        <f>IF(AND(C459="Abierto",D459="Media"),RANK(S459,$S$13:$S$809,0)+COUNTIF($S$13:S459,S459)-1+MAX(N:N,Q:Q),"")</f>
        <v/>
      </c>
      <c r="U459" s="6" t="str">
        <f>IF(AND(C459="Abierto",D459="Baja"),A459,"")</f>
        <v/>
      </c>
      <c r="V459" s="6" t="str">
        <f ca="1">IF(AND(C459="Abierto",D459="Baja"),TODAY()-E459,"")</f>
        <v/>
      </c>
      <c r="W459" s="6" t="str">
        <f>IF(AND(C459="Abierto",D459="Baja"),RANK(V459,$V$13:$V$809,0)+COUNTIF($V$13:V459,V459)-1+MAX(N:N,Q:Q,T:T),"")</f>
        <v/>
      </c>
      <c r="X459" s="7" t="str">
        <f>IF(OR(C459="Resuelto",C459=""),"",SUM(N459,Q459,T459,W459))</f>
        <v/>
      </c>
      <c r="Y459" s="7" t="str">
        <f>IF(OR(C459="Resuelto",C459=""),"",SUM(M459,P459,S459,V459))</f>
        <v/>
      </c>
      <c r="Z459" s="7" t="str">
        <f>IF(OR(C459="Resuelto",C459=""),"",SUM(L459,O459,R459,U459))</f>
        <v/>
      </c>
      <c r="AA459" s="8">
        <v>645</v>
      </c>
      <c r="AB459" s="8" t="str">
        <f t="shared" ca="1" si="44"/>
        <v/>
      </c>
      <c r="AC459" s="9" t="str">
        <f t="shared" ca="1" si="45"/>
        <v/>
      </c>
      <c r="AH459" s="11" t="str">
        <f>IF(AI459="","",MAX($AH$5:AH458)+1)</f>
        <v/>
      </c>
      <c r="AI459" s="12" t="str">
        <f>IF(G458="","",IF(COUNTIF($AI$11:AI458,G458)=0,G458,""))</f>
        <v/>
      </c>
      <c r="AJ459" s="12" t="str">
        <f t="shared" si="46"/>
        <v/>
      </c>
      <c r="AK459" s="23"/>
    </row>
    <row r="460" spans="1:37" hidden="1" x14ac:dyDescent="0.25">
      <c r="A460" s="4"/>
      <c r="B460" s="4"/>
      <c r="C460" s="4"/>
      <c r="D460" s="4"/>
      <c r="E460" s="5"/>
      <c r="F460" s="5"/>
      <c r="G460" s="4"/>
      <c r="H460" s="5"/>
      <c r="I460" s="14" t="str">
        <f t="shared" si="43"/>
        <v/>
      </c>
      <c r="J460" s="14"/>
      <c r="K460" s="14"/>
      <c r="L460" s="6" t="str">
        <f>IF(AND(C460="Abierto",D460="Urgente"),A460,"")</f>
        <v/>
      </c>
      <c r="M460" s="6" t="str">
        <f ca="1">IF(AND(C460="Abierto",D460="Urgente"),TODAY()-E460,"")</f>
        <v/>
      </c>
      <c r="N460" s="6" t="str">
        <f>IF(AND(C460="Abierto",D460="Urgente"),RANK(M460,$M$13:$M$809,0)+COUNTIF($M$13:M460,M460)-1,"")</f>
        <v/>
      </c>
      <c r="O460" s="6" t="str">
        <f>IF(AND(C460="Abierto",D460="Alta"),A460,"")</f>
        <v/>
      </c>
      <c r="P460" s="6" t="str">
        <f ca="1">IF(AND(C460="Abierto",D460="Alta"),TODAY()-E460,"")</f>
        <v/>
      </c>
      <c r="Q460" s="6" t="str">
        <f>IF(AND(C460="Abierto",D460="Alta"),RANK(P460,$P$13:$P$809,0)+COUNTIF($P$13:P460,P460)-1+MAX(N:N),"")</f>
        <v/>
      </c>
      <c r="R460" s="6" t="str">
        <f>IF(AND(C460="Abierto",D460="Media"),A460,"")</f>
        <v/>
      </c>
      <c r="S460" s="6" t="str">
        <f ca="1">IF(AND(C460="Abierto",D460="Media"),TODAY()-E460,"")</f>
        <v/>
      </c>
      <c r="T460" s="6" t="str">
        <f>IF(AND(C460="Abierto",D460="Media"),RANK(S460,$S$13:$S$809,0)+COUNTIF($S$13:S460,S460)-1+MAX(N:N,Q:Q),"")</f>
        <v/>
      </c>
      <c r="U460" s="6" t="str">
        <f>IF(AND(C460="Abierto",D460="Baja"),A460,"")</f>
        <v/>
      </c>
      <c r="V460" s="6" t="str">
        <f ca="1">IF(AND(C460="Abierto",D460="Baja"),TODAY()-E460,"")</f>
        <v/>
      </c>
      <c r="W460" s="6" t="str">
        <f>IF(AND(C460="Abierto",D460="Baja"),RANK(V460,$V$13:$V$809,0)+COUNTIF($V$13:V460,V460)-1+MAX(N:N,Q:Q,T:T),"")</f>
        <v/>
      </c>
      <c r="X460" s="7" t="str">
        <f>IF(OR(C460="Resuelto",C460=""),"",SUM(N460,Q460,T460,W460))</f>
        <v/>
      </c>
      <c r="Y460" s="7" t="str">
        <f>IF(OR(C460="Resuelto",C460=""),"",SUM(M460,P460,S460,V460))</f>
        <v/>
      </c>
      <c r="Z460" s="7" t="str">
        <f>IF(OR(C460="Resuelto",C460=""),"",SUM(L460,O460,R460,U460))</f>
        <v/>
      </c>
      <c r="AA460" s="8">
        <v>646</v>
      </c>
      <c r="AB460" s="8" t="str">
        <f t="shared" ca="1" si="44"/>
        <v/>
      </c>
      <c r="AC460" s="9" t="str">
        <f t="shared" ca="1" si="45"/>
        <v/>
      </c>
      <c r="AH460" s="11" t="str">
        <f>IF(AI460="","",MAX($AH$5:AH459)+1)</f>
        <v/>
      </c>
      <c r="AI460" s="12" t="str">
        <f>IF(G459="","",IF(COUNTIF($AI$11:AI459,G459)=0,G459,""))</f>
        <v/>
      </c>
      <c r="AJ460" s="12" t="str">
        <f t="shared" si="46"/>
        <v/>
      </c>
      <c r="AK460" s="23"/>
    </row>
    <row r="461" spans="1:37" hidden="1" x14ac:dyDescent="0.25">
      <c r="A461" s="4"/>
      <c r="B461" s="4"/>
      <c r="C461" s="4"/>
      <c r="D461" s="4"/>
      <c r="E461" s="5"/>
      <c r="F461" s="5"/>
      <c r="G461" s="4"/>
      <c r="H461" s="5"/>
      <c r="I461" s="14" t="str">
        <f t="shared" si="43"/>
        <v/>
      </c>
      <c r="J461" s="14"/>
      <c r="K461" s="14"/>
      <c r="L461" s="6" t="str">
        <f>IF(AND(C461="Abierto",D461="Urgente"),A461,"")</f>
        <v/>
      </c>
      <c r="M461" s="6" t="str">
        <f ca="1">IF(AND(C461="Abierto",D461="Urgente"),TODAY()-E461,"")</f>
        <v/>
      </c>
      <c r="N461" s="6" t="str">
        <f>IF(AND(C461="Abierto",D461="Urgente"),RANK(M461,$M$13:$M$809,0)+COUNTIF($M$13:M461,M461)-1,"")</f>
        <v/>
      </c>
      <c r="O461" s="6" t="str">
        <f>IF(AND(C461="Abierto",D461="Alta"),A461,"")</f>
        <v/>
      </c>
      <c r="P461" s="6" t="str">
        <f ca="1">IF(AND(C461="Abierto",D461="Alta"),TODAY()-E461,"")</f>
        <v/>
      </c>
      <c r="Q461" s="6" t="str">
        <f>IF(AND(C461="Abierto",D461="Alta"),RANK(P461,$P$13:$P$809,0)+COUNTIF($P$13:P461,P461)-1+MAX(N:N),"")</f>
        <v/>
      </c>
      <c r="R461" s="6" t="str">
        <f>IF(AND(C461="Abierto",D461="Media"),A461,"")</f>
        <v/>
      </c>
      <c r="S461" s="6" t="str">
        <f ca="1">IF(AND(C461="Abierto",D461="Media"),TODAY()-E461,"")</f>
        <v/>
      </c>
      <c r="T461" s="6" t="str">
        <f>IF(AND(C461="Abierto",D461="Media"),RANK(S461,$S$13:$S$809,0)+COUNTIF($S$13:S461,S461)-1+MAX(N:N,Q:Q),"")</f>
        <v/>
      </c>
      <c r="U461" s="6" t="str">
        <f>IF(AND(C461="Abierto",D461="Baja"),A461,"")</f>
        <v/>
      </c>
      <c r="V461" s="6" t="str">
        <f ca="1">IF(AND(C461="Abierto",D461="Baja"),TODAY()-E461,"")</f>
        <v/>
      </c>
      <c r="W461" s="6" t="str">
        <f>IF(AND(C461="Abierto",D461="Baja"),RANK(V461,$V$13:$V$809,0)+COUNTIF($V$13:V461,V461)-1+MAX(N:N,Q:Q,T:T),"")</f>
        <v/>
      </c>
      <c r="X461" s="7" t="str">
        <f>IF(OR(C461="Resuelto",C461=""),"",SUM(N461,Q461,T461,W461))</f>
        <v/>
      </c>
      <c r="Y461" s="7" t="str">
        <f>IF(OR(C461="Resuelto",C461=""),"",SUM(M461,P461,S461,V461))</f>
        <v/>
      </c>
      <c r="Z461" s="7" t="str">
        <f>IF(OR(C461="Resuelto",C461=""),"",SUM(L461,O461,R461,U461))</f>
        <v/>
      </c>
      <c r="AA461" s="8">
        <v>647</v>
      </c>
      <c r="AB461" s="8" t="str">
        <f t="shared" ca="1" si="44"/>
        <v/>
      </c>
      <c r="AC461" s="9" t="str">
        <f t="shared" ca="1" si="45"/>
        <v/>
      </c>
      <c r="AH461" s="11" t="str">
        <f>IF(AI461="","",MAX($AH$5:AH460)+1)</f>
        <v/>
      </c>
      <c r="AI461" s="12" t="str">
        <f>IF(G460="","",IF(COUNTIF($AI$11:AI460,G460)=0,G460,""))</f>
        <v/>
      </c>
      <c r="AJ461" s="12" t="str">
        <f t="shared" si="46"/>
        <v/>
      </c>
      <c r="AK461" s="23"/>
    </row>
    <row r="462" spans="1:37" hidden="1" x14ac:dyDescent="0.25">
      <c r="A462" s="4"/>
      <c r="B462" s="4"/>
      <c r="C462" s="4"/>
      <c r="D462" s="4"/>
      <c r="E462" s="5"/>
      <c r="F462" s="5"/>
      <c r="G462" s="4"/>
      <c r="H462" s="5"/>
      <c r="I462" s="14" t="str">
        <f t="shared" si="43"/>
        <v/>
      </c>
      <c r="J462" s="14"/>
      <c r="K462" s="14"/>
      <c r="L462" s="6" t="str">
        <f>IF(AND(C462="Abierto",D462="Urgente"),A462,"")</f>
        <v/>
      </c>
      <c r="M462" s="6" t="str">
        <f ca="1">IF(AND(C462="Abierto",D462="Urgente"),TODAY()-E462,"")</f>
        <v/>
      </c>
      <c r="N462" s="6" t="str">
        <f>IF(AND(C462="Abierto",D462="Urgente"),RANK(M462,$M$13:$M$809,0)+COUNTIF($M$13:M462,M462)-1,"")</f>
        <v/>
      </c>
      <c r="O462" s="6" t="str">
        <f>IF(AND(C462="Abierto",D462="Alta"),A462,"")</f>
        <v/>
      </c>
      <c r="P462" s="6" t="str">
        <f ca="1">IF(AND(C462="Abierto",D462="Alta"),TODAY()-E462,"")</f>
        <v/>
      </c>
      <c r="Q462" s="6" t="str">
        <f>IF(AND(C462="Abierto",D462="Alta"),RANK(P462,$P$13:$P$809,0)+COUNTIF($P$13:P462,P462)-1+MAX(N:N),"")</f>
        <v/>
      </c>
      <c r="R462" s="6" t="str">
        <f>IF(AND(C462="Abierto",D462="Media"),A462,"")</f>
        <v/>
      </c>
      <c r="S462" s="6" t="str">
        <f ca="1">IF(AND(C462="Abierto",D462="Media"),TODAY()-E462,"")</f>
        <v/>
      </c>
      <c r="T462" s="6" t="str">
        <f>IF(AND(C462="Abierto",D462="Media"),RANK(S462,$S$13:$S$809,0)+COUNTIF($S$13:S462,S462)-1+MAX(N:N,Q:Q),"")</f>
        <v/>
      </c>
      <c r="U462" s="6" t="str">
        <f>IF(AND(C462="Abierto",D462="Baja"),A462,"")</f>
        <v/>
      </c>
      <c r="V462" s="6" t="str">
        <f ca="1">IF(AND(C462="Abierto",D462="Baja"),TODAY()-E462,"")</f>
        <v/>
      </c>
      <c r="W462" s="6" t="str">
        <f>IF(AND(C462="Abierto",D462="Baja"),RANK(V462,$V$13:$V$809,0)+COUNTIF($V$13:V462,V462)-1+MAX(N:N,Q:Q,T:T),"")</f>
        <v/>
      </c>
      <c r="X462" s="7" t="str">
        <f>IF(OR(C462="Resuelto",C462=""),"",SUM(N462,Q462,T462,W462))</f>
        <v/>
      </c>
      <c r="Y462" s="7" t="str">
        <f>IF(OR(C462="Resuelto",C462=""),"",SUM(M462,P462,S462,V462))</f>
        <v/>
      </c>
      <c r="Z462" s="7" t="str">
        <f>IF(OR(C462="Resuelto",C462=""),"",SUM(L462,O462,R462,U462))</f>
        <v/>
      </c>
      <c r="AA462" s="8">
        <v>648</v>
      </c>
      <c r="AB462" s="8" t="str">
        <f t="shared" ca="1" si="44"/>
        <v/>
      </c>
      <c r="AC462" s="9" t="str">
        <f t="shared" ca="1" si="45"/>
        <v/>
      </c>
      <c r="AH462" s="11" t="str">
        <f>IF(AI462="","",MAX($AH$5:AH461)+1)</f>
        <v/>
      </c>
      <c r="AI462" s="12" t="str">
        <f>IF(G461="","",IF(COUNTIF($AI$11:AI461,G461)=0,G461,""))</f>
        <v/>
      </c>
      <c r="AJ462" s="12" t="str">
        <f t="shared" si="46"/>
        <v/>
      </c>
      <c r="AK462" s="23"/>
    </row>
    <row r="463" spans="1:37" hidden="1" x14ac:dyDescent="0.25">
      <c r="A463" s="4"/>
      <c r="B463" s="4"/>
      <c r="C463" s="4"/>
      <c r="D463" s="4"/>
      <c r="E463" s="5"/>
      <c r="F463" s="5"/>
      <c r="G463" s="4"/>
      <c r="H463" s="5"/>
      <c r="I463" s="14" t="str">
        <f t="shared" si="43"/>
        <v/>
      </c>
      <c r="J463" s="14"/>
      <c r="K463" s="14"/>
      <c r="L463" s="6" t="str">
        <f>IF(AND(C463="Abierto",D463="Urgente"),A463,"")</f>
        <v/>
      </c>
      <c r="M463" s="6" t="str">
        <f ca="1">IF(AND(C463="Abierto",D463="Urgente"),TODAY()-E463,"")</f>
        <v/>
      </c>
      <c r="N463" s="6" t="str">
        <f>IF(AND(C463="Abierto",D463="Urgente"),RANK(M463,$M$13:$M$809,0)+COUNTIF($M$13:M463,M463)-1,"")</f>
        <v/>
      </c>
      <c r="O463" s="6" t="str">
        <f>IF(AND(C463="Abierto",D463="Alta"),A463,"")</f>
        <v/>
      </c>
      <c r="P463" s="6" t="str">
        <f ca="1">IF(AND(C463="Abierto",D463="Alta"),TODAY()-E463,"")</f>
        <v/>
      </c>
      <c r="Q463" s="6" t="str">
        <f>IF(AND(C463="Abierto",D463="Alta"),RANK(P463,$P$13:$P$809,0)+COUNTIF($P$13:P463,P463)-1+MAX(N:N),"")</f>
        <v/>
      </c>
      <c r="R463" s="6" t="str">
        <f>IF(AND(C463="Abierto",D463="Media"),A463,"")</f>
        <v/>
      </c>
      <c r="S463" s="6" t="str">
        <f ca="1">IF(AND(C463="Abierto",D463="Media"),TODAY()-E463,"")</f>
        <v/>
      </c>
      <c r="T463" s="6" t="str">
        <f>IF(AND(C463="Abierto",D463="Media"),RANK(S463,$S$13:$S$809,0)+COUNTIF($S$13:S463,S463)-1+MAX(N:N,Q:Q),"")</f>
        <v/>
      </c>
      <c r="U463" s="6" t="str">
        <f>IF(AND(C463="Abierto",D463="Baja"),A463,"")</f>
        <v/>
      </c>
      <c r="V463" s="6" t="str">
        <f ca="1">IF(AND(C463="Abierto",D463="Baja"),TODAY()-E463,"")</f>
        <v/>
      </c>
      <c r="W463" s="6" t="str">
        <f>IF(AND(C463="Abierto",D463="Baja"),RANK(V463,$V$13:$V$809,0)+COUNTIF($V$13:V463,V463)-1+MAX(N:N,Q:Q,T:T),"")</f>
        <v/>
      </c>
      <c r="X463" s="7" t="str">
        <f>IF(OR(C463="Resuelto",C463=""),"",SUM(N463,Q463,T463,W463))</f>
        <v/>
      </c>
      <c r="Y463" s="7" t="str">
        <f>IF(OR(C463="Resuelto",C463=""),"",SUM(M463,P463,S463,V463))</f>
        <v/>
      </c>
      <c r="Z463" s="7" t="str">
        <f>IF(OR(C463="Resuelto",C463=""),"",SUM(L463,O463,R463,U463))</f>
        <v/>
      </c>
      <c r="AA463" s="8">
        <v>649</v>
      </c>
      <c r="AB463" s="8" t="str">
        <f t="shared" ca="1" si="44"/>
        <v/>
      </c>
      <c r="AC463" s="9" t="str">
        <f t="shared" ca="1" si="45"/>
        <v/>
      </c>
      <c r="AH463" s="11" t="str">
        <f>IF(AI463="","",MAX($AH$5:AH462)+1)</f>
        <v/>
      </c>
      <c r="AI463" s="12" t="str">
        <f>IF(G462="","",IF(COUNTIF($AI$11:AI462,G462)=0,G462,""))</f>
        <v/>
      </c>
      <c r="AJ463" s="12" t="str">
        <f t="shared" si="46"/>
        <v/>
      </c>
      <c r="AK463" s="23"/>
    </row>
    <row r="464" spans="1:37" hidden="1" x14ac:dyDescent="0.25">
      <c r="A464" s="4"/>
      <c r="B464" s="4"/>
      <c r="C464" s="4"/>
      <c r="D464" s="4"/>
      <c r="E464" s="5"/>
      <c r="F464" s="5"/>
      <c r="G464" s="4"/>
      <c r="H464" s="5"/>
      <c r="I464" s="14" t="str">
        <f t="shared" si="43"/>
        <v/>
      </c>
      <c r="J464" s="14"/>
      <c r="K464" s="14"/>
      <c r="L464" s="6" t="str">
        <f>IF(AND(C464="Abierto",D464="Urgente"),A464,"")</f>
        <v/>
      </c>
      <c r="M464" s="6" t="str">
        <f ca="1">IF(AND(C464="Abierto",D464="Urgente"),TODAY()-E464,"")</f>
        <v/>
      </c>
      <c r="N464" s="6" t="str">
        <f>IF(AND(C464="Abierto",D464="Urgente"),RANK(M464,$M$13:$M$809,0)+COUNTIF($M$13:M464,M464)-1,"")</f>
        <v/>
      </c>
      <c r="O464" s="6" t="str">
        <f>IF(AND(C464="Abierto",D464="Alta"),A464,"")</f>
        <v/>
      </c>
      <c r="P464" s="6" t="str">
        <f ca="1">IF(AND(C464="Abierto",D464="Alta"),TODAY()-E464,"")</f>
        <v/>
      </c>
      <c r="Q464" s="6" t="str">
        <f>IF(AND(C464="Abierto",D464="Alta"),RANK(P464,$P$13:$P$809,0)+COUNTIF($P$13:P464,P464)-1+MAX(N:N),"")</f>
        <v/>
      </c>
      <c r="R464" s="6" t="str">
        <f>IF(AND(C464="Abierto",D464="Media"),A464,"")</f>
        <v/>
      </c>
      <c r="S464" s="6" t="str">
        <f ca="1">IF(AND(C464="Abierto",D464="Media"),TODAY()-E464,"")</f>
        <v/>
      </c>
      <c r="T464" s="6" t="str">
        <f>IF(AND(C464="Abierto",D464="Media"),RANK(S464,$S$13:$S$809,0)+COUNTIF($S$13:S464,S464)-1+MAX(N:N,Q:Q),"")</f>
        <v/>
      </c>
      <c r="U464" s="6" t="str">
        <f>IF(AND(C464="Abierto",D464="Baja"),A464,"")</f>
        <v/>
      </c>
      <c r="V464" s="6" t="str">
        <f ca="1">IF(AND(C464="Abierto",D464="Baja"),TODAY()-E464,"")</f>
        <v/>
      </c>
      <c r="W464" s="6" t="str">
        <f>IF(AND(C464="Abierto",D464="Baja"),RANK(V464,$V$13:$V$809,0)+COUNTIF($V$13:V464,V464)-1+MAX(N:N,Q:Q,T:T),"")</f>
        <v/>
      </c>
      <c r="X464" s="7" t="str">
        <f>IF(OR(C464="Resuelto",C464=""),"",SUM(N464,Q464,T464,W464))</f>
        <v/>
      </c>
      <c r="Y464" s="7" t="str">
        <f>IF(OR(C464="Resuelto",C464=""),"",SUM(M464,P464,S464,V464))</f>
        <v/>
      </c>
      <c r="Z464" s="7" t="str">
        <f>IF(OR(C464="Resuelto",C464=""),"",SUM(L464,O464,R464,U464))</f>
        <v/>
      </c>
      <c r="AA464" s="8">
        <v>650</v>
      </c>
      <c r="AB464" s="8" t="str">
        <f t="shared" ca="1" si="44"/>
        <v/>
      </c>
      <c r="AC464" s="9" t="str">
        <f t="shared" ca="1" si="45"/>
        <v/>
      </c>
      <c r="AH464" s="11" t="str">
        <f>IF(AI464="","",MAX($AH$5:AH463)+1)</f>
        <v/>
      </c>
      <c r="AI464" s="12" t="str">
        <f>IF(G463="","",IF(COUNTIF($AI$11:AI463,G463)=0,G463,""))</f>
        <v/>
      </c>
      <c r="AJ464" s="12" t="str">
        <f t="shared" si="46"/>
        <v/>
      </c>
      <c r="AK464" s="23"/>
    </row>
    <row r="465" spans="1:37" hidden="1" x14ac:dyDescent="0.25">
      <c r="A465" s="4"/>
      <c r="B465" s="4"/>
      <c r="C465" s="4"/>
      <c r="D465" s="4"/>
      <c r="E465" s="5"/>
      <c r="F465" s="5"/>
      <c r="G465" s="4"/>
      <c r="H465" s="5"/>
      <c r="I465" s="14" t="str">
        <f t="shared" si="43"/>
        <v/>
      </c>
      <c r="J465" s="14"/>
      <c r="K465" s="14"/>
      <c r="L465" s="6" t="str">
        <f>IF(AND(C465="Abierto",D465="Urgente"),A465,"")</f>
        <v/>
      </c>
      <c r="M465" s="6" t="str">
        <f ca="1">IF(AND(C465="Abierto",D465="Urgente"),TODAY()-E465,"")</f>
        <v/>
      </c>
      <c r="N465" s="6" t="str">
        <f>IF(AND(C465="Abierto",D465="Urgente"),RANK(M465,$M$13:$M$809,0)+COUNTIF($M$13:M465,M465)-1,"")</f>
        <v/>
      </c>
      <c r="O465" s="6" t="str">
        <f>IF(AND(C465="Abierto",D465="Alta"),A465,"")</f>
        <v/>
      </c>
      <c r="P465" s="6" t="str">
        <f ca="1">IF(AND(C465="Abierto",D465="Alta"),TODAY()-E465,"")</f>
        <v/>
      </c>
      <c r="Q465" s="6" t="str">
        <f>IF(AND(C465="Abierto",D465="Alta"),RANK(P465,$P$13:$P$809,0)+COUNTIF($P$13:P465,P465)-1+MAX(N:N),"")</f>
        <v/>
      </c>
      <c r="R465" s="6" t="str">
        <f>IF(AND(C465="Abierto",D465="Media"),A465,"")</f>
        <v/>
      </c>
      <c r="S465" s="6" t="str">
        <f ca="1">IF(AND(C465="Abierto",D465="Media"),TODAY()-E465,"")</f>
        <v/>
      </c>
      <c r="T465" s="6" t="str">
        <f>IF(AND(C465="Abierto",D465="Media"),RANK(S465,$S$13:$S$809,0)+COUNTIF($S$13:S465,S465)-1+MAX(N:N,Q:Q),"")</f>
        <v/>
      </c>
      <c r="U465" s="6" t="str">
        <f>IF(AND(C465="Abierto",D465="Baja"),A465,"")</f>
        <v/>
      </c>
      <c r="V465" s="6" t="str">
        <f ca="1">IF(AND(C465="Abierto",D465="Baja"),TODAY()-E465,"")</f>
        <v/>
      </c>
      <c r="W465" s="6" t="str">
        <f>IF(AND(C465="Abierto",D465="Baja"),RANK(V465,$V$13:$V$809,0)+COUNTIF($V$13:V465,V465)-1+MAX(N:N,Q:Q,T:T),"")</f>
        <v/>
      </c>
      <c r="X465" s="7" t="str">
        <f>IF(OR(C465="Resuelto",C465=""),"",SUM(N465,Q465,T465,W465))</f>
        <v/>
      </c>
      <c r="Y465" s="7" t="str">
        <f>IF(OR(C465="Resuelto",C465=""),"",SUM(M465,P465,S465,V465))</f>
        <v/>
      </c>
      <c r="Z465" s="7" t="str">
        <f>IF(OR(C465="Resuelto",C465=""),"",SUM(L465,O465,R465,U465))</f>
        <v/>
      </c>
      <c r="AA465" s="8">
        <v>651</v>
      </c>
      <c r="AB465" s="8" t="str">
        <f t="shared" ca="1" si="44"/>
        <v/>
      </c>
      <c r="AC465" s="9" t="str">
        <f t="shared" ca="1" si="45"/>
        <v/>
      </c>
      <c r="AH465" s="11" t="str">
        <f>IF(AI465="","",MAX($AH$5:AH464)+1)</f>
        <v/>
      </c>
      <c r="AI465" s="12" t="str">
        <f>IF(G464="","",IF(COUNTIF($AI$11:AI464,G464)=0,G464,""))</f>
        <v/>
      </c>
      <c r="AJ465" s="12" t="str">
        <f t="shared" si="46"/>
        <v/>
      </c>
      <c r="AK465" s="23"/>
    </row>
    <row r="466" spans="1:37" hidden="1" x14ac:dyDescent="0.25">
      <c r="A466" s="4"/>
      <c r="B466" s="4"/>
      <c r="C466" s="4"/>
      <c r="D466" s="4"/>
      <c r="E466" s="5"/>
      <c r="F466" s="5"/>
      <c r="G466" s="4"/>
      <c r="H466" s="5"/>
      <c r="I466" s="14" t="str">
        <f t="shared" si="43"/>
        <v/>
      </c>
      <c r="J466" s="14"/>
      <c r="K466" s="14"/>
      <c r="L466" s="6" t="str">
        <f>IF(AND(C466="Abierto",D466="Urgente"),A466,"")</f>
        <v/>
      </c>
      <c r="M466" s="6" t="str">
        <f ca="1">IF(AND(C466="Abierto",D466="Urgente"),TODAY()-E466,"")</f>
        <v/>
      </c>
      <c r="N466" s="6" t="str">
        <f>IF(AND(C466="Abierto",D466="Urgente"),RANK(M466,$M$13:$M$809,0)+COUNTIF($M$13:M466,M466)-1,"")</f>
        <v/>
      </c>
      <c r="O466" s="6" t="str">
        <f>IF(AND(C466="Abierto",D466="Alta"),A466,"")</f>
        <v/>
      </c>
      <c r="P466" s="6" t="str">
        <f ca="1">IF(AND(C466="Abierto",D466="Alta"),TODAY()-E466,"")</f>
        <v/>
      </c>
      <c r="Q466" s="6" t="str">
        <f>IF(AND(C466="Abierto",D466="Alta"),RANK(P466,$P$13:$P$809,0)+COUNTIF($P$13:P466,P466)-1+MAX(N:N),"")</f>
        <v/>
      </c>
      <c r="R466" s="6" t="str">
        <f>IF(AND(C466="Abierto",D466="Media"),A466,"")</f>
        <v/>
      </c>
      <c r="S466" s="6" t="str">
        <f ca="1">IF(AND(C466="Abierto",D466="Media"),TODAY()-E466,"")</f>
        <v/>
      </c>
      <c r="T466" s="6" t="str">
        <f>IF(AND(C466="Abierto",D466="Media"),RANK(S466,$S$13:$S$809,0)+COUNTIF($S$13:S466,S466)-1+MAX(N:N,Q:Q),"")</f>
        <v/>
      </c>
      <c r="U466" s="6" t="str">
        <f>IF(AND(C466="Abierto",D466="Baja"),A466,"")</f>
        <v/>
      </c>
      <c r="V466" s="6" t="str">
        <f ca="1">IF(AND(C466="Abierto",D466="Baja"),TODAY()-E466,"")</f>
        <v/>
      </c>
      <c r="W466" s="6" t="str">
        <f>IF(AND(C466="Abierto",D466="Baja"),RANK(V466,$V$13:$V$809,0)+COUNTIF($V$13:V466,V466)-1+MAX(N:N,Q:Q,T:T),"")</f>
        <v/>
      </c>
      <c r="X466" s="7" t="str">
        <f>IF(OR(C466="Resuelto",C466=""),"",SUM(N466,Q466,T466,W466))</f>
        <v/>
      </c>
      <c r="Y466" s="7" t="str">
        <f>IF(OR(C466="Resuelto",C466=""),"",SUM(M466,P466,S466,V466))</f>
        <v/>
      </c>
      <c r="Z466" s="7" t="str">
        <f>IF(OR(C466="Resuelto",C466=""),"",SUM(L466,O466,R466,U466))</f>
        <v/>
      </c>
      <c r="AA466" s="8">
        <v>652</v>
      </c>
      <c r="AB466" s="8" t="str">
        <f t="shared" ca="1" si="44"/>
        <v/>
      </c>
      <c r="AC466" s="9" t="str">
        <f t="shared" ca="1" si="45"/>
        <v/>
      </c>
      <c r="AH466" s="11" t="str">
        <f>IF(AI466="","",MAX($AH$5:AH465)+1)</f>
        <v/>
      </c>
      <c r="AI466" s="12" t="str">
        <f>IF(G465="","",IF(COUNTIF($AI$11:AI465,G465)=0,G465,""))</f>
        <v/>
      </c>
      <c r="AJ466" s="12" t="str">
        <f t="shared" si="46"/>
        <v/>
      </c>
      <c r="AK466" s="23"/>
    </row>
    <row r="467" spans="1:37" hidden="1" x14ac:dyDescent="0.25">
      <c r="A467" s="4"/>
      <c r="B467" s="4"/>
      <c r="C467" s="4"/>
      <c r="D467" s="4"/>
      <c r="E467" s="5"/>
      <c r="F467" s="5"/>
      <c r="G467" s="4"/>
      <c r="H467" s="5"/>
      <c r="I467" s="14" t="str">
        <f t="shared" si="43"/>
        <v/>
      </c>
      <c r="J467" s="14"/>
      <c r="K467" s="14"/>
      <c r="L467" s="6" t="str">
        <f>IF(AND(C467="Abierto",D467="Urgente"),A467,"")</f>
        <v/>
      </c>
      <c r="M467" s="6" t="str">
        <f ca="1">IF(AND(C467="Abierto",D467="Urgente"),TODAY()-E467,"")</f>
        <v/>
      </c>
      <c r="N467" s="6" t="str">
        <f>IF(AND(C467="Abierto",D467="Urgente"),RANK(M467,$M$13:$M$809,0)+COUNTIF($M$13:M467,M467)-1,"")</f>
        <v/>
      </c>
      <c r="O467" s="6" t="str">
        <f>IF(AND(C467="Abierto",D467="Alta"),A467,"")</f>
        <v/>
      </c>
      <c r="P467" s="6" t="str">
        <f ca="1">IF(AND(C467="Abierto",D467="Alta"),TODAY()-E467,"")</f>
        <v/>
      </c>
      <c r="Q467" s="6" t="str">
        <f>IF(AND(C467="Abierto",D467="Alta"),RANK(P467,$P$13:$P$809,0)+COUNTIF($P$13:P467,P467)-1+MAX(N:N),"")</f>
        <v/>
      </c>
      <c r="R467" s="6" t="str">
        <f>IF(AND(C467="Abierto",D467="Media"),A467,"")</f>
        <v/>
      </c>
      <c r="S467" s="6" t="str">
        <f ca="1">IF(AND(C467="Abierto",D467="Media"),TODAY()-E467,"")</f>
        <v/>
      </c>
      <c r="T467" s="6" t="str">
        <f>IF(AND(C467="Abierto",D467="Media"),RANK(S467,$S$13:$S$809,0)+COUNTIF($S$13:S467,S467)-1+MAX(N:N,Q:Q),"")</f>
        <v/>
      </c>
      <c r="U467" s="6" t="str">
        <f>IF(AND(C467="Abierto",D467="Baja"),A467,"")</f>
        <v/>
      </c>
      <c r="V467" s="6" t="str">
        <f ca="1">IF(AND(C467="Abierto",D467="Baja"),TODAY()-E467,"")</f>
        <v/>
      </c>
      <c r="W467" s="6" t="str">
        <f>IF(AND(C467="Abierto",D467="Baja"),RANK(V467,$V$13:$V$809,0)+COUNTIF($V$13:V467,V467)-1+MAX(N:N,Q:Q,T:T),"")</f>
        <v/>
      </c>
      <c r="X467" s="7" t="str">
        <f>IF(OR(C467="Resuelto",C467=""),"",SUM(N467,Q467,T467,W467))</f>
        <v/>
      </c>
      <c r="Y467" s="7" t="str">
        <f>IF(OR(C467="Resuelto",C467=""),"",SUM(M467,P467,S467,V467))</f>
        <v/>
      </c>
      <c r="Z467" s="7" t="str">
        <f>IF(OR(C467="Resuelto",C467=""),"",SUM(L467,O467,R467,U467))</f>
        <v/>
      </c>
      <c r="AA467" s="8">
        <v>653</v>
      </c>
      <c r="AB467" s="8" t="str">
        <f t="shared" ca="1" si="44"/>
        <v/>
      </c>
      <c r="AC467" s="9" t="str">
        <f t="shared" ca="1" si="45"/>
        <v/>
      </c>
      <c r="AH467" s="11" t="str">
        <f>IF(AI467="","",MAX($AH$5:AH466)+1)</f>
        <v/>
      </c>
      <c r="AI467" s="12" t="str">
        <f>IF(G466="","",IF(COUNTIF($AI$11:AI466,G466)=0,G466,""))</f>
        <v/>
      </c>
      <c r="AJ467" s="12" t="str">
        <f t="shared" si="46"/>
        <v/>
      </c>
      <c r="AK467" s="23"/>
    </row>
    <row r="468" spans="1:37" hidden="1" x14ac:dyDescent="0.25">
      <c r="A468" s="4"/>
      <c r="B468" s="4"/>
      <c r="C468" s="4"/>
      <c r="D468" s="4"/>
      <c r="E468" s="5"/>
      <c r="F468" s="5"/>
      <c r="G468" s="4"/>
      <c r="H468" s="5"/>
      <c r="I468" s="14" t="str">
        <f t="shared" ref="I468:I531" si="47">IF(OR(E468=0,H468=0),"",H468-E468)</f>
        <v/>
      </c>
      <c r="J468" s="14"/>
      <c r="K468" s="14"/>
      <c r="L468" s="6" t="str">
        <f>IF(AND(C468="Abierto",D468="Urgente"),A468,"")</f>
        <v/>
      </c>
      <c r="M468" s="6" t="str">
        <f ca="1">IF(AND(C468="Abierto",D468="Urgente"),TODAY()-E468,"")</f>
        <v/>
      </c>
      <c r="N468" s="6" t="str">
        <f>IF(AND(C468="Abierto",D468="Urgente"),RANK(M468,$M$13:$M$809,0)+COUNTIF($M$13:M468,M468)-1,"")</f>
        <v/>
      </c>
      <c r="O468" s="6" t="str">
        <f>IF(AND(C468="Abierto",D468="Alta"),A468,"")</f>
        <v/>
      </c>
      <c r="P468" s="6" t="str">
        <f ca="1">IF(AND(C468="Abierto",D468="Alta"),TODAY()-E468,"")</f>
        <v/>
      </c>
      <c r="Q468" s="6" t="str">
        <f>IF(AND(C468="Abierto",D468="Alta"),RANK(P468,$P$13:$P$809,0)+COUNTIF($P$13:P468,P468)-1+MAX(N:N),"")</f>
        <v/>
      </c>
      <c r="R468" s="6" t="str">
        <f>IF(AND(C468="Abierto",D468="Media"),A468,"")</f>
        <v/>
      </c>
      <c r="S468" s="6" t="str">
        <f ca="1">IF(AND(C468="Abierto",D468="Media"),TODAY()-E468,"")</f>
        <v/>
      </c>
      <c r="T468" s="6" t="str">
        <f>IF(AND(C468="Abierto",D468="Media"),RANK(S468,$S$13:$S$809,0)+COUNTIF($S$13:S468,S468)-1+MAX(N:N,Q:Q),"")</f>
        <v/>
      </c>
      <c r="U468" s="6" t="str">
        <f>IF(AND(C468="Abierto",D468="Baja"),A468,"")</f>
        <v/>
      </c>
      <c r="V468" s="6" t="str">
        <f ca="1">IF(AND(C468="Abierto",D468="Baja"),TODAY()-E468,"")</f>
        <v/>
      </c>
      <c r="W468" s="6" t="str">
        <f>IF(AND(C468="Abierto",D468="Baja"),RANK(V468,$V$13:$V$809,0)+COUNTIF($V$13:V468,V468)-1+MAX(N:N,Q:Q,T:T),"")</f>
        <v/>
      </c>
      <c r="X468" s="7" t="str">
        <f>IF(OR(C468="Resuelto",C468=""),"",SUM(N468,Q468,T468,W468))</f>
        <v/>
      </c>
      <c r="Y468" s="7" t="str">
        <f>IF(OR(C468="Resuelto",C468=""),"",SUM(M468,P468,S468,V468))</f>
        <v/>
      </c>
      <c r="Z468" s="7" t="str">
        <f>IF(OR(C468="Resuelto",C468=""),"",SUM(L468,O468,R468,U468))</f>
        <v/>
      </c>
      <c r="AA468" s="8">
        <v>654</v>
      </c>
      <c r="AB468" s="8" t="str">
        <f t="shared" ca="1" si="44"/>
        <v/>
      </c>
      <c r="AC468" s="9" t="str">
        <f t="shared" ca="1" si="45"/>
        <v/>
      </c>
      <c r="AH468" s="11" t="str">
        <f>IF(AI468="","",MAX($AH$5:AH467)+1)</f>
        <v/>
      </c>
      <c r="AI468" s="12" t="str">
        <f>IF(G467="","",IF(COUNTIF($AI$11:AI467,G467)=0,G467,""))</f>
        <v/>
      </c>
      <c r="AJ468" s="12" t="str">
        <f t="shared" si="46"/>
        <v/>
      </c>
      <c r="AK468" s="23"/>
    </row>
    <row r="469" spans="1:37" hidden="1" x14ac:dyDescent="0.25">
      <c r="A469" s="4"/>
      <c r="B469" s="4"/>
      <c r="C469" s="4"/>
      <c r="D469" s="4"/>
      <c r="E469" s="5"/>
      <c r="F469" s="5"/>
      <c r="G469" s="4"/>
      <c r="H469" s="5"/>
      <c r="I469" s="14" t="str">
        <f t="shared" si="47"/>
        <v/>
      </c>
      <c r="J469" s="14"/>
      <c r="K469" s="14"/>
      <c r="L469" s="6" t="str">
        <f>IF(AND(C469="Abierto",D469="Urgente"),A469,"")</f>
        <v/>
      </c>
      <c r="M469" s="6" t="str">
        <f ca="1">IF(AND(C469="Abierto",D469="Urgente"),TODAY()-E469,"")</f>
        <v/>
      </c>
      <c r="N469" s="6" t="str">
        <f>IF(AND(C469="Abierto",D469="Urgente"),RANK(M469,$M$13:$M$809,0)+COUNTIF($M$13:M469,M469)-1,"")</f>
        <v/>
      </c>
      <c r="O469" s="6" t="str">
        <f>IF(AND(C469="Abierto",D469="Alta"),A469,"")</f>
        <v/>
      </c>
      <c r="P469" s="6" t="str">
        <f ca="1">IF(AND(C469="Abierto",D469="Alta"),TODAY()-E469,"")</f>
        <v/>
      </c>
      <c r="Q469" s="6" t="str">
        <f>IF(AND(C469="Abierto",D469="Alta"),RANK(P469,$P$13:$P$809,0)+COUNTIF($P$13:P469,P469)-1+MAX(N:N),"")</f>
        <v/>
      </c>
      <c r="R469" s="6" t="str">
        <f>IF(AND(C469="Abierto",D469="Media"),A469,"")</f>
        <v/>
      </c>
      <c r="S469" s="6" t="str">
        <f ca="1">IF(AND(C469="Abierto",D469="Media"),TODAY()-E469,"")</f>
        <v/>
      </c>
      <c r="T469" s="6" t="str">
        <f>IF(AND(C469="Abierto",D469="Media"),RANK(S469,$S$13:$S$809,0)+COUNTIF($S$13:S469,S469)-1+MAX(N:N,Q:Q),"")</f>
        <v/>
      </c>
      <c r="U469" s="6" t="str">
        <f>IF(AND(C469="Abierto",D469="Baja"),A469,"")</f>
        <v/>
      </c>
      <c r="V469" s="6" t="str">
        <f ca="1">IF(AND(C469="Abierto",D469="Baja"),TODAY()-E469,"")</f>
        <v/>
      </c>
      <c r="W469" s="6" t="str">
        <f>IF(AND(C469="Abierto",D469="Baja"),RANK(V469,$V$13:$V$809,0)+COUNTIF($V$13:V469,V469)-1+MAX(N:N,Q:Q,T:T),"")</f>
        <v/>
      </c>
      <c r="X469" s="7" t="str">
        <f>IF(OR(C469="Resuelto",C469=""),"",SUM(N469,Q469,T469,W469))</f>
        <v/>
      </c>
      <c r="Y469" s="7" t="str">
        <f>IF(OR(C469="Resuelto",C469=""),"",SUM(M469,P469,S469,V469))</f>
        <v/>
      </c>
      <c r="Z469" s="7" t="str">
        <f>IF(OR(C469="Resuelto",C469=""),"",SUM(L469,O469,R469,U469))</f>
        <v/>
      </c>
      <c r="AA469" s="8">
        <v>655</v>
      </c>
      <c r="AB469" s="8" t="str">
        <f t="shared" ca="1" si="44"/>
        <v/>
      </c>
      <c r="AC469" s="9" t="str">
        <f t="shared" ca="1" si="45"/>
        <v/>
      </c>
      <c r="AH469" s="11" t="str">
        <f>IF(AI469="","",MAX($AH$5:AH468)+1)</f>
        <v/>
      </c>
      <c r="AI469" s="12" t="str">
        <f>IF(G468="","",IF(COUNTIF($AI$11:AI468,G468)=0,G468,""))</f>
        <v/>
      </c>
      <c r="AJ469" s="12" t="str">
        <f t="shared" si="46"/>
        <v/>
      </c>
      <c r="AK469" s="23"/>
    </row>
    <row r="470" spans="1:37" hidden="1" x14ac:dyDescent="0.25">
      <c r="A470" s="4"/>
      <c r="B470" s="4"/>
      <c r="C470" s="4"/>
      <c r="D470" s="4"/>
      <c r="E470" s="5"/>
      <c r="F470" s="5"/>
      <c r="G470" s="4"/>
      <c r="H470" s="5"/>
      <c r="I470" s="14" t="str">
        <f t="shared" si="47"/>
        <v/>
      </c>
      <c r="J470" s="14"/>
      <c r="K470" s="14"/>
      <c r="L470" s="6" t="str">
        <f>IF(AND(C470="Abierto",D470="Urgente"),A470,"")</f>
        <v/>
      </c>
      <c r="M470" s="6" t="str">
        <f ca="1">IF(AND(C470="Abierto",D470="Urgente"),TODAY()-E470,"")</f>
        <v/>
      </c>
      <c r="N470" s="6" t="str">
        <f>IF(AND(C470="Abierto",D470="Urgente"),RANK(M470,$M$13:$M$809,0)+COUNTIF($M$13:M470,M470)-1,"")</f>
        <v/>
      </c>
      <c r="O470" s="6" t="str">
        <f>IF(AND(C470="Abierto",D470="Alta"),A470,"")</f>
        <v/>
      </c>
      <c r="P470" s="6" t="str">
        <f ca="1">IF(AND(C470="Abierto",D470="Alta"),TODAY()-E470,"")</f>
        <v/>
      </c>
      <c r="Q470" s="6" t="str">
        <f>IF(AND(C470="Abierto",D470="Alta"),RANK(P470,$P$13:$P$809,0)+COUNTIF($P$13:P470,P470)-1+MAX(N:N),"")</f>
        <v/>
      </c>
      <c r="R470" s="6" t="str">
        <f>IF(AND(C470="Abierto",D470="Media"),A470,"")</f>
        <v/>
      </c>
      <c r="S470" s="6" t="str">
        <f ca="1">IF(AND(C470="Abierto",D470="Media"),TODAY()-E470,"")</f>
        <v/>
      </c>
      <c r="T470" s="6" t="str">
        <f>IF(AND(C470="Abierto",D470="Media"),RANK(S470,$S$13:$S$809,0)+COUNTIF($S$13:S470,S470)-1+MAX(N:N,Q:Q),"")</f>
        <v/>
      </c>
      <c r="U470" s="6" t="str">
        <f>IF(AND(C470="Abierto",D470="Baja"),A470,"")</f>
        <v/>
      </c>
      <c r="V470" s="6" t="str">
        <f ca="1">IF(AND(C470="Abierto",D470="Baja"),TODAY()-E470,"")</f>
        <v/>
      </c>
      <c r="W470" s="6" t="str">
        <f>IF(AND(C470="Abierto",D470="Baja"),RANK(V470,$V$13:$V$809,0)+COUNTIF($V$13:V470,V470)-1+MAX(N:N,Q:Q,T:T),"")</f>
        <v/>
      </c>
      <c r="X470" s="7" t="str">
        <f>IF(OR(C470="Resuelto",C470=""),"",SUM(N470,Q470,T470,W470))</f>
        <v/>
      </c>
      <c r="Y470" s="7" t="str">
        <f>IF(OR(C470="Resuelto",C470=""),"",SUM(M470,P470,S470,V470))</f>
        <v/>
      </c>
      <c r="Z470" s="7" t="str">
        <f>IF(OR(C470="Resuelto",C470=""),"",SUM(L470,O470,R470,U470))</f>
        <v/>
      </c>
      <c r="AA470" s="8">
        <v>656</v>
      </c>
      <c r="AB470" s="8" t="str">
        <f t="shared" ref="AB470:AB533" ca="1" si="48">IF(ISNA(VLOOKUP(AA470,$X$13:$Z$807,3,FALSE))=TRUE,"",VLOOKUP(AA470,$X$13:$Z$807,3,FALSE))</f>
        <v/>
      </c>
      <c r="AC470" s="9" t="str">
        <f t="shared" ref="AC470:AC533" ca="1" si="49">IF(ISNA(VLOOKUP(AA470,$X$13:$Z$807,2,FALSE))=TRUE,"",VLOOKUP(AA470,$X$13:$Z$807,2,FALSE))</f>
        <v/>
      </c>
      <c r="AH470" s="11" t="str">
        <f>IF(AI470="","",MAX($AH$5:AH469)+1)</f>
        <v/>
      </c>
      <c r="AI470" s="12" t="str">
        <f>IF(G469="","",IF(COUNTIF($AI$11:AI469,G469)=0,G469,""))</f>
        <v/>
      </c>
      <c r="AJ470" s="12" t="str">
        <f t="shared" ref="AJ470:AJ533" si="50">IF(ISNA(VLOOKUP(AA470,$AH$13:$AI$807,2,FALSE))=TRUE,"",VLOOKUP(AA470,$AH$13:$AI$807,2,FALSE))</f>
        <v/>
      </c>
      <c r="AK470" s="23"/>
    </row>
    <row r="471" spans="1:37" hidden="1" x14ac:dyDescent="0.25">
      <c r="A471" s="4"/>
      <c r="B471" s="4"/>
      <c r="C471" s="4"/>
      <c r="D471" s="4"/>
      <c r="E471" s="5"/>
      <c r="F471" s="5"/>
      <c r="G471" s="4"/>
      <c r="H471" s="5"/>
      <c r="I471" s="14" t="str">
        <f t="shared" si="47"/>
        <v/>
      </c>
      <c r="J471" s="14"/>
      <c r="K471" s="14"/>
      <c r="L471" s="6" t="str">
        <f>IF(AND(C471="Abierto",D471="Urgente"),A471,"")</f>
        <v/>
      </c>
      <c r="M471" s="6" t="str">
        <f ca="1">IF(AND(C471="Abierto",D471="Urgente"),TODAY()-E471,"")</f>
        <v/>
      </c>
      <c r="N471" s="6" t="str">
        <f>IF(AND(C471="Abierto",D471="Urgente"),RANK(M471,$M$13:$M$809,0)+COUNTIF($M$13:M471,M471)-1,"")</f>
        <v/>
      </c>
      <c r="O471" s="6" t="str">
        <f>IF(AND(C471="Abierto",D471="Alta"),A471,"")</f>
        <v/>
      </c>
      <c r="P471" s="6" t="str">
        <f ca="1">IF(AND(C471="Abierto",D471="Alta"),TODAY()-E471,"")</f>
        <v/>
      </c>
      <c r="Q471" s="6" t="str">
        <f>IF(AND(C471="Abierto",D471="Alta"),RANK(P471,$P$13:$P$809,0)+COUNTIF($P$13:P471,P471)-1+MAX(N:N),"")</f>
        <v/>
      </c>
      <c r="R471" s="6" t="str">
        <f>IF(AND(C471="Abierto",D471="Media"),A471,"")</f>
        <v/>
      </c>
      <c r="S471" s="6" t="str">
        <f ca="1">IF(AND(C471="Abierto",D471="Media"),TODAY()-E471,"")</f>
        <v/>
      </c>
      <c r="T471" s="6" t="str">
        <f>IF(AND(C471="Abierto",D471="Media"),RANK(S471,$S$13:$S$809,0)+COUNTIF($S$13:S471,S471)-1+MAX(N:N,Q:Q),"")</f>
        <v/>
      </c>
      <c r="U471" s="6" t="str">
        <f>IF(AND(C471="Abierto",D471="Baja"),A471,"")</f>
        <v/>
      </c>
      <c r="V471" s="6" t="str">
        <f ca="1">IF(AND(C471="Abierto",D471="Baja"),TODAY()-E471,"")</f>
        <v/>
      </c>
      <c r="W471" s="6" t="str">
        <f>IF(AND(C471="Abierto",D471="Baja"),RANK(V471,$V$13:$V$809,0)+COUNTIF($V$13:V471,V471)-1+MAX(N:N,Q:Q,T:T),"")</f>
        <v/>
      </c>
      <c r="X471" s="7" t="str">
        <f>IF(OR(C471="Resuelto",C471=""),"",SUM(N471,Q471,T471,W471))</f>
        <v/>
      </c>
      <c r="Y471" s="7" t="str">
        <f>IF(OR(C471="Resuelto",C471=""),"",SUM(M471,P471,S471,V471))</f>
        <v/>
      </c>
      <c r="Z471" s="7" t="str">
        <f>IF(OR(C471="Resuelto",C471=""),"",SUM(L471,O471,R471,U471))</f>
        <v/>
      </c>
      <c r="AA471" s="8">
        <v>657</v>
      </c>
      <c r="AB471" s="8" t="str">
        <f t="shared" ca="1" si="48"/>
        <v/>
      </c>
      <c r="AC471" s="9" t="str">
        <f t="shared" ca="1" si="49"/>
        <v/>
      </c>
      <c r="AH471" s="11" t="str">
        <f>IF(AI471="","",MAX($AH$5:AH470)+1)</f>
        <v/>
      </c>
      <c r="AI471" s="12" t="str">
        <f>IF(G470="","",IF(COUNTIF($AI$11:AI470,G470)=0,G470,""))</f>
        <v/>
      </c>
      <c r="AJ471" s="12" t="str">
        <f t="shared" si="50"/>
        <v/>
      </c>
      <c r="AK471" s="23"/>
    </row>
    <row r="472" spans="1:37" hidden="1" x14ac:dyDescent="0.25">
      <c r="A472" s="4"/>
      <c r="B472" s="4"/>
      <c r="C472" s="4"/>
      <c r="D472" s="4"/>
      <c r="E472" s="5"/>
      <c r="F472" s="5"/>
      <c r="G472" s="4"/>
      <c r="H472" s="5"/>
      <c r="I472" s="14" t="str">
        <f t="shared" si="47"/>
        <v/>
      </c>
      <c r="J472" s="14"/>
      <c r="K472" s="14"/>
      <c r="L472" s="6" t="str">
        <f>IF(AND(C472="Abierto",D472="Urgente"),A472,"")</f>
        <v/>
      </c>
      <c r="M472" s="6" t="str">
        <f ca="1">IF(AND(C472="Abierto",D472="Urgente"),TODAY()-E472,"")</f>
        <v/>
      </c>
      <c r="N472" s="6" t="str">
        <f>IF(AND(C472="Abierto",D472="Urgente"),RANK(M472,$M$13:$M$809,0)+COUNTIF($M$13:M472,M472)-1,"")</f>
        <v/>
      </c>
      <c r="O472" s="6" t="str">
        <f>IF(AND(C472="Abierto",D472="Alta"),A472,"")</f>
        <v/>
      </c>
      <c r="P472" s="6" t="str">
        <f ca="1">IF(AND(C472="Abierto",D472="Alta"),TODAY()-E472,"")</f>
        <v/>
      </c>
      <c r="Q472" s="6" t="str">
        <f>IF(AND(C472="Abierto",D472="Alta"),RANK(P472,$P$13:$P$809,0)+COUNTIF($P$13:P472,P472)-1+MAX(N:N),"")</f>
        <v/>
      </c>
      <c r="R472" s="6" t="str">
        <f>IF(AND(C472="Abierto",D472="Media"),A472,"")</f>
        <v/>
      </c>
      <c r="S472" s="6" t="str">
        <f ca="1">IF(AND(C472="Abierto",D472="Media"),TODAY()-E472,"")</f>
        <v/>
      </c>
      <c r="T472" s="6" t="str">
        <f>IF(AND(C472="Abierto",D472="Media"),RANK(S472,$S$13:$S$809,0)+COUNTIF($S$13:S472,S472)-1+MAX(N:N,Q:Q),"")</f>
        <v/>
      </c>
      <c r="U472" s="6" t="str">
        <f>IF(AND(C472="Abierto",D472="Baja"),A472,"")</f>
        <v/>
      </c>
      <c r="V472" s="6" t="str">
        <f ca="1">IF(AND(C472="Abierto",D472="Baja"),TODAY()-E472,"")</f>
        <v/>
      </c>
      <c r="W472" s="6" t="str">
        <f>IF(AND(C472="Abierto",D472="Baja"),RANK(V472,$V$13:$V$809,0)+COUNTIF($V$13:V472,V472)-1+MAX(N:N,Q:Q,T:T),"")</f>
        <v/>
      </c>
      <c r="X472" s="7" t="str">
        <f>IF(OR(C472="Resuelto",C472=""),"",SUM(N472,Q472,T472,W472))</f>
        <v/>
      </c>
      <c r="Y472" s="7" t="str">
        <f>IF(OR(C472="Resuelto",C472=""),"",SUM(M472,P472,S472,V472))</f>
        <v/>
      </c>
      <c r="Z472" s="7" t="str">
        <f>IF(OR(C472="Resuelto",C472=""),"",SUM(L472,O472,R472,U472))</f>
        <v/>
      </c>
      <c r="AA472" s="8">
        <v>658</v>
      </c>
      <c r="AB472" s="8" t="str">
        <f t="shared" ca="1" si="48"/>
        <v/>
      </c>
      <c r="AC472" s="9" t="str">
        <f t="shared" ca="1" si="49"/>
        <v/>
      </c>
      <c r="AH472" s="11" t="str">
        <f>IF(AI472="","",MAX($AH$5:AH471)+1)</f>
        <v/>
      </c>
      <c r="AI472" s="12" t="str">
        <f>IF(G471="","",IF(COUNTIF($AI$11:AI471,G471)=0,G471,""))</f>
        <v/>
      </c>
      <c r="AJ472" s="12" t="str">
        <f t="shared" si="50"/>
        <v/>
      </c>
      <c r="AK472" s="23"/>
    </row>
    <row r="473" spans="1:37" hidden="1" x14ac:dyDescent="0.25">
      <c r="A473" s="4"/>
      <c r="B473" s="4"/>
      <c r="C473" s="4"/>
      <c r="D473" s="4"/>
      <c r="E473" s="5"/>
      <c r="F473" s="5"/>
      <c r="G473" s="4"/>
      <c r="H473" s="5"/>
      <c r="I473" s="14" t="str">
        <f t="shared" si="47"/>
        <v/>
      </c>
      <c r="J473" s="14"/>
      <c r="K473" s="14"/>
      <c r="L473" s="6" t="str">
        <f>IF(AND(C473="Abierto",D473="Urgente"),A473,"")</f>
        <v/>
      </c>
      <c r="M473" s="6" t="str">
        <f ca="1">IF(AND(C473="Abierto",D473="Urgente"),TODAY()-E473,"")</f>
        <v/>
      </c>
      <c r="N473" s="6" t="str">
        <f>IF(AND(C473="Abierto",D473="Urgente"),RANK(M473,$M$13:$M$809,0)+COUNTIF($M$13:M473,M473)-1,"")</f>
        <v/>
      </c>
      <c r="O473" s="6" t="str">
        <f>IF(AND(C473="Abierto",D473="Alta"),A473,"")</f>
        <v/>
      </c>
      <c r="P473" s="6" t="str">
        <f ca="1">IF(AND(C473="Abierto",D473="Alta"),TODAY()-E473,"")</f>
        <v/>
      </c>
      <c r="Q473" s="6" t="str">
        <f>IF(AND(C473="Abierto",D473="Alta"),RANK(P473,$P$13:$P$809,0)+COUNTIF($P$13:P473,P473)-1+MAX(N:N),"")</f>
        <v/>
      </c>
      <c r="R473" s="6" t="str">
        <f>IF(AND(C473="Abierto",D473="Media"),A473,"")</f>
        <v/>
      </c>
      <c r="S473" s="6" t="str">
        <f ca="1">IF(AND(C473="Abierto",D473="Media"),TODAY()-E473,"")</f>
        <v/>
      </c>
      <c r="T473" s="6" t="str">
        <f>IF(AND(C473="Abierto",D473="Media"),RANK(S473,$S$13:$S$809,0)+COUNTIF($S$13:S473,S473)-1+MAX(N:N,Q:Q),"")</f>
        <v/>
      </c>
      <c r="U473" s="6" t="str">
        <f>IF(AND(C473="Abierto",D473="Baja"),A473,"")</f>
        <v/>
      </c>
      <c r="V473" s="6" t="str">
        <f ca="1">IF(AND(C473="Abierto",D473="Baja"),TODAY()-E473,"")</f>
        <v/>
      </c>
      <c r="W473" s="6" t="str">
        <f>IF(AND(C473="Abierto",D473="Baja"),RANK(V473,$V$13:$V$809,0)+COUNTIF($V$13:V473,V473)-1+MAX(N:N,Q:Q,T:T),"")</f>
        <v/>
      </c>
      <c r="X473" s="7" t="str">
        <f>IF(OR(C473="Resuelto",C473=""),"",SUM(N473,Q473,T473,W473))</f>
        <v/>
      </c>
      <c r="Y473" s="7" t="str">
        <f>IF(OR(C473="Resuelto",C473=""),"",SUM(M473,P473,S473,V473))</f>
        <v/>
      </c>
      <c r="Z473" s="7" t="str">
        <f>IF(OR(C473="Resuelto",C473=""),"",SUM(L473,O473,R473,U473))</f>
        <v/>
      </c>
      <c r="AA473" s="8">
        <v>659</v>
      </c>
      <c r="AB473" s="8" t="str">
        <f t="shared" ca="1" si="48"/>
        <v/>
      </c>
      <c r="AC473" s="9" t="str">
        <f t="shared" ca="1" si="49"/>
        <v/>
      </c>
      <c r="AH473" s="11" t="str">
        <f>IF(AI473="","",MAX($AH$5:AH472)+1)</f>
        <v/>
      </c>
      <c r="AI473" s="12" t="str">
        <f>IF(G472="","",IF(COUNTIF($AI$11:AI472,G472)=0,G472,""))</f>
        <v/>
      </c>
      <c r="AJ473" s="12" t="str">
        <f t="shared" si="50"/>
        <v/>
      </c>
      <c r="AK473" s="23"/>
    </row>
    <row r="474" spans="1:37" hidden="1" x14ac:dyDescent="0.25">
      <c r="A474" s="4"/>
      <c r="B474" s="4"/>
      <c r="C474" s="4"/>
      <c r="D474" s="4"/>
      <c r="E474" s="5"/>
      <c r="F474" s="5"/>
      <c r="G474" s="4"/>
      <c r="H474" s="5"/>
      <c r="I474" s="14" t="str">
        <f t="shared" si="47"/>
        <v/>
      </c>
      <c r="J474" s="14"/>
      <c r="K474" s="14"/>
      <c r="L474" s="6" t="str">
        <f>IF(AND(C474="Abierto",D474="Urgente"),A474,"")</f>
        <v/>
      </c>
      <c r="M474" s="6" t="str">
        <f ca="1">IF(AND(C474="Abierto",D474="Urgente"),TODAY()-E474,"")</f>
        <v/>
      </c>
      <c r="N474" s="6" t="str">
        <f>IF(AND(C474="Abierto",D474="Urgente"),RANK(M474,$M$13:$M$809,0)+COUNTIF($M$13:M474,M474)-1,"")</f>
        <v/>
      </c>
      <c r="O474" s="6" t="str">
        <f>IF(AND(C474="Abierto",D474="Alta"),A474,"")</f>
        <v/>
      </c>
      <c r="P474" s="6" t="str">
        <f ca="1">IF(AND(C474="Abierto",D474="Alta"),TODAY()-E474,"")</f>
        <v/>
      </c>
      <c r="Q474" s="6" t="str">
        <f>IF(AND(C474="Abierto",D474="Alta"),RANK(P474,$P$13:$P$809,0)+COUNTIF($P$13:P474,P474)-1+MAX(N:N),"")</f>
        <v/>
      </c>
      <c r="R474" s="6" t="str">
        <f>IF(AND(C474="Abierto",D474="Media"),A474,"")</f>
        <v/>
      </c>
      <c r="S474" s="6" t="str">
        <f ca="1">IF(AND(C474="Abierto",D474="Media"),TODAY()-E474,"")</f>
        <v/>
      </c>
      <c r="T474" s="6" t="str">
        <f>IF(AND(C474="Abierto",D474="Media"),RANK(S474,$S$13:$S$809,0)+COUNTIF($S$13:S474,S474)-1+MAX(N:N,Q:Q),"")</f>
        <v/>
      </c>
      <c r="U474" s="6" t="str">
        <f>IF(AND(C474="Abierto",D474="Baja"),A474,"")</f>
        <v/>
      </c>
      <c r="V474" s="6" t="str">
        <f ca="1">IF(AND(C474="Abierto",D474="Baja"),TODAY()-E474,"")</f>
        <v/>
      </c>
      <c r="W474" s="6" t="str">
        <f>IF(AND(C474="Abierto",D474="Baja"),RANK(V474,$V$13:$V$809,0)+COUNTIF($V$13:V474,V474)-1+MAX(N:N,Q:Q,T:T),"")</f>
        <v/>
      </c>
      <c r="X474" s="7" t="str">
        <f>IF(OR(C474="Resuelto",C474=""),"",SUM(N474,Q474,T474,W474))</f>
        <v/>
      </c>
      <c r="Y474" s="7" t="str">
        <f>IF(OR(C474="Resuelto",C474=""),"",SUM(M474,P474,S474,V474))</f>
        <v/>
      </c>
      <c r="Z474" s="7" t="str">
        <f>IF(OR(C474="Resuelto",C474=""),"",SUM(L474,O474,R474,U474))</f>
        <v/>
      </c>
      <c r="AA474" s="8">
        <v>660</v>
      </c>
      <c r="AB474" s="8" t="str">
        <f t="shared" ca="1" si="48"/>
        <v/>
      </c>
      <c r="AC474" s="9" t="str">
        <f t="shared" ca="1" si="49"/>
        <v/>
      </c>
      <c r="AH474" s="11" t="str">
        <f>IF(AI474="","",MAX($AH$5:AH473)+1)</f>
        <v/>
      </c>
      <c r="AI474" s="12" t="str">
        <f>IF(G473="","",IF(COUNTIF($AI$11:AI473,G473)=0,G473,""))</f>
        <v/>
      </c>
      <c r="AJ474" s="12" t="str">
        <f t="shared" si="50"/>
        <v/>
      </c>
      <c r="AK474" s="23"/>
    </row>
    <row r="475" spans="1:37" hidden="1" x14ac:dyDescent="0.25">
      <c r="A475" s="4"/>
      <c r="B475" s="4"/>
      <c r="C475" s="4"/>
      <c r="D475" s="4"/>
      <c r="E475" s="5"/>
      <c r="F475" s="5"/>
      <c r="G475" s="4"/>
      <c r="H475" s="5"/>
      <c r="I475" s="14" t="str">
        <f t="shared" si="47"/>
        <v/>
      </c>
      <c r="J475" s="14"/>
      <c r="K475" s="14"/>
      <c r="L475" s="6" t="str">
        <f>IF(AND(C475="Abierto",D475="Urgente"),A475,"")</f>
        <v/>
      </c>
      <c r="M475" s="6" t="str">
        <f ca="1">IF(AND(C475="Abierto",D475="Urgente"),TODAY()-E475,"")</f>
        <v/>
      </c>
      <c r="N475" s="6" t="str">
        <f>IF(AND(C475="Abierto",D475="Urgente"),RANK(M475,$M$13:$M$809,0)+COUNTIF($M$13:M475,M475)-1,"")</f>
        <v/>
      </c>
      <c r="O475" s="6" t="str">
        <f>IF(AND(C475="Abierto",D475="Alta"),A475,"")</f>
        <v/>
      </c>
      <c r="P475" s="6" t="str">
        <f ca="1">IF(AND(C475="Abierto",D475="Alta"),TODAY()-E475,"")</f>
        <v/>
      </c>
      <c r="Q475" s="6" t="str">
        <f>IF(AND(C475="Abierto",D475="Alta"),RANK(P475,$P$13:$P$809,0)+COUNTIF($P$13:P475,P475)-1+MAX(N:N),"")</f>
        <v/>
      </c>
      <c r="R475" s="6" t="str">
        <f>IF(AND(C475="Abierto",D475="Media"),A475,"")</f>
        <v/>
      </c>
      <c r="S475" s="6" t="str">
        <f ca="1">IF(AND(C475="Abierto",D475="Media"),TODAY()-E475,"")</f>
        <v/>
      </c>
      <c r="T475" s="6" t="str">
        <f>IF(AND(C475="Abierto",D475="Media"),RANK(S475,$S$13:$S$809,0)+COUNTIF($S$13:S475,S475)-1+MAX(N:N,Q:Q),"")</f>
        <v/>
      </c>
      <c r="U475" s="6" t="str">
        <f>IF(AND(C475="Abierto",D475="Baja"),A475,"")</f>
        <v/>
      </c>
      <c r="V475" s="6" t="str">
        <f ca="1">IF(AND(C475="Abierto",D475="Baja"),TODAY()-E475,"")</f>
        <v/>
      </c>
      <c r="W475" s="6" t="str">
        <f>IF(AND(C475="Abierto",D475="Baja"),RANK(V475,$V$13:$V$809,0)+COUNTIF($V$13:V475,V475)-1+MAX(N:N,Q:Q,T:T),"")</f>
        <v/>
      </c>
      <c r="X475" s="7" t="str">
        <f>IF(OR(C475="Resuelto",C475=""),"",SUM(N475,Q475,T475,W475))</f>
        <v/>
      </c>
      <c r="Y475" s="7" t="str">
        <f>IF(OR(C475="Resuelto",C475=""),"",SUM(M475,P475,S475,V475))</f>
        <v/>
      </c>
      <c r="Z475" s="7" t="str">
        <f>IF(OR(C475="Resuelto",C475=""),"",SUM(L475,O475,R475,U475))</f>
        <v/>
      </c>
      <c r="AA475" s="8">
        <v>661</v>
      </c>
      <c r="AB475" s="8" t="str">
        <f t="shared" ca="1" si="48"/>
        <v/>
      </c>
      <c r="AC475" s="9" t="str">
        <f t="shared" ca="1" si="49"/>
        <v/>
      </c>
      <c r="AH475" s="11" t="str">
        <f>IF(AI475="","",MAX($AH$5:AH474)+1)</f>
        <v/>
      </c>
      <c r="AI475" s="12" t="str">
        <f>IF(G474="","",IF(COUNTIF($AI$11:AI474,G474)=0,G474,""))</f>
        <v/>
      </c>
      <c r="AJ475" s="12" t="str">
        <f t="shared" si="50"/>
        <v/>
      </c>
      <c r="AK475" s="23"/>
    </row>
    <row r="476" spans="1:37" hidden="1" x14ac:dyDescent="0.25">
      <c r="A476" s="4"/>
      <c r="B476" s="4"/>
      <c r="C476" s="4"/>
      <c r="D476" s="4"/>
      <c r="E476" s="5"/>
      <c r="F476" s="5"/>
      <c r="G476" s="4"/>
      <c r="H476" s="5"/>
      <c r="I476" s="14" t="str">
        <f t="shared" si="47"/>
        <v/>
      </c>
      <c r="J476" s="14"/>
      <c r="K476" s="14"/>
      <c r="L476" s="6" t="str">
        <f>IF(AND(C476="Abierto",D476="Urgente"),A476,"")</f>
        <v/>
      </c>
      <c r="M476" s="6" t="str">
        <f ca="1">IF(AND(C476="Abierto",D476="Urgente"),TODAY()-E476,"")</f>
        <v/>
      </c>
      <c r="N476" s="6" t="str">
        <f>IF(AND(C476="Abierto",D476="Urgente"),RANK(M476,$M$13:$M$809,0)+COUNTIF($M$13:M476,M476)-1,"")</f>
        <v/>
      </c>
      <c r="O476" s="6" t="str">
        <f>IF(AND(C476="Abierto",D476="Alta"),A476,"")</f>
        <v/>
      </c>
      <c r="P476" s="6" t="str">
        <f ca="1">IF(AND(C476="Abierto",D476="Alta"),TODAY()-E476,"")</f>
        <v/>
      </c>
      <c r="Q476" s="6" t="str">
        <f>IF(AND(C476="Abierto",D476="Alta"),RANK(P476,$P$13:$P$809,0)+COUNTIF($P$13:P476,P476)-1+MAX(N:N),"")</f>
        <v/>
      </c>
      <c r="R476" s="6" t="str">
        <f>IF(AND(C476="Abierto",D476="Media"),A476,"")</f>
        <v/>
      </c>
      <c r="S476" s="6" t="str">
        <f ca="1">IF(AND(C476="Abierto",D476="Media"),TODAY()-E476,"")</f>
        <v/>
      </c>
      <c r="T476" s="6" t="str">
        <f>IF(AND(C476="Abierto",D476="Media"),RANK(S476,$S$13:$S$809,0)+COUNTIF($S$13:S476,S476)-1+MAX(N:N,Q:Q),"")</f>
        <v/>
      </c>
      <c r="U476" s="6" t="str">
        <f>IF(AND(C476="Abierto",D476="Baja"),A476,"")</f>
        <v/>
      </c>
      <c r="V476" s="6" t="str">
        <f ca="1">IF(AND(C476="Abierto",D476="Baja"),TODAY()-E476,"")</f>
        <v/>
      </c>
      <c r="W476" s="6" t="str">
        <f>IF(AND(C476="Abierto",D476="Baja"),RANK(V476,$V$13:$V$809,0)+COUNTIF($V$13:V476,V476)-1+MAX(N:N,Q:Q,T:T),"")</f>
        <v/>
      </c>
      <c r="X476" s="7" t="str">
        <f>IF(OR(C476="Resuelto",C476=""),"",SUM(N476,Q476,T476,W476))</f>
        <v/>
      </c>
      <c r="Y476" s="7" t="str">
        <f>IF(OR(C476="Resuelto",C476=""),"",SUM(M476,P476,S476,V476))</f>
        <v/>
      </c>
      <c r="Z476" s="7" t="str">
        <f>IF(OR(C476="Resuelto",C476=""),"",SUM(L476,O476,R476,U476))</f>
        <v/>
      </c>
      <c r="AA476" s="8">
        <v>662</v>
      </c>
      <c r="AB476" s="8" t="str">
        <f t="shared" ca="1" si="48"/>
        <v/>
      </c>
      <c r="AC476" s="9" t="str">
        <f t="shared" ca="1" si="49"/>
        <v/>
      </c>
      <c r="AH476" s="11" t="str">
        <f>IF(AI476="","",MAX($AH$5:AH475)+1)</f>
        <v/>
      </c>
      <c r="AI476" s="12" t="str">
        <f>IF(G475="","",IF(COUNTIF($AI$11:AI475,G475)=0,G475,""))</f>
        <v/>
      </c>
      <c r="AJ476" s="12" t="str">
        <f t="shared" si="50"/>
        <v/>
      </c>
      <c r="AK476" s="23"/>
    </row>
    <row r="477" spans="1:37" hidden="1" x14ac:dyDescent="0.25">
      <c r="A477" s="4"/>
      <c r="B477" s="4"/>
      <c r="C477" s="4"/>
      <c r="D477" s="4"/>
      <c r="E477" s="5"/>
      <c r="F477" s="5"/>
      <c r="G477" s="4"/>
      <c r="H477" s="5"/>
      <c r="I477" s="14" t="str">
        <f t="shared" si="47"/>
        <v/>
      </c>
      <c r="J477" s="14"/>
      <c r="K477" s="14"/>
      <c r="L477" s="6" t="str">
        <f>IF(AND(C477="Abierto",D477="Urgente"),A477,"")</f>
        <v/>
      </c>
      <c r="M477" s="6" t="str">
        <f ca="1">IF(AND(C477="Abierto",D477="Urgente"),TODAY()-E477,"")</f>
        <v/>
      </c>
      <c r="N477" s="6" t="str">
        <f>IF(AND(C477="Abierto",D477="Urgente"),RANK(M477,$M$13:$M$809,0)+COUNTIF($M$13:M477,M477)-1,"")</f>
        <v/>
      </c>
      <c r="O477" s="6" t="str">
        <f>IF(AND(C477="Abierto",D477="Alta"),A477,"")</f>
        <v/>
      </c>
      <c r="P477" s="6" t="str">
        <f ca="1">IF(AND(C477="Abierto",D477="Alta"),TODAY()-E477,"")</f>
        <v/>
      </c>
      <c r="Q477" s="6" t="str">
        <f>IF(AND(C477="Abierto",D477="Alta"),RANK(P477,$P$13:$P$809,0)+COUNTIF($P$13:P477,P477)-1+MAX(N:N),"")</f>
        <v/>
      </c>
      <c r="R477" s="6" t="str">
        <f>IF(AND(C477="Abierto",D477="Media"),A477,"")</f>
        <v/>
      </c>
      <c r="S477" s="6" t="str">
        <f ca="1">IF(AND(C477="Abierto",D477="Media"),TODAY()-E477,"")</f>
        <v/>
      </c>
      <c r="T477" s="6" t="str">
        <f>IF(AND(C477="Abierto",D477="Media"),RANK(S477,$S$13:$S$809,0)+COUNTIF($S$13:S477,S477)-1+MAX(N:N,Q:Q),"")</f>
        <v/>
      </c>
      <c r="U477" s="6" t="str">
        <f>IF(AND(C477="Abierto",D477="Baja"),A477,"")</f>
        <v/>
      </c>
      <c r="V477" s="6" t="str">
        <f ca="1">IF(AND(C477="Abierto",D477="Baja"),TODAY()-E477,"")</f>
        <v/>
      </c>
      <c r="W477" s="6" t="str">
        <f>IF(AND(C477="Abierto",D477="Baja"),RANK(V477,$V$13:$V$809,0)+COUNTIF($V$13:V477,V477)-1+MAX(N:N,Q:Q,T:T),"")</f>
        <v/>
      </c>
      <c r="X477" s="7" t="str">
        <f>IF(OR(C477="Resuelto",C477=""),"",SUM(N477,Q477,T477,W477))</f>
        <v/>
      </c>
      <c r="Y477" s="7" t="str">
        <f>IF(OR(C477="Resuelto",C477=""),"",SUM(M477,P477,S477,V477))</f>
        <v/>
      </c>
      <c r="Z477" s="7" t="str">
        <f>IF(OR(C477="Resuelto",C477=""),"",SUM(L477,O477,R477,U477))</f>
        <v/>
      </c>
      <c r="AA477" s="8">
        <v>663</v>
      </c>
      <c r="AB477" s="8" t="str">
        <f t="shared" ca="1" si="48"/>
        <v/>
      </c>
      <c r="AC477" s="9" t="str">
        <f t="shared" ca="1" si="49"/>
        <v/>
      </c>
      <c r="AH477" s="11" t="str">
        <f>IF(AI477="","",MAX($AH$5:AH476)+1)</f>
        <v/>
      </c>
      <c r="AI477" s="12" t="str">
        <f>IF(G476="","",IF(COUNTIF($AI$11:AI476,G476)=0,G476,""))</f>
        <v/>
      </c>
      <c r="AJ477" s="12" t="str">
        <f t="shared" si="50"/>
        <v/>
      </c>
      <c r="AK477" s="23"/>
    </row>
    <row r="478" spans="1:37" hidden="1" x14ac:dyDescent="0.25">
      <c r="A478" s="4"/>
      <c r="B478" s="4"/>
      <c r="C478" s="4"/>
      <c r="D478" s="4"/>
      <c r="E478" s="5"/>
      <c r="F478" s="5"/>
      <c r="G478" s="4"/>
      <c r="H478" s="5"/>
      <c r="I478" s="14" t="str">
        <f t="shared" si="47"/>
        <v/>
      </c>
      <c r="J478" s="14"/>
      <c r="K478" s="14"/>
      <c r="L478" s="6" t="str">
        <f>IF(AND(C478="Abierto",D478="Urgente"),A478,"")</f>
        <v/>
      </c>
      <c r="M478" s="6" t="str">
        <f ca="1">IF(AND(C478="Abierto",D478="Urgente"),TODAY()-E478,"")</f>
        <v/>
      </c>
      <c r="N478" s="6" t="str">
        <f>IF(AND(C478="Abierto",D478="Urgente"),RANK(M478,$M$13:$M$809,0)+COUNTIF($M$13:M478,M478)-1,"")</f>
        <v/>
      </c>
      <c r="O478" s="6" t="str">
        <f>IF(AND(C478="Abierto",D478="Alta"),A478,"")</f>
        <v/>
      </c>
      <c r="P478" s="6" t="str">
        <f ca="1">IF(AND(C478="Abierto",D478="Alta"),TODAY()-E478,"")</f>
        <v/>
      </c>
      <c r="Q478" s="6" t="str">
        <f>IF(AND(C478="Abierto",D478="Alta"),RANK(P478,$P$13:$P$809,0)+COUNTIF($P$13:P478,P478)-1+MAX(N:N),"")</f>
        <v/>
      </c>
      <c r="R478" s="6" t="str">
        <f>IF(AND(C478="Abierto",D478="Media"),A478,"")</f>
        <v/>
      </c>
      <c r="S478" s="6" t="str">
        <f ca="1">IF(AND(C478="Abierto",D478="Media"),TODAY()-E478,"")</f>
        <v/>
      </c>
      <c r="T478" s="6" t="str">
        <f>IF(AND(C478="Abierto",D478="Media"),RANK(S478,$S$13:$S$809,0)+COUNTIF($S$13:S478,S478)-1+MAX(N:N,Q:Q),"")</f>
        <v/>
      </c>
      <c r="U478" s="6" t="str">
        <f>IF(AND(C478="Abierto",D478="Baja"),A478,"")</f>
        <v/>
      </c>
      <c r="V478" s="6" t="str">
        <f ca="1">IF(AND(C478="Abierto",D478="Baja"),TODAY()-E478,"")</f>
        <v/>
      </c>
      <c r="W478" s="6" t="str">
        <f>IF(AND(C478="Abierto",D478="Baja"),RANK(V478,$V$13:$V$809,0)+COUNTIF($V$13:V478,V478)-1+MAX(N:N,Q:Q,T:T),"")</f>
        <v/>
      </c>
      <c r="X478" s="7" t="str">
        <f>IF(OR(C478="Resuelto",C478=""),"",SUM(N478,Q478,T478,W478))</f>
        <v/>
      </c>
      <c r="Y478" s="7" t="str">
        <f>IF(OR(C478="Resuelto",C478=""),"",SUM(M478,P478,S478,V478))</f>
        <v/>
      </c>
      <c r="Z478" s="7" t="str">
        <f>IF(OR(C478="Resuelto",C478=""),"",SUM(L478,O478,R478,U478))</f>
        <v/>
      </c>
      <c r="AA478" s="8">
        <v>664</v>
      </c>
      <c r="AB478" s="8" t="str">
        <f t="shared" ca="1" si="48"/>
        <v/>
      </c>
      <c r="AC478" s="9" t="str">
        <f t="shared" ca="1" si="49"/>
        <v/>
      </c>
      <c r="AH478" s="11" t="str">
        <f>IF(AI478="","",MAX($AH$5:AH477)+1)</f>
        <v/>
      </c>
      <c r="AI478" s="12" t="str">
        <f>IF(G477="","",IF(COUNTIF($AI$11:AI477,G477)=0,G477,""))</f>
        <v/>
      </c>
      <c r="AJ478" s="12" t="str">
        <f t="shared" si="50"/>
        <v/>
      </c>
      <c r="AK478" s="23"/>
    </row>
    <row r="479" spans="1:37" hidden="1" x14ac:dyDescent="0.25">
      <c r="A479" s="4"/>
      <c r="B479" s="4"/>
      <c r="C479" s="4"/>
      <c r="D479" s="4"/>
      <c r="E479" s="5"/>
      <c r="F479" s="5"/>
      <c r="G479" s="4"/>
      <c r="H479" s="5"/>
      <c r="I479" s="14" t="str">
        <f t="shared" si="47"/>
        <v/>
      </c>
      <c r="J479" s="14"/>
      <c r="K479" s="14"/>
      <c r="L479" s="6" t="str">
        <f>IF(AND(C479="Abierto",D479="Urgente"),A479,"")</f>
        <v/>
      </c>
      <c r="M479" s="6" t="str">
        <f ca="1">IF(AND(C479="Abierto",D479="Urgente"),TODAY()-E479,"")</f>
        <v/>
      </c>
      <c r="N479" s="6" t="str">
        <f>IF(AND(C479="Abierto",D479="Urgente"),RANK(M479,$M$13:$M$809,0)+COUNTIF($M$13:M479,M479)-1,"")</f>
        <v/>
      </c>
      <c r="O479" s="6" t="str">
        <f>IF(AND(C479="Abierto",D479="Alta"),A479,"")</f>
        <v/>
      </c>
      <c r="P479" s="6" t="str">
        <f ca="1">IF(AND(C479="Abierto",D479="Alta"),TODAY()-E479,"")</f>
        <v/>
      </c>
      <c r="Q479" s="6" t="str">
        <f>IF(AND(C479="Abierto",D479="Alta"),RANK(P479,$P$13:$P$809,0)+COUNTIF($P$13:P479,P479)-1+MAX(N:N),"")</f>
        <v/>
      </c>
      <c r="R479" s="6" t="str">
        <f>IF(AND(C479="Abierto",D479="Media"),A479,"")</f>
        <v/>
      </c>
      <c r="S479" s="6" t="str">
        <f ca="1">IF(AND(C479="Abierto",D479="Media"),TODAY()-E479,"")</f>
        <v/>
      </c>
      <c r="T479" s="6" t="str">
        <f>IF(AND(C479="Abierto",D479="Media"),RANK(S479,$S$13:$S$809,0)+COUNTIF($S$13:S479,S479)-1+MAX(N:N,Q:Q),"")</f>
        <v/>
      </c>
      <c r="U479" s="6" t="str">
        <f>IF(AND(C479="Abierto",D479="Baja"),A479,"")</f>
        <v/>
      </c>
      <c r="V479" s="6" t="str">
        <f ca="1">IF(AND(C479="Abierto",D479="Baja"),TODAY()-E479,"")</f>
        <v/>
      </c>
      <c r="W479" s="6" t="str">
        <f>IF(AND(C479="Abierto",D479="Baja"),RANK(V479,$V$13:$V$809,0)+COUNTIF($V$13:V479,V479)-1+MAX(N:N,Q:Q,T:T),"")</f>
        <v/>
      </c>
      <c r="X479" s="7" t="str">
        <f>IF(OR(C479="Resuelto",C479=""),"",SUM(N479,Q479,T479,W479))</f>
        <v/>
      </c>
      <c r="Y479" s="7" t="str">
        <f>IF(OR(C479="Resuelto",C479=""),"",SUM(M479,P479,S479,V479))</f>
        <v/>
      </c>
      <c r="Z479" s="7" t="str">
        <f>IF(OR(C479="Resuelto",C479=""),"",SUM(L479,O479,R479,U479))</f>
        <v/>
      </c>
      <c r="AA479" s="8">
        <v>665</v>
      </c>
      <c r="AB479" s="8" t="str">
        <f t="shared" ca="1" si="48"/>
        <v/>
      </c>
      <c r="AC479" s="9" t="str">
        <f t="shared" ca="1" si="49"/>
        <v/>
      </c>
      <c r="AH479" s="11" t="str">
        <f>IF(AI479="","",MAX($AH$5:AH478)+1)</f>
        <v/>
      </c>
      <c r="AI479" s="12" t="str">
        <f>IF(G478="","",IF(COUNTIF($AI$11:AI478,G478)=0,G478,""))</f>
        <v/>
      </c>
      <c r="AJ479" s="12" t="str">
        <f t="shared" si="50"/>
        <v/>
      </c>
      <c r="AK479" s="23"/>
    </row>
    <row r="480" spans="1:37" hidden="1" x14ac:dyDescent="0.25">
      <c r="A480" s="4"/>
      <c r="B480" s="4"/>
      <c r="C480" s="4"/>
      <c r="D480" s="4"/>
      <c r="E480" s="5"/>
      <c r="F480" s="5"/>
      <c r="G480" s="4"/>
      <c r="H480" s="5"/>
      <c r="I480" s="14" t="str">
        <f t="shared" si="47"/>
        <v/>
      </c>
      <c r="J480" s="14"/>
      <c r="K480" s="14"/>
      <c r="L480" s="6" t="str">
        <f>IF(AND(C480="Abierto",D480="Urgente"),A480,"")</f>
        <v/>
      </c>
      <c r="M480" s="6" t="str">
        <f ca="1">IF(AND(C480="Abierto",D480="Urgente"),TODAY()-E480,"")</f>
        <v/>
      </c>
      <c r="N480" s="6" t="str">
        <f>IF(AND(C480="Abierto",D480="Urgente"),RANK(M480,$M$13:$M$809,0)+COUNTIF($M$13:M480,M480)-1,"")</f>
        <v/>
      </c>
      <c r="O480" s="6" t="str">
        <f>IF(AND(C480="Abierto",D480="Alta"),A480,"")</f>
        <v/>
      </c>
      <c r="P480" s="6" t="str">
        <f ca="1">IF(AND(C480="Abierto",D480="Alta"),TODAY()-E480,"")</f>
        <v/>
      </c>
      <c r="Q480" s="6" t="str">
        <f>IF(AND(C480="Abierto",D480="Alta"),RANK(P480,$P$13:$P$809,0)+COUNTIF($P$13:P480,P480)-1+MAX(N:N),"")</f>
        <v/>
      </c>
      <c r="R480" s="6" t="str">
        <f>IF(AND(C480="Abierto",D480="Media"),A480,"")</f>
        <v/>
      </c>
      <c r="S480" s="6" t="str">
        <f ca="1">IF(AND(C480="Abierto",D480="Media"),TODAY()-E480,"")</f>
        <v/>
      </c>
      <c r="T480" s="6" t="str">
        <f>IF(AND(C480="Abierto",D480="Media"),RANK(S480,$S$13:$S$809,0)+COUNTIF($S$13:S480,S480)-1+MAX(N:N,Q:Q),"")</f>
        <v/>
      </c>
      <c r="U480" s="6" t="str">
        <f>IF(AND(C480="Abierto",D480="Baja"),A480,"")</f>
        <v/>
      </c>
      <c r="V480" s="6" t="str">
        <f ca="1">IF(AND(C480="Abierto",D480="Baja"),TODAY()-E480,"")</f>
        <v/>
      </c>
      <c r="W480" s="6" t="str">
        <f>IF(AND(C480="Abierto",D480="Baja"),RANK(V480,$V$13:$V$809,0)+COUNTIF($V$13:V480,V480)-1+MAX(N:N,Q:Q,T:T),"")</f>
        <v/>
      </c>
      <c r="X480" s="7" t="str">
        <f>IF(OR(C480="Resuelto",C480=""),"",SUM(N480,Q480,T480,W480))</f>
        <v/>
      </c>
      <c r="Y480" s="7" t="str">
        <f>IF(OR(C480="Resuelto",C480=""),"",SUM(M480,P480,S480,V480))</f>
        <v/>
      </c>
      <c r="Z480" s="7" t="str">
        <f>IF(OR(C480="Resuelto",C480=""),"",SUM(L480,O480,R480,U480))</f>
        <v/>
      </c>
      <c r="AA480" s="8">
        <v>666</v>
      </c>
      <c r="AB480" s="8" t="str">
        <f t="shared" ca="1" si="48"/>
        <v/>
      </c>
      <c r="AC480" s="9" t="str">
        <f t="shared" ca="1" si="49"/>
        <v/>
      </c>
      <c r="AH480" s="11" t="str">
        <f>IF(AI480="","",MAX($AH$5:AH479)+1)</f>
        <v/>
      </c>
      <c r="AI480" s="12" t="str">
        <f>IF(G479="","",IF(COUNTIF($AI$11:AI479,G479)=0,G479,""))</f>
        <v/>
      </c>
      <c r="AJ480" s="12" t="str">
        <f t="shared" si="50"/>
        <v/>
      </c>
      <c r="AK480" s="23"/>
    </row>
    <row r="481" spans="1:37" hidden="1" x14ac:dyDescent="0.25">
      <c r="A481" s="4"/>
      <c r="B481" s="4"/>
      <c r="C481" s="4"/>
      <c r="D481" s="4"/>
      <c r="E481" s="5"/>
      <c r="F481" s="5"/>
      <c r="G481" s="4"/>
      <c r="H481" s="5"/>
      <c r="I481" s="14" t="str">
        <f t="shared" si="47"/>
        <v/>
      </c>
      <c r="J481" s="14"/>
      <c r="K481" s="14"/>
      <c r="L481" s="6" t="str">
        <f>IF(AND(C481="Abierto",D481="Urgente"),A481,"")</f>
        <v/>
      </c>
      <c r="M481" s="6" t="str">
        <f ca="1">IF(AND(C481="Abierto",D481="Urgente"),TODAY()-E481,"")</f>
        <v/>
      </c>
      <c r="N481" s="6" t="str">
        <f>IF(AND(C481="Abierto",D481="Urgente"),RANK(M481,$M$13:$M$809,0)+COUNTIF($M$13:M481,M481)-1,"")</f>
        <v/>
      </c>
      <c r="O481" s="6" t="str">
        <f>IF(AND(C481="Abierto",D481="Alta"),A481,"")</f>
        <v/>
      </c>
      <c r="P481" s="6" t="str">
        <f ca="1">IF(AND(C481="Abierto",D481="Alta"),TODAY()-E481,"")</f>
        <v/>
      </c>
      <c r="Q481" s="6" t="str">
        <f>IF(AND(C481="Abierto",D481="Alta"),RANK(P481,$P$13:$P$809,0)+COUNTIF($P$13:P481,P481)-1+MAX(N:N),"")</f>
        <v/>
      </c>
      <c r="R481" s="6" t="str">
        <f>IF(AND(C481="Abierto",D481="Media"),A481,"")</f>
        <v/>
      </c>
      <c r="S481" s="6" t="str">
        <f ca="1">IF(AND(C481="Abierto",D481="Media"),TODAY()-E481,"")</f>
        <v/>
      </c>
      <c r="T481" s="6" t="str">
        <f>IF(AND(C481="Abierto",D481="Media"),RANK(S481,$S$13:$S$809,0)+COUNTIF($S$13:S481,S481)-1+MAX(N:N,Q:Q),"")</f>
        <v/>
      </c>
      <c r="U481" s="6" t="str">
        <f>IF(AND(C481="Abierto",D481="Baja"),A481,"")</f>
        <v/>
      </c>
      <c r="V481" s="6" t="str">
        <f ca="1">IF(AND(C481="Abierto",D481="Baja"),TODAY()-E481,"")</f>
        <v/>
      </c>
      <c r="W481" s="6" t="str">
        <f>IF(AND(C481="Abierto",D481="Baja"),RANK(V481,$V$13:$V$809,0)+COUNTIF($V$13:V481,V481)-1+MAX(N:N,Q:Q,T:T),"")</f>
        <v/>
      </c>
      <c r="X481" s="7" t="str">
        <f>IF(OR(C481="Resuelto",C481=""),"",SUM(N481,Q481,T481,W481))</f>
        <v/>
      </c>
      <c r="Y481" s="7" t="str">
        <f>IF(OR(C481="Resuelto",C481=""),"",SUM(M481,P481,S481,V481))</f>
        <v/>
      </c>
      <c r="Z481" s="7" t="str">
        <f>IF(OR(C481="Resuelto",C481=""),"",SUM(L481,O481,R481,U481))</f>
        <v/>
      </c>
      <c r="AA481" s="8">
        <v>667</v>
      </c>
      <c r="AB481" s="8" t="str">
        <f t="shared" ca="1" si="48"/>
        <v/>
      </c>
      <c r="AC481" s="9" t="str">
        <f t="shared" ca="1" si="49"/>
        <v/>
      </c>
      <c r="AH481" s="11" t="str">
        <f>IF(AI481="","",MAX($AH$5:AH480)+1)</f>
        <v/>
      </c>
      <c r="AI481" s="12" t="str">
        <f>IF(G480="","",IF(COUNTIF($AI$11:AI480,G480)=0,G480,""))</f>
        <v/>
      </c>
      <c r="AJ481" s="12" t="str">
        <f t="shared" si="50"/>
        <v/>
      </c>
      <c r="AK481" s="23"/>
    </row>
    <row r="482" spans="1:37" hidden="1" x14ac:dyDescent="0.25">
      <c r="A482" s="4"/>
      <c r="B482" s="4"/>
      <c r="C482" s="4"/>
      <c r="D482" s="4"/>
      <c r="E482" s="5"/>
      <c r="F482" s="5"/>
      <c r="G482" s="4"/>
      <c r="H482" s="5"/>
      <c r="I482" s="14" t="str">
        <f t="shared" si="47"/>
        <v/>
      </c>
      <c r="J482" s="14"/>
      <c r="K482" s="14"/>
      <c r="L482" s="6" t="str">
        <f>IF(AND(C482="Abierto",D482="Urgente"),A482,"")</f>
        <v/>
      </c>
      <c r="M482" s="6" t="str">
        <f ca="1">IF(AND(C482="Abierto",D482="Urgente"),TODAY()-E482,"")</f>
        <v/>
      </c>
      <c r="N482" s="6" t="str">
        <f>IF(AND(C482="Abierto",D482="Urgente"),RANK(M482,$M$13:$M$809,0)+COUNTIF($M$13:M482,M482)-1,"")</f>
        <v/>
      </c>
      <c r="O482" s="6" t="str">
        <f>IF(AND(C482="Abierto",D482="Alta"),A482,"")</f>
        <v/>
      </c>
      <c r="P482" s="6" t="str">
        <f ca="1">IF(AND(C482="Abierto",D482="Alta"),TODAY()-E482,"")</f>
        <v/>
      </c>
      <c r="Q482" s="6" t="str">
        <f>IF(AND(C482="Abierto",D482="Alta"),RANK(P482,$P$13:$P$809,0)+COUNTIF($P$13:P482,P482)-1+MAX(N:N),"")</f>
        <v/>
      </c>
      <c r="R482" s="6" t="str">
        <f>IF(AND(C482="Abierto",D482="Media"),A482,"")</f>
        <v/>
      </c>
      <c r="S482" s="6" t="str">
        <f ca="1">IF(AND(C482="Abierto",D482="Media"),TODAY()-E482,"")</f>
        <v/>
      </c>
      <c r="T482" s="6" t="str">
        <f>IF(AND(C482="Abierto",D482="Media"),RANK(S482,$S$13:$S$809,0)+COUNTIF($S$13:S482,S482)-1+MAX(N:N,Q:Q),"")</f>
        <v/>
      </c>
      <c r="U482" s="6" t="str">
        <f>IF(AND(C482="Abierto",D482="Baja"),A482,"")</f>
        <v/>
      </c>
      <c r="V482" s="6" t="str">
        <f ca="1">IF(AND(C482="Abierto",D482="Baja"),TODAY()-E482,"")</f>
        <v/>
      </c>
      <c r="W482" s="6" t="str">
        <f>IF(AND(C482="Abierto",D482="Baja"),RANK(V482,$V$13:$V$809,0)+COUNTIF($V$13:V482,V482)-1+MAX(N:N,Q:Q,T:T),"")</f>
        <v/>
      </c>
      <c r="X482" s="7" t="str">
        <f>IF(OR(C482="Resuelto",C482=""),"",SUM(N482,Q482,T482,W482))</f>
        <v/>
      </c>
      <c r="Y482" s="7" t="str">
        <f>IF(OR(C482="Resuelto",C482=""),"",SUM(M482,P482,S482,V482))</f>
        <v/>
      </c>
      <c r="Z482" s="7" t="str">
        <f>IF(OR(C482="Resuelto",C482=""),"",SUM(L482,O482,R482,U482))</f>
        <v/>
      </c>
      <c r="AA482" s="8">
        <v>668</v>
      </c>
      <c r="AB482" s="8" t="str">
        <f t="shared" ca="1" si="48"/>
        <v/>
      </c>
      <c r="AC482" s="9" t="str">
        <f t="shared" ca="1" si="49"/>
        <v/>
      </c>
      <c r="AH482" s="11" t="str">
        <f>IF(AI482="","",MAX($AH$5:AH481)+1)</f>
        <v/>
      </c>
      <c r="AI482" s="12" t="str">
        <f>IF(G481="","",IF(COUNTIF($AI$11:AI481,G481)=0,G481,""))</f>
        <v/>
      </c>
      <c r="AJ482" s="12" t="str">
        <f t="shared" si="50"/>
        <v/>
      </c>
      <c r="AK482" s="23"/>
    </row>
    <row r="483" spans="1:37" hidden="1" x14ac:dyDescent="0.25">
      <c r="A483" s="4"/>
      <c r="B483" s="4"/>
      <c r="C483" s="4"/>
      <c r="D483" s="4"/>
      <c r="E483" s="5"/>
      <c r="F483" s="5"/>
      <c r="G483" s="4"/>
      <c r="H483" s="5"/>
      <c r="I483" s="14" t="str">
        <f t="shared" si="47"/>
        <v/>
      </c>
      <c r="J483" s="14"/>
      <c r="K483" s="14"/>
      <c r="L483" s="6" t="str">
        <f>IF(AND(C483="Abierto",D483="Urgente"),A483,"")</f>
        <v/>
      </c>
      <c r="M483" s="6" t="str">
        <f ca="1">IF(AND(C483="Abierto",D483="Urgente"),TODAY()-E483,"")</f>
        <v/>
      </c>
      <c r="N483" s="6" t="str">
        <f>IF(AND(C483="Abierto",D483="Urgente"),RANK(M483,$M$13:$M$809,0)+COUNTIF($M$13:M483,M483)-1,"")</f>
        <v/>
      </c>
      <c r="O483" s="6" t="str">
        <f>IF(AND(C483="Abierto",D483="Alta"),A483,"")</f>
        <v/>
      </c>
      <c r="P483" s="6" t="str">
        <f ca="1">IF(AND(C483="Abierto",D483="Alta"),TODAY()-E483,"")</f>
        <v/>
      </c>
      <c r="Q483" s="6" t="str">
        <f>IF(AND(C483="Abierto",D483="Alta"),RANK(P483,$P$13:$P$809,0)+COUNTIF($P$13:P483,P483)-1+MAX(N:N),"")</f>
        <v/>
      </c>
      <c r="R483" s="6" t="str">
        <f>IF(AND(C483="Abierto",D483="Media"),A483,"")</f>
        <v/>
      </c>
      <c r="S483" s="6" t="str">
        <f ca="1">IF(AND(C483="Abierto",D483="Media"),TODAY()-E483,"")</f>
        <v/>
      </c>
      <c r="T483" s="6" t="str">
        <f>IF(AND(C483="Abierto",D483="Media"),RANK(S483,$S$13:$S$809,0)+COUNTIF($S$13:S483,S483)-1+MAX(N:N,Q:Q),"")</f>
        <v/>
      </c>
      <c r="U483" s="6" t="str">
        <f>IF(AND(C483="Abierto",D483="Baja"),A483,"")</f>
        <v/>
      </c>
      <c r="V483" s="6" t="str">
        <f ca="1">IF(AND(C483="Abierto",D483="Baja"),TODAY()-E483,"")</f>
        <v/>
      </c>
      <c r="W483" s="6" t="str">
        <f>IF(AND(C483="Abierto",D483="Baja"),RANK(V483,$V$13:$V$809,0)+COUNTIF($V$13:V483,V483)-1+MAX(N:N,Q:Q,T:T),"")</f>
        <v/>
      </c>
      <c r="X483" s="7" t="str">
        <f>IF(OR(C483="Resuelto",C483=""),"",SUM(N483,Q483,T483,W483))</f>
        <v/>
      </c>
      <c r="Y483" s="7" t="str">
        <f>IF(OR(C483="Resuelto",C483=""),"",SUM(M483,P483,S483,V483))</f>
        <v/>
      </c>
      <c r="Z483" s="7" t="str">
        <f>IF(OR(C483="Resuelto",C483=""),"",SUM(L483,O483,R483,U483))</f>
        <v/>
      </c>
      <c r="AA483" s="8">
        <v>669</v>
      </c>
      <c r="AB483" s="8" t="str">
        <f t="shared" ca="1" si="48"/>
        <v/>
      </c>
      <c r="AC483" s="9" t="str">
        <f t="shared" ca="1" si="49"/>
        <v/>
      </c>
      <c r="AH483" s="11" t="str">
        <f>IF(AI483="","",MAX($AH$5:AH482)+1)</f>
        <v/>
      </c>
      <c r="AI483" s="12" t="str">
        <f>IF(G482="","",IF(COUNTIF($AI$11:AI482,G482)=0,G482,""))</f>
        <v/>
      </c>
      <c r="AJ483" s="12" t="str">
        <f t="shared" si="50"/>
        <v/>
      </c>
      <c r="AK483" s="23"/>
    </row>
    <row r="484" spans="1:37" hidden="1" x14ac:dyDescent="0.25">
      <c r="A484" s="4"/>
      <c r="B484" s="4"/>
      <c r="C484" s="4"/>
      <c r="D484" s="4"/>
      <c r="E484" s="5"/>
      <c r="F484" s="5"/>
      <c r="G484" s="4"/>
      <c r="H484" s="5"/>
      <c r="I484" s="14" t="str">
        <f t="shared" si="47"/>
        <v/>
      </c>
      <c r="J484" s="14"/>
      <c r="K484" s="14"/>
      <c r="L484" s="6" t="str">
        <f>IF(AND(C484="Abierto",D484="Urgente"),A484,"")</f>
        <v/>
      </c>
      <c r="M484" s="6" t="str">
        <f ca="1">IF(AND(C484="Abierto",D484="Urgente"),TODAY()-E484,"")</f>
        <v/>
      </c>
      <c r="N484" s="6" t="str">
        <f>IF(AND(C484="Abierto",D484="Urgente"),RANK(M484,$M$13:$M$809,0)+COUNTIF($M$13:M484,M484)-1,"")</f>
        <v/>
      </c>
      <c r="O484" s="6" t="str">
        <f>IF(AND(C484="Abierto",D484="Alta"),A484,"")</f>
        <v/>
      </c>
      <c r="P484" s="6" t="str">
        <f ca="1">IF(AND(C484="Abierto",D484="Alta"),TODAY()-E484,"")</f>
        <v/>
      </c>
      <c r="Q484" s="6" t="str">
        <f>IF(AND(C484="Abierto",D484="Alta"),RANK(P484,$P$13:$P$809,0)+COUNTIF($P$13:P484,P484)-1+MAX(N:N),"")</f>
        <v/>
      </c>
      <c r="R484" s="6" t="str">
        <f>IF(AND(C484="Abierto",D484="Media"),A484,"")</f>
        <v/>
      </c>
      <c r="S484" s="6" t="str">
        <f ca="1">IF(AND(C484="Abierto",D484="Media"),TODAY()-E484,"")</f>
        <v/>
      </c>
      <c r="T484" s="6" t="str">
        <f>IF(AND(C484="Abierto",D484="Media"),RANK(S484,$S$13:$S$809,0)+COUNTIF($S$13:S484,S484)-1+MAX(N:N,Q:Q),"")</f>
        <v/>
      </c>
      <c r="U484" s="6" t="str">
        <f>IF(AND(C484="Abierto",D484="Baja"),A484,"")</f>
        <v/>
      </c>
      <c r="V484" s="6" t="str">
        <f ca="1">IF(AND(C484="Abierto",D484="Baja"),TODAY()-E484,"")</f>
        <v/>
      </c>
      <c r="W484" s="6" t="str">
        <f>IF(AND(C484="Abierto",D484="Baja"),RANK(V484,$V$13:$V$809,0)+COUNTIF($V$13:V484,V484)-1+MAX(N:N,Q:Q,T:T),"")</f>
        <v/>
      </c>
      <c r="X484" s="7" t="str">
        <f>IF(OR(C484="Resuelto",C484=""),"",SUM(N484,Q484,T484,W484))</f>
        <v/>
      </c>
      <c r="Y484" s="7" t="str">
        <f>IF(OR(C484="Resuelto",C484=""),"",SUM(M484,P484,S484,V484))</f>
        <v/>
      </c>
      <c r="Z484" s="7" t="str">
        <f>IF(OR(C484="Resuelto",C484=""),"",SUM(L484,O484,R484,U484))</f>
        <v/>
      </c>
      <c r="AA484" s="8">
        <v>670</v>
      </c>
      <c r="AB484" s="8" t="str">
        <f t="shared" ca="1" si="48"/>
        <v/>
      </c>
      <c r="AC484" s="9" t="str">
        <f t="shared" ca="1" si="49"/>
        <v/>
      </c>
      <c r="AH484" s="11" t="str">
        <f>IF(AI484="","",MAX($AH$5:AH483)+1)</f>
        <v/>
      </c>
      <c r="AI484" s="12" t="str">
        <f>IF(G483="","",IF(COUNTIF($AI$11:AI483,G483)=0,G483,""))</f>
        <v/>
      </c>
      <c r="AJ484" s="12" t="str">
        <f t="shared" si="50"/>
        <v/>
      </c>
      <c r="AK484" s="23"/>
    </row>
    <row r="485" spans="1:37" hidden="1" x14ac:dyDescent="0.25">
      <c r="A485" s="4"/>
      <c r="B485" s="4"/>
      <c r="C485" s="4"/>
      <c r="D485" s="4"/>
      <c r="E485" s="5"/>
      <c r="F485" s="5"/>
      <c r="G485" s="4"/>
      <c r="H485" s="5"/>
      <c r="I485" s="14" t="str">
        <f t="shared" si="47"/>
        <v/>
      </c>
      <c r="J485" s="14"/>
      <c r="K485" s="14"/>
      <c r="L485" s="6" t="str">
        <f>IF(AND(C485="Abierto",D485="Urgente"),A485,"")</f>
        <v/>
      </c>
      <c r="M485" s="6" t="str">
        <f ca="1">IF(AND(C485="Abierto",D485="Urgente"),TODAY()-E485,"")</f>
        <v/>
      </c>
      <c r="N485" s="6" t="str">
        <f>IF(AND(C485="Abierto",D485="Urgente"),RANK(M485,$M$13:$M$809,0)+COUNTIF($M$13:M485,M485)-1,"")</f>
        <v/>
      </c>
      <c r="O485" s="6" t="str">
        <f>IF(AND(C485="Abierto",D485="Alta"),A485,"")</f>
        <v/>
      </c>
      <c r="P485" s="6" t="str">
        <f ca="1">IF(AND(C485="Abierto",D485="Alta"),TODAY()-E485,"")</f>
        <v/>
      </c>
      <c r="Q485" s="6" t="str">
        <f>IF(AND(C485="Abierto",D485="Alta"),RANK(P485,$P$13:$P$809,0)+COUNTIF($P$13:P485,P485)-1+MAX(N:N),"")</f>
        <v/>
      </c>
      <c r="R485" s="6" t="str">
        <f>IF(AND(C485="Abierto",D485="Media"),A485,"")</f>
        <v/>
      </c>
      <c r="S485" s="6" t="str">
        <f ca="1">IF(AND(C485="Abierto",D485="Media"),TODAY()-E485,"")</f>
        <v/>
      </c>
      <c r="T485" s="6" t="str">
        <f>IF(AND(C485="Abierto",D485="Media"),RANK(S485,$S$13:$S$809,0)+COUNTIF($S$13:S485,S485)-1+MAX(N:N,Q:Q),"")</f>
        <v/>
      </c>
      <c r="U485" s="6" t="str">
        <f>IF(AND(C485="Abierto",D485="Baja"),A485,"")</f>
        <v/>
      </c>
      <c r="V485" s="6" t="str">
        <f ca="1">IF(AND(C485="Abierto",D485="Baja"),TODAY()-E485,"")</f>
        <v/>
      </c>
      <c r="W485" s="6" t="str">
        <f>IF(AND(C485="Abierto",D485="Baja"),RANK(V485,$V$13:$V$809,0)+COUNTIF($V$13:V485,V485)-1+MAX(N:N,Q:Q,T:T),"")</f>
        <v/>
      </c>
      <c r="X485" s="7" t="str">
        <f>IF(OR(C485="Resuelto",C485=""),"",SUM(N485,Q485,T485,W485))</f>
        <v/>
      </c>
      <c r="Y485" s="7" t="str">
        <f>IF(OR(C485="Resuelto",C485=""),"",SUM(M485,P485,S485,V485))</f>
        <v/>
      </c>
      <c r="Z485" s="7" t="str">
        <f>IF(OR(C485="Resuelto",C485=""),"",SUM(L485,O485,R485,U485))</f>
        <v/>
      </c>
      <c r="AA485" s="8">
        <v>671</v>
      </c>
      <c r="AB485" s="8" t="str">
        <f t="shared" ca="1" si="48"/>
        <v/>
      </c>
      <c r="AC485" s="9" t="str">
        <f t="shared" ca="1" si="49"/>
        <v/>
      </c>
      <c r="AH485" s="11" t="str">
        <f>IF(AI485="","",MAX($AH$5:AH484)+1)</f>
        <v/>
      </c>
      <c r="AI485" s="12" t="str">
        <f>IF(G484="","",IF(COUNTIF($AI$11:AI484,G484)=0,G484,""))</f>
        <v/>
      </c>
      <c r="AJ485" s="12" t="str">
        <f t="shared" si="50"/>
        <v/>
      </c>
      <c r="AK485" s="23"/>
    </row>
    <row r="486" spans="1:37" hidden="1" x14ac:dyDescent="0.25">
      <c r="A486" s="4"/>
      <c r="B486" s="4"/>
      <c r="C486" s="4"/>
      <c r="D486" s="4"/>
      <c r="E486" s="5"/>
      <c r="F486" s="5"/>
      <c r="G486" s="4"/>
      <c r="H486" s="5"/>
      <c r="I486" s="14" t="str">
        <f t="shared" si="47"/>
        <v/>
      </c>
      <c r="J486" s="14"/>
      <c r="K486" s="14"/>
      <c r="L486" s="6" t="str">
        <f>IF(AND(C486="Abierto",D486="Urgente"),A486,"")</f>
        <v/>
      </c>
      <c r="M486" s="6" t="str">
        <f ca="1">IF(AND(C486="Abierto",D486="Urgente"),TODAY()-E486,"")</f>
        <v/>
      </c>
      <c r="N486" s="6" t="str">
        <f>IF(AND(C486="Abierto",D486="Urgente"),RANK(M486,$M$13:$M$809,0)+COUNTIF($M$13:M486,M486)-1,"")</f>
        <v/>
      </c>
      <c r="O486" s="6" t="str">
        <f>IF(AND(C486="Abierto",D486="Alta"),A486,"")</f>
        <v/>
      </c>
      <c r="P486" s="6" t="str">
        <f ca="1">IF(AND(C486="Abierto",D486="Alta"),TODAY()-E486,"")</f>
        <v/>
      </c>
      <c r="Q486" s="6" t="str">
        <f>IF(AND(C486="Abierto",D486="Alta"),RANK(P486,$P$13:$P$809,0)+COUNTIF($P$13:P486,P486)-1+MAX(N:N),"")</f>
        <v/>
      </c>
      <c r="R486" s="6" t="str">
        <f>IF(AND(C486="Abierto",D486="Media"),A486,"")</f>
        <v/>
      </c>
      <c r="S486" s="6" t="str">
        <f ca="1">IF(AND(C486="Abierto",D486="Media"),TODAY()-E486,"")</f>
        <v/>
      </c>
      <c r="T486" s="6" t="str">
        <f>IF(AND(C486="Abierto",D486="Media"),RANK(S486,$S$13:$S$809,0)+COUNTIF($S$13:S486,S486)-1+MAX(N:N,Q:Q),"")</f>
        <v/>
      </c>
      <c r="U486" s="6" t="str">
        <f>IF(AND(C486="Abierto",D486="Baja"),A486,"")</f>
        <v/>
      </c>
      <c r="V486" s="6" t="str">
        <f ca="1">IF(AND(C486="Abierto",D486="Baja"),TODAY()-E486,"")</f>
        <v/>
      </c>
      <c r="W486" s="6" t="str">
        <f>IF(AND(C486="Abierto",D486="Baja"),RANK(V486,$V$13:$V$809,0)+COUNTIF($V$13:V486,V486)-1+MAX(N:N,Q:Q,T:T),"")</f>
        <v/>
      </c>
      <c r="X486" s="7" t="str">
        <f>IF(OR(C486="Resuelto",C486=""),"",SUM(N486,Q486,T486,W486))</f>
        <v/>
      </c>
      <c r="Y486" s="7" t="str">
        <f>IF(OR(C486="Resuelto",C486=""),"",SUM(M486,P486,S486,V486))</f>
        <v/>
      </c>
      <c r="Z486" s="7" t="str">
        <f>IF(OR(C486="Resuelto",C486=""),"",SUM(L486,O486,R486,U486))</f>
        <v/>
      </c>
      <c r="AA486" s="8">
        <v>672</v>
      </c>
      <c r="AB486" s="8" t="str">
        <f t="shared" ca="1" si="48"/>
        <v/>
      </c>
      <c r="AC486" s="9" t="str">
        <f t="shared" ca="1" si="49"/>
        <v/>
      </c>
      <c r="AH486" s="11" t="str">
        <f>IF(AI486="","",MAX($AH$5:AH485)+1)</f>
        <v/>
      </c>
      <c r="AI486" s="12" t="str">
        <f>IF(G485="","",IF(COUNTIF($AI$11:AI485,G485)=0,G485,""))</f>
        <v/>
      </c>
      <c r="AJ486" s="12" t="str">
        <f t="shared" si="50"/>
        <v/>
      </c>
      <c r="AK486" s="23"/>
    </row>
    <row r="487" spans="1:37" hidden="1" x14ac:dyDescent="0.25">
      <c r="A487" s="4"/>
      <c r="B487" s="4"/>
      <c r="C487" s="4"/>
      <c r="D487" s="4"/>
      <c r="E487" s="5"/>
      <c r="F487" s="5"/>
      <c r="G487" s="4"/>
      <c r="H487" s="5"/>
      <c r="I487" s="14" t="str">
        <f t="shared" si="47"/>
        <v/>
      </c>
      <c r="J487" s="14"/>
      <c r="K487" s="14"/>
      <c r="L487" s="6" t="str">
        <f>IF(AND(C487="Abierto",D487="Urgente"),A487,"")</f>
        <v/>
      </c>
      <c r="M487" s="6" t="str">
        <f ca="1">IF(AND(C487="Abierto",D487="Urgente"),TODAY()-E487,"")</f>
        <v/>
      </c>
      <c r="N487" s="6" t="str">
        <f>IF(AND(C487="Abierto",D487="Urgente"),RANK(M487,$M$13:$M$809,0)+COUNTIF($M$13:M487,M487)-1,"")</f>
        <v/>
      </c>
      <c r="O487" s="6" t="str">
        <f>IF(AND(C487="Abierto",D487="Alta"),A487,"")</f>
        <v/>
      </c>
      <c r="P487" s="6" t="str">
        <f ca="1">IF(AND(C487="Abierto",D487="Alta"),TODAY()-E487,"")</f>
        <v/>
      </c>
      <c r="Q487" s="6" t="str">
        <f>IF(AND(C487="Abierto",D487="Alta"),RANK(P487,$P$13:$P$809,0)+COUNTIF($P$13:P487,P487)-1+MAX(N:N),"")</f>
        <v/>
      </c>
      <c r="R487" s="6" t="str">
        <f>IF(AND(C487="Abierto",D487="Media"),A487,"")</f>
        <v/>
      </c>
      <c r="S487" s="6" t="str">
        <f ca="1">IF(AND(C487="Abierto",D487="Media"),TODAY()-E487,"")</f>
        <v/>
      </c>
      <c r="T487" s="6" t="str">
        <f>IF(AND(C487="Abierto",D487="Media"),RANK(S487,$S$13:$S$809,0)+COUNTIF($S$13:S487,S487)-1+MAX(N:N,Q:Q),"")</f>
        <v/>
      </c>
      <c r="U487" s="6" t="str">
        <f>IF(AND(C487="Abierto",D487="Baja"),A487,"")</f>
        <v/>
      </c>
      <c r="V487" s="6" t="str">
        <f ca="1">IF(AND(C487="Abierto",D487="Baja"),TODAY()-E487,"")</f>
        <v/>
      </c>
      <c r="W487" s="6" t="str">
        <f>IF(AND(C487="Abierto",D487="Baja"),RANK(V487,$V$13:$V$809,0)+COUNTIF($V$13:V487,V487)-1+MAX(N:N,Q:Q,T:T),"")</f>
        <v/>
      </c>
      <c r="X487" s="7" t="str">
        <f>IF(OR(C487="Resuelto",C487=""),"",SUM(N487,Q487,T487,W487))</f>
        <v/>
      </c>
      <c r="Y487" s="7" t="str">
        <f>IF(OR(C487="Resuelto",C487=""),"",SUM(M487,P487,S487,V487))</f>
        <v/>
      </c>
      <c r="Z487" s="7" t="str">
        <f>IF(OR(C487="Resuelto",C487=""),"",SUM(L487,O487,R487,U487))</f>
        <v/>
      </c>
      <c r="AA487" s="8">
        <v>673</v>
      </c>
      <c r="AB487" s="8" t="str">
        <f t="shared" ca="1" si="48"/>
        <v/>
      </c>
      <c r="AC487" s="9" t="str">
        <f t="shared" ca="1" si="49"/>
        <v/>
      </c>
      <c r="AH487" s="11" t="str">
        <f>IF(AI487="","",MAX($AH$5:AH486)+1)</f>
        <v/>
      </c>
      <c r="AI487" s="12" t="str">
        <f>IF(G486="","",IF(COUNTIF($AI$11:AI486,G486)=0,G486,""))</f>
        <v/>
      </c>
      <c r="AJ487" s="12" t="str">
        <f t="shared" si="50"/>
        <v/>
      </c>
      <c r="AK487" s="23"/>
    </row>
    <row r="488" spans="1:37" hidden="1" x14ac:dyDescent="0.25">
      <c r="A488" s="4"/>
      <c r="B488" s="4"/>
      <c r="C488" s="4"/>
      <c r="D488" s="4"/>
      <c r="E488" s="5"/>
      <c r="F488" s="5"/>
      <c r="G488" s="4"/>
      <c r="H488" s="5"/>
      <c r="I488" s="14" t="str">
        <f t="shared" si="47"/>
        <v/>
      </c>
      <c r="J488" s="14"/>
      <c r="K488" s="14"/>
      <c r="L488" s="6" t="str">
        <f>IF(AND(C488="Abierto",D488="Urgente"),A488,"")</f>
        <v/>
      </c>
      <c r="M488" s="6" t="str">
        <f ca="1">IF(AND(C488="Abierto",D488="Urgente"),TODAY()-E488,"")</f>
        <v/>
      </c>
      <c r="N488" s="6" t="str">
        <f>IF(AND(C488="Abierto",D488="Urgente"),RANK(M488,$M$13:$M$809,0)+COUNTIF($M$13:M488,M488)-1,"")</f>
        <v/>
      </c>
      <c r="O488" s="6" t="str">
        <f>IF(AND(C488="Abierto",D488="Alta"),A488,"")</f>
        <v/>
      </c>
      <c r="P488" s="6" t="str">
        <f ca="1">IF(AND(C488="Abierto",D488="Alta"),TODAY()-E488,"")</f>
        <v/>
      </c>
      <c r="Q488" s="6" t="str">
        <f>IF(AND(C488="Abierto",D488="Alta"),RANK(P488,$P$13:$P$809,0)+COUNTIF($P$13:P488,P488)-1+MAX(N:N),"")</f>
        <v/>
      </c>
      <c r="R488" s="6" t="str">
        <f>IF(AND(C488="Abierto",D488="Media"),A488,"")</f>
        <v/>
      </c>
      <c r="S488" s="6" t="str">
        <f ca="1">IF(AND(C488="Abierto",D488="Media"),TODAY()-E488,"")</f>
        <v/>
      </c>
      <c r="T488" s="6" t="str">
        <f>IF(AND(C488="Abierto",D488="Media"),RANK(S488,$S$13:$S$809,0)+COUNTIF($S$13:S488,S488)-1+MAX(N:N,Q:Q),"")</f>
        <v/>
      </c>
      <c r="U488" s="6" t="str">
        <f>IF(AND(C488="Abierto",D488="Baja"),A488,"")</f>
        <v/>
      </c>
      <c r="V488" s="6" t="str">
        <f ca="1">IF(AND(C488="Abierto",D488="Baja"),TODAY()-E488,"")</f>
        <v/>
      </c>
      <c r="W488" s="6" t="str">
        <f>IF(AND(C488="Abierto",D488="Baja"),RANK(V488,$V$13:$V$809,0)+COUNTIF($V$13:V488,V488)-1+MAX(N:N,Q:Q,T:T),"")</f>
        <v/>
      </c>
      <c r="X488" s="7" t="str">
        <f>IF(OR(C488="Resuelto",C488=""),"",SUM(N488,Q488,T488,W488))</f>
        <v/>
      </c>
      <c r="Y488" s="7" t="str">
        <f>IF(OR(C488="Resuelto",C488=""),"",SUM(M488,P488,S488,V488))</f>
        <v/>
      </c>
      <c r="Z488" s="7" t="str">
        <f>IF(OR(C488="Resuelto",C488=""),"",SUM(L488,O488,R488,U488))</f>
        <v/>
      </c>
      <c r="AA488" s="8">
        <v>674</v>
      </c>
      <c r="AB488" s="8" t="str">
        <f t="shared" ca="1" si="48"/>
        <v/>
      </c>
      <c r="AC488" s="9" t="str">
        <f t="shared" ca="1" si="49"/>
        <v/>
      </c>
      <c r="AH488" s="11" t="str">
        <f>IF(AI488="","",MAX($AH$5:AH487)+1)</f>
        <v/>
      </c>
      <c r="AI488" s="12" t="str">
        <f>IF(G487="","",IF(COUNTIF($AI$11:AI487,G487)=0,G487,""))</f>
        <v/>
      </c>
      <c r="AJ488" s="12" t="str">
        <f t="shared" si="50"/>
        <v/>
      </c>
      <c r="AK488" s="23"/>
    </row>
    <row r="489" spans="1:37" hidden="1" x14ac:dyDescent="0.25">
      <c r="A489" s="4"/>
      <c r="B489" s="4"/>
      <c r="C489" s="4"/>
      <c r="D489" s="4"/>
      <c r="E489" s="5"/>
      <c r="F489" s="5"/>
      <c r="G489" s="4"/>
      <c r="H489" s="5"/>
      <c r="I489" s="14" t="str">
        <f t="shared" si="47"/>
        <v/>
      </c>
      <c r="J489" s="14"/>
      <c r="K489" s="14"/>
      <c r="L489" s="6" t="str">
        <f>IF(AND(C489="Abierto",D489="Urgente"),A489,"")</f>
        <v/>
      </c>
      <c r="M489" s="6" t="str">
        <f ca="1">IF(AND(C489="Abierto",D489="Urgente"),TODAY()-E489,"")</f>
        <v/>
      </c>
      <c r="N489" s="6" t="str">
        <f>IF(AND(C489="Abierto",D489="Urgente"),RANK(M489,$M$13:$M$809,0)+COUNTIF($M$13:M489,M489)-1,"")</f>
        <v/>
      </c>
      <c r="O489" s="6" t="str">
        <f>IF(AND(C489="Abierto",D489="Alta"),A489,"")</f>
        <v/>
      </c>
      <c r="P489" s="6" t="str">
        <f ca="1">IF(AND(C489="Abierto",D489="Alta"),TODAY()-E489,"")</f>
        <v/>
      </c>
      <c r="Q489" s="6" t="str">
        <f>IF(AND(C489="Abierto",D489="Alta"),RANK(P489,$P$13:$P$809,0)+COUNTIF($P$13:P489,P489)-1+MAX(N:N),"")</f>
        <v/>
      </c>
      <c r="R489" s="6" t="str">
        <f>IF(AND(C489="Abierto",D489="Media"),A489,"")</f>
        <v/>
      </c>
      <c r="S489" s="6" t="str">
        <f ca="1">IF(AND(C489="Abierto",D489="Media"),TODAY()-E489,"")</f>
        <v/>
      </c>
      <c r="T489" s="6" t="str">
        <f>IF(AND(C489="Abierto",D489="Media"),RANK(S489,$S$13:$S$809,0)+COUNTIF($S$13:S489,S489)-1+MAX(N:N,Q:Q),"")</f>
        <v/>
      </c>
      <c r="U489" s="6" t="str">
        <f>IF(AND(C489="Abierto",D489="Baja"),A489,"")</f>
        <v/>
      </c>
      <c r="V489" s="6" t="str">
        <f ca="1">IF(AND(C489="Abierto",D489="Baja"),TODAY()-E489,"")</f>
        <v/>
      </c>
      <c r="W489" s="6" t="str">
        <f>IF(AND(C489="Abierto",D489="Baja"),RANK(V489,$V$13:$V$809,0)+COUNTIF($V$13:V489,V489)-1+MAX(N:N,Q:Q,T:T),"")</f>
        <v/>
      </c>
      <c r="X489" s="7" t="str">
        <f>IF(OR(C489="Resuelto",C489=""),"",SUM(N489,Q489,T489,W489))</f>
        <v/>
      </c>
      <c r="Y489" s="7" t="str">
        <f>IF(OR(C489="Resuelto",C489=""),"",SUM(M489,P489,S489,V489))</f>
        <v/>
      </c>
      <c r="Z489" s="7" t="str">
        <f>IF(OR(C489="Resuelto",C489=""),"",SUM(L489,O489,R489,U489))</f>
        <v/>
      </c>
      <c r="AA489" s="8">
        <v>675</v>
      </c>
      <c r="AB489" s="8" t="str">
        <f t="shared" ca="1" si="48"/>
        <v/>
      </c>
      <c r="AC489" s="9" t="str">
        <f t="shared" ca="1" si="49"/>
        <v/>
      </c>
      <c r="AH489" s="11" t="str">
        <f>IF(AI489="","",MAX($AH$5:AH488)+1)</f>
        <v/>
      </c>
      <c r="AI489" s="12" t="str">
        <f>IF(G488="","",IF(COUNTIF($AI$11:AI488,G488)=0,G488,""))</f>
        <v/>
      </c>
      <c r="AJ489" s="12" t="str">
        <f t="shared" si="50"/>
        <v/>
      </c>
      <c r="AK489" s="23"/>
    </row>
    <row r="490" spans="1:37" hidden="1" x14ac:dyDescent="0.25">
      <c r="A490" s="4"/>
      <c r="B490" s="4"/>
      <c r="C490" s="4"/>
      <c r="D490" s="4"/>
      <c r="E490" s="5"/>
      <c r="F490" s="5"/>
      <c r="G490" s="4"/>
      <c r="H490" s="5"/>
      <c r="I490" s="14" t="str">
        <f t="shared" si="47"/>
        <v/>
      </c>
      <c r="J490" s="14"/>
      <c r="K490" s="14"/>
      <c r="L490" s="6" t="str">
        <f>IF(AND(C490="Abierto",D490="Urgente"),A490,"")</f>
        <v/>
      </c>
      <c r="M490" s="6" t="str">
        <f ca="1">IF(AND(C490="Abierto",D490="Urgente"),TODAY()-E490,"")</f>
        <v/>
      </c>
      <c r="N490" s="6" t="str">
        <f>IF(AND(C490="Abierto",D490="Urgente"),RANK(M490,$M$13:$M$809,0)+COUNTIF($M$13:M490,M490)-1,"")</f>
        <v/>
      </c>
      <c r="O490" s="6" t="str">
        <f>IF(AND(C490="Abierto",D490="Alta"),A490,"")</f>
        <v/>
      </c>
      <c r="P490" s="6" t="str">
        <f ca="1">IF(AND(C490="Abierto",D490="Alta"),TODAY()-E490,"")</f>
        <v/>
      </c>
      <c r="Q490" s="6" t="str">
        <f>IF(AND(C490="Abierto",D490="Alta"),RANK(P490,$P$13:$P$809,0)+COUNTIF($P$13:P490,P490)-1+MAX(N:N),"")</f>
        <v/>
      </c>
      <c r="R490" s="6" t="str">
        <f>IF(AND(C490="Abierto",D490="Media"),A490,"")</f>
        <v/>
      </c>
      <c r="S490" s="6" t="str">
        <f ca="1">IF(AND(C490="Abierto",D490="Media"),TODAY()-E490,"")</f>
        <v/>
      </c>
      <c r="T490" s="6" t="str">
        <f>IF(AND(C490="Abierto",D490="Media"),RANK(S490,$S$13:$S$809,0)+COUNTIF($S$13:S490,S490)-1+MAX(N:N,Q:Q),"")</f>
        <v/>
      </c>
      <c r="U490" s="6" t="str">
        <f>IF(AND(C490="Abierto",D490="Baja"),A490,"")</f>
        <v/>
      </c>
      <c r="V490" s="6" t="str">
        <f ca="1">IF(AND(C490="Abierto",D490="Baja"),TODAY()-E490,"")</f>
        <v/>
      </c>
      <c r="W490" s="6" t="str">
        <f>IF(AND(C490="Abierto",D490="Baja"),RANK(V490,$V$13:$V$809,0)+COUNTIF($V$13:V490,V490)-1+MAX(N:N,Q:Q,T:T),"")</f>
        <v/>
      </c>
      <c r="X490" s="7" t="str">
        <f>IF(OR(C490="Resuelto",C490=""),"",SUM(N490,Q490,T490,W490))</f>
        <v/>
      </c>
      <c r="Y490" s="7" t="str">
        <f>IF(OR(C490="Resuelto",C490=""),"",SUM(M490,P490,S490,V490))</f>
        <v/>
      </c>
      <c r="Z490" s="7" t="str">
        <f>IF(OR(C490="Resuelto",C490=""),"",SUM(L490,O490,R490,U490))</f>
        <v/>
      </c>
      <c r="AA490" s="8">
        <v>676</v>
      </c>
      <c r="AB490" s="8" t="str">
        <f t="shared" ca="1" si="48"/>
        <v/>
      </c>
      <c r="AC490" s="9" t="str">
        <f t="shared" ca="1" si="49"/>
        <v/>
      </c>
      <c r="AH490" s="11" t="str">
        <f>IF(AI490="","",MAX($AH$5:AH489)+1)</f>
        <v/>
      </c>
      <c r="AI490" s="12" t="str">
        <f>IF(G489="","",IF(COUNTIF($AI$11:AI489,G489)=0,G489,""))</f>
        <v/>
      </c>
      <c r="AJ490" s="12" t="str">
        <f t="shared" si="50"/>
        <v/>
      </c>
      <c r="AK490" s="23"/>
    </row>
    <row r="491" spans="1:37" hidden="1" x14ac:dyDescent="0.25">
      <c r="A491" s="4"/>
      <c r="B491" s="4"/>
      <c r="C491" s="4"/>
      <c r="D491" s="4"/>
      <c r="E491" s="5"/>
      <c r="F491" s="5"/>
      <c r="G491" s="4"/>
      <c r="H491" s="5"/>
      <c r="I491" s="14" t="str">
        <f t="shared" si="47"/>
        <v/>
      </c>
      <c r="J491" s="14"/>
      <c r="K491" s="14"/>
      <c r="L491" s="6" t="str">
        <f>IF(AND(C491="Abierto",D491="Urgente"),A491,"")</f>
        <v/>
      </c>
      <c r="M491" s="6" t="str">
        <f ca="1">IF(AND(C491="Abierto",D491="Urgente"),TODAY()-E491,"")</f>
        <v/>
      </c>
      <c r="N491" s="6" t="str">
        <f>IF(AND(C491="Abierto",D491="Urgente"),RANK(M491,$M$13:$M$809,0)+COUNTIF($M$13:M491,M491)-1,"")</f>
        <v/>
      </c>
      <c r="O491" s="6" t="str">
        <f>IF(AND(C491="Abierto",D491="Alta"),A491,"")</f>
        <v/>
      </c>
      <c r="P491" s="6" t="str">
        <f ca="1">IF(AND(C491="Abierto",D491="Alta"),TODAY()-E491,"")</f>
        <v/>
      </c>
      <c r="Q491" s="6" t="str">
        <f>IF(AND(C491="Abierto",D491="Alta"),RANK(P491,$P$13:$P$809,0)+COUNTIF($P$13:P491,P491)-1+MAX(N:N),"")</f>
        <v/>
      </c>
      <c r="R491" s="6" t="str">
        <f>IF(AND(C491="Abierto",D491="Media"),A491,"")</f>
        <v/>
      </c>
      <c r="S491" s="6" t="str">
        <f ca="1">IF(AND(C491="Abierto",D491="Media"),TODAY()-E491,"")</f>
        <v/>
      </c>
      <c r="T491" s="6" t="str">
        <f>IF(AND(C491="Abierto",D491="Media"),RANK(S491,$S$13:$S$809,0)+COUNTIF($S$13:S491,S491)-1+MAX(N:N,Q:Q),"")</f>
        <v/>
      </c>
      <c r="U491" s="6" t="str">
        <f>IF(AND(C491="Abierto",D491="Baja"),A491,"")</f>
        <v/>
      </c>
      <c r="V491" s="6" t="str">
        <f ca="1">IF(AND(C491="Abierto",D491="Baja"),TODAY()-E491,"")</f>
        <v/>
      </c>
      <c r="W491" s="6" t="str">
        <f>IF(AND(C491="Abierto",D491="Baja"),RANK(V491,$V$13:$V$809,0)+COUNTIF($V$13:V491,V491)-1+MAX(N:N,Q:Q,T:T),"")</f>
        <v/>
      </c>
      <c r="X491" s="7" t="str">
        <f>IF(OR(C491="Resuelto",C491=""),"",SUM(N491,Q491,T491,W491))</f>
        <v/>
      </c>
      <c r="Y491" s="7" t="str">
        <f>IF(OR(C491="Resuelto",C491=""),"",SUM(M491,P491,S491,V491))</f>
        <v/>
      </c>
      <c r="Z491" s="7" t="str">
        <f>IF(OR(C491="Resuelto",C491=""),"",SUM(L491,O491,R491,U491))</f>
        <v/>
      </c>
      <c r="AA491" s="8">
        <v>677</v>
      </c>
      <c r="AB491" s="8" t="str">
        <f t="shared" ca="1" si="48"/>
        <v/>
      </c>
      <c r="AC491" s="9" t="str">
        <f t="shared" ca="1" si="49"/>
        <v/>
      </c>
      <c r="AH491" s="11" t="str">
        <f>IF(AI491="","",MAX($AH$5:AH490)+1)</f>
        <v/>
      </c>
      <c r="AI491" s="12" t="str">
        <f>IF(G490="","",IF(COUNTIF($AI$11:AI490,G490)=0,G490,""))</f>
        <v/>
      </c>
      <c r="AJ491" s="12" t="str">
        <f t="shared" si="50"/>
        <v/>
      </c>
      <c r="AK491" s="23"/>
    </row>
    <row r="492" spans="1:37" hidden="1" x14ac:dyDescent="0.25">
      <c r="A492" s="4"/>
      <c r="B492" s="4"/>
      <c r="C492" s="4"/>
      <c r="D492" s="4"/>
      <c r="E492" s="5"/>
      <c r="F492" s="5"/>
      <c r="G492" s="4"/>
      <c r="H492" s="5"/>
      <c r="I492" s="14" t="str">
        <f t="shared" si="47"/>
        <v/>
      </c>
      <c r="J492" s="14"/>
      <c r="K492" s="14"/>
      <c r="L492" s="6" t="str">
        <f>IF(AND(C492="Abierto",D492="Urgente"),A492,"")</f>
        <v/>
      </c>
      <c r="M492" s="6" t="str">
        <f ca="1">IF(AND(C492="Abierto",D492="Urgente"),TODAY()-E492,"")</f>
        <v/>
      </c>
      <c r="N492" s="6" t="str">
        <f>IF(AND(C492="Abierto",D492="Urgente"),RANK(M492,$M$13:$M$809,0)+COUNTIF($M$13:M492,M492)-1,"")</f>
        <v/>
      </c>
      <c r="O492" s="6" t="str">
        <f>IF(AND(C492="Abierto",D492="Alta"),A492,"")</f>
        <v/>
      </c>
      <c r="P492" s="6" t="str">
        <f ca="1">IF(AND(C492="Abierto",D492="Alta"),TODAY()-E492,"")</f>
        <v/>
      </c>
      <c r="Q492" s="6" t="str">
        <f>IF(AND(C492="Abierto",D492="Alta"),RANK(P492,$P$13:$P$809,0)+COUNTIF($P$13:P492,P492)-1+MAX(N:N),"")</f>
        <v/>
      </c>
      <c r="R492" s="6" t="str">
        <f>IF(AND(C492="Abierto",D492="Media"),A492,"")</f>
        <v/>
      </c>
      <c r="S492" s="6" t="str">
        <f ca="1">IF(AND(C492="Abierto",D492="Media"),TODAY()-E492,"")</f>
        <v/>
      </c>
      <c r="T492" s="6" t="str">
        <f>IF(AND(C492="Abierto",D492="Media"),RANK(S492,$S$13:$S$809,0)+COUNTIF($S$13:S492,S492)-1+MAX(N:N,Q:Q),"")</f>
        <v/>
      </c>
      <c r="U492" s="6" t="str">
        <f>IF(AND(C492="Abierto",D492="Baja"),A492,"")</f>
        <v/>
      </c>
      <c r="V492" s="6" t="str">
        <f ca="1">IF(AND(C492="Abierto",D492="Baja"),TODAY()-E492,"")</f>
        <v/>
      </c>
      <c r="W492" s="6" t="str">
        <f>IF(AND(C492="Abierto",D492="Baja"),RANK(V492,$V$13:$V$809,0)+COUNTIF($V$13:V492,V492)-1+MAX(N:N,Q:Q,T:T),"")</f>
        <v/>
      </c>
      <c r="X492" s="7" t="str">
        <f>IF(OR(C492="Resuelto",C492=""),"",SUM(N492,Q492,T492,W492))</f>
        <v/>
      </c>
      <c r="Y492" s="7" t="str">
        <f>IF(OR(C492="Resuelto",C492=""),"",SUM(M492,P492,S492,V492))</f>
        <v/>
      </c>
      <c r="Z492" s="7" t="str">
        <f>IF(OR(C492="Resuelto",C492=""),"",SUM(L492,O492,R492,U492))</f>
        <v/>
      </c>
      <c r="AA492" s="8">
        <v>678</v>
      </c>
      <c r="AB492" s="8" t="str">
        <f t="shared" ca="1" si="48"/>
        <v/>
      </c>
      <c r="AC492" s="9" t="str">
        <f t="shared" ca="1" si="49"/>
        <v/>
      </c>
      <c r="AH492" s="11" t="str">
        <f>IF(AI492="","",MAX($AH$5:AH491)+1)</f>
        <v/>
      </c>
      <c r="AI492" s="12" t="str">
        <f>IF(G491="","",IF(COUNTIF($AI$11:AI491,G491)=0,G491,""))</f>
        <v/>
      </c>
      <c r="AJ492" s="12" t="str">
        <f t="shared" si="50"/>
        <v/>
      </c>
      <c r="AK492" s="23"/>
    </row>
    <row r="493" spans="1:37" hidden="1" x14ac:dyDescent="0.25">
      <c r="A493" s="4"/>
      <c r="B493" s="4"/>
      <c r="C493" s="4"/>
      <c r="D493" s="4"/>
      <c r="E493" s="5"/>
      <c r="F493" s="5"/>
      <c r="G493" s="4"/>
      <c r="H493" s="5"/>
      <c r="I493" s="14" t="str">
        <f t="shared" si="47"/>
        <v/>
      </c>
      <c r="J493" s="14"/>
      <c r="K493" s="14"/>
      <c r="L493" s="6" t="str">
        <f>IF(AND(C493="Abierto",D493="Urgente"),A493,"")</f>
        <v/>
      </c>
      <c r="M493" s="6" t="str">
        <f ca="1">IF(AND(C493="Abierto",D493="Urgente"),TODAY()-E493,"")</f>
        <v/>
      </c>
      <c r="N493" s="6" t="str">
        <f>IF(AND(C493="Abierto",D493="Urgente"),RANK(M493,$M$13:$M$809,0)+COUNTIF($M$13:M493,M493)-1,"")</f>
        <v/>
      </c>
      <c r="O493" s="6" t="str">
        <f>IF(AND(C493="Abierto",D493="Alta"),A493,"")</f>
        <v/>
      </c>
      <c r="P493" s="6" t="str">
        <f ca="1">IF(AND(C493="Abierto",D493="Alta"),TODAY()-E493,"")</f>
        <v/>
      </c>
      <c r="Q493" s="6" t="str">
        <f>IF(AND(C493="Abierto",D493="Alta"),RANK(P493,$P$13:$P$809,0)+COUNTIF($P$13:P493,P493)-1+MAX(N:N),"")</f>
        <v/>
      </c>
      <c r="R493" s="6" t="str">
        <f>IF(AND(C493="Abierto",D493="Media"),A493,"")</f>
        <v/>
      </c>
      <c r="S493" s="6" t="str">
        <f ca="1">IF(AND(C493="Abierto",D493="Media"),TODAY()-E493,"")</f>
        <v/>
      </c>
      <c r="T493" s="6" t="str">
        <f>IF(AND(C493="Abierto",D493="Media"),RANK(S493,$S$13:$S$809,0)+COUNTIF($S$13:S493,S493)-1+MAX(N:N,Q:Q),"")</f>
        <v/>
      </c>
      <c r="U493" s="6" t="str">
        <f>IF(AND(C493="Abierto",D493="Baja"),A493,"")</f>
        <v/>
      </c>
      <c r="V493" s="6" t="str">
        <f ca="1">IF(AND(C493="Abierto",D493="Baja"),TODAY()-E493,"")</f>
        <v/>
      </c>
      <c r="W493" s="6" t="str">
        <f>IF(AND(C493="Abierto",D493="Baja"),RANK(V493,$V$13:$V$809,0)+COUNTIF($V$13:V493,V493)-1+MAX(N:N,Q:Q,T:T),"")</f>
        <v/>
      </c>
      <c r="X493" s="7" t="str">
        <f>IF(OR(C493="Resuelto",C493=""),"",SUM(N493,Q493,T493,W493))</f>
        <v/>
      </c>
      <c r="Y493" s="7" t="str">
        <f>IF(OR(C493="Resuelto",C493=""),"",SUM(M493,P493,S493,V493))</f>
        <v/>
      </c>
      <c r="Z493" s="7" t="str">
        <f>IF(OR(C493="Resuelto",C493=""),"",SUM(L493,O493,R493,U493))</f>
        <v/>
      </c>
      <c r="AA493" s="8">
        <v>679</v>
      </c>
      <c r="AB493" s="8" t="str">
        <f t="shared" ca="1" si="48"/>
        <v/>
      </c>
      <c r="AC493" s="9" t="str">
        <f t="shared" ca="1" si="49"/>
        <v/>
      </c>
      <c r="AH493" s="11" t="str">
        <f>IF(AI493="","",MAX($AH$5:AH492)+1)</f>
        <v/>
      </c>
      <c r="AI493" s="12" t="str">
        <f>IF(G492="","",IF(COUNTIF($AI$11:AI492,G492)=0,G492,""))</f>
        <v/>
      </c>
      <c r="AJ493" s="12" t="str">
        <f t="shared" si="50"/>
        <v/>
      </c>
      <c r="AK493" s="23"/>
    </row>
    <row r="494" spans="1:37" hidden="1" x14ac:dyDescent="0.25">
      <c r="A494" s="4"/>
      <c r="B494" s="4"/>
      <c r="C494" s="4"/>
      <c r="D494" s="4"/>
      <c r="E494" s="5"/>
      <c r="F494" s="5"/>
      <c r="G494" s="4"/>
      <c r="H494" s="5"/>
      <c r="I494" s="14" t="str">
        <f t="shared" si="47"/>
        <v/>
      </c>
      <c r="J494" s="14"/>
      <c r="K494" s="14"/>
      <c r="L494" s="6" t="str">
        <f>IF(AND(C494="Abierto",D494="Urgente"),A494,"")</f>
        <v/>
      </c>
      <c r="M494" s="6" t="str">
        <f ca="1">IF(AND(C494="Abierto",D494="Urgente"),TODAY()-E494,"")</f>
        <v/>
      </c>
      <c r="N494" s="6" t="str">
        <f>IF(AND(C494="Abierto",D494="Urgente"),RANK(M494,$M$13:$M$809,0)+COUNTIF($M$13:M494,M494)-1,"")</f>
        <v/>
      </c>
      <c r="O494" s="6" t="str">
        <f>IF(AND(C494="Abierto",D494="Alta"),A494,"")</f>
        <v/>
      </c>
      <c r="P494" s="6" t="str">
        <f ca="1">IF(AND(C494="Abierto",D494="Alta"),TODAY()-E494,"")</f>
        <v/>
      </c>
      <c r="Q494" s="6" t="str">
        <f>IF(AND(C494="Abierto",D494="Alta"),RANK(P494,$P$13:$P$809,0)+COUNTIF($P$13:P494,P494)-1+MAX(N:N),"")</f>
        <v/>
      </c>
      <c r="R494" s="6" t="str">
        <f>IF(AND(C494="Abierto",D494="Media"),A494,"")</f>
        <v/>
      </c>
      <c r="S494" s="6" t="str">
        <f ca="1">IF(AND(C494="Abierto",D494="Media"),TODAY()-E494,"")</f>
        <v/>
      </c>
      <c r="T494" s="6" t="str">
        <f>IF(AND(C494="Abierto",D494="Media"),RANK(S494,$S$13:$S$809,0)+COUNTIF($S$13:S494,S494)-1+MAX(N:N,Q:Q),"")</f>
        <v/>
      </c>
      <c r="U494" s="6" t="str">
        <f>IF(AND(C494="Abierto",D494="Baja"),A494,"")</f>
        <v/>
      </c>
      <c r="V494" s="6" t="str">
        <f ca="1">IF(AND(C494="Abierto",D494="Baja"),TODAY()-E494,"")</f>
        <v/>
      </c>
      <c r="W494" s="6" t="str">
        <f>IF(AND(C494="Abierto",D494="Baja"),RANK(V494,$V$13:$V$809,0)+COUNTIF($V$13:V494,V494)-1+MAX(N:N,Q:Q,T:T),"")</f>
        <v/>
      </c>
      <c r="X494" s="7" t="str">
        <f>IF(OR(C494="Resuelto",C494=""),"",SUM(N494,Q494,T494,W494))</f>
        <v/>
      </c>
      <c r="Y494" s="7" t="str">
        <f>IF(OR(C494="Resuelto",C494=""),"",SUM(M494,P494,S494,V494))</f>
        <v/>
      </c>
      <c r="Z494" s="7" t="str">
        <f>IF(OR(C494="Resuelto",C494=""),"",SUM(L494,O494,R494,U494))</f>
        <v/>
      </c>
      <c r="AA494" s="8">
        <v>680</v>
      </c>
      <c r="AB494" s="8" t="str">
        <f t="shared" ca="1" si="48"/>
        <v/>
      </c>
      <c r="AC494" s="9" t="str">
        <f t="shared" ca="1" si="49"/>
        <v/>
      </c>
      <c r="AH494" s="11" t="str">
        <f>IF(AI494="","",MAX($AH$5:AH493)+1)</f>
        <v/>
      </c>
      <c r="AI494" s="12" t="str">
        <f>IF(G493="","",IF(COUNTIF($AI$11:AI493,G493)=0,G493,""))</f>
        <v/>
      </c>
      <c r="AJ494" s="12" t="str">
        <f t="shared" si="50"/>
        <v/>
      </c>
      <c r="AK494" s="23"/>
    </row>
    <row r="495" spans="1:37" hidden="1" x14ac:dyDescent="0.25">
      <c r="A495" s="4"/>
      <c r="B495" s="4"/>
      <c r="C495" s="4"/>
      <c r="D495" s="4"/>
      <c r="E495" s="5"/>
      <c r="F495" s="5"/>
      <c r="G495" s="4"/>
      <c r="H495" s="5"/>
      <c r="I495" s="14" t="str">
        <f t="shared" si="47"/>
        <v/>
      </c>
      <c r="J495" s="14"/>
      <c r="K495" s="14"/>
      <c r="L495" s="6" t="str">
        <f>IF(AND(C495="Abierto",D495="Urgente"),A495,"")</f>
        <v/>
      </c>
      <c r="M495" s="6" t="str">
        <f ca="1">IF(AND(C495="Abierto",D495="Urgente"),TODAY()-E495,"")</f>
        <v/>
      </c>
      <c r="N495" s="6" t="str">
        <f>IF(AND(C495="Abierto",D495="Urgente"),RANK(M495,$M$13:$M$809,0)+COUNTIF($M$13:M495,M495)-1,"")</f>
        <v/>
      </c>
      <c r="O495" s="6" t="str">
        <f>IF(AND(C495="Abierto",D495="Alta"),A495,"")</f>
        <v/>
      </c>
      <c r="P495" s="6" t="str">
        <f ca="1">IF(AND(C495="Abierto",D495="Alta"),TODAY()-E495,"")</f>
        <v/>
      </c>
      <c r="Q495" s="6" t="str">
        <f>IF(AND(C495="Abierto",D495="Alta"),RANK(P495,$P$13:$P$809,0)+COUNTIF($P$13:P495,P495)-1+MAX(N:N),"")</f>
        <v/>
      </c>
      <c r="R495" s="6" t="str">
        <f>IF(AND(C495="Abierto",D495="Media"),A495,"")</f>
        <v/>
      </c>
      <c r="S495" s="6" t="str">
        <f ca="1">IF(AND(C495="Abierto",D495="Media"),TODAY()-E495,"")</f>
        <v/>
      </c>
      <c r="T495" s="6" t="str">
        <f>IF(AND(C495="Abierto",D495="Media"),RANK(S495,$S$13:$S$809,0)+COUNTIF($S$13:S495,S495)-1+MAX(N:N,Q:Q),"")</f>
        <v/>
      </c>
      <c r="U495" s="6" t="str">
        <f>IF(AND(C495="Abierto",D495="Baja"),A495,"")</f>
        <v/>
      </c>
      <c r="V495" s="6" t="str">
        <f ca="1">IF(AND(C495="Abierto",D495="Baja"),TODAY()-E495,"")</f>
        <v/>
      </c>
      <c r="W495" s="6" t="str">
        <f>IF(AND(C495="Abierto",D495="Baja"),RANK(V495,$V$13:$V$809,0)+COUNTIF($V$13:V495,V495)-1+MAX(N:N,Q:Q,T:T),"")</f>
        <v/>
      </c>
      <c r="X495" s="7" t="str">
        <f>IF(OR(C495="Resuelto",C495=""),"",SUM(N495,Q495,T495,W495))</f>
        <v/>
      </c>
      <c r="Y495" s="7" t="str">
        <f>IF(OR(C495="Resuelto",C495=""),"",SUM(M495,P495,S495,V495))</f>
        <v/>
      </c>
      <c r="Z495" s="7" t="str">
        <f>IF(OR(C495="Resuelto",C495=""),"",SUM(L495,O495,R495,U495))</f>
        <v/>
      </c>
      <c r="AA495" s="8">
        <v>681</v>
      </c>
      <c r="AB495" s="8" t="str">
        <f t="shared" ca="1" si="48"/>
        <v/>
      </c>
      <c r="AC495" s="9" t="str">
        <f t="shared" ca="1" si="49"/>
        <v/>
      </c>
      <c r="AH495" s="11" t="str">
        <f>IF(AI495="","",MAX($AH$5:AH494)+1)</f>
        <v/>
      </c>
      <c r="AI495" s="12" t="str">
        <f>IF(G494="","",IF(COUNTIF($AI$11:AI494,G494)=0,G494,""))</f>
        <v/>
      </c>
      <c r="AJ495" s="12" t="str">
        <f t="shared" si="50"/>
        <v/>
      </c>
      <c r="AK495" s="23"/>
    </row>
    <row r="496" spans="1:37" hidden="1" x14ac:dyDescent="0.25">
      <c r="A496" s="4"/>
      <c r="B496" s="4"/>
      <c r="C496" s="4"/>
      <c r="D496" s="4"/>
      <c r="E496" s="5"/>
      <c r="F496" s="5"/>
      <c r="G496" s="4"/>
      <c r="H496" s="5"/>
      <c r="I496" s="14" t="str">
        <f t="shared" si="47"/>
        <v/>
      </c>
      <c r="J496" s="14"/>
      <c r="K496" s="14"/>
      <c r="L496" s="6" t="str">
        <f>IF(AND(C496="Abierto",D496="Urgente"),A496,"")</f>
        <v/>
      </c>
      <c r="M496" s="6" t="str">
        <f ca="1">IF(AND(C496="Abierto",D496="Urgente"),TODAY()-E496,"")</f>
        <v/>
      </c>
      <c r="N496" s="6" t="str">
        <f>IF(AND(C496="Abierto",D496="Urgente"),RANK(M496,$M$13:$M$809,0)+COUNTIF($M$13:M496,M496)-1,"")</f>
        <v/>
      </c>
      <c r="O496" s="6" t="str">
        <f>IF(AND(C496="Abierto",D496="Alta"),A496,"")</f>
        <v/>
      </c>
      <c r="P496" s="6" t="str">
        <f ca="1">IF(AND(C496="Abierto",D496="Alta"),TODAY()-E496,"")</f>
        <v/>
      </c>
      <c r="Q496" s="6" t="str">
        <f>IF(AND(C496="Abierto",D496="Alta"),RANK(P496,$P$13:$P$809,0)+COUNTIF($P$13:P496,P496)-1+MAX(N:N),"")</f>
        <v/>
      </c>
      <c r="R496" s="6" t="str">
        <f>IF(AND(C496="Abierto",D496="Media"),A496,"")</f>
        <v/>
      </c>
      <c r="S496" s="6" t="str">
        <f ca="1">IF(AND(C496="Abierto",D496="Media"),TODAY()-E496,"")</f>
        <v/>
      </c>
      <c r="T496" s="6" t="str">
        <f>IF(AND(C496="Abierto",D496="Media"),RANK(S496,$S$13:$S$809,0)+COUNTIF($S$13:S496,S496)-1+MAX(N:N,Q:Q),"")</f>
        <v/>
      </c>
      <c r="U496" s="6" t="str">
        <f>IF(AND(C496="Abierto",D496="Baja"),A496,"")</f>
        <v/>
      </c>
      <c r="V496" s="6" t="str">
        <f ca="1">IF(AND(C496="Abierto",D496="Baja"),TODAY()-E496,"")</f>
        <v/>
      </c>
      <c r="W496" s="6" t="str">
        <f>IF(AND(C496="Abierto",D496="Baja"),RANK(V496,$V$13:$V$809,0)+COUNTIF($V$13:V496,V496)-1+MAX(N:N,Q:Q,T:T),"")</f>
        <v/>
      </c>
      <c r="X496" s="7" t="str">
        <f>IF(OR(C496="Resuelto",C496=""),"",SUM(N496,Q496,T496,W496))</f>
        <v/>
      </c>
      <c r="Y496" s="7" t="str">
        <f>IF(OR(C496="Resuelto",C496=""),"",SUM(M496,P496,S496,V496))</f>
        <v/>
      </c>
      <c r="Z496" s="7" t="str">
        <f>IF(OR(C496="Resuelto",C496=""),"",SUM(L496,O496,R496,U496))</f>
        <v/>
      </c>
      <c r="AA496" s="8">
        <v>682</v>
      </c>
      <c r="AB496" s="8" t="str">
        <f t="shared" ca="1" si="48"/>
        <v/>
      </c>
      <c r="AC496" s="9" t="str">
        <f t="shared" ca="1" si="49"/>
        <v/>
      </c>
      <c r="AH496" s="11" t="str">
        <f>IF(AI496="","",MAX($AH$5:AH495)+1)</f>
        <v/>
      </c>
      <c r="AI496" s="12" t="str">
        <f>IF(G495="","",IF(COUNTIF($AI$11:AI495,G495)=0,G495,""))</f>
        <v/>
      </c>
      <c r="AJ496" s="12" t="str">
        <f t="shared" si="50"/>
        <v/>
      </c>
      <c r="AK496" s="23"/>
    </row>
    <row r="497" spans="1:37" hidden="1" x14ac:dyDescent="0.25">
      <c r="A497" s="4"/>
      <c r="B497" s="4"/>
      <c r="C497" s="4"/>
      <c r="D497" s="4"/>
      <c r="E497" s="5"/>
      <c r="F497" s="5"/>
      <c r="G497" s="4"/>
      <c r="H497" s="5"/>
      <c r="I497" s="14" t="str">
        <f t="shared" si="47"/>
        <v/>
      </c>
      <c r="J497" s="14"/>
      <c r="K497" s="14"/>
      <c r="L497" s="6" t="str">
        <f>IF(AND(C497="Abierto",D497="Urgente"),A497,"")</f>
        <v/>
      </c>
      <c r="M497" s="6" t="str">
        <f ca="1">IF(AND(C497="Abierto",D497="Urgente"),TODAY()-E497,"")</f>
        <v/>
      </c>
      <c r="N497" s="6" t="str">
        <f>IF(AND(C497="Abierto",D497="Urgente"),RANK(M497,$M$13:$M$809,0)+COUNTIF($M$13:M497,M497)-1,"")</f>
        <v/>
      </c>
      <c r="O497" s="6" t="str">
        <f>IF(AND(C497="Abierto",D497="Alta"),A497,"")</f>
        <v/>
      </c>
      <c r="P497" s="6" t="str">
        <f ca="1">IF(AND(C497="Abierto",D497="Alta"),TODAY()-E497,"")</f>
        <v/>
      </c>
      <c r="Q497" s="6" t="str">
        <f>IF(AND(C497="Abierto",D497="Alta"),RANK(P497,$P$13:$P$809,0)+COUNTIF($P$13:P497,P497)-1+MAX(N:N),"")</f>
        <v/>
      </c>
      <c r="R497" s="6" t="str">
        <f>IF(AND(C497="Abierto",D497="Media"),A497,"")</f>
        <v/>
      </c>
      <c r="S497" s="6" t="str">
        <f ca="1">IF(AND(C497="Abierto",D497="Media"),TODAY()-E497,"")</f>
        <v/>
      </c>
      <c r="T497" s="6" t="str">
        <f>IF(AND(C497="Abierto",D497="Media"),RANK(S497,$S$13:$S$809,0)+COUNTIF($S$13:S497,S497)-1+MAX(N:N,Q:Q),"")</f>
        <v/>
      </c>
      <c r="U497" s="6" t="str">
        <f>IF(AND(C497="Abierto",D497="Baja"),A497,"")</f>
        <v/>
      </c>
      <c r="V497" s="6" t="str">
        <f ca="1">IF(AND(C497="Abierto",D497="Baja"),TODAY()-E497,"")</f>
        <v/>
      </c>
      <c r="W497" s="6" t="str">
        <f>IF(AND(C497="Abierto",D497="Baja"),RANK(V497,$V$13:$V$809,0)+COUNTIF($V$13:V497,V497)-1+MAX(N:N,Q:Q,T:T),"")</f>
        <v/>
      </c>
      <c r="X497" s="7" t="str">
        <f>IF(OR(C497="Resuelto",C497=""),"",SUM(N497,Q497,T497,W497))</f>
        <v/>
      </c>
      <c r="Y497" s="7" t="str">
        <f>IF(OR(C497="Resuelto",C497=""),"",SUM(M497,P497,S497,V497))</f>
        <v/>
      </c>
      <c r="Z497" s="7" t="str">
        <f>IF(OR(C497="Resuelto",C497=""),"",SUM(L497,O497,R497,U497))</f>
        <v/>
      </c>
      <c r="AA497" s="8">
        <v>683</v>
      </c>
      <c r="AB497" s="8" t="str">
        <f t="shared" ca="1" si="48"/>
        <v/>
      </c>
      <c r="AC497" s="9" t="str">
        <f t="shared" ca="1" si="49"/>
        <v/>
      </c>
      <c r="AH497" s="11" t="str">
        <f>IF(AI497="","",MAX($AH$5:AH496)+1)</f>
        <v/>
      </c>
      <c r="AI497" s="12" t="str">
        <f>IF(G496="","",IF(COUNTIF($AI$11:AI496,G496)=0,G496,""))</f>
        <v/>
      </c>
      <c r="AJ497" s="12" t="str">
        <f t="shared" si="50"/>
        <v/>
      </c>
      <c r="AK497" s="23"/>
    </row>
    <row r="498" spans="1:37" hidden="1" x14ac:dyDescent="0.25">
      <c r="A498" s="4"/>
      <c r="B498" s="4"/>
      <c r="C498" s="4"/>
      <c r="D498" s="4"/>
      <c r="E498" s="5"/>
      <c r="F498" s="5"/>
      <c r="G498" s="4"/>
      <c r="H498" s="5"/>
      <c r="I498" s="14" t="str">
        <f t="shared" si="47"/>
        <v/>
      </c>
      <c r="J498" s="14"/>
      <c r="K498" s="14"/>
      <c r="L498" s="6" t="str">
        <f>IF(AND(C498="Abierto",D498="Urgente"),A498,"")</f>
        <v/>
      </c>
      <c r="M498" s="6" t="str">
        <f ca="1">IF(AND(C498="Abierto",D498="Urgente"),TODAY()-E498,"")</f>
        <v/>
      </c>
      <c r="N498" s="6" t="str">
        <f>IF(AND(C498="Abierto",D498="Urgente"),RANK(M498,$M$13:$M$809,0)+COUNTIF($M$13:M498,M498)-1,"")</f>
        <v/>
      </c>
      <c r="O498" s="6" t="str">
        <f>IF(AND(C498="Abierto",D498="Alta"),A498,"")</f>
        <v/>
      </c>
      <c r="P498" s="6" t="str">
        <f ca="1">IF(AND(C498="Abierto",D498="Alta"),TODAY()-E498,"")</f>
        <v/>
      </c>
      <c r="Q498" s="6" t="str">
        <f>IF(AND(C498="Abierto",D498="Alta"),RANK(P498,$P$13:$P$809,0)+COUNTIF($P$13:P498,P498)-1+MAX(N:N),"")</f>
        <v/>
      </c>
      <c r="R498" s="6" t="str">
        <f>IF(AND(C498="Abierto",D498="Media"),A498,"")</f>
        <v/>
      </c>
      <c r="S498" s="6" t="str">
        <f ca="1">IF(AND(C498="Abierto",D498="Media"),TODAY()-E498,"")</f>
        <v/>
      </c>
      <c r="T498" s="6" t="str">
        <f>IF(AND(C498="Abierto",D498="Media"),RANK(S498,$S$13:$S$809,0)+COUNTIF($S$13:S498,S498)-1+MAX(N:N,Q:Q),"")</f>
        <v/>
      </c>
      <c r="U498" s="6" t="str">
        <f>IF(AND(C498="Abierto",D498="Baja"),A498,"")</f>
        <v/>
      </c>
      <c r="V498" s="6" t="str">
        <f ca="1">IF(AND(C498="Abierto",D498="Baja"),TODAY()-E498,"")</f>
        <v/>
      </c>
      <c r="W498" s="6" t="str">
        <f>IF(AND(C498="Abierto",D498="Baja"),RANK(V498,$V$13:$V$809,0)+COUNTIF($V$13:V498,V498)-1+MAX(N:N,Q:Q,T:T),"")</f>
        <v/>
      </c>
      <c r="X498" s="7" t="str">
        <f>IF(OR(C498="Resuelto",C498=""),"",SUM(N498,Q498,T498,W498))</f>
        <v/>
      </c>
      <c r="Y498" s="7" t="str">
        <f>IF(OR(C498="Resuelto",C498=""),"",SUM(M498,P498,S498,V498))</f>
        <v/>
      </c>
      <c r="Z498" s="7" t="str">
        <f>IF(OR(C498="Resuelto",C498=""),"",SUM(L498,O498,R498,U498))</f>
        <v/>
      </c>
      <c r="AA498" s="8">
        <v>684</v>
      </c>
      <c r="AB498" s="8" t="str">
        <f t="shared" ca="1" si="48"/>
        <v/>
      </c>
      <c r="AC498" s="9" t="str">
        <f t="shared" ca="1" si="49"/>
        <v/>
      </c>
      <c r="AH498" s="11" t="str">
        <f>IF(AI498="","",MAX($AH$5:AH497)+1)</f>
        <v/>
      </c>
      <c r="AI498" s="12" t="str">
        <f>IF(G497="","",IF(COUNTIF($AI$11:AI497,G497)=0,G497,""))</f>
        <v/>
      </c>
      <c r="AJ498" s="12" t="str">
        <f t="shared" si="50"/>
        <v/>
      </c>
      <c r="AK498" s="23"/>
    </row>
    <row r="499" spans="1:37" hidden="1" x14ac:dyDescent="0.25">
      <c r="A499" s="4"/>
      <c r="B499" s="4"/>
      <c r="C499" s="4"/>
      <c r="D499" s="4"/>
      <c r="E499" s="5"/>
      <c r="F499" s="5"/>
      <c r="G499" s="4"/>
      <c r="H499" s="5"/>
      <c r="I499" s="14" t="str">
        <f t="shared" si="47"/>
        <v/>
      </c>
      <c r="J499" s="14"/>
      <c r="K499" s="14"/>
      <c r="L499" s="6" t="str">
        <f>IF(AND(C499="Abierto",D499="Urgente"),A499,"")</f>
        <v/>
      </c>
      <c r="M499" s="6" t="str">
        <f ca="1">IF(AND(C499="Abierto",D499="Urgente"),TODAY()-E499,"")</f>
        <v/>
      </c>
      <c r="N499" s="6" t="str">
        <f>IF(AND(C499="Abierto",D499="Urgente"),RANK(M499,$M$13:$M$809,0)+COUNTIF($M$13:M499,M499)-1,"")</f>
        <v/>
      </c>
      <c r="O499" s="6" t="str">
        <f>IF(AND(C499="Abierto",D499="Alta"),A499,"")</f>
        <v/>
      </c>
      <c r="P499" s="6" t="str">
        <f ca="1">IF(AND(C499="Abierto",D499="Alta"),TODAY()-E499,"")</f>
        <v/>
      </c>
      <c r="Q499" s="6" t="str">
        <f>IF(AND(C499="Abierto",D499="Alta"),RANK(P499,$P$13:$P$809,0)+COUNTIF($P$13:P499,P499)-1+MAX(N:N),"")</f>
        <v/>
      </c>
      <c r="R499" s="6" t="str">
        <f>IF(AND(C499="Abierto",D499="Media"),A499,"")</f>
        <v/>
      </c>
      <c r="S499" s="6" t="str">
        <f ca="1">IF(AND(C499="Abierto",D499="Media"),TODAY()-E499,"")</f>
        <v/>
      </c>
      <c r="T499" s="6" t="str">
        <f>IF(AND(C499="Abierto",D499="Media"),RANK(S499,$S$13:$S$809,0)+COUNTIF($S$13:S499,S499)-1+MAX(N:N,Q:Q),"")</f>
        <v/>
      </c>
      <c r="U499" s="6" t="str">
        <f>IF(AND(C499="Abierto",D499="Baja"),A499,"")</f>
        <v/>
      </c>
      <c r="V499" s="6" t="str">
        <f ca="1">IF(AND(C499="Abierto",D499="Baja"),TODAY()-E499,"")</f>
        <v/>
      </c>
      <c r="W499" s="6" t="str">
        <f>IF(AND(C499="Abierto",D499="Baja"),RANK(V499,$V$13:$V$809,0)+COUNTIF($V$13:V499,V499)-1+MAX(N:N,Q:Q,T:T),"")</f>
        <v/>
      </c>
      <c r="X499" s="7" t="str">
        <f>IF(OR(C499="Resuelto",C499=""),"",SUM(N499,Q499,T499,W499))</f>
        <v/>
      </c>
      <c r="Y499" s="7" t="str">
        <f>IF(OR(C499="Resuelto",C499=""),"",SUM(M499,P499,S499,V499))</f>
        <v/>
      </c>
      <c r="Z499" s="7" t="str">
        <f>IF(OR(C499="Resuelto",C499=""),"",SUM(L499,O499,R499,U499))</f>
        <v/>
      </c>
      <c r="AA499" s="8">
        <v>685</v>
      </c>
      <c r="AB499" s="8" t="str">
        <f t="shared" ca="1" si="48"/>
        <v/>
      </c>
      <c r="AC499" s="9" t="str">
        <f t="shared" ca="1" si="49"/>
        <v/>
      </c>
      <c r="AH499" s="11" t="str">
        <f>IF(AI499="","",MAX($AH$5:AH498)+1)</f>
        <v/>
      </c>
      <c r="AI499" s="12" t="str">
        <f>IF(G498="","",IF(COUNTIF($AI$11:AI498,G498)=0,G498,""))</f>
        <v/>
      </c>
      <c r="AJ499" s="12" t="str">
        <f t="shared" si="50"/>
        <v/>
      </c>
      <c r="AK499" s="23"/>
    </row>
    <row r="500" spans="1:37" hidden="1" x14ac:dyDescent="0.25">
      <c r="A500" s="4"/>
      <c r="B500" s="4"/>
      <c r="C500" s="4"/>
      <c r="D500" s="4"/>
      <c r="E500" s="5"/>
      <c r="F500" s="5"/>
      <c r="G500" s="4"/>
      <c r="H500" s="5"/>
      <c r="I500" s="14" t="str">
        <f t="shared" si="47"/>
        <v/>
      </c>
      <c r="J500" s="14"/>
      <c r="K500" s="14"/>
      <c r="L500" s="6" t="str">
        <f>IF(AND(C500="Abierto",D500="Urgente"),A500,"")</f>
        <v/>
      </c>
      <c r="M500" s="6" t="str">
        <f ca="1">IF(AND(C500="Abierto",D500="Urgente"),TODAY()-E500,"")</f>
        <v/>
      </c>
      <c r="N500" s="6" t="str">
        <f>IF(AND(C500="Abierto",D500="Urgente"),RANK(M500,$M$13:$M$809,0)+COUNTIF($M$13:M500,M500)-1,"")</f>
        <v/>
      </c>
      <c r="O500" s="6" t="str">
        <f>IF(AND(C500="Abierto",D500="Alta"),A500,"")</f>
        <v/>
      </c>
      <c r="P500" s="6" t="str">
        <f ca="1">IF(AND(C500="Abierto",D500="Alta"),TODAY()-E500,"")</f>
        <v/>
      </c>
      <c r="Q500" s="6" t="str">
        <f>IF(AND(C500="Abierto",D500="Alta"),RANK(P500,$P$13:$P$809,0)+COUNTIF($P$13:P500,P500)-1+MAX(N:N),"")</f>
        <v/>
      </c>
      <c r="R500" s="6" t="str">
        <f>IF(AND(C500="Abierto",D500="Media"),A500,"")</f>
        <v/>
      </c>
      <c r="S500" s="6" t="str">
        <f ca="1">IF(AND(C500="Abierto",D500="Media"),TODAY()-E500,"")</f>
        <v/>
      </c>
      <c r="T500" s="6" t="str">
        <f>IF(AND(C500="Abierto",D500="Media"),RANK(S500,$S$13:$S$809,0)+COUNTIF($S$13:S500,S500)-1+MAX(N:N,Q:Q),"")</f>
        <v/>
      </c>
      <c r="U500" s="6" t="str">
        <f>IF(AND(C500="Abierto",D500="Baja"),A500,"")</f>
        <v/>
      </c>
      <c r="V500" s="6" t="str">
        <f ca="1">IF(AND(C500="Abierto",D500="Baja"),TODAY()-E500,"")</f>
        <v/>
      </c>
      <c r="W500" s="6" t="str">
        <f>IF(AND(C500="Abierto",D500="Baja"),RANK(V500,$V$13:$V$809,0)+COUNTIF($V$13:V500,V500)-1+MAX(N:N,Q:Q,T:T),"")</f>
        <v/>
      </c>
      <c r="X500" s="7" t="str">
        <f>IF(OR(C500="Resuelto",C500=""),"",SUM(N500,Q500,T500,W500))</f>
        <v/>
      </c>
      <c r="Y500" s="7" t="str">
        <f>IF(OR(C500="Resuelto",C500=""),"",SUM(M500,P500,S500,V500))</f>
        <v/>
      </c>
      <c r="Z500" s="7" t="str">
        <f>IF(OR(C500="Resuelto",C500=""),"",SUM(L500,O500,R500,U500))</f>
        <v/>
      </c>
      <c r="AA500" s="8">
        <v>686</v>
      </c>
      <c r="AB500" s="8" t="str">
        <f t="shared" ca="1" si="48"/>
        <v/>
      </c>
      <c r="AC500" s="9" t="str">
        <f t="shared" ca="1" si="49"/>
        <v/>
      </c>
      <c r="AH500" s="11" t="str">
        <f>IF(AI500="","",MAX($AH$5:AH499)+1)</f>
        <v/>
      </c>
      <c r="AI500" s="12" t="str">
        <f>IF(G499="","",IF(COUNTIF($AI$11:AI499,G499)=0,G499,""))</f>
        <v/>
      </c>
      <c r="AJ500" s="12" t="str">
        <f t="shared" si="50"/>
        <v/>
      </c>
      <c r="AK500" s="23"/>
    </row>
    <row r="501" spans="1:37" hidden="1" x14ac:dyDescent="0.25">
      <c r="A501" s="4"/>
      <c r="B501" s="4"/>
      <c r="C501" s="4"/>
      <c r="D501" s="4"/>
      <c r="E501" s="5"/>
      <c r="F501" s="5"/>
      <c r="G501" s="4"/>
      <c r="H501" s="5"/>
      <c r="I501" s="14" t="str">
        <f t="shared" si="47"/>
        <v/>
      </c>
      <c r="J501" s="14"/>
      <c r="K501" s="14"/>
      <c r="L501" s="6" t="str">
        <f>IF(AND(C501="Abierto",D501="Urgente"),A501,"")</f>
        <v/>
      </c>
      <c r="M501" s="6" t="str">
        <f ca="1">IF(AND(C501="Abierto",D501="Urgente"),TODAY()-E501,"")</f>
        <v/>
      </c>
      <c r="N501" s="6" t="str">
        <f>IF(AND(C501="Abierto",D501="Urgente"),RANK(M501,$M$13:$M$809,0)+COUNTIF($M$13:M501,M501)-1,"")</f>
        <v/>
      </c>
      <c r="O501" s="6" t="str">
        <f>IF(AND(C501="Abierto",D501="Alta"),A501,"")</f>
        <v/>
      </c>
      <c r="P501" s="6" t="str">
        <f ca="1">IF(AND(C501="Abierto",D501="Alta"),TODAY()-E501,"")</f>
        <v/>
      </c>
      <c r="Q501" s="6" t="str">
        <f>IF(AND(C501="Abierto",D501="Alta"),RANK(P501,$P$13:$P$809,0)+COUNTIF($P$13:P501,P501)-1+MAX(N:N),"")</f>
        <v/>
      </c>
      <c r="R501" s="6" t="str">
        <f>IF(AND(C501="Abierto",D501="Media"),A501,"")</f>
        <v/>
      </c>
      <c r="S501" s="6" t="str">
        <f ca="1">IF(AND(C501="Abierto",D501="Media"),TODAY()-E501,"")</f>
        <v/>
      </c>
      <c r="T501" s="6" t="str">
        <f>IF(AND(C501="Abierto",D501="Media"),RANK(S501,$S$13:$S$809,0)+COUNTIF($S$13:S501,S501)-1+MAX(N:N,Q:Q),"")</f>
        <v/>
      </c>
      <c r="U501" s="6" t="str">
        <f>IF(AND(C501="Abierto",D501="Baja"),A501,"")</f>
        <v/>
      </c>
      <c r="V501" s="6" t="str">
        <f ca="1">IF(AND(C501="Abierto",D501="Baja"),TODAY()-E501,"")</f>
        <v/>
      </c>
      <c r="W501" s="6" t="str">
        <f>IF(AND(C501="Abierto",D501="Baja"),RANK(V501,$V$13:$V$809,0)+COUNTIF($V$13:V501,V501)-1+MAX(N:N,Q:Q,T:T),"")</f>
        <v/>
      </c>
      <c r="X501" s="7" t="str">
        <f>IF(OR(C501="Resuelto",C501=""),"",SUM(N501,Q501,T501,W501))</f>
        <v/>
      </c>
      <c r="Y501" s="7" t="str">
        <f>IF(OR(C501="Resuelto",C501=""),"",SUM(M501,P501,S501,V501))</f>
        <v/>
      </c>
      <c r="Z501" s="7" t="str">
        <f>IF(OR(C501="Resuelto",C501=""),"",SUM(L501,O501,R501,U501))</f>
        <v/>
      </c>
      <c r="AA501" s="8">
        <v>687</v>
      </c>
      <c r="AB501" s="8" t="str">
        <f t="shared" ca="1" si="48"/>
        <v/>
      </c>
      <c r="AC501" s="9" t="str">
        <f t="shared" ca="1" si="49"/>
        <v/>
      </c>
      <c r="AH501" s="11" t="str">
        <f>IF(AI501="","",MAX($AH$5:AH500)+1)</f>
        <v/>
      </c>
      <c r="AI501" s="12" t="str">
        <f>IF(G500="","",IF(COUNTIF($AI$11:AI500,G500)=0,G500,""))</f>
        <v/>
      </c>
      <c r="AJ501" s="12" t="str">
        <f t="shared" si="50"/>
        <v/>
      </c>
      <c r="AK501" s="23"/>
    </row>
    <row r="502" spans="1:37" hidden="1" x14ac:dyDescent="0.25">
      <c r="A502" s="4"/>
      <c r="B502" s="4"/>
      <c r="C502" s="4"/>
      <c r="D502" s="4"/>
      <c r="E502" s="5"/>
      <c r="F502" s="5"/>
      <c r="G502" s="4"/>
      <c r="H502" s="5"/>
      <c r="I502" s="14" t="str">
        <f t="shared" si="47"/>
        <v/>
      </c>
      <c r="J502" s="14"/>
      <c r="K502" s="14"/>
      <c r="L502" s="6" t="str">
        <f>IF(AND(C502="Abierto",D502="Urgente"),A502,"")</f>
        <v/>
      </c>
      <c r="M502" s="6" t="str">
        <f ca="1">IF(AND(C502="Abierto",D502="Urgente"),TODAY()-E502,"")</f>
        <v/>
      </c>
      <c r="N502" s="6" t="str">
        <f>IF(AND(C502="Abierto",D502="Urgente"),RANK(M502,$M$13:$M$809,0)+COUNTIF($M$13:M502,M502)-1,"")</f>
        <v/>
      </c>
      <c r="O502" s="6" t="str">
        <f>IF(AND(C502="Abierto",D502="Alta"),A502,"")</f>
        <v/>
      </c>
      <c r="P502" s="6" t="str">
        <f ca="1">IF(AND(C502="Abierto",D502="Alta"),TODAY()-E502,"")</f>
        <v/>
      </c>
      <c r="Q502" s="6" t="str">
        <f>IF(AND(C502="Abierto",D502="Alta"),RANK(P502,$P$13:$P$809,0)+COUNTIF($P$13:P502,P502)-1+MAX(N:N),"")</f>
        <v/>
      </c>
      <c r="R502" s="6" t="str">
        <f>IF(AND(C502="Abierto",D502="Media"),A502,"")</f>
        <v/>
      </c>
      <c r="S502" s="6" t="str">
        <f ca="1">IF(AND(C502="Abierto",D502="Media"),TODAY()-E502,"")</f>
        <v/>
      </c>
      <c r="T502" s="6" t="str">
        <f>IF(AND(C502="Abierto",D502="Media"),RANK(S502,$S$13:$S$809,0)+COUNTIF($S$13:S502,S502)-1+MAX(N:N,Q:Q),"")</f>
        <v/>
      </c>
      <c r="U502" s="6" t="str">
        <f>IF(AND(C502="Abierto",D502="Baja"),A502,"")</f>
        <v/>
      </c>
      <c r="V502" s="6" t="str">
        <f ca="1">IF(AND(C502="Abierto",D502="Baja"),TODAY()-E502,"")</f>
        <v/>
      </c>
      <c r="W502" s="6" t="str">
        <f>IF(AND(C502="Abierto",D502="Baja"),RANK(V502,$V$13:$V$809,0)+COUNTIF($V$13:V502,V502)-1+MAX(N:N,Q:Q,T:T),"")</f>
        <v/>
      </c>
      <c r="X502" s="7" t="str">
        <f>IF(OR(C502="Resuelto",C502=""),"",SUM(N502,Q502,T502,W502))</f>
        <v/>
      </c>
      <c r="Y502" s="7" t="str">
        <f>IF(OR(C502="Resuelto",C502=""),"",SUM(M502,P502,S502,V502))</f>
        <v/>
      </c>
      <c r="Z502" s="7" t="str">
        <f>IF(OR(C502="Resuelto",C502=""),"",SUM(L502,O502,R502,U502))</f>
        <v/>
      </c>
      <c r="AA502" s="8">
        <v>688</v>
      </c>
      <c r="AB502" s="8" t="str">
        <f t="shared" ca="1" si="48"/>
        <v/>
      </c>
      <c r="AC502" s="9" t="str">
        <f t="shared" ca="1" si="49"/>
        <v/>
      </c>
      <c r="AH502" s="11" t="str">
        <f>IF(AI502="","",MAX($AH$5:AH501)+1)</f>
        <v/>
      </c>
      <c r="AI502" s="12" t="str">
        <f>IF(G501="","",IF(COUNTIF($AI$11:AI501,G501)=0,G501,""))</f>
        <v/>
      </c>
      <c r="AJ502" s="12" t="str">
        <f t="shared" si="50"/>
        <v/>
      </c>
      <c r="AK502" s="23"/>
    </row>
    <row r="503" spans="1:37" hidden="1" x14ac:dyDescent="0.25">
      <c r="A503" s="4"/>
      <c r="B503" s="4"/>
      <c r="C503" s="4"/>
      <c r="D503" s="4"/>
      <c r="E503" s="5"/>
      <c r="F503" s="5"/>
      <c r="G503" s="4"/>
      <c r="H503" s="5"/>
      <c r="I503" s="14" t="str">
        <f t="shared" si="47"/>
        <v/>
      </c>
      <c r="J503" s="14"/>
      <c r="K503" s="14"/>
      <c r="L503" s="6" t="str">
        <f>IF(AND(C503="Abierto",D503="Urgente"),A503,"")</f>
        <v/>
      </c>
      <c r="M503" s="6" t="str">
        <f ca="1">IF(AND(C503="Abierto",D503="Urgente"),TODAY()-E503,"")</f>
        <v/>
      </c>
      <c r="N503" s="6" t="str">
        <f>IF(AND(C503="Abierto",D503="Urgente"),RANK(M503,$M$13:$M$809,0)+COUNTIF($M$13:M503,M503)-1,"")</f>
        <v/>
      </c>
      <c r="O503" s="6" t="str">
        <f>IF(AND(C503="Abierto",D503="Alta"),A503,"")</f>
        <v/>
      </c>
      <c r="P503" s="6" t="str">
        <f ca="1">IF(AND(C503="Abierto",D503="Alta"),TODAY()-E503,"")</f>
        <v/>
      </c>
      <c r="Q503" s="6" t="str">
        <f>IF(AND(C503="Abierto",D503="Alta"),RANK(P503,$P$13:$P$809,0)+COUNTIF($P$13:P503,P503)-1+MAX(N:N),"")</f>
        <v/>
      </c>
      <c r="R503" s="6" t="str">
        <f>IF(AND(C503="Abierto",D503="Media"),A503,"")</f>
        <v/>
      </c>
      <c r="S503" s="6" t="str">
        <f ca="1">IF(AND(C503="Abierto",D503="Media"),TODAY()-E503,"")</f>
        <v/>
      </c>
      <c r="T503" s="6" t="str">
        <f>IF(AND(C503="Abierto",D503="Media"),RANK(S503,$S$13:$S$809,0)+COUNTIF($S$13:S503,S503)-1+MAX(N:N,Q:Q),"")</f>
        <v/>
      </c>
      <c r="U503" s="6" t="str">
        <f>IF(AND(C503="Abierto",D503="Baja"),A503,"")</f>
        <v/>
      </c>
      <c r="V503" s="6" t="str">
        <f ca="1">IF(AND(C503="Abierto",D503="Baja"),TODAY()-E503,"")</f>
        <v/>
      </c>
      <c r="W503" s="6" t="str">
        <f>IF(AND(C503="Abierto",D503="Baja"),RANK(V503,$V$13:$V$809,0)+COUNTIF($V$13:V503,V503)-1+MAX(N:N,Q:Q,T:T),"")</f>
        <v/>
      </c>
      <c r="X503" s="7" t="str">
        <f>IF(OR(C503="Resuelto",C503=""),"",SUM(N503,Q503,T503,W503))</f>
        <v/>
      </c>
      <c r="Y503" s="7" t="str">
        <f>IF(OR(C503="Resuelto",C503=""),"",SUM(M503,P503,S503,V503))</f>
        <v/>
      </c>
      <c r="Z503" s="7" t="str">
        <f>IF(OR(C503="Resuelto",C503=""),"",SUM(L503,O503,R503,U503))</f>
        <v/>
      </c>
      <c r="AA503" s="8">
        <v>689</v>
      </c>
      <c r="AB503" s="8" t="str">
        <f t="shared" ca="1" si="48"/>
        <v/>
      </c>
      <c r="AC503" s="9" t="str">
        <f t="shared" ca="1" si="49"/>
        <v/>
      </c>
      <c r="AH503" s="11" t="str">
        <f>IF(AI503="","",MAX($AH$5:AH502)+1)</f>
        <v/>
      </c>
      <c r="AI503" s="12" t="str">
        <f>IF(G502="","",IF(COUNTIF($AI$11:AI502,G502)=0,G502,""))</f>
        <v/>
      </c>
      <c r="AJ503" s="12" t="str">
        <f t="shared" si="50"/>
        <v/>
      </c>
      <c r="AK503" s="23"/>
    </row>
    <row r="504" spans="1:37" hidden="1" x14ac:dyDescent="0.25">
      <c r="A504" s="4"/>
      <c r="B504" s="4"/>
      <c r="C504" s="4"/>
      <c r="D504" s="4"/>
      <c r="E504" s="5"/>
      <c r="F504" s="5"/>
      <c r="G504" s="4"/>
      <c r="H504" s="5"/>
      <c r="I504" s="14" t="str">
        <f t="shared" si="47"/>
        <v/>
      </c>
      <c r="J504" s="14"/>
      <c r="K504" s="14"/>
      <c r="L504" s="6" t="str">
        <f>IF(AND(C504="Abierto",D504="Urgente"),A504,"")</f>
        <v/>
      </c>
      <c r="M504" s="6" t="str">
        <f ca="1">IF(AND(C504="Abierto",D504="Urgente"),TODAY()-E504,"")</f>
        <v/>
      </c>
      <c r="N504" s="6" t="str">
        <f>IF(AND(C504="Abierto",D504="Urgente"),RANK(M504,$M$13:$M$809,0)+COUNTIF($M$13:M504,M504)-1,"")</f>
        <v/>
      </c>
      <c r="O504" s="6" t="str">
        <f>IF(AND(C504="Abierto",D504="Alta"),A504,"")</f>
        <v/>
      </c>
      <c r="P504" s="6" t="str">
        <f ca="1">IF(AND(C504="Abierto",D504="Alta"),TODAY()-E504,"")</f>
        <v/>
      </c>
      <c r="Q504" s="6" t="str">
        <f>IF(AND(C504="Abierto",D504="Alta"),RANK(P504,$P$13:$P$809,0)+COUNTIF($P$13:P504,P504)-1+MAX(N:N),"")</f>
        <v/>
      </c>
      <c r="R504" s="6" t="str">
        <f>IF(AND(C504="Abierto",D504="Media"),A504,"")</f>
        <v/>
      </c>
      <c r="S504" s="6" t="str">
        <f ca="1">IF(AND(C504="Abierto",D504="Media"),TODAY()-E504,"")</f>
        <v/>
      </c>
      <c r="T504" s="6" t="str">
        <f>IF(AND(C504="Abierto",D504="Media"),RANK(S504,$S$13:$S$809,0)+COUNTIF($S$13:S504,S504)-1+MAX(N:N,Q:Q),"")</f>
        <v/>
      </c>
      <c r="U504" s="6" t="str">
        <f>IF(AND(C504="Abierto",D504="Baja"),A504,"")</f>
        <v/>
      </c>
      <c r="V504" s="6" t="str">
        <f ca="1">IF(AND(C504="Abierto",D504="Baja"),TODAY()-E504,"")</f>
        <v/>
      </c>
      <c r="W504" s="6" t="str">
        <f>IF(AND(C504="Abierto",D504="Baja"),RANK(V504,$V$13:$V$809,0)+COUNTIF($V$13:V504,V504)-1+MAX(N:N,Q:Q,T:T),"")</f>
        <v/>
      </c>
      <c r="X504" s="7" t="str">
        <f>IF(OR(C504="Resuelto",C504=""),"",SUM(N504,Q504,T504,W504))</f>
        <v/>
      </c>
      <c r="Y504" s="7" t="str">
        <f>IF(OR(C504="Resuelto",C504=""),"",SUM(M504,P504,S504,V504))</f>
        <v/>
      </c>
      <c r="Z504" s="7" t="str">
        <f>IF(OR(C504="Resuelto",C504=""),"",SUM(L504,O504,R504,U504))</f>
        <v/>
      </c>
      <c r="AA504" s="8">
        <v>690</v>
      </c>
      <c r="AB504" s="8" t="str">
        <f t="shared" ca="1" si="48"/>
        <v/>
      </c>
      <c r="AC504" s="9" t="str">
        <f t="shared" ca="1" si="49"/>
        <v/>
      </c>
      <c r="AH504" s="11" t="str">
        <f>IF(AI504="","",MAX($AH$5:AH503)+1)</f>
        <v/>
      </c>
      <c r="AI504" s="12" t="str">
        <f>IF(G503="","",IF(COUNTIF($AI$11:AI503,G503)=0,G503,""))</f>
        <v/>
      </c>
      <c r="AJ504" s="12" t="str">
        <f t="shared" si="50"/>
        <v/>
      </c>
      <c r="AK504" s="23"/>
    </row>
    <row r="505" spans="1:37" hidden="1" x14ac:dyDescent="0.25">
      <c r="A505" s="4"/>
      <c r="B505" s="4"/>
      <c r="C505" s="4"/>
      <c r="D505" s="4"/>
      <c r="E505" s="5"/>
      <c r="F505" s="5"/>
      <c r="G505" s="4"/>
      <c r="H505" s="5"/>
      <c r="I505" s="14" t="str">
        <f t="shared" si="47"/>
        <v/>
      </c>
      <c r="J505" s="14"/>
      <c r="K505" s="14"/>
      <c r="L505" s="6" t="str">
        <f>IF(AND(C505="Abierto",D505="Urgente"),A505,"")</f>
        <v/>
      </c>
      <c r="M505" s="6" t="str">
        <f ca="1">IF(AND(C505="Abierto",D505="Urgente"),TODAY()-E505,"")</f>
        <v/>
      </c>
      <c r="N505" s="6" t="str">
        <f>IF(AND(C505="Abierto",D505="Urgente"),RANK(M505,$M$13:$M$809,0)+COUNTIF($M$13:M505,M505)-1,"")</f>
        <v/>
      </c>
      <c r="O505" s="6" t="str">
        <f>IF(AND(C505="Abierto",D505="Alta"),A505,"")</f>
        <v/>
      </c>
      <c r="P505" s="6" t="str">
        <f ca="1">IF(AND(C505="Abierto",D505="Alta"),TODAY()-E505,"")</f>
        <v/>
      </c>
      <c r="Q505" s="6" t="str">
        <f>IF(AND(C505="Abierto",D505="Alta"),RANK(P505,$P$13:$P$809,0)+COUNTIF($P$13:P505,P505)-1+MAX(N:N),"")</f>
        <v/>
      </c>
      <c r="R505" s="6" t="str">
        <f>IF(AND(C505="Abierto",D505="Media"),A505,"")</f>
        <v/>
      </c>
      <c r="S505" s="6" t="str">
        <f ca="1">IF(AND(C505="Abierto",D505="Media"),TODAY()-E505,"")</f>
        <v/>
      </c>
      <c r="T505" s="6" t="str">
        <f>IF(AND(C505="Abierto",D505="Media"),RANK(S505,$S$13:$S$809,0)+COUNTIF($S$13:S505,S505)-1+MAX(N:N,Q:Q),"")</f>
        <v/>
      </c>
      <c r="U505" s="6" t="str">
        <f>IF(AND(C505="Abierto",D505="Baja"),A505,"")</f>
        <v/>
      </c>
      <c r="V505" s="6" t="str">
        <f ca="1">IF(AND(C505="Abierto",D505="Baja"),TODAY()-E505,"")</f>
        <v/>
      </c>
      <c r="W505" s="6" t="str">
        <f>IF(AND(C505="Abierto",D505="Baja"),RANK(V505,$V$13:$V$809,0)+COUNTIF($V$13:V505,V505)-1+MAX(N:N,Q:Q,T:T),"")</f>
        <v/>
      </c>
      <c r="X505" s="7" t="str">
        <f>IF(OR(C505="Resuelto",C505=""),"",SUM(N505,Q505,T505,W505))</f>
        <v/>
      </c>
      <c r="Y505" s="7" t="str">
        <f>IF(OR(C505="Resuelto",C505=""),"",SUM(M505,P505,S505,V505))</f>
        <v/>
      </c>
      <c r="Z505" s="7" t="str">
        <f>IF(OR(C505="Resuelto",C505=""),"",SUM(L505,O505,R505,U505))</f>
        <v/>
      </c>
      <c r="AA505" s="8">
        <v>691</v>
      </c>
      <c r="AB505" s="8" t="str">
        <f t="shared" ca="1" si="48"/>
        <v/>
      </c>
      <c r="AC505" s="9" t="str">
        <f t="shared" ca="1" si="49"/>
        <v/>
      </c>
      <c r="AH505" s="11" t="str">
        <f>IF(AI505="","",MAX($AH$5:AH504)+1)</f>
        <v/>
      </c>
      <c r="AI505" s="12" t="str">
        <f>IF(G504="","",IF(COUNTIF($AI$11:AI504,G504)=0,G504,""))</f>
        <v/>
      </c>
      <c r="AJ505" s="12" t="str">
        <f t="shared" si="50"/>
        <v/>
      </c>
      <c r="AK505" s="23"/>
    </row>
    <row r="506" spans="1:37" hidden="1" x14ac:dyDescent="0.25">
      <c r="A506" s="4"/>
      <c r="B506" s="4"/>
      <c r="C506" s="4"/>
      <c r="D506" s="4"/>
      <c r="E506" s="5"/>
      <c r="F506" s="5"/>
      <c r="G506" s="4"/>
      <c r="H506" s="5"/>
      <c r="I506" s="14" t="str">
        <f t="shared" si="47"/>
        <v/>
      </c>
      <c r="J506" s="14"/>
      <c r="K506" s="14"/>
      <c r="L506" s="6" t="str">
        <f>IF(AND(C506="Abierto",D506="Urgente"),A506,"")</f>
        <v/>
      </c>
      <c r="M506" s="6" t="str">
        <f ca="1">IF(AND(C506="Abierto",D506="Urgente"),TODAY()-E506,"")</f>
        <v/>
      </c>
      <c r="N506" s="6" t="str">
        <f>IF(AND(C506="Abierto",D506="Urgente"),RANK(M506,$M$13:$M$809,0)+COUNTIF($M$13:M506,M506)-1,"")</f>
        <v/>
      </c>
      <c r="O506" s="6" t="str">
        <f>IF(AND(C506="Abierto",D506="Alta"),A506,"")</f>
        <v/>
      </c>
      <c r="P506" s="6" t="str">
        <f ca="1">IF(AND(C506="Abierto",D506="Alta"),TODAY()-E506,"")</f>
        <v/>
      </c>
      <c r="Q506" s="6" t="str">
        <f>IF(AND(C506="Abierto",D506="Alta"),RANK(P506,$P$13:$P$809,0)+COUNTIF($P$13:P506,P506)-1+MAX(N:N),"")</f>
        <v/>
      </c>
      <c r="R506" s="6" t="str">
        <f>IF(AND(C506="Abierto",D506="Media"),A506,"")</f>
        <v/>
      </c>
      <c r="S506" s="6" t="str">
        <f ca="1">IF(AND(C506="Abierto",D506="Media"),TODAY()-E506,"")</f>
        <v/>
      </c>
      <c r="T506" s="6" t="str">
        <f>IF(AND(C506="Abierto",D506="Media"),RANK(S506,$S$13:$S$809,0)+COUNTIF($S$13:S506,S506)-1+MAX(N:N,Q:Q),"")</f>
        <v/>
      </c>
      <c r="U506" s="6" t="str">
        <f>IF(AND(C506="Abierto",D506="Baja"),A506,"")</f>
        <v/>
      </c>
      <c r="V506" s="6" t="str">
        <f ca="1">IF(AND(C506="Abierto",D506="Baja"),TODAY()-E506,"")</f>
        <v/>
      </c>
      <c r="W506" s="6" t="str">
        <f>IF(AND(C506="Abierto",D506="Baja"),RANK(V506,$V$13:$V$809,0)+COUNTIF($V$13:V506,V506)-1+MAX(N:N,Q:Q,T:T),"")</f>
        <v/>
      </c>
      <c r="X506" s="7" t="str">
        <f>IF(OR(C506="Resuelto",C506=""),"",SUM(N506,Q506,T506,W506))</f>
        <v/>
      </c>
      <c r="Y506" s="7" t="str">
        <f>IF(OR(C506="Resuelto",C506=""),"",SUM(M506,P506,S506,V506))</f>
        <v/>
      </c>
      <c r="Z506" s="7" t="str">
        <f>IF(OR(C506="Resuelto",C506=""),"",SUM(L506,O506,R506,U506))</f>
        <v/>
      </c>
      <c r="AA506" s="8">
        <v>692</v>
      </c>
      <c r="AB506" s="8" t="str">
        <f t="shared" ca="1" si="48"/>
        <v/>
      </c>
      <c r="AC506" s="9" t="str">
        <f t="shared" ca="1" si="49"/>
        <v/>
      </c>
      <c r="AH506" s="11" t="str">
        <f>IF(AI506="","",MAX($AH$5:AH505)+1)</f>
        <v/>
      </c>
      <c r="AI506" s="12" t="str">
        <f>IF(G505="","",IF(COUNTIF($AI$11:AI505,G505)=0,G505,""))</f>
        <v/>
      </c>
      <c r="AJ506" s="12" t="str">
        <f t="shared" si="50"/>
        <v/>
      </c>
      <c r="AK506" s="23"/>
    </row>
    <row r="507" spans="1:37" hidden="1" x14ac:dyDescent="0.25">
      <c r="A507" s="4"/>
      <c r="B507" s="4"/>
      <c r="C507" s="4"/>
      <c r="D507" s="4"/>
      <c r="E507" s="5"/>
      <c r="F507" s="5"/>
      <c r="G507" s="4"/>
      <c r="H507" s="5"/>
      <c r="I507" s="14" t="str">
        <f t="shared" si="47"/>
        <v/>
      </c>
      <c r="J507" s="14"/>
      <c r="K507" s="14"/>
      <c r="L507" s="6" t="str">
        <f>IF(AND(C507="Abierto",D507="Urgente"),A507,"")</f>
        <v/>
      </c>
      <c r="M507" s="6" t="str">
        <f ca="1">IF(AND(C507="Abierto",D507="Urgente"),TODAY()-E507,"")</f>
        <v/>
      </c>
      <c r="N507" s="6" t="str">
        <f>IF(AND(C507="Abierto",D507="Urgente"),RANK(M507,$M$13:$M$809,0)+COUNTIF($M$13:M507,M507)-1,"")</f>
        <v/>
      </c>
      <c r="O507" s="6" t="str">
        <f>IF(AND(C507="Abierto",D507="Alta"),A507,"")</f>
        <v/>
      </c>
      <c r="P507" s="6" t="str">
        <f ca="1">IF(AND(C507="Abierto",D507="Alta"),TODAY()-E507,"")</f>
        <v/>
      </c>
      <c r="Q507" s="6" t="str">
        <f>IF(AND(C507="Abierto",D507="Alta"),RANK(P507,$P$13:$P$809,0)+COUNTIF($P$13:P507,P507)-1+MAX(N:N),"")</f>
        <v/>
      </c>
      <c r="R507" s="6" t="str">
        <f>IF(AND(C507="Abierto",D507="Media"),A507,"")</f>
        <v/>
      </c>
      <c r="S507" s="6" t="str">
        <f ca="1">IF(AND(C507="Abierto",D507="Media"),TODAY()-E507,"")</f>
        <v/>
      </c>
      <c r="T507" s="6" t="str">
        <f>IF(AND(C507="Abierto",D507="Media"),RANK(S507,$S$13:$S$809,0)+COUNTIF($S$13:S507,S507)-1+MAX(N:N,Q:Q),"")</f>
        <v/>
      </c>
      <c r="U507" s="6" t="str">
        <f>IF(AND(C507="Abierto",D507="Baja"),A507,"")</f>
        <v/>
      </c>
      <c r="V507" s="6" t="str">
        <f ca="1">IF(AND(C507="Abierto",D507="Baja"),TODAY()-E507,"")</f>
        <v/>
      </c>
      <c r="W507" s="6" t="str">
        <f>IF(AND(C507="Abierto",D507="Baja"),RANK(V507,$V$13:$V$809,0)+COUNTIF($V$13:V507,V507)-1+MAX(N:N,Q:Q,T:T),"")</f>
        <v/>
      </c>
      <c r="X507" s="7" t="str">
        <f>IF(OR(C507="Resuelto",C507=""),"",SUM(N507,Q507,T507,W507))</f>
        <v/>
      </c>
      <c r="Y507" s="7" t="str">
        <f>IF(OR(C507="Resuelto",C507=""),"",SUM(M507,P507,S507,V507))</f>
        <v/>
      </c>
      <c r="Z507" s="7" t="str">
        <f>IF(OR(C507="Resuelto",C507=""),"",SUM(L507,O507,R507,U507))</f>
        <v/>
      </c>
      <c r="AA507" s="8">
        <v>693</v>
      </c>
      <c r="AB507" s="8" t="str">
        <f t="shared" ca="1" si="48"/>
        <v/>
      </c>
      <c r="AC507" s="9" t="str">
        <f t="shared" ca="1" si="49"/>
        <v/>
      </c>
      <c r="AH507" s="11" t="str">
        <f>IF(AI507="","",MAX($AH$5:AH506)+1)</f>
        <v/>
      </c>
      <c r="AI507" s="12" t="str">
        <f>IF(G506="","",IF(COUNTIF($AI$11:AI506,G506)=0,G506,""))</f>
        <v/>
      </c>
      <c r="AJ507" s="12" t="str">
        <f t="shared" si="50"/>
        <v/>
      </c>
      <c r="AK507" s="23"/>
    </row>
    <row r="508" spans="1:37" hidden="1" x14ac:dyDescent="0.25">
      <c r="A508" s="4"/>
      <c r="B508" s="4"/>
      <c r="C508" s="4"/>
      <c r="D508" s="4"/>
      <c r="E508" s="5"/>
      <c r="F508" s="5"/>
      <c r="G508" s="4"/>
      <c r="H508" s="5"/>
      <c r="I508" s="14" t="str">
        <f t="shared" si="47"/>
        <v/>
      </c>
      <c r="J508" s="14"/>
      <c r="K508" s="14"/>
      <c r="L508" s="6" t="str">
        <f>IF(AND(C508="Abierto",D508="Urgente"),A508,"")</f>
        <v/>
      </c>
      <c r="M508" s="6" t="str">
        <f ca="1">IF(AND(C508="Abierto",D508="Urgente"),TODAY()-E508,"")</f>
        <v/>
      </c>
      <c r="N508" s="6" t="str">
        <f>IF(AND(C508="Abierto",D508="Urgente"),RANK(M508,$M$13:$M$809,0)+COUNTIF($M$13:M508,M508)-1,"")</f>
        <v/>
      </c>
      <c r="O508" s="6" t="str">
        <f>IF(AND(C508="Abierto",D508="Alta"),A508,"")</f>
        <v/>
      </c>
      <c r="P508" s="6" t="str">
        <f ca="1">IF(AND(C508="Abierto",D508="Alta"),TODAY()-E508,"")</f>
        <v/>
      </c>
      <c r="Q508" s="6" t="str">
        <f>IF(AND(C508="Abierto",D508="Alta"),RANK(P508,$P$13:$P$809,0)+COUNTIF($P$13:P508,P508)-1+MAX(N:N),"")</f>
        <v/>
      </c>
      <c r="R508" s="6" t="str">
        <f>IF(AND(C508="Abierto",D508="Media"),A508,"")</f>
        <v/>
      </c>
      <c r="S508" s="6" t="str">
        <f ca="1">IF(AND(C508="Abierto",D508="Media"),TODAY()-E508,"")</f>
        <v/>
      </c>
      <c r="T508" s="6" t="str">
        <f>IF(AND(C508="Abierto",D508="Media"),RANK(S508,$S$13:$S$809,0)+COUNTIF($S$13:S508,S508)-1+MAX(N:N,Q:Q),"")</f>
        <v/>
      </c>
      <c r="U508" s="6" t="str">
        <f>IF(AND(C508="Abierto",D508="Baja"),A508,"")</f>
        <v/>
      </c>
      <c r="V508" s="6" t="str">
        <f ca="1">IF(AND(C508="Abierto",D508="Baja"),TODAY()-E508,"")</f>
        <v/>
      </c>
      <c r="W508" s="6" t="str">
        <f>IF(AND(C508="Abierto",D508="Baja"),RANK(V508,$V$13:$V$809,0)+COUNTIF($V$13:V508,V508)-1+MAX(N:N,Q:Q,T:T),"")</f>
        <v/>
      </c>
      <c r="X508" s="7" t="str">
        <f>IF(OR(C508="Resuelto",C508=""),"",SUM(N508,Q508,T508,W508))</f>
        <v/>
      </c>
      <c r="Y508" s="7" t="str">
        <f>IF(OR(C508="Resuelto",C508=""),"",SUM(M508,P508,S508,V508))</f>
        <v/>
      </c>
      <c r="Z508" s="7" t="str">
        <f>IF(OR(C508="Resuelto",C508=""),"",SUM(L508,O508,R508,U508))</f>
        <v/>
      </c>
      <c r="AA508" s="8">
        <v>694</v>
      </c>
      <c r="AB508" s="8" t="str">
        <f t="shared" ca="1" si="48"/>
        <v/>
      </c>
      <c r="AC508" s="9" t="str">
        <f t="shared" ca="1" si="49"/>
        <v/>
      </c>
      <c r="AH508" s="11" t="str">
        <f>IF(AI508="","",MAX($AH$5:AH507)+1)</f>
        <v/>
      </c>
      <c r="AI508" s="12" t="str">
        <f>IF(G507="","",IF(COUNTIF($AI$11:AI507,G507)=0,G507,""))</f>
        <v/>
      </c>
      <c r="AJ508" s="12" t="str">
        <f t="shared" si="50"/>
        <v/>
      </c>
      <c r="AK508" s="23"/>
    </row>
    <row r="509" spans="1:37" hidden="1" x14ac:dyDescent="0.25">
      <c r="A509" s="4"/>
      <c r="B509" s="4"/>
      <c r="C509" s="4"/>
      <c r="D509" s="4"/>
      <c r="E509" s="5"/>
      <c r="F509" s="5"/>
      <c r="G509" s="4"/>
      <c r="H509" s="5"/>
      <c r="I509" s="14" t="str">
        <f t="shared" si="47"/>
        <v/>
      </c>
      <c r="J509" s="14"/>
      <c r="K509" s="14"/>
      <c r="L509" s="6" t="str">
        <f>IF(AND(C509="Abierto",D509="Urgente"),A509,"")</f>
        <v/>
      </c>
      <c r="M509" s="6" t="str">
        <f ca="1">IF(AND(C509="Abierto",D509="Urgente"),TODAY()-E509,"")</f>
        <v/>
      </c>
      <c r="N509" s="6" t="str">
        <f>IF(AND(C509="Abierto",D509="Urgente"),RANK(M509,$M$13:$M$809,0)+COUNTIF($M$13:M509,M509)-1,"")</f>
        <v/>
      </c>
      <c r="O509" s="6" t="str">
        <f>IF(AND(C509="Abierto",D509="Alta"),A509,"")</f>
        <v/>
      </c>
      <c r="P509" s="6" t="str">
        <f ca="1">IF(AND(C509="Abierto",D509="Alta"),TODAY()-E509,"")</f>
        <v/>
      </c>
      <c r="Q509" s="6" t="str">
        <f>IF(AND(C509="Abierto",D509="Alta"),RANK(P509,$P$13:$P$809,0)+COUNTIF($P$13:P509,P509)-1+MAX(N:N),"")</f>
        <v/>
      </c>
      <c r="R509" s="6" t="str">
        <f>IF(AND(C509="Abierto",D509="Media"),A509,"")</f>
        <v/>
      </c>
      <c r="S509" s="6" t="str">
        <f ca="1">IF(AND(C509="Abierto",D509="Media"),TODAY()-E509,"")</f>
        <v/>
      </c>
      <c r="T509" s="6" t="str">
        <f>IF(AND(C509="Abierto",D509="Media"),RANK(S509,$S$13:$S$809,0)+COUNTIF($S$13:S509,S509)-1+MAX(N:N,Q:Q),"")</f>
        <v/>
      </c>
      <c r="U509" s="6" t="str">
        <f>IF(AND(C509="Abierto",D509="Baja"),A509,"")</f>
        <v/>
      </c>
      <c r="V509" s="6" t="str">
        <f ca="1">IF(AND(C509="Abierto",D509="Baja"),TODAY()-E509,"")</f>
        <v/>
      </c>
      <c r="W509" s="6" t="str">
        <f>IF(AND(C509="Abierto",D509="Baja"),RANK(V509,$V$13:$V$809,0)+COUNTIF($V$13:V509,V509)-1+MAX(N:N,Q:Q,T:T),"")</f>
        <v/>
      </c>
      <c r="X509" s="7" t="str">
        <f>IF(OR(C509="Resuelto",C509=""),"",SUM(N509,Q509,T509,W509))</f>
        <v/>
      </c>
      <c r="Y509" s="7" t="str">
        <f>IF(OR(C509="Resuelto",C509=""),"",SUM(M509,P509,S509,V509))</f>
        <v/>
      </c>
      <c r="Z509" s="7" t="str">
        <f>IF(OR(C509="Resuelto",C509=""),"",SUM(L509,O509,R509,U509))</f>
        <v/>
      </c>
      <c r="AA509" s="8">
        <v>695</v>
      </c>
      <c r="AB509" s="8" t="str">
        <f t="shared" ca="1" si="48"/>
        <v/>
      </c>
      <c r="AC509" s="9" t="str">
        <f t="shared" ca="1" si="49"/>
        <v/>
      </c>
      <c r="AH509" s="11" t="str">
        <f>IF(AI509="","",MAX($AH$5:AH508)+1)</f>
        <v/>
      </c>
      <c r="AI509" s="12" t="str">
        <f>IF(G508="","",IF(COUNTIF($AI$11:AI508,G508)=0,G508,""))</f>
        <v/>
      </c>
      <c r="AJ509" s="12" t="str">
        <f t="shared" si="50"/>
        <v/>
      </c>
      <c r="AK509" s="23"/>
    </row>
    <row r="510" spans="1:37" hidden="1" x14ac:dyDescent="0.25">
      <c r="A510" s="4"/>
      <c r="B510" s="4"/>
      <c r="C510" s="4"/>
      <c r="D510" s="4"/>
      <c r="E510" s="5"/>
      <c r="F510" s="5"/>
      <c r="G510" s="4"/>
      <c r="H510" s="5"/>
      <c r="I510" s="14" t="str">
        <f t="shared" si="47"/>
        <v/>
      </c>
      <c r="J510" s="14"/>
      <c r="K510" s="14"/>
      <c r="L510" s="6" t="str">
        <f>IF(AND(C510="Abierto",D510="Urgente"),A510,"")</f>
        <v/>
      </c>
      <c r="M510" s="6" t="str">
        <f ca="1">IF(AND(C510="Abierto",D510="Urgente"),TODAY()-E510,"")</f>
        <v/>
      </c>
      <c r="N510" s="6" t="str">
        <f>IF(AND(C510="Abierto",D510="Urgente"),RANK(M510,$M$13:$M$809,0)+COUNTIF($M$13:M510,M510)-1,"")</f>
        <v/>
      </c>
      <c r="O510" s="6" t="str">
        <f>IF(AND(C510="Abierto",D510="Alta"),A510,"")</f>
        <v/>
      </c>
      <c r="P510" s="6" t="str">
        <f ca="1">IF(AND(C510="Abierto",D510="Alta"),TODAY()-E510,"")</f>
        <v/>
      </c>
      <c r="Q510" s="6" t="str">
        <f>IF(AND(C510="Abierto",D510="Alta"),RANK(P510,$P$13:$P$809,0)+COUNTIF($P$13:P510,P510)-1+MAX(N:N),"")</f>
        <v/>
      </c>
      <c r="R510" s="6" t="str">
        <f>IF(AND(C510="Abierto",D510="Media"),A510,"")</f>
        <v/>
      </c>
      <c r="S510" s="6" t="str">
        <f ca="1">IF(AND(C510="Abierto",D510="Media"),TODAY()-E510,"")</f>
        <v/>
      </c>
      <c r="T510" s="6" t="str">
        <f>IF(AND(C510="Abierto",D510="Media"),RANK(S510,$S$13:$S$809,0)+COUNTIF($S$13:S510,S510)-1+MAX(N:N,Q:Q),"")</f>
        <v/>
      </c>
      <c r="U510" s="6" t="str">
        <f>IF(AND(C510="Abierto",D510="Baja"),A510,"")</f>
        <v/>
      </c>
      <c r="V510" s="6" t="str">
        <f ca="1">IF(AND(C510="Abierto",D510="Baja"),TODAY()-E510,"")</f>
        <v/>
      </c>
      <c r="W510" s="6" t="str">
        <f>IF(AND(C510="Abierto",D510="Baja"),RANK(V510,$V$13:$V$809,0)+COUNTIF($V$13:V510,V510)-1+MAX(N:N,Q:Q,T:T),"")</f>
        <v/>
      </c>
      <c r="X510" s="7" t="str">
        <f>IF(OR(C510="Resuelto",C510=""),"",SUM(N510,Q510,T510,W510))</f>
        <v/>
      </c>
      <c r="Y510" s="7" t="str">
        <f>IF(OR(C510="Resuelto",C510=""),"",SUM(M510,P510,S510,V510))</f>
        <v/>
      </c>
      <c r="Z510" s="7" t="str">
        <f>IF(OR(C510="Resuelto",C510=""),"",SUM(L510,O510,R510,U510))</f>
        <v/>
      </c>
      <c r="AA510" s="8">
        <v>696</v>
      </c>
      <c r="AB510" s="8" t="str">
        <f t="shared" ca="1" si="48"/>
        <v/>
      </c>
      <c r="AC510" s="9" t="str">
        <f t="shared" ca="1" si="49"/>
        <v/>
      </c>
      <c r="AH510" s="11" t="str">
        <f>IF(AI510="","",MAX($AH$5:AH509)+1)</f>
        <v/>
      </c>
      <c r="AI510" s="12" t="str">
        <f>IF(G509="","",IF(COUNTIF($AI$11:AI509,G509)=0,G509,""))</f>
        <v/>
      </c>
      <c r="AJ510" s="12" t="str">
        <f t="shared" si="50"/>
        <v/>
      </c>
      <c r="AK510" s="23"/>
    </row>
    <row r="511" spans="1:37" hidden="1" x14ac:dyDescent="0.25">
      <c r="A511" s="4"/>
      <c r="B511" s="4"/>
      <c r="C511" s="4"/>
      <c r="D511" s="4"/>
      <c r="E511" s="5"/>
      <c r="F511" s="5"/>
      <c r="G511" s="4"/>
      <c r="H511" s="5"/>
      <c r="I511" s="14" t="str">
        <f t="shared" si="47"/>
        <v/>
      </c>
      <c r="J511" s="14"/>
      <c r="K511" s="14"/>
      <c r="L511" s="6" t="str">
        <f>IF(AND(C511="Abierto",D511="Urgente"),A511,"")</f>
        <v/>
      </c>
      <c r="M511" s="6" t="str">
        <f ca="1">IF(AND(C511="Abierto",D511="Urgente"),TODAY()-E511,"")</f>
        <v/>
      </c>
      <c r="N511" s="6" t="str">
        <f>IF(AND(C511="Abierto",D511="Urgente"),RANK(M511,$M$13:$M$809,0)+COUNTIF($M$13:M511,M511)-1,"")</f>
        <v/>
      </c>
      <c r="O511" s="6" t="str">
        <f>IF(AND(C511="Abierto",D511="Alta"),A511,"")</f>
        <v/>
      </c>
      <c r="P511" s="6" t="str">
        <f ca="1">IF(AND(C511="Abierto",D511="Alta"),TODAY()-E511,"")</f>
        <v/>
      </c>
      <c r="Q511" s="6" t="str">
        <f>IF(AND(C511="Abierto",D511="Alta"),RANK(P511,$P$13:$P$809,0)+COUNTIF($P$13:P511,P511)-1+MAX(N:N),"")</f>
        <v/>
      </c>
      <c r="R511" s="6" t="str">
        <f>IF(AND(C511="Abierto",D511="Media"),A511,"")</f>
        <v/>
      </c>
      <c r="S511" s="6" t="str">
        <f ca="1">IF(AND(C511="Abierto",D511="Media"),TODAY()-E511,"")</f>
        <v/>
      </c>
      <c r="T511" s="6" t="str">
        <f>IF(AND(C511="Abierto",D511="Media"),RANK(S511,$S$13:$S$809,0)+COUNTIF($S$13:S511,S511)-1+MAX(N:N,Q:Q),"")</f>
        <v/>
      </c>
      <c r="U511" s="6" t="str">
        <f>IF(AND(C511="Abierto",D511="Baja"),A511,"")</f>
        <v/>
      </c>
      <c r="V511" s="6" t="str">
        <f ca="1">IF(AND(C511="Abierto",D511="Baja"),TODAY()-E511,"")</f>
        <v/>
      </c>
      <c r="W511" s="6" t="str">
        <f>IF(AND(C511="Abierto",D511="Baja"),RANK(V511,$V$13:$V$809,0)+COUNTIF($V$13:V511,V511)-1+MAX(N:N,Q:Q,T:T),"")</f>
        <v/>
      </c>
      <c r="X511" s="7" t="str">
        <f>IF(OR(C511="Resuelto",C511=""),"",SUM(N511,Q511,T511,W511))</f>
        <v/>
      </c>
      <c r="Y511" s="7" t="str">
        <f>IF(OR(C511="Resuelto",C511=""),"",SUM(M511,P511,S511,V511))</f>
        <v/>
      </c>
      <c r="Z511" s="7" t="str">
        <f>IF(OR(C511="Resuelto",C511=""),"",SUM(L511,O511,R511,U511))</f>
        <v/>
      </c>
      <c r="AA511" s="8">
        <v>697</v>
      </c>
      <c r="AB511" s="8" t="str">
        <f t="shared" ca="1" si="48"/>
        <v/>
      </c>
      <c r="AC511" s="9" t="str">
        <f t="shared" ca="1" si="49"/>
        <v/>
      </c>
      <c r="AH511" s="11" t="str">
        <f>IF(AI511="","",MAX($AH$5:AH510)+1)</f>
        <v/>
      </c>
      <c r="AI511" s="12" t="str">
        <f>IF(G510="","",IF(COUNTIF($AI$11:AI510,G510)=0,G510,""))</f>
        <v/>
      </c>
      <c r="AJ511" s="12" t="str">
        <f t="shared" si="50"/>
        <v/>
      </c>
      <c r="AK511" s="23"/>
    </row>
    <row r="512" spans="1:37" hidden="1" x14ac:dyDescent="0.25">
      <c r="A512" s="4"/>
      <c r="B512" s="4"/>
      <c r="C512" s="4"/>
      <c r="D512" s="4"/>
      <c r="E512" s="5"/>
      <c r="F512" s="5"/>
      <c r="G512" s="4"/>
      <c r="H512" s="5"/>
      <c r="I512" s="14" t="str">
        <f t="shared" si="47"/>
        <v/>
      </c>
      <c r="J512" s="14"/>
      <c r="K512" s="14"/>
      <c r="L512" s="6" t="str">
        <f>IF(AND(C512="Abierto",D512="Urgente"),A512,"")</f>
        <v/>
      </c>
      <c r="M512" s="6" t="str">
        <f ca="1">IF(AND(C512="Abierto",D512="Urgente"),TODAY()-E512,"")</f>
        <v/>
      </c>
      <c r="N512" s="6" t="str">
        <f>IF(AND(C512="Abierto",D512="Urgente"),RANK(M512,$M$13:$M$809,0)+COUNTIF($M$13:M512,M512)-1,"")</f>
        <v/>
      </c>
      <c r="O512" s="6" t="str">
        <f>IF(AND(C512="Abierto",D512="Alta"),A512,"")</f>
        <v/>
      </c>
      <c r="P512" s="6" t="str">
        <f ca="1">IF(AND(C512="Abierto",D512="Alta"),TODAY()-E512,"")</f>
        <v/>
      </c>
      <c r="Q512" s="6" t="str">
        <f>IF(AND(C512="Abierto",D512="Alta"),RANK(P512,$P$13:$P$809,0)+COUNTIF($P$13:P512,P512)-1+MAX(N:N),"")</f>
        <v/>
      </c>
      <c r="R512" s="6" t="str">
        <f>IF(AND(C512="Abierto",D512="Media"),A512,"")</f>
        <v/>
      </c>
      <c r="S512" s="6" t="str">
        <f ca="1">IF(AND(C512="Abierto",D512="Media"),TODAY()-E512,"")</f>
        <v/>
      </c>
      <c r="T512" s="6" t="str">
        <f>IF(AND(C512="Abierto",D512="Media"),RANK(S512,$S$13:$S$809,0)+COUNTIF($S$13:S512,S512)-1+MAX(N:N,Q:Q),"")</f>
        <v/>
      </c>
      <c r="U512" s="6" t="str">
        <f>IF(AND(C512="Abierto",D512="Baja"),A512,"")</f>
        <v/>
      </c>
      <c r="V512" s="6" t="str">
        <f ca="1">IF(AND(C512="Abierto",D512="Baja"),TODAY()-E512,"")</f>
        <v/>
      </c>
      <c r="W512" s="6" t="str">
        <f>IF(AND(C512="Abierto",D512="Baja"),RANK(V512,$V$13:$V$809,0)+COUNTIF($V$13:V512,V512)-1+MAX(N:N,Q:Q,T:T),"")</f>
        <v/>
      </c>
      <c r="X512" s="7" t="str">
        <f>IF(OR(C512="Resuelto",C512=""),"",SUM(N512,Q512,T512,W512))</f>
        <v/>
      </c>
      <c r="Y512" s="7" t="str">
        <f>IF(OR(C512="Resuelto",C512=""),"",SUM(M512,P512,S512,V512))</f>
        <v/>
      </c>
      <c r="Z512" s="7" t="str">
        <f>IF(OR(C512="Resuelto",C512=""),"",SUM(L512,O512,R512,U512))</f>
        <v/>
      </c>
      <c r="AA512" s="8">
        <v>698</v>
      </c>
      <c r="AB512" s="8" t="str">
        <f t="shared" ca="1" si="48"/>
        <v/>
      </c>
      <c r="AC512" s="9" t="str">
        <f t="shared" ca="1" si="49"/>
        <v/>
      </c>
      <c r="AH512" s="11" t="str">
        <f>IF(AI512="","",MAX($AH$5:AH511)+1)</f>
        <v/>
      </c>
      <c r="AI512" s="12" t="str">
        <f>IF(G511="","",IF(COUNTIF($AI$11:AI511,G511)=0,G511,""))</f>
        <v/>
      </c>
      <c r="AJ512" s="12" t="str">
        <f t="shared" si="50"/>
        <v/>
      </c>
      <c r="AK512" s="23"/>
    </row>
    <row r="513" spans="1:37" hidden="1" x14ac:dyDescent="0.25">
      <c r="A513" s="4"/>
      <c r="B513" s="4"/>
      <c r="C513" s="4"/>
      <c r="D513" s="4"/>
      <c r="E513" s="5"/>
      <c r="F513" s="5"/>
      <c r="G513" s="4"/>
      <c r="H513" s="5"/>
      <c r="I513" s="14" t="str">
        <f t="shared" si="47"/>
        <v/>
      </c>
      <c r="J513" s="14"/>
      <c r="K513" s="14"/>
      <c r="L513" s="6" t="str">
        <f>IF(AND(C513="Abierto",D513="Urgente"),A513,"")</f>
        <v/>
      </c>
      <c r="M513" s="6" t="str">
        <f ca="1">IF(AND(C513="Abierto",D513="Urgente"),TODAY()-E513,"")</f>
        <v/>
      </c>
      <c r="N513" s="6" t="str">
        <f>IF(AND(C513="Abierto",D513="Urgente"),RANK(M513,$M$13:$M$809,0)+COUNTIF($M$13:M513,M513)-1,"")</f>
        <v/>
      </c>
      <c r="O513" s="6" t="str">
        <f>IF(AND(C513="Abierto",D513="Alta"),A513,"")</f>
        <v/>
      </c>
      <c r="P513" s="6" t="str">
        <f ca="1">IF(AND(C513="Abierto",D513="Alta"),TODAY()-E513,"")</f>
        <v/>
      </c>
      <c r="Q513" s="6" t="str">
        <f>IF(AND(C513="Abierto",D513="Alta"),RANK(P513,$P$13:$P$809,0)+COUNTIF($P$13:P513,P513)-1+MAX(N:N),"")</f>
        <v/>
      </c>
      <c r="R513" s="6" t="str">
        <f>IF(AND(C513="Abierto",D513="Media"),A513,"")</f>
        <v/>
      </c>
      <c r="S513" s="6" t="str">
        <f ca="1">IF(AND(C513="Abierto",D513="Media"),TODAY()-E513,"")</f>
        <v/>
      </c>
      <c r="T513" s="6" t="str">
        <f>IF(AND(C513="Abierto",D513="Media"),RANK(S513,$S$13:$S$809,0)+COUNTIF($S$13:S513,S513)-1+MAX(N:N,Q:Q),"")</f>
        <v/>
      </c>
      <c r="U513" s="6" t="str">
        <f>IF(AND(C513="Abierto",D513="Baja"),A513,"")</f>
        <v/>
      </c>
      <c r="V513" s="6" t="str">
        <f ca="1">IF(AND(C513="Abierto",D513="Baja"),TODAY()-E513,"")</f>
        <v/>
      </c>
      <c r="W513" s="6" t="str">
        <f>IF(AND(C513="Abierto",D513="Baja"),RANK(V513,$V$13:$V$809,0)+COUNTIF($V$13:V513,V513)-1+MAX(N:N,Q:Q,T:T),"")</f>
        <v/>
      </c>
      <c r="X513" s="7" t="str">
        <f>IF(OR(C513="Resuelto",C513=""),"",SUM(N513,Q513,T513,W513))</f>
        <v/>
      </c>
      <c r="Y513" s="7" t="str">
        <f>IF(OR(C513="Resuelto",C513=""),"",SUM(M513,P513,S513,V513))</f>
        <v/>
      </c>
      <c r="Z513" s="7" t="str">
        <f>IF(OR(C513="Resuelto",C513=""),"",SUM(L513,O513,R513,U513))</f>
        <v/>
      </c>
      <c r="AA513" s="8">
        <v>699</v>
      </c>
      <c r="AB513" s="8" t="str">
        <f t="shared" ca="1" si="48"/>
        <v/>
      </c>
      <c r="AC513" s="9" t="str">
        <f t="shared" ca="1" si="49"/>
        <v/>
      </c>
      <c r="AH513" s="11" t="str">
        <f>IF(AI513="","",MAX($AH$5:AH512)+1)</f>
        <v/>
      </c>
      <c r="AI513" s="12" t="str">
        <f>IF(G512="","",IF(COUNTIF($AI$11:AI512,G512)=0,G512,""))</f>
        <v/>
      </c>
      <c r="AJ513" s="12" t="str">
        <f t="shared" si="50"/>
        <v/>
      </c>
      <c r="AK513" s="23"/>
    </row>
    <row r="514" spans="1:37" hidden="1" x14ac:dyDescent="0.25">
      <c r="A514" s="4"/>
      <c r="B514" s="4"/>
      <c r="C514" s="4"/>
      <c r="D514" s="4"/>
      <c r="E514" s="5"/>
      <c r="F514" s="5"/>
      <c r="G514" s="4"/>
      <c r="H514" s="5"/>
      <c r="I514" s="14" t="str">
        <f t="shared" si="47"/>
        <v/>
      </c>
      <c r="J514" s="14"/>
      <c r="K514" s="14"/>
      <c r="L514" s="6" t="str">
        <f>IF(AND(C514="Abierto",D514="Urgente"),A514,"")</f>
        <v/>
      </c>
      <c r="M514" s="6" t="str">
        <f ca="1">IF(AND(C514="Abierto",D514="Urgente"),TODAY()-E514,"")</f>
        <v/>
      </c>
      <c r="N514" s="6" t="str">
        <f>IF(AND(C514="Abierto",D514="Urgente"),RANK(M514,$M$13:$M$809,0)+COUNTIF($M$13:M514,M514)-1,"")</f>
        <v/>
      </c>
      <c r="O514" s="6" t="str">
        <f>IF(AND(C514="Abierto",D514="Alta"),A514,"")</f>
        <v/>
      </c>
      <c r="P514" s="6" t="str">
        <f ca="1">IF(AND(C514="Abierto",D514="Alta"),TODAY()-E514,"")</f>
        <v/>
      </c>
      <c r="Q514" s="6" t="str">
        <f>IF(AND(C514="Abierto",D514="Alta"),RANK(P514,$P$13:$P$809,0)+COUNTIF($P$13:P514,P514)-1+MAX(N:N),"")</f>
        <v/>
      </c>
      <c r="R514" s="6" t="str">
        <f>IF(AND(C514="Abierto",D514="Media"),A514,"")</f>
        <v/>
      </c>
      <c r="S514" s="6" t="str">
        <f ca="1">IF(AND(C514="Abierto",D514="Media"),TODAY()-E514,"")</f>
        <v/>
      </c>
      <c r="T514" s="6" t="str">
        <f>IF(AND(C514="Abierto",D514="Media"),RANK(S514,$S$13:$S$809,0)+COUNTIF($S$13:S514,S514)-1+MAX(N:N,Q:Q),"")</f>
        <v/>
      </c>
      <c r="U514" s="6" t="str">
        <f>IF(AND(C514="Abierto",D514="Baja"),A514,"")</f>
        <v/>
      </c>
      <c r="V514" s="6" t="str">
        <f ca="1">IF(AND(C514="Abierto",D514="Baja"),TODAY()-E514,"")</f>
        <v/>
      </c>
      <c r="W514" s="6" t="str">
        <f>IF(AND(C514="Abierto",D514="Baja"),RANK(V514,$V$13:$V$809,0)+COUNTIF($V$13:V514,V514)-1+MAX(N:N,Q:Q,T:T),"")</f>
        <v/>
      </c>
      <c r="X514" s="7" t="str">
        <f>IF(OR(C514="Resuelto",C514=""),"",SUM(N514,Q514,T514,W514))</f>
        <v/>
      </c>
      <c r="Y514" s="7" t="str">
        <f>IF(OR(C514="Resuelto",C514=""),"",SUM(M514,P514,S514,V514))</f>
        <v/>
      </c>
      <c r="Z514" s="7" t="str">
        <f>IF(OR(C514="Resuelto",C514=""),"",SUM(L514,O514,R514,U514))</f>
        <v/>
      </c>
      <c r="AA514" s="8">
        <v>700</v>
      </c>
      <c r="AB514" s="8" t="str">
        <f t="shared" ca="1" si="48"/>
        <v/>
      </c>
      <c r="AC514" s="9" t="str">
        <f t="shared" ca="1" si="49"/>
        <v/>
      </c>
      <c r="AH514" s="11" t="str">
        <f>IF(AI514="","",MAX($AH$5:AH513)+1)</f>
        <v/>
      </c>
      <c r="AI514" s="12" t="str">
        <f>IF(G513="","",IF(COUNTIF($AI$11:AI513,G513)=0,G513,""))</f>
        <v/>
      </c>
      <c r="AJ514" s="12" t="str">
        <f t="shared" si="50"/>
        <v/>
      </c>
      <c r="AK514" s="23"/>
    </row>
    <row r="515" spans="1:37" hidden="1" x14ac:dyDescent="0.25">
      <c r="A515" s="4"/>
      <c r="B515" s="4"/>
      <c r="C515" s="4"/>
      <c r="D515" s="4"/>
      <c r="E515" s="5"/>
      <c r="F515" s="5"/>
      <c r="G515" s="4"/>
      <c r="H515" s="5"/>
      <c r="I515" s="14" t="str">
        <f t="shared" si="47"/>
        <v/>
      </c>
      <c r="J515" s="14"/>
      <c r="K515" s="14"/>
      <c r="L515" s="6" t="str">
        <f>IF(AND(C515="Abierto",D515="Urgente"),A515,"")</f>
        <v/>
      </c>
      <c r="M515" s="6" t="str">
        <f ca="1">IF(AND(C515="Abierto",D515="Urgente"),TODAY()-E515,"")</f>
        <v/>
      </c>
      <c r="N515" s="6" t="str">
        <f>IF(AND(C515="Abierto",D515="Urgente"),RANK(M515,$M$13:$M$809,0)+COUNTIF($M$13:M515,M515)-1,"")</f>
        <v/>
      </c>
      <c r="O515" s="6" t="str">
        <f>IF(AND(C515="Abierto",D515="Alta"),A515,"")</f>
        <v/>
      </c>
      <c r="P515" s="6" t="str">
        <f ca="1">IF(AND(C515="Abierto",D515="Alta"),TODAY()-E515,"")</f>
        <v/>
      </c>
      <c r="Q515" s="6" t="str">
        <f>IF(AND(C515="Abierto",D515="Alta"),RANK(P515,$P$13:$P$809,0)+COUNTIF($P$13:P515,P515)-1+MAX(N:N),"")</f>
        <v/>
      </c>
      <c r="R515" s="6" t="str">
        <f>IF(AND(C515="Abierto",D515="Media"),A515,"")</f>
        <v/>
      </c>
      <c r="S515" s="6" t="str">
        <f ca="1">IF(AND(C515="Abierto",D515="Media"),TODAY()-E515,"")</f>
        <v/>
      </c>
      <c r="T515" s="6" t="str">
        <f>IF(AND(C515="Abierto",D515="Media"),RANK(S515,$S$13:$S$809,0)+COUNTIF($S$13:S515,S515)-1+MAX(N:N,Q:Q),"")</f>
        <v/>
      </c>
      <c r="U515" s="6" t="str">
        <f>IF(AND(C515="Abierto",D515="Baja"),A515,"")</f>
        <v/>
      </c>
      <c r="V515" s="6" t="str">
        <f ca="1">IF(AND(C515="Abierto",D515="Baja"),TODAY()-E515,"")</f>
        <v/>
      </c>
      <c r="W515" s="6" t="str">
        <f>IF(AND(C515="Abierto",D515="Baja"),RANK(V515,$V$13:$V$809,0)+COUNTIF($V$13:V515,V515)-1+MAX(N:N,Q:Q,T:T),"")</f>
        <v/>
      </c>
      <c r="X515" s="7" t="str">
        <f>IF(OR(C515="Resuelto",C515=""),"",SUM(N515,Q515,T515,W515))</f>
        <v/>
      </c>
      <c r="Y515" s="7" t="str">
        <f>IF(OR(C515="Resuelto",C515=""),"",SUM(M515,P515,S515,V515))</f>
        <v/>
      </c>
      <c r="Z515" s="7" t="str">
        <f>IF(OR(C515="Resuelto",C515=""),"",SUM(L515,O515,R515,U515))</f>
        <v/>
      </c>
      <c r="AA515" s="8">
        <v>701</v>
      </c>
      <c r="AB515" s="8" t="str">
        <f t="shared" ca="1" si="48"/>
        <v/>
      </c>
      <c r="AC515" s="9" t="str">
        <f t="shared" ca="1" si="49"/>
        <v/>
      </c>
      <c r="AH515" s="11" t="str">
        <f>IF(AI515="","",MAX($AH$5:AH514)+1)</f>
        <v/>
      </c>
      <c r="AI515" s="12" t="str">
        <f>IF(G514="","",IF(COUNTIF($AI$11:AI514,G514)=0,G514,""))</f>
        <v/>
      </c>
      <c r="AJ515" s="12" t="str">
        <f t="shared" si="50"/>
        <v/>
      </c>
      <c r="AK515" s="23"/>
    </row>
    <row r="516" spans="1:37" hidden="1" x14ac:dyDescent="0.25">
      <c r="A516" s="4"/>
      <c r="B516" s="4"/>
      <c r="C516" s="4"/>
      <c r="D516" s="4"/>
      <c r="E516" s="5"/>
      <c r="F516" s="5"/>
      <c r="G516" s="4"/>
      <c r="H516" s="5"/>
      <c r="I516" s="14" t="str">
        <f t="shared" si="47"/>
        <v/>
      </c>
      <c r="J516" s="14"/>
      <c r="K516" s="14"/>
      <c r="L516" s="6" t="str">
        <f>IF(AND(C516="Abierto",D516="Urgente"),A516,"")</f>
        <v/>
      </c>
      <c r="M516" s="6" t="str">
        <f ca="1">IF(AND(C516="Abierto",D516="Urgente"),TODAY()-E516,"")</f>
        <v/>
      </c>
      <c r="N516" s="6" t="str">
        <f>IF(AND(C516="Abierto",D516="Urgente"),RANK(M516,$M$13:$M$809,0)+COUNTIF($M$13:M516,M516)-1,"")</f>
        <v/>
      </c>
      <c r="O516" s="6" t="str">
        <f>IF(AND(C516="Abierto",D516="Alta"),A516,"")</f>
        <v/>
      </c>
      <c r="P516" s="6" t="str">
        <f ca="1">IF(AND(C516="Abierto",D516="Alta"),TODAY()-E516,"")</f>
        <v/>
      </c>
      <c r="Q516" s="6" t="str">
        <f>IF(AND(C516="Abierto",D516="Alta"),RANK(P516,$P$13:$P$809,0)+COUNTIF($P$13:P516,P516)-1+MAX(N:N),"")</f>
        <v/>
      </c>
      <c r="R516" s="6" t="str">
        <f>IF(AND(C516="Abierto",D516="Media"),A516,"")</f>
        <v/>
      </c>
      <c r="S516" s="6" t="str">
        <f ca="1">IF(AND(C516="Abierto",D516="Media"),TODAY()-E516,"")</f>
        <v/>
      </c>
      <c r="T516" s="6" t="str">
        <f>IF(AND(C516="Abierto",D516="Media"),RANK(S516,$S$13:$S$809,0)+COUNTIF($S$13:S516,S516)-1+MAX(N:N,Q:Q),"")</f>
        <v/>
      </c>
      <c r="U516" s="6" t="str">
        <f>IF(AND(C516="Abierto",D516="Baja"),A516,"")</f>
        <v/>
      </c>
      <c r="V516" s="6" t="str">
        <f ca="1">IF(AND(C516="Abierto",D516="Baja"),TODAY()-E516,"")</f>
        <v/>
      </c>
      <c r="W516" s="6" t="str">
        <f>IF(AND(C516="Abierto",D516="Baja"),RANK(V516,$V$13:$V$809,0)+COUNTIF($V$13:V516,V516)-1+MAX(N:N,Q:Q,T:T),"")</f>
        <v/>
      </c>
      <c r="X516" s="7" t="str">
        <f>IF(OR(C516="Resuelto",C516=""),"",SUM(N516,Q516,T516,W516))</f>
        <v/>
      </c>
      <c r="Y516" s="7" t="str">
        <f>IF(OR(C516="Resuelto",C516=""),"",SUM(M516,P516,S516,V516))</f>
        <v/>
      </c>
      <c r="Z516" s="7" t="str">
        <f>IF(OR(C516="Resuelto",C516=""),"",SUM(L516,O516,R516,U516))</f>
        <v/>
      </c>
      <c r="AA516" s="8">
        <v>702</v>
      </c>
      <c r="AB516" s="8" t="str">
        <f t="shared" ca="1" si="48"/>
        <v/>
      </c>
      <c r="AC516" s="9" t="str">
        <f t="shared" ca="1" si="49"/>
        <v/>
      </c>
      <c r="AH516" s="11" t="str">
        <f>IF(AI516="","",MAX($AH$5:AH515)+1)</f>
        <v/>
      </c>
      <c r="AI516" s="12" t="str">
        <f>IF(G515="","",IF(COUNTIF($AI$11:AI515,G515)=0,G515,""))</f>
        <v/>
      </c>
      <c r="AJ516" s="12" t="str">
        <f t="shared" si="50"/>
        <v/>
      </c>
      <c r="AK516" s="23"/>
    </row>
    <row r="517" spans="1:37" hidden="1" x14ac:dyDescent="0.25">
      <c r="A517" s="4"/>
      <c r="B517" s="4"/>
      <c r="C517" s="4"/>
      <c r="D517" s="4"/>
      <c r="E517" s="5"/>
      <c r="F517" s="5"/>
      <c r="G517" s="4"/>
      <c r="H517" s="5"/>
      <c r="I517" s="14" t="str">
        <f t="shared" si="47"/>
        <v/>
      </c>
      <c r="J517" s="14"/>
      <c r="K517" s="14"/>
      <c r="L517" s="6" t="str">
        <f>IF(AND(C517="Abierto",D517="Urgente"),A517,"")</f>
        <v/>
      </c>
      <c r="M517" s="6" t="str">
        <f ca="1">IF(AND(C517="Abierto",D517="Urgente"),TODAY()-E517,"")</f>
        <v/>
      </c>
      <c r="N517" s="6" t="str">
        <f>IF(AND(C517="Abierto",D517="Urgente"),RANK(M517,$M$13:$M$809,0)+COUNTIF($M$13:M517,M517)-1,"")</f>
        <v/>
      </c>
      <c r="O517" s="6" t="str">
        <f>IF(AND(C517="Abierto",D517="Alta"),A517,"")</f>
        <v/>
      </c>
      <c r="P517" s="6" t="str">
        <f ca="1">IF(AND(C517="Abierto",D517="Alta"),TODAY()-E517,"")</f>
        <v/>
      </c>
      <c r="Q517" s="6" t="str">
        <f>IF(AND(C517="Abierto",D517="Alta"),RANK(P517,$P$13:$P$809,0)+COUNTIF($P$13:P517,P517)-1+MAX(N:N),"")</f>
        <v/>
      </c>
      <c r="R517" s="6" t="str">
        <f>IF(AND(C517="Abierto",D517="Media"),A517,"")</f>
        <v/>
      </c>
      <c r="S517" s="6" t="str">
        <f ca="1">IF(AND(C517="Abierto",D517="Media"),TODAY()-E517,"")</f>
        <v/>
      </c>
      <c r="T517" s="6" t="str">
        <f>IF(AND(C517="Abierto",D517="Media"),RANK(S517,$S$13:$S$809,0)+COUNTIF($S$13:S517,S517)-1+MAX(N:N,Q:Q),"")</f>
        <v/>
      </c>
      <c r="U517" s="6" t="str">
        <f>IF(AND(C517="Abierto",D517="Baja"),A517,"")</f>
        <v/>
      </c>
      <c r="V517" s="6" t="str">
        <f ca="1">IF(AND(C517="Abierto",D517="Baja"),TODAY()-E517,"")</f>
        <v/>
      </c>
      <c r="W517" s="6" t="str">
        <f>IF(AND(C517="Abierto",D517="Baja"),RANK(V517,$V$13:$V$809,0)+COUNTIF($V$13:V517,V517)-1+MAX(N:N,Q:Q,T:T),"")</f>
        <v/>
      </c>
      <c r="X517" s="7" t="str">
        <f>IF(OR(C517="Resuelto",C517=""),"",SUM(N517,Q517,T517,W517))</f>
        <v/>
      </c>
      <c r="Y517" s="7" t="str">
        <f>IF(OR(C517="Resuelto",C517=""),"",SUM(M517,P517,S517,V517))</f>
        <v/>
      </c>
      <c r="Z517" s="7" t="str">
        <f>IF(OR(C517="Resuelto",C517=""),"",SUM(L517,O517,R517,U517))</f>
        <v/>
      </c>
      <c r="AA517" s="8">
        <v>703</v>
      </c>
      <c r="AB517" s="8" t="str">
        <f t="shared" ca="1" si="48"/>
        <v/>
      </c>
      <c r="AC517" s="9" t="str">
        <f t="shared" ca="1" si="49"/>
        <v/>
      </c>
      <c r="AH517" s="11" t="str">
        <f>IF(AI517="","",MAX($AH$5:AH516)+1)</f>
        <v/>
      </c>
      <c r="AI517" s="12" t="str">
        <f>IF(G516="","",IF(COUNTIF($AI$11:AI516,G516)=0,G516,""))</f>
        <v/>
      </c>
      <c r="AJ517" s="12" t="str">
        <f t="shared" si="50"/>
        <v/>
      </c>
      <c r="AK517" s="23"/>
    </row>
    <row r="518" spans="1:37" hidden="1" x14ac:dyDescent="0.25">
      <c r="A518" s="4"/>
      <c r="B518" s="4"/>
      <c r="C518" s="4"/>
      <c r="D518" s="4"/>
      <c r="E518" s="5"/>
      <c r="F518" s="5"/>
      <c r="G518" s="4"/>
      <c r="H518" s="5"/>
      <c r="I518" s="14" t="str">
        <f t="shared" si="47"/>
        <v/>
      </c>
      <c r="J518" s="14"/>
      <c r="K518" s="14"/>
      <c r="L518" s="6" t="str">
        <f>IF(AND(C518="Abierto",D518="Urgente"),A518,"")</f>
        <v/>
      </c>
      <c r="M518" s="6" t="str">
        <f ca="1">IF(AND(C518="Abierto",D518="Urgente"),TODAY()-E518,"")</f>
        <v/>
      </c>
      <c r="N518" s="6" t="str">
        <f>IF(AND(C518="Abierto",D518="Urgente"),RANK(M518,$M$13:$M$809,0)+COUNTIF($M$13:M518,M518)-1,"")</f>
        <v/>
      </c>
      <c r="O518" s="6" t="str">
        <f>IF(AND(C518="Abierto",D518="Alta"),A518,"")</f>
        <v/>
      </c>
      <c r="P518" s="6" t="str">
        <f ca="1">IF(AND(C518="Abierto",D518="Alta"),TODAY()-E518,"")</f>
        <v/>
      </c>
      <c r="Q518" s="6" t="str">
        <f>IF(AND(C518="Abierto",D518="Alta"),RANK(P518,$P$13:$P$809,0)+COUNTIF($P$13:P518,P518)-1+MAX(N:N),"")</f>
        <v/>
      </c>
      <c r="R518" s="6" t="str">
        <f>IF(AND(C518="Abierto",D518="Media"),A518,"")</f>
        <v/>
      </c>
      <c r="S518" s="6" t="str">
        <f ca="1">IF(AND(C518="Abierto",D518="Media"),TODAY()-E518,"")</f>
        <v/>
      </c>
      <c r="T518" s="6" t="str">
        <f>IF(AND(C518="Abierto",D518="Media"),RANK(S518,$S$13:$S$809,0)+COUNTIF($S$13:S518,S518)-1+MAX(N:N,Q:Q),"")</f>
        <v/>
      </c>
      <c r="U518" s="6" t="str">
        <f>IF(AND(C518="Abierto",D518="Baja"),A518,"")</f>
        <v/>
      </c>
      <c r="V518" s="6" t="str">
        <f ca="1">IF(AND(C518="Abierto",D518="Baja"),TODAY()-E518,"")</f>
        <v/>
      </c>
      <c r="W518" s="6" t="str">
        <f>IF(AND(C518="Abierto",D518="Baja"),RANK(V518,$V$13:$V$809,0)+COUNTIF($V$13:V518,V518)-1+MAX(N:N,Q:Q,T:T),"")</f>
        <v/>
      </c>
      <c r="X518" s="7" t="str">
        <f>IF(OR(C518="Resuelto",C518=""),"",SUM(N518,Q518,T518,W518))</f>
        <v/>
      </c>
      <c r="Y518" s="7" t="str">
        <f>IF(OR(C518="Resuelto",C518=""),"",SUM(M518,P518,S518,V518))</f>
        <v/>
      </c>
      <c r="Z518" s="7" t="str">
        <f>IF(OR(C518="Resuelto",C518=""),"",SUM(L518,O518,R518,U518))</f>
        <v/>
      </c>
      <c r="AA518" s="8">
        <v>704</v>
      </c>
      <c r="AB518" s="8" t="str">
        <f t="shared" ca="1" si="48"/>
        <v/>
      </c>
      <c r="AC518" s="9" t="str">
        <f t="shared" ca="1" si="49"/>
        <v/>
      </c>
      <c r="AH518" s="11" t="str">
        <f>IF(AI518="","",MAX($AH$5:AH517)+1)</f>
        <v/>
      </c>
      <c r="AI518" s="12" t="str">
        <f>IF(G517="","",IF(COUNTIF($AI$11:AI517,G517)=0,G517,""))</f>
        <v/>
      </c>
      <c r="AJ518" s="12" t="str">
        <f t="shared" si="50"/>
        <v/>
      </c>
      <c r="AK518" s="23"/>
    </row>
    <row r="519" spans="1:37" hidden="1" x14ac:dyDescent="0.25">
      <c r="A519" s="4"/>
      <c r="B519" s="4"/>
      <c r="C519" s="4"/>
      <c r="D519" s="4"/>
      <c r="E519" s="5"/>
      <c r="F519" s="5"/>
      <c r="G519" s="4"/>
      <c r="H519" s="5"/>
      <c r="I519" s="14" t="str">
        <f t="shared" si="47"/>
        <v/>
      </c>
      <c r="J519" s="14"/>
      <c r="K519" s="14"/>
      <c r="L519" s="6" t="str">
        <f>IF(AND(C519="Abierto",D519="Urgente"),A519,"")</f>
        <v/>
      </c>
      <c r="M519" s="6" t="str">
        <f ca="1">IF(AND(C519="Abierto",D519="Urgente"),TODAY()-E519,"")</f>
        <v/>
      </c>
      <c r="N519" s="6" t="str">
        <f>IF(AND(C519="Abierto",D519="Urgente"),RANK(M519,$M$13:$M$809,0)+COUNTIF($M$13:M519,M519)-1,"")</f>
        <v/>
      </c>
      <c r="O519" s="6" t="str">
        <f>IF(AND(C519="Abierto",D519="Alta"),A519,"")</f>
        <v/>
      </c>
      <c r="P519" s="6" t="str">
        <f ca="1">IF(AND(C519="Abierto",D519="Alta"),TODAY()-E519,"")</f>
        <v/>
      </c>
      <c r="Q519" s="6" t="str">
        <f>IF(AND(C519="Abierto",D519="Alta"),RANK(P519,$P$13:$P$809,0)+COUNTIF($P$13:P519,P519)-1+MAX(N:N),"")</f>
        <v/>
      </c>
      <c r="R519" s="6" t="str">
        <f>IF(AND(C519="Abierto",D519="Media"),A519,"")</f>
        <v/>
      </c>
      <c r="S519" s="6" t="str">
        <f ca="1">IF(AND(C519="Abierto",D519="Media"),TODAY()-E519,"")</f>
        <v/>
      </c>
      <c r="T519" s="6" t="str">
        <f>IF(AND(C519="Abierto",D519="Media"),RANK(S519,$S$13:$S$809,0)+COUNTIF($S$13:S519,S519)-1+MAX(N:N,Q:Q),"")</f>
        <v/>
      </c>
      <c r="U519" s="6" t="str">
        <f>IF(AND(C519="Abierto",D519="Baja"),A519,"")</f>
        <v/>
      </c>
      <c r="V519" s="6" t="str">
        <f ca="1">IF(AND(C519="Abierto",D519="Baja"),TODAY()-E519,"")</f>
        <v/>
      </c>
      <c r="W519" s="6" t="str">
        <f>IF(AND(C519="Abierto",D519="Baja"),RANK(V519,$V$13:$V$809,0)+COUNTIF($V$13:V519,V519)-1+MAX(N:N,Q:Q,T:T),"")</f>
        <v/>
      </c>
      <c r="X519" s="7" t="str">
        <f>IF(OR(C519="Resuelto",C519=""),"",SUM(N519,Q519,T519,W519))</f>
        <v/>
      </c>
      <c r="Y519" s="7" t="str">
        <f>IF(OR(C519="Resuelto",C519=""),"",SUM(M519,P519,S519,V519))</f>
        <v/>
      </c>
      <c r="Z519" s="7" t="str">
        <f>IF(OR(C519="Resuelto",C519=""),"",SUM(L519,O519,R519,U519))</f>
        <v/>
      </c>
      <c r="AA519" s="8">
        <v>705</v>
      </c>
      <c r="AB519" s="8" t="str">
        <f t="shared" ca="1" si="48"/>
        <v/>
      </c>
      <c r="AC519" s="9" t="str">
        <f t="shared" ca="1" si="49"/>
        <v/>
      </c>
      <c r="AH519" s="11" t="str">
        <f>IF(AI519="","",MAX($AH$5:AH518)+1)</f>
        <v/>
      </c>
      <c r="AI519" s="12" t="str">
        <f>IF(G518="","",IF(COUNTIF($AI$11:AI518,G518)=0,G518,""))</f>
        <v/>
      </c>
      <c r="AJ519" s="12" t="str">
        <f t="shared" si="50"/>
        <v/>
      </c>
      <c r="AK519" s="23"/>
    </row>
    <row r="520" spans="1:37" hidden="1" x14ac:dyDescent="0.25">
      <c r="A520" s="4"/>
      <c r="B520" s="4"/>
      <c r="C520" s="4"/>
      <c r="D520" s="4"/>
      <c r="E520" s="5"/>
      <c r="F520" s="5"/>
      <c r="G520" s="4"/>
      <c r="H520" s="5"/>
      <c r="I520" s="14" t="str">
        <f t="shared" si="47"/>
        <v/>
      </c>
      <c r="J520" s="14"/>
      <c r="K520" s="14"/>
      <c r="L520" s="6" t="str">
        <f>IF(AND(C520="Abierto",D520="Urgente"),A520,"")</f>
        <v/>
      </c>
      <c r="M520" s="6" t="str">
        <f ca="1">IF(AND(C520="Abierto",D520="Urgente"),TODAY()-E520,"")</f>
        <v/>
      </c>
      <c r="N520" s="6" t="str">
        <f>IF(AND(C520="Abierto",D520="Urgente"),RANK(M520,$M$13:$M$809,0)+COUNTIF($M$13:M520,M520)-1,"")</f>
        <v/>
      </c>
      <c r="O520" s="6" t="str">
        <f>IF(AND(C520="Abierto",D520="Alta"),A520,"")</f>
        <v/>
      </c>
      <c r="P520" s="6" t="str">
        <f ca="1">IF(AND(C520="Abierto",D520="Alta"),TODAY()-E520,"")</f>
        <v/>
      </c>
      <c r="Q520" s="6" t="str">
        <f>IF(AND(C520="Abierto",D520="Alta"),RANK(P520,$P$13:$P$809,0)+COUNTIF($P$13:P520,P520)-1+MAX(N:N),"")</f>
        <v/>
      </c>
      <c r="R520" s="6" t="str">
        <f>IF(AND(C520="Abierto",D520="Media"),A520,"")</f>
        <v/>
      </c>
      <c r="S520" s="6" t="str">
        <f ca="1">IF(AND(C520="Abierto",D520="Media"),TODAY()-E520,"")</f>
        <v/>
      </c>
      <c r="T520" s="6" t="str">
        <f>IF(AND(C520="Abierto",D520="Media"),RANK(S520,$S$13:$S$809,0)+COUNTIF($S$13:S520,S520)-1+MAX(N:N,Q:Q),"")</f>
        <v/>
      </c>
      <c r="U520" s="6" t="str">
        <f>IF(AND(C520="Abierto",D520="Baja"),A520,"")</f>
        <v/>
      </c>
      <c r="V520" s="6" t="str">
        <f ca="1">IF(AND(C520="Abierto",D520="Baja"),TODAY()-E520,"")</f>
        <v/>
      </c>
      <c r="W520" s="6" t="str">
        <f>IF(AND(C520="Abierto",D520="Baja"),RANK(V520,$V$13:$V$809,0)+COUNTIF($V$13:V520,V520)-1+MAX(N:N,Q:Q,T:T),"")</f>
        <v/>
      </c>
      <c r="X520" s="7" t="str">
        <f>IF(OR(C520="Resuelto",C520=""),"",SUM(N520,Q520,T520,W520))</f>
        <v/>
      </c>
      <c r="Y520" s="7" t="str">
        <f>IF(OR(C520="Resuelto",C520=""),"",SUM(M520,P520,S520,V520))</f>
        <v/>
      </c>
      <c r="Z520" s="7" t="str">
        <f>IF(OR(C520="Resuelto",C520=""),"",SUM(L520,O520,R520,U520))</f>
        <v/>
      </c>
      <c r="AA520" s="8">
        <v>706</v>
      </c>
      <c r="AB520" s="8" t="str">
        <f t="shared" ca="1" si="48"/>
        <v/>
      </c>
      <c r="AC520" s="9" t="str">
        <f t="shared" ca="1" si="49"/>
        <v/>
      </c>
      <c r="AH520" s="11" t="str">
        <f>IF(AI520="","",MAX($AH$5:AH519)+1)</f>
        <v/>
      </c>
      <c r="AI520" s="12" t="str">
        <f>IF(G519="","",IF(COUNTIF($AI$11:AI519,G519)=0,G519,""))</f>
        <v/>
      </c>
      <c r="AJ520" s="12" t="str">
        <f t="shared" si="50"/>
        <v/>
      </c>
      <c r="AK520" s="23"/>
    </row>
    <row r="521" spans="1:37" hidden="1" x14ac:dyDescent="0.25">
      <c r="A521" s="4"/>
      <c r="B521" s="4"/>
      <c r="C521" s="4"/>
      <c r="D521" s="4"/>
      <c r="E521" s="5"/>
      <c r="F521" s="5"/>
      <c r="G521" s="4"/>
      <c r="H521" s="5"/>
      <c r="I521" s="14" t="str">
        <f t="shared" si="47"/>
        <v/>
      </c>
      <c r="J521" s="14"/>
      <c r="K521" s="14"/>
      <c r="L521" s="6" t="str">
        <f>IF(AND(C521="Abierto",D521="Urgente"),A521,"")</f>
        <v/>
      </c>
      <c r="M521" s="6" t="str">
        <f ca="1">IF(AND(C521="Abierto",D521="Urgente"),TODAY()-E521,"")</f>
        <v/>
      </c>
      <c r="N521" s="6" t="str">
        <f>IF(AND(C521="Abierto",D521="Urgente"),RANK(M521,$M$13:$M$809,0)+COUNTIF($M$13:M521,M521)-1,"")</f>
        <v/>
      </c>
      <c r="O521" s="6" t="str">
        <f>IF(AND(C521="Abierto",D521="Alta"),A521,"")</f>
        <v/>
      </c>
      <c r="P521" s="6" t="str">
        <f ca="1">IF(AND(C521="Abierto",D521="Alta"),TODAY()-E521,"")</f>
        <v/>
      </c>
      <c r="Q521" s="6" t="str">
        <f>IF(AND(C521="Abierto",D521="Alta"),RANK(P521,$P$13:$P$809,0)+COUNTIF($P$13:P521,P521)-1+MAX(N:N),"")</f>
        <v/>
      </c>
      <c r="R521" s="6" t="str">
        <f>IF(AND(C521="Abierto",D521="Media"),A521,"")</f>
        <v/>
      </c>
      <c r="S521" s="6" t="str">
        <f ca="1">IF(AND(C521="Abierto",D521="Media"),TODAY()-E521,"")</f>
        <v/>
      </c>
      <c r="T521" s="6" t="str">
        <f>IF(AND(C521="Abierto",D521="Media"),RANK(S521,$S$13:$S$809,0)+COUNTIF($S$13:S521,S521)-1+MAX(N:N,Q:Q),"")</f>
        <v/>
      </c>
      <c r="U521" s="6" t="str">
        <f>IF(AND(C521="Abierto",D521="Baja"),A521,"")</f>
        <v/>
      </c>
      <c r="V521" s="6" t="str">
        <f ca="1">IF(AND(C521="Abierto",D521="Baja"),TODAY()-E521,"")</f>
        <v/>
      </c>
      <c r="W521" s="6" t="str">
        <f>IF(AND(C521="Abierto",D521="Baja"),RANK(V521,$V$13:$V$809,0)+COUNTIF($V$13:V521,V521)-1+MAX(N:N,Q:Q,T:T),"")</f>
        <v/>
      </c>
      <c r="X521" s="7" t="str">
        <f>IF(OR(C521="Resuelto",C521=""),"",SUM(N521,Q521,T521,W521))</f>
        <v/>
      </c>
      <c r="Y521" s="7" t="str">
        <f>IF(OR(C521="Resuelto",C521=""),"",SUM(M521,P521,S521,V521))</f>
        <v/>
      </c>
      <c r="Z521" s="7" t="str">
        <f>IF(OR(C521="Resuelto",C521=""),"",SUM(L521,O521,R521,U521))</f>
        <v/>
      </c>
      <c r="AA521" s="8">
        <v>707</v>
      </c>
      <c r="AB521" s="8" t="str">
        <f t="shared" ca="1" si="48"/>
        <v/>
      </c>
      <c r="AC521" s="9" t="str">
        <f t="shared" ca="1" si="49"/>
        <v/>
      </c>
      <c r="AH521" s="11" t="str">
        <f>IF(AI521="","",MAX($AH$5:AH520)+1)</f>
        <v/>
      </c>
      <c r="AI521" s="12" t="str">
        <f>IF(G520="","",IF(COUNTIF($AI$11:AI520,G520)=0,G520,""))</f>
        <v/>
      </c>
      <c r="AJ521" s="12" t="str">
        <f t="shared" si="50"/>
        <v/>
      </c>
      <c r="AK521" s="23"/>
    </row>
    <row r="522" spans="1:37" hidden="1" x14ac:dyDescent="0.25">
      <c r="A522" s="4"/>
      <c r="B522" s="4"/>
      <c r="C522" s="4"/>
      <c r="D522" s="4"/>
      <c r="E522" s="5"/>
      <c r="F522" s="5"/>
      <c r="G522" s="4"/>
      <c r="H522" s="5"/>
      <c r="I522" s="14" t="str">
        <f t="shared" si="47"/>
        <v/>
      </c>
      <c r="J522" s="14"/>
      <c r="K522" s="14"/>
      <c r="L522" s="6" t="str">
        <f>IF(AND(C522="Abierto",D522="Urgente"),A522,"")</f>
        <v/>
      </c>
      <c r="M522" s="6" t="str">
        <f ca="1">IF(AND(C522="Abierto",D522="Urgente"),TODAY()-E522,"")</f>
        <v/>
      </c>
      <c r="N522" s="6" t="str">
        <f>IF(AND(C522="Abierto",D522="Urgente"),RANK(M522,$M$13:$M$809,0)+COUNTIF($M$13:M522,M522)-1,"")</f>
        <v/>
      </c>
      <c r="O522" s="6" t="str">
        <f>IF(AND(C522="Abierto",D522="Alta"),A522,"")</f>
        <v/>
      </c>
      <c r="P522" s="6" t="str">
        <f ca="1">IF(AND(C522="Abierto",D522="Alta"),TODAY()-E522,"")</f>
        <v/>
      </c>
      <c r="Q522" s="6" t="str">
        <f>IF(AND(C522="Abierto",D522="Alta"),RANK(P522,$P$13:$P$809,0)+COUNTIF($P$13:P522,P522)-1+MAX(N:N),"")</f>
        <v/>
      </c>
      <c r="R522" s="6" t="str">
        <f>IF(AND(C522="Abierto",D522="Media"),A522,"")</f>
        <v/>
      </c>
      <c r="S522" s="6" t="str">
        <f ca="1">IF(AND(C522="Abierto",D522="Media"),TODAY()-E522,"")</f>
        <v/>
      </c>
      <c r="T522" s="6" t="str">
        <f>IF(AND(C522="Abierto",D522="Media"),RANK(S522,$S$13:$S$809,0)+COUNTIF($S$13:S522,S522)-1+MAX(N:N,Q:Q),"")</f>
        <v/>
      </c>
      <c r="U522" s="6" t="str">
        <f>IF(AND(C522="Abierto",D522="Baja"),A522,"")</f>
        <v/>
      </c>
      <c r="V522" s="6" t="str">
        <f ca="1">IF(AND(C522="Abierto",D522="Baja"),TODAY()-E522,"")</f>
        <v/>
      </c>
      <c r="W522" s="6" t="str">
        <f>IF(AND(C522="Abierto",D522="Baja"),RANK(V522,$V$13:$V$809,0)+COUNTIF($V$13:V522,V522)-1+MAX(N:N,Q:Q,T:T),"")</f>
        <v/>
      </c>
      <c r="X522" s="7" t="str">
        <f>IF(OR(C522="Resuelto",C522=""),"",SUM(N522,Q522,T522,W522))</f>
        <v/>
      </c>
      <c r="Y522" s="7" t="str">
        <f>IF(OR(C522="Resuelto",C522=""),"",SUM(M522,P522,S522,V522))</f>
        <v/>
      </c>
      <c r="Z522" s="7" t="str">
        <f>IF(OR(C522="Resuelto",C522=""),"",SUM(L522,O522,R522,U522))</f>
        <v/>
      </c>
      <c r="AA522" s="8">
        <v>708</v>
      </c>
      <c r="AB522" s="8" t="str">
        <f t="shared" ca="1" si="48"/>
        <v/>
      </c>
      <c r="AC522" s="9" t="str">
        <f t="shared" ca="1" si="49"/>
        <v/>
      </c>
      <c r="AH522" s="11" t="str">
        <f>IF(AI522="","",MAX($AH$5:AH521)+1)</f>
        <v/>
      </c>
      <c r="AI522" s="12" t="str">
        <f>IF(G521="","",IF(COUNTIF($AI$11:AI521,G521)=0,G521,""))</f>
        <v/>
      </c>
      <c r="AJ522" s="12" t="str">
        <f t="shared" si="50"/>
        <v/>
      </c>
      <c r="AK522" s="23"/>
    </row>
    <row r="523" spans="1:37" hidden="1" x14ac:dyDescent="0.25">
      <c r="A523" s="4"/>
      <c r="B523" s="4"/>
      <c r="C523" s="4"/>
      <c r="D523" s="4"/>
      <c r="E523" s="5"/>
      <c r="F523" s="5"/>
      <c r="G523" s="4"/>
      <c r="H523" s="5"/>
      <c r="I523" s="14" t="str">
        <f t="shared" si="47"/>
        <v/>
      </c>
      <c r="J523" s="14"/>
      <c r="K523" s="14"/>
      <c r="L523" s="6" t="str">
        <f>IF(AND(C523="Abierto",D523="Urgente"),A523,"")</f>
        <v/>
      </c>
      <c r="M523" s="6" t="str">
        <f ca="1">IF(AND(C523="Abierto",D523="Urgente"),TODAY()-E523,"")</f>
        <v/>
      </c>
      <c r="N523" s="6" t="str">
        <f>IF(AND(C523="Abierto",D523="Urgente"),RANK(M523,$M$13:$M$809,0)+COUNTIF($M$13:M523,M523)-1,"")</f>
        <v/>
      </c>
      <c r="O523" s="6" t="str">
        <f>IF(AND(C523="Abierto",D523="Alta"),A523,"")</f>
        <v/>
      </c>
      <c r="P523" s="6" t="str">
        <f ca="1">IF(AND(C523="Abierto",D523="Alta"),TODAY()-E523,"")</f>
        <v/>
      </c>
      <c r="Q523" s="6" t="str">
        <f>IF(AND(C523="Abierto",D523="Alta"),RANK(P523,$P$13:$P$809,0)+COUNTIF($P$13:P523,P523)-1+MAX(N:N),"")</f>
        <v/>
      </c>
      <c r="R523" s="6" t="str">
        <f>IF(AND(C523="Abierto",D523="Media"),A523,"")</f>
        <v/>
      </c>
      <c r="S523" s="6" t="str">
        <f ca="1">IF(AND(C523="Abierto",D523="Media"),TODAY()-E523,"")</f>
        <v/>
      </c>
      <c r="T523" s="6" t="str">
        <f>IF(AND(C523="Abierto",D523="Media"),RANK(S523,$S$13:$S$809,0)+COUNTIF($S$13:S523,S523)-1+MAX(N:N,Q:Q),"")</f>
        <v/>
      </c>
      <c r="U523" s="6" t="str">
        <f>IF(AND(C523="Abierto",D523="Baja"),A523,"")</f>
        <v/>
      </c>
      <c r="V523" s="6" t="str">
        <f ca="1">IF(AND(C523="Abierto",D523="Baja"),TODAY()-E523,"")</f>
        <v/>
      </c>
      <c r="W523" s="6" t="str">
        <f>IF(AND(C523="Abierto",D523="Baja"),RANK(V523,$V$13:$V$809,0)+COUNTIF($V$13:V523,V523)-1+MAX(N:N,Q:Q,T:T),"")</f>
        <v/>
      </c>
      <c r="X523" s="7" t="str">
        <f>IF(OR(C523="Resuelto",C523=""),"",SUM(N523,Q523,T523,W523))</f>
        <v/>
      </c>
      <c r="Y523" s="7" t="str">
        <f>IF(OR(C523="Resuelto",C523=""),"",SUM(M523,P523,S523,V523))</f>
        <v/>
      </c>
      <c r="Z523" s="7" t="str">
        <f>IF(OR(C523="Resuelto",C523=""),"",SUM(L523,O523,R523,U523))</f>
        <v/>
      </c>
      <c r="AA523" s="8">
        <v>709</v>
      </c>
      <c r="AB523" s="8" t="str">
        <f t="shared" ca="1" si="48"/>
        <v/>
      </c>
      <c r="AC523" s="9" t="str">
        <f t="shared" ca="1" si="49"/>
        <v/>
      </c>
      <c r="AH523" s="11" t="str">
        <f>IF(AI523="","",MAX($AH$5:AH522)+1)</f>
        <v/>
      </c>
      <c r="AI523" s="12" t="str">
        <f>IF(G522="","",IF(COUNTIF($AI$11:AI522,G522)=0,G522,""))</f>
        <v/>
      </c>
      <c r="AJ523" s="12" t="str">
        <f t="shared" si="50"/>
        <v/>
      </c>
      <c r="AK523" s="23"/>
    </row>
    <row r="524" spans="1:37" hidden="1" x14ac:dyDescent="0.25">
      <c r="A524" s="4"/>
      <c r="B524" s="4"/>
      <c r="C524" s="4"/>
      <c r="D524" s="4"/>
      <c r="E524" s="5"/>
      <c r="F524" s="5"/>
      <c r="G524" s="4"/>
      <c r="H524" s="5"/>
      <c r="I524" s="14" t="str">
        <f t="shared" si="47"/>
        <v/>
      </c>
      <c r="J524" s="14"/>
      <c r="K524" s="14"/>
      <c r="L524" s="6" t="str">
        <f>IF(AND(C524="Abierto",D524="Urgente"),A524,"")</f>
        <v/>
      </c>
      <c r="M524" s="6" t="str">
        <f ca="1">IF(AND(C524="Abierto",D524="Urgente"),TODAY()-E524,"")</f>
        <v/>
      </c>
      <c r="N524" s="6" t="str">
        <f>IF(AND(C524="Abierto",D524="Urgente"),RANK(M524,$M$13:$M$809,0)+COUNTIF($M$13:M524,M524)-1,"")</f>
        <v/>
      </c>
      <c r="O524" s="6" t="str">
        <f>IF(AND(C524="Abierto",D524="Alta"),A524,"")</f>
        <v/>
      </c>
      <c r="P524" s="6" t="str">
        <f ca="1">IF(AND(C524="Abierto",D524="Alta"),TODAY()-E524,"")</f>
        <v/>
      </c>
      <c r="Q524" s="6" t="str">
        <f>IF(AND(C524="Abierto",D524="Alta"),RANK(P524,$P$13:$P$809,0)+COUNTIF($P$13:P524,P524)-1+MAX(N:N),"")</f>
        <v/>
      </c>
      <c r="R524" s="6" t="str">
        <f>IF(AND(C524="Abierto",D524="Media"),A524,"")</f>
        <v/>
      </c>
      <c r="S524" s="6" t="str">
        <f ca="1">IF(AND(C524="Abierto",D524="Media"),TODAY()-E524,"")</f>
        <v/>
      </c>
      <c r="T524" s="6" t="str">
        <f>IF(AND(C524="Abierto",D524="Media"),RANK(S524,$S$13:$S$809,0)+COUNTIF($S$13:S524,S524)-1+MAX(N:N,Q:Q),"")</f>
        <v/>
      </c>
      <c r="U524" s="6" t="str">
        <f>IF(AND(C524="Abierto",D524="Baja"),A524,"")</f>
        <v/>
      </c>
      <c r="V524" s="6" t="str">
        <f ca="1">IF(AND(C524="Abierto",D524="Baja"),TODAY()-E524,"")</f>
        <v/>
      </c>
      <c r="W524" s="6" t="str">
        <f>IF(AND(C524="Abierto",D524="Baja"),RANK(V524,$V$13:$V$809,0)+COUNTIF($V$13:V524,V524)-1+MAX(N:N,Q:Q,T:T),"")</f>
        <v/>
      </c>
      <c r="X524" s="7" t="str">
        <f>IF(OR(C524="Resuelto",C524=""),"",SUM(N524,Q524,T524,W524))</f>
        <v/>
      </c>
      <c r="Y524" s="7" t="str">
        <f>IF(OR(C524="Resuelto",C524=""),"",SUM(M524,P524,S524,V524))</f>
        <v/>
      </c>
      <c r="Z524" s="7" t="str">
        <f>IF(OR(C524="Resuelto",C524=""),"",SUM(L524,O524,R524,U524))</f>
        <v/>
      </c>
      <c r="AA524" s="8">
        <v>710</v>
      </c>
      <c r="AB524" s="8" t="str">
        <f t="shared" ca="1" si="48"/>
        <v/>
      </c>
      <c r="AC524" s="9" t="str">
        <f t="shared" ca="1" si="49"/>
        <v/>
      </c>
      <c r="AH524" s="11" t="str">
        <f>IF(AI524="","",MAX($AH$5:AH523)+1)</f>
        <v/>
      </c>
      <c r="AI524" s="12" t="str">
        <f>IF(G523="","",IF(COUNTIF($AI$11:AI523,G523)=0,G523,""))</f>
        <v/>
      </c>
      <c r="AJ524" s="12" t="str">
        <f t="shared" si="50"/>
        <v/>
      </c>
      <c r="AK524" s="23"/>
    </row>
    <row r="525" spans="1:37" hidden="1" x14ac:dyDescent="0.25">
      <c r="A525" s="4"/>
      <c r="B525" s="4"/>
      <c r="C525" s="4"/>
      <c r="D525" s="4"/>
      <c r="E525" s="5"/>
      <c r="F525" s="5"/>
      <c r="G525" s="4"/>
      <c r="H525" s="5"/>
      <c r="I525" s="14" t="str">
        <f t="shared" si="47"/>
        <v/>
      </c>
      <c r="J525" s="14"/>
      <c r="K525" s="14"/>
      <c r="L525" s="6" t="str">
        <f>IF(AND(C525="Abierto",D525="Urgente"),A525,"")</f>
        <v/>
      </c>
      <c r="M525" s="6" t="str">
        <f ca="1">IF(AND(C525="Abierto",D525="Urgente"),TODAY()-E525,"")</f>
        <v/>
      </c>
      <c r="N525" s="6" t="str">
        <f>IF(AND(C525="Abierto",D525="Urgente"),RANK(M525,$M$13:$M$809,0)+COUNTIF($M$13:M525,M525)-1,"")</f>
        <v/>
      </c>
      <c r="O525" s="6" t="str">
        <f>IF(AND(C525="Abierto",D525="Alta"),A525,"")</f>
        <v/>
      </c>
      <c r="P525" s="6" t="str">
        <f ca="1">IF(AND(C525="Abierto",D525="Alta"),TODAY()-E525,"")</f>
        <v/>
      </c>
      <c r="Q525" s="6" t="str">
        <f>IF(AND(C525="Abierto",D525="Alta"),RANK(P525,$P$13:$P$809,0)+COUNTIF($P$13:P525,P525)-1+MAX(N:N),"")</f>
        <v/>
      </c>
      <c r="R525" s="6" t="str">
        <f>IF(AND(C525="Abierto",D525="Media"),A525,"")</f>
        <v/>
      </c>
      <c r="S525" s="6" t="str">
        <f ca="1">IF(AND(C525="Abierto",D525="Media"),TODAY()-E525,"")</f>
        <v/>
      </c>
      <c r="T525" s="6" t="str">
        <f>IF(AND(C525="Abierto",D525="Media"),RANK(S525,$S$13:$S$809,0)+COUNTIF($S$13:S525,S525)-1+MAX(N:N,Q:Q),"")</f>
        <v/>
      </c>
      <c r="U525" s="6" t="str">
        <f>IF(AND(C525="Abierto",D525="Baja"),A525,"")</f>
        <v/>
      </c>
      <c r="V525" s="6" t="str">
        <f ca="1">IF(AND(C525="Abierto",D525="Baja"),TODAY()-E525,"")</f>
        <v/>
      </c>
      <c r="W525" s="6" t="str">
        <f>IF(AND(C525="Abierto",D525="Baja"),RANK(V525,$V$13:$V$809,0)+COUNTIF($V$13:V525,V525)-1+MAX(N:N,Q:Q,T:T),"")</f>
        <v/>
      </c>
      <c r="X525" s="7" t="str">
        <f>IF(OR(C525="Resuelto",C525=""),"",SUM(N525,Q525,T525,W525))</f>
        <v/>
      </c>
      <c r="Y525" s="7" t="str">
        <f>IF(OR(C525="Resuelto",C525=""),"",SUM(M525,P525,S525,V525))</f>
        <v/>
      </c>
      <c r="Z525" s="7" t="str">
        <f>IF(OR(C525="Resuelto",C525=""),"",SUM(L525,O525,R525,U525))</f>
        <v/>
      </c>
      <c r="AA525" s="8">
        <v>711</v>
      </c>
      <c r="AB525" s="8" t="str">
        <f t="shared" ca="1" si="48"/>
        <v/>
      </c>
      <c r="AC525" s="9" t="str">
        <f t="shared" ca="1" si="49"/>
        <v/>
      </c>
      <c r="AH525" s="11" t="str">
        <f>IF(AI525="","",MAX($AH$5:AH524)+1)</f>
        <v/>
      </c>
      <c r="AI525" s="12" t="str">
        <f>IF(G524="","",IF(COUNTIF($AI$11:AI524,G524)=0,G524,""))</f>
        <v/>
      </c>
      <c r="AJ525" s="12" t="str">
        <f t="shared" si="50"/>
        <v/>
      </c>
      <c r="AK525" s="23"/>
    </row>
    <row r="526" spans="1:37" hidden="1" x14ac:dyDescent="0.25">
      <c r="A526" s="4"/>
      <c r="B526" s="4"/>
      <c r="C526" s="4"/>
      <c r="D526" s="4"/>
      <c r="E526" s="5"/>
      <c r="F526" s="5"/>
      <c r="G526" s="4"/>
      <c r="H526" s="5"/>
      <c r="I526" s="14" t="str">
        <f t="shared" si="47"/>
        <v/>
      </c>
      <c r="J526" s="14"/>
      <c r="K526" s="14"/>
      <c r="L526" s="6" t="str">
        <f>IF(AND(C526="Abierto",D526="Urgente"),A526,"")</f>
        <v/>
      </c>
      <c r="M526" s="6" t="str">
        <f ca="1">IF(AND(C526="Abierto",D526="Urgente"),TODAY()-E526,"")</f>
        <v/>
      </c>
      <c r="N526" s="6" t="str">
        <f>IF(AND(C526="Abierto",D526="Urgente"),RANK(M526,$M$13:$M$809,0)+COUNTIF($M$13:M526,M526)-1,"")</f>
        <v/>
      </c>
      <c r="O526" s="6" t="str">
        <f>IF(AND(C526="Abierto",D526="Alta"),A526,"")</f>
        <v/>
      </c>
      <c r="P526" s="6" t="str">
        <f ca="1">IF(AND(C526="Abierto",D526="Alta"),TODAY()-E526,"")</f>
        <v/>
      </c>
      <c r="Q526" s="6" t="str">
        <f>IF(AND(C526="Abierto",D526="Alta"),RANK(P526,$P$13:$P$809,0)+COUNTIF($P$13:P526,P526)-1+MAX(N:N),"")</f>
        <v/>
      </c>
      <c r="R526" s="6" t="str">
        <f>IF(AND(C526="Abierto",D526="Media"),A526,"")</f>
        <v/>
      </c>
      <c r="S526" s="6" t="str">
        <f ca="1">IF(AND(C526="Abierto",D526="Media"),TODAY()-E526,"")</f>
        <v/>
      </c>
      <c r="T526" s="6" t="str">
        <f>IF(AND(C526="Abierto",D526="Media"),RANK(S526,$S$13:$S$809,0)+COUNTIF($S$13:S526,S526)-1+MAX(N:N,Q:Q),"")</f>
        <v/>
      </c>
      <c r="U526" s="6" t="str">
        <f>IF(AND(C526="Abierto",D526="Baja"),A526,"")</f>
        <v/>
      </c>
      <c r="V526" s="6" t="str">
        <f ca="1">IF(AND(C526="Abierto",D526="Baja"),TODAY()-E526,"")</f>
        <v/>
      </c>
      <c r="W526" s="6" t="str">
        <f>IF(AND(C526="Abierto",D526="Baja"),RANK(V526,$V$13:$V$809,0)+COUNTIF($V$13:V526,V526)-1+MAX(N:N,Q:Q,T:T),"")</f>
        <v/>
      </c>
      <c r="X526" s="7" t="str">
        <f>IF(OR(C526="Resuelto",C526=""),"",SUM(N526,Q526,T526,W526))</f>
        <v/>
      </c>
      <c r="Y526" s="7" t="str">
        <f>IF(OR(C526="Resuelto",C526=""),"",SUM(M526,P526,S526,V526))</f>
        <v/>
      </c>
      <c r="Z526" s="7" t="str">
        <f>IF(OR(C526="Resuelto",C526=""),"",SUM(L526,O526,R526,U526))</f>
        <v/>
      </c>
      <c r="AA526" s="8">
        <v>712</v>
      </c>
      <c r="AB526" s="8" t="str">
        <f t="shared" ca="1" si="48"/>
        <v/>
      </c>
      <c r="AC526" s="9" t="str">
        <f t="shared" ca="1" si="49"/>
        <v/>
      </c>
      <c r="AH526" s="11" t="str">
        <f>IF(AI526="","",MAX($AH$5:AH525)+1)</f>
        <v/>
      </c>
      <c r="AI526" s="12" t="str">
        <f>IF(G525="","",IF(COUNTIF($AI$11:AI525,G525)=0,G525,""))</f>
        <v/>
      </c>
      <c r="AJ526" s="12" t="str">
        <f t="shared" si="50"/>
        <v/>
      </c>
      <c r="AK526" s="23"/>
    </row>
    <row r="527" spans="1:37" hidden="1" x14ac:dyDescent="0.25">
      <c r="A527" s="4"/>
      <c r="B527" s="4"/>
      <c r="C527" s="4"/>
      <c r="D527" s="4"/>
      <c r="E527" s="5"/>
      <c r="F527" s="5"/>
      <c r="G527" s="4"/>
      <c r="H527" s="5"/>
      <c r="I527" s="14" t="str">
        <f t="shared" si="47"/>
        <v/>
      </c>
      <c r="J527" s="14"/>
      <c r="K527" s="14"/>
      <c r="L527" s="6" t="str">
        <f>IF(AND(C527="Abierto",D527="Urgente"),A527,"")</f>
        <v/>
      </c>
      <c r="M527" s="6" t="str">
        <f ca="1">IF(AND(C527="Abierto",D527="Urgente"),TODAY()-E527,"")</f>
        <v/>
      </c>
      <c r="N527" s="6" t="str">
        <f>IF(AND(C527="Abierto",D527="Urgente"),RANK(M527,$M$13:$M$809,0)+COUNTIF($M$13:M527,M527)-1,"")</f>
        <v/>
      </c>
      <c r="O527" s="6" t="str">
        <f>IF(AND(C527="Abierto",D527="Alta"),A527,"")</f>
        <v/>
      </c>
      <c r="P527" s="6" t="str">
        <f ca="1">IF(AND(C527="Abierto",D527="Alta"),TODAY()-E527,"")</f>
        <v/>
      </c>
      <c r="Q527" s="6" t="str">
        <f>IF(AND(C527="Abierto",D527="Alta"),RANK(P527,$P$13:$P$809,0)+COUNTIF($P$13:P527,P527)-1+MAX(N:N),"")</f>
        <v/>
      </c>
      <c r="R527" s="6" t="str">
        <f>IF(AND(C527="Abierto",D527="Media"),A527,"")</f>
        <v/>
      </c>
      <c r="S527" s="6" t="str">
        <f ca="1">IF(AND(C527="Abierto",D527="Media"),TODAY()-E527,"")</f>
        <v/>
      </c>
      <c r="T527" s="6" t="str">
        <f>IF(AND(C527="Abierto",D527="Media"),RANK(S527,$S$13:$S$809,0)+COUNTIF($S$13:S527,S527)-1+MAX(N:N,Q:Q),"")</f>
        <v/>
      </c>
      <c r="U527" s="6" t="str">
        <f>IF(AND(C527="Abierto",D527="Baja"),A527,"")</f>
        <v/>
      </c>
      <c r="V527" s="6" t="str">
        <f ca="1">IF(AND(C527="Abierto",D527="Baja"),TODAY()-E527,"")</f>
        <v/>
      </c>
      <c r="W527" s="6" t="str">
        <f>IF(AND(C527="Abierto",D527="Baja"),RANK(V527,$V$13:$V$809,0)+COUNTIF($V$13:V527,V527)-1+MAX(N:N,Q:Q,T:T),"")</f>
        <v/>
      </c>
      <c r="X527" s="7" t="str">
        <f>IF(OR(C527="Resuelto",C527=""),"",SUM(N527,Q527,T527,W527))</f>
        <v/>
      </c>
      <c r="Y527" s="7" t="str">
        <f>IF(OR(C527="Resuelto",C527=""),"",SUM(M527,P527,S527,V527))</f>
        <v/>
      </c>
      <c r="Z527" s="7" t="str">
        <f>IF(OR(C527="Resuelto",C527=""),"",SUM(L527,O527,R527,U527))</f>
        <v/>
      </c>
      <c r="AA527" s="8">
        <v>713</v>
      </c>
      <c r="AB527" s="8" t="str">
        <f t="shared" ca="1" si="48"/>
        <v/>
      </c>
      <c r="AC527" s="9" t="str">
        <f t="shared" ca="1" si="49"/>
        <v/>
      </c>
      <c r="AH527" s="11" t="str">
        <f>IF(AI527="","",MAX($AH$5:AH526)+1)</f>
        <v/>
      </c>
      <c r="AI527" s="12" t="str">
        <f>IF(G526="","",IF(COUNTIF($AI$11:AI526,G526)=0,G526,""))</f>
        <v/>
      </c>
      <c r="AJ527" s="12" t="str">
        <f t="shared" si="50"/>
        <v/>
      </c>
      <c r="AK527" s="23"/>
    </row>
    <row r="528" spans="1:37" hidden="1" x14ac:dyDescent="0.25">
      <c r="A528" s="4"/>
      <c r="B528" s="4"/>
      <c r="C528" s="4"/>
      <c r="D528" s="4"/>
      <c r="E528" s="5"/>
      <c r="F528" s="5"/>
      <c r="G528" s="4"/>
      <c r="H528" s="5"/>
      <c r="I528" s="14" t="str">
        <f t="shared" si="47"/>
        <v/>
      </c>
      <c r="J528" s="14"/>
      <c r="K528" s="14"/>
      <c r="L528" s="6" t="str">
        <f>IF(AND(C528="Abierto",D528="Urgente"),A528,"")</f>
        <v/>
      </c>
      <c r="M528" s="6" t="str">
        <f ca="1">IF(AND(C528="Abierto",D528="Urgente"),TODAY()-E528,"")</f>
        <v/>
      </c>
      <c r="N528" s="6" t="str">
        <f>IF(AND(C528="Abierto",D528="Urgente"),RANK(M528,$M$13:$M$809,0)+COUNTIF($M$13:M528,M528)-1,"")</f>
        <v/>
      </c>
      <c r="O528" s="6" t="str">
        <f>IF(AND(C528="Abierto",D528="Alta"),A528,"")</f>
        <v/>
      </c>
      <c r="P528" s="6" t="str">
        <f ca="1">IF(AND(C528="Abierto",D528="Alta"),TODAY()-E528,"")</f>
        <v/>
      </c>
      <c r="Q528" s="6" t="str">
        <f>IF(AND(C528="Abierto",D528="Alta"),RANK(P528,$P$13:$P$809,0)+COUNTIF($P$13:P528,P528)-1+MAX(N:N),"")</f>
        <v/>
      </c>
      <c r="R528" s="6" t="str">
        <f>IF(AND(C528="Abierto",D528="Media"),A528,"")</f>
        <v/>
      </c>
      <c r="S528" s="6" t="str">
        <f ca="1">IF(AND(C528="Abierto",D528="Media"),TODAY()-E528,"")</f>
        <v/>
      </c>
      <c r="T528" s="6" t="str">
        <f>IF(AND(C528="Abierto",D528="Media"),RANK(S528,$S$13:$S$809,0)+COUNTIF($S$13:S528,S528)-1+MAX(N:N,Q:Q),"")</f>
        <v/>
      </c>
      <c r="U528" s="6" t="str">
        <f>IF(AND(C528="Abierto",D528="Baja"),A528,"")</f>
        <v/>
      </c>
      <c r="V528" s="6" t="str">
        <f ca="1">IF(AND(C528="Abierto",D528="Baja"),TODAY()-E528,"")</f>
        <v/>
      </c>
      <c r="W528" s="6" t="str">
        <f>IF(AND(C528="Abierto",D528="Baja"),RANK(V528,$V$13:$V$809,0)+COUNTIF($V$13:V528,V528)-1+MAX(N:N,Q:Q,T:T),"")</f>
        <v/>
      </c>
      <c r="X528" s="7" t="str">
        <f>IF(OR(C528="Resuelto",C528=""),"",SUM(N528,Q528,T528,W528))</f>
        <v/>
      </c>
      <c r="Y528" s="7" t="str">
        <f>IF(OR(C528="Resuelto",C528=""),"",SUM(M528,P528,S528,V528))</f>
        <v/>
      </c>
      <c r="Z528" s="7" t="str">
        <f>IF(OR(C528="Resuelto",C528=""),"",SUM(L528,O528,R528,U528))</f>
        <v/>
      </c>
      <c r="AA528" s="8">
        <v>714</v>
      </c>
      <c r="AB528" s="8" t="str">
        <f t="shared" ca="1" si="48"/>
        <v/>
      </c>
      <c r="AC528" s="9" t="str">
        <f t="shared" ca="1" si="49"/>
        <v/>
      </c>
      <c r="AH528" s="11" t="str">
        <f>IF(AI528="","",MAX($AH$5:AH527)+1)</f>
        <v/>
      </c>
      <c r="AI528" s="12" t="str">
        <f>IF(G527="","",IF(COUNTIF($AI$11:AI527,G527)=0,G527,""))</f>
        <v/>
      </c>
      <c r="AJ528" s="12" t="str">
        <f t="shared" si="50"/>
        <v/>
      </c>
      <c r="AK528" s="23"/>
    </row>
    <row r="529" spans="1:37" hidden="1" x14ac:dyDescent="0.25">
      <c r="A529" s="4"/>
      <c r="B529" s="4"/>
      <c r="C529" s="4"/>
      <c r="D529" s="4"/>
      <c r="E529" s="5"/>
      <c r="F529" s="5"/>
      <c r="G529" s="4"/>
      <c r="H529" s="5"/>
      <c r="I529" s="14" t="str">
        <f t="shared" si="47"/>
        <v/>
      </c>
      <c r="J529" s="14"/>
      <c r="K529" s="14"/>
      <c r="L529" s="6" t="str">
        <f>IF(AND(C529="Abierto",D529="Urgente"),A529,"")</f>
        <v/>
      </c>
      <c r="M529" s="6" t="str">
        <f ca="1">IF(AND(C529="Abierto",D529="Urgente"),TODAY()-E529,"")</f>
        <v/>
      </c>
      <c r="N529" s="6" t="str">
        <f>IF(AND(C529="Abierto",D529="Urgente"),RANK(M529,$M$13:$M$809,0)+COUNTIF($M$13:M529,M529)-1,"")</f>
        <v/>
      </c>
      <c r="O529" s="6" t="str">
        <f>IF(AND(C529="Abierto",D529="Alta"),A529,"")</f>
        <v/>
      </c>
      <c r="P529" s="6" t="str">
        <f ca="1">IF(AND(C529="Abierto",D529="Alta"),TODAY()-E529,"")</f>
        <v/>
      </c>
      <c r="Q529" s="6" t="str">
        <f>IF(AND(C529="Abierto",D529="Alta"),RANK(P529,$P$13:$P$809,0)+COUNTIF($P$13:P529,P529)-1+MAX(N:N),"")</f>
        <v/>
      </c>
      <c r="R529" s="6" t="str">
        <f>IF(AND(C529="Abierto",D529="Media"),A529,"")</f>
        <v/>
      </c>
      <c r="S529" s="6" t="str">
        <f ca="1">IF(AND(C529="Abierto",D529="Media"),TODAY()-E529,"")</f>
        <v/>
      </c>
      <c r="T529" s="6" t="str">
        <f>IF(AND(C529="Abierto",D529="Media"),RANK(S529,$S$13:$S$809,0)+COUNTIF($S$13:S529,S529)-1+MAX(N:N,Q:Q),"")</f>
        <v/>
      </c>
      <c r="U529" s="6" t="str">
        <f>IF(AND(C529="Abierto",D529="Baja"),A529,"")</f>
        <v/>
      </c>
      <c r="V529" s="6" t="str">
        <f ca="1">IF(AND(C529="Abierto",D529="Baja"),TODAY()-E529,"")</f>
        <v/>
      </c>
      <c r="W529" s="6" t="str">
        <f>IF(AND(C529="Abierto",D529="Baja"),RANK(V529,$V$13:$V$809,0)+COUNTIF($V$13:V529,V529)-1+MAX(N:N,Q:Q,T:T),"")</f>
        <v/>
      </c>
      <c r="X529" s="7" t="str">
        <f>IF(OR(C529="Resuelto",C529=""),"",SUM(N529,Q529,T529,W529))</f>
        <v/>
      </c>
      <c r="Y529" s="7" t="str">
        <f>IF(OR(C529="Resuelto",C529=""),"",SUM(M529,P529,S529,V529))</f>
        <v/>
      </c>
      <c r="Z529" s="7" t="str">
        <f>IF(OR(C529="Resuelto",C529=""),"",SUM(L529,O529,R529,U529))</f>
        <v/>
      </c>
      <c r="AA529" s="8">
        <v>715</v>
      </c>
      <c r="AB529" s="8" t="str">
        <f t="shared" ca="1" si="48"/>
        <v/>
      </c>
      <c r="AC529" s="9" t="str">
        <f t="shared" ca="1" si="49"/>
        <v/>
      </c>
      <c r="AH529" s="11" t="str">
        <f>IF(AI529="","",MAX($AH$5:AH528)+1)</f>
        <v/>
      </c>
      <c r="AI529" s="12" t="str">
        <f>IF(G528="","",IF(COUNTIF($AI$11:AI528,G528)=0,G528,""))</f>
        <v/>
      </c>
      <c r="AJ529" s="12" t="str">
        <f t="shared" si="50"/>
        <v/>
      </c>
      <c r="AK529" s="23"/>
    </row>
    <row r="530" spans="1:37" hidden="1" x14ac:dyDescent="0.25">
      <c r="A530" s="4"/>
      <c r="B530" s="4"/>
      <c r="C530" s="4"/>
      <c r="D530" s="4"/>
      <c r="E530" s="5"/>
      <c r="F530" s="5"/>
      <c r="G530" s="4"/>
      <c r="H530" s="5"/>
      <c r="I530" s="14" t="str">
        <f t="shared" si="47"/>
        <v/>
      </c>
      <c r="J530" s="14"/>
      <c r="K530" s="14"/>
      <c r="L530" s="6" t="str">
        <f>IF(AND(C530="Abierto",D530="Urgente"),A530,"")</f>
        <v/>
      </c>
      <c r="M530" s="6" t="str">
        <f ca="1">IF(AND(C530="Abierto",D530="Urgente"),TODAY()-E530,"")</f>
        <v/>
      </c>
      <c r="N530" s="6" t="str">
        <f>IF(AND(C530="Abierto",D530="Urgente"),RANK(M530,$M$13:$M$809,0)+COUNTIF($M$13:M530,M530)-1,"")</f>
        <v/>
      </c>
      <c r="O530" s="6" t="str">
        <f>IF(AND(C530="Abierto",D530="Alta"),A530,"")</f>
        <v/>
      </c>
      <c r="P530" s="6" t="str">
        <f ca="1">IF(AND(C530="Abierto",D530="Alta"),TODAY()-E530,"")</f>
        <v/>
      </c>
      <c r="Q530" s="6" t="str">
        <f>IF(AND(C530="Abierto",D530="Alta"),RANK(P530,$P$13:$P$809,0)+COUNTIF($P$13:P530,P530)-1+MAX(N:N),"")</f>
        <v/>
      </c>
      <c r="R530" s="6" t="str">
        <f>IF(AND(C530="Abierto",D530="Media"),A530,"")</f>
        <v/>
      </c>
      <c r="S530" s="6" t="str">
        <f ca="1">IF(AND(C530="Abierto",D530="Media"),TODAY()-E530,"")</f>
        <v/>
      </c>
      <c r="T530" s="6" t="str">
        <f>IF(AND(C530="Abierto",D530="Media"),RANK(S530,$S$13:$S$809,0)+COUNTIF($S$13:S530,S530)-1+MAX(N:N,Q:Q),"")</f>
        <v/>
      </c>
      <c r="U530" s="6" t="str">
        <f>IF(AND(C530="Abierto",D530="Baja"),A530,"")</f>
        <v/>
      </c>
      <c r="V530" s="6" t="str">
        <f ca="1">IF(AND(C530="Abierto",D530="Baja"),TODAY()-E530,"")</f>
        <v/>
      </c>
      <c r="W530" s="6" t="str">
        <f>IF(AND(C530="Abierto",D530="Baja"),RANK(V530,$V$13:$V$809,0)+COUNTIF($V$13:V530,V530)-1+MAX(N:N,Q:Q,T:T),"")</f>
        <v/>
      </c>
      <c r="X530" s="7" t="str">
        <f>IF(OR(C530="Resuelto",C530=""),"",SUM(N530,Q530,T530,W530))</f>
        <v/>
      </c>
      <c r="Y530" s="7" t="str">
        <f>IF(OR(C530="Resuelto",C530=""),"",SUM(M530,P530,S530,V530))</f>
        <v/>
      </c>
      <c r="Z530" s="7" t="str">
        <f>IF(OR(C530="Resuelto",C530=""),"",SUM(L530,O530,R530,U530))</f>
        <v/>
      </c>
      <c r="AA530" s="8">
        <v>716</v>
      </c>
      <c r="AB530" s="8" t="str">
        <f t="shared" ca="1" si="48"/>
        <v/>
      </c>
      <c r="AC530" s="9" t="str">
        <f t="shared" ca="1" si="49"/>
        <v/>
      </c>
      <c r="AH530" s="11" t="str">
        <f>IF(AI530="","",MAX($AH$5:AH529)+1)</f>
        <v/>
      </c>
      <c r="AI530" s="12" t="str">
        <f>IF(G529="","",IF(COUNTIF($AI$11:AI529,G529)=0,G529,""))</f>
        <v/>
      </c>
      <c r="AJ530" s="12" t="str">
        <f t="shared" si="50"/>
        <v/>
      </c>
      <c r="AK530" s="23"/>
    </row>
    <row r="531" spans="1:37" hidden="1" x14ac:dyDescent="0.25">
      <c r="A531" s="4"/>
      <c r="B531" s="4"/>
      <c r="C531" s="4"/>
      <c r="D531" s="4"/>
      <c r="E531" s="5"/>
      <c r="F531" s="5"/>
      <c r="G531" s="4"/>
      <c r="H531" s="5"/>
      <c r="I531" s="14" t="str">
        <f t="shared" si="47"/>
        <v/>
      </c>
      <c r="J531" s="14"/>
      <c r="K531" s="14"/>
      <c r="L531" s="6" t="str">
        <f>IF(AND(C531="Abierto",D531="Urgente"),A531,"")</f>
        <v/>
      </c>
      <c r="M531" s="6" t="str">
        <f ca="1">IF(AND(C531="Abierto",D531="Urgente"),TODAY()-E531,"")</f>
        <v/>
      </c>
      <c r="N531" s="6" t="str">
        <f>IF(AND(C531="Abierto",D531="Urgente"),RANK(M531,$M$13:$M$809,0)+COUNTIF($M$13:M531,M531)-1,"")</f>
        <v/>
      </c>
      <c r="O531" s="6" t="str">
        <f>IF(AND(C531="Abierto",D531="Alta"),A531,"")</f>
        <v/>
      </c>
      <c r="P531" s="6" t="str">
        <f ca="1">IF(AND(C531="Abierto",D531="Alta"),TODAY()-E531,"")</f>
        <v/>
      </c>
      <c r="Q531" s="6" t="str">
        <f>IF(AND(C531="Abierto",D531="Alta"),RANK(P531,$P$13:$P$809,0)+COUNTIF($P$13:P531,P531)-1+MAX(N:N),"")</f>
        <v/>
      </c>
      <c r="R531" s="6" t="str">
        <f>IF(AND(C531="Abierto",D531="Media"),A531,"")</f>
        <v/>
      </c>
      <c r="S531" s="6" t="str">
        <f ca="1">IF(AND(C531="Abierto",D531="Media"),TODAY()-E531,"")</f>
        <v/>
      </c>
      <c r="T531" s="6" t="str">
        <f>IF(AND(C531="Abierto",D531="Media"),RANK(S531,$S$13:$S$809,0)+COUNTIF($S$13:S531,S531)-1+MAX(N:N,Q:Q),"")</f>
        <v/>
      </c>
      <c r="U531" s="6" t="str">
        <f>IF(AND(C531="Abierto",D531="Baja"),A531,"")</f>
        <v/>
      </c>
      <c r="V531" s="6" t="str">
        <f ca="1">IF(AND(C531="Abierto",D531="Baja"),TODAY()-E531,"")</f>
        <v/>
      </c>
      <c r="W531" s="6" t="str">
        <f>IF(AND(C531="Abierto",D531="Baja"),RANK(V531,$V$13:$V$809,0)+COUNTIF($V$13:V531,V531)-1+MAX(N:N,Q:Q,T:T),"")</f>
        <v/>
      </c>
      <c r="X531" s="7" t="str">
        <f>IF(OR(C531="Resuelto",C531=""),"",SUM(N531,Q531,T531,W531))</f>
        <v/>
      </c>
      <c r="Y531" s="7" t="str">
        <f>IF(OR(C531="Resuelto",C531=""),"",SUM(M531,P531,S531,V531))</f>
        <v/>
      </c>
      <c r="Z531" s="7" t="str">
        <f>IF(OR(C531="Resuelto",C531=""),"",SUM(L531,O531,R531,U531))</f>
        <v/>
      </c>
      <c r="AA531" s="8">
        <v>717</v>
      </c>
      <c r="AB531" s="8" t="str">
        <f t="shared" ca="1" si="48"/>
        <v/>
      </c>
      <c r="AC531" s="9" t="str">
        <f t="shared" ca="1" si="49"/>
        <v/>
      </c>
      <c r="AH531" s="11" t="str">
        <f>IF(AI531="","",MAX($AH$5:AH530)+1)</f>
        <v/>
      </c>
      <c r="AI531" s="12" t="str">
        <f>IF(G530="","",IF(COUNTIF($AI$11:AI530,G530)=0,G530,""))</f>
        <v/>
      </c>
      <c r="AJ531" s="12" t="str">
        <f t="shared" si="50"/>
        <v/>
      </c>
      <c r="AK531" s="23"/>
    </row>
    <row r="532" spans="1:37" hidden="1" x14ac:dyDescent="0.25">
      <c r="A532" s="4"/>
      <c r="B532" s="4"/>
      <c r="C532" s="4"/>
      <c r="D532" s="4"/>
      <c r="E532" s="5"/>
      <c r="F532" s="5"/>
      <c r="G532" s="4"/>
      <c r="H532" s="5"/>
      <c r="I532" s="14" t="str">
        <f t="shared" ref="I532:I595" si="51">IF(OR(E532=0,H532=0),"",H532-E532)</f>
        <v/>
      </c>
      <c r="J532" s="14"/>
      <c r="K532" s="14"/>
      <c r="L532" s="6" t="str">
        <f>IF(AND(C532="Abierto",D532="Urgente"),A532,"")</f>
        <v/>
      </c>
      <c r="M532" s="6" t="str">
        <f ca="1">IF(AND(C532="Abierto",D532="Urgente"),TODAY()-E532,"")</f>
        <v/>
      </c>
      <c r="N532" s="6" t="str">
        <f>IF(AND(C532="Abierto",D532="Urgente"),RANK(M532,$M$13:$M$809,0)+COUNTIF($M$13:M532,M532)-1,"")</f>
        <v/>
      </c>
      <c r="O532" s="6" t="str">
        <f>IF(AND(C532="Abierto",D532="Alta"),A532,"")</f>
        <v/>
      </c>
      <c r="P532" s="6" t="str">
        <f ca="1">IF(AND(C532="Abierto",D532="Alta"),TODAY()-E532,"")</f>
        <v/>
      </c>
      <c r="Q532" s="6" t="str">
        <f>IF(AND(C532="Abierto",D532="Alta"),RANK(P532,$P$13:$P$809,0)+COUNTIF($P$13:P532,P532)-1+MAX(N:N),"")</f>
        <v/>
      </c>
      <c r="R532" s="6" t="str">
        <f>IF(AND(C532="Abierto",D532="Media"),A532,"")</f>
        <v/>
      </c>
      <c r="S532" s="6" t="str">
        <f ca="1">IF(AND(C532="Abierto",D532="Media"),TODAY()-E532,"")</f>
        <v/>
      </c>
      <c r="T532" s="6" t="str">
        <f>IF(AND(C532="Abierto",D532="Media"),RANK(S532,$S$13:$S$809,0)+COUNTIF($S$13:S532,S532)-1+MAX(N:N,Q:Q),"")</f>
        <v/>
      </c>
      <c r="U532" s="6" t="str">
        <f>IF(AND(C532="Abierto",D532="Baja"),A532,"")</f>
        <v/>
      </c>
      <c r="V532" s="6" t="str">
        <f ca="1">IF(AND(C532="Abierto",D532="Baja"),TODAY()-E532,"")</f>
        <v/>
      </c>
      <c r="W532" s="6" t="str">
        <f>IF(AND(C532="Abierto",D532="Baja"),RANK(V532,$V$13:$V$809,0)+COUNTIF($V$13:V532,V532)-1+MAX(N:N,Q:Q,T:T),"")</f>
        <v/>
      </c>
      <c r="X532" s="7" t="str">
        <f>IF(OR(C532="Resuelto",C532=""),"",SUM(N532,Q532,T532,W532))</f>
        <v/>
      </c>
      <c r="Y532" s="7" t="str">
        <f>IF(OR(C532="Resuelto",C532=""),"",SUM(M532,P532,S532,V532))</f>
        <v/>
      </c>
      <c r="Z532" s="7" t="str">
        <f>IF(OR(C532="Resuelto",C532=""),"",SUM(L532,O532,R532,U532))</f>
        <v/>
      </c>
      <c r="AA532" s="8">
        <v>718</v>
      </c>
      <c r="AB532" s="8" t="str">
        <f t="shared" ca="1" si="48"/>
        <v/>
      </c>
      <c r="AC532" s="9" t="str">
        <f t="shared" ca="1" si="49"/>
        <v/>
      </c>
      <c r="AH532" s="11" t="str">
        <f>IF(AI532="","",MAX($AH$5:AH531)+1)</f>
        <v/>
      </c>
      <c r="AI532" s="12" t="str">
        <f>IF(G531="","",IF(COUNTIF($AI$11:AI531,G531)=0,G531,""))</f>
        <v/>
      </c>
      <c r="AJ532" s="12" t="str">
        <f t="shared" si="50"/>
        <v/>
      </c>
      <c r="AK532" s="23"/>
    </row>
    <row r="533" spans="1:37" hidden="1" x14ac:dyDescent="0.25">
      <c r="A533" s="4"/>
      <c r="B533" s="4"/>
      <c r="C533" s="4"/>
      <c r="D533" s="4"/>
      <c r="E533" s="5"/>
      <c r="F533" s="5"/>
      <c r="G533" s="4"/>
      <c r="H533" s="5"/>
      <c r="I533" s="14" t="str">
        <f t="shared" si="51"/>
        <v/>
      </c>
      <c r="J533" s="14"/>
      <c r="K533" s="14"/>
      <c r="L533" s="6" t="str">
        <f>IF(AND(C533="Abierto",D533="Urgente"),A533,"")</f>
        <v/>
      </c>
      <c r="M533" s="6" t="str">
        <f ca="1">IF(AND(C533="Abierto",D533="Urgente"),TODAY()-E533,"")</f>
        <v/>
      </c>
      <c r="N533" s="6" t="str">
        <f>IF(AND(C533="Abierto",D533="Urgente"),RANK(M533,$M$13:$M$809,0)+COUNTIF($M$13:M533,M533)-1,"")</f>
        <v/>
      </c>
      <c r="O533" s="6" t="str">
        <f>IF(AND(C533="Abierto",D533="Alta"),A533,"")</f>
        <v/>
      </c>
      <c r="P533" s="6" t="str">
        <f ca="1">IF(AND(C533="Abierto",D533="Alta"),TODAY()-E533,"")</f>
        <v/>
      </c>
      <c r="Q533" s="6" t="str">
        <f>IF(AND(C533="Abierto",D533="Alta"),RANK(P533,$P$13:$P$809,0)+COUNTIF($P$13:P533,P533)-1+MAX(N:N),"")</f>
        <v/>
      </c>
      <c r="R533" s="6" t="str">
        <f>IF(AND(C533="Abierto",D533="Media"),A533,"")</f>
        <v/>
      </c>
      <c r="S533" s="6" t="str">
        <f ca="1">IF(AND(C533="Abierto",D533="Media"),TODAY()-E533,"")</f>
        <v/>
      </c>
      <c r="T533" s="6" t="str">
        <f>IF(AND(C533="Abierto",D533="Media"),RANK(S533,$S$13:$S$809,0)+COUNTIF($S$13:S533,S533)-1+MAX(N:N,Q:Q),"")</f>
        <v/>
      </c>
      <c r="U533" s="6" t="str">
        <f>IF(AND(C533="Abierto",D533="Baja"),A533,"")</f>
        <v/>
      </c>
      <c r="V533" s="6" t="str">
        <f ca="1">IF(AND(C533="Abierto",D533="Baja"),TODAY()-E533,"")</f>
        <v/>
      </c>
      <c r="W533" s="6" t="str">
        <f>IF(AND(C533="Abierto",D533="Baja"),RANK(V533,$V$13:$V$809,0)+COUNTIF($V$13:V533,V533)-1+MAX(N:N,Q:Q,T:T),"")</f>
        <v/>
      </c>
      <c r="X533" s="7" t="str">
        <f>IF(OR(C533="Resuelto",C533=""),"",SUM(N533,Q533,T533,W533))</f>
        <v/>
      </c>
      <c r="Y533" s="7" t="str">
        <f>IF(OR(C533="Resuelto",C533=""),"",SUM(M533,P533,S533,V533))</f>
        <v/>
      </c>
      <c r="Z533" s="7" t="str">
        <f>IF(OR(C533="Resuelto",C533=""),"",SUM(L533,O533,R533,U533))</f>
        <v/>
      </c>
      <c r="AA533" s="8">
        <v>719</v>
      </c>
      <c r="AB533" s="8" t="str">
        <f t="shared" ca="1" si="48"/>
        <v/>
      </c>
      <c r="AC533" s="9" t="str">
        <f t="shared" ca="1" si="49"/>
        <v/>
      </c>
      <c r="AH533" s="11" t="str">
        <f>IF(AI533="","",MAX($AH$5:AH532)+1)</f>
        <v/>
      </c>
      <c r="AI533" s="12" t="str">
        <f>IF(G532="","",IF(COUNTIF($AI$11:AI532,G532)=0,G532,""))</f>
        <v/>
      </c>
      <c r="AJ533" s="12" t="str">
        <f t="shared" si="50"/>
        <v/>
      </c>
      <c r="AK533" s="23"/>
    </row>
    <row r="534" spans="1:37" hidden="1" x14ac:dyDescent="0.25">
      <c r="A534" s="4"/>
      <c r="B534" s="4"/>
      <c r="C534" s="4"/>
      <c r="D534" s="4"/>
      <c r="E534" s="5"/>
      <c r="F534" s="5"/>
      <c r="G534" s="4"/>
      <c r="H534" s="5"/>
      <c r="I534" s="14" t="str">
        <f t="shared" si="51"/>
        <v/>
      </c>
      <c r="J534" s="14"/>
      <c r="K534" s="14"/>
      <c r="L534" s="6" t="str">
        <f>IF(AND(C534="Abierto",D534="Urgente"),A534,"")</f>
        <v/>
      </c>
      <c r="M534" s="6" t="str">
        <f ca="1">IF(AND(C534="Abierto",D534="Urgente"),TODAY()-E534,"")</f>
        <v/>
      </c>
      <c r="N534" s="6" t="str">
        <f>IF(AND(C534="Abierto",D534="Urgente"),RANK(M534,$M$13:$M$809,0)+COUNTIF($M$13:M534,M534)-1,"")</f>
        <v/>
      </c>
      <c r="O534" s="6" t="str">
        <f>IF(AND(C534="Abierto",D534="Alta"),A534,"")</f>
        <v/>
      </c>
      <c r="P534" s="6" t="str">
        <f ca="1">IF(AND(C534="Abierto",D534="Alta"),TODAY()-E534,"")</f>
        <v/>
      </c>
      <c r="Q534" s="6" t="str">
        <f>IF(AND(C534="Abierto",D534="Alta"),RANK(P534,$P$13:$P$809,0)+COUNTIF($P$13:P534,P534)-1+MAX(N:N),"")</f>
        <v/>
      </c>
      <c r="R534" s="6" t="str">
        <f>IF(AND(C534="Abierto",D534="Media"),A534,"")</f>
        <v/>
      </c>
      <c r="S534" s="6" t="str">
        <f ca="1">IF(AND(C534="Abierto",D534="Media"),TODAY()-E534,"")</f>
        <v/>
      </c>
      <c r="T534" s="6" t="str">
        <f>IF(AND(C534="Abierto",D534="Media"),RANK(S534,$S$13:$S$809,0)+COUNTIF($S$13:S534,S534)-1+MAX(N:N,Q:Q),"")</f>
        <v/>
      </c>
      <c r="U534" s="6" t="str">
        <f>IF(AND(C534="Abierto",D534="Baja"),A534,"")</f>
        <v/>
      </c>
      <c r="V534" s="6" t="str">
        <f ca="1">IF(AND(C534="Abierto",D534="Baja"),TODAY()-E534,"")</f>
        <v/>
      </c>
      <c r="W534" s="6" t="str">
        <f>IF(AND(C534="Abierto",D534="Baja"),RANK(V534,$V$13:$V$809,0)+COUNTIF($V$13:V534,V534)-1+MAX(N:N,Q:Q,T:T),"")</f>
        <v/>
      </c>
      <c r="X534" s="7" t="str">
        <f>IF(OR(C534="Resuelto",C534=""),"",SUM(N534,Q534,T534,W534))</f>
        <v/>
      </c>
      <c r="Y534" s="7" t="str">
        <f>IF(OR(C534="Resuelto",C534=""),"",SUM(M534,P534,S534,V534))</f>
        <v/>
      </c>
      <c r="Z534" s="7" t="str">
        <f>IF(OR(C534="Resuelto",C534=""),"",SUM(L534,O534,R534,U534))</f>
        <v/>
      </c>
      <c r="AA534" s="8">
        <v>720</v>
      </c>
      <c r="AB534" s="8" t="str">
        <f t="shared" ref="AB534:AB597" ca="1" si="52">IF(ISNA(VLOOKUP(AA534,$X$13:$Z$807,3,FALSE))=TRUE,"",VLOOKUP(AA534,$X$13:$Z$807,3,FALSE))</f>
        <v/>
      </c>
      <c r="AC534" s="9" t="str">
        <f t="shared" ref="AC534:AC597" ca="1" si="53">IF(ISNA(VLOOKUP(AA534,$X$13:$Z$807,2,FALSE))=TRUE,"",VLOOKUP(AA534,$X$13:$Z$807,2,FALSE))</f>
        <v/>
      </c>
      <c r="AH534" s="11" t="str">
        <f>IF(AI534="","",MAX($AH$5:AH533)+1)</f>
        <v/>
      </c>
      <c r="AI534" s="12" t="str">
        <f>IF(G533="","",IF(COUNTIF($AI$11:AI533,G533)=0,G533,""))</f>
        <v/>
      </c>
      <c r="AJ534" s="12" t="str">
        <f t="shared" ref="AJ534:AJ597" si="54">IF(ISNA(VLOOKUP(AA534,$AH$13:$AI$807,2,FALSE))=TRUE,"",VLOOKUP(AA534,$AH$13:$AI$807,2,FALSE))</f>
        <v/>
      </c>
      <c r="AK534" s="23"/>
    </row>
    <row r="535" spans="1:37" hidden="1" x14ac:dyDescent="0.25">
      <c r="A535" s="4"/>
      <c r="B535" s="4"/>
      <c r="C535" s="4"/>
      <c r="D535" s="4"/>
      <c r="E535" s="5"/>
      <c r="F535" s="5"/>
      <c r="G535" s="4"/>
      <c r="H535" s="5"/>
      <c r="I535" s="14" t="str">
        <f t="shared" si="51"/>
        <v/>
      </c>
      <c r="J535" s="14"/>
      <c r="K535" s="14"/>
      <c r="L535" s="6" t="str">
        <f>IF(AND(C535="Abierto",D535="Urgente"),A535,"")</f>
        <v/>
      </c>
      <c r="M535" s="6" t="str">
        <f ca="1">IF(AND(C535="Abierto",D535="Urgente"),TODAY()-E535,"")</f>
        <v/>
      </c>
      <c r="N535" s="6" t="str">
        <f>IF(AND(C535="Abierto",D535="Urgente"),RANK(M535,$M$13:$M$809,0)+COUNTIF($M$13:M535,M535)-1,"")</f>
        <v/>
      </c>
      <c r="O535" s="6" t="str">
        <f>IF(AND(C535="Abierto",D535="Alta"),A535,"")</f>
        <v/>
      </c>
      <c r="P535" s="6" t="str">
        <f ca="1">IF(AND(C535="Abierto",D535="Alta"),TODAY()-E535,"")</f>
        <v/>
      </c>
      <c r="Q535" s="6" t="str">
        <f>IF(AND(C535="Abierto",D535="Alta"),RANK(P535,$P$13:$P$809,0)+COUNTIF($P$13:P535,P535)-1+MAX(N:N),"")</f>
        <v/>
      </c>
      <c r="R535" s="6" t="str">
        <f>IF(AND(C535="Abierto",D535="Media"),A535,"")</f>
        <v/>
      </c>
      <c r="S535" s="6" t="str">
        <f ca="1">IF(AND(C535="Abierto",D535="Media"),TODAY()-E535,"")</f>
        <v/>
      </c>
      <c r="T535" s="6" t="str">
        <f>IF(AND(C535="Abierto",D535="Media"),RANK(S535,$S$13:$S$809,0)+COUNTIF($S$13:S535,S535)-1+MAX(N:N,Q:Q),"")</f>
        <v/>
      </c>
      <c r="U535" s="6" t="str">
        <f>IF(AND(C535="Abierto",D535="Baja"),A535,"")</f>
        <v/>
      </c>
      <c r="V535" s="6" t="str">
        <f ca="1">IF(AND(C535="Abierto",D535="Baja"),TODAY()-E535,"")</f>
        <v/>
      </c>
      <c r="W535" s="6" t="str">
        <f>IF(AND(C535="Abierto",D535="Baja"),RANK(V535,$V$13:$V$809,0)+COUNTIF($V$13:V535,V535)-1+MAX(N:N,Q:Q,T:T),"")</f>
        <v/>
      </c>
      <c r="X535" s="7" t="str">
        <f>IF(OR(C535="Resuelto",C535=""),"",SUM(N535,Q535,T535,W535))</f>
        <v/>
      </c>
      <c r="Y535" s="7" t="str">
        <f>IF(OR(C535="Resuelto",C535=""),"",SUM(M535,P535,S535,V535))</f>
        <v/>
      </c>
      <c r="Z535" s="7" t="str">
        <f>IF(OR(C535="Resuelto",C535=""),"",SUM(L535,O535,R535,U535))</f>
        <v/>
      </c>
      <c r="AA535" s="8">
        <v>721</v>
      </c>
      <c r="AB535" s="8" t="str">
        <f t="shared" ca="1" si="52"/>
        <v/>
      </c>
      <c r="AC535" s="9" t="str">
        <f t="shared" ca="1" si="53"/>
        <v/>
      </c>
      <c r="AH535" s="11" t="str">
        <f>IF(AI535="","",MAX($AH$5:AH534)+1)</f>
        <v/>
      </c>
      <c r="AI535" s="12" t="str">
        <f>IF(G534="","",IF(COUNTIF($AI$11:AI534,G534)=0,G534,""))</f>
        <v/>
      </c>
      <c r="AJ535" s="12" t="str">
        <f t="shared" si="54"/>
        <v/>
      </c>
      <c r="AK535" s="23"/>
    </row>
    <row r="536" spans="1:37" hidden="1" x14ac:dyDescent="0.25">
      <c r="A536" s="4"/>
      <c r="B536" s="4"/>
      <c r="C536" s="4"/>
      <c r="D536" s="4"/>
      <c r="E536" s="5"/>
      <c r="F536" s="5"/>
      <c r="G536" s="4"/>
      <c r="H536" s="5"/>
      <c r="I536" s="14" t="str">
        <f t="shared" si="51"/>
        <v/>
      </c>
      <c r="J536" s="14"/>
      <c r="K536" s="14"/>
      <c r="L536" s="6" t="str">
        <f>IF(AND(C536="Abierto",D536="Urgente"),A536,"")</f>
        <v/>
      </c>
      <c r="M536" s="6" t="str">
        <f ca="1">IF(AND(C536="Abierto",D536="Urgente"),TODAY()-E536,"")</f>
        <v/>
      </c>
      <c r="N536" s="6" t="str">
        <f>IF(AND(C536="Abierto",D536="Urgente"),RANK(M536,$M$13:$M$809,0)+COUNTIF($M$13:M536,M536)-1,"")</f>
        <v/>
      </c>
      <c r="O536" s="6" t="str">
        <f>IF(AND(C536="Abierto",D536="Alta"),A536,"")</f>
        <v/>
      </c>
      <c r="P536" s="6" t="str">
        <f ca="1">IF(AND(C536="Abierto",D536="Alta"),TODAY()-E536,"")</f>
        <v/>
      </c>
      <c r="Q536" s="6" t="str">
        <f>IF(AND(C536="Abierto",D536="Alta"),RANK(P536,$P$13:$P$809,0)+COUNTIF($P$13:P536,P536)-1+MAX(N:N),"")</f>
        <v/>
      </c>
      <c r="R536" s="6" t="str">
        <f>IF(AND(C536="Abierto",D536="Media"),A536,"")</f>
        <v/>
      </c>
      <c r="S536" s="6" t="str">
        <f ca="1">IF(AND(C536="Abierto",D536="Media"),TODAY()-E536,"")</f>
        <v/>
      </c>
      <c r="T536" s="6" t="str">
        <f>IF(AND(C536="Abierto",D536="Media"),RANK(S536,$S$13:$S$809,0)+COUNTIF($S$13:S536,S536)-1+MAX(N:N,Q:Q),"")</f>
        <v/>
      </c>
      <c r="U536" s="6" t="str">
        <f>IF(AND(C536="Abierto",D536="Baja"),A536,"")</f>
        <v/>
      </c>
      <c r="V536" s="6" t="str">
        <f ca="1">IF(AND(C536="Abierto",D536="Baja"),TODAY()-E536,"")</f>
        <v/>
      </c>
      <c r="W536" s="6" t="str">
        <f>IF(AND(C536="Abierto",D536="Baja"),RANK(V536,$V$13:$V$809,0)+COUNTIF($V$13:V536,V536)-1+MAX(N:N,Q:Q,T:T),"")</f>
        <v/>
      </c>
      <c r="X536" s="7" t="str">
        <f>IF(OR(C536="Resuelto",C536=""),"",SUM(N536,Q536,T536,W536))</f>
        <v/>
      </c>
      <c r="Y536" s="7" t="str">
        <f>IF(OR(C536="Resuelto",C536=""),"",SUM(M536,P536,S536,V536))</f>
        <v/>
      </c>
      <c r="Z536" s="7" t="str">
        <f>IF(OR(C536="Resuelto",C536=""),"",SUM(L536,O536,R536,U536))</f>
        <v/>
      </c>
      <c r="AA536" s="8">
        <v>722</v>
      </c>
      <c r="AB536" s="8" t="str">
        <f t="shared" ca="1" si="52"/>
        <v/>
      </c>
      <c r="AC536" s="9" t="str">
        <f t="shared" ca="1" si="53"/>
        <v/>
      </c>
      <c r="AH536" s="11" t="str">
        <f>IF(AI536="","",MAX($AH$5:AH535)+1)</f>
        <v/>
      </c>
      <c r="AI536" s="12" t="str">
        <f>IF(G535="","",IF(COUNTIF($AI$11:AI535,G535)=0,G535,""))</f>
        <v/>
      </c>
      <c r="AJ536" s="12" t="str">
        <f t="shared" si="54"/>
        <v/>
      </c>
      <c r="AK536" s="23"/>
    </row>
    <row r="537" spans="1:37" hidden="1" x14ac:dyDescent="0.25">
      <c r="A537" s="4"/>
      <c r="B537" s="4"/>
      <c r="C537" s="4"/>
      <c r="D537" s="4"/>
      <c r="E537" s="5"/>
      <c r="F537" s="5"/>
      <c r="G537" s="4"/>
      <c r="H537" s="5"/>
      <c r="I537" s="14" t="str">
        <f t="shared" si="51"/>
        <v/>
      </c>
      <c r="J537" s="14"/>
      <c r="K537" s="14"/>
      <c r="L537" s="6" t="str">
        <f>IF(AND(C537="Abierto",D537="Urgente"),A537,"")</f>
        <v/>
      </c>
      <c r="M537" s="6" t="str">
        <f ca="1">IF(AND(C537="Abierto",D537="Urgente"),TODAY()-E537,"")</f>
        <v/>
      </c>
      <c r="N537" s="6" t="str">
        <f>IF(AND(C537="Abierto",D537="Urgente"),RANK(M537,$M$13:$M$809,0)+COUNTIF($M$13:M537,M537)-1,"")</f>
        <v/>
      </c>
      <c r="O537" s="6" t="str">
        <f>IF(AND(C537="Abierto",D537="Alta"),A537,"")</f>
        <v/>
      </c>
      <c r="P537" s="6" t="str">
        <f ca="1">IF(AND(C537="Abierto",D537="Alta"),TODAY()-E537,"")</f>
        <v/>
      </c>
      <c r="Q537" s="6" t="str">
        <f>IF(AND(C537="Abierto",D537="Alta"),RANK(P537,$P$13:$P$809,0)+COUNTIF($P$13:P537,P537)-1+MAX(N:N),"")</f>
        <v/>
      </c>
      <c r="R537" s="6" t="str">
        <f>IF(AND(C537="Abierto",D537="Media"),A537,"")</f>
        <v/>
      </c>
      <c r="S537" s="6" t="str">
        <f ca="1">IF(AND(C537="Abierto",D537="Media"),TODAY()-E537,"")</f>
        <v/>
      </c>
      <c r="T537" s="6" t="str">
        <f>IF(AND(C537="Abierto",D537="Media"),RANK(S537,$S$13:$S$809,0)+COUNTIF($S$13:S537,S537)-1+MAX(N:N,Q:Q),"")</f>
        <v/>
      </c>
      <c r="U537" s="6" t="str">
        <f>IF(AND(C537="Abierto",D537="Baja"),A537,"")</f>
        <v/>
      </c>
      <c r="V537" s="6" t="str">
        <f ca="1">IF(AND(C537="Abierto",D537="Baja"),TODAY()-E537,"")</f>
        <v/>
      </c>
      <c r="W537" s="6" t="str">
        <f>IF(AND(C537="Abierto",D537="Baja"),RANK(V537,$V$13:$V$809,0)+COUNTIF($V$13:V537,V537)-1+MAX(N:N,Q:Q,T:T),"")</f>
        <v/>
      </c>
      <c r="X537" s="7" t="str">
        <f>IF(OR(C537="Resuelto",C537=""),"",SUM(N537,Q537,T537,W537))</f>
        <v/>
      </c>
      <c r="Y537" s="7" t="str">
        <f>IF(OR(C537="Resuelto",C537=""),"",SUM(M537,P537,S537,V537))</f>
        <v/>
      </c>
      <c r="Z537" s="7" t="str">
        <f>IF(OR(C537="Resuelto",C537=""),"",SUM(L537,O537,R537,U537))</f>
        <v/>
      </c>
      <c r="AA537" s="8">
        <v>723</v>
      </c>
      <c r="AB537" s="8" t="str">
        <f t="shared" ca="1" si="52"/>
        <v/>
      </c>
      <c r="AC537" s="9" t="str">
        <f t="shared" ca="1" si="53"/>
        <v/>
      </c>
      <c r="AH537" s="11" t="str">
        <f>IF(AI537="","",MAX($AH$5:AH536)+1)</f>
        <v/>
      </c>
      <c r="AI537" s="12" t="str">
        <f>IF(G536="","",IF(COUNTIF($AI$11:AI536,G536)=0,G536,""))</f>
        <v/>
      </c>
      <c r="AJ537" s="12" t="str">
        <f t="shared" si="54"/>
        <v/>
      </c>
      <c r="AK537" s="23"/>
    </row>
    <row r="538" spans="1:37" hidden="1" x14ac:dyDescent="0.25">
      <c r="A538" s="4"/>
      <c r="B538" s="4"/>
      <c r="C538" s="4"/>
      <c r="D538" s="4"/>
      <c r="E538" s="5"/>
      <c r="F538" s="5"/>
      <c r="G538" s="4"/>
      <c r="H538" s="5"/>
      <c r="I538" s="14" t="str">
        <f t="shared" si="51"/>
        <v/>
      </c>
      <c r="J538" s="14"/>
      <c r="K538" s="14"/>
      <c r="L538" s="6" t="str">
        <f>IF(AND(C538="Abierto",D538="Urgente"),A538,"")</f>
        <v/>
      </c>
      <c r="M538" s="6" t="str">
        <f ca="1">IF(AND(C538="Abierto",D538="Urgente"),TODAY()-E538,"")</f>
        <v/>
      </c>
      <c r="N538" s="6" t="str">
        <f>IF(AND(C538="Abierto",D538="Urgente"),RANK(M538,$M$13:$M$809,0)+COUNTIF($M$13:M538,M538)-1,"")</f>
        <v/>
      </c>
      <c r="O538" s="6" t="str">
        <f>IF(AND(C538="Abierto",D538="Alta"),A538,"")</f>
        <v/>
      </c>
      <c r="P538" s="6" t="str">
        <f ca="1">IF(AND(C538="Abierto",D538="Alta"),TODAY()-E538,"")</f>
        <v/>
      </c>
      <c r="Q538" s="6" t="str">
        <f>IF(AND(C538="Abierto",D538="Alta"),RANK(P538,$P$13:$P$809,0)+COUNTIF($P$13:P538,P538)-1+MAX(N:N),"")</f>
        <v/>
      </c>
      <c r="R538" s="6" t="str">
        <f>IF(AND(C538="Abierto",D538="Media"),A538,"")</f>
        <v/>
      </c>
      <c r="S538" s="6" t="str">
        <f ca="1">IF(AND(C538="Abierto",D538="Media"),TODAY()-E538,"")</f>
        <v/>
      </c>
      <c r="T538" s="6" t="str">
        <f>IF(AND(C538="Abierto",D538="Media"),RANK(S538,$S$13:$S$809,0)+COUNTIF($S$13:S538,S538)-1+MAX(N:N,Q:Q),"")</f>
        <v/>
      </c>
      <c r="U538" s="6" t="str">
        <f>IF(AND(C538="Abierto",D538="Baja"),A538,"")</f>
        <v/>
      </c>
      <c r="V538" s="6" t="str">
        <f ca="1">IF(AND(C538="Abierto",D538="Baja"),TODAY()-E538,"")</f>
        <v/>
      </c>
      <c r="W538" s="6" t="str">
        <f>IF(AND(C538="Abierto",D538="Baja"),RANK(V538,$V$13:$V$809,0)+COUNTIF($V$13:V538,V538)-1+MAX(N:N,Q:Q,T:T),"")</f>
        <v/>
      </c>
      <c r="X538" s="7" t="str">
        <f>IF(OR(C538="Resuelto",C538=""),"",SUM(N538,Q538,T538,W538))</f>
        <v/>
      </c>
      <c r="Y538" s="7" t="str">
        <f>IF(OR(C538="Resuelto",C538=""),"",SUM(M538,P538,S538,V538))</f>
        <v/>
      </c>
      <c r="Z538" s="7" t="str">
        <f>IF(OR(C538="Resuelto",C538=""),"",SUM(L538,O538,R538,U538))</f>
        <v/>
      </c>
      <c r="AA538" s="8">
        <v>724</v>
      </c>
      <c r="AB538" s="8" t="str">
        <f t="shared" ca="1" si="52"/>
        <v/>
      </c>
      <c r="AC538" s="9" t="str">
        <f t="shared" ca="1" si="53"/>
        <v/>
      </c>
      <c r="AH538" s="11" t="str">
        <f>IF(AI538="","",MAX($AH$5:AH537)+1)</f>
        <v/>
      </c>
      <c r="AI538" s="12" t="str">
        <f>IF(G537="","",IF(COUNTIF($AI$11:AI537,G537)=0,G537,""))</f>
        <v/>
      </c>
      <c r="AJ538" s="12" t="str">
        <f t="shared" si="54"/>
        <v/>
      </c>
      <c r="AK538" s="23"/>
    </row>
    <row r="539" spans="1:37" hidden="1" x14ac:dyDescent="0.25">
      <c r="A539" s="4"/>
      <c r="B539" s="4"/>
      <c r="C539" s="4"/>
      <c r="D539" s="4"/>
      <c r="E539" s="5"/>
      <c r="F539" s="5"/>
      <c r="G539" s="4"/>
      <c r="H539" s="5"/>
      <c r="I539" s="14" t="str">
        <f t="shared" si="51"/>
        <v/>
      </c>
      <c r="J539" s="14"/>
      <c r="K539" s="14"/>
      <c r="L539" s="6" t="str">
        <f>IF(AND(C539="Abierto",D539="Urgente"),A539,"")</f>
        <v/>
      </c>
      <c r="M539" s="6" t="str">
        <f ca="1">IF(AND(C539="Abierto",D539="Urgente"),TODAY()-E539,"")</f>
        <v/>
      </c>
      <c r="N539" s="6" t="str">
        <f>IF(AND(C539="Abierto",D539="Urgente"),RANK(M539,$M$13:$M$809,0)+COUNTIF($M$13:M539,M539)-1,"")</f>
        <v/>
      </c>
      <c r="O539" s="6" t="str">
        <f>IF(AND(C539="Abierto",D539="Alta"),A539,"")</f>
        <v/>
      </c>
      <c r="P539" s="6" t="str">
        <f ca="1">IF(AND(C539="Abierto",D539="Alta"),TODAY()-E539,"")</f>
        <v/>
      </c>
      <c r="Q539" s="6" t="str">
        <f>IF(AND(C539="Abierto",D539="Alta"),RANK(P539,$P$13:$P$809,0)+COUNTIF($P$13:P539,P539)-1+MAX(N:N),"")</f>
        <v/>
      </c>
      <c r="R539" s="6" t="str">
        <f>IF(AND(C539="Abierto",D539="Media"),A539,"")</f>
        <v/>
      </c>
      <c r="S539" s="6" t="str">
        <f ca="1">IF(AND(C539="Abierto",D539="Media"),TODAY()-E539,"")</f>
        <v/>
      </c>
      <c r="T539" s="6" t="str">
        <f>IF(AND(C539="Abierto",D539="Media"),RANK(S539,$S$13:$S$809,0)+COUNTIF($S$13:S539,S539)-1+MAX(N:N,Q:Q),"")</f>
        <v/>
      </c>
      <c r="U539" s="6" t="str">
        <f>IF(AND(C539="Abierto",D539="Baja"),A539,"")</f>
        <v/>
      </c>
      <c r="V539" s="6" t="str">
        <f ca="1">IF(AND(C539="Abierto",D539="Baja"),TODAY()-E539,"")</f>
        <v/>
      </c>
      <c r="W539" s="6" t="str">
        <f>IF(AND(C539="Abierto",D539="Baja"),RANK(V539,$V$13:$V$809,0)+COUNTIF($V$13:V539,V539)-1+MAX(N:N,Q:Q,T:T),"")</f>
        <v/>
      </c>
      <c r="X539" s="7" t="str">
        <f>IF(OR(C539="Resuelto",C539=""),"",SUM(N539,Q539,T539,W539))</f>
        <v/>
      </c>
      <c r="Y539" s="7" t="str">
        <f>IF(OR(C539="Resuelto",C539=""),"",SUM(M539,P539,S539,V539))</f>
        <v/>
      </c>
      <c r="Z539" s="7" t="str">
        <f>IF(OR(C539="Resuelto",C539=""),"",SUM(L539,O539,R539,U539))</f>
        <v/>
      </c>
      <c r="AA539" s="8">
        <v>725</v>
      </c>
      <c r="AB539" s="8" t="str">
        <f t="shared" ca="1" si="52"/>
        <v/>
      </c>
      <c r="AC539" s="9" t="str">
        <f t="shared" ca="1" si="53"/>
        <v/>
      </c>
      <c r="AH539" s="11" t="str">
        <f>IF(AI539="","",MAX($AH$5:AH538)+1)</f>
        <v/>
      </c>
      <c r="AI539" s="12" t="str">
        <f>IF(G538="","",IF(COUNTIF($AI$11:AI538,G538)=0,G538,""))</f>
        <v/>
      </c>
      <c r="AJ539" s="12" t="str">
        <f t="shared" si="54"/>
        <v/>
      </c>
      <c r="AK539" s="23"/>
    </row>
    <row r="540" spans="1:37" hidden="1" x14ac:dyDescent="0.25">
      <c r="A540" s="4"/>
      <c r="B540" s="4"/>
      <c r="C540" s="4"/>
      <c r="D540" s="4"/>
      <c r="E540" s="5"/>
      <c r="F540" s="5"/>
      <c r="G540" s="4"/>
      <c r="H540" s="5"/>
      <c r="I540" s="14" t="str">
        <f t="shared" si="51"/>
        <v/>
      </c>
      <c r="J540" s="14"/>
      <c r="K540" s="14"/>
      <c r="L540" s="6" t="str">
        <f>IF(AND(C540="Abierto",D540="Urgente"),A540,"")</f>
        <v/>
      </c>
      <c r="M540" s="6" t="str">
        <f ca="1">IF(AND(C540="Abierto",D540="Urgente"),TODAY()-E540,"")</f>
        <v/>
      </c>
      <c r="N540" s="6" t="str">
        <f>IF(AND(C540="Abierto",D540="Urgente"),RANK(M540,$M$13:$M$809,0)+COUNTIF($M$13:M540,M540)-1,"")</f>
        <v/>
      </c>
      <c r="O540" s="6" t="str">
        <f>IF(AND(C540="Abierto",D540="Alta"),A540,"")</f>
        <v/>
      </c>
      <c r="P540" s="6" t="str">
        <f ca="1">IF(AND(C540="Abierto",D540="Alta"),TODAY()-E540,"")</f>
        <v/>
      </c>
      <c r="Q540" s="6" t="str">
        <f>IF(AND(C540="Abierto",D540="Alta"),RANK(P540,$P$13:$P$809,0)+COUNTIF($P$13:P540,P540)-1+MAX(N:N),"")</f>
        <v/>
      </c>
      <c r="R540" s="6" t="str">
        <f>IF(AND(C540="Abierto",D540="Media"),A540,"")</f>
        <v/>
      </c>
      <c r="S540" s="6" t="str">
        <f ca="1">IF(AND(C540="Abierto",D540="Media"),TODAY()-E540,"")</f>
        <v/>
      </c>
      <c r="T540" s="6" t="str">
        <f>IF(AND(C540="Abierto",D540="Media"),RANK(S540,$S$13:$S$809,0)+COUNTIF($S$13:S540,S540)-1+MAX(N:N,Q:Q),"")</f>
        <v/>
      </c>
      <c r="U540" s="6" t="str">
        <f>IF(AND(C540="Abierto",D540="Baja"),A540,"")</f>
        <v/>
      </c>
      <c r="V540" s="6" t="str">
        <f ca="1">IF(AND(C540="Abierto",D540="Baja"),TODAY()-E540,"")</f>
        <v/>
      </c>
      <c r="W540" s="6" t="str">
        <f>IF(AND(C540="Abierto",D540="Baja"),RANK(V540,$V$13:$V$809,0)+COUNTIF($V$13:V540,V540)-1+MAX(N:N,Q:Q,T:T),"")</f>
        <v/>
      </c>
      <c r="X540" s="7" t="str">
        <f>IF(OR(C540="Resuelto",C540=""),"",SUM(N540,Q540,T540,W540))</f>
        <v/>
      </c>
      <c r="Y540" s="7" t="str">
        <f>IF(OR(C540="Resuelto",C540=""),"",SUM(M540,P540,S540,V540))</f>
        <v/>
      </c>
      <c r="Z540" s="7" t="str">
        <f>IF(OR(C540="Resuelto",C540=""),"",SUM(L540,O540,R540,U540))</f>
        <v/>
      </c>
      <c r="AA540" s="8">
        <v>726</v>
      </c>
      <c r="AB540" s="8" t="str">
        <f t="shared" ca="1" si="52"/>
        <v/>
      </c>
      <c r="AC540" s="9" t="str">
        <f t="shared" ca="1" si="53"/>
        <v/>
      </c>
      <c r="AH540" s="11" t="str">
        <f>IF(AI540="","",MAX($AH$5:AH539)+1)</f>
        <v/>
      </c>
      <c r="AI540" s="12" t="str">
        <f>IF(G539="","",IF(COUNTIF($AI$11:AI539,G539)=0,G539,""))</f>
        <v/>
      </c>
      <c r="AJ540" s="12" t="str">
        <f t="shared" si="54"/>
        <v/>
      </c>
      <c r="AK540" s="23"/>
    </row>
    <row r="541" spans="1:37" hidden="1" x14ac:dyDescent="0.25">
      <c r="A541" s="4"/>
      <c r="B541" s="4"/>
      <c r="C541" s="4"/>
      <c r="D541" s="4"/>
      <c r="E541" s="5"/>
      <c r="F541" s="5"/>
      <c r="G541" s="4"/>
      <c r="H541" s="5"/>
      <c r="I541" s="14" t="str">
        <f t="shared" si="51"/>
        <v/>
      </c>
      <c r="J541" s="14"/>
      <c r="K541" s="14"/>
      <c r="L541" s="6" t="str">
        <f>IF(AND(C541="Abierto",D541="Urgente"),A541,"")</f>
        <v/>
      </c>
      <c r="M541" s="6" t="str">
        <f ca="1">IF(AND(C541="Abierto",D541="Urgente"),TODAY()-E541,"")</f>
        <v/>
      </c>
      <c r="N541" s="6" t="str">
        <f>IF(AND(C541="Abierto",D541="Urgente"),RANK(M541,$M$13:$M$809,0)+COUNTIF($M$13:M541,M541)-1,"")</f>
        <v/>
      </c>
      <c r="O541" s="6" t="str">
        <f>IF(AND(C541="Abierto",D541="Alta"),A541,"")</f>
        <v/>
      </c>
      <c r="P541" s="6" t="str">
        <f ca="1">IF(AND(C541="Abierto",D541="Alta"),TODAY()-E541,"")</f>
        <v/>
      </c>
      <c r="Q541" s="6" t="str">
        <f>IF(AND(C541="Abierto",D541="Alta"),RANK(P541,$P$13:$P$809,0)+COUNTIF($P$13:P541,P541)-1+MAX(N:N),"")</f>
        <v/>
      </c>
      <c r="R541" s="6" t="str">
        <f>IF(AND(C541="Abierto",D541="Media"),A541,"")</f>
        <v/>
      </c>
      <c r="S541" s="6" t="str">
        <f ca="1">IF(AND(C541="Abierto",D541="Media"),TODAY()-E541,"")</f>
        <v/>
      </c>
      <c r="T541" s="6" t="str">
        <f>IF(AND(C541="Abierto",D541="Media"),RANK(S541,$S$13:$S$809,0)+COUNTIF($S$13:S541,S541)-1+MAX(N:N,Q:Q),"")</f>
        <v/>
      </c>
      <c r="U541" s="6" t="str">
        <f>IF(AND(C541="Abierto",D541="Baja"),A541,"")</f>
        <v/>
      </c>
      <c r="V541" s="6" t="str">
        <f ca="1">IF(AND(C541="Abierto",D541="Baja"),TODAY()-E541,"")</f>
        <v/>
      </c>
      <c r="W541" s="6" t="str">
        <f>IF(AND(C541="Abierto",D541="Baja"),RANK(V541,$V$13:$V$809,0)+COUNTIF($V$13:V541,V541)-1+MAX(N:N,Q:Q,T:T),"")</f>
        <v/>
      </c>
      <c r="X541" s="7" t="str">
        <f>IF(OR(C541="Resuelto",C541=""),"",SUM(N541,Q541,T541,W541))</f>
        <v/>
      </c>
      <c r="Y541" s="7" t="str">
        <f>IF(OR(C541="Resuelto",C541=""),"",SUM(M541,P541,S541,V541))</f>
        <v/>
      </c>
      <c r="Z541" s="7" t="str">
        <f>IF(OR(C541="Resuelto",C541=""),"",SUM(L541,O541,R541,U541))</f>
        <v/>
      </c>
      <c r="AA541" s="8">
        <v>727</v>
      </c>
      <c r="AB541" s="8" t="str">
        <f t="shared" ca="1" si="52"/>
        <v/>
      </c>
      <c r="AC541" s="9" t="str">
        <f t="shared" ca="1" si="53"/>
        <v/>
      </c>
      <c r="AH541" s="11" t="str">
        <f>IF(AI541="","",MAX($AH$5:AH540)+1)</f>
        <v/>
      </c>
      <c r="AI541" s="12" t="str">
        <f>IF(G540="","",IF(COUNTIF($AI$11:AI540,G540)=0,G540,""))</f>
        <v/>
      </c>
      <c r="AJ541" s="12" t="str">
        <f t="shared" si="54"/>
        <v/>
      </c>
      <c r="AK541" s="23"/>
    </row>
    <row r="542" spans="1:37" hidden="1" x14ac:dyDescent="0.25">
      <c r="A542" s="4"/>
      <c r="B542" s="4"/>
      <c r="C542" s="4"/>
      <c r="D542" s="4"/>
      <c r="E542" s="5"/>
      <c r="F542" s="5"/>
      <c r="G542" s="4"/>
      <c r="H542" s="5"/>
      <c r="I542" s="14" t="str">
        <f t="shared" si="51"/>
        <v/>
      </c>
      <c r="J542" s="14"/>
      <c r="K542" s="14"/>
      <c r="L542" s="6" t="str">
        <f>IF(AND(C542="Abierto",D542="Urgente"),A542,"")</f>
        <v/>
      </c>
      <c r="M542" s="6" t="str">
        <f ca="1">IF(AND(C542="Abierto",D542="Urgente"),TODAY()-E542,"")</f>
        <v/>
      </c>
      <c r="N542" s="6" t="str">
        <f>IF(AND(C542="Abierto",D542="Urgente"),RANK(M542,$M$13:$M$809,0)+COUNTIF($M$13:M542,M542)-1,"")</f>
        <v/>
      </c>
      <c r="O542" s="6" t="str">
        <f>IF(AND(C542="Abierto",D542="Alta"),A542,"")</f>
        <v/>
      </c>
      <c r="P542" s="6" t="str">
        <f ca="1">IF(AND(C542="Abierto",D542="Alta"),TODAY()-E542,"")</f>
        <v/>
      </c>
      <c r="Q542" s="6" t="str">
        <f>IF(AND(C542="Abierto",D542="Alta"),RANK(P542,$P$13:$P$809,0)+COUNTIF($P$13:P542,P542)-1+MAX(N:N),"")</f>
        <v/>
      </c>
      <c r="R542" s="6" t="str">
        <f>IF(AND(C542="Abierto",D542="Media"),A542,"")</f>
        <v/>
      </c>
      <c r="S542" s="6" t="str">
        <f ca="1">IF(AND(C542="Abierto",D542="Media"),TODAY()-E542,"")</f>
        <v/>
      </c>
      <c r="T542" s="6" t="str">
        <f>IF(AND(C542="Abierto",D542="Media"),RANK(S542,$S$13:$S$809,0)+COUNTIF($S$13:S542,S542)-1+MAX(N:N,Q:Q),"")</f>
        <v/>
      </c>
      <c r="U542" s="6" t="str">
        <f>IF(AND(C542="Abierto",D542="Baja"),A542,"")</f>
        <v/>
      </c>
      <c r="V542" s="6" t="str">
        <f ca="1">IF(AND(C542="Abierto",D542="Baja"),TODAY()-E542,"")</f>
        <v/>
      </c>
      <c r="W542" s="6" t="str">
        <f>IF(AND(C542="Abierto",D542="Baja"),RANK(V542,$V$13:$V$809,0)+COUNTIF($V$13:V542,V542)-1+MAX(N:N,Q:Q,T:T),"")</f>
        <v/>
      </c>
      <c r="X542" s="7" t="str">
        <f>IF(OR(C542="Resuelto",C542=""),"",SUM(N542,Q542,T542,W542))</f>
        <v/>
      </c>
      <c r="Y542" s="7" t="str">
        <f>IF(OR(C542="Resuelto",C542=""),"",SUM(M542,P542,S542,V542))</f>
        <v/>
      </c>
      <c r="Z542" s="7" t="str">
        <f>IF(OR(C542="Resuelto",C542=""),"",SUM(L542,O542,R542,U542))</f>
        <v/>
      </c>
      <c r="AA542" s="8">
        <v>728</v>
      </c>
      <c r="AB542" s="8" t="str">
        <f t="shared" ca="1" si="52"/>
        <v/>
      </c>
      <c r="AC542" s="9" t="str">
        <f t="shared" ca="1" si="53"/>
        <v/>
      </c>
      <c r="AH542" s="11" t="str">
        <f>IF(AI542="","",MAX($AH$5:AH541)+1)</f>
        <v/>
      </c>
      <c r="AI542" s="12" t="str">
        <f>IF(G541="","",IF(COUNTIF($AI$11:AI541,G541)=0,G541,""))</f>
        <v/>
      </c>
      <c r="AJ542" s="12" t="str">
        <f t="shared" si="54"/>
        <v/>
      </c>
      <c r="AK542" s="23"/>
    </row>
    <row r="543" spans="1:37" hidden="1" x14ac:dyDescent="0.25">
      <c r="A543" s="4"/>
      <c r="B543" s="4"/>
      <c r="C543" s="4"/>
      <c r="D543" s="4"/>
      <c r="E543" s="5"/>
      <c r="F543" s="5"/>
      <c r="G543" s="4"/>
      <c r="H543" s="5"/>
      <c r="I543" s="14" t="str">
        <f t="shared" si="51"/>
        <v/>
      </c>
      <c r="J543" s="14"/>
      <c r="K543" s="14"/>
      <c r="L543" s="6" t="str">
        <f>IF(AND(C543="Abierto",D543="Urgente"),A543,"")</f>
        <v/>
      </c>
      <c r="M543" s="6" t="str">
        <f ca="1">IF(AND(C543="Abierto",D543="Urgente"),TODAY()-E543,"")</f>
        <v/>
      </c>
      <c r="N543" s="6" t="str">
        <f>IF(AND(C543="Abierto",D543="Urgente"),RANK(M543,$M$13:$M$809,0)+COUNTIF($M$13:M543,M543)-1,"")</f>
        <v/>
      </c>
      <c r="O543" s="6" t="str">
        <f>IF(AND(C543="Abierto",D543="Alta"),A543,"")</f>
        <v/>
      </c>
      <c r="P543" s="6" t="str">
        <f ca="1">IF(AND(C543="Abierto",D543="Alta"),TODAY()-E543,"")</f>
        <v/>
      </c>
      <c r="Q543" s="6" t="str">
        <f>IF(AND(C543="Abierto",D543="Alta"),RANK(P543,$P$13:$P$809,0)+COUNTIF($P$13:P543,P543)-1+MAX(N:N),"")</f>
        <v/>
      </c>
      <c r="R543" s="6" t="str">
        <f>IF(AND(C543="Abierto",D543="Media"),A543,"")</f>
        <v/>
      </c>
      <c r="S543" s="6" t="str">
        <f ca="1">IF(AND(C543="Abierto",D543="Media"),TODAY()-E543,"")</f>
        <v/>
      </c>
      <c r="T543" s="6" t="str">
        <f>IF(AND(C543="Abierto",D543="Media"),RANK(S543,$S$13:$S$809,0)+COUNTIF($S$13:S543,S543)-1+MAX(N:N,Q:Q),"")</f>
        <v/>
      </c>
      <c r="U543" s="6" t="str">
        <f>IF(AND(C543="Abierto",D543="Baja"),A543,"")</f>
        <v/>
      </c>
      <c r="V543" s="6" t="str">
        <f ca="1">IF(AND(C543="Abierto",D543="Baja"),TODAY()-E543,"")</f>
        <v/>
      </c>
      <c r="W543" s="6" t="str">
        <f>IF(AND(C543="Abierto",D543="Baja"),RANK(V543,$V$13:$V$809,0)+COUNTIF($V$13:V543,V543)-1+MAX(N:N,Q:Q,T:T),"")</f>
        <v/>
      </c>
      <c r="X543" s="7" t="str">
        <f>IF(OR(C543="Resuelto",C543=""),"",SUM(N543,Q543,T543,W543))</f>
        <v/>
      </c>
      <c r="Y543" s="7" t="str">
        <f>IF(OR(C543="Resuelto",C543=""),"",SUM(M543,P543,S543,V543))</f>
        <v/>
      </c>
      <c r="Z543" s="7" t="str">
        <f>IF(OR(C543="Resuelto",C543=""),"",SUM(L543,O543,R543,U543))</f>
        <v/>
      </c>
      <c r="AA543" s="8">
        <v>729</v>
      </c>
      <c r="AB543" s="8" t="str">
        <f t="shared" ca="1" si="52"/>
        <v/>
      </c>
      <c r="AC543" s="9" t="str">
        <f t="shared" ca="1" si="53"/>
        <v/>
      </c>
      <c r="AH543" s="11" t="str">
        <f>IF(AI543="","",MAX($AH$5:AH542)+1)</f>
        <v/>
      </c>
      <c r="AI543" s="12" t="str">
        <f>IF(G542="","",IF(COUNTIF($AI$11:AI542,G542)=0,G542,""))</f>
        <v/>
      </c>
      <c r="AJ543" s="12" t="str">
        <f t="shared" si="54"/>
        <v/>
      </c>
      <c r="AK543" s="23"/>
    </row>
    <row r="544" spans="1:37" hidden="1" x14ac:dyDescent="0.25">
      <c r="A544" s="4"/>
      <c r="B544" s="4"/>
      <c r="C544" s="4"/>
      <c r="D544" s="4"/>
      <c r="E544" s="5"/>
      <c r="F544" s="5"/>
      <c r="G544" s="4"/>
      <c r="H544" s="5"/>
      <c r="I544" s="14" t="str">
        <f t="shared" si="51"/>
        <v/>
      </c>
      <c r="J544" s="14"/>
      <c r="K544" s="14"/>
      <c r="L544" s="6" t="str">
        <f>IF(AND(C544="Abierto",D544="Urgente"),A544,"")</f>
        <v/>
      </c>
      <c r="M544" s="6" t="str">
        <f ca="1">IF(AND(C544="Abierto",D544="Urgente"),TODAY()-E544,"")</f>
        <v/>
      </c>
      <c r="N544" s="6" t="str">
        <f>IF(AND(C544="Abierto",D544="Urgente"),RANK(M544,$M$13:$M$809,0)+COUNTIF($M$13:M544,M544)-1,"")</f>
        <v/>
      </c>
      <c r="O544" s="6" t="str">
        <f>IF(AND(C544="Abierto",D544="Alta"),A544,"")</f>
        <v/>
      </c>
      <c r="P544" s="6" t="str">
        <f ca="1">IF(AND(C544="Abierto",D544="Alta"),TODAY()-E544,"")</f>
        <v/>
      </c>
      <c r="Q544" s="6" t="str">
        <f>IF(AND(C544="Abierto",D544="Alta"),RANK(P544,$P$13:$P$809,0)+COUNTIF($P$13:P544,P544)-1+MAX(N:N),"")</f>
        <v/>
      </c>
      <c r="R544" s="6" t="str">
        <f>IF(AND(C544="Abierto",D544="Media"),A544,"")</f>
        <v/>
      </c>
      <c r="S544" s="6" t="str">
        <f ca="1">IF(AND(C544="Abierto",D544="Media"),TODAY()-E544,"")</f>
        <v/>
      </c>
      <c r="T544" s="6" t="str">
        <f>IF(AND(C544="Abierto",D544="Media"),RANK(S544,$S$13:$S$809,0)+COUNTIF($S$13:S544,S544)-1+MAX(N:N,Q:Q),"")</f>
        <v/>
      </c>
      <c r="U544" s="6" t="str">
        <f>IF(AND(C544="Abierto",D544="Baja"),A544,"")</f>
        <v/>
      </c>
      <c r="V544" s="6" t="str">
        <f ca="1">IF(AND(C544="Abierto",D544="Baja"),TODAY()-E544,"")</f>
        <v/>
      </c>
      <c r="W544" s="6" t="str">
        <f>IF(AND(C544="Abierto",D544="Baja"),RANK(V544,$V$13:$V$809,0)+COUNTIF($V$13:V544,V544)-1+MAX(N:N,Q:Q,T:T),"")</f>
        <v/>
      </c>
      <c r="X544" s="7" t="str">
        <f>IF(OR(C544="Resuelto",C544=""),"",SUM(N544,Q544,T544,W544))</f>
        <v/>
      </c>
      <c r="Y544" s="7" t="str">
        <f>IF(OR(C544="Resuelto",C544=""),"",SUM(M544,P544,S544,V544))</f>
        <v/>
      </c>
      <c r="Z544" s="7" t="str">
        <f>IF(OR(C544="Resuelto",C544=""),"",SUM(L544,O544,R544,U544))</f>
        <v/>
      </c>
      <c r="AA544" s="8">
        <v>730</v>
      </c>
      <c r="AB544" s="8" t="str">
        <f t="shared" ca="1" si="52"/>
        <v/>
      </c>
      <c r="AC544" s="9" t="str">
        <f t="shared" ca="1" si="53"/>
        <v/>
      </c>
      <c r="AH544" s="11" t="str">
        <f>IF(AI544="","",MAX($AH$5:AH543)+1)</f>
        <v/>
      </c>
      <c r="AI544" s="12" t="str">
        <f>IF(G543="","",IF(COUNTIF($AI$11:AI543,G543)=0,G543,""))</f>
        <v/>
      </c>
      <c r="AJ544" s="12" t="str">
        <f t="shared" si="54"/>
        <v/>
      </c>
      <c r="AK544" s="23"/>
    </row>
    <row r="545" spans="1:37" hidden="1" x14ac:dyDescent="0.25">
      <c r="A545" s="4"/>
      <c r="B545" s="4"/>
      <c r="C545" s="4"/>
      <c r="D545" s="4"/>
      <c r="E545" s="5"/>
      <c r="F545" s="5"/>
      <c r="G545" s="4"/>
      <c r="H545" s="5"/>
      <c r="I545" s="14" t="str">
        <f t="shared" si="51"/>
        <v/>
      </c>
      <c r="J545" s="14"/>
      <c r="K545" s="14"/>
      <c r="L545" s="6" t="str">
        <f>IF(AND(C545="Abierto",D545="Urgente"),A545,"")</f>
        <v/>
      </c>
      <c r="M545" s="6" t="str">
        <f ca="1">IF(AND(C545="Abierto",D545="Urgente"),TODAY()-E545,"")</f>
        <v/>
      </c>
      <c r="N545" s="6" t="str">
        <f>IF(AND(C545="Abierto",D545="Urgente"),RANK(M545,$M$13:$M$809,0)+COUNTIF($M$13:M545,M545)-1,"")</f>
        <v/>
      </c>
      <c r="O545" s="6" t="str">
        <f>IF(AND(C545="Abierto",D545="Alta"),A545,"")</f>
        <v/>
      </c>
      <c r="P545" s="6" t="str">
        <f ca="1">IF(AND(C545="Abierto",D545="Alta"),TODAY()-E545,"")</f>
        <v/>
      </c>
      <c r="Q545" s="6" t="str">
        <f>IF(AND(C545="Abierto",D545="Alta"),RANK(P545,$P$13:$P$809,0)+COUNTIF($P$13:P545,P545)-1+MAX(N:N),"")</f>
        <v/>
      </c>
      <c r="R545" s="6" t="str">
        <f>IF(AND(C545="Abierto",D545="Media"),A545,"")</f>
        <v/>
      </c>
      <c r="S545" s="6" t="str">
        <f ca="1">IF(AND(C545="Abierto",D545="Media"),TODAY()-E545,"")</f>
        <v/>
      </c>
      <c r="T545" s="6" t="str">
        <f>IF(AND(C545="Abierto",D545="Media"),RANK(S545,$S$13:$S$809,0)+COUNTIF($S$13:S545,S545)-1+MAX(N:N,Q:Q),"")</f>
        <v/>
      </c>
      <c r="U545" s="6" t="str">
        <f>IF(AND(C545="Abierto",D545="Baja"),A545,"")</f>
        <v/>
      </c>
      <c r="V545" s="6" t="str">
        <f ca="1">IF(AND(C545="Abierto",D545="Baja"),TODAY()-E545,"")</f>
        <v/>
      </c>
      <c r="W545" s="6" t="str">
        <f>IF(AND(C545="Abierto",D545="Baja"),RANK(V545,$V$13:$V$809,0)+COUNTIF($V$13:V545,V545)-1+MAX(N:N,Q:Q,T:T),"")</f>
        <v/>
      </c>
      <c r="X545" s="7" t="str">
        <f>IF(OR(C545="Resuelto",C545=""),"",SUM(N545,Q545,T545,W545))</f>
        <v/>
      </c>
      <c r="Y545" s="7" t="str">
        <f>IF(OR(C545="Resuelto",C545=""),"",SUM(M545,P545,S545,V545))</f>
        <v/>
      </c>
      <c r="Z545" s="7" t="str">
        <f>IF(OR(C545="Resuelto",C545=""),"",SUM(L545,O545,R545,U545))</f>
        <v/>
      </c>
      <c r="AA545" s="8">
        <v>731</v>
      </c>
      <c r="AB545" s="8" t="str">
        <f t="shared" ca="1" si="52"/>
        <v/>
      </c>
      <c r="AC545" s="9" t="str">
        <f t="shared" ca="1" si="53"/>
        <v/>
      </c>
      <c r="AH545" s="11" t="str">
        <f>IF(AI545="","",MAX($AH$5:AH544)+1)</f>
        <v/>
      </c>
      <c r="AI545" s="12" t="str">
        <f>IF(G544="","",IF(COUNTIF($AI$11:AI544,G544)=0,G544,""))</f>
        <v/>
      </c>
      <c r="AJ545" s="12" t="str">
        <f t="shared" si="54"/>
        <v/>
      </c>
      <c r="AK545" s="23"/>
    </row>
    <row r="546" spans="1:37" hidden="1" x14ac:dyDescent="0.25">
      <c r="A546" s="4"/>
      <c r="B546" s="4"/>
      <c r="C546" s="4"/>
      <c r="D546" s="4"/>
      <c r="E546" s="5"/>
      <c r="F546" s="5"/>
      <c r="G546" s="4"/>
      <c r="H546" s="5"/>
      <c r="I546" s="14" t="str">
        <f t="shared" si="51"/>
        <v/>
      </c>
      <c r="J546" s="14"/>
      <c r="K546" s="14"/>
      <c r="L546" s="6" t="str">
        <f>IF(AND(C546="Abierto",D546="Urgente"),A546,"")</f>
        <v/>
      </c>
      <c r="M546" s="6" t="str">
        <f ca="1">IF(AND(C546="Abierto",D546="Urgente"),TODAY()-E546,"")</f>
        <v/>
      </c>
      <c r="N546" s="6" t="str">
        <f>IF(AND(C546="Abierto",D546="Urgente"),RANK(M546,$M$13:$M$809,0)+COUNTIF($M$13:M546,M546)-1,"")</f>
        <v/>
      </c>
      <c r="O546" s="6" t="str">
        <f>IF(AND(C546="Abierto",D546="Alta"),A546,"")</f>
        <v/>
      </c>
      <c r="P546" s="6" t="str">
        <f ca="1">IF(AND(C546="Abierto",D546="Alta"),TODAY()-E546,"")</f>
        <v/>
      </c>
      <c r="Q546" s="6" t="str">
        <f>IF(AND(C546="Abierto",D546="Alta"),RANK(P546,$P$13:$P$809,0)+COUNTIF($P$13:P546,P546)-1+MAX(N:N),"")</f>
        <v/>
      </c>
      <c r="R546" s="6" t="str">
        <f>IF(AND(C546="Abierto",D546="Media"),A546,"")</f>
        <v/>
      </c>
      <c r="S546" s="6" t="str">
        <f ca="1">IF(AND(C546="Abierto",D546="Media"),TODAY()-E546,"")</f>
        <v/>
      </c>
      <c r="T546" s="6" t="str">
        <f>IF(AND(C546="Abierto",D546="Media"),RANK(S546,$S$13:$S$809,0)+COUNTIF($S$13:S546,S546)-1+MAX(N:N,Q:Q),"")</f>
        <v/>
      </c>
      <c r="U546" s="6" t="str">
        <f>IF(AND(C546="Abierto",D546="Baja"),A546,"")</f>
        <v/>
      </c>
      <c r="V546" s="6" t="str">
        <f ca="1">IF(AND(C546="Abierto",D546="Baja"),TODAY()-E546,"")</f>
        <v/>
      </c>
      <c r="W546" s="6" t="str">
        <f>IF(AND(C546="Abierto",D546="Baja"),RANK(V546,$V$13:$V$809,0)+COUNTIF($V$13:V546,V546)-1+MAX(N:N,Q:Q,T:T),"")</f>
        <v/>
      </c>
      <c r="X546" s="7" t="str">
        <f>IF(OR(C546="Resuelto",C546=""),"",SUM(N546,Q546,T546,W546))</f>
        <v/>
      </c>
      <c r="Y546" s="7" t="str">
        <f>IF(OR(C546="Resuelto",C546=""),"",SUM(M546,P546,S546,V546))</f>
        <v/>
      </c>
      <c r="Z546" s="7" t="str">
        <f>IF(OR(C546="Resuelto",C546=""),"",SUM(L546,O546,R546,U546))</f>
        <v/>
      </c>
      <c r="AA546" s="8">
        <v>732</v>
      </c>
      <c r="AB546" s="8" t="str">
        <f t="shared" ca="1" si="52"/>
        <v/>
      </c>
      <c r="AC546" s="9" t="str">
        <f t="shared" ca="1" si="53"/>
        <v/>
      </c>
      <c r="AH546" s="11" t="str">
        <f>IF(AI546="","",MAX($AH$5:AH545)+1)</f>
        <v/>
      </c>
      <c r="AI546" s="12" t="str">
        <f>IF(G545="","",IF(COUNTIF($AI$11:AI545,G545)=0,G545,""))</f>
        <v/>
      </c>
      <c r="AJ546" s="12" t="str">
        <f t="shared" si="54"/>
        <v/>
      </c>
      <c r="AK546" s="23"/>
    </row>
    <row r="547" spans="1:37" hidden="1" x14ac:dyDescent="0.25">
      <c r="A547" s="4"/>
      <c r="B547" s="4"/>
      <c r="C547" s="4"/>
      <c r="D547" s="4"/>
      <c r="E547" s="5"/>
      <c r="F547" s="5"/>
      <c r="G547" s="4"/>
      <c r="H547" s="5"/>
      <c r="I547" s="14" t="str">
        <f t="shared" si="51"/>
        <v/>
      </c>
      <c r="J547" s="14"/>
      <c r="K547" s="14"/>
      <c r="L547" s="6" t="str">
        <f>IF(AND(C547="Abierto",D547="Urgente"),A547,"")</f>
        <v/>
      </c>
      <c r="M547" s="6" t="str">
        <f ca="1">IF(AND(C547="Abierto",D547="Urgente"),TODAY()-E547,"")</f>
        <v/>
      </c>
      <c r="N547" s="6" t="str">
        <f>IF(AND(C547="Abierto",D547="Urgente"),RANK(M547,$M$13:$M$809,0)+COUNTIF($M$13:M547,M547)-1,"")</f>
        <v/>
      </c>
      <c r="O547" s="6" t="str">
        <f>IF(AND(C547="Abierto",D547="Alta"),A547,"")</f>
        <v/>
      </c>
      <c r="P547" s="6" t="str">
        <f ca="1">IF(AND(C547="Abierto",D547="Alta"),TODAY()-E547,"")</f>
        <v/>
      </c>
      <c r="Q547" s="6" t="str">
        <f>IF(AND(C547="Abierto",D547="Alta"),RANK(P547,$P$13:$P$809,0)+COUNTIF($P$13:P547,P547)-1+MAX(N:N),"")</f>
        <v/>
      </c>
      <c r="R547" s="6" t="str">
        <f>IF(AND(C547="Abierto",D547="Media"),A547,"")</f>
        <v/>
      </c>
      <c r="S547" s="6" t="str">
        <f ca="1">IF(AND(C547="Abierto",D547="Media"),TODAY()-E547,"")</f>
        <v/>
      </c>
      <c r="T547" s="6" t="str">
        <f>IF(AND(C547="Abierto",D547="Media"),RANK(S547,$S$13:$S$809,0)+COUNTIF($S$13:S547,S547)-1+MAX(N:N,Q:Q),"")</f>
        <v/>
      </c>
      <c r="U547" s="6" t="str">
        <f>IF(AND(C547="Abierto",D547="Baja"),A547,"")</f>
        <v/>
      </c>
      <c r="V547" s="6" t="str">
        <f ca="1">IF(AND(C547="Abierto",D547="Baja"),TODAY()-E547,"")</f>
        <v/>
      </c>
      <c r="W547" s="6" t="str">
        <f>IF(AND(C547="Abierto",D547="Baja"),RANK(V547,$V$13:$V$809,0)+COUNTIF($V$13:V547,V547)-1+MAX(N:N,Q:Q,T:T),"")</f>
        <v/>
      </c>
      <c r="X547" s="7" t="str">
        <f>IF(OR(C547="Resuelto",C547=""),"",SUM(N547,Q547,T547,W547))</f>
        <v/>
      </c>
      <c r="Y547" s="7" t="str">
        <f>IF(OR(C547="Resuelto",C547=""),"",SUM(M547,P547,S547,V547))</f>
        <v/>
      </c>
      <c r="Z547" s="7" t="str">
        <f>IF(OR(C547="Resuelto",C547=""),"",SUM(L547,O547,R547,U547))</f>
        <v/>
      </c>
      <c r="AA547" s="8">
        <v>733</v>
      </c>
      <c r="AB547" s="8" t="str">
        <f t="shared" ca="1" si="52"/>
        <v/>
      </c>
      <c r="AC547" s="9" t="str">
        <f t="shared" ca="1" si="53"/>
        <v/>
      </c>
      <c r="AH547" s="11" t="str">
        <f>IF(AI547="","",MAX($AH$5:AH546)+1)</f>
        <v/>
      </c>
      <c r="AI547" s="12" t="str">
        <f>IF(G546="","",IF(COUNTIF($AI$11:AI546,G546)=0,G546,""))</f>
        <v/>
      </c>
      <c r="AJ547" s="12" t="str">
        <f t="shared" si="54"/>
        <v/>
      </c>
      <c r="AK547" s="23"/>
    </row>
    <row r="548" spans="1:37" hidden="1" x14ac:dyDescent="0.25">
      <c r="A548" s="4"/>
      <c r="B548" s="4"/>
      <c r="C548" s="4"/>
      <c r="D548" s="4"/>
      <c r="E548" s="5"/>
      <c r="F548" s="5"/>
      <c r="G548" s="4"/>
      <c r="H548" s="5"/>
      <c r="I548" s="14" t="str">
        <f t="shared" si="51"/>
        <v/>
      </c>
      <c r="J548" s="14"/>
      <c r="K548" s="14"/>
      <c r="L548" s="6" t="str">
        <f>IF(AND(C548="Abierto",D548="Urgente"),A548,"")</f>
        <v/>
      </c>
      <c r="M548" s="6" t="str">
        <f ca="1">IF(AND(C548="Abierto",D548="Urgente"),TODAY()-E548,"")</f>
        <v/>
      </c>
      <c r="N548" s="6" t="str">
        <f>IF(AND(C548="Abierto",D548="Urgente"),RANK(M548,$M$13:$M$809,0)+COUNTIF($M$13:M548,M548)-1,"")</f>
        <v/>
      </c>
      <c r="O548" s="6" t="str">
        <f>IF(AND(C548="Abierto",D548="Alta"),A548,"")</f>
        <v/>
      </c>
      <c r="P548" s="6" t="str">
        <f ca="1">IF(AND(C548="Abierto",D548="Alta"),TODAY()-E548,"")</f>
        <v/>
      </c>
      <c r="Q548" s="6" t="str">
        <f>IF(AND(C548="Abierto",D548="Alta"),RANK(P548,$P$13:$P$809,0)+COUNTIF($P$13:P548,P548)-1+MAX(N:N),"")</f>
        <v/>
      </c>
      <c r="R548" s="6" t="str">
        <f>IF(AND(C548="Abierto",D548="Media"),A548,"")</f>
        <v/>
      </c>
      <c r="S548" s="6" t="str">
        <f ca="1">IF(AND(C548="Abierto",D548="Media"),TODAY()-E548,"")</f>
        <v/>
      </c>
      <c r="T548" s="6" t="str">
        <f>IF(AND(C548="Abierto",D548="Media"),RANK(S548,$S$13:$S$809,0)+COUNTIF($S$13:S548,S548)-1+MAX(N:N,Q:Q),"")</f>
        <v/>
      </c>
      <c r="U548" s="6" t="str">
        <f>IF(AND(C548="Abierto",D548="Baja"),A548,"")</f>
        <v/>
      </c>
      <c r="V548" s="6" t="str">
        <f ca="1">IF(AND(C548="Abierto",D548="Baja"),TODAY()-E548,"")</f>
        <v/>
      </c>
      <c r="W548" s="6" t="str">
        <f>IF(AND(C548="Abierto",D548="Baja"),RANK(V548,$V$13:$V$809,0)+COUNTIF($V$13:V548,V548)-1+MAX(N:N,Q:Q,T:T),"")</f>
        <v/>
      </c>
      <c r="X548" s="7" t="str">
        <f>IF(OR(C548="Resuelto",C548=""),"",SUM(N548,Q548,T548,W548))</f>
        <v/>
      </c>
      <c r="Y548" s="7" t="str">
        <f>IF(OR(C548="Resuelto",C548=""),"",SUM(M548,P548,S548,V548))</f>
        <v/>
      </c>
      <c r="Z548" s="7" t="str">
        <f>IF(OR(C548="Resuelto",C548=""),"",SUM(L548,O548,R548,U548))</f>
        <v/>
      </c>
      <c r="AA548" s="8">
        <v>734</v>
      </c>
      <c r="AB548" s="8" t="str">
        <f t="shared" ca="1" si="52"/>
        <v/>
      </c>
      <c r="AC548" s="9" t="str">
        <f t="shared" ca="1" si="53"/>
        <v/>
      </c>
      <c r="AH548" s="11" t="str">
        <f>IF(AI548="","",MAX($AH$5:AH547)+1)</f>
        <v/>
      </c>
      <c r="AI548" s="12" t="str">
        <f>IF(G547="","",IF(COUNTIF($AI$11:AI547,G547)=0,G547,""))</f>
        <v/>
      </c>
      <c r="AJ548" s="12" t="str">
        <f t="shared" si="54"/>
        <v/>
      </c>
      <c r="AK548" s="23"/>
    </row>
    <row r="549" spans="1:37" hidden="1" x14ac:dyDescent="0.25">
      <c r="A549" s="4"/>
      <c r="B549" s="4"/>
      <c r="C549" s="4"/>
      <c r="D549" s="4"/>
      <c r="E549" s="5"/>
      <c r="F549" s="5"/>
      <c r="G549" s="4"/>
      <c r="H549" s="5"/>
      <c r="I549" s="14" t="str">
        <f t="shared" si="51"/>
        <v/>
      </c>
      <c r="J549" s="14"/>
      <c r="K549" s="14"/>
      <c r="L549" s="6" t="str">
        <f>IF(AND(C549="Abierto",D549="Urgente"),A549,"")</f>
        <v/>
      </c>
      <c r="M549" s="6" t="str">
        <f ca="1">IF(AND(C549="Abierto",D549="Urgente"),TODAY()-E549,"")</f>
        <v/>
      </c>
      <c r="N549" s="6" t="str">
        <f>IF(AND(C549="Abierto",D549="Urgente"),RANK(M549,$M$13:$M$809,0)+COUNTIF($M$13:M549,M549)-1,"")</f>
        <v/>
      </c>
      <c r="O549" s="6" t="str">
        <f>IF(AND(C549="Abierto",D549="Alta"),A549,"")</f>
        <v/>
      </c>
      <c r="P549" s="6" t="str">
        <f ca="1">IF(AND(C549="Abierto",D549="Alta"),TODAY()-E549,"")</f>
        <v/>
      </c>
      <c r="Q549" s="6" t="str">
        <f>IF(AND(C549="Abierto",D549="Alta"),RANK(P549,$P$13:$P$809,0)+COUNTIF($P$13:P549,P549)-1+MAX(N:N),"")</f>
        <v/>
      </c>
      <c r="R549" s="6" t="str">
        <f>IF(AND(C549="Abierto",D549="Media"),A549,"")</f>
        <v/>
      </c>
      <c r="S549" s="6" t="str">
        <f ca="1">IF(AND(C549="Abierto",D549="Media"),TODAY()-E549,"")</f>
        <v/>
      </c>
      <c r="T549" s="6" t="str">
        <f>IF(AND(C549="Abierto",D549="Media"),RANK(S549,$S$13:$S$809,0)+COUNTIF($S$13:S549,S549)-1+MAX(N:N,Q:Q),"")</f>
        <v/>
      </c>
      <c r="U549" s="6" t="str">
        <f>IF(AND(C549="Abierto",D549="Baja"),A549,"")</f>
        <v/>
      </c>
      <c r="V549" s="6" t="str">
        <f ca="1">IF(AND(C549="Abierto",D549="Baja"),TODAY()-E549,"")</f>
        <v/>
      </c>
      <c r="W549" s="6" t="str">
        <f>IF(AND(C549="Abierto",D549="Baja"),RANK(V549,$V$13:$V$809,0)+COUNTIF($V$13:V549,V549)-1+MAX(N:N,Q:Q,T:T),"")</f>
        <v/>
      </c>
      <c r="X549" s="7" t="str">
        <f>IF(OR(C549="Resuelto",C549=""),"",SUM(N549,Q549,T549,W549))</f>
        <v/>
      </c>
      <c r="Y549" s="7" t="str">
        <f>IF(OR(C549="Resuelto",C549=""),"",SUM(M549,P549,S549,V549))</f>
        <v/>
      </c>
      <c r="Z549" s="7" t="str">
        <f>IF(OR(C549="Resuelto",C549=""),"",SUM(L549,O549,R549,U549))</f>
        <v/>
      </c>
      <c r="AA549" s="8">
        <v>735</v>
      </c>
      <c r="AB549" s="8" t="str">
        <f t="shared" ca="1" si="52"/>
        <v/>
      </c>
      <c r="AC549" s="9" t="str">
        <f t="shared" ca="1" si="53"/>
        <v/>
      </c>
      <c r="AH549" s="11" t="str">
        <f>IF(AI549="","",MAX($AH$5:AH548)+1)</f>
        <v/>
      </c>
      <c r="AI549" s="12" t="str">
        <f>IF(G548="","",IF(COUNTIF($AI$11:AI548,G548)=0,G548,""))</f>
        <v/>
      </c>
      <c r="AJ549" s="12" t="str">
        <f t="shared" si="54"/>
        <v/>
      </c>
      <c r="AK549" s="23"/>
    </row>
    <row r="550" spans="1:37" hidden="1" x14ac:dyDescent="0.25">
      <c r="A550" s="4"/>
      <c r="B550" s="4"/>
      <c r="C550" s="4"/>
      <c r="D550" s="4"/>
      <c r="E550" s="5"/>
      <c r="F550" s="5"/>
      <c r="G550" s="4"/>
      <c r="H550" s="5"/>
      <c r="I550" s="14" t="str">
        <f t="shared" si="51"/>
        <v/>
      </c>
      <c r="J550" s="14"/>
      <c r="K550" s="14"/>
      <c r="L550" s="6" t="str">
        <f>IF(AND(C550="Abierto",D550="Urgente"),A550,"")</f>
        <v/>
      </c>
      <c r="M550" s="6" t="str">
        <f ca="1">IF(AND(C550="Abierto",D550="Urgente"),TODAY()-E550,"")</f>
        <v/>
      </c>
      <c r="N550" s="6" t="str">
        <f>IF(AND(C550="Abierto",D550="Urgente"),RANK(M550,$M$13:$M$809,0)+COUNTIF($M$13:M550,M550)-1,"")</f>
        <v/>
      </c>
      <c r="O550" s="6" t="str">
        <f>IF(AND(C550="Abierto",D550="Alta"),A550,"")</f>
        <v/>
      </c>
      <c r="P550" s="6" t="str">
        <f ca="1">IF(AND(C550="Abierto",D550="Alta"),TODAY()-E550,"")</f>
        <v/>
      </c>
      <c r="Q550" s="6" t="str">
        <f>IF(AND(C550="Abierto",D550="Alta"),RANK(P550,$P$13:$P$809,0)+COUNTIF($P$13:P550,P550)-1+MAX(N:N),"")</f>
        <v/>
      </c>
      <c r="R550" s="6" t="str">
        <f>IF(AND(C550="Abierto",D550="Media"),A550,"")</f>
        <v/>
      </c>
      <c r="S550" s="6" t="str">
        <f ca="1">IF(AND(C550="Abierto",D550="Media"),TODAY()-E550,"")</f>
        <v/>
      </c>
      <c r="T550" s="6" t="str">
        <f>IF(AND(C550="Abierto",D550="Media"),RANK(S550,$S$13:$S$809,0)+COUNTIF($S$13:S550,S550)-1+MAX(N:N,Q:Q),"")</f>
        <v/>
      </c>
      <c r="U550" s="6" t="str">
        <f>IF(AND(C550="Abierto",D550="Baja"),A550,"")</f>
        <v/>
      </c>
      <c r="V550" s="6" t="str">
        <f ca="1">IF(AND(C550="Abierto",D550="Baja"),TODAY()-E550,"")</f>
        <v/>
      </c>
      <c r="W550" s="6" t="str">
        <f>IF(AND(C550="Abierto",D550="Baja"),RANK(V550,$V$13:$V$809,0)+COUNTIF($V$13:V550,V550)-1+MAX(N:N,Q:Q,T:T),"")</f>
        <v/>
      </c>
      <c r="X550" s="7" t="str">
        <f>IF(OR(C550="Resuelto",C550=""),"",SUM(N550,Q550,T550,W550))</f>
        <v/>
      </c>
      <c r="Y550" s="7" t="str">
        <f>IF(OR(C550="Resuelto",C550=""),"",SUM(M550,P550,S550,V550))</f>
        <v/>
      </c>
      <c r="Z550" s="7" t="str">
        <f>IF(OR(C550="Resuelto",C550=""),"",SUM(L550,O550,R550,U550))</f>
        <v/>
      </c>
      <c r="AA550" s="8">
        <v>736</v>
      </c>
      <c r="AB550" s="8" t="str">
        <f t="shared" ca="1" si="52"/>
        <v/>
      </c>
      <c r="AC550" s="9" t="str">
        <f t="shared" ca="1" si="53"/>
        <v/>
      </c>
      <c r="AH550" s="11" t="str">
        <f>IF(AI550="","",MAX($AH$5:AH549)+1)</f>
        <v/>
      </c>
      <c r="AI550" s="12" t="str">
        <f>IF(G549="","",IF(COUNTIF($AI$11:AI549,G549)=0,G549,""))</f>
        <v/>
      </c>
      <c r="AJ550" s="12" t="str">
        <f t="shared" si="54"/>
        <v/>
      </c>
      <c r="AK550" s="23"/>
    </row>
    <row r="551" spans="1:37" hidden="1" x14ac:dyDescent="0.25">
      <c r="A551" s="4"/>
      <c r="B551" s="4"/>
      <c r="C551" s="4"/>
      <c r="D551" s="4"/>
      <c r="E551" s="5"/>
      <c r="F551" s="5"/>
      <c r="G551" s="4"/>
      <c r="H551" s="5"/>
      <c r="I551" s="14" t="str">
        <f t="shared" si="51"/>
        <v/>
      </c>
      <c r="J551" s="14"/>
      <c r="K551" s="14"/>
      <c r="L551" s="6" t="str">
        <f>IF(AND(C551="Abierto",D551="Urgente"),A551,"")</f>
        <v/>
      </c>
      <c r="M551" s="6" t="str">
        <f ca="1">IF(AND(C551="Abierto",D551="Urgente"),TODAY()-E551,"")</f>
        <v/>
      </c>
      <c r="N551" s="6" t="str">
        <f>IF(AND(C551="Abierto",D551="Urgente"),RANK(M551,$M$13:$M$809,0)+COUNTIF($M$13:M551,M551)-1,"")</f>
        <v/>
      </c>
      <c r="O551" s="6" t="str">
        <f>IF(AND(C551="Abierto",D551="Alta"),A551,"")</f>
        <v/>
      </c>
      <c r="P551" s="6" t="str">
        <f ca="1">IF(AND(C551="Abierto",D551="Alta"),TODAY()-E551,"")</f>
        <v/>
      </c>
      <c r="Q551" s="6" t="str">
        <f>IF(AND(C551="Abierto",D551="Alta"),RANK(P551,$P$13:$P$809,0)+COUNTIF($P$13:P551,P551)-1+MAX(N:N),"")</f>
        <v/>
      </c>
      <c r="R551" s="6" t="str">
        <f>IF(AND(C551="Abierto",D551="Media"),A551,"")</f>
        <v/>
      </c>
      <c r="S551" s="6" t="str">
        <f ca="1">IF(AND(C551="Abierto",D551="Media"),TODAY()-E551,"")</f>
        <v/>
      </c>
      <c r="T551" s="6" t="str">
        <f>IF(AND(C551="Abierto",D551="Media"),RANK(S551,$S$13:$S$809,0)+COUNTIF($S$13:S551,S551)-1+MAX(N:N,Q:Q),"")</f>
        <v/>
      </c>
      <c r="U551" s="6" t="str">
        <f>IF(AND(C551="Abierto",D551="Baja"),A551,"")</f>
        <v/>
      </c>
      <c r="V551" s="6" t="str">
        <f ca="1">IF(AND(C551="Abierto",D551="Baja"),TODAY()-E551,"")</f>
        <v/>
      </c>
      <c r="W551" s="6" t="str">
        <f>IF(AND(C551="Abierto",D551="Baja"),RANK(V551,$V$13:$V$809,0)+COUNTIF($V$13:V551,V551)-1+MAX(N:N,Q:Q,T:T),"")</f>
        <v/>
      </c>
      <c r="X551" s="7" t="str">
        <f>IF(OR(C551="Resuelto",C551=""),"",SUM(N551,Q551,T551,W551))</f>
        <v/>
      </c>
      <c r="Y551" s="7" t="str">
        <f>IF(OR(C551="Resuelto",C551=""),"",SUM(M551,P551,S551,V551))</f>
        <v/>
      </c>
      <c r="Z551" s="7" t="str">
        <f>IF(OR(C551="Resuelto",C551=""),"",SUM(L551,O551,R551,U551))</f>
        <v/>
      </c>
      <c r="AA551" s="8">
        <v>737</v>
      </c>
      <c r="AB551" s="8" t="str">
        <f t="shared" ca="1" si="52"/>
        <v/>
      </c>
      <c r="AC551" s="9" t="str">
        <f t="shared" ca="1" si="53"/>
        <v/>
      </c>
      <c r="AH551" s="11" t="str">
        <f>IF(AI551="","",MAX($AH$5:AH550)+1)</f>
        <v/>
      </c>
      <c r="AI551" s="12" t="str">
        <f>IF(G550="","",IF(COUNTIF($AI$11:AI550,G550)=0,G550,""))</f>
        <v/>
      </c>
      <c r="AJ551" s="12" t="str">
        <f t="shared" si="54"/>
        <v/>
      </c>
      <c r="AK551" s="23"/>
    </row>
    <row r="552" spans="1:37" hidden="1" x14ac:dyDescent="0.25">
      <c r="A552" s="4"/>
      <c r="B552" s="4"/>
      <c r="C552" s="4"/>
      <c r="D552" s="4"/>
      <c r="E552" s="5"/>
      <c r="F552" s="5"/>
      <c r="G552" s="4"/>
      <c r="H552" s="5"/>
      <c r="I552" s="14" t="str">
        <f t="shared" si="51"/>
        <v/>
      </c>
      <c r="J552" s="14"/>
      <c r="K552" s="14"/>
      <c r="L552" s="6" t="str">
        <f>IF(AND(C552="Abierto",D552="Urgente"),A552,"")</f>
        <v/>
      </c>
      <c r="M552" s="6" t="str">
        <f ca="1">IF(AND(C552="Abierto",D552="Urgente"),TODAY()-E552,"")</f>
        <v/>
      </c>
      <c r="N552" s="6" t="str">
        <f>IF(AND(C552="Abierto",D552="Urgente"),RANK(M552,$M$13:$M$809,0)+COUNTIF($M$13:M552,M552)-1,"")</f>
        <v/>
      </c>
      <c r="O552" s="6" t="str">
        <f>IF(AND(C552="Abierto",D552="Alta"),A552,"")</f>
        <v/>
      </c>
      <c r="P552" s="6" t="str">
        <f ca="1">IF(AND(C552="Abierto",D552="Alta"),TODAY()-E552,"")</f>
        <v/>
      </c>
      <c r="Q552" s="6" t="str">
        <f>IF(AND(C552="Abierto",D552="Alta"),RANK(P552,$P$13:$P$809,0)+COUNTIF($P$13:P552,P552)-1+MAX(N:N),"")</f>
        <v/>
      </c>
      <c r="R552" s="6" t="str">
        <f>IF(AND(C552="Abierto",D552="Media"),A552,"")</f>
        <v/>
      </c>
      <c r="S552" s="6" t="str">
        <f ca="1">IF(AND(C552="Abierto",D552="Media"),TODAY()-E552,"")</f>
        <v/>
      </c>
      <c r="T552" s="6" t="str">
        <f>IF(AND(C552="Abierto",D552="Media"),RANK(S552,$S$13:$S$809,0)+COUNTIF($S$13:S552,S552)-1+MAX(N:N,Q:Q),"")</f>
        <v/>
      </c>
      <c r="U552" s="6" t="str">
        <f>IF(AND(C552="Abierto",D552="Baja"),A552,"")</f>
        <v/>
      </c>
      <c r="V552" s="6" t="str">
        <f ca="1">IF(AND(C552="Abierto",D552="Baja"),TODAY()-E552,"")</f>
        <v/>
      </c>
      <c r="W552" s="6" t="str">
        <f>IF(AND(C552="Abierto",D552="Baja"),RANK(V552,$V$13:$V$809,0)+COUNTIF($V$13:V552,V552)-1+MAX(N:N,Q:Q,T:T),"")</f>
        <v/>
      </c>
      <c r="X552" s="7" t="str">
        <f>IF(OR(C552="Resuelto",C552=""),"",SUM(N552,Q552,T552,W552))</f>
        <v/>
      </c>
      <c r="Y552" s="7" t="str">
        <f>IF(OR(C552="Resuelto",C552=""),"",SUM(M552,P552,S552,V552))</f>
        <v/>
      </c>
      <c r="Z552" s="7" t="str">
        <f>IF(OR(C552="Resuelto",C552=""),"",SUM(L552,O552,R552,U552))</f>
        <v/>
      </c>
      <c r="AA552" s="8">
        <v>738</v>
      </c>
      <c r="AB552" s="8" t="str">
        <f t="shared" ca="1" si="52"/>
        <v/>
      </c>
      <c r="AC552" s="9" t="str">
        <f t="shared" ca="1" si="53"/>
        <v/>
      </c>
      <c r="AH552" s="11" t="str">
        <f>IF(AI552="","",MAX($AH$5:AH551)+1)</f>
        <v/>
      </c>
      <c r="AI552" s="12" t="str">
        <f>IF(G551="","",IF(COUNTIF($AI$11:AI551,G551)=0,G551,""))</f>
        <v/>
      </c>
      <c r="AJ552" s="12" t="str">
        <f t="shared" si="54"/>
        <v/>
      </c>
      <c r="AK552" s="23"/>
    </row>
    <row r="553" spans="1:37" hidden="1" x14ac:dyDescent="0.25">
      <c r="A553" s="4"/>
      <c r="B553" s="4"/>
      <c r="C553" s="4"/>
      <c r="D553" s="4"/>
      <c r="E553" s="5"/>
      <c r="F553" s="5"/>
      <c r="G553" s="4"/>
      <c r="H553" s="5"/>
      <c r="I553" s="14" t="str">
        <f t="shared" si="51"/>
        <v/>
      </c>
      <c r="J553" s="14"/>
      <c r="K553" s="14"/>
      <c r="L553" s="6" t="str">
        <f>IF(AND(C553="Abierto",D553="Urgente"),A553,"")</f>
        <v/>
      </c>
      <c r="M553" s="6" t="str">
        <f ca="1">IF(AND(C553="Abierto",D553="Urgente"),TODAY()-E553,"")</f>
        <v/>
      </c>
      <c r="N553" s="6" t="str">
        <f>IF(AND(C553="Abierto",D553="Urgente"),RANK(M553,$M$13:$M$809,0)+COUNTIF($M$13:M553,M553)-1,"")</f>
        <v/>
      </c>
      <c r="O553" s="6" t="str">
        <f>IF(AND(C553="Abierto",D553="Alta"),A553,"")</f>
        <v/>
      </c>
      <c r="P553" s="6" t="str">
        <f ca="1">IF(AND(C553="Abierto",D553="Alta"),TODAY()-E553,"")</f>
        <v/>
      </c>
      <c r="Q553" s="6" t="str">
        <f>IF(AND(C553="Abierto",D553="Alta"),RANK(P553,$P$13:$P$809,0)+COUNTIF($P$13:P553,P553)-1+MAX(N:N),"")</f>
        <v/>
      </c>
      <c r="R553" s="6" t="str">
        <f>IF(AND(C553="Abierto",D553="Media"),A553,"")</f>
        <v/>
      </c>
      <c r="S553" s="6" t="str">
        <f ca="1">IF(AND(C553="Abierto",D553="Media"),TODAY()-E553,"")</f>
        <v/>
      </c>
      <c r="T553" s="6" t="str">
        <f>IF(AND(C553="Abierto",D553="Media"),RANK(S553,$S$13:$S$809,0)+COUNTIF($S$13:S553,S553)-1+MAX(N:N,Q:Q),"")</f>
        <v/>
      </c>
      <c r="U553" s="6" t="str">
        <f>IF(AND(C553="Abierto",D553="Baja"),A553,"")</f>
        <v/>
      </c>
      <c r="V553" s="6" t="str">
        <f ca="1">IF(AND(C553="Abierto",D553="Baja"),TODAY()-E553,"")</f>
        <v/>
      </c>
      <c r="W553" s="6" t="str">
        <f>IF(AND(C553="Abierto",D553="Baja"),RANK(V553,$V$13:$V$809,0)+COUNTIF($V$13:V553,V553)-1+MAX(N:N,Q:Q,T:T),"")</f>
        <v/>
      </c>
      <c r="X553" s="7" t="str">
        <f>IF(OR(C553="Resuelto",C553=""),"",SUM(N553,Q553,T553,W553))</f>
        <v/>
      </c>
      <c r="Y553" s="7" t="str">
        <f>IF(OR(C553="Resuelto",C553=""),"",SUM(M553,P553,S553,V553))</f>
        <v/>
      </c>
      <c r="Z553" s="7" t="str">
        <f>IF(OR(C553="Resuelto",C553=""),"",SUM(L553,O553,R553,U553))</f>
        <v/>
      </c>
      <c r="AA553" s="8">
        <v>739</v>
      </c>
      <c r="AB553" s="8" t="str">
        <f t="shared" ca="1" si="52"/>
        <v/>
      </c>
      <c r="AC553" s="9" t="str">
        <f t="shared" ca="1" si="53"/>
        <v/>
      </c>
      <c r="AH553" s="11" t="str">
        <f>IF(AI553="","",MAX($AH$5:AH552)+1)</f>
        <v/>
      </c>
      <c r="AI553" s="12" t="str">
        <f>IF(G552="","",IF(COUNTIF($AI$11:AI552,G552)=0,G552,""))</f>
        <v/>
      </c>
      <c r="AJ553" s="12" t="str">
        <f t="shared" si="54"/>
        <v/>
      </c>
      <c r="AK553" s="23"/>
    </row>
    <row r="554" spans="1:37" hidden="1" x14ac:dyDescent="0.25">
      <c r="A554" s="4"/>
      <c r="B554" s="4"/>
      <c r="C554" s="4"/>
      <c r="D554" s="4"/>
      <c r="E554" s="5"/>
      <c r="F554" s="5"/>
      <c r="G554" s="4"/>
      <c r="H554" s="5"/>
      <c r="I554" s="14" t="str">
        <f t="shared" si="51"/>
        <v/>
      </c>
      <c r="J554" s="14"/>
      <c r="K554" s="14"/>
      <c r="L554" s="6" t="str">
        <f>IF(AND(C554="Abierto",D554="Urgente"),A554,"")</f>
        <v/>
      </c>
      <c r="M554" s="6" t="str">
        <f ca="1">IF(AND(C554="Abierto",D554="Urgente"),TODAY()-E554,"")</f>
        <v/>
      </c>
      <c r="N554" s="6" t="str">
        <f>IF(AND(C554="Abierto",D554="Urgente"),RANK(M554,$M$13:$M$809,0)+COUNTIF($M$13:M554,M554)-1,"")</f>
        <v/>
      </c>
      <c r="O554" s="6" t="str">
        <f>IF(AND(C554="Abierto",D554="Alta"),A554,"")</f>
        <v/>
      </c>
      <c r="P554" s="6" t="str">
        <f ca="1">IF(AND(C554="Abierto",D554="Alta"),TODAY()-E554,"")</f>
        <v/>
      </c>
      <c r="Q554" s="6" t="str">
        <f>IF(AND(C554="Abierto",D554="Alta"),RANK(P554,$P$13:$P$809,0)+COUNTIF($P$13:P554,P554)-1+MAX(N:N),"")</f>
        <v/>
      </c>
      <c r="R554" s="6" t="str">
        <f>IF(AND(C554="Abierto",D554="Media"),A554,"")</f>
        <v/>
      </c>
      <c r="S554" s="6" t="str">
        <f ca="1">IF(AND(C554="Abierto",D554="Media"),TODAY()-E554,"")</f>
        <v/>
      </c>
      <c r="T554" s="6" t="str">
        <f>IF(AND(C554="Abierto",D554="Media"),RANK(S554,$S$13:$S$809,0)+COUNTIF($S$13:S554,S554)-1+MAX(N:N,Q:Q),"")</f>
        <v/>
      </c>
      <c r="U554" s="6" t="str">
        <f>IF(AND(C554="Abierto",D554="Baja"),A554,"")</f>
        <v/>
      </c>
      <c r="V554" s="6" t="str">
        <f ca="1">IF(AND(C554="Abierto",D554="Baja"),TODAY()-E554,"")</f>
        <v/>
      </c>
      <c r="W554" s="6" t="str">
        <f>IF(AND(C554="Abierto",D554="Baja"),RANK(V554,$V$13:$V$809,0)+COUNTIF($V$13:V554,V554)-1+MAX(N:N,Q:Q,T:T),"")</f>
        <v/>
      </c>
      <c r="X554" s="7" t="str">
        <f>IF(OR(C554="Resuelto",C554=""),"",SUM(N554,Q554,T554,W554))</f>
        <v/>
      </c>
      <c r="Y554" s="7" t="str">
        <f>IF(OR(C554="Resuelto",C554=""),"",SUM(M554,P554,S554,V554))</f>
        <v/>
      </c>
      <c r="Z554" s="7" t="str">
        <f>IF(OR(C554="Resuelto",C554=""),"",SUM(L554,O554,R554,U554))</f>
        <v/>
      </c>
      <c r="AA554" s="8">
        <v>740</v>
      </c>
      <c r="AB554" s="8" t="str">
        <f t="shared" ca="1" si="52"/>
        <v/>
      </c>
      <c r="AC554" s="9" t="str">
        <f t="shared" ca="1" si="53"/>
        <v/>
      </c>
      <c r="AH554" s="11" t="str">
        <f>IF(AI554="","",MAX($AH$5:AH553)+1)</f>
        <v/>
      </c>
      <c r="AI554" s="12" t="str">
        <f>IF(G553="","",IF(COUNTIF($AI$11:AI553,G553)=0,G553,""))</f>
        <v/>
      </c>
      <c r="AJ554" s="12" t="str">
        <f t="shared" si="54"/>
        <v/>
      </c>
      <c r="AK554" s="23"/>
    </row>
    <row r="555" spans="1:37" hidden="1" x14ac:dyDescent="0.25">
      <c r="A555" s="4"/>
      <c r="B555" s="4"/>
      <c r="C555" s="4"/>
      <c r="D555" s="4"/>
      <c r="E555" s="5"/>
      <c r="F555" s="5"/>
      <c r="G555" s="4"/>
      <c r="H555" s="5"/>
      <c r="I555" s="14" t="str">
        <f t="shared" si="51"/>
        <v/>
      </c>
      <c r="J555" s="14"/>
      <c r="K555" s="14"/>
      <c r="L555" s="6" t="str">
        <f>IF(AND(C555="Abierto",D555="Urgente"),A555,"")</f>
        <v/>
      </c>
      <c r="M555" s="6" t="str">
        <f ca="1">IF(AND(C555="Abierto",D555="Urgente"),TODAY()-E555,"")</f>
        <v/>
      </c>
      <c r="N555" s="6" t="str">
        <f>IF(AND(C555="Abierto",D555="Urgente"),RANK(M555,$M$13:$M$809,0)+COUNTIF($M$13:M555,M555)-1,"")</f>
        <v/>
      </c>
      <c r="O555" s="6" t="str">
        <f>IF(AND(C555="Abierto",D555="Alta"),A555,"")</f>
        <v/>
      </c>
      <c r="P555" s="6" t="str">
        <f ca="1">IF(AND(C555="Abierto",D555="Alta"),TODAY()-E555,"")</f>
        <v/>
      </c>
      <c r="Q555" s="6" t="str">
        <f>IF(AND(C555="Abierto",D555="Alta"),RANK(P555,$P$13:$P$809,0)+COUNTIF($P$13:P555,P555)-1+MAX(N:N),"")</f>
        <v/>
      </c>
      <c r="R555" s="6" t="str">
        <f>IF(AND(C555="Abierto",D555="Media"),A555,"")</f>
        <v/>
      </c>
      <c r="S555" s="6" t="str">
        <f ca="1">IF(AND(C555="Abierto",D555="Media"),TODAY()-E555,"")</f>
        <v/>
      </c>
      <c r="T555" s="6" t="str">
        <f>IF(AND(C555="Abierto",D555="Media"),RANK(S555,$S$13:$S$809,0)+COUNTIF($S$13:S555,S555)-1+MAX(N:N,Q:Q),"")</f>
        <v/>
      </c>
      <c r="U555" s="6" t="str">
        <f>IF(AND(C555="Abierto",D555="Baja"),A555,"")</f>
        <v/>
      </c>
      <c r="V555" s="6" t="str">
        <f ca="1">IF(AND(C555="Abierto",D555="Baja"),TODAY()-E555,"")</f>
        <v/>
      </c>
      <c r="W555" s="6" t="str">
        <f>IF(AND(C555="Abierto",D555="Baja"),RANK(V555,$V$13:$V$809,0)+COUNTIF($V$13:V555,V555)-1+MAX(N:N,Q:Q,T:T),"")</f>
        <v/>
      </c>
      <c r="X555" s="7" t="str">
        <f>IF(OR(C555="Resuelto",C555=""),"",SUM(N555,Q555,T555,W555))</f>
        <v/>
      </c>
      <c r="Y555" s="7" t="str">
        <f>IF(OR(C555="Resuelto",C555=""),"",SUM(M555,P555,S555,V555))</f>
        <v/>
      </c>
      <c r="Z555" s="7" t="str">
        <f>IF(OR(C555="Resuelto",C555=""),"",SUM(L555,O555,R555,U555))</f>
        <v/>
      </c>
      <c r="AA555" s="8">
        <v>741</v>
      </c>
      <c r="AB555" s="8" t="str">
        <f t="shared" ca="1" si="52"/>
        <v/>
      </c>
      <c r="AC555" s="9" t="str">
        <f t="shared" ca="1" si="53"/>
        <v/>
      </c>
      <c r="AH555" s="11" t="str">
        <f>IF(AI555="","",MAX($AH$5:AH554)+1)</f>
        <v/>
      </c>
      <c r="AI555" s="12" t="str">
        <f>IF(G554="","",IF(COUNTIF($AI$11:AI554,G554)=0,G554,""))</f>
        <v/>
      </c>
      <c r="AJ555" s="12" t="str">
        <f t="shared" si="54"/>
        <v/>
      </c>
      <c r="AK555" s="23"/>
    </row>
    <row r="556" spans="1:37" hidden="1" x14ac:dyDescent="0.25">
      <c r="A556" s="4"/>
      <c r="B556" s="4"/>
      <c r="C556" s="4"/>
      <c r="D556" s="4"/>
      <c r="E556" s="5"/>
      <c r="F556" s="5"/>
      <c r="G556" s="4"/>
      <c r="H556" s="5"/>
      <c r="I556" s="14" t="str">
        <f t="shared" si="51"/>
        <v/>
      </c>
      <c r="J556" s="14"/>
      <c r="K556" s="14"/>
      <c r="L556" s="6" t="str">
        <f>IF(AND(C556="Abierto",D556="Urgente"),A556,"")</f>
        <v/>
      </c>
      <c r="M556" s="6" t="str">
        <f ca="1">IF(AND(C556="Abierto",D556="Urgente"),TODAY()-E556,"")</f>
        <v/>
      </c>
      <c r="N556" s="6" t="str">
        <f>IF(AND(C556="Abierto",D556="Urgente"),RANK(M556,$M$13:$M$809,0)+COUNTIF($M$13:M556,M556)-1,"")</f>
        <v/>
      </c>
      <c r="O556" s="6" t="str">
        <f>IF(AND(C556="Abierto",D556="Alta"),A556,"")</f>
        <v/>
      </c>
      <c r="P556" s="6" t="str">
        <f ca="1">IF(AND(C556="Abierto",D556="Alta"),TODAY()-E556,"")</f>
        <v/>
      </c>
      <c r="Q556" s="6" t="str">
        <f>IF(AND(C556="Abierto",D556="Alta"),RANK(P556,$P$13:$P$809,0)+COUNTIF($P$13:P556,P556)-1+MAX(N:N),"")</f>
        <v/>
      </c>
      <c r="R556" s="6" t="str">
        <f>IF(AND(C556="Abierto",D556="Media"),A556,"")</f>
        <v/>
      </c>
      <c r="S556" s="6" t="str">
        <f ca="1">IF(AND(C556="Abierto",D556="Media"),TODAY()-E556,"")</f>
        <v/>
      </c>
      <c r="T556" s="6" t="str">
        <f>IF(AND(C556="Abierto",D556="Media"),RANK(S556,$S$13:$S$809,0)+COUNTIF($S$13:S556,S556)-1+MAX(N:N,Q:Q),"")</f>
        <v/>
      </c>
      <c r="U556" s="6" t="str">
        <f>IF(AND(C556="Abierto",D556="Baja"),A556,"")</f>
        <v/>
      </c>
      <c r="V556" s="6" t="str">
        <f ca="1">IF(AND(C556="Abierto",D556="Baja"),TODAY()-E556,"")</f>
        <v/>
      </c>
      <c r="W556" s="6" t="str">
        <f>IF(AND(C556="Abierto",D556="Baja"),RANK(V556,$V$13:$V$809,0)+COUNTIF($V$13:V556,V556)-1+MAX(N:N,Q:Q,T:T),"")</f>
        <v/>
      </c>
      <c r="X556" s="7" t="str">
        <f>IF(OR(C556="Resuelto",C556=""),"",SUM(N556,Q556,T556,W556))</f>
        <v/>
      </c>
      <c r="Y556" s="7" t="str">
        <f>IF(OR(C556="Resuelto",C556=""),"",SUM(M556,P556,S556,V556))</f>
        <v/>
      </c>
      <c r="Z556" s="7" t="str">
        <f>IF(OR(C556="Resuelto",C556=""),"",SUM(L556,O556,R556,U556))</f>
        <v/>
      </c>
      <c r="AA556" s="8">
        <v>742</v>
      </c>
      <c r="AB556" s="8" t="str">
        <f t="shared" ca="1" si="52"/>
        <v/>
      </c>
      <c r="AC556" s="9" t="str">
        <f t="shared" ca="1" si="53"/>
        <v/>
      </c>
      <c r="AH556" s="11" t="str">
        <f>IF(AI556="","",MAX($AH$5:AH555)+1)</f>
        <v/>
      </c>
      <c r="AI556" s="12" t="str">
        <f>IF(G555="","",IF(COUNTIF($AI$11:AI555,G555)=0,G555,""))</f>
        <v/>
      </c>
      <c r="AJ556" s="12" t="str">
        <f t="shared" si="54"/>
        <v/>
      </c>
      <c r="AK556" s="23"/>
    </row>
    <row r="557" spans="1:37" hidden="1" x14ac:dyDescent="0.25">
      <c r="A557" s="4"/>
      <c r="B557" s="4"/>
      <c r="C557" s="4"/>
      <c r="D557" s="4"/>
      <c r="E557" s="5"/>
      <c r="F557" s="5"/>
      <c r="G557" s="4"/>
      <c r="H557" s="5"/>
      <c r="I557" s="14" t="str">
        <f t="shared" si="51"/>
        <v/>
      </c>
      <c r="J557" s="14"/>
      <c r="K557" s="14"/>
      <c r="L557" s="6" t="str">
        <f>IF(AND(C557="Abierto",D557="Urgente"),A557,"")</f>
        <v/>
      </c>
      <c r="M557" s="6" t="str">
        <f ca="1">IF(AND(C557="Abierto",D557="Urgente"),TODAY()-E557,"")</f>
        <v/>
      </c>
      <c r="N557" s="6" t="str">
        <f>IF(AND(C557="Abierto",D557="Urgente"),RANK(M557,$M$13:$M$809,0)+COUNTIF($M$13:M557,M557)-1,"")</f>
        <v/>
      </c>
      <c r="O557" s="6" t="str">
        <f>IF(AND(C557="Abierto",D557="Alta"),A557,"")</f>
        <v/>
      </c>
      <c r="P557" s="6" t="str">
        <f ca="1">IF(AND(C557="Abierto",D557="Alta"),TODAY()-E557,"")</f>
        <v/>
      </c>
      <c r="Q557" s="6" t="str">
        <f>IF(AND(C557="Abierto",D557="Alta"),RANK(P557,$P$13:$P$809,0)+COUNTIF($P$13:P557,P557)-1+MAX(N:N),"")</f>
        <v/>
      </c>
      <c r="R557" s="6" t="str">
        <f>IF(AND(C557="Abierto",D557="Media"),A557,"")</f>
        <v/>
      </c>
      <c r="S557" s="6" t="str">
        <f ca="1">IF(AND(C557="Abierto",D557="Media"),TODAY()-E557,"")</f>
        <v/>
      </c>
      <c r="T557" s="6" t="str">
        <f>IF(AND(C557="Abierto",D557="Media"),RANK(S557,$S$13:$S$809,0)+COUNTIF($S$13:S557,S557)-1+MAX(N:N,Q:Q),"")</f>
        <v/>
      </c>
      <c r="U557" s="6" t="str">
        <f>IF(AND(C557="Abierto",D557="Baja"),A557,"")</f>
        <v/>
      </c>
      <c r="V557" s="6" t="str">
        <f ca="1">IF(AND(C557="Abierto",D557="Baja"),TODAY()-E557,"")</f>
        <v/>
      </c>
      <c r="W557" s="6" t="str">
        <f>IF(AND(C557="Abierto",D557="Baja"),RANK(V557,$V$13:$V$809,0)+COUNTIF($V$13:V557,V557)-1+MAX(N:N,Q:Q,T:T),"")</f>
        <v/>
      </c>
      <c r="X557" s="7" t="str">
        <f>IF(OR(C557="Resuelto",C557=""),"",SUM(N557,Q557,T557,W557))</f>
        <v/>
      </c>
      <c r="Y557" s="7" t="str">
        <f>IF(OR(C557="Resuelto",C557=""),"",SUM(M557,P557,S557,V557))</f>
        <v/>
      </c>
      <c r="Z557" s="7" t="str">
        <f>IF(OR(C557="Resuelto",C557=""),"",SUM(L557,O557,R557,U557))</f>
        <v/>
      </c>
      <c r="AA557" s="8">
        <v>743</v>
      </c>
      <c r="AB557" s="8" t="str">
        <f t="shared" ca="1" si="52"/>
        <v/>
      </c>
      <c r="AC557" s="9" t="str">
        <f t="shared" ca="1" si="53"/>
        <v/>
      </c>
      <c r="AH557" s="11" t="str">
        <f>IF(AI557="","",MAX($AH$5:AH556)+1)</f>
        <v/>
      </c>
      <c r="AI557" s="12" t="str">
        <f>IF(G556="","",IF(COUNTIF($AI$11:AI556,G556)=0,G556,""))</f>
        <v/>
      </c>
      <c r="AJ557" s="12" t="str">
        <f t="shared" si="54"/>
        <v/>
      </c>
      <c r="AK557" s="23"/>
    </row>
    <row r="558" spans="1:37" hidden="1" x14ac:dyDescent="0.25">
      <c r="A558" s="4"/>
      <c r="B558" s="4"/>
      <c r="C558" s="4"/>
      <c r="D558" s="4"/>
      <c r="E558" s="5"/>
      <c r="F558" s="5"/>
      <c r="G558" s="4"/>
      <c r="H558" s="5"/>
      <c r="I558" s="14" t="str">
        <f t="shared" si="51"/>
        <v/>
      </c>
      <c r="J558" s="14"/>
      <c r="K558" s="14"/>
      <c r="L558" s="6" t="str">
        <f>IF(AND(C558="Abierto",D558="Urgente"),A558,"")</f>
        <v/>
      </c>
      <c r="M558" s="6" t="str">
        <f ca="1">IF(AND(C558="Abierto",D558="Urgente"),TODAY()-E558,"")</f>
        <v/>
      </c>
      <c r="N558" s="6" t="str">
        <f>IF(AND(C558="Abierto",D558="Urgente"),RANK(M558,$M$13:$M$809,0)+COUNTIF($M$13:M558,M558)-1,"")</f>
        <v/>
      </c>
      <c r="O558" s="6" t="str">
        <f>IF(AND(C558="Abierto",D558="Alta"),A558,"")</f>
        <v/>
      </c>
      <c r="P558" s="6" t="str">
        <f ca="1">IF(AND(C558="Abierto",D558="Alta"),TODAY()-E558,"")</f>
        <v/>
      </c>
      <c r="Q558" s="6" t="str">
        <f>IF(AND(C558="Abierto",D558="Alta"),RANK(P558,$P$13:$P$809,0)+COUNTIF($P$13:P558,P558)-1+MAX(N:N),"")</f>
        <v/>
      </c>
      <c r="R558" s="6" t="str">
        <f>IF(AND(C558="Abierto",D558="Media"),A558,"")</f>
        <v/>
      </c>
      <c r="S558" s="6" t="str">
        <f ca="1">IF(AND(C558="Abierto",D558="Media"),TODAY()-E558,"")</f>
        <v/>
      </c>
      <c r="T558" s="6" t="str">
        <f>IF(AND(C558="Abierto",D558="Media"),RANK(S558,$S$13:$S$809,0)+COUNTIF($S$13:S558,S558)-1+MAX(N:N,Q:Q),"")</f>
        <v/>
      </c>
      <c r="U558" s="6" t="str">
        <f>IF(AND(C558="Abierto",D558="Baja"),A558,"")</f>
        <v/>
      </c>
      <c r="V558" s="6" t="str">
        <f ca="1">IF(AND(C558="Abierto",D558="Baja"),TODAY()-E558,"")</f>
        <v/>
      </c>
      <c r="W558" s="6" t="str">
        <f>IF(AND(C558="Abierto",D558="Baja"),RANK(V558,$V$13:$V$809,0)+COUNTIF($V$13:V558,V558)-1+MAX(N:N,Q:Q,T:T),"")</f>
        <v/>
      </c>
      <c r="X558" s="7" t="str">
        <f>IF(OR(C558="Resuelto",C558=""),"",SUM(N558,Q558,T558,W558))</f>
        <v/>
      </c>
      <c r="Y558" s="7" t="str">
        <f>IF(OR(C558="Resuelto",C558=""),"",SUM(M558,P558,S558,V558))</f>
        <v/>
      </c>
      <c r="Z558" s="7" t="str">
        <f>IF(OR(C558="Resuelto",C558=""),"",SUM(L558,O558,R558,U558))</f>
        <v/>
      </c>
      <c r="AA558" s="8">
        <v>744</v>
      </c>
      <c r="AB558" s="8" t="str">
        <f t="shared" ca="1" si="52"/>
        <v/>
      </c>
      <c r="AC558" s="9" t="str">
        <f t="shared" ca="1" si="53"/>
        <v/>
      </c>
      <c r="AH558" s="11" t="str">
        <f>IF(AI558="","",MAX($AH$5:AH557)+1)</f>
        <v/>
      </c>
      <c r="AI558" s="12" t="str">
        <f>IF(G557="","",IF(COUNTIF($AI$11:AI557,G557)=0,G557,""))</f>
        <v/>
      </c>
      <c r="AJ558" s="12" t="str">
        <f t="shared" si="54"/>
        <v/>
      </c>
      <c r="AK558" s="23"/>
    </row>
    <row r="559" spans="1:37" hidden="1" x14ac:dyDescent="0.25">
      <c r="A559" s="4"/>
      <c r="B559" s="4"/>
      <c r="C559" s="4"/>
      <c r="D559" s="4"/>
      <c r="E559" s="5"/>
      <c r="F559" s="5"/>
      <c r="G559" s="4"/>
      <c r="H559" s="5"/>
      <c r="I559" s="14" t="str">
        <f t="shared" si="51"/>
        <v/>
      </c>
      <c r="J559" s="14"/>
      <c r="K559" s="14"/>
      <c r="L559" s="6" t="str">
        <f>IF(AND(C559="Abierto",D559="Urgente"),A559,"")</f>
        <v/>
      </c>
      <c r="M559" s="6" t="str">
        <f ca="1">IF(AND(C559="Abierto",D559="Urgente"),TODAY()-E559,"")</f>
        <v/>
      </c>
      <c r="N559" s="6" t="str">
        <f>IF(AND(C559="Abierto",D559="Urgente"),RANK(M559,$M$13:$M$809,0)+COUNTIF($M$13:M559,M559)-1,"")</f>
        <v/>
      </c>
      <c r="O559" s="6" t="str">
        <f>IF(AND(C559="Abierto",D559="Alta"),A559,"")</f>
        <v/>
      </c>
      <c r="P559" s="6" t="str">
        <f ca="1">IF(AND(C559="Abierto",D559="Alta"),TODAY()-E559,"")</f>
        <v/>
      </c>
      <c r="Q559" s="6" t="str">
        <f>IF(AND(C559="Abierto",D559="Alta"),RANK(P559,$P$13:$P$809,0)+COUNTIF($P$13:P559,P559)-1+MAX(N:N),"")</f>
        <v/>
      </c>
      <c r="R559" s="6" t="str">
        <f>IF(AND(C559="Abierto",D559="Media"),A559,"")</f>
        <v/>
      </c>
      <c r="S559" s="6" t="str">
        <f ca="1">IF(AND(C559="Abierto",D559="Media"),TODAY()-E559,"")</f>
        <v/>
      </c>
      <c r="T559" s="6" t="str">
        <f>IF(AND(C559="Abierto",D559="Media"),RANK(S559,$S$13:$S$809,0)+COUNTIF($S$13:S559,S559)-1+MAX(N:N,Q:Q),"")</f>
        <v/>
      </c>
      <c r="U559" s="6" t="str">
        <f>IF(AND(C559="Abierto",D559="Baja"),A559,"")</f>
        <v/>
      </c>
      <c r="V559" s="6" t="str">
        <f ca="1">IF(AND(C559="Abierto",D559="Baja"),TODAY()-E559,"")</f>
        <v/>
      </c>
      <c r="W559" s="6" t="str">
        <f>IF(AND(C559="Abierto",D559="Baja"),RANK(V559,$V$13:$V$809,0)+COUNTIF($V$13:V559,V559)-1+MAX(N:N,Q:Q,T:T),"")</f>
        <v/>
      </c>
      <c r="X559" s="7" t="str">
        <f>IF(OR(C559="Resuelto",C559=""),"",SUM(N559,Q559,T559,W559))</f>
        <v/>
      </c>
      <c r="Y559" s="7" t="str">
        <f>IF(OR(C559="Resuelto",C559=""),"",SUM(M559,P559,S559,V559))</f>
        <v/>
      </c>
      <c r="Z559" s="7" t="str">
        <f>IF(OR(C559="Resuelto",C559=""),"",SUM(L559,O559,R559,U559))</f>
        <v/>
      </c>
      <c r="AA559" s="8">
        <v>745</v>
      </c>
      <c r="AB559" s="8" t="str">
        <f t="shared" ca="1" si="52"/>
        <v/>
      </c>
      <c r="AC559" s="9" t="str">
        <f t="shared" ca="1" si="53"/>
        <v/>
      </c>
      <c r="AH559" s="11" t="str">
        <f>IF(AI559="","",MAX($AH$5:AH558)+1)</f>
        <v/>
      </c>
      <c r="AI559" s="12" t="str">
        <f>IF(G558="","",IF(COUNTIF($AI$11:AI558,G558)=0,G558,""))</f>
        <v/>
      </c>
      <c r="AJ559" s="12" t="str">
        <f t="shared" si="54"/>
        <v/>
      </c>
      <c r="AK559" s="23"/>
    </row>
    <row r="560" spans="1:37" hidden="1" x14ac:dyDescent="0.25">
      <c r="A560" s="4"/>
      <c r="B560" s="4"/>
      <c r="C560" s="4"/>
      <c r="D560" s="4"/>
      <c r="E560" s="5"/>
      <c r="F560" s="5"/>
      <c r="G560" s="4"/>
      <c r="H560" s="5"/>
      <c r="I560" s="14" t="str">
        <f t="shared" si="51"/>
        <v/>
      </c>
      <c r="J560" s="14"/>
      <c r="K560" s="14"/>
      <c r="L560" s="6" t="str">
        <f>IF(AND(C560="Abierto",D560="Urgente"),A560,"")</f>
        <v/>
      </c>
      <c r="M560" s="6" t="str">
        <f ca="1">IF(AND(C560="Abierto",D560="Urgente"),TODAY()-E560,"")</f>
        <v/>
      </c>
      <c r="N560" s="6" t="str">
        <f>IF(AND(C560="Abierto",D560="Urgente"),RANK(M560,$M$13:$M$809,0)+COUNTIF($M$13:M560,M560)-1,"")</f>
        <v/>
      </c>
      <c r="O560" s="6" t="str">
        <f>IF(AND(C560="Abierto",D560="Alta"),A560,"")</f>
        <v/>
      </c>
      <c r="P560" s="6" t="str">
        <f ca="1">IF(AND(C560="Abierto",D560="Alta"),TODAY()-E560,"")</f>
        <v/>
      </c>
      <c r="Q560" s="6" t="str">
        <f>IF(AND(C560="Abierto",D560="Alta"),RANK(P560,$P$13:$P$809,0)+COUNTIF($P$13:P560,P560)-1+MAX(N:N),"")</f>
        <v/>
      </c>
      <c r="R560" s="6" t="str">
        <f>IF(AND(C560="Abierto",D560="Media"),A560,"")</f>
        <v/>
      </c>
      <c r="S560" s="6" t="str">
        <f ca="1">IF(AND(C560="Abierto",D560="Media"),TODAY()-E560,"")</f>
        <v/>
      </c>
      <c r="T560" s="6" t="str">
        <f>IF(AND(C560="Abierto",D560="Media"),RANK(S560,$S$13:$S$809,0)+COUNTIF($S$13:S560,S560)-1+MAX(N:N,Q:Q),"")</f>
        <v/>
      </c>
      <c r="U560" s="6" t="str">
        <f>IF(AND(C560="Abierto",D560="Baja"),A560,"")</f>
        <v/>
      </c>
      <c r="V560" s="6" t="str">
        <f ca="1">IF(AND(C560="Abierto",D560="Baja"),TODAY()-E560,"")</f>
        <v/>
      </c>
      <c r="W560" s="6" t="str">
        <f>IF(AND(C560="Abierto",D560="Baja"),RANK(V560,$V$13:$V$809,0)+COUNTIF($V$13:V560,V560)-1+MAX(N:N,Q:Q,T:T),"")</f>
        <v/>
      </c>
      <c r="X560" s="7" t="str">
        <f>IF(OR(C560="Resuelto",C560=""),"",SUM(N560,Q560,T560,W560))</f>
        <v/>
      </c>
      <c r="Y560" s="7" t="str">
        <f>IF(OR(C560="Resuelto",C560=""),"",SUM(M560,P560,S560,V560))</f>
        <v/>
      </c>
      <c r="Z560" s="7" t="str">
        <f>IF(OR(C560="Resuelto",C560=""),"",SUM(L560,O560,R560,U560))</f>
        <v/>
      </c>
      <c r="AA560" s="8">
        <v>746</v>
      </c>
      <c r="AB560" s="8" t="str">
        <f t="shared" ca="1" si="52"/>
        <v/>
      </c>
      <c r="AC560" s="9" t="str">
        <f t="shared" ca="1" si="53"/>
        <v/>
      </c>
      <c r="AH560" s="11" t="str">
        <f>IF(AI560="","",MAX($AH$5:AH559)+1)</f>
        <v/>
      </c>
      <c r="AI560" s="12" t="str">
        <f>IF(G559="","",IF(COUNTIF($AI$11:AI559,G559)=0,G559,""))</f>
        <v/>
      </c>
      <c r="AJ560" s="12" t="str">
        <f t="shared" si="54"/>
        <v/>
      </c>
      <c r="AK560" s="23"/>
    </row>
    <row r="561" spans="1:37" hidden="1" x14ac:dyDescent="0.25">
      <c r="A561" s="4"/>
      <c r="B561" s="4"/>
      <c r="C561" s="4"/>
      <c r="D561" s="4"/>
      <c r="E561" s="5"/>
      <c r="F561" s="5"/>
      <c r="G561" s="4"/>
      <c r="H561" s="5"/>
      <c r="I561" s="14" t="str">
        <f t="shared" si="51"/>
        <v/>
      </c>
      <c r="J561" s="14"/>
      <c r="K561" s="14"/>
      <c r="L561" s="6" t="str">
        <f>IF(AND(C561="Abierto",D561="Urgente"),A561,"")</f>
        <v/>
      </c>
      <c r="M561" s="6" t="str">
        <f ca="1">IF(AND(C561="Abierto",D561="Urgente"),TODAY()-E561,"")</f>
        <v/>
      </c>
      <c r="N561" s="6" t="str">
        <f>IF(AND(C561="Abierto",D561="Urgente"),RANK(M561,$M$13:$M$809,0)+COUNTIF($M$13:M561,M561)-1,"")</f>
        <v/>
      </c>
      <c r="O561" s="6" t="str">
        <f>IF(AND(C561="Abierto",D561="Alta"),A561,"")</f>
        <v/>
      </c>
      <c r="P561" s="6" t="str">
        <f ca="1">IF(AND(C561="Abierto",D561="Alta"),TODAY()-E561,"")</f>
        <v/>
      </c>
      <c r="Q561" s="6" t="str">
        <f>IF(AND(C561="Abierto",D561="Alta"),RANK(P561,$P$13:$P$809,0)+COUNTIF($P$13:P561,P561)-1+MAX(N:N),"")</f>
        <v/>
      </c>
      <c r="R561" s="6" t="str">
        <f>IF(AND(C561="Abierto",D561="Media"),A561,"")</f>
        <v/>
      </c>
      <c r="S561" s="6" t="str">
        <f ca="1">IF(AND(C561="Abierto",D561="Media"),TODAY()-E561,"")</f>
        <v/>
      </c>
      <c r="T561" s="6" t="str">
        <f>IF(AND(C561="Abierto",D561="Media"),RANK(S561,$S$13:$S$809,0)+COUNTIF($S$13:S561,S561)-1+MAX(N:N,Q:Q),"")</f>
        <v/>
      </c>
      <c r="U561" s="6" t="str">
        <f>IF(AND(C561="Abierto",D561="Baja"),A561,"")</f>
        <v/>
      </c>
      <c r="V561" s="6" t="str">
        <f ca="1">IF(AND(C561="Abierto",D561="Baja"),TODAY()-E561,"")</f>
        <v/>
      </c>
      <c r="W561" s="6" t="str">
        <f>IF(AND(C561="Abierto",D561="Baja"),RANK(V561,$V$13:$V$809,0)+COUNTIF($V$13:V561,V561)-1+MAX(N:N,Q:Q,T:T),"")</f>
        <v/>
      </c>
      <c r="X561" s="7" t="str">
        <f>IF(OR(C561="Resuelto",C561=""),"",SUM(N561,Q561,T561,W561))</f>
        <v/>
      </c>
      <c r="Y561" s="7" t="str">
        <f>IF(OR(C561="Resuelto",C561=""),"",SUM(M561,P561,S561,V561))</f>
        <v/>
      </c>
      <c r="Z561" s="7" t="str">
        <f>IF(OR(C561="Resuelto",C561=""),"",SUM(L561,O561,R561,U561))</f>
        <v/>
      </c>
      <c r="AA561" s="8">
        <v>747</v>
      </c>
      <c r="AB561" s="8" t="str">
        <f t="shared" ca="1" si="52"/>
        <v/>
      </c>
      <c r="AC561" s="9" t="str">
        <f t="shared" ca="1" si="53"/>
        <v/>
      </c>
      <c r="AH561" s="11" t="str">
        <f>IF(AI561="","",MAX($AH$5:AH560)+1)</f>
        <v/>
      </c>
      <c r="AI561" s="12" t="str">
        <f>IF(G560="","",IF(COUNTIF($AI$11:AI560,G560)=0,G560,""))</f>
        <v/>
      </c>
      <c r="AJ561" s="12" t="str">
        <f t="shared" si="54"/>
        <v/>
      </c>
      <c r="AK561" s="23"/>
    </row>
    <row r="562" spans="1:37" hidden="1" x14ac:dyDescent="0.25">
      <c r="A562" s="4"/>
      <c r="B562" s="4"/>
      <c r="C562" s="4"/>
      <c r="D562" s="4"/>
      <c r="E562" s="5"/>
      <c r="F562" s="5"/>
      <c r="G562" s="4"/>
      <c r="H562" s="5"/>
      <c r="I562" s="14" t="str">
        <f t="shared" si="51"/>
        <v/>
      </c>
      <c r="J562" s="14"/>
      <c r="K562" s="14"/>
      <c r="L562" s="6" t="str">
        <f>IF(AND(C562="Abierto",D562="Urgente"),A562,"")</f>
        <v/>
      </c>
      <c r="M562" s="6" t="str">
        <f ca="1">IF(AND(C562="Abierto",D562="Urgente"),TODAY()-E562,"")</f>
        <v/>
      </c>
      <c r="N562" s="6" t="str">
        <f>IF(AND(C562="Abierto",D562="Urgente"),RANK(M562,$M$13:$M$809,0)+COUNTIF($M$13:M562,M562)-1,"")</f>
        <v/>
      </c>
      <c r="O562" s="6" t="str">
        <f>IF(AND(C562="Abierto",D562="Alta"),A562,"")</f>
        <v/>
      </c>
      <c r="P562" s="6" t="str">
        <f ca="1">IF(AND(C562="Abierto",D562="Alta"),TODAY()-E562,"")</f>
        <v/>
      </c>
      <c r="Q562" s="6" t="str">
        <f>IF(AND(C562="Abierto",D562="Alta"),RANK(P562,$P$13:$P$809,0)+COUNTIF($P$13:P562,P562)-1+MAX(N:N),"")</f>
        <v/>
      </c>
      <c r="R562" s="6" t="str">
        <f>IF(AND(C562="Abierto",D562="Media"),A562,"")</f>
        <v/>
      </c>
      <c r="S562" s="6" t="str">
        <f ca="1">IF(AND(C562="Abierto",D562="Media"),TODAY()-E562,"")</f>
        <v/>
      </c>
      <c r="T562" s="6" t="str">
        <f>IF(AND(C562="Abierto",D562="Media"),RANK(S562,$S$13:$S$809,0)+COUNTIF($S$13:S562,S562)-1+MAX(N:N,Q:Q),"")</f>
        <v/>
      </c>
      <c r="U562" s="6" t="str">
        <f>IF(AND(C562="Abierto",D562="Baja"),A562,"")</f>
        <v/>
      </c>
      <c r="V562" s="6" t="str">
        <f ca="1">IF(AND(C562="Abierto",D562="Baja"),TODAY()-E562,"")</f>
        <v/>
      </c>
      <c r="W562" s="6" t="str">
        <f>IF(AND(C562="Abierto",D562="Baja"),RANK(V562,$V$13:$V$809,0)+COUNTIF($V$13:V562,V562)-1+MAX(N:N,Q:Q,T:T),"")</f>
        <v/>
      </c>
      <c r="X562" s="7" t="str">
        <f>IF(OR(C562="Resuelto",C562=""),"",SUM(N562,Q562,T562,W562))</f>
        <v/>
      </c>
      <c r="Y562" s="7" t="str">
        <f>IF(OR(C562="Resuelto",C562=""),"",SUM(M562,P562,S562,V562))</f>
        <v/>
      </c>
      <c r="Z562" s="7" t="str">
        <f>IF(OR(C562="Resuelto",C562=""),"",SUM(L562,O562,R562,U562))</f>
        <v/>
      </c>
      <c r="AA562" s="8">
        <v>748</v>
      </c>
      <c r="AB562" s="8" t="str">
        <f t="shared" ca="1" si="52"/>
        <v/>
      </c>
      <c r="AC562" s="9" t="str">
        <f t="shared" ca="1" si="53"/>
        <v/>
      </c>
      <c r="AH562" s="11" t="str">
        <f>IF(AI562="","",MAX($AH$5:AH561)+1)</f>
        <v/>
      </c>
      <c r="AI562" s="12" t="str">
        <f>IF(G561="","",IF(COUNTIF($AI$11:AI561,G561)=0,G561,""))</f>
        <v/>
      </c>
      <c r="AJ562" s="12" t="str">
        <f t="shared" si="54"/>
        <v/>
      </c>
      <c r="AK562" s="23"/>
    </row>
    <row r="563" spans="1:37" hidden="1" x14ac:dyDescent="0.25">
      <c r="A563" s="4"/>
      <c r="B563" s="4"/>
      <c r="C563" s="4"/>
      <c r="D563" s="4"/>
      <c r="E563" s="5"/>
      <c r="F563" s="5"/>
      <c r="G563" s="4"/>
      <c r="H563" s="5"/>
      <c r="I563" s="14" t="str">
        <f t="shared" si="51"/>
        <v/>
      </c>
      <c r="J563" s="14"/>
      <c r="K563" s="14"/>
      <c r="L563" s="6" t="str">
        <f>IF(AND(C563="Abierto",D563="Urgente"),A563,"")</f>
        <v/>
      </c>
      <c r="M563" s="6" t="str">
        <f ca="1">IF(AND(C563="Abierto",D563="Urgente"),TODAY()-E563,"")</f>
        <v/>
      </c>
      <c r="N563" s="6" t="str">
        <f>IF(AND(C563="Abierto",D563="Urgente"),RANK(M563,$M$13:$M$809,0)+COUNTIF($M$13:M563,M563)-1,"")</f>
        <v/>
      </c>
      <c r="O563" s="6" t="str">
        <f>IF(AND(C563="Abierto",D563="Alta"),A563,"")</f>
        <v/>
      </c>
      <c r="P563" s="6" t="str">
        <f ca="1">IF(AND(C563="Abierto",D563="Alta"),TODAY()-E563,"")</f>
        <v/>
      </c>
      <c r="Q563" s="6" t="str">
        <f>IF(AND(C563="Abierto",D563="Alta"),RANK(P563,$P$13:$P$809,0)+COUNTIF($P$13:P563,P563)-1+MAX(N:N),"")</f>
        <v/>
      </c>
      <c r="R563" s="6" t="str">
        <f>IF(AND(C563="Abierto",D563="Media"),A563,"")</f>
        <v/>
      </c>
      <c r="S563" s="6" t="str">
        <f ca="1">IF(AND(C563="Abierto",D563="Media"),TODAY()-E563,"")</f>
        <v/>
      </c>
      <c r="T563" s="6" t="str">
        <f>IF(AND(C563="Abierto",D563="Media"),RANK(S563,$S$13:$S$809,0)+COUNTIF($S$13:S563,S563)-1+MAX(N:N,Q:Q),"")</f>
        <v/>
      </c>
      <c r="U563" s="6" t="str">
        <f>IF(AND(C563="Abierto",D563="Baja"),A563,"")</f>
        <v/>
      </c>
      <c r="V563" s="6" t="str">
        <f ca="1">IF(AND(C563="Abierto",D563="Baja"),TODAY()-E563,"")</f>
        <v/>
      </c>
      <c r="W563" s="6" t="str">
        <f>IF(AND(C563="Abierto",D563="Baja"),RANK(V563,$V$13:$V$809,0)+COUNTIF($V$13:V563,V563)-1+MAX(N:N,Q:Q,T:T),"")</f>
        <v/>
      </c>
      <c r="X563" s="7" t="str">
        <f>IF(OR(C563="Resuelto",C563=""),"",SUM(N563,Q563,T563,W563))</f>
        <v/>
      </c>
      <c r="Y563" s="7" t="str">
        <f>IF(OR(C563="Resuelto",C563=""),"",SUM(M563,P563,S563,V563))</f>
        <v/>
      </c>
      <c r="Z563" s="7" t="str">
        <f>IF(OR(C563="Resuelto",C563=""),"",SUM(L563,O563,R563,U563))</f>
        <v/>
      </c>
      <c r="AA563" s="8">
        <v>749</v>
      </c>
      <c r="AB563" s="8" t="str">
        <f t="shared" ca="1" si="52"/>
        <v/>
      </c>
      <c r="AC563" s="9" t="str">
        <f t="shared" ca="1" si="53"/>
        <v/>
      </c>
      <c r="AH563" s="11" t="str">
        <f>IF(AI563="","",MAX($AH$5:AH562)+1)</f>
        <v/>
      </c>
      <c r="AI563" s="12" t="str">
        <f>IF(G562="","",IF(COUNTIF($AI$11:AI562,G562)=0,G562,""))</f>
        <v/>
      </c>
      <c r="AJ563" s="12" t="str">
        <f t="shared" si="54"/>
        <v/>
      </c>
      <c r="AK563" s="23"/>
    </row>
    <row r="564" spans="1:37" hidden="1" x14ac:dyDescent="0.25">
      <c r="A564" s="4"/>
      <c r="B564" s="4"/>
      <c r="C564" s="4"/>
      <c r="D564" s="4"/>
      <c r="E564" s="5"/>
      <c r="F564" s="5"/>
      <c r="G564" s="4"/>
      <c r="H564" s="5"/>
      <c r="I564" s="14" t="str">
        <f t="shared" si="51"/>
        <v/>
      </c>
      <c r="J564" s="14"/>
      <c r="K564" s="14"/>
      <c r="L564" s="6" t="str">
        <f>IF(AND(C564="Abierto",D564="Urgente"),A564,"")</f>
        <v/>
      </c>
      <c r="M564" s="6" t="str">
        <f ca="1">IF(AND(C564="Abierto",D564="Urgente"),TODAY()-E564,"")</f>
        <v/>
      </c>
      <c r="N564" s="6" t="str">
        <f>IF(AND(C564="Abierto",D564="Urgente"),RANK(M564,$M$13:$M$809,0)+COUNTIF($M$13:M564,M564)-1,"")</f>
        <v/>
      </c>
      <c r="O564" s="6" t="str">
        <f>IF(AND(C564="Abierto",D564="Alta"),A564,"")</f>
        <v/>
      </c>
      <c r="P564" s="6" t="str">
        <f ca="1">IF(AND(C564="Abierto",D564="Alta"),TODAY()-E564,"")</f>
        <v/>
      </c>
      <c r="Q564" s="6" t="str">
        <f>IF(AND(C564="Abierto",D564="Alta"),RANK(P564,$P$13:$P$809,0)+COUNTIF($P$13:P564,P564)-1+MAX(N:N),"")</f>
        <v/>
      </c>
      <c r="R564" s="6" t="str">
        <f>IF(AND(C564="Abierto",D564="Media"),A564,"")</f>
        <v/>
      </c>
      <c r="S564" s="6" t="str">
        <f ca="1">IF(AND(C564="Abierto",D564="Media"),TODAY()-E564,"")</f>
        <v/>
      </c>
      <c r="T564" s="6" t="str">
        <f>IF(AND(C564="Abierto",D564="Media"),RANK(S564,$S$13:$S$809,0)+COUNTIF($S$13:S564,S564)-1+MAX(N:N,Q:Q),"")</f>
        <v/>
      </c>
      <c r="U564" s="6" t="str">
        <f>IF(AND(C564="Abierto",D564="Baja"),A564,"")</f>
        <v/>
      </c>
      <c r="V564" s="6" t="str">
        <f ca="1">IF(AND(C564="Abierto",D564="Baja"),TODAY()-E564,"")</f>
        <v/>
      </c>
      <c r="W564" s="6" t="str">
        <f>IF(AND(C564="Abierto",D564="Baja"),RANK(V564,$V$13:$V$809,0)+COUNTIF($V$13:V564,V564)-1+MAX(N:N,Q:Q,T:T),"")</f>
        <v/>
      </c>
      <c r="X564" s="7" t="str">
        <f>IF(OR(C564="Resuelto",C564=""),"",SUM(N564,Q564,T564,W564))</f>
        <v/>
      </c>
      <c r="Y564" s="7" t="str">
        <f>IF(OR(C564="Resuelto",C564=""),"",SUM(M564,P564,S564,V564))</f>
        <v/>
      </c>
      <c r="Z564" s="7" t="str">
        <f>IF(OR(C564="Resuelto",C564=""),"",SUM(L564,O564,R564,U564))</f>
        <v/>
      </c>
      <c r="AA564" s="8">
        <v>750</v>
      </c>
      <c r="AB564" s="8" t="str">
        <f t="shared" ca="1" si="52"/>
        <v/>
      </c>
      <c r="AC564" s="9" t="str">
        <f t="shared" ca="1" si="53"/>
        <v/>
      </c>
      <c r="AH564" s="11" t="str">
        <f>IF(AI564="","",MAX($AH$5:AH563)+1)</f>
        <v/>
      </c>
      <c r="AI564" s="12" t="str">
        <f>IF(G563="","",IF(COUNTIF($AI$11:AI563,G563)=0,G563,""))</f>
        <v/>
      </c>
      <c r="AJ564" s="12" t="str">
        <f t="shared" si="54"/>
        <v/>
      </c>
      <c r="AK564" s="23"/>
    </row>
    <row r="565" spans="1:37" hidden="1" x14ac:dyDescent="0.25">
      <c r="A565" s="4"/>
      <c r="B565" s="4"/>
      <c r="C565" s="4"/>
      <c r="D565" s="4"/>
      <c r="E565" s="5"/>
      <c r="F565" s="5"/>
      <c r="G565" s="4"/>
      <c r="H565" s="5"/>
      <c r="I565" s="14" t="str">
        <f t="shared" si="51"/>
        <v/>
      </c>
      <c r="J565" s="14"/>
      <c r="K565" s="14"/>
      <c r="L565" s="6" t="str">
        <f>IF(AND(C565="Abierto",D565="Urgente"),A565,"")</f>
        <v/>
      </c>
      <c r="M565" s="6" t="str">
        <f ca="1">IF(AND(C565="Abierto",D565="Urgente"),TODAY()-E565,"")</f>
        <v/>
      </c>
      <c r="N565" s="6" t="str">
        <f>IF(AND(C565="Abierto",D565="Urgente"),RANK(M565,$M$13:$M$809,0)+COUNTIF($M$13:M565,M565)-1,"")</f>
        <v/>
      </c>
      <c r="O565" s="6" t="str">
        <f>IF(AND(C565="Abierto",D565="Alta"),A565,"")</f>
        <v/>
      </c>
      <c r="P565" s="6" t="str">
        <f ca="1">IF(AND(C565="Abierto",D565="Alta"),TODAY()-E565,"")</f>
        <v/>
      </c>
      <c r="Q565" s="6" t="str">
        <f>IF(AND(C565="Abierto",D565="Alta"),RANK(P565,$P$13:$P$809,0)+COUNTIF($P$13:P565,P565)-1+MAX(N:N),"")</f>
        <v/>
      </c>
      <c r="R565" s="6" t="str">
        <f>IF(AND(C565="Abierto",D565="Media"),A565,"")</f>
        <v/>
      </c>
      <c r="S565" s="6" t="str">
        <f ca="1">IF(AND(C565="Abierto",D565="Media"),TODAY()-E565,"")</f>
        <v/>
      </c>
      <c r="T565" s="6" t="str">
        <f>IF(AND(C565="Abierto",D565="Media"),RANK(S565,$S$13:$S$809,0)+COUNTIF($S$13:S565,S565)-1+MAX(N:N,Q:Q),"")</f>
        <v/>
      </c>
      <c r="U565" s="6" t="str">
        <f>IF(AND(C565="Abierto",D565="Baja"),A565,"")</f>
        <v/>
      </c>
      <c r="V565" s="6" t="str">
        <f ca="1">IF(AND(C565="Abierto",D565="Baja"),TODAY()-E565,"")</f>
        <v/>
      </c>
      <c r="W565" s="6" t="str">
        <f>IF(AND(C565="Abierto",D565="Baja"),RANK(V565,$V$13:$V$809,0)+COUNTIF($V$13:V565,V565)-1+MAX(N:N,Q:Q,T:T),"")</f>
        <v/>
      </c>
      <c r="X565" s="7" t="str">
        <f>IF(OR(C565="Resuelto",C565=""),"",SUM(N565,Q565,T565,W565))</f>
        <v/>
      </c>
      <c r="Y565" s="7" t="str">
        <f>IF(OR(C565="Resuelto",C565=""),"",SUM(M565,P565,S565,V565))</f>
        <v/>
      </c>
      <c r="Z565" s="7" t="str">
        <f>IF(OR(C565="Resuelto",C565=""),"",SUM(L565,O565,R565,U565))</f>
        <v/>
      </c>
      <c r="AA565" s="8">
        <v>751</v>
      </c>
      <c r="AB565" s="8" t="str">
        <f t="shared" ca="1" si="52"/>
        <v/>
      </c>
      <c r="AC565" s="9" t="str">
        <f t="shared" ca="1" si="53"/>
        <v/>
      </c>
      <c r="AH565" s="11" t="str">
        <f>IF(AI565="","",MAX($AH$5:AH564)+1)</f>
        <v/>
      </c>
      <c r="AI565" s="12" t="str">
        <f>IF(G564="","",IF(COUNTIF($AI$11:AI564,G564)=0,G564,""))</f>
        <v/>
      </c>
      <c r="AJ565" s="12" t="str">
        <f t="shared" si="54"/>
        <v/>
      </c>
      <c r="AK565" s="23"/>
    </row>
    <row r="566" spans="1:37" hidden="1" x14ac:dyDescent="0.25">
      <c r="A566" s="4"/>
      <c r="B566" s="4"/>
      <c r="C566" s="4"/>
      <c r="D566" s="4"/>
      <c r="E566" s="5"/>
      <c r="F566" s="5"/>
      <c r="G566" s="4"/>
      <c r="H566" s="5"/>
      <c r="I566" s="14" t="str">
        <f t="shared" si="51"/>
        <v/>
      </c>
      <c r="J566" s="14"/>
      <c r="K566" s="14"/>
      <c r="L566" s="6" t="str">
        <f>IF(AND(C566="Abierto",D566="Urgente"),A566,"")</f>
        <v/>
      </c>
      <c r="M566" s="6" t="str">
        <f ca="1">IF(AND(C566="Abierto",D566="Urgente"),TODAY()-E566,"")</f>
        <v/>
      </c>
      <c r="N566" s="6" t="str">
        <f>IF(AND(C566="Abierto",D566="Urgente"),RANK(M566,$M$13:$M$809,0)+COUNTIF($M$13:M566,M566)-1,"")</f>
        <v/>
      </c>
      <c r="O566" s="6" t="str">
        <f>IF(AND(C566="Abierto",D566="Alta"),A566,"")</f>
        <v/>
      </c>
      <c r="P566" s="6" t="str">
        <f ca="1">IF(AND(C566="Abierto",D566="Alta"),TODAY()-E566,"")</f>
        <v/>
      </c>
      <c r="Q566" s="6" t="str">
        <f>IF(AND(C566="Abierto",D566="Alta"),RANK(P566,$P$13:$P$809,0)+COUNTIF($P$13:P566,P566)-1+MAX(N:N),"")</f>
        <v/>
      </c>
      <c r="R566" s="6" t="str">
        <f>IF(AND(C566="Abierto",D566="Media"),A566,"")</f>
        <v/>
      </c>
      <c r="S566" s="6" t="str">
        <f ca="1">IF(AND(C566="Abierto",D566="Media"),TODAY()-E566,"")</f>
        <v/>
      </c>
      <c r="T566" s="6" t="str">
        <f>IF(AND(C566="Abierto",D566="Media"),RANK(S566,$S$13:$S$809,0)+COUNTIF($S$13:S566,S566)-1+MAX(N:N,Q:Q),"")</f>
        <v/>
      </c>
      <c r="U566" s="6" t="str">
        <f>IF(AND(C566="Abierto",D566="Baja"),A566,"")</f>
        <v/>
      </c>
      <c r="V566" s="6" t="str">
        <f ca="1">IF(AND(C566="Abierto",D566="Baja"),TODAY()-E566,"")</f>
        <v/>
      </c>
      <c r="W566" s="6" t="str">
        <f>IF(AND(C566="Abierto",D566="Baja"),RANK(V566,$V$13:$V$809,0)+COUNTIF($V$13:V566,V566)-1+MAX(N:N,Q:Q,T:T),"")</f>
        <v/>
      </c>
      <c r="X566" s="7" t="str">
        <f>IF(OR(C566="Resuelto",C566=""),"",SUM(N566,Q566,T566,W566))</f>
        <v/>
      </c>
      <c r="Y566" s="7" t="str">
        <f>IF(OR(C566="Resuelto",C566=""),"",SUM(M566,P566,S566,V566))</f>
        <v/>
      </c>
      <c r="Z566" s="7" t="str">
        <f>IF(OR(C566="Resuelto",C566=""),"",SUM(L566,O566,R566,U566))</f>
        <v/>
      </c>
      <c r="AA566" s="8">
        <v>752</v>
      </c>
      <c r="AB566" s="8" t="str">
        <f t="shared" ca="1" si="52"/>
        <v/>
      </c>
      <c r="AC566" s="9" t="str">
        <f t="shared" ca="1" si="53"/>
        <v/>
      </c>
      <c r="AH566" s="11" t="str">
        <f>IF(AI566="","",MAX($AH$5:AH565)+1)</f>
        <v/>
      </c>
      <c r="AI566" s="12" t="str">
        <f>IF(G565="","",IF(COUNTIF($AI$11:AI565,G565)=0,G565,""))</f>
        <v/>
      </c>
      <c r="AJ566" s="12" t="str">
        <f t="shared" si="54"/>
        <v/>
      </c>
      <c r="AK566" s="23"/>
    </row>
    <row r="567" spans="1:37" hidden="1" x14ac:dyDescent="0.25">
      <c r="A567" s="4"/>
      <c r="B567" s="4"/>
      <c r="C567" s="4"/>
      <c r="D567" s="4"/>
      <c r="E567" s="5"/>
      <c r="F567" s="5"/>
      <c r="G567" s="4"/>
      <c r="H567" s="5"/>
      <c r="I567" s="14" t="str">
        <f t="shared" si="51"/>
        <v/>
      </c>
      <c r="J567" s="14"/>
      <c r="K567" s="14"/>
      <c r="L567" s="6" t="str">
        <f>IF(AND(C567="Abierto",D567="Urgente"),A567,"")</f>
        <v/>
      </c>
      <c r="M567" s="6" t="str">
        <f ca="1">IF(AND(C567="Abierto",D567="Urgente"),TODAY()-E567,"")</f>
        <v/>
      </c>
      <c r="N567" s="6" t="str">
        <f>IF(AND(C567="Abierto",D567="Urgente"),RANK(M567,$M$13:$M$809,0)+COUNTIF($M$13:M567,M567)-1,"")</f>
        <v/>
      </c>
      <c r="O567" s="6" t="str">
        <f>IF(AND(C567="Abierto",D567="Alta"),A567,"")</f>
        <v/>
      </c>
      <c r="P567" s="6" t="str">
        <f ca="1">IF(AND(C567="Abierto",D567="Alta"),TODAY()-E567,"")</f>
        <v/>
      </c>
      <c r="Q567" s="6" t="str">
        <f>IF(AND(C567="Abierto",D567="Alta"),RANK(P567,$P$13:$P$809,0)+COUNTIF($P$13:P567,P567)-1+MAX(N:N),"")</f>
        <v/>
      </c>
      <c r="R567" s="6" t="str">
        <f>IF(AND(C567="Abierto",D567="Media"),A567,"")</f>
        <v/>
      </c>
      <c r="S567" s="6" t="str">
        <f ca="1">IF(AND(C567="Abierto",D567="Media"),TODAY()-E567,"")</f>
        <v/>
      </c>
      <c r="T567" s="6" t="str">
        <f>IF(AND(C567="Abierto",D567="Media"),RANK(S567,$S$13:$S$809,0)+COUNTIF($S$13:S567,S567)-1+MAX(N:N,Q:Q),"")</f>
        <v/>
      </c>
      <c r="U567" s="6" t="str">
        <f>IF(AND(C567="Abierto",D567="Baja"),A567,"")</f>
        <v/>
      </c>
      <c r="V567" s="6" t="str">
        <f ca="1">IF(AND(C567="Abierto",D567="Baja"),TODAY()-E567,"")</f>
        <v/>
      </c>
      <c r="W567" s="6" t="str">
        <f>IF(AND(C567="Abierto",D567="Baja"),RANK(V567,$V$13:$V$809,0)+COUNTIF($V$13:V567,V567)-1+MAX(N:N,Q:Q,T:T),"")</f>
        <v/>
      </c>
      <c r="X567" s="7" t="str">
        <f>IF(OR(C567="Resuelto",C567=""),"",SUM(N567,Q567,T567,W567))</f>
        <v/>
      </c>
      <c r="Y567" s="7" t="str">
        <f>IF(OR(C567="Resuelto",C567=""),"",SUM(M567,P567,S567,V567))</f>
        <v/>
      </c>
      <c r="Z567" s="7" t="str">
        <f>IF(OR(C567="Resuelto",C567=""),"",SUM(L567,O567,R567,U567))</f>
        <v/>
      </c>
      <c r="AA567" s="8">
        <v>753</v>
      </c>
      <c r="AB567" s="8" t="str">
        <f t="shared" ca="1" si="52"/>
        <v/>
      </c>
      <c r="AC567" s="9" t="str">
        <f t="shared" ca="1" si="53"/>
        <v/>
      </c>
      <c r="AH567" s="11" t="str">
        <f>IF(AI567="","",MAX($AH$5:AH566)+1)</f>
        <v/>
      </c>
      <c r="AI567" s="12" t="str">
        <f>IF(G566="","",IF(COUNTIF($AI$11:AI566,G566)=0,G566,""))</f>
        <v/>
      </c>
      <c r="AJ567" s="12" t="str">
        <f t="shared" si="54"/>
        <v/>
      </c>
      <c r="AK567" s="23"/>
    </row>
    <row r="568" spans="1:37" hidden="1" x14ac:dyDescent="0.25">
      <c r="A568" s="4"/>
      <c r="B568" s="4"/>
      <c r="C568" s="4"/>
      <c r="D568" s="4"/>
      <c r="E568" s="5"/>
      <c r="F568" s="5"/>
      <c r="G568" s="4"/>
      <c r="H568" s="5"/>
      <c r="I568" s="14" t="str">
        <f t="shared" si="51"/>
        <v/>
      </c>
      <c r="J568" s="14"/>
      <c r="K568" s="14"/>
      <c r="L568" s="6" t="str">
        <f>IF(AND(C568="Abierto",D568="Urgente"),A568,"")</f>
        <v/>
      </c>
      <c r="M568" s="6" t="str">
        <f ca="1">IF(AND(C568="Abierto",D568="Urgente"),TODAY()-E568,"")</f>
        <v/>
      </c>
      <c r="N568" s="6" t="str">
        <f>IF(AND(C568="Abierto",D568="Urgente"),RANK(M568,$M$13:$M$809,0)+COUNTIF($M$13:M568,M568)-1,"")</f>
        <v/>
      </c>
      <c r="O568" s="6" t="str">
        <f>IF(AND(C568="Abierto",D568="Alta"),A568,"")</f>
        <v/>
      </c>
      <c r="P568" s="6" t="str">
        <f ca="1">IF(AND(C568="Abierto",D568="Alta"),TODAY()-E568,"")</f>
        <v/>
      </c>
      <c r="Q568" s="6" t="str">
        <f>IF(AND(C568="Abierto",D568="Alta"),RANK(P568,$P$13:$P$809,0)+COUNTIF($P$13:P568,P568)-1+MAX(N:N),"")</f>
        <v/>
      </c>
      <c r="R568" s="6" t="str">
        <f>IF(AND(C568="Abierto",D568="Media"),A568,"")</f>
        <v/>
      </c>
      <c r="S568" s="6" t="str">
        <f ca="1">IF(AND(C568="Abierto",D568="Media"),TODAY()-E568,"")</f>
        <v/>
      </c>
      <c r="T568" s="6" t="str">
        <f>IF(AND(C568="Abierto",D568="Media"),RANK(S568,$S$13:$S$809,0)+COUNTIF($S$13:S568,S568)-1+MAX(N:N,Q:Q),"")</f>
        <v/>
      </c>
      <c r="U568" s="6" t="str">
        <f>IF(AND(C568="Abierto",D568="Baja"),A568,"")</f>
        <v/>
      </c>
      <c r="V568" s="6" t="str">
        <f ca="1">IF(AND(C568="Abierto",D568="Baja"),TODAY()-E568,"")</f>
        <v/>
      </c>
      <c r="W568" s="6" t="str">
        <f>IF(AND(C568="Abierto",D568="Baja"),RANK(V568,$V$13:$V$809,0)+COUNTIF($V$13:V568,V568)-1+MAX(N:N,Q:Q,T:T),"")</f>
        <v/>
      </c>
      <c r="X568" s="7" t="str">
        <f>IF(OR(C568="Resuelto",C568=""),"",SUM(N568,Q568,T568,W568))</f>
        <v/>
      </c>
      <c r="Y568" s="7" t="str">
        <f>IF(OR(C568="Resuelto",C568=""),"",SUM(M568,P568,S568,V568))</f>
        <v/>
      </c>
      <c r="Z568" s="7" t="str">
        <f>IF(OR(C568="Resuelto",C568=""),"",SUM(L568,O568,R568,U568))</f>
        <v/>
      </c>
      <c r="AA568" s="8">
        <v>754</v>
      </c>
      <c r="AB568" s="8" t="str">
        <f t="shared" ca="1" si="52"/>
        <v/>
      </c>
      <c r="AC568" s="9" t="str">
        <f t="shared" ca="1" si="53"/>
        <v/>
      </c>
      <c r="AH568" s="11" t="str">
        <f>IF(AI568="","",MAX($AH$5:AH567)+1)</f>
        <v/>
      </c>
      <c r="AI568" s="12" t="str">
        <f>IF(G567="","",IF(COUNTIF($AI$11:AI567,G567)=0,G567,""))</f>
        <v/>
      </c>
      <c r="AJ568" s="12" t="str">
        <f t="shared" si="54"/>
        <v/>
      </c>
      <c r="AK568" s="23"/>
    </row>
    <row r="569" spans="1:37" hidden="1" x14ac:dyDescent="0.25">
      <c r="A569" s="4"/>
      <c r="B569" s="4"/>
      <c r="C569" s="4"/>
      <c r="D569" s="4"/>
      <c r="E569" s="5"/>
      <c r="F569" s="5"/>
      <c r="G569" s="4"/>
      <c r="H569" s="5"/>
      <c r="I569" s="14" t="str">
        <f t="shared" si="51"/>
        <v/>
      </c>
      <c r="J569" s="14"/>
      <c r="K569" s="14"/>
      <c r="L569" s="6" t="str">
        <f>IF(AND(C569="Abierto",D569="Urgente"),A569,"")</f>
        <v/>
      </c>
      <c r="M569" s="6" t="str">
        <f ca="1">IF(AND(C569="Abierto",D569="Urgente"),TODAY()-E569,"")</f>
        <v/>
      </c>
      <c r="N569" s="6" t="str">
        <f>IF(AND(C569="Abierto",D569="Urgente"),RANK(M569,$M$13:$M$809,0)+COUNTIF($M$13:M569,M569)-1,"")</f>
        <v/>
      </c>
      <c r="O569" s="6" t="str">
        <f>IF(AND(C569="Abierto",D569="Alta"),A569,"")</f>
        <v/>
      </c>
      <c r="P569" s="6" t="str">
        <f ca="1">IF(AND(C569="Abierto",D569="Alta"),TODAY()-E569,"")</f>
        <v/>
      </c>
      <c r="Q569" s="6" t="str">
        <f>IF(AND(C569="Abierto",D569="Alta"),RANK(P569,$P$13:$P$809,0)+COUNTIF($P$13:P569,P569)-1+MAX(N:N),"")</f>
        <v/>
      </c>
      <c r="R569" s="6" t="str">
        <f>IF(AND(C569="Abierto",D569="Media"),A569,"")</f>
        <v/>
      </c>
      <c r="S569" s="6" t="str">
        <f ca="1">IF(AND(C569="Abierto",D569="Media"),TODAY()-E569,"")</f>
        <v/>
      </c>
      <c r="T569" s="6" t="str">
        <f>IF(AND(C569="Abierto",D569="Media"),RANK(S569,$S$13:$S$809,0)+COUNTIF($S$13:S569,S569)-1+MAX(N:N,Q:Q),"")</f>
        <v/>
      </c>
      <c r="U569" s="6" t="str">
        <f>IF(AND(C569="Abierto",D569="Baja"),A569,"")</f>
        <v/>
      </c>
      <c r="V569" s="6" t="str">
        <f ca="1">IF(AND(C569="Abierto",D569="Baja"),TODAY()-E569,"")</f>
        <v/>
      </c>
      <c r="W569" s="6" t="str">
        <f>IF(AND(C569="Abierto",D569="Baja"),RANK(V569,$V$13:$V$809,0)+COUNTIF($V$13:V569,V569)-1+MAX(N:N,Q:Q,T:T),"")</f>
        <v/>
      </c>
      <c r="X569" s="7" t="str">
        <f>IF(OR(C569="Resuelto",C569=""),"",SUM(N569,Q569,T569,W569))</f>
        <v/>
      </c>
      <c r="Y569" s="7" t="str">
        <f>IF(OR(C569="Resuelto",C569=""),"",SUM(M569,P569,S569,V569))</f>
        <v/>
      </c>
      <c r="Z569" s="7" t="str">
        <f>IF(OR(C569="Resuelto",C569=""),"",SUM(L569,O569,R569,U569))</f>
        <v/>
      </c>
      <c r="AA569" s="8">
        <v>755</v>
      </c>
      <c r="AB569" s="8" t="str">
        <f t="shared" ca="1" si="52"/>
        <v/>
      </c>
      <c r="AC569" s="9" t="str">
        <f t="shared" ca="1" si="53"/>
        <v/>
      </c>
      <c r="AH569" s="11" t="str">
        <f>IF(AI569="","",MAX($AH$5:AH568)+1)</f>
        <v/>
      </c>
      <c r="AI569" s="12" t="str">
        <f>IF(G568="","",IF(COUNTIF($AI$11:AI568,G568)=0,G568,""))</f>
        <v/>
      </c>
      <c r="AJ569" s="12" t="str">
        <f t="shared" si="54"/>
        <v/>
      </c>
      <c r="AK569" s="23"/>
    </row>
    <row r="570" spans="1:37" hidden="1" x14ac:dyDescent="0.25">
      <c r="A570" s="4"/>
      <c r="B570" s="4"/>
      <c r="C570" s="4"/>
      <c r="D570" s="4"/>
      <c r="E570" s="5"/>
      <c r="F570" s="5"/>
      <c r="G570" s="4"/>
      <c r="H570" s="5"/>
      <c r="I570" s="14" t="str">
        <f t="shared" si="51"/>
        <v/>
      </c>
      <c r="J570" s="14"/>
      <c r="K570" s="14"/>
      <c r="L570" s="6" t="str">
        <f>IF(AND(C570="Abierto",D570="Urgente"),A570,"")</f>
        <v/>
      </c>
      <c r="M570" s="6" t="str">
        <f ca="1">IF(AND(C570="Abierto",D570="Urgente"),TODAY()-E570,"")</f>
        <v/>
      </c>
      <c r="N570" s="6" t="str">
        <f>IF(AND(C570="Abierto",D570="Urgente"),RANK(M570,$M$13:$M$809,0)+COUNTIF($M$13:M570,M570)-1,"")</f>
        <v/>
      </c>
      <c r="O570" s="6" t="str">
        <f>IF(AND(C570="Abierto",D570="Alta"),A570,"")</f>
        <v/>
      </c>
      <c r="P570" s="6" t="str">
        <f ca="1">IF(AND(C570="Abierto",D570="Alta"),TODAY()-E570,"")</f>
        <v/>
      </c>
      <c r="Q570" s="6" t="str">
        <f>IF(AND(C570="Abierto",D570="Alta"),RANK(P570,$P$13:$P$809,0)+COUNTIF($P$13:P570,P570)-1+MAX(N:N),"")</f>
        <v/>
      </c>
      <c r="R570" s="6" t="str">
        <f>IF(AND(C570="Abierto",D570="Media"),A570,"")</f>
        <v/>
      </c>
      <c r="S570" s="6" t="str">
        <f ca="1">IF(AND(C570="Abierto",D570="Media"),TODAY()-E570,"")</f>
        <v/>
      </c>
      <c r="T570" s="6" t="str">
        <f>IF(AND(C570="Abierto",D570="Media"),RANK(S570,$S$13:$S$809,0)+COUNTIF($S$13:S570,S570)-1+MAX(N:N,Q:Q),"")</f>
        <v/>
      </c>
      <c r="U570" s="6" t="str">
        <f>IF(AND(C570="Abierto",D570="Baja"),A570,"")</f>
        <v/>
      </c>
      <c r="V570" s="6" t="str">
        <f ca="1">IF(AND(C570="Abierto",D570="Baja"),TODAY()-E570,"")</f>
        <v/>
      </c>
      <c r="W570" s="6" t="str">
        <f>IF(AND(C570="Abierto",D570="Baja"),RANK(V570,$V$13:$V$809,0)+COUNTIF($V$13:V570,V570)-1+MAX(N:N,Q:Q,T:T),"")</f>
        <v/>
      </c>
      <c r="X570" s="7" t="str">
        <f>IF(OR(C570="Resuelto",C570=""),"",SUM(N570,Q570,T570,W570))</f>
        <v/>
      </c>
      <c r="Y570" s="7" t="str">
        <f>IF(OR(C570="Resuelto",C570=""),"",SUM(M570,P570,S570,V570))</f>
        <v/>
      </c>
      <c r="Z570" s="7" t="str">
        <f>IF(OR(C570="Resuelto",C570=""),"",SUM(L570,O570,R570,U570))</f>
        <v/>
      </c>
      <c r="AA570" s="8">
        <v>756</v>
      </c>
      <c r="AB570" s="8" t="str">
        <f t="shared" ca="1" si="52"/>
        <v/>
      </c>
      <c r="AC570" s="9" t="str">
        <f t="shared" ca="1" si="53"/>
        <v/>
      </c>
      <c r="AH570" s="11" t="str">
        <f>IF(AI570="","",MAX($AH$5:AH569)+1)</f>
        <v/>
      </c>
      <c r="AI570" s="12" t="str">
        <f>IF(G569="","",IF(COUNTIF($AI$11:AI569,G569)=0,G569,""))</f>
        <v/>
      </c>
      <c r="AJ570" s="12" t="str">
        <f t="shared" si="54"/>
        <v/>
      </c>
      <c r="AK570" s="23"/>
    </row>
    <row r="571" spans="1:37" hidden="1" x14ac:dyDescent="0.25">
      <c r="A571" s="4"/>
      <c r="B571" s="4"/>
      <c r="C571" s="4"/>
      <c r="D571" s="4"/>
      <c r="E571" s="5"/>
      <c r="F571" s="5"/>
      <c r="G571" s="4"/>
      <c r="H571" s="5"/>
      <c r="I571" s="14" t="str">
        <f t="shared" si="51"/>
        <v/>
      </c>
      <c r="J571" s="14"/>
      <c r="K571" s="14"/>
      <c r="L571" s="6" t="str">
        <f>IF(AND(C571="Abierto",D571="Urgente"),A571,"")</f>
        <v/>
      </c>
      <c r="M571" s="6" t="str">
        <f ca="1">IF(AND(C571="Abierto",D571="Urgente"),TODAY()-E571,"")</f>
        <v/>
      </c>
      <c r="N571" s="6" t="str">
        <f>IF(AND(C571="Abierto",D571="Urgente"),RANK(M571,$M$13:$M$809,0)+COUNTIF($M$13:M571,M571)-1,"")</f>
        <v/>
      </c>
      <c r="O571" s="6" t="str">
        <f>IF(AND(C571="Abierto",D571="Alta"),A571,"")</f>
        <v/>
      </c>
      <c r="P571" s="6" t="str">
        <f ca="1">IF(AND(C571="Abierto",D571="Alta"),TODAY()-E571,"")</f>
        <v/>
      </c>
      <c r="Q571" s="6" t="str">
        <f>IF(AND(C571="Abierto",D571="Alta"),RANK(P571,$P$13:$P$809,0)+COUNTIF($P$13:P571,P571)-1+MAX(N:N),"")</f>
        <v/>
      </c>
      <c r="R571" s="6" t="str">
        <f>IF(AND(C571="Abierto",D571="Media"),A571,"")</f>
        <v/>
      </c>
      <c r="S571" s="6" t="str">
        <f ca="1">IF(AND(C571="Abierto",D571="Media"),TODAY()-E571,"")</f>
        <v/>
      </c>
      <c r="T571" s="6" t="str">
        <f>IF(AND(C571="Abierto",D571="Media"),RANK(S571,$S$13:$S$809,0)+COUNTIF($S$13:S571,S571)-1+MAX(N:N,Q:Q),"")</f>
        <v/>
      </c>
      <c r="U571" s="6" t="str">
        <f>IF(AND(C571="Abierto",D571="Baja"),A571,"")</f>
        <v/>
      </c>
      <c r="V571" s="6" t="str">
        <f ca="1">IF(AND(C571="Abierto",D571="Baja"),TODAY()-E571,"")</f>
        <v/>
      </c>
      <c r="W571" s="6" t="str">
        <f>IF(AND(C571="Abierto",D571="Baja"),RANK(V571,$V$13:$V$809,0)+COUNTIF($V$13:V571,V571)-1+MAX(N:N,Q:Q,T:T),"")</f>
        <v/>
      </c>
      <c r="X571" s="7" t="str">
        <f>IF(OR(C571="Resuelto",C571=""),"",SUM(N571,Q571,T571,W571))</f>
        <v/>
      </c>
      <c r="Y571" s="7" t="str">
        <f>IF(OR(C571="Resuelto",C571=""),"",SUM(M571,P571,S571,V571))</f>
        <v/>
      </c>
      <c r="Z571" s="7" t="str">
        <f>IF(OR(C571="Resuelto",C571=""),"",SUM(L571,O571,R571,U571))</f>
        <v/>
      </c>
      <c r="AA571" s="8">
        <v>757</v>
      </c>
      <c r="AB571" s="8" t="str">
        <f t="shared" ca="1" si="52"/>
        <v/>
      </c>
      <c r="AC571" s="9" t="str">
        <f t="shared" ca="1" si="53"/>
        <v/>
      </c>
      <c r="AH571" s="11" t="str">
        <f>IF(AI571="","",MAX($AH$5:AH570)+1)</f>
        <v/>
      </c>
      <c r="AI571" s="12" t="str">
        <f>IF(G570="","",IF(COUNTIF($AI$11:AI570,G570)=0,G570,""))</f>
        <v/>
      </c>
      <c r="AJ571" s="12" t="str">
        <f t="shared" si="54"/>
        <v/>
      </c>
      <c r="AK571" s="23"/>
    </row>
    <row r="572" spans="1:37" hidden="1" x14ac:dyDescent="0.25">
      <c r="A572" s="4"/>
      <c r="B572" s="4"/>
      <c r="C572" s="4"/>
      <c r="D572" s="4"/>
      <c r="E572" s="5"/>
      <c r="F572" s="5"/>
      <c r="G572" s="4"/>
      <c r="H572" s="5"/>
      <c r="I572" s="14" t="str">
        <f t="shared" si="51"/>
        <v/>
      </c>
      <c r="J572" s="14"/>
      <c r="K572" s="14"/>
      <c r="L572" s="6" t="str">
        <f>IF(AND(C572="Abierto",D572="Urgente"),A572,"")</f>
        <v/>
      </c>
      <c r="M572" s="6" t="str">
        <f ca="1">IF(AND(C572="Abierto",D572="Urgente"),TODAY()-E572,"")</f>
        <v/>
      </c>
      <c r="N572" s="6" t="str">
        <f>IF(AND(C572="Abierto",D572="Urgente"),RANK(M572,$M$13:$M$809,0)+COUNTIF($M$13:M572,M572)-1,"")</f>
        <v/>
      </c>
      <c r="O572" s="6" t="str">
        <f>IF(AND(C572="Abierto",D572="Alta"),A572,"")</f>
        <v/>
      </c>
      <c r="P572" s="6" t="str">
        <f ca="1">IF(AND(C572="Abierto",D572="Alta"),TODAY()-E572,"")</f>
        <v/>
      </c>
      <c r="Q572" s="6" t="str">
        <f>IF(AND(C572="Abierto",D572="Alta"),RANK(P572,$P$13:$P$809,0)+COUNTIF($P$13:P572,P572)-1+MAX(N:N),"")</f>
        <v/>
      </c>
      <c r="R572" s="6" t="str">
        <f>IF(AND(C572="Abierto",D572="Media"),A572,"")</f>
        <v/>
      </c>
      <c r="S572" s="6" t="str">
        <f ca="1">IF(AND(C572="Abierto",D572="Media"),TODAY()-E572,"")</f>
        <v/>
      </c>
      <c r="T572" s="6" t="str">
        <f>IF(AND(C572="Abierto",D572="Media"),RANK(S572,$S$13:$S$809,0)+COUNTIF($S$13:S572,S572)-1+MAX(N:N,Q:Q),"")</f>
        <v/>
      </c>
      <c r="U572" s="6" t="str">
        <f>IF(AND(C572="Abierto",D572="Baja"),A572,"")</f>
        <v/>
      </c>
      <c r="V572" s="6" t="str">
        <f ca="1">IF(AND(C572="Abierto",D572="Baja"),TODAY()-E572,"")</f>
        <v/>
      </c>
      <c r="W572" s="6" t="str">
        <f>IF(AND(C572="Abierto",D572="Baja"),RANK(V572,$V$13:$V$809,0)+COUNTIF($V$13:V572,V572)-1+MAX(N:N,Q:Q,T:T),"")</f>
        <v/>
      </c>
      <c r="X572" s="7" t="str">
        <f>IF(OR(C572="Resuelto",C572=""),"",SUM(N572,Q572,T572,W572))</f>
        <v/>
      </c>
      <c r="Y572" s="7" t="str">
        <f>IF(OR(C572="Resuelto",C572=""),"",SUM(M572,P572,S572,V572))</f>
        <v/>
      </c>
      <c r="Z572" s="7" t="str">
        <f>IF(OR(C572="Resuelto",C572=""),"",SUM(L572,O572,R572,U572))</f>
        <v/>
      </c>
      <c r="AA572" s="8">
        <v>758</v>
      </c>
      <c r="AB572" s="8" t="str">
        <f t="shared" ca="1" si="52"/>
        <v/>
      </c>
      <c r="AC572" s="9" t="str">
        <f t="shared" ca="1" si="53"/>
        <v/>
      </c>
      <c r="AH572" s="11" t="str">
        <f>IF(AI572="","",MAX($AH$5:AH571)+1)</f>
        <v/>
      </c>
      <c r="AI572" s="12" t="str">
        <f>IF(G571="","",IF(COUNTIF($AI$11:AI571,G571)=0,G571,""))</f>
        <v/>
      </c>
      <c r="AJ572" s="12" t="str">
        <f t="shared" si="54"/>
        <v/>
      </c>
      <c r="AK572" s="23"/>
    </row>
    <row r="573" spans="1:37" hidden="1" x14ac:dyDescent="0.25">
      <c r="A573" s="4"/>
      <c r="B573" s="4"/>
      <c r="C573" s="4"/>
      <c r="D573" s="4"/>
      <c r="E573" s="5"/>
      <c r="F573" s="5"/>
      <c r="G573" s="4"/>
      <c r="H573" s="5"/>
      <c r="I573" s="14" t="str">
        <f t="shared" si="51"/>
        <v/>
      </c>
      <c r="J573" s="14"/>
      <c r="K573" s="14"/>
      <c r="L573" s="6" t="str">
        <f>IF(AND(C573="Abierto",D573="Urgente"),A573,"")</f>
        <v/>
      </c>
      <c r="M573" s="6" t="str">
        <f ca="1">IF(AND(C573="Abierto",D573="Urgente"),TODAY()-E573,"")</f>
        <v/>
      </c>
      <c r="N573" s="6" t="str">
        <f>IF(AND(C573="Abierto",D573="Urgente"),RANK(M573,$M$13:$M$809,0)+COUNTIF($M$13:M573,M573)-1,"")</f>
        <v/>
      </c>
      <c r="O573" s="6" t="str">
        <f>IF(AND(C573="Abierto",D573="Alta"),A573,"")</f>
        <v/>
      </c>
      <c r="P573" s="6" t="str">
        <f ca="1">IF(AND(C573="Abierto",D573="Alta"),TODAY()-E573,"")</f>
        <v/>
      </c>
      <c r="Q573" s="6" t="str">
        <f>IF(AND(C573="Abierto",D573="Alta"),RANK(P573,$P$13:$P$809,0)+COUNTIF($P$13:P573,P573)-1+MAX(N:N),"")</f>
        <v/>
      </c>
      <c r="R573" s="6" t="str">
        <f>IF(AND(C573="Abierto",D573="Media"),A573,"")</f>
        <v/>
      </c>
      <c r="S573" s="6" t="str">
        <f ca="1">IF(AND(C573="Abierto",D573="Media"),TODAY()-E573,"")</f>
        <v/>
      </c>
      <c r="T573" s="6" t="str">
        <f>IF(AND(C573="Abierto",D573="Media"),RANK(S573,$S$13:$S$809,0)+COUNTIF($S$13:S573,S573)-1+MAX(N:N,Q:Q),"")</f>
        <v/>
      </c>
      <c r="U573" s="6" t="str">
        <f>IF(AND(C573="Abierto",D573="Baja"),A573,"")</f>
        <v/>
      </c>
      <c r="V573" s="6" t="str">
        <f ca="1">IF(AND(C573="Abierto",D573="Baja"),TODAY()-E573,"")</f>
        <v/>
      </c>
      <c r="W573" s="6" t="str">
        <f>IF(AND(C573="Abierto",D573="Baja"),RANK(V573,$V$13:$V$809,0)+COUNTIF($V$13:V573,V573)-1+MAX(N:N,Q:Q,T:T),"")</f>
        <v/>
      </c>
      <c r="X573" s="7" t="str">
        <f>IF(OR(C573="Resuelto",C573=""),"",SUM(N573,Q573,T573,W573))</f>
        <v/>
      </c>
      <c r="Y573" s="7" t="str">
        <f>IF(OR(C573="Resuelto",C573=""),"",SUM(M573,P573,S573,V573))</f>
        <v/>
      </c>
      <c r="Z573" s="7" t="str">
        <f>IF(OR(C573="Resuelto",C573=""),"",SUM(L573,O573,R573,U573))</f>
        <v/>
      </c>
      <c r="AA573" s="8">
        <v>759</v>
      </c>
      <c r="AB573" s="8" t="str">
        <f t="shared" ca="1" si="52"/>
        <v/>
      </c>
      <c r="AC573" s="9" t="str">
        <f t="shared" ca="1" si="53"/>
        <v/>
      </c>
      <c r="AH573" s="11" t="str">
        <f>IF(AI573="","",MAX($AH$5:AH572)+1)</f>
        <v/>
      </c>
      <c r="AI573" s="12" t="str">
        <f>IF(G572="","",IF(COUNTIF($AI$11:AI572,G572)=0,G572,""))</f>
        <v/>
      </c>
      <c r="AJ573" s="12" t="str">
        <f t="shared" si="54"/>
        <v/>
      </c>
      <c r="AK573" s="23"/>
    </row>
    <row r="574" spans="1:37" hidden="1" x14ac:dyDescent="0.25">
      <c r="A574" s="4"/>
      <c r="B574" s="4"/>
      <c r="C574" s="4"/>
      <c r="D574" s="4"/>
      <c r="E574" s="5"/>
      <c r="F574" s="5"/>
      <c r="G574" s="4"/>
      <c r="H574" s="5"/>
      <c r="I574" s="14" t="str">
        <f t="shared" si="51"/>
        <v/>
      </c>
      <c r="J574" s="14"/>
      <c r="K574" s="14"/>
      <c r="L574" s="6" t="str">
        <f>IF(AND(C574="Abierto",D574="Urgente"),A574,"")</f>
        <v/>
      </c>
      <c r="M574" s="6" t="str">
        <f ca="1">IF(AND(C574="Abierto",D574="Urgente"),TODAY()-E574,"")</f>
        <v/>
      </c>
      <c r="N574" s="6" t="str">
        <f>IF(AND(C574="Abierto",D574="Urgente"),RANK(M574,$M$13:$M$809,0)+COUNTIF($M$13:M574,M574)-1,"")</f>
        <v/>
      </c>
      <c r="O574" s="6" t="str">
        <f>IF(AND(C574="Abierto",D574="Alta"),A574,"")</f>
        <v/>
      </c>
      <c r="P574" s="6" t="str">
        <f ca="1">IF(AND(C574="Abierto",D574="Alta"),TODAY()-E574,"")</f>
        <v/>
      </c>
      <c r="Q574" s="6" t="str">
        <f>IF(AND(C574="Abierto",D574="Alta"),RANK(P574,$P$13:$P$809,0)+COUNTIF($P$13:P574,P574)-1+MAX(N:N),"")</f>
        <v/>
      </c>
      <c r="R574" s="6" t="str">
        <f>IF(AND(C574="Abierto",D574="Media"),A574,"")</f>
        <v/>
      </c>
      <c r="S574" s="6" t="str">
        <f ca="1">IF(AND(C574="Abierto",D574="Media"),TODAY()-E574,"")</f>
        <v/>
      </c>
      <c r="T574" s="6" t="str">
        <f>IF(AND(C574="Abierto",D574="Media"),RANK(S574,$S$13:$S$809,0)+COUNTIF($S$13:S574,S574)-1+MAX(N:N,Q:Q),"")</f>
        <v/>
      </c>
      <c r="U574" s="6" t="str">
        <f>IF(AND(C574="Abierto",D574="Baja"),A574,"")</f>
        <v/>
      </c>
      <c r="V574" s="6" t="str">
        <f ca="1">IF(AND(C574="Abierto",D574="Baja"),TODAY()-E574,"")</f>
        <v/>
      </c>
      <c r="W574" s="6" t="str">
        <f>IF(AND(C574="Abierto",D574="Baja"),RANK(V574,$V$13:$V$809,0)+COUNTIF($V$13:V574,V574)-1+MAX(N:N,Q:Q,T:T),"")</f>
        <v/>
      </c>
      <c r="X574" s="7" t="str">
        <f>IF(OR(C574="Resuelto",C574=""),"",SUM(N574,Q574,T574,W574))</f>
        <v/>
      </c>
      <c r="Y574" s="7" t="str">
        <f>IF(OR(C574="Resuelto",C574=""),"",SUM(M574,P574,S574,V574))</f>
        <v/>
      </c>
      <c r="Z574" s="7" t="str">
        <f>IF(OR(C574="Resuelto",C574=""),"",SUM(L574,O574,R574,U574))</f>
        <v/>
      </c>
      <c r="AA574" s="8">
        <v>760</v>
      </c>
      <c r="AB574" s="8" t="str">
        <f t="shared" ca="1" si="52"/>
        <v/>
      </c>
      <c r="AC574" s="9" t="str">
        <f t="shared" ca="1" si="53"/>
        <v/>
      </c>
      <c r="AH574" s="11" t="str">
        <f>IF(AI574="","",MAX($AH$5:AH573)+1)</f>
        <v/>
      </c>
      <c r="AI574" s="12" t="str">
        <f>IF(G573="","",IF(COUNTIF($AI$11:AI573,G573)=0,G573,""))</f>
        <v/>
      </c>
      <c r="AJ574" s="12" t="str">
        <f t="shared" si="54"/>
        <v/>
      </c>
      <c r="AK574" s="23"/>
    </row>
    <row r="575" spans="1:37" hidden="1" x14ac:dyDescent="0.25">
      <c r="A575" s="4"/>
      <c r="B575" s="4"/>
      <c r="C575" s="4"/>
      <c r="D575" s="4"/>
      <c r="E575" s="5"/>
      <c r="F575" s="5"/>
      <c r="G575" s="4"/>
      <c r="H575" s="5"/>
      <c r="I575" s="14" t="str">
        <f t="shared" si="51"/>
        <v/>
      </c>
      <c r="J575" s="14"/>
      <c r="K575" s="14"/>
      <c r="L575" s="6" t="str">
        <f>IF(AND(C575="Abierto",D575="Urgente"),A575,"")</f>
        <v/>
      </c>
      <c r="M575" s="6" t="str">
        <f ca="1">IF(AND(C575="Abierto",D575="Urgente"),TODAY()-E575,"")</f>
        <v/>
      </c>
      <c r="N575" s="6" t="str">
        <f>IF(AND(C575="Abierto",D575="Urgente"),RANK(M575,$M$13:$M$809,0)+COUNTIF($M$13:M575,M575)-1,"")</f>
        <v/>
      </c>
      <c r="O575" s="6" t="str">
        <f>IF(AND(C575="Abierto",D575="Alta"),A575,"")</f>
        <v/>
      </c>
      <c r="P575" s="6" t="str">
        <f ca="1">IF(AND(C575="Abierto",D575="Alta"),TODAY()-E575,"")</f>
        <v/>
      </c>
      <c r="Q575" s="6" t="str">
        <f>IF(AND(C575="Abierto",D575="Alta"),RANK(P575,$P$13:$P$809,0)+COUNTIF($P$13:P575,P575)-1+MAX(N:N),"")</f>
        <v/>
      </c>
      <c r="R575" s="6" t="str">
        <f>IF(AND(C575="Abierto",D575="Media"),A575,"")</f>
        <v/>
      </c>
      <c r="S575" s="6" t="str">
        <f ca="1">IF(AND(C575="Abierto",D575="Media"),TODAY()-E575,"")</f>
        <v/>
      </c>
      <c r="T575" s="6" t="str">
        <f>IF(AND(C575="Abierto",D575="Media"),RANK(S575,$S$13:$S$809,0)+COUNTIF($S$13:S575,S575)-1+MAX(N:N,Q:Q),"")</f>
        <v/>
      </c>
      <c r="U575" s="6" t="str">
        <f>IF(AND(C575="Abierto",D575="Baja"),A575,"")</f>
        <v/>
      </c>
      <c r="V575" s="6" t="str">
        <f ca="1">IF(AND(C575="Abierto",D575="Baja"),TODAY()-E575,"")</f>
        <v/>
      </c>
      <c r="W575" s="6" t="str">
        <f>IF(AND(C575="Abierto",D575="Baja"),RANK(V575,$V$13:$V$809,0)+COUNTIF($V$13:V575,V575)-1+MAX(N:N,Q:Q,T:T),"")</f>
        <v/>
      </c>
      <c r="X575" s="7" t="str">
        <f>IF(OR(C575="Resuelto",C575=""),"",SUM(N575,Q575,T575,W575))</f>
        <v/>
      </c>
      <c r="Y575" s="7" t="str">
        <f>IF(OR(C575="Resuelto",C575=""),"",SUM(M575,P575,S575,V575))</f>
        <v/>
      </c>
      <c r="Z575" s="7" t="str">
        <f>IF(OR(C575="Resuelto",C575=""),"",SUM(L575,O575,R575,U575))</f>
        <v/>
      </c>
      <c r="AA575" s="8">
        <v>761</v>
      </c>
      <c r="AB575" s="8" t="str">
        <f t="shared" ca="1" si="52"/>
        <v/>
      </c>
      <c r="AC575" s="9" t="str">
        <f t="shared" ca="1" si="53"/>
        <v/>
      </c>
      <c r="AH575" s="11" t="str">
        <f>IF(AI575="","",MAX($AH$5:AH574)+1)</f>
        <v/>
      </c>
      <c r="AI575" s="12" t="str">
        <f>IF(G574="","",IF(COUNTIF($AI$11:AI574,G574)=0,G574,""))</f>
        <v/>
      </c>
      <c r="AJ575" s="12" t="str">
        <f t="shared" si="54"/>
        <v/>
      </c>
      <c r="AK575" s="23"/>
    </row>
    <row r="576" spans="1:37" hidden="1" x14ac:dyDescent="0.25">
      <c r="A576" s="4"/>
      <c r="B576" s="4"/>
      <c r="C576" s="4"/>
      <c r="D576" s="4"/>
      <c r="E576" s="5"/>
      <c r="F576" s="5"/>
      <c r="G576" s="4"/>
      <c r="H576" s="5"/>
      <c r="I576" s="14" t="str">
        <f t="shared" si="51"/>
        <v/>
      </c>
      <c r="J576" s="14"/>
      <c r="K576" s="14"/>
      <c r="L576" s="6" t="str">
        <f>IF(AND(C576="Abierto",D576="Urgente"),A576,"")</f>
        <v/>
      </c>
      <c r="M576" s="6" t="str">
        <f ca="1">IF(AND(C576="Abierto",D576="Urgente"),TODAY()-E576,"")</f>
        <v/>
      </c>
      <c r="N576" s="6" t="str">
        <f>IF(AND(C576="Abierto",D576="Urgente"),RANK(M576,$M$13:$M$809,0)+COUNTIF($M$13:M576,M576)-1,"")</f>
        <v/>
      </c>
      <c r="O576" s="6" t="str">
        <f>IF(AND(C576="Abierto",D576="Alta"),A576,"")</f>
        <v/>
      </c>
      <c r="P576" s="6" t="str">
        <f ca="1">IF(AND(C576="Abierto",D576="Alta"),TODAY()-E576,"")</f>
        <v/>
      </c>
      <c r="Q576" s="6" t="str">
        <f>IF(AND(C576="Abierto",D576="Alta"),RANK(P576,$P$13:$P$809,0)+COUNTIF($P$13:P576,P576)-1+MAX(N:N),"")</f>
        <v/>
      </c>
      <c r="R576" s="6" t="str">
        <f>IF(AND(C576="Abierto",D576="Media"),A576,"")</f>
        <v/>
      </c>
      <c r="S576" s="6" t="str">
        <f ca="1">IF(AND(C576="Abierto",D576="Media"),TODAY()-E576,"")</f>
        <v/>
      </c>
      <c r="T576" s="6" t="str">
        <f>IF(AND(C576="Abierto",D576="Media"),RANK(S576,$S$13:$S$809,0)+COUNTIF($S$13:S576,S576)-1+MAX(N:N,Q:Q),"")</f>
        <v/>
      </c>
      <c r="U576" s="6" t="str">
        <f>IF(AND(C576="Abierto",D576="Baja"),A576,"")</f>
        <v/>
      </c>
      <c r="V576" s="6" t="str">
        <f ca="1">IF(AND(C576="Abierto",D576="Baja"),TODAY()-E576,"")</f>
        <v/>
      </c>
      <c r="W576" s="6" t="str">
        <f>IF(AND(C576="Abierto",D576="Baja"),RANK(V576,$V$13:$V$809,0)+COUNTIF($V$13:V576,V576)-1+MAX(N:N,Q:Q,T:T),"")</f>
        <v/>
      </c>
      <c r="X576" s="7" t="str">
        <f>IF(OR(C576="Resuelto",C576=""),"",SUM(N576,Q576,T576,W576))</f>
        <v/>
      </c>
      <c r="Y576" s="7" t="str">
        <f>IF(OR(C576="Resuelto",C576=""),"",SUM(M576,P576,S576,V576))</f>
        <v/>
      </c>
      <c r="Z576" s="7" t="str">
        <f>IF(OR(C576="Resuelto",C576=""),"",SUM(L576,O576,R576,U576))</f>
        <v/>
      </c>
      <c r="AA576" s="8">
        <v>762</v>
      </c>
      <c r="AB576" s="8" t="str">
        <f t="shared" ca="1" si="52"/>
        <v/>
      </c>
      <c r="AC576" s="9" t="str">
        <f t="shared" ca="1" si="53"/>
        <v/>
      </c>
      <c r="AH576" s="11" t="str">
        <f>IF(AI576="","",MAX($AH$5:AH575)+1)</f>
        <v/>
      </c>
      <c r="AI576" s="12" t="str">
        <f>IF(G575="","",IF(COUNTIF($AI$11:AI575,G575)=0,G575,""))</f>
        <v/>
      </c>
      <c r="AJ576" s="12" t="str">
        <f t="shared" si="54"/>
        <v/>
      </c>
      <c r="AK576" s="23"/>
    </row>
    <row r="577" spans="1:37" hidden="1" x14ac:dyDescent="0.25">
      <c r="A577" s="4"/>
      <c r="B577" s="4"/>
      <c r="C577" s="4"/>
      <c r="D577" s="4"/>
      <c r="E577" s="5"/>
      <c r="F577" s="5"/>
      <c r="G577" s="4"/>
      <c r="H577" s="5"/>
      <c r="I577" s="14" t="str">
        <f t="shared" si="51"/>
        <v/>
      </c>
      <c r="J577" s="14"/>
      <c r="K577" s="14"/>
      <c r="L577" s="6" t="str">
        <f>IF(AND(C577="Abierto",D577="Urgente"),A577,"")</f>
        <v/>
      </c>
      <c r="M577" s="6" t="str">
        <f ca="1">IF(AND(C577="Abierto",D577="Urgente"),TODAY()-E577,"")</f>
        <v/>
      </c>
      <c r="N577" s="6" t="str">
        <f>IF(AND(C577="Abierto",D577="Urgente"),RANK(M577,$M$13:$M$809,0)+COUNTIF($M$13:M577,M577)-1,"")</f>
        <v/>
      </c>
      <c r="O577" s="6" t="str">
        <f>IF(AND(C577="Abierto",D577="Alta"),A577,"")</f>
        <v/>
      </c>
      <c r="P577" s="6" t="str">
        <f ca="1">IF(AND(C577="Abierto",D577="Alta"),TODAY()-E577,"")</f>
        <v/>
      </c>
      <c r="Q577" s="6" t="str">
        <f>IF(AND(C577="Abierto",D577="Alta"),RANK(P577,$P$13:$P$809,0)+COUNTIF($P$13:P577,P577)-1+MAX(N:N),"")</f>
        <v/>
      </c>
      <c r="R577" s="6" t="str">
        <f>IF(AND(C577="Abierto",D577="Media"),A577,"")</f>
        <v/>
      </c>
      <c r="S577" s="6" t="str">
        <f ca="1">IF(AND(C577="Abierto",D577="Media"),TODAY()-E577,"")</f>
        <v/>
      </c>
      <c r="T577" s="6" t="str">
        <f>IF(AND(C577="Abierto",D577="Media"),RANK(S577,$S$13:$S$809,0)+COUNTIF($S$13:S577,S577)-1+MAX(N:N,Q:Q),"")</f>
        <v/>
      </c>
      <c r="U577" s="6" t="str">
        <f>IF(AND(C577="Abierto",D577="Baja"),A577,"")</f>
        <v/>
      </c>
      <c r="V577" s="6" t="str">
        <f ca="1">IF(AND(C577="Abierto",D577="Baja"),TODAY()-E577,"")</f>
        <v/>
      </c>
      <c r="W577" s="6" t="str">
        <f>IF(AND(C577="Abierto",D577="Baja"),RANK(V577,$V$13:$V$809,0)+COUNTIF($V$13:V577,V577)-1+MAX(N:N,Q:Q,T:T),"")</f>
        <v/>
      </c>
      <c r="X577" s="7" t="str">
        <f>IF(OR(C577="Resuelto",C577=""),"",SUM(N577,Q577,T577,W577))</f>
        <v/>
      </c>
      <c r="Y577" s="7" t="str">
        <f>IF(OR(C577="Resuelto",C577=""),"",SUM(M577,P577,S577,V577))</f>
        <v/>
      </c>
      <c r="Z577" s="7" t="str">
        <f>IF(OR(C577="Resuelto",C577=""),"",SUM(L577,O577,R577,U577))</f>
        <v/>
      </c>
      <c r="AA577" s="8">
        <v>763</v>
      </c>
      <c r="AB577" s="8" t="str">
        <f t="shared" ca="1" si="52"/>
        <v/>
      </c>
      <c r="AC577" s="9" t="str">
        <f t="shared" ca="1" si="53"/>
        <v/>
      </c>
      <c r="AH577" s="11" t="str">
        <f>IF(AI577="","",MAX($AH$5:AH576)+1)</f>
        <v/>
      </c>
      <c r="AI577" s="12" t="str">
        <f>IF(G576="","",IF(COUNTIF($AI$11:AI576,G576)=0,G576,""))</f>
        <v/>
      </c>
      <c r="AJ577" s="12" t="str">
        <f t="shared" si="54"/>
        <v/>
      </c>
      <c r="AK577" s="23"/>
    </row>
    <row r="578" spans="1:37" hidden="1" x14ac:dyDescent="0.25">
      <c r="A578" s="4"/>
      <c r="B578" s="4"/>
      <c r="C578" s="4"/>
      <c r="D578" s="4"/>
      <c r="E578" s="5"/>
      <c r="F578" s="5"/>
      <c r="G578" s="4"/>
      <c r="H578" s="5"/>
      <c r="I578" s="14" t="str">
        <f t="shared" si="51"/>
        <v/>
      </c>
      <c r="J578" s="14"/>
      <c r="K578" s="14"/>
      <c r="L578" s="6" t="str">
        <f>IF(AND(C578="Abierto",D578="Urgente"),A578,"")</f>
        <v/>
      </c>
      <c r="M578" s="6" t="str">
        <f ca="1">IF(AND(C578="Abierto",D578="Urgente"),TODAY()-E578,"")</f>
        <v/>
      </c>
      <c r="N578" s="6" t="str">
        <f>IF(AND(C578="Abierto",D578="Urgente"),RANK(M578,$M$13:$M$809,0)+COUNTIF($M$13:M578,M578)-1,"")</f>
        <v/>
      </c>
      <c r="O578" s="6" t="str">
        <f>IF(AND(C578="Abierto",D578="Alta"),A578,"")</f>
        <v/>
      </c>
      <c r="P578" s="6" t="str">
        <f ca="1">IF(AND(C578="Abierto",D578="Alta"),TODAY()-E578,"")</f>
        <v/>
      </c>
      <c r="Q578" s="6" t="str">
        <f>IF(AND(C578="Abierto",D578="Alta"),RANK(P578,$P$13:$P$809,0)+COUNTIF($P$13:P578,P578)-1+MAX(N:N),"")</f>
        <v/>
      </c>
      <c r="R578" s="6" t="str">
        <f>IF(AND(C578="Abierto",D578="Media"),A578,"")</f>
        <v/>
      </c>
      <c r="S578" s="6" t="str">
        <f ca="1">IF(AND(C578="Abierto",D578="Media"),TODAY()-E578,"")</f>
        <v/>
      </c>
      <c r="T578" s="6" t="str">
        <f>IF(AND(C578="Abierto",D578="Media"),RANK(S578,$S$13:$S$809,0)+COUNTIF($S$13:S578,S578)-1+MAX(N:N,Q:Q),"")</f>
        <v/>
      </c>
      <c r="U578" s="6" t="str">
        <f>IF(AND(C578="Abierto",D578="Baja"),A578,"")</f>
        <v/>
      </c>
      <c r="V578" s="6" t="str">
        <f ca="1">IF(AND(C578="Abierto",D578="Baja"),TODAY()-E578,"")</f>
        <v/>
      </c>
      <c r="W578" s="6" t="str">
        <f>IF(AND(C578="Abierto",D578="Baja"),RANK(V578,$V$13:$V$809,0)+COUNTIF($V$13:V578,V578)-1+MAX(N:N,Q:Q,T:T),"")</f>
        <v/>
      </c>
      <c r="X578" s="7" t="str">
        <f>IF(OR(C578="Resuelto",C578=""),"",SUM(N578,Q578,T578,W578))</f>
        <v/>
      </c>
      <c r="Y578" s="7" t="str">
        <f>IF(OR(C578="Resuelto",C578=""),"",SUM(M578,P578,S578,V578))</f>
        <v/>
      </c>
      <c r="Z578" s="7" t="str">
        <f>IF(OR(C578="Resuelto",C578=""),"",SUM(L578,O578,R578,U578))</f>
        <v/>
      </c>
      <c r="AA578" s="8">
        <v>764</v>
      </c>
      <c r="AB578" s="8" t="str">
        <f t="shared" ca="1" si="52"/>
        <v/>
      </c>
      <c r="AC578" s="9" t="str">
        <f t="shared" ca="1" si="53"/>
        <v/>
      </c>
      <c r="AH578" s="11" t="str">
        <f>IF(AI578="","",MAX($AH$5:AH577)+1)</f>
        <v/>
      </c>
      <c r="AI578" s="12" t="str">
        <f>IF(G577="","",IF(COUNTIF($AI$11:AI577,G577)=0,G577,""))</f>
        <v/>
      </c>
      <c r="AJ578" s="12" t="str">
        <f t="shared" si="54"/>
        <v/>
      </c>
      <c r="AK578" s="23"/>
    </row>
    <row r="579" spans="1:37" hidden="1" x14ac:dyDescent="0.25">
      <c r="A579" s="4"/>
      <c r="B579" s="4"/>
      <c r="C579" s="4"/>
      <c r="D579" s="4"/>
      <c r="E579" s="5"/>
      <c r="F579" s="5"/>
      <c r="G579" s="4"/>
      <c r="H579" s="5"/>
      <c r="I579" s="14" t="str">
        <f t="shared" si="51"/>
        <v/>
      </c>
      <c r="J579" s="14"/>
      <c r="K579" s="14"/>
      <c r="L579" s="6" t="str">
        <f>IF(AND(C579="Abierto",D579="Urgente"),A579,"")</f>
        <v/>
      </c>
      <c r="M579" s="6" t="str">
        <f ca="1">IF(AND(C579="Abierto",D579="Urgente"),TODAY()-E579,"")</f>
        <v/>
      </c>
      <c r="N579" s="6" t="str">
        <f>IF(AND(C579="Abierto",D579="Urgente"),RANK(M579,$M$13:$M$809,0)+COUNTIF($M$13:M579,M579)-1,"")</f>
        <v/>
      </c>
      <c r="O579" s="6" t="str">
        <f>IF(AND(C579="Abierto",D579="Alta"),A579,"")</f>
        <v/>
      </c>
      <c r="P579" s="6" t="str">
        <f ca="1">IF(AND(C579="Abierto",D579="Alta"),TODAY()-E579,"")</f>
        <v/>
      </c>
      <c r="Q579" s="6" t="str">
        <f>IF(AND(C579="Abierto",D579="Alta"),RANK(P579,$P$13:$P$809,0)+COUNTIF($P$13:P579,P579)-1+MAX(N:N),"")</f>
        <v/>
      </c>
      <c r="R579" s="6" t="str">
        <f>IF(AND(C579="Abierto",D579="Media"),A579,"")</f>
        <v/>
      </c>
      <c r="S579" s="6" t="str">
        <f ca="1">IF(AND(C579="Abierto",D579="Media"),TODAY()-E579,"")</f>
        <v/>
      </c>
      <c r="T579" s="6" t="str">
        <f>IF(AND(C579="Abierto",D579="Media"),RANK(S579,$S$13:$S$809,0)+COUNTIF($S$13:S579,S579)-1+MAX(N:N,Q:Q),"")</f>
        <v/>
      </c>
      <c r="U579" s="6" t="str">
        <f>IF(AND(C579="Abierto",D579="Baja"),A579,"")</f>
        <v/>
      </c>
      <c r="V579" s="6" t="str">
        <f ca="1">IF(AND(C579="Abierto",D579="Baja"),TODAY()-E579,"")</f>
        <v/>
      </c>
      <c r="W579" s="6" t="str">
        <f>IF(AND(C579="Abierto",D579="Baja"),RANK(V579,$V$13:$V$809,0)+COUNTIF($V$13:V579,V579)-1+MAX(N:N,Q:Q,T:T),"")</f>
        <v/>
      </c>
      <c r="X579" s="7" t="str">
        <f>IF(OR(C579="Resuelto",C579=""),"",SUM(N579,Q579,T579,W579))</f>
        <v/>
      </c>
      <c r="Y579" s="7" t="str">
        <f>IF(OR(C579="Resuelto",C579=""),"",SUM(M579,P579,S579,V579))</f>
        <v/>
      </c>
      <c r="Z579" s="7" t="str">
        <f>IF(OR(C579="Resuelto",C579=""),"",SUM(L579,O579,R579,U579))</f>
        <v/>
      </c>
      <c r="AA579" s="8">
        <v>765</v>
      </c>
      <c r="AB579" s="8" t="str">
        <f t="shared" ca="1" si="52"/>
        <v/>
      </c>
      <c r="AC579" s="9" t="str">
        <f t="shared" ca="1" si="53"/>
        <v/>
      </c>
      <c r="AH579" s="11" t="str">
        <f>IF(AI579="","",MAX($AH$5:AH578)+1)</f>
        <v/>
      </c>
      <c r="AI579" s="12" t="str">
        <f>IF(G578="","",IF(COUNTIF($AI$11:AI578,G578)=0,G578,""))</f>
        <v/>
      </c>
      <c r="AJ579" s="12" t="str">
        <f t="shared" si="54"/>
        <v/>
      </c>
      <c r="AK579" s="23"/>
    </row>
    <row r="580" spans="1:37" hidden="1" x14ac:dyDescent="0.25">
      <c r="A580" s="4"/>
      <c r="B580" s="4"/>
      <c r="C580" s="4"/>
      <c r="D580" s="4"/>
      <c r="E580" s="5"/>
      <c r="F580" s="5"/>
      <c r="G580" s="4"/>
      <c r="H580" s="5"/>
      <c r="I580" s="14" t="str">
        <f t="shared" si="51"/>
        <v/>
      </c>
      <c r="J580" s="14"/>
      <c r="K580" s="14"/>
      <c r="L580" s="6" t="str">
        <f>IF(AND(C580="Abierto",D580="Urgente"),A580,"")</f>
        <v/>
      </c>
      <c r="M580" s="6" t="str">
        <f ca="1">IF(AND(C580="Abierto",D580="Urgente"),TODAY()-E580,"")</f>
        <v/>
      </c>
      <c r="N580" s="6" t="str">
        <f>IF(AND(C580="Abierto",D580="Urgente"),RANK(M580,$M$13:$M$809,0)+COUNTIF($M$13:M580,M580)-1,"")</f>
        <v/>
      </c>
      <c r="O580" s="6" t="str">
        <f>IF(AND(C580="Abierto",D580="Alta"),A580,"")</f>
        <v/>
      </c>
      <c r="P580" s="6" t="str">
        <f ca="1">IF(AND(C580="Abierto",D580="Alta"),TODAY()-E580,"")</f>
        <v/>
      </c>
      <c r="Q580" s="6" t="str">
        <f>IF(AND(C580="Abierto",D580="Alta"),RANK(P580,$P$13:$P$809,0)+COUNTIF($P$13:P580,P580)-1+MAX(N:N),"")</f>
        <v/>
      </c>
      <c r="R580" s="6" t="str">
        <f>IF(AND(C580="Abierto",D580="Media"),A580,"")</f>
        <v/>
      </c>
      <c r="S580" s="6" t="str">
        <f ca="1">IF(AND(C580="Abierto",D580="Media"),TODAY()-E580,"")</f>
        <v/>
      </c>
      <c r="T580" s="6" t="str">
        <f>IF(AND(C580="Abierto",D580="Media"),RANK(S580,$S$13:$S$809,0)+COUNTIF($S$13:S580,S580)-1+MAX(N:N,Q:Q),"")</f>
        <v/>
      </c>
      <c r="U580" s="6" t="str">
        <f>IF(AND(C580="Abierto",D580="Baja"),A580,"")</f>
        <v/>
      </c>
      <c r="V580" s="6" t="str">
        <f ca="1">IF(AND(C580="Abierto",D580="Baja"),TODAY()-E580,"")</f>
        <v/>
      </c>
      <c r="W580" s="6" t="str">
        <f>IF(AND(C580="Abierto",D580="Baja"),RANK(V580,$V$13:$V$809,0)+COUNTIF($V$13:V580,V580)-1+MAX(N:N,Q:Q,T:T),"")</f>
        <v/>
      </c>
      <c r="X580" s="7" t="str">
        <f>IF(OR(C580="Resuelto",C580=""),"",SUM(N580,Q580,T580,W580))</f>
        <v/>
      </c>
      <c r="Y580" s="7" t="str">
        <f>IF(OR(C580="Resuelto",C580=""),"",SUM(M580,P580,S580,V580))</f>
        <v/>
      </c>
      <c r="Z580" s="7" t="str">
        <f>IF(OR(C580="Resuelto",C580=""),"",SUM(L580,O580,R580,U580))</f>
        <v/>
      </c>
      <c r="AA580" s="8">
        <v>766</v>
      </c>
      <c r="AB580" s="8" t="str">
        <f t="shared" ca="1" si="52"/>
        <v/>
      </c>
      <c r="AC580" s="9" t="str">
        <f t="shared" ca="1" si="53"/>
        <v/>
      </c>
      <c r="AH580" s="11" t="str">
        <f>IF(AI580="","",MAX($AH$5:AH579)+1)</f>
        <v/>
      </c>
      <c r="AI580" s="12" t="str">
        <f>IF(G579="","",IF(COUNTIF($AI$11:AI579,G579)=0,G579,""))</f>
        <v/>
      </c>
      <c r="AJ580" s="12" t="str">
        <f t="shared" si="54"/>
        <v/>
      </c>
      <c r="AK580" s="23"/>
    </row>
    <row r="581" spans="1:37" hidden="1" x14ac:dyDescent="0.25">
      <c r="A581" s="4"/>
      <c r="B581" s="4"/>
      <c r="C581" s="4"/>
      <c r="D581" s="4"/>
      <c r="E581" s="5"/>
      <c r="F581" s="5"/>
      <c r="G581" s="4"/>
      <c r="H581" s="5"/>
      <c r="I581" s="14" t="str">
        <f t="shared" si="51"/>
        <v/>
      </c>
      <c r="J581" s="14"/>
      <c r="K581" s="14"/>
      <c r="L581" s="6" t="str">
        <f>IF(AND(C581="Abierto",D581="Urgente"),A581,"")</f>
        <v/>
      </c>
      <c r="M581" s="6" t="str">
        <f ca="1">IF(AND(C581="Abierto",D581="Urgente"),TODAY()-E581,"")</f>
        <v/>
      </c>
      <c r="N581" s="6" t="str">
        <f>IF(AND(C581="Abierto",D581="Urgente"),RANK(M581,$M$13:$M$809,0)+COUNTIF($M$13:M581,M581)-1,"")</f>
        <v/>
      </c>
      <c r="O581" s="6" t="str">
        <f>IF(AND(C581="Abierto",D581="Alta"),A581,"")</f>
        <v/>
      </c>
      <c r="P581" s="6" t="str">
        <f ca="1">IF(AND(C581="Abierto",D581="Alta"),TODAY()-E581,"")</f>
        <v/>
      </c>
      <c r="Q581" s="6" t="str">
        <f>IF(AND(C581="Abierto",D581="Alta"),RANK(P581,$P$13:$P$809,0)+COUNTIF($P$13:P581,P581)-1+MAX(N:N),"")</f>
        <v/>
      </c>
      <c r="R581" s="6" t="str">
        <f>IF(AND(C581="Abierto",D581="Media"),A581,"")</f>
        <v/>
      </c>
      <c r="S581" s="6" t="str">
        <f ca="1">IF(AND(C581="Abierto",D581="Media"),TODAY()-E581,"")</f>
        <v/>
      </c>
      <c r="T581" s="6" t="str">
        <f>IF(AND(C581="Abierto",D581="Media"),RANK(S581,$S$13:$S$809,0)+COUNTIF($S$13:S581,S581)-1+MAX(N:N,Q:Q),"")</f>
        <v/>
      </c>
      <c r="U581" s="6" t="str">
        <f>IF(AND(C581="Abierto",D581="Baja"),A581,"")</f>
        <v/>
      </c>
      <c r="V581" s="6" t="str">
        <f ca="1">IF(AND(C581="Abierto",D581="Baja"),TODAY()-E581,"")</f>
        <v/>
      </c>
      <c r="W581" s="6" t="str">
        <f>IF(AND(C581="Abierto",D581="Baja"),RANK(V581,$V$13:$V$809,0)+COUNTIF($V$13:V581,V581)-1+MAX(N:N,Q:Q,T:T),"")</f>
        <v/>
      </c>
      <c r="X581" s="7" t="str">
        <f>IF(OR(C581="Resuelto",C581=""),"",SUM(N581,Q581,T581,W581))</f>
        <v/>
      </c>
      <c r="Y581" s="7" t="str">
        <f>IF(OR(C581="Resuelto",C581=""),"",SUM(M581,P581,S581,V581))</f>
        <v/>
      </c>
      <c r="Z581" s="7" t="str">
        <f>IF(OR(C581="Resuelto",C581=""),"",SUM(L581,O581,R581,U581))</f>
        <v/>
      </c>
      <c r="AA581" s="8">
        <v>767</v>
      </c>
      <c r="AB581" s="8" t="str">
        <f t="shared" ca="1" si="52"/>
        <v/>
      </c>
      <c r="AC581" s="9" t="str">
        <f t="shared" ca="1" si="53"/>
        <v/>
      </c>
      <c r="AH581" s="11" t="str">
        <f>IF(AI581="","",MAX($AH$5:AH580)+1)</f>
        <v/>
      </c>
      <c r="AI581" s="12" t="str">
        <f>IF(G580="","",IF(COUNTIF($AI$11:AI580,G580)=0,G580,""))</f>
        <v/>
      </c>
      <c r="AJ581" s="12" t="str">
        <f t="shared" si="54"/>
        <v/>
      </c>
      <c r="AK581" s="23"/>
    </row>
    <row r="582" spans="1:37" hidden="1" x14ac:dyDescent="0.25">
      <c r="A582" s="4"/>
      <c r="B582" s="4"/>
      <c r="C582" s="4"/>
      <c r="D582" s="4"/>
      <c r="E582" s="5"/>
      <c r="F582" s="5"/>
      <c r="G582" s="4"/>
      <c r="H582" s="5"/>
      <c r="I582" s="14" t="str">
        <f t="shared" si="51"/>
        <v/>
      </c>
      <c r="J582" s="14"/>
      <c r="K582" s="14"/>
      <c r="L582" s="6" t="str">
        <f>IF(AND(C582="Abierto",D582="Urgente"),A582,"")</f>
        <v/>
      </c>
      <c r="M582" s="6" t="str">
        <f ca="1">IF(AND(C582="Abierto",D582="Urgente"),TODAY()-E582,"")</f>
        <v/>
      </c>
      <c r="N582" s="6" t="str">
        <f>IF(AND(C582="Abierto",D582="Urgente"),RANK(M582,$M$13:$M$809,0)+COUNTIF($M$13:M582,M582)-1,"")</f>
        <v/>
      </c>
      <c r="O582" s="6" t="str">
        <f>IF(AND(C582="Abierto",D582="Alta"),A582,"")</f>
        <v/>
      </c>
      <c r="P582" s="6" t="str">
        <f ca="1">IF(AND(C582="Abierto",D582="Alta"),TODAY()-E582,"")</f>
        <v/>
      </c>
      <c r="Q582" s="6" t="str">
        <f>IF(AND(C582="Abierto",D582="Alta"),RANK(P582,$P$13:$P$809,0)+COUNTIF($P$13:P582,P582)-1+MAX(N:N),"")</f>
        <v/>
      </c>
      <c r="R582" s="6" t="str">
        <f>IF(AND(C582="Abierto",D582="Media"),A582,"")</f>
        <v/>
      </c>
      <c r="S582" s="6" t="str">
        <f ca="1">IF(AND(C582="Abierto",D582="Media"),TODAY()-E582,"")</f>
        <v/>
      </c>
      <c r="T582" s="6" t="str">
        <f>IF(AND(C582="Abierto",D582="Media"),RANK(S582,$S$13:$S$809,0)+COUNTIF($S$13:S582,S582)-1+MAX(N:N,Q:Q),"")</f>
        <v/>
      </c>
      <c r="U582" s="6" t="str">
        <f>IF(AND(C582="Abierto",D582="Baja"),A582,"")</f>
        <v/>
      </c>
      <c r="V582" s="6" t="str">
        <f ca="1">IF(AND(C582="Abierto",D582="Baja"),TODAY()-E582,"")</f>
        <v/>
      </c>
      <c r="W582" s="6" t="str">
        <f>IF(AND(C582="Abierto",D582="Baja"),RANK(V582,$V$13:$V$809,0)+COUNTIF($V$13:V582,V582)-1+MAX(N:N,Q:Q,T:T),"")</f>
        <v/>
      </c>
      <c r="X582" s="7" t="str">
        <f>IF(OR(C582="Resuelto",C582=""),"",SUM(N582,Q582,T582,W582))</f>
        <v/>
      </c>
      <c r="Y582" s="7" t="str">
        <f>IF(OR(C582="Resuelto",C582=""),"",SUM(M582,P582,S582,V582))</f>
        <v/>
      </c>
      <c r="Z582" s="7" t="str">
        <f>IF(OR(C582="Resuelto",C582=""),"",SUM(L582,O582,R582,U582))</f>
        <v/>
      </c>
      <c r="AA582" s="8">
        <v>768</v>
      </c>
      <c r="AB582" s="8" t="str">
        <f t="shared" ca="1" si="52"/>
        <v/>
      </c>
      <c r="AC582" s="9" t="str">
        <f t="shared" ca="1" si="53"/>
        <v/>
      </c>
      <c r="AH582" s="11" t="str">
        <f>IF(AI582="","",MAX($AH$5:AH581)+1)</f>
        <v/>
      </c>
      <c r="AI582" s="12" t="str">
        <f>IF(G581="","",IF(COUNTIF($AI$11:AI581,G581)=0,G581,""))</f>
        <v/>
      </c>
      <c r="AJ582" s="12" t="str">
        <f t="shared" si="54"/>
        <v/>
      </c>
      <c r="AK582" s="23"/>
    </row>
    <row r="583" spans="1:37" hidden="1" x14ac:dyDescent="0.25">
      <c r="A583" s="4"/>
      <c r="B583" s="4"/>
      <c r="C583" s="4"/>
      <c r="D583" s="4"/>
      <c r="E583" s="5"/>
      <c r="F583" s="5"/>
      <c r="G583" s="4"/>
      <c r="H583" s="5"/>
      <c r="I583" s="14" t="str">
        <f t="shared" si="51"/>
        <v/>
      </c>
      <c r="J583" s="14"/>
      <c r="K583" s="14"/>
      <c r="L583" s="6" t="str">
        <f>IF(AND(C583="Abierto",D583="Urgente"),A583,"")</f>
        <v/>
      </c>
      <c r="M583" s="6" t="str">
        <f ca="1">IF(AND(C583="Abierto",D583="Urgente"),TODAY()-E583,"")</f>
        <v/>
      </c>
      <c r="N583" s="6" t="str">
        <f>IF(AND(C583="Abierto",D583="Urgente"),RANK(M583,$M$13:$M$809,0)+COUNTIF($M$13:M583,M583)-1,"")</f>
        <v/>
      </c>
      <c r="O583" s="6" t="str">
        <f>IF(AND(C583="Abierto",D583="Alta"),A583,"")</f>
        <v/>
      </c>
      <c r="P583" s="6" t="str">
        <f ca="1">IF(AND(C583="Abierto",D583="Alta"),TODAY()-E583,"")</f>
        <v/>
      </c>
      <c r="Q583" s="6" t="str">
        <f>IF(AND(C583="Abierto",D583="Alta"),RANK(P583,$P$13:$P$809,0)+COUNTIF($P$13:P583,P583)-1+MAX(N:N),"")</f>
        <v/>
      </c>
      <c r="R583" s="6" t="str">
        <f>IF(AND(C583="Abierto",D583="Media"),A583,"")</f>
        <v/>
      </c>
      <c r="S583" s="6" t="str">
        <f ca="1">IF(AND(C583="Abierto",D583="Media"),TODAY()-E583,"")</f>
        <v/>
      </c>
      <c r="T583" s="6" t="str">
        <f>IF(AND(C583="Abierto",D583="Media"),RANK(S583,$S$13:$S$809,0)+COUNTIF($S$13:S583,S583)-1+MAX(N:N,Q:Q),"")</f>
        <v/>
      </c>
      <c r="U583" s="6" t="str">
        <f>IF(AND(C583="Abierto",D583="Baja"),A583,"")</f>
        <v/>
      </c>
      <c r="V583" s="6" t="str">
        <f ca="1">IF(AND(C583="Abierto",D583="Baja"),TODAY()-E583,"")</f>
        <v/>
      </c>
      <c r="W583" s="6" t="str">
        <f>IF(AND(C583="Abierto",D583="Baja"),RANK(V583,$V$13:$V$809,0)+COUNTIF($V$13:V583,V583)-1+MAX(N:N,Q:Q,T:T),"")</f>
        <v/>
      </c>
      <c r="X583" s="7" t="str">
        <f>IF(OR(C583="Resuelto",C583=""),"",SUM(N583,Q583,T583,W583))</f>
        <v/>
      </c>
      <c r="Y583" s="7" t="str">
        <f>IF(OR(C583="Resuelto",C583=""),"",SUM(M583,P583,S583,V583))</f>
        <v/>
      </c>
      <c r="Z583" s="7" t="str">
        <f>IF(OR(C583="Resuelto",C583=""),"",SUM(L583,O583,R583,U583))</f>
        <v/>
      </c>
      <c r="AA583" s="8">
        <v>769</v>
      </c>
      <c r="AB583" s="8" t="str">
        <f t="shared" ca="1" si="52"/>
        <v/>
      </c>
      <c r="AC583" s="9" t="str">
        <f t="shared" ca="1" si="53"/>
        <v/>
      </c>
      <c r="AH583" s="11" t="str">
        <f>IF(AI583="","",MAX($AH$5:AH582)+1)</f>
        <v/>
      </c>
      <c r="AI583" s="12" t="str">
        <f>IF(G582="","",IF(COUNTIF($AI$11:AI582,G582)=0,G582,""))</f>
        <v/>
      </c>
      <c r="AJ583" s="12" t="str">
        <f t="shared" si="54"/>
        <v/>
      </c>
      <c r="AK583" s="23"/>
    </row>
    <row r="584" spans="1:37" hidden="1" x14ac:dyDescent="0.25">
      <c r="A584" s="4"/>
      <c r="B584" s="4"/>
      <c r="C584" s="4"/>
      <c r="D584" s="4"/>
      <c r="E584" s="5"/>
      <c r="F584" s="5"/>
      <c r="G584" s="4"/>
      <c r="H584" s="5"/>
      <c r="I584" s="14" t="str">
        <f t="shared" si="51"/>
        <v/>
      </c>
      <c r="J584" s="14"/>
      <c r="K584" s="14"/>
      <c r="L584" s="6" t="str">
        <f>IF(AND(C584="Abierto",D584="Urgente"),A584,"")</f>
        <v/>
      </c>
      <c r="M584" s="6" t="str">
        <f ca="1">IF(AND(C584="Abierto",D584="Urgente"),TODAY()-E584,"")</f>
        <v/>
      </c>
      <c r="N584" s="6" t="str">
        <f>IF(AND(C584="Abierto",D584="Urgente"),RANK(M584,$M$13:$M$809,0)+COUNTIF($M$13:M584,M584)-1,"")</f>
        <v/>
      </c>
      <c r="O584" s="6" t="str">
        <f>IF(AND(C584="Abierto",D584="Alta"),A584,"")</f>
        <v/>
      </c>
      <c r="P584" s="6" t="str">
        <f ca="1">IF(AND(C584="Abierto",D584="Alta"),TODAY()-E584,"")</f>
        <v/>
      </c>
      <c r="Q584" s="6" t="str">
        <f>IF(AND(C584="Abierto",D584="Alta"),RANK(P584,$P$13:$P$809,0)+COUNTIF($P$13:P584,P584)-1+MAX(N:N),"")</f>
        <v/>
      </c>
      <c r="R584" s="6" t="str">
        <f>IF(AND(C584="Abierto",D584="Media"),A584,"")</f>
        <v/>
      </c>
      <c r="S584" s="6" t="str">
        <f ca="1">IF(AND(C584="Abierto",D584="Media"),TODAY()-E584,"")</f>
        <v/>
      </c>
      <c r="T584" s="6" t="str">
        <f>IF(AND(C584="Abierto",D584="Media"),RANK(S584,$S$13:$S$809,0)+COUNTIF($S$13:S584,S584)-1+MAX(N:N,Q:Q),"")</f>
        <v/>
      </c>
      <c r="U584" s="6" t="str">
        <f>IF(AND(C584="Abierto",D584="Baja"),A584,"")</f>
        <v/>
      </c>
      <c r="V584" s="6" t="str">
        <f ca="1">IF(AND(C584="Abierto",D584="Baja"),TODAY()-E584,"")</f>
        <v/>
      </c>
      <c r="W584" s="6" t="str">
        <f>IF(AND(C584="Abierto",D584="Baja"),RANK(V584,$V$13:$V$809,0)+COUNTIF($V$13:V584,V584)-1+MAX(N:N,Q:Q,T:T),"")</f>
        <v/>
      </c>
      <c r="X584" s="7" t="str">
        <f>IF(OR(C584="Resuelto",C584=""),"",SUM(N584,Q584,T584,W584))</f>
        <v/>
      </c>
      <c r="Y584" s="7" t="str">
        <f>IF(OR(C584="Resuelto",C584=""),"",SUM(M584,P584,S584,V584))</f>
        <v/>
      </c>
      <c r="Z584" s="7" t="str">
        <f>IF(OR(C584="Resuelto",C584=""),"",SUM(L584,O584,R584,U584))</f>
        <v/>
      </c>
      <c r="AA584" s="8">
        <v>770</v>
      </c>
      <c r="AB584" s="8" t="str">
        <f t="shared" ca="1" si="52"/>
        <v/>
      </c>
      <c r="AC584" s="9" t="str">
        <f t="shared" ca="1" si="53"/>
        <v/>
      </c>
      <c r="AH584" s="11" t="str">
        <f>IF(AI584="","",MAX($AH$5:AH583)+1)</f>
        <v/>
      </c>
      <c r="AI584" s="12" t="str">
        <f>IF(G583="","",IF(COUNTIF($AI$11:AI583,G583)=0,G583,""))</f>
        <v/>
      </c>
      <c r="AJ584" s="12" t="str">
        <f t="shared" si="54"/>
        <v/>
      </c>
      <c r="AK584" s="23"/>
    </row>
    <row r="585" spans="1:37" hidden="1" x14ac:dyDescent="0.25">
      <c r="A585" s="4"/>
      <c r="B585" s="4"/>
      <c r="C585" s="4"/>
      <c r="D585" s="4"/>
      <c r="E585" s="5"/>
      <c r="F585" s="5"/>
      <c r="G585" s="4"/>
      <c r="H585" s="5"/>
      <c r="I585" s="14" t="str">
        <f t="shared" si="51"/>
        <v/>
      </c>
      <c r="J585" s="14"/>
      <c r="K585" s="14"/>
      <c r="L585" s="6" t="str">
        <f>IF(AND(C585="Abierto",D585="Urgente"),A585,"")</f>
        <v/>
      </c>
      <c r="M585" s="6" t="str">
        <f ca="1">IF(AND(C585="Abierto",D585="Urgente"),TODAY()-E585,"")</f>
        <v/>
      </c>
      <c r="N585" s="6" t="str">
        <f>IF(AND(C585="Abierto",D585="Urgente"),RANK(M585,$M$13:$M$809,0)+COUNTIF($M$13:M585,M585)-1,"")</f>
        <v/>
      </c>
      <c r="O585" s="6" t="str">
        <f>IF(AND(C585="Abierto",D585="Alta"),A585,"")</f>
        <v/>
      </c>
      <c r="P585" s="6" t="str">
        <f ca="1">IF(AND(C585="Abierto",D585="Alta"),TODAY()-E585,"")</f>
        <v/>
      </c>
      <c r="Q585" s="6" t="str">
        <f>IF(AND(C585="Abierto",D585="Alta"),RANK(P585,$P$13:$P$809,0)+COUNTIF($P$13:P585,P585)-1+MAX(N:N),"")</f>
        <v/>
      </c>
      <c r="R585" s="6" t="str">
        <f>IF(AND(C585="Abierto",D585="Media"),A585,"")</f>
        <v/>
      </c>
      <c r="S585" s="6" t="str">
        <f ca="1">IF(AND(C585="Abierto",D585="Media"),TODAY()-E585,"")</f>
        <v/>
      </c>
      <c r="T585" s="6" t="str">
        <f>IF(AND(C585="Abierto",D585="Media"),RANK(S585,$S$13:$S$809,0)+COUNTIF($S$13:S585,S585)-1+MAX(N:N,Q:Q),"")</f>
        <v/>
      </c>
      <c r="U585" s="6" t="str">
        <f>IF(AND(C585="Abierto",D585="Baja"),A585,"")</f>
        <v/>
      </c>
      <c r="V585" s="6" t="str">
        <f ca="1">IF(AND(C585="Abierto",D585="Baja"),TODAY()-E585,"")</f>
        <v/>
      </c>
      <c r="W585" s="6" t="str">
        <f>IF(AND(C585="Abierto",D585="Baja"),RANK(V585,$V$13:$V$809,0)+COUNTIF($V$13:V585,V585)-1+MAX(N:N,Q:Q,T:T),"")</f>
        <v/>
      </c>
      <c r="X585" s="7" t="str">
        <f>IF(OR(C585="Resuelto",C585=""),"",SUM(N585,Q585,T585,W585))</f>
        <v/>
      </c>
      <c r="Y585" s="7" t="str">
        <f>IF(OR(C585="Resuelto",C585=""),"",SUM(M585,P585,S585,V585))</f>
        <v/>
      </c>
      <c r="Z585" s="7" t="str">
        <f>IF(OR(C585="Resuelto",C585=""),"",SUM(L585,O585,R585,U585))</f>
        <v/>
      </c>
      <c r="AA585" s="8">
        <v>771</v>
      </c>
      <c r="AB585" s="8" t="str">
        <f t="shared" ca="1" si="52"/>
        <v/>
      </c>
      <c r="AC585" s="9" t="str">
        <f t="shared" ca="1" si="53"/>
        <v/>
      </c>
      <c r="AH585" s="11" t="str">
        <f>IF(AI585="","",MAX($AH$5:AH584)+1)</f>
        <v/>
      </c>
      <c r="AI585" s="12" t="str">
        <f>IF(G584="","",IF(COUNTIF($AI$11:AI584,G584)=0,G584,""))</f>
        <v/>
      </c>
      <c r="AJ585" s="12" t="str">
        <f t="shared" si="54"/>
        <v/>
      </c>
      <c r="AK585" s="23"/>
    </row>
    <row r="586" spans="1:37" hidden="1" x14ac:dyDescent="0.25">
      <c r="A586" s="4"/>
      <c r="B586" s="4"/>
      <c r="C586" s="4"/>
      <c r="D586" s="4"/>
      <c r="E586" s="5"/>
      <c r="F586" s="5"/>
      <c r="G586" s="4"/>
      <c r="H586" s="5"/>
      <c r="I586" s="14" t="str">
        <f t="shared" si="51"/>
        <v/>
      </c>
      <c r="J586" s="14"/>
      <c r="K586" s="14"/>
      <c r="L586" s="6" t="str">
        <f>IF(AND(C586="Abierto",D586="Urgente"),A586,"")</f>
        <v/>
      </c>
      <c r="M586" s="6" t="str">
        <f ca="1">IF(AND(C586="Abierto",D586="Urgente"),TODAY()-E586,"")</f>
        <v/>
      </c>
      <c r="N586" s="6" t="str">
        <f>IF(AND(C586="Abierto",D586="Urgente"),RANK(M586,$M$13:$M$809,0)+COUNTIF($M$13:M586,M586)-1,"")</f>
        <v/>
      </c>
      <c r="O586" s="6" t="str">
        <f>IF(AND(C586="Abierto",D586="Alta"),A586,"")</f>
        <v/>
      </c>
      <c r="P586" s="6" t="str">
        <f ca="1">IF(AND(C586="Abierto",D586="Alta"),TODAY()-E586,"")</f>
        <v/>
      </c>
      <c r="Q586" s="6" t="str">
        <f>IF(AND(C586="Abierto",D586="Alta"),RANK(P586,$P$13:$P$809,0)+COUNTIF($P$13:P586,P586)-1+MAX(N:N),"")</f>
        <v/>
      </c>
      <c r="R586" s="6" t="str">
        <f>IF(AND(C586="Abierto",D586="Media"),A586,"")</f>
        <v/>
      </c>
      <c r="S586" s="6" t="str">
        <f ca="1">IF(AND(C586="Abierto",D586="Media"),TODAY()-E586,"")</f>
        <v/>
      </c>
      <c r="T586" s="6" t="str">
        <f>IF(AND(C586="Abierto",D586="Media"),RANK(S586,$S$13:$S$809,0)+COUNTIF($S$13:S586,S586)-1+MAX(N:N,Q:Q),"")</f>
        <v/>
      </c>
      <c r="U586" s="6" t="str">
        <f>IF(AND(C586="Abierto",D586="Baja"),A586,"")</f>
        <v/>
      </c>
      <c r="V586" s="6" t="str">
        <f ca="1">IF(AND(C586="Abierto",D586="Baja"),TODAY()-E586,"")</f>
        <v/>
      </c>
      <c r="W586" s="6" t="str">
        <f>IF(AND(C586="Abierto",D586="Baja"),RANK(V586,$V$13:$V$809,0)+COUNTIF($V$13:V586,V586)-1+MAX(N:N,Q:Q,T:T),"")</f>
        <v/>
      </c>
      <c r="X586" s="7" t="str">
        <f>IF(OR(C586="Resuelto",C586=""),"",SUM(N586,Q586,T586,W586))</f>
        <v/>
      </c>
      <c r="Y586" s="7" t="str">
        <f>IF(OR(C586="Resuelto",C586=""),"",SUM(M586,P586,S586,V586))</f>
        <v/>
      </c>
      <c r="Z586" s="7" t="str">
        <f>IF(OR(C586="Resuelto",C586=""),"",SUM(L586,O586,R586,U586))</f>
        <v/>
      </c>
      <c r="AA586" s="8">
        <v>772</v>
      </c>
      <c r="AB586" s="8" t="str">
        <f t="shared" ca="1" si="52"/>
        <v/>
      </c>
      <c r="AC586" s="9" t="str">
        <f t="shared" ca="1" si="53"/>
        <v/>
      </c>
      <c r="AH586" s="11" t="str">
        <f>IF(AI586="","",MAX($AH$5:AH585)+1)</f>
        <v/>
      </c>
      <c r="AI586" s="12" t="str">
        <f>IF(G585="","",IF(COUNTIF($AI$11:AI585,G585)=0,G585,""))</f>
        <v/>
      </c>
      <c r="AJ586" s="12" t="str">
        <f t="shared" si="54"/>
        <v/>
      </c>
      <c r="AK586" s="23"/>
    </row>
    <row r="587" spans="1:37" hidden="1" x14ac:dyDescent="0.25">
      <c r="A587" s="4"/>
      <c r="B587" s="4"/>
      <c r="C587" s="4"/>
      <c r="D587" s="4"/>
      <c r="E587" s="5"/>
      <c r="F587" s="5"/>
      <c r="G587" s="4"/>
      <c r="H587" s="5"/>
      <c r="I587" s="14" t="str">
        <f t="shared" si="51"/>
        <v/>
      </c>
      <c r="J587" s="14"/>
      <c r="K587" s="14"/>
      <c r="L587" s="6" t="str">
        <f>IF(AND(C587="Abierto",D587="Urgente"),A587,"")</f>
        <v/>
      </c>
      <c r="M587" s="6" t="str">
        <f ca="1">IF(AND(C587="Abierto",D587="Urgente"),TODAY()-E587,"")</f>
        <v/>
      </c>
      <c r="N587" s="6" t="str">
        <f>IF(AND(C587="Abierto",D587="Urgente"),RANK(M587,$M$13:$M$809,0)+COUNTIF($M$13:M587,M587)-1,"")</f>
        <v/>
      </c>
      <c r="O587" s="6" t="str">
        <f>IF(AND(C587="Abierto",D587="Alta"),A587,"")</f>
        <v/>
      </c>
      <c r="P587" s="6" t="str">
        <f ca="1">IF(AND(C587="Abierto",D587="Alta"),TODAY()-E587,"")</f>
        <v/>
      </c>
      <c r="Q587" s="6" t="str">
        <f>IF(AND(C587="Abierto",D587="Alta"),RANK(P587,$P$13:$P$809,0)+COUNTIF($P$13:P587,P587)-1+MAX(N:N),"")</f>
        <v/>
      </c>
      <c r="R587" s="6" t="str">
        <f>IF(AND(C587="Abierto",D587="Media"),A587,"")</f>
        <v/>
      </c>
      <c r="S587" s="6" t="str">
        <f ca="1">IF(AND(C587="Abierto",D587="Media"),TODAY()-E587,"")</f>
        <v/>
      </c>
      <c r="T587" s="6" t="str">
        <f>IF(AND(C587="Abierto",D587="Media"),RANK(S587,$S$13:$S$809,0)+COUNTIF($S$13:S587,S587)-1+MAX(N:N,Q:Q),"")</f>
        <v/>
      </c>
      <c r="U587" s="6" t="str">
        <f>IF(AND(C587="Abierto",D587="Baja"),A587,"")</f>
        <v/>
      </c>
      <c r="V587" s="6" t="str">
        <f ca="1">IF(AND(C587="Abierto",D587="Baja"),TODAY()-E587,"")</f>
        <v/>
      </c>
      <c r="W587" s="6" t="str">
        <f>IF(AND(C587="Abierto",D587="Baja"),RANK(V587,$V$13:$V$809,0)+COUNTIF($V$13:V587,V587)-1+MAX(N:N,Q:Q,T:T),"")</f>
        <v/>
      </c>
      <c r="X587" s="7" t="str">
        <f>IF(OR(C587="Resuelto",C587=""),"",SUM(N587,Q587,T587,W587))</f>
        <v/>
      </c>
      <c r="Y587" s="7" t="str">
        <f>IF(OR(C587="Resuelto",C587=""),"",SUM(M587,P587,S587,V587))</f>
        <v/>
      </c>
      <c r="Z587" s="7" t="str">
        <f>IF(OR(C587="Resuelto",C587=""),"",SUM(L587,O587,R587,U587))</f>
        <v/>
      </c>
      <c r="AA587" s="8">
        <v>773</v>
      </c>
      <c r="AB587" s="8" t="str">
        <f t="shared" ca="1" si="52"/>
        <v/>
      </c>
      <c r="AC587" s="9" t="str">
        <f t="shared" ca="1" si="53"/>
        <v/>
      </c>
      <c r="AH587" s="11" t="str">
        <f>IF(AI587="","",MAX($AH$5:AH586)+1)</f>
        <v/>
      </c>
      <c r="AI587" s="12" t="str">
        <f>IF(G586="","",IF(COUNTIF($AI$11:AI586,G586)=0,G586,""))</f>
        <v/>
      </c>
      <c r="AJ587" s="12" t="str">
        <f t="shared" si="54"/>
        <v/>
      </c>
      <c r="AK587" s="23"/>
    </row>
    <row r="588" spans="1:37" hidden="1" x14ac:dyDescent="0.25">
      <c r="A588" s="4"/>
      <c r="B588" s="4"/>
      <c r="C588" s="4"/>
      <c r="D588" s="4"/>
      <c r="E588" s="5"/>
      <c r="F588" s="5"/>
      <c r="G588" s="4"/>
      <c r="H588" s="5"/>
      <c r="I588" s="14" t="str">
        <f t="shared" si="51"/>
        <v/>
      </c>
      <c r="J588" s="14"/>
      <c r="K588" s="14"/>
      <c r="L588" s="6" t="str">
        <f>IF(AND(C588="Abierto",D588="Urgente"),A588,"")</f>
        <v/>
      </c>
      <c r="M588" s="6" t="str">
        <f ca="1">IF(AND(C588="Abierto",D588="Urgente"),TODAY()-E588,"")</f>
        <v/>
      </c>
      <c r="N588" s="6" t="str">
        <f>IF(AND(C588="Abierto",D588="Urgente"),RANK(M588,$M$13:$M$809,0)+COUNTIF($M$13:M588,M588)-1,"")</f>
        <v/>
      </c>
      <c r="O588" s="6" t="str">
        <f>IF(AND(C588="Abierto",D588="Alta"),A588,"")</f>
        <v/>
      </c>
      <c r="P588" s="6" t="str">
        <f ca="1">IF(AND(C588="Abierto",D588="Alta"),TODAY()-E588,"")</f>
        <v/>
      </c>
      <c r="Q588" s="6" t="str">
        <f>IF(AND(C588="Abierto",D588="Alta"),RANK(P588,$P$13:$P$809,0)+COUNTIF($P$13:P588,P588)-1+MAX(N:N),"")</f>
        <v/>
      </c>
      <c r="R588" s="6" t="str">
        <f>IF(AND(C588="Abierto",D588="Media"),A588,"")</f>
        <v/>
      </c>
      <c r="S588" s="6" t="str">
        <f ca="1">IF(AND(C588="Abierto",D588="Media"),TODAY()-E588,"")</f>
        <v/>
      </c>
      <c r="T588" s="6" t="str">
        <f>IF(AND(C588="Abierto",D588="Media"),RANK(S588,$S$13:$S$809,0)+COUNTIF($S$13:S588,S588)-1+MAX(N:N,Q:Q),"")</f>
        <v/>
      </c>
      <c r="U588" s="6" t="str">
        <f>IF(AND(C588="Abierto",D588="Baja"),A588,"")</f>
        <v/>
      </c>
      <c r="V588" s="6" t="str">
        <f ca="1">IF(AND(C588="Abierto",D588="Baja"),TODAY()-E588,"")</f>
        <v/>
      </c>
      <c r="W588" s="6" t="str">
        <f>IF(AND(C588="Abierto",D588="Baja"),RANK(V588,$V$13:$V$809,0)+COUNTIF($V$13:V588,V588)-1+MAX(N:N,Q:Q,T:T),"")</f>
        <v/>
      </c>
      <c r="X588" s="7" t="str">
        <f>IF(OR(C588="Resuelto",C588=""),"",SUM(N588,Q588,T588,W588))</f>
        <v/>
      </c>
      <c r="Y588" s="7" t="str">
        <f>IF(OR(C588="Resuelto",C588=""),"",SUM(M588,P588,S588,V588))</f>
        <v/>
      </c>
      <c r="Z588" s="7" t="str">
        <f>IF(OR(C588="Resuelto",C588=""),"",SUM(L588,O588,R588,U588))</f>
        <v/>
      </c>
      <c r="AA588" s="8">
        <v>774</v>
      </c>
      <c r="AB588" s="8" t="str">
        <f t="shared" ca="1" si="52"/>
        <v/>
      </c>
      <c r="AC588" s="9" t="str">
        <f t="shared" ca="1" si="53"/>
        <v/>
      </c>
      <c r="AH588" s="11" t="str">
        <f>IF(AI588="","",MAX($AH$5:AH587)+1)</f>
        <v/>
      </c>
      <c r="AI588" s="12" t="str">
        <f>IF(G587="","",IF(COUNTIF($AI$11:AI587,G587)=0,G587,""))</f>
        <v/>
      </c>
      <c r="AJ588" s="12" t="str">
        <f t="shared" si="54"/>
        <v/>
      </c>
      <c r="AK588" s="23"/>
    </row>
    <row r="589" spans="1:37" hidden="1" x14ac:dyDescent="0.25">
      <c r="A589" s="4"/>
      <c r="B589" s="4"/>
      <c r="C589" s="4"/>
      <c r="D589" s="4"/>
      <c r="E589" s="5"/>
      <c r="F589" s="5"/>
      <c r="G589" s="4"/>
      <c r="H589" s="5"/>
      <c r="I589" s="14" t="str">
        <f t="shared" si="51"/>
        <v/>
      </c>
      <c r="J589" s="14"/>
      <c r="K589" s="14"/>
      <c r="L589" s="6" t="str">
        <f>IF(AND(C589="Abierto",D589="Urgente"),A589,"")</f>
        <v/>
      </c>
      <c r="M589" s="6" t="str">
        <f ca="1">IF(AND(C589="Abierto",D589="Urgente"),TODAY()-E589,"")</f>
        <v/>
      </c>
      <c r="N589" s="6" t="str">
        <f>IF(AND(C589="Abierto",D589="Urgente"),RANK(M589,$M$13:$M$809,0)+COUNTIF($M$13:M589,M589)-1,"")</f>
        <v/>
      </c>
      <c r="O589" s="6" t="str">
        <f>IF(AND(C589="Abierto",D589="Alta"),A589,"")</f>
        <v/>
      </c>
      <c r="P589" s="6" t="str">
        <f ca="1">IF(AND(C589="Abierto",D589="Alta"),TODAY()-E589,"")</f>
        <v/>
      </c>
      <c r="Q589" s="6" t="str">
        <f>IF(AND(C589="Abierto",D589="Alta"),RANK(P589,$P$13:$P$809,0)+COUNTIF($P$13:P589,P589)-1+MAX(N:N),"")</f>
        <v/>
      </c>
      <c r="R589" s="6" t="str">
        <f>IF(AND(C589="Abierto",D589="Media"),A589,"")</f>
        <v/>
      </c>
      <c r="S589" s="6" t="str">
        <f ca="1">IF(AND(C589="Abierto",D589="Media"),TODAY()-E589,"")</f>
        <v/>
      </c>
      <c r="T589" s="6" t="str">
        <f>IF(AND(C589="Abierto",D589="Media"),RANK(S589,$S$13:$S$809,0)+COUNTIF($S$13:S589,S589)-1+MAX(N:N,Q:Q),"")</f>
        <v/>
      </c>
      <c r="U589" s="6" t="str">
        <f>IF(AND(C589="Abierto",D589="Baja"),A589,"")</f>
        <v/>
      </c>
      <c r="V589" s="6" t="str">
        <f ca="1">IF(AND(C589="Abierto",D589="Baja"),TODAY()-E589,"")</f>
        <v/>
      </c>
      <c r="W589" s="6" t="str">
        <f>IF(AND(C589="Abierto",D589="Baja"),RANK(V589,$V$13:$V$809,0)+COUNTIF($V$13:V589,V589)-1+MAX(N:N,Q:Q,T:T),"")</f>
        <v/>
      </c>
      <c r="X589" s="7" t="str">
        <f>IF(OR(C589="Resuelto",C589=""),"",SUM(N589,Q589,T589,W589))</f>
        <v/>
      </c>
      <c r="Y589" s="7" t="str">
        <f>IF(OR(C589="Resuelto",C589=""),"",SUM(M589,P589,S589,V589))</f>
        <v/>
      </c>
      <c r="Z589" s="7" t="str">
        <f>IF(OR(C589="Resuelto",C589=""),"",SUM(L589,O589,R589,U589))</f>
        <v/>
      </c>
      <c r="AA589" s="8">
        <v>775</v>
      </c>
      <c r="AB589" s="8" t="str">
        <f t="shared" ca="1" si="52"/>
        <v/>
      </c>
      <c r="AC589" s="9" t="str">
        <f t="shared" ca="1" si="53"/>
        <v/>
      </c>
      <c r="AH589" s="11" t="str">
        <f>IF(AI589="","",MAX($AH$5:AH588)+1)</f>
        <v/>
      </c>
      <c r="AI589" s="12" t="str">
        <f>IF(G588="","",IF(COUNTIF($AI$11:AI588,G588)=0,G588,""))</f>
        <v/>
      </c>
      <c r="AJ589" s="12" t="str">
        <f t="shared" si="54"/>
        <v/>
      </c>
      <c r="AK589" s="23"/>
    </row>
    <row r="590" spans="1:37" hidden="1" x14ac:dyDescent="0.25">
      <c r="A590" s="4"/>
      <c r="B590" s="4"/>
      <c r="C590" s="4"/>
      <c r="D590" s="4"/>
      <c r="E590" s="5"/>
      <c r="F590" s="5"/>
      <c r="G590" s="4"/>
      <c r="H590" s="5"/>
      <c r="I590" s="14" t="str">
        <f t="shared" si="51"/>
        <v/>
      </c>
      <c r="J590" s="14"/>
      <c r="K590" s="14"/>
      <c r="L590" s="6" t="str">
        <f>IF(AND(C590="Abierto",D590="Urgente"),A590,"")</f>
        <v/>
      </c>
      <c r="M590" s="6" t="str">
        <f ca="1">IF(AND(C590="Abierto",D590="Urgente"),TODAY()-E590,"")</f>
        <v/>
      </c>
      <c r="N590" s="6" t="str">
        <f>IF(AND(C590="Abierto",D590="Urgente"),RANK(M590,$M$13:$M$809,0)+COUNTIF($M$13:M590,M590)-1,"")</f>
        <v/>
      </c>
      <c r="O590" s="6" t="str">
        <f>IF(AND(C590="Abierto",D590="Alta"),A590,"")</f>
        <v/>
      </c>
      <c r="P590" s="6" t="str">
        <f ca="1">IF(AND(C590="Abierto",D590="Alta"),TODAY()-E590,"")</f>
        <v/>
      </c>
      <c r="Q590" s="6" t="str">
        <f>IF(AND(C590="Abierto",D590="Alta"),RANK(P590,$P$13:$P$809,0)+COUNTIF($P$13:P590,P590)-1+MAX(N:N),"")</f>
        <v/>
      </c>
      <c r="R590" s="6" t="str">
        <f>IF(AND(C590="Abierto",D590="Media"),A590,"")</f>
        <v/>
      </c>
      <c r="S590" s="6" t="str">
        <f ca="1">IF(AND(C590="Abierto",D590="Media"),TODAY()-E590,"")</f>
        <v/>
      </c>
      <c r="T590" s="6" t="str">
        <f>IF(AND(C590="Abierto",D590="Media"),RANK(S590,$S$13:$S$809,0)+COUNTIF($S$13:S590,S590)-1+MAX(N:N,Q:Q),"")</f>
        <v/>
      </c>
      <c r="U590" s="6" t="str">
        <f>IF(AND(C590="Abierto",D590="Baja"),A590,"")</f>
        <v/>
      </c>
      <c r="V590" s="6" t="str">
        <f ca="1">IF(AND(C590="Abierto",D590="Baja"),TODAY()-E590,"")</f>
        <v/>
      </c>
      <c r="W590" s="6" t="str">
        <f>IF(AND(C590="Abierto",D590="Baja"),RANK(V590,$V$13:$V$809,0)+COUNTIF($V$13:V590,V590)-1+MAX(N:N,Q:Q,T:T),"")</f>
        <v/>
      </c>
      <c r="X590" s="7" t="str">
        <f>IF(OR(C590="Resuelto",C590=""),"",SUM(N590,Q590,T590,W590))</f>
        <v/>
      </c>
      <c r="Y590" s="7" t="str">
        <f>IF(OR(C590="Resuelto",C590=""),"",SUM(M590,P590,S590,V590))</f>
        <v/>
      </c>
      <c r="Z590" s="7" t="str">
        <f>IF(OR(C590="Resuelto",C590=""),"",SUM(L590,O590,R590,U590))</f>
        <v/>
      </c>
      <c r="AA590" s="8">
        <v>776</v>
      </c>
      <c r="AB590" s="8" t="str">
        <f t="shared" ca="1" si="52"/>
        <v/>
      </c>
      <c r="AC590" s="9" t="str">
        <f t="shared" ca="1" si="53"/>
        <v/>
      </c>
      <c r="AH590" s="11" t="str">
        <f>IF(AI590="","",MAX($AH$5:AH589)+1)</f>
        <v/>
      </c>
      <c r="AI590" s="12" t="str">
        <f>IF(G589="","",IF(COUNTIF($AI$11:AI589,G589)=0,G589,""))</f>
        <v/>
      </c>
      <c r="AJ590" s="12" t="str">
        <f t="shared" si="54"/>
        <v/>
      </c>
      <c r="AK590" s="23"/>
    </row>
    <row r="591" spans="1:37" hidden="1" x14ac:dyDescent="0.25">
      <c r="A591" s="4"/>
      <c r="B591" s="4"/>
      <c r="C591" s="4"/>
      <c r="D591" s="4"/>
      <c r="E591" s="5"/>
      <c r="F591" s="5"/>
      <c r="G591" s="4"/>
      <c r="H591" s="5"/>
      <c r="I591" s="14" t="str">
        <f t="shared" si="51"/>
        <v/>
      </c>
      <c r="J591" s="14"/>
      <c r="K591" s="14"/>
      <c r="L591" s="6" t="str">
        <f>IF(AND(C591="Abierto",D591="Urgente"),A591,"")</f>
        <v/>
      </c>
      <c r="M591" s="6" t="str">
        <f ca="1">IF(AND(C591="Abierto",D591="Urgente"),TODAY()-E591,"")</f>
        <v/>
      </c>
      <c r="N591" s="6" t="str">
        <f>IF(AND(C591="Abierto",D591="Urgente"),RANK(M591,$M$13:$M$809,0)+COUNTIF($M$13:M591,M591)-1,"")</f>
        <v/>
      </c>
      <c r="O591" s="6" t="str">
        <f>IF(AND(C591="Abierto",D591="Alta"),A591,"")</f>
        <v/>
      </c>
      <c r="P591" s="6" t="str">
        <f ca="1">IF(AND(C591="Abierto",D591="Alta"),TODAY()-E591,"")</f>
        <v/>
      </c>
      <c r="Q591" s="6" t="str">
        <f>IF(AND(C591="Abierto",D591="Alta"),RANK(P591,$P$13:$P$809,0)+COUNTIF($P$13:P591,P591)-1+MAX(N:N),"")</f>
        <v/>
      </c>
      <c r="R591" s="6" t="str">
        <f>IF(AND(C591="Abierto",D591="Media"),A591,"")</f>
        <v/>
      </c>
      <c r="S591" s="6" t="str">
        <f ca="1">IF(AND(C591="Abierto",D591="Media"),TODAY()-E591,"")</f>
        <v/>
      </c>
      <c r="T591" s="6" t="str">
        <f>IF(AND(C591="Abierto",D591="Media"),RANK(S591,$S$13:$S$809,0)+COUNTIF($S$13:S591,S591)-1+MAX(N:N,Q:Q),"")</f>
        <v/>
      </c>
      <c r="U591" s="6" t="str">
        <f>IF(AND(C591="Abierto",D591="Baja"),A591,"")</f>
        <v/>
      </c>
      <c r="V591" s="6" t="str">
        <f ca="1">IF(AND(C591="Abierto",D591="Baja"),TODAY()-E591,"")</f>
        <v/>
      </c>
      <c r="W591" s="6" t="str">
        <f>IF(AND(C591="Abierto",D591="Baja"),RANK(V591,$V$13:$V$809,0)+COUNTIF($V$13:V591,V591)-1+MAX(N:N,Q:Q,T:T),"")</f>
        <v/>
      </c>
      <c r="X591" s="7" t="str">
        <f>IF(OR(C591="Resuelto",C591=""),"",SUM(N591,Q591,T591,W591))</f>
        <v/>
      </c>
      <c r="Y591" s="7" t="str">
        <f>IF(OR(C591="Resuelto",C591=""),"",SUM(M591,P591,S591,V591))</f>
        <v/>
      </c>
      <c r="Z591" s="7" t="str">
        <f>IF(OR(C591="Resuelto",C591=""),"",SUM(L591,O591,R591,U591))</f>
        <v/>
      </c>
      <c r="AA591" s="8">
        <v>777</v>
      </c>
      <c r="AB591" s="8" t="str">
        <f t="shared" ca="1" si="52"/>
        <v/>
      </c>
      <c r="AC591" s="9" t="str">
        <f t="shared" ca="1" si="53"/>
        <v/>
      </c>
      <c r="AH591" s="11" t="str">
        <f>IF(AI591="","",MAX($AH$5:AH590)+1)</f>
        <v/>
      </c>
      <c r="AI591" s="12" t="str">
        <f>IF(G590="","",IF(COUNTIF($AI$11:AI590,G590)=0,G590,""))</f>
        <v/>
      </c>
      <c r="AJ591" s="12" t="str">
        <f t="shared" si="54"/>
        <v/>
      </c>
      <c r="AK591" s="23"/>
    </row>
    <row r="592" spans="1:37" hidden="1" x14ac:dyDescent="0.25">
      <c r="A592" s="4"/>
      <c r="B592" s="4"/>
      <c r="C592" s="4"/>
      <c r="D592" s="4"/>
      <c r="E592" s="5"/>
      <c r="F592" s="5"/>
      <c r="G592" s="4"/>
      <c r="H592" s="5"/>
      <c r="I592" s="14" t="str">
        <f t="shared" si="51"/>
        <v/>
      </c>
      <c r="J592" s="14"/>
      <c r="K592" s="14"/>
      <c r="L592" s="6" t="str">
        <f>IF(AND(C592="Abierto",D592="Urgente"),A592,"")</f>
        <v/>
      </c>
      <c r="M592" s="6" t="str">
        <f ca="1">IF(AND(C592="Abierto",D592="Urgente"),TODAY()-E592,"")</f>
        <v/>
      </c>
      <c r="N592" s="6" t="str">
        <f>IF(AND(C592="Abierto",D592="Urgente"),RANK(M592,$M$13:$M$809,0)+COUNTIF($M$13:M592,M592)-1,"")</f>
        <v/>
      </c>
      <c r="O592" s="6" t="str">
        <f>IF(AND(C592="Abierto",D592="Alta"),A592,"")</f>
        <v/>
      </c>
      <c r="P592" s="6" t="str">
        <f ca="1">IF(AND(C592="Abierto",D592="Alta"),TODAY()-E592,"")</f>
        <v/>
      </c>
      <c r="Q592" s="6" t="str">
        <f>IF(AND(C592="Abierto",D592="Alta"),RANK(P592,$P$13:$P$809,0)+COUNTIF($P$13:P592,P592)-1+MAX(N:N),"")</f>
        <v/>
      </c>
      <c r="R592" s="6" t="str">
        <f>IF(AND(C592="Abierto",D592="Media"),A592,"")</f>
        <v/>
      </c>
      <c r="S592" s="6" t="str">
        <f ca="1">IF(AND(C592="Abierto",D592="Media"),TODAY()-E592,"")</f>
        <v/>
      </c>
      <c r="T592" s="6" t="str">
        <f>IF(AND(C592="Abierto",D592="Media"),RANK(S592,$S$13:$S$809,0)+COUNTIF($S$13:S592,S592)-1+MAX(N:N,Q:Q),"")</f>
        <v/>
      </c>
      <c r="U592" s="6" t="str">
        <f>IF(AND(C592="Abierto",D592="Baja"),A592,"")</f>
        <v/>
      </c>
      <c r="V592" s="6" t="str">
        <f ca="1">IF(AND(C592="Abierto",D592="Baja"),TODAY()-E592,"")</f>
        <v/>
      </c>
      <c r="W592" s="6" t="str">
        <f>IF(AND(C592="Abierto",D592="Baja"),RANK(V592,$V$13:$V$809,0)+COUNTIF($V$13:V592,V592)-1+MAX(N:N,Q:Q,T:T),"")</f>
        <v/>
      </c>
      <c r="X592" s="7" t="str">
        <f>IF(OR(C592="Resuelto",C592=""),"",SUM(N592,Q592,T592,W592))</f>
        <v/>
      </c>
      <c r="Y592" s="7" t="str">
        <f>IF(OR(C592="Resuelto",C592=""),"",SUM(M592,P592,S592,V592))</f>
        <v/>
      </c>
      <c r="Z592" s="7" t="str">
        <f>IF(OR(C592="Resuelto",C592=""),"",SUM(L592,O592,R592,U592))</f>
        <v/>
      </c>
      <c r="AA592" s="8">
        <v>778</v>
      </c>
      <c r="AB592" s="8" t="str">
        <f t="shared" ca="1" si="52"/>
        <v/>
      </c>
      <c r="AC592" s="9" t="str">
        <f t="shared" ca="1" si="53"/>
        <v/>
      </c>
      <c r="AH592" s="11" t="str">
        <f>IF(AI592="","",MAX($AH$5:AH591)+1)</f>
        <v/>
      </c>
      <c r="AI592" s="12" t="str">
        <f>IF(G591="","",IF(COUNTIF($AI$11:AI591,G591)=0,G591,""))</f>
        <v/>
      </c>
      <c r="AJ592" s="12" t="str">
        <f t="shared" si="54"/>
        <v/>
      </c>
      <c r="AK592" s="23"/>
    </row>
    <row r="593" spans="1:37" hidden="1" x14ac:dyDescent="0.25">
      <c r="A593" s="4"/>
      <c r="B593" s="4"/>
      <c r="C593" s="4"/>
      <c r="D593" s="4"/>
      <c r="E593" s="5"/>
      <c r="F593" s="5"/>
      <c r="G593" s="4"/>
      <c r="H593" s="5"/>
      <c r="I593" s="14" t="str">
        <f t="shared" si="51"/>
        <v/>
      </c>
      <c r="J593" s="14"/>
      <c r="K593" s="14"/>
      <c r="L593" s="6" t="str">
        <f>IF(AND(C593="Abierto",D593="Urgente"),A593,"")</f>
        <v/>
      </c>
      <c r="M593" s="6" t="str">
        <f ca="1">IF(AND(C593="Abierto",D593="Urgente"),TODAY()-E593,"")</f>
        <v/>
      </c>
      <c r="N593" s="6" t="str">
        <f>IF(AND(C593="Abierto",D593="Urgente"),RANK(M593,$M$13:$M$809,0)+COUNTIF($M$13:M593,M593)-1,"")</f>
        <v/>
      </c>
      <c r="O593" s="6" t="str">
        <f>IF(AND(C593="Abierto",D593="Alta"),A593,"")</f>
        <v/>
      </c>
      <c r="P593" s="6" t="str">
        <f ca="1">IF(AND(C593="Abierto",D593="Alta"),TODAY()-E593,"")</f>
        <v/>
      </c>
      <c r="Q593" s="6" t="str">
        <f>IF(AND(C593="Abierto",D593="Alta"),RANK(P593,$P$13:$P$809,0)+COUNTIF($P$13:P593,P593)-1+MAX(N:N),"")</f>
        <v/>
      </c>
      <c r="R593" s="6" t="str">
        <f>IF(AND(C593="Abierto",D593="Media"),A593,"")</f>
        <v/>
      </c>
      <c r="S593" s="6" t="str">
        <f ca="1">IF(AND(C593="Abierto",D593="Media"),TODAY()-E593,"")</f>
        <v/>
      </c>
      <c r="T593" s="6" t="str">
        <f>IF(AND(C593="Abierto",D593="Media"),RANK(S593,$S$13:$S$809,0)+COUNTIF($S$13:S593,S593)-1+MAX(N:N,Q:Q),"")</f>
        <v/>
      </c>
      <c r="U593" s="6" t="str">
        <f>IF(AND(C593="Abierto",D593="Baja"),A593,"")</f>
        <v/>
      </c>
      <c r="V593" s="6" t="str">
        <f ca="1">IF(AND(C593="Abierto",D593="Baja"),TODAY()-E593,"")</f>
        <v/>
      </c>
      <c r="W593" s="6" t="str">
        <f>IF(AND(C593="Abierto",D593="Baja"),RANK(V593,$V$13:$V$809,0)+COUNTIF($V$13:V593,V593)-1+MAX(N:N,Q:Q,T:T),"")</f>
        <v/>
      </c>
      <c r="X593" s="7" t="str">
        <f>IF(OR(C593="Resuelto",C593=""),"",SUM(N593,Q593,T593,W593))</f>
        <v/>
      </c>
      <c r="Y593" s="7" t="str">
        <f>IF(OR(C593="Resuelto",C593=""),"",SUM(M593,P593,S593,V593))</f>
        <v/>
      </c>
      <c r="Z593" s="7" t="str">
        <f>IF(OR(C593="Resuelto",C593=""),"",SUM(L593,O593,R593,U593))</f>
        <v/>
      </c>
      <c r="AA593" s="8">
        <v>779</v>
      </c>
      <c r="AB593" s="8" t="str">
        <f t="shared" ca="1" si="52"/>
        <v/>
      </c>
      <c r="AC593" s="9" t="str">
        <f t="shared" ca="1" si="53"/>
        <v/>
      </c>
      <c r="AH593" s="11" t="str">
        <f>IF(AI593="","",MAX($AH$5:AH592)+1)</f>
        <v/>
      </c>
      <c r="AI593" s="12" t="str">
        <f>IF(G592="","",IF(COUNTIF($AI$11:AI592,G592)=0,G592,""))</f>
        <v/>
      </c>
      <c r="AJ593" s="12" t="str">
        <f t="shared" si="54"/>
        <v/>
      </c>
      <c r="AK593" s="23"/>
    </row>
    <row r="594" spans="1:37" hidden="1" x14ac:dyDescent="0.25">
      <c r="A594" s="4"/>
      <c r="B594" s="4"/>
      <c r="C594" s="4"/>
      <c r="D594" s="4"/>
      <c r="E594" s="5"/>
      <c r="F594" s="5"/>
      <c r="G594" s="4"/>
      <c r="H594" s="5"/>
      <c r="I594" s="14" t="str">
        <f t="shared" si="51"/>
        <v/>
      </c>
      <c r="J594" s="14"/>
      <c r="K594" s="14"/>
      <c r="L594" s="6" t="str">
        <f>IF(AND(C594="Abierto",D594="Urgente"),A594,"")</f>
        <v/>
      </c>
      <c r="M594" s="6" t="str">
        <f ca="1">IF(AND(C594="Abierto",D594="Urgente"),TODAY()-E594,"")</f>
        <v/>
      </c>
      <c r="N594" s="6" t="str">
        <f>IF(AND(C594="Abierto",D594="Urgente"),RANK(M594,$M$13:$M$809,0)+COUNTIF($M$13:M594,M594)-1,"")</f>
        <v/>
      </c>
      <c r="O594" s="6" t="str">
        <f>IF(AND(C594="Abierto",D594="Alta"),A594,"")</f>
        <v/>
      </c>
      <c r="P594" s="6" t="str">
        <f ca="1">IF(AND(C594="Abierto",D594="Alta"),TODAY()-E594,"")</f>
        <v/>
      </c>
      <c r="Q594" s="6" t="str">
        <f>IF(AND(C594="Abierto",D594="Alta"),RANK(P594,$P$13:$P$809,0)+COUNTIF($P$13:P594,P594)-1+MAX(N:N),"")</f>
        <v/>
      </c>
      <c r="R594" s="6" t="str">
        <f>IF(AND(C594="Abierto",D594="Media"),A594,"")</f>
        <v/>
      </c>
      <c r="S594" s="6" t="str">
        <f ca="1">IF(AND(C594="Abierto",D594="Media"),TODAY()-E594,"")</f>
        <v/>
      </c>
      <c r="T594" s="6" t="str">
        <f>IF(AND(C594="Abierto",D594="Media"),RANK(S594,$S$13:$S$809,0)+COUNTIF($S$13:S594,S594)-1+MAX(N:N,Q:Q),"")</f>
        <v/>
      </c>
      <c r="U594" s="6" t="str">
        <f>IF(AND(C594="Abierto",D594="Baja"),A594,"")</f>
        <v/>
      </c>
      <c r="V594" s="6" t="str">
        <f ca="1">IF(AND(C594="Abierto",D594="Baja"),TODAY()-E594,"")</f>
        <v/>
      </c>
      <c r="W594" s="6" t="str">
        <f>IF(AND(C594="Abierto",D594="Baja"),RANK(V594,$V$13:$V$809,0)+COUNTIF($V$13:V594,V594)-1+MAX(N:N,Q:Q,T:T),"")</f>
        <v/>
      </c>
      <c r="X594" s="7" t="str">
        <f>IF(OR(C594="Resuelto",C594=""),"",SUM(N594,Q594,T594,W594))</f>
        <v/>
      </c>
      <c r="Y594" s="7" t="str">
        <f>IF(OR(C594="Resuelto",C594=""),"",SUM(M594,P594,S594,V594))</f>
        <v/>
      </c>
      <c r="Z594" s="7" t="str">
        <f>IF(OR(C594="Resuelto",C594=""),"",SUM(L594,O594,R594,U594))</f>
        <v/>
      </c>
      <c r="AA594" s="8">
        <v>780</v>
      </c>
      <c r="AB594" s="8" t="str">
        <f t="shared" ca="1" si="52"/>
        <v/>
      </c>
      <c r="AC594" s="9" t="str">
        <f t="shared" ca="1" si="53"/>
        <v/>
      </c>
      <c r="AH594" s="11" t="str">
        <f>IF(AI594="","",MAX($AH$5:AH593)+1)</f>
        <v/>
      </c>
      <c r="AI594" s="12" t="str">
        <f>IF(G593="","",IF(COUNTIF($AI$11:AI593,G593)=0,G593,""))</f>
        <v/>
      </c>
      <c r="AJ594" s="12" t="str">
        <f t="shared" si="54"/>
        <v/>
      </c>
      <c r="AK594" s="23"/>
    </row>
    <row r="595" spans="1:37" hidden="1" x14ac:dyDescent="0.25">
      <c r="A595" s="4"/>
      <c r="B595" s="4"/>
      <c r="C595" s="4"/>
      <c r="D595" s="4"/>
      <c r="E595" s="5"/>
      <c r="F595" s="5"/>
      <c r="G595" s="4"/>
      <c r="H595" s="5"/>
      <c r="I595" s="14" t="str">
        <f t="shared" si="51"/>
        <v/>
      </c>
      <c r="J595" s="14"/>
      <c r="K595" s="14"/>
      <c r="L595" s="6" t="str">
        <f>IF(AND(C595="Abierto",D595="Urgente"),A595,"")</f>
        <v/>
      </c>
      <c r="M595" s="6" t="str">
        <f ca="1">IF(AND(C595="Abierto",D595="Urgente"),TODAY()-E595,"")</f>
        <v/>
      </c>
      <c r="N595" s="6" t="str">
        <f>IF(AND(C595="Abierto",D595="Urgente"),RANK(M595,$M$13:$M$809,0)+COUNTIF($M$13:M595,M595)-1,"")</f>
        <v/>
      </c>
      <c r="O595" s="6" t="str">
        <f>IF(AND(C595="Abierto",D595="Alta"),A595,"")</f>
        <v/>
      </c>
      <c r="P595" s="6" t="str">
        <f ca="1">IF(AND(C595="Abierto",D595="Alta"),TODAY()-E595,"")</f>
        <v/>
      </c>
      <c r="Q595" s="6" t="str">
        <f>IF(AND(C595="Abierto",D595="Alta"),RANK(P595,$P$13:$P$809,0)+COUNTIF($P$13:P595,P595)-1+MAX(N:N),"")</f>
        <v/>
      </c>
      <c r="R595" s="6" t="str">
        <f>IF(AND(C595="Abierto",D595="Media"),A595,"")</f>
        <v/>
      </c>
      <c r="S595" s="6" t="str">
        <f ca="1">IF(AND(C595="Abierto",D595="Media"),TODAY()-E595,"")</f>
        <v/>
      </c>
      <c r="T595" s="6" t="str">
        <f>IF(AND(C595="Abierto",D595="Media"),RANK(S595,$S$13:$S$809,0)+COUNTIF($S$13:S595,S595)-1+MAX(N:N,Q:Q),"")</f>
        <v/>
      </c>
      <c r="U595" s="6" t="str">
        <f>IF(AND(C595="Abierto",D595="Baja"),A595,"")</f>
        <v/>
      </c>
      <c r="V595" s="6" t="str">
        <f ca="1">IF(AND(C595="Abierto",D595="Baja"),TODAY()-E595,"")</f>
        <v/>
      </c>
      <c r="W595" s="6" t="str">
        <f>IF(AND(C595="Abierto",D595="Baja"),RANK(V595,$V$13:$V$809,0)+COUNTIF($V$13:V595,V595)-1+MAX(N:N,Q:Q,T:T),"")</f>
        <v/>
      </c>
      <c r="X595" s="7" t="str">
        <f>IF(OR(C595="Resuelto",C595=""),"",SUM(N595,Q595,T595,W595))</f>
        <v/>
      </c>
      <c r="Y595" s="7" t="str">
        <f>IF(OR(C595="Resuelto",C595=""),"",SUM(M595,P595,S595,V595))</f>
        <v/>
      </c>
      <c r="Z595" s="7" t="str">
        <f>IF(OR(C595="Resuelto",C595=""),"",SUM(L595,O595,R595,U595))</f>
        <v/>
      </c>
      <c r="AA595" s="8">
        <v>781</v>
      </c>
      <c r="AB595" s="8" t="str">
        <f t="shared" ca="1" si="52"/>
        <v/>
      </c>
      <c r="AC595" s="9" t="str">
        <f t="shared" ca="1" si="53"/>
        <v/>
      </c>
      <c r="AH595" s="11" t="str">
        <f>IF(AI595="","",MAX($AH$5:AH594)+1)</f>
        <v/>
      </c>
      <c r="AI595" s="12" t="str">
        <f>IF(G594="","",IF(COUNTIF($AI$11:AI594,G594)=0,G594,""))</f>
        <v/>
      </c>
      <c r="AJ595" s="12" t="str">
        <f t="shared" si="54"/>
        <v/>
      </c>
      <c r="AK595" s="23"/>
    </row>
    <row r="596" spans="1:37" hidden="1" x14ac:dyDescent="0.25">
      <c r="A596" s="4"/>
      <c r="B596" s="4"/>
      <c r="C596" s="4"/>
      <c r="D596" s="4"/>
      <c r="E596" s="5"/>
      <c r="F596" s="5"/>
      <c r="G596" s="4"/>
      <c r="H596" s="5"/>
      <c r="I596" s="14" t="str">
        <f t="shared" ref="I596:I659" si="55">IF(OR(E596=0,H596=0),"",H596-E596)</f>
        <v/>
      </c>
      <c r="J596" s="14"/>
      <c r="K596" s="14"/>
      <c r="L596" s="6" t="str">
        <f>IF(AND(C596="Abierto",D596="Urgente"),A596,"")</f>
        <v/>
      </c>
      <c r="M596" s="6" t="str">
        <f ca="1">IF(AND(C596="Abierto",D596="Urgente"),TODAY()-E596,"")</f>
        <v/>
      </c>
      <c r="N596" s="6" t="str">
        <f>IF(AND(C596="Abierto",D596="Urgente"),RANK(M596,$M$13:$M$809,0)+COUNTIF($M$13:M596,M596)-1,"")</f>
        <v/>
      </c>
      <c r="O596" s="6" t="str">
        <f>IF(AND(C596="Abierto",D596="Alta"),A596,"")</f>
        <v/>
      </c>
      <c r="P596" s="6" t="str">
        <f ca="1">IF(AND(C596="Abierto",D596="Alta"),TODAY()-E596,"")</f>
        <v/>
      </c>
      <c r="Q596" s="6" t="str">
        <f>IF(AND(C596="Abierto",D596="Alta"),RANK(P596,$P$13:$P$809,0)+COUNTIF($P$13:P596,P596)-1+MAX(N:N),"")</f>
        <v/>
      </c>
      <c r="R596" s="6" t="str">
        <f>IF(AND(C596="Abierto",D596="Media"),A596,"")</f>
        <v/>
      </c>
      <c r="S596" s="6" t="str">
        <f ca="1">IF(AND(C596="Abierto",D596="Media"),TODAY()-E596,"")</f>
        <v/>
      </c>
      <c r="T596" s="6" t="str">
        <f>IF(AND(C596="Abierto",D596="Media"),RANK(S596,$S$13:$S$809,0)+COUNTIF($S$13:S596,S596)-1+MAX(N:N,Q:Q),"")</f>
        <v/>
      </c>
      <c r="U596" s="6" t="str">
        <f>IF(AND(C596="Abierto",D596="Baja"),A596,"")</f>
        <v/>
      </c>
      <c r="V596" s="6" t="str">
        <f ca="1">IF(AND(C596="Abierto",D596="Baja"),TODAY()-E596,"")</f>
        <v/>
      </c>
      <c r="W596" s="6" t="str">
        <f>IF(AND(C596="Abierto",D596="Baja"),RANK(V596,$V$13:$V$809,0)+COUNTIF($V$13:V596,V596)-1+MAX(N:N,Q:Q,T:T),"")</f>
        <v/>
      </c>
      <c r="X596" s="7" t="str">
        <f>IF(OR(C596="Resuelto",C596=""),"",SUM(N596,Q596,T596,W596))</f>
        <v/>
      </c>
      <c r="Y596" s="7" t="str">
        <f>IF(OR(C596="Resuelto",C596=""),"",SUM(M596,P596,S596,V596))</f>
        <v/>
      </c>
      <c r="Z596" s="7" t="str">
        <f>IF(OR(C596="Resuelto",C596=""),"",SUM(L596,O596,R596,U596))</f>
        <v/>
      </c>
      <c r="AA596" s="8">
        <v>782</v>
      </c>
      <c r="AB596" s="8" t="str">
        <f t="shared" ca="1" si="52"/>
        <v/>
      </c>
      <c r="AC596" s="9" t="str">
        <f t="shared" ca="1" si="53"/>
        <v/>
      </c>
      <c r="AH596" s="11" t="str">
        <f>IF(AI596="","",MAX($AH$5:AH595)+1)</f>
        <v/>
      </c>
      <c r="AI596" s="12" t="str">
        <f>IF(G595="","",IF(COUNTIF($AI$11:AI595,G595)=0,G595,""))</f>
        <v/>
      </c>
      <c r="AJ596" s="12" t="str">
        <f t="shared" si="54"/>
        <v/>
      </c>
      <c r="AK596" s="23"/>
    </row>
    <row r="597" spans="1:37" hidden="1" x14ac:dyDescent="0.25">
      <c r="A597" s="4"/>
      <c r="B597" s="4"/>
      <c r="C597" s="4"/>
      <c r="D597" s="4"/>
      <c r="E597" s="5"/>
      <c r="F597" s="5"/>
      <c r="G597" s="4"/>
      <c r="H597" s="5"/>
      <c r="I597" s="14" t="str">
        <f t="shared" si="55"/>
        <v/>
      </c>
      <c r="J597" s="14"/>
      <c r="K597" s="14"/>
      <c r="L597" s="6" t="str">
        <f>IF(AND(C597="Abierto",D597="Urgente"),A597,"")</f>
        <v/>
      </c>
      <c r="M597" s="6" t="str">
        <f ca="1">IF(AND(C597="Abierto",D597="Urgente"),TODAY()-E597,"")</f>
        <v/>
      </c>
      <c r="N597" s="6" t="str">
        <f>IF(AND(C597="Abierto",D597="Urgente"),RANK(M597,$M$13:$M$809,0)+COUNTIF($M$13:M597,M597)-1,"")</f>
        <v/>
      </c>
      <c r="O597" s="6" t="str">
        <f>IF(AND(C597="Abierto",D597="Alta"),A597,"")</f>
        <v/>
      </c>
      <c r="P597" s="6" t="str">
        <f ca="1">IF(AND(C597="Abierto",D597="Alta"),TODAY()-E597,"")</f>
        <v/>
      </c>
      <c r="Q597" s="6" t="str">
        <f>IF(AND(C597="Abierto",D597="Alta"),RANK(P597,$P$13:$P$809,0)+COUNTIF($P$13:P597,P597)-1+MAX(N:N),"")</f>
        <v/>
      </c>
      <c r="R597" s="6" t="str">
        <f>IF(AND(C597="Abierto",D597="Media"),A597,"")</f>
        <v/>
      </c>
      <c r="S597" s="6" t="str">
        <f ca="1">IF(AND(C597="Abierto",D597="Media"),TODAY()-E597,"")</f>
        <v/>
      </c>
      <c r="T597" s="6" t="str">
        <f>IF(AND(C597="Abierto",D597="Media"),RANK(S597,$S$13:$S$809,0)+COUNTIF($S$13:S597,S597)-1+MAX(N:N,Q:Q),"")</f>
        <v/>
      </c>
      <c r="U597" s="6" t="str">
        <f>IF(AND(C597="Abierto",D597="Baja"),A597,"")</f>
        <v/>
      </c>
      <c r="V597" s="6" t="str">
        <f ca="1">IF(AND(C597="Abierto",D597="Baja"),TODAY()-E597,"")</f>
        <v/>
      </c>
      <c r="W597" s="6" t="str">
        <f>IF(AND(C597="Abierto",D597="Baja"),RANK(V597,$V$13:$V$809,0)+COUNTIF($V$13:V597,V597)-1+MAX(N:N,Q:Q,T:T),"")</f>
        <v/>
      </c>
      <c r="X597" s="7" t="str">
        <f>IF(OR(C597="Resuelto",C597=""),"",SUM(N597,Q597,T597,W597))</f>
        <v/>
      </c>
      <c r="Y597" s="7" t="str">
        <f>IF(OR(C597="Resuelto",C597=""),"",SUM(M597,P597,S597,V597))</f>
        <v/>
      </c>
      <c r="Z597" s="7" t="str">
        <f>IF(OR(C597="Resuelto",C597=""),"",SUM(L597,O597,R597,U597))</f>
        <v/>
      </c>
      <c r="AA597" s="8">
        <v>783</v>
      </c>
      <c r="AB597" s="8" t="str">
        <f t="shared" ca="1" si="52"/>
        <v/>
      </c>
      <c r="AC597" s="9" t="str">
        <f t="shared" ca="1" si="53"/>
        <v/>
      </c>
      <c r="AH597" s="11" t="str">
        <f>IF(AI597="","",MAX($AH$5:AH596)+1)</f>
        <v/>
      </c>
      <c r="AI597" s="12" t="str">
        <f>IF(G596="","",IF(COUNTIF($AI$11:AI596,G596)=0,G596,""))</f>
        <v/>
      </c>
      <c r="AJ597" s="12" t="str">
        <f t="shared" si="54"/>
        <v/>
      </c>
      <c r="AK597" s="23"/>
    </row>
    <row r="598" spans="1:37" hidden="1" x14ac:dyDescent="0.25">
      <c r="A598" s="4"/>
      <c r="B598" s="4"/>
      <c r="C598" s="4"/>
      <c r="D598" s="4"/>
      <c r="E598" s="5"/>
      <c r="F598" s="5"/>
      <c r="G598" s="4"/>
      <c r="H598" s="5"/>
      <c r="I598" s="14" t="str">
        <f t="shared" si="55"/>
        <v/>
      </c>
      <c r="J598" s="14"/>
      <c r="K598" s="14"/>
      <c r="L598" s="6" t="str">
        <f>IF(AND(C598="Abierto",D598="Urgente"),A598,"")</f>
        <v/>
      </c>
      <c r="M598" s="6" t="str">
        <f ca="1">IF(AND(C598="Abierto",D598="Urgente"),TODAY()-E598,"")</f>
        <v/>
      </c>
      <c r="N598" s="6" t="str">
        <f>IF(AND(C598="Abierto",D598="Urgente"),RANK(M598,$M$13:$M$809,0)+COUNTIF($M$13:M598,M598)-1,"")</f>
        <v/>
      </c>
      <c r="O598" s="6" t="str">
        <f>IF(AND(C598="Abierto",D598="Alta"),A598,"")</f>
        <v/>
      </c>
      <c r="P598" s="6" t="str">
        <f ca="1">IF(AND(C598="Abierto",D598="Alta"),TODAY()-E598,"")</f>
        <v/>
      </c>
      <c r="Q598" s="6" t="str">
        <f>IF(AND(C598="Abierto",D598="Alta"),RANK(P598,$P$13:$P$809,0)+COUNTIF($P$13:P598,P598)-1+MAX(N:N),"")</f>
        <v/>
      </c>
      <c r="R598" s="6" t="str">
        <f>IF(AND(C598="Abierto",D598="Media"),A598,"")</f>
        <v/>
      </c>
      <c r="S598" s="6" t="str">
        <f ca="1">IF(AND(C598="Abierto",D598="Media"),TODAY()-E598,"")</f>
        <v/>
      </c>
      <c r="T598" s="6" t="str">
        <f>IF(AND(C598="Abierto",D598="Media"),RANK(S598,$S$13:$S$809,0)+COUNTIF($S$13:S598,S598)-1+MAX(N:N,Q:Q),"")</f>
        <v/>
      </c>
      <c r="U598" s="6" t="str">
        <f>IF(AND(C598="Abierto",D598="Baja"),A598,"")</f>
        <v/>
      </c>
      <c r="V598" s="6" t="str">
        <f ca="1">IF(AND(C598="Abierto",D598="Baja"),TODAY()-E598,"")</f>
        <v/>
      </c>
      <c r="W598" s="6" t="str">
        <f>IF(AND(C598="Abierto",D598="Baja"),RANK(V598,$V$13:$V$809,0)+COUNTIF($V$13:V598,V598)-1+MAX(N:N,Q:Q,T:T),"")</f>
        <v/>
      </c>
      <c r="X598" s="7" t="str">
        <f>IF(OR(C598="Resuelto",C598=""),"",SUM(N598,Q598,T598,W598))</f>
        <v/>
      </c>
      <c r="Y598" s="7" t="str">
        <f>IF(OR(C598="Resuelto",C598=""),"",SUM(M598,P598,S598,V598))</f>
        <v/>
      </c>
      <c r="Z598" s="7" t="str">
        <f>IF(OR(C598="Resuelto",C598=""),"",SUM(L598,O598,R598,U598))</f>
        <v/>
      </c>
      <c r="AA598" s="8">
        <v>784</v>
      </c>
      <c r="AB598" s="8" t="str">
        <f t="shared" ref="AB598:AB661" ca="1" si="56">IF(ISNA(VLOOKUP(AA598,$X$13:$Z$807,3,FALSE))=TRUE,"",VLOOKUP(AA598,$X$13:$Z$807,3,FALSE))</f>
        <v/>
      </c>
      <c r="AC598" s="9" t="str">
        <f t="shared" ref="AC598:AC661" ca="1" si="57">IF(ISNA(VLOOKUP(AA598,$X$13:$Z$807,2,FALSE))=TRUE,"",VLOOKUP(AA598,$X$13:$Z$807,2,FALSE))</f>
        <v/>
      </c>
      <c r="AH598" s="11" t="str">
        <f>IF(AI598="","",MAX($AH$5:AH597)+1)</f>
        <v/>
      </c>
      <c r="AI598" s="12" t="str">
        <f>IF(G597="","",IF(COUNTIF($AI$11:AI597,G597)=0,G597,""))</f>
        <v/>
      </c>
      <c r="AJ598" s="12" t="str">
        <f t="shared" ref="AJ598:AJ661" si="58">IF(ISNA(VLOOKUP(AA598,$AH$13:$AI$807,2,FALSE))=TRUE,"",VLOOKUP(AA598,$AH$13:$AI$807,2,FALSE))</f>
        <v/>
      </c>
      <c r="AK598" s="23"/>
    </row>
    <row r="599" spans="1:37" hidden="1" x14ac:dyDescent="0.25">
      <c r="A599" s="4"/>
      <c r="B599" s="4"/>
      <c r="C599" s="4"/>
      <c r="D599" s="4"/>
      <c r="E599" s="5"/>
      <c r="F599" s="5"/>
      <c r="G599" s="4"/>
      <c r="H599" s="5"/>
      <c r="I599" s="14" t="str">
        <f t="shared" si="55"/>
        <v/>
      </c>
      <c r="J599" s="14"/>
      <c r="K599" s="14"/>
      <c r="L599" s="6" t="str">
        <f>IF(AND(C599="Abierto",D599="Urgente"),A599,"")</f>
        <v/>
      </c>
      <c r="M599" s="6" t="str">
        <f ca="1">IF(AND(C599="Abierto",D599="Urgente"),TODAY()-E599,"")</f>
        <v/>
      </c>
      <c r="N599" s="6" t="str">
        <f>IF(AND(C599="Abierto",D599="Urgente"),RANK(M599,$M$13:$M$809,0)+COUNTIF($M$13:M599,M599)-1,"")</f>
        <v/>
      </c>
      <c r="O599" s="6" t="str">
        <f>IF(AND(C599="Abierto",D599="Alta"),A599,"")</f>
        <v/>
      </c>
      <c r="P599" s="6" t="str">
        <f ca="1">IF(AND(C599="Abierto",D599="Alta"),TODAY()-E599,"")</f>
        <v/>
      </c>
      <c r="Q599" s="6" t="str">
        <f>IF(AND(C599="Abierto",D599="Alta"),RANK(P599,$P$13:$P$809,0)+COUNTIF($P$13:P599,P599)-1+MAX(N:N),"")</f>
        <v/>
      </c>
      <c r="R599" s="6" t="str">
        <f>IF(AND(C599="Abierto",D599="Media"),A599,"")</f>
        <v/>
      </c>
      <c r="S599" s="6" t="str">
        <f ca="1">IF(AND(C599="Abierto",D599="Media"),TODAY()-E599,"")</f>
        <v/>
      </c>
      <c r="T599" s="6" t="str">
        <f>IF(AND(C599="Abierto",D599="Media"),RANK(S599,$S$13:$S$809,0)+COUNTIF($S$13:S599,S599)-1+MAX(N:N,Q:Q),"")</f>
        <v/>
      </c>
      <c r="U599" s="6" t="str">
        <f>IF(AND(C599="Abierto",D599="Baja"),A599,"")</f>
        <v/>
      </c>
      <c r="V599" s="6" t="str">
        <f ca="1">IF(AND(C599="Abierto",D599="Baja"),TODAY()-E599,"")</f>
        <v/>
      </c>
      <c r="W599" s="6" t="str">
        <f>IF(AND(C599="Abierto",D599="Baja"),RANK(V599,$V$13:$V$809,0)+COUNTIF($V$13:V599,V599)-1+MAX(N:N,Q:Q,T:T),"")</f>
        <v/>
      </c>
      <c r="X599" s="7" t="str">
        <f>IF(OR(C599="Resuelto",C599=""),"",SUM(N599,Q599,T599,W599))</f>
        <v/>
      </c>
      <c r="Y599" s="7" t="str">
        <f>IF(OR(C599="Resuelto",C599=""),"",SUM(M599,P599,S599,V599))</f>
        <v/>
      </c>
      <c r="Z599" s="7" t="str">
        <f>IF(OR(C599="Resuelto",C599=""),"",SUM(L599,O599,R599,U599))</f>
        <v/>
      </c>
      <c r="AA599" s="8">
        <v>785</v>
      </c>
      <c r="AB599" s="8" t="str">
        <f t="shared" ca="1" si="56"/>
        <v/>
      </c>
      <c r="AC599" s="9" t="str">
        <f t="shared" ca="1" si="57"/>
        <v/>
      </c>
      <c r="AH599" s="11" t="str">
        <f>IF(AI599="","",MAX($AH$5:AH598)+1)</f>
        <v/>
      </c>
      <c r="AI599" s="12" t="str">
        <f>IF(G598="","",IF(COUNTIF($AI$11:AI598,G598)=0,G598,""))</f>
        <v/>
      </c>
      <c r="AJ599" s="12" t="str">
        <f t="shared" si="58"/>
        <v/>
      </c>
      <c r="AK599" s="23"/>
    </row>
    <row r="600" spans="1:37" hidden="1" x14ac:dyDescent="0.25">
      <c r="A600" s="4"/>
      <c r="B600" s="4"/>
      <c r="C600" s="4"/>
      <c r="D600" s="4"/>
      <c r="E600" s="5"/>
      <c r="F600" s="5"/>
      <c r="G600" s="4"/>
      <c r="H600" s="5"/>
      <c r="I600" s="14" t="str">
        <f t="shared" si="55"/>
        <v/>
      </c>
      <c r="J600" s="14"/>
      <c r="K600" s="14"/>
      <c r="L600" s="6" t="str">
        <f>IF(AND(C600="Abierto",D600="Urgente"),A600,"")</f>
        <v/>
      </c>
      <c r="M600" s="6" t="str">
        <f ca="1">IF(AND(C600="Abierto",D600="Urgente"),TODAY()-E600,"")</f>
        <v/>
      </c>
      <c r="N600" s="6" t="str">
        <f>IF(AND(C600="Abierto",D600="Urgente"),RANK(M600,$M$13:$M$809,0)+COUNTIF($M$13:M600,M600)-1,"")</f>
        <v/>
      </c>
      <c r="O600" s="6" t="str">
        <f>IF(AND(C600="Abierto",D600="Alta"),A600,"")</f>
        <v/>
      </c>
      <c r="P600" s="6" t="str">
        <f ca="1">IF(AND(C600="Abierto",D600="Alta"),TODAY()-E600,"")</f>
        <v/>
      </c>
      <c r="Q600" s="6" t="str">
        <f>IF(AND(C600="Abierto",D600="Alta"),RANK(P600,$P$13:$P$809,0)+COUNTIF($P$13:P600,P600)-1+MAX(N:N),"")</f>
        <v/>
      </c>
      <c r="R600" s="6" t="str">
        <f>IF(AND(C600="Abierto",D600="Media"),A600,"")</f>
        <v/>
      </c>
      <c r="S600" s="6" t="str">
        <f ca="1">IF(AND(C600="Abierto",D600="Media"),TODAY()-E600,"")</f>
        <v/>
      </c>
      <c r="T600" s="6" t="str">
        <f>IF(AND(C600="Abierto",D600="Media"),RANK(S600,$S$13:$S$809,0)+COUNTIF($S$13:S600,S600)-1+MAX(N:N,Q:Q),"")</f>
        <v/>
      </c>
      <c r="U600" s="6" t="str">
        <f>IF(AND(C600="Abierto",D600="Baja"),A600,"")</f>
        <v/>
      </c>
      <c r="V600" s="6" t="str">
        <f ca="1">IF(AND(C600="Abierto",D600="Baja"),TODAY()-E600,"")</f>
        <v/>
      </c>
      <c r="W600" s="6" t="str">
        <f>IF(AND(C600="Abierto",D600="Baja"),RANK(V600,$V$13:$V$809,0)+COUNTIF($V$13:V600,V600)-1+MAX(N:N,Q:Q,T:T),"")</f>
        <v/>
      </c>
      <c r="X600" s="7" t="str">
        <f>IF(OR(C600="Resuelto",C600=""),"",SUM(N600,Q600,T600,W600))</f>
        <v/>
      </c>
      <c r="Y600" s="7" t="str">
        <f>IF(OR(C600="Resuelto",C600=""),"",SUM(M600,P600,S600,V600))</f>
        <v/>
      </c>
      <c r="Z600" s="7" t="str">
        <f>IF(OR(C600="Resuelto",C600=""),"",SUM(L600,O600,R600,U600))</f>
        <v/>
      </c>
      <c r="AA600" s="8">
        <v>786</v>
      </c>
      <c r="AB600" s="8" t="str">
        <f t="shared" ca="1" si="56"/>
        <v/>
      </c>
      <c r="AC600" s="9" t="str">
        <f t="shared" ca="1" si="57"/>
        <v/>
      </c>
      <c r="AH600" s="11" t="str">
        <f>IF(AI600="","",MAX($AH$5:AH599)+1)</f>
        <v/>
      </c>
      <c r="AI600" s="12" t="str">
        <f>IF(G599="","",IF(COUNTIF($AI$11:AI599,G599)=0,G599,""))</f>
        <v/>
      </c>
      <c r="AJ600" s="12" t="str">
        <f t="shared" si="58"/>
        <v/>
      </c>
      <c r="AK600" s="23"/>
    </row>
    <row r="601" spans="1:37" hidden="1" x14ac:dyDescent="0.25">
      <c r="A601" s="4"/>
      <c r="B601" s="4"/>
      <c r="C601" s="4"/>
      <c r="D601" s="4"/>
      <c r="E601" s="5"/>
      <c r="F601" s="5"/>
      <c r="G601" s="4"/>
      <c r="H601" s="5"/>
      <c r="I601" s="14" t="str">
        <f t="shared" si="55"/>
        <v/>
      </c>
      <c r="J601" s="14"/>
      <c r="K601" s="14"/>
      <c r="L601" s="6" t="str">
        <f>IF(AND(C601="Abierto",D601="Urgente"),A601,"")</f>
        <v/>
      </c>
      <c r="M601" s="6" t="str">
        <f ca="1">IF(AND(C601="Abierto",D601="Urgente"),TODAY()-E601,"")</f>
        <v/>
      </c>
      <c r="N601" s="6" t="str">
        <f>IF(AND(C601="Abierto",D601="Urgente"),RANK(M601,$M$13:$M$809,0)+COUNTIF($M$13:M601,M601)-1,"")</f>
        <v/>
      </c>
      <c r="O601" s="6" t="str">
        <f>IF(AND(C601="Abierto",D601="Alta"),A601,"")</f>
        <v/>
      </c>
      <c r="P601" s="6" t="str">
        <f ca="1">IF(AND(C601="Abierto",D601="Alta"),TODAY()-E601,"")</f>
        <v/>
      </c>
      <c r="Q601" s="6" t="str">
        <f>IF(AND(C601="Abierto",D601="Alta"),RANK(P601,$P$13:$P$809,0)+COUNTIF($P$13:P601,P601)-1+MAX(N:N),"")</f>
        <v/>
      </c>
      <c r="R601" s="6" t="str">
        <f>IF(AND(C601="Abierto",D601="Media"),A601,"")</f>
        <v/>
      </c>
      <c r="S601" s="6" t="str">
        <f ca="1">IF(AND(C601="Abierto",D601="Media"),TODAY()-E601,"")</f>
        <v/>
      </c>
      <c r="T601" s="6" t="str">
        <f>IF(AND(C601="Abierto",D601="Media"),RANK(S601,$S$13:$S$809,0)+COUNTIF($S$13:S601,S601)-1+MAX(N:N,Q:Q),"")</f>
        <v/>
      </c>
      <c r="U601" s="6" t="str">
        <f>IF(AND(C601="Abierto",D601="Baja"),A601,"")</f>
        <v/>
      </c>
      <c r="V601" s="6" t="str">
        <f ca="1">IF(AND(C601="Abierto",D601="Baja"),TODAY()-E601,"")</f>
        <v/>
      </c>
      <c r="W601" s="6" t="str">
        <f>IF(AND(C601="Abierto",D601="Baja"),RANK(V601,$V$13:$V$809,0)+COUNTIF($V$13:V601,V601)-1+MAX(N:N,Q:Q,T:T),"")</f>
        <v/>
      </c>
      <c r="X601" s="7" t="str">
        <f>IF(OR(C601="Resuelto",C601=""),"",SUM(N601,Q601,T601,W601))</f>
        <v/>
      </c>
      <c r="Y601" s="7" t="str">
        <f>IF(OR(C601="Resuelto",C601=""),"",SUM(M601,P601,S601,V601))</f>
        <v/>
      </c>
      <c r="Z601" s="7" t="str">
        <f>IF(OR(C601="Resuelto",C601=""),"",SUM(L601,O601,R601,U601))</f>
        <v/>
      </c>
      <c r="AA601" s="8">
        <v>787</v>
      </c>
      <c r="AB601" s="8" t="str">
        <f t="shared" ca="1" si="56"/>
        <v/>
      </c>
      <c r="AC601" s="9" t="str">
        <f t="shared" ca="1" si="57"/>
        <v/>
      </c>
      <c r="AH601" s="11" t="str">
        <f>IF(AI601="","",MAX($AH$5:AH600)+1)</f>
        <v/>
      </c>
      <c r="AI601" s="12" t="str">
        <f>IF(G600="","",IF(COUNTIF($AI$11:AI600,G600)=0,G600,""))</f>
        <v/>
      </c>
      <c r="AJ601" s="12" t="str">
        <f t="shared" si="58"/>
        <v/>
      </c>
      <c r="AK601" s="23"/>
    </row>
    <row r="602" spans="1:37" hidden="1" x14ac:dyDescent="0.25">
      <c r="A602" s="4"/>
      <c r="B602" s="4"/>
      <c r="C602" s="4"/>
      <c r="D602" s="4"/>
      <c r="E602" s="5"/>
      <c r="F602" s="5"/>
      <c r="G602" s="4"/>
      <c r="H602" s="5"/>
      <c r="I602" s="14" t="str">
        <f t="shared" si="55"/>
        <v/>
      </c>
      <c r="J602" s="14"/>
      <c r="K602" s="14"/>
      <c r="L602" s="6" t="str">
        <f>IF(AND(C602="Abierto",D602="Urgente"),A602,"")</f>
        <v/>
      </c>
      <c r="M602" s="6" t="str">
        <f ca="1">IF(AND(C602="Abierto",D602="Urgente"),TODAY()-E602,"")</f>
        <v/>
      </c>
      <c r="N602" s="6" t="str">
        <f>IF(AND(C602="Abierto",D602="Urgente"),RANK(M602,$M$13:$M$809,0)+COUNTIF($M$13:M602,M602)-1,"")</f>
        <v/>
      </c>
      <c r="O602" s="6" t="str">
        <f>IF(AND(C602="Abierto",D602="Alta"),A602,"")</f>
        <v/>
      </c>
      <c r="P602" s="6" t="str">
        <f ca="1">IF(AND(C602="Abierto",D602="Alta"),TODAY()-E602,"")</f>
        <v/>
      </c>
      <c r="Q602" s="6" t="str">
        <f>IF(AND(C602="Abierto",D602="Alta"),RANK(P602,$P$13:$P$809,0)+COUNTIF($P$13:P602,P602)-1+MAX(N:N),"")</f>
        <v/>
      </c>
      <c r="R602" s="6" t="str">
        <f>IF(AND(C602="Abierto",D602="Media"),A602,"")</f>
        <v/>
      </c>
      <c r="S602" s="6" t="str">
        <f ca="1">IF(AND(C602="Abierto",D602="Media"),TODAY()-E602,"")</f>
        <v/>
      </c>
      <c r="T602" s="6" t="str">
        <f>IF(AND(C602="Abierto",D602="Media"),RANK(S602,$S$13:$S$809,0)+COUNTIF($S$13:S602,S602)-1+MAX(N:N,Q:Q),"")</f>
        <v/>
      </c>
      <c r="U602" s="6" t="str">
        <f>IF(AND(C602="Abierto",D602="Baja"),A602,"")</f>
        <v/>
      </c>
      <c r="V602" s="6" t="str">
        <f ca="1">IF(AND(C602="Abierto",D602="Baja"),TODAY()-E602,"")</f>
        <v/>
      </c>
      <c r="W602" s="6" t="str">
        <f>IF(AND(C602="Abierto",D602="Baja"),RANK(V602,$V$13:$V$809,0)+COUNTIF($V$13:V602,V602)-1+MAX(N:N,Q:Q,T:T),"")</f>
        <v/>
      </c>
      <c r="X602" s="7" t="str">
        <f>IF(OR(C602="Resuelto",C602=""),"",SUM(N602,Q602,T602,W602))</f>
        <v/>
      </c>
      <c r="Y602" s="7" t="str">
        <f>IF(OR(C602="Resuelto",C602=""),"",SUM(M602,P602,S602,V602))</f>
        <v/>
      </c>
      <c r="Z602" s="7" t="str">
        <f>IF(OR(C602="Resuelto",C602=""),"",SUM(L602,O602,R602,U602))</f>
        <v/>
      </c>
      <c r="AA602" s="8">
        <v>788</v>
      </c>
      <c r="AB602" s="8" t="str">
        <f t="shared" ca="1" si="56"/>
        <v/>
      </c>
      <c r="AC602" s="9" t="str">
        <f t="shared" ca="1" si="57"/>
        <v/>
      </c>
      <c r="AH602" s="11" t="str">
        <f>IF(AI602="","",MAX($AH$5:AH601)+1)</f>
        <v/>
      </c>
      <c r="AI602" s="12" t="str">
        <f>IF(G601="","",IF(COUNTIF($AI$11:AI601,G601)=0,G601,""))</f>
        <v/>
      </c>
      <c r="AJ602" s="12" t="str">
        <f t="shared" si="58"/>
        <v/>
      </c>
      <c r="AK602" s="23"/>
    </row>
    <row r="603" spans="1:37" hidden="1" x14ac:dyDescent="0.25">
      <c r="A603" s="4"/>
      <c r="B603" s="4"/>
      <c r="C603" s="4"/>
      <c r="D603" s="4"/>
      <c r="E603" s="5"/>
      <c r="F603" s="5"/>
      <c r="G603" s="4"/>
      <c r="H603" s="5"/>
      <c r="I603" s="14" t="str">
        <f t="shared" si="55"/>
        <v/>
      </c>
      <c r="J603" s="14"/>
      <c r="K603" s="14"/>
      <c r="L603" s="6" t="str">
        <f>IF(AND(C603="Abierto",D603="Urgente"),A603,"")</f>
        <v/>
      </c>
      <c r="M603" s="6" t="str">
        <f ca="1">IF(AND(C603="Abierto",D603="Urgente"),TODAY()-E603,"")</f>
        <v/>
      </c>
      <c r="N603" s="6" t="str">
        <f>IF(AND(C603="Abierto",D603="Urgente"),RANK(M603,$M$13:$M$809,0)+COUNTIF($M$13:M603,M603)-1,"")</f>
        <v/>
      </c>
      <c r="O603" s="6" t="str">
        <f>IF(AND(C603="Abierto",D603="Alta"),A603,"")</f>
        <v/>
      </c>
      <c r="P603" s="6" t="str">
        <f ca="1">IF(AND(C603="Abierto",D603="Alta"),TODAY()-E603,"")</f>
        <v/>
      </c>
      <c r="Q603" s="6" t="str">
        <f>IF(AND(C603="Abierto",D603="Alta"),RANK(P603,$P$13:$P$809,0)+COUNTIF($P$13:P603,P603)-1+MAX(N:N),"")</f>
        <v/>
      </c>
      <c r="R603" s="6" t="str">
        <f>IF(AND(C603="Abierto",D603="Media"),A603,"")</f>
        <v/>
      </c>
      <c r="S603" s="6" t="str">
        <f ca="1">IF(AND(C603="Abierto",D603="Media"),TODAY()-E603,"")</f>
        <v/>
      </c>
      <c r="T603" s="6" t="str">
        <f>IF(AND(C603="Abierto",D603="Media"),RANK(S603,$S$13:$S$809,0)+COUNTIF($S$13:S603,S603)-1+MAX(N:N,Q:Q),"")</f>
        <v/>
      </c>
      <c r="U603" s="6" t="str">
        <f>IF(AND(C603="Abierto",D603="Baja"),A603,"")</f>
        <v/>
      </c>
      <c r="V603" s="6" t="str">
        <f ca="1">IF(AND(C603="Abierto",D603="Baja"),TODAY()-E603,"")</f>
        <v/>
      </c>
      <c r="W603" s="6" t="str">
        <f>IF(AND(C603="Abierto",D603="Baja"),RANK(V603,$V$13:$V$809,0)+COUNTIF($V$13:V603,V603)-1+MAX(N:N,Q:Q,T:T),"")</f>
        <v/>
      </c>
      <c r="X603" s="7" t="str">
        <f>IF(OR(C603="Resuelto",C603=""),"",SUM(N603,Q603,T603,W603))</f>
        <v/>
      </c>
      <c r="Y603" s="7" t="str">
        <f>IF(OR(C603="Resuelto",C603=""),"",SUM(M603,P603,S603,V603))</f>
        <v/>
      </c>
      <c r="Z603" s="7" t="str">
        <f>IF(OR(C603="Resuelto",C603=""),"",SUM(L603,O603,R603,U603))</f>
        <v/>
      </c>
      <c r="AA603" s="8">
        <v>789</v>
      </c>
      <c r="AB603" s="8" t="str">
        <f t="shared" ca="1" si="56"/>
        <v/>
      </c>
      <c r="AC603" s="9" t="str">
        <f t="shared" ca="1" si="57"/>
        <v/>
      </c>
      <c r="AH603" s="11" t="str">
        <f>IF(AI603="","",MAX($AH$5:AH602)+1)</f>
        <v/>
      </c>
      <c r="AI603" s="12" t="str">
        <f>IF(G602="","",IF(COUNTIF($AI$11:AI602,G602)=0,G602,""))</f>
        <v/>
      </c>
      <c r="AJ603" s="12" t="str">
        <f t="shared" si="58"/>
        <v/>
      </c>
      <c r="AK603" s="23"/>
    </row>
    <row r="604" spans="1:37" hidden="1" x14ac:dyDescent="0.25">
      <c r="A604" s="4"/>
      <c r="B604" s="4"/>
      <c r="C604" s="4"/>
      <c r="D604" s="4"/>
      <c r="E604" s="5"/>
      <c r="F604" s="5"/>
      <c r="G604" s="4"/>
      <c r="H604" s="5"/>
      <c r="I604" s="14" t="str">
        <f t="shared" si="55"/>
        <v/>
      </c>
      <c r="J604" s="14"/>
      <c r="K604" s="14"/>
      <c r="L604" s="6" t="str">
        <f>IF(AND(C604="Abierto",D604="Urgente"),A604,"")</f>
        <v/>
      </c>
      <c r="M604" s="6" t="str">
        <f ca="1">IF(AND(C604="Abierto",D604="Urgente"),TODAY()-E604,"")</f>
        <v/>
      </c>
      <c r="N604" s="6" t="str">
        <f>IF(AND(C604="Abierto",D604="Urgente"),RANK(M604,$M$13:$M$809,0)+COUNTIF($M$13:M604,M604)-1,"")</f>
        <v/>
      </c>
      <c r="O604" s="6" t="str">
        <f>IF(AND(C604="Abierto",D604="Alta"),A604,"")</f>
        <v/>
      </c>
      <c r="P604" s="6" t="str">
        <f ca="1">IF(AND(C604="Abierto",D604="Alta"),TODAY()-E604,"")</f>
        <v/>
      </c>
      <c r="Q604" s="6" t="str">
        <f>IF(AND(C604="Abierto",D604="Alta"),RANK(P604,$P$13:$P$809,0)+COUNTIF($P$13:P604,P604)-1+MAX(N:N),"")</f>
        <v/>
      </c>
      <c r="R604" s="6" t="str">
        <f>IF(AND(C604="Abierto",D604="Media"),A604,"")</f>
        <v/>
      </c>
      <c r="S604" s="6" t="str">
        <f ca="1">IF(AND(C604="Abierto",D604="Media"),TODAY()-E604,"")</f>
        <v/>
      </c>
      <c r="T604" s="6" t="str">
        <f>IF(AND(C604="Abierto",D604="Media"),RANK(S604,$S$13:$S$809,0)+COUNTIF($S$13:S604,S604)-1+MAX(N:N,Q:Q),"")</f>
        <v/>
      </c>
      <c r="U604" s="6" t="str">
        <f>IF(AND(C604="Abierto",D604="Baja"),A604,"")</f>
        <v/>
      </c>
      <c r="V604" s="6" t="str">
        <f ca="1">IF(AND(C604="Abierto",D604="Baja"),TODAY()-E604,"")</f>
        <v/>
      </c>
      <c r="W604" s="6" t="str">
        <f>IF(AND(C604="Abierto",D604="Baja"),RANK(V604,$V$13:$V$809,0)+COUNTIF($V$13:V604,V604)-1+MAX(N:N,Q:Q,T:T),"")</f>
        <v/>
      </c>
      <c r="X604" s="7" t="str">
        <f>IF(OR(C604="Resuelto",C604=""),"",SUM(N604,Q604,T604,W604))</f>
        <v/>
      </c>
      <c r="Y604" s="7" t="str">
        <f>IF(OR(C604="Resuelto",C604=""),"",SUM(M604,P604,S604,V604))</f>
        <v/>
      </c>
      <c r="Z604" s="7" t="str">
        <f>IF(OR(C604="Resuelto",C604=""),"",SUM(L604,O604,R604,U604))</f>
        <v/>
      </c>
      <c r="AA604" s="8">
        <v>790</v>
      </c>
      <c r="AB604" s="8" t="str">
        <f t="shared" ca="1" si="56"/>
        <v/>
      </c>
      <c r="AC604" s="9" t="str">
        <f t="shared" ca="1" si="57"/>
        <v/>
      </c>
      <c r="AH604" s="11" t="str">
        <f>IF(AI604="","",MAX($AH$5:AH603)+1)</f>
        <v/>
      </c>
      <c r="AI604" s="12" t="str">
        <f>IF(G603="","",IF(COUNTIF($AI$11:AI603,G603)=0,G603,""))</f>
        <v/>
      </c>
      <c r="AJ604" s="12" t="str">
        <f t="shared" si="58"/>
        <v/>
      </c>
      <c r="AK604" s="23"/>
    </row>
    <row r="605" spans="1:37" hidden="1" x14ac:dyDescent="0.25">
      <c r="A605" s="4"/>
      <c r="B605" s="4"/>
      <c r="C605" s="4"/>
      <c r="D605" s="4"/>
      <c r="E605" s="5"/>
      <c r="F605" s="5"/>
      <c r="G605" s="4"/>
      <c r="H605" s="5"/>
      <c r="I605" s="14" t="str">
        <f t="shared" si="55"/>
        <v/>
      </c>
      <c r="J605" s="14"/>
      <c r="K605" s="14"/>
      <c r="L605" s="6" t="str">
        <f>IF(AND(C605="Abierto",D605="Urgente"),A605,"")</f>
        <v/>
      </c>
      <c r="M605" s="6" t="str">
        <f ca="1">IF(AND(C605="Abierto",D605="Urgente"),TODAY()-E605,"")</f>
        <v/>
      </c>
      <c r="N605" s="6" t="str">
        <f>IF(AND(C605="Abierto",D605="Urgente"),RANK(M605,$M$13:$M$809,0)+COUNTIF($M$13:M605,M605)-1,"")</f>
        <v/>
      </c>
      <c r="O605" s="6" t="str">
        <f>IF(AND(C605="Abierto",D605="Alta"),A605,"")</f>
        <v/>
      </c>
      <c r="P605" s="6" t="str">
        <f ca="1">IF(AND(C605="Abierto",D605="Alta"),TODAY()-E605,"")</f>
        <v/>
      </c>
      <c r="Q605" s="6" t="str">
        <f>IF(AND(C605="Abierto",D605="Alta"),RANK(P605,$P$13:$P$809,0)+COUNTIF($P$13:P605,P605)-1+MAX(N:N),"")</f>
        <v/>
      </c>
      <c r="R605" s="6" t="str">
        <f>IF(AND(C605="Abierto",D605="Media"),A605,"")</f>
        <v/>
      </c>
      <c r="S605" s="6" t="str">
        <f ca="1">IF(AND(C605="Abierto",D605="Media"),TODAY()-E605,"")</f>
        <v/>
      </c>
      <c r="T605" s="6" t="str">
        <f>IF(AND(C605="Abierto",D605="Media"),RANK(S605,$S$13:$S$809,0)+COUNTIF($S$13:S605,S605)-1+MAX(N:N,Q:Q),"")</f>
        <v/>
      </c>
      <c r="U605" s="6" t="str">
        <f>IF(AND(C605="Abierto",D605="Baja"),A605,"")</f>
        <v/>
      </c>
      <c r="V605" s="6" t="str">
        <f ca="1">IF(AND(C605="Abierto",D605="Baja"),TODAY()-E605,"")</f>
        <v/>
      </c>
      <c r="W605" s="6" t="str">
        <f>IF(AND(C605="Abierto",D605="Baja"),RANK(V605,$V$13:$V$809,0)+COUNTIF($V$13:V605,V605)-1+MAX(N:N,Q:Q,T:T),"")</f>
        <v/>
      </c>
      <c r="X605" s="7" t="str">
        <f>IF(OR(C605="Resuelto",C605=""),"",SUM(N605,Q605,T605,W605))</f>
        <v/>
      </c>
      <c r="Y605" s="7" t="str">
        <f>IF(OR(C605="Resuelto",C605=""),"",SUM(M605,P605,S605,V605))</f>
        <v/>
      </c>
      <c r="Z605" s="7" t="str">
        <f>IF(OR(C605="Resuelto",C605=""),"",SUM(L605,O605,R605,U605))</f>
        <v/>
      </c>
      <c r="AA605" s="8">
        <v>791</v>
      </c>
      <c r="AB605" s="8" t="str">
        <f t="shared" ca="1" si="56"/>
        <v/>
      </c>
      <c r="AC605" s="9" t="str">
        <f t="shared" ca="1" si="57"/>
        <v/>
      </c>
      <c r="AH605" s="11" t="str">
        <f>IF(AI605="","",MAX($AH$5:AH604)+1)</f>
        <v/>
      </c>
      <c r="AI605" s="12" t="str">
        <f>IF(G604="","",IF(COUNTIF($AI$11:AI604,G604)=0,G604,""))</f>
        <v/>
      </c>
      <c r="AJ605" s="12" t="str">
        <f t="shared" si="58"/>
        <v/>
      </c>
      <c r="AK605" s="23"/>
    </row>
    <row r="606" spans="1:37" hidden="1" x14ac:dyDescent="0.25">
      <c r="A606" s="4"/>
      <c r="B606" s="4"/>
      <c r="C606" s="4"/>
      <c r="D606" s="4"/>
      <c r="E606" s="5"/>
      <c r="F606" s="5"/>
      <c r="G606" s="4"/>
      <c r="H606" s="5"/>
      <c r="I606" s="14" t="str">
        <f t="shared" si="55"/>
        <v/>
      </c>
      <c r="J606" s="14"/>
      <c r="K606" s="14"/>
      <c r="L606" s="6" t="str">
        <f>IF(AND(C606="Abierto",D606="Urgente"),A606,"")</f>
        <v/>
      </c>
      <c r="M606" s="6" t="str">
        <f ca="1">IF(AND(C606="Abierto",D606="Urgente"),TODAY()-E606,"")</f>
        <v/>
      </c>
      <c r="N606" s="6" t="str">
        <f>IF(AND(C606="Abierto",D606="Urgente"),RANK(M606,$M$13:$M$809,0)+COUNTIF($M$13:M606,M606)-1,"")</f>
        <v/>
      </c>
      <c r="O606" s="6" t="str">
        <f>IF(AND(C606="Abierto",D606="Alta"),A606,"")</f>
        <v/>
      </c>
      <c r="P606" s="6" t="str">
        <f ca="1">IF(AND(C606="Abierto",D606="Alta"),TODAY()-E606,"")</f>
        <v/>
      </c>
      <c r="Q606" s="6" t="str">
        <f>IF(AND(C606="Abierto",D606="Alta"),RANK(P606,$P$13:$P$809,0)+COUNTIF($P$13:P606,P606)-1+MAX(N:N),"")</f>
        <v/>
      </c>
      <c r="R606" s="6" t="str">
        <f>IF(AND(C606="Abierto",D606="Media"),A606,"")</f>
        <v/>
      </c>
      <c r="S606" s="6" t="str">
        <f ca="1">IF(AND(C606="Abierto",D606="Media"),TODAY()-E606,"")</f>
        <v/>
      </c>
      <c r="T606" s="6" t="str">
        <f>IF(AND(C606="Abierto",D606="Media"),RANK(S606,$S$13:$S$809,0)+COUNTIF($S$13:S606,S606)-1+MAX(N:N,Q:Q),"")</f>
        <v/>
      </c>
      <c r="U606" s="6" t="str">
        <f>IF(AND(C606="Abierto",D606="Baja"),A606,"")</f>
        <v/>
      </c>
      <c r="V606" s="6" t="str">
        <f ca="1">IF(AND(C606="Abierto",D606="Baja"),TODAY()-E606,"")</f>
        <v/>
      </c>
      <c r="W606" s="6" t="str">
        <f>IF(AND(C606="Abierto",D606="Baja"),RANK(V606,$V$13:$V$809,0)+COUNTIF($V$13:V606,V606)-1+MAX(N:N,Q:Q,T:T),"")</f>
        <v/>
      </c>
      <c r="X606" s="7" t="str">
        <f>IF(OR(C606="Resuelto",C606=""),"",SUM(N606,Q606,T606,W606))</f>
        <v/>
      </c>
      <c r="Y606" s="7" t="str">
        <f>IF(OR(C606="Resuelto",C606=""),"",SUM(M606,P606,S606,V606))</f>
        <v/>
      </c>
      <c r="Z606" s="7" t="str">
        <f>IF(OR(C606="Resuelto",C606=""),"",SUM(L606,O606,R606,U606))</f>
        <v/>
      </c>
      <c r="AA606" s="8">
        <v>792</v>
      </c>
      <c r="AB606" s="8" t="str">
        <f t="shared" ca="1" si="56"/>
        <v/>
      </c>
      <c r="AC606" s="9" t="str">
        <f t="shared" ca="1" si="57"/>
        <v/>
      </c>
      <c r="AH606" s="11" t="str">
        <f>IF(AI606="","",MAX($AH$5:AH605)+1)</f>
        <v/>
      </c>
      <c r="AI606" s="12" t="str">
        <f>IF(G605="","",IF(COUNTIF($AI$11:AI605,G605)=0,G605,""))</f>
        <v/>
      </c>
      <c r="AJ606" s="12" t="str">
        <f t="shared" si="58"/>
        <v/>
      </c>
      <c r="AK606" s="23"/>
    </row>
    <row r="607" spans="1:37" hidden="1" x14ac:dyDescent="0.25">
      <c r="A607" s="4"/>
      <c r="B607" s="4"/>
      <c r="C607" s="4"/>
      <c r="D607" s="4"/>
      <c r="E607" s="5"/>
      <c r="F607" s="5"/>
      <c r="G607" s="4"/>
      <c r="H607" s="5"/>
      <c r="I607" s="14" t="str">
        <f t="shared" si="55"/>
        <v/>
      </c>
      <c r="J607" s="14"/>
      <c r="K607" s="14"/>
      <c r="L607" s="6" t="str">
        <f>IF(AND(C607="Abierto",D607="Urgente"),A607,"")</f>
        <v/>
      </c>
      <c r="M607" s="6" t="str">
        <f ca="1">IF(AND(C607="Abierto",D607="Urgente"),TODAY()-E607,"")</f>
        <v/>
      </c>
      <c r="N607" s="6" t="str">
        <f>IF(AND(C607="Abierto",D607="Urgente"),RANK(M607,$M$13:$M$809,0)+COUNTIF($M$13:M607,M607)-1,"")</f>
        <v/>
      </c>
      <c r="O607" s="6" t="str">
        <f>IF(AND(C607="Abierto",D607="Alta"),A607,"")</f>
        <v/>
      </c>
      <c r="P607" s="6" t="str">
        <f ca="1">IF(AND(C607="Abierto",D607="Alta"),TODAY()-E607,"")</f>
        <v/>
      </c>
      <c r="Q607" s="6" t="str">
        <f>IF(AND(C607="Abierto",D607="Alta"),RANK(P607,$P$13:$P$809,0)+COUNTIF($P$13:P607,P607)-1+MAX(N:N),"")</f>
        <v/>
      </c>
      <c r="R607" s="6" t="str">
        <f>IF(AND(C607="Abierto",D607="Media"),A607,"")</f>
        <v/>
      </c>
      <c r="S607" s="6" t="str">
        <f ca="1">IF(AND(C607="Abierto",D607="Media"),TODAY()-E607,"")</f>
        <v/>
      </c>
      <c r="T607" s="6" t="str">
        <f>IF(AND(C607="Abierto",D607="Media"),RANK(S607,$S$13:$S$809,0)+COUNTIF($S$13:S607,S607)-1+MAX(N:N,Q:Q),"")</f>
        <v/>
      </c>
      <c r="U607" s="6" t="str">
        <f>IF(AND(C607="Abierto",D607="Baja"),A607,"")</f>
        <v/>
      </c>
      <c r="V607" s="6" t="str">
        <f ca="1">IF(AND(C607="Abierto",D607="Baja"),TODAY()-E607,"")</f>
        <v/>
      </c>
      <c r="W607" s="6" t="str">
        <f>IF(AND(C607="Abierto",D607="Baja"),RANK(V607,$V$13:$V$809,0)+COUNTIF($V$13:V607,V607)-1+MAX(N:N,Q:Q,T:T),"")</f>
        <v/>
      </c>
      <c r="X607" s="7" t="str">
        <f>IF(OR(C607="Resuelto",C607=""),"",SUM(N607,Q607,T607,W607))</f>
        <v/>
      </c>
      <c r="Y607" s="7" t="str">
        <f>IF(OR(C607="Resuelto",C607=""),"",SUM(M607,P607,S607,V607))</f>
        <v/>
      </c>
      <c r="Z607" s="7" t="str">
        <f>IF(OR(C607="Resuelto",C607=""),"",SUM(L607,O607,R607,U607))</f>
        <v/>
      </c>
      <c r="AA607" s="8">
        <v>793</v>
      </c>
      <c r="AB607" s="8" t="str">
        <f t="shared" ca="1" si="56"/>
        <v/>
      </c>
      <c r="AC607" s="9" t="str">
        <f t="shared" ca="1" si="57"/>
        <v/>
      </c>
      <c r="AH607" s="11" t="str">
        <f>IF(AI607="","",MAX($AH$5:AH606)+1)</f>
        <v/>
      </c>
      <c r="AI607" s="12" t="str">
        <f>IF(G606="","",IF(COUNTIF($AI$11:AI606,G606)=0,G606,""))</f>
        <v/>
      </c>
      <c r="AJ607" s="12" t="str">
        <f t="shared" si="58"/>
        <v/>
      </c>
      <c r="AK607" s="23"/>
    </row>
    <row r="608" spans="1:37" hidden="1" x14ac:dyDescent="0.25">
      <c r="A608" s="4"/>
      <c r="B608" s="4"/>
      <c r="C608" s="4"/>
      <c r="D608" s="4"/>
      <c r="E608" s="5"/>
      <c r="F608" s="5"/>
      <c r="G608" s="4"/>
      <c r="H608" s="5"/>
      <c r="I608" s="14" t="str">
        <f t="shared" si="55"/>
        <v/>
      </c>
      <c r="J608" s="14"/>
      <c r="K608" s="14"/>
      <c r="L608" s="6" t="str">
        <f>IF(AND(C608="Abierto",D608="Urgente"),A608,"")</f>
        <v/>
      </c>
      <c r="M608" s="6" t="str">
        <f ca="1">IF(AND(C608="Abierto",D608="Urgente"),TODAY()-E608,"")</f>
        <v/>
      </c>
      <c r="N608" s="6" t="str">
        <f>IF(AND(C608="Abierto",D608="Urgente"),RANK(M608,$M$13:$M$809,0)+COUNTIF($M$13:M608,M608)-1,"")</f>
        <v/>
      </c>
      <c r="O608" s="6" t="str">
        <f>IF(AND(C608="Abierto",D608="Alta"),A608,"")</f>
        <v/>
      </c>
      <c r="P608" s="6" t="str">
        <f ca="1">IF(AND(C608="Abierto",D608="Alta"),TODAY()-E608,"")</f>
        <v/>
      </c>
      <c r="Q608" s="6" t="str">
        <f>IF(AND(C608="Abierto",D608="Alta"),RANK(P608,$P$13:$P$809,0)+COUNTIF($P$13:P608,P608)-1+MAX(N:N),"")</f>
        <v/>
      </c>
      <c r="R608" s="6" t="str">
        <f>IF(AND(C608="Abierto",D608="Media"),A608,"")</f>
        <v/>
      </c>
      <c r="S608" s="6" t="str">
        <f ca="1">IF(AND(C608="Abierto",D608="Media"),TODAY()-E608,"")</f>
        <v/>
      </c>
      <c r="T608" s="6" t="str">
        <f>IF(AND(C608="Abierto",D608="Media"),RANK(S608,$S$13:$S$809,0)+COUNTIF($S$13:S608,S608)-1+MAX(N:N,Q:Q),"")</f>
        <v/>
      </c>
      <c r="U608" s="6" t="str">
        <f>IF(AND(C608="Abierto",D608="Baja"),A608,"")</f>
        <v/>
      </c>
      <c r="V608" s="6" t="str">
        <f ca="1">IF(AND(C608="Abierto",D608="Baja"),TODAY()-E608,"")</f>
        <v/>
      </c>
      <c r="W608" s="6" t="str">
        <f>IF(AND(C608="Abierto",D608="Baja"),RANK(V608,$V$13:$V$809,0)+COUNTIF($V$13:V608,V608)-1+MAX(N:N,Q:Q,T:T),"")</f>
        <v/>
      </c>
      <c r="X608" s="7" t="str">
        <f>IF(OR(C608="Resuelto",C608=""),"",SUM(N608,Q608,T608,W608))</f>
        <v/>
      </c>
      <c r="Y608" s="7" t="str">
        <f>IF(OR(C608="Resuelto",C608=""),"",SUM(M608,P608,S608,V608))</f>
        <v/>
      </c>
      <c r="Z608" s="7" t="str">
        <f>IF(OR(C608="Resuelto",C608=""),"",SUM(L608,O608,R608,U608))</f>
        <v/>
      </c>
      <c r="AA608" s="8">
        <v>794</v>
      </c>
      <c r="AB608" s="8" t="str">
        <f t="shared" ca="1" si="56"/>
        <v/>
      </c>
      <c r="AC608" s="9" t="str">
        <f t="shared" ca="1" si="57"/>
        <v/>
      </c>
      <c r="AH608" s="11" t="str">
        <f>IF(AI608="","",MAX($AH$5:AH607)+1)</f>
        <v/>
      </c>
      <c r="AI608" s="12" t="str">
        <f>IF(G607="","",IF(COUNTIF($AI$11:AI607,G607)=0,G607,""))</f>
        <v/>
      </c>
      <c r="AJ608" s="12" t="str">
        <f t="shared" si="58"/>
        <v/>
      </c>
      <c r="AK608" s="23"/>
    </row>
    <row r="609" spans="1:37" hidden="1" x14ac:dyDescent="0.25">
      <c r="A609" s="4"/>
      <c r="B609" s="4"/>
      <c r="C609" s="4"/>
      <c r="D609" s="4"/>
      <c r="E609" s="5"/>
      <c r="F609" s="5"/>
      <c r="G609" s="4"/>
      <c r="H609" s="5"/>
      <c r="I609" s="14" t="str">
        <f t="shared" si="55"/>
        <v/>
      </c>
      <c r="J609" s="14"/>
      <c r="K609" s="14"/>
      <c r="L609" s="6" t="str">
        <f>IF(AND(C609="Abierto",D609="Urgente"),A609,"")</f>
        <v/>
      </c>
      <c r="M609" s="6" t="str">
        <f ca="1">IF(AND(C609="Abierto",D609="Urgente"),TODAY()-E609,"")</f>
        <v/>
      </c>
      <c r="N609" s="6" t="str">
        <f>IF(AND(C609="Abierto",D609="Urgente"),RANK(M609,$M$13:$M$809,0)+COUNTIF($M$13:M609,M609)-1,"")</f>
        <v/>
      </c>
      <c r="O609" s="6" t="str">
        <f>IF(AND(C609="Abierto",D609="Alta"),A609,"")</f>
        <v/>
      </c>
      <c r="P609" s="6" t="str">
        <f ca="1">IF(AND(C609="Abierto",D609="Alta"),TODAY()-E609,"")</f>
        <v/>
      </c>
      <c r="Q609" s="6" t="str">
        <f>IF(AND(C609="Abierto",D609="Alta"),RANK(P609,$P$13:$P$809,0)+COUNTIF($P$13:P609,P609)-1+MAX(N:N),"")</f>
        <v/>
      </c>
      <c r="R609" s="6" t="str">
        <f>IF(AND(C609="Abierto",D609="Media"),A609,"")</f>
        <v/>
      </c>
      <c r="S609" s="6" t="str">
        <f ca="1">IF(AND(C609="Abierto",D609="Media"),TODAY()-E609,"")</f>
        <v/>
      </c>
      <c r="T609" s="6" t="str">
        <f>IF(AND(C609="Abierto",D609="Media"),RANK(S609,$S$13:$S$809,0)+COUNTIF($S$13:S609,S609)-1+MAX(N:N,Q:Q),"")</f>
        <v/>
      </c>
      <c r="U609" s="6" t="str">
        <f>IF(AND(C609="Abierto",D609="Baja"),A609,"")</f>
        <v/>
      </c>
      <c r="V609" s="6" t="str">
        <f ca="1">IF(AND(C609="Abierto",D609="Baja"),TODAY()-E609,"")</f>
        <v/>
      </c>
      <c r="W609" s="6" t="str">
        <f>IF(AND(C609="Abierto",D609="Baja"),RANK(V609,$V$13:$V$809,0)+COUNTIF($V$13:V609,V609)-1+MAX(N:N,Q:Q,T:T),"")</f>
        <v/>
      </c>
      <c r="X609" s="7" t="str">
        <f>IF(OR(C609="Resuelto",C609=""),"",SUM(N609,Q609,T609,W609))</f>
        <v/>
      </c>
      <c r="Y609" s="7" t="str">
        <f>IF(OR(C609="Resuelto",C609=""),"",SUM(M609,P609,S609,V609))</f>
        <v/>
      </c>
      <c r="Z609" s="7" t="str">
        <f>IF(OR(C609="Resuelto",C609=""),"",SUM(L609,O609,R609,U609))</f>
        <v/>
      </c>
      <c r="AA609" s="8">
        <v>795</v>
      </c>
      <c r="AB609" s="8" t="str">
        <f t="shared" ca="1" si="56"/>
        <v/>
      </c>
      <c r="AC609" s="9" t="str">
        <f t="shared" ca="1" si="57"/>
        <v/>
      </c>
      <c r="AH609" s="11" t="str">
        <f>IF(AI609="","",MAX($AH$5:AH608)+1)</f>
        <v/>
      </c>
      <c r="AI609" s="12" t="str">
        <f>IF(G608="","",IF(COUNTIF($AI$11:AI608,G608)=0,G608,""))</f>
        <v/>
      </c>
      <c r="AJ609" s="12" t="str">
        <f t="shared" si="58"/>
        <v/>
      </c>
      <c r="AK609" s="23"/>
    </row>
    <row r="610" spans="1:37" hidden="1" x14ac:dyDescent="0.25">
      <c r="A610" s="4"/>
      <c r="B610" s="4"/>
      <c r="C610" s="4"/>
      <c r="D610" s="4"/>
      <c r="E610" s="5"/>
      <c r="F610" s="5"/>
      <c r="G610" s="4"/>
      <c r="H610" s="5"/>
      <c r="I610" s="14" t="str">
        <f t="shared" si="55"/>
        <v/>
      </c>
      <c r="J610" s="14"/>
      <c r="K610" s="14"/>
      <c r="L610" s="6" t="str">
        <f>IF(AND(C610="Abierto",D610="Urgente"),A610,"")</f>
        <v/>
      </c>
      <c r="M610" s="6" t="str">
        <f ca="1">IF(AND(C610="Abierto",D610="Urgente"),TODAY()-E610,"")</f>
        <v/>
      </c>
      <c r="N610" s="6" t="str">
        <f>IF(AND(C610="Abierto",D610="Urgente"),RANK(M610,$M$13:$M$809,0)+COUNTIF($M$13:M610,M610)-1,"")</f>
        <v/>
      </c>
      <c r="O610" s="6" t="str">
        <f>IF(AND(C610="Abierto",D610="Alta"),A610,"")</f>
        <v/>
      </c>
      <c r="P610" s="6" t="str">
        <f ca="1">IF(AND(C610="Abierto",D610="Alta"),TODAY()-E610,"")</f>
        <v/>
      </c>
      <c r="Q610" s="6" t="str">
        <f>IF(AND(C610="Abierto",D610="Alta"),RANK(P610,$P$13:$P$809,0)+COUNTIF($P$13:P610,P610)-1+MAX(N:N),"")</f>
        <v/>
      </c>
      <c r="R610" s="6" t="str">
        <f>IF(AND(C610="Abierto",D610="Media"),A610,"")</f>
        <v/>
      </c>
      <c r="S610" s="6" t="str">
        <f ca="1">IF(AND(C610="Abierto",D610="Media"),TODAY()-E610,"")</f>
        <v/>
      </c>
      <c r="T610" s="6" t="str">
        <f>IF(AND(C610="Abierto",D610="Media"),RANK(S610,$S$13:$S$809,0)+COUNTIF($S$13:S610,S610)-1+MAX(N:N,Q:Q),"")</f>
        <v/>
      </c>
      <c r="U610" s="6" t="str">
        <f>IF(AND(C610="Abierto",D610="Baja"),A610,"")</f>
        <v/>
      </c>
      <c r="V610" s="6" t="str">
        <f ca="1">IF(AND(C610="Abierto",D610="Baja"),TODAY()-E610,"")</f>
        <v/>
      </c>
      <c r="W610" s="6" t="str">
        <f>IF(AND(C610="Abierto",D610="Baja"),RANK(V610,$V$13:$V$809,0)+COUNTIF($V$13:V610,V610)-1+MAX(N:N,Q:Q,T:T),"")</f>
        <v/>
      </c>
      <c r="X610" s="7" t="str">
        <f>IF(OR(C610="Resuelto",C610=""),"",SUM(N610,Q610,T610,W610))</f>
        <v/>
      </c>
      <c r="Y610" s="7" t="str">
        <f>IF(OR(C610="Resuelto",C610=""),"",SUM(M610,P610,S610,V610))</f>
        <v/>
      </c>
      <c r="Z610" s="7" t="str">
        <f>IF(OR(C610="Resuelto",C610=""),"",SUM(L610,O610,R610,U610))</f>
        <v/>
      </c>
      <c r="AA610" s="8">
        <v>796</v>
      </c>
      <c r="AB610" s="8" t="str">
        <f t="shared" ca="1" si="56"/>
        <v/>
      </c>
      <c r="AC610" s="9" t="str">
        <f t="shared" ca="1" si="57"/>
        <v/>
      </c>
      <c r="AH610" s="11" t="str">
        <f>IF(AI610="","",MAX($AH$5:AH609)+1)</f>
        <v/>
      </c>
      <c r="AI610" s="12" t="str">
        <f>IF(G609="","",IF(COUNTIF($AI$11:AI609,G609)=0,G609,""))</f>
        <v/>
      </c>
      <c r="AJ610" s="12" t="str">
        <f t="shared" si="58"/>
        <v/>
      </c>
      <c r="AK610" s="23"/>
    </row>
    <row r="611" spans="1:37" hidden="1" x14ac:dyDescent="0.25">
      <c r="A611" s="4"/>
      <c r="B611" s="4"/>
      <c r="C611" s="4"/>
      <c r="D611" s="4"/>
      <c r="E611" s="5"/>
      <c r="F611" s="5"/>
      <c r="G611" s="4"/>
      <c r="H611" s="5"/>
      <c r="I611" s="14" t="str">
        <f t="shared" si="55"/>
        <v/>
      </c>
      <c r="J611" s="14"/>
      <c r="K611" s="14"/>
      <c r="L611" s="6" t="str">
        <f>IF(AND(C611="Abierto",D611="Urgente"),A611,"")</f>
        <v/>
      </c>
      <c r="M611" s="6" t="str">
        <f ca="1">IF(AND(C611="Abierto",D611="Urgente"),TODAY()-E611,"")</f>
        <v/>
      </c>
      <c r="N611" s="6" t="str">
        <f>IF(AND(C611="Abierto",D611="Urgente"),RANK(M611,$M$13:$M$809,0)+COUNTIF($M$13:M611,M611)-1,"")</f>
        <v/>
      </c>
      <c r="O611" s="6" t="str">
        <f>IF(AND(C611="Abierto",D611="Alta"),A611,"")</f>
        <v/>
      </c>
      <c r="P611" s="6" t="str">
        <f ca="1">IF(AND(C611="Abierto",D611="Alta"),TODAY()-E611,"")</f>
        <v/>
      </c>
      <c r="Q611" s="6" t="str">
        <f>IF(AND(C611="Abierto",D611="Alta"),RANK(P611,$P$13:$P$809,0)+COUNTIF($P$13:P611,P611)-1+MAX(N:N),"")</f>
        <v/>
      </c>
      <c r="R611" s="6" t="str">
        <f>IF(AND(C611="Abierto",D611="Media"),A611,"")</f>
        <v/>
      </c>
      <c r="S611" s="6" t="str">
        <f ca="1">IF(AND(C611="Abierto",D611="Media"),TODAY()-E611,"")</f>
        <v/>
      </c>
      <c r="T611" s="6" t="str">
        <f>IF(AND(C611="Abierto",D611="Media"),RANK(S611,$S$13:$S$809,0)+COUNTIF($S$13:S611,S611)-1+MAX(N:N,Q:Q),"")</f>
        <v/>
      </c>
      <c r="U611" s="6" t="str">
        <f>IF(AND(C611="Abierto",D611="Baja"),A611,"")</f>
        <v/>
      </c>
      <c r="V611" s="6" t="str">
        <f ca="1">IF(AND(C611="Abierto",D611="Baja"),TODAY()-E611,"")</f>
        <v/>
      </c>
      <c r="W611" s="6" t="str">
        <f>IF(AND(C611="Abierto",D611="Baja"),RANK(V611,$V$13:$V$809,0)+COUNTIF($V$13:V611,V611)-1+MAX(N:N,Q:Q,T:T),"")</f>
        <v/>
      </c>
      <c r="X611" s="7" t="str">
        <f>IF(OR(C611="Resuelto",C611=""),"",SUM(N611,Q611,T611,W611))</f>
        <v/>
      </c>
      <c r="Y611" s="7" t="str">
        <f>IF(OR(C611="Resuelto",C611=""),"",SUM(M611,P611,S611,V611))</f>
        <v/>
      </c>
      <c r="Z611" s="7" t="str">
        <f>IF(OR(C611="Resuelto",C611=""),"",SUM(L611,O611,R611,U611))</f>
        <v/>
      </c>
      <c r="AA611" s="8">
        <v>797</v>
      </c>
      <c r="AB611" s="8" t="str">
        <f t="shared" ca="1" si="56"/>
        <v/>
      </c>
      <c r="AC611" s="9" t="str">
        <f t="shared" ca="1" si="57"/>
        <v/>
      </c>
      <c r="AH611" s="11" t="str">
        <f>IF(AI611="","",MAX($AH$5:AH610)+1)</f>
        <v/>
      </c>
      <c r="AI611" s="12" t="str">
        <f>IF(G610="","",IF(COUNTIF($AI$11:AI610,G610)=0,G610,""))</f>
        <v/>
      </c>
      <c r="AJ611" s="12" t="str">
        <f t="shared" si="58"/>
        <v/>
      </c>
      <c r="AK611" s="23"/>
    </row>
    <row r="612" spans="1:37" hidden="1" x14ac:dyDescent="0.25">
      <c r="A612" s="4"/>
      <c r="B612" s="4"/>
      <c r="C612" s="4"/>
      <c r="D612" s="4"/>
      <c r="E612" s="5"/>
      <c r="F612" s="5"/>
      <c r="G612" s="4"/>
      <c r="H612" s="5"/>
      <c r="I612" s="14" t="str">
        <f t="shared" si="55"/>
        <v/>
      </c>
      <c r="J612" s="14"/>
      <c r="K612" s="14"/>
      <c r="L612" s="6" t="str">
        <f>IF(AND(C612="Abierto",D612="Urgente"),A612,"")</f>
        <v/>
      </c>
      <c r="M612" s="6" t="str">
        <f ca="1">IF(AND(C612="Abierto",D612="Urgente"),TODAY()-E612,"")</f>
        <v/>
      </c>
      <c r="N612" s="6" t="str">
        <f>IF(AND(C612="Abierto",D612="Urgente"),RANK(M612,$M$13:$M$809,0)+COUNTIF($M$13:M612,M612)-1,"")</f>
        <v/>
      </c>
      <c r="O612" s="6" t="str">
        <f>IF(AND(C612="Abierto",D612="Alta"),A612,"")</f>
        <v/>
      </c>
      <c r="P612" s="6" t="str">
        <f ca="1">IF(AND(C612="Abierto",D612="Alta"),TODAY()-E612,"")</f>
        <v/>
      </c>
      <c r="Q612" s="6" t="str">
        <f>IF(AND(C612="Abierto",D612="Alta"),RANK(P612,$P$13:$P$809,0)+COUNTIF($P$13:P612,P612)-1+MAX(N:N),"")</f>
        <v/>
      </c>
      <c r="R612" s="6" t="str">
        <f>IF(AND(C612="Abierto",D612="Media"),A612,"")</f>
        <v/>
      </c>
      <c r="S612" s="6" t="str">
        <f ca="1">IF(AND(C612="Abierto",D612="Media"),TODAY()-E612,"")</f>
        <v/>
      </c>
      <c r="T612" s="6" t="str">
        <f>IF(AND(C612="Abierto",D612="Media"),RANK(S612,$S$13:$S$809,0)+COUNTIF($S$13:S612,S612)-1+MAX(N:N,Q:Q),"")</f>
        <v/>
      </c>
      <c r="U612" s="6" t="str">
        <f>IF(AND(C612="Abierto",D612="Baja"),A612,"")</f>
        <v/>
      </c>
      <c r="V612" s="6" t="str">
        <f ca="1">IF(AND(C612="Abierto",D612="Baja"),TODAY()-E612,"")</f>
        <v/>
      </c>
      <c r="W612" s="6" t="str">
        <f>IF(AND(C612="Abierto",D612="Baja"),RANK(V612,$V$13:$V$809,0)+COUNTIF($V$13:V612,V612)-1+MAX(N:N,Q:Q,T:T),"")</f>
        <v/>
      </c>
      <c r="X612" s="7" t="str">
        <f>IF(OR(C612="Resuelto",C612=""),"",SUM(N612,Q612,T612,W612))</f>
        <v/>
      </c>
      <c r="Y612" s="7" t="str">
        <f>IF(OR(C612="Resuelto",C612=""),"",SUM(M612,P612,S612,V612))</f>
        <v/>
      </c>
      <c r="Z612" s="7" t="str">
        <f>IF(OR(C612="Resuelto",C612=""),"",SUM(L612,O612,R612,U612))</f>
        <v/>
      </c>
      <c r="AA612" s="8">
        <v>798</v>
      </c>
      <c r="AB612" s="8" t="str">
        <f t="shared" ca="1" si="56"/>
        <v/>
      </c>
      <c r="AC612" s="9" t="str">
        <f t="shared" ca="1" si="57"/>
        <v/>
      </c>
      <c r="AH612" s="11" t="str">
        <f>IF(AI612="","",MAX($AH$5:AH611)+1)</f>
        <v/>
      </c>
      <c r="AI612" s="12" t="str">
        <f>IF(G611="","",IF(COUNTIF($AI$11:AI611,G611)=0,G611,""))</f>
        <v/>
      </c>
      <c r="AJ612" s="12" t="str">
        <f t="shared" si="58"/>
        <v/>
      </c>
      <c r="AK612" s="23"/>
    </row>
    <row r="613" spans="1:37" hidden="1" x14ac:dyDescent="0.25">
      <c r="A613" s="4"/>
      <c r="B613" s="4"/>
      <c r="C613" s="4"/>
      <c r="D613" s="4"/>
      <c r="E613" s="5"/>
      <c r="F613" s="5"/>
      <c r="G613" s="4"/>
      <c r="H613" s="5"/>
      <c r="I613" s="14" t="str">
        <f t="shared" si="55"/>
        <v/>
      </c>
      <c r="J613" s="14"/>
      <c r="K613" s="14"/>
      <c r="L613" s="6" t="str">
        <f>IF(AND(C613="Abierto",D613="Urgente"),A613,"")</f>
        <v/>
      </c>
      <c r="M613" s="6" t="str">
        <f ca="1">IF(AND(C613="Abierto",D613="Urgente"),TODAY()-E613,"")</f>
        <v/>
      </c>
      <c r="N613" s="6" t="str">
        <f>IF(AND(C613="Abierto",D613="Urgente"),RANK(M613,$M$13:$M$809,0)+COUNTIF($M$13:M613,M613)-1,"")</f>
        <v/>
      </c>
      <c r="O613" s="6" t="str">
        <f>IF(AND(C613="Abierto",D613="Alta"),A613,"")</f>
        <v/>
      </c>
      <c r="P613" s="6" t="str">
        <f ca="1">IF(AND(C613="Abierto",D613="Alta"),TODAY()-E613,"")</f>
        <v/>
      </c>
      <c r="Q613" s="6" t="str">
        <f>IF(AND(C613="Abierto",D613="Alta"),RANK(P613,$P$13:$P$809,0)+COUNTIF($P$13:P613,P613)-1+MAX(N:N),"")</f>
        <v/>
      </c>
      <c r="R613" s="6" t="str">
        <f>IF(AND(C613="Abierto",D613="Media"),A613,"")</f>
        <v/>
      </c>
      <c r="S613" s="6" t="str">
        <f ca="1">IF(AND(C613="Abierto",D613="Media"),TODAY()-E613,"")</f>
        <v/>
      </c>
      <c r="T613" s="6" t="str">
        <f>IF(AND(C613="Abierto",D613="Media"),RANK(S613,$S$13:$S$809,0)+COUNTIF($S$13:S613,S613)-1+MAX(N:N,Q:Q),"")</f>
        <v/>
      </c>
      <c r="U613" s="6" t="str">
        <f>IF(AND(C613="Abierto",D613="Baja"),A613,"")</f>
        <v/>
      </c>
      <c r="V613" s="6" t="str">
        <f ca="1">IF(AND(C613="Abierto",D613="Baja"),TODAY()-E613,"")</f>
        <v/>
      </c>
      <c r="W613" s="6" t="str">
        <f>IF(AND(C613="Abierto",D613="Baja"),RANK(V613,$V$13:$V$809,0)+COUNTIF($V$13:V613,V613)-1+MAX(N:N,Q:Q,T:T),"")</f>
        <v/>
      </c>
      <c r="X613" s="7" t="str">
        <f>IF(OR(C613="Resuelto",C613=""),"",SUM(N613,Q613,T613,W613))</f>
        <v/>
      </c>
      <c r="Y613" s="7" t="str">
        <f>IF(OR(C613="Resuelto",C613=""),"",SUM(M613,P613,S613,V613))</f>
        <v/>
      </c>
      <c r="Z613" s="7" t="str">
        <f>IF(OR(C613="Resuelto",C613=""),"",SUM(L613,O613,R613,U613))</f>
        <v/>
      </c>
      <c r="AA613" s="8">
        <v>799</v>
      </c>
      <c r="AB613" s="8" t="str">
        <f t="shared" ca="1" si="56"/>
        <v/>
      </c>
      <c r="AC613" s="9" t="str">
        <f t="shared" ca="1" si="57"/>
        <v/>
      </c>
      <c r="AH613" s="11" t="str">
        <f>IF(AI613="","",MAX($AH$5:AH612)+1)</f>
        <v/>
      </c>
      <c r="AI613" s="12" t="str">
        <f>IF(G612="","",IF(COUNTIF($AI$11:AI612,G612)=0,G612,""))</f>
        <v/>
      </c>
      <c r="AJ613" s="12" t="str">
        <f t="shared" si="58"/>
        <v/>
      </c>
      <c r="AK613" s="23"/>
    </row>
    <row r="614" spans="1:37" hidden="1" x14ac:dyDescent="0.25">
      <c r="A614" s="4"/>
      <c r="B614" s="4"/>
      <c r="C614" s="4"/>
      <c r="D614" s="4"/>
      <c r="E614" s="5"/>
      <c r="F614" s="5"/>
      <c r="G614" s="4"/>
      <c r="H614" s="5"/>
      <c r="I614" s="14" t="str">
        <f t="shared" si="55"/>
        <v/>
      </c>
      <c r="J614" s="14"/>
      <c r="K614" s="14"/>
      <c r="L614" s="6" t="str">
        <f>IF(AND(C614="Abierto",D614="Urgente"),A614,"")</f>
        <v/>
      </c>
      <c r="M614" s="6" t="str">
        <f ca="1">IF(AND(C614="Abierto",D614="Urgente"),TODAY()-E614,"")</f>
        <v/>
      </c>
      <c r="N614" s="6" t="str">
        <f>IF(AND(C614="Abierto",D614="Urgente"),RANK(M614,$M$13:$M$809,0)+COUNTIF($M$13:M614,M614)-1,"")</f>
        <v/>
      </c>
      <c r="O614" s="6" t="str">
        <f>IF(AND(C614="Abierto",D614="Alta"),A614,"")</f>
        <v/>
      </c>
      <c r="P614" s="6" t="str">
        <f ca="1">IF(AND(C614="Abierto",D614="Alta"),TODAY()-E614,"")</f>
        <v/>
      </c>
      <c r="Q614" s="6" t="str">
        <f>IF(AND(C614="Abierto",D614="Alta"),RANK(P614,$P$13:$P$809,0)+COUNTIF($P$13:P614,P614)-1+MAX(N:N),"")</f>
        <v/>
      </c>
      <c r="R614" s="6" t="str">
        <f>IF(AND(C614="Abierto",D614="Media"),A614,"")</f>
        <v/>
      </c>
      <c r="S614" s="6" t="str">
        <f ca="1">IF(AND(C614="Abierto",D614="Media"),TODAY()-E614,"")</f>
        <v/>
      </c>
      <c r="T614" s="6" t="str">
        <f>IF(AND(C614="Abierto",D614="Media"),RANK(S614,$S$13:$S$809,0)+COUNTIF($S$13:S614,S614)-1+MAX(N:N,Q:Q),"")</f>
        <v/>
      </c>
      <c r="U614" s="6" t="str">
        <f>IF(AND(C614="Abierto",D614="Baja"),A614,"")</f>
        <v/>
      </c>
      <c r="V614" s="6" t="str">
        <f ca="1">IF(AND(C614="Abierto",D614="Baja"),TODAY()-E614,"")</f>
        <v/>
      </c>
      <c r="W614" s="6" t="str">
        <f>IF(AND(C614="Abierto",D614="Baja"),RANK(V614,$V$13:$V$809,0)+COUNTIF($V$13:V614,V614)-1+MAX(N:N,Q:Q,T:T),"")</f>
        <v/>
      </c>
      <c r="X614" s="7" t="str">
        <f>IF(OR(C614="Resuelto",C614=""),"",SUM(N614,Q614,T614,W614))</f>
        <v/>
      </c>
      <c r="Y614" s="7" t="str">
        <f>IF(OR(C614="Resuelto",C614=""),"",SUM(M614,P614,S614,V614))</f>
        <v/>
      </c>
      <c r="Z614" s="7" t="str">
        <f>IF(OR(C614="Resuelto",C614=""),"",SUM(L614,O614,R614,U614))</f>
        <v/>
      </c>
      <c r="AA614" s="8">
        <v>800</v>
      </c>
      <c r="AB614" s="8" t="str">
        <f t="shared" ca="1" si="56"/>
        <v/>
      </c>
      <c r="AC614" s="9" t="str">
        <f t="shared" ca="1" si="57"/>
        <v/>
      </c>
      <c r="AH614" s="11" t="str">
        <f>IF(AI614="","",MAX($AH$5:AH613)+1)</f>
        <v/>
      </c>
      <c r="AI614" s="12" t="str">
        <f>IF(G613="","",IF(COUNTIF($AI$11:AI613,G613)=0,G613,""))</f>
        <v/>
      </c>
      <c r="AJ614" s="12" t="str">
        <f t="shared" si="58"/>
        <v/>
      </c>
      <c r="AK614" s="23"/>
    </row>
    <row r="615" spans="1:37" hidden="1" x14ac:dyDescent="0.25">
      <c r="A615" s="4"/>
      <c r="B615" s="4"/>
      <c r="C615" s="4"/>
      <c r="D615" s="4"/>
      <c r="E615" s="5"/>
      <c r="F615" s="5"/>
      <c r="G615" s="4"/>
      <c r="H615" s="5"/>
      <c r="I615" s="14" t="str">
        <f t="shared" si="55"/>
        <v/>
      </c>
      <c r="J615" s="14"/>
      <c r="K615" s="14"/>
      <c r="L615" s="6" t="str">
        <f>IF(AND(C615="Abierto",D615="Urgente"),A615,"")</f>
        <v/>
      </c>
      <c r="M615" s="6" t="str">
        <f ca="1">IF(AND(C615="Abierto",D615="Urgente"),TODAY()-E615,"")</f>
        <v/>
      </c>
      <c r="N615" s="6" t="str">
        <f>IF(AND(C615="Abierto",D615="Urgente"),RANK(M615,$M$13:$M$809,0)+COUNTIF($M$13:M615,M615)-1,"")</f>
        <v/>
      </c>
      <c r="O615" s="6" t="str">
        <f>IF(AND(C615="Abierto",D615="Alta"),A615,"")</f>
        <v/>
      </c>
      <c r="P615" s="6" t="str">
        <f ca="1">IF(AND(C615="Abierto",D615="Alta"),TODAY()-E615,"")</f>
        <v/>
      </c>
      <c r="Q615" s="6" t="str">
        <f>IF(AND(C615="Abierto",D615="Alta"),RANK(P615,$P$13:$P$809,0)+COUNTIF($P$13:P615,P615)-1+MAX(N:N),"")</f>
        <v/>
      </c>
      <c r="R615" s="6" t="str">
        <f>IF(AND(C615="Abierto",D615="Media"),A615,"")</f>
        <v/>
      </c>
      <c r="S615" s="6" t="str">
        <f ca="1">IF(AND(C615="Abierto",D615="Media"),TODAY()-E615,"")</f>
        <v/>
      </c>
      <c r="T615" s="6" t="str">
        <f>IF(AND(C615="Abierto",D615="Media"),RANK(S615,$S$13:$S$809,0)+COUNTIF($S$13:S615,S615)-1+MAX(N:N,Q:Q),"")</f>
        <v/>
      </c>
      <c r="U615" s="6" t="str">
        <f>IF(AND(C615="Abierto",D615="Baja"),A615,"")</f>
        <v/>
      </c>
      <c r="V615" s="6" t="str">
        <f ca="1">IF(AND(C615="Abierto",D615="Baja"),TODAY()-E615,"")</f>
        <v/>
      </c>
      <c r="W615" s="6" t="str">
        <f>IF(AND(C615="Abierto",D615="Baja"),RANK(V615,$V$13:$V$809,0)+COUNTIF($V$13:V615,V615)-1+MAX(N:N,Q:Q,T:T),"")</f>
        <v/>
      </c>
      <c r="X615" s="7" t="str">
        <f>IF(OR(C615="Resuelto",C615=""),"",SUM(N615,Q615,T615,W615))</f>
        <v/>
      </c>
      <c r="Y615" s="7" t="str">
        <f>IF(OR(C615="Resuelto",C615=""),"",SUM(M615,P615,S615,V615))</f>
        <v/>
      </c>
      <c r="Z615" s="7" t="str">
        <f>IF(OR(C615="Resuelto",C615=""),"",SUM(L615,O615,R615,U615))</f>
        <v/>
      </c>
      <c r="AA615" s="8">
        <v>801</v>
      </c>
      <c r="AB615" s="8" t="str">
        <f t="shared" ca="1" si="56"/>
        <v/>
      </c>
      <c r="AC615" s="9" t="str">
        <f t="shared" ca="1" si="57"/>
        <v/>
      </c>
      <c r="AH615" s="11" t="str">
        <f>IF(AI615="","",MAX($AH$5:AH614)+1)</f>
        <v/>
      </c>
      <c r="AI615" s="12" t="str">
        <f>IF(G614="","",IF(COUNTIF($AI$11:AI614,G614)=0,G614,""))</f>
        <v/>
      </c>
      <c r="AJ615" s="12" t="str">
        <f t="shared" si="58"/>
        <v/>
      </c>
      <c r="AK615" s="23"/>
    </row>
    <row r="616" spans="1:37" hidden="1" x14ac:dyDescent="0.25">
      <c r="A616" s="4"/>
      <c r="B616" s="4"/>
      <c r="C616" s="4"/>
      <c r="D616" s="4"/>
      <c r="E616" s="5"/>
      <c r="F616" s="5"/>
      <c r="G616" s="4"/>
      <c r="H616" s="5"/>
      <c r="I616" s="14" t="str">
        <f t="shared" si="55"/>
        <v/>
      </c>
      <c r="J616" s="14"/>
      <c r="K616" s="14"/>
      <c r="L616" s="6" t="str">
        <f>IF(AND(C616="Abierto",D616="Urgente"),A616,"")</f>
        <v/>
      </c>
      <c r="M616" s="6" t="str">
        <f ca="1">IF(AND(C616="Abierto",D616="Urgente"),TODAY()-E616,"")</f>
        <v/>
      </c>
      <c r="N616" s="6" t="str">
        <f>IF(AND(C616="Abierto",D616="Urgente"),RANK(M616,$M$13:$M$809,0)+COUNTIF($M$13:M616,M616)-1,"")</f>
        <v/>
      </c>
      <c r="O616" s="6" t="str">
        <f>IF(AND(C616="Abierto",D616="Alta"),A616,"")</f>
        <v/>
      </c>
      <c r="P616" s="6" t="str">
        <f ca="1">IF(AND(C616="Abierto",D616="Alta"),TODAY()-E616,"")</f>
        <v/>
      </c>
      <c r="Q616" s="6" t="str">
        <f>IF(AND(C616="Abierto",D616="Alta"),RANK(P616,$P$13:$P$809,0)+COUNTIF($P$13:P616,P616)-1+MAX(N:N),"")</f>
        <v/>
      </c>
      <c r="R616" s="6" t="str">
        <f>IF(AND(C616="Abierto",D616="Media"),A616,"")</f>
        <v/>
      </c>
      <c r="S616" s="6" t="str">
        <f ca="1">IF(AND(C616="Abierto",D616="Media"),TODAY()-E616,"")</f>
        <v/>
      </c>
      <c r="T616" s="6" t="str">
        <f>IF(AND(C616="Abierto",D616="Media"),RANK(S616,$S$13:$S$809,0)+COUNTIF($S$13:S616,S616)-1+MAX(N:N,Q:Q),"")</f>
        <v/>
      </c>
      <c r="U616" s="6" t="str">
        <f>IF(AND(C616="Abierto",D616="Baja"),A616,"")</f>
        <v/>
      </c>
      <c r="V616" s="6" t="str">
        <f ca="1">IF(AND(C616="Abierto",D616="Baja"),TODAY()-E616,"")</f>
        <v/>
      </c>
      <c r="W616" s="6" t="str">
        <f>IF(AND(C616="Abierto",D616="Baja"),RANK(V616,$V$13:$V$809,0)+COUNTIF($V$13:V616,V616)-1+MAX(N:N,Q:Q,T:T),"")</f>
        <v/>
      </c>
      <c r="X616" s="7" t="str">
        <f>IF(OR(C616="Resuelto",C616=""),"",SUM(N616,Q616,T616,W616))</f>
        <v/>
      </c>
      <c r="Y616" s="7" t="str">
        <f>IF(OR(C616="Resuelto",C616=""),"",SUM(M616,P616,S616,V616))</f>
        <v/>
      </c>
      <c r="Z616" s="7" t="str">
        <f>IF(OR(C616="Resuelto",C616=""),"",SUM(L616,O616,R616,U616))</f>
        <v/>
      </c>
      <c r="AA616" s="8">
        <v>802</v>
      </c>
      <c r="AB616" s="8" t="str">
        <f t="shared" ca="1" si="56"/>
        <v/>
      </c>
      <c r="AC616" s="9" t="str">
        <f t="shared" ca="1" si="57"/>
        <v/>
      </c>
      <c r="AH616" s="11" t="str">
        <f>IF(AI616="","",MAX($AH$5:AH615)+1)</f>
        <v/>
      </c>
      <c r="AI616" s="12" t="str">
        <f>IF(G615="","",IF(COUNTIF($AI$11:AI615,G615)=0,G615,""))</f>
        <v/>
      </c>
      <c r="AJ616" s="12" t="str">
        <f t="shared" si="58"/>
        <v/>
      </c>
      <c r="AK616" s="23"/>
    </row>
    <row r="617" spans="1:37" hidden="1" x14ac:dyDescent="0.25">
      <c r="A617" s="4"/>
      <c r="B617" s="4"/>
      <c r="C617" s="4"/>
      <c r="D617" s="4"/>
      <c r="E617" s="5"/>
      <c r="F617" s="5"/>
      <c r="G617" s="4"/>
      <c r="H617" s="5"/>
      <c r="I617" s="14" t="str">
        <f t="shared" si="55"/>
        <v/>
      </c>
      <c r="J617" s="14"/>
      <c r="K617" s="14"/>
      <c r="L617" s="6" t="str">
        <f>IF(AND(C617="Abierto",D617="Urgente"),A617,"")</f>
        <v/>
      </c>
      <c r="M617" s="6" t="str">
        <f ca="1">IF(AND(C617="Abierto",D617="Urgente"),TODAY()-E617,"")</f>
        <v/>
      </c>
      <c r="N617" s="6" t="str">
        <f>IF(AND(C617="Abierto",D617="Urgente"),RANK(M617,$M$13:$M$809,0)+COUNTIF($M$13:M617,M617)-1,"")</f>
        <v/>
      </c>
      <c r="O617" s="6" t="str">
        <f>IF(AND(C617="Abierto",D617="Alta"),A617,"")</f>
        <v/>
      </c>
      <c r="P617" s="6" t="str">
        <f ca="1">IF(AND(C617="Abierto",D617="Alta"),TODAY()-E617,"")</f>
        <v/>
      </c>
      <c r="Q617" s="6" t="str">
        <f>IF(AND(C617="Abierto",D617="Alta"),RANK(P617,$P$13:$P$809,0)+COUNTIF($P$13:P617,P617)-1+MAX(N:N),"")</f>
        <v/>
      </c>
      <c r="R617" s="6" t="str">
        <f>IF(AND(C617="Abierto",D617="Media"),A617,"")</f>
        <v/>
      </c>
      <c r="S617" s="6" t="str">
        <f ca="1">IF(AND(C617="Abierto",D617="Media"),TODAY()-E617,"")</f>
        <v/>
      </c>
      <c r="T617" s="6" t="str">
        <f>IF(AND(C617="Abierto",D617="Media"),RANK(S617,$S$13:$S$809,0)+COUNTIF($S$13:S617,S617)-1+MAX(N:N,Q:Q),"")</f>
        <v/>
      </c>
      <c r="U617" s="6" t="str">
        <f>IF(AND(C617="Abierto",D617="Baja"),A617,"")</f>
        <v/>
      </c>
      <c r="V617" s="6" t="str">
        <f ca="1">IF(AND(C617="Abierto",D617="Baja"),TODAY()-E617,"")</f>
        <v/>
      </c>
      <c r="W617" s="6" t="str">
        <f>IF(AND(C617="Abierto",D617="Baja"),RANK(V617,$V$13:$V$809,0)+COUNTIF($V$13:V617,V617)-1+MAX(N:N,Q:Q,T:T),"")</f>
        <v/>
      </c>
      <c r="X617" s="7" t="str">
        <f>IF(OR(C617="Resuelto",C617=""),"",SUM(N617,Q617,T617,W617))</f>
        <v/>
      </c>
      <c r="Y617" s="7" t="str">
        <f>IF(OR(C617="Resuelto",C617=""),"",SUM(M617,P617,S617,V617))</f>
        <v/>
      </c>
      <c r="Z617" s="7" t="str">
        <f>IF(OR(C617="Resuelto",C617=""),"",SUM(L617,O617,R617,U617))</f>
        <v/>
      </c>
      <c r="AA617" s="8">
        <v>803</v>
      </c>
      <c r="AB617" s="8" t="str">
        <f t="shared" ca="1" si="56"/>
        <v/>
      </c>
      <c r="AC617" s="9" t="str">
        <f t="shared" ca="1" si="57"/>
        <v/>
      </c>
      <c r="AH617" s="11" t="str">
        <f>IF(AI617="","",MAX($AH$5:AH616)+1)</f>
        <v/>
      </c>
      <c r="AI617" s="12" t="str">
        <f>IF(G616="","",IF(COUNTIF($AI$11:AI616,G616)=0,G616,""))</f>
        <v/>
      </c>
      <c r="AJ617" s="12" t="str">
        <f t="shared" si="58"/>
        <v/>
      </c>
      <c r="AK617" s="23"/>
    </row>
    <row r="618" spans="1:37" hidden="1" x14ac:dyDescent="0.25">
      <c r="A618" s="4"/>
      <c r="B618" s="4"/>
      <c r="C618" s="4"/>
      <c r="D618" s="4"/>
      <c r="E618" s="5"/>
      <c r="F618" s="5"/>
      <c r="G618" s="4"/>
      <c r="H618" s="5"/>
      <c r="I618" s="14" t="str">
        <f t="shared" si="55"/>
        <v/>
      </c>
      <c r="J618" s="14"/>
      <c r="K618" s="14"/>
      <c r="L618" s="6" t="str">
        <f>IF(AND(C618="Abierto",D618="Urgente"),A618,"")</f>
        <v/>
      </c>
      <c r="M618" s="6" t="str">
        <f ca="1">IF(AND(C618="Abierto",D618="Urgente"),TODAY()-E618,"")</f>
        <v/>
      </c>
      <c r="N618" s="6" t="str">
        <f>IF(AND(C618="Abierto",D618="Urgente"),RANK(M618,$M$13:$M$809,0)+COUNTIF($M$13:M618,M618)-1,"")</f>
        <v/>
      </c>
      <c r="O618" s="6" t="str">
        <f>IF(AND(C618="Abierto",D618="Alta"),A618,"")</f>
        <v/>
      </c>
      <c r="P618" s="6" t="str">
        <f ca="1">IF(AND(C618="Abierto",D618="Alta"),TODAY()-E618,"")</f>
        <v/>
      </c>
      <c r="Q618" s="6" t="str">
        <f>IF(AND(C618="Abierto",D618="Alta"),RANK(P618,$P$13:$P$809,0)+COUNTIF($P$13:P618,P618)-1+MAX(N:N),"")</f>
        <v/>
      </c>
      <c r="R618" s="6" t="str">
        <f>IF(AND(C618="Abierto",D618="Media"),A618,"")</f>
        <v/>
      </c>
      <c r="S618" s="6" t="str">
        <f ca="1">IF(AND(C618="Abierto",D618="Media"),TODAY()-E618,"")</f>
        <v/>
      </c>
      <c r="T618" s="6" t="str">
        <f>IF(AND(C618="Abierto",D618="Media"),RANK(S618,$S$13:$S$809,0)+COUNTIF($S$13:S618,S618)-1+MAX(N:N,Q:Q),"")</f>
        <v/>
      </c>
      <c r="U618" s="6" t="str">
        <f>IF(AND(C618="Abierto",D618="Baja"),A618,"")</f>
        <v/>
      </c>
      <c r="V618" s="6" t="str">
        <f ca="1">IF(AND(C618="Abierto",D618="Baja"),TODAY()-E618,"")</f>
        <v/>
      </c>
      <c r="W618" s="6" t="str">
        <f>IF(AND(C618="Abierto",D618="Baja"),RANK(V618,$V$13:$V$809,0)+COUNTIF($V$13:V618,V618)-1+MAX(N:N,Q:Q,T:T),"")</f>
        <v/>
      </c>
      <c r="X618" s="7" t="str">
        <f>IF(OR(C618="Resuelto",C618=""),"",SUM(N618,Q618,T618,W618))</f>
        <v/>
      </c>
      <c r="Y618" s="7" t="str">
        <f>IF(OR(C618="Resuelto",C618=""),"",SUM(M618,P618,S618,V618))</f>
        <v/>
      </c>
      <c r="Z618" s="7" t="str">
        <f>IF(OR(C618="Resuelto",C618=""),"",SUM(L618,O618,R618,U618))</f>
        <v/>
      </c>
      <c r="AA618" s="8">
        <v>804</v>
      </c>
      <c r="AB618" s="8" t="str">
        <f t="shared" ca="1" si="56"/>
        <v/>
      </c>
      <c r="AC618" s="9" t="str">
        <f t="shared" ca="1" si="57"/>
        <v/>
      </c>
      <c r="AH618" s="11" t="str">
        <f>IF(AI618="","",MAX($AH$5:AH617)+1)</f>
        <v/>
      </c>
      <c r="AI618" s="12" t="str">
        <f>IF(G617="","",IF(COUNTIF($AI$11:AI617,G617)=0,G617,""))</f>
        <v/>
      </c>
      <c r="AJ618" s="12" t="str">
        <f t="shared" si="58"/>
        <v/>
      </c>
      <c r="AK618" s="23"/>
    </row>
    <row r="619" spans="1:37" hidden="1" x14ac:dyDescent="0.25">
      <c r="A619" s="4"/>
      <c r="B619" s="4"/>
      <c r="C619" s="4"/>
      <c r="D619" s="4"/>
      <c r="E619" s="5"/>
      <c r="F619" s="5"/>
      <c r="G619" s="4"/>
      <c r="H619" s="5"/>
      <c r="I619" s="14" t="str">
        <f t="shared" si="55"/>
        <v/>
      </c>
      <c r="J619" s="14"/>
      <c r="K619" s="14"/>
      <c r="L619" s="6" t="str">
        <f>IF(AND(C619="Abierto",D619="Urgente"),A619,"")</f>
        <v/>
      </c>
      <c r="M619" s="6" t="str">
        <f ca="1">IF(AND(C619="Abierto",D619="Urgente"),TODAY()-E619,"")</f>
        <v/>
      </c>
      <c r="N619" s="6" t="str">
        <f>IF(AND(C619="Abierto",D619="Urgente"),RANK(M619,$M$13:$M$809,0)+COUNTIF($M$13:M619,M619)-1,"")</f>
        <v/>
      </c>
      <c r="O619" s="6" t="str">
        <f>IF(AND(C619="Abierto",D619="Alta"),A619,"")</f>
        <v/>
      </c>
      <c r="P619" s="6" t="str">
        <f ca="1">IF(AND(C619="Abierto",D619="Alta"),TODAY()-E619,"")</f>
        <v/>
      </c>
      <c r="Q619" s="6" t="str">
        <f>IF(AND(C619="Abierto",D619="Alta"),RANK(P619,$P$13:$P$809,0)+COUNTIF($P$13:P619,P619)-1+MAX(N:N),"")</f>
        <v/>
      </c>
      <c r="R619" s="6" t="str">
        <f>IF(AND(C619="Abierto",D619="Media"),A619,"")</f>
        <v/>
      </c>
      <c r="S619" s="6" t="str">
        <f ca="1">IF(AND(C619="Abierto",D619="Media"),TODAY()-E619,"")</f>
        <v/>
      </c>
      <c r="T619" s="6" t="str">
        <f>IF(AND(C619="Abierto",D619="Media"),RANK(S619,$S$13:$S$809,0)+COUNTIF($S$13:S619,S619)-1+MAX(N:N,Q:Q),"")</f>
        <v/>
      </c>
      <c r="U619" s="6" t="str">
        <f>IF(AND(C619="Abierto",D619="Baja"),A619,"")</f>
        <v/>
      </c>
      <c r="V619" s="6" t="str">
        <f ca="1">IF(AND(C619="Abierto",D619="Baja"),TODAY()-E619,"")</f>
        <v/>
      </c>
      <c r="W619" s="6" t="str">
        <f>IF(AND(C619="Abierto",D619="Baja"),RANK(V619,$V$13:$V$809,0)+COUNTIF($V$13:V619,V619)-1+MAX(N:N,Q:Q,T:T),"")</f>
        <v/>
      </c>
      <c r="X619" s="7" t="str">
        <f>IF(OR(C619="Resuelto",C619=""),"",SUM(N619,Q619,T619,W619))</f>
        <v/>
      </c>
      <c r="Y619" s="7" t="str">
        <f>IF(OR(C619="Resuelto",C619=""),"",SUM(M619,P619,S619,V619))</f>
        <v/>
      </c>
      <c r="Z619" s="7" t="str">
        <f>IF(OR(C619="Resuelto",C619=""),"",SUM(L619,O619,R619,U619))</f>
        <v/>
      </c>
      <c r="AA619" s="8">
        <v>805</v>
      </c>
      <c r="AB619" s="8" t="str">
        <f t="shared" ca="1" si="56"/>
        <v/>
      </c>
      <c r="AC619" s="9" t="str">
        <f t="shared" ca="1" si="57"/>
        <v/>
      </c>
      <c r="AH619" s="11" t="str">
        <f>IF(AI619="","",MAX($AH$5:AH618)+1)</f>
        <v/>
      </c>
      <c r="AI619" s="12" t="str">
        <f>IF(G618="","",IF(COUNTIF($AI$11:AI618,G618)=0,G618,""))</f>
        <v/>
      </c>
      <c r="AJ619" s="12" t="str">
        <f t="shared" si="58"/>
        <v/>
      </c>
      <c r="AK619" s="23"/>
    </row>
    <row r="620" spans="1:37" hidden="1" x14ac:dyDescent="0.25">
      <c r="A620" s="4"/>
      <c r="B620" s="4"/>
      <c r="C620" s="4"/>
      <c r="D620" s="4"/>
      <c r="E620" s="5"/>
      <c r="F620" s="5"/>
      <c r="G620" s="4"/>
      <c r="H620" s="5"/>
      <c r="I620" s="14" t="str">
        <f t="shared" si="55"/>
        <v/>
      </c>
      <c r="J620" s="14"/>
      <c r="K620" s="14"/>
      <c r="L620" s="6" t="str">
        <f>IF(AND(C620="Abierto",D620="Urgente"),A620,"")</f>
        <v/>
      </c>
      <c r="M620" s="6" t="str">
        <f ca="1">IF(AND(C620="Abierto",D620="Urgente"),TODAY()-E620,"")</f>
        <v/>
      </c>
      <c r="N620" s="6" t="str">
        <f>IF(AND(C620="Abierto",D620="Urgente"),RANK(M620,$M$13:$M$809,0)+COUNTIF($M$13:M620,M620)-1,"")</f>
        <v/>
      </c>
      <c r="O620" s="6" t="str">
        <f>IF(AND(C620="Abierto",D620="Alta"),A620,"")</f>
        <v/>
      </c>
      <c r="P620" s="6" t="str">
        <f ca="1">IF(AND(C620="Abierto",D620="Alta"),TODAY()-E620,"")</f>
        <v/>
      </c>
      <c r="Q620" s="6" t="str">
        <f>IF(AND(C620="Abierto",D620="Alta"),RANK(P620,$P$13:$P$809,0)+COUNTIF($P$13:P620,P620)-1+MAX(N:N),"")</f>
        <v/>
      </c>
      <c r="R620" s="6" t="str">
        <f>IF(AND(C620="Abierto",D620="Media"),A620,"")</f>
        <v/>
      </c>
      <c r="S620" s="6" t="str">
        <f ca="1">IF(AND(C620="Abierto",D620="Media"),TODAY()-E620,"")</f>
        <v/>
      </c>
      <c r="T620" s="6" t="str">
        <f>IF(AND(C620="Abierto",D620="Media"),RANK(S620,$S$13:$S$809,0)+COUNTIF($S$13:S620,S620)-1+MAX(N:N,Q:Q),"")</f>
        <v/>
      </c>
      <c r="U620" s="6" t="str">
        <f>IF(AND(C620="Abierto",D620="Baja"),A620,"")</f>
        <v/>
      </c>
      <c r="V620" s="6" t="str">
        <f ca="1">IF(AND(C620="Abierto",D620="Baja"),TODAY()-E620,"")</f>
        <v/>
      </c>
      <c r="W620" s="6" t="str">
        <f>IF(AND(C620="Abierto",D620="Baja"),RANK(V620,$V$13:$V$809,0)+COUNTIF($V$13:V620,V620)-1+MAX(N:N,Q:Q,T:T),"")</f>
        <v/>
      </c>
      <c r="X620" s="7" t="str">
        <f>IF(OR(C620="Resuelto",C620=""),"",SUM(N620,Q620,T620,W620))</f>
        <v/>
      </c>
      <c r="Y620" s="7" t="str">
        <f>IF(OR(C620="Resuelto",C620=""),"",SUM(M620,P620,S620,V620))</f>
        <v/>
      </c>
      <c r="Z620" s="7" t="str">
        <f>IF(OR(C620="Resuelto",C620=""),"",SUM(L620,O620,R620,U620))</f>
        <v/>
      </c>
      <c r="AA620" s="8">
        <v>806</v>
      </c>
      <c r="AB620" s="8" t="str">
        <f t="shared" ca="1" si="56"/>
        <v/>
      </c>
      <c r="AC620" s="9" t="str">
        <f t="shared" ca="1" si="57"/>
        <v/>
      </c>
      <c r="AH620" s="11" t="str">
        <f>IF(AI620="","",MAX($AH$5:AH619)+1)</f>
        <v/>
      </c>
      <c r="AI620" s="12" t="str">
        <f>IF(G619="","",IF(COUNTIF($AI$11:AI619,G619)=0,G619,""))</f>
        <v/>
      </c>
      <c r="AJ620" s="12" t="str">
        <f t="shared" si="58"/>
        <v/>
      </c>
      <c r="AK620" s="23"/>
    </row>
    <row r="621" spans="1:37" hidden="1" x14ac:dyDescent="0.25">
      <c r="A621" s="4"/>
      <c r="B621" s="4"/>
      <c r="C621" s="4"/>
      <c r="D621" s="4"/>
      <c r="E621" s="5"/>
      <c r="F621" s="5"/>
      <c r="G621" s="4"/>
      <c r="H621" s="5"/>
      <c r="I621" s="14" t="str">
        <f t="shared" si="55"/>
        <v/>
      </c>
      <c r="J621" s="14"/>
      <c r="K621" s="14"/>
      <c r="L621" s="6" t="str">
        <f>IF(AND(C621="Abierto",D621="Urgente"),A621,"")</f>
        <v/>
      </c>
      <c r="M621" s="6" t="str">
        <f ca="1">IF(AND(C621="Abierto",D621="Urgente"),TODAY()-E621,"")</f>
        <v/>
      </c>
      <c r="N621" s="6" t="str">
        <f>IF(AND(C621="Abierto",D621="Urgente"),RANK(M621,$M$13:$M$809,0)+COUNTIF($M$13:M621,M621)-1,"")</f>
        <v/>
      </c>
      <c r="O621" s="6" t="str">
        <f>IF(AND(C621="Abierto",D621="Alta"),A621,"")</f>
        <v/>
      </c>
      <c r="P621" s="6" t="str">
        <f ca="1">IF(AND(C621="Abierto",D621="Alta"),TODAY()-E621,"")</f>
        <v/>
      </c>
      <c r="Q621" s="6" t="str">
        <f>IF(AND(C621="Abierto",D621="Alta"),RANK(P621,$P$13:$P$809,0)+COUNTIF($P$13:P621,P621)-1+MAX(N:N),"")</f>
        <v/>
      </c>
      <c r="R621" s="6" t="str">
        <f>IF(AND(C621="Abierto",D621="Media"),A621,"")</f>
        <v/>
      </c>
      <c r="S621" s="6" t="str">
        <f ca="1">IF(AND(C621="Abierto",D621="Media"),TODAY()-E621,"")</f>
        <v/>
      </c>
      <c r="T621" s="6" t="str">
        <f>IF(AND(C621="Abierto",D621="Media"),RANK(S621,$S$13:$S$809,0)+COUNTIF($S$13:S621,S621)-1+MAX(N:N,Q:Q),"")</f>
        <v/>
      </c>
      <c r="U621" s="6" t="str">
        <f>IF(AND(C621="Abierto",D621="Baja"),A621,"")</f>
        <v/>
      </c>
      <c r="V621" s="6" t="str">
        <f ca="1">IF(AND(C621="Abierto",D621="Baja"),TODAY()-E621,"")</f>
        <v/>
      </c>
      <c r="W621" s="6" t="str">
        <f>IF(AND(C621="Abierto",D621="Baja"),RANK(V621,$V$13:$V$809,0)+COUNTIF($V$13:V621,V621)-1+MAX(N:N,Q:Q,T:T),"")</f>
        <v/>
      </c>
      <c r="X621" s="7" t="str">
        <f>IF(OR(C621="Resuelto",C621=""),"",SUM(N621,Q621,T621,W621))</f>
        <v/>
      </c>
      <c r="Y621" s="7" t="str">
        <f>IF(OR(C621="Resuelto",C621=""),"",SUM(M621,P621,S621,V621))</f>
        <v/>
      </c>
      <c r="Z621" s="7" t="str">
        <f>IF(OR(C621="Resuelto",C621=""),"",SUM(L621,O621,R621,U621))</f>
        <v/>
      </c>
      <c r="AA621" s="8">
        <v>807</v>
      </c>
      <c r="AB621" s="8" t="str">
        <f t="shared" ca="1" si="56"/>
        <v/>
      </c>
      <c r="AC621" s="9" t="str">
        <f t="shared" ca="1" si="57"/>
        <v/>
      </c>
      <c r="AH621" s="11" t="str">
        <f>IF(AI621="","",MAX($AH$5:AH620)+1)</f>
        <v/>
      </c>
      <c r="AI621" s="12" t="str">
        <f>IF(G620="","",IF(COUNTIF($AI$11:AI620,G620)=0,G620,""))</f>
        <v/>
      </c>
      <c r="AJ621" s="12" t="str">
        <f t="shared" si="58"/>
        <v/>
      </c>
      <c r="AK621" s="23"/>
    </row>
    <row r="622" spans="1:37" hidden="1" x14ac:dyDescent="0.25">
      <c r="A622" s="4"/>
      <c r="B622" s="4"/>
      <c r="C622" s="4"/>
      <c r="D622" s="4"/>
      <c r="E622" s="5"/>
      <c r="F622" s="5"/>
      <c r="G622" s="4"/>
      <c r="H622" s="5"/>
      <c r="I622" s="14" t="str">
        <f t="shared" si="55"/>
        <v/>
      </c>
      <c r="J622" s="14"/>
      <c r="K622" s="14"/>
      <c r="L622" s="6" t="str">
        <f>IF(AND(C622="Abierto",D622="Urgente"),A622,"")</f>
        <v/>
      </c>
      <c r="M622" s="6" t="str">
        <f ca="1">IF(AND(C622="Abierto",D622="Urgente"),TODAY()-E622,"")</f>
        <v/>
      </c>
      <c r="N622" s="6" t="str">
        <f>IF(AND(C622="Abierto",D622="Urgente"),RANK(M622,$M$13:$M$809,0)+COUNTIF($M$13:M622,M622)-1,"")</f>
        <v/>
      </c>
      <c r="O622" s="6" t="str">
        <f>IF(AND(C622="Abierto",D622="Alta"),A622,"")</f>
        <v/>
      </c>
      <c r="P622" s="6" t="str">
        <f ca="1">IF(AND(C622="Abierto",D622="Alta"),TODAY()-E622,"")</f>
        <v/>
      </c>
      <c r="Q622" s="6" t="str">
        <f>IF(AND(C622="Abierto",D622="Alta"),RANK(P622,$P$13:$P$809,0)+COUNTIF($P$13:P622,P622)-1+MAX(N:N),"")</f>
        <v/>
      </c>
      <c r="R622" s="6" t="str">
        <f>IF(AND(C622="Abierto",D622="Media"),A622,"")</f>
        <v/>
      </c>
      <c r="S622" s="6" t="str">
        <f ca="1">IF(AND(C622="Abierto",D622="Media"),TODAY()-E622,"")</f>
        <v/>
      </c>
      <c r="T622" s="6" t="str">
        <f>IF(AND(C622="Abierto",D622="Media"),RANK(S622,$S$13:$S$809,0)+COUNTIF($S$13:S622,S622)-1+MAX(N:N,Q:Q),"")</f>
        <v/>
      </c>
      <c r="U622" s="6" t="str">
        <f>IF(AND(C622="Abierto",D622="Baja"),A622,"")</f>
        <v/>
      </c>
      <c r="V622" s="6" t="str">
        <f ca="1">IF(AND(C622="Abierto",D622="Baja"),TODAY()-E622,"")</f>
        <v/>
      </c>
      <c r="W622" s="6" t="str">
        <f>IF(AND(C622="Abierto",D622="Baja"),RANK(V622,$V$13:$V$809,0)+COUNTIF($V$13:V622,V622)-1+MAX(N:N,Q:Q,T:T),"")</f>
        <v/>
      </c>
      <c r="X622" s="7" t="str">
        <f>IF(OR(C622="Resuelto",C622=""),"",SUM(N622,Q622,T622,W622))</f>
        <v/>
      </c>
      <c r="Y622" s="7" t="str">
        <f>IF(OR(C622="Resuelto",C622=""),"",SUM(M622,P622,S622,V622))</f>
        <v/>
      </c>
      <c r="Z622" s="7" t="str">
        <f>IF(OR(C622="Resuelto",C622=""),"",SUM(L622,O622,R622,U622))</f>
        <v/>
      </c>
      <c r="AA622" s="8">
        <v>808</v>
      </c>
      <c r="AB622" s="8" t="str">
        <f t="shared" ca="1" si="56"/>
        <v/>
      </c>
      <c r="AC622" s="9" t="str">
        <f t="shared" ca="1" si="57"/>
        <v/>
      </c>
      <c r="AH622" s="11" t="str">
        <f>IF(AI622="","",MAX($AH$5:AH621)+1)</f>
        <v/>
      </c>
      <c r="AI622" s="12" t="str">
        <f>IF(G621="","",IF(COUNTIF($AI$11:AI621,G621)=0,G621,""))</f>
        <v/>
      </c>
      <c r="AJ622" s="12" t="str">
        <f t="shared" si="58"/>
        <v/>
      </c>
      <c r="AK622" s="23"/>
    </row>
    <row r="623" spans="1:37" hidden="1" x14ac:dyDescent="0.25">
      <c r="A623" s="4"/>
      <c r="B623" s="4"/>
      <c r="C623" s="4"/>
      <c r="D623" s="4"/>
      <c r="E623" s="5"/>
      <c r="F623" s="5"/>
      <c r="G623" s="4"/>
      <c r="H623" s="5"/>
      <c r="I623" s="14" t="str">
        <f t="shared" si="55"/>
        <v/>
      </c>
      <c r="J623" s="14"/>
      <c r="K623" s="14"/>
      <c r="L623" s="6" t="str">
        <f>IF(AND(C623="Abierto",D623="Urgente"),A623,"")</f>
        <v/>
      </c>
      <c r="M623" s="6" t="str">
        <f ca="1">IF(AND(C623="Abierto",D623="Urgente"),TODAY()-E623,"")</f>
        <v/>
      </c>
      <c r="N623" s="6" t="str">
        <f>IF(AND(C623="Abierto",D623="Urgente"),RANK(M623,$M$13:$M$809,0)+COUNTIF($M$13:M623,M623)-1,"")</f>
        <v/>
      </c>
      <c r="O623" s="6" t="str">
        <f>IF(AND(C623="Abierto",D623="Alta"),A623,"")</f>
        <v/>
      </c>
      <c r="P623" s="6" t="str">
        <f ca="1">IF(AND(C623="Abierto",D623="Alta"),TODAY()-E623,"")</f>
        <v/>
      </c>
      <c r="Q623" s="6" t="str">
        <f>IF(AND(C623="Abierto",D623="Alta"),RANK(P623,$P$13:$P$809,0)+COUNTIF($P$13:P623,P623)-1+MAX(N:N),"")</f>
        <v/>
      </c>
      <c r="R623" s="6" t="str">
        <f>IF(AND(C623="Abierto",D623="Media"),A623,"")</f>
        <v/>
      </c>
      <c r="S623" s="6" t="str">
        <f ca="1">IF(AND(C623="Abierto",D623="Media"),TODAY()-E623,"")</f>
        <v/>
      </c>
      <c r="T623" s="6" t="str">
        <f>IF(AND(C623="Abierto",D623="Media"),RANK(S623,$S$13:$S$809,0)+COUNTIF($S$13:S623,S623)-1+MAX(N:N,Q:Q),"")</f>
        <v/>
      </c>
      <c r="U623" s="6" t="str">
        <f>IF(AND(C623="Abierto",D623="Baja"),A623,"")</f>
        <v/>
      </c>
      <c r="V623" s="6" t="str">
        <f ca="1">IF(AND(C623="Abierto",D623="Baja"),TODAY()-E623,"")</f>
        <v/>
      </c>
      <c r="W623" s="6" t="str">
        <f>IF(AND(C623="Abierto",D623="Baja"),RANK(V623,$V$13:$V$809,0)+COUNTIF($V$13:V623,V623)-1+MAX(N:N,Q:Q,T:T),"")</f>
        <v/>
      </c>
      <c r="X623" s="7" t="str">
        <f>IF(OR(C623="Resuelto",C623=""),"",SUM(N623,Q623,T623,W623))</f>
        <v/>
      </c>
      <c r="Y623" s="7" t="str">
        <f>IF(OR(C623="Resuelto",C623=""),"",SUM(M623,P623,S623,V623))</f>
        <v/>
      </c>
      <c r="Z623" s="7" t="str">
        <f>IF(OR(C623="Resuelto",C623=""),"",SUM(L623,O623,R623,U623))</f>
        <v/>
      </c>
      <c r="AA623" s="8">
        <v>809</v>
      </c>
      <c r="AB623" s="8" t="str">
        <f t="shared" ca="1" si="56"/>
        <v/>
      </c>
      <c r="AC623" s="9" t="str">
        <f t="shared" ca="1" si="57"/>
        <v/>
      </c>
      <c r="AH623" s="11" t="str">
        <f>IF(AI623="","",MAX($AH$5:AH622)+1)</f>
        <v/>
      </c>
      <c r="AI623" s="12" t="str">
        <f>IF(G622="","",IF(COUNTIF($AI$11:AI622,G622)=0,G622,""))</f>
        <v/>
      </c>
      <c r="AJ623" s="12" t="str">
        <f t="shared" si="58"/>
        <v/>
      </c>
      <c r="AK623" s="23"/>
    </row>
    <row r="624" spans="1:37" hidden="1" x14ac:dyDescent="0.25">
      <c r="A624" s="4"/>
      <c r="B624" s="4"/>
      <c r="C624" s="4"/>
      <c r="D624" s="4"/>
      <c r="E624" s="5"/>
      <c r="F624" s="5"/>
      <c r="G624" s="4"/>
      <c r="H624" s="5"/>
      <c r="I624" s="14" t="str">
        <f t="shared" si="55"/>
        <v/>
      </c>
      <c r="J624" s="14"/>
      <c r="K624" s="14"/>
      <c r="L624" s="6" t="str">
        <f>IF(AND(C624="Abierto",D624="Urgente"),A624,"")</f>
        <v/>
      </c>
      <c r="M624" s="6" t="str">
        <f ca="1">IF(AND(C624="Abierto",D624="Urgente"),TODAY()-E624,"")</f>
        <v/>
      </c>
      <c r="N624" s="6" t="str">
        <f>IF(AND(C624="Abierto",D624="Urgente"),RANK(M624,$M$13:$M$809,0)+COUNTIF($M$13:M624,M624)-1,"")</f>
        <v/>
      </c>
      <c r="O624" s="6" t="str">
        <f>IF(AND(C624="Abierto",D624="Alta"),A624,"")</f>
        <v/>
      </c>
      <c r="P624" s="6" t="str">
        <f ca="1">IF(AND(C624="Abierto",D624="Alta"),TODAY()-E624,"")</f>
        <v/>
      </c>
      <c r="Q624" s="6" t="str">
        <f>IF(AND(C624="Abierto",D624="Alta"),RANK(P624,$P$13:$P$809,0)+COUNTIF($P$13:P624,P624)-1+MAX(N:N),"")</f>
        <v/>
      </c>
      <c r="R624" s="6" t="str">
        <f>IF(AND(C624="Abierto",D624="Media"),A624,"")</f>
        <v/>
      </c>
      <c r="S624" s="6" t="str">
        <f ca="1">IF(AND(C624="Abierto",D624="Media"),TODAY()-E624,"")</f>
        <v/>
      </c>
      <c r="T624" s="6" t="str">
        <f>IF(AND(C624="Abierto",D624="Media"),RANK(S624,$S$13:$S$809,0)+COUNTIF($S$13:S624,S624)-1+MAX(N:N,Q:Q),"")</f>
        <v/>
      </c>
      <c r="U624" s="6" t="str">
        <f>IF(AND(C624="Abierto",D624="Baja"),A624,"")</f>
        <v/>
      </c>
      <c r="V624" s="6" t="str">
        <f ca="1">IF(AND(C624="Abierto",D624="Baja"),TODAY()-E624,"")</f>
        <v/>
      </c>
      <c r="W624" s="6" t="str">
        <f>IF(AND(C624="Abierto",D624="Baja"),RANK(V624,$V$13:$V$809,0)+COUNTIF($V$13:V624,V624)-1+MAX(N:N,Q:Q,T:T),"")</f>
        <v/>
      </c>
      <c r="X624" s="7" t="str">
        <f>IF(OR(C624="Resuelto",C624=""),"",SUM(N624,Q624,T624,W624))</f>
        <v/>
      </c>
      <c r="Y624" s="7" t="str">
        <f>IF(OR(C624="Resuelto",C624=""),"",SUM(M624,P624,S624,V624))</f>
        <v/>
      </c>
      <c r="Z624" s="7" t="str">
        <f>IF(OR(C624="Resuelto",C624=""),"",SUM(L624,O624,R624,U624))</f>
        <v/>
      </c>
      <c r="AA624" s="8">
        <v>810</v>
      </c>
      <c r="AB624" s="8" t="str">
        <f t="shared" ca="1" si="56"/>
        <v/>
      </c>
      <c r="AC624" s="9" t="str">
        <f t="shared" ca="1" si="57"/>
        <v/>
      </c>
      <c r="AH624" s="11" t="str">
        <f>IF(AI624="","",MAX($AH$5:AH623)+1)</f>
        <v/>
      </c>
      <c r="AI624" s="12" t="str">
        <f>IF(G623="","",IF(COUNTIF($AI$11:AI623,G623)=0,G623,""))</f>
        <v/>
      </c>
      <c r="AJ624" s="12" t="str">
        <f t="shared" si="58"/>
        <v/>
      </c>
      <c r="AK624" s="23"/>
    </row>
    <row r="625" spans="1:37" hidden="1" x14ac:dyDescent="0.25">
      <c r="A625" s="4"/>
      <c r="B625" s="4"/>
      <c r="C625" s="4"/>
      <c r="D625" s="4"/>
      <c r="E625" s="5"/>
      <c r="F625" s="5"/>
      <c r="G625" s="4"/>
      <c r="H625" s="5"/>
      <c r="I625" s="14" t="str">
        <f t="shared" si="55"/>
        <v/>
      </c>
      <c r="J625" s="14"/>
      <c r="K625" s="14"/>
      <c r="L625" s="6" t="str">
        <f>IF(AND(C625="Abierto",D625="Urgente"),A625,"")</f>
        <v/>
      </c>
      <c r="M625" s="6" t="str">
        <f ca="1">IF(AND(C625="Abierto",D625="Urgente"),TODAY()-E625,"")</f>
        <v/>
      </c>
      <c r="N625" s="6" t="str">
        <f>IF(AND(C625="Abierto",D625="Urgente"),RANK(M625,$M$13:$M$809,0)+COUNTIF($M$13:M625,M625)-1,"")</f>
        <v/>
      </c>
      <c r="O625" s="6" t="str">
        <f>IF(AND(C625="Abierto",D625="Alta"),A625,"")</f>
        <v/>
      </c>
      <c r="P625" s="6" t="str">
        <f ca="1">IF(AND(C625="Abierto",D625="Alta"),TODAY()-E625,"")</f>
        <v/>
      </c>
      <c r="Q625" s="6" t="str">
        <f>IF(AND(C625="Abierto",D625="Alta"),RANK(P625,$P$13:$P$809,0)+COUNTIF($P$13:P625,P625)-1+MAX(N:N),"")</f>
        <v/>
      </c>
      <c r="R625" s="6" t="str">
        <f>IF(AND(C625="Abierto",D625="Media"),A625,"")</f>
        <v/>
      </c>
      <c r="S625" s="6" t="str">
        <f ca="1">IF(AND(C625="Abierto",D625="Media"),TODAY()-E625,"")</f>
        <v/>
      </c>
      <c r="T625" s="6" t="str">
        <f>IF(AND(C625="Abierto",D625="Media"),RANK(S625,$S$13:$S$809,0)+COUNTIF($S$13:S625,S625)-1+MAX(N:N,Q:Q),"")</f>
        <v/>
      </c>
      <c r="U625" s="6" t="str">
        <f>IF(AND(C625="Abierto",D625="Baja"),A625,"")</f>
        <v/>
      </c>
      <c r="V625" s="6" t="str">
        <f ca="1">IF(AND(C625="Abierto",D625="Baja"),TODAY()-E625,"")</f>
        <v/>
      </c>
      <c r="W625" s="6" t="str">
        <f>IF(AND(C625="Abierto",D625="Baja"),RANK(V625,$V$13:$V$809,0)+COUNTIF($V$13:V625,V625)-1+MAX(N:N,Q:Q,T:T),"")</f>
        <v/>
      </c>
      <c r="X625" s="7" t="str">
        <f>IF(OR(C625="Resuelto",C625=""),"",SUM(N625,Q625,T625,W625))</f>
        <v/>
      </c>
      <c r="Y625" s="7" t="str">
        <f>IF(OR(C625="Resuelto",C625=""),"",SUM(M625,P625,S625,V625))</f>
        <v/>
      </c>
      <c r="Z625" s="7" t="str">
        <f>IF(OR(C625="Resuelto",C625=""),"",SUM(L625,O625,R625,U625))</f>
        <v/>
      </c>
      <c r="AA625" s="8">
        <v>811</v>
      </c>
      <c r="AB625" s="8" t="str">
        <f t="shared" ca="1" si="56"/>
        <v/>
      </c>
      <c r="AC625" s="9" t="str">
        <f t="shared" ca="1" si="57"/>
        <v/>
      </c>
      <c r="AH625" s="11" t="str">
        <f>IF(AI625="","",MAX($AH$5:AH624)+1)</f>
        <v/>
      </c>
      <c r="AI625" s="12" t="str">
        <f>IF(G624="","",IF(COUNTIF($AI$11:AI624,G624)=0,G624,""))</f>
        <v/>
      </c>
      <c r="AJ625" s="12" t="str">
        <f t="shared" si="58"/>
        <v/>
      </c>
      <c r="AK625" s="23"/>
    </row>
    <row r="626" spans="1:37" hidden="1" x14ac:dyDescent="0.25">
      <c r="A626" s="4"/>
      <c r="B626" s="4"/>
      <c r="C626" s="4"/>
      <c r="D626" s="4"/>
      <c r="E626" s="5"/>
      <c r="F626" s="5"/>
      <c r="G626" s="4"/>
      <c r="H626" s="5"/>
      <c r="I626" s="14" t="str">
        <f t="shared" si="55"/>
        <v/>
      </c>
      <c r="J626" s="14"/>
      <c r="K626" s="14"/>
      <c r="L626" s="6" t="str">
        <f>IF(AND(C626="Abierto",D626="Urgente"),A626,"")</f>
        <v/>
      </c>
      <c r="M626" s="6" t="str">
        <f ca="1">IF(AND(C626="Abierto",D626="Urgente"),TODAY()-E626,"")</f>
        <v/>
      </c>
      <c r="N626" s="6" t="str">
        <f>IF(AND(C626="Abierto",D626="Urgente"),RANK(M626,$M$13:$M$809,0)+COUNTIF($M$13:M626,M626)-1,"")</f>
        <v/>
      </c>
      <c r="O626" s="6" t="str">
        <f>IF(AND(C626="Abierto",D626="Alta"),A626,"")</f>
        <v/>
      </c>
      <c r="P626" s="6" t="str">
        <f ca="1">IF(AND(C626="Abierto",D626="Alta"),TODAY()-E626,"")</f>
        <v/>
      </c>
      <c r="Q626" s="6" t="str">
        <f>IF(AND(C626="Abierto",D626="Alta"),RANK(P626,$P$13:$P$809,0)+COUNTIF($P$13:P626,P626)-1+MAX(N:N),"")</f>
        <v/>
      </c>
      <c r="R626" s="6" t="str">
        <f>IF(AND(C626="Abierto",D626="Media"),A626,"")</f>
        <v/>
      </c>
      <c r="S626" s="6" t="str">
        <f ca="1">IF(AND(C626="Abierto",D626="Media"),TODAY()-E626,"")</f>
        <v/>
      </c>
      <c r="T626" s="6" t="str">
        <f>IF(AND(C626="Abierto",D626="Media"),RANK(S626,$S$13:$S$809,0)+COUNTIF($S$13:S626,S626)-1+MAX(N:N,Q:Q),"")</f>
        <v/>
      </c>
      <c r="U626" s="6" t="str">
        <f>IF(AND(C626="Abierto",D626="Baja"),A626,"")</f>
        <v/>
      </c>
      <c r="V626" s="6" t="str">
        <f ca="1">IF(AND(C626="Abierto",D626="Baja"),TODAY()-E626,"")</f>
        <v/>
      </c>
      <c r="W626" s="6" t="str">
        <f>IF(AND(C626="Abierto",D626="Baja"),RANK(V626,$V$13:$V$809,0)+COUNTIF($V$13:V626,V626)-1+MAX(N:N,Q:Q,T:T),"")</f>
        <v/>
      </c>
      <c r="X626" s="7" t="str">
        <f>IF(OR(C626="Resuelto",C626=""),"",SUM(N626,Q626,T626,W626))</f>
        <v/>
      </c>
      <c r="Y626" s="7" t="str">
        <f>IF(OR(C626="Resuelto",C626=""),"",SUM(M626,P626,S626,V626))</f>
        <v/>
      </c>
      <c r="Z626" s="7" t="str">
        <f>IF(OR(C626="Resuelto",C626=""),"",SUM(L626,O626,R626,U626))</f>
        <v/>
      </c>
      <c r="AA626" s="8">
        <v>812</v>
      </c>
      <c r="AB626" s="8" t="str">
        <f t="shared" ca="1" si="56"/>
        <v/>
      </c>
      <c r="AC626" s="9" t="str">
        <f t="shared" ca="1" si="57"/>
        <v/>
      </c>
      <c r="AH626" s="11" t="str">
        <f>IF(AI626="","",MAX($AH$5:AH625)+1)</f>
        <v/>
      </c>
      <c r="AI626" s="12" t="str">
        <f>IF(G625="","",IF(COUNTIF($AI$11:AI625,G625)=0,G625,""))</f>
        <v/>
      </c>
      <c r="AJ626" s="12" t="str">
        <f t="shared" si="58"/>
        <v/>
      </c>
      <c r="AK626" s="23"/>
    </row>
    <row r="627" spans="1:37" hidden="1" x14ac:dyDescent="0.25">
      <c r="A627" s="4"/>
      <c r="B627" s="4"/>
      <c r="C627" s="4"/>
      <c r="D627" s="4"/>
      <c r="E627" s="5"/>
      <c r="F627" s="5"/>
      <c r="G627" s="4"/>
      <c r="H627" s="5"/>
      <c r="I627" s="14" t="str">
        <f t="shared" si="55"/>
        <v/>
      </c>
      <c r="J627" s="14"/>
      <c r="K627" s="14"/>
      <c r="L627" s="6" t="str">
        <f>IF(AND(C627="Abierto",D627="Urgente"),A627,"")</f>
        <v/>
      </c>
      <c r="M627" s="6" t="str">
        <f ca="1">IF(AND(C627="Abierto",D627="Urgente"),TODAY()-E627,"")</f>
        <v/>
      </c>
      <c r="N627" s="6" t="str">
        <f>IF(AND(C627="Abierto",D627="Urgente"),RANK(M627,$M$13:$M$809,0)+COUNTIF($M$13:M627,M627)-1,"")</f>
        <v/>
      </c>
      <c r="O627" s="6" t="str">
        <f>IF(AND(C627="Abierto",D627="Alta"),A627,"")</f>
        <v/>
      </c>
      <c r="P627" s="6" t="str">
        <f ca="1">IF(AND(C627="Abierto",D627="Alta"),TODAY()-E627,"")</f>
        <v/>
      </c>
      <c r="Q627" s="6" t="str">
        <f>IF(AND(C627="Abierto",D627="Alta"),RANK(P627,$P$13:$P$809,0)+COUNTIF($P$13:P627,P627)-1+MAX(N:N),"")</f>
        <v/>
      </c>
      <c r="R627" s="6" t="str">
        <f>IF(AND(C627="Abierto",D627="Media"),A627,"")</f>
        <v/>
      </c>
      <c r="S627" s="6" t="str">
        <f ca="1">IF(AND(C627="Abierto",D627="Media"),TODAY()-E627,"")</f>
        <v/>
      </c>
      <c r="T627" s="6" t="str">
        <f>IF(AND(C627="Abierto",D627="Media"),RANK(S627,$S$13:$S$809,0)+COUNTIF($S$13:S627,S627)-1+MAX(N:N,Q:Q),"")</f>
        <v/>
      </c>
      <c r="U627" s="6" t="str">
        <f>IF(AND(C627="Abierto",D627="Baja"),A627,"")</f>
        <v/>
      </c>
      <c r="V627" s="6" t="str">
        <f ca="1">IF(AND(C627="Abierto",D627="Baja"),TODAY()-E627,"")</f>
        <v/>
      </c>
      <c r="W627" s="6" t="str">
        <f>IF(AND(C627="Abierto",D627="Baja"),RANK(V627,$V$13:$V$809,0)+COUNTIF($V$13:V627,V627)-1+MAX(N:N,Q:Q,T:T),"")</f>
        <v/>
      </c>
      <c r="X627" s="7" t="str">
        <f>IF(OR(C627="Resuelto",C627=""),"",SUM(N627,Q627,T627,W627))</f>
        <v/>
      </c>
      <c r="Y627" s="7" t="str">
        <f>IF(OR(C627="Resuelto",C627=""),"",SUM(M627,P627,S627,V627))</f>
        <v/>
      </c>
      <c r="Z627" s="7" t="str">
        <f>IF(OR(C627="Resuelto",C627=""),"",SUM(L627,O627,R627,U627))</f>
        <v/>
      </c>
      <c r="AA627" s="8">
        <v>813</v>
      </c>
      <c r="AB627" s="8" t="str">
        <f t="shared" ca="1" si="56"/>
        <v/>
      </c>
      <c r="AC627" s="9" t="str">
        <f t="shared" ca="1" si="57"/>
        <v/>
      </c>
      <c r="AH627" s="11" t="str">
        <f>IF(AI627="","",MAX($AH$5:AH626)+1)</f>
        <v/>
      </c>
      <c r="AI627" s="12" t="str">
        <f>IF(G626="","",IF(COUNTIF($AI$11:AI626,G626)=0,G626,""))</f>
        <v/>
      </c>
      <c r="AJ627" s="12" t="str">
        <f t="shared" si="58"/>
        <v/>
      </c>
      <c r="AK627" s="23"/>
    </row>
    <row r="628" spans="1:37" hidden="1" x14ac:dyDescent="0.25">
      <c r="A628" s="4"/>
      <c r="B628" s="4"/>
      <c r="C628" s="4"/>
      <c r="D628" s="4"/>
      <c r="E628" s="5"/>
      <c r="F628" s="5"/>
      <c r="G628" s="4"/>
      <c r="H628" s="5"/>
      <c r="I628" s="14" t="str">
        <f t="shared" si="55"/>
        <v/>
      </c>
      <c r="J628" s="14"/>
      <c r="K628" s="14"/>
      <c r="L628" s="6" t="str">
        <f>IF(AND(C628="Abierto",D628="Urgente"),A628,"")</f>
        <v/>
      </c>
      <c r="M628" s="6" t="str">
        <f ca="1">IF(AND(C628="Abierto",D628="Urgente"),TODAY()-E628,"")</f>
        <v/>
      </c>
      <c r="N628" s="6" t="str">
        <f>IF(AND(C628="Abierto",D628="Urgente"),RANK(M628,$M$13:$M$809,0)+COUNTIF($M$13:M628,M628)-1,"")</f>
        <v/>
      </c>
      <c r="O628" s="6" t="str">
        <f>IF(AND(C628="Abierto",D628="Alta"),A628,"")</f>
        <v/>
      </c>
      <c r="P628" s="6" t="str">
        <f ca="1">IF(AND(C628="Abierto",D628="Alta"),TODAY()-E628,"")</f>
        <v/>
      </c>
      <c r="Q628" s="6" t="str">
        <f>IF(AND(C628="Abierto",D628="Alta"),RANK(P628,$P$13:$P$809,0)+COUNTIF($P$13:P628,P628)-1+MAX(N:N),"")</f>
        <v/>
      </c>
      <c r="R628" s="6" t="str">
        <f>IF(AND(C628="Abierto",D628="Media"),A628,"")</f>
        <v/>
      </c>
      <c r="S628" s="6" t="str">
        <f ca="1">IF(AND(C628="Abierto",D628="Media"),TODAY()-E628,"")</f>
        <v/>
      </c>
      <c r="T628" s="6" t="str">
        <f>IF(AND(C628="Abierto",D628="Media"),RANK(S628,$S$13:$S$809,0)+COUNTIF($S$13:S628,S628)-1+MAX(N:N,Q:Q),"")</f>
        <v/>
      </c>
      <c r="U628" s="6" t="str">
        <f>IF(AND(C628="Abierto",D628="Baja"),A628,"")</f>
        <v/>
      </c>
      <c r="V628" s="6" t="str">
        <f ca="1">IF(AND(C628="Abierto",D628="Baja"),TODAY()-E628,"")</f>
        <v/>
      </c>
      <c r="W628" s="6" t="str">
        <f>IF(AND(C628="Abierto",D628="Baja"),RANK(V628,$V$13:$V$809,0)+COUNTIF($V$13:V628,V628)-1+MAX(N:N,Q:Q,T:T),"")</f>
        <v/>
      </c>
      <c r="X628" s="7" t="str">
        <f>IF(OR(C628="Resuelto",C628=""),"",SUM(N628,Q628,T628,W628))</f>
        <v/>
      </c>
      <c r="Y628" s="7" t="str">
        <f>IF(OR(C628="Resuelto",C628=""),"",SUM(M628,P628,S628,V628))</f>
        <v/>
      </c>
      <c r="Z628" s="7" t="str">
        <f>IF(OR(C628="Resuelto",C628=""),"",SUM(L628,O628,R628,U628))</f>
        <v/>
      </c>
      <c r="AA628" s="8">
        <v>814</v>
      </c>
      <c r="AB628" s="8" t="str">
        <f t="shared" ca="1" si="56"/>
        <v/>
      </c>
      <c r="AC628" s="9" t="str">
        <f t="shared" ca="1" si="57"/>
        <v/>
      </c>
      <c r="AH628" s="11" t="str">
        <f>IF(AI628="","",MAX($AH$5:AH627)+1)</f>
        <v/>
      </c>
      <c r="AI628" s="12" t="str">
        <f>IF(G627="","",IF(COUNTIF($AI$11:AI627,G627)=0,G627,""))</f>
        <v/>
      </c>
      <c r="AJ628" s="12" t="str">
        <f t="shared" si="58"/>
        <v/>
      </c>
      <c r="AK628" s="23"/>
    </row>
    <row r="629" spans="1:37" hidden="1" x14ac:dyDescent="0.25">
      <c r="A629" s="4"/>
      <c r="B629" s="4"/>
      <c r="C629" s="4"/>
      <c r="D629" s="4"/>
      <c r="E629" s="5"/>
      <c r="F629" s="5"/>
      <c r="G629" s="4"/>
      <c r="H629" s="5"/>
      <c r="I629" s="14" t="str">
        <f t="shared" si="55"/>
        <v/>
      </c>
      <c r="J629" s="14"/>
      <c r="K629" s="14"/>
      <c r="L629" s="6" t="str">
        <f>IF(AND(C629="Abierto",D629="Urgente"),A629,"")</f>
        <v/>
      </c>
      <c r="M629" s="6" t="str">
        <f ca="1">IF(AND(C629="Abierto",D629="Urgente"),TODAY()-E629,"")</f>
        <v/>
      </c>
      <c r="N629" s="6" t="str">
        <f>IF(AND(C629="Abierto",D629="Urgente"),RANK(M629,$M$13:$M$809,0)+COUNTIF($M$13:M629,M629)-1,"")</f>
        <v/>
      </c>
      <c r="O629" s="6" t="str">
        <f>IF(AND(C629="Abierto",D629="Alta"),A629,"")</f>
        <v/>
      </c>
      <c r="P629" s="6" t="str">
        <f ca="1">IF(AND(C629="Abierto",D629="Alta"),TODAY()-E629,"")</f>
        <v/>
      </c>
      <c r="Q629" s="6" t="str">
        <f>IF(AND(C629="Abierto",D629="Alta"),RANK(P629,$P$13:$P$809,0)+COUNTIF($P$13:P629,P629)-1+MAX(N:N),"")</f>
        <v/>
      </c>
      <c r="R629" s="6" t="str">
        <f>IF(AND(C629="Abierto",D629="Media"),A629,"")</f>
        <v/>
      </c>
      <c r="S629" s="6" t="str">
        <f ca="1">IF(AND(C629="Abierto",D629="Media"),TODAY()-E629,"")</f>
        <v/>
      </c>
      <c r="T629" s="6" t="str">
        <f>IF(AND(C629="Abierto",D629="Media"),RANK(S629,$S$13:$S$809,0)+COUNTIF($S$13:S629,S629)-1+MAX(N:N,Q:Q),"")</f>
        <v/>
      </c>
      <c r="U629" s="6" t="str">
        <f>IF(AND(C629="Abierto",D629="Baja"),A629,"")</f>
        <v/>
      </c>
      <c r="V629" s="6" t="str">
        <f ca="1">IF(AND(C629="Abierto",D629="Baja"),TODAY()-E629,"")</f>
        <v/>
      </c>
      <c r="W629" s="6" t="str">
        <f>IF(AND(C629="Abierto",D629="Baja"),RANK(V629,$V$13:$V$809,0)+COUNTIF($V$13:V629,V629)-1+MAX(N:N,Q:Q,T:T),"")</f>
        <v/>
      </c>
      <c r="X629" s="7" t="str">
        <f>IF(OR(C629="Resuelto",C629=""),"",SUM(N629,Q629,T629,W629))</f>
        <v/>
      </c>
      <c r="Y629" s="7" t="str">
        <f>IF(OR(C629="Resuelto",C629=""),"",SUM(M629,P629,S629,V629))</f>
        <v/>
      </c>
      <c r="Z629" s="7" t="str">
        <f>IF(OR(C629="Resuelto",C629=""),"",SUM(L629,O629,R629,U629))</f>
        <v/>
      </c>
      <c r="AA629" s="8">
        <v>815</v>
      </c>
      <c r="AB629" s="8" t="str">
        <f t="shared" ca="1" si="56"/>
        <v/>
      </c>
      <c r="AC629" s="9" t="str">
        <f t="shared" ca="1" si="57"/>
        <v/>
      </c>
      <c r="AH629" s="11" t="str">
        <f>IF(AI629="","",MAX($AH$5:AH628)+1)</f>
        <v/>
      </c>
      <c r="AI629" s="12" t="str">
        <f>IF(G628="","",IF(COUNTIF($AI$11:AI628,G628)=0,G628,""))</f>
        <v/>
      </c>
      <c r="AJ629" s="12" t="str">
        <f t="shared" si="58"/>
        <v/>
      </c>
      <c r="AK629" s="23"/>
    </row>
    <row r="630" spans="1:37" hidden="1" x14ac:dyDescent="0.25">
      <c r="A630" s="4"/>
      <c r="B630" s="4"/>
      <c r="C630" s="4"/>
      <c r="D630" s="4"/>
      <c r="E630" s="5"/>
      <c r="F630" s="5"/>
      <c r="G630" s="4"/>
      <c r="H630" s="5"/>
      <c r="I630" s="14" t="str">
        <f t="shared" si="55"/>
        <v/>
      </c>
      <c r="J630" s="14"/>
      <c r="K630" s="14"/>
      <c r="L630" s="6" t="str">
        <f>IF(AND(C630="Abierto",D630="Urgente"),A630,"")</f>
        <v/>
      </c>
      <c r="M630" s="6" t="str">
        <f ca="1">IF(AND(C630="Abierto",D630="Urgente"),TODAY()-E630,"")</f>
        <v/>
      </c>
      <c r="N630" s="6" t="str">
        <f>IF(AND(C630="Abierto",D630="Urgente"),RANK(M630,$M$13:$M$809,0)+COUNTIF($M$13:M630,M630)-1,"")</f>
        <v/>
      </c>
      <c r="O630" s="6" t="str">
        <f>IF(AND(C630="Abierto",D630="Alta"),A630,"")</f>
        <v/>
      </c>
      <c r="P630" s="6" t="str">
        <f ca="1">IF(AND(C630="Abierto",D630="Alta"),TODAY()-E630,"")</f>
        <v/>
      </c>
      <c r="Q630" s="6" t="str">
        <f>IF(AND(C630="Abierto",D630="Alta"),RANK(P630,$P$13:$P$809,0)+COUNTIF($P$13:P630,P630)-1+MAX(N:N),"")</f>
        <v/>
      </c>
      <c r="R630" s="6" t="str">
        <f>IF(AND(C630="Abierto",D630="Media"),A630,"")</f>
        <v/>
      </c>
      <c r="S630" s="6" t="str">
        <f ca="1">IF(AND(C630="Abierto",D630="Media"),TODAY()-E630,"")</f>
        <v/>
      </c>
      <c r="T630" s="6" t="str">
        <f>IF(AND(C630="Abierto",D630="Media"),RANK(S630,$S$13:$S$809,0)+COUNTIF($S$13:S630,S630)-1+MAX(N:N,Q:Q),"")</f>
        <v/>
      </c>
      <c r="U630" s="6" t="str">
        <f>IF(AND(C630="Abierto",D630="Baja"),A630,"")</f>
        <v/>
      </c>
      <c r="V630" s="6" t="str">
        <f ca="1">IF(AND(C630="Abierto",D630="Baja"),TODAY()-E630,"")</f>
        <v/>
      </c>
      <c r="W630" s="6" t="str">
        <f>IF(AND(C630="Abierto",D630="Baja"),RANK(V630,$V$13:$V$809,0)+COUNTIF($V$13:V630,V630)-1+MAX(N:N,Q:Q,T:T),"")</f>
        <v/>
      </c>
      <c r="X630" s="7" t="str">
        <f>IF(OR(C630="Resuelto",C630=""),"",SUM(N630,Q630,T630,W630))</f>
        <v/>
      </c>
      <c r="Y630" s="7" t="str">
        <f>IF(OR(C630="Resuelto",C630=""),"",SUM(M630,P630,S630,V630))</f>
        <v/>
      </c>
      <c r="Z630" s="7" t="str">
        <f>IF(OR(C630="Resuelto",C630=""),"",SUM(L630,O630,R630,U630))</f>
        <v/>
      </c>
      <c r="AA630" s="8">
        <v>816</v>
      </c>
      <c r="AB630" s="8" t="str">
        <f t="shared" ca="1" si="56"/>
        <v/>
      </c>
      <c r="AC630" s="9" t="str">
        <f t="shared" ca="1" si="57"/>
        <v/>
      </c>
      <c r="AH630" s="11" t="str">
        <f>IF(AI630="","",MAX($AH$5:AH629)+1)</f>
        <v/>
      </c>
      <c r="AI630" s="12" t="str">
        <f>IF(G629="","",IF(COUNTIF($AI$11:AI629,G629)=0,G629,""))</f>
        <v/>
      </c>
      <c r="AJ630" s="12" t="str">
        <f t="shared" si="58"/>
        <v/>
      </c>
      <c r="AK630" s="23"/>
    </row>
    <row r="631" spans="1:37" hidden="1" x14ac:dyDescent="0.25">
      <c r="A631" s="4"/>
      <c r="B631" s="4"/>
      <c r="C631" s="4"/>
      <c r="D631" s="4"/>
      <c r="E631" s="5"/>
      <c r="F631" s="5"/>
      <c r="G631" s="4"/>
      <c r="H631" s="5"/>
      <c r="I631" s="14" t="str">
        <f t="shared" si="55"/>
        <v/>
      </c>
      <c r="J631" s="14"/>
      <c r="K631" s="14"/>
      <c r="L631" s="6" t="str">
        <f>IF(AND(C631="Abierto",D631="Urgente"),A631,"")</f>
        <v/>
      </c>
      <c r="M631" s="6" t="str">
        <f ca="1">IF(AND(C631="Abierto",D631="Urgente"),TODAY()-E631,"")</f>
        <v/>
      </c>
      <c r="N631" s="6" t="str">
        <f>IF(AND(C631="Abierto",D631="Urgente"),RANK(M631,$M$13:$M$809,0)+COUNTIF($M$13:M631,M631)-1,"")</f>
        <v/>
      </c>
      <c r="O631" s="6" t="str">
        <f>IF(AND(C631="Abierto",D631="Alta"),A631,"")</f>
        <v/>
      </c>
      <c r="P631" s="6" t="str">
        <f ca="1">IF(AND(C631="Abierto",D631="Alta"),TODAY()-E631,"")</f>
        <v/>
      </c>
      <c r="Q631" s="6" t="str">
        <f>IF(AND(C631="Abierto",D631="Alta"),RANK(P631,$P$13:$P$809,0)+COUNTIF($P$13:P631,P631)-1+MAX(N:N),"")</f>
        <v/>
      </c>
      <c r="R631" s="6" t="str">
        <f>IF(AND(C631="Abierto",D631="Media"),A631,"")</f>
        <v/>
      </c>
      <c r="S631" s="6" t="str">
        <f ca="1">IF(AND(C631="Abierto",D631="Media"),TODAY()-E631,"")</f>
        <v/>
      </c>
      <c r="T631" s="6" t="str">
        <f>IF(AND(C631="Abierto",D631="Media"),RANK(S631,$S$13:$S$809,0)+COUNTIF($S$13:S631,S631)-1+MAX(N:N,Q:Q),"")</f>
        <v/>
      </c>
      <c r="U631" s="6" t="str">
        <f>IF(AND(C631="Abierto",D631="Baja"),A631,"")</f>
        <v/>
      </c>
      <c r="V631" s="6" t="str">
        <f ca="1">IF(AND(C631="Abierto",D631="Baja"),TODAY()-E631,"")</f>
        <v/>
      </c>
      <c r="W631" s="6" t="str">
        <f>IF(AND(C631="Abierto",D631="Baja"),RANK(V631,$V$13:$V$809,0)+COUNTIF($V$13:V631,V631)-1+MAX(N:N,Q:Q,T:T),"")</f>
        <v/>
      </c>
      <c r="X631" s="7" t="str">
        <f>IF(OR(C631="Resuelto",C631=""),"",SUM(N631,Q631,T631,W631))</f>
        <v/>
      </c>
      <c r="Y631" s="7" t="str">
        <f>IF(OR(C631="Resuelto",C631=""),"",SUM(M631,P631,S631,V631))</f>
        <v/>
      </c>
      <c r="Z631" s="7" t="str">
        <f>IF(OR(C631="Resuelto",C631=""),"",SUM(L631,O631,R631,U631))</f>
        <v/>
      </c>
      <c r="AA631" s="8">
        <v>817</v>
      </c>
      <c r="AB631" s="8" t="str">
        <f t="shared" ca="1" si="56"/>
        <v/>
      </c>
      <c r="AC631" s="9" t="str">
        <f t="shared" ca="1" si="57"/>
        <v/>
      </c>
      <c r="AH631" s="11" t="str">
        <f>IF(AI631="","",MAX($AH$5:AH630)+1)</f>
        <v/>
      </c>
      <c r="AI631" s="12" t="str">
        <f>IF(G630="","",IF(COUNTIF($AI$11:AI630,G630)=0,G630,""))</f>
        <v/>
      </c>
      <c r="AJ631" s="12" t="str">
        <f t="shared" si="58"/>
        <v/>
      </c>
      <c r="AK631" s="23"/>
    </row>
    <row r="632" spans="1:37" hidden="1" x14ac:dyDescent="0.25">
      <c r="A632" s="4"/>
      <c r="B632" s="4"/>
      <c r="C632" s="4"/>
      <c r="D632" s="4"/>
      <c r="E632" s="5"/>
      <c r="F632" s="5"/>
      <c r="G632" s="4"/>
      <c r="H632" s="5"/>
      <c r="I632" s="14" t="str">
        <f t="shared" si="55"/>
        <v/>
      </c>
      <c r="J632" s="14"/>
      <c r="K632" s="14"/>
      <c r="L632" s="6" t="str">
        <f>IF(AND(C632="Abierto",D632="Urgente"),A632,"")</f>
        <v/>
      </c>
      <c r="M632" s="6" t="str">
        <f ca="1">IF(AND(C632="Abierto",D632="Urgente"),TODAY()-E632,"")</f>
        <v/>
      </c>
      <c r="N632" s="6" t="str">
        <f>IF(AND(C632="Abierto",D632="Urgente"),RANK(M632,$M$13:$M$809,0)+COUNTIF($M$13:M632,M632)-1,"")</f>
        <v/>
      </c>
      <c r="O632" s="6" t="str">
        <f>IF(AND(C632="Abierto",D632="Alta"),A632,"")</f>
        <v/>
      </c>
      <c r="P632" s="6" t="str">
        <f ca="1">IF(AND(C632="Abierto",D632="Alta"),TODAY()-E632,"")</f>
        <v/>
      </c>
      <c r="Q632" s="6" t="str">
        <f>IF(AND(C632="Abierto",D632="Alta"),RANK(P632,$P$13:$P$809,0)+COUNTIF($P$13:P632,P632)-1+MAX(N:N),"")</f>
        <v/>
      </c>
      <c r="R632" s="6" t="str">
        <f>IF(AND(C632="Abierto",D632="Media"),A632,"")</f>
        <v/>
      </c>
      <c r="S632" s="6" t="str">
        <f ca="1">IF(AND(C632="Abierto",D632="Media"),TODAY()-E632,"")</f>
        <v/>
      </c>
      <c r="T632" s="6" t="str">
        <f>IF(AND(C632="Abierto",D632="Media"),RANK(S632,$S$13:$S$809,0)+COUNTIF($S$13:S632,S632)-1+MAX(N:N,Q:Q),"")</f>
        <v/>
      </c>
      <c r="U632" s="6" t="str">
        <f>IF(AND(C632="Abierto",D632="Baja"),A632,"")</f>
        <v/>
      </c>
      <c r="V632" s="6" t="str">
        <f ca="1">IF(AND(C632="Abierto",D632="Baja"),TODAY()-E632,"")</f>
        <v/>
      </c>
      <c r="W632" s="6" t="str">
        <f>IF(AND(C632="Abierto",D632="Baja"),RANK(V632,$V$13:$V$809,0)+COUNTIF($V$13:V632,V632)-1+MAX(N:N,Q:Q,T:T),"")</f>
        <v/>
      </c>
      <c r="X632" s="7" t="str">
        <f>IF(OR(C632="Resuelto",C632=""),"",SUM(N632,Q632,T632,W632))</f>
        <v/>
      </c>
      <c r="Y632" s="7" t="str">
        <f>IF(OR(C632="Resuelto",C632=""),"",SUM(M632,P632,S632,V632))</f>
        <v/>
      </c>
      <c r="Z632" s="7" t="str">
        <f>IF(OR(C632="Resuelto",C632=""),"",SUM(L632,O632,R632,U632))</f>
        <v/>
      </c>
      <c r="AA632" s="8">
        <v>818</v>
      </c>
      <c r="AB632" s="8" t="str">
        <f t="shared" ca="1" si="56"/>
        <v/>
      </c>
      <c r="AC632" s="9" t="str">
        <f t="shared" ca="1" si="57"/>
        <v/>
      </c>
      <c r="AH632" s="11" t="str">
        <f>IF(AI632="","",MAX($AH$5:AH631)+1)</f>
        <v/>
      </c>
      <c r="AI632" s="12" t="str">
        <f>IF(G631="","",IF(COUNTIF($AI$11:AI631,G631)=0,G631,""))</f>
        <v/>
      </c>
      <c r="AJ632" s="12" t="str">
        <f t="shared" si="58"/>
        <v/>
      </c>
      <c r="AK632" s="23"/>
    </row>
    <row r="633" spans="1:37" hidden="1" x14ac:dyDescent="0.25">
      <c r="A633" s="4"/>
      <c r="B633" s="4"/>
      <c r="C633" s="4"/>
      <c r="D633" s="4"/>
      <c r="E633" s="5"/>
      <c r="F633" s="5"/>
      <c r="G633" s="4"/>
      <c r="H633" s="5"/>
      <c r="I633" s="14" t="str">
        <f t="shared" si="55"/>
        <v/>
      </c>
      <c r="J633" s="14"/>
      <c r="K633" s="14"/>
      <c r="L633" s="6" t="str">
        <f>IF(AND(C633="Abierto",D633="Urgente"),A633,"")</f>
        <v/>
      </c>
      <c r="M633" s="6" t="str">
        <f ca="1">IF(AND(C633="Abierto",D633="Urgente"),TODAY()-E633,"")</f>
        <v/>
      </c>
      <c r="N633" s="6" t="str">
        <f>IF(AND(C633="Abierto",D633="Urgente"),RANK(M633,$M$13:$M$809,0)+COUNTIF($M$13:M633,M633)-1,"")</f>
        <v/>
      </c>
      <c r="O633" s="6" t="str">
        <f>IF(AND(C633="Abierto",D633="Alta"),A633,"")</f>
        <v/>
      </c>
      <c r="P633" s="6" t="str">
        <f ca="1">IF(AND(C633="Abierto",D633="Alta"),TODAY()-E633,"")</f>
        <v/>
      </c>
      <c r="Q633" s="6" t="str">
        <f>IF(AND(C633="Abierto",D633="Alta"),RANK(P633,$P$13:$P$809,0)+COUNTIF($P$13:P633,P633)-1+MAX(N:N),"")</f>
        <v/>
      </c>
      <c r="R633" s="6" t="str">
        <f>IF(AND(C633="Abierto",D633="Media"),A633,"")</f>
        <v/>
      </c>
      <c r="S633" s="6" t="str">
        <f ca="1">IF(AND(C633="Abierto",D633="Media"),TODAY()-E633,"")</f>
        <v/>
      </c>
      <c r="T633" s="6" t="str">
        <f>IF(AND(C633="Abierto",D633="Media"),RANK(S633,$S$13:$S$809,0)+COUNTIF($S$13:S633,S633)-1+MAX(N:N,Q:Q),"")</f>
        <v/>
      </c>
      <c r="U633" s="6" t="str">
        <f>IF(AND(C633="Abierto",D633="Baja"),A633,"")</f>
        <v/>
      </c>
      <c r="V633" s="6" t="str">
        <f ca="1">IF(AND(C633="Abierto",D633="Baja"),TODAY()-E633,"")</f>
        <v/>
      </c>
      <c r="W633" s="6" t="str">
        <f>IF(AND(C633="Abierto",D633="Baja"),RANK(V633,$V$13:$V$809,0)+COUNTIF($V$13:V633,V633)-1+MAX(N:N,Q:Q,T:T),"")</f>
        <v/>
      </c>
      <c r="X633" s="7" t="str">
        <f>IF(OR(C633="Resuelto",C633=""),"",SUM(N633,Q633,T633,W633))</f>
        <v/>
      </c>
      <c r="Y633" s="7" t="str">
        <f>IF(OR(C633="Resuelto",C633=""),"",SUM(M633,P633,S633,V633))</f>
        <v/>
      </c>
      <c r="Z633" s="7" t="str">
        <f>IF(OR(C633="Resuelto",C633=""),"",SUM(L633,O633,R633,U633))</f>
        <v/>
      </c>
      <c r="AA633" s="8">
        <v>819</v>
      </c>
      <c r="AB633" s="8" t="str">
        <f t="shared" ca="1" si="56"/>
        <v/>
      </c>
      <c r="AC633" s="9" t="str">
        <f t="shared" ca="1" si="57"/>
        <v/>
      </c>
      <c r="AH633" s="11" t="str">
        <f>IF(AI633="","",MAX($AH$5:AH632)+1)</f>
        <v/>
      </c>
      <c r="AI633" s="12" t="str">
        <f>IF(G632="","",IF(COUNTIF($AI$11:AI632,G632)=0,G632,""))</f>
        <v/>
      </c>
      <c r="AJ633" s="12" t="str">
        <f t="shared" si="58"/>
        <v/>
      </c>
      <c r="AK633" s="23"/>
    </row>
    <row r="634" spans="1:37" hidden="1" x14ac:dyDescent="0.25">
      <c r="A634" s="4"/>
      <c r="B634" s="4"/>
      <c r="C634" s="4"/>
      <c r="D634" s="4"/>
      <c r="E634" s="5"/>
      <c r="F634" s="5"/>
      <c r="G634" s="4"/>
      <c r="H634" s="5"/>
      <c r="I634" s="14" t="str">
        <f t="shared" si="55"/>
        <v/>
      </c>
      <c r="J634" s="14"/>
      <c r="K634" s="14"/>
      <c r="L634" s="6" t="str">
        <f>IF(AND(C634="Abierto",D634="Urgente"),A634,"")</f>
        <v/>
      </c>
      <c r="M634" s="6" t="str">
        <f ca="1">IF(AND(C634="Abierto",D634="Urgente"),TODAY()-E634,"")</f>
        <v/>
      </c>
      <c r="N634" s="6" t="str">
        <f>IF(AND(C634="Abierto",D634="Urgente"),RANK(M634,$M$13:$M$809,0)+COUNTIF($M$13:M634,M634)-1,"")</f>
        <v/>
      </c>
      <c r="O634" s="6" t="str">
        <f>IF(AND(C634="Abierto",D634="Alta"),A634,"")</f>
        <v/>
      </c>
      <c r="P634" s="6" t="str">
        <f ca="1">IF(AND(C634="Abierto",D634="Alta"),TODAY()-E634,"")</f>
        <v/>
      </c>
      <c r="Q634" s="6" t="str">
        <f>IF(AND(C634="Abierto",D634="Alta"),RANK(P634,$P$13:$P$809,0)+COUNTIF($P$13:P634,P634)-1+MAX(N:N),"")</f>
        <v/>
      </c>
      <c r="R634" s="6" t="str">
        <f>IF(AND(C634="Abierto",D634="Media"),A634,"")</f>
        <v/>
      </c>
      <c r="S634" s="6" t="str">
        <f ca="1">IF(AND(C634="Abierto",D634="Media"),TODAY()-E634,"")</f>
        <v/>
      </c>
      <c r="T634" s="6" t="str">
        <f>IF(AND(C634="Abierto",D634="Media"),RANK(S634,$S$13:$S$809,0)+COUNTIF($S$13:S634,S634)-1+MAX(N:N,Q:Q),"")</f>
        <v/>
      </c>
      <c r="U634" s="6" t="str">
        <f>IF(AND(C634="Abierto",D634="Baja"),A634,"")</f>
        <v/>
      </c>
      <c r="V634" s="6" t="str">
        <f ca="1">IF(AND(C634="Abierto",D634="Baja"),TODAY()-E634,"")</f>
        <v/>
      </c>
      <c r="W634" s="6" t="str">
        <f>IF(AND(C634="Abierto",D634="Baja"),RANK(V634,$V$13:$V$809,0)+COUNTIF($V$13:V634,V634)-1+MAX(N:N,Q:Q,T:T),"")</f>
        <v/>
      </c>
      <c r="X634" s="7" t="str">
        <f>IF(OR(C634="Resuelto",C634=""),"",SUM(N634,Q634,T634,W634))</f>
        <v/>
      </c>
      <c r="Y634" s="7" t="str">
        <f>IF(OR(C634="Resuelto",C634=""),"",SUM(M634,P634,S634,V634))</f>
        <v/>
      </c>
      <c r="Z634" s="7" t="str">
        <f>IF(OR(C634="Resuelto",C634=""),"",SUM(L634,O634,R634,U634))</f>
        <v/>
      </c>
      <c r="AA634" s="8">
        <v>820</v>
      </c>
      <c r="AB634" s="8" t="str">
        <f t="shared" ca="1" si="56"/>
        <v/>
      </c>
      <c r="AC634" s="9" t="str">
        <f t="shared" ca="1" si="57"/>
        <v/>
      </c>
      <c r="AH634" s="11" t="str">
        <f>IF(AI634="","",MAX($AH$5:AH633)+1)</f>
        <v/>
      </c>
      <c r="AI634" s="12" t="str">
        <f>IF(G633="","",IF(COUNTIF($AI$11:AI633,G633)=0,G633,""))</f>
        <v/>
      </c>
      <c r="AJ634" s="12" t="str">
        <f t="shared" si="58"/>
        <v/>
      </c>
      <c r="AK634" s="23"/>
    </row>
    <row r="635" spans="1:37" hidden="1" x14ac:dyDescent="0.25">
      <c r="A635" s="4"/>
      <c r="B635" s="4"/>
      <c r="C635" s="4"/>
      <c r="D635" s="4"/>
      <c r="E635" s="5"/>
      <c r="F635" s="5"/>
      <c r="G635" s="4"/>
      <c r="H635" s="5"/>
      <c r="I635" s="14" t="str">
        <f t="shared" si="55"/>
        <v/>
      </c>
      <c r="J635" s="14"/>
      <c r="K635" s="14"/>
      <c r="L635" s="6" t="str">
        <f>IF(AND(C635="Abierto",D635="Urgente"),A635,"")</f>
        <v/>
      </c>
      <c r="M635" s="6" t="str">
        <f ca="1">IF(AND(C635="Abierto",D635="Urgente"),TODAY()-E635,"")</f>
        <v/>
      </c>
      <c r="N635" s="6" t="str">
        <f>IF(AND(C635="Abierto",D635="Urgente"),RANK(M635,$M$13:$M$809,0)+COUNTIF($M$13:M635,M635)-1,"")</f>
        <v/>
      </c>
      <c r="O635" s="6" t="str">
        <f>IF(AND(C635="Abierto",D635="Alta"),A635,"")</f>
        <v/>
      </c>
      <c r="P635" s="6" t="str">
        <f ca="1">IF(AND(C635="Abierto",D635="Alta"),TODAY()-E635,"")</f>
        <v/>
      </c>
      <c r="Q635" s="6" t="str">
        <f>IF(AND(C635="Abierto",D635="Alta"),RANK(P635,$P$13:$P$809,0)+COUNTIF($P$13:P635,P635)-1+MAX(N:N),"")</f>
        <v/>
      </c>
      <c r="R635" s="6" t="str">
        <f>IF(AND(C635="Abierto",D635="Media"),A635,"")</f>
        <v/>
      </c>
      <c r="S635" s="6" t="str">
        <f ca="1">IF(AND(C635="Abierto",D635="Media"),TODAY()-E635,"")</f>
        <v/>
      </c>
      <c r="T635" s="6" t="str">
        <f>IF(AND(C635="Abierto",D635="Media"),RANK(S635,$S$13:$S$809,0)+COUNTIF($S$13:S635,S635)-1+MAX(N:N,Q:Q),"")</f>
        <v/>
      </c>
      <c r="U635" s="6" t="str">
        <f>IF(AND(C635="Abierto",D635="Baja"),A635,"")</f>
        <v/>
      </c>
      <c r="V635" s="6" t="str">
        <f ca="1">IF(AND(C635="Abierto",D635="Baja"),TODAY()-E635,"")</f>
        <v/>
      </c>
      <c r="W635" s="6" t="str">
        <f>IF(AND(C635="Abierto",D635="Baja"),RANK(V635,$V$13:$V$809,0)+COUNTIF($V$13:V635,V635)-1+MAX(N:N,Q:Q,T:T),"")</f>
        <v/>
      </c>
      <c r="X635" s="7" t="str">
        <f>IF(OR(C635="Resuelto",C635=""),"",SUM(N635,Q635,T635,W635))</f>
        <v/>
      </c>
      <c r="Y635" s="7" t="str">
        <f>IF(OR(C635="Resuelto",C635=""),"",SUM(M635,P635,S635,V635))</f>
        <v/>
      </c>
      <c r="Z635" s="7" t="str">
        <f>IF(OR(C635="Resuelto",C635=""),"",SUM(L635,O635,R635,U635))</f>
        <v/>
      </c>
      <c r="AA635" s="8">
        <v>821</v>
      </c>
      <c r="AB635" s="8" t="str">
        <f t="shared" ca="1" si="56"/>
        <v/>
      </c>
      <c r="AC635" s="9" t="str">
        <f t="shared" ca="1" si="57"/>
        <v/>
      </c>
      <c r="AH635" s="11" t="str">
        <f>IF(AI635="","",MAX($AH$5:AH634)+1)</f>
        <v/>
      </c>
      <c r="AI635" s="12" t="str">
        <f>IF(G634="","",IF(COUNTIF($AI$11:AI634,G634)=0,G634,""))</f>
        <v/>
      </c>
      <c r="AJ635" s="12" t="str">
        <f t="shared" si="58"/>
        <v/>
      </c>
      <c r="AK635" s="23"/>
    </row>
    <row r="636" spans="1:37" hidden="1" x14ac:dyDescent="0.25">
      <c r="A636" s="4"/>
      <c r="B636" s="4"/>
      <c r="C636" s="4"/>
      <c r="D636" s="4"/>
      <c r="E636" s="5"/>
      <c r="F636" s="5"/>
      <c r="G636" s="4"/>
      <c r="H636" s="5"/>
      <c r="I636" s="14" t="str">
        <f t="shared" si="55"/>
        <v/>
      </c>
      <c r="J636" s="14"/>
      <c r="K636" s="14"/>
      <c r="L636" s="6" t="str">
        <f>IF(AND(C636="Abierto",D636="Urgente"),A636,"")</f>
        <v/>
      </c>
      <c r="M636" s="6" t="str">
        <f ca="1">IF(AND(C636="Abierto",D636="Urgente"),TODAY()-E636,"")</f>
        <v/>
      </c>
      <c r="N636" s="6" t="str">
        <f>IF(AND(C636="Abierto",D636="Urgente"),RANK(M636,$M$13:$M$809,0)+COUNTIF($M$13:M636,M636)-1,"")</f>
        <v/>
      </c>
      <c r="O636" s="6" t="str">
        <f>IF(AND(C636="Abierto",D636="Alta"),A636,"")</f>
        <v/>
      </c>
      <c r="P636" s="6" t="str">
        <f ca="1">IF(AND(C636="Abierto",D636="Alta"),TODAY()-E636,"")</f>
        <v/>
      </c>
      <c r="Q636" s="6" t="str">
        <f>IF(AND(C636="Abierto",D636="Alta"),RANK(P636,$P$13:$P$809,0)+COUNTIF($P$13:P636,P636)-1+MAX(N:N),"")</f>
        <v/>
      </c>
      <c r="R636" s="6" t="str">
        <f>IF(AND(C636="Abierto",D636="Media"),A636,"")</f>
        <v/>
      </c>
      <c r="S636" s="6" t="str">
        <f ca="1">IF(AND(C636="Abierto",D636="Media"),TODAY()-E636,"")</f>
        <v/>
      </c>
      <c r="T636" s="6" t="str">
        <f>IF(AND(C636="Abierto",D636="Media"),RANK(S636,$S$13:$S$809,0)+COUNTIF($S$13:S636,S636)-1+MAX(N:N,Q:Q),"")</f>
        <v/>
      </c>
      <c r="U636" s="6" t="str">
        <f>IF(AND(C636="Abierto",D636="Baja"),A636,"")</f>
        <v/>
      </c>
      <c r="V636" s="6" t="str">
        <f ca="1">IF(AND(C636="Abierto",D636="Baja"),TODAY()-E636,"")</f>
        <v/>
      </c>
      <c r="W636" s="6" t="str">
        <f>IF(AND(C636="Abierto",D636="Baja"),RANK(V636,$V$13:$V$809,0)+COUNTIF($V$13:V636,V636)-1+MAX(N:N,Q:Q,T:T),"")</f>
        <v/>
      </c>
      <c r="X636" s="7" t="str">
        <f>IF(OR(C636="Resuelto",C636=""),"",SUM(N636,Q636,T636,W636))</f>
        <v/>
      </c>
      <c r="Y636" s="7" t="str">
        <f>IF(OR(C636="Resuelto",C636=""),"",SUM(M636,P636,S636,V636))</f>
        <v/>
      </c>
      <c r="Z636" s="7" t="str">
        <f>IF(OR(C636="Resuelto",C636=""),"",SUM(L636,O636,R636,U636))</f>
        <v/>
      </c>
      <c r="AA636" s="8">
        <v>822</v>
      </c>
      <c r="AB636" s="8" t="str">
        <f t="shared" ca="1" si="56"/>
        <v/>
      </c>
      <c r="AC636" s="9" t="str">
        <f t="shared" ca="1" si="57"/>
        <v/>
      </c>
      <c r="AH636" s="11" t="str">
        <f>IF(AI636="","",MAX($AH$5:AH635)+1)</f>
        <v/>
      </c>
      <c r="AI636" s="12" t="str">
        <f>IF(G635="","",IF(COUNTIF($AI$11:AI635,G635)=0,G635,""))</f>
        <v/>
      </c>
      <c r="AJ636" s="12" t="str">
        <f t="shared" si="58"/>
        <v/>
      </c>
      <c r="AK636" s="23"/>
    </row>
    <row r="637" spans="1:37" hidden="1" x14ac:dyDescent="0.25">
      <c r="A637" s="4"/>
      <c r="B637" s="4"/>
      <c r="C637" s="4"/>
      <c r="D637" s="4"/>
      <c r="E637" s="5"/>
      <c r="F637" s="5"/>
      <c r="G637" s="4"/>
      <c r="H637" s="5"/>
      <c r="I637" s="14" t="str">
        <f t="shared" si="55"/>
        <v/>
      </c>
      <c r="J637" s="14"/>
      <c r="K637" s="14"/>
      <c r="L637" s="6" t="str">
        <f>IF(AND(C637="Abierto",D637="Urgente"),A637,"")</f>
        <v/>
      </c>
      <c r="M637" s="6" t="str">
        <f ca="1">IF(AND(C637="Abierto",D637="Urgente"),TODAY()-E637,"")</f>
        <v/>
      </c>
      <c r="N637" s="6" t="str">
        <f>IF(AND(C637="Abierto",D637="Urgente"),RANK(M637,$M$13:$M$809,0)+COUNTIF($M$13:M637,M637)-1,"")</f>
        <v/>
      </c>
      <c r="O637" s="6" t="str">
        <f>IF(AND(C637="Abierto",D637="Alta"),A637,"")</f>
        <v/>
      </c>
      <c r="P637" s="6" t="str">
        <f ca="1">IF(AND(C637="Abierto",D637="Alta"),TODAY()-E637,"")</f>
        <v/>
      </c>
      <c r="Q637" s="6" t="str">
        <f>IF(AND(C637="Abierto",D637="Alta"),RANK(P637,$P$13:$P$809,0)+COUNTIF($P$13:P637,P637)-1+MAX(N:N),"")</f>
        <v/>
      </c>
      <c r="R637" s="6" t="str">
        <f>IF(AND(C637="Abierto",D637="Media"),A637,"")</f>
        <v/>
      </c>
      <c r="S637" s="6" t="str">
        <f ca="1">IF(AND(C637="Abierto",D637="Media"),TODAY()-E637,"")</f>
        <v/>
      </c>
      <c r="T637" s="6" t="str">
        <f>IF(AND(C637="Abierto",D637="Media"),RANK(S637,$S$13:$S$809,0)+COUNTIF($S$13:S637,S637)-1+MAX(N:N,Q:Q),"")</f>
        <v/>
      </c>
      <c r="U637" s="6" t="str">
        <f>IF(AND(C637="Abierto",D637="Baja"),A637,"")</f>
        <v/>
      </c>
      <c r="V637" s="6" t="str">
        <f ca="1">IF(AND(C637="Abierto",D637="Baja"),TODAY()-E637,"")</f>
        <v/>
      </c>
      <c r="W637" s="6" t="str">
        <f>IF(AND(C637="Abierto",D637="Baja"),RANK(V637,$V$13:$V$809,0)+COUNTIF($V$13:V637,V637)-1+MAX(N:N,Q:Q,T:T),"")</f>
        <v/>
      </c>
      <c r="X637" s="7" t="str">
        <f>IF(OR(C637="Resuelto",C637=""),"",SUM(N637,Q637,T637,W637))</f>
        <v/>
      </c>
      <c r="Y637" s="7" t="str">
        <f>IF(OR(C637="Resuelto",C637=""),"",SUM(M637,P637,S637,V637))</f>
        <v/>
      </c>
      <c r="Z637" s="7" t="str">
        <f>IF(OR(C637="Resuelto",C637=""),"",SUM(L637,O637,R637,U637))</f>
        <v/>
      </c>
      <c r="AA637" s="8">
        <v>823</v>
      </c>
      <c r="AB637" s="8" t="str">
        <f t="shared" ca="1" si="56"/>
        <v/>
      </c>
      <c r="AC637" s="9" t="str">
        <f t="shared" ca="1" si="57"/>
        <v/>
      </c>
      <c r="AH637" s="11" t="str">
        <f>IF(AI637="","",MAX($AH$5:AH636)+1)</f>
        <v/>
      </c>
      <c r="AI637" s="12" t="str">
        <f>IF(G636="","",IF(COUNTIF($AI$11:AI636,G636)=0,G636,""))</f>
        <v/>
      </c>
      <c r="AJ637" s="12" t="str">
        <f t="shared" si="58"/>
        <v/>
      </c>
      <c r="AK637" s="23"/>
    </row>
    <row r="638" spans="1:37" hidden="1" x14ac:dyDescent="0.25">
      <c r="A638" s="4"/>
      <c r="B638" s="4"/>
      <c r="C638" s="4"/>
      <c r="D638" s="4"/>
      <c r="E638" s="5"/>
      <c r="F638" s="5"/>
      <c r="G638" s="4"/>
      <c r="H638" s="5"/>
      <c r="I638" s="14" t="str">
        <f t="shared" si="55"/>
        <v/>
      </c>
      <c r="J638" s="14"/>
      <c r="K638" s="14"/>
      <c r="L638" s="6" t="str">
        <f>IF(AND(C638="Abierto",D638="Urgente"),A638,"")</f>
        <v/>
      </c>
      <c r="M638" s="6" t="str">
        <f ca="1">IF(AND(C638="Abierto",D638="Urgente"),TODAY()-E638,"")</f>
        <v/>
      </c>
      <c r="N638" s="6" t="str">
        <f>IF(AND(C638="Abierto",D638="Urgente"),RANK(M638,$M$13:$M$809,0)+COUNTIF($M$13:M638,M638)-1,"")</f>
        <v/>
      </c>
      <c r="O638" s="6" t="str">
        <f>IF(AND(C638="Abierto",D638="Alta"),A638,"")</f>
        <v/>
      </c>
      <c r="P638" s="6" t="str">
        <f ca="1">IF(AND(C638="Abierto",D638="Alta"),TODAY()-E638,"")</f>
        <v/>
      </c>
      <c r="Q638" s="6" t="str">
        <f>IF(AND(C638="Abierto",D638="Alta"),RANK(P638,$P$13:$P$809,0)+COUNTIF($P$13:P638,P638)-1+MAX(N:N),"")</f>
        <v/>
      </c>
      <c r="R638" s="6" t="str">
        <f>IF(AND(C638="Abierto",D638="Media"),A638,"")</f>
        <v/>
      </c>
      <c r="S638" s="6" t="str">
        <f ca="1">IF(AND(C638="Abierto",D638="Media"),TODAY()-E638,"")</f>
        <v/>
      </c>
      <c r="T638" s="6" t="str">
        <f>IF(AND(C638="Abierto",D638="Media"),RANK(S638,$S$13:$S$809,0)+COUNTIF($S$13:S638,S638)-1+MAX(N:N,Q:Q),"")</f>
        <v/>
      </c>
      <c r="U638" s="6" t="str">
        <f>IF(AND(C638="Abierto",D638="Baja"),A638,"")</f>
        <v/>
      </c>
      <c r="V638" s="6" t="str">
        <f ca="1">IF(AND(C638="Abierto",D638="Baja"),TODAY()-E638,"")</f>
        <v/>
      </c>
      <c r="W638" s="6" t="str">
        <f>IF(AND(C638="Abierto",D638="Baja"),RANK(V638,$V$13:$V$809,0)+COUNTIF($V$13:V638,V638)-1+MAX(N:N,Q:Q,T:T),"")</f>
        <v/>
      </c>
      <c r="X638" s="7" t="str">
        <f>IF(OR(C638="Resuelto",C638=""),"",SUM(N638,Q638,T638,W638))</f>
        <v/>
      </c>
      <c r="Y638" s="7" t="str">
        <f>IF(OR(C638="Resuelto",C638=""),"",SUM(M638,P638,S638,V638))</f>
        <v/>
      </c>
      <c r="Z638" s="7" t="str">
        <f>IF(OR(C638="Resuelto",C638=""),"",SUM(L638,O638,R638,U638))</f>
        <v/>
      </c>
      <c r="AA638" s="8">
        <v>824</v>
      </c>
      <c r="AB638" s="8" t="str">
        <f t="shared" ca="1" si="56"/>
        <v/>
      </c>
      <c r="AC638" s="9" t="str">
        <f t="shared" ca="1" si="57"/>
        <v/>
      </c>
      <c r="AH638" s="11" t="str">
        <f>IF(AI638="","",MAX($AH$5:AH637)+1)</f>
        <v/>
      </c>
      <c r="AI638" s="12" t="str">
        <f>IF(G637="","",IF(COUNTIF($AI$11:AI637,G637)=0,G637,""))</f>
        <v/>
      </c>
      <c r="AJ638" s="12" t="str">
        <f t="shared" si="58"/>
        <v/>
      </c>
      <c r="AK638" s="23"/>
    </row>
    <row r="639" spans="1:37" hidden="1" x14ac:dyDescent="0.25">
      <c r="A639" s="4"/>
      <c r="B639" s="4"/>
      <c r="C639" s="4"/>
      <c r="D639" s="4"/>
      <c r="E639" s="5"/>
      <c r="F639" s="5"/>
      <c r="G639" s="4"/>
      <c r="H639" s="5"/>
      <c r="I639" s="14" t="str">
        <f t="shared" si="55"/>
        <v/>
      </c>
      <c r="J639" s="14"/>
      <c r="K639" s="14"/>
      <c r="L639" s="6" t="str">
        <f>IF(AND(C639="Abierto",D639="Urgente"),A639,"")</f>
        <v/>
      </c>
      <c r="M639" s="6" t="str">
        <f ca="1">IF(AND(C639="Abierto",D639="Urgente"),TODAY()-E639,"")</f>
        <v/>
      </c>
      <c r="N639" s="6" t="str">
        <f>IF(AND(C639="Abierto",D639="Urgente"),RANK(M639,$M$13:$M$809,0)+COUNTIF($M$13:M639,M639)-1,"")</f>
        <v/>
      </c>
      <c r="O639" s="6" t="str">
        <f>IF(AND(C639="Abierto",D639="Alta"),A639,"")</f>
        <v/>
      </c>
      <c r="P639" s="6" t="str">
        <f ca="1">IF(AND(C639="Abierto",D639="Alta"),TODAY()-E639,"")</f>
        <v/>
      </c>
      <c r="Q639" s="6" t="str">
        <f>IF(AND(C639="Abierto",D639="Alta"),RANK(P639,$P$13:$P$809,0)+COUNTIF($P$13:P639,P639)-1+MAX(N:N),"")</f>
        <v/>
      </c>
      <c r="R639" s="6" t="str">
        <f>IF(AND(C639="Abierto",D639="Media"),A639,"")</f>
        <v/>
      </c>
      <c r="S639" s="6" t="str">
        <f ca="1">IF(AND(C639="Abierto",D639="Media"),TODAY()-E639,"")</f>
        <v/>
      </c>
      <c r="T639" s="6" t="str">
        <f>IF(AND(C639="Abierto",D639="Media"),RANK(S639,$S$13:$S$809,0)+COUNTIF($S$13:S639,S639)-1+MAX(N:N,Q:Q),"")</f>
        <v/>
      </c>
      <c r="U639" s="6" t="str">
        <f>IF(AND(C639="Abierto",D639="Baja"),A639,"")</f>
        <v/>
      </c>
      <c r="V639" s="6" t="str">
        <f ca="1">IF(AND(C639="Abierto",D639="Baja"),TODAY()-E639,"")</f>
        <v/>
      </c>
      <c r="W639" s="6" t="str">
        <f>IF(AND(C639="Abierto",D639="Baja"),RANK(V639,$V$13:$V$809,0)+COUNTIF($V$13:V639,V639)-1+MAX(N:N,Q:Q,T:T),"")</f>
        <v/>
      </c>
      <c r="X639" s="7" t="str">
        <f>IF(OR(C639="Resuelto",C639=""),"",SUM(N639,Q639,T639,W639))</f>
        <v/>
      </c>
      <c r="Y639" s="7" t="str">
        <f>IF(OR(C639="Resuelto",C639=""),"",SUM(M639,P639,S639,V639))</f>
        <v/>
      </c>
      <c r="Z639" s="7" t="str">
        <f>IF(OR(C639="Resuelto",C639=""),"",SUM(L639,O639,R639,U639))</f>
        <v/>
      </c>
      <c r="AA639" s="8">
        <v>825</v>
      </c>
      <c r="AB639" s="8" t="str">
        <f t="shared" ca="1" si="56"/>
        <v/>
      </c>
      <c r="AC639" s="9" t="str">
        <f t="shared" ca="1" si="57"/>
        <v/>
      </c>
      <c r="AH639" s="11" t="str">
        <f>IF(AI639="","",MAX($AH$5:AH638)+1)</f>
        <v/>
      </c>
      <c r="AI639" s="12" t="str">
        <f>IF(G638="","",IF(COUNTIF($AI$11:AI638,G638)=0,G638,""))</f>
        <v/>
      </c>
      <c r="AJ639" s="12" t="str">
        <f t="shared" si="58"/>
        <v/>
      </c>
      <c r="AK639" s="23"/>
    </row>
    <row r="640" spans="1:37" hidden="1" x14ac:dyDescent="0.25">
      <c r="A640" s="4"/>
      <c r="B640" s="4"/>
      <c r="C640" s="4"/>
      <c r="D640" s="4"/>
      <c r="E640" s="5"/>
      <c r="F640" s="5"/>
      <c r="G640" s="4"/>
      <c r="H640" s="5"/>
      <c r="I640" s="14" t="str">
        <f t="shared" si="55"/>
        <v/>
      </c>
      <c r="J640" s="14"/>
      <c r="K640" s="14"/>
      <c r="L640" s="6" t="str">
        <f>IF(AND(C640="Abierto",D640="Urgente"),A640,"")</f>
        <v/>
      </c>
      <c r="M640" s="6" t="str">
        <f ca="1">IF(AND(C640="Abierto",D640="Urgente"),TODAY()-E640,"")</f>
        <v/>
      </c>
      <c r="N640" s="6" t="str">
        <f>IF(AND(C640="Abierto",D640="Urgente"),RANK(M640,$M$13:$M$809,0)+COUNTIF($M$13:M640,M640)-1,"")</f>
        <v/>
      </c>
      <c r="O640" s="6" t="str">
        <f>IF(AND(C640="Abierto",D640="Alta"),A640,"")</f>
        <v/>
      </c>
      <c r="P640" s="6" t="str">
        <f ca="1">IF(AND(C640="Abierto",D640="Alta"),TODAY()-E640,"")</f>
        <v/>
      </c>
      <c r="Q640" s="6" t="str">
        <f>IF(AND(C640="Abierto",D640="Alta"),RANK(P640,$P$13:$P$809,0)+COUNTIF($P$13:P640,P640)-1+MAX(N:N),"")</f>
        <v/>
      </c>
      <c r="R640" s="6" t="str">
        <f>IF(AND(C640="Abierto",D640="Media"),A640,"")</f>
        <v/>
      </c>
      <c r="S640" s="6" t="str">
        <f ca="1">IF(AND(C640="Abierto",D640="Media"),TODAY()-E640,"")</f>
        <v/>
      </c>
      <c r="T640" s="6" t="str">
        <f>IF(AND(C640="Abierto",D640="Media"),RANK(S640,$S$13:$S$809,0)+COUNTIF($S$13:S640,S640)-1+MAX(N:N,Q:Q),"")</f>
        <v/>
      </c>
      <c r="U640" s="6" t="str">
        <f>IF(AND(C640="Abierto",D640="Baja"),A640,"")</f>
        <v/>
      </c>
      <c r="V640" s="6" t="str">
        <f ca="1">IF(AND(C640="Abierto",D640="Baja"),TODAY()-E640,"")</f>
        <v/>
      </c>
      <c r="W640" s="6" t="str">
        <f>IF(AND(C640="Abierto",D640="Baja"),RANK(V640,$V$13:$V$809,0)+COUNTIF($V$13:V640,V640)-1+MAX(N:N,Q:Q,T:T),"")</f>
        <v/>
      </c>
      <c r="X640" s="7" t="str">
        <f>IF(OR(C640="Resuelto",C640=""),"",SUM(N640,Q640,T640,W640))</f>
        <v/>
      </c>
      <c r="Y640" s="7" t="str">
        <f>IF(OR(C640="Resuelto",C640=""),"",SUM(M640,P640,S640,V640))</f>
        <v/>
      </c>
      <c r="Z640" s="7" t="str">
        <f>IF(OR(C640="Resuelto",C640=""),"",SUM(L640,O640,R640,U640))</f>
        <v/>
      </c>
      <c r="AA640" s="8">
        <v>826</v>
      </c>
      <c r="AB640" s="8" t="str">
        <f t="shared" ca="1" si="56"/>
        <v/>
      </c>
      <c r="AC640" s="9" t="str">
        <f t="shared" ca="1" si="57"/>
        <v/>
      </c>
      <c r="AH640" s="11" t="str">
        <f>IF(AI640="","",MAX($AH$5:AH639)+1)</f>
        <v/>
      </c>
      <c r="AI640" s="12" t="str">
        <f>IF(G639="","",IF(COUNTIF($AI$11:AI639,G639)=0,G639,""))</f>
        <v/>
      </c>
      <c r="AJ640" s="12" t="str">
        <f t="shared" si="58"/>
        <v/>
      </c>
      <c r="AK640" s="23"/>
    </row>
    <row r="641" spans="1:37" hidden="1" x14ac:dyDescent="0.25">
      <c r="A641" s="4"/>
      <c r="B641" s="4"/>
      <c r="C641" s="4"/>
      <c r="D641" s="4"/>
      <c r="E641" s="5"/>
      <c r="F641" s="5"/>
      <c r="G641" s="4"/>
      <c r="H641" s="5"/>
      <c r="I641" s="14" t="str">
        <f t="shared" si="55"/>
        <v/>
      </c>
      <c r="J641" s="14"/>
      <c r="K641" s="14"/>
      <c r="L641" s="6" t="str">
        <f>IF(AND(C641="Abierto",D641="Urgente"),A641,"")</f>
        <v/>
      </c>
      <c r="M641" s="6" t="str">
        <f ca="1">IF(AND(C641="Abierto",D641="Urgente"),TODAY()-E641,"")</f>
        <v/>
      </c>
      <c r="N641" s="6" t="str">
        <f>IF(AND(C641="Abierto",D641="Urgente"),RANK(M641,$M$13:$M$809,0)+COUNTIF($M$13:M641,M641)-1,"")</f>
        <v/>
      </c>
      <c r="O641" s="6" t="str">
        <f>IF(AND(C641="Abierto",D641="Alta"),A641,"")</f>
        <v/>
      </c>
      <c r="P641" s="6" t="str">
        <f ca="1">IF(AND(C641="Abierto",D641="Alta"),TODAY()-E641,"")</f>
        <v/>
      </c>
      <c r="Q641" s="6" t="str">
        <f>IF(AND(C641="Abierto",D641="Alta"),RANK(P641,$P$13:$P$809,0)+COUNTIF($P$13:P641,P641)-1+MAX(N:N),"")</f>
        <v/>
      </c>
      <c r="R641" s="6" t="str">
        <f>IF(AND(C641="Abierto",D641="Media"),A641,"")</f>
        <v/>
      </c>
      <c r="S641" s="6" t="str">
        <f ca="1">IF(AND(C641="Abierto",D641="Media"),TODAY()-E641,"")</f>
        <v/>
      </c>
      <c r="T641" s="6" t="str">
        <f>IF(AND(C641="Abierto",D641="Media"),RANK(S641,$S$13:$S$809,0)+COUNTIF($S$13:S641,S641)-1+MAX(N:N,Q:Q),"")</f>
        <v/>
      </c>
      <c r="U641" s="6" t="str">
        <f>IF(AND(C641="Abierto",D641="Baja"),A641,"")</f>
        <v/>
      </c>
      <c r="V641" s="6" t="str">
        <f ca="1">IF(AND(C641="Abierto",D641="Baja"),TODAY()-E641,"")</f>
        <v/>
      </c>
      <c r="W641" s="6" t="str">
        <f>IF(AND(C641="Abierto",D641="Baja"),RANK(V641,$V$13:$V$809,0)+COUNTIF($V$13:V641,V641)-1+MAX(N:N,Q:Q,T:T),"")</f>
        <v/>
      </c>
      <c r="X641" s="7" t="str">
        <f>IF(OR(C641="Resuelto",C641=""),"",SUM(N641,Q641,T641,W641))</f>
        <v/>
      </c>
      <c r="Y641" s="7" t="str">
        <f>IF(OR(C641="Resuelto",C641=""),"",SUM(M641,P641,S641,V641))</f>
        <v/>
      </c>
      <c r="Z641" s="7" t="str">
        <f>IF(OR(C641="Resuelto",C641=""),"",SUM(L641,O641,R641,U641))</f>
        <v/>
      </c>
      <c r="AA641" s="8">
        <v>827</v>
      </c>
      <c r="AB641" s="8" t="str">
        <f t="shared" ca="1" si="56"/>
        <v/>
      </c>
      <c r="AC641" s="9" t="str">
        <f t="shared" ca="1" si="57"/>
        <v/>
      </c>
      <c r="AH641" s="11" t="str">
        <f>IF(AI641="","",MAX($AH$5:AH640)+1)</f>
        <v/>
      </c>
      <c r="AI641" s="12" t="str">
        <f>IF(G640="","",IF(COUNTIF($AI$11:AI640,G640)=0,G640,""))</f>
        <v/>
      </c>
      <c r="AJ641" s="12" t="str">
        <f t="shared" si="58"/>
        <v/>
      </c>
      <c r="AK641" s="23"/>
    </row>
    <row r="642" spans="1:37" hidden="1" x14ac:dyDescent="0.25">
      <c r="A642" s="4"/>
      <c r="B642" s="4"/>
      <c r="C642" s="4"/>
      <c r="D642" s="4"/>
      <c r="E642" s="5"/>
      <c r="F642" s="5"/>
      <c r="G642" s="4"/>
      <c r="H642" s="5"/>
      <c r="I642" s="14" t="str">
        <f t="shared" si="55"/>
        <v/>
      </c>
      <c r="J642" s="14"/>
      <c r="K642" s="14"/>
      <c r="L642" s="6" t="str">
        <f>IF(AND(C642="Abierto",D642="Urgente"),A642,"")</f>
        <v/>
      </c>
      <c r="M642" s="6" t="str">
        <f ca="1">IF(AND(C642="Abierto",D642="Urgente"),TODAY()-E642,"")</f>
        <v/>
      </c>
      <c r="N642" s="6" t="str">
        <f>IF(AND(C642="Abierto",D642="Urgente"),RANK(M642,$M$13:$M$809,0)+COUNTIF($M$13:M642,M642)-1,"")</f>
        <v/>
      </c>
      <c r="O642" s="6" t="str">
        <f>IF(AND(C642="Abierto",D642="Alta"),A642,"")</f>
        <v/>
      </c>
      <c r="P642" s="6" t="str">
        <f ca="1">IF(AND(C642="Abierto",D642="Alta"),TODAY()-E642,"")</f>
        <v/>
      </c>
      <c r="Q642" s="6" t="str">
        <f>IF(AND(C642="Abierto",D642="Alta"),RANK(P642,$P$13:$P$809,0)+COUNTIF($P$13:P642,P642)-1+MAX(N:N),"")</f>
        <v/>
      </c>
      <c r="R642" s="6" t="str">
        <f>IF(AND(C642="Abierto",D642="Media"),A642,"")</f>
        <v/>
      </c>
      <c r="S642" s="6" t="str">
        <f ca="1">IF(AND(C642="Abierto",D642="Media"),TODAY()-E642,"")</f>
        <v/>
      </c>
      <c r="T642" s="6" t="str">
        <f>IF(AND(C642="Abierto",D642="Media"),RANK(S642,$S$13:$S$809,0)+COUNTIF($S$13:S642,S642)-1+MAX(N:N,Q:Q),"")</f>
        <v/>
      </c>
      <c r="U642" s="6" t="str">
        <f>IF(AND(C642="Abierto",D642="Baja"),A642,"")</f>
        <v/>
      </c>
      <c r="V642" s="6" t="str">
        <f ca="1">IF(AND(C642="Abierto",D642="Baja"),TODAY()-E642,"")</f>
        <v/>
      </c>
      <c r="W642" s="6" t="str">
        <f>IF(AND(C642="Abierto",D642="Baja"),RANK(V642,$V$13:$V$809,0)+COUNTIF($V$13:V642,V642)-1+MAX(N:N,Q:Q,T:T),"")</f>
        <v/>
      </c>
      <c r="X642" s="7" t="str">
        <f>IF(OR(C642="Resuelto",C642=""),"",SUM(N642,Q642,T642,W642))</f>
        <v/>
      </c>
      <c r="Y642" s="7" t="str">
        <f>IF(OR(C642="Resuelto",C642=""),"",SUM(M642,P642,S642,V642))</f>
        <v/>
      </c>
      <c r="Z642" s="7" t="str">
        <f>IF(OR(C642="Resuelto",C642=""),"",SUM(L642,O642,R642,U642))</f>
        <v/>
      </c>
      <c r="AA642" s="8">
        <v>828</v>
      </c>
      <c r="AB642" s="8" t="str">
        <f t="shared" ca="1" si="56"/>
        <v/>
      </c>
      <c r="AC642" s="9" t="str">
        <f t="shared" ca="1" si="57"/>
        <v/>
      </c>
      <c r="AH642" s="11" t="str">
        <f>IF(AI642="","",MAX($AH$5:AH641)+1)</f>
        <v/>
      </c>
      <c r="AI642" s="12" t="str">
        <f>IF(G641="","",IF(COUNTIF($AI$11:AI641,G641)=0,G641,""))</f>
        <v/>
      </c>
      <c r="AJ642" s="12" t="str">
        <f t="shared" si="58"/>
        <v/>
      </c>
      <c r="AK642" s="23"/>
    </row>
    <row r="643" spans="1:37" hidden="1" x14ac:dyDescent="0.25">
      <c r="A643" s="4"/>
      <c r="B643" s="4"/>
      <c r="C643" s="4"/>
      <c r="D643" s="4"/>
      <c r="E643" s="5"/>
      <c r="F643" s="5"/>
      <c r="G643" s="4"/>
      <c r="H643" s="5"/>
      <c r="I643" s="14" t="str">
        <f t="shared" si="55"/>
        <v/>
      </c>
      <c r="J643" s="14"/>
      <c r="K643" s="14"/>
      <c r="L643" s="6" t="str">
        <f>IF(AND(C643="Abierto",D643="Urgente"),A643,"")</f>
        <v/>
      </c>
      <c r="M643" s="6" t="str">
        <f ca="1">IF(AND(C643="Abierto",D643="Urgente"),TODAY()-E643,"")</f>
        <v/>
      </c>
      <c r="N643" s="6" t="str">
        <f>IF(AND(C643="Abierto",D643="Urgente"),RANK(M643,$M$13:$M$809,0)+COUNTIF($M$13:M643,M643)-1,"")</f>
        <v/>
      </c>
      <c r="O643" s="6" t="str">
        <f>IF(AND(C643="Abierto",D643="Alta"),A643,"")</f>
        <v/>
      </c>
      <c r="P643" s="6" t="str">
        <f ca="1">IF(AND(C643="Abierto",D643="Alta"),TODAY()-E643,"")</f>
        <v/>
      </c>
      <c r="Q643" s="6" t="str">
        <f>IF(AND(C643="Abierto",D643="Alta"),RANK(P643,$P$13:$P$809,0)+COUNTIF($P$13:P643,P643)-1+MAX(N:N),"")</f>
        <v/>
      </c>
      <c r="R643" s="6" t="str">
        <f>IF(AND(C643="Abierto",D643="Media"),A643,"")</f>
        <v/>
      </c>
      <c r="S643" s="6" t="str">
        <f ca="1">IF(AND(C643="Abierto",D643="Media"),TODAY()-E643,"")</f>
        <v/>
      </c>
      <c r="T643" s="6" t="str">
        <f>IF(AND(C643="Abierto",D643="Media"),RANK(S643,$S$13:$S$809,0)+COUNTIF($S$13:S643,S643)-1+MAX(N:N,Q:Q),"")</f>
        <v/>
      </c>
      <c r="U643" s="6" t="str">
        <f>IF(AND(C643="Abierto",D643="Baja"),A643,"")</f>
        <v/>
      </c>
      <c r="V643" s="6" t="str">
        <f ca="1">IF(AND(C643="Abierto",D643="Baja"),TODAY()-E643,"")</f>
        <v/>
      </c>
      <c r="W643" s="6" t="str">
        <f>IF(AND(C643="Abierto",D643="Baja"),RANK(V643,$V$13:$V$809,0)+COUNTIF($V$13:V643,V643)-1+MAX(N:N,Q:Q,T:T),"")</f>
        <v/>
      </c>
      <c r="X643" s="7" t="str">
        <f>IF(OR(C643="Resuelto",C643=""),"",SUM(N643,Q643,T643,W643))</f>
        <v/>
      </c>
      <c r="Y643" s="7" t="str">
        <f>IF(OR(C643="Resuelto",C643=""),"",SUM(M643,P643,S643,V643))</f>
        <v/>
      </c>
      <c r="Z643" s="7" t="str">
        <f>IF(OR(C643="Resuelto",C643=""),"",SUM(L643,O643,R643,U643))</f>
        <v/>
      </c>
      <c r="AA643" s="8">
        <v>829</v>
      </c>
      <c r="AB643" s="8" t="str">
        <f t="shared" ca="1" si="56"/>
        <v/>
      </c>
      <c r="AC643" s="9" t="str">
        <f t="shared" ca="1" si="57"/>
        <v/>
      </c>
      <c r="AH643" s="11" t="str">
        <f>IF(AI643="","",MAX($AH$5:AH642)+1)</f>
        <v/>
      </c>
      <c r="AI643" s="12" t="str">
        <f>IF(G642="","",IF(COUNTIF($AI$11:AI642,G642)=0,G642,""))</f>
        <v/>
      </c>
      <c r="AJ643" s="12" t="str">
        <f t="shared" si="58"/>
        <v/>
      </c>
      <c r="AK643" s="23"/>
    </row>
    <row r="644" spans="1:37" hidden="1" x14ac:dyDescent="0.25">
      <c r="A644" s="4"/>
      <c r="B644" s="4"/>
      <c r="C644" s="4"/>
      <c r="D644" s="4"/>
      <c r="E644" s="5"/>
      <c r="F644" s="5"/>
      <c r="G644" s="4"/>
      <c r="H644" s="5"/>
      <c r="I644" s="14" t="str">
        <f t="shared" si="55"/>
        <v/>
      </c>
      <c r="J644" s="14"/>
      <c r="K644" s="14"/>
      <c r="L644" s="6" t="str">
        <f>IF(AND(C644="Abierto",D644="Urgente"),A644,"")</f>
        <v/>
      </c>
      <c r="M644" s="6" t="str">
        <f ca="1">IF(AND(C644="Abierto",D644="Urgente"),TODAY()-E644,"")</f>
        <v/>
      </c>
      <c r="N644" s="6" t="str">
        <f>IF(AND(C644="Abierto",D644="Urgente"),RANK(M644,$M$13:$M$809,0)+COUNTIF($M$13:M644,M644)-1,"")</f>
        <v/>
      </c>
      <c r="O644" s="6" t="str">
        <f>IF(AND(C644="Abierto",D644="Alta"),A644,"")</f>
        <v/>
      </c>
      <c r="P644" s="6" t="str">
        <f ca="1">IF(AND(C644="Abierto",D644="Alta"),TODAY()-E644,"")</f>
        <v/>
      </c>
      <c r="Q644" s="6" t="str">
        <f>IF(AND(C644="Abierto",D644="Alta"),RANK(P644,$P$13:$P$809,0)+COUNTIF($P$13:P644,P644)-1+MAX(N:N),"")</f>
        <v/>
      </c>
      <c r="R644" s="6" t="str">
        <f>IF(AND(C644="Abierto",D644="Media"),A644,"")</f>
        <v/>
      </c>
      <c r="S644" s="6" t="str">
        <f ca="1">IF(AND(C644="Abierto",D644="Media"),TODAY()-E644,"")</f>
        <v/>
      </c>
      <c r="T644" s="6" t="str">
        <f>IF(AND(C644="Abierto",D644="Media"),RANK(S644,$S$13:$S$809,0)+COUNTIF($S$13:S644,S644)-1+MAX(N:N,Q:Q),"")</f>
        <v/>
      </c>
      <c r="U644" s="6" t="str">
        <f>IF(AND(C644="Abierto",D644="Baja"),A644,"")</f>
        <v/>
      </c>
      <c r="V644" s="6" t="str">
        <f ca="1">IF(AND(C644="Abierto",D644="Baja"),TODAY()-E644,"")</f>
        <v/>
      </c>
      <c r="W644" s="6" t="str">
        <f>IF(AND(C644="Abierto",D644="Baja"),RANK(V644,$V$13:$V$809,0)+COUNTIF($V$13:V644,V644)-1+MAX(N:N,Q:Q,T:T),"")</f>
        <v/>
      </c>
      <c r="X644" s="7" t="str">
        <f>IF(OR(C644="Resuelto",C644=""),"",SUM(N644,Q644,T644,W644))</f>
        <v/>
      </c>
      <c r="Y644" s="7" t="str">
        <f>IF(OR(C644="Resuelto",C644=""),"",SUM(M644,P644,S644,V644))</f>
        <v/>
      </c>
      <c r="Z644" s="7" t="str">
        <f>IF(OR(C644="Resuelto",C644=""),"",SUM(L644,O644,R644,U644))</f>
        <v/>
      </c>
      <c r="AA644" s="8">
        <v>830</v>
      </c>
      <c r="AB644" s="8" t="str">
        <f t="shared" ca="1" si="56"/>
        <v/>
      </c>
      <c r="AC644" s="9" t="str">
        <f t="shared" ca="1" si="57"/>
        <v/>
      </c>
      <c r="AH644" s="11" t="str">
        <f>IF(AI644="","",MAX($AH$5:AH643)+1)</f>
        <v/>
      </c>
      <c r="AI644" s="12" t="str">
        <f>IF(G643="","",IF(COUNTIF($AI$11:AI643,G643)=0,G643,""))</f>
        <v/>
      </c>
      <c r="AJ644" s="12" t="str">
        <f t="shared" si="58"/>
        <v/>
      </c>
      <c r="AK644" s="23"/>
    </row>
    <row r="645" spans="1:37" hidden="1" x14ac:dyDescent="0.25">
      <c r="A645" s="4"/>
      <c r="B645" s="4"/>
      <c r="C645" s="4"/>
      <c r="D645" s="4"/>
      <c r="E645" s="5"/>
      <c r="F645" s="5"/>
      <c r="G645" s="4"/>
      <c r="H645" s="5"/>
      <c r="I645" s="14" t="str">
        <f t="shared" si="55"/>
        <v/>
      </c>
      <c r="J645" s="14"/>
      <c r="K645" s="14"/>
      <c r="L645" s="6" t="str">
        <f>IF(AND(C645="Abierto",D645="Urgente"),A645,"")</f>
        <v/>
      </c>
      <c r="M645" s="6" t="str">
        <f ca="1">IF(AND(C645="Abierto",D645="Urgente"),TODAY()-E645,"")</f>
        <v/>
      </c>
      <c r="N645" s="6" t="str">
        <f>IF(AND(C645="Abierto",D645="Urgente"),RANK(M645,$M$13:$M$809,0)+COUNTIF($M$13:M645,M645)-1,"")</f>
        <v/>
      </c>
      <c r="O645" s="6" t="str">
        <f>IF(AND(C645="Abierto",D645="Alta"),A645,"")</f>
        <v/>
      </c>
      <c r="P645" s="6" t="str">
        <f ca="1">IF(AND(C645="Abierto",D645="Alta"),TODAY()-E645,"")</f>
        <v/>
      </c>
      <c r="Q645" s="6" t="str">
        <f>IF(AND(C645="Abierto",D645="Alta"),RANK(P645,$P$13:$P$809,0)+COUNTIF($P$13:P645,P645)-1+MAX(N:N),"")</f>
        <v/>
      </c>
      <c r="R645" s="6" t="str">
        <f>IF(AND(C645="Abierto",D645="Media"),A645,"")</f>
        <v/>
      </c>
      <c r="S645" s="6" t="str">
        <f ca="1">IF(AND(C645="Abierto",D645="Media"),TODAY()-E645,"")</f>
        <v/>
      </c>
      <c r="T645" s="6" t="str">
        <f>IF(AND(C645="Abierto",D645="Media"),RANK(S645,$S$13:$S$809,0)+COUNTIF($S$13:S645,S645)-1+MAX(N:N,Q:Q),"")</f>
        <v/>
      </c>
      <c r="U645" s="6" t="str">
        <f>IF(AND(C645="Abierto",D645="Baja"),A645,"")</f>
        <v/>
      </c>
      <c r="V645" s="6" t="str">
        <f ca="1">IF(AND(C645="Abierto",D645="Baja"),TODAY()-E645,"")</f>
        <v/>
      </c>
      <c r="W645" s="6" t="str">
        <f>IF(AND(C645="Abierto",D645="Baja"),RANK(V645,$V$13:$V$809,0)+COUNTIF($V$13:V645,V645)-1+MAX(N:N,Q:Q,T:T),"")</f>
        <v/>
      </c>
      <c r="X645" s="7" t="str">
        <f>IF(OR(C645="Resuelto",C645=""),"",SUM(N645,Q645,T645,W645))</f>
        <v/>
      </c>
      <c r="Y645" s="7" t="str">
        <f>IF(OR(C645="Resuelto",C645=""),"",SUM(M645,P645,S645,V645))</f>
        <v/>
      </c>
      <c r="Z645" s="7" t="str">
        <f>IF(OR(C645="Resuelto",C645=""),"",SUM(L645,O645,R645,U645))</f>
        <v/>
      </c>
      <c r="AA645" s="8">
        <v>831</v>
      </c>
      <c r="AB645" s="8" t="str">
        <f t="shared" ca="1" si="56"/>
        <v/>
      </c>
      <c r="AC645" s="9" t="str">
        <f t="shared" ca="1" si="57"/>
        <v/>
      </c>
      <c r="AH645" s="11" t="str">
        <f>IF(AI645="","",MAX($AH$5:AH644)+1)</f>
        <v/>
      </c>
      <c r="AI645" s="12" t="str">
        <f>IF(G644="","",IF(COUNTIF($AI$11:AI644,G644)=0,G644,""))</f>
        <v/>
      </c>
      <c r="AJ645" s="12" t="str">
        <f t="shared" si="58"/>
        <v/>
      </c>
      <c r="AK645" s="23"/>
    </row>
    <row r="646" spans="1:37" hidden="1" x14ac:dyDescent="0.25">
      <c r="A646" s="4"/>
      <c r="B646" s="4"/>
      <c r="C646" s="4"/>
      <c r="D646" s="4"/>
      <c r="E646" s="5"/>
      <c r="F646" s="5"/>
      <c r="G646" s="4"/>
      <c r="H646" s="5"/>
      <c r="I646" s="14" t="str">
        <f t="shared" si="55"/>
        <v/>
      </c>
      <c r="J646" s="14"/>
      <c r="K646" s="14"/>
      <c r="L646" s="6" t="str">
        <f>IF(AND(C646="Abierto",D646="Urgente"),A646,"")</f>
        <v/>
      </c>
      <c r="M646" s="6" t="str">
        <f ca="1">IF(AND(C646="Abierto",D646="Urgente"),TODAY()-E646,"")</f>
        <v/>
      </c>
      <c r="N646" s="6" t="str">
        <f>IF(AND(C646="Abierto",D646="Urgente"),RANK(M646,$M$13:$M$809,0)+COUNTIF($M$13:M646,M646)-1,"")</f>
        <v/>
      </c>
      <c r="O646" s="6" t="str">
        <f>IF(AND(C646="Abierto",D646="Alta"),A646,"")</f>
        <v/>
      </c>
      <c r="P646" s="6" t="str">
        <f ca="1">IF(AND(C646="Abierto",D646="Alta"),TODAY()-E646,"")</f>
        <v/>
      </c>
      <c r="Q646" s="6" t="str">
        <f>IF(AND(C646="Abierto",D646="Alta"),RANK(P646,$P$13:$P$809,0)+COUNTIF($P$13:P646,P646)-1+MAX(N:N),"")</f>
        <v/>
      </c>
      <c r="R646" s="6" t="str">
        <f>IF(AND(C646="Abierto",D646="Media"),A646,"")</f>
        <v/>
      </c>
      <c r="S646" s="6" t="str">
        <f ca="1">IF(AND(C646="Abierto",D646="Media"),TODAY()-E646,"")</f>
        <v/>
      </c>
      <c r="T646" s="6" t="str">
        <f>IF(AND(C646="Abierto",D646="Media"),RANK(S646,$S$13:$S$809,0)+COUNTIF($S$13:S646,S646)-1+MAX(N:N,Q:Q),"")</f>
        <v/>
      </c>
      <c r="U646" s="6" t="str">
        <f>IF(AND(C646="Abierto",D646="Baja"),A646,"")</f>
        <v/>
      </c>
      <c r="V646" s="6" t="str">
        <f ca="1">IF(AND(C646="Abierto",D646="Baja"),TODAY()-E646,"")</f>
        <v/>
      </c>
      <c r="W646" s="6" t="str">
        <f>IF(AND(C646="Abierto",D646="Baja"),RANK(V646,$V$13:$V$809,0)+COUNTIF($V$13:V646,V646)-1+MAX(N:N,Q:Q,T:T),"")</f>
        <v/>
      </c>
      <c r="X646" s="7" t="str">
        <f>IF(OR(C646="Resuelto",C646=""),"",SUM(N646,Q646,T646,W646))</f>
        <v/>
      </c>
      <c r="Y646" s="7" t="str">
        <f>IF(OR(C646="Resuelto",C646=""),"",SUM(M646,P646,S646,V646))</f>
        <v/>
      </c>
      <c r="Z646" s="7" t="str">
        <f>IF(OR(C646="Resuelto",C646=""),"",SUM(L646,O646,R646,U646))</f>
        <v/>
      </c>
      <c r="AA646" s="8">
        <v>832</v>
      </c>
      <c r="AB646" s="8" t="str">
        <f t="shared" ca="1" si="56"/>
        <v/>
      </c>
      <c r="AC646" s="9" t="str">
        <f t="shared" ca="1" si="57"/>
        <v/>
      </c>
      <c r="AH646" s="11" t="str">
        <f>IF(AI646="","",MAX($AH$5:AH645)+1)</f>
        <v/>
      </c>
      <c r="AI646" s="12" t="str">
        <f>IF(G645="","",IF(COUNTIF($AI$11:AI645,G645)=0,G645,""))</f>
        <v/>
      </c>
      <c r="AJ646" s="12" t="str">
        <f t="shared" si="58"/>
        <v/>
      </c>
      <c r="AK646" s="23"/>
    </row>
    <row r="647" spans="1:37" hidden="1" x14ac:dyDescent="0.25">
      <c r="A647" s="4"/>
      <c r="B647" s="4"/>
      <c r="C647" s="4"/>
      <c r="D647" s="4"/>
      <c r="E647" s="5"/>
      <c r="F647" s="5"/>
      <c r="G647" s="4"/>
      <c r="H647" s="5"/>
      <c r="I647" s="14" t="str">
        <f t="shared" si="55"/>
        <v/>
      </c>
      <c r="J647" s="14"/>
      <c r="K647" s="14"/>
      <c r="L647" s="6" t="str">
        <f>IF(AND(C647="Abierto",D647="Urgente"),A647,"")</f>
        <v/>
      </c>
      <c r="M647" s="6" t="str">
        <f ca="1">IF(AND(C647="Abierto",D647="Urgente"),TODAY()-E647,"")</f>
        <v/>
      </c>
      <c r="N647" s="6" t="str">
        <f>IF(AND(C647="Abierto",D647="Urgente"),RANK(M647,$M$13:$M$809,0)+COUNTIF($M$13:M647,M647)-1,"")</f>
        <v/>
      </c>
      <c r="O647" s="6" t="str">
        <f>IF(AND(C647="Abierto",D647="Alta"),A647,"")</f>
        <v/>
      </c>
      <c r="P647" s="6" t="str">
        <f ca="1">IF(AND(C647="Abierto",D647="Alta"),TODAY()-E647,"")</f>
        <v/>
      </c>
      <c r="Q647" s="6" t="str">
        <f>IF(AND(C647="Abierto",D647="Alta"),RANK(P647,$P$13:$P$809,0)+COUNTIF($P$13:P647,P647)-1+MAX(N:N),"")</f>
        <v/>
      </c>
      <c r="R647" s="6" t="str">
        <f>IF(AND(C647="Abierto",D647="Media"),A647,"")</f>
        <v/>
      </c>
      <c r="S647" s="6" t="str">
        <f ca="1">IF(AND(C647="Abierto",D647="Media"),TODAY()-E647,"")</f>
        <v/>
      </c>
      <c r="T647" s="6" t="str">
        <f>IF(AND(C647="Abierto",D647="Media"),RANK(S647,$S$13:$S$809,0)+COUNTIF($S$13:S647,S647)-1+MAX(N:N,Q:Q),"")</f>
        <v/>
      </c>
      <c r="U647" s="6" t="str">
        <f>IF(AND(C647="Abierto",D647="Baja"),A647,"")</f>
        <v/>
      </c>
      <c r="V647" s="6" t="str">
        <f ca="1">IF(AND(C647="Abierto",D647="Baja"),TODAY()-E647,"")</f>
        <v/>
      </c>
      <c r="W647" s="6" t="str">
        <f>IF(AND(C647="Abierto",D647="Baja"),RANK(V647,$V$13:$V$809,0)+COUNTIF($V$13:V647,V647)-1+MAX(N:N,Q:Q,T:T),"")</f>
        <v/>
      </c>
      <c r="X647" s="7" t="str">
        <f>IF(OR(C647="Resuelto",C647=""),"",SUM(N647,Q647,T647,W647))</f>
        <v/>
      </c>
      <c r="Y647" s="7" t="str">
        <f>IF(OR(C647="Resuelto",C647=""),"",SUM(M647,P647,S647,V647))</f>
        <v/>
      </c>
      <c r="Z647" s="7" t="str">
        <f>IF(OR(C647="Resuelto",C647=""),"",SUM(L647,O647,R647,U647))</f>
        <v/>
      </c>
      <c r="AA647" s="8">
        <v>833</v>
      </c>
      <c r="AB647" s="8" t="str">
        <f t="shared" ca="1" si="56"/>
        <v/>
      </c>
      <c r="AC647" s="9" t="str">
        <f t="shared" ca="1" si="57"/>
        <v/>
      </c>
      <c r="AH647" s="11" t="str">
        <f>IF(AI647="","",MAX($AH$5:AH646)+1)</f>
        <v/>
      </c>
      <c r="AI647" s="12" t="str">
        <f>IF(G646="","",IF(COUNTIF($AI$11:AI646,G646)=0,G646,""))</f>
        <v/>
      </c>
      <c r="AJ647" s="12" t="str">
        <f t="shared" si="58"/>
        <v/>
      </c>
      <c r="AK647" s="23"/>
    </row>
    <row r="648" spans="1:37" hidden="1" x14ac:dyDescent="0.25">
      <c r="A648" s="4"/>
      <c r="B648" s="4"/>
      <c r="C648" s="4"/>
      <c r="D648" s="4"/>
      <c r="E648" s="5"/>
      <c r="F648" s="5"/>
      <c r="G648" s="4"/>
      <c r="H648" s="5"/>
      <c r="I648" s="14" t="str">
        <f t="shared" si="55"/>
        <v/>
      </c>
      <c r="J648" s="14"/>
      <c r="K648" s="14"/>
      <c r="L648" s="6" t="str">
        <f>IF(AND(C648="Abierto",D648="Urgente"),A648,"")</f>
        <v/>
      </c>
      <c r="M648" s="6" t="str">
        <f ca="1">IF(AND(C648="Abierto",D648="Urgente"),TODAY()-E648,"")</f>
        <v/>
      </c>
      <c r="N648" s="6" t="str">
        <f>IF(AND(C648="Abierto",D648="Urgente"),RANK(M648,$M$13:$M$809,0)+COUNTIF($M$13:M648,M648)-1,"")</f>
        <v/>
      </c>
      <c r="O648" s="6" t="str">
        <f>IF(AND(C648="Abierto",D648="Alta"),A648,"")</f>
        <v/>
      </c>
      <c r="P648" s="6" t="str">
        <f ca="1">IF(AND(C648="Abierto",D648="Alta"),TODAY()-E648,"")</f>
        <v/>
      </c>
      <c r="Q648" s="6" t="str">
        <f>IF(AND(C648="Abierto",D648="Alta"),RANK(P648,$P$13:$P$809,0)+COUNTIF($P$13:P648,P648)-1+MAX(N:N),"")</f>
        <v/>
      </c>
      <c r="R648" s="6" t="str">
        <f>IF(AND(C648="Abierto",D648="Media"),A648,"")</f>
        <v/>
      </c>
      <c r="S648" s="6" t="str">
        <f ca="1">IF(AND(C648="Abierto",D648="Media"),TODAY()-E648,"")</f>
        <v/>
      </c>
      <c r="T648" s="6" t="str">
        <f>IF(AND(C648="Abierto",D648="Media"),RANK(S648,$S$13:$S$809,0)+COUNTIF($S$13:S648,S648)-1+MAX(N:N,Q:Q),"")</f>
        <v/>
      </c>
      <c r="U648" s="6" t="str">
        <f>IF(AND(C648="Abierto",D648="Baja"),A648,"")</f>
        <v/>
      </c>
      <c r="V648" s="6" t="str">
        <f ca="1">IF(AND(C648="Abierto",D648="Baja"),TODAY()-E648,"")</f>
        <v/>
      </c>
      <c r="W648" s="6" t="str">
        <f>IF(AND(C648="Abierto",D648="Baja"),RANK(V648,$V$13:$V$809,0)+COUNTIF($V$13:V648,V648)-1+MAX(N:N,Q:Q,T:T),"")</f>
        <v/>
      </c>
      <c r="X648" s="7" t="str">
        <f>IF(OR(C648="Resuelto",C648=""),"",SUM(N648,Q648,T648,W648))</f>
        <v/>
      </c>
      <c r="Y648" s="7" t="str">
        <f>IF(OR(C648="Resuelto",C648=""),"",SUM(M648,P648,S648,V648))</f>
        <v/>
      </c>
      <c r="Z648" s="7" t="str">
        <f>IF(OR(C648="Resuelto",C648=""),"",SUM(L648,O648,R648,U648))</f>
        <v/>
      </c>
      <c r="AA648" s="8">
        <v>834</v>
      </c>
      <c r="AB648" s="8" t="str">
        <f t="shared" ca="1" si="56"/>
        <v/>
      </c>
      <c r="AC648" s="9" t="str">
        <f t="shared" ca="1" si="57"/>
        <v/>
      </c>
      <c r="AH648" s="11" t="str">
        <f>IF(AI648="","",MAX($AH$5:AH647)+1)</f>
        <v/>
      </c>
      <c r="AI648" s="12" t="str">
        <f>IF(G647="","",IF(COUNTIF($AI$11:AI647,G647)=0,G647,""))</f>
        <v/>
      </c>
      <c r="AJ648" s="12" t="str">
        <f t="shared" si="58"/>
        <v/>
      </c>
      <c r="AK648" s="23"/>
    </row>
    <row r="649" spans="1:37" hidden="1" x14ac:dyDescent="0.25">
      <c r="A649" s="4"/>
      <c r="B649" s="4"/>
      <c r="C649" s="4"/>
      <c r="D649" s="4"/>
      <c r="E649" s="5"/>
      <c r="F649" s="5"/>
      <c r="G649" s="4"/>
      <c r="H649" s="5"/>
      <c r="I649" s="14" t="str">
        <f t="shared" si="55"/>
        <v/>
      </c>
      <c r="J649" s="14"/>
      <c r="K649" s="14"/>
      <c r="L649" s="6" t="str">
        <f>IF(AND(C649="Abierto",D649="Urgente"),A649,"")</f>
        <v/>
      </c>
      <c r="M649" s="6" t="str">
        <f ca="1">IF(AND(C649="Abierto",D649="Urgente"),TODAY()-E649,"")</f>
        <v/>
      </c>
      <c r="N649" s="6" t="str">
        <f>IF(AND(C649="Abierto",D649="Urgente"),RANK(M649,$M$13:$M$809,0)+COUNTIF($M$13:M649,M649)-1,"")</f>
        <v/>
      </c>
      <c r="O649" s="6" t="str">
        <f>IF(AND(C649="Abierto",D649="Alta"),A649,"")</f>
        <v/>
      </c>
      <c r="P649" s="6" t="str">
        <f ca="1">IF(AND(C649="Abierto",D649="Alta"),TODAY()-E649,"")</f>
        <v/>
      </c>
      <c r="Q649" s="6" t="str">
        <f>IF(AND(C649="Abierto",D649="Alta"),RANK(P649,$P$13:$P$809,0)+COUNTIF($P$13:P649,P649)-1+MAX(N:N),"")</f>
        <v/>
      </c>
      <c r="R649" s="6" t="str">
        <f>IF(AND(C649="Abierto",D649="Media"),A649,"")</f>
        <v/>
      </c>
      <c r="S649" s="6" t="str">
        <f ca="1">IF(AND(C649="Abierto",D649="Media"),TODAY()-E649,"")</f>
        <v/>
      </c>
      <c r="T649" s="6" t="str">
        <f>IF(AND(C649="Abierto",D649="Media"),RANK(S649,$S$13:$S$809,0)+COUNTIF($S$13:S649,S649)-1+MAX(N:N,Q:Q),"")</f>
        <v/>
      </c>
      <c r="U649" s="6" t="str">
        <f>IF(AND(C649="Abierto",D649="Baja"),A649,"")</f>
        <v/>
      </c>
      <c r="V649" s="6" t="str">
        <f ca="1">IF(AND(C649="Abierto",D649="Baja"),TODAY()-E649,"")</f>
        <v/>
      </c>
      <c r="W649" s="6" t="str">
        <f>IF(AND(C649="Abierto",D649="Baja"),RANK(V649,$V$13:$V$809,0)+COUNTIF($V$13:V649,V649)-1+MAX(N:N,Q:Q,T:T),"")</f>
        <v/>
      </c>
      <c r="X649" s="7" t="str">
        <f>IF(OR(C649="Resuelto",C649=""),"",SUM(N649,Q649,T649,W649))</f>
        <v/>
      </c>
      <c r="Y649" s="7" t="str">
        <f>IF(OR(C649="Resuelto",C649=""),"",SUM(M649,P649,S649,V649))</f>
        <v/>
      </c>
      <c r="Z649" s="7" t="str">
        <f>IF(OR(C649="Resuelto",C649=""),"",SUM(L649,O649,R649,U649))</f>
        <v/>
      </c>
      <c r="AA649" s="8">
        <v>835</v>
      </c>
      <c r="AB649" s="8" t="str">
        <f t="shared" ca="1" si="56"/>
        <v/>
      </c>
      <c r="AC649" s="9" t="str">
        <f t="shared" ca="1" si="57"/>
        <v/>
      </c>
      <c r="AH649" s="11" t="str">
        <f>IF(AI649="","",MAX($AH$5:AH648)+1)</f>
        <v/>
      </c>
      <c r="AI649" s="12" t="str">
        <f>IF(G648="","",IF(COUNTIF($AI$11:AI648,G648)=0,G648,""))</f>
        <v/>
      </c>
      <c r="AJ649" s="12" t="str">
        <f t="shared" si="58"/>
        <v/>
      </c>
      <c r="AK649" s="23"/>
    </row>
    <row r="650" spans="1:37" hidden="1" x14ac:dyDescent="0.25">
      <c r="A650" s="4"/>
      <c r="B650" s="4"/>
      <c r="C650" s="4"/>
      <c r="D650" s="4"/>
      <c r="E650" s="5"/>
      <c r="F650" s="5"/>
      <c r="G650" s="4"/>
      <c r="H650" s="5"/>
      <c r="I650" s="14" t="str">
        <f t="shared" si="55"/>
        <v/>
      </c>
      <c r="J650" s="14"/>
      <c r="K650" s="14"/>
      <c r="L650" s="6" t="str">
        <f>IF(AND(C650="Abierto",D650="Urgente"),A650,"")</f>
        <v/>
      </c>
      <c r="M650" s="6" t="str">
        <f ca="1">IF(AND(C650="Abierto",D650="Urgente"),TODAY()-E650,"")</f>
        <v/>
      </c>
      <c r="N650" s="6" t="str">
        <f>IF(AND(C650="Abierto",D650="Urgente"),RANK(M650,$M$13:$M$809,0)+COUNTIF($M$13:M650,M650)-1,"")</f>
        <v/>
      </c>
      <c r="O650" s="6" t="str">
        <f>IF(AND(C650="Abierto",D650="Alta"),A650,"")</f>
        <v/>
      </c>
      <c r="P650" s="6" t="str">
        <f ca="1">IF(AND(C650="Abierto",D650="Alta"),TODAY()-E650,"")</f>
        <v/>
      </c>
      <c r="Q650" s="6" t="str">
        <f>IF(AND(C650="Abierto",D650="Alta"),RANK(P650,$P$13:$P$809,0)+COUNTIF($P$13:P650,P650)-1+MAX(N:N),"")</f>
        <v/>
      </c>
      <c r="R650" s="6" t="str">
        <f>IF(AND(C650="Abierto",D650="Media"),A650,"")</f>
        <v/>
      </c>
      <c r="S650" s="6" t="str">
        <f ca="1">IF(AND(C650="Abierto",D650="Media"),TODAY()-E650,"")</f>
        <v/>
      </c>
      <c r="T650" s="6" t="str">
        <f>IF(AND(C650="Abierto",D650="Media"),RANK(S650,$S$13:$S$809,0)+COUNTIF($S$13:S650,S650)-1+MAX(N:N,Q:Q),"")</f>
        <v/>
      </c>
      <c r="U650" s="6" t="str">
        <f>IF(AND(C650="Abierto",D650="Baja"),A650,"")</f>
        <v/>
      </c>
      <c r="V650" s="6" t="str">
        <f ca="1">IF(AND(C650="Abierto",D650="Baja"),TODAY()-E650,"")</f>
        <v/>
      </c>
      <c r="W650" s="6" t="str">
        <f>IF(AND(C650="Abierto",D650="Baja"),RANK(V650,$V$13:$V$809,0)+COUNTIF($V$13:V650,V650)-1+MAX(N:N,Q:Q,T:T),"")</f>
        <v/>
      </c>
      <c r="X650" s="7" t="str">
        <f>IF(OR(C650="Resuelto",C650=""),"",SUM(N650,Q650,T650,W650))</f>
        <v/>
      </c>
      <c r="Y650" s="7" t="str">
        <f>IF(OR(C650="Resuelto",C650=""),"",SUM(M650,P650,S650,V650))</f>
        <v/>
      </c>
      <c r="Z650" s="7" t="str">
        <f>IF(OR(C650="Resuelto",C650=""),"",SUM(L650,O650,R650,U650))</f>
        <v/>
      </c>
      <c r="AA650" s="8">
        <v>836</v>
      </c>
      <c r="AB650" s="8" t="str">
        <f t="shared" ca="1" si="56"/>
        <v/>
      </c>
      <c r="AC650" s="9" t="str">
        <f t="shared" ca="1" si="57"/>
        <v/>
      </c>
      <c r="AH650" s="11" t="str">
        <f>IF(AI650="","",MAX($AH$5:AH649)+1)</f>
        <v/>
      </c>
      <c r="AI650" s="12" t="str">
        <f>IF(G649="","",IF(COUNTIF($AI$11:AI649,G649)=0,G649,""))</f>
        <v/>
      </c>
      <c r="AJ650" s="12" t="str">
        <f t="shared" si="58"/>
        <v/>
      </c>
      <c r="AK650" s="23"/>
    </row>
    <row r="651" spans="1:37" hidden="1" x14ac:dyDescent="0.25">
      <c r="A651" s="4"/>
      <c r="B651" s="4"/>
      <c r="C651" s="4"/>
      <c r="D651" s="4"/>
      <c r="E651" s="5"/>
      <c r="F651" s="5"/>
      <c r="G651" s="4"/>
      <c r="H651" s="5"/>
      <c r="I651" s="14" t="str">
        <f t="shared" si="55"/>
        <v/>
      </c>
      <c r="J651" s="14"/>
      <c r="K651" s="14"/>
      <c r="L651" s="6" t="str">
        <f>IF(AND(C651="Abierto",D651="Urgente"),A651,"")</f>
        <v/>
      </c>
      <c r="M651" s="6" t="str">
        <f ca="1">IF(AND(C651="Abierto",D651="Urgente"),TODAY()-E651,"")</f>
        <v/>
      </c>
      <c r="N651" s="6" t="str">
        <f>IF(AND(C651="Abierto",D651="Urgente"),RANK(M651,$M$13:$M$809,0)+COUNTIF($M$13:M651,M651)-1,"")</f>
        <v/>
      </c>
      <c r="O651" s="6" t="str">
        <f>IF(AND(C651="Abierto",D651="Alta"),A651,"")</f>
        <v/>
      </c>
      <c r="P651" s="6" t="str">
        <f ca="1">IF(AND(C651="Abierto",D651="Alta"),TODAY()-E651,"")</f>
        <v/>
      </c>
      <c r="Q651" s="6" t="str">
        <f>IF(AND(C651="Abierto",D651="Alta"),RANK(P651,$P$13:$P$809,0)+COUNTIF($P$13:P651,P651)-1+MAX(N:N),"")</f>
        <v/>
      </c>
      <c r="R651" s="6" t="str">
        <f>IF(AND(C651="Abierto",D651="Media"),A651,"")</f>
        <v/>
      </c>
      <c r="S651" s="6" t="str">
        <f ca="1">IF(AND(C651="Abierto",D651="Media"),TODAY()-E651,"")</f>
        <v/>
      </c>
      <c r="T651" s="6" t="str">
        <f>IF(AND(C651="Abierto",D651="Media"),RANK(S651,$S$13:$S$809,0)+COUNTIF($S$13:S651,S651)-1+MAX(N:N,Q:Q),"")</f>
        <v/>
      </c>
      <c r="U651" s="6" t="str">
        <f>IF(AND(C651="Abierto",D651="Baja"),A651,"")</f>
        <v/>
      </c>
      <c r="V651" s="6" t="str">
        <f ca="1">IF(AND(C651="Abierto",D651="Baja"),TODAY()-E651,"")</f>
        <v/>
      </c>
      <c r="W651" s="6" t="str">
        <f>IF(AND(C651="Abierto",D651="Baja"),RANK(V651,$V$13:$V$809,0)+COUNTIF($V$13:V651,V651)-1+MAX(N:N,Q:Q,T:T),"")</f>
        <v/>
      </c>
      <c r="X651" s="7" t="str">
        <f>IF(OR(C651="Resuelto",C651=""),"",SUM(N651,Q651,T651,W651))</f>
        <v/>
      </c>
      <c r="Y651" s="7" t="str">
        <f>IF(OR(C651="Resuelto",C651=""),"",SUM(M651,P651,S651,V651))</f>
        <v/>
      </c>
      <c r="Z651" s="7" t="str">
        <f>IF(OR(C651="Resuelto",C651=""),"",SUM(L651,O651,R651,U651))</f>
        <v/>
      </c>
      <c r="AA651" s="8">
        <v>837</v>
      </c>
      <c r="AB651" s="8" t="str">
        <f t="shared" ca="1" si="56"/>
        <v/>
      </c>
      <c r="AC651" s="9" t="str">
        <f t="shared" ca="1" si="57"/>
        <v/>
      </c>
      <c r="AH651" s="11" t="str">
        <f>IF(AI651="","",MAX($AH$5:AH650)+1)</f>
        <v/>
      </c>
      <c r="AI651" s="12" t="str">
        <f>IF(G650="","",IF(COUNTIF($AI$11:AI650,G650)=0,G650,""))</f>
        <v/>
      </c>
      <c r="AJ651" s="12" t="str">
        <f t="shared" si="58"/>
        <v/>
      </c>
      <c r="AK651" s="23"/>
    </row>
    <row r="652" spans="1:37" hidden="1" x14ac:dyDescent="0.25">
      <c r="A652" s="4"/>
      <c r="B652" s="4"/>
      <c r="C652" s="4"/>
      <c r="D652" s="4"/>
      <c r="E652" s="5"/>
      <c r="F652" s="5"/>
      <c r="G652" s="4"/>
      <c r="H652" s="5"/>
      <c r="I652" s="14" t="str">
        <f t="shared" si="55"/>
        <v/>
      </c>
      <c r="J652" s="14"/>
      <c r="K652" s="14"/>
      <c r="L652" s="6" t="str">
        <f>IF(AND(C652="Abierto",D652="Urgente"),A652,"")</f>
        <v/>
      </c>
      <c r="M652" s="6" t="str">
        <f ca="1">IF(AND(C652="Abierto",D652="Urgente"),TODAY()-E652,"")</f>
        <v/>
      </c>
      <c r="N652" s="6" t="str">
        <f>IF(AND(C652="Abierto",D652="Urgente"),RANK(M652,$M$13:$M$809,0)+COUNTIF($M$13:M652,M652)-1,"")</f>
        <v/>
      </c>
      <c r="O652" s="6" t="str">
        <f>IF(AND(C652="Abierto",D652="Alta"),A652,"")</f>
        <v/>
      </c>
      <c r="P652" s="6" t="str">
        <f ca="1">IF(AND(C652="Abierto",D652="Alta"),TODAY()-E652,"")</f>
        <v/>
      </c>
      <c r="Q652" s="6" t="str">
        <f>IF(AND(C652="Abierto",D652="Alta"),RANK(P652,$P$13:$P$809,0)+COUNTIF($P$13:P652,P652)-1+MAX(N:N),"")</f>
        <v/>
      </c>
      <c r="R652" s="6" t="str">
        <f>IF(AND(C652="Abierto",D652="Media"),A652,"")</f>
        <v/>
      </c>
      <c r="S652" s="6" t="str">
        <f ca="1">IF(AND(C652="Abierto",D652="Media"),TODAY()-E652,"")</f>
        <v/>
      </c>
      <c r="T652" s="6" t="str">
        <f>IF(AND(C652="Abierto",D652="Media"),RANK(S652,$S$13:$S$809,0)+COUNTIF($S$13:S652,S652)-1+MAX(N:N,Q:Q),"")</f>
        <v/>
      </c>
      <c r="U652" s="6" t="str">
        <f>IF(AND(C652="Abierto",D652="Baja"),A652,"")</f>
        <v/>
      </c>
      <c r="V652" s="6" t="str">
        <f ca="1">IF(AND(C652="Abierto",D652="Baja"),TODAY()-E652,"")</f>
        <v/>
      </c>
      <c r="W652" s="6" t="str">
        <f>IF(AND(C652="Abierto",D652="Baja"),RANK(V652,$V$13:$V$809,0)+COUNTIF($V$13:V652,V652)-1+MAX(N:N,Q:Q,T:T),"")</f>
        <v/>
      </c>
      <c r="X652" s="7" t="str">
        <f>IF(OR(C652="Resuelto",C652=""),"",SUM(N652,Q652,T652,W652))</f>
        <v/>
      </c>
      <c r="Y652" s="7" t="str">
        <f>IF(OR(C652="Resuelto",C652=""),"",SUM(M652,P652,S652,V652))</f>
        <v/>
      </c>
      <c r="Z652" s="7" t="str">
        <f>IF(OR(C652="Resuelto",C652=""),"",SUM(L652,O652,R652,U652))</f>
        <v/>
      </c>
      <c r="AA652" s="8">
        <v>838</v>
      </c>
      <c r="AB652" s="8" t="str">
        <f t="shared" ca="1" si="56"/>
        <v/>
      </c>
      <c r="AC652" s="9" t="str">
        <f t="shared" ca="1" si="57"/>
        <v/>
      </c>
      <c r="AH652" s="11" t="str">
        <f>IF(AI652="","",MAX($AH$5:AH651)+1)</f>
        <v/>
      </c>
      <c r="AI652" s="12" t="str">
        <f>IF(G651="","",IF(COUNTIF($AI$11:AI651,G651)=0,G651,""))</f>
        <v/>
      </c>
      <c r="AJ652" s="12" t="str">
        <f t="shared" si="58"/>
        <v/>
      </c>
      <c r="AK652" s="23"/>
    </row>
    <row r="653" spans="1:37" hidden="1" x14ac:dyDescent="0.25">
      <c r="A653" s="4"/>
      <c r="B653" s="4"/>
      <c r="C653" s="4"/>
      <c r="D653" s="4"/>
      <c r="E653" s="5"/>
      <c r="F653" s="5"/>
      <c r="G653" s="4"/>
      <c r="H653" s="5"/>
      <c r="I653" s="14" t="str">
        <f t="shared" si="55"/>
        <v/>
      </c>
      <c r="J653" s="14"/>
      <c r="K653" s="14"/>
      <c r="L653" s="6" t="str">
        <f>IF(AND(C653="Abierto",D653="Urgente"),A653,"")</f>
        <v/>
      </c>
      <c r="M653" s="6" t="str">
        <f ca="1">IF(AND(C653="Abierto",D653="Urgente"),TODAY()-E653,"")</f>
        <v/>
      </c>
      <c r="N653" s="6" t="str">
        <f>IF(AND(C653="Abierto",D653="Urgente"),RANK(M653,$M$13:$M$809,0)+COUNTIF($M$13:M653,M653)-1,"")</f>
        <v/>
      </c>
      <c r="O653" s="6" t="str">
        <f>IF(AND(C653="Abierto",D653="Alta"),A653,"")</f>
        <v/>
      </c>
      <c r="P653" s="6" t="str">
        <f ca="1">IF(AND(C653="Abierto",D653="Alta"),TODAY()-E653,"")</f>
        <v/>
      </c>
      <c r="Q653" s="6" t="str">
        <f>IF(AND(C653="Abierto",D653="Alta"),RANK(P653,$P$13:$P$809,0)+COUNTIF($P$13:P653,P653)-1+MAX(N:N),"")</f>
        <v/>
      </c>
      <c r="R653" s="6" t="str">
        <f>IF(AND(C653="Abierto",D653="Media"),A653,"")</f>
        <v/>
      </c>
      <c r="S653" s="6" t="str">
        <f ca="1">IF(AND(C653="Abierto",D653="Media"),TODAY()-E653,"")</f>
        <v/>
      </c>
      <c r="T653" s="6" t="str">
        <f>IF(AND(C653="Abierto",D653="Media"),RANK(S653,$S$13:$S$809,0)+COUNTIF($S$13:S653,S653)-1+MAX(N:N,Q:Q),"")</f>
        <v/>
      </c>
      <c r="U653" s="6" t="str">
        <f>IF(AND(C653="Abierto",D653="Baja"),A653,"")</f>
        <v/>
      </c>
      <c r="V653" s="6" t="str">
        <f ca="1">IF(AND(C653="Abierto",D653="Baja"),TODAY()-E653,"")</f>
        <v/>
      </c>
      <c r="W653" s="6" t="str">
        <f>IF(AND(C653="Abierto",D653="Baja"),RANK(V653,$V$13:$V$809,0)+COUNTIF($V$13:V653,V653)-1+MAX(N:N,Q:Q,T:T),"")</f>
        <v/>
      </c>
      <c r="X653" s="7" t="str">
        <f>IF(OR(C653="Resuelto",C653=""),"",SUM(N653,Q653,T653,W653))</f>
        <v/>
      </c>
      <c r="Y653" s="7" t="str">
        <f>IF(OR(C653="Resuelto",C653=""),"",SUM(M653,P653,S653,V653))</f>
        <v/>
      </c>
      <c r="Z653" s="7" t="str">
        <f>IF(OR(C653="Resuelto",C653=""),"",SUM(L653,O653,R653,U653))</f>
        <v/>
      </c>
      <c r="AA653" s="8">
        <v>839</v>
      </c>
      <c r="AB653" s="8" t="str">
        <f t="shared" ca="1" si="56"/>
        <v/>
      </c>
      <c r="AC653" s="9" t="str">
        <f t="shared" ca="1" si="57"/>
        <v/>
      </c>
      <c r="AH653" s="11" t="str">
        <f>IF(AI653="","",MAX($AH$5:AH652)+1)</f>
        <v/>
      </c>
      <c r="AI653" s="12" t="str">
        <f>IF(G652="","",IF(COUNTIF($AI$11:AI652,G652)=0,G652,""))</f>
        <v/>
      </c>
      <c r="AJ653" s="12" t="str">
        <f t="shared" si="58"/>
        <v/>
      </c>
      <c r="AK653" s="23"/>
    </row>
    <row r="654" spans="1:37" hidden="1" x14ac:dyDescent="0.25">
      <c r="A654" s="4"/>
      <c r="B654" s="4"/>
      <c r="C654" s="4"/>
      <c r="D654" s="4"/>
      <c r="E654" s="5"/>
      <c r="F654" s="5"/>
      <c r="G654" s="4"/>
      <c r="H654" s="5"/>
      <c r="I654" s="14" t="str">
        <f t="shared" si="55"/>
        <v/>
      </c>
      <c r="J654" s="14"/>
      <c r="K654" s="14"/>
      <c r="L654" s="6" t="str">
        <f>IF(AND(C654="Abierto",D654="Urgente"),A654,"")</f>
        <v/>
      </c>
      <c r="M654" s="6" t="str">
        <f ca="1">IF(AND(C654="Abierto",D654="Urgente"),TODAY()-E654,"")</f>
        <v/>
      </c>
      <c r="N654" s="6" t="str">
        <f>IF(AND(C654="Abierto",D654="Urgente"),RANK(M654,$M$13:$M$809,0)+COUNTIF($M$13:M654,M654)-1,"")</f>
        <v/>
      </c>
      <c r="O654" s="6" t="str">
        <f>IF(AND(C654="Abierto",D654="Alta"),A654,"")</f>
        <v/>
      </c>
      <c r="P654" s="6" t="str">
        <f ca="1">IF(AND(C654="Abierto",D654="Alta"),TODAY()-E654,"")</f>
        <v/>
      </c>
      <c r="Q654" s="6" t="str">
        <f>IF(AND(C654="Abierto",D654="Alta"),RANK(P654,$P$13:$P$809,0)+COUNTIF($P$13:P654,P654)-1+MAX(N:N),"")</f>
        <v/>
      </c>
      <c r="R654" s="6" t="str">
        <f>IF(AND(C654="Abierto",D654="Media"),A654,"")</f>
        <v/>
      </c>
      <c r="S654" s="6" t="str">
        <f ca="1">IF(AND(C654="Abierto",D654="Media"),TODAY()-E654,"")</f>
        <v/>
      </c>
      <c r="T654" s="6" t="str">
        <f>IF(AND(C654="Abierto",D654="Media"),RANK(S654,$S$13:$S$809,0)+COUNTIF($S$13:S654,S654)-1+MAX(N:N,Q:Q),"")</f>
        <v/>
      </c>
      <c r="U654" s="6" t="str">
        <f>IF(AND(C654="Abierto",D654="Baja"),A654,"")</f>
        <v/>
      </c>
      <c r="V654" s="6" t="str">
        <f ca="1">IF(AND(C654="Abierto",D654="Baja"),TODAY()-E654,"")</f>
        <v/>
      </c>
      <c r="W654" s="6" t="str">
        <f>IF(AND(C654="Abierto",D654="Baja"),RANK(V654,$V$13:$V$809,0)+COUNTIF($V$13:V654,V654)-1+MAX(N:N,Q:Q,T:T),"")</f>
        <v/>
      </c>
      <c r="X654" s="7" t="str">
        <f>IF(OR(C654="Resuelto",C654=""),"",SUM(N654,Q654,T654,W654))</f>
        <v/>
      </c>
      <c r="Y654" s="7" t="str">
        <f>IF(OR(C654="Resuelto",C654=""),"",SUM(M654,P654,S654,V654))</f>
        <v/>
      </c>
      <c r="Z654" s="7" t="str">
        <f>IF(OR(C654="Resuelto",C654=""),"",SUM(L654,O654,R654,U654))</f>
        <v/>
      </c>
      <c r="AA654" s="8">
        <v>840</v>
      </c>
      <c r="AB654" s="8" t="str">
        <f t="shared" ca="1" si="56"/>
        <v/>
      </c>
      <c r="AC654" s="9" t="str">
        <f t="shared" ca="1" si="57"/>
        <v/>
      </c>
      <c r="AH654" s="11" t="str">
        <f>IF(AI654="","",MAX($AH$5:AH653)+1)</f>
        <v/>
      </c>
      <c r="AI654" s="12" t="str">
        <f>IF(G653="","",IF(COUNTIF($AI$11:AI653,G653)=0,G653,""))</f>
        <v/>
      </c>
      <c r="AJ654" s="12" t="str">
        <f t="shared" si="58"/>
        <v/>
      </c>
      <c r="AK654" s="23"/>
    </row>
    <row r="655" spans="1:37" hidden="1" x14ac:dyDescent="0.25">
      <c r="A655" s="4"/>
      <c r="B655" s="4"/>
      <c r="C655" s="4"/>
      <c r="D655" s="4"/>
      <c r="E655" s="5"/>
      <c r="F655" s="5"/>
      <c r="G655" s="4"/>
      <c r="H655" s="5"/>
      <c r="I655" s="14" t="str">
        <f t="shared" si="55"/>
        <v/>
      </c>
      <c r="J655" s="14"/>
      <c r="K655" s="14"/>
      <c r="L655" s="6" t="str">
        <f>IF(AND(C655="Abierto",D655="Urgente"),A655,"")</f>
        <v/>
      </c>
      <c r="M655" s="6" t="str">
        <f ca="1">IF(AND(C655="Abierto",D655="Urgente"),TODAY()-E655,"")</f>
        <v/>
      </c>
      <c r="N655" s="6" t="str">
        <f>IF(AND(C655="Abierto",D655="Urgente"),RANK(M655,$M$13:$M$809,0)+COUNTIF($M$13:M655,M655)-1,"")</f>
        <v/>
      </c>
      <c r="O655" s="6" t="str">
        <f>IF(AND(C655="Abierto",D655="Alta"),A655,"")</f>
        <v/>
      </c>
      <c r="P655" s="6" t="str">
        <f ca="1">IF(AND(C655="Abierto",D655="Alta"),TODAY()-E655,"")</f>
        <v/>
      </c>
      <c r="Q655" s="6" t="str">
        <f>IF(AND(C655="Abierto",D655="Alta"),RANK(P655,$P$13:$P$809,0)+COUNTIF($P$13:P655,P655)-1+MAX(N:N),"")</f>
        <v/>
      </c>
      <c r="R655" s="6" t="str">
        <f>IF(AND(C655="Abierto",D655="Media"),A655,"")</f>
        <v/>
      </c>
      <c r="S655" s="6" t="str">
        <f ca="1">IF(AND(C655="Abierto",D655="Media"),TODAY()-E655,"")</f>
        <v/>
      </c>
      <c r="T655" s="6" t="str">
        <f>IF(AND(C655="Abierto",D655="Media"),RANK(S655,$S$13:$S$809,0)+COUNTIF($S$13:S655,S655)-1+MAX(N:N,Q:Q),"")</f>
        <v/>
      </c>
      <c r="U655" s="6" t="str">
        <f>IF(AND(C655="Abierto",D655="Baja"),A655,"")</f>
        <v/>
      </c>
      <c r="V655" s="6" t="str">
        <f ca="1">IF(AND(C655="Abierto",D655="Baja"),TODAY()-E655,"")</f>
        <v/>
      </c>
      <c r="W655" s="6" t="str">
        <f>IF(AND(C655="Abierto",D655="Baja"),RANK(V655,$V$13:$V$809,0)+COUNTIF($V$13:V655,V655)-1+MAX(N:N,Q:Q,T:T),"")</f>
        <v/>
      </c>
      <c r="X655" s="7" t="str">
        <f>IF(OR(C655="Resuelto",C655=""),"",SUM(N655,Q655,T655,W655))</f>
        <v/>
      </c>
      <c r="Y655" s="7" t="str">
        <f>IF(OR(C655="Resuelto",C655=""),"",SUM(M655,P655,S655,V655))</f>
        <v/>
      </c>
      <c r="Z655" s="7" t="str">
        <f>IF(OR(C655="Resuelto",C655=""),"",SUM(L655,O655,R655,U655))</f>
        <v/>
      </c>
      <c r="AA655" s="8">
        <v>841</v>
      </c>
      <c r="AB655" s="8" t="str">
        <f t="shared" ca="1" si="56"/>
        <v/>
      </c>
      <c r="AC655" s="9" t="str">
        <f t="shared" ca="1" si="57"/>
        <v/>
      </c>
      <c r="AH655" s="11" t="str">
        <f>IF(AI655="","",MAX($AH$5:AH654)+1)</f>
        <v/>
      </c>
      <c r="AI655" s="12" t="str">
        <f>IF(G654="","",IF(COUNTIF($AI$11:AI654,G654)=0,G654,""))</f>
        <v/>
      </c>
      <c r="AJ655" s="12" t="str">
        <f t="shared" si="58"/>
        <v/>
      </c>
      <c r="AK655" s="23"/>
    </row>
    <row r="656" spans="1:37" hidden="1" x14ac:dyDescent="0.25">
      <c r="A656" s="4"/>
      <c r="B656" s="4"/>
      <c r="C656" s="4"/>
      <c r="D656" s="4"/>
      <c r="E656" s="5"/>
      <c r="F656" s="5"/>
      <c r="G656" s="4"/>
      <c r="H656" s="5"/>
      <c r="I656" s="14" t="str">
        <f t="shared" si="55"/>
        <v/>
      </c>
      <c r="J656" s="14"/>
      <c r="K656" s="14"/>
      <c r="L656" s="6" t="str">
        <f>IF(AND(C656="Abierto",D656="Urgente"),A656,"")</f>
        <v/>
      </c>
      <c r="M656" s="6" t="str">
        <f ca="1">IF(AND(C656="Abierto",D656="Urgente"),TODAY()-E656,"")</f>
        <v/>
      </c>
      <c r="N656" s="6" t="str">
        <f>IF(AND(C656="Abierto",D656="Urgente"),RANK(M656,$M$13:$M$809,0)+COUNTIF($M$13:M656,M656)-1,"")</f>
        <v/>
      </c>
      <c r="O656" s="6" t="str">
        <f>IF(AND(C656="Abierto",D656="Alta"),A656,"")</f>
        <v/>
      </c>
      <c r="P656" s="6" t="str">
        <f ca="1">IF(AND(C656="Abierto",D656="Alta"),TODAY()-E656,"")</f>
        <v/>
      </c>
      <c r="Q656" s="6" t="str">
        <f>IF(AND(C656="Abierto",D656="Alta"),RANK(P656,$P$13:$P$809,0)+COUNTIF($P$13:P656,P656)-1+MAX(N:N),"")</f>
        <v/>
      </c>
      <c r="R656" s="6" t="str">
        <f>IF(AND(C656="Abierto",D656="Media"),A656,"")</f>
        <v/>
      </c>
      <c r="S656" s="6" t="str">
        <f ca="1">IF(AND(C656="Abierto",D656="Media"),TODAY()-E656,"")</f>
        <v/>
      </c>
      <c r="T656" s="6" t="str">
        <f>IF(AND(C656="Abierto",D656="Media"),RANK(S656,$S$13:$S$809,0)+COUNTIF($S$13:S656,S656)-1+MAX(N:N,Q:Q),"")</f>
        <v/>
      </c>
      <c r="U656" s="6" t="str">
        <f>IF(AND(C656="Abierto",D656="Baja"),A656,"")</f>
        <v/>
      </c>
      <c r="V656" s="6" t="str">
        <f ca="1">IF(AND(C656="Abierto",D656="Baja"),TODAY()-E656,"")</f>
        <v/>
      </c>
      <c r="W656" s="6" t="str">
        <f>IF(AND(C656="Abierto",D656="Baja"),RANK(V656,$V$13:$V$809,0)+COUNTIF($V$13:V656,V656)-1+MAX(N:N,Q:Q,T:T),"")</f>
        <v/>
      </c>
      <c r="X656" s="7" t="str">
        <f>IF(OR(C656="Resuelto",C656=""),"",SUM(N656,Q656,T656,W656))</f>
        <v/>
      </c>
      <c r="Y656" s="7" t="str">
        <f>IF(OR(C656="Resuelto",C656=""),"",SUM(M656,P656,S656,V656))</f>
        <v/>
      </c>
      <c r="Z656" s="7" t="str">
        <f>IF(OR(C656="Resuelto",C656=""),"",SUM(L656,O656,R656,U656))</f>
        <v/>
      </c>
      <c r="AA656" s="8">
        <v>842</v>
      </c>
      <c r="AB656" s="8" t="str">
        <f t="shared" ca="1" si="56"/>
        <v/>
      </c>
      <c r="AC656" s="9" t="str">
        <f t="shared" ca="1" si="57"/>
        <v/>
      </c>
      <c r="AH656" s="11" t="str">
        <f>IF(AI656="","",MAX($AH$5:AH655)+1)</f>
        <v/>
      </c>
      <c r="AI656" s="12" t="str">
        <f>IF(G655="","",IF(COUNTIF($AI$11:AI655,G655)=0,G655,""))</f>
        <v/>
      </c>
      <c r="AJ656" s="12" t="str">
        <f t="shared" si="58"/>
        <v/>
      </c>
      <c r="AK656" s="23"/>
    </row>
    <row r="657" spans="1:37" hidden="1" x14ac:dyDescent="0.25">
      <c r="A657" s="4"/>
      <c r="B657" s="4"/>
      <c r="C657" s="4"/>
      <c r="D657" s="4"/>
      <c r="E657" s="5"/>
      <c r="F657" s="5"/>
      <c r="G657" s="4"/>
      <c r="H657" s="5"/>
      <c r="I657" s="14" t="str">
        <f t="shared" si="55"/>
        <v/>
      </c>
      <c r="J657" s="14"/>
      <c r="K657" s="14"/>
      <c r="L657" s="6" t="str">
        <f>IF(AND(C657="Abierto",D657="Urgente"),A657,"")</f>
        <v/>
      </c>
      <c r="M657" s="6" t="str">
        <f ca="1">IF(AND(C657="Abierto",D657="Urgente"),TODAY()-E657,"")</f>
        <v/>
      </c>
      <c r="N657" s="6" t="str">
        <f>IF(AND(C657="Abierto",D657="Urgente"),RANK(M657,$M$13:$M$809,0)+COUNTIF($M$13:M657,M657)-1,"")</f>
        <v/>
      </c>
      <c r="O657" s="6" t="str">
        <f>IF(AND(C657="Abierto",D657="Alta"),A657,"")</f>
        <v/>
      </c>
      <c r="P657" s="6" t="str">
        <f ca="1">IF(AND(C657="Abierto",D657="Alta"),TODAY()-E657,"")</f>
        <v/>
      </c>
      <c r="Q657" s="6" t="str">
        <f>IF(AND(C657="Abierto",D657="Alta"),RANK(P657,$P$13:$P$809,0)+COUNTIF($P$13:P657,P657)-1+MAX(N:N),"")</f>
        <v/>
      </c>
      <c r="R657" s="6" t="str">
        <f>IF(AND(C657="Abierto",D657="Media"),A657,"")</f>
        <v/>
      </c>
      <c r="S657" s="6" t="str">
        <f ca="1">IF(AND(C657="Abierto",D657="Media"),TODAY()-E657,"")</f>
        <v/>
      </c>
      <c r="T657" s="6" t="str">
        <f>IF(AND(C657="Abierto",D657="Media"),RANK(S657,$S$13:$S$809,0)+COUNTIF($S$13:S657,S657)-1+MAX(N:N,Q:Q),"")</f>
        <v/>
      </c>
      <c r="U657" s="6" t="str">
        <f>IF(AND(C657="Abierto",D657="Baja"),A657,"")</f>
        <v/>
      </c>
      <c r="V657" s="6" t="str">
        <f ca="1">IF(AND(C657="Abierto",D657="Baja"),TODAY()-E657,"")</f>
        <v/>
      </c>
      <c r="W657" s="6" t="str">
        <f>IF(AND(C657="Abierto",D657="Baja"),RANK(V657,$V$13:$V$809,0)+COUNTIF($V$13:V657,V657)-1+MAX(N:N,Q:Q,T:T),"")</f>
        <v/>
      </c>
      <c r="X657" s="7" t="str">
        <f>IF(OR(C657="Resuelto",C657=""),"",SUM(N657,Q657,T657,W657))</f>
        <v/>
      </c>
      <c r="Y657" s="7" t="str">
        <f>IF(OR(C657="Resuelto",C657=""),"",SUM(M657,P657,S657,V657))</f>
        <v/>
      </c>
      <c r="Z657" s="7" t="str">
        <f>IF(OR(C657="Resuelto",C657=""),"",SUM(L657,O657,R657,U657))</f>
        <v/>
      </c>
      <c r="AA657" s="8">
        <v>843</v>
      </c>
      <c r="AB657" s="8" t="str">
        <f t="shared" ca="1" si="56"/>
        <v/>
      </c>
      <c r="AC657" s="9" t="str">
        <f t="shared" ca="1" si="57"/>
        <v/>
      </c>
      <c r="AH657" s="11" t="str">
        <f>IF(AI657="","",MAX($AH$5:AH656)+1)</f>
        <v/>
      </c>
      <c r="AI657" s="12" t="str">
        <f>IF(G656="","",IF(COUNTIF($AI$11:AI656,G656)=0,G656,""))</f>
        <v/>
      </c>
      <c r="AJ657" s="12" t="str">
        <f t="shared" si="58"/>
        <v/>
      </c>
      <c r="AK657" s="23"/>
    </row>
    <row r="658" spans="1:37" hidden="1" x14ac:dyDescent="0.25">
      <c r="A658" s="4"/>
      <c r="B658" s="4"/>
      <c r="C658" s="4"/>
      <c r="D658" s="4"/>
      <c r="E658" s="5"/>
      <c r="F658" s="5"/>
      <c r="G658" s="4"/>
      <c r="H658" s="5"/>
      <c r="I658" s="14" t="str">
        <f t="shared" si="55"/>
        <v/>
      </c>
      <c r="J658" s="14"/>
      <c r="K658" s="14"/>
      <c r="L658" s="6" t="str">
        <f>IF(AND(C658="Abierto",D658="Urgente"),A658,"")</f>
        <v/>
      </c>
      <c r="M658" s="6" t="str">
        <f ca="1">IF(AND(C658="Abierto",D658="Urgente"),TODAY()-E658,"")</f>
        <v/>
      </c>
      <c r="N658" s="6" t="str">
        <f>IF(AND(C658="Abierto",D658="Urgente"),RANK(M658,$M$13:$M$809,0)+COUNTIF($M$13:M658,M658)-1,"")</f>
        <v/>
      </c>
      <c r="O658" s="6" t="str">
        <f>IF(AND(C658="Abierto",D658="Alta"),A658,"")</f>
        <v/>
      </c>
      <c r="P658" s="6" t="str">
        <f ca="1">IF(AND(C658="Abierto",D658="Alta"),TODAY()-E658,"")</f>
        <v/>
      </c>
      <c r="Q658" s="6" t="str">
        <f>IF(AND(C658="Abierto",D658="Alta"),RANK(P658,$P$13:$P$809,0)+COUNTIF($P$13:P658,P658)-1+MAX(N:N),"")</f>
        <v/>
      </c>
      <c r="R658" s="6" t="str">
        <f>IF(AND(C658="Abierto",D658="Media"),A658,"")</f>
        <v/>
      </c>
      <c r="S658" s="6" t="str">
        <f ca="1">IF(AND(C658="Abierto",D658="Media"),TODAY()-E658,"")</f>
        <v/>
      </c>
      <c r="T658" s="6" t="str">
        <f>IF(AND(C658="Abierto",D658="Media"),RANK(S658,$S$13:$S$809,0)+COUNTIF($S$13:S658,S658)-1+MAX(N:N,Q:Q),"")</f>
        <v/>
      </c>
      <c r="U658" s="6" t="str">
        <f>IF(AND(C658="Abierto",D658="Baja"),A658,"")</f>
        <v/>
      </c>
      <c r="V658" s="6" t="str">
        <f ca="1">IF(AND(C658="Abierto",D658="Baja"),TODAY()-E658,"")</f>
        <v/>
      </c>
      <c r="W658" s="6" t="str">
        <f>IF(AND(C658="Abierto",D658="Baja"),RANK(V658,$V$13:$V$809,0)+COUNTIF($V$13:V658,V658)-1+MAX(N:N,Q:Q,T:T),"")</f>
        <v/>
      </c>
      <c r="X658" s="7" t="str">
        <f>IF(OR(C658="Resuelto",C658=""),"",SUM(N658,Q658,T658,W658))</f>
        <v/>
      </c>
      <c r="Y658" s="7" t="str">
        <f>IF(OR(C658="Resuelto",C658=""),"",SUM(M658,P658,S658,V658))</f>
        <v/>
      </c>
      <c r="Z658" s="7" t="str">
        <f>IF(OR(C658="Resuelto",C658=""),"",SUM(L658,O658,R658,U658))</f>
        <v/>
      </c>
      <c r="AA658" s="8">
        <v>844</v>
      </c>
      <c r="AB658" s="8" t="str">
        <f t="shared" ca="1" si="56"/>
        <v/>
      </c>
      <c r="AC658" s="9" t="str">
        <f t="shared" ca="1" si="57"/>
        <v/>
      </c>
      <c r="AH658" s="11" t="str">
        <f>IF(AI658="","",MAX($AH$5:AH657)+1)</f>
        <v/>
      </c>
      <c r="AI658" s="12" t="str">
        <f>IF(G657="","",IF(COUNTIF($AI$11:AI657,G657)=0,G657,""))</f>
        <v/>
      </c>
      <c r="AJ658" s="12" t="str">
        <f t="shared" si="58"/>
        <v/>
      </c>
      <c r="AK658" s="23"/>
    </row>
    <row r="659" spans="1:37" hidden="1" x14ac:dyDescent="0.25">
      <c r="A659" s="4"/>
      <c r="B659" s="4"/>
      <c r="C659" s="4"/>
      <c r="D659" s="4"/>
      <c r="E659" s="5"/>
      <c r="F659" s="5"/>
      <c r="G659" s="4"/>
      <c r="H659" s="5"/>
      <c r="I659" s="14" t="str">
        <f t="shared" si="55"/>
        <v/>
      </c>
      <c r="J659" s="14"/>
      <c r="K659" s="14"/>
      <c r="L659" s="6" t="str">
        <f>IF(AND(C659="Abierto",D659="Urgente"),A659,"")</f>
        <v/>
      </c>
      <c r="M659" s="6" t="str">
        <f ca="1">IF(AND(C659="Abierto",D659="Urgente"),TODAY()-E659,"")</f>
        <v/>
      </c>
      <c r="N659" s="6" t="str">
        <f>IF(AND(C659="Abierto",D659="Urgente"),RANK(M659,$M$13:$M$809,0)+COUNTIF($M$13:M659,M659)-1,"")</f>
        <v/>
      </c>
      <c r="O659" s="6" t="str">
        <f>IF(AND(C659="Abierto",D659="Alta"),A659,"")</f>
        <v/>
      </c>
      <c r="P659" s="6" t="str">
        <f ca="1">IF(AND(C659="Abierto",D659="Alta"),TODAY()-E659,"")</f>
        <v/>
      </c>
      <c r="Q659" s="6" t="str">
        <f>IF(AND(C659="Abierto",D659="Alta"),RANK(P659,$P$13:$P$809,0)+COUNTIF($P$13:P659,P659)-1+MAX(N:N),"")</f>
        <v/>
      </c>
      <c r="R659" s="6" t="str">
        <f>IF(AND(C659="Abierto",D659="Media"),A659,"")</f>
        <v/>
      </c>
      <c r="S659" s="6" t="str">
        <f ca="1">IF(AND(C659="Abierto",D659="Media"),TODAY()-E659,"")</f>
        <v/>
      </c>
      <c r="T659" s="6" t="str">
        <f>IF(AND(C659="Abierto",D659="Media"),RANK(S659,$S$13:$S$809,0)+COUNTIF($S$13:S659,S659)-1+MAX(N:N,Q:Q),"")</f>
        <v/>
      </c>
      <c r="U659" s="6" t="str">
        <f>IF(AND(C659="Abierto",D659="Baja"),A659,"")</f>
        <v/>
      </c>
      <c r="V659" s="6" t="str">
        <f ca="1">IF(AND(C659="Abierto",D659="Baja"),TODAY()-E659,"")</f>
        <v/>
      </c>
      <c r="W659" s="6" t="str">
        <f>IF(AND(C659="Abierto",D659="Baja"),RANK(V659,$V$13:$V$809,0)+COUNTIF($V$13:V659,V659)-1+MAX(N:N,Q:Q,T:T),"")</f>
        <v/>
      </c>
      <c r="X659" s="7" t="str">
        <f>IF(OR(C659="Resuelto",C659=""),"",SUM(N659,Q659,T659,W659))</f>
        <v/>
      </c>
      <c r="Y659" s="7" t="str">
        <f>IF(OR(C659="Resuelto",C659=""),"",SUM(M659,P659,S659,V659))</f>
        <v/>
      </c>
      <c r="Z659" s="7" t="str">
        <f>IF(OR(C659="Resuelto",C659=""),"",SUM(L659,O659,R659,U659))</f>
        <v/>
      </c>
      <c r="AA659" s="8">
        <v>845</v>
      </c>
      <c r="AB659" s="8" t="str">
        <f t="shared" ca="1" si="56"/>
        <v/>
      </c>
      <c r="AC659" s="9" t="str">
        <f t="shared" ca="1" si="57"/>
        <v/>
      </c>
      <c r="AH659" s="11" t="str">
        <f>IF(AI659="","",MAX($AH$5:AH658)+1)</f>
        <v/>
      </c>
      <c r="AI659" s="12" t="str">
        <f>IF(G658="","",IF(COUNTIF($AI$11:AI658,G658)=0,G658,""))</f>
        <v/>
      </c>
      <c r="AJ659" s="12" t="str">
        <f t="shared" si="58"/>
        <v/>
      </c>
      <c r="AK659" s="23"/>
    </row>
    <row r="660" spans="1:37" hidden="1" x14ac:dyDescent="0.25">
      <c r="A660" s="4"/>
      <c r="B660" s="4"/>
      <c r="C660" s="4"/>
      <c r="D660" s="4"/>
      <c r="E660" s="5"/>
      <c r="F660" s="5"/>
      <c r="G660" s="4"/>
      <c r="H660" s="5"/>
      <c r="I660" s="14" t="str">
        <f t="shared" ref="I660:I723" si="59">IF(OR(E660=0,H660=0),"",H660-E660)</f>
        <v/>
      </c>
      <c r="J660" s="14"/>
      <c r="K660" s="14"/>
      <c r="L660" s="6" t="str">
        <f>IF(AND(C660="Abierto",D660="Urgente"),A660,"")</f>
        <v/>
      </c>
      <c r="M660" s="6" t="str">
        <f ca="1">IF(AND(C660="Abierto",D660="Urgente"),TODAY()-E660,"")</f>
        <v/>
      </c>
      <c r="N660" s="6" t="str">
        <f>IF(AND(C660="Abierto",D660="Urgente"),RANK(M660,$M$13:$M$809,0)+COUNTIF($M$13:M660,M660)-1,"")</f>
        <v/>
      </c>
      <c r="O660" s="6" t="str">
        <f>IF(AND(C660="Abierto",D660="Alta"),A660,"")</f>
        <v/>
      </c>
      <c r="P660" s="6" t="str">
        <f ca="1">IF(AND(C660="Abierto",D660="Alta"),TODAY()-E660,"")</f>
        <v/>
      </c>
      <c r="Q660" s="6" t="str">
        <f>IF(AND(C660="Abierto",D660="Alta"),RANK(P660,$P$13:$P$809,0)+COUNTIF($P$13:P660,P660)-1+MAX(N:N),"")</f>
        <v/>
      </c>
      <c r="R660" s="6" t="str">
        <f>IF(AND(C660="Abierto",D660="Media"),A660,"")</f>
        <v/>
      </c>
      <c r="S660" s="6" t="str">
        <f ca="1">IF(AND(C660="Abierto",D660="Media"),TODAY()-E660,"")</f>
        <v/>
      </c>
      <c r="T660" s="6" t="str">
        <f>IF(AND(C660="Abierto",D660="Media"),RANK(S660,$S$13:$S$809,0)+COUNTIF($S$13:S660,S660)-1+MAX(N:N,Q:Q),"")</f>
        <v/>
      </c>
      <c r="U660" s="6" t="str">
        <f>IF(AND(C660="Abierto",D660="Baja"),A660,"")</f>
        <v/>
      </c>
      <c r="V660" s="6" t="str">
        <f ca="1">IF(AND(C660="Abierto",D660="Baja"),TODAY()-E660,"")</f>
        <v/>
      </c>
      <c r="W660" s="6" t="str">
        <f>IF(AND(C660="Abierto",D660="Baja"),RANK(V660,$V$13:$V$809,0)+COUNTIF($V$13:V660,V660)-1+MAX(N:N,Q:Q,T:T),"")</f>
        <v/>
      </c>
      <c r="X660" s="7" t="str">
        <f>IF(OR(C660="Resuelto",C660=""),"",SUM(N660,Q660,T660,W660))</f>
        <v/>
      </c>
      <c r="Y660" s="7" t="str">
        <f>IF(OR(C660="Resuelto",C660=""),"",SUM(M660,P660,S660,V660))</f>
        <v/>
      </c>
      <c r="Z660" s="7" t="str">
        <f>IF(OR(C660="Resuelto",C660=""),"",SUM(L660,O660,R660,U660))</f>
        <v/>
      </c>
      <c r="AA660" s="8">
        <v>846</v>
      </c>
      <c r="AB660" s="8" t="str">
        <f t="shared" ca="1" si="56"/>
        <v/>
      </c>
      <c r="AC660" s="9" t="str">
        <f t="shared" ca="1" si="57"/>
        <v/>
      </c>
      <c r="AH660" s="11" t="str">
        <f>IF(AI660="","",MAX($AH$5:AH659)+1)</f>
        <v/>
      </c>
      <c r="AI660" s="12" t="str">
        <f>IF(G659="","",IF(COUNTIF($AI$11:AI659,G659)=0,G659,""))</f>
        <v/>
      </c>
      <c r="AJ660" s="12" t="str">
        <f t="shared" si="58"/>
        <v/>
      </c>
      <c r="AK660" s="23"/>
    </row>
    <row r="661" spans="1:37" hidden="1" x14ac:dyDescent="0.25">
      <c r="A661" s="4"/>
      <c r="B661" s="4"/>
      <c r="C661" s="4"/>
      <c r="D661" s="4"/>
      <c r="E661" s="5"/>
      <c r="F661" s="5"/>
      <c r="G661" s="4"/>
      <c r="H661" s="5"/>
      <c r="I661" s="14" t="str">
        <f t="shared" si="59"/>
        <v/>
      </c>
      <c r="J661" s="14"/>
      <c r="K661" s="14"/>
      <c r="L661" s="6" t="str">
        <f>IF(AND(C661="Abierto",D661="Urgente"),A661,"")</f>
        <v/>
      </c>
      <c r="M661" s="6" t="str">
        <f ca="1">IF(AND(C661="Abierto",D661="Urgente"),TODAY()-E661,"")</f>
        <v/>
      </c>
      <c r="N661" s="6" t="str">
        <f>IF(AND(C661="Abierto",D661="Urgente"),RANK(M661,$M$13:$M$809,0)+COUNTIF($M$13:M661,M661)-1,"")</f>
        <v/>
      </c>
      <c r="O661" s="6" t="str">
        <f>IF(AND(C661="Abierto",D661="Alta"),A661,"")</f>
        <v/>
      </c>
      <c r="P661" s="6" t="str">
        <f ca="1">IF(AND(C661="Abierto",D661="Alta"),TODAY()-E661,"")</f>
        <v/>
      </c>
      <c r="Q661" s="6" t="str">
        <f>IF(AND(C661="Abierto",D661="Alta"),RANK(P661,$P$13:$P$809,0)+COUNTIF($P$13:P661,P661)-1+MAX(N:N),"")</f>
        <v/>
      </c>
      <c r="R661" s="6" t="str">
        <f>IF(AND(C661="Abierto",D661="Media"),A661,"")</f>
        <v/>
      </c>
      <c r="S661" s="6" t="str">
        <f ca="1">IF(AND(C661="Abierto",D661="Media"),TODAY()-E661,"")</f>
        <v/>
      </c>
      <c r="T661" s="6" t="str">
        <f>IF(AND(C661="Abierto",D661="Media"),RANK(S661,$S$13:$S$809,0)+COUNTIF($S$13:S661,S661)-1+MAX(N:N,Q:Q),"")</f>
        <v/>
      </c>
      <c r="U661" s="6" t="str">
        <f>IF(AND(C661="Abierto",D661="Baja"),A661,"")</f>
        <v/>
      </c>
      <c r="V661" s="6" t="str">
        <f ca="1">IF(AND(C661="Abierto",D661="Baja"),TODAY()-E661,"")</f>
        <v/>
      </c>
      <c r="W661" s="6" t="str">
        <f>IF(AND(C661="Abierto",D661="Baja"),RANK(V661,$V$13:$V$809,0)+COUNTIF($V$13:V661,V661)-1+MAX(N:N,Q:Q,T:T),"")</f>
        <v/>
      </c>
      <c r="X661" s="7" t="str">
        <f>IF(OR(C661="Resuelto",C661=""),"",SUM(N661,Q661,T661,W661))</f>
        <v/>
      </c>
      <c r="Y661" s="7" t="str">
        <f>IF(OR(C661="Resuelto",C661=""),"",SUM(M661,P661,S661,V661))</f>
        <v/>
      </c>
      <c r="Z661" s="7" t="str">
        <f>IF(OR(C661="Resuelto",C661=""),"",SUM(L661,O661,R661,U661))</f>
        <v/>
      </c>
      <c r="AA661" s="8">
        <v>847</v>
      </c>
      <c r="AB661" s="8" t="str">
        <f t="shared" ca="1" si="56"/>
        <v/>
      </c>
      <c r="AC661" s="9" t="str">
        <f t="shared" ca="1" si="57"/>
        <v/>
      </c>
      <c r="AH661" s="11" t="str">
        <f>IF(AI661="","",MAX($AH$5:AH660)+1)</f>
        <v/>
      </c>
      <c r="AI661" s="12" t="str">
        <f>IF(G660="","",IF(COUNTIF($AI$11:AI660,G660)=0,G660,""))</f>
        <v/>
      </c>
      <c r="AJ661" s="12" t="str">
        <f t="shared" si="58"/>
        <v/>
      </c>
      <c r="AK661" s="23"/>
    </row>
    <row r="662" spans="1:37" hidden="1" x14ac:dyDescent="0.25">
      <c r="A662" s="4"/>
      <c r="B662" s="4"/>
      <c r="C662" s="4"/>
      <c r="D662" s="4"/>
      <c r="E662" s="5"/>
      <c r="F662" s="5"/>
      <c r="G662" s="4"/>
      <c r="H662" s="5"/>
      <c r="I662" s="14" t="str">
        <f t="shared" si="59"/>
        <v/>
      </c>
      <c r="J662" s="14"/>
      <c r="K662" s="14"/>
      <c r="L662" s="6" t="str">
        <f>IF(AND(C662="Abierto",D662="Urgente"),A662,"")</f>
        <v/>
      </c>
      <c r="M662" s="6" t="str">
        <f ca="1">IF(AND(C662="Abierto",D662="Urgente"),TODAY()-E662,"")</f>
        <v/>
      </c>
      <c r="N662" s="6" t="str">
        <f>IF(AND(C662="Abierto",D662="Urgente"),RANK(M662,$M$13:$M$809,0)+COUNTIF($M$13:M662,M662)-1,"")</f>
        <v/>
      </c>
      <c r="O662" s="6" t="str">
        <f>IF(AND(C662="Abierto",D662="Alta"),A662,"")</f>
        <v/>
      </c>
      <c r="P662" s="6" t="str">
        <f ca="1">IF(AND(C662="Abierto",D662="Alta"),TODAY()-E662,"")</f>
        <v/>
      </c>
      <c r="Q662" s="6" t="str">
        <f>IF(AND(C662="Abierto",D662="Alta"),RANK(P662,$P$13:$P$809,0)+COUNTIF($P$13:P662,P662)-1+MAX(N:N),"")</f>
        <v/>
      </c>
      <c r="R662" s="6" t="str">
        <f>IF(AND(C662="Abierto",D662="Media"),A662,"")</f>
        <v/>
      </c>
      <c r="S662" s="6" t="str">
        <f ca="1">IF(AND(C662="Abierto",D662="Media"),TODAY()-E662,"")</f>
        <v/>
      </c>
      <c r="T662" s="6" t="str">
        <f>IF(AND(C662="Abierto",D662="Media"),RANK(S662,$S$13:$S$809,0)+COUNTIF($S$13:S662,S662)-1+MAX(N:N,Q:Q),"")</f>
        <v/>
      </c>
      <c r="U662" s="6" t="str">
        <f>IF(AND(C662="Abierto",D662="Baja"),A662,"")</f>
        <v/>
      </c>
      <c r="V662" s="6" t="str">
        <f ca="1">IF(AND(C662="Abierto",D662="Baja"),TODAY()-E662,"")</f>
        <v/>
      </c>
      <c r="W662" s="6" t="str">
        <f>IF(AND(C662="Abierto",D662="Baja"),RANK(V662,$V$13:$V$809,0)+COUNTIF($V$13:V662,V662)-1+MAX(N:N,Q:Q,T:T),"")</f>
        <v/>
      </c>
      <c r="X662" s="7" t="str">
        <f>IF(OR(C662="Resuelto",C662=""),"",SUM(N662,Q662,T662,W662))</f>
        <v/>
      </c>
      <c r="Y662" s="7" t="str">
        <f>IF(OR(C662="Resuelto",C662=""),"",SUM(M662,P662,S662,V662))</f>
        <v/>
      </c>
      <c r="Z662" s="7" t="str">
        <f>IF(OR(C662="Resuelto",C662=""),"",SUM(L662,O662,R662,U662))</f>
        <v/>
      </c>
      <c r="AA662" s="8">
        <v>848</v>
      </c>
      <c r="AB662" s="8" t="str">
        <f t="shared" ref="AB662:AB725" ca="1" si="60">IF(ISNA(VLOOKUP(AA662,$X$13:$Z$807,3,FALSE))=TRUE,"",VLOOKUP(AA662,$X$13:$Z$807,3,FALSE))</f>
        <v/>
      </c>
      <c r="AC662" s="9" t="str">
        <f t="shared" ref="AC662:AC725" ca="1" si="61">IF(ISNA(VLOOKUP(AA662,$X$13:$Z$807,2,FALSE))=TRUE,"",VLOOKUP(AA662,$X$13:$Z$807,2,FALSE))</f>
        <v/>
      </c>
      <c r="AH662" s="11" t="str">
        <f>IF(AI662="","",MAX($AH$5:AH661)+1)</f>
        <v/>
      </c>
      <c r="AI662" s="12" t="str">
        <f>IF(G661="","",IF(COUNTIF($AI$11:AI661,G661)=0,G661,""))</f>
        <v/>
      </c>
      <c r="AJ662" s="12" t="str">
        <f t="shared" ref="AJ662:AJ725" si="62">IF(ISNA(VLOOKUP(AA662,$AH$13:$AI$807,2,FALSE))=TRUE,"",VLOOKUP(AA662,$AH$13:$AI$807,2,FALSE))</f>
        <v/>
      </c>
      <c r="AK662" s="23"/>
    </row>
    <row r="663" spans="1:37" hidden="1" x14ac:dyDescent="0.25">
      <c r="A663" s="4"/>
      <c r="B663" s="4"/>
      <c r="C663" s="4"/>
      <c r="D663" s="4"/>
      <c r="E663" s="5"/>
      <c r="F663" s="5"/>
      <c r="G663" s="4"/>
      <c r="H663" s="5"/>
      <c r="I663" s="14" t="str">
        <f t="shared" si="59"/>
        <v/>
      </c>
      <c r="J663" s="14"/>
      <c r="K663" s="14"/>
      <c r="L663" s="6" t="str">
        <f>IF(AND(C663="Abierto",D663="Urgente"),A663,"")</f>
        <v/>
      </c>
      <c r="M663" s="6" t="str">
        <f ca="1">IF(AND(C663="Abierto",D663="Urgente"),TODAY()-E663,"")</f>
        <v/>
      </c>
      <c r="N663" s="6" t="str">
        <f>IF(AND(C663="Abierto",D663="Urgente"),RANK(M663,$M$13:$M$809,0)+COUNTIF($M$13:M663,M663)-1,"")</f>
        <v/>
      </c>
      <c r="O663" s="6" t="str">
        <f>IF(AND(C663="Abierto",D663="Alta"),A663,"")</f>
        <v/>
      </c>
      <c r="P663" s="6" t="str">
        <f ca="1">IF(AND(C663="Abierto",D663="Alta"),TODAY()-E663,"")</f>
        <v/>
      </c>
      <c r="Q663" s="6" t="str">
        <f>IF(AND(C663="Abierto",D663="Alta"),RANK(P663,$P$13:$P$809,0)+COUNTIF($P$13:P663,P663)-1+MAX(N:N),"")</f>
        <v/>
      </c>
      <c r="R663" s="6" t="str">
        <f>IF(AND(C663="Abierto",D663="Media"),A663,"")</f>
        <v/>
      </c>
      <c r="S663" s="6" t="str">
        <f ca="1">IF(AND(C663="Abierto",D663="Media"),TODAY()-E663,"")</f>
        <v/>
      </c>
      <c r="T663" s="6" t="str">
        <f>IF(AND(C663="Abierto",D663="Media"),RANK(S663,$S$13:$S$809,0)+COUNTIF($S$13:S663,S663)-1+MAX(N:N,Q:Q),"")</f>
        <v/>
      </c>
      <c r="U663" s="6" t="str">
        <f>IF(AND(C663="Abierto",D663="Baja"),A663,"")</f>
        <v/>
      </c>
      <c r="V663" s="6" t="str">
        <f ca="1">IF(AND(C663="Abierto",D663="Baja"),TODAY()-E663,"")</f>
        <v/>
      </c>
      <c r="W663" s="6" t="str">
        <f>IF(AND(C663="Abierto",D663="Baja"),RANK(V663,$V$13:$V$809,0)+COUNTIF($V$13:V663,V663)-1+MAX(N:N,Q:Q,T:T),"")</f>
        <v/>
      </c>
      <c r="X663" s="7" t="str">
        <f>IF(OR(C663="Resuelto",C663=""),"",SUM(N663,Q663,T663,W663))</f>
        <v/>
      </c>
      <c r="Y663" s="7" t="str">
        <f>IF(OR(C663="Resuelto",C663=""),"",SUM(M663,P663,S663,V663))</f>
        <v/>
      </c>
      <c r="Z663" s="7" t="str">
        <f>IF(OR(C663="Resuelto",C663=""),"",SUM(L663,O663,R663,U663))</f>
        <v/>
      </c>
      <c r="AA663" s="8">
        <v>849</v>
      </c>
      <c r="AB663" s="8" t="str">
        <f t="shared" ca="1" si="60"/>
        <v/>
      </c>
      <c r="AC663" s="9" t="str">
        <f t="shared" ca="1" si="61"/>
        <v/>
      </c>
      <c r="AH663" s="11" t="str">
        <f>IF(AI663="","",MAX($AH$5:AH662)+1)</f>
        <v/>
      </c>
      <c r="AI663" s="12" t="str">
        <f>IF(G662="","",IF(COUNTIF($AI$11:AI662,G662)=0,G662,""))</f>
        <v/>
      </c>
      <c r="AJ663" s="12" t="str">
        <f t="shared" si="62"/>
        <v/>
      </c>
      <c r="AK663" s="23"/>
    </row>
    <row r="664" spans="1:37" hidden="1" x14ac:dyDescent="0.25">
      <c r="A664" s="4"/>
      <c r="B664" s="4"/>
      <c r="C664" s="4"/>
      <c r="D664" s="4"/>
      <c r="E664" s="5"/>
      <c r="F664" s="5"/>
      <c r="G664" s="4"/>
      <c r="H664" s="5"/>
      <c r="I664" s="14" t="str">
        <f t="shared" si="59"/>
        <v/>
      </c>
      <c r="J664" s="14"/>
      <c r="K664" s="14"/>
      <c r="L664" s="6" t="str">
        <f>IF(AND(C664="Abierto",D664="Urgente"),A664,"")</f>
        <v/>
      </c>
      <c r="M664" s="6" t="str">
        <f ca="1">IF(AND(C664="Abierto",D664="Urgente"),TODAY()-E664,"")</f>
        <v/>
      </c>
      <c r="N664" s="6" t="str">
        <f>IF(AND(C664="Abierto",D664="Urgente"),RANK(M664,$M$13:$M$809,0)+COUNTIF($M$13:M664,M664)-1,"")</f>
        <v/>
      </c>
      <c r="O664" s="6" t="str">
        <f>IF(AND(C664="Abierto",D664="Alta"),A664,"")</f>
        <v/>
      </c>
      <c r="P664" s="6" t="str">
        <f ca="1">IF(AND(C664="Abierto",D664="Alta"),TODAY()-E664,"")</f>
        <v/>
      </c>
      <c r="Q664" s="6" t="str">
        <f>IF(AND(C664="Abierto",D664="Alta"),RANK(P664,$P$13:$P$809,0)+COUNTIF($P$13:P664,P664)-1+MAX(N:N),"")</f>
        <v/>
      </c>
      <c r="R664" s="6" t="str">
        <f>IF(AND(C664="Abierto",D664="Media"),A664,"")</f>
        <v/>
      </c>
      <c r="S664" s="6" t="str">
        <f ca="1">IF(AND(C664="Abierto",D664="Media"),TODAY()-E664,"")</f>
        <v/>
      </c>
      <c r="T664" s="6" t="str">
        <f>IF(AND(C664="Abierto",D664="Media"),RANK(S664,$S$13:$S$809,0)+COUNTIF($S$13:S664,S664)-1+MAX(N:N,Q:Q),"")</f>
        <v/>
      </c>
      <c r="U664" s="6" t="str">
        <f>IF(AND(C664="Abierto",D664="Baja"),A664,"")</f>
        <v/>
      </c>
      <c r="V664" s="6" t="str">
        <f ca="1">IF(AND(C664="Abierto",D664="Baja"),TODAY()-E664,"")</f>
        <v/>
      </c>
      <c r="W664" s="6" t="str">
        <f>IF(AND(C664="Abierto",D664="Baja"),RANK(V664,$V$13:$V$809,0)+COUNTIF($V$13:V664,V664)-1+MAX(N:N,Q:Q,T:T),"")</f>
        <v/>
      </c>
      <c r="X664" s="7" t="str">
        <f>IF(OR(C664="Resuelto",C664=""),"",SUM(N664,Q664,T664,W664))</f>
        <v/>
      </c>
      <c r="Y664" s="7" t="str">
        <f>IF(OR(C664="Resuelto",C664=""),"",SUM(M664,P664,S664,V664))</f>
        <v/>
      </c>
      <c r="Z664" s="7" t="str">
        <f>IF(OR(C664="Resuelto",C664=""),"",SUM(L664,O664,R664,U664))</f>
        <v/>
      </c>
      <c r="AA664" s="8">
        <v>850</v>
      </c>
      <c r="AB664" s="8" t="str">
        <f t="shared" ca="1" si="60"/>
        <v/>
      </c>
      <c r="AC664" s="9" t="str">
        <f t="shared" ca="1" si="61"/>
        <v/>
      </c>
      <c r="AH664" s="11" t="str">
        <f>IF(AI664="","",MAX($AH$5:AH663)+1)</f>
        <v/>
      </c>
      <c r="AI664" s="12" t="str">
        <f>IF(G663="","",IF(COUNTIF($AI$11:AI663,G663)=0,G663,""))</f>
        <v/>
      </c>
      <c r="AJ664" s="12" t="str">
        <f t="shared" si="62"/>
        <v/>
      </c>
      <c r="AK664" s="23"/>
    </row>
    <row r="665" spans="1:37" hidden="1" x14ac:dyDescent="0.25">
      <c r="A665" s="4"/>
      <c r="B665" s="4"/>
      <c r="C665" s="4"/>
      <c r="D665" s="4"/>
      <c r="E665" s="5"/>
      <c r="F665" s="5"/>
      <c r="G665" s="4"/>
      <c r="H665" s="5"/>
      <c r="I665" s="14" t="str">
        <f t="shared" si="59"/>
        <v/>
      </c>
      <c r="J665" s="14"/>
      <c r="K665" s="14"/>
      <c r="L665" s="6" t="str">
        <f>IF(AND(C665="Abierto",D665="Urgente"),A665,"")</f>
        <v/>
      </c>
      <c r="M665" s="6" t="str">
        <f ca="1">IF(AND(C665="Abierto",D665="Urgente"),TODAY()-E665,"")</f>
        <v/>
      </c>
      <c r="N665" s="6" t="str">
        <f>IF(AND(C665="Abierto",D665="Urgente"),RANK(M665,$M$13:$M$809,0)+COUNTIF($M$13:M665,M665)-1,"")</f>
        <v/>
      </c>
      <c r="O665" s="6" t="str">
        <f>IF(AND(C665="Abierto",D665="Alta"),A665,"")</f>
        <v/>
      </c>
      <c r="P665" s="6" t="str">
        <f ca="1">IF(AND(C665="Abierto",D665="Alta"),TODAY()-E665,"")</f>
        <v/>
      </c>
      <c r="Q665" s="6" t="str">
        <f>IF(AND(C665="Abierto",D665="Alta"),RANK(P665,$P$13:$P$809,0)+COUNTIF($P$13:P665,P665)-1+MAX(N:N),"")</f>
        <v/>
      </c>
      <c r="R665" s="6" t="str">
        <f>IF(AND(C665="Abierto",D665="Media"),A665,"")</f>
        <v/>
      </c>
      <c r="S665" s="6" t="str">
        <f ca="1">IF(AND(C665="Abierto",D665="Media"),TODAY()-E665,"")</f>
        <v/>
      </c>
      <c r="T665" s="6" t="str">
        <f>IF(AND(C665="Abierto",D665="Media"),RANK(S665,$S$13:$S$809,0)+COUNTIF($S$13:S665,S665)-1+MAX(N:N,Q:Q),"")</f>
        <v/>
      </c>
      <c r="U665" s="6" t="str">
        <f>IF(AND(C665="Abierto",D665="Baja"),A665,"")</f>
        <v/>
      </c>
      <c r="V665" s="6" t="str">
        <f ca="1">IF(AND(C665="Abierto",D665="Baja"),TODAY()-E665,"")</f>
        <v/>
      </c>
      <c r="W665" s="6" t="str">
        <f>IF(AND(C665="Abierto",D665="Baja"),RANK(V665,$V$13:$V$809,0)+COUNTIF($V$13:V665,V665)-1+MAX(N:N,Q:Q,T:T),"")</f>
        <v/>
      </c>
      <c r="X665" s="7" t="str">
        <f>IF(OR(C665="Resuelto",C665=""),"",SUM(N665,Q665,T665,W665))</f>
        <v/>
      </c>
      <c r="Y665" s="7" t="str">
        <f>IF(OR(C665="Resuelto",C665=""),"",SUM(M665,P665,S665,V665))</f>
        <v/>
      </c>
      <c r="Z665" s="7" t="str">
        <f>IF(OR(C665="Resuelto",C665=""),"",SUM(L665,O665,R665,U665))</f>
        <v/>
      </c>
      <c r="AA665" s="8">
        <v>851</v>
      </c>
      <c r="AB665" s="8" t="str">
        <f t="shared" ca="1" si="60"/>
        <v/>
      </c>
      <c r="AC665" s="9" t="str">
        <f t="shared" ca="1" si="61"/>
        <v/>
      </c>
      <c r="AH665" s="11" t="str">
        <f>IF(AI665="","",MAX($AH$5:AH664)+1)</f>
        <v/>
      </c>
      <c r="AI665" s="12" t="str">
        <f>IF(G664="","",IF(COUNTIF($AI$11:AI664,G664)=0,G664,""))</f>
        <v/>
      </c>
      <c r="AJ665" s="12" t="str">
        <f t="shared" si="62"/>
        <v/>
      </c>
      <c r="AK665" s="23"/>
    </row>
    <row r="666" spans="1:37" hidden="1" x14ac:dyDescent="0.25">
      <c r="A666" s="4"/>
      <c r="B666" s="4"/>
      <c r="C666" s="4"/>
      <c r="D666" s="4"/>
      <c r="E666" s="5"/>
      <c r="F666" s="5"/>
      <c r="G666" s="4"/>
      <c r="H666" s="5"/>
      <c r="I666" s="14" t="str">
        <f t="shared" si="59"/>
        <v/>
      </c>
      <c r="J666" s="14"/>
      <c r="K666" s="14"/>
      <c r="L666" s="6" t="str">
        <f>IF(AND(C666="Abierto",D666="Urgente"),A666,"")</f>
        <v/>
      </c>
      <c r="M666" s="6" t="str">
        <f ca="1">IF(AND(C666="Abierto",D666="Urgente"),TODAY()-E666,"")</f>
        <v/>
      </c>
      <c r="N666" s="6" t="str">
        <f>IF(AND(C666="Abierto",D666="Urgente"),RANK(M666,$M$13:$M$809,0)+COUNTIF($M$13:M666,M666)-1,"")</f>
        <v/>
      </c>
      <c r="O666" s="6" t="str">
        <f>IF(AND(C666="Abierto",D666="Alta"),A666,"")</f>
        <v/>
      </c>
      <c r="P666" s="6" t="str">
        <f ca="1">IF(AND(C666="Abierto",D666="Alta"),TODAY()-E666,"")</f>
        <v/>
      </c>
      <c r="Q666" s="6" t="str">
        <f>IF(AND(C666="Abierto",D666="Alta"),RANK(P666,$P$13:$P$809,0)+COUNTIF($P$13:P666,P666)-1+MAX(N:N),"")</f>
        <v/>
      </c>
      <c r="R666" s="6" t="str">
        <f>IF(AND(C666="Abierto",D666="Media"),A666,"")</f>
        <v/>
      </c>
      <c r="S666" s="6" t="str">
        <f ca="1">IF(AND(C666="Abierto",D666="Media"),TODAY()-E666,"")</f>
        <v/>
      </c>
      <c r="T666" s="6" t="str">
        <f>IF(AND(C666="Abierto",D666="Media"),RANK(S666,$S$13:$S$809,0)+COUNTIF($S$13:S666,S666)-1+MAX(N:N,Q:Q),"")</f>
        <v/>
      </c>
      <c r="U666" s="6" t="str">
        <f>IF(AND(C666="Abierto",D666="Baja"),A666,"")</f>
        <v/>
      </c>
      <c r="V666" s="6" t="str">
        <f ca="1">IF(AND(C666="Abierto",D666="Baja"),TODAY()-E666,"")</f>
        <v/>
      </c>
      <c r="W666" s="6" t="str">
        <f>IF(AND(C666="Abierto",D666="Baja"),RANK(V666,$V$13:$V$809,0)+COUNTIF($V$13:V666,V666)-1+MAX(N:N,Q:Q,T:T),"")</f>
        <v/>
      </c>
      <c r="X666" s="7" t="str">
        <f>IF(OR(C666="Resuelto",C666=""),"",SUM(N666,Q666,T666,W666))</f>
        <v/>
      </c>
      <c r="Y666" s="7" t="str">
        <f>IF(OR(C666="Resuelto",C666=""),"",SUM(M666,P666,S666,V666))</f>
        <v/>
      </c>
      <c r="Z666" s="7" t="str">
        <f>IF(OR(C666="Resuelto",C666=""),"",SUM(L666,O666,R666,U666))</f>
        <v/>
      </c>
      <c r="AA666" s="8">
        <v>852</v>
      </c>
      <c r="AB666" s="8" t="str">
        <f t="shared" ca="1" si="60"/>
        <v/>
      </c>
      <c r="AC666" s="9" t="str">
        <f t="shared" ca="1" si="61"/>
        <v/>
      </c>
      <c r="AH666" s="11" t="str">
        <f>IF(AI666="","",MAX($AH$5:AH665)+1)</f>
        <v/>
      </c>
      <c r="AI666" s="12" t="str">
        <f>IF(G665="","",IF(COUNTIF($AI$11:AI665,G665)=0,G665,""))</f>
        <v/>
      </c>
      <c r="AJ666" s="12" t="str">
        <f t="shared" si="62"/>
        <v/>
      </c>
      <c r="AK666" s="23"/>
    </row>
    <row r="667" spans="1:37" hidden="1" x14ac:dyDescent="0.25">
      <c r="A667" s="4"/>
      <c r="B667" s="4"/>
      <c r="C667" s="4"/>
      <c r="D667" s="4"/>
      <c r="E667" s="5"/>
      <c r="F667" s="5"/>
      <c r="G667" s="4"/>
      <c r="H667" s="5"/>
      <c r="I667" s="14" t="str">
        <f t="shared" si="59"/>
        <v/>
      </c>
      <c r="J667" s="14"/>
      <c r="K667" s="14"/>
      <c r="L667" s="6" t="str">
        <f>IF(AND(C667="Abierto",D667="Urgente"),A667,"")</f>
        <v/>
      </c>
      <c r="M667" s="6" t="str">
        <f ca="1">IF(AND(C667="Abierto",D667="Urgente"),TODAY()-E667,"")</f>
        <v/>
      </c>
      <c r="N667" s="6" t="str">
        <f>IF(AND(C667="Abierto",D667="Urgente"),RANK(M667,$M$13:$M$809,0)+COUNTIF($M$13:M667,M667)-1,"")</f>
        <v/>
      </c>
      <c r="O667" s="6" t="str">
        <f>IF(AND(C667="Abierto",D667="Alta"),A667,"")</f>
        <v/>
      </c>
      <c r="P667" s="6" t="str">
        <f ca="1">IF(AND(C667="Abierto",D667="Alta"),TODAY()-E667,"")</f>
        <v/>
      </c>
      <c r="Q667" s="6" t="str">
        <f>IF(AND(C667="Abierto",D667="Alta"),RANK(P667,$P$13:$P$809,0)+COUNTIF($P$13:P667,P667)-1+MAX(N:N),"")</f>
        <v/>
      </c>
      <c r="R667" s="6" t="str">
        <f>IF(AND(C667="Abierto",D667="Media"),A667,"")</f>
        <v/>
      </c>
      <c r="S667" s="6" t="str">
        <f ca="1">IF(AND(C667="Abierto",D667="Media"),TODAY()-E667,"")</f>
        <v/>
      </c>
      <c r="T667" s="6" t="str">
        <f>IF(AND(C667="Abierto",D667="Media"),RANK(S667,$S$13:$S$809,0)+COUNTIF($S$13:S667,S667)-1+MAX(N:N,Q:Q),"")</f>
        <v/>
      </c>
      <c r="U667" s="6" t="str">
        <f>IF(AND(C667="Abierto",D667="Baja"),A667,"")</f>
        <v/>
      </c>
      <c r="V667" s="6" t="str">
        <f ca="1">IF(AND(C667="Abierto",D667="Baja"),TODAY()-E667,"")</f>
        <v/>
      </c>
      <c r="W667" s="6" t="str">
        <f>IF(AND(C667="Abierto",D667="Baja"),RANK(V667,$V$13:$V$809,0)+COUNTIF($V$13:V667,V667)-1+MAX(N:N,Q:Q,T:T),"")</f>
        <v/>
      </c>
      <c r="X667" s="7" t="str">
        <f>IF(OR(C667="Resuelto",C667=""),"",SUM(N667,Q667,T667,W667))</f>
        <v/>
      </c>
      <c r="Y667" s="7" t="str">
        <f>IF(OR(C667="Resuelto",C667=""),"",SUM(M667,P667,S667,V667))</f>
        <v/>
      </c>
      <c r="Z667" s="7" t="str">
        <f>IF(OR(C667="Resuelto",C667=""),"",SUM(L667,O667,R667,U667))</f>
        <v/>
      </c>
      <c r="AA667" s="8">
        <v>853</v>
      </c>
      <c r="AB667" s="8" t="str">
        <f t="shared" ca="1" si="60"/>
        <v/>
      </c>
      <c r="AC667" s="9" t="str">
        <f t="shared" ca="1" si="61"/>
        <v/>
      </c>
      <c r="AH667" s="11" t="str">
        <f>IF(AI667="","",MAX($AH$5:AH666)+1)</f>
        <v/>
      </c>
      <c r="AI667" s="12" t="str">
        <f>IF(G666="","",IF(COUNTIF($AI$11:AI666,G666)=0,G666,""))</f>
        <v/>
      </c>
      <c r="AJ667" s="12" t="str">
        <f t="shared" si="62"/>
        <v/>
      </c>
      <c r="AK667" s="23"/>
    </row>
    <row r="668" spans="1:37" hidden="1" x14ac:dyDescent="0.25">
      <c r="A668" s="4"/>
      <c r="B668" s="4"/>
      <c r="C668" s="4"/>
      <c r="D668" s="4"/>
      <c r="E668" s="5"/>
      <c r="F668" s="5"/>
      <c r="G668" s="4"/>
      <c r="H668" s="5"/>
      <c r="I668" s="14" t="str">
        <f t="shared" si="59"/>
        <v/>
      </c>
      <c r="J668" s="14"/>
      <c r="K668" s="14"/>
      <c r="L668" s="6" t="str">
        <f>IF(AND(C668="Abierto",D668="Urgente"),A668,"")</f>
        <v/>
      </c>
      <c r="M668" s="6" t="str">
        <f ca="1">IF(AND(C668="Abierto",D668="Urgente"),TODAY()-E668,"")</f>
        <v/>
      </c>
      <c r="N668" s="6" t="str">
        <f>IF(AND(C668="Abierto",D668="Urgente"),RANK(M668,$M$13:$M$809,0)+COUNTIF($M$13:M668,M668)-1,"")</f>
        <v/>
      </c>
      <c r="O668" s="6" t="str">
        <f>IF(AND(C668="Abierto",D668="Alta"),A668,"")</f>
        <v/>
      </c>
      <c r="P668" s="6" t="str">
        <f ca="1">IF(AND(C668="Abierto",D668="Alta"),TODAY()-E668,"")</f>
        <v/>
      </c>
      <c r="Q668" s="6" t="str">
        <f>IF(AND(C668="Abierto",D668="Alta"),RANK(P668,$P$13:$P$809,0)+COUNTIF($P$13:P668,P668)-1+MAX(N:N),"")</f>
        <v/>
      </c>
      <c r="R668" s="6" t="str">
        <f>IF(AND(C668="Abierto",D668="Media"),A668,"")</f>
        <v/>
      </c>
      <c r="S668" s="6" t="str">
        <f ca="1">IF(AND(C668="Abierto",D668="Media"),TODAY()-E668,"")</f>
        <v/>
      </c>
      <c r="T668" s="6" t="str">
        <f>IF(AND(C668="Abierto",D668="Media"),RANK(S668,$S$13:$S$809,0)+COUNTIF($S$13:S668,S668)-1+MAX(N:N,Q:Q),"")</f>
        <v/>
      </c>
      <c r="U668" s="6" t="str">
        <f>IF(AND(C668="Abierto",D668="Baja"),A668,"")</f>
        <v/>
      </c>
      <c r="V668" s="6" t="str">
        <f ca="1">IF(AND(C668="Abierto",D668="Baja"),TODAY()-E668,"")</f>
        <v/>
      </c>
      <c r="W668" s="6" t="str">
        <f>IF(AND(C668="Abierto",D668="Baja"),RANK(V668,$V$13:$V$809,0)+COUNTIF($V$13:V668,V668)-1+MAX(N:N,Q:Q,T:T),"")</f>
        <v/>
      </c>
      <c r="X668" s="7" t="str">
        <f>IF(OR(C668="Resuelto",C668=""),"",SUM(N668,Q668,T668,W668))</f>
        <v/>
      </c>
      <c r="Y668" s="7" t="str">
        <f>IF(OR(C668="Resuelto",C668=""),"",SUM(M668,P668,S668,V668))</f>
        <v/>
      </c>
      <c r="Z668" s="7" t="str">
        <f>IF(OR(C668="Resuelto",C668=""),"",SUM(L668,O668,R668,U668))</f>
        <v/>
      </c>
      <c r="AA668" s="8">
        <v>854</v>
      </c>
      <c r="AB668" s="8" t="str">
        <f t="shared" ca="1" si="60"/>
        <v/>
      </c>
      <c r="AC668" s="9" t="str">
        <f t="shared" ca="1" si="61"/>
        <v/>
      </c>
      <c r="AH668" s="11" t="str">
        <f>IF(AI668="","",MAX($AH$5:AH667)+1)</f>
        <v/>
      </c>
      <c r="AI668" s="12" t="str">
        <f>IF(G667="","",IF(COUNTIF($AI$11:AI667,G667)=0,G667,""))</f>
        <v/>
      </c>
      <c r="AJ668" s="12" t="str">
        <f t="shared" si="62"/>
        <v/>
      </c>
      <c r="AK668" s="23"/>
    </row>
    <row r="669" spans="1:37" hidden="1" x14ac:dyDescent="0.25">
      <c r="A669" s="4"/>
      <c r="B669" s="4"/>
      <c r="C669" s="4"/>
      <c r="D669" s="4"/>
      <c r="E669" s="5"/>
      <c r="F669" s="5"/>
      <c r="G669" s="4"/>
      <c r="H669" s="5"/>
      <c r="I669" s="14" t="str">
        <f t="shared" si="59"/>
        <v/>
      </c>
      <c r="J669" s="14"/>
      <c r="K669" s="14"/>
      <c r="L669" s="6" t="str">
        <f>IF(AND(C669="Abierto",D669="Urgente"),A669,"")</f>
        <v/>
      </c>
      <c r="M669" s="6" t="str">
        <f ca="1">IF(AND(C669="Abierto",D669="Urgente"),TODAY()-E669,"")</f>
        <v/>
      </c>
      <c r="N669" s="6" t="str">
        <f>IF(AND(C669="Abierto",D669="Urgente"),RANK(M669,$M$13:$M$809,0)+COUNTIF($M$13:M669,M669)-1,"")</f>
        <v/>
      </c>
      <c r="O669" s="6" t="str">
        <f>IF(AND(C669="Abierto",D669="Alta"),A669,"")</f>
        <v/>
      </c>
      <c r="P669" s="6" t="str">
        <f ca="1">IF(AND(C669="Abierto",D669="Alta"),TODAY()-E669,"")</f>
        <v/>
      </c>
      <c r="Q669" s="6" t="str">
        <f>IF(AND(C669="Abierto",D669="Alta"),RANK(P669,$P$13:$P$809,0)+COUNTIF($P$13:P669,P669)-1+MAX(N:N),"")</f>
        <v/>
      </c>
      <c r="R669" s="6" t="str">
        <f>IF(AND(C669="Abierto",D669="Media"),A669,"")</f>
        <v/>
      </c>
      <c r="S669" s="6" t="str">
        <f ca="1">IF(AND(C669="Abierto",D669="Media"),TODAY()-E669,"")</f>
        <v/>
      </c>
      <c r="T669" s="6" t="str">
        <f>IF(AND(C669="Abierto",D669="Media"),RANK(S669,$S$13:$S$809,0)+COUNTIF($S$13:S669,S669)-1+MAX(N:N,Q:Q),"")</f>
        <v/>
      </c>
      <c r="U669" s="6" t="str">
        <f>IF(AND(C669="Abierto",D669="Baja"),A669,"")</f>
        <v/>
      </c>
      <c r="V669" s="6" t="str">
        <f ca="1">IF(AND(C669="Abierto",D669="Baja"),TODAY()-E669,"")</f>
        <v/>
      </c>
      <c r="W669" s="6" t="str">
        <f>IF(AND(C669="Abierto",D669="Baja"),RANK(V669,$V$13:$V$809,0)+COUNTIF($V$13:V669,V669)-1+MAX(N:N,Q:Q,T:T),"")</f>
        <v/>
      </c>
      <c r="X669" s="7" t="str">
        <f>IF(OR(C669="Resuelto",C669=""),"",SUM(N669,Q669,T669,W669))</f>
        <v/>
      </c>
      <c r="Y669" s="7" t="str">
        <f>IF(OR(C669="Resuelto",C669=""),"",SUM(M669,P669,S669,V669))</f>
        <v/>
      </c>
      <c r="Z669" s="7" t="str">
        <f>IF(OR(C669="Resuelto",C669=""),"",SUM(L669,O669,R669,U669))</f>
        <v/>
      </c>
      <c r="AA669" s="8">
        <v>855</v>
      </c>
      <c r="AB669" s="8" t="str">
        <f t="shared" ca="1" si="60"/>
        <v/>
      </c>
      <c r="AC669" s="9" t="str">
        <f t="shared" ca="1" si="61"/>
        <v/>
      </c>
      <c r="AH669" s="11" t="str">
        <f>IF(AI669="","",MAX($AH$5:AH668)+1)</f>
        <v/>
      </c>
      <c r="AI669" s="12" t="str">
        <f>IF(G668="","",IF(COUNTIF($AI$11:AI668,G668)=0,G668,""))</f>
        <v/>
      </c>
      <c r="AJ669" s="12" t="str">
        <f t="shared" si="62"/>
        <v/>
      </c>
      <c r="AK669" s="23"/>
    </row>
    <row r="670" spans="1:37" hidden="1" x14ac:dyDescent="0.25">
      <c r="A670" s="4"/>
      <c r="B670" s="4"/>
      <c r="C670" s="4"/>
      <c r="D670" s="4"/>
      <c r="E670" s="5"/>
      <c r="F670" s="5"/>
      <c r="G670" s="4"/>
      <c r="H670" s="5"/>
      <c r="I670" s="14" t="str">
        <f t="shared" si="59"/>
        <v/>
      </c>
      <c r="J670" s="14"/>
      <c r="K670" s="14"/>
      <c r="L670" s="6" t="str">
        <f>IF(AND(C670="Abierto",D670="Urgente"),A670,"")</f>
        <v/>
      </c>
      <c r="M670" s="6" t="str">
        <f ca="1">IF(AND(C670="Abierto",D670="Urgente"),TODAY()-E670,"")</f>
        <v/>
      </c>
      <c r="N670" s="6" t="str">
        <f>IF(AND(C670="Abierto",D670="Urgente"),RANK(M670,$M$13:$M$809,0)+COUNTIF($M$13:M670,M670)-1,"")</f>
        <v/>
      </c>
      <c r="O670" s="6" t="str">
        <f>IF(AND(C670="Abierto",D670="Alta"),A670,"")</f>
        <v/>
      </c>
      <c r="P670" s="6" t="str">
        <f ca="1">IF(AND(C670="Abierto",D670="Alta"),TODAY()-E670,"")</f>
        <v/>
      </c>
      <c r="Q670" s="6" t="str">
        <f>IF(AND(C670="Abierto",D670="Alta"),RANK(P670,$P$13:$P$809,0)+COUNTIF($P$13:P670,P670)-1+MAX(N:N),"")</f>
        <v/>
      </c>
      <c r="R670" s="6" t="str">
        <f>IF(AND(C670="Abierto",D670="Media"),A670,"")</f>
        <v/>
      </c>
      <c r="S670" s="6" t="str">
        <f ca="1">IF(AND(C670="Abierto",D670="Media"),TODAY()-E670,"")</f>
        <v/>
      </c>
      <c r="T670" s="6" t="str">
        <f>IF(AND(C670="Abierto",D670="Media"),RANK(S670,$S$13:$S$809,0)+COUNTIF($S$13:S670,S670)-1+MAX(N:N,Q:Q),"")</f>
        <v/>
      </c>
      <c r="U670" s="6" t="str">
        <f>IF(AND(C670="Abierto",D670="Baja"),A670,"")</f>
        <v/>
      </c>
      <c r="V670" s="6" t="str">
        <f ca="1">IF(AND(C670="Abierto",D670="Baja"),TODAY()-E670,"")</f>
        <v/>
      </c>
      <c r="W670" s="6" t="str">
        <f>IF(AND(C670="Abierto",D670="Baja"),RANK(V670,$V$13:$V$809,0)+COUNTIF($V$13:V670,V670)-1+MAX(N:N,Q:Q,T:T),"")</f>
        <v/>
      </c>
      <c r="X670" s="7" t="str">
        <f>IF(OR(C670="Resuelto",C670=""),"",SUM(N670,Q670,T670,W670))</f>
        <v/>
      </c>
      <c r="Y670" s="7" t="str">
        <f>IF(OR(C670="Resuelto",C670=""),"",SUM(M670,P670,S670,V670))</f>
        <v/>
      </c>
      <c r="Z670" s="7" t="str">
        <f>IF(OR(C670="Resuelto",C670=""),"",SUM(L670,O670,R670,U670))</f>
        <v/>
      </c>
      <c r="AA670" s="8">
        <v>856</v>
      </c>
      <c r="AB670" s="8" t="str">
        <f t="shared" ca="1" si="60"/>
        <v/>
      </c>
      <c r="AC670" s="9" t="str">
        <f t="shared" ca="1" si="61"/>
        <v/>
      </c>
      <c r="AH670" s="11" t="str">
        <f>IF(AI670="","",MAX($AH$5:AH669)+1)</f>
        <v/>
      </c>
      <c r="AI670" s="12" t="str">
        <f>IF(G669="","",IF(COUNTIF($AI$11:AI669,G669)=0,G669,""))</f>
        <v/>
      </c>
      <c r="AJ670" s="12" t="str">
        <f t="shared" si="62"/>
        <v/>
      </c>
      <c r="AK670" s="23"/>
    </row>
    <row r="671" spans="1:37" hidden="1" x14ac:dyDescent="0.25">
      <c r="A671" s="4"/>
      <c r="B671" s="4"/>
      <c r="C671" s="4"/>
      <c r="D671" s="4"/>
      <c r="E671" s="5"/>
      <c r="F671" s="5"/>
      <c r="G671" s="4"/>
      <c r="H671" s="5"/>
      <c r="I671" s="14" t="str">
        <f t="shared" si="59"/>
        <v/>
      </c>
      <c r="J671" s="14"/>
      <c r="K671" s="14"/>
      <c r="L671" s="6" t="str">
        <f>IF(AND(C671="Abierto",D671="Urgente"),A671,"")</f>
        <v/>
      </c>
      <c r="M671" s="6" t="str">
        <f ca="1">IF(AND(C671="Abierto",D671="Urgente"),TODAY()-E671,"")</f>
        <v/>
      </c>
      <c r="N671" s="6" t="str">
        <f>IF(AND(C671="Abierto",D671="Urgente"),RANK(M671,$M$13:$M$809,0)+COUNTIF($M$13:M671,M671)-1,"")</f>
        <v/>
      </c>
      <c r="O671" s="6" t="str">
        <f>IF(AND(C671="Abierto",D671="Alta"),A671,"")</f>
        <v/>
      </c>
      <c r="P671" s="6" t="str">
        <f ca="1">IF(AND(C671="Abierto",D671="Alta"),TODAY()-E671,"")</f>
        <v/>
      </c>
      <c r="Q671" s="6" t="str">
        <f>IF(AND(C671="Abierto",D671="Alta"),RANK(P671,$P$13:$P$809,0)+COUNTIF($P$13:P671,P671)-1+MAX(N:N),"")</f>
        <v/>
      </c>
      <c r="R671" s="6" t="str">
        <f>IF(AND(C671="Abierto",D671="Media"),A671,"")</f>
        <v/>
      </c>
      <c r="S671" s="6" t="str">
        <f ca="1">IF(AND(C671="Abierto",D671="Media"),TODAY()-E671,"")</f>
        <v/>
      </c>
      <c r="T671" s="6" t="str">
        <f>IF(AND(C671="Abierto",D671="Media"),RANK(S671,$S$13:$S$809,0)+COUNTIF($S$13:S671,S671)-1+MAX(N:N,Q:Q),"")</f>
        <v/>
      </c>
      <c r="U671" s="6" t="str">
        <f>IF(AND(C671="Abierto",D671="Baja"),A671,"")</f>
        <v/>
      </c>
      <c r="V671" s="6" t="str">
        <f ca="1">IF(AND(C671="Abierto",D671="Baja"),TODAY()-E671,"")</f>
        <v/>
      </c>
      <c r="W671" s="6" t="str">
        <f>IF(AND(C671="Abierto",D671="Baja"),RANK(V671,$V$13:$V$809,0)+COUNTIF($V$13:V671,V671)-1+MAX(N:N,Q:Q,T:T),"")</f>
        <v/>
      </c>
      <c r="X671" s="7" t="str">
        <f>IF(OR(C671="Resuelto",C671=""),"",SUM(N671,Q671,T671,W671))</f>
        <v/>
      </c>
      <c r="Y671" s="7" t="str">
        <f>IF(OR(C671="Resuelto",C671=""),"",SUM(M671,P671,S671,V671))</f>
        <v/>
      </c>
      <c r="Z671" s="7" t="str">
        <f>IF(OR(C671="Resuelto",C671=""),"",SUM(L671,O671,R671,U671))</f>
        <v/>
      </c>
      <c r="AA671" s="8">
        <v>857</v>
      </c>
      <c r="AB671" s="8" t="str">
        <f t="shared" ca="1" si="60"/>
        <v/>
      </c>
      <c r="AC671" s="9" t="str">
        <f t="shared" ca="1" si="61"/>
        <v/>
      </c>
      <c r="AH671" s="11" t="str">
        <f>IF(AI671="","",MAX($AH$5:AH670)+1)</f>
        <v/>
      </c>
      <c r="AI671" s="12" t="str">
        <f>IF(G670="","",IF(COUNTIF($AI$11:AI670,G670)=0,G670,""))</f>
        <v/>
      </c>
      <c r="AJ671" s="12" t="str">
        <f t="shared" si="62"/>
        <v/>
      </c>
      <c r="AK671" s="23"/>
    </row>
    <row r="672" spans="1:37" hidden="1" x14ac:dyDescent="0.25">
      <c r="A672" s="4"/>
      <c r="B672" s="4"/>
      <c r="C672" s="4"/>
      <c r="D672" s="4"/>
      <c r="E672" s="5"/>
      <c r="F672" s="5"/>
      <c r="G672" s="4"/>
      <c r="H672" s="5"/>
      <c r="I672" s="14" t="str">
        <f t="shared" si="59"/>
        <v/>
      </c>
      <c r="J672" s="14"/>
      <c r="K672" s="14"/>
      <c r="L672" s="6" t="str">
        <f>IF(AND(C672="Abierto",D672="Urgente"),A672,"")</f>
        <v/>
      </c>
      <c r="M672" s="6" t="str">
        <f ca="1">IF(AND(C672="Abierto",D672="Urgente"),TODAY()-E672,"")</f>
        <v/>
      </c>
      <c r="N672" s="6" t="str">
        <f>IF(AND(C672="Abierto",D672="Urgente"),RANK(M672,$M$13:$M$809,0)+COUNTIF($M$13:M672,M672)-1,"")</f>
        <v/>
      </c>
      <c r="O672" s="6" t="str">
        <f>IF(AND(C672="Abierto",D672="Alta"),A672,"")</f>
        <v/>
      </c>
      <c r="P672" s="6" t="str">
        <f ca="1">IF(AND(C672="Abierto",D672="Alta"),TODAY()-E672,"")</f>
        <v/>
      </c>
      <c r="Q672" s="6" t="str">
        <f>IF(AND(C672="Abierto",D672="Alta"),RANK(P672,$P$13:$P$809,0)+COUNTIF($P$13:P672,P672)-1+MAX(N:N),"")</f>
        <v/>
      </c>
      <c r="R672" s="6" t="str">
        <f>IF(AND(C672="Abierto",D672="Media"),A672,"")</f>
        <v/>
      </c>
      <c r="S672" s="6" t="str">
        <f ca="1">IF(AND(C672="Abierto",D672="Media"),TODAY()-E672,"")</f>
        <v/>
      </c>
      <c r="T672" s="6" t="str">
        <f>IF(AND(C672="Abierto",D672="Media"),RANK(S672,$S$13:$S$809,0)+COUNTIF($S$13:S672,S672)-1+MAX(N:N,Q:Q),"")</f>
        <v/>
      </c>
      <c r="U672" s="6" t="str">
        <f>IF(AND(C672="Abierto",D672="Baja"),A672,"")</f>
        <v/>
      </c>
      <c r="V672" s="6" t="str">
        <f ca="1">IF(AND(C672="Abierto",D672="Baja"),TODAY()-E672,"")</f>
        <v/>
      </c>
      <c r="W672" s="6" t="str">
        <f>IF(AND(C672="Abierto",D672="Baja"),RANK(V672,$V$13:$V$809,0)+COUNTIF($V$13:V672,V672)-1+MAX(N:N,Q:Q,T:T),"")</f>
        <v/>
      </c>
      <c r="X672" s="7" t="str">
        <f>IF(OR(C672="Resuelto",C672=""),"",SUM(N672,Q672,T672,W672))</f>
        <v/>
      </c>
      <c r="Y672" s="7" t="str">
        <f>IF(OR(C672="Resuelto",C672=""),"",SUM(M672,P672,S672,V672))</f>
        <v/>
      </c>
      <c r="Z672" s="7" t="str">
        <f>IF(OR(C672="Resuelto",C672=""),"",SUM(L672,O672,R672,U672))</f>
        <v/>
      </c>
      <c r="AA672" s="8">
        <v>858</v>
      </c>
      <c r="AB672" s="8" t="str">
        <f t="shared" ca="1" si="60"/>
        <v/>
      </c>
      <c r="AC672" s="9" t="str">
        <f t="shared" ca="1" si="61"/>
        <v/>
      </c>
      <c r="AH672" s="11" t="str">
        <f>IF(AI672="","",MAX($AH$5:AH671)+1)</f>
        <v/>
      </c>
      <c r="AI672" s="12" t="str">
        <f>IF(G671="","",IF(COUNTIF($AI$11:AI671,G671)=0,G671,""))</f>
        <v/>
      </c>
      <c r="AJ672" s="12" t="str">
        <f t="shared" si="62"/>
        <v/>
      </c>
      <c r="AK672" s="23"/>
    </row>
    <row r="673" spans="1:37" hidden="1" x14ac:dyDescent="0.25">
      <c r="A673" s="4"/>
      <c r="B673" s="4"/>
      <c r="C673" s="4"/>
      <c r="D673" s="4"/>
      <c r="E673" s="5"/>
      <c r="F673" s="5"/>
      <c r="G673" s="4"/>
      <c r="H673" s="5"/>
      <c r="I673" s="14" t="str">
        <f t="shared" si="59"/>
        <v/>
      </c>
      <c r="J673" s="14"/>
      <c r="K673" s="14"/>
      <c r="L673" s="6" t="str">
        <f>IF(AND(C673="Abierto",D673="Urgente"),A673,"")</f>
        <v/>
      </c>
      <c r="M673" s="6" t="str">
        <f ca="1">IF(AND(C673="Abierto",D673="Urgente"),TODAY()-E673,"")</f>
        <v/>
      </c>
      <c r="N673" s="6" t="str">
        <f>IF(AND(C673="Abierto",D673="Urgente"),RANK(M673,$M$13:$M$809,0)+COUNTIF($M$13:M673,M673)-1,"")</f>
        <v/>
      </c>
      <c r="O673" s="6" t="str">
        <f>IF(AND(C673="Abierto",D673="Alta"),A673,"")</f>
        <v/>
      </c>
      <c r="P673" s="6" t="str">
        <f ca="1">IF(AND(C673="Abierto",D673="Alta"),TODAY()-E673,"")</f>
        <v/>
      </c>
      <c r="Q673" s="6" t="str">
        <f>IF(AND(C673="Abierto",D673="Alta"),RANK(P673,$P$13:$P$809,0)+COUNTIF($P$13:P673,P673)-1+MAX(N:N),"")</f>
        <v/>
      </c>
      <c r="R673" s="6" t="str">
        <f>IF(AND(C673="Abierto",D673="Media"),A673,"")</f>
        <v/>
      </c>
      <c r="S673" s="6" t="str">
        <f ca="1">IF(AND(C673="Abierto",D673="Media"),TODAY()-E673,"")</f>
        <v/>
      </c>
      <c r="T673" s="6" t="str">
        <f>IF(AND(C673="Abierto",D673="Media"),RANK(S673,$S$13:$S$809,0)+COUNTIF($S$13:S673,S673)-1+MAX(N:N,Q:Q),"")</f>
        <v/>
      </c>
      <c r="U673" s="6" t="str">
        <f>IF(AND(C673="Abierto",D673="Baja"),A673,"")</f>
        <v/>
      </c>
      <c r="V673" s="6" t="str">
        <f ca="1">IF(AND(C673="Abierto",D673="Baja"),TODAY()-E673,"")</f>
        <v/>
      </c>
      <c r="W673" s="6" t="str">
        <f>IF(AND(C673="Abierto",D673="Baja"),RANK(V673,$V$13:$V$809,0)+COUNTIF($V$13:V673,V673)-1+MAX(N:N,Q:Q,T:T),"")</f>
        <v/>
      </c>
      <c r="X673" s="7" t="str">
        <f>IF(OR(C673="Resuelto",C673=""),"",SUM(N673,Q673,T673,W673))</f>
        <v/>
      </c>
      <c r="Y673" s="7" t="str">
        <f>IF(OR(C673="Resuelto",C673=""),"",SUM(M673,P673,S673,V673))</f>
        <v/>
      </c>
      <c r="Z673" s="7" t="str">
        <f>IF(OR(C673="Resuelto",C673=""),"",SUM(L673,O673,R673,U673))</f>
        <v/>
      </c>
      <c r="AA673" s="8">
        <v>859</v>
      </c>
      <c r="AB673" s="8" t="str">
        <f t="shared" ca="1" si="60"/>
        <v/>
      </c>
      <c r="AC673" s="9" t="str">
        <f t="shared" ca="1" si="61"/>
        <v/>
      </c>
      <c r="AH673" s="11" t="str">
        <f>IF(AI673="","",MAX($AH$5:AH672)+1)</f>
        <v/>
      </c>
      <c r="AI673" s="12" t="str">
        <f>IF(G672="","",IF(COUNTIF($AI$11:AI672,G672)=0,G672,""))</f>
        <v/>
      </c>
      <c r="AJ673" s="12" t="str">
        <f t="shared" si="62"/>
        <v/>
      </c>
      <c r="AK673" s="23"/>
    </row>
    <row r="674" spans="1:37" hidden="1" x14ac:dyDescent="0.25">
      <c r="A674" s="4"/>
      <c r="B674" s="4"/>
      <c r="C674" s="4"/>
      <c r="D674" s="4"/>
      <c r="E674" s="5"/>
      <c r="F674" s="5"/>
      <c r="G674" s="4"/>
      <c r="H674" s="5"/>
      <c r="I674" s="14" t="str">
        <f t="shared" si="59"/>
        <v/>
      </c>
      <c r="J674" s="14"/>
      <c r="K674" s="14"/>
      <c r="L674" s="6" t="str">
        <f>IF(AND(C674="Abierto",D674="Urgente"),A674,"")</f>
        <v/>
      </c>
      <c r="M674" s="6" t="str">
        <f ca="1">IF(AND(C674="Abierto",D674="Urgente"),TODAY()-E674,"")</f>
        <v/>
      </c>
      <c r="N674" s="6" t="str">
        <f>IF(AND(C674="Abierto",D674="Urgente"),RANK(M674,$M$13:$M$809,0)+COUNTIF($M$13:M674,M674)-1,"")</f>
        <v/>
      </c>
      <c r="O674" s="6" t="str">
        <f>IF(AND(C674="Abierto",D674="Alta"),A674,"")</f>
        <v/>
      </c>
      <c r="P674" s="6" t="str">
        <f ca="1">IF(AND(C674="Abierto",D674="Alta"),TODAY()-E674,"")</f>
        <v/>
      </c>
      <c r="Q674" s="6" t="str">
        <f>IF(AND(C674="Abierto",D674="Alta"),RANK(P674,$P$13:$P$809,0)+COUNTIF($P$13:P674,P674)-1+MAX(N:N),"")</f>
        <v/>
      </c>
      <c r="R674" s="6" t="str">
        <f>IF(AND(C674="Abierto",D674="Media"),A674,"")</f>
        <v/>
      </c>
      <c r="S674" s="6" t="str">
        <f ca="1">IF(AND(C674="Abierto",D674="Media"),TODAY()-E674,"")</f>
        <v/>
      </c>
      <c r="T674" s="6" t="str">
        <f>IF(AND(C674="Abierto",D674="Media"),RANK(S674,$S$13:$S$809,0)+COUNTIF($S$13:S674,S674)-1+MAX(N:N,Q:Q),"")</f>
        <v/>
      </c>
      <c r="U674" s="6" t="str">
        <f>IF(AND(C674="Abierto",D674="Baja"),A674,"")</f>
        <v/>
      </c>
      <c r="V674" s="6" t="str">
        <f ca="1">IF(AND(C674="Abierto",D674="Baja"),TODAY()-E674,"")</f>
        <v/>
      </c>
      <c r="W674" s="6" t="str">
        <f>IF(AND(C674="Abierto",D674="Baja"),RANK(V674,$V$13:$V$809,0)+COUNTIF($V$13:V674,V674)-1+MAX(N:N,Q:Q,T:T),"")</f>
        <v/>
      </c>
      <c r="X674" s="7" t="str">
        <f>IF(OR(C674="Resuelto",C674=""),"",SUM(N674,Q674,T674,W674))</f>
        <v/>
      </c>
      <c r="Y674" s="7" t="str">
        <f>IF(OR(C674="Resuelto",C674=""),"",SUM(M674,P674,S674,V674))</f>
        <v/>
      </c>
      <c r="Z674" s="7" t="str">
        <f>IF(OR(C674="Resuelto",C674=""),"",SUM(L674,O674,R674,U674))</f>
        <v/>
      </c>
      <c r="AA674" s="8">
        <v>860</v>
      </c>
      <c r="AB674" s="8" t="str">
        <f t="shared" ca="1" si="60"/>
        <v/>
      </c>
      <c r="AC674" s="9" t="str">
        <f t="shared" ca="1" si="61"/>
        <v/>
      </c>
      <c r="AH674" s="11" t="str">
        <f>IF(AI674="","",MAX($AH$5:AH673)+1)</f>
        <v/>
      </c>
      <c r="AI674" s="12" t="str">
        <f>IF(G673="","",IF(COUNTIF($AI$11:AI673,G673)=0,G673,""))</f>
        <v/>
      </c>
      <c r="AJ674" s="12" t="str">
        <f t="shared" si="62"/>
        <v/>
      </c>
      <c r="AK674" s="23"/>
    </row>
    <row r="675" spans="1:37" hidden="1" x14ac:dyDescent="0.25">
      <c r="A675" s="4"/>
      <c r="B675" s="4"/>
      <c r="C675" s="4"/>
      <c r="D675" s="4"/>
      <c r="E675" s="5"/>
      <c r="F675" s="5"/>
      <c r="G675" s="4"/>
      <c r="H675" s="5"/>
      <c r="I675" s="14" t="str">
        <f t="shared" si="59"/>
        <v/>
      </c>
      <c r="J675" s="14"/>
      <c r="K675" s="14"/>
      <c r="L675" s="6" t="str">
        <f>IF(AND(C675="Abierto",D675="Urgente"),A675,"")</f>
        <v/>
      </c>
      <c r="M675" s="6" t="str">
        <f ca="1">IF(AND(C675="Abierto",D675="Urgente"),TODAY()-E675,"")</f>
        <v/>
      </c>
      <c r="N675" s="6" t="str">
        <f>IF(AND(C675="Abierto",D675="Urgente"),RANK(M675,$M$13:$M$809,0)+COUNTIF($M$13:M675,M675)-1,"")</f>
        <v/>
      </c>
      <c r="O675" s="6" t="str">
        <f>IF(AND(C675="Abierto",D675="Alta"),A675,"")</f>
        <v/>
      </c>
      <c r="P675" s="6" t="str">
        <f ca="1">IF(AND(C675="Abierto",D675="Alta"),TODAY()-E675,"")</f>
        <v/>
      </c>
      <c r="Q675" s="6" t="str">
        <f>IF(AND(C675="Abierto",D675="Alta"),RANK(P675,$P$13:$P$809,0)+COUNTIF($P$13:P675,P675)-1+MAX(N:N),"")</f>
        <v/>
      </c>
      <c r="R675" s="6" t="str">
        <f>IF(AND(C675="Abierto",D675="Media"),A675,"")</f>
        <v/>
      </c>
      <c r="S675" s="6" t="str">
        <f ca="1">IF(AND(C675="Abierto",D675="Media"),TODAY()-E675,"")</f>
        <v/>
      </c>
      <c r="T675" s="6" t="str">
        <f>IF(AND(C675="Abierto",D675="Media"),RANK(S675,$S$13:$S$809,0)+COUNTIF($S$13:S675,S675)-1+MAX(N:N,Q:Q),"")</f>
        <v/>
      </c>
      <c r="U675" s="6" t="str">
        <f>IF(AND(C675="Abierto",D675="Baja"),A675,"")</f>
        <v/>
      </c>
      <c r="V675" s="6" t="str">
        <f ca="1">IF(AND(C675="Abierto",D675="Baja"),TODAY()-E675,"")</f>
        <v/>
      </c>
      <c r="W675" s="6" t="str">
        <f>IF(AND(C675="Abierto",D675="Baja"),RANK(V675,$V$13:$V$809,0)+COUNTIF($V$13:V675,V675)-1+MAX(N:N,Q:Q,T:T),"")</f>
        <v/>
      </c>
      <c r="X675" s="7" t="str">
        <f>IF(OR(C675="Resuelto",C675=""),"",SUM(N675,Q675,T675,W675))</f>
        <v/>
      </c>
      <c r="Y675" s="7" t="str">
        <f>IF(OR(C675="Resuelto",C675=""),"",SUM(M675,P675,S675,V675))</f>
        <v/>
      </c>
      <c r="Z675" s="7" t="str">
        <f>IF(OR(C675="Resuelto",C675=""),"",SUM(L675,O675,R675,U675))</f>
        <v/>
      </c>
      <c r="AA675" s="8">
        <v>861</v>
      </c>
      <c r="AB675" s="8" t="str">
        <f t="shared" ca="1" si="60"/>
        <v/>
      </c>
      <c r="AC675" s="9" t="str">
        <f t="shared" ca="1" si="61"/>
        <v/>
      </c>
      <c r="AH675" s="11" t="str">
        <f>IF(AI675="","",MAX($AH$5:AH674)+1)</f>
        <v/>
      </c>
      <c r="AI675" s="12" t="str">
        <f>IF(G674="","",IF(COUNTIF($AI$11:AI674,G674)=0,G674,""))</f>
        <v/>
      </c>
      <c r="AJ675" s="12" t="str">
        <f t="shared" si="62"/>
        <v/>
      </c>
      <c r="AK675" s="23"/>
    </row>
    <row r="676" spans="1:37" hidden="1" x14ac:dyDescent="0.25">
      <c r="A676" s="4"/>
      <c r="B676" s="4"/>
      <c r="C676" s="4"/>
      <c r="D676" s="4"/>
      <c r="E676" s="5"/>
      <c r="F676" s="5"/>
      <c r="G676" s="4"/>
      <c r="H676" s="5"/>
      <c r="I676" s="14" t="str">
        <f t="shared" si="59"/>
        <v/>
      </c>
      <c r="J676" s="14"/>
      <c r="K676" s="14"/>
      <c r="L676" s="6" t="str">
        <f>IF(AND(C676="Abierto",D676="Urgente"),A676,"")</f>
        <v/>
      </c>
      <c r="M676" s="6" t="str">
        <f ca="1">IF(AND(C676="Abierto",D676="Urgente"),TODAY()-E676,"")</f>
        <v/>
      </c>
      <c r="N676" s="6" t="str">
        <f>IF(AND(C676="Abierto",D676="Urgente"),RANK(M676,$M$13:$M$809,0)+COUNTIF($M$13:M676,M676)-1,"")</f>
        <v/>
      </c>
      <c r="O676" s="6" t="str">
        <f>IF(AND(C676="Abierto",D676="Alta"),A676,"")</f>
        <v/>
      </c>
      <c r="P676" s="6" t="str">
        <f ca="1">IF(AND(C676="Abierto",D676="Alta"),TODAY()-E676,"")</f>
        <v/>
      </c>
      <c r="Q676" s="6" t="str">
        <f>IF(AND(C676="Abierto",D676="Alta"),RANK(P676,$P$13:$P$809,0)+COUNTIF($P$13:P676,P676)-1+MAX(N:N),"")</f>
        <v/>
      </c>
      <c r="R676" s="6" t="str">
        <f>IF(AND(C676="Abierto",D676="Media"),A676,"")</f>
        <v/>
      </c>
      <c r="S676" s="6" t="str">
        <f ca="1">IF(AND(C676="Abierto",D676="Media"),TODAY()-E676,"")</f>
        <v/>
      </c>
      <c r="T676" s="6" t="str">
        <f>IF(AND(C676="Abierto",D676="Media"),RANK(S676,$S$13:$S$809,0)+COUNTIF($S$13:S676,S676)-1+MAX(N:N,Q:Q),"")</f>
        <v/>
      </c>
      <c r="U676" s="6" t="str">
        <f>IF(AND(C676="Abierto",D676="Baja"),A676,"")</f>
        <v/>
      </c>
      <c r="V676" s="6" t="str">
        <f ca="1">IF(AND(C676="Abierto",D676="Baja"),TODAY()-E676,"")</f>
        <v/>
      </c>
      <c r="W676" s="6" t="str">
        <f>IF(AND(C676="Abierto",D676="Baja"),RANK(V676,$V$13:$V$809,0)+COUNTIF($V$13:V676,V676)-1+MAX(N:N,Q:Q,T:T),"")</f>
        <v/>
      </c>
      <c r="X676" s="7" t="str">
        <f>IF(OR(C676="Resuelto",C676=""),"",SUM(N676,Q676,T676,W676))</f>
        <v/>
      </c>
      <c r="Y676" s="7" t="str">
        <f>IF(OR(C676="Resuelto",C676=""),"",SUM(M676,P676,S676,V676))</f>
        <v/>
      </c>
      <c r="Z676" s="7" t="str">
        <f>IF(OR(C676="Resuelto",C676=""),"",SUM(L676,O676,R676,U676))</f>
        <v/>
      </c>
      <c r="AA676" s="8">
        <v>862</v>
      </c>
      <c r="AB676" s="8" t="str">
        <f t="shared" ca="1" si="60"/>
        <v/>
      </c>
      <c r="AC676" s="9" t="str">
        <f t="shared" ca="1" si="61"/>
        <v/>
      </c>
      <c r="AH676" s="11" t="str">
        <f>IF(AI676="","",MAX($AH$5:AH675)+1)</f>
        <v/>
      </c>
      <c r="AI676" s="12" t="str">
        <f>IF(G675="","",IF(COUNTIF($AI$11:AI675,G675)=0,G675,""))</f>
        <v/>
      </c>
      <c r="AJ676" s="12" t="str">
        <f t="shared" si="62"/>
        <v/>
      </c>
      <c r="AK676" s="23"/>
    </row>
    <row r="677" spans="1:37" hidden="1" x14ac:dyDescent="0.25">
      <c r="A677" s="4"/>
      <c r="B677" s="4"/>
      <c r="C677" s="4"/>
      <c r="D677" s="4"/>
      <c r="E677" s="5"/>
      <c r="F677" s="5"/>
      <c r="G677" s="4"/>
      <c r="H677" s="5"/>
      <c r="I677" s="14" t="str">
        <f t="shared" si="59"/>
        <v/>
      </c>
      <c r="J677" s="14"/>
      <c r="K677" s="14"/>
      <c r="L677" s="6" t="str">
        <f>IF(AND(C677="Abierto",D677="Urgente"),A677,"")</f>
        <v/>
      </c>
      <c r="M677" s="6" t="str">
        <f ca="1">IF(AND(C677="Abierto",D677="Urgente"),TODAY()-E677,"")</f>
        <v/>
      </c>
      <c r="N677" s="6" t="str">
        <f>IF(AND(C677="Abierto",D677="Urgente"),RANK(M677,$M$13:$M$809,0)+COUNTIF($M$13:M677,M677)-1,"")</f>
        <v/>
      </c>
      <c r="O677" s="6" t="str">
        <f>IF(AND(C677="Abierto",D677="Alta"),A677,"")</f>
        <v/>
      </c>
      <c r="P677" s="6" t="str">
        <f ca="1">IF(AND(C677="Abierto",D677="Alta"),TODAY()-E677,"")</f>
        <v/>
      </c>
      <c r="Q677" s="6" t="str">
        <f>IF(AND(C677="Abierto",D677="Alta"),RANK(P677,$P$13:$P$809,0)+COUNTIF($P$13:P677,P677)-1+MAX(N:N),"")</f>
        <v/>
      </c>
      <c r="R677" s="6" t="str">
        <f>IF(AND(C677="Abierto",D677="Media"),A677,"")</f>
        <v/>
      </c>
      <c r="S677" s="6" t="str">
        <f ca="1">IF(AND(C677="Abierto",D677="Media"),TODAY()-E677,"")</f>
        <v/>
      </c>
      <c r="T677" s="6" t="str">
        <f>IF(AND(C677="Abierto",D677="Media"),RANK(S677,$S$13:$S$809,0)+COUNTIF($S$13:S677,S677)-1+MAX(N:N,Q:Q),"")</f>
        <v/>
      </c>
      <c r="U677" s="6" t="str">
        <f>IF(AND(C677="Abierto",D677="Baja"),A677,"")</f>
        <v/>
      </c>
      <c r="V677" s="6" t="str">
        <f ca="1">IF(AND(C677="Abierto",D677="Baja"),TODAY()-E677,"")</f>
        <v/>
      </c>
      <c r="W677" s="6" t="str">
        <f>IF(AND(C677="Abierto",D677="Baja"),RANK(V677,$V$13:$V$809,0)+COUNTIF($V$13:V677,V677)-1+MAX(N:N,Q:Q,T:T),"")</f>
        <v/>
      </c>
      <c r="X677" s="7" t="str">
        <f>IF(OR(C677="Resuelto",C677=""),"",SUM(N677,Q677,T677,W677))</f>
        <v/>
      </c>
      <c r="Y677" s="7" t="str">
        <f>IF(OR(C677="Resuelto",C677=""),"",SUM(M677,P677,S677,V677))</f>
        <v/>
      </c>
      <c r="Z677" s="7" t="str">
        <f>IF(OR(C677="Resuelto",C677=""),"",SUM(L677,O677,R677,U677))</f>
        <v/>
      </c>
      <c r="AA677" s="8">
        <v>863</v>
      </c>
      <c r="AB677" s="8" t="str">
        <f t="shared" ca="1" si="60"/>
        <v/>
      </c>
      <c r="AC677" s="9" t="str">
        <f t="shared" ca="1" si="61"/>
        <v/>
      </c>
      <c r="AH677" s="11" t="str">
        <f>IF(AI677="","",MAX($AH$5:AH676)+1)</f>
        <v/>
      </c>
      <c r="AI677" s="12" t="str">
        <f>IF(G676="","",IF(COUNTIF($AI$11:AI676,G676)=0,G676,""))</f>
        <v/>
      </c>
      <c r="AJ677" s="12" t="str">
        <f t="shared" si="62"/>
        <v/>
      </c>
      <c r="AK677" s="23"/>
    </row>
    <row r="678" spans="1:37" hidden="1" x14ac:dyDescent="0.25">
      <c r="A678" s="4"/>
      <c r="B678" s="4"/>
      <c r="C678" s="4"/>
      <c r="D678" s="4"/>
      <c r="E678" s="5"/>
      <c r="F678" s="5"/>
      <c r="G678" s="4"/>
      <c r="H678" s="5"/>
      <c r="I678" s="14" t="str">
        <f t="shared" si="59"/>
        <v/>
      </c>
      <c r="J678" s="14"/>
      <c r="K678" s="14"/>
      <c r="L678" s="6" t="str">
        <f>IF(AND(C678="Abierto",D678="Urgente"),A678,"")</f>
        <v/>
      </c>
      <c r="M678" s="6" t="str">
        <f ca="1">IF(AND(C678="Abierto",D678="Urgente"),TODAY()-E678,"")</f>
        <v/>
      </c>
      <c r="N678" s="6" t="str">
        <f>IF(AND(C678="Abierto",D678="Urgente"),RANK(M678,$M$13:$M$809,0)+COUNTIF($M$13:M678,M678)-1,"")</f>
        <v/>
      </c>
      <c r="O678" s="6" t="str">
        <f>IF(AND(C678="Abierto",D678="Alta"),A678,"")</f>
        <v/>
      </c>
      <c r="P678" s="6" t="str">
        <f ca="1">IF(AND(C678="Abierto",D678="Alta"),TODAY()-E678,"")</f>
        <v/>
      </c>
      <c r="Q678" s="6" t="str">
        <f>IF(AND(C678="Abierto",D678="Alta"),RANK(P678,$P$13:$P$809,0)+COUNTIF($P$13:P678,P678)-1+MAX(N:N),"")</f>
        <v/>
      </c>
      <c r="R678" s="6" t="str">
        <f>IF(AND(C678="Abierto",D678="Media"),A678,"")</f>
        <v/>
      </c>
      <c r="S678" s="6" t="str">
        <f ca="1">IF(AND(C678="Abierto",D678="Media"),TODAY()-E678,"")</f>
        <v/>
      </c>
      <c r="T678" s="6" t="str">
        <f>IF(AND(C678="Abierto",D678="Media"),RANK(S678,$S$13:$S$809,0)+COUNTIF($S$13:S678,S678)-1+MAX(N:N,Q:Q),"")</f>
        <v/>
      </c>
      <c r="U678" s="6" t="str">
        <f>IF(AND(C678="Abierto",D678="Baja"),A678,"")</f>
        <v/>
      </c>
      <c r="V678" s="6" t="str">
        <f ca="1">IF(AND(C678="Abierto",D678="Baja"),TODAY()-E678,"")</f>
        <v/>
      </c>
      <c r="W678" s="6" t="str">
        <f>IF(AND(C678="Abierto",D678="Baja"),RANK(V678,$V$13:$V$809,0)+COUNTIF($V$13:V678,V678)-1+MAX(N:N,Q:Q,T:T),"")</f>
        <v/>
      </c>
      <c r="X678" s="7" t="str">
        <f>IF(OR(C678="Resuelto",C678=""),"",SUM(N678,Q678,T678,W678))</f>
        <v/>
      </c>
      <c r="Y678" s="7" t="str">
        <f>IF(OR(C678="Resuelto",C678=""),"",SUM(M678,P678,S678,V678))</f>
        <v/>
      </c>
      <c r="Z678" s="7" t="str">
        <f>IF(OR(C678="Resuelto",C678=""),"",SUM(L678,O678,R678,U678))</f>
        <v/>
      </c>
      <c r="AA678" s="8">
        <v>864</v>
      </c>
      <c r="AB678" s="8" t="str">
        <f t="shared" ca="1" si="60"/>
        <v/>
      </c>
      <c r="AC678" s="9" t="str">
        <f t="shared" ca="1" si="61"/>
        <v/>
      </c>
      <c r="AH678" s="11" t="str">
        <f>IF(AI678="","",MAX($AH$5:AH677)+1)</f>
        <v/>
      </c>
      <c r="AI678" s="12" t="str">
        <f>IF(G677="","",IF(COUNTIF($AI$11:AI677,G677)=0,G677,""))</f>
        <v/>
      </c>
      <c r="AJ678" s="12" t="str">
        <f t="shared" si="62"/>
        <v/>
      </c>
      <c r="AK678" s="23"/>
    </row>
    <row r="679" spans="1:37" hidden="1" x14ac:dyDescent="0.25">
      <c r="A679" s="4"/>
      <c r="B679" s="4"/>
      <c r="C679" s="4"/>
      <c r="D679" s="4"/>
      <c r="E679" s="5"/>
      <c r="F679" s="5"/>
      <c r="G679" s="4"/>
      <c r="H679" s="5"/>
      <c r="I679" s="14" t="str">
        <f t="shared" si="59"/>
        <v/>
      </c>
      <c r="J679" s="14"/>
      <c r="K679" s="14"/>
      <c r="L679" s="6" t="str">
        <f>IF(AND(C679="Abierto",D679="Urgente"),A679,"")</f>
        <v/>
      </c>
      <c r="M679" s="6" t="str">
        <f ca="1">IF(AND(C679="Abierto",D679="Urgente"),TODAY()-E679,"")</f>
        <v/>
      </c>
      <c r="N679" s="6" t="str">
        <f>IF(AND(C679="Abierto",D679="Urgente"),RANK(M679,$M$13:$M$809,0)+COUNTIF($M$13:M679,M679)-1,"")</f>
        <v/>
      </c>
      <c r="O679" s="6" t="str">
        <f>IF(AND(C679="Abierto",D679="Alta"),A679,"")</f>
        <v/>
      </c>
      <c r="P679" s="6" t="str">
        <f ca="1">IF(AND(C679="Abierto",D679="Alta"),TODAY()-E679,"")</f>
        <v/>
      </c>
      <c r="Q679" s="6" t="str">
        <f>IF(AND(C679="Abierto",D679="Alta"),RANK(P679,$P$13:$P$809,0)+COUNTIF($P$13:P679,P679)-1+MAX(N:N),"")</f>
        <v/>
      </c>
      <c r="R679" s="6" t="str">
        <f>IF(AND(C679="Abierto",D679="Media"),A679,"")</f>
        <v/>
      </c>
      <c r="S679" s="6" t="str">
        <f ca="1">IF(AND(C679="Abierto",D679="Media"),TODAY()-E679,"")</f>
        <v/>
      </c>
      <c r="T679" s="6" t="str">
        <f>IF(AND(C679="Abierto",D679="Media"),RANK(S679,$S$13:$S$809,0)+COUNTIF($S$13:S679,S679)-1+MAX(N:N,Q:Q),"")</f>
        <v/>
      </c>
      <c r="U679" s="6" t="str">
        <f>IF(AND(C679="Abierto",D679="Baja"),A679,"")</f>
        <v/>
      </c>
      <c r="V679" s="6" t="str">
        <f ca="1">IF(AND(C679="Abierto",D679="Baja"),TODAY()-E679,"")</f>
        <v/>
      </c>
      <c r="W679" s="6" t="str">
        <f>IF(AND(C679="Abierto",D679="Baja"),RANK(V679,$V$13:$V$809,0)+COUNTIF($V$13:V679,V679)-1+MAX(N:N,Q:Q,T:T),"")</f>
        <v/>
      </c>
      <c r="X679" s="7" t="str">
        <f>IF(OR(C679="Resuelto",C679=""),"",SUM(N679,Q679,T679,W679))</f>
        <v/>
      </c>
      <c r="Y679" s="7" t="str">
        <f>IF(OR(C679="Resuelto",C679=""),"",SUM(M679,P679,S679,V679))</f>
        <v/>
      </c>
      <c r="Z679" s="7" t="str">
        <f>IF(OR(C679="Resuelto",C679=""),"",SUM(L679,O679,R679,U679))</f>
        <v/>
      </c>
      <c r="AA679" s="8">
        <v>865</v>
      </c>
      <c r="AB679" s="8" t="str">
        <f t="shared" ca="1" si="60"/>
        <v/>
      </c>
      <c r="AC679" s="9" t="str">
        <f t="shared" ca="1" si="61"/>
        <v/>
      </c>
      <c r="AH679" s="11" t="str">
        <f>IF(AI679="","",MAX($AH$5:AH678)+1)</f>
        <v/>
      </c>
      <c r="AI679" s="12" t="str">
        <f>IF(G678="","",IF(COUNTIF($AI$11:AI678,G678)=0,G678,""))</f>
        <v/>
      </c>
      <c r="AJ679" s="12" t="str">
        <f t="shared" si="62"/>
        <v/>
      </c>
      <c r="AK679" s="23"/>
    </row>
    <row r="680" spans="1:37" hidden="1" x14ac:dyDescent="0.25">
      <c r="A680" s="4"/>
      <c r="B680" s="4"/>
      <c r="C680" s="4"/>
      <c r="D680" s="4"/>
      <c r="E680" s="5"/>
      <c r="F680" s="5"/>
      <c r="G680" s="4"/>
      <c r="H680" s="5"/>
      <c r="I680" s="14" t="str">
        <f t="shared" si="59"/>
        <v/>
      </c>
      <c r="J680" s="14"/>
      <c r="K680" s="14"/>
      <c r="L680" s="6" t="str">
        <f>IF(AND(C680="Abierto",D680="Urgente"),A680,"")</f>
        <v/>
      </c>
      <c r="M680" s="6" t="str">
        <f ca="1">IF(AND(C680="Abierto",D680="Urgente"),TODAY()-E680,"")</f>
        <v/>
      </c>
      <c r="N680" s="6" t="str">
        <f>IF(AND(C680="Abierto",D680="Urgente"),RANK(M680,$M$13:$M$809,0)+COUNTIF($M$13:M680,M680)-1,"")</f>
        <v/>
      </c>
      <c r="O680" s="6" t="str">
        <f>IF(AND(C680="Abierto",D680="Alta"),A680,"")</f>
        <v/>
      </c>
      <c r="P680" s="6" t="str">
        <f ca="1">IF(AND(C680="Abierto",D680="Alta"),TODAY()-E680,"")</f>
        <v/>
      </c>
      <c r="Q680" s="6" t="str">
        <f>IF(AND(C680="Abierto",D680="Alta"),RANK(P680,$P$13:$P$809,0)+COUNTIF($P$13:P680,P680)-1+MAX(N:N),"")</f>
        <v/>
      </c>
      <c r="R680" s="6" t="str">
        <f>IF(AND(C680="Abierto",D680="Media"),A680,"")</f>
        <v/>
      </c>
      <c r="S680" s="6" t="str">
        <f ca="1">IF(AND(C680="Abierto",D680="Media"),TODAY()-E680,"")</f>
        <v/>
      </c>
      <c r="T680" s="6" t="str">
        <f>IF(AND(C680="Abierto",D680="Media"),RANK(S680,$S$13:$S$809,0)+COUNTIF($S$13:S680,S680)-1+MAX(N:N,Q:Q),"")</f>
        <v/>
      </c>
      <c r="U680" s="6" t="str">
        <f>IF(AND(C680="Abierto",D680="Baja"),A680,"")</f>
        <v/>
      </c>
      <c r="V680" s="6" t="str">
        <f ca="1">IF(AND(C680="Abierto",D680="Baja"),TODAY()-E680,"")</f>
        <v/>
      </c>
      <c r="W680" s="6" t="str">
        <f>IF(AND(C680="Abierto",D680="Baja"),RANK(V680,$V$13:$V$809,0)+COUNTIF($V$13:V680,V680)-1+MAX(N:N,Q:Q,T:T),"")</f>
        <v/>
      </c>
      <c r="X680" s="7" t="str">
        <f>IF(OR(C680="Resuelto",C680=""),"",SUM(N680,Q680,T680,W680))</f>
        <v/>
      </c>
      <c r="Y680" s="7" t="str">
        <f>IF(OR(C680="Resuelto",C680=""),"",SUM(M680,P680,S680,V680))</f>
        <v/>
      </c>
      <c r="Z680" s="7" t="str">
        <f>IF(OR(C680="Resuelto",C680=""),"",SUM(L680,O680,R680,U680))</f>
        <v/>
      </c>
      <c r="AA680" s="8">
        <v>866</v>
      </c>
      <c r="AB680" s="8" t="str">
        <f t="shared" ca="1" si="60"/>
        <v/>
      </c>
      <c r="AC680" s="9" t="str">
        <f t="shared" ca="1" si="61"/>
        <v/>
      </c>
      <c r="AH680" s="11" t="str">
        <f>IF(AI680="","",MAX($AH$5:AH679)+1)</f>
        <v/>
      </c>
      <c r="AI680" s="12" t="str">
        <f>IF(G679="","",IF(COUNTIF($AI$11:AI679,G679)=0,G679,""))</f>
        <v/>
      </c>
      <c r="AJ680" s="12" t="str">
        <f t="shared" si="62"/>
        <v/>
      </c>
      <c r="AK680" s="23"/>
    </row>
    <row r="681" spans="1:37" hidden="1" x14ac:dyDescent="0.25">
      <c r="A681" s="4"/>
      <c r="B681" s="4"/>
      <c r="C681" s="4"/>
      <c r="D681" s="4"/>
      <c r="E681" s="5"/>
      <c r="F681" s="5"/>
      <c r="G681" s="4"/>
      <c r="H681" s="5"/>
      <c r="I681" s="14" t="str">
        <f t="shared" si="59"/>
        <v/>
      </c>
      <c r="J681" s="14"/>
      <c r="K681" s="14"/>
      <c r="L681" s="6" t="str">
        <f>IF(AND(C681="Abierto",D681="Urgente"),A681,"")</f>
        <v/>
      </c>
      <c r="M681" s="6" t="str">
        <f ca="1">IF(AND(C681="Abierto",D681="Urgente"),TODAY()-E681,"")</f>
        <v/>
      </c>
      <c r="N681" s="6" t="str">
        <f>IF(AND(C681="Abierto",D681="Urgente"),RANK(M681,$M$13:$M$809,0)+COUNTIF($M$13:M681,M681)-1,"")</f>
        <v/>
      </c>
      <c r="O681" s="6" t="str">
        <f>IF(AND(C681="Abierto",D681="Alta"),A681,"")</f>
        <v/>
      </c>
      <c r="P681" s="6" t="str">
        <f ca="1">IF(AND(C681="Abierto",D681="Alta"),TODAY()-E681,"")</f>
        <v/>
      </c>
      <c r="Q681" s="6" t="str">
        <f>IF(AND(C681="Abierto",D681="Alta"),RANK(P681,$P$13:$P$809,0)+COUNTIF($P$13:P681,P681)-1+MAX(N:N),"")</f>
        <v/>
      </c>
      <c r="R681" s="6" t="str">
        <f>IF(AND(C681="Abierto",D681="Media"),A681,"")</f>
        <v/>
      </c>
      <c r="S681" s="6" t="str">
        <f ca="1">IF(AND(C681="Abierto",D681="Media"),TODAY()-E681,"")</f>
        <v/>
      </c>
      <c r="T681" s="6" t="str">
        <f>IF(AND(C681="Abierto",D681="Media"),RANK(S681,$S$13:$S$809,0)+COUNTIF($S$13:S681,S681)-1+MAX(N:N,Q:Q),"")</f>
        <v/>
      </c>
      <c r="U681" s="6" t="str">
        <f>IF(AND(C681="Abierto",D681="Baja"),A681,"")</f>
        <v/>
      </c>
      <c r="V681" s="6" t="str">
        <f ca="1">IF(AND(C681="Abierto",D681="Baja"),TODAY()-E681,"")</f>
        <v/>
      </c>
      <c r="W681" s="6" t="str">
        <f>IF(AND(C681="Abierto",D681="Baja"),RANK(V681,$V$13:$V$809,0)+COUNTIF($V$13:V681,V681)-1+MAX(N:N,Q:Q,T:T),"")</f>
        <v/>
      </c>
      <c r="X681" s="7" t="str">
        <f>IF(OR(C681="Resuelto",C681=""),"",SUM(N681,Q681,T681,W681))</f>
        <v/>
      </c>
      <c r="Y681" s="7" t="str">
        <f>IF(OR(C681="Resuelto",C681=""),"",SUM(M681,P681,S681,V681))</f>
        <v/>
      </c>
      <c r="Z681" s="7" t="str">
        <f>IF(OR(C681="Resuelto",C681=""),"",SUM(L681,O681,R681,U681))</f>
        <v/>
      </c>
      <c r="AA681" s="8">
        <v>867</v>
      </c>
      <c r="AB681" s="8" t="str">
        <f t="shared" ca="1" si="60"/>
        <v/>
      </c>
      <c r="AC681" s="9" t="str">
        <f t="shared" ca="1" si="61"/>
        <v/>
      </c>
      <c r="AH681" s="11" t="str">
        <f>IF(AI681="","",MAX($AH$5:AH680)+1)</f>
        <v/>
      </c>
      <c r="AI681" s="12" t="str">
        <f>IF(G680="","",IF(COUNTIF($AI$11:AI680,G680)=0,G680,""))</f>
        <v/>
      </c>
      <c r="AJ681" s="12" t="str">
        <f t="shared" si="62"/>
        <v/>
      </c>
      <c r="AK681" s="23"/>
    </row>
    <row r="682" spans="1:37" hidden="1" x14ac:dyDescent="0.25">
      <c r="A682" s="4"/>
      <c r="B682" s="4"/>
      <c r="C682" s="4"/>
      <c r="D682" s="4"/>
      <c r="E682" s="5"/>
      <c r="F682" s="5"/>
      <c r="G682" s="4"/>
      <c r="H682" s="5"/>
      <c r="I682" s="14" t="str">
        <f t="shared" si="59"/>
        <v/>
      </c>
      <c r="J682" s="14"/>
      <c r="K682" s="14"/>
      <c r="L682" s="6" t="str">
        <f>IF(AND(C682="Abierto",D682="Urgente"),A682,"")</f>
        <v/>
      </c>
      <c r="M682" s="6" t="str">
        <f ca="1">IF(AND(C682="Abierto",D682="Urgente"),TODAY()-E682,"")</f>
        <v/>
      </c>
      <c r="N682" s="6" t="str">
        <f>IF(AND(C682="Abierto",D682="Urgente"),RANK(M682,$M$13:$M$809,0)+COUNTIF($M$13:M682,M682)-1,"")</f>
        <v/>
      </c>
      <c r="O682" s="6" t="str">
        <f>IF(AND(C682="Abierto",D682="Alta"),A682,"")</f>
        <v/>
      </c>
      <c r="P682" s="6" t="str">
        <f ca="1">IF(AND(C682="Abierto",D682="Alta"),TODAY()-E682,"")</f>
        <v/>
      </c>
      <c r="Q682" s="6" t="str">
        <f>IF(AND(C682="Abierto",D682="Alta"),RANK(P682,$P$13:$P$809,0)+COUNTIF($P$13:P682,P682)-1+MAX(N:N),"")</f>
        <v/>
      </c>
      <c r="R682" s="6" t="str">
        <f>IF(AND(C682="Abierto",D682="Media"),A682,"")</f>
        <v/>
      </c>
      <c r="S682" s="6" t="str">
        <f ca="1">IF(AND(C682="Abierto",D682="Media"),TODAY()-E682,"")</f>
        <v/>
      </c>
      <c r="T682" s="6" t="str">
        <f>IF(AND(C682="Abierto",D682="Media"),RANK(S682,$S$13:$S$809,0)+COUNTIF($S$13:S682,S682)-1+MAX(N:N,Q:Q),"")</f>
        <v/>
      </c>
      <c r="U682" s="6" t="str">
        <f>IF(AND(C682="Abierto",D682="Baja"),A682,"")</f>
        <v/>
      </c>
      <c r="V682" s="6" t="str">
        <f ca="1">IF(AND(C682="Abierto",D682="Baja"),TODAY()-E682,"")</f>
        <v/>
      </c>
      <c r="W682" s="6" t="str">
        <f>IF(AND(C682="Abierto",D682="Baja"),RANK(V682,$V$13:$V$809,0)+COUNTIF($V$13:V682,V682)-1+MAX(N:N,Q:Q,T:T),"")</f>
        <v/>
      </c>
      <c r="X682" s="7" t="str">
        <f>IF(OR(C682="Resuelto",C682=""),"",SUM(N682,Q682,T682,W682))</f>
        <v/>
      </c>
      <c r="Y682" s="7" t="str">
        <f>IF(OR(C682="Resuelto",C682=""),"",SUM(M682,P682,S682,V682))</f>
        <v/>
      </c>
      <c r="Z682" s="7" t="str">
        <f>IF(OR(C682="Resuelto",C682=""),"",SUM(L682,O682,R682,U682))</f>
        <v/>
      </c>
      <c r="AA682" s="8">
        <v>868</v>
      </c>
      <c r="AB682" s="8" t="str">
        <f t="shared" ca="1" si="60"/>
        <v/>
      </c>
      <c r="AC682" s="9" t="str">
        <f t="shared" ca="1" si="61"/>
        <v/>
      </c>
      <c r="AH682" s="11" t="str">
        <f>IF(AI682="","",MAX($AH$5:AH681)+1)</f>
        <v/>
      </c>
      <c r="AI682" s="12" t="str">
        <f>IF(G681="","",IF(COUNTIF($AI$11:AI681,G681)=0,G681,""))</f>
        <v/>
      </c>
      <c r="AJ682" s="12" t="str">
        <f t="shared" si="62"/>
        <v/>
      </c>
      <c r="AK682" s="23"/>
    </row>
    <row r="683" spans="1:37" hidden="1" x14ac:dyDescent="0.25">
      <c r="A683" s="4"/>
      <c r="B683" s="4"/>
      <c r="C683" s="4"/>
      <c r="D683" s="4"/>
      <c r="E683" s="5"/>
      <c r="F683" s="5"/>
      <c r="G683" s="4"/>
      <c r="H683" s="5"/>
      <c r="I683" s="14" t="str">
        <f t="shared" si="59"/>
        <v/>
      </c>
      <c r="J683" s="14"/>
      <c r="K683" s="14"/>
      <c r="L683" s="6" t="str">
        <f>IF(AND(C683="Abierto",D683="Urgente"),A683,"")</f>
        <v/>
      </c>
      <c r="M683" s="6" t="str">
        <f ca="1">IF(AND(C683="Abierto",D683="Urgente"),TODAY()-E683,"")</f>
        <v/>
      </c>
      <c r="N683" s="6" t="str">
        <f>IF(AND(C683="Abierto",D683="Urgente"),RANK(M683,$M$13:$M$809,0)+COUNTIF($M$13:M683,M683)-1,"")</f>
        <v/>
      </c>
      <c r="O683" s="6" t="str">
        <f>IF(AND(C683="Abierto",D683="Alta"),A683,"")</f>
        <v/>
      </c>
      <c r="P683" s="6" t="str">
        <f ca="1">IF(AND(C683="Abierto",D683="Alta"),TODAY()-E683,"")</f>
        <v/>
      </c>
      <c r="Q683" s="6" t="str">
        <f>IF(AND(C683="Abierto",D683="Alta"),RANK(P683,$P$13:$P$809,0)+COUNTIF($P$13:P683,P683)-1+MAX(N:N),"")</f>
        <v/>
      </c>
      <c r="R683" s="6" t="str">
        <f>IF(AND(C683="Abierto",D683="Media"),A683,"")</f>
        <v/>
      </c>
      <c r="S683" s="6" t="str">
        <f ca="1">IF(AND(C683="Abierto",D683="Media"),TODAY()-E683,"")</f>
        <v/>
      </c>
      <c r="T683" s="6" t="str">
        <f>IF(AND(C683="Abierto",D683="Media"),RANK(S683,$S$13:$S$809,0)+COUNTIF($S$13:S683,S683)-1+MAX(N:N,Q:Q),"")</f>
        <v/>
      </c>
      <c r="U683" s="6" t="str">
        <f>IF(AND(C683="Abierto",D683="Baja"),A683,"")</f>
        <v/>
      </c>
      <c r="V683" s="6" t="str">
        <f ca="1">IF(AND(C683="Abierto",D683="Baja"),TODAY()-E683,"")</f>
        <v/>
      </c>
      <c r="W683" s="6" t="str">
        <f>IF(AND(C683="Abierto",D683="Baja"),RANK(V683,$V$13:$V$809,0)+COUNTIF($V$13:V683,V683)-1+MAX(N:N,Q:Q,T:T),"")</f>
        <v/>
      </c>
      <c r="X683" s="7" t="str">
        <f>IF(OR(C683="Resuelto",C683=""),"",SUM(N683,Q683,T683,W683))</f>
        <v/>
      </c>
      <c r="Y683" s="7" t="str">
        <f>IF(OR(C683="Resuelto",C683=""),"",SUM(M683,P683,S683,V683))</f>
        <v/>
      </c>
      <c r="Z683" s="7" t="str">
        <f>IF(OR(C683="Resuelto",C683=""),"",SUM(L683,O683,R683,U683))</f>
        <v/>
      </c>
      <c r="AA683" s="8">
        <v>869</v>
      </c>
      <c r="AB683" s="8" t="str">
        <f t="shared" ca="1" si="60"/>
        <v/>
      </c>
      <c r="AC683" s="9" t="str">
        <f t="shared" ca="1" si="61"/>
        <v/>
      </c>
      <c r="AH683" s="11" t="str">
        <f>IF(AI683="","",MAX($AH$5:AH682)+1)</f>
        <v/>
      </c>
      <c r="AI683" s="12" t="str">
        <f>IF(G682="","",IF(COUNTIF($AI$11:AI682,G682)=0,G682,""))</f>
        <v/>
      </c>
      <c r="AJ683" s="12" t="str">
        <f t="shared" si="62"/>
        <v/>
      </c>
      <c r="AK683" s="23"/>
    </row>
    <row r="684" spans="1:37" hidden="1" x14ac:dyDescent="0.25">
      <c r="A684" s="4"/>
      <c r="B684" s="4"/>
      <c r="C684" s="4"/>
      <c r="D684" s="4"/>
      <c r="E684" s="5"/>
      <c r="F684" s="5"/>
      <c r="G684" s="4"/>
      <c r="H684" s="5"/>
      <c r="I684" s="14" t="str">
        <f t="shared" si="59"/>
        <v/>
      </c>
      <c r="J684" s="14"/>
      <c r="K684" s="14"/>
      <c r="L684" s="6" t="str">
        <f>IF(AND(C684="Abierto",D684="Urgente"),A684,"")</f>
        <v/>
      </c>
      <c r="M684" s="6" t="str">
        <f ca="1">IF(AND(C684="Abierto",D684="Urgente"),TODAY()-E684,"")</f>
        <v/>
      </c>
      <c r="N684" s="6" t="str">
        <f>IF(AND(C684="Abierto",D684="Urgente"),RANK(M684,$M$13:$M$809,0)+COUNTIF($M$13:M684,M684)-1,"")</f>
        <v/>
      </c>
      <c r="O684" s="6" t="str">
        <f>IF(AND(C684="Abierto",D684="Alta"),A684,"")</f>
        <v/>
      </c>
      <c r="P684" s="6" t="str">
        <f ca="1">IF(AND(C684="Abierto",D684="Alta"),TODAY()-E684,"")</f>
        <v/>
      </c>
      <c r="Q684" s="6" t="str">
        <f>IF(AND(C684="Abierto",D684="Alta"),RANK(P684,$P$13:$P$809,0)+COUNTIF($P$13:P684,P684)-1+MAX(N:N),"")</f>
        <v/>
      </c>
      <c r="R684" s="6" t="str">
        <f>IF(AND(C684="Abierto",D684="Media"),A684,"")</f>
        <v/>
      </c>
      <c r="S684" s="6" t="str">
        <f ca="1">IF(AND(C684="Abierto",D684="Media"),TODAY()-E684,"")</f>
        <v/>
      </c>
      <c r="T684" s="6" t="str">
        <f>IF(AND(C684="Abierto",D684="Media"),RANK(S684,$S$13:$S$809,0)+COUNTIF($S$13:S684,S684)-1+MAX(N:N,Q:Q),"")</f>
        <v/>
      </c>
      <c r="U684" s="6" t="str">
        <f>IF(AND(C684="Abierto",D684="Baja"),A684,"")</f>
        <v/>
      </c>
      <c r="V684" s="6" t="str">
        <f ca="1">IF(AND(C684="Abierto",D684="Baja"),TODAY()-E684,"")</f>
        <v/>
      </c>
      <c r="W684" s="6" t="str">
        <f>IF(AND(C684="Abierto",D684="Baja"),RANK(V684,$V$13:$V$809,0)+COUNTIF($V$13:V684,V684)-1+MAX(N:N,Q:Q,T:T),"")</f>
        <v/>
      </c>
      <c r="X684" s="7" t="str">
        <f>IF(OR(C684="Resuelto",C684=""),"",SUM(N684,Q684,T684,W684))</f>
        <v/>
      </c>
      <c r="Y684" s="7" t="str">
        <f>IF(OR(C684="Resuelto",C684=""),"",SUM(M684,P684,S684,V684))</f>
        <v/>
      </c>
      <c r="Z684" s="7" t="str">
        <f>IF(OR(C684="Resuelto",C684=""),"",SUM(L684,O684,R684,U684))</f>
        <v/>
      </c>
      <c r="AA684" s="8">
        <v>870</v>
      </c>
      <c r="AB684" s="8" t="str">
        <f t="shared" ca="1" si="60"/>
        <v/>
      </c>
      <c r="AC684" s="9" t="str">
        <f t="shared" ca="1" si="61"/>
        <v/>
      </c>
      <c r="AH684" s="11" t="str">
        <f>IF(AI684="","",MAX($AH$5:AH683)+1)</f>
        <v/>
      </c>
      <c r="AI684" s="12" t="str">
        <f>IF(G683="","",IF(COUNTIF($AI$11:AI683,G683)=0,G683,""))</f>
        <v/>
      </c>
      <c r="AJ684" s="12" t="str">
        <f t="shared" si="62"/>
        <v/>
      </c>
      <c r="AK684" s="23"/>
    </row>
    <row r="685" spans="1:37" hidden="1" x14ac:dyDescent="0.25">
      <c r="A685" s="4"/>
      <c r="B685" s="4"/>
      <c r="C685" s="4"/>
      <c r="D685" s="4"/>
      <c r="E685" s="5"/>
      <c r="F685" s="5"/>
      <c r="G685" s="4"/>
      <c r="H685" s="5"/>
      <c r="I685" s="14" t="str">
        <f t="shared" si="59"/>
        <v/>
      </c>
      <c r="J685" s="14"/>
      <c r="K685" s="14"/>
      <c r="L685" s="6" t="str">
        <f>IF(AND(C685="Abierto",D685="Urgente"),A685,"")</f>
        <v/>
      </c>
      <c r="M685" s="6" t="str">
        <f ca="1">IF(AND(C685="Abierto",D685="Urgente"),TODAY()-E685,"")</f>
        <v/>
      </c>
      <c r="N685" s="6" t="str">
        <f>IF(AND(C685="Abierto",D685="Urgente"),RANK(M685,$M$13:$M$809,0)+COUNTIF($M$13:M685,M685)-1,"")</f>
        <v/>
      </c>
      <c r="O685" s="6" t="str">
        <f>IF(AND(C685="Abierto",D685="Alta"),A685,"")</f>
        <v/>
      </c>
      <c r="P685" s="6" t="str">
        <f ca="1">IF(AND(C685="Abierto",D685="Alta"),TODAY()-E685,"")</f>
        <v/>
      </c>
      <c r="Q685" s="6" t="str">
        <f>IF(AND(C685="Abierto",D685="Alta"),RANK(P685,$P$13:$P$809,0)+COUNTIF($P$13:P685,P685)-1+MAX(N:N),"")</f>
        <v/>
      </c>
      <c r="R685" s="6" t="str">
        <f>IF(AND(C685="Abierto",D685="Media"),A685,"")</f>
        <v/>
      </c>
      <c r="S685" s="6" t="str">
        <f ca="1">IF(AND(C685="Abierto",D685="Media"),TODAY()-E685,"")</f>
        <v/>
      </c>
      <c r="T685" s="6" t="str">
        <f>IF(AND(C685="Abierto",D685="Media"),RANK(S685,$S$13:$S$809,0)+COUNTIF($S$13:S685,S685)-1+MAX(N:N,Q:Q),"")</f>
        <v/>
      </c>
      <c r="U685" s="6" t="str">
        <f>IF(AND(C685="Abierto",D685="Baja"),A685,"")</f>
        <v/>
      </c>
      <c r="V685" s="6" t="str">
        <f ca="1">IF(AND(C685="Abierto",D685="Baja"),TODAY()-E685,"")</f>
        <v/>
      </c>
      <c r="W685" s="6" t="str">
        <f>IF(AND(C685="Abierto",D685="Baja"),RANK(V685,$V$13:$V$809,0)+COUNTIF($V$13:V685,V685)-1+MAX(N:N,Q:Q,T:T),"")</f>
        <v/>
      </c>
      <c r="X685" s="7" t="str">
        <f>IF(OR(C685="Resuelto",C685=""),"",SUM(N685,Q685,T685,W685))</f>
        <v/>
      </c>
      <c r="Y685" s="7" t="str">
        <f>IF(OR(C685="Resuelto",C685=""),"",SUM(M685,P685,S685,V685))</f>
        <v/>
      </c>
      <c r="Z685" s="7" t="str">
        <f>IF(OR(C685="Resuelto",C685=""),"",SUM(L685,O685,R685,U685))</f>
        <v/>
      </c>
      <c r="AA685" s="8">
        <v>871</v>
      </c>
      <c r="AB685" s="8" t="str">
        <f t="shared" ca="1" si="60"/>
        <v/>
      </c>
      <c r="AC685" s="9" t="str">
        <f t="shared" ca="1" si="61"/>
        <v/>
      </c>
      <c r="AH685" s="11" t="str">
        <f>IF(AI685="","",MAX($AH$5:AH684)+1)</f>
        <v/>
      </c>
      <c r="AI685" s="12" t="str">
        <f>IF(G684="","",IF(COUNTIF($AI$11:AI684,G684)=0,G684,""))</f>
        <v/>
      </c>
      <c r="AJ685" s="12" t="str">
        <f t="shared" si="62"/>
        <v/>
      </c>
      <c r="AK685" s="23"/>
    </row>
    <row r="686" spans="1:37" hidden="1" x14ac:dyDescent="0.25">
      <c r="A686" s="4"/>
      <c r="B686" s="4"/>
      <c r="C686" s="4"/>
      <c r="D686" s="4"/>
      <c r="E686" s="5"/>
      <c r="F686" s="5"/>
      <c r="G686" s="4"/>
      <c r="H686" s="5"/>
      <c r="I686" s="14" t="str">
        <f t="shared" si="59"/>
        <v/>
      </c>
      <c r="J686" s="14"/>
      <c r="K686" s="14"/>
      <c r="L686" s="6" t="str">
        <f>IF(AND(C686="Abierto",D686="Urgente"),A686,"")</f>
        <v/>
      </c>
      <c r="M686" s="6" t="str">
        <f ca="1">IF(AND(C686="Abierto",D686="Urgente"),TODAY()-E686,"")</f>
        <v/>
      </c>
      <c r="N686" s="6" t="str">
        <f>IF(AND(C686="Abierto",D686="Urgente"),RANK(M686,$M$13:$M$809,0)+COUNTIF($M$13:M686,M686)-1,"")</f>
        <v/>
      </c>
      <c r="O686" s="6" t="str">
        <f>IF(AND(C686="Abierto",D686="Alta"),A686,"")</f>
        <v/>
      </c>
      <c r="P686" s="6" t="str">
        <f ca="1">IF(AND(C686="Abierto",D686="Alta"),TODAY()-E686,"")</f>
        <v/>
      </c>
      <c r="Q686" s="6" t="str">
        <f>IF(AND(C686="Abierto",D686="Alta"),RANK(P686,$P$13:$P$809,0)+COUNTIF($P$13:P686,P686)-1+MAX(N:N),"")</f>
        <v/>
      </c>
      <c r="R686" s="6" t="str">
        <f>IF(AND(C686="Abierto",D686="Media"),A686,"")</f>
        <v/>
      </c>
      <c r="S686" s="6" t="str">
        <f ca="1">IF(AND(C686="Abierto",D686="Media"),TODAY()-E686,"")</f>
        <v/>
      </c>
      <c r="T686" s="6" t="str">
        <f>IF(AND(C686="Abierto",D686="Media"),RANK(S686,$S$13:$S$809,0)+COUNTIF($S$13:S686,S686)-1+MAX(N:N,Q:Q),"")</f>
        <v/>
      </c>
      <c r="U686" s="6" t="str">
        <f>IF(AND(C686="Abierto",D686="Baja"),A686,"")</f>
        <v/>
      </c>
      <c r="V686" s="6" t="str">
        <f ca="1">IF(AND(C686="Abierto",D686="Baja"),TODAY()-E686,"")</f>
        <v/>
      </c>
      <c r="W686" s="6" t="str">
        <f>IF(AND(C686="Abierto",D686="Baja"),RANK(V686,$V$13:$V$809,0)+COUNTIF($V$13:V686,V686)-1+MAX(N:N,Q:Q,T:T),"")</f>
        <v/>
      </c>
      <c r="X686" s="7" t="str">
        <f>IF(OR(C686="Resuelto",C686=""),"",SUM(N686,Q686,T686,W686))</f>
        <v/>
      </c>
      <c r="Y686" s="7" t="str">
        <f>IF(OR(C686="Resuelto",C686=""),"",SUM(M686,P686,S686,V686))</f>
        <v/>
      </c>
      <c r="Z686" s="7" t="str">
        <f>IF(OR(C686="Resuelto",C686=""),"",SUM(L686,O686,R686,U686))</f>
        <v/>
      </c>
      <c r="AA686" s="8">
        <v>872</v>
      </c>
      <c r="AB686" s="8" t="str">
        <f t="shared" ca="1" si="60"/>
        <v/>
      </c>
      <c r="AC686" s="9" t="str">
        <f t="shared" ca="1" si="61"/>
        <v/>
      </c>
      <c r="AH686" s="11" t="str">
        <f>IF(AI686="","",MAX($AH$5:AH685)+1)</f>
        <v/>
      </c>
      <c r="AI686" s="12" t="str">
        <f>IF(G685="","",IF(COUNTIF($AI$11:AI685,G685)=0,G685,""))</f>
        <v/>
      </c>
      <c r="AJ686" s="12" t="str">
        <f t="shared" si="62"/>
        <v/>
      </c>
      <c r="AK686" s="23"/>
    </row>
    <row r="687" spans="1:37" hidden="1" x14ac:dyDescent="0.25">
      <c r="A687" s="4"/>
      <c r="B687" s="4"/>
      <c r="C687" s="4"/>
      <c r="D687" s="4"/>
      <c r="E687" s="5"/>
      <c r="F687" s="5"/>
      <c r="G687" s="4"/>
      <c r="H687" s="5"/>
      <c r="I687" s="14" t="str">
        <f t="shared" si="59"/>
        <v/>
      </c>
      <c r="J687" s="14"/>
      <c r="K687" s="14"/>
      <c r="L687" s="6" t="str">
        <f>IF(AND(C687="Abierto",D687="Urgente"),A687,"")</f>
        <v/>
      </c>
      <c r="M687" s="6" t="str">
        <f ca="1">IF(AND(C687="Abierto",D687="Urgente"),TODAY()-E687,"")</f>
        <v/>
      </c>
      <c r="N687" s="6" t="str">
        <f>IF(AND(C687="Abierto",D687="Urgente"),RANK(M687,$M$13:$M$809,0)+COUNTIF($M$13:M687,M687)-1,"")</f>
        <v/>
      </c>
      <c r="O687" s="6" t="str">
        <f>IF(AND(C687="Abierto",D687="Alta"),A687,"")</f>
        <v/>
      </c>
      <c r="P687" s="6" t="str">
        <f ca="1">IF(AND(C687="Abierto",D687="Alta"),TODAY()-E687,"")</f>
        <v/>
      </c>
      <c r="Q687" s="6" t="str">
        <f>IF(AND(C687="Abierto",D687="Alta"),RANK(P687,$P$13:$P$809,0)+COUNTIF($P$13:P687,P687)-1+MAX(N:N),"")</f>
        <v/>
      </c>
      <c r="R687" s="6" t="str">
        <f>IF(AND(C687="Abierto",D687="Media"),A687,"")</f>
        <v/>
      </c>
      <c r="S687" s="6" t="str">
        <f ca="1">IF(AND(C687="Abierto",D687="Media"),TODAY()-E687,"")</f>
        <v/>
      </c>
      <c r="T687" s="6" t="str">
        <f>IF(AND(C687="Abierto",D687="Media"),RANK(S687,$S$13:$S$809,0)+COUNTIF($S$13:S687,S687)-1+MAX(N:N,Q:Q),"")</f>
        <v/>
      </c>
      <c r="U687" s="6" t="str">
        <f>IF(AND(C687="Abierto",D687="Baja"),A687,"")</f>
        <v/>
      </c>
      <c r="V687" s="6" t="str">
        <f ca="1">IF(AND(C687="Abierto",D687="Baja"),TODAY()-E687,"")</f>
        <v/>
      </c>
      <c r="W687" s="6" t="str">
        <f>IF(AND(C687="Abierto",D687="Baja"),RANK(V687,$V$13:$V$809,0)+COUNTIF($V$13:V687,V687)-1+MAX(N:N,Q:Q,T:T),"")</f>
        <v/>
      </c>
      <c r="X687" s="7" t="str">
        <f>IF(OR(C687="Resuelto",C687=""),"",SUM(N687,Q687,T687,W687))</f>
        <v/>
      </c>
      <c r="Y687" s="7" t="str">
        <f>IF(OR(C687="Resuelto",C687=""),"",SUM(M687,P687,S687,V687))</f>
        <v/>
      </c>
      <c r="Z687" s="7" t="str">
        <f>IF(OR(C687="Resuelto",C687=""),"",SUM(L687,O687,R687,U687))</f>
        <v/>
      </c>
      <c r="AA687" s="8">
        <v>873</v>
      </c>
      <c r="AB687" s="8" t="str">
        <f t="shared" ca="1" si="60"/>
        <v/>
      </c>
      <c r="AC687" s="9" t="str">
        <f t="shared" ca="1" si="61"/>
        <v/>
      </c>
      <c r="AH687" s="11" t="str">
        <f>IF(AI687="","",MAX($AH$5:AH686)+1)</f>
        <v/>
      </c>
      <c r="AI687" s="12" t="str">
        <f>IF(G686="","",IF(COUNTIF($AI$11:AI686,G686)=0,G686,""))</f>
        <v/>
      </c>
      <c r="AJ687" s="12" t="str">
        <f t="shared" si="62"/>
        <v/>
      </c>
      <c r="AK687" s="23"/>
    </row>
    <row r="688" spans="1:37" hidden="1" x14ac:dyDescent="0.25">
      <c r="A688" s="4"/>
      <c r="B688" s="4"/>
      <c r="C688" s="4"/>
      <c r="D688" s="4"/>
      <c r="E688" s="5"/>
      <c r="F688" s="5"/>
      <c r="G688" s="4"/>
      <c r="H688" s="5"/>
      <c r="I688" s="14" t="str">
        <f t="shared" si="59"/>
        <v/>
      </c>
      <c r="J688" s="14"/>
      <c r="K688" s="14"/>
      <c r="L688" s="6" t="str">
        <f>IF(AND(C688="Abierto",D688="Urgente"),A688,"")</f>
        <v/>
      </c>
      <c r="M688" s="6" t="str">
        <f ca="1">IF(AND(C688="Abierto",D688="Urgente"),TODAY()-E688,"")</f>
        <v/>
      </c>
      <c r="N688" s="6" t="str">
        <f>IF(AND(C688="Abierto",D688="Urgente"),RANK(M688,$M$13:$M$809,0)+COUNTIF($M$13:M688,M688)-1,"")</f>
        <v/>
      </c>
      <c r="O688" s="6" t="str">
        <f>IF(AND(C688="Abierto",D688="Alta"),A688,"")</f>
        <v/>
      </c>
      <c r="P688" s="6" t="str">
        <f ca="1">IF(AND(C688="Abierto",D688="Alta"),TODAY()-E688,"")</f>
        <v/>
      </c>
      <c r="Q688" s="6" t="str">
        <f>IF(AND(C688="Abierto",D688="Alta"),RANK(P688,$P$13:$P$809,0)+COUNTIF($P$13:P688,P688)-1+MAX(N:N),"")</f>
        <v/>
      </c>
      <c r="R688" s="6" t="str">
        <f>IF(AND(C688="Abierto",D688="Media"),A688,"")</f>
        <v/>
      </c>
      <c r="S688" s="6" t="str">
        <f ca="1">IF(AND(C688="Abierto",D688="Media"),TODAY()-E688,"")</f>
        <v/>
      </c>
      <c r="T688" s="6" t="str">
        <f>IF(AND(C688="Abierto",D688="Media"),RANK(S688,$S$13:$S$809,0)+COUNTIF($S$13:S688,S688)-1+MAX(N:N,Q:Q),"")</f>
        <v/>
      </c>
      <c r="U688" s="6" t="str">
        <f>IF(AND(C688="Abierto",D688="Baja"),A688,"")</f>
        <v/>
      </c>
      <c r="V688" s="6" t="str">
        <f ca="1">IF(AND(C688="Abierto",D688="Baja"),TODAY()-E688,"")</f>
        <v/>
      </c>
      <c r="W688" s="6" t="str">
        <f>IF(AND(C688="Abierto",D688="Baja"),RANK(V688,$V$13:$V$809,0)+COUNTIF($V$13:V688,V688)-1+MAX(N:N,Q:Q,T:T),"")</f>
        <v/>
      </c>
      <c r="X688" s="7" t="str">
        <f>IF(OR(C688="Resuelto",C688=""),"",SUM(N688,Q688,T688,W688))</f>
        <v/>
      </c>
      <c r="Y688" s="7" t="str">
        <f>IF(OR(C688="Resuelto",C688=""),"",SUM(M688,P688,S688,V688))</f>
        <v/>
      </c>
      <c r="Z688" s="7" t="str">
        <f>IF(OR(C688="Resuelto",C688=""),"",SUM(L688,O688,R688,U688))</f>
        <v/>
      </c>
      <c r="AA688" s="8">
        <v>874</v>
      </c>
      <c r="AB688" s="8" t="str">
        <f t="shared" ca="1" si="60"/>
        <v/>
      </c>
      <c r="AC688" s="9" t="str">
        <f t="shared" ca="1" si="61"/>
        <v/>
      </c>
      <c r="AH688" s="11" t="str">
        <f>IF(AI688="","",MAX($AH$5:AH687)+1)</f>
        <v/>
      </c>
      <c r="AI688" s="12" t="str">
        <f>IF(G687="","",IF(COUNTIF($AI$11:AI687,G687)=0,G687,""))</f>
        <v/>
      </c>
      <c r="AJ688" s="12" t="str">
        <f t="shared" si="62"/>
        <v/>
      </c>
      <c r="AK688" s="23"/>
    </row>
    <row r="689" spans="1:37" hidden="1" x14ac:dyDescent="0.25">
      <c r="A689" s="4"/>
      <c r="B689" s="4"/>
      <c r="C689" s="4"/>
      <c r="D689" s="4"/>
      <c r="E689" s="5"/>
      <c r="F689" s="5"/>
      <c r="G689" s="4"/>
      <c r="H689" s="5"/>
      <c r="I689" s="14" t="str">
        <f t="shared" si="59"/>
        <v/>
      </c>
      <c r="J689" s="14"/>
      <c r="K689" s="14"/>
      <c r="L689" s="6" t="str">
        <f>IF(AND(C689="Abierto",D689="Urgente"),A689,"")</f>
        <v/>
      </c>
      <c r="M689" s="6" t="str">
        <f ca="1">IF(AND(C689="Abierto",D689="Urgente"),TODAY()-E689,"")</f>
        <v/>
      </c>
      <c r="N689" s="6" t="str">
        <f>IF(AND(C689="Abierto",D689="Urgente"),RANK(M689,$M$13:$M$809,0)+COUNTIF($M$13:M689,M689)-1,"")</f>
        <v/>
      </c>
      <c r="O689" s="6" t="str">
        <f>IF(AND(C689="Abierto",D689="Alta"),A689,"")</f>
        <v/>
      </c>
      <c r="P689" s="6" t="str">
        <f ca="1">IF(AND(C689="Abierto",D689="Alta"),TODAY()-E689,"")</f>
        <v/>
      </c>
      <c r="Q689" s="6" t="str">
        <f>IF(AND(C689="Abierto",D689="Alta"),RANK(P689,$P$13:$P$809,0)+COUNTIF($P$13:P689,P689)-1+MAX(N:N),"")</f>
        <v/>
      </c>
      <c r="R689" s="6" t="str">
        <f>IF(AND(C689="Abierto",D689="Media"),A689,"")</f>
        <v/>
      </c>
      <c r="S689" s="6" t="str">
        <f ca="1">IF(AND(C689="Abierto",D689="Media"),TODAY()-E689,"")</f>
        <v/>
      </c>
      <c r="T689" s="6" t="str">
        <f>IF(AND(C689="Abierto",D689="Media"),RANK(S689,$S$13:$S$809,0)+COUNTIF($S$13:S689,S689)-1+MAX(N:N,Q:Q),"")</f>
        <v/>
      </c>
      <c r="U689" s="6" t="str">
        <f>IF(AND(C689="Abierto",D689="Baja"),A689,"")</f>
        <v/>
      </c>
      <c r="V689" s="6" t="str">
        <f ca="1">IF(AND(C689="Abierto",D689="Baja"),TODAY()-E689,"")</f>
        <v/>
      </c>
      <c r="W689" s="6" t="str">
        <f>IF(AND(C689="Abierto",D689="Baja"),RANK(V689,$V$13:$V$809,0)+COUNTIF($V$13:V689,V689)-1+MAX(N:N,Q:Q,T:T),"")</f>
        <v/>
      </c>
      <c r="X689" s="7" t="str">
        <f>IF(OR(C689="Resuelto",C689=""),"",SUM(N689,Q689,T689,W689))</f>
        <v/>
      </c>
      <c r="Y689" s="7" t="str">
        <f>IF(OR(C689="Resuelto",C689=""),"",SUM(M689,P689,S689,V689))</f>
        <v/>
      </c>
      <c r="Z689" s="7" t="str">
        <f>IF(OR(C689="Resuelto",C689=""),"",SUM(L689,O689,R689,U689))</f>
        <v/>
      </c>
      <c r="AA689" s="8">
        <v>875</v>
      </c>
      <c r="AB689" s="8" t="str">
        <f t="shared" ca="1" si="60"/>
        <v/>
      </c>
      <c r="AC689" s="9" t="str">
        <f t="shared" ca="1" si="61"/>
        <v/>
      </c>
      <c r="AH689" s="11" t="str">
        <f>IF(AI689="","",MAX($AH$5:AH688)+1)</f>
        <v/>
      </c>
      <c r="AI689" s="12" t="str">
        <f>IF(G688="","",IF(COUNTIF($AI$11:AI688,G688)=0,G688,""))</f>
        <v/>
      </c>
      <c r="AJ689" s="12" t="str">
        <f t="shared" si="62"/>
        <v/>
      </c>
      <c r="AK689" s="23"/>
    </row>
    <row r="690" spans="1:37" hidden="1" x14ac:dyDescent="0.25">
      <c r="A690" s="4"/>
      <c r="B690" s="4"/>
      <c r="C690" s="4"/>
      <c r="D690" s="4"/>
      <c r="E690" s="5"/>
      <c r="F690" s="5"/>
      <c r="G690" s="4"/>
      <c r="H690" s="5"/>
      <c r="I690" s="14" t="str">
        <f t="shared" si="59"/>
        <v/>
      </c>
      <c r="J690" s="14"/>
      <c r="K690" s="14"/>
      <c r="L690" s="6" t="str">
        <f>IF(AND(C690="Abierto",D690="Urgente"),A690,"")</f>
        <v/>
      </c>
      <c r="M690" s="6" t="str">
        <f ca="1">IF(AND(C690="Abierto",D690="Urgente"),TODAY()-E690,"")</f>
        <v/>
      </c>
      <c r="N690" s="6" t="str">
        <f>IF(AND(C690="Abierto",D690="Urgente"),RANK(M690,$M$13:$M$809,0)+COUNTIF($M$13:M690,M690)-1,"")</f>
        <v/>
      </c>
      <c r="O690" s="6" t="str">
        <f>IF(AND(C690="Abierto",D690="Alta"),A690,"")</f>
        <v/>
      </c>
      <c r="P690" s="6" t="str">
        <f ca="1">IF(AND(C690="Abierto",D690="Alta"),TODAY()-E690,"")</f>
        <v/>
      </c>
      <c r="Q690" s="6" t="str">
        <f>IF(AND(C690="Abierto",D690="Alta"),RANK(P690,$P$13:$P$809,0)+COUNTIF($P$13:P690,P690)-1+MAX(N:N),"")</f>
        <v/>
      </c>
      <c r="R690" s="6" t="str">
        <f>IF(AND(C690="Abierto",D690="Media"),A690,"")</f>
        <v/>
      </c>
      <c r="S690" s="6" t="str">
        <f ca="1">IF(AND(C690="Abierto",D690="Media"),TODAY()-E690,"")</f>
        <v/>
      </c>
      <c r="T690" s="6" t="str">
        <f>IF(AND(C690="Abierto",D690="Media"),RANK(S690,$S$13:$S$809,0)+COUNTIF($S$13:S690,S690)-1+MAX(N:N,Q:Q),"")</f>
        <v/>
      </c>
      <c r="U690" s="6" t="str">
        <f>IF(AND(C690="Abierto",D690="Baja"),A690,"")</f>
        <v/>
      </c>
      <c r="V690" s="6" t="str">
        <f ca="1">IF(AND(C690="Abierto",D690="Baja"),TODAY()-E690,"")</f>
        <v/>
      </c>
      <c r="W690" s="6" t="str">
        <f>IF(AND(C690="Abierto",D690="Baja"),RANK(V690,$V$13:$V$809,0)+COUNTIF($V$13:V690,V690)-1+MAX(N:N,Q:Q,T:T),"")</f>
        <v/>
      </c>
      <c r="X690" s="7" t="str">
        <f>IF(OR(C690="Resuelto",C690=""),"",SUM(N690,Q690,T690,W690))</f>
        <v/>
      </c>
      <c r="Y690" s="7" t="str">
        <f>IF(OR(C690="Resuelto",C690=""),"",SUM(M690,P690,S690,V690))</f>
        <v/>
      </c>
      <c r="Z690" s="7" t="str">
        <f>IF(OR(C690="Resuelto",C690=""),"",SUM(L690,O690,R690,U690))</f>
        <v/>
      </c>
      <c r="AA690" s="8">
        <v>876</v>
      </c>
      <c r="AB690" s="8" t="str">
        <f t="shared" ca="1" si="60"/>
        <v/>
      </c>
      <c r="AC690" s="9" t="str">
        <f t="shared" ca="1" si="61"/>
        <v/>
      </c>
      <c r="AH690" s="11" t="str">
        <f>IF(AI690="","",MAX($AH$5:AH689)+1)</f>
        <v/>
      </c>
      <c r="AI690" s="12" t="str">
        <f>IF(G689="","",IF(COUNTIF($AI$11:AI689,G689)=0,G689,""))</f>
        <v/>
      </c>
      <c r="AJ690" s="12" t="str">
        <f t="shared" si="62"/>
        <v/>
      </c>
      <c r="AK690" s="23"/>
    </row>
    <row r="691" spans="1:37" hidden="1" x14ac:dyDescent="0.25">
      <c r="A691" s="4"/>
      <c r="B691" s="4"/>
      <c r="C691" s="4"/>
      <c r="D691" s="4"/>
      <c r="E691" s="5"/>
      <c r="F691" s="5"/>
      <c r="G691" s="4"/>
      <c r="H691" s="5"/>
      <c r="I691" s="14" t="str">
        <f t="shared" si="59"/>
        <v/>
      </c>
      <c r="J691" s="14"/>
      <c r="K691" s="14"/>
      <c r="L691" s="6" t="str">
        <f>IF(AND(C691="Abierto",D691="Urgente"),A691,"")</f>
        <v/>
      </c>
      <c r="M691" s="6" t="str">
        <f ca="1">IF(AND(C691="Abierto",D691="Urgente"),TODAY()-E691,"")</f>
        <v/>
      </c>
      <c r="N691" s="6" t="str">
        <f>IF(AND(C691="Abierto",D691="Urgente"),RANK(M691,$M$13:$M$809,0)+COUNTIF($M$13:M691,M691)-1,"")</f>
        <v/>
      </c>
      <c r="O691" s="6" t="str">
        <f>IF(AND(C691="Abierto",D691="Alta"),A691,"")</f>
        <v/>
      </c>
      <c r="P691" s="6" t="str">
        <f ca="1">IF(AND(C691="Abierto",D691="Alta"),TODAY()-E691,"")</f>
        <v/>
      </c>
      <c r="Q691" s="6" t="str">
        <f>IF(AND(C691="Abierto",D691="Alta"),RANK(P691,$P$13:$P$809,0)+COUNTIF($P$13:P691,P691)-1+MAX(N:N),"")</f>
        <v/>
      </c>
      <c r="R691" s="6" t="str">
        <f>IF(AND(C691="Abierto",D691="Media"),A691,"")</f>
        <v/>
      </c>
      <c r="S691" s="6" t="str">
        <f ca="1">IF(AND(C691="Abierto",D691="Media"),TODAY()-E691,"")</f>
        <v/>
      </c>
      <c r="T691" s="6" t="str">
        <f>IF(AND(C691="Abierto",D691="Media"),RANK(S691,$S$13:$S$809,0)+COUNTIF($S$13:S691,S691)-1+MAX(N:N,Q:Q),"")</f>
        <v/>
      </c>
      <c r="U691" s="6" t="str">
        <f>IF(AND(C691="Abierto",D691="Baja"),A691,"")</f>
        <v/>
      </c>
      <c r="V691" s="6" t="str">
        <f ca="1">IF(AND(C691="Abierto",D691="Baja"),TODAY()-E691,"")</f>
        <v/>
      </c>
      <c r="W691" s="6" t="str">
        <f>IF(AND(C691="Abierto",D691="Baja"),RANK(V691,$V$13:$V$809,0)+COUNTIF($V$13:V691,V691)-1+MAX(N:N,Q:Q,T:T),"")</f>
        <v/>
      </c>
      <c r="X691" s="7" t="str">
        <f>IF(OR(C691="Resuelto",C691=""),"",SUM(N691,Q691,T691,W691))</f>
        <v/>
      </c>
      <c r="Y691" s="7" t="str">
        <f>IF(OR(C691="Resuelto",C691=""),"",SUM(M691,P691,S691,V691))</f>
        <v/>
      </c>
      <c r="Z691" s="7" t="str">
        <f>IF(OR(C691="Resuelto",C691=""),"",SUM(L691,O691,R691,U691))</f>
        <v/>
      </c>
      <c r="AA691" s="8">
        <v>877</v>
      </c>
      <c r="AB691" s="8" t="str">
        <f t="shared" ca="1" si="60"/>
        <v/>
      </c>
      <c r="AC691" s="9" t="str">
        <f t="shared" ca="1" si="61"/>
        <v/>
      </c>
      <c r="AH691" s="11" t="str">
        <f>IF(AI691="","",MAX($AH$5:AH690)+1)</f>
        <v/>
      </c>
      <c r="AI691" s="12" t="str">
        <f>IF(G690="","",IF(COUNTIF($AI$11:AI690,G690)=0,G690,""))</f>
        <v/>
      </c>
      <c r="AJ691" s="12" t="str">
        <f t="shared" si="62"/>
        <v/>
      </c>
      <c r="AK691" s="23"/>
    </row>
    <row r="692" spans="1:37" hidden="1" x14ac:dyDescent="0.25">
      <c r="A692" s="4"/>
      <c r="B692" s="4"/>
      <c r="C692" s="4"/>
      <c r="D692" s="4"/>
      <c r="E692" s="5"/>
      <c r="F692" s="5"/>
      <c r="G692" s="4"/>
      <c r="H692" s="5"/>
      <c r="I692" s="14" t="str">
        <f t="shared" si="59"/>
        <v/>
      </c>
      <c r="J692" s="14"/>
      <c r="K692" s="14"/>
      <c r="L692" s="6" t="str">
        <f>IF(AND(C692="Abierto",D692="Urgente"),A692,"")</f>
        <v/>
      </c>
      <c r="M692" s="6" t="str">
        <f ca="1">IF(AND(C692="Abierto",D692="Urgente"),TODAY()-E692,"")</f>
        <v/>
      </c>
      <c r="N692" s="6" t="str">
        <f>IF(AND(C692="Abierto",D692="Urgente"),RANK(M692,$M$13:$M$809,0)+COUNTIF($M$13:M692,M692)-1,"")</f>
        <v/>
      </c>
      <c r="O692" s="6" t="str">
        <f>IF(AND(C692="Abierto",D692="Alta"),A692,"")</f>
        <v/>
      </c>
      <c r="P692" s="6" t="str">
        <f ca="1">IF(AND(C692="Abierto",D692="Alta"),TODAY()-E692,"")</f>
        <v/>
      </c>
      <c r="Q692" s="6" t="str">
        <f>IF(AND(C692="Abierto",D692="Alta"),RANK(P692,$P$13:$P$809,0)+COUNTIF($P$13:P692,P692)-1+MAX(N:N),"")</f>
        <v/>
      </c>
      <c r="R692" s="6" t="str">
        <f>IF(AND(C692="Abierto",D692="Media"),A692,"")</f>
        <v/>
      </c>
      <c r="S692" s="6" t="str">
        <f ca="1">IF(AND(C692="Abierto",D692="Media"),TODAY()-E692,"")</f>
        <v/>
      </c>
      <c r="T692" s="6" t="str">
        <f>IF(AND(C692="Abierto",D692="Media"),RANK(S692,$S$13:$S$809,0)+COUNTIF($S$13:S692,S692)-1+MAX(N:N,Q:Q),"")</f>
        <v/>
      </c>
      <c r="U692" s="6" t="str">
        <f>IF(AND(C692="Abierto",D692="Baja"),A692,"")</f>
        <v/>
      </c>
      <c r="V692" s="6" t="str">
        <f ca="1">IF(AND(C692="Abierto",D692="Baja"),TODAY()-E692,"")</f>
        <v/>
      </c>
      <c r="W692" s="6" t="str">
        <f>IF(AND(C692="Abierto",D692="Baja"),RANK(V692,$V$13:$V$809,0)+COUNTIF($V$13:V692,V692)-1+MAX(N:N,Q:Q,T:T),"")</f>
        <v/>
      </c>
      <c r="X692" s="7" t="str">
        <f>IF(OR(C692="Resuelto",C692=""),"",SUM(N692,Q692,T692,W692))</f>
        <v/>
      </c>
      <c r="Y692" s="7" t="str">
        <f>IF(OR(C692="Resuelto",C692=""),"",SUM(M692,P692,S692,V692))</f>
        <v/>
      </c>
      <c r="Z692" s="7" t="str">
        <f>IF(OR(C692="Resuelto",C692=""),"",SUM(L692,O692,R692,U692))</f>
        <v/>
      </c>
      <c r="AA692" s="8">
        <v>878</v>
      </c>
      <c r="AB692" s="8" t="str">
        <f t="shared" ca="1" si="60"/>
        <v/>
      </c>
      <c r="AC692" s="9" t="str">
        <f t="shared" ca="1" si="61"/>
        <v/>
      </c>
      <c r="AH692" s="11" t="str">
        <f>IF(AI692="","",MAX($AH$5:AH691)+1)</f>
        <v/>
      </c>
      <c r="AI692" s="12" t="str">
        <f>IF(G691="","",IF(COUNTIF($AI$11:AI691,G691)=0,G691,""))</f>
        <v/>
      </c>
      <c r="AJ692" s="12" t="str">
        <f t="shared" si="62"/>
        <v/>
      </c>
      <c r="AK692" s="23"/>
    </row>
    <row r="693" spans="1:37" hidden="1" x14ac:dyDescent="0.25">
      <c r="A693" s="4"/>
      <c r="B693" s="4"/>
      <c r="C693" s="4"/>
      <c r="D693" s="4"/>
      <c r="E693" s="5"/>
      <c r="F693" s="5"/>
      <c r="G693" s="4"/>
      <c r="H693" s="5"/>
      <c r="I693" s="14" t="str">
        <f t="shared" si="59"/>
        <v/>
      </c>
      <c r="J693" s="14"/>
      <c r="K693" s="14"/>
      <c r="L693" s="6" t="str">
        <f>IF(AND(C693="Abierto",D693="Urgente"),A693,"")</f>
        <v/>
      </c>
      <c r="M693" s="6" t="str">
        <f ca="1">IF(AND(C693="Abierto",D693="Urgente"),TODAY()-E693,"")</f>
        <v/>
      </c>
      <c r="N693" s="6" t="str">
        <f>IF(AND(C693="Abierto",D693="Urgente"),RANK(M693,$M$13:$M$809,0)+COUNTIF($M$13:M693,M693)-1,"")</f>
        <v/>
      </c>
      <c r="O693" s="6" t="str">
        <f>IF(AND(C693="Abierto",D693="Alta"),A693,"")</f>
        <v/>
      </c>
      <c r="P693" s="6" t="str">
        <f ca="1">IF(AND(C693="Abierto",D693="Alta"),TODAY()-E693,"")</f>
        <v/>
      </c>
      <c r="Q693" s="6" t="str">
        <f>IF(AND(C693="Abierto",D693="Alta"),RANK(P693,$P$13:$P$809,0)+COUNTIF($P$13:P693,P693)-1+MAX(N:N),"")</f>
        <v/>
      </c>
      <c r="R693" s="6" t="str">
        <f>IF(AND(C693="Abierto",D693="Media"),A693,"")</f>
        <v/>
      </c>
      <c r="S693" s="6" t="str">
        <f ca="1">IF(AND(C693="Abierto",D693="Media"),TODAY()-E693,"")</f>
        <v/>
      </c>
      <c r="T693" s="6" t="str">
        <f>IF(AND(C693="Abierto",D693="Media"),RANK(S693,$S$13:$S$809,0)+COUNTIF($S$13:S693,S693)-1+MAX(N:N,Q:Q),"")</f>
        <v/>
      </c>
      <c r="U693" s="6" t="str">
        <f>IF(AND(C693="Abierto",D693="Baja"),A693,"")</f>
        <v/>
      </c>
      <c r="V693" s="6" t="str">
        <f ca="1">IF(AND(C693="Abierto",D693="Baja"),TODAY()-E693,"")</f>
        <v/>
      </c>
      <c r="W693" s="6" t="str">
        <f>IF(AND(C693="Abierto",D693="Baja"),RANK(V693,$V$13:$V$809,0)+COUNTIF($V$13:V693,V693)-1+MAX(N:N,Q:Q,T:T),"")</f>
        <v/>
      </c>
      <c r="X693" s="7" t="str">
        <f>IF(OR(C693="Resuelto",C693=""),"",SUM(N693,Q693,T693,W693))</f>
        <v/>
      </c>
      <c r="Y693" s="7" t="str">
        <f>IF(OR(C693="Resuelto",C693=""),"",SUM(M693,P693,S693,V693))</f>
        <v/>
      </c>
      <c r="Z693" s="7" t="str">
        <f>IF(OR(C693="Resuelto",C693=""),"",SUM(L693,O693,R693,U693))</f>
        <v/>
      </c>
      <c r="AA693" s="8">
        <v>879</v>
      </c>
      <c r="AB693" s="8" t="str">
        <f t="shared" ca="1" si="60"/>
        <v/>
      </c>
      <c r="AC693" s="9" t="str">
        <f t="shared" ca="1" si="61"/>
        <v/>
      </c>
      <c r="AH693" s="11" t="str">
        <f>IF(AI693="","",MAX($AH$5:AH692)+1)</f>
        <v/>
      </c>
      <c r="AI693" s="12" t="str">
        <f>IF(G692="","",IF(COUNTIF($AI$11:AI692,G692)=0,G692,""))</f>
        <v/>
      </c>
      <c r="AJ693" s="12" t="str">
        <f t="shared" si="62"/>
        <v/>
      </c>
      <c r="AK693" s="23"/>
    </row>
    <row r="694" spans="1:37" hidden="1" x14ac:dyDescent="0.25">
      <c r="A694" s="4"/>
      <c r="B694" s="4"/>
      <c r="C694" s="4"/>
      <c r="D694" s="4"/>
      <c r="E694" s="5"/>
      <c r="F694" s="5"/>
      <c r="G694" s="4"/>
      <c r="H694" s="5"/>
      <c r="I694" s="14" t="str">
        <f t="shared" si="59"/>
        <v/>
      </c>
      <c r="J694" s="14"/>
      <c r="K694" s="14"/>
      <c r="L694" s="6" t="str">
        <f>IF(AND(C694="Abierto",D694="Urgente"),A694,"")</f>
        <v/>
      </c>
      <c r="M694" s="6" t="str">
        <f ca="1">IF(AND(C694="Abierto",D694="Urgente"),TODAY()-E694,"")</f>
        <v/>
      </c>
      <c r="N694" s="6" t="str">
        <f>IF(AND(C694="Abierto",D694="Urgente"),RANK(M694,$M$13:$M$809,0)+COUNTIF($M$13:M694,M694)-1,"")</f>
        <v/>
      </c>
      <c r="O694" s="6" t="str">
        <f>IF(AND(C694="Abierto",D694="Alta"),A694,"")</f>
        <v/>
      </c>
      <c r="P694" s="6" t="str">
        <f ca="1">IF(AND(C694="Abierto",D694="Alta"),TODAY()-E694,"")</f>
        <v/>
      </c>
      <c r="Q694" s="6" t="str">
        <f>IF(AND(C694="Abierto",D694="Alta"),RANK(P694,$P$13:$P$809,0)+COUNTIF($P$13:P694,P694)-1+MAX(N:N),"")</f>
        <v/>
      </c>
      <c r="R694" s="6" t="str">
        <f>IF(AND(C694="Abierto",D694="Media"),A694,"")</f>
        <v/>
      </c>
      <c r="S694" s="6" t="str">
        <f ca="1">IF(AND(C694="Abierto",D694="Media"),TODAY()-E694,"")</f>
        <v/>
      </c>
      <c r="T694" s="6" t="str">
        <f>IF(AND(C694="Abierto",D694="Media"),RANK(S694,$S$13:$S$809,0)+COUNTIF($S$13:S694,S694)-1+MAX(N:N,Q:Q),"")</f>
        <v/>
      </c>
      <c r="U694" s="6" t="str">
        <f>IF(AND(C694="Abierto",D694="Baja"),A694,"")</f>
        <v/>
      </c>
      <c r="V694" s="6" t="str">
        <f ca="1">IF(AND(C694="Abierto",D694="Baja"),TODAY()-E694,"")</f>
        <v/>
      </c>
      <c r="W694" s="6" t="str">
        <f>IF(AND(C694="Abierto",D694="Baja"),RANK(V694,$V$13:$V$809,0)+COUNTIF($V$13:V694,V694)-1+MAX(N:N,Q:Q,T:T),"")</f>
        <v/>
      </c>
      <c r="X694" s="7" t="str">
        <f>IF(OR(C694="Resuelto",C694=""),"",SUM(N694,Q694,T694,W694))</f>
        <v/>
      </c>
      <c r="Y694" s="7" t="str">
        <f>IF(OR(C694="Resuelto",C694=""),"",SUM(M694,P694,S694,V694))</f>
        <v/>
      </c>
      <c r="Z694" s="7" t="str">
        <f>IF(OR(C694="Resuelto",C694=""),"",SUM(L694,O694,R694,U694))</f>
        <v/>
      </c>
      <c r="AA694" s="8">
        <v>880</v>
      </c>
      <c r="AB694" s="8" t="str">
        <f t="shared" ca="1" si="60"/>
        <v/>
      </c>
      <c r="AC694" s="9" t="str">
        <f t="shared" ca="1" si="61"/>
        <v/>
      </c>
      <c r="AH694" s="11" t="str">
        <f>IF(AI694="","",MAX($AH$5:AH693)+1)</f>
        <v/>
      </c>
      <c r="AI694" s="12" t="str">
        <f>IF(G693="","",IF(COUNTIF($AI$11:AI693,G693)=0,G693,""))</f>
        <v/>
      </c>
      <c r="AJ694" s="12" t="str">
        <f t="shared" si="62"/>
        <v/>
      </c>
      <c r="AK694" s="23"/>
    </row>
    <row r="695" spans="1:37" hidden="1" x14ac:dyDescent="0.25">
      <c r="A695" s="4"/>
      <c r="B695" s="4"/>
      <c r="C695" s="4"/>
      <c r="D695" s="4"/>
      <c r="E695" s="5"/>
      <c r="F695" s="5"/>
      <c r="G695" s="4"/>
      <c r="H695" s="5"/>
      <c r="I695" s="14" t="str">
        <f t="shared" si="59"/>
        <v/>
      </c>
      <c r="J695" s="14"/>
      <c r="K695" s="14"/>
      <c r="L695" s="6" t="str">
        <f>IF(AND(C695="Abierto",D695="Urgente"),A695,"")</f>
        <v/>
      </c>
      <c r="M695" s="6" t="str">
        <f ca="1">IF(AND(C695="Abierto",D695="Urgente"),TODAY()-E695,"")</f>
        <v/>
      </c>
      <c r="N695" s="6" t="str">
        <f>IF(AND(C695="Abierto",D695="Urgente"),RANK(M695,$M$13:$M$809,0)+COUNTIF($M$13:M695,M695)-1,"")</f>
        <v/>
      </c>
      <c r="O695" s="6" t="str">
        <f>IF(AND(C695="Abierto",D695="Alta"),A695,"")</f>
        <v/>
      </c>
      <c r="P695" s="6" t="str">
        <f ca="1">IF(AND(C695="Abierto",D695="Alta"),TODAY()-E695,"")</f>
        <v/>
      </c>
      <c r="Q695" s="6" t="str">
        <f>IF(AND(C695="Abierto",D695="Alta"),RANK(P695,$P$13:$P$809,0)+COUNTIF($P$13:P695,P695)-1+MAX(N:N),"")</f>
        <v/>
      </c>
      <c r="R695" s="6" t="str">
        <f>IF(AND(C695="Abierto",D695="Media"),A695,"")</f>
        <v/>
      </c>
      <c r="S695" s="6" t="str">
        <f ca="1">IF(AND(C695="Abierto",D695="Media"),TODAY()-E695,"")</f>
        <v/>
      </c>
      <c r="T695" s="6" t="str">
        <f>IF(AND(C695="Abierto",D695="Media"),RANK(S695,$S$13:$S$809,0)+COUNTIF($S$13:S695,S695)-1+MAX(N:N,Q:Q),"")</f>
        <v/>
      </c>
      <c r="U695" s="6" t="str">
        <f>IF(AND(C695="Abierto",D695="Baja"),A695,"")</f>
        <v/>
      </c>
      <c r="V695" s="6" t="str">
        <f ca="1">IF(AND(C695="Abierto",D695="Baja"),TODAY()-E695,"")</f>
        <v/>
      </c>
      <c r="W695" s="6" t="str">
        <f>IF(AND(C695="Abierto",D695="Baja"),RANK(V695,$V$13:$V$809,0)+COUNTIF($V$13:V695,V695)-1+MAX(N:N,Q:Q,T:T),"")</f>
        <v/>
      </c>
      <c r="X695" s="7" t="str">
        <f>IF(OR(C695="Resuelto",C695=""),"",SUM(N695,Q695,T695,W695))</f>
        <v/>
      </c>
      <c r="Y695" s="7" t="str">
        <f>IF(OR(C695="Resuelto",C695=""),"",SUM(M695,P695,S695,V695))</f>
        <v/>
      </c>
      <c r="Z695" s="7" t="str">
        <f>IF(OR(C695="Resuelto",C695=""),"",SUM(L695,O695,R695,U695))</f>
        <v/>
      </c>
      <c r="AA695" s="8">
        <v>881</v>
      </c>
      <c r="AB695" s="8" t="str">
        <f t="shared" ca="1" si="60"/>
        <v/>
      </c>
      <c r="AC695" s="9" t="str">
        <f t="shared" ca="1" si="61"/>
        <v/>
      </c>
      <c r="AH695" s="11" t="str">
        <f>IF(AI695="","",MAX($AH$5:AH694)+1)</f>
        <v/>
      </c>
      <c r="AI695" s="12" t="str">
        <f>IF(G694="","",IF(COUNTIF($AI$11:AI694,G694)=0,G694,""))</f>
        <v/>
      </c>
      <c r="AJ695" s="12" t="str">
        <f t="shared" si="62"/>
        <v/>
      </c>
      <c r="AK695" s="23"/>
    </row>
    <row r="696" spans="1:37" hidden="1" x14ac:dyDescent="0.25">
      <c r="A696" s="4"/>
      <c r="B696" s="4"/>
      <c r="C696" s="4"/>
      <c r="D696" s="4"/>
      <c r="E696" s="5"/>
      <c r="F696" s="5"/>
      <c r="G696" s="4"/>
      <c r="H696" s="5"/>
      <c r="I696" s="14" t="str">
        <f t="shared" si="59"/>
        <v/>
      </c>
      <c r="J696" s="14"/>
      <c r="K696" s="14"/>
      <c r="L696" s="6" t="str">
        <f>IF(AND(C696="Abierto",D696="Urgente"),A696,"")</f>
        <v/>
      </c>
      <c r="M696" s="6" t="str">
        <f ca="1">IF(AND(C696="Abierto",D696="Urgente"),TODAY()-E696,"")</f>
        <v/>
      </c>
      <c r="N696" s="6" t="str">
        <f>IF(AND(C696="Abierto",D696="Urgente"),RANK(M696,$M$13:$M$809,0)+COUNTIF($M$13:M696,M696)-1,"")</f>
        <v/>
      </c>
      <c r="O696" s="6" t="str">
        <f>IF(AND(C696="Abierto",D696="Alta"),A696,"")</f>
        <v/>
      </c>
      <c r="P696" s="6" t="str">
        <f ca="1">IF(AND(C696="Abierto",D696="Alta"),TODAY()-E696,"")</f>
        <v/>
      </c>
      <c r="Q696" s="6" t="str">
        <f>IF(AND(C696="Abierto",D696="Alta"),RANK(P696,$P$13:$P$809,0)+COUNTIF($P$13:P696,P696)-1+MAX(N:N),"")</f>
        <v/>
      </c>
      <c r="R696" s="6" t="str">
        <f>IF(AND(C696="Abierto",D696="Media"),A696,"")</f>
        <v/>
      </c>
      <c r="S696" s="6" t="str">
        <f ca="1">IF(AND(C696="Abierto",D696="Media"),TODAY()-E696,"")</f>
        <v/>
      </c>
      <c r="T696" s="6" t="str">
        <f>IF(AND(C696="Abierto",D696="Media"),RANK(S696,$S$13:$S$809,0)+COUNTIF($S$13:S696,S696)-1+MAX(N:N,Q:Q),"")</f>
        <v/>
      </c>
      <c r="U696" s="6" t="str">
        <f>IF(AND(C696="Abierto",D696="Baja"),A696,"")</f>
        <v/>
      </c>
      <c r="V696" s="6" t="str">
        <f ca="1">IF(AND(C696="Abierto",D696="Baja"),TODAY()-E696,"")</f>
        <v/>
      </c>
      <c r="W696" s="6" t="str">
        <f>IF(AND(C696="Abierto",D696="Baja"),RANK(V696,$V$13:$V$809,0)+COUNTIF($V$13:V696,V696)-1+MAX(N:N,Q:Q,T:T),"")</f>
        <v/>
      </c>
      <c r="X696" s="7" t="str">
        <f>IF(OR(C696="Resuelto",C696=""),"",SUM(N696,Q696,T696,W696))</f>
        <v/>
      </c>
      <c r="Y696" s="7" t="str">
        <f>IF(OR(C696="Resuelto",C696=""),"",SUM(M696,P696,S696,V696))</f>
        <v/>
      </c>
      <c r="Z696" s="7" t="str">
        <f>IF(OR(C696="Resuelto",C696=""),"",SUM(L696,O696,R696,U696))</f>
        <v/>
      </c>
      <c r="AA696" s="8">
        <v>882</v>
      </c>
      <c r="AB696" s="8" t="str">
        <f t="shared" ca="1" si="60"/>
        <v/>
      </c>
      <c r="AC696" s="9" t="str">
        <f t="shared" ca="1" si="61"/>
        <v/>
      </c>
      <c r="AH696" s="11" t="str">
        <f>IF(AI696="","",MAX($AH$5:AH695)+1)</f>
        <v/>
      </c>
      <c r="AI696" s="12" t="str">
        <f>IF(G695="","",IF(COUNTIF($AI$11:AI695,G695)=0,G695,""))</f>
        <v/>
      </c>
      <c r="AJ696" s="12" t="str">
        <f t="shared" si="62"/>
        <v/>
      </c>
      <c r="AK696" s="23"/>
    </row>
    <row r="697" spans="1:37" hidden="1" x14ac:dyDescent="0.25">
      <c r="A697" s="4"/>
      <c r="B697" s="4"/>
      <c r="C697" s="4"/>
      <c r="D697" s="4"/>
      <c r="E697" s="5"/>
      <c r="F697" s="5"/>
      <c r="G697" s="4"/>
      <c r="H697" s="5"/>
      <c r="I697" s="14" t="str">
        <f t="shared" si="59"/>
        <v/>
      </c>
      <c r="J697" s="14"/>
      <c r="K697" s="14"/>
      <c r="L697" s="6" t="str">
        <f>IF(AND(C697="Abierto",D697="Urgente"),A697,"")</f>
        <v/>
      </c>
      <c r="M697" s="6" t="str">
        <f ca="1">IF(AND(C697="Abierto",D697="Urgente"),TODAY()-E697,"")</f>
        <v/>
      </c>
      <c r="N697" s="6" t="str">
        <f>IF(AND(C697="Abierto",D697="Urgente"),RANK(M697,$M$13:$M$809,0)+COUNTIF($M$13:M697,M697)-1,"")</f>
        <v/>
      </c>
      <c r="O697" s="6" t="str">
        <f>IF(AND(C697="Abierto",D697="Alta"),A697,"")</f>
        <v/>
      </c>
      <c r="P697" s="6" t="str">
        <f ca="1">IF(AND(C697="Abierto",D697="Alta"),TODAY()-E697,"")</f>
        <v/>
      </c>
      <c r="Q697" s="6" t="str">
        <f>IF(AND(C697="Abierto",D697="Alta"),RANK(P697,$P$13:$P$809,0)+COUNTIF($P$13:P697,P697)-1+MAX(N:N),"")</f>
        <v/>
      </c>
      <c r="R697" s="6" t="str">
        <f>IF(AND(C697="Abierto",D697="Media"),A697,"")</f>
        <v/>
      </c>
      <c r="S697" s="6" t="str">
        <f ca="1">IF(AND(C697="Abierto",D697="Media"),TODAY()-E697,"")</f>
        <v/>
      </c>
      <c r="T697" s="6" t="str">
        <f>IF(AND(C697="Abierto",D697="Media"),RANK(S697,$S$13:$S$809,0)+COUNTIF($S$13:S697,S697)-1+MAX(N:N,Q:Q),"")</f>
        <v/>
      </c>
      <c r="U697" s="6" t="str">
        <f>IF(AND(C697="Abierto",D697="Baja"),A697,"")</f>
        <v/>
      </c>
      <c r="V697" s="6" t="str">
        <f ca="1">IF(AND(C697="Abierto",D697="Baja"),TODAY()-E697,"")</f>
        <v/>
      </c>
      <c r="W697" s="6" t="str">
        <f>IF(AND(C697="Abierto",D697="Baja"),RANK(V697,$V$13:$V$809,0)+COUNTIF($V$13:V697,V697)-1+MAX(N:N,Q:Q,T:T),"")</f>
        <v/>
      </c>
      <c r="X697" s="7" t="str">
        <f>IF(OR(C697="Resuelto",C697=""),"",SUM(N697,Q697,T697,W697))</f>
        <v/>
      </c>
      <c r="Y697" s="7" t="str">
        <f>IF(OR(C697="Resuelto",C697=""),"",SUM(M697,P697,S697,V697))</f>
        <v/>
      </c>
      <c r="Z697" s="7" t="str">
        <f>IF(OR(C697="Resuelto",C697=""),"",SUM(L697,O697,R697,U697))</f>
        <v/>
      </c>
      <c r="AA697" s="8">
        <v>883</v>
      </c>
      <c r="AB697" s="8" t="str">
        <f t="shared" ca="1" si="60"/>
        <v/>
      </c>
      <c r="AC697" s="9" t="str">
        <f t="shared" ca="1" si="61"/>
        <v/>
      </c>
      <c r="AH697" s="11" t="str">
        <f>IF(AI697="","",MAX($AH$5:AH696)+1)</f>
        <v/>
      </c>
      <c r="AI697" s="12" t="str">
        <f>IF(G696="","",IF(COUNTIF($AI$11:AI696,G696)=0,G696,""))</f>
        <v/>
      </c>
      <c r="AJ697" s="12" t="str">
        <f t="shared" si="62"/>
        <v/>
      </c>
      <c r="AK697" s="23"/>
    </row>
    <row r="698" spans="1:37" hidden="1" x14ac:dyDescent="0.25">
      <c r="A698" s="4"/>
      <c r="B698" s="4"/>
      <c r="C698" s="4"/>
      <c r="D698" s="4"/>
      <c r="E698" s="5"/>
      <c r="F698" s="5"/>
      <c r="G698" s="4"/>
      <c r="H698" s="5"/>
      <c r="I698" s="14" t="str">
        <f t="shared" si="59"/>
        <v/>
      </c>
      <c r="J698" s="14"/>
      <c r="K698" s="14"/>
      <c r="L698" s="6" t="str">
        <f>IF(AND(C698="Abierto",D698="Urgente"),A698,"")</f>
        <v/>
      </c>
      <c r="M698" s="6" t="str">
        <f ca="1">IF(AND(C698="Abierto",D698="Urgente"),TODAY()-E698,"")</f>
        <v/>
      </c>
      <c r="N698" s="6" t="str">
        <f>IF(AND(C698="Abierto",D698="Urgente"),RANK(M698,$M$13:$M$809,0)+COUNTIF($M$13:M698,M698)-1,"")</f>
        <v/>
      </c>
      <c r="O698" s="6" t="str">
        <f>IF(AND(C698="Abierto",D698="Alta"),A698,"")</f>
        <v/>
      </c>
      <c r="P698" s="6" t="str">
        <f ca="1">IF(AND(C698="Abierto",D698="Alta"),TODAY()-E698,"")</f>
        <v/>
      </c>
      <c r="Q698" s="6" t="str">
        <f>IF(AND(C698="Abierto",D698="Alta"),RANK(P698,$P$13:$P$809,0)+COUNTIF($P$13:P698,P698)-1+MAX(N:N),"")</f>
        <v/>
      </c>
      <c r="R698" s="6" t="str">
        <f>IF(AND(C698="Abierto",D698="Media"),A698,"")</f>
        <v/>
      </c>
      <c r="S698" s="6" t="str">
        <f ca="1">IF(AND(C698="Abierto",D698="Media"),TODAY()-E698,"")</f>
        <v/>
      </c>
      <c r="T698" s="6" t="str">
        <f>IF(AND(C698="Abierto",D698="Media"),RANK(S698,$S$13:$S$809,0)+COUNTIF($S$13:S698,S698)-1+MAX(N:N,Q:Q),"")</f>
        <v/>
      </c>
      <c r="U698" s="6" t="str">
        <f>IF(AND(C698="Abierto",D698="Baja"),A698,"")</f>
        <v/>
      </c>
      <c r="V698" s="6" t="str">
        <f ca="1">IF(AND(C698="Abierto",D698="Baja"),TODAY()-E698,"")</f>
        <v/>
      </c>
      <c r="W698" s="6" t="str">
        <f>IF(AND(C698="Abierto",D698="Baja"),RANK(V698,$V$13:$V$809,0)+COUNTIF($V$13:V698,V698)-1+MAX(N:N,Q:Q,T:T),"")</f>
        <v/>
      </c>
      <c r="X698" s="7" t="str">
        <f>IF(OR(C698="Resuelto",C698=""),"",SUM(N698,Q698,T698,W698))</f>
        <v/>
      </c>
      <c r="Y698" s="7" t="str">
        <f>IF(OR(C698="Resuelto",C698=""),"",SUM(M698,P698,S698,V698))</f>
        <v/>
      </c>
      <c r="Z698" s="7" t="str">
        <f>IF(OR(C698="Resuelto",C698=""),"",SUM(L698,O698,R698,U698))</f>
        <v/>
      </c>
      <c r="AA698" s="8">
        <v>884</v>
      </c>
      <c r="AB698" s="8" t="str">
        <f t="shared" ca="1" si="60"/>
        <v/>
      </c>
      <c r="AC698" s="9" t="str">
        <f t="shared" ca="1" si="61"/>
        <v/>
      </c>
      <c r="AH698" s="11" t="str">
        <f>IF(AI698="","",MAX($AH$5:AH697)+1)</f>
        <v/>
      </c>
      <c r="AI698" s="12" t="str">
        <f>IF(G697="","",IF(COUNTIF($AI$11:AI697,G697)=0,G697,""))</f>
        <v/>
      </c>
      <c r="AJ698" s="12" t="str">
        <f t="shared" si="62"/>
        <v/>
      </c>
      <c r="AK698" s="23"/>
    </row>
    <row r="699" spans="1:37" hidden="1" x14ac:dyDescent="0.25">
      <c r="A699" s="4"/>
      <c r="B699" s="4"/>
      <c r="C699" s="4"/>
      <c r="D699" s="4"/>
      <c r="E699" s="5"/>
      <c r="F699" s="5"/>
      <c r="G699" s="4"/>
      <c r="H699" s="5"/>
      <c r="I699" s="14" t="str">
        <f t="shared" si="59"/>
        <v/>
      </c>
      <c r="J699" s="14"/>
      <c r="K699" s="14"/>
      <c r="L699" s="6" t="str">
        <f>IF(AND(C699="Abierto",D699="Urgente"),A699,"")</f>
        <v/>
      </c>
      <c r="M699" s="6" t="str">
        <f ca="1">IF(AND(C699="Abierto",D699="Urgente"),TODAY()-E699,"")</f>
        <v/>
      </c>
      <c r="N699" s="6" t="str">
        <f>IF(AND(C699="Abierto",D699="Urgente"),RANK(M699,$M$13:$M$809,0)+COUNTIF($M$13:M699,M699)-1,"")</f>
        <v/>
      </c>
      <c r="O699" s="6" t="str">
        <f>IF(AND(C699="Abierto",D699="Alta"),A699,"")</f>
        <v/>
      </c>
      <c r="P699" s="6" t="str">
        <f ca="1">IF(AND(C699="Abierto",D699="Alta"),TODAY()-E699,"")</f>
        <v/>
      </c>
      <c r="Q699" s="6" t="str">
        <f>IF(AND(C699="Abierto",D699="Alta"),RANK(P699,$P$13:$P$809,0)+COUNTIF($P$13:P699,P699)-1+MAX(N:N),"")</f>
        <v/>
      </c>
      <c r="R699" s="6" t="str">
        <f>IF(AND(C699="Abierto",D699="Media"),A699,"")</f>
        <v/>
      </c>
      <c r="S699" s="6" t="str">
        <f ca="1">IF(AND(C699="Abierto",D699="Media"),TODAY()-E699,"")</f>
        <v/>
      </c>
      <c r="T699" s="6" t="str">
        <f>IF(AND(C699="Abierto",D699="Media"),RANK(S699,$S$13:$S$809,0)+COUNTIF($S$13:S699,S699)-1+MAX(N:N,Q:Q),"")</f>
        <v/>
      </c>
      <c r="U699" s="6" t="str">
        <f>IF(AND(C699="Abierto",D699="Baja"),A699,"")</f>
        <v/>
      </c>
      <c r="V699" s="6" t="str">
        <f ca="1">IF(AND(C699="Abierto",D699="Baja"),TODAY()-E699,"")</f>
        <v/>
      </c>
      <c r="W699" s="6" t="str">
        <f>IF(AND(C699="Abierto",D699="Baja"),RANK(V699,$V$13:$V$809,0)+COUNTIF($V$13:V699,V699)-1+MAX(N:N,Q:Q,T:T),"")</f>
        <v/>
      </c>
      <c r="X699" s="7" t="str">
        <f>IF(OR(C699="Resuelto",C699=""),"",SUM(N699,Q699,T699,W699))</f>
        <v/>
      </c>
      <c r="Y699" s="7" t="str">
        <f>IF(OR(C699="Resuelto",C699=""),"",SUM(M699,P699,S699,V699))</f>
        <v/>
      </c>
      <c r="Z699" s="7" t="str">
        <f>IF(OR(C699="Resuelto",C699=""),"",SUM(L699,O699,R699,U699))</f>
        <v/>
      </c>
      <c r="AA699" s="8">
        <v>885</v>
      </c>
      <c r="AB699" s="8" t="str">
        <f t="shared" ca="1" si="60"/>
        <v/>
      </c>
      <c r="AC699" s="9" t="str">
        <f t="shared" ca="1" si="61"/>
        <v/>
      </c>
      <c r="AH699" s="11" t="str">
        <f>IF(AI699="","",MAX($AH$5:AH698)+1)</f>
        <v/>
      </c>
      <c r="AI699" s="12" t="str">
        <f>IF(G698="","",IF(COUNTIF($AI$11:AI698,G698)=0,G698,""))</f>
        <v/>
      </c>
      <c r="AJ699" s="12" t="str">
        <f t="shared" si="62"/>
        <v/>
      </c>
      <c r="AK699" s="23"/>
    </row>
    <row r="700" spans="1:37" hidden="1" x14ac:dyDescent="0.25">
      <c r="A700" s="4"/>
      <c r="B700" s="4"/>
      <c r="C700" s="4"/>
      <c r="D700" s="4"/>
      <c r="E700" s="5"/>
      <c r="F700" s="5"/>
      <c r="G700" s="4"/>
      <c r="H700" s="5"/>
      <c r="I700" s="14" t="str">
        <f t="shared" si="59"/>
        <v/>
      </c>
      <c r="J700" s="14"/>
      <c r="K700" s="14"/>
      <c r="L700" s="6" t="str">
        <f>IF(AND(C700="Abierto",D700="Urgente"),A700,"")</f>
        <v/>
      </c>
      <c r="M700" s="6" t="str">
        <f ca="1">IF(AND(C700="Abierto",D700="Urgente"),TODAY()-E700,"")</f>
        <v/>
      </c>
      <c r="N700" s="6" t="str">
        <f>IF(AND(C700="Abierto",D700="Urgente"),RANK(M700,$M$13:$M$809,0)+COUNTIF($M$13:M700,M700)-1,"")</f>
        <v/>
      </c>
      <c r="O700" s="6" t="str">
        <f>IF(AND(C700="Abierto",D700="Alta"),A700,"")</f>
        <v/>
      </c>
      <c r="P700" s="6" t="str">
        <f ca="1">IF(AND(C700="Abierto",D700="Alta"),TODAY()-E700,"")</f>
        <v/>
      </c>
      <c r="Q700" s="6" t="str">
        <f>IF(AND(C700="Abierto",D700="Alta"),RANK(P700,$P$13:$P$809,0)+COUNTIF($P$13:P700,P700)-1+MAX(N:N),"")</f>
        <v/>
      </c>
      <c r="R700" s="6" t="str">
        <f>IF(AND(C700="Abierto",D700="Media"),A700,"")</f>
        <v/>
      </c>
      <c r="S700" s="6" t="str">
        <f ca="1">IF(AND(C700="Abierto",D700="Media"),TODAY()-E700,"")</f>
        <v/>
      </c>
      <c r="T700" s="6" t="str">
        <f>IF(AND(C700="Abierto",D700="Media"),RANK(S700,$S$13:$S$809,0)+COUNTIF($S$13:S700,S700)-1+MAX(N:N,Q:Q),"")</f>
        <v/>
      </c>
      <c r="U700" s="6" t="str">
        <f>IF(AND(C700="Abierto",D700="Baja"),A700,"")</f>
        <v/>
      </c>
      <c r="V700" s="6" t="str">
        <f ca="1">IF(AND(C700="Abierto",D700="Baja"),TODAY()-E700,"")</f>
        <v/>
      </c>
      <c r="W700" s="6" t="str">
        <f>IF(AND(C700="Abierto",D700="Baja"),RANK(V700,$V$13:$V$809,0)+COUNTIF($V$13:V700,V700)-1+MAX(N:N,Q:Q,T:T),"")</f>
        <v/>
      </c>
      <c r="X700" s="7" t="str">
        <f>IF(OR(C700="Resuelto",C700=""),"",SUM(N700,Q700,T700,W700))</f>
        <v/>
      </c>
      <c r="Y700" s="7" t="str">
        <f>IF(OR(C700="Resuelto",C700=""),"",SUM(M700,P700,S700,V700))</f>
        <v/>
      </c>
      <c r="Z700" s="7" t="str">
        <f>IF(OR(C700="Resuelto",C700=""),"",SUM(L700,O700,R700,U700))</f>
        <v/>
      </c>
      <c r="AA700" s="8">
        <v>886</v>
      </c>
      <c r="AB700" s="8" t="str">
        <f t="shared" ca="1" si="60"/>
        <v/>
      </c>
      <c r="AC700" s="9" t="str">
        <f t="shared" ca="1" si="61"/>
        <v/>
      </c>
      <c r="AH700" s="11" t="str">
        <f>IF(AI700="","",MAX($AH$5:AH699)+1)</f>
        <v/>
      </c>
      <c r="AI700" s="12" t="str">
        <f>IF(G699="","",IF(COUNTIF($AI$11:AI699,G699)=0,G699,""))</f>
        <v/>
      </c>
      <c r="AJ700" s="12" t="str">
        <f t="shared" si="62"/>
        <v/>
      </c>
      <c r="AK700" s="23"/>
    </row>
    <row r="701" spans="1:37" hidden="1" x14ac:dyDescent="0.25">
      <c r="A701" s="4"/>
      <c r="B701" s="4"/>
      <c r="C701" s="4"/>
      <c r="D701" s="4"/>
      <c r="E701" s="5"/>
      <c r="F701" s="5"/>
      <c r="G701" s="4"/>
      <c r="H701" s="5"/>
      <c r="I701" s="14" t="str">
        <f t="shared" si="59"/>
        <v/>
      </c>
      <c r="J701" s="14"/>
      <c r="K701" s="14"/>
      <c r="L701" s="6" t="str">
        <f>IF(AND(C701="Abierto",D701="Urgente"),A701,"")</f>
        <v/>
      </c>
      <c r="M701" s="6" t="str">
        <f ca="1">IF(AND(C701="Abierto",D701="Urgente"),TODAY()-E701,"")</f>
        <v/>
      </c>
      <c r="N701" s="6" t="str">
        <f>IF(AND(C701="Abierto",D701="Urgente"),RANK(M701,$M$13:$M$809,0)+COUNTIF($M$13:M701,M701)-1,"")</f>
        <v/>
      </c>
      <c r="O701" s="6" t="str">
        <f>IF(AND(C701="Abierto",D701="Alta"),A701,"")</f>
        <v/>
      </c>
      <c r="P701" s="6" t="str">
        <f ca="1">IF(AND(C701="Abierto",D701="Alta"),TODAY()-E701,"")</f>
        <v/>
      </c>
      <c r="Q701" s="6" t="str">
        <f>IF(AND(C701="Abierto",D701="Alta"),RANK(P701,$P$13:$P$809,0)+COUNTIF($P$13:P701,P701)-1+MAX(N:N),"")</f>
        <v/>
      </c>
      <c r="R701" s="6" t="str">
        <f>IF(AND(C701="Abierto",D701="Media"),A701,"")</f>
        <v/>
      </c>
      <c r="S701" s="6" t="str">
        <f ca="1">IF(AND(C701="Abierto",D701="Media"),TODAY()-E701,"")</f>
        <v/>
      </c>
      <c r="T701" s="6" t="str">
        <f>IF(AND(C701="Abierto",D701="Media"),RANK(S701,$S$13:$S$809,0)+COUNTIF($S$13:S701,S701)-1+MAX(N:N,Q:Q),"")</f>
        <v/>
      </c>
      <c r="U701" s="6" t="str">
        <f>IF(AND(C701="Abierto",D701="Baja"),A701,"")</f>
        <v/>
      </c>
      <c r="V701" s="6" t="str">
        <f ca="1">IF(AND(C701="Abierto",D701="Baja"),TODAY()-E701,"")</f>
        <v/>
      </c>
      <c r="W701" s="6" t="str">
        <f>IF(AND(C701="Abierto",D701="Baja"),RANK(V701,$V$13:$V$809,0)+COUNTIF($V$13:V701,V701)-1+MAX(N:N,Q:Q,T:T),"")</f>
        <v/>
      </c>
      <c r="X701" s="7" t="str">
        <f>IF(OR(C701="Resuelto",C701=""),"",SUM(N701,Q701,T701,W701))</f>
        <v/>
      </c>
      <c r="Y701" s="7" t="str">
        <f>IF(OR(C701="Resuelto",C701=""),"",SUM(M701,P701,S701,V701))</f>
        <v/>
      </c>
      <c r="Z701" s="7" t="str">
        <f>IF(OR(C701="Resuelto",C701=""),"",SUM(L701,O701,R701,U701))</f>
        <v/>
      </c>
      <c r="AA701" s="8">
        <v>887</v>
      </c>
      <c r="AB701" s="8" t="str">
        <f t="shared" ca="1" si="60"/>
        <v/>
      </c>
      <c r="AC701" s="9" t="str">
        <f t="shared" ca="1" si="61"/>
        <v/>
      </c>
      <c r="AH701" s="11" t="str">
        <f>IF(AI701="","",MAX($AH$5:AH700)+1)</f>
        <v/>
      </c>
      <c r="AI701" s="12" t="str">
        <f>IF(G700="","",IF(COUNTIF($AI$11:AI700,G700)=0,G700,""))</f>
        <v/>
      </c>
      <c r="AJ701" s="12" t="str">
        <f t="shared" si="62"/>
        <v/>
      </c>
      <c r="AK701" s="23"/>
    </row>
    <row r="702" spans="1:37" hidden="1" x14ac:dyDescent="0.25">
      <c r="A702" s="4"/>
      <c r="B702" s="4"/>
      <c r="C702" s="4"/>
      <c r="D702" s="4"/>
      <c r="E702" s="5"/>
      <c r="F702" s="5"/>
      <c r="G702" s="4"/>
      <c r="H702" s="5"/>
      <c r="I702" s="14" t="str">
        <f t="shared" si="59"/>
        <v/>
      </c>
      <c r="J702" s="14"/>
      <c r="K702" s="14"/>
      <c r="L702" s="6" t="str">
        <f>IF(AND(C702="Abierto",D702="Urgente"),A702,"")</f>
        <v/>
      </c>
      <c r="M702" s="6" t="str">
        <f ca="1">IF(AND(C702="Abierto",D702="Urgente"),TODAY()-E702,"")</f>
        <v/>
      </c>
      <c r="N702" s="6" t="str">
        <f>IF(AND(C702="Abierto",D702="Urgente"),RANK(M702,$M$13:$M$809,0)+COUNTIF($M$13:M702,M702)-1,"")</f>
        <v/>
      </c>
      <c r="O702" s="6" t="str">
        <f>IF(AND(C702="Abierto",D702="Alta"),A702,"")</f>
        <v/>
      </c>
      <c r="P702" s="6" t="str">
        <f ca="1">IF(AND(C702="Abierto",D702="Alta"),TODAY()-E702,"")</f>
        <v/>
      </c>
      <c r="Q702" s="6" t="str">
        <f>IF(AND(C702="Abierto",D702="Alta"),RANK(P702,$P$13:$P$809,0)+COUNTIF($P$13:P702,P702)-1+MAX(N:N),"")</f>
        <v/>
      </c>
      <c r="R702" s="6" t="str">
        <f>IF(AND(C702="Abierto",D702="Media"),A702,"")</f>
        <v/>
      </c>
      <c r="S702" s="6" t="str">
        <f ca="1">IF(AND(C702="Abierto",D702="Media"),TODAY()-E702,"")</f>
        <v/>
      </c>
      <c r="T702" s="6" t="str">
        <f>IF(AND(C702="Abierto",D702="Media"),RANK(S702,$S$13:$S$809,0)+COUNTIF($S$13:S702,S702)-1+MAX(N:N,Q:Q),"")</f>
        <v/>
      </c>
      <c r="U702" s="6" t="str">
        <f>IF(AND(C702="Abierto",D702="Baja"),A702,"")</f>
        <v/>
      </c>
      <c r="V702" s="6" t="str">
        <f ca="1">IF(AND(C702="Abierto",D702="Baja"),TODAY()-E702,"")</f>
        <v/>
      </c>
      <c r="W702" s="6" t="str">
        <f>IF(AND(C702="Abierto",D702="Baja"),RANK(V702,$V$13:$V$809,0)+COUNTIF($V$13:V702,V702)-1+MAX(N:N,Q:Q,T:T),"")</f>
        <v/>
      </c>
      <c r="X702" s="7" t="str">
        <f>IF(OR(C702="Resuelto",C702=""),"",SUM(N702,Q702,T702,W702))</f>
        <v/>
      </c>
      <c r="Y702" s="7" t="str">
        <f>IF(OR(C702="Resuelto",C702=""),"",SUM(M702,P702,S702,V702))</f>
        <v/>
      </c>
      <c r="Z702" s="7" t="str">
        <f>IF(OR(C702="Resuelto",C702=""),"",SUM(L702,O702,R702,U702))</f>
        <v/>
      </c>
      <c r="AA702" s="8">
        <v>888</v>
      </c>
      <c r="AB702" s="8" t="str">
        <f t="shared" ca="1" si="60"/>
        <v/>
      </c>
      <c r="AC702" s="9" t="str">
        <f t="shared" ca="1" si="61"/>
        <v/>
      </c>
      <c r="AH702" s="11" t="str">
        <f>IF(AI702="","",MAX($AH$5:AH701)+1)</f>
        <v/>
      </c>
      <c r="AI702" s="12" t="str">
        <f>IF(G701="","",IF(COUNTIF($AI$11:AI701,G701)=0,G701,""))</f>
        <v/>
      </c>
      <c r="AJ702" s="12" t="str">
        <f t="shared" si="62"/>
        <v/>
      </c>
      <c r="AK702" s="23"/>
    </row>
    <row r="703" spans="1:37" hidden="1" x14ac:dyDescent="0.25">
      <c r="A703" s="4"/>
      <c r="B703" s="4"/>
      <c r="C703" s="4"/>
      <c r="D703" s="4"/>
      <c r="E703" s="5"/>
      <c r="F703" s="5"/>
      <c r="G703" s="4"/>
      <c r="H703" s="5"/>
      <c r="I703" s="14" t="str">
        <f t="shared" si="59"/>
        <v/>
      </c>
      <c r="J703" s="14"/>
      <c r="K703" s="14"/>
      <c r="L703" s="6" t="str">
        <f>IF(AND(C703="Abierto",D703="Urgente"),A703,"")</f>
        <v/>
      </c>
      <c r="M703" s="6" t="str">
        <f ca="1">IF(AND(C703="Abierto",D703="Urgente"),TODAY()-E703,"")</f>
        <v/>
      </c>
      <c r="N703" s="6" t="str">
        <f>IF(AND(C703="Abierto",D703="Urgente"),RANK(M703,$M$13:$M$809,0)+COUNTIF($M$13:M703,M703)-1,"")</f>
        <v/>
      </c>
      <c r="O703" s="6" t="str">
        <f>IF(AND(C703="Abierto",D703="Alta"),A703,"")</f>
        <v/>
      </c>
      <c r="P703" s="6" t="str">
        <f ca="1">IF(AND(C703="Abierto",D703="Alta"),TODAY()-E703,"")</f>
        <v/>
      </c>
      <c r="Q703" s="6" t="str">
        <f>IF(AND(C703="Abierto",D703="Alta"),RANK(P703,$P$13:$P$809,0)+COUNTIF($P$13:P703,P703)-1+MAX(N:N),"")</f>
        <v/>
      </c>
      <c r="R703" s="6" t="str">
        <f>IF(AND(C703="Abierto",D703="Media"),A703,"")</f>
        <v/>
      </c>
      <c r="S703" s="6" t="str">
        <f ca="1">IF(AND(C703="Abierto",D703="Media"),TODAY()-E703,"")</f>
        <v/>
      </c>
      <c r="T703" s="6" t="str">
        <f>IF(AND(C703="Abierto",D703="Media"),RANK(S703,$S$13:$S$809,0)+COUNTIF($S$13:S703,S703)-1+MAX(N:N,Q:Q),"")</f>
        <v/>
      </c>
      <c r="U703" s="6" t="str">
        <f>IF(AND(C703="Abierto",D703="Baja"),A703,"")</f>
        <v/>
      </c>
      <c r="V703" s="6" t="str">
        <f ca="1">IF(AND(C703="Abierto",D703="Baja"),TODAY()-E703,"")</f>
        <v/>
      </c>
      <c r="W703" s="6" t="str">
        <f>IF(AND(C703="Abierto",D703="Baja"),RANK(V703,$V$13:$V$809,0)+COUNTIF($V$13:V703,V703)-1+MAX(N:N,Q:Q,T:T),"")</f>
        <v/>
      </c>
      <c r="X703" s="7" t="str">
        <f>IF(OR(C703="Resuelto",C703=""),"",SUM(N703,Q703,T703,W703))</f>
        <v/>
      </c>
      <c r="Y703" s="7" t="str">
        <f>IF(OR(C703="Resuelto",C703=""),"",SUM(M703,P703,S703,V703))</f>
        <v/>
      </c>
      <c r="Z703" s="7" t="str">
        <f>IF(OR(C703="Resuelto",C703=""),"",SUM(L703,O703,R703,U703))</f>
        <v/>
      </c>
      <c r="AA703" s="8">
        <v>889</v>
      </c>
      <c r="AB703" s="8" t="str">
        <f t="shared" ca="1" si="60"/>
        <v/>
      </c>
      <c r="AC703" s="9" t="str">
        <f t="shared" ca="1" si="61"/>
        <v/>
      </c>
      <c r="AH703" s="11" t="str">
        <f>IF(AI703="","",MAX($AH$5:AH702)+1)</f>
        <v/>
      </c>
      <c r="AI703" s="12" t="str">
        <f>IF(G702="","",IF(COUNTIF($AI$11:AI702,G702)=0,G702,""))</f>
        <v/>
      </c>
      <c r="AJ703" s="12" t="str">
        <f t="shared" si="62"/>
        <v/>
      </c>
      <c r="AK703" s="23"/>
    </row>
    <row r="704" spans="1:37" hidden="1" x14ac:dyDescent="0.25">
      <c r="A704" s="4"/>
      <c r="B704" s="4"/>
      <c r="C704" s="4"/>
      <c r="D704" s="4"/>
      <c r="E704" s="5"/>
      <c r="F704" s="5"/>
      <c r="G704" s="4"/>
      <c r="H704" s="5"/>
      <c r="I704" s="14" t="str">
        <f t="shared" si="59"/>
        <v/>
      </c>
      <c r="J704" s="14"/>
      <c r="K704" s="14"/>
      <c r="L704" s="6" t="str">
        <f>IF(AND(C704="Abierto",D704="Urgente"),A704,"")</f>
        <v/>
      </c>
      <c r="M704" s="6" t="str">
        <f ca="1">IF(AND(C704="Abierto",D704="Urgente"),TODAY()-E704,"")</f>
        <v/>
      </c>
      <c r="N704" s="6" t="str">
        <f>IF(AND(C704="Abierto",D704="Urgente"),RANK(M704,$M$13:$M$809,0)+COUNTIF($M$13:M704,M704)-1,"")</f>
        <v/>
      </c>
      <c r="O704" s="6" t="str">
        <f>IF(AND(C704="Abierto",D704="Alta"),A704,"")</f>
        <v/>
      </c>
      <c r="P704" s="6" t="str">
        <f ca="1">IF(AND(C704="Abierto",D704="Alta"),TODAY()-E704,"")</f>
        <v/>
      </c>
      <c r="Q704" s="6" t="str">
        <f>IF(AND(C704="Abierto",D704="Alta"),RANK(P704,$P$13:$P$809,0)+COUNTIF($P$13:P704,P704)-1+MAX(N:N),"")</f>
        <v/>
      </c>
      <c r="R704" s="6" t="str">
        <f>IF(AND(C704="Abierto",D704="Media"),A704,"")</f>
        <v/>
      </c>
      <c r="S704" s="6" t="str">
        <f ca="1">IF(AND(C704="Abierto",D704="Media"),TODAY()-E704,"")</f>
        <v/>
      </c>
      <c r="T704" s="6" t="str">
        <f>IF(AND(C704="Abierto",D704="Media"),RANK(S704,$S$13:$S$809,0)+COUNTIF($S$13:S704,S704)-1+MAX(N:N,Q:Q),"")</f>
        <v/>
      </c>
      <c r="U704" s="6" t="str">
        <f>IF(AND(C704="Abierto",D704="Baja"),A704,"")</f>
        <v/>
      </c>
      <c r="V704" s="6" t="str">
        <f ca="1">IF(AND(C704="Abierto",D704="Baja"),TODAY()-E704,"")</f>
        <v/>
      </c>
      <c r="W704" s="6" t="str">
        <f>IF(AND(C704="Abierto",D704="Baja"),RANK(V704,$V$13:$V$809,0)+COUNTIF($V$13:V704,V704)-1+MAX(N:N,Q:Q,T:T),"")</f>
        <v/>
      </c>
      <c r="X704" s="7" t="str">
        <f>IF(OR(C704="Resuelto",C704=""),"",SUM(N704,Q704,T704,W704))</f>
        <v/>
      </c>
      <c r="Y704" s="7" t="str">
        <f>IF(OR(C704="Resuelto",C704=""),"",SUM(M704,P704,S704,V704))</f>
        <v/>
      </c>
      <c r="Z704" s="7" t="str">
        <f>IF(OR(C704="Resuelto",C704=""),"",SUM(L704,O704,R704,U704))</f>
        <v/>
      </c>
      <c r="AA704" s="8">
        <v>890</v>
      </c>
      <c r="AB704" s="8" t="str">
        <f t="shared" ca="1" si="60"/>
        <v/>
      </c>
      <c r="AC704" s="9" t="str">
        <f t="shared" ca="1" si="61"/>
        <v/>
      </c>
      <c r="AH704" s="11" t="str">
        <f>IF(AI704="","",MAX($AH$5:AH703)+1)</f>
        <v/>
      </c>
      <c r="AI704" s="12" t="str">
        <f>IF(G703="","",IF(COUNTIF($AI$11:AI703,G703)=0,G703,""))</f>
        <v/>
      </c>
      <c r="AJ704" s="12" t="str">
        <f t="shared" si="62"/>
        <v/>
      </c>
      <c r="AK704" s="23"/>
    </row>
    <row r="705" spans="1:37" hidden="1" x14ac:dyDescent="0.25">
      <c r="A705" s="4"/>
      <c r="B705" s="4"/>
      <c r="C705" s="4"/>
      <c r="D705" s="4"/>
      <c r="E705" s="5"/>
      <c r="F705" s="5"/>
      <c r="G705" s="4"/>
      <c r="H705" s="5"/>
      <c r="I705" s="14" t="str">
        <f t="shared" si="59"/>
        <v/>
      </c>
      <c r="J705" s="14"/>
      <c r="K705" s="14"/>
      <c r="L705" s="6" t="str">
        <f>IF(AND(C705="Abierto",D705="Urgente"),A705,"")</f>
        <v/>
      </c>
      <c r="M705" s="6" t="str">
        <f ca="1">IF(AND(C705="Abierto",D705="Urgente"),TODAY()-E705,"")</f>
        <v/>
      </c>
      <c r="N705" s="6" t="str">
        <f>IF(AND(C705="Abierto",D705="Urgente"),RANK(M705,$M$13:$M$809,0)+COUNTIF($M$13:M705,M705)-1,"")</f>
        <v/>
      </c>
      <c r="O705" s="6" t="str">
        <f>IF(AND(C705="Abierto",D705="Alta"),A705,"")</f>
        <v/>
      </c>
      <c r="P705" s="6" t="str">
        <f ca="1">IF(AND(C705="Abierto",D705="Alta"),TODAY()-E705,"")</f>
        <v/>
      </c>
      <c r="Q705" s="6" t="str">
        <f>IF(AND(C705="Abierto",D705="Alta"),RANK(P705,$P$13:$P$809,0)+COUNTIF($P$13:P705,P705)-1+MAX(N:N),"")</f>
        <v/>
      </c>
      <c r="R705" s="6" t="str">
        <f>IF(AND(C705="Abierto",D705="Media"),A705,"")</f>
        <v/>
      </c>
      <c r="S705" s="6" t="str">
        <f ca="1">IF(AND(C705="Abierto",D705="Media"),TODAY()-E705,"")</f>
        <v/>
      </c>
      <c r="T705" s="6" t="str">
        <f>IF(AND(C705="Abierto",D705="Media"),RANK(S705,$S$13:$S$809,0)+COUNTIF($S$13:S705,S705)-1+MAX(N:N,Q:Q),"")</f>
        <v/>
      </c>
      <c r="U705" s="6" t="str">
        <f>IF(AND(C705="Abierto",D705="Baja"),A705,"")</f>
        <v/>
      </c>
      <c r="V705" s="6" t="str">
        <f ca="1">IF(AND(C705="Abierto",D705="Baja"),TODAY()-E705,"")</f>
        <v/>
      </c>
      <c r="W705" s="6" t="str">
        <f>IF(AND(C705="Abierto",D705="Baja"),RANK(V705,$V$13:$V$809,0)+COUNTIF($V$13:V705,V705)-1+MAX(N:N,Q:Q,T:T),"")</f>
        <v/>
      </c>
      <c r="X705" s="7" t="str">
        <f>IF(OR(C705="Resuelto",C705=""),"",SUM(N705,Q705,T705,W705))</f>
        <v/>
      </c>
      <c r="Y705" s="7" t="str">
        <f>IF(OR(C705="Resuelto",C705=""),"",SUM(M705,P705,S705,V705))</f>
        <v/>
      </c>
      <c r="Z705" s="7" t="str">
        <f>IF(OR(C705="Resuelto",C705=""),"",SUM(L705,O705,R705,U705))</f>
        <v/>
      </c>
      <c r="AA705" s="8">
        <v>891</v>
      </c>
      <c r="AB705" s="8" t="str">
        <f t="shared" ca="1" si="60"/>
        <v/>
      </c>
      <c r="AC705" s="9" t="str">
        <f t="shared" ca="1" si="61"/>
        <v/>
      </c>
      <c r="AH705" s="11" t="str">
        <f>IF(AI705="","",MAX($AH$5:AH704)+1)</f>
        <v/>
      </c>
      <c r="AI705" s="12" t="str">
        <f>IF(G704="","",IF(COUNTIF($AI$11:AI704,G704)=0,G704,""))</f>
        <v/>
      </c>
      <c r="AJ705" s="12" t="str">
        <f t="shared" si="62"/>
        <v/>
      </c>
      <c r="AK705" s="23"/>
    </row>
    <row r="706" spans="1:37" hidden="1" x14ac:dyDescent="0.25">
      <c r="A706" s="4"/>
      <c r="B706" s="4"/>
      <c r="C706" s="4"/>
      <c r="D706" s="4"/>
      <c r="E706" s="5"/>
      <c r="F706" s="5"/>
      <c r="G706" s="4"/>
      <c r="H706" s="5"/>
      <c r="I706" s="14" t="str">
        <f t="shared" si="59"/>
        <v/>
      </c>
      <c r="J706" s="14"/>
      <c r="K706" s="14"/>
      <c r="L706" s="6" t="str">
        <f>IF(AND(C706="Abierto",D706="Urgente"),A706,"")</f>
        <v/>
      </c>
      <c r="M706" s="6" t="str">
        <f ca="1">IF(AND(C706="Abierto",D706="Urgente"),TODAY()-E706,"")</f>
        <v/>
      </c>
      <c r="N706" s="6" t="str">
        <f>IF(AND(C706="Abierto",D706="Urgente"),RANK(M706,$M$13:$M$809,0)+COUNTIF($M$13:M706,M706)-1,"")</f>
        <v/>
      </c>
      <c r="O706" s="6" t="str">
        <f>IF(AND(C706="Abierto",D706="Alta"),A706,"")</f>
        <v/>
      </c>
      <c r="P706" s="6" t="str">
        <f ca="1">IF(AND(C706="Abierto",D706="Alta"),TODAY()-E706,"")</f>
        <v/>
      </c>
      <c r="Q706" s="6" t="str">
        <f>IF(AND(C706="Abierto",D706="Alta"),RANK(P706,$P$13:$P$809,0)+COUNTIF($P$13:P706,P706)-1+MAX(N:N),"")</f>
        <v/>
      </c>
      <c r="R706" s="6" t="str">
        <f>IF(AND(C706="Abierto",D706="Media"),A706,"")</f>
        <v/>
      </c>
      <c r="S706" s="6" t="str">
        <f ca="1">IF(AND(C706="Abierto",D706="Media"),TODAY()-E706,"")</f>
        <v/>
      </c>
      <c r="T706" s="6" t="str">
        <f>IF(AND(C706="Abierto",D706="Media"),RANK(S706,$S$13:$S$809,0)+COUNTIF($S$13:S706,S706)-1+MAX(N:N,Q:Q),"")</f>
        <v/>
      </c>
      <c r="U706" s="6" t="str">
        <f>IF(AND(C706="Abierto",D706="Baja"),A706,"")</f>
        <v/>
      </c>
      <c r="V706" s="6" t="str">
        <f ca="1">IF(AND(C706="Abierto",D706="Baja"),TODAY()-E706,"")</f>
        <v/>
      </c>
      <c r="W706" s="6" t="str">
        <f>IF(AND(C706="Abierto",D706="Baja"),RANK(V706,$V$13:$V$809,0)+COUNTIF($V$13:V706,V706)-1+MAX(N:N,Q:Q,T:T),"")</f>
        <v/>
      </c>
      <c r="X706" s="7" t="str">
        <f>IF(OR(C706="Resuelto",C706=""),"",SUM(N706,Q706,T706,W706))</f>
        <v/>
      </c>
      <c r="Y706" s="7" t="str">
        <f>IF(OR(C706="Resuelto",C706=""),"",SUM(M706,P706,S706,V706))</f>
        <v/>
      </c>
      <c r="Z706" s="7" t="str">
        <f>IF(OR(C706="Resuelto",C706=""),"",SUM(L706,O706,R706,U706))</f>
        <v/>
      </c>
      <c r="AA706" s="8">
        <v>892</v>
      </c>
      <c r="AB706" s="8" t="str">
        <f t="shared" ca="1" si="60"/>
        <v/>
      </c>
      <c r="AC706" s="9" t="str">
        <f t="shared" ca="1" si="61"/>
        <v/>
      </c>
      <c r="AH706" s="11" t="str">
        <f>IF(AI706="","",MAX($AH$5:AH705)+1)</f>
        <v/>
      </c>
      <c r="AI706" s="12" t="str">
        <f>IF(G705="","",IF(COUNTIF($AI$11:AI705,G705)=0,G705,""))</f>
        <v/>
      </c>
      <c r="AJ706" s="12" t="str">
        <f t="shared" si="62"/>
        <v/>
      </c>
      <c r="AK706" s="23"/>
    </row>
    <row r="707" spans="1:37" hidden="1" x14ac:dyDescent="0.25">
      <c r="A707" s="4"/>
      <c r="B707" s="4"/>
      <c r="C707" s="4"/>
      <c r="D707" s="4"/>
      <c r="E707" s="5"/>
      <c r="F707" s="5"/>
      <c r="G707" s="4"/>
      <c r="H707" s="5"/>
      <c r="I707" s="14" t="str">
        <f t="shared" si="59"/>
        <v/>
      </c>
      <c r="J707" s="14"/>
      <c r="K707" s="14"/>
      <c r="L707" s="6" t="str">
        <f>IF(AND(C707="Abierto",D707="Urgente"),A707,"")</f>
        <v/>
      </c>
      <c r="M707" s="6" t="str">
        <f ca="1">IF(AND(C707="Abierto",D707="Urgente"),TODAY()-E707,"")</f>
        <v/>
      </c>
      <c r="N707" s="6" t="str">
        <f>IF(AND(C707="Abierto",D707="Urgente"),RANK(M707,$M$13:$M$809,0)+COUNTIF($M$13:M707,M707)-1,"")</f>
        <v/>
      </c>
      <c r="O707" s="6" t="str">
        <f>IF(AND(C707="Abierto",D707="Alta"),A707,"")</f>
        <v/>
      </c>
      <c r="P707" s="6" t="str">
        <f ca="1">IF(AND(C707="Abierto",D707="Alta"),TODAY()-E707,"")</f>
        <v/>
      </c>
      <c r="Q707" s="6" t="str">
        <f>IF(AND(C707="Abierto",D707="Alta"),RANK(P707,$P$13:$P$809,0)+COUNTIF($P$13:P707,P707)-1+MAX(N:N),"")</f>
        <v/>
      </c>
      <c r="R707" s="6" t="str">
        <f>IF(AND(C707="Abierto",D707="Media"),A707,"")</f>
        <v/>
      </c>
      <c r="S707" s="6" t="str">
        <f ca="1">IF(AND(C707="Abierto",D707="Media"),TODAY()-E707,"")</f>
        <v/>
      </c>
      <c r="T707" s="6" t="str">
        <f>IF(AND(C707="Abierto",D707="Media"),RANK(S707,$S$13:$S$809,0)+COUNTIF($S$13:S707,S707)-1+MAX(N:N,Q:Q),"")</f>
        <v/>
      </c>
      <c r="U707" s="6" t="str">
        <f>IF(AND(C707="Abierto",D707="Baja"),A707,"")</f>
        <v/>
      </c>
      <c r="V707" s="6" t="str">
        <f ca="1">IF(AND(C707="Abierto",D707="Baja"),TODAY()-E707,"")</f>
        <v/>
      </c>
      <c r="W707" s="6" t="str">
        <f>IF(AND(C707="Abierto",D707="Baja"),RANK(V707,$V$13:$V$809,0)+COUNTIF($V$13:V707,V707)-1+MAX(N:N,Q:Q,T:T),"")</f>
        <v/>
      </c>
      <c r="X707" s="7" t="str">
        <f>IF(OR(C707="Resuelto",C707=""),"",SUM(N707,Q707,T707,W707))</f>
        <v/>
      </c>
      <c r="Y707" s="7" t="str">
        <f>IF(OR(C707="Resuelto",C707=""),"",SUM(M707,P707,S707,V707))</f>
        <v/>
      </c>
      <c r="Z707" s="7" t="str">
        <f>IF(OR(C707="Resuelto",C707=""),"",SUM(L707,O707,R707,U707))</f>
        <v/>
      </c>
      <c r="AA707" s="8">
        <v>893</v>
      </c>
      <c r="AB707" s="8" t="str">
        <f t="shared" ca="1" si="60"/>
        <v/>
      </c>
      <c r="AC707" s="9" t="str">
        <f t="shared" ca="1" si="61"/>
        <v/>
      </c>
      <c r="AH707" s="11" t="str">
        <f>IF(AI707="","",MAX($AH$5:AH706)+1)</f>
        <v/>
      </c>
      <c r="AI707" s="12" t="str">
        <f>IF(G706="","",IF(COUNTIF($AI$11:AI706,G706)=0,G706,""))</f>
        <v/>
      </c>
      <c r="AJ707" s="12" t="str">
        <f t="shared" si="62"/>
        <v/>
      </c>
      <c r="AK707" s="23"/>
    </row>
    <row r="708" spans="1:37" hidden="1" x14ac:dyDescent="0.25">
      <c r="A708" s="4"/>
      <c r="B708" s="4"/>
      <c r="C708" s="4"/>
      <c r="D708" s="4"/>
      <c r="E708" s="5"/>
      <c r="F708" s="5"/>
      <c r="G708" s="4"/>
      <c r="H708" s="5"/>
      <c r="I708" s="14" t="str">
        <f t="shared" si="59"/>
        <v/>
      </c>
      <c r="J708" s="14"/>
      <c r="K708" s="14"/>
      <c r="L708" s="6" t="str">
        <f>IF(AND(C708="Abierto",D708="Urgente"),A708,"")</f>
        <v/>
      </c>
      <c r="M708" s="6" t="str">
        <f ca="1">IF(AND(C708="Abierto",D708="Urgente"),TODAY()-E708,"")</f>
        <v/>
      </c>
      <c r="N708" s="6" t="str">
        <f>IF(AND(C708="Abierto",D708="Urgente"),RANK(M708,$M$13:$M$809,0)+COUNTIF($M$13:M708,M708)-1,"")</f>
        <v/>
      </c>
      <c r="O708" s="6" t="str">
        <f>IF(AND(C708="Abierto",D708="Alta"),A708,"")</f>
        <v/>
      </c>
      <c r="P708" s="6" t="str">
        <f ca="1">IF(AND(C708="Abierto",D708="Alta"),TODAY()-E708,"")</f>
        <v/>
      </c>
      <c r="Q708" s="6" t="str">
        <f>IF(AND(C708="Abierto",D708="Alta"),RANK(P708,$P$13:$P$809,0)+COUNTIF($P$13:P708,P708)-1+MAX(N:N),"")</f>
        <v/>
      </c>
      <c r="R708" s="6" t="str">
        <f>IF(AND(C708="Abierto",D708="Media"),A708,"")</f>
        <v/>
      </c>
      <c r="S708" s="6" t="str">
        <f ca="1">IF(AND(C708="Abierto",D708="Media"),TODAY()-E708,"")</f>
        <v/>
      </c>
      <c r="T708" s="6" t="str">
        <f>IF(AND(C708="Abierto",D708="Media"),RANK(S708,$S$13:$S$809,0)+COUNTIF($S$13:S708,S708)-1+MAX(N:N,Q:Q),"")</f>
        <v/>
      </c>
      <c r="U708" s="6" t="str">
        <f>IF(AND(C708="Abierto",D708="Baja"),A708,"")</f>
        <v/>
      </c>
      <c r="V708" s="6" t="str">
        <f ca="1">IF(AND(C708="Abierto",D708="Baja"),TODAY()-E708,"")</f>
        <v/>
      </c>
      <c r="W708" s="6" t="str">
        <f>IF(AND(C708="Abierto",D708="Baja"),RANK(V708,$V$13:$V$809,0)+COUNTIF($V$13:V708,V708)-1+MAX(N:N,Q:Q,T:T),"")</f>
        <v/>
      </c>
      <c r="X708" s="7" t="str">
        <f>IF(OR(C708="Resuelto",C708=""),"",SUM(N708,Q708,T708,W708))</f>
        <v/>
      </c>
      <c r="Y708" s="7" t="str">
        <f>IF(OR(C708="Resuelto",C708=""),"",SUM(M708,P708,S708,V708))</f>
        <v/>
      </c>
      <c r="Z708" s="7" t="str">
        <f>IF(OR(C708="Resuelto",C708=""),"",SUM(L708,O708,R708,U708))</f>
        <v/>
      </c>
      <c r="AA708" s="8">
        <v>894</v>
      </c>
      <c r="AB708" s="8" t="str">
        <f t="shared" ca="1" si="60"/>
        <v/>
      </c>
      <c r="AC708" s="9" t="str">
        <f t="shared" ca="1" si="61"/>
        <v/>
      </c>
      <c r="AH708" s="11" t="str">
        <f>IF(AI708="","",MAX($AH$5:AH707)+1)</f>
        <v/>
      </c>
      <c r="AI708" s="12" t="str">
        <f>IF(G707="","",IF(COUNTIF($AI$11:AI707,G707)=0,G707,""))</f>
        <v/>
      </c>
      <c r="AJ708" s="12" t="str">
        <f t="shared" si="62"/>
        <v/>
      </c>
      <c r="AK708" s="23"/>
    </row>
    <row r="709" spans="1:37" hidden="1" x14ac:dyDescent="0.25">
      <c r="A709" s="4"/>
      <c r="B709" s="4"/>
      <c r="C709" s="4"/>
      <c r="D709" s="4"/>
      <c r="E709" s="5"/>
      <c r="F709" s="5"/>
      <c r="G709" s="4"/>
      <c r="H709" s="5"/>
      <c r="I709" s="14" t="str">
        <f t="shared" si="59"/>
        <v/>
      </c>
      <c r="J709" s="14"/>
      <c r="K709" s="14"/>
      <c r="L709" s="6" t="str">
        <f>IF(AND(C709="Abierto",D709="Urgente"),A709,"")</f>
        <v/>
      </c>
      <c r="M709" s="6" t="str">
        <f ca="1">IF(AND(C709="Abierto",D709="Urgente"),TODAY()-E709,"")</f>
        <v/>
      </c>
      <c r="N709" s="6" t="str">
        <f>IF(AND(C709="Abierto",D709="Urgente"),RANK(M709,$M$13:$M$809,0)+COUNTIF($M$13:M709,M709)-1,"")</f>
        <v/>
      </c>
      <c r="O709" s="6" t="str">
        <f>IF(AND(C709="Abierto",D709="Alta"),A709,"")</f>
        <v/>
      </c>
      <c r="P709" s="6" t="str">
        <f ca="1">IF(AND(C709="Abierto",D709="Alta"),TODAY()-E709,"")</f>
        <v/>
      </c>
      <c r="Q709" s="6" t="str">
        <f>IF(AND(C709="Abierto",D709="Alta"),RANK(P709,$P$13:$P$809,0)+COUNTIF($P$13:P709,P709)-1+MAX(N:N),"")</f>
        <v/>
      </c>
      <c r="R709" s="6" t="str">
        <f>IF(AND(C709="Abierto",D709="Media"),A709,"")</f>
        <v/>
      </c>
      <c r="S709" s="6" t="str">
        <f ca="1">IF(AND(C709="Abierto",D709="Media"),TODAY()-E709,"")</f>
        <v/>
      </c>
      <c r="T709" s="6" t="str">
        <f>IF(AND(C709="Abierto",D709="Media"),RANK(S709,$S$13:$S$809,0)+COUNTIF($S$13:S709,S709)-1+MAX(N:N,Q:Q),"")</f>
        <v/>
      </c>
      <c r="U709" s="6" t="str">
        <f>IF(AND(C709="Abierto",D709="Baja"),A709,"")</f>
        <v/>
      </c>
      <c r="V709" s="6" t="str">
        <f ca="1">IF(AND(C709="Abierto",D709="Baja"),TODAY()-E709,"")</f>
        <v/>
      </c>
      <c r="W709" s="6" t="str">
        <f>IF(AND(C709="Abierto",D709="Baja"),RANK(V709,$V$13:$V$809,0)+COUNTIF($V$13:V709,V709)-1+MAX(N:N,Q:Q,T:T),"")</f>
        <v/>
      </c>
      <c r="X709" s="7" t="str">
        <f>IF(OR(C709="Resuelto",C709=""),"",SUM(N709,Q709,T709,W709))</f>
        <v/>
      </c>
      <c r="Y709" s="7" t="str">
        <f>IF(OR(C709="Resuelto",C709=""),"",SUM(M709,P709,S709,V709))</f>
        <v/>
      </c>
      <c r="Z709" s="7" t="str">
        <f>IF(OR(C709="Resuelto",C709=""),"",SUM(L709,O709,R709,U709))</f>
        <v/>
      </c>
      <c r="AA709" s="8">
        <v>895</v>
      </c>
      <c r="AB709" s="8" t="str">
        <f t="shared" ca="1" si="60"/>
        <v/>
      </c>
      <c r="AC709" s="9" t="str">
        <f t="shared" ca="1" si="61"/>
        <v/>
      </c>
      <c r="AH709" s="11" t="str">
        <f>IF(AI709="","",MAX($AH$5:AH708)+1)</f>
        <v/>
      </c>
      <c r="AI709" s="12" t="str">
        <f>IF(G708="","",IF(COUNTIF($AI$11:AI708,G708)=0,G708,""))</f>
        <v/>
      </c>
      <c r="AJ709" s="12" t="str">
        <f t="shared" si="62"/>
        <v/>
      </c>
      <c r="AK709" s="23"/>
    </row>
    <row r="710" spans="1:37" hidden="1" x14ac:dyDescent="0.25">
      <c r="A710" s="4"/>
      <c r="B710" s="4"/>
      <c r="C710" s="4"/>
      <c r="D710" s="4"/>
      <c r="E710" s="5"/>
      <c r="F710" s="5"/>
      <c r="G710" s="4"/>
      <c r="H710" s="5"/>
      <c r="I710" s="14" t="str">
        <f t="shared" si="59"/>
        <v/>
      </c>
      <c r="J710" s="14"/>
      <c r="K710" s="14"/>
      <c r="L710" s="6" t="str">
        <f>IF(AND(C710="Abierto",D710="Urgente"),A710,"")</f>
        <v/>
      </c>
      <c r="M710" s="6" t="str">
        <f ca="1">IF(AND(C710="Abierto",D710="Urgente"),TODAY()-E710,"")</f>
        <v/>
      </c>
      <c r="N710" s="6" t="str">
        <f>IF(AND(C710="Abierto",D710="Urgente"),RANK(M710,$M$13:$M$809,0)+COUNTIF($M$13:M710,M710)-1,"")</f>
        <v/>
      </c>
      <c r="O710" s="6" t="str">
        <f>IF(AND(C710="Abierto",D710="Alta"),A710,"")</f>
        <v/>
      </c>
      <c r="P710" s="6" t="str">
        <f ca="1">IF(AND(C710="Abierto",D710="Alta"),TODAY()-E710,"")</f>
        <v/>
      </c>
      <c r="Q710" s="6" t="str">
        <f>IF(AND(C710="Abierto",D710="Alta"),RANK(P710,$P$13:$P$809,0)+COUNTIF($P$13:P710,P710)-1+MAX(N:N),"")</f>
        <v/>
      </c>
      <c r="R710" s="6" t="str">
        <f>IF(AND(C710="Abierto",D710="Media"),A710,"")</f>
        <v/>
      </c>
      <c r="S710" s="6" t="str">
        <f ca="1">IF(AND(C710="Abierto",D710="Media"),TODAY()-E710,"")</f>
        <v/>
      </c>
      <c r="T710" s="6" t="str">
        <f>IF(AND(C710="Abierto",D710="Media"),RANK(S710,$S$13:$S$809,0)+COUNTIF($S$13:S710,S710)-1+MAX(N:N,Q:Q),"")</f>
        <v/>
      </c>
      <c r="U710" s="6" t="str">
        <f>IF(AND(C710="Abierto",D710="Baja"),A710,"")</f>
        <v/>
      </c>
      <c r="V710" s="6" t="str">
        <f ca="1">IF(AND(C710="Abierto",D710="Baja"),TODAY()-E710,"")</f>
        <v/>
      </c>
      <c r="W710" s="6" t="str">
        <f>IF(AND(C710="Abierto",D710="Baja"),RANK(V710,$V$13:$V$809,0)+COUNTIF($V$13:V710,V710)-1+MAX(N:N,Q:Q,T:T),"")</f>
        <v/>
      </c>
      <c r="X710" s="7" t="str">
        <f>IF(OR(C710="Resuelto",C710=""),"",SUM(N710,Q710,T710,W710))</f>
        <v/>
      </c>
      <c r="Y710" s="7" t="str">
        <f>IF(OR(C710="Resuelto",C710=""),"",SUM(M710,P710,S710,V710))</f>
        <v/>
      </c>
      <c r="Z710" s="7" t="str">
        <f>IF(OR(C710="Resuelto",C710=""),"",SUM(L710,O710,R710,U710))</f>
        <v/>
      </c>
      <c r="AA710" s="8">
        <v>896</v>
      </c>
      <c r="AB710" s="8" t="str">
        <f t="shared" ca="1" si="60"/>
        <v/>
      </c>
      <c r="AC710" s="9" t="str">
        <f t="shared" ca="1" si="61"/>
        <v/>
      </c>
      <c r="AH710" s="11" t="str">
        <f>IF(AI710="","",MAX($AH$5:AH709)+1)</f>
        <v/>
      </c>
      <c r="AI710" s="12" t="str">
        <f>IF(G709="","",IF(COUNTIF($AI$11:AI709,G709)=0,G709,""))</f>
        <v/>
      </c>
      <c r="AJ710" s="12" t="str">
        <f t="shared" si="62"/>
        <v/>
      </c>
      <c r="AK710" s="23"/>
    </row>
    <row r="711" spans="1:37" hidden="1" x14ac:dyDescent="0.25">
      <c r="A711" s="4"/>
      <c r="B711" s="4"/>
      <c r="C711" s="4"/>
      <c r="D711" s="4"/>
      <c r="E711" s="5"/>
      <c r="F711" s="5"/>
      <c r="G711" s="4"/>
      <c r="H711" s="5"/>
      <c r="I711" s="14" t="str">
        <f t="shared" si="59"/>
        <v/>
      </c>
      <c r="J711" s="14"/>
      <c r="K711" s="14"/>
      <c r="L711" s="6" t="str">
        <f>IF(AND(C711="Abierto",D711="Urgente"),A711,"")</f>
        <v/>
      </c>
      <c r="M711" s="6" t="str">
        <f ca="1">IF(AND(C711="Abierto",D711="Urgente"),TODAY()-E711,"")</f>
        <v/>
      </c>
      <c r="N711" s="6" t="str">
        <f>IF(AND(C711="Abierto",D711="Urgente"),RANK(M711,$M$13:$M$809,0)+COUNTIF($M$13:M711,M711)-1,"")</f>
        <v/>
      </c>
      <c r="O711" s="6" t="str">
        <f>IF(AND(C711="Abierto",D711="Alta"),A711,"")</f>
        <v/>
      </c>
      <c r="P711" s="6" t="str">
        <f ca="1">IF(AND(C711="Abierto",D711="Alta"),TODAY()-E711,"")</f>
        <v/>
      </c>
      <c r="Q711" s="6" t="str">
        <f>IF(AND(C711="Abierto",D711="Alta"),RANK(P711,$P$13:$P$809,0)+COUNTIF($P$13:P711,P711)-1+MAX(N:N),"")</f>
        <v/>
      </c>
      <c r="R711" s="6" t="str">
        <f>IF(AND(C711="Abierto",D711="Media"),A711,"")</f>
        <v/>
      </c>
      <c r="S711" s="6" t="str">
        <f ca="1">IF(AND(C711="Abierto",D711="Media"),TODAY()-E711,"")</f>
        <v/>
      </c>
      <c r="T711" s="6" t="str">
        <f>IF(AND(C711="Abierto",D711="Media"),RANK(S711,$S$13:$S$809,0)+COUNTIF($S$13:S711,S711)-1+MAX(N:N,Q:Q),"")</f>
        <v/>
      </c>
      <c r="U711" s="6" t="str">
        <f>IF(AND(C711="Abierto",D711="Baja"),A711,"")</f>
        <v/>
      </c>
      <c r="V711" s="6" t="str">
        <f ca="1">IF(AND(C711="Abierto",D711="Baja"),TODAY()-E711,"")</f>
        <v/>
      </c>
      <c r="W711" s="6" t="str">
        <f>IF(AND(C711="Abierto",D711="Baja"),RANK(V711,$V$13:$V$809,0)+COUNTIF($V$13:V711,V711)-1+MAX(N:N,Q:Q,T:T),"")</f>
        <v/>
      </c>
      <c r="X711" s="7" t="str">
        <f>IF(OR(C711="Resuelto",C711=""),"",SUM(N711,Q711,T711,W711))</f>
        <v/>
      </c>
      <c r="Y711" s="7" t="str">
        <f>IF(OR(C711="Resuelto",C711=""),"",SUM(M711,P711,S711,V711))</f>
        <v/>
      </c>
      <c r="Z711" s="7" t="str">
        <f>IF(OR(C711="Resuelto",C711=""),"",SUM(L711,O711,R711,U711))</f>
        <v/>
      </c>
      <c r="AA711" s="8">
        <v>897</v>
      </c>
      <c r="AB711" s="8" t="str">
        <f t="shared" ca="1" si="60"/>
        <v/>
      </c>
      <c r="AC711" s="9" t="str">
        <f t="shared" ca="1" si="61"/>
        <v/>
      </c>
      <c r="AH711" s="11" t="str">
        <f>IF(AI711="","",MAX($AH$5:AH710)+1)</f>
        <v/>
      </c>
      <c r="AI711" s="12" t="str">
        <f>IF(G710="","",IF(COUNTIF($AI$11:AI710,G710)=0,G710,""))</f>
        <v/>
      </c>
      <c r="AJ711" s="12" t="str">
        <f t="shared" si="62"/>
        <v/>
      </c>
      <c r="AK711" s="23"/>
    </row>
    <row r="712" spans="1:37" hidden="1" x14ac:dyDescent="0.25">
      <c r="A712" s="4"/>
      <c r="B712" s="4"/>
      <c r="C712" s="4"/>
      <c r="D712" s="4"/>
      <c r="E712" s="5"/>
      <c r="F712" s="5"/>
      <c r="G712" s="4"/>
      <c r="H712" s="5"/>
      <c r="I712" s="14" t="str">
        <f t="shared" si="59"/>
        <v/>
      </c>
      <c r="J712" s="14"/>
      <c r="K712" s="14"/>
      <c r="L712" s="6" t="str">
        <f>IF(AND(C712="Abierto",D712="Urgente"),A712,"")</f>
        <v/>
      </c>
      <c r="M712" s="6" t="str">
        <f ca="1">IF(AND(C712="Abierto",D712="Urgente"),TODAY()-E712,"")</f>
        <v/>
      </c>
      <c r="N712" s="6" t="str">
        <f>IF(AND(C712="Abierto",D712="Urgente"),RANK(M712,$M$13:$M$809,0)+COUNTIF($M$13:M712,M712)-1,"")</f>
        <v/>
      </c>
      <c r="O712" s="6" t="str">
        <f>IF(AND(C712="Abierto",D712="Alta"),A712,"")</f>
        <v/>
      </c>
      <c r="P712" s="6" t="str">
        <f ca="1">IF(AND(C712="Abierto",D712="Alta"),TODAY()-E712,"")</f>
        <v/>
      </c>
      <c r="Q712" s="6" t="str">
        <f>IF(AND(C712="Abierto",D712="Alta"),RANK(P712,$P$13:$P$809,0)+COUNTIF($P$13:P712,P712)-1+MAX(N:N),"")</f>
        <v/>
      </c>
      <c r="R712" s="6" t="str">
        <f>IF(AND(C712="Abierto",D712="Media"),A712,"")</f>
        <v/>
      </c>
      <c r="S712" s="6" t="str">
        <f ca="1">IF(AND(C712="Abierto",D712="Media"),TODAY()-E712,"")</f>
        <v/>
      </c>
      <c r="T712" s="6" t="str">
        <f>IF(AND(C712="Abierto",D712="Media"),RANK(S712,$S$13:$S$809,0)+COUNTIF($S$13:S712,S712)-1+MAX(N:N,Q:Q),"")</f>
        <v/>
      </c>
      <c r="U712" s="6" t="str">
        <f>IF(AND(C712="Abierto",D712="Baja"),A712,"")</f>
        <v/>
      </c>
      <c r="V712" s="6" t="str">
        <f ca="1">IF(AND(C712="Abierto",D712="Baja"),TODAY()-E712,"")</f>
        <v/>
      </c>
      <c r="W712" s="6" t="str">
        <f>IF(AND(C712="Abierto",D712="Baja"),RANK(V712,$V$13:$V$809,0)+COUNTIF($V$13:V712,V712)-1+MAX(N:N,Q:Q,T:T),"")</f>
        <v/>
      </c>
      <c r="X712" s="7" t="str">
        <f>IF(OR(C712="Resuelto",C712=""),"",SUM(N712,Q712,T712,W712))</f>
        <v/>
      </c>
      <c r="Y712" s="7" t="str">
        <f>IF(OR(C712="Resuelto",C712=""),"",SUM(M712,P712,S712,V712))</f>
        <v/>
      </c>
      <c r="Z712" s="7" t="str">
        <f>IF(OR(C712="Resuelto",C712=""),"",SUM(L712,O712,R712,U712))</f>
        <v/>
      </c>
      <c r="AA712" s="8">
        <v>898</v>
      </c>
      <c r="AB712" s="8" t="str">
        <f t="shared" ca="1" si="60"/>
        <v/>
      </c>
      <c r="AC712" s="9" t="str">
        <f t="shared" ca="1" si="61"/>
        <v/>
      </c>
      <c r="AH712" s="11" t="str">
        <f>IF(AI712="","",MAX($AH$5:AH711)+1)</f>
        <v/>
      </c>
      <c r="AI712" s="12" t="str">
        <f>IF(G711="","",IF(COUNTIF($AI$11:AI711,G711)=0,G711,""))</f>
        <v/>
      </c>
      <c r="AJ712" s="12" t="str">
        <f t="shared" si="62"/>
        <v/>
      </c>
      <c r="AK712" s="23"/>
    </row>
    <row r="713" spans="1:37" hidden="1" x14ac:dyDescent="0.25">
      <c r="A713" s="4"/>
      <c r="B713" s="4"/>
      <c r="C713" s="4"/>
      <c r="D713" s="4"/>
      <c r="E713" s="5"/>
      <c r="F713" s="5"/>
      <c r="G713" s="4"/>
      <c r="H713" s="5"/>
      <c r="I713" s="14" t="str">
        <f t="shared" si="59"/>
        <v/>
      </c>
      <c r="J713" s="14"/>
      <c r="K713" s="14"/>
      <c r="L713" s="6" t="str">
        <f>IF(AND(C713="Abierto",D713="Urgente"),A713,"")</f>
        <v/>
      </c>
      <c r="M713" s="6" t="str">
        <f ca="1">IF(AND(C713="Abierto",D713="Urgente"),TODAY()-E713,"")</f>
        <v/>
      </c>
      <c r="N713" s="6" t="str">
        <f>IF(AND(C713="Abierto",D713="Urgente"),RANK(M713,$M$13:$M$809,0)+COUNTIF($M$13:M713,M713)-1,"")</f>
        <v/>
      </c>
      <c r="O713" s="6" t="str">
        <f>IF(AND(C713="Abierto",D713="Alta"),A713,"")</f>
        <v/>
      </c>
      <c r="P713" s="6" t="str">
        <f ca="1">IF(AND(C713="Abierto",D713="Alta"),TODAY()-E713,"")</f>
        <v/>
      </c>
      <c r="Q713" s="6" t="str">
        <f>IF(AND(C713="Abierto",D713="Alta"),RANK(P713,$P$13:$P$809,0)+COUNTIF($P$13:P713,P713)-1+MAX(N:N),"")</f>
        <v/>
      </c>
      <c r="R713" s="6" t="str">
        <f>IF(AND(C713="Abierto",D713="Media"),A713,"")</f>
        <v/>
      </c>
      <c r="S713" s="6" t="str">
        <f ca="1">IF(AND(C713="Abierto",D713="Media"),TODAY()-E713,"")</f>
        <v/>
      </c>
      <c r="T713" s="6" t="str">
        <f>IF(AND(C713="Abierto",D713="Media"),RANK(S713,$S$13:$S$809,0)+COUNTIF($S$13:S713,S713)-1+MAX(N:N,Q:Q),"")</f>
        <v/>
      </c>
      <c r="U713" s="6" t="str">
        <f>IF(AND(C713="Abierto",D713="Baja"),A713,"")</f>
        <v/>
      </c>
      <c r="V713" s="6" t="str">
        <f ca="1">IF(AND(C713="Abierto",D713="Baja"),TODAY()-E713,"")</f>
        <v/>
      </c>
      <c r="W713" s="6" t="str">
        <f>IF(AND(C713="Abierto",D713="Baja"),RANK(V713,$V$13:$V$809,0)+COUNTIF($V$13:V713,V713)-1+MAX(N:N,Q:Q,T:T),"")</f>
        <v/>
      </c>
      <c r="X713" s="7" t="str">
        <f>IF(OR(C713="Resuelto",C713=""),"",SUM(N713,Q713,T713,W713))</f>
        <v/>
      </c>
      <c r="Y713" s="7" t="str">
        <f>IF(OR(C713="Resuelto",C713=""),"",SUM(M713,P713,S713,V713))</f>
        <v/>
      </c>
      <c r="Z713" s="7" t="str">
        <f>IF(OR(C713="Resuelto",C713=""),"",SUM(L713,O713,R713,U713))</f>
        <v/>
      </c>
      <c r="AA713" s="8">
        <v>899</v>
      </c>
      <c r="AB713" s="8" t="str">
        <f t="shared" ca="1" si="60"/>
        <v/>
      </c>
      <c r="AC713" s="9" t="str">
        <f t="shared" ca="1" si="61"/>
        <v/>
      </c>
      <c r="AH713" s="11" t="str">
        <f>IF(AI713="","",MAX($AH$5:AH712)+1)</f>
        <v/>
      </c>
      <c r="AI713" s="12" t="str">
        <f>IF(G712="","",IF(COUNTIF($AI$11:AI712,G712)=0,G712,""))</f>
        <v/>
      </c>
      <c r="AJ713" s="12" t="str">
        <f t="shared" si="62"/>
        <v/>
      </c>
      <c r="AK713" s="23"/>
    </row>
    <row r="714" spans="1:37" hidden="1" x14ac:dyDescent="0.25">
      <c r="A714" s="4"/>
      <c r="B714" s="4"/>
      <c r="C714" s="4"/>
      <c r="D714" s="4"/>
      <c r="E714" s="5"/>
      <c r="F714" s="5"/>
      <c r="G714" s="4"/>
      <c r="H714" s="5"/>
      <c r="I714" s="14" t="str">
        <f t="shared" si="59"/>
        <v/>
      </c>
      <c r="J714" s="14"/>
      <c r="K714" s="14"/>
      <c r="L714" s="6" t="str">
        <f>IF(AND(C714="Abierto",D714="Urgente"),A714,"")</f>
        <v/>
      </c>
      <c r="M714" s="6" t="str">
        <f ca="1">IF(AND(C714="Abierto",D714="Urgente"),TODAY()-E714,"")</f>
        <v/>
      </c>
      <c r="N714" s="6" t="str">
        <f>IF(AND(C714="Abierto",D714="Urgente"),RANK(M714,$M$13:$M$809,0)+COUNTIF($M$13:M714,M714)-1,"")</f>
        <v/>
      </c>
      <c r="O714" s="6" t="str">
        <f>IF(AND(C714="Abierto",D714="Alta"),A714,"")</f>
        <v/>
      </c>
      <c r="P714" s="6" t="str">
        <f ca="1">IF(AND(C714="Abierto",D714="Alta"),TODAY()-E714,"")</f>
        <v/>
      </c>
      <c r="Q714" s="6" t="str">
        <f>IF(AND(C714="Abierto",D714="Alta"),RANK(P714,$P$13:$P$809,0)+COUNTIF($P$13:P714,P714)-1+MAX(N:N),"")</f>
        <v/>
      </c>
      <c r="R714" s="6" t="str">
        <f>IF(AND(C714="Abierto",D714="Media"),A714,"")</f>
        <v/>
      </c>
      <c r="S714" s="6" t="str">
        <f ca="1">IF(AND(C714="Abierto",D714="Media"),TODAY()-E714,"")</f>
        <v/>
      </c>
      <c r="T714" s="6" t="str">
        <f>IF(AND(C714="Abierto",D714="Media"),RANK(S714,$S$13:$S$809,0)+COUNTIF($S$13:S714,S714)-1+MAX(N:N,Q:Q),"")</f>
        <v/>
      </c>
      <c r="U714" s="6" t="str">
        <f>IF(AND(C714="Abierto",D714="Baja"),A714,"")</f>
        <v/>
      </c>
      <c r="V714" s="6" t="str">
        <f ca="1">IF(AND(C714="Abierto",D714="Baja"),TODAY()-E714,"")</f>
        <v/>
      </c>
      <c r="W714" s="6" t="str">
        <f>IF(AND(C714="Abierto",D714="Baja"),RANK(V714,$V$13:$V$809,0)+COUNTIF($V$13:V714,V714)-1+MAX(N:N,Q:Q,T:T),"")</f>
        <v/>
      </c>
      <c r="X714" s="7" t="str">
        <f>IF(OR(C714="Resuelto",C714=""),"",SUM(N714,Q714,T714,W714))</f>
        <v/>
      </c>
      <c r="Y714" s="7" t="str">
        <f>IF(OR(C714="Resuelto",C714=""),"",SUM(M714,P714,S714,V714))</f>
        <v/>
      </c>
      <c r="Z714" s="7" t="str">
        <f>IF(OR(C714="Resuelto",C714=""),"",SUM(L714,O714,R714,U714))</f>
        <v/>
      </c>
      <c r="AA714" s="8">
        <v>900</v>
      </c>
      <c r="AB714" s="8" t="str">
        <f t="shared" ca="1" si="60"/>
        <v/>
      </c>
      <c r="AC714" s="9" t="str">
        <f t="shared" ca="1" si="61"/>
        <v/>
      </c>
      <c r="AH714" s="11" t="str">
        <f>IF(AI714="","",MAX($AH$5:AH713)+1)</f>
        <v/>
      </c>
      <c r="AI714" s="12" t="str">
        <f>IF(G713="","",IF(COUNTIF($AI$11:AI713,G713)=0,G713,""))</f>
        <v/>
      </c>
      <c r="AJ714" s="12" t="str">
        <f t="shared" si="62"/>
        <v/>
      </c>
      <c r="AK714" s="23"/>
    </row>
    <row r="715" spans="1:37" hidden="1" x14ac:dyDescent="0.25">
      <c r="A715" s="4"/>
      <c r="B715" s="4"/>
      <c r="C715" s="4"/>
      <c r="D715" s="4"/>
      <c r="E715" s="5"/>
      <c r="F715" s="5"/>
      <c r="G715" s="4"/>
      <c r="H715" s="5"/>
      <c r="I715" s="14" t="str">
        <f t="shared" si="59"/>
        <v/>
      </c>
      <c r="J715" s="14"/>
      <c r="K715" s="14"/>
      <c r="L715" s="6" t="str">
        <f>IF(AND(C715="Abierto",D715="Urgente"),A715,"")</f>
        <v/>
      </c>
      <c r="M715" s="6" t="str">
        <f ca="1">IF(AND(C715="Abierto",D715="Urgente"),TODAY()-E715,"")</f>
        <v/>
      </c>
      <c r="N715" s="6" t="str">
        <f>IF(AND(C715="Abierto",D715="Urgente"),RANK(M715,$M$13:$M$809,0)+COUNTIF($M$13:M715,M715)-1,"")</f>
        <v/>
      </c>
      <c r="O715" s="6" t="str">
        <f>IF(AND(C715="Abierto",D715="Alta"),A715,"")</f>
        <v/>
      </c>
      <c r="P715" s="6" t="str">
        <f ca="1">IF(AND(C715="Abierto",D715="Alta"),TODAY()-E715,"")</f>
        <v/>
      </c>
      <c r="Q715" s="6" t="str">
        <f>IF(AND(C715="Abierto",D715="Alta"),RANK(P715,$P$13:$P$809,0)+COUNTIF($P$13:P715,P715)-1+MAX(N:N),"")</f>
        <v/>
      </c>
      <c r="R715" s="6" t="str">
        <f>IF(AND(C715="Abierto",D715="Media"),A715,"")</f>
        <v/>
      </c>
      <c r="S715" s="6" t="str">
        <f ca="1">IF(AND(C715="Abierto",D715="Media"),TODAY()-E715,"")</f>
        <v/>
      </c>
      <c r="T715" s="6" t="str">
        <f>IF(AND(C715="Abierto",D715="Media"),RANK(S715,$S$13:$S$809,0)+COUNTIF($S$13:S715,S715)-1+MAX(N:N,Q:Q),"")</f>
        <v/>
      </c>
      <c r="U715" s="6" t="str">
        <f>IF(AND(C715="Abierto",D715="Baja"),A715,"")</f>
        <v/>
      </c>
      <c r="V715" s="6" t="str">
        <f ca="1">IF(AND(C715="Abierto",D715="Baja"),TODAY()-E715,"")</f>
        <v/>
      </c>
      <c r="W715" s="6" t="str">
        <f>IF(AND(C715="Abierto",D715="Baja"),RANK(V715,$V$13:$V$809,0)+COUNTIF($V$13:V715,V715)-1+MAX(N:N,Q:Q,T:T),"")</f>
        <v/>
      </c>
      <c r="X715" s="7" t="str">
        <f>IF(OR(C715="Resuelto",C715=""),"",SUM(N715,Q715,T715,W715))</f>
        <v/>
      </c>
      <c r="Y715" s="7" t="str">
        <f>IF(OR(C715="Resuelto",C715=""),"",SUM(M715,P715,S715,V715))</f>
        <v/>
      </c>
      <c r="Z715" s="7" t="str">
        <f>IF(OR(C715="Resuelto",C715=""),"",SUM(L715,O715,R715,U715))</f>
        <v/>
      </c>
      <c r="AA715" s="8">
        <v>901</v>
      </c>
      <c r="AB715" s="8" t="str">
        <f t="shared" ca="1" si="60"/>
        <v/>
      </c>
      <c r="AC715" s="9" t="str">
        <f t="shared" ca="1" si="61"/>
        <v/>
      </c>
      <c r="AH715" s="11" t="str">
        <f>IF(AI715="","",MAX($AH$5:AH714)+1)</f>
        <v/>
      </c>
      <c r="AI715" s="12" t="str">
        <f>IF(G714="","",IF(COUNTIF($AI$11:AI714,G714)=0,G714,""))</f>
        <v/>
      </c>
      <c r="AJ715" s="12" t="str">
        <f t="shared" si="62"/>
        <v/>
      </c>
      <c r="AK715" s="23"/>
    </row>
    <row r="716" spans="1:37" hidden="1" x14ac:dyDescent="0.25">
      <c r="A716" s="4"/>
      <c r="B716" s="4"/>
      <c r="C716" s="4"/>
      <c r="D716" s="4"/>
      <c r="E716" s="5"/>
      <c r="F716" s="5"/>
      <c r="G716" s="4"/>
      <c r="H716" s="5"/>
      <c r="I716" s="14" t="str">
        <f t="shared" si="59"/>
        <v/>
      </c>
      <c r="J716" s="14"/>
      <c r="K716" s="14"/>
      <c r="L716" s="6" t="str">
        <f>IF(AND(C716="Abierto",D716="Urgente"),A716,"")</f>
        <v/>
      </c>
      <c r="M716" s="6" t="str">
        <f ca="1">IF(AND(C716="Abierto",D716="Urgente"),TODAY()-E716,"")</f>
        <v/>
      </c>
      <c r="N716" s="6" t="str">
        <f>IF(AND(C716="Abierto",D716="Urgente"),RANK(M716,$M$13:$M$809,0)+COUNTIF($M$13:M716,M716)-1,"")</f>
        <v/>
      </c>
      <c r="O716" s="6" t="str">
        <f>IF(AND(C716="Abierto",D716="Alta"),A716,"")</f>
        <v/>
      </c>
      <c r="P716" s="6" t="str">
        <f ca="1">IF(AND(C716="Abierto",D716="Alta"),TODAY()-E716,"")</f>
        <v/>
      </c>
      <c r="Q716" s="6" t="str">
        <f>IF(AND(C716="Abierto",D716="Alta"),RANK(P716,$P$13:$P$809,0)+COUNTIF($P$13:P716,P716)-1+MAX(N:N),"")</f>
        <v/>
      </c>
      <c r="R716" s="6" t="str">
        <f>IF(AND(C716="Abierto",D716="Media"),A716,"")</f>
        <v/>
      </c>
      <c r="S716" s="6" t="str">
        <f ca="1">IF(AND(C716="Abierto",D716="Media"),TODAY()-E716,"")</f>
        <v/>
      </c>
      <c r="T716" s="6" t="str">
        <f>IF(AND(C716="Abierto",D716="Media"),RANK(S716,$S$13:$S$809,0)+COUNTIF($S$13:S716,S716)-1+MAX(N:N,Q:Q),"")</f>
        <v/>
      </c>
      <c r="U716" s="6" t="str">
        <f>IF(AND(C716="Abierto",D716="Baja"),A716,"")</f>
        <v/>
      </c>
      <c r="V716" s="6" t="str">
        <f ca="1">IF(AND(C716="Abierto",D716="Baja"),TODAY()-E716,"")</f>
        <v/>
      </c>
      <c r="W716" s="6" t="str">
        <f>IF(AND(C716="Abierto",D716="Baja"),RANK(V716,$V$13:$V$809,0)+COUNTIF($V$13:V716,V716)-1+MAX(N:N,Q:Q,T:T),"")</f>
        <v/>
      </c>
      <c r="X716" s="7" t="str">
        <f>IF(OR(C716="Resuelto",C716=""),"",SUM(N716,Q716,T716,W716))</f>
        <v/>
      </c>
      <c r="Y716" s="7" t="str">
        <f>IF(OR(C716="Resuelto",C716=""),"",SUM(M716,P716,S716,V716))</f>
        <v/>
      </c>
      <c r="Z716" s="7" t="str">
        <f>IF(OR(C716="Resuelto",C716=""),"",SUM(L716,O716,R716,U716))</f>
        <v/>
      </c>
      <c r="AA716" s="8">
        <v>902</v>
      </c>
      <c r="AB716" s="8" t="str">
        <f t="shared" ca="1" si="60"/>
        <v/>
      </c>
      <c r="AC716" s="9" t="str">
        <f t="shared" ca="1" si="61"/>
        <v/>
      </c>
      <c r="AH716" s="11" t="str">
        <f>IF(AI716="","",MAX($AH$5:AH715)+1)</f>
        <v/>
      </c>
      <c r="AI716" s="12" t="str">
        <f>IF(G715="","",IF(COUNTIF($AI$11:AI715,G715)=0,G715,""))</f>
        <v/>
      </c>
      <c r="AJ716" s="12" t="str">
        <f t="shared" si="62"/>
        <v/>
      </c>
      <c r="AK716" s="23"/>
    </row>
    <row r="717" spans="1:37" hidden="1" x14ac:dyDescent="0.25">
      <c r="A717" s="4"/>
      <c r="B717" s="4"/>
      <c r="C717" s="4"/>
      <c r="D717" s="4"/>
      <c r="E717" s="5"/>
      <c r="F717" s="5"/>
      <c r="G717" s="4"/>
      <c r="H717" s="5"/>
      <c r="I717" s="14" t="str">
        <f t="shared" si="59"/>
        <v/>
      </c>
      <c r="J717" s="14"/>
      <c r="K717" s="14"/>
      <c r="L717" s="6" t="str">
        <f>IF(AND(C717="Abierto",D717="Urgente"),A717,"")</f>
        <v/>
      </c>
      <c r="M717" s="6" t="str">
        <f ca="1">IF(AND(C717="Abierto",D717="Urgente"),TODAY()-E717,"")</f>
        <v/>
      </c>
      <c r="N717" s="6" t="str">
        <f>IF(AND(C717="Abierto",D717="Urgente"),RANK(M717,$M$13:$M$809,0)+COUNTIF($M$13:M717,M717)-1,"")</f>
        <v/>
      </c>
      <c r="O717" s="6" t="str">
        <f>IF(AND(C717="Abierto",D717="Alta"),A717,"")</f>
        <v/>
      </c>
      <c r="P717" s="6" t="str">
        <f ca="1">IF(AND(C717="Abierto",D717="Alta"),TODAY()-E717,"")</f>
        <v/>
      </c>
      <c r="Q717" s="6" t="str">
        <f>IF(AND(C717="Abierto",D717="Alta"),RANK(P717,$P$13:$P$809,0)+COUNTIF($P$13:P717,P717)-1+MAX(N:N),"")</f>
        <v/>
      </c>
      <c r="R717" s="6" t="str">
        <f>IF(AND(C717="Abierto",D717="Media"),A717,"")</f>
        <v/>
      </c>
      <c r="S717" s="6" t="str">
        <f ca="1">IF(AND(C717="Abierto",D717="Media"),TODAY()-E717,"")</f>
        <v/>
      </c>
      <c r="T717" s="6" t="str">
        <f>IF(AND(C717="Abierto",D717="Media"),RANK(S717,$S$13:$S$809,0)+COUNTIF($S$13:S717,S717)-1+MAX(N:N,Q:Q),"")</f>
        <v/>
      </c>
      <c r="U717" s="6" t="str">
        <f>IF(AND(C717="Abierto",D717="Baja"),A717,"")</f>
        <v/>
      </c>
      <c r="V717" s="6" t="str">
        <f ca="1">IF(AND(C717="Abierto",D717="Baja"),TODAY()-E717,"")</f>
        <v/>
      </c>
      <c r="W717" s="6" t="str">
        <f>IF(AND(C717="Abierto",D717="Baja"),RANK(V717,$V$13:$V$809,0)+COUNTIF($V$13:V717,V717)-1+MAX(N:N,Q:Q,T:T),"")</f>
        <v/>
      </c>
      <c r="X717" s="7" t="str">
        <f>IF(OR(C717="Resuelto",C717=""),"",SUM(N717,Q717,T717,W717))</f>
        <v/>
      </c>
      <c r="Y717" s="7" t="str">
        <f>IF(OR(C717="Resuelto",C717=""),"",SUM(M717,P717,S717,V717))</f>
        <v/>
      </c>
      <c r="Z717" s="7" t="str">
        <f>IF(OR(C717="Resuelto",C717=""),"",SUM(L717,O717,R717,U717))</f>
        <v/>
      </c>
      <c r="AA717" s="8">
        <v>903</v>
      </c>
      <c r="AB717" s="8" t="str">
        <f t="shared" ca="1" si="60"/>
        <v/>
      </c>
      <c r="AC717" s="9" t="str">
        <f t="shared" ca="1" si="61"/>
        <v/>
      </c>
      <c r="AH717" s="11" t="str">
        <f>IF(AI717="","",MAX($AH$5:AH716)+1)</f>
        <v/>
      </c>
      <c r="AI717" s="12" t="str">
        <f>IF(G716="","",IF(COUNTIF($AI$11:AI716,G716)=0,G716,""))</f>
        <v/>
      </c>
      <c r="AJ717" s="12" t="str">
        <f t="shared" si="62"/>
        <v/>
      </c>
      <c r="AK717" s="23"/>
    </row>
    <row r="718" spans="1:37" hidden="1" x14ac:dyDescent="0.25">
      <c r="A718" s="4"/>
      <c r="B718" s="4"/>
      <c r="C718" s="4"/>
      <c r="D718" s="4"/>
      <c r="E718" s="5"/>
      <c r="F718" s="5"/>
      <c r="G718" s="4"/>
      <c r="H718" s="5"/>
      <c r="I718" s="14" t="str">
        <f t="shared" si="59"/>
        <v/>
      </c>
      <c r="J718" s="14"/>
      <c r="K718" s="14"/>
      <c r="L718" s="6" t="str">
        <f>IF(AND(C718="Abierto",D718="Urgente"),A718,"")</f>
        <v/>
      </c>
      <c r="M718" s="6" t="str">
        <f ca="1">IF(AND(C718="Abierto",D718="Urgente"),TODAY()-E718,"")</f>
        <v/>
      </c>
      <c r="N718" s="6" t="str">
        <f>IF(AND(C718="Abierto",D718="Urgente"),RANK(M718,$M$13:$M$809,0)+COUNTIF($M$13:M718,M718)-1,"")</f>
        <v/>
      </c>
      <c r="O718" s="6" t="str">
        <f>IF(AND(C718="Abierto",D718="Alta"),A718,"")</f>
        <v/>
      </c>
      <c r="P718" s="6" t="str">
        <f ca="1">IF(AND(C718="Abierto",D718="Alta"),TODAY()-E718,"")</f>
        <v/>
      </c>
      <c r="Q718" s="6" t="str">
        <f>IF(AND(C718="Abierto",D718="Alta"),RANK(P718,$P$13:$P$809,0)+COUNTIF($P$13:P718,P718)-1+MAX(N:N),"")</f>
        <v/>
      </c>
      <c r="R718" s="6" t="str">
        <f>IF(AND(C718="Abierto",D718="Media"),A718,"")</f>
        <v/>
      </c>
      <c r="S718" s="6" t="str">
        <f ca="1">IF(AND(C718="Abierto",D718="Media"),TODAY()-E718,"")</f>
        <v/>
      </c>
      <c r="T718" s="6" t="str">
        <f>IF(AND(C718="Abierto",D718="Media"),RANK(S718,$S$13:$S$809,0)+COUNTIF($S$13:S718,S718)-1+MAX(N:N,Q:Q),"")</f>
        <v/>
      </c>
      <c r="U718" s="6" t="str">
        <f>IF(AND(C718="Abierto",D718="Baja"),A718,"")</f>
        <v/>
      </c>
      <c r="V718" s="6" t="str">
        <f ca="1">IF(AND(C718="Abierto",D718="Baja"),TODAY()-E718,"")</f>
        <v/>
      </c>
      <c r="W718" s="6" t="str">
        <f>IF(AND(C718="Abierto",D718="Baja"),RANK(V718,$V$13:$V$809,0)+COUNTIF($V$13:V718,V718)-1+MAX(N:N,Q:Q,T:T),"")</f>
        <v/>
      </c>
      <c r="X718" s="7" t="str">
        <f>IF(OR(C718="Resuelto",C718=""),"",SUM(N718,Q718,T718,W718))</f>
        <v/>
      </c>
      <c r="Y718" s="7" t="str">
        <f>IF(OR(C718="Resuelto",C718=""),"",SUM(M718,P718,S718,V718))</f>
        <v/>
      </c>
      <c r="Z718" s="7" t="str">
        <f>IF(OR(C718="Resuelto",C718=""),"",SUM(L718,O718,R718,U718))</f>
        <v/>
      </c>
      <c r="AA718" s="8">
        <v>904</v>
      </c>
      <c r="AB718" s="8" t="str">
        <f t="shared" ca="1" si="60"/>
        <v/>
      </c>
      <c r="AC718" s="9" t="str">
        <f t="shared" ca="1" si="61"/>
        <v/>
      </c>
      <c r="AH718" s="11" t="str">
        <f>IF(AI718="","",MAX($AH$5:AH717)+1)</f>
        <v/>
      </c>
      <c r="AI718" s="12" t="str">
        <f>IF(G717="","",IF(COUNTIF($AI$11:AI717,G717)=0,G717,""))</f>
        <v/>
      </c>
      <c r="AJ718" s="12" t="str">
        <f t="shared" si="62"/>
        <v/>
      </c>
      <c r="AK718" s="23"/>
    </row>
    <row r="719" spans="1:37" hidden="1" x14ac:dyDescent="0.25">
      <c r="A719" s="4"/>
      <c r="B719" s="4"/>
      <c r="C719" s="4"/>
      <c r="D719" s="4"/>
      <c r="E719" s="5"/>
      <c r="F719" s="5"/>
      <c r="G719" s="4"/>
      <c r="H719" s="5"/>
      <c r="I719" s="14" t="str">
        <f t="shared" si="59"/>
        <v/>
      </c>
      <c r="J719" s="14"/>
      <c r="K719" s="14"/>
      <c r="L719" s="6" t="str">
        <f>IF(AND(C719="Abierto",D719="Urgente"),A719,"")</f>
        <v/>
      </c>
      <c r="M719" s="6" t="str">
        <f ca="1">IF(AND(C719="Abierto",D719="Urgente"),TODAY()-E719,"")</f>
        <v/>
      </c>
      <c r="N719" s="6" t="str">
        <f>IF(AND(C719="Abierto",D719="Urgente"),RANK(M719,$M$13:$M$809,0)+COUNTIF($M$13:M719,M719)-1,"")</f>
        <v/>
      </c>
      <c r="O719" s="6" t="str">
        <f>IF(AND(C719="Abierto",D719="Alta"),A719,"")</f>
        <v/>
      </c>
      <c r="P719" s="6" t="str">
        <f ca="1">IF(AND(C719="Abierto",D719="Alta"),TODAY()-E719,"")</f>
        <v/>
      </c>
      <c r="Q719" s="6" t="str">
        <f>IF(AND(C719="Abierto",D719="Alta"),RANK(P719,$P$13:$P$809,0)+COUNTIF($P$13:P719,P719)-1+MAX(N:N),"")</f>
        <v/>
      </c>
      <c r="R719" s="6" t="str">
        <f>IF(AND(C719="Abierto",D719="Media"),A719,"")</f>
        <v/>
      </c>
      <c r="S719" s="6" t="str">
        <f ca="1">IF(AND(C719="Abierto",D719="Media"),TODAY()-E719,"")</f>
        <v/>
      </c>
      <c r="T719" s="6" t="str">
        <f>IF(AND(C719="Abierto",D719="Media"),RANK(S719,$S$13:$S$809,0)+COUNTIF($S$13:S719,S719)-1+MAX(N:N,Q:Q),"")</f>
        <v/>
      </c>
      <c r="U719" s="6" t="str">
        <f>IF(AND(C719="Abierto",D719="Baja"),A719,"")</f>
        <v/>
      </c>
      <c r="V719" s="6" t="str">
        <f ca="1">IF(AND(C719="Abierto",D719="Baja"),TODAY()-E719,"")</f>
        <v/>
      </c>
      <c r="W719" s="6" t="str">
        <f>IF(AND(C719="Abierto",D719="Baja"),RANK(V719,$V$13:$V$809,0)+COUNTIF($V$13:V719,V719)-1+MAX(N:N,Q:Q,T:T),"")</f>
        <v/>
      </c>
      <c r="X719" s="7" t="str">
        <f>IF(OR(C719="Resuelto",C719=""),"",SUM(N719,Q719,T719,W719))</f>
        <v/>
      </c>
      <c r="Y719" s="7" t="str">
        <f>IF(OR(C719="Resuelto",C719=""),"",SUM(M719,P719,S719,V719))</f>
        <v/>
      </c>
      <c r="Z719" s="7" t="str">
        <f>IF(OR(C719="Resuelto",C719=""),"",SUM(L719,O719,R719,U719))</f>
        <v/>
      </c>
      <c r="AA719" s="8">
        <v>905</v>
      </c>
      <c r="AB719" s="8" t="str">
        <f t="shared" ca="1" si="60"/>
        <v/>
      </c>
      <c r="AC719" s="9" t="str">
        <f t="shared" ca="1" si="61"/>
        <v/>
      </c>
      <c r="AH719" s="11" t="str">
        <f>IF(AI719="","",MAX($AH$5:AH718)+1)</f>
        <v/>
      </c>
      <c r="AI719" s="12" t="str">
        <f>IF(G718="","",IF(COUNTIF($AI$11:AI718,G718)=0,G718,""))</f>
        <v/>
      </c>
      <c r="AJ719" s="12" t="str">
        <f t="shared" si="62"/>
        <v/>
      </c>
      <c r="AK719" s="23"/>
    </row>
    <row r="720" spans="1:37" hidden="1" x14ac:dyDescent="0.25">
      <c r="A720" s="4"/>
      <c r="B720" s="4"/>
      <c r="C720" s="4"/>
      <c r="D720" s="4"/>
      <c r="E720" s="5"/>
      <c r="F720" s="5"/>
      <c r="G720" s="4"/>
      <c r="H720" s="5"/>
      <c r="I720" s="14" t="str">
        <f t="shared" si="59"/>
        <v/>
      </c>
      <c r="J720" s="14"/>
      <c r="K720" s="14"/>
      <c r="L720" s="6" t="str">
        <f>IF(AND(C720="Abierto",D720="Urgente"),A720,"")</f>
        <v/>
      </c>
      <c r="M720" s="6" t="str">
        <f ca="1">IF(AND(C720="Abierto",D720="Urgente"),TODAY()-E720,"")</f>
        <v/>
      </c>
      <c r="N720" s="6" t="str">
        <f>IF(AND(C720="Abierto",D720="Urgente"),RANK(M720,$M$13:$M$809,0)+COUNTIF($M$13:M720,M720)-1,"")</f>
        <v/>
      </c>
      <c r="O720" s="6" t="str">
        <f>IF(AND(C720="Abierto",D720="Alta"),A720,"")</f>
        <v/>
      </c>
      <c r="P720" s="6" t="str">
        <f ca="1">IF(AND(C720="Abierto",D720="Alta"),TODAY()-E720,"")</f>
        <v/>
      </c>
      <c r="Q720" s="6" t="str">
        <f>IF(AND(C720="Abierto",D720="Alta"),RANK(P720,$P$13:$P$809,0)+COUNTIF($P$13:P720,P720)-1+MAX(N:N),"")</f>
        <v/>
      </c>
      <c r="R720" s="6" t="str">
        <f>IF(AND(C720="Abierto",D720="Media"),A720,"")</f>
        <v/>
      </c>
      <c r="S720" s="6" t="str">
        <f ca="1">IF(AND(C720="Abierto",D720="Media"),TODAY()-E720,"")</f>
        <v/>
      </c>
      <c r="T720" s="6" t="str">
        <f>IF(AND(C720="Abierto",D720="Media"),RANK(S720,$S$13:$S$809,0)+COUNTIF($S$13:S720,S720)-1+MAX(N:N,Q:Q),"")</f>
        <v/>
      </c>
      <c r="U720" s="6" t="str">
        <f>IF(AND(C720="Abierto",D720="Baja"),A720,"")</f>
        <v/>
      </c>
      <c r="V720" s="6" t="str">
        <f ca="1">IF(AND(C720="Abierto",D720="Baja"),TODAY()-E720,"")</f>
        <v/>
      </c>
      <c r="W720" s="6" t="str">
        <f>IF(AND(C720="Abierto",D720="Baja"),RANK(V720,$V$13:$V$809,0)+COUNTIF($V$13:V720,V720)-1+MAX(N:N,Q:Q,T:T),"")</f>
        <v/>
      </c>
      <c r="X720" s="7" t="str">
        <f>IF(OR(C720="Resuelto",C720=""),"",SUM(N720,Q720,T720,W720))</f>
        <v/>
      </c>
      <c r="Y720" s="7" t="str">
        <f>IF(OR(C720="Resuelto",C720=""),"",SUM(M720,P720,S720,V720))</f>
        <v/>
      </c>
      <c r="Z720" s="7" t="str">
        <f>IF(OR(C720="Resuelto",C720=""),"",SUM(L720,O720,R720,U720))</f>
        <v/>
      </c>
      <c r="AA720" s="8">
        <v>906</v>
      </c>
      <c r="AB720" s="8" t="str">
        <f t="shared" ca="1" si="60"/>
        <v/>
      </c>
      <c r="AC720" s="9" t="str">
        <f t="shared" ca="1" si="61"/>
        <v/>
      </c>
      <c r="AH720" s="11" t="str">
        <f>IF(AI720="","",MAX($AH$5:AH719)+1)</f>
        <v/>
      </c>
      <c r="AI720" s="12" t="str">
        <f>IF(G719="","",IF(COUNTIF($AI$11:AI719,G719)=0,G719,""))</f>
        <v/>
      </c>
      <c r="AJ720" s="12" t="str">
        <f t="shared" si="62"/>
        <v/>
      </c>
      <c r="AK720" s="23"/>
    </row>
    <row r="721" spans="1:37" hidden="1" x14ac:dyDescent="0.25">
      <c r="A721" s="4"/>
      <c r="B721" s="4"/>
      <c r="C721" s="4"/>
      <c r="D721" s="4"/>
      <c r="E721" s="5"/>
      <c r="F721" s="5"/>
      <c r="G721" s="4"/>
      <c r="H721" s="5"/>
      <c r="I721" s="14" t="str">
        <f t="shared" si="59"/>
        <v/>
      </c>
      <c r="J721" s="14"/>
      <c r="K721" s="14"/>
      <c r="L721" s="6" t="str">
        <f>IF(AND(C721="Abierto",D721="Urgente"),A721,"")</f>
        <v/>
      </c>
      <c r="M721" s="6" t="str">
        <f ca="1">IF(AND(C721="Abierto",D721="Urgente"),TODAY()-E721,"")</f>
        <v/>
      </c>
      <c r="N721" s="6" t="str">
        <f>IF(AND(C721="Abierto",D721="Urgente"),RANK(M721,$M$13:$M$809,0)+COUNTIF($M$13:M721,M721)-1,"")</f>
        <v/>
      </c>
      <c r="O721" s="6" t="str">
        <f>IF(AND(C721="Abierto",D721="Alta"),A721,"")</f>
        <v/>
      </c>
      <c r="P721" s="6" t="str">
        <f ca="1">IF(AND(C721="Abierto",D721="Alta"),TODAY()-E721,"")</f>
        <v/>
      </c>
      <c r="Q721" s="6" t="str">
        <f>IF(AND(C721="Abierto",D721="Alta"),RANK(P721,$P$13:$P$809,0)+COUNTIF($P$13:P721,P721)-1+MAX(N:N),"")</f>
        <v/>
      </c>
      <c r="R721" s="6" t="str">
        <f>IF(AND(C721="Abierto",D721="Media"),A721,"")</f>
        <v/>
      </c>
      <c r="S721" s="6" t="str">
        <f ca="1">IF(AND(C721="Abierto",D721="Media"),TODAY()-E721,"")</f>
        <v/>
      </c>
      <c r="T721" s="6" t="str">
        <f>IF(AND(C721="Abierto",D721="Media"),RANK(S721,$S$13:$S$809,0)+COUNTIF($S$13:S721,S721)-1+MAX(N:N,Q:Q),"")</f>
        <v/>
      </c>
      <c r="U721" s="6" t="str">
        <f>IF(AND(C721="Abierto",D721="Baja"),A721,"")</f>
        <v/>
      </c>
      <c r="V721" s="6" t="str">
        <f ca="1">IF(AND(C721="Abierto",D721="Baja"),TODAY()-E721,"")</f>
        <v/>
      </c>
      <c r="W721" s="6" t="str">
        <f>IF(AND(C721="Abierto",D721="Baja"),RANK(V721,$V$13:$V$809,0)+COUNTIF($V$13:V721,V721)-1+MAX(N:N,Q:Q,T:T),"")</f>
        <v/>
      </c>
      <c r="X721" s="7" t="str">
        <f>IF(OR(C721="Resuelto",C721=""),"",SUM(N721,Q721,T721,W721))</f>
        <v/>
      </c>
      <c r="Y721" s="7" t="str">
        <f>IF(OR(C721="Resuelto",C721=""),"",SUM(M721,P721,S721,V721))</f>
        <v/>
      </c>
      <c r="Z721" s="7" t="str">
        <f>IF(OR(C721="Resuelto",C721=""),"",SUM(L721,O721,R721,U721))</f>
        <v/>
      </c>
      <c r="AA721" s="8">
        <v>907</v>
      </c>
      <c r="AB721" s="8" t="str">
        <f t="shared" ca="1" si="60"/>
        <v/>
      </c>
      <c r="AC721" s="9" t="str">
        <f t="shared" ca="1" si="61"/>
        <v/>
      </c>
      <c r="AH721" s="11" t="str">
        <f>IF(AI721="","",MAX($AH$5:AH720)+1)</f>
        <v/>
      </c>
      <c r="AI721" s="12" t="str">
        <f>IF(G720="","",IF(COUNTIF($AI$11:AI720,G720)=0,G720,""))</f>
        <v/>
      </c>
      <c r="AJ721" s="12" t="str">
        <f t="shared" si="62"/>
        <v/>
      </c>
      <c r="AK721" s="23"/>
    </row>
    <row r="722" spans="1:37" hidden="1" x14ac:dyDescent="0.25">
      <c r="A722" s="4"/>
      <c r="B722" s="4"/>
      <c r="C722" s="4"/>
      <c r="D722" s="4"/>
      <c r="E722" s="5"/>
      <c r="F722" s="5"/>
      <c r="G722" s="4"/>
      <c r="H722" s="5"/>
      <c r="I722" s="14" t="str">
        <f t="shared" si="59"/>
        <v/>
      </c>
      <c r="J722" s="14"/>
      <c r="K722" s="14"/>
      <c r="L722" s="6" t="str">
        <f>IF(AND(C722="Abierto",D722="Urgente"),A722,"")</f>
        <v/>
      </c>
      <c r="M722" s="6" t="str">
        <f ca="1">IF(AND(C722="Abierto",D722="Urgente"),TODAY()-E722,"")</f>
        <v/>
      </c>
      <c r="N722" s="6" t="str">
        <f>IF(AND(C722="Abierto",D722="Urgente"),RANK(M722,$M$13:$M$809,0)+COUNTIF($M$13:M722,M722)-1,"")</f>
        <v/>
      </c>
      <c r="O722" s="6" t="str">
        <f>IF(AND(C722="Abierto",D722="Alta"),A722,"")</f>
        <v/>
      </c>
      <c r="P722" s="6" t="str">
        <f ca="1">IF(AND(C722="Abierto",D722="Alta"),TODAY()-E722,"")</f>
        <v/>
      </c>
      <c r="Q722" s="6" t="str">
        <f>IF(AND(C722="Abierto",D722="Alta"),RANK(P722,$P$13:$P$809,0)+COUNTIF($P$13:P722,P722)-1+MAX(N:N),"")</f>
        <v/>
      </c>
      <c r="R722" s="6" t="str">
        <f>IF(AND(C722="Abierto",D722="Media"),A722,"")</f>
        <v/>
      </c>
      <c r="S722" s="6" t="str">
        <f ca="1">IF(AND(C722="Abierto",D722="Media"),TODAY()-E722,"")</f>
        <v/>
      </c>
      <c r="T722" s="6" t="str">
        <f>IF(AND(C722="Abierto",D722="Media"),RANK(S722,$S$13:$S$809,0)+COUNTIF($S$13:S722,S722)-1+MAX(N:N,Q:Q),"")</f>
        <v/>
      </c>
      <c r="U722" s="6" t="str">
        <f>IF(AND(C722="Abierto",D722="Baja"),A722,"")</f>
        <v/>
      </c>
      <c r="V722" s="6" t="str">
        <f ca="1">IF(AND(C722="Abierto",D722="Baja"),TODAY()-E722,"")</f>
        <v/>
      </c>
      <c r="W722" s="6" t="str">
        <f>IF(AND(C722="Abierto",D722="Baja"),RANK(V722,$V$13:$V$809,0)+COUNTIF($V$13:V722,V722)-1+MAX(N:N,Q:Q,T:T),"")</f>
        <v/>
      </c>
      <c r="X722" s="7" t="str">
        <f>IF(OR(C722="Resuelto",C722=""),"",SUM(N722,Q722,T722,W722))</f>
        <v/>
      </c>
      <c r="Y722" s="7" t="str">
        <f>IF(OR(C722="Resuelto",C722=""),"",SUM(M722,P722,S722,V722))</f>
        <v/>
      </c>
      <c r="Z722" s="7" t="str">
        <f>IF(OR(C722="Resuelto",C722=""),"",SUM(L722,O722,R722,U722))</f>
        <v/>
      </c>
      <c r="AA722" s="8">
        <v>908</v>
      </c>
      <c r="AB722" s="8" t="str">
        <f t="shared" ca="1" si="60"/>
        <v/>
      </c>
      <c r="AC722" s="9" t="str">
        <f t="shared" ca="1" si="61"/>
        <v/>
      </c>
      <c r="AH722" s="11" t="str">
        <f>IF(AI722="","",MAX($AH$5:AH721)+1)</f>
        <v/>
      </c>
      <c r="AI722" s="12" t="str">
        <f>IF(G721="","",IF(COUNTIF($AI$11:AI721,G721)=0,G721,""))</f>
        <v/>
      </c>
      <c r="AJ722" s="12" t="str">
        <f t="shared" si="62"/>
        <v/>
      </c>
      <c r="AK722" s="23"/>
    </row>
    <row r="723" spans="1:37" hidden="1" x14ac:dyDescent="0.25">
      <c r="A723" s="4"/>
      <c r="B723" s="4"/>
      <c r="C723" s="4"/>
      <c r="D723" s="4"/>
      <c r="E723" s="5"/>
      <c r="F723" s="5"/>
      <c r="G723" s="4"/>
      <c r="H723" s="5"/>
      <c r="I723" s="14" t="str">
        <f t="shared" si="59"/>
        <v/>
      </c>
      <c r="J723" s="14"/>
      <c r="K723" s="14"/>
      <c r="L723" s="6" t="str">
        <f>IF(AND(C723="Abierto",D723="Urgente"),A723,"")</f>
        <v/>
      </c>
      <c r="M723" s="6" t="str">
        <f ca="1">IF(AND(C723="Abierto",D723="Urgente"),TODAY()-E723,"")</f>
        <v/>
      </c>
      <c r="N723" s="6" t="str">
        <f>IF(AND(C723="Abierto",D723="Urgente"),RANK(M723,$M$13:$M$809,0)+COUNTIF($M$13:M723,M723)-1,"")</f>
        <v/>
      </c>
      <c r="O723" s="6" t="str">
        <f>IF(AND(C723="Abierto",D723="Alta"),A723,"")</f>
        <v/>
      </c>
      <c r="P723" s="6" t="str">
        <f ca="1">IF(AND(C723="Abierto",D723="Alta"),TODAY()-E723,"")</f>
        <v/>
      </c>
      <c r="Q723" s="6" t="str">
        <f>IF(AND(C723="Abierto",D723="Alta"),RANK(P723,$P$13:$P$809,0)+COUNTIF($P$13:P723,P723)-1+MAX(N:N),"")</f>
        <v/>
      </c>
      <c r="R723" s="6" t="str">
        <f>IF(AND(C723="Abierto",D723="Media"),A723,"")</f>
        <v/>
      </c>
      <c r="S723" s="6" t="str">
        <f ca="1">IF(AND(C723="Abierto",D723="Media"),TODAY()-E723,"")</f>
        <v/>
      </c>
      <c r="T723" s="6" t="str">
        <f>IF(AND(C723="Abierto",D723="Media"),RANK(S723,$S$13:$S$809,0)+COUNTIF($S$13:S723,S723)-1+MAX(N:N,Q:Q),"")</f>
        <v/>
      </c>
      <c r="U723" s="6" t="str">
        <f>IF(AND(C723="Abierto",D723="Baja"),A723,"")</f>
        <v/>
      </c>
      <c r="V723" s="6" t="str">
        <f ca="1">IF(AND(C723="Abierto",D723="Baja"),TODAY()-E723,"")</f>
        <v/>
      </c>
      <c r="W723" s="6" t="str">
        <f>IF(AND(C723="Abierto",D723="Baja"),RANK(V723,$V$13:$V$809,0)+COUNTIF($V$13:V723,V723)-1+MAX(N:N,Q:Q,T:T),"")</f>
        <v/>
      </c>
      <c r="X723" s="7" t="str">
        <f>IF(OR(C723="Resuelto",C723=""),"",SUM(N723,Q723,T723,W723))</f>
        <v/>
      </c>
      <c r="Y723" s="7" t="str">
        <f>IF(OR(C723="Resuelto",C723=""),"",SUM(M723,P723,S723,V723))</f>
        <v/>
      </c>
      <c r="Z723" s="7" t="str">
        <f>IF(OR(C723="Resuelto",C723=""),"",SUM(L723,O723,R723,U723))</f>
        <v/>
      </c>
      <c r="AA723" s="8">
        <v>909</v>
      </c>
      <c r="AB723" s="8" t="str">
        <f t="shared" ca="1" si="60"/>
        <v/>
      </c>
      <c r="AC723" s="9" t="str">
        <f t="shared" ca="1" si="61"/>
        <v/>
      </c>
      <c r="AH723" s="11" t="str">
        <f>IF(AI723="","",MAX($AH$5:AH722)+1)</f>
        <v/>
      </c>
      <c r="AI723" s="12" t="str">
        <f>IF(G722="","",IF(COUNTIF($AI$11:AI722,G722)=0,G722,""))</f>
        <v/>
      </c>
      <c r="AJ723" s="12" t="str">
        <f t="shared" si="62"/>
        <v/>
      </c>
      <c r="AK723" s="23"/>
    </row>
    <row r="724" spans="1:37" hidden="1" x14ac:dyDescent="0.25">
      <c r="A724" s="4"/>
      <c r="B724" s="4"/>
      <c r="C724" s="4"/>
      <c r="D724" s="4"/>
      <c r="E724" s="5"/>
      <c r="F724" s="5"/>
      <c r="G724" s="4"/>
      <c r="H724" s="5"/>
      <c r="I724" s="14" t="str">
        <f t="shared" ref="I724:I787" si="63">IF(OR(E724=0,H724=0),"",H724-E724)</f>
        <v/>
      </c>
      <c r="J724" s="14"/>
      <c r="K724" s="14"/>
      <c r="L724" s="6" t="str">
        <f>IF(AND(C724="Abierto",D724="Urgente"),A724,"")</f>
        <v/>
      </c>
      <c r="M724" s="6" t="str">
        <f ca="1">IF(AND(C724="Abierto",D724="Urgente"),TODAY()-E724,"")</f>
        <v/>
      </c>
      <c r="N724" s="6" t="str">
        <f>IF(AND(C724="Abierto",D724="Urgente"),RANK(M724,$M$13:$M$809,0)+COUNTIF($M$13:M724,M724)-1,"")</f>
        <v/>
      </c>
      <c r="O724" s="6" t="str">
        <f>IF(AND(C724="Abierto",D724="Alta"),A724,"")</f>
        <v/>
      </c>
      <c r="P724" s="6" t="str">
        <f ca="1">IF(AND(C724="Abierto",D724="Alta"),TODAY()-E724,"")</f>
        <v/>
      </c>
      <c r="Q724" s="6" t="str">
        <f>IF(AND(C724="Abierto",D724="Alta"),RANK(P724,$P$13:$P$809,0)+COUNTIF($P$13:P724,P724)-1+MAX(N:N),"")</f>
        <v/>
      </c>
      <c r="R724" s="6" t="str">
        <f>IF(AND(C724="Abierto",D724="Media"),A724,"")</f>
        <v/>
      </c>
      <c r="S724" s="6" t="str">
        <f ca="1">IF(AND(C724="Abierto",D724="Media"),TODAY()-E724,"")</f>
        <v/>
      </c>
      <c r="T724" s="6" t="str">
        <f>IF(AND(C724="Abierto",D724="Media"),RANK(S724,$S$13:$S$809,0)+COUNTIF($S$13:S724,S724)-1+MAX(N:N,Q:Q),"")</f>
        <v/>
      </c>
      <c r="U724" s="6" t="str">
        <f>IF(AND(C724="Abierto",D724="Baja"),A724,"")</f>
        <v/>
      </c>
      <c r="V724" s="6" t="str">
        <f ca="1">IF(AND(C724="Abierto",D724="Baja"),TODAY()-E724,"")</f>
        <v/>
      </c>
      <c r="W724" s="6" t="str">
        <f>IF(AND(C724="Abierto",D724="Baja"),RANK(V724,$V$13:$V$809,0)+COUNTIF($V$13:V724,V724)-1+MAX(N:N,Q:Q,T:T),"")</f>
        <v/>
      </c>
      <c r="X724" s="7" t="str">
        <f>IF(OR(C724="Resuelto",C724=""),"",SUM(N724,Q724,T724,W724))</f>
        <v/>
      </c>
      <c r="Y724" s="7" t="str">
        <f>IF(OR(C724="Resuelto",C724=""),"",SUM(M724,P724,S724,V724))</f>
        <v/>
      </c>
      <c r="Z724" s="7" t="str">
        <f>IF(OR(C724="Resuelto",C724=""),"",SUM(L724,O724,R724,U724))</f>
        <v/>
      </c>
      <c r="AA724" s="8">
        <v>910</v>
      </c>
      <c r="AB724" s="8" t="str">
        <f t="shared" ca="1" si="60"/>
        <v/>
      </c>
      <c r="AC724" s="9" t="str">
        <f t="shared" ca="1" si="61"/>
        <v/>
      </c>
      <c r="AH724" s="11" t="str">
        <f>IF(AI724="","",MAX($AH$5:AH723)+1)</f>
        <v/>
      </c>
      <c r="AI724" s="12" t="str">
        <f>IF(G723="","",IF(COUNTIF($AI$11:AI723,G723)=0,G723,""))</f>
        <v/>
      </c>
      <c r="AJ724" s="12" t="str">
        <f t="shared" si="62"/>
        <v/>
      </c>
      <c r="AK724" s="23"/>
    </row>
    <row r="725" spans="1:37" hidden="1" x14ac:dyDescent="0.25">
      <c r="A725" s="4"/>
      <c r="B725" s="4"/>
      <c r="C725" s="4"/>
      <c r="D725" s="4"/>
      <c r="E725" s="5"/>
      <c r="F725" s="5"/>
      <c r="G725" s="4"/>
      <c r="H725" s="5"/>
      <c r="I725" s="14" t="str">
        <f t="shared" si="63"/>
        <v/>
      </c>
      <c r="J725" s="14"/>
      <c r="K725" s="14"/>
      <c r="L725" s="6" t="str">
        <f>IF(AND(C725="Abierto",D725="Urgente"),A725,"")</f>
        <v/>
      </c>
      <c r="M725" s="6" t="str">
        <f ca="1">IF(AND(C725="Abierto",D725="Urgente"),TODAY()-E725,"")</f>
        <v/>
      </c>
      <c r="N725" s="6" t="str">
        <f>IF(AND(C725="Abierto",D725="Urgente"),RANK(M725,$M$13:$M$809,0)+COUNTIF($M$13:M725,M725)-1,"")</f>
        <v/>
      </c>
      <c r="O725" s="6" t="str">
        <f>IF(AND(C725="Abierto",D725="Alta"),A725,"")</f>
        <v/>
      </c>
      <c r="P725" s="6" t="str">
        <f ca="1">IF(AND(C725="Abierto",D725="Alta"),TODAY()-E725,"")</f>
        <v/>
      </c>
      <c r="Q725" s="6" t="str">
        <f>IF(AND(C725="Abierto",D725="Alta"),RANK(P725,$P$13:$P$809,0)+COUNTIF($P$13:P725,P725)-1+MAX(N:N),"")</f>
        <v/>
      </c>
      <c r="R725" s="6" t="str">
        <f>IF(AND(C725="Abierto",D725="Media"),A725,"")</f>
        <v/>
      </c>
      <c r="S725" s="6" t="str">
        <f ca="1">IF(AND(C725="Abierto",D725="Media"),TODAY()-E725,"")</f>
        <v/>
      </c>
      <c r="T725" s="6" t="str">
        <f>IF(AND(C725="Abierto",D725="Media"),RANK(S725,$S$13:$S$809,0)+COUNTIF($S$13:S725,S725)-1+MAX(N:N,Q:Q),"")</f>
        <v/>
      </c>
      <c r="U725" s="6" t="str">
        <f>IF(AND(C725="Abierto",D725="Baja"),A725,"")</f>
        <v/>
      </c>
      <c r="V725" s="6" t="str">
        <f ca="1">IF(AND(C725="Abierto",D725="Baja"),TODAY()-E725,"")</f>
        <v/>
      </c>
      <c r="W725" s="6" t="str">
        <f>IF(AND(C725="Abierto",D725="Baja"),RANK(V725,$V$13:$V$809,0)+COUNTIF($V$13:V725,V725)-1+MAX(N:N,Q:Q,T:T),"")</f>
        <v/>
      </c>
      <c r="X725" s="7" t="str">
        <f>IF(OR(C725="Resuelto",C725=""),"",SUM(N725,Q725,T725,W725))</f>
        <v/>
      </c>
      <c r="Y725" s="7" t="str">
        <f>IF(OR(C725="Resuelto",C725=""),"",SUM(M725,P725,S725,V725))</f>
        <v/>
      </c>
      <c r="Z725" s="7" t="str">
        <f>IF(OR(C725="Resuelto",C725=""),"",SUM(L725,O725,R725,U725))</f>
        <v/>
      </c>
      <c r="AA725" s="8">
        <v>911</v>
      </c>
      <c r="AB725" s="8" t="str">
        <f t="shared" ca="1" si="60"/>
        <v/>
      </c>
      <c r="AC725" s="9" t="str">
        <f t="shared" ca="1" si="61"/>
        <v/>
      </c>
      <c r="AH725" s="11" t="str">
        <f>IF(AI725="","",MAX($AH$5:AH724)+1)</f>
        <v/>
      </c>
      <c r="AI725" s="12" t="str">
        <f>IF(G724="","",IF(COUNTIF($AI$11:AI724,G724)=0,G724,""))</f>
        <v/>
      </c>
      <c r="AJ725" s="12" t="str">
        <f t="shared" si="62"/>
        <v/>
      </c>
      <c r="AK725" s="23"/>
    </row>
    <row r="726" spans="1:37" hidden="1" x14ac:dyDescent="0.25">
      <c r="A726" s="4"/>
      <c r="B726" s="4"/>
      <c r="C726" s="4"/>
      <c r="D726" s="4"/>
      <c r="E726" s="5"/>
      <c r="F726" s="5"/>
      <c r="G726" s="4"/>
      <c r="H726" s="5"/>
      <c r="I726" s="14" t="str">
        <f t="shared" si="63"/>
        <v/>
      </c>
      <c r="J726" s="14"/>
      <c r="K726" s="14"/>
      <c r="L726" s="6" t="str">
        <f>IF(AND(C726="Abierto",D726="Urgente"),A726,"")</f>
        <v/>
      </c>
      <c r="M726" s="6" t="str">
        <f ca="1">IF(AND(C726="Abierto",D726="Urgente"),TODAY()-E726,"")</f>
        <v/>
      </c>
      <c r="N726" s="6" t="str">
        <f>IF(AND(C726="Abierto",D726="Urgente"),RANK(M726,$M$13:$M$809,0)+COUNTIF($M$13:M726,M726)-1,"")</f>
        <v/>
      </c>
      <c r="O726" s="6" t="str">
        <f>IF(AND(C726="Abierto",D726="Alta"),A726,"")</f>
        <v/>
      </c>
      <c r="P726" s="6" t="str">
        <f ca="1">IF(AND(C726="Abierto",D726="Alta"),TODAY()-E726,"")</f>
        <v/>
      </c>
      <c r="Q726" s="6" t="str">
        <f>IF(AND(C726="Abierto",D726="Alta"),RANK(P726,$P$13:$P$809,0)+COUNTIF($P$13:P726,P726)-1+MAX(N:N),"")</f>
        <v/>
      </c>
      <c r="R726" s="6" t="str">
        <f>IF(AND(C726="Abierto",D726="Media"),A726,"")</f>
        <v/>
      </c>
      <c r="S726" s="6" t="str">
        <f ca="1">IF(AND(C726="Abierto",D726="Media"),TODAY()-E726,"")</f>
        <v/>
      </c>
      <c r="T726" s="6" t="str">
        <f>IF(AND(C726="Abierto",D726="Media"),RANK(S726,$S$13:$S$809,0)+COUNTIF($S$13:S726,S726)-1+MAX(N:N,Q:Q),"")</f>
        <v/>
      </c>
      <c r="U726" s="6" t="str">
        <f>IF(AND(C726="Abierto",D726="Baja"),A726,"")</f>
        <v/>
      </c>
      <c r="V726" s="6" t="str">
        <f ca="1">IF(AND(C726="Abierto",D726="Baja"),TODAY()-E726,"")</f>
        <v/>
      </c>
      <c r="W726" s="6" t="str">
        <f>IF(AND(C726="Abierto",D726="Baja"),RANK(V726,$V$13:$V$809,0)+COUNTIF($V$13:V726,V726)-1+MAX(N:N,Q:Q,T:T),"")</f>
        <v/>
      </c>
      <c r="X726" s="7" t="str">
        <f>IF(OR(C726="Resuelto",C726=""),"",SUM(N726,Q726,T726,W726))</f>
        <v/>
      </c>
      <c r="Y726" s="7" t="str">
        <f>IF(OR(C726="Resuelto",C726=""),"",SUM(M726,P726,S726,V726))</f>
        <v/>
      </c>
      <c r="Z726" s="7" t="str">
        <f>IF(OR(C726="Resuelto",C726=""),"",SUM(L726,O726,R726,U726))</f>
        <v/>
      </c>
      <c r="AA726" s="8">
        <v>912</v>
      </c>
      <c r="AB726" s="8" t="str">
        <f t="shared" ref="AB726:AB789" ca="1" si="64">IF(ISNA(VLOOKUP(AA726,$X$13:$Z$807,3,FALSE))=TRUE,"",VLOOKUP(AA726,$X$13:$Z$807,3,FALSE))</f>
        <v/>
      </c>
      <c r="AC726" s="9" t="str">
        <f t="shared" ref="AC726:AC789" ca="1" si="65">IF(ISNA(VLOOKUP(AA726,$X$13:$Z$807,2,FALSE))=TRUE,"",VLOOKUP(AA726,$X$13:$Z$807,2,FALSE))</f>
        <v/>
      </c>
      <c r="AH726" s="11" t="str">
        <f>IF(AI726="","",MAX($AH$5:AH725)+1)</f>
        <v/>
      </c>
      <c r="AI726" s="12" t="str">
        <f>IF(G725="","",IF(COUNTIF($AI$11:AI725,G725)=0,G725,""))</f>
        <v/>
      </c>
      <c r="AJ726" s="12" t="str">
        <f t="shared" ref="AJ726:AJ789" si="66">IF(ISNA(VLOOKUP(AA726,$AH$13:$AI$807,2,FALSE))=TRUE,"",VLOOKUP(AA726,$AH$13:$AI$807,2,FALSE))</f>
        <v/>
      </c>
      <c r="AK726" s="23"/>
    </row>
    <row r="727" spans="1:37" hidden="1" x14ac:dyDescent="0.25">
      <c r="A727" s="4"/>
      <c r="B727" s="4"/>
      <c r="C727" s="4"/>
      <c r="D727" s="4"/>
      <c r="E727" s="5"/>
      <c r="F727" s="5"/>
      <c r="G727" s="4"/>
      <c r="H727" s="5"/>
      <c r="I727" s="14" t="str">
        <f t="shared" si="63"/>
        <v/>
      </c>
      <c r="J727" s="14"/>
      <c r="K727" s="14"/>
      <c r="L727" s="6" t="str">
        <f>IF(AND(C727="Abierto",D727="Urgente"),A727,"")</f>
        <v/>
      </c>
      <c r="M727" s="6" t="str">
        <f ca="1">IF(AND(C727="Abierto",D727="Urgente"),TODAY()-E727,"")</f>
        <v/>
      </c>
      <c r="N727" s="6" t="str">
        <f>IF(AND(C727="Abierto",D727="Urgente"),RANK(M727,$M$13:$M$809,0)+COUNTIF($M$13:M727,M727)-1,"")</f>
        <v/>
      </c>
      <c r="O727" s="6" t="str">
        <f>IF(AND(C727="Abierto",D727="Alta"),A727,"")</f>
        <v/>
      </c>
      <c r="P727" s="6" t="str">
        <f ca="1">IF(AND(C727="Abierto",D727="Alta"),TODAY()-E727,"")</f>
        <v/>
      </c>
      <c r="Q727" s="6" t="str">
        <f>IF(AND(C727="Abierto",D727="Alta"),RANK(P727,$P$13:$P$809,0)+COUNTIF($P$13:P727,P727)-1+MAX(N:N),"")</f>
        <v/>
      </c>
      <c r="R727" s="6" t="str">
        <f>IF(AND(C727="Abierto",D727="Media"),A727,"")</f>
        <v/>
      </c>
      <c r="S727" s="6" t="str">
        <f ca="1">IF(AND(C727="Abierto",D727="Media"),TODAY()-E727,"")</f>
        <v/>
      </c>
      <c r="T727" s="6" t="str">
        <f>IF(AND(C727="Abierto",D727="Media"),RANK(S727,$S$13:$S$809,0)+COUNTIF($S$13:S727,S727)-1+MAX(N:N,Q:Q),"")</f>
        <v/>
      </c>
      <c r="U727" s="6" t="str">
        <f>IF(AND(C727="Abierto",D727="Baja"),A727,"")</f>
        <v/>
      </c>
      <c r="V727" s="6" t="str">
        <f ca="1">IF(AND(C727="Abierto",D727="Baja"),TODAY()-E727,"")</f>
        <v/>
      </c>
      <c r="W727" s="6" t="str">
        <f>IF(AND(C727="Abierto",D727="Baja"),RANK(V727,$V$13:$V$809,0)+COUNTIF($V$13:V727,V727)-1+MAX(N:N,Q:Q,T:T),"")</f>
        <v/>
      </c>
      <c r="X727" s="7" t="str">
        <f>IF(OR(C727="Resuelto",C727=""),"",SUM(N727,Q727,T727,W727))</f>
        <v/>
      </c>
      <c r="Y727" s="7" t="str">
        <f>IF(OR(C727="Resuelto",C727=""),"",SUM(M727,P727,S727,V727))</f>
        <v/>
      </c>
      <c r="Z727" s="7" t="str">
        <f>IF(OR(C727="Resuelto",C727=""),"",SUM(L727,O727,R727,U727))</f>
        <v/>
      </c>
      <c r="AA727" s="8">
        <v>913</v>
      </c>
      <c r="AB727" s="8" t="str">
        <f t="shared" ca="1" si="64"/>
        <v/>
      </c>
      <c r="AC727" s="9" t="str">
        <f t="shared" ca="1" si="65"/>
        <v/>
      </c>
      <c r="AH727" s="11" t="str">
        <f>IF(AI727="","",MAX($AH$5:AH726)+1)</f>
        <v/>
      </c>
      <c r="AI727" s="12" t="str">
        <f>IF(G726="","",IF(COUNTIF($AI$11:AI726,G726)=0,G726,""))</f>
        <v/>
      </c>
      <c r="AJ727" s="12" t="str">
        <f t="shared" si="66"/>
        <v/>
      </c>
      <c r="AK727" s="23"/>
    </row>
    <row r="728" spans="1:37" hidden="1" x14ac:dyDescent="0.25">
      <c r="A728" s="4"/>
      <c r="B728" s="4"/>
      <c r="C728" s="4"/>
      <c r="D728" s="4"/>
      <c r="E728" s="5"/>
      <c r="F728" s="5"/>
      <c r="G728" s="4"/>
      <c r="H728" s="5"/>
      <c r="I728" s="14" t="str">
        <f t="shared" si="63"/>
        <v/>
      </c>
      <c r="J728" s="14"/>
      <c r="K728" s="14"/>
      <c r="L728" s="6" t="str">
        <f>IF(AND(C728="Abierto",D728="Urgente"),A728,"")</f>
        <v/>
      </c>
      <c r="M728" s="6" t="str">
        <f ca="1">IF(AND(C728="Abierto",D728="Urgente"),TODAY()-E728,"")</f>
        <v/>
      </c>
      <c r="N728" s="6" t="str">
        <f>IF(AND(C728="Abierto",D728="Urgente"),RANK(M728,$M$13:$M$809,0)+COUNTIF($M$13:M728,M728)-1,"")</f>
        <v/>
      </c>
      <c r="O728" s="6" t="str">
        <f>IF(AND(C728="Abierto",D728="Alta"),A728,"")</f>
        <v/>
      </c>
      <c r="P728" s="6" t="str">
        <f ca="1">IF(AND(C728="Abierto",D728="Alta"),TODAY()-E728,"")</f>
        <v/>
      </c>
      <c r="Q728" s="6" t="str">
        <f>IF(AND(C728="Abierto",D728="Alta"),RANK(P728,$P$13:$P$809,0)+COUNTIF($P$13:P728,P728)-1+MAX(N:N),"")</f>
        <v/>
      </c>
      <c r="R728" s="6" t="str">
        <f>IF(AND(C728="Abierto",D728="Media"),A728,"")</f>
        <v/>
      </c>
      <c r="S728" s="6" t="str">
        <f ca="1">IF(AND(C728="Abierto",D728="Media"),TODAY()-E728,"")</f>
        <v/>
      </c>
      <c r="T728" s="6" t="str">
        <f>IF(AND(C728="Abierto",D728="Media"),RANK(S728,$S$13:$S$809,0)+COUNTIF($S$13:S728,S728)-1+MAX(N:N,Q:Q),"")</f>
        <v/>
      </c>
      <c r="U728" s="6" t="str">
        <f>IF(AND(C728="Abierto",D728="Baja"),A728,"")</f>
        <v/>
      </c>
      <c r="V728" s="6" t="str">
        <f ca="1">IF(AND(C728="Abierto",D728="Baja"),TODAY()-E728,"")</f>
        <v/>
      </c>
      <c r="W728" s="6" t="str">
        <f>IF(AND(C728="Abierto",D728="Baja"),RANK(V728,$V$13:$V$809,0)+COUNTIF($V$13:V728,V728)-1+MAX(N:N,Q:Q,T:T),"")</f>
        <v/>
      </c>
      <c r="X728" s="7" t="str">
        <f>IF(OR(C728="Resuelto",C728=""),"",SUM(N728,Q728,T728,W728))</f>
        <v/>
      </c>
      <c r="Y728" s="7" t="str">
        <f>IF(OR(C728="Resuelto",C728=""),"",SUM(M728,P728,S728,V728))</f>
        <v/>
      </c>
      <c r="Z728" s="7" t="str">
        <f>IF(OR(C728="Resuelto",C728=""),"",SUM(L728,O728,R728,U728))</f>
        <v/>
      </c>
      <c r="AA728" s="8">
        <v>914</v>
      </c>
      <c r="AB728" s="8" t="str">
        <f t="shared" ca="1" si="64"/>
        <v/>
      </c>
      <c r="AC728" s="9" t="str">
        <f t="shared" ca="1" si="65"/>
        <v/>
      </c>
      <c r="AH728" s="11" t="str">
        <f>IF(AI728="","",MAX($AH$5:AH727)+1)</f>
        <v/>
      </c>
      <c r="AI728" s="12" t="str">
        <f>IF(G727="","",IF(COUNTIF($AI$11:AI727,G727)=0,G727,""))</f>
        <v/>
      </c>
      <c r="AJ728" s="12" t="str">
        <f t="shared" si="66"/>
        <v/>
      </c>
      <c r="AK728" s="23"/>
    </row>
    <row r="729" spans="1:37" hidden="1" x14ac:dyDescent="0.25">
      <c r="A729" s="4"/>
      <c r="B729" s="4"/>
      <c r="C729" s="4"/>
      <c r="D729" s="4"/>
      <c r="E729" s="5"/>
      <c r="F729" s="5"/>
      <c r="G729" s="4"/>
      <c r="H729" s="5"/>
      <c r="I729" s="14" t="str">
        <f t="shared" si="63"/>
        <v/>
      </c>
      <c r="J729" s="14"/>
      <c r="K729" s="14"/>
      <c r="L729" s="6" t="str">
        <f>IF(AND(C729="Abierto",D729="Urgente"),A729,"")</f>
        <v/>
      </c>
      <c r="M729" s="6" t="str">
        <f ca="1">IF(AND(C729="Abierto",D729="Urgente"),TODAY()-E729,"")</f>
        <v/>
      </c>
      <c r="N729" s="6" t="str">
        <f>IF(AND(C729="Abierto",D729="Urgente"),RANK(M729,$M$13:$M$809,0)+COUNTIF($M$13:M729,M729)-1,"")</f>
        <v/>
      </c>
      <c r="O729" s="6" t="str">
        <f>IF(AND(C729="Abierto",D729="Alta"),A729,"")</f>
        <v/>
      </c>
      <c r="P729" s="6" t="str">
        <f ca="1">IF(AND(C729="Abierto",D729="Alta"),TODAY()-E729,"")</f>
        <v/>
      </c>
      <c r="Q729" s="6" t="str">
        <f>IF(AND(C729="Abierto",D729="Alta"),RANK(P729,$P$13:$P$809,0)+COUNTIF($P$13:P729,P729)-1+MAX(N:N),"")</f>
        <v/>
      </c>
      <c r="R729" s="6" t="str">
        <f>IF(AND(C729="Abierto",D729="Media"),A729,"")</f>
        <v/>
      </c>
      <c r="S729" s="6" t="str">
        <f ca="1">IF(AND(C729="Abierto",D729="Media"),TODAY()-E729,"")</f>
        <v/>
      </c>
      <c r="T729" s="6" t="str">
        <f>IF(AND(C729="Abierto",D729="Media"),RANK(S729,$S$13:$S$809,0)+COUNTIF($S$13:S729,S729)-1+MAX(N:N,Q:Q),"")</f>
        <v/>
      </c>
      <c r="U729" s="6" t="str">
        <f>IF(AND(C729="Abierto",D729="Baja"),A729,"")</f>
        <v/>
      </c>
      <c r="V729" s="6" t="str">
        <f ca="1">IF(AND(C729="Abierto",D729="Baja"),TODAY()-E729,"")</f>
        <v/>
      </c>
      <c r="W729" s="6" t="str">
        <f>IF(AND(C729="Abierto",D729="Baja"),RANK(V729,$V$13:$V$809,0)+COUNTIF($V$13:V729,V729)-1+MAX(N:N,Q:Q,T:T),"")</f>
        <v/>
      </c>
      <c r="X729" s="7" t="str">
        <f>IF(OR(C729="Resuelto",C729=""),"",SUM(N729,Q729,T729,W729))</f>
        <v/>
      </c>
      <c r="Y729" s="7" t="str">
        <f>IF(OR(C729="Resuelto",C729=""),"",SUM(M729,P729,S729,V729))</f>
        <v/>
      </c>
      <c r="Z729" s="7" t="str">
        <f>IF(OR(C729="Resuelto",C729=""),"",SUM(L729,O729,R729,U729))</f>
        <v/>
      </c>
      <c r="AA729" s="8">
        <v>915</v>
      </c>
      <c r="AB729" s="8" t="str">
        <f t="shared" ca="1" si="64"/>
        <v/>
      </c>
      <c r="AC729" s="9" t="str">
        <f t="shared" ca="1" si="65"/>
        <v/>
      </c>
      <c r="AH729" s="11" t="str">
        <f>IF(AI729="","",MAX($AH$5:AH728)+1)</f>
        <v/>
      </c>
      <c r="AI729" s="12" t="str">
        <f>IF(G728="","",IF(COUNTIF($AI$11:AI728,G728)=0,G728,""))</f>
        <v/>
      </c>
      <c r="AJ729" s="12" t="str">
        <f t="shared" si="66"/>
        <v/>
      </c>
      <c r="AK729" s="23"/>
    </row>
    <row r="730" spans="1:37" hidden="1" x14ac:dyDescent="0.25">
      <c r="A730" s="4"/>
      <c r="B730" s="4"/>
      <c r="C730" s="4"/>
      <c r="D730" s="4"/>
      <c r="E730" s="5"/>
      <c r="F730" s="5"/>
      <c r="G730" s="4"/>
      <c r="H730" s="5"/>
      <c r="I730" s="14" t="str">
        <f t="shared" si="63"/>
        <v/>
      </c>
      <c r="J730" s="14"/>
      <c r="K730" s="14"/>
      <c r="L730" s="6" t="str">
        <f>IF(AND(C730="Abierto",D730="Urgente"),A730,"")</f>
        <v/>
      </c>
      <c r="M730" s="6" t="str">
        <f ca="1">IF(AND(C730="Abierto",D730="Urgente"),TODAY()-E730,"")</f>
        <v/>
      </c>
      <c r="N730" s="6" t="str">
        <f>IF(AND(C730="Abierto",D730="Urgente"),RANK(M730,$M$13:$M$809,0)+COUNTIF($M$13:M730,M730)-1,"")</f>
        <v/>
      </c>
      <c r="O730" s="6" t="str">
        <f>IF(AND(C730="Abierto",D730="Alta"),A730,"")</f>
        <v/>
      </c>
      <c r="P730" s="6" t="str">
        <f ca="1">IF(AND(C730="Abierto",D730="Alta"),TODAY()-E730,"")</f>
        <v/>
      </c>
      <c r="Q730" s="6" t="str">
        <f>IF(AND(C730="Abierto",D730="Alta"),RANK(P730,$P$13:$P$809,0)+COUNTIF($P$13:P730,P730)-1+MAX(N:N),"")</f>
        <v/>
      </c>
      <c r="R730" s="6" t="str">
        <f>IF(AND(C730="Abierto",D730="Media"),A730,"")</f>
        <v/>
      </c>
      <c r="S730" s="6" t="str">
        <f ca="1">IF(AND(C730="Abierto",D730="Media"),TODAY()-E730,"")</f>
        <v/>
      </c>
      <c r="T730" s="6" t="str">
        <f>IF(AND(C730="Abierto",D730="Media"),RANK(S730,$S$13:$S$809,0)+COUNTIF($S$13:S730,S730)-1+MAX(N:N,Q:Q),"")</f>
        <v/>
      </c>
      <c r="U730" s="6" t="str">
        <f>IF(AND(C730="Abierto",D730="Baja"),A730,"")</f>
        <v/>
      </c>
      <c r="V730" s="6" t="str">
        <f ca="1">IF(AND(C730="Abierto",D730="Baja"),TODAY()-E730,"")</f>
        <v/>
      </c>
      <c r="W730" s="6" t="str">
        <f>IF(AND(C730="Abierto",D730="Baja"),RANK(V730,$V$13:$V$809,0)+COUNTIF($V$13:V730,V730)-1+MAX(N:N,Q:Q,T:T),"")</f>
        <v/>
      </c>
      <c r="X730" s="7" t="str">
        <f>IF(OR(C730="Resuelto",C730=""),"",SUM(N730,Q730,T730,W730))</f>
        <v/>
      </c>
      <c r="Y730" s="7" t="str">
        <f>IF(OR(C730="Resuelto",C730=""),"",SUM(M730,P730,S730,V730))</f>
        <v/>
      </c>
      <c r="Z730" s="7" t="str">
        <f>IF(OR(C730="Resuelto",C730=""),"",SUM(L730,O730,R730,U730))</f>
        <v/>
      </c>
      <c r="AA730" s="8">
        <v>916</v>
      </c>
      <c r="AB730" s="8" t="str">
        <f t="shared" ca="1" si="64"/>
        <v/>
      </c>
      <c r="AC730" s="9" t="str">
        <f t="shared" ca="1" si="65"/>
        <v/>
      </c>
      <c r="AH730" s="11" t="str">
        <f>IF(AI730="","",MAX($AH$5:AH729)+1)</f>
        <v/>
      </c>
      <c r="AI730" s="12" t="str">
        <f>IF(G729="","",IF(COUNTIF($AI$11:AI729,G729)=0,G729,""))</f>
        <v/>
      </c>
      <c r="AJ730" s="12" t="str">
        <f t="shared" si="66"/>
        <v/>
      </c>
      <c r="AK730" s="23"/>
    </row>
    <row r="731" spans="1:37" hidden="1" x14ac:dyDescent="0.25">
      <c r="A731" s="4"/>
      <c r="B731" s="4"/>
      <c r="C731" s="4"/>
      <c r="D731" s="4"/>
      <c r="E731" s="5"/>
      <c r="F731" s="5"/>
      <c r="G731" s="4"/>
      <c r="H731" s="5"/>
      <c r="I731" s="14" t="str">
        <f t="shared" si="63"/>
        <v/>
      </c>
      <c r="J731" s="14"/>
      <c r="K731" s="14"/>
      <c r="L731" s="6" t="str">
        <f>IF(AND(C731="Abierto",D731="Urgente"),A731,"")</f>
        <v/>
      </c>
      <c r="M731" s="6" t="str">
        <f ca="1">IF(AND(C731="Abierto",D731="Urgente"),TODAY()-E731,"")</f>
        <v/>
      </c>
      <c r="N731" s="6" t="str">
        <f>IF(AND(C731="Abierto",D731="Urgente"),RANK(M731,$M$13:$M$809,0)+COUNTIF($M$13:M731,M731)-1,"")</f>
        <v/>
      </c>
      <c r="O731" s="6" t="str">
        <f>IF(AND(C731="Abierto",D731="Alta"),A731,"")</f>
        <v/>
      </c>
      <c r="P731" s="6" t="str">
        <f ca="1">IF(AND(C731="Abierto",D731="Alta"),TODAY()-E731,"")</f>
        <v/>
      </c>
      <c r="Q731" s="6" t="str">
        <f>IF(AND(C731="Abierto",D731="Alta"),RANK(P731,$P$13:$P$809,0)+COUNTIF($P$13:P731,P731)-1+MAX(N:N),"")</f>
        <v/>
      </c>
      <c r="R731" s="6" t="str">
        <f>IF(AND(C731="Abierto",D731="Media"),A731,"")</f>
        <v/>
      </c>
      <c r="S731" s="6" t="str">
        <f ca="1">IF(AND(C731="Abierto",D731="Media"),TODAY()-E731,"")</f>
        <v/>
      </c>
      <c r="T731" s="6" t="str">
        <f>IF(AND(C731="Abierto",D731="Media"),RANK(S731,$S$13:$S$809,0)+COUNTIF($S$13:S731,S731)-1+MAX(N:N,Q:Q),"")</f>
        <v/>
      </c>
      <c r="U731" s="6" t="str">
        <f>IF(AND(C731="Abierto",D731="Baja"),A731,"")</f>
        <v/>
      </c>
      <c r="V731" s="6" t="str">
        <f ca="1">IF(AND(C731="Abierto",D731="Baja"),TODAY()-E731,"")</f>
        <v/>
      </c>
      <c r="W731" s="6" t="str">
        <f>IF(AND(C731="Abierto",D731="Baja"),RANK(V731,$V$13:$V$809,0)+COUNTIF($V$13:V731,V731)-1+MAX(N:N,Q:Q,T:T),"")</f>
        <v/>
      </c>
      <c r="X731" s="7" t="str">
        <f>IF(OR(C731="Resuelto",C731=""),"",SUM(N731,Q731,T731,W731))</f>
        <v/>
      </c>
      <c r="Y731" s="7" t="str">
        <f>IF(OR(C731="Resuelto",C731=""),"",SUM(M731,P731,S731,V731))</f>
        <v/>
      </c>
      <c r="Z731" s="7" t="str">
        <f>IF(OR(C731="Resuelto",C731=""),"",SUM(L731,O731,R731,U731))</f>
        <v/>
      </c>
      <c r="AA731" s="8">
        <v>917</v>
      </c>
      <c r="AB731" s="8" t="str">
        <f t="shared" ca="1" si="64"/>
        <v/>
      </c>
      <c r="AC731" s="9" t="str">
        <f t="shared" ca="1" si="65"/>
        <v/>
      </c>
      <c r="AH731" s="11" t="str">
        <f>IF(AI731="","",MAX($AH$5:AH730)+1)</f>
        <v/>
      </c>
      <c r="AI731" s="12" t="str">
        <f>IF(G730="","",IF(COUNTIF($AI$11:AI730,G730)=0,G730,""))</f>
        <v/>
      </c>
      <c r="AJ731" s="12" t="str">
        <f t="shared" si="66"/>
        <v/>
      </c>
      <c r="AK731" s="23"/>
    </row>
    <row r="732" spans="1:37" hidden="1" x14ac:dyDescent="0.25">
      <c r="A732" s="4"/>
      <c r="B732" s="4"/>
      <c r="C732" s="4"/>
      <c r="D732" s="4"/>
      <c r="E732" s="5"/>
      <c r="F732" s="5"/>
      <c r="G732" s="4"/>
      <c r="H732" s="5"/>
      <c r="I732" s="14" t="str">
        <f t="shared" si="63"/>
        <v/>
      </c>
      <c r="J732" s="14"/>
      <c r="K732" s="14"/>
      <c r="L732" s="6" t="str">
        <f>IF(AND(C732="Abierto",D732="Urgente"),A732,"")</f>
        <v/>
      </c>
      <c r="M732" s="6" t="str">
        <f ca="1">IF(AND(C732="Abierto",D732="Urgente"),TODAY()-E732,"")</f>
        <v/>
      </c>
      <c r="N732" s="6" t="str">
        <f>IF(AND(C732="Abierto",D732="Urgente"),RANK(M732,$M$13:$M$809,0)+COUNTIF($M$13:M732,M732)-1,"")</f>
        <v/>
      </c>
      <c r="O732" s="6" t="str">
        <f>IF(AND(C732="Abierto",D732="Alta"),A732,"")</f>
        <v/>
      </c>
      <c r="P732" s="6" t="str">
        <f ca="1">IF(AND(C732="Abierto",D732="Alta"),TODAY()-E732,"")</f>
        <v/>
      </c>
      <c r="Q732" s="6" t="str">
        <f>IF(AND(C732="Abierto",D732="Alta"),RANK(P732,$P$13:$P$809,0)+COUNTIF($P$13:P732,P732)-1+MAX(N:N),"")</f>
        <v/>
      </c>
      <c r="R732" s="6" t="str">
        <f>IF(AND(C732="Abierto",D732="Media"),A732,"")</f>
        <v/>
      </c>
      <c r="S732" s="6" t="str">
        <f ca="1">IF(AND(C732="Abierto",D732="Media"),TODAY()-E732,"")</f>
        <v/>
      </c>
      <c r="T732" s="6" t="str">
        <f>IF(AND(C732="Abierto",D732="Media"),RANK(S732,$S$13:$S$809,0)+COUNTIF($S$13:S732,S732)-1+MAX(N:N,Q:Q),"")</f>
        <v/>
      </c>
      <c r="U732" s="6" t="str">
        <f>IF(AND(C732="Abierto",D732="Baja"),A732,"")</f>
        <v/>
      </c>
      <c r="V732" s="6" t="str">
        <f ca="1">IF(AND(C732="Abierto",D732="Baja"),TODAY()-E732,"")</f>
        <v/>
      </c>
      <c r="W732" s="6" t="str">
        <f>IF(AND(C732="Abierto",D732="Baja"),RANK(V732,$V$13:$V$809,0)+COUNTIF($V$13:V732,V732)-1+MAX(N:N,Q:Q,T:T),"")</f>
        <v/>
      </c>
      <c r="X732" s="7" t="str">
        <f>IF(OR(C732="Resuelto",C732=""),"",SUM(N732,Q732,T732,W732))</f>
        <v/>
      </c>
      <c r="Y732" s="7" t="str">
        <f>IF(OR(C732="Resuelto",C732=""),"",SUM(M732,P732,S732,V732))</f>
        <v/>
      </c>
      <c r="Z732" s="7" t="str">
        <f>IF(OR(C732="Resuelto",C732=""),"",SUM(L732,O732,R732,U732))</f>
        <v/>
      </c>
      <c r="AA732" s="8">
        <v>918</v>
      </c>
      <c r="AB732" s="8" t="str">
        <f t="shared" ca="1" si="64"/>
        <v/>
      </c>
      <c r="AC732" s="9" t="str">
        <f t="shared" ca="1" si="65"/>
        <v/>
      </c>
      <c r="AH732" s="11" t="str">
        <f>IF(AI732="","",MAX($AH$5:AH731)+1)</f>
        <v/>
      </c>
      <c r="AI732" s="12" t="str">
        <f>IF(G731="","",IF(COUNTIF($AI$11:AI731,G731)=0,G731,""))</f>
        <v/>
      </c>
      <c r="AJ732" s="12" t="str">
        <f t="shared" si="66"/>
        <v/>
      </c>
      <c r="AK732" s="23"/>
    </row>
    <row r="733" spans="1:37" hidden="1" x14ac:dyDescent="0.25">
      <c r="A733" s="4"/>
      <c r="B733" s="4"/>
      <c r="C733" s="4"/>
      <c r="D733" s="4"/>
      <c r="E733" s="5"/>
      <c r="F733" s="5"/>
      <c r="G733" s="4"/>
      <c r="H733" s="5"/>
      <c r="I733" s="14" t="str">
        <f t="shared" si="63"/>
        <v/>
      </c>
      <c r="J733" s="14"/>
      <c r="K733" s="14"/>
      <c r="L733" s="6" t="str">
        <f>IF(AND(C733="Abierto",D733="Urgente"),A733,"")</f>
        <v/>
      </c>
      <c r="M733" s="6" t="str">
        <f ca="1">IF(AND(C733="Abierto",D733="Urgente"),TODAY()-E733,"")</f>
        <v/>
      </c>
      <c r="N733" s="6" t="str">
        <f>IF(AND(C733="Abierto",D733="Urgente"),RANK(M733,$M$13:$M$809,0)+COUNTIF($M$13:M733,M733)-1,"")</f>
        <v/>
      </c>
      <c r="O733" s="6" t="str">
        <f>IF(AND(C733="Abierto",D733="Alta"),A733,"")</f>
        <v/>
      </c>
      <c r="P733" s="6" t="str">
        <f ca="1">IF(AND(C733="Abierto",D733="Alta"),TODAY()-E733,"")</f>
        <v/>
      </c>
      <c r="Q733" s="6" t="str">
        <f>IF(AND(C733="Abierto",D733="Alta"),RANK(P733,$P$13:$P$809,0)+COUNTIF($P$13:P733,P733)-1+MAX(N:N),"")</f>
        <v/>
      </c>
      <c r="R733" s="6" t="str">
        <f>IF(AND(C733="Abierto",D733="Media"),A733,"")</f>
        <v/>
      </c>
      <c r="S733" s="6" t="str">
        <f ca="1">IF(AND(C733="Abierto",D733="Media"),TODAY()-E733,"")</f>
        <v/>
      </c>
      <c r="T733" s="6" t="str">
        <f>IF(AND(C733="Abierto",D733="Media"),RANK(S733,$S$13:$S$809,0)+COUNTIF($S$13:S733,S733)-1+MAX(N:N,Q:Q),"")</f>
        <v/>
      </c>
      <c r="U733" s="6" t="str">
        <f>IF(AND(C733="Abierto",D733="Baja"),A733,"")</f>
        <v/>
      </c>
      <c r="V733" s="6" t="str">
        <f ca="1">IF(AND(C733="Abierto",D733="Baja"),TODAY()-E733,"")</f>
        <v/>
      </c>
      <c r="W733" s="6" t="str">
        <f>IF(AND(C733="Abierto",D733="Baja"),RANK(V733,$V$13:$V$809,0)+COUNTIF($V$13:V733,V733)-1+MAX(N:N,Q:Q,T:T),"")</f>
        <v/>
      </c>
      <c r="X733" s="7" t="str">
        <f>IF(OR(C733="Resuelto",C733=""),"",SUM(N733,Q733,T733,W733))</f>
        <v/>
      </c>
      <c r="Y733" s="7" t="str">
        <f>IF(OR(C733="Resuelto",C733=""),"",SUM(M733,P733,S733,V733))</f>
        <v/>
      </c>
      <c r="Z733" s="7" t="str">
        <f>IF(OR(C733="Resuelto",C733=""),"",SUM(L733,O733,R733,U733))</f>
        <v/>
      </c>
      <c r="AA733" s="8">
        <v>919</v>
      </c>
      <c r="AB733" s="8" t="str">
        <f t="shared" ca="1" si="64"/>
        <v/>
      </c>
      <c r="AC733" s="9" t="str">
        <f t="shared" ca="1" si="65"/>
        <v/>
      </c>
      <c r="AH733" s="11" t="str">
        <f>IF(AI733="","",MAX($AH$5:AH732)+1)</f>
        <v/>
      </c>
      <c r="AI733" s="12" t="str">
        <f>IF(G732="","",IF(COUNTIF($AI$11:AI732,G732)=0,G732,""))</f>
        <v/>
      </c>
      <c r="AJ733" s="12" t="str">
        <f t="shared" si="66"/>
        <v/>
      </c>
      <c r="AK733" s="23"/>
    </row>
    <row r="734" spans="1:37" hidden="1" x14ac:dyDescent="0.25">
      <c r="A734" s="4"/>
      <c r="B734" s="4"/>
      <c r="C734" s="4"/>
      <c r="D734" s="4"/>
      <c r="E734" s="5"/>
      <c r="F734" s="5"/>
      <c r="G734" s="4"/>
      <c r="H734" s="5"/>
      <c r="I734" s="14" t="str">
        <f t="shared" si="63"/>
        <v/>
      </c>
      <c r="J734" s="14"/>
      <c r="K734" s="14"/>
      <c r="L734" s="6" t="str">
        <f>IF(AND(C734="Abierto",D734="Urgente"),A734,"")</f>
        <v/>
      </c>
      <c r="M734" s="6" t="str">
        <f ca="1">IF(AND(C734="Abierto",D734="Urgente"),TODAY()-E734,"")</f>
        <v/>
      </c>
      <c r="N734" s="6" t="str">
        <f>IF(AND(C734="Abierto",D734="Urgente"),RANK(M734,$M$13:$M$809,0)+COUNTIF($M$13:M734,M734)-1,"")</f>
        <v/>
      </c>
      <c r="O734" s="6" t="str">
        <f>IF(AND(C734="Abierto",D734="Alta"),A734,"")</f>
        <v/>
      </c>
      <c r="P734" s="6" t="str">
        <f ca="1">IF(AND(C734="Abierto",D734="Alta"),TODAY()-E734,"")</f>
        <v/>
      </c>
      <c r="Q734" s="6" t="str">
        <f>IF(AND(C734="Abierto",D734="Alta"),RANK(P734,$P$13:$P$809,0)+COUNTIF($P$13:P734,P734)-1+MAX(N:N),"")</f>
        <v/>
      </c>
      <c r="R734" s="6" t="str">
        <f>IF(AND(C734="Abierto",D734="Media"),A734,"")</f>
        <v/>
      </c>
      <c r="S734" s="6" t="str">
        <f ca="1">IF(AND(C734="Abierto",D734="Media"),TODAY()-E734,"")</f>
        <v/>
      </c>
      <c r="T734" s="6" t="str">
        <f>IF(AND(C734="Abierto",D734="Media"),RANK(S734,$S$13:$S$809,0)+COUNTIF($S$13:S734,S734)-1+MAX(N:N,Q:Q),"")</f>
        <v/>
      </c>
      <c r="U734" s="6" t="str">
        <f>IF(AND(C734="Abierto",D734="Baja"),A734,"")</f>
        <v/>
      </c>
      <c r="V734" s="6" t="str">
        <f ca="1">IF(AND(C734="Abierto",D734="Baja"),TODAY()-E734,"")</f>
        <v/>
      </c>
      <c r="W734" s="6" t="str">
        <f>IF(AND(C734="Abierto",D734="Baja"),RANK(V734,$V$13:$V$809,0)+COUNTIF($V$13:V734,V734)-1+MAX(N:N,Q:Q,T:T),"")</f>
        <v/>
      </c>
      <c r="X734" s="7" t="str">
        <f>IF(OR(C734="Resuelto",C734=""),"",SUM(N734,Q734,T734,W734))</f>
        <v/>
      </c>
      <c r="Y734" s="7" t="str">
        <f>IF(OR(C734="Resuelto",C734=""),"",SUM(M734,P734,S734,V734))</f>
        <v/>
      </c>
      <c r="Z734" s="7" t="str">
        <f>IF(OR(C734="Resuelto",C734=""),"",SUM(L734,O734,R734,U734))</f>
        <v/>
      </c>
      <c r="AA734" s="8">
        <v>920</v>
      </c>
      <c r="AB734" s="8" t="str">
        <f t="shared" ca="1" si="64"/>
        <v/>
      </c>
      <c r="AC734" s="9" t="str">
        <f t="shared" ca="1" si="65"/>
        <v/>
      </c>
      <c r="AH734" s="11" t="str">
        <f>IF(AI734="","",MAX($AH$5:AH733)+1)</f>
        <v/>
      </c>
      <c r="AI734" s="12" t="str">
        <f>IF(G733="","",IF(COUNTIF($AI$11:AI733,G733)=0,G733,""))</f>
        <v/>
      </c>
      <c r="AJ734" s="12" t="str">
        <f t="shared" si="66"/>
        <v/>
      </c>
      <c r="AK734" s="23"/>
    </row>
    <row r="735" spans="1:37" hidden="1" x14ac:dyDescent="0.25">
      <c r="A735" s="4"/>
      <c r="B735" s="4"/>
      <c r="C735" s="4"/>
      <c r="D735" s="4"/>
      <c r="E735" s="5"/>
      <c r="F735" s="5"/>
      <c r="G735" s="4"/>
      <c r="H735" s="5"/>
      <c r="I735" s="14" t="str">
        <f t="shared" si="63"/>
        <v/>
      </c>
      <c r="J735" s="14"/>
      <c r="K735" s="14"/>
      <c r="L735" s="6" t="str">
        <f>IF(AND(C735="Abierto",D735="Urgente"),A735,"")</f>
        <v/>
      </c>
      <c r="M735" s="6" t="str">
        <f ca="1">IF(AND(C735="Abierto",D735="Urgente"),TODAY()-E735,"")</f>
        <v/>
      </c>
      <c r="N735" s="6" t="str">
        <f>IF(AND(C735="Abierto",D735="Urgente"),RANK(M735,$M$13:$M$809,0)+COUNTIF($M$13:M735,M735)-1,"")</f>
        <v/>
      </c>
      <c r="O735" s="6" t="str">
        <f>IF(AND(C735="Abierto",D735="Alta"),A735,"")</f>
        <v/>
      </c>
      <c r="P735" s="6" t="str">
        <f ca="1">IF(AND(C735="Abierto",D735="Alta"),TODAY()-E735,"")</f>
        <v/>
      </c>
      <c r="Q735" s="6" t="str">
        <f>IF(AND(C735="Abierto",D735="Alta"),RANK(P735,$P$13:$P$809,0)+COUNTIF($P$13:P735,P735)-1+MAX(N:N),"")</f>
        <v/>
      </c>
      <c r="R735" s="6" t="str">
        <f>IF(AND(C735="Abierto",D735="Media"),A735,"")</f>
        <v/>
      </c>
      <c r="S735" s="6" t="str">
        <f ca="1">IF(AND(C735="Abierto",D735="Media"),TODAY()-E735,"")</f>
        <v/>
      </c>
      <c r="T735" s="6" t="str">
        <f>IF(AND(C735="Abierto",D735="Media"),RANK(S735,$S$13:$S$809,0)+COUNTIF($S$13:S735,S735)-1+MAX(N:N,Q:Q),"")</f>
        <v/>
      </c>
      <c r="U735" s="6" t="str">
        <f>IF(AND(C735="Abierto",D735="Baja"),A735,"")</f>
        <v/>
      </c>
      <c r="V735" s="6" t="str">
        <f ca="1">IF(AND(C735="Abierto",D735="Baja"),TODAY()-E735,"")</f>
        <v/>
      </c>
      <c r="W735" s="6" t="str">
        <f>IF(AND(C735="Abierto",D735="Baja"),RANK(V735,$V$13:$V$809,0)+COUNTIF($V$13:V735,V735)-1+MAX(N:N,Q:Q,T:T),"")</f>
        <v/>
      </c>
      <c r="X735" s="7" t="str">
        <f>IF(OR(C735="Resuelto",C735=""),"",SUM(N735,Q735,T735,W735))</f>
        <v/>
      </c>
      <c r="Y735" s="7" t="str">
        <f>IF(OR(C735="Resuelto",C735=""),"",SUM(M735,P735,S735,V735))</f>
        <v/>
      </c>
      <c r="Z735" s="7" t="str">
        <f>IF(OR(C735="Resuelto",C735=""),"",SUM(L735,O735,R735,U735))</f>
        <v/>
      </c>
      <c r="AA735" s="8">
        <v>921</v>
      </c>
      <c r="AB735" s="8" t="str">
        <f t="shared" ca="1" si="64"/>
        <v/>
      </c>
      <c r="AC735" s="9" t="str">
        <f t="shared" ca="1" si="65"/>
        <v/>
      </c>
      <c r="AH735" s="11" t="str">
        <f>IF(AI735="","",MAX($AH$5:AH734)+1)</f>
        <v/>
      </c>
      <c r="AI735" s="12" t="str">
        <f>IF(G734="","",IF(COUNTIF($AI$11:AI734,G734)=0,G734,""))</f>
        <v/>
      </c>
      <c r="AJ735" s="12" t="str">
        <f t="shared" si="66"/>
        <v/>
      </c>
      <c r="AK735" s="23"/>
    </row>
    <row r="736" spans="1:37" hidden="1" x14ac:dyDescent="0.25">
      <c r="A736" s="4"/>
      <c r="B736" s="4"/>
      <c r="C736" s="4"/>
      <c r="D736" s="4"/>
      <c r="E736" s="5"/>
      <c r="F736" s="5"/>
      <c r="G736" s="4"/>
      <c r="H736" s="5"/>
      <c r="I736" s="14" t="str">
        <f t="shared" si="63"/>
        <v/>
      </c>
      <c r="J736" s="14"/>
      <c r="K736" s="14"/>
      <c r="L736" s="6" t="str">
        <f>IF(AND(C736="Abierto",D736="Urgente"),A736,"")</f>
        <v/>
      </c>
      <c r="M736" s="6" t="str">
        <f ca="1">IF(AND(C736="Abierto",D736="Urgente"),TODAY()-E736,"")</f>
        <v/>
      </c>
      <c r="N736" s="6" t="str">
        <f>IF(AND(C736="Abierto",D736="Urgente"),RANK(M736,$M$13:$M$809,0)+COUNTIF($M$13:M736,M736)-1,"")</f>
        <v/>
      </c>
      <c r="O736" s="6" t="str">
        <f>IF(AND(C736="Abierto",D736="Alta"),A736,"")</f>
        <v/>
      </c>
      <c r="P736" s="6" t="str">
        <f ca="1">IF(AND(C736="Abierto",D736="Alta"),TODAY()-E736,"")</f>
        <v/>
      </c>
      <c r="Q736" s="6" t="str">
        <f>IF(AND(C736="Abierto",D736="Alta"),RANK(P736,$P$13:$P$809,0)+COUNTIF($P$13:P736,P736)-1+MAX(N:N),"")</f>
        <v/>
      </c>
      <c r="R736" s="6" t="str">
        <f>IF(AND(C736="Abierto",D736="Media"),A736,"")</f>
        <v/>
      </c>
      <c r="S736" s="6" t="str">
        <f ca="1">IF(AND(C736="Abierto",D736="Media"),TODAY()-E736,"")</f>
        <v/>
      </c>
      <c r="T736" s="6" t="str">
        <f>IF(AND(C736="Abierto",D736="Media"),RANK(S736,$S$13:$S$809,0)+COUNTIF($S$13:S736,S736)-1+MAX(N:N,Q:Q),"")</f>
        <v/>
      </c>
      <c r="U736" s="6" t="str">
        <f>IF(AND(C736="Abierto",D736="Baja"),A736,"")</f>
        <v/>
      </c>
      <c r="V736" s="6" t="str">
        <f ca="1">IF(AND(C736="Abierto",D736="Baja"),TODAY()-E736,"")</f>
        <v/>
      </c>
      <c r="W736" s="6" t="str">
        <f>IF(AND(C736="Abierto",D736="Baja"),RANK(V736,$V$13:$V$809,0)+COUNTIF($V$13:V736,V736)-1+MAX(N:N,Q:Q,T:T),"")</f>
        <v/>
      </c>
      <c r="X736" s="7" t="str">
        <f>IF(OR(C736="Resuelto",C736=""),"",SUM(N736,Q736,T736,W736))</f>
        <v/>
      </c>
      <c r="Y736" s="7" t="str">
        <f>IF(OR(C736="Resuelto",C736=""),"",SUM(M736,P736,S736,V736))</f>
        <v/>
      </c>
      <c r="Z736" s="7" t="str">
        <f>IF(OR(C736="Resuelto",C736=""),"",SUM(L736,O736,R736,U736))</f>
        <v/>
      </c>
      <c r="AA736" s="8">
        <v>922</v>
      </c>
      <c r="AB736" s="8" t="str">
        <f t="shared" ca="1" si="64"/>
        <v/>
      </c>
      <c r="AC736" s="9" t="str">
        <f t="shared" ca="1" si="65"/>
        <v/>
      </c>
      <c r="AH736" s="11" t="str">
        <f>IF(AI736="","",MAX($AH$5:AH735)+1)</f>
        <v/>
      </c>
      <c r="AI736" s="12" t="str">
        <f>IF(G735="","",IF(COUNTIF($AI$11:AI735,G735)=0,G735,""))</f>
        <v/>
      </c>
      <c r="AJ736" s="12" t="str">
        <f t="shared" si="66"/>
        <v/>
      </c>
      <c r="AK736" s="23"/>
    </row>
    <row r="737" spans="1:37" hidden="1" x14ac:dyDescent="0.25">
      <c r="A737" s="4"/>
      <c r="B737" s="4"/>
      <c r="C737" s="4"/>
      <c r="D737" s="4"/>
      <c r="E737" s="5"/>
      <c r="F737" s="5"/>
      <c r="G737" s="4"/>
      <c r="H737" s="5"/>
      <c r="I737" s="14" t="str">
        <f t="shared" si="63"/>
        <v/>
      </c>
      <c r="J737" s="14"/>
      <c r="K737" s="14"/>
      <c r="L737" s="6" t="str">
        <f>IF(AND(C737="Abierto",D737="Urgente"),A737,"")</f>
        <v/>
      </c>
      <c r="M737" s="6" t="str">
        <f ca="1">IF(AND(C737="Abierto",D737="Urgente"),TODAY()-E737,"")</f>
        <v/>
      </c>
      <c r="N737" s="6" t="str">
        <f>IF(AND(C737="Abierto",D737="Urgente"),RANK(M737,$M$13:$M$809,0)+COUNTIF($M$13:M737,M737)-1,"")</f>
        <v/>
      </c>
      <c r="O737" s="6" t="str">
        <f>IF(AND(C737="Abierto",D737="Alta"),A737,"")</f>
        <v/>
      </c>
      <c r="P737" s="6" t="str">
        <f ca="1">IF(AND(C737="Abierto",D737="Alta"),TODAY()-E737,"")</f>
        <v/>
      </c>
      <c r="Q737" s="6" t="str">
        <f>IF(AND(C737="Abierto",D737="Alta"),RANK(P737,$P$13:$P$809,0)+COUNTIF($P$13:P737,P737)-1+MAX(N:N),"")</f>
        <v/>
      </c>
      <c r="R737" s="6" t="str">
        <f>IF(AND(C737="Abierto",D737="Media"),A737,"")</f>
        <v/>
      </c>
      <c r="S737" s="6" t="str">
        <f ca="1">IF(AND(C737="Abierto",D737="Media"),TODAY()-E737,"")</f>
        <v/>
      </c>
      <c r="T737" s="6" t="str">
        <f>IF(AND(C737="Abierto",D737="Media"),RANK(S737,$S$13:$S$809,0)+COUNTIF($S$13:S737,S737)-1+MAX(N:N,Q:Q),"")</f>
        <v/>
      </c>
      <c r="U737" s="6" t="str">
        <f>IF(AND(C737="Abierto",D737="Baja"),A737,"")</f>
        <v/>
      </c>
      <c r="V737" s="6" t="str">
        <f ca="1">IF(AND(C737="Abierto",D737="Baja"),TODAY()-E737,"")</f>
        <v/>
      </c>
      <c r="W737" s="6" t="str">
        <f>IF(AND(C737="Abierto",D737="Baja"),RANK(V737,$V$13:$V$809,0)+COUNTIF($V$13:V737,V737)-1+MAX(N:N,Q:Q,T:T),"")</f>
        <v/>
      </c>
      <c r="X737" s="7" t="str">
        <f>IF(OR(C737="Resuelto",C737=""),"",SUM(N737,Q737,T737,W737))</f>
        <v/>
      </c>
      <c r="Y737" s="7" t="str">
        <f>IF(OR(C737="Resuelto",C737=""),"",SUM(M737,P737,S737,V737))</f>
        <v/>
      </c>
      <c r="Z737" s="7" t="str">
        <f>IF(OR(C737="Resuelto",C737=""),"",SUM(L737,O737,R737,U737))</f>
        <v/>
      </c>
      <c r="AA737" s="8">
        <v>923</v>
      </c>
      <c r="AB737" s="8" t="str">
        <f t="shared" ca="1" si="64"/>
        <v/>
      </c>
      <c r="AC737" s="9" t="str">
        <f t="shared" ca="1" si="65"/>
        <v/>
      </c>
      <c r="AH737" s="11" t="str">
        <f>IF(AI737="","",MAX($AH$5:AH736)+1)</f>
        <v/>
      </c>
      <c r="AI737" s="12" t="str">
        <f>IF(G736="","",IF(COUNTIF($AI$11:AI736,G736)=0,G736,""))</f>
        <v/>
      </c>
      <c r="AJ737" s="12" t="str">
        <f t="shared" si="66"/>
        <v/>
      </c>
      <c r="AK737" s="23"/>
    </row>
    <row r="738" spans="1:37" hidden="1" x14ac:dyDescent="0.25">
      <c r="A738" s="4"/>
      <c r="B738" s="4"/>
      <c r="C738" s="4"/>
      <c r="D738" s="4"/>
      <c r="E738" s="5"/>
      <c r="F738" s="5"/>
      <c r="G738" s="4"/>
      <c r="H738" s="5"/>
      <c r="I738" s="14" t="str">
        <f t="shared" si="63"/>
        <v/>
      </c>
      <c r="J738" s="14"/>
      <c r="K738" s="14"/>
      <c r="L738" s="6" t="str">
        <f>IF(AND(C738="Abierto",D738="Urgente"),A738,"")</f>
        <v/>
      </c>
      <c r="M738" s="6" t="str">
        <f ca="1">IF(AND(C738="Abierto",D738="Urgente"),TODAY()-E738,"")</f>
        <v/>
      </c>
      <c r="N738" s="6" t="str">
        <f>IF(AND(C738="Abierto",D738="Urgente"),RANK(M738,$M$13:$M$809,0)+COUNTIF($M$13:M738,M738)-1,"")</f>
        <v/>
      </c>
      <c r="O738" s="6" t="str">
        <f>IF(AND(C738="Abierto",D738="Alta"),A738,"")</f>
        <v/>
      </c>
      <c r="P738" s="6" t="str">
        <f ca="1">IF(AND(C738="Abierto",D738="Alta"),TODAY()-E738,"")</f>
        <v/>
      </c>
      <c r="Q738" s="6" t="str">
        <f>IF(AND(C738="Abierto",D738="Alta"),RANK(P738,$P$13:$P$809,0)+COUNTIF($P$13:P738,P738)-1+MAX(N:N),"")</f>
        <v/>
      </c>
      <c r="R738" s="6" t="str">
        <f>IF(AND(C738="Abierto",D738="Media"),A738,"")</f>
        <v/>
      </c>
      <c r="S738" s="6" t="str">
        <f ca="1">IF(AND(C738="Abierto",D738="Media"),TODAY()-E738,"")</f>
        <v/>
      </c>
      <c r="T738" s="6" t="str">
        <f>IF(AND(C738="Abierto",D738="Media"),RANK(S738,$S$13:$S$809,0)+COUNTIF($S$13:S738,S738)-1+MAX(N:N,Q:Q),"")</f>
        <v/>
      </c>
      <c r="U738" s="6" t="str">
        <f>IF(AND(C738="Abierto",D738="Baja"),A738,"")</f>
        <v/>
      </c>
      <c r="V738" s="6" t="str">
        <f ca="1">IF(AND(C738="Abierto",D738="Baja"),TODAY()-E738,"")</f>
        <v/>
      </c>
      <c r="W738" s="6" t="str">
        <f>IF(AND(C738="Abierto",D738="Baja"),RANK(V738,$V$13:$V$809,0)+COUNTIF($V$13:V738,V738)-1+MAX(N:N,Q:Q,T:T),"")</f>
        <v/>
      </c>
      <c r="X738" s="7" t="str">
        <f>IF(OR(C738="Resuelto",C738=""),"",SUM(N738,Q738,T738,W738))</f>
        <v/>
      </c>
      <c r="Y738" s="7" t="str">
        <f>IF(OR(C738="Resuelto",C738=""),"",SUM(M738,P738,S738,V738))</f>
        <v/>
      </c>
      <c r="Z738" s="7" t="str">
        <f>IF(OR(C738="Resuelto",C738=""),"",SUM(L738,O738,R738,U738))</f>
        <v/>
      </c>
      <c r="AA738" s="8">
        <v>924</v>
      </c>
      <c r="AB738" s="8" t="str">
        <f t="shared" ca="1" si="64"/>
        <v/>
      </c>
      <c r="AC738" s="9" t="str">
        <f t="shared" ca="1" si="65"/>
        <v/>
      </c>
      <c r="AH738" s="11" t="str">
        <f>IF(AI738="","",MAX($AH$5:AH737)+1)</f>
        <v/>
      </c>
      <c r="AI738" s="12" t="str">
        <f>IF(G737="","",IF(COUNTIF($AI$11:AI737,G737)=0,G737,""))</f>
        <v/>
      </c>
      <c r="AJ738" s="12" t="str">
        <f t="shared" si="66"/>
        <v/>
      </c>
      <c r="AK738" s="23"/>
    </row>
    <row r="739" spans="1:37" hidden="1" x14ac:dyDescent="0.25">
      <c r="A739" s="4"/>
      <c r="B739" s="4"/>
      <c r="C739" s="4"/>
      <c r="D739" s="4"/>
      <c r="E739" s="5"/>
      <c r="F739" s="5"/>
      <c r="G739" s="4"/>
      <c r="H739" s="5"/>
      <c r="I739" s="14" t="str">
        <f t="shared" si="63"/>
        <v/>
      </c>
      <c r="J739" s="14"/>
      <c r="K739" s="14"/>
      <c r="L739" s="6" t="str">
        <f>IF(AND(C739="Abierto",D739="Urgente"),A739,"")</f>
        <v/>
      </c>
      <c r="M739" s="6" t="str">
        <f ca="1">IF(AND(C739="Abierto",D739="Urgente"),TODAY()-E739,"")</f>
        <v/>
      </c>
      <c r="N739" s="6" t="str">
        <f>IF(AND(C739="Abierto",D739="Urgente"),RANK(M739,$M$13:$M$809,0)+COUNTIF($M$13:M739,M739)-1,"")</f>
        <v/>
      </c>
      <c r="O739" s="6" t="str">
        <f>IF(AND(C739="Abierto",D739="Alta"),A739,"")</f>
        <v/>
      </c>
      <c r="P739" s="6" t="str">
        <f ca="1">IF(AND(C739="Abierto",D739="Alta"),TODAY()-E739,"")</f>
        <v/>
      </c>
      <c r="Q739" s="6" t="str">
        <f>IF(AND(C739="Abierto",D739="Alta"),RANK(P739,$P$13:$P$809,0)+COUNTIF($P$13:P739,P739)-1+MAX(N:N),"")</f>
        <v/>
      </c>
      <c r="R739" s="6" t="str">
        <f>IF(AND(C739="Abierto",D739="Media"),A739,"")</f>
        <v/>
      </c>
      <c r="S739" s="6" t="str">
        <f ca="1">IF(AND(C739="Abierto",D739="Media"),TODAY()-E739,"")</f>
        <v/>
      </c>
      <c r="T739" s="6" t="str">
        <f>IF(AND(C739="Abierto",D739="Media"),RANK(S739,$S$13:$S$809,0)+COUNTIF($S$13:S739,S739)-1+MAX(N:N,Q:Q),"")</f>
        <v/>
      </c>
      <c r="U739" s="6" t="str">
        <f>IF(AND(C739="Abierto",D739="Baja"),A739,"")</f>
        <v/>
      </c>
      <c r="V739" s="6" t="str">
        <f ca="1">IF(AND(C739="Abierto",D739="Baja"),TODAY()-E739,"")</f>
        <v/>
      </c>
      <c r="W739" s="6" t="str">
        <f>IF(AND(C739="Abierto",D739="Baja"),RANK(V739,$V$13:$V$809,0)+COUNTIF($V$13:V739,V739)-1+MAX(N:N,Q:Q,T:T),"")</f>
        <v/>
      </c>
      <c r="X739" s="7" t="str">
        <f>IF(OR(C739="Resuelto",C739=""),"",SUM(N739,Q739,T739,W739))</f>
        <v/>
      </c>
      <c r="Y739" s="7" t="str">
        <f>IF(OR(C739="Resuelto",C739=""),"",SUM(M739,P739,S739,V739))</f>
        <v/>
      </c>
      <c r="Z739" s="7" t="str">
        <f>IF(OR(C739="Resuelto",C739=""),"",SUM(L739,O739,R739,U739))</f>
        <v/>
      </c>
      <c r="AA739" s="8">
        <v>925</v>
      </c>
      <c r="AB739" s="8" t="str">
        <f t="shared" ca="1" si="64"/>
        <v/>
      </c>
      <c r="AC739" s="9" t="str">
        <f t="shared" ca="1" si="65"/>
        <v/>
      </c>
      <c r="AH739" s="11" t="str">
        <f>IF(AI739="","",MAX($AH$5:AH738)+1)</f>
        <v/>
      </c>
      <c r="AI739" s="12" t="str">
        <f>IF(G738="","",IF(COUNTIF($AI$11:AI738,G738)=0,G738,""))</f>
        <v/>
      </c>
      <c r="AJ739" s="12" t="str">
        <f t="shared" si="66"/>
        <v/>
      </c>
      <c r="AK739" s="23"/>
    </row>
    <row r="740" spans="1:37" hidden="1" x14ac:dyDescent="0.25">
      <c r="A740" s="4"/>
      <c r="B740" s="4"/>
      <c r="C740" s="4"/>
      <c r="D740" s="4"/>
      <c r="E740" s="5"/>
      <c r="F740" s="5"/>
      <c r="G740" s="4"/>
      <c r="H740" s="5"/>
      <c r="I740" s="14" t="str">
        <f t="shared" si="63"/>
        <v/>
      </c>
      <c r="J740" s="14"/>
      <c r="K740" s="14"/>
      <c r="L740" s="6" t="str">
        <f>IF(AND(C740="Abierto",D740="Urgente"),A740,"")</f>
        <v/>
      </c>
      <c r="M740" s="6" t="str">
        <f ca="1">IF(AND(C740="Abierto",D740="Urgente"),TODAY()-E740,"")</f>
        <v/>
      </c>
      <c r="N740" s="6" t="str">
        <f>IF(AND(C740="Abierto",D740="Urgente"),RANK(M740,$M$13:$M$809,0)+COUNTIF($M$13:M740,M740)-1,"")</f>
        <v/>
      </c>
      <c r="O740" s="6" t="str">
        <f>IF(AND(C740="Abierto",D740="Alta"),A740,"")</f>
        <v/>
      </c>
      <c r="P740" s="6" t="str">
        <f ca="1">IF(AND(C740="Abierto",D740="Alta"),TODAY()-E740,"")</f>
        <v/>
      </c>
      <c r="Q740" s="6" t="str">
        <f>IF(AND(C740="Abierto",D740="Alta"),RANK(P740,$P$13:$P$809,0)+COUNTIF($P$13:P740,P740)-1+MAX(N:N),"")</f>
        <v/>
      </c>
      <c r="R740" s="6" t="str">
        <f>IF(AND(C740="Abierto",D740="Media"),A740,"")</f>
        <v/>
      </c>
      <c r="S740" s="6" t="str">
        <f ca="1">IF(AND(C740="Abierto",D740="Media"),TODAY()-E740,"")</f>
        <v/>
      </c>
      <c r="T740" s="6" t="str">
        <f>IF(AND(C740="Abierto",D740="Media"),RANK(S740,$S$13:$S$809,0)+COUNTIF($S$13:S740,S740)-1+MAX(N:N,Q:Q),"")</f>
        <v/>
      </c>
      <c r="U740" s="6" t="str">
        <f>IF(AND(C740="Abierto",D740="Baja"),A740,"")</f>
        <v/>
      </c>
      <c r="V740" s="6" t="str">
        <f ca="1">IF(AND(C740="Abierto",D740="Baja"),TODAY()-E740,"")</f>
        <v/>
      </c>
      <c r="W740" s="6" t="str">
        <f>IF(AND(C740="Abierto",D740="Baja"),RANK(V740,$V$13:$V$809,0)+COUNTIF($V$13:V740,V740)-1+MAX(N:N,Q:Q,T:T),"")</f>
        <v/>
      </c>
      <c r="X740" s="7" t="str">
        <f>IF(OR(C740="Resuelto",C740=""),"",SUM(N740,Q740,T740,W740))</f>
        <v/>
      </c>
      <c r="Y740" s="7" t="str">
        <f>IF(OR(C740="Resuelto",C740=""),"",SUM(M740,P740,S740,V740))</f>
        <v/>
      </c>
      <c r="Z740" s="7" t="str">
        <f>IF(OR(C740="Resuelto",C740=""),"",SUM(L740,O740,R740,U740))</f>
        <v/>
      </c>
      <c r="AA740" s="8">
        <v>926</v>
      </c>
      <c r="AB740" s="8" t="str">
        <f t="shared" ca="1" si="64"/>
        <v/>
      </c>
      <c r="AC740" s="9" t="str">
        <f t="shared" ca="1" si="65"/>
        <v/>
      </c>
      <c r="AH740" s="11" t="str">
        <f>IF(AI740="","",MAX($AH$5:AH739)+1)</f>
        <v/>
      </c>
      <c r="AI740" s="12" t="str">
        <f>IF(G739="","",IF(COUNTIF($AI$11:AI739,G739)=0,G739,""))</f>
        <v/>
      </c>
      <c r="AJ740" s="12" t="str">
        <f t="shared" si="66"/>
        <v/>
      </c>
      <c r="AK740" s="23"/>
    </row>
    <row r="741" spans="1:37" hidden="1" x14ac:dyDescent="0.25">
      <c r="A741" s="4"/>
      <c r="B741" s="4"/>
      <c r="C741" s="4"/>
      <c r="D741" s="4"/>
      <c r="E741" s="5"/>
      <c r="F741" s="5"/>
      <c r="G741" s="4"/>
      <c r="H741" s="5"/>
      <c r="I741" s="14" t="str">
        <f t="shared" si="63"/>
        <v/>
      </c>
      <c r="J741" s="14"/>
      <c r="K741" s="14"/>
      <c r="L741" s="6" t="str">
        <f>IF(AND(C741="Abierto",D741="Urgente"),A741,"")</f>
        <v/>
      </c>
      <c r="M741" s="6" t="str">
        <f ca="1">IF(AND(C741="Abierto",D741="Urgente"),TODAY()-E741,"")</f>
        <v/>
      </c>
      <c r="N741" s="6" t="str">
        <f>IF(AND(C741="Abierto",D741="Urgente"),RANK(M741,$M$13:$M$809,0)+COUNTIF($M$13:M741,M741)-1,"")</f>
        <v/>
      </c>
      <c r="O741" s="6" t="str">
        <f>IF(AND(C741="Abierto",D741="Alta"),A741,"")</f>
        <v/>
      </c>
      <c r="P741" s="6" t="str">
        <f ca="1">IF(AND(C741="Abierto",D741="Alta"),TODAY()-E741,"")</f>
        <v/>
      </c>
      <c r="Q741" s="6" t="str">
        <f>IF(AND(C741="Abierto",D741="Alta"),RANK(P741,$P$13:$P$809,0)+COUNTIF($P$13:P741,P741)-1+MAX(N:N),"")</f>
        <v/>
      </c>
      <c r="R741" s="6" t="str">
        <f>IF(AND(C741="Abierto",D741="Media"),A741,"")</f>
        <v/>
      </c>
      <c r="S741" s="6" t="str">
        <f ca="1">IF(AND(C741="Abierto",D741="Media"),TODAY()-E741,"")</f>
        <v/>
      </c>
      <c r="T741" s="6" t="str">
        <f>IF(AND(C741="Abierto",D741="Media"),RANK(S741,$S$13:$S$809,0)+COUNTIF($S$13:S741,S741)-1+MAX(N:N,Q:Q),"")</f>
        <v/>
      </c>
      <c r="U741" s="6" t="str">
        <f>IF(AND(C741="Abierto",D741="Baja"),A741,"")</f>
        <v/>
      </c>
      <c r="V741" s="6" t="str">
        <f ca="1">IF(AND(C741="Abierto",D741="Baja"),TODAY()-E741,"")</f>
        <v/>
      </c>
      <c r="W741" s="6" t="str">
        <f>IF(AND(C741="Abierto",D741="Baja"),RANK(V741,$V$13:$V$809,0)+COUNTIF($V$13:V741,V741)-1+MAX(N:N,Q:Q,T:T),"")</f>
        <v/>
      </c>
      <c r="X741" s="7" t="str">
        <f>IF(OR(C741="Resuelto",C741=""),"",SUM(N741,Q741,T741,W741))</f>
        <v/>
      </c>
      <c r="Y741" s="7" t="str">
        <f>IF(OR(C741="Resuelto",C741=""),"",SUM(M741,P741,S741,V741))</f>
        <v/>
      </c>
      <c r="Z741" s="7" t="str">
        <f>IF(OR(C741="Resuelto",C741=""),"",SUM(L741,O741,R741,U741))</f>
        <v/>
      </c>
      <c r="AA741" s="8">
        <v>927</v>
      </c>
      <c r="AB741" s="8" t="str">
        <f t="shared" ca="1" si="64"/>
        <v/>
      </c>
      <c r="AC741" s="9" t="str">
        <f t="shared" ca="1" si="65"/>
        <v/>
      </c>
      <c r="AH741" s="11" t="str">
        <f>IF(AI741="","",MAX($AH$5:AH740)+1)</f>
        <v/>
      </c>
      <c r="AI741" s="12" t="str">
        <f>IF(G740="","",IF(COUNTIF($AI$11:AI740,G740)=0,G740,""))</f>
        <v/>
      </c>
      <c r="AJ741" s="12" t="str">
        <f t="shared" si="66"/>
        <v/>
      </c>
      <c r="AK741" s="23"/>
    </row>
    <row r="742" spans="1:37" hidden="1" x14ac:dyDescent="0.25">
      <c r="A742" s="4"/>
      <c r="B742" s="4"/>
      <c r="C742" s="4"/>
      <c r="D742" s="4"/>
      <c r="E742" s="5"/>
      <c r="F742" s="5"/>
      <c r="G742" s="4"/>
      <c r="H742" s="5"/>
      <c r="I742" s="14" t="str">
        <f t="shared" si="63"/>
        <v/>
      </c>
      <c r="J742" s="14"/>
      <c r="K742" s="14"/>
      <c r="L742" s="6" t="str">
        <f>IF(AND(C742="Abierto",D742="Urgente"),A742,"")</f>
        <v/>
      </c>
      <c r="M742" s="6" t="str">
        <f ca="1">IF(AND(C742="Abierto",D742="Urgente"),TODAY()-E742,"")</f>
        <v/>
      </c>
      <c r="N742" s="6" t="str">
        <f>IF(AND(C742="Abierto",D742="Urgente"),RANK(M742,$M$13:$M$809,0)+COUNTIF($M$13:M742,M742)-1,"")</f>
        <v/>
      </c>
      <c r="O742" s="6" t="str">
        <f>IF(AND(C742="Abierto",D742="Alta"),A742,"")</f>
        <v/>
      </c>
      <c r="P742" s="6" t="str">
        <f ca="1">IF(AND(C742="Abierto",D742="Alta"),TODAY()-E742,"")</f>
        <v/>
      </c>
      <c r="Q742" s="6" t="str">
        <f>IF(AND(C742="Abierto",D742="Alta"),RANK(P742,$P$13:$P$809,0)+COUNTIF($P$13:P742,P742)-1+MAX(N:N),"")</f>
        <v/>
      </c>
      <c r="R742" s="6" t="str">
        <f>IF(AND(C742="Abierto",D742="Media"),A742,"")</f>
        <v/>
      </c>
      <c r="S742" s="6" t="str">
        <f ca="1">IF(AND(C742="Abierto",D742="Media"),TODAY()-E742,"")</f>
        <v/>
      </c>
      <c r="T742" s="6" t="str">
        <f>IF(AND(C742="Abierto",D742="Media"),RANK(S742,$S$13:$S$809,0)+COUNTIF($S$13:S742,S742)-1+MAX(N:N,Q:Q),"")</f>
        <v/>
      </c>
      <c r="U742" s="6" t="str">
        <f>IF(AND(C742="Abierto",D742="Baja"),A742,"")</f>
        <v/>
      </c>
      <c r="V742" s="6" t="str">
        <f ca="1">IF(AND(C742="Abierto",D742="Baja"),TODAY()-E742,"")</f>
        <v/>
      </c>
      <c r="W742" s="6" t="str">
        <f>IF(AND(C742="Abierto",D742="Baja"),RANK(V742,$V$13:$V$809,0)+COUNTIF($V$13:V742,V742)-1+MAX(N:N,Q:Q,T:T),"")</f>
        <v/>
      </c>
      <c r="X742" s="7" t="str">
        <f>IF(OR(C742="Resuelto",C742=""),"",SUM(N742,Q742,T742,W742))</f>
        <v/>
      </c>
      <c r="Y742" s="7" t="str">
        <f>IF(OR(C742="Resuelto",C742=""),"",SUM(M742,P742,S742,V742))</f>
        <v/>
      </c>
      <c r="Z742" s="7" t="str">
        <f>IF(OR(C742="Resuelto",C742=""),"",SUM(L742,O742,R742,U742))</f>
        <v/>
      </c>
      <c r="AA742" s="8">
        <v>928</v>
      </c>
      <c r="AB742" s="8" t="str">
        <f t="shared" ca="1" si="64"/>
        <v/>
      </c>
      <c r="AC742" s="9" t="str">
        <f t="shared" ca="1" si="65"/>
        <v/>
      </c>
      <c r="AH742" s="11" t="str">
        <f>IF(AI742="","",MAX($AH$5:AH741)+1)</f>
        <v/>
      </c>
      <c r="AI742" s="12" t="str">
        <f>IF(G741="","",IF(COUNTIF($AI$11:AI741,G741)=0,G741,""))</f>
        <v/>
      </c>
      <c r="AJ742" s="12" t="str">
        <f t="shared" si="66"/>
        <v/>
      </c>
      <c r="AK742" s="23"/>
    </row>
    <row r="743" spans="1:37" hidden="1" x14ac:dyDescent="0.25">
      <c r="A743" s="4"/>
      <c r="B743" s="4"/>
      <c r="C743" s="4"/>
      <c r="D743" s="4"/>
      <c r="E743" s="5"/>
      <c r="F743" s="5"/>
      <c r="G743" s="4"/>
      <c r="H743" s="5"/>
      <c r="I743" s="14" t="str">
        <f t="shared" si="63"/>
        <v/>
      </c>
      <c r="J743" s="14"/>
      <c r="K743" s="14"/>
      <c r="L743" s="6" t="str">
        <f>IF(AND(C743="Abierto",D743="Urgente"),A743,"")</f>
        <v/>
      </c>
      <c r="M743" s="6" t="str">
        <f ca="1">IF(AND(C743="Abierto",D743="Urgente"),TODAY()-E743,"")</f>
        <v/>
      </c>
      <c r="N743" s="6" t="str">
        <f>IF(AND(C743="Abierto",D743="Urgente"),RANK(M743,$M$13:$M$809,0)+COUNTIF($M$13:M743,M743)-1,"")</f>
        <v/>
      </c>
      <c r="O743" s="6" t="str">
        <f>IF(AND(C743="Abierto",D743="Alta"),A743,"")</f>
        <v/>
      </c>
      <c r="P743" s="6" t="str">
        <f ca="1">IF(AND(C743="Abierto",D743="Alta"),TODAY()-E743,"")</f>
        <v/>
      </c>
      <c r="Q743" s="6" t="str">
        <f>IF(AND(C743="Abierto",D743="Alta"),RANK(P743,$P$13:$P$809,0)+COUNTIF($P$13:P743,P743)-1+MAX(N:N),"")</f>
        <v/>
      </c>
      <c r="R743" s="6" t="str">
        <f>IF(AND(C743="Abierto",D743="Media"),A743,"")</f>
        <v/>
      </c>
      <c r="S743" s="6" t="str">
        <f ca="1">IF(AND(C743="Abierto",D743="Media"),TODAY()-E743,"")</f>
        <v/>
      </c>
      <c r="T743" s="6" t="str">
        <f>IF(AND(C743="Abierto",D743="Media"),RANK(S743,$S$13:$S$809,0)+COUNTIF($S$13:S743,S743)-1+MAX(N:N,Q:Q),"")</f>
        <v/>
      </c>
      <c r="U743" s="6" t="str">
        <f>IF(AND(C743="Abierto",D743="Baja"),A743,"")</f>
        <v/>
      </c>
      <c r="V743" s="6" t="str">
        <f ca="1">IF(AND(C743="Abierto",D743="Baja"),TODAY()-E743,"")</f>
        <v/>
      </c>
      <c r="W743" s="6" t="str">
        <f>IF(AND(C743="Abierto",D743="Baja"),RANK(V743,$V$13:$V$809,0)+COUNTIF($V$13:V743,V743)-1+MAX(N:N,Q:Q,T:T),"")</f>
        <v/>
      </c>
      <c r="X743" s="7" t="str">
        <f>IF(OR(C743="Resuelto",C743=""),"",SUM(N743,Q743,T743,W743))</f>
        <v/>
      </c>
      <c r="Y743" s="7" t="str">
        <f>IF(OR(C743="Resuelto",C743=""),"",SUM(M743,P743,S743,V743))</f>
        <v/>
      </c>
      <c r="Z743" s="7" t="str">
        <f>IF(OR(C743="Resuelto",C743=""),"",SUM(L743,O743,R743,U743))</f>
        <v/>
      </c>
      <c r="AA743" s="8">
        <v>929</v>
      </c>
      <c r="AB743" s="8" t="str">
        <f t="shared" ca="1" si="64"/>
        <v/>
      </c>
      <c r="AC743" s="9" t="str">
        <f t="shared" ca="1" si="65"/>
        <v/>
      </c>
      <c r="AH743" s="11" t="str">
        <f>IF(AI743="","",MAX($AH$5:AH742)+1)</f>
        <v/>
      </c>
      <c r="AI743" s="12" t="str">
        <f>IF(G742="","",IF(COUNTIF($AI$11:AI742,G742)=0,G742,""))</f>
        <v/>
      </c>
      <c r="AJ743" s="12" t="str">
        <f t="shared" si="66"/>
        <v/>
      </c>
      <c r="AK743" s="23"/>
    </row>
    <row r="744" spans="1:37" hidden="1" x14ac:dyDescent="0.25">
      <c r="A744" s="4"/>
      <c r="B744" s="4"/>
      <c r="C744" s="4"/>
      <c r="D744" s="4"/>
      <c r="E744" s="5"/>
      <c r="F744" s="5"/>
      <c r="G744" s="4"/>
      <c r="H744" s="5"/>
      <c r="I744" s="14" t="str">
        <f t="shared" si="63"/>
        <v/>
      </c>
      <c r="J744" s="14"/>
      <c r="K744" s="14"/>
      <c r="L744" s="6" t="str">
        <f>IF(AND(C744="Abierto",D744="Urgente"),A744,"")</f>
        <v/>
      </c>
      <c r="M744" s="6" t="str">
        <f ca="1">IF(AND(C744="Abierto",D744="Urgente"),TODAY()-E744,"")</f>
        <v/>
      </c>
      <c r="N744" s="6" t="str">
        <f>IF(AND(C744="Abierto",D744="Urgente"),RANK(M744,$M$13:$M$809,0)+COUNTIF($M$13:M744,M744)-1,"")</f>
        <v/>
      </c>
      <c r="O744" s="6" t="str">
        <f>IF(AND(C744="Abierto",D744="Alta"),A744,"")</f>
        <v/>
      </c>
      <c r="P744" s="6" t="str">
        <f ca="1">IF(AND(C744="Abierto",D744="Alta"),TODAY()-E744,"")</f>
        <v/>
      </c>
      <c r="Q744" s="6" t="str">
        <f>IF(AND(C744="Abierto",D744="Alta"),RANK(P744,$P$13:$P$809,0)+COUNTIF($P$13:P744,P744)-1+MAX(N:N),"")</f>
        <v/>
      </c>
      <c r="R744" s="6" t="str">
        <f>IF(AND(C744="Abierto",D744="Media"),A744,"")</f>
        <v/>
      </c>
      <c r="S744" s="6" t="str">
        <f ca="1">IF(AND(C744="Abierto",D744="Media"),TODAY()-E744,"")</f>
        <v/>
      </c>
      <c r="T744" s="6" t="str">
        <f>IF(AND(C744="Abierto",D744="Media"),RANK(S744,$S$13:$S$809,0)+COUNTIF($S$13:S744,S744)-1+MAX(N:N,Q:Q),"")</f>
        <v/>
      </c>
      <c r="U744" s="6" t="str">
        <f>IF(AND(C744="Abierto",D744="Baja"),A744,"")</f>
        <v/>
      </c>
      <c r="V744" s="6" t="str">
        <f ca="1">IF(AND(C744="Abierto",D744="Baja"),TODAY()-E744,"")</f>
        <v/>
      </c>
      <c r="W744" s="6" t="str">
        <f>IF(AND(C744="Abierto",D744="Baja"),RANK(V744,$V$13:$V$809,0)+COUNTIF($V$13:V744,V744)-1+MAX(N:N,Q:Q,T:T),"")</f>
        <v/>
      </c>
      <c r="X744" s="7" t="str">
        <f>IF(OR(C744="Resuelto",C744=""),"",SUM(N744,Q744,T744,W744))</f>
        <v/>
      </c>
      <c r="Y744" s="7" t="str">
        <f>IF(OR(C744="Resuelto",C744=""),"",SUM(M744,P744,S744,V744))</f>
        <v/>
      </c>
      <c r="Z744" s="7" t="str">
        <f>IF(OR(C744="Resuelto",C744=""),"",SUM(L744,O744,R744,U744))</f>
        <v/>
      </c>
      <c r="AA744" s="8">
        <v>930</v>
      </c>
      <c r="AB744" s="8" t="str">
        <f t="shared" ca="1" si="64"/>
        <v/>
      </c>
      <c r="AC744" s="9" t="str">
        <f t="shared" ca="1" si="65"/>
        <v/>
      </c>
      <c r="AH744" s="11" t="str">
        <f>IF(AI744="","",MAX($AH$5:AH743)+1)</f>
        <v/>
      </c>
      <c r="AI744" s="12" t="str">
        <f>IF(G743="","",IF(COUNTIF($AI$11:AI743,G743)=0,G743,""))</f>
        <v/>
      </c>
      <c r="AJ744" s="12" t="str">
        <f t="shared" si="66"/>
        <v/>
      </c>
      <c r="AK744" s="23"/>
    </row>
    <row r="745" spans="1:37" hidden="1" x14ac:dyDescent="0.25">
      <c r="A745" s="4"/>
      <c r="B745" s="4"/>
      <c r="C745" s="4"/>
      <c r="D745" s="4"/>
      <c r="E745" s="5"/>
      <c r="F745" s="5"/>
      <c r="G745" s="4"/>
      <c r="H745" s="5"/>
      <c r="I745" s="14" t="str">
        <f t="shared" si="63"/>
        <v/>
      </c>
      <c r="J745" s="14"/>
      <c r="K745" s="14"/>
      <c r="L745" s="6" t="str">
        <f>IF(AND(C745="Abierto",D745="Urgente"),A745,"")</f>
        <v/>
      </c>
      <c r="M745" s="6" t="str">
        <f ca="1">IF(AND(C745="Abierto",D745="Urgente"),TODAY()-E745,"")</f>
        <v/>
      </c>
      <c r="N745" s="6" t="str">
        <f>IF(AND(C745="Abierto",D745="Urgente"),RANK(M745,$M$13:$M$809,0)+COUNTIF($M$13:M745,M745)-1,"")</f>
        <v/>
      </c>
      <c r="O745" s="6" t="str">
        <f>IF(AND(C745="Abierto",D745="Alta"),A745,"")</f>
        <v/>
      </c>
      <c r="P745" s="6" t="str">
        <f ca="1">IF(AND(C745="Abierto",D745="Alta"),TODAY()-E745,"")</f>
        <v/>
      </c>
      <c r="Q745" s="6" t="str">
        <f>IF(AND(C745="Abierto",D745="Alta"),RANK(P745,$P$13:$P$809,0)+COUNTIF($P$13:P745,P745)-1+MAX(N:N),"")</f>
        <v/>
      </c>
      <c r="R745" s="6" t="str">
        <f>IF(AND(C745="Abierto",D745="Media"),A745,"")</f>
        <v/>
      </c>
      <c r="S745" s="6" t="str">
        <f ca="1">IF(AND(C745="Abierto",D745="Media"),TODAY()-E745,"")</f>
        <v/>
      </c>
      <c r="T745" s="6" t="str">
        <f>IF(AND(C745="Abierto",D745="Media"),RANK(S745,$S$13:$S$809,0)+COUNTIF($S$13:S745,S745)-1+MAX(N:N,Q:Q),"")</f>
        <v/>
      </c>
      <c r="U745" s="6" t="str">
        <f>IF(AND(C745="Abierto",D745="Baja"),A745,"")</f>
        <v/>
      </c>
      <c r="V745" s="6" t="str">
        <f ca="1">IF(AND(C745="Abierto",D745="Baja"),TODAY()-E745,"")</f>
        <v/>
      </c>
      <c r="W745" s="6" t="str">
        <f>IF(AND(C745="Abierto",D745="Baja"),RANK(V745,$V$13:$V$809,0)+COUNTIF($V$13:V745,V745)-1+MAX(N:N,Q:Q,T:T),"")</f>
        <v/>
      </c>
      <c r="X745" s="7" t="str">
        <f>IF(OR(C745="Resuelto",C745=""),"",SUM(N745,Q745,T745,W745))</f>
        <v/>
      </c>
      <c r="Y745" s="7" t="str">
        <f>IF(OR(C745="Resuelto",C745=""),"",SUM(M745,P745,S745,V745))</f>
        <v/>
      </c>
      <c r="Z745" s="7" t="str">
        <f>IF(OR(C745="Resuelto",C745=""),"",SUM(L745,O745,R745,U745))</f>
        <v/>
      </c>
      <c r="AA745" s="8">
        <v>931</v>
      </c>
      <c r="AB745" s="8" t="str">
        <f t="shared" ca="1" si="64"/>
        <v/>
      </c>
      <c r="AC745" s="9" t="str">
        <f t="shared" ca="1" si="65"/>
        <v/>
      </c>
      <c r="AH745" s="11" t="str">
        <f>IF(AI745="","",MAX($AH$5:AH744)+1)</f>
        <v/>
      </c>
      <c r="AI745" s="12" t="str">
        <f>IF(G744="","",IF(COUNTIF($AI$11:AI744,G744)=0,G744,""))</f>
        <v/>
      </c>
      <c r="AJ745" s="12" t="str">
        <f t="shared" si="66"/>
        <v/>
      </c>
      <c r="AK745" s="23"/>
    </row>
    <row r="746" spans="1:37" hidden="1" x14ac:dyDescent="0.25">
      <c r="A746" s="4"/>
      <c r="B746" s="4"/>
      <c r="C746" s="4"/>
      <c r="D746" s="4"/>
      <c r="E746" s="5"/>
      <c r="F746" s="5"/>
      <c r="G746" s="4"/>
      <c r="H746" s="5"/>
      <c r="I746" s="14" t="str">
        <f t="shared" si="63"/>
        <v/>
      </c>
      <c r="J746" s="14"/>
      <c r="K746" s="14"/>
      <c r="L746" s="6" t="str">
        <f>IF(AND(C746="Abierto",D746="Urgente"),A746,"")</f>
        <v/>
      </c>
      <c r="M746" s="6" t="str">
        <f ca="1">IF(AND(C746="Abierto",D746="Urgente"),TODAY()-E746,"")</f>
        <v/>
      </c>
      <c r="N746" s="6" t="str">
        <f>IF(AND(C746="Abierto",D746="Urgente"),RANK(M746,$M$13:$M$809,0)+COUNTIF($M$13:M746,M746)-1,"")</f>
        <v/>
      </c>
      <c r="O746" s="6" t="str">
        <f>IF(AND(C746="Abierto",D746="Alta"),A746,"")</f>
        <v/>
      </c>
      <c r="P746" s="6" t="str">
        <f ca="1">IF(AND(C746="Abierto",D746="Alta"),TODAY()-E746,"")</f>
        <v/>
      </c>
      <c r="Q746" s="6" t="str">
        <f>IF(AND(C746="Abierto",D746="Alta"),RANK(P746,$P$13:$P$809,0)+COUNTIF($P$13:P746,P746)-1+MAX(N:N),"")</f>
        <v/>
      </c>
      <c r="R746" s="6" t="str">
        <f>IF(AND(C746="Abierto",D746="Media"),A746,"")</f>
        <v/>
      </c>
      <c r="S746" s="6" t="str">
        <f ca="1">IF(AND(C746="Abierto",D746="Media"),TODAY()-E746,"")</f>
        <v/>
      </c>
      <c r="T746" s="6" t="str">
        <f>IF(AND(C746="Abierto",D746="Media"),RANK(S746,$S$13:$S$809,0)+COUNTIF($S$13:S746,S746)-1+MAX(N:N,Q:Q),"")</f>
        <v/>
      </c>
      <c r="U746" s="6" t="str">
        <f>IF(AND(C746="Abierto",D746="Baja"),A746,"")</f>
        <v/>
      </c>
      <c r="V746" s="6" t="str">
        <f ca="1">IF(AND(C746="Abierto",D746="Baja"),TODAY()-E746,"")</f>
        <v/>
      </c>
      <c r="W746" s="6" t="str">
        <f>IF(AND(C746="Abierto",D746="Baja"),RANK(V746,$V$13:$V$809,0)+COUNTIF($V$13:V746,V746)-1+MAX(N:N,Q:Q,T:T),"")</f>
        <v/>
      </c>
      <c r="X746" s="7" t="str">
        <f>IF(OR(C746="Resuelto",C746=""),"",SUM(N746,Q746,T746,W746))</f>
        <v/>
      </c>
      <c r="Y746" s="7" t="str">
        <f>IF(OR(C746="Resuelto",C746=""),"",SUM(M746,P746,S746,V746))</f>
        <v/>
      </c>
      <c r="Z746" s="7" t="str">
        <f>IF(OR(C746="Resuelto",C746=""),"",SUM(L746,O746,R746,U746))</f>
        <v/>
      </c>
      <c r="AA746" s="8">
        <v>932</v>
      </c>
      <c r="AB746" s="8" t="str">
        <f t="shared" ca="1" si="64"/>
        <v/>
      </c>
      <c r="AC746" s="9" t="str">
        <f t="shared" ca="1" si="65"/>
        <v/>
      </c>
      <c r="AH746" s="11" t="str">
        <f>IF(AI746="","",MAX($AH$5:AH745)+1)</f>
        <v/>
      </c>
      <c r="AI746" s="12" t="str">
        <f>IF(G745="","",IF(COUNTIF($AI$11:AI745,G745)=0,G745,""))</f>
        <v/>
      </c>
      <c r="AJ746" s="12" t="str">
        <f t="shared" si="66"/>
        <v/>
      </c>
      <c r="AK746" s="23"/>
    </row>
    <row r="747" spans="1:37" hidden="1" x14ac:dyDescent="0.25">
      <c r="A747" s="4"/>
      <c r="B747" s="4"/>
      <c r="C747" s="4"/>
      <c r="D747" s="4"/>
      <c r="E747" s="5"/>
      <c r="F747" s="5"/>
      <c r="G747" s="4"/>
      <c r="H747" s="5"/>
      <c r="I747" s="14" t="str">
        <f t="shared" si="63"/>
        <v/>
      </c>
      <c r="J747" s="14"/>
      <c r="K747" s="14"/>
      <c r="L747" s="6" t="str">
        <f>IF(AND(C747="Abierto",D747="Urgente"),A747,"")</f>
        <v/>
      </c>
      <c r="M747" s="6" t="str">
        <f ca="1">IF(AND(C747="Abierto",D747="Urgente"),TODAY()-E747,"")</f>
        <v/>
      </c>
      <c r="N747" s="6" t="str">
        <f>IF(AND(C747="Abierto",D747="Urgente"),RANK(M747,$M$13:$M$809,0)+COUNTIF($M$13:M747,M747)-1,"")</f>
        <v/>
      </c>
      <c r="O747" s="6" t="str">
        <f>IF(AND(C747="Abierto",D747="Alta"),A747,"")</f>
        <v/>
      </c>
      <c r="P747" s="6" t="str">
        <f ca="1">IF(AND(C747="Abierto",D747="Alta"),TODAY()-E747,"")</f>
        <v/>
      </c>
      <c r="Q747" s="6" t="str">
        <f>IF(AND(C747="Abierto",D747="Alta"),RANK(P747,$P$13:$P$809,0)+COUNTIF($P$13:P747,P747)-1+MAX(N:N),"")</f>
        <v/>
      </c>
      <c r="R747" s="6" t="str">
        <f>IF(AND(C747="Abierto",D747="Media"),A747,"")</f>
        <v/>
      </c>
      <c r="S747" s="6" t="str">
        <f ca="1">IF(AND(C747="Abierto",D747="Media"),TODAY()-E747,"")</f>
        <v/>
      </c>
      <c r="T747" s="6" t="str">
        <f>IF(AND(C747="Abierto",D747="Media"),RANK(S747,$S$13:$S$809,0)+COUNTIF($S$13:S747,S747)-1+MAX(N:N,Q:Q),"")</f>
        <v/>
      </c>
      <c r="U747" s="6" t="str">
        <f>IF(AND(C747="Abierto",D747="Baja"),A747,"")</f>
        <v/>
      </c>
      <c r="V747" s="6" t="str">
        <f ca="1">IF(AND(C747="Abierto",D747="Baja"),TODAY()-E747,"")</f>
        <v/>
      </c>
      <c r="W747" s="6" t="str">
        <f>IF(AND(C747="Abierto",D747="Baja"),RANK(V747,$V$13:$V$809,0)+COUNTIF($V$13:V747,V747)-1+MAX(N:N,Q:Q,T:T),"")</f>
        <v/>
      </c>
      <c r="X747" s="7" t="str">
        <f>IF(OR(C747="Resuelto",C747=""),"",SUM(N747,Q747,T747,W747))</f>
        <v/>
      </c>
      <c r="Y747" s="7" t="str">
        <f>IF(OR(C747="Resuelto",C747=""),"",SUM(M747,P747,S747,V747))</f>
        <v/>
      </c>
      <c r="Z747" s="7" t="str">
        <f>IF(OR(C747="Resuelto",C747=""),"",SUM(L747,O747,R747,U747))</f>
        <v/>
      </c>
      <c r="AA747" s="8">
        <v>933</v>
      </c>
      <c r="AB747" s="8" t="str">
        <f t="shared" ca="1" si="64"/>
        <v/>
      </c>
      <c r="AC747" s="9" t="str">
        <f t="shared" ca="1" si="65"/>
        <v/>
      </c>
      <c r="AH747" s="11" t="str">
        <f>IF(AI747="","",MAX($AH$5:AH746)+1)</f>
        <v/>
      </c>
      <c r="AI747" s="12" t="str">
        <f>IF(G746="","",IF(COUNTIF($AI$11:AI746,G746)=0,G746,""))</f>
        <v/>
      </c>
      <c r="AJ747" s="12" t="str">
        <f t="shared" si="66"/>
        <v/>
      </c>
      <c r="AK747" s="23"/>
    </row>
    <row r="748" spans="1:37" hidden="1" x14ac:dyDescent="0.25">
      <c r="A748" s="4"/>
      <c r="B748" s="4"/>
      <c r="C748" s="4"/>
      <c r="D748" s="4"/>
      <c r="E748" s="5"/>
      <c r="F748" s="5"/>
      <c r="G748" s="4"/>
      <c r="H748" s="5"/>
      <c r="I748" s="14" t="str">
        <f t="shared" si="63"/>
        <v/>
      </c>
      <c r="J748" s="14"/>
      <c r="K748" s="14"/>
      <c r="L748" s="6" t="str">
        <f>IF(AND(C748="Abierto",D748="Urgente"),A748,"")</f>
        <v/>
      </c>
      <c r="M748" s="6" t="str">
        <f ca="1">IF(AND(C748="Abierto",D748="Urgente"),TODAY()-E748,"")</f>
        <v/>
      </c>
      <c r="N748" s="6" t="str">
        <f>IF(AND(C748="Abierto",D748="Urgente"),RANK(M748,$M$13:$M$809,0)+COUNTIF($M$13:M748,M748)-1,"")</f>
        <v/>
      </c>
      <c r="O748" s="6" t="str">
        <f>IF(AND(C748="Abierto",D748="Alta"),A748,"")</f>
        <v/>
      </c>
      <c r="P748" s="6" t="str">
        <f ca="1">IF(AND(C748="Abierto",D748="Alta"),TODAY()-E748,"")</f>
        <v/>
      </c>
      <c r="Q748" s="6" t="str">
        <f>IF(AND(C748="Abierto",D748="Alta"),RANK(P748,$P$13:$P$809,0)+COUNTIF($P$13:P748,P748)-1+MAX(N:N),"")</f>
        <v/>
      </c>
      <c r="R748" s="6" t="str">
        <f>IF(AND(C748="Abierto",D748="Media"),A748,"")</f>
        <v/>
      </c>
      <c r="S748" s="6" t="str">
        <f ca="1">IF(AND(C748="Abierto",D748="Media"),TODAY()-E748,"")</f>
        <v/>
      </c>
      <c r="T748" s="6" t="str">
        <f>IF(AND(C748="Abierto",D748="Media"),RANK(S748,$S$13:$S$809,0)+COUNTIF($S$13:S748,S748)-1+MAX(N:N,Q:Q),"")</f>
        <v/>
      </c>
      <c r="U748" s="6" t="str">
        <f>IF(AND(C748="Abierto",D748="Baja"),A748,"")</f>
        <v/>
      </c>
      <c r="V748" s="6" t="str">
        <f ca="1">IF(AND(C748="Abierto",D748="Baja"),TODAY()-E748,"")</f>
        <v/>
      </c>
      <c r="W748" s="6" t="str">
        <f>IF(AND(C748="Abierto",D748="Baja"),RANK(V748,$V$13:$V$809,0)+COUNTIF($V$13:V748,V748)-1+MAX(N:N,Q:Q,T:T),"")</f>
        <v/>
      </c>
      <c r="X748" s="7" t="str">
        <f>IF(OR(C748="Resuelto",C748=""),"",SUM(N748,Q748,T748,W748))</f>
        <v/>
      </c>
      <c r="Y748" s="7" t="str">
        <f>IF(OR(C748="Resuelto",C748=""),"",SUM(M748,P748,S748,V748))</f>
        <v/>
      </c>
      <c r="Z748" s="7" t="str">
        <f>IF(OR(C748="Resuelto",C748=""),"",SUM(L748,O748,R748,U748))</f>
        <v/>
      </c>
      <c r="AA748" s="8">
        <v>934</v>
      </c>
      <c r="AB748" s="8" t="str">
        <f t="shared" ca="1" si="64"/>
        <v/>
      </c>
      <c r="AC748" s="9" t="str">
        <f t="shared" ca="1" si="65"/>
        <v/>
      </c>
      <c r="AH748" s="11" t="str">
        <f>IF(AI748="","",MAX($AH$5:AH747)+1)</f>
        <v/>
      </c>
      <c r="AI748" s="12" t="str">
        <f>IF(G747="","",IF(COUNTIF($AI$11:AI747,G747)=0,G747,""))</f>
        <v/>
      </c>
      <c r="AJ748" s="12" t="str">
        <f t="shared" si="66"/>
        <v/>
      </c>
      <c r="AK748" s="23"/>
    </row>
    <row r="749" spans="1:37" hidden="1" x14ac:dyDescent="0.25">
      <c r="A749" s="4"/>
      <c r="B749" s="4"/>
      <c r="C749" s="4"/>
      <c r="D749" s="4"/>
      <c r="E749" s="5"/>
      <c r="F749" s="5"/>
      <c r="G749" s="4"/>
      <c r="H749" s="5"/>
      <c r="I749" s="14" t="str">
        <f t="shared" si="63"/>
        <v/>
      </c>
      <c r="J749" s="14"/>
      <c r="K749" s="14"/>
      <c r="L749" s="6" t="str">
        <f>IF(AND(C749="Abierto",D749="Urgente"),A749,"")</f>
        <v/>
      </c>
      <c r="M749" s="6" t="str">
        <f ca="1">IF(AND(C749="Abierto",D749="Urgente"),TODAY()-E749,"")</f>
        <v/>
      </c>
      <c r="N749" s="6" t="str">
        <f>IF(AND(C749="Abierto",D749="Urgente"),RANK(M749,$M$13:$M$809,0)+COUNTIF($M$13:M749,M749)-1,"")</f>
        <v/>
      </c>
      <c r="O749" s="6" t="str">
        <f>IF(AND(C749="Abierto",D749="Alta"),A749,"")</f>
        <v/>
      </c>
      <c r="P749" s="6" t="str">
        <f ca="1">IF(AND(C749="Abierto",D749="Alta"),TODAY()-E749,"")</f>
        <v/>
      </c>
      <c r="Q749" s="6" t="str">
        <f>IF(AND(C749="Abierto",D749="Alta"),RANK(P749,$P$13:$P$809,0)+COUNTIF($P$13:P749,P749)-1+MAX(N:N),"")</f>
        <v/>
      </c>
      <c r="R749" s="6" t="str">
        <f>IF(AND(C749="Abierto",D749="Media"),A749,"")</f>
        <v/>
      </c>
      <c r="S749" s="6" t="str">
        <f ca="1">IF(AND(C749="Abierto",D749="Media"),TODAY()-E749,"")</f>
        <v/>
      </c>
      <c r="T749" s="6" t="str">
        <f>IF(AND(C749="Abierto",D749="Media"),RANK(S749,$S$13:$S$809,0)+COUNTIF($S$13:S749,S749)-1+MAX(N:N,Q:Q),"")</f>
        <v/>
      </c>
      <c r="U749" s="6" t="str">
        <f>IF(AND(C749="Abierto",D749="Baja"),A749,"")</f>
        <v/>
      </c>
      <c r="V749" s="6" t="str">
        <f ca="1">IF(AND(C749="Abierto",D749="Baja"),TODAY()-E749,"")</f>
        <v/>
      </c>
      <c r="W749" s="6" t="str">
        <f>IF(AND(C749="Abierto",D749="Baja"),RANK(V749,$V$13:$V$809,0)+COUNTIF($V$13:V749,V749)-1+MAX(N:N,Q:Q,T:T),"")</f>
        <v/>
      </c>
      <c r="X749" s="7" t="str">
        <f>IF(OR(C749="Resuelto",C749=""),"",SUM(N749,Q749,T749,W749))</f>
        <v/>
      </c>
      <c r="Y749" s="7" t="str">
        <f>IF(OR(C749="Resuelto",C749=""),"",SUM(M749,P749,S749,V749))</f>
        <v/>
      </c>
      <c r="Z749" s="7" t="str">
        <f>IF(OR(C749="Resuelto",C749=""),"",SUM(L749,O749,R749,U749))</f>
        <v/>
      </c>
      <c r="AA749" s="8">
        <v>935</v>
      </c>
      <c r="AB749" s="8" t="str">
        <f t="shared" ca="1" si="64"/>
        <v/>
      </c>
      <c r="AC749" s="9" t="str">
        <f t="shared" ca="1" si="65"/>
        <v/>
      </c>
      <c r="AH749" s="11" t="str">
        <f>IF(AI749="","",MAX($AH$5:AH748)+1)</f>
        <v/>
      </c>
      <c r="AI749" s="12" t="str">
        <f>IF(G748="","",IF(COUNTIF($AI$11:AI748,G748)=0,G748,""))</f>
        <v/>
      </c>
      <c r="AJ749" s="12" t="str">
        <f t="shared" si="66"/>
        <v/>
      </c>
      <c r="AK749" s="23"/>
    </row>
    <row r="750" spans="1:37" hidden="1" x14ac:dyDescent="0.25">
      <c r="A750" s="4"/>
      <c r="B750" s="4"/>
      <c r="C750" s="4"/>
      <c r="D750" s="4"/>
      <c r="E750" s="5"/>
      <c r="F750" s="5"/>
      <c r="G750" s="4"/>
      <c r="H750" s="5"/>
      <c r="I750" s="14" t="str">
        <f t="shared" si="63"/>
        <v/>
      </c>
      <c r="J750" s="14"/>
      <c r="K750" s="14"/>
      <c r="L750" s="6" t="str">
        <f>IF(AND(C750="Abierto",D750="Urgente"),A750,"")</f>
        <v/>
      </c>
      <c r="M750" s="6" t="str">
        <f ca="1">IF(AND(C750="Abierto",D750="Urgente"),TODAY()-E750,"")</f>
        <v/>
      </c>
      <c r="N750" s="6" t="str">
        <f>IF(AND(C750="Abierto",D750="Urgente"),RANK(M750,$M$13:$M$809,0)+COUNTIF($M$13:M750,M750)-1,"")</f>
        <v/>
      </c>
      <c r="O750" s="6" t="str">
        <f>IF(AND(C750="Abierto",D750="Alta"),A750,"")</f>
        <v/>
      </c>
      <c r="P750" s="6" t="str">
        <f ca="1">IF(AND(C750="Abierto",D750="Alta"),TODAY()-E750,"")</f>
        <v/>
      </c>
      <c r="Q750" s="6" t="str">
        <f>IF(AND(C750="Abierto",D750="Alta"),RANK(P750,$P$13:$P$809,0)+COUNTIF($P$13:P750,P750)-1+MAX(N:N),"")</f>
        <v/>
      </c>
      <c r="R750" s="6" t="str">
        <f>IF(AND(C750="Abierto",D750="Media"),A750,"")</f>
        <v/>
      </c>
      <c r="S750" s="6" t="str">
        <f ca="1">IF(AND(C750="Abierto",D750="Media"),TODAY()-E750,"")</f>
        <v/>
      </c>
      <c r="T750" s="6" t="str">
        <f>IF(AND(C750="Abierto",D750="Media"),RANK(S750,$S$13:$S$809,0)+COUNTIF($S$13:S750,S750)-1+MAX(N:N,Q:Q),"")</f>
        <v/>
      </c>
      <c r="U750" s="6" t="str">
        <f>IF(AND(C750="Abierto",D750="Baja"),A750,"")</f>
        <v/>
      </c>
      <c r="V750" s="6" t="str">
        <f ca="1">IF(AND(C750="Abierto",D750="Baja"),TODAY()-E750,"")</f>
        <v/>
      </c>
      <c r="W750" s="6" t="str">
        <f>IF(AND(C750="Abierto",D750="Baja"),RANK(V750,$V$13:$V$809,0)+COUNTIF($V$13:V750,V750)-1+MAX(N:N,Q:Q,T:T),"")</f>
        <v/>
      </c>
      <c r="X750" s="7" t="str">
        <f>IF(OR(C750="Resuelto",C750=""),"",SUM(N750,Q750,T750,W750))</f>
        <v/>
      </c>
      <c r="Y750" s="7" t="str">
        <f>IF(OR(C750="Resuelto",C750=""),"",SUM(M750,P750,S750,V750))</f>
        <v/>
      </c>
      <c r="Z750" s="7" t="str">
        <f>IF(OR(C750="Resuelto",C750=""),"",SUM(L750,O750,R750,U750))</f>
        <v/>
      </c>
      <c r="AA750" s="8">
        <v>936</v>
      </c>
      <c r="AB750" s="8" t="str">
        <f t="shared" ca="1" si="64"/>
        <v/>
      </c>
      <c r="AC750" s="9" t="str">
        <f t="shared" ca="1" si="65"/>
        <v/>
      </c>
      <c r="AH750" s="11" t="str">
        <f>IF(AI750="","",MAX($AH$5:AH749)+1)</f>
        <v/>
      </c>
      <c r="AI750" s="12" t="str">
        <f>IF(G749="","",IF(COUNTIF($AI$11:AI749,G749)=0,G749,""))</f>
        <v/>
      </c>
      <c r="AJ750" s="12" t="str">
        <f t="shared" si="66"/>
        <v/>
      </c>
      <c r="AK750" s="23"/>
    </row>
    <row r="751" spans="1:37" hidden="1" x14ac:dyDescent="0.25">
      <c r="A751" s="4"/>
      <c r="B751" s="4"/>
      <c r="C751" s="4"/>
      <c r="D751" s="4"/>
      <c r="E751" s="5"/>
      <c r="F751" s="5"/>
      <c r="G751" s="4"/>
      <c r="H751" s="5"/>
      <c r="I751" s="14" t="str">
        <f t="shared" si="63"/>
        <v/>
      </c>
      <c r="J751" s="14"/>
      <c r="K751" s="14"/>
      <c r="L751" s="6" t="str">
        <f>IF(AND(C751="Abierto",D751="Urgente"),A751,"")</f>
        <v/>
      </c>
      <c r="M751" s="6" t="str">
        <f ca="1">IF(AND(C751="Abierto",D751="Urgente"),TODAY()-E751,"")</f>
        <v/>
      </c>
      <c r="N751" s="6" t="str">
        <f>IF(AND(C751="Abierto",D751="Urgente"),RANK(M751,$M$13:$M$809,0)+COUNTIF($M$13:M751,M751)-1,"")</f>
        <v/>
      </c>
      <c r="O751" s="6" t="str">
        <f>IF(AND(C751="Abierto",D751="Alta"),A751,"")</f>
        <v/>
      </c>
      <c r="P751" s="6" t="str">
        <f ca="1">IF(AND(C751="Abierto",D751="Alta"),TODAY()-E751,"")</f>
        <v/>
      </c>
      <c r="Q751" s="6" t="str">
        <f>IF(AND(C751="Abierto",D751="Alta"),RANK(P751,$P$13:$P$809,0)+COUNTIF($P$13:P751,P751)-1+MAX(N:N),"")</f>
        <v/>
      </c>
      <c r="R751" s="6" t="str">
        <f>IF(AND(C751="Abierto",D751="Media"),A751,"")</f>
        <v/>
      </c>
      <c r="S751" s="6" t="str">
        <f ca="1">IF(AND(C751="Abierto",D751="Media"),TODAY()-E751,"")</f>
        <v/>
      </c>
      <c r="T751" s="6" t="str">
        <f>IF(AND(C751="Abierto",D751="Media"),RANK(S751,$S$13:$S$809,0)+COUNTIF($S$13:S751,S751)-1+MAX(N:N,Q:Q),"")</f>
        <v/>
      </c>
      <c r="U751" s="6" t="str">
        <f>IF(AND(C751="Abierto",D751="Baja"),A751,"")</f>
        <v/>
      </c>
      <c r="V751" s="6" t="str">
        <f ca="1">IF(AND(C751="Abierto",D751="Baja"),TODAY()-E751,"")</f>
        <v/>
      </c>
      <c r="W751" s="6" t="str">
        <f>IF(AND(C751="Abierto",D751="Baja"),RANK(V751,$V$13:$V$809,0)+COUNTIF($V$13:V751,V751)-1+MAX(N:N,Q:Q,T:T),"")</f>
        <v/>
      </c>
      <c r="X751" s="7" t="str">
        <f>IF(OR(C751="Resuelto",C751=""),"",SUM(N751,Q751,T751,W751))</f>
        <v/>
      </c>
      <c r="Y751" s="7" t="str">
        <f>IF(OR(C751="Resuelto",C751=""),"",SUM(M751,P751,S751,V751))</f>
        <v/>
      </c>
      <c r="Z751" s="7" t="str">
        <f>IF(OR(C751="Resuelto",C751=""),"",SUM(L751,O751,R751,U751))</f>
        <v/>
      </c>
      <c r="AA751" s="8">
        <v>937</v>
      </c>
      <c r="AB751" s="8" t="str">
        <f t="shared" ca="1" si="64"/>
        <v/>
      </c>
      <c r="AC751" s="9" t="str">
        <f t="shared" ca="1" si="65"/>
        <v/>
      </c>
      <c r="AH751" s="11" t="str">
        <f>IF(AI751="","",MAX($AH$5:AH750)+1)</f>
        <v/>
      </c>
      <c r="AI751" s="12" t="str">
        <f>IF(G750="","",IF(COUNTIF($AI$11:AI750,G750)=0,G750,""))</f>
        <v/>
      </c>
      <c r="AJ751" s="12" t="str">
        <f t="shared" si="66"/>
        <v/>
      </c>
      <c r="AK751" s="23"/>
    </row>
    <row r="752" spans="1:37" hidden="1" x14ac:dyDescent="0.25">
      <c r="A752" s="4"/>
      <c r="B752" s="4"/>
      <c r="C752" s="4"/>
      <c r="D752" s="4"/>
      <c r="E752" s="5"/>
      <c r="F752" s="5"/>
      <c r="G752" s="4"/>
      <c r="H752" s="5"/>
      <c r="I752" s="14" t="str">
        <f t="shared" si="63"/>
        <v/>
      </c>
      <c r="J752" s="14"/>
      <c r="K752" s="14"/>
      <c r="L752" s="6" t="str">
        <f>IF(AND(C752="Abierto",D752="Urgente"),A752,"")</f>
        <v/>
      </c>
      <c r="M752" s="6" t="str">
        <f ca="1">IF(AND(C752="Abierto",D752="Urgente"),TODAY()-E752,"")</f>
        <v/>
      </c>
      <c r="N752" s="6" t="str">
        <f>IF(AND(C752="Abierto",D752="Urgente"),RANK(M752,$M$13:$M$809,0)+COUNTIF($M$13:M752,M752)-1,"")</f>
        <v/>
      </c>
      <c r="O752" s="6" t="str">
        <f>IF(AND(C752="Abierto",D752="Alta"),A752,"")</f>
        <v/>
      </c>
      <c r="P752" s="6" t="str">
        <f ca="1">IF(AND(C752="Abierto",D752="Alta"),TODAY()-E752,"")</f>
        <v/>
      </c>
      <c r="Q752" s="6" t="str">
        <f>IF(AND(C752="Abierto",D752="Alta"),RANK(P752,$P$13:$P$809,0)+COUNTIF($P$13:P752,P752)-1+MAX(N:N),"")</f>
        <v/>
      </c>
      <c r="R752" s="6" t="str">
        <f>IF(AND(C752="Abierto",D752="Media"),A752,"")</f>
        <v/>
      </c>
      <c r="S752" s="6" t="str">
        <f ca="1">IF(AND(C752="Abierto",D752="Media"),TODAY()-E752,"")</f>
        <v/>
      </c>
      <c r="T752" s="6" t="str">
        <f>IF(AND(C752="Abierto",D752="Media"),RANK(S752,$S$13:$S$809,0)+COUNTIF($S$13:S752,S752)-1+MAX(N:N,Q:Q),"")</f>
        <v/>
      </c>
      <c r="U752" s="6" t="str">
        <f>IF(AND(C752="Abierto",D752="Baja"),A752,"")</f>
        <v/>
      </c>
      <c r="V752" s="6" t="str">
        <f ca="1">IF(AND(C752="Abierto",D752="Baja"),TODAY()-E752,"")</f>
        <v/>
      </c>
      <c r="W752" s="6" t="str">
        <f>IF(AND(C752="Abierto",D752="Baja"),RANK(V752,$V$13:$V$809,0)+COUNTIF($V$13:V752,V752)-1+MAX(N:N,Q:Q,T:T),"")</f>
        <v/>
      </c>
      <c r="X752" s="7" t="str">
        <f>IF(OR(C752="Resuelto",C752=""),"",SUM(N752,Q752,T752,W752))</f>
        <v/>
      </c>
      <c r="Y752" s="7" t="str">
        <f>IF(OR(C752="Resuelto",C752=""),"",SUM(M752,P752,S752,V752))</f>
        <v/>
      </c>
      <c r="Z752" s="7" t="str">
        <f>IF(OR(C752="Resuelto",C752=""),"",SUM(L752,O752,R752,U752))</f>
        <v/>
      </c>
      <c r="AA752" s="8">
        <v>938</v>
      </c>
      <c r="AB752" s="8" t="str">
        <f t="shared" ca="1" si="64"/>
        <v/>
      </c>
      <c r="AC752" s="9" t="str">
        <f t="shared" ca="1" si="65"/>
        <v/>
      </c>
      <c r="AH752" s="11" t="str">
        <f>IF(AI752="","",MAX($AH$5:AH751)+1)</f>
        <v/>
      </c>
      <c r="AI752" s="12" t="str">
        <f>IF(G751="","",IF(COUNTIF($AI$11:AI751,G751)=0,G751,""))</f>
        <v/>
      </c>
      <c r="AJ752" s="12" t="str">
        <f t="shared" si="66"/>
        <v/>
      </c>
      <c r="AK752" s="23"/>
    </row>
    <row r="753" spans="1:37" hidden="1" x14ac:dyDescent="0.25">
      <c r="A753" s="4"/>
      <c r="B753" s="4"/>
      <c r="C753" s="4"/>
      <c r="D753" s="4"/>
      <c r="E753" s="5"/>
      <c r="F753" s="5"/>
      <c r="G753" s="4"/>
      <c r="H753" s="5"/>
      <c r="I753" s="14" t="str">
        <f t="shared" si="63"/>
        <v/>
      </c>
      <c r="J753" s="14"/>
      <c r="K753" s="14"/>
      <c r="L753" s="6" t="str">
        <f>IF(AND(C753="Abierto",D753="Urgente"),A753,"")</f>
        <v/>
      </c>
      <c r="M753" s="6" t="str">
        <f ca="1">IF(AND(C753="Abierto",D753="Urgente"),TODAY()-E753,"")</f>
        <v/>
      </c>
      <c r="N753" s="6" t="str">
        <f>IF(AND(C753="Abierto",D753="Urgente"),RANK(M753,$M$13:$M$809,0)+COUNTIF($M$13:M753,M753)-1,"")</f>
        <v/>
      </c>
      <c r="O753" s="6" t="str">
        <f>IF(AND(C753="Abierto",D753="Alta"),A753,"")</f>
        <v/>
      </c>
      <c r="P753" s="6" t="str">
        <f ca="1">IF(AND(C753="Abierto",D753="Alta"),TODAY()-E753,"")</f>
        <v/>
      </c>
      <c r="Q753" s="6" t="str">
        <f>IF(AND(C753="Abierto",D753="Alta"),RANK(P753,$P$13:$P$809,0)+COUNTIF($P$13:P753,P753)-1+MAX(N:N),"")</f>
        <v/>
      </c>
      <c r="R753" s="6" t="str">
        <f>IF(AND(C753="Abierto",D753="Media"),A753,"")</f>
        <v/>
      </c>
      <c r="S753" s="6" t="str">
        <f ca="1">IF(AND(C753="Abierto",D753="Media"),TODAY()-E753,"")</f>
        <v/>
      </c>
      <c r="T753" s="6" t="str">
        <f>IF(AND(C753="Abierto",D753="Media"),RANK(S753,$S$13:$S$809,0)+COUNTIF($S$13:S753,S753)-1+MAX(N:N,Q:Q),"")</f>
        <v/>
      </c>
      <c r="U753" s="6" t="str">
        <f>IF(AND(C753="Abierto",D753="Baja"),A753,"")</f>
        <v/>
      </c>
      <c r="V753" s="6" t="str">
        <f ca="1">IF(AND(C753="Abierto",D753="Baja"),TODAY()-E753,"")</f>
        <v/>
      </c>
      <c r="W753" s="6" t="str">
        <f>IF(AND(C753="Abierto",D753="Baja"),RANK(V753,$V$13:$V$809,0)+COUNTIF($V$13:V753,V753)-1+MAX(N:N,Q:Q,T:T),"")</f>
        <v/>
      </c>
      <c r="X753" s="7" t="str">
        <f>IF(OR(C753="Resuelto",C753=""),"",SUM(N753,Q753,T753,W753))</f>
        <v/>
      </c>
      <c r="Y753" s="7" t="str">
        <f>IF(OR(C753="Resuelto",C753=""),"",SUM(M753,P753,S753,V753))</f>
        <v/>
      </c>
      <c r="Z753" s="7" t="str">
        <f>IF(OR(C753="Resuelto",C753=""),"",SUM(L753,O753,R753,U753))</f>
        <v/>
      </c>
      <c r="AA753" s="8">
        <v>939</v>
      </c>
      <c r="AB753" s="8" t="str">
        <f t="shared" ca="1" si="64"/>
        <v/>
      </c>
      <c r="AC753" s="9" t="str">
        <f t="shared" ca="1" si="65"/>
        <v/>
      </c>
      <c r="AH753" s="11" t="str">
        <f>IF(AI753="","",MAX($AH$5:AH752)+1)</f>
        <v/>
      </c>
      <c r="AI753" s="12" t="str">
        <f>IF(G752="","",IF(COUNTIF($AI$11:AI752,G752)=0,G752,""))</f>
        <v/>
      </c>
      <c r="AJ753" s="12" t="str">
        <f t="shared" si="66"/>
        <v/>
      </c>
      <c r="AK753" s="23"/>
    </row>
    <row r="754" spans="1:37" hidden="1" x14ac:dyDescent="0.25">
      <c r="A754" s="4"/>
      <c r="B754" s="4"/>
      <c r="C754" s="4"/>
      <c r="D754" s="4"/>
      <c r="E754" s="5"/>
      <c r="F754" s="5"/>
      <c r="G754" s="4"/>
      <c r="H754" s="5"/>
      <c r="I754" s="14" t="str">
        <f t="shared" si="63"/>
        <v/>
      </c>
      <c r="J754" s="14"/>
      <c r="K754" s="14"/>
      <c r="L754" s="6" t="str">
        <f>IF(AND(C754="Abierto",D754="Urgente"),A754,"")</f>
        <v/>
      </c>
      <c r="M754" s="6" t="str">
        <f ca="1">IF(AND(C754="Abierto",D754="Urgente"),TODAY()-E754,"")</f>
        <v/>
      </c>
      <c r="N754" s="6" t="str">
        <f>IF(AND(C754="Abierto",D754="Urgente"),RANK(M754,$M$13:$M$809,0)+COUNTIF($M$13:M754,M754)-1,"")</f>
        <v/>
      </c>
      <c r="O754" s="6" t="str">
        <f>IF(AND(C754="Abierto",D754="Alta"),A754,"")</f>
        <v/>
      </c>
      <c r="P754" s="6" t="str">
        <f ca="1">IF(AND(C754="Abierto",D754="Alta"),TODAY()-E754,"")</f>
        <v/>
      </c>
      <c r="Q754" s="6" t="str">
        <f>IF(AND(C754="Abierto",D754="Alta"),RANK(P754,$P$13:$P$809,0)+COUNTIF($P$13:P754,P754)-1+MAX(N:N),"")</f>
        <v/>
      </c>
      <c r="R754" s="6" t="str">
        <f>IF(AND(C754="Abierto",D754="Media"),A754,"")</f>
        <v/>
      </c>
      <c r="S754" s="6" t="str">
        <f ca="1">IF(AND(C754="Abierto",D754="Media"),TODAY()-E754,"")</f>
        <v/>
      </c>
      <c r="T754" s="6" t="str">
        <f>IF(AND(C754="Abierto",D754="Media"),RANK(S754,$S$13:$S$809,0)+COUNTIF($S$13:S754,S754)-1+MAX(N:N,Q:Q),"")</f>
        <v/>
      </c>
      <c r="U754" s="6" t="str">
        <f>IF(AND(C754="Abierto",D754="Baja"),A754,"")</f>
        <v/>
      </c>
      <c r="V754" s="6" t="str">
        <f ca="1">IF(AND(C754="Abierto",D754="Baja"),TODAY()-E754,"")</f>
        <v/>
      </c>
      <c r="W754" s="6" t="str">
        <f>IF(AND(C754="Abierto",D754="Baja"),RANK(V754,$V$13:$V$809,0)+COUNTIF($V$13:V754,V754)-1+MAX(N:N,Q:Q,T:T),"")</f>
        <v/>
      </c>
      <c r="X754" s="7" t="str">
        <f>IF(OR(C754="Resuelto",C754=""),"",SUM(N754,Q754,T754,W754))</f>
        <v/>
      </c>
      <c r="Y754" s="7" t="str">
        <f>IF(OR(C754="Resuelto",C754=""),"",SUM(M754,P754,S754,V754))</f>
        <v/>
      </c>
      <c r="Z754" s="7" t="str">
        <f>IF(OR(C754="Resuelto",C754=""),"",SUM(L754,O754,R754,U754))</f>
        <v/>
      </c>
      <c r="AA754" s="8">
        <v>940</v>
      </c>
      <c r="AB754" s="8" t="str">
        <f t="shared" ca="1" si="64"/>
        <v/>
      </c>
      <c r="AC754" s="9" t="str">
        <f t="shared" ca="1" si="65"/>
        <v/>
      </c>
      <c r="AH754" s="11" t="str">
        <f>IF(AI754="","",MAX($AH$5:AH753)+1)</f>
        <v/>
      </c>
      <c r="AI754" s="12" t="str">
        <f>IF(G753="","",IF(COUNTIF($AI$11:AI753,G753)=0,G753,""))</f>
        <v/>
      </c>
      <c r="AJ754" s="12" t="str">
        <f t="shared" si="66"/>
        <v/>
      </c>
      <c r="AK754" s="23"/>
    </row>
    <row r="755" spans="1:37" hidden="1" x14ac:dyDescent="0.25">
      <c r="A755" s="4"/>
      <c r="B755" s="4"/>
      <c r="C755" s="4"/>
      <c r="D755" s="4"/>
      <c r="E755" s="5"/>
      <c r="F755" s="5"/>
      <c r="G755" s="4"/>
      <c r="H755" s="5"/>
      <c r="I755" s="14" t="str">
        <f t="shared" si="63"/>
        <v/>
      </c>
      <c r="J755" s="14"/>
      <c r="K755" s="14"/>
      <c r="L755" s="6" t="str">
        <f>IF(AND(C755="Abierto",D755="Urgente"),A755,"")</f>
        <v/>
      </c>
      <c r="M755" s="6" t="str">
        <f ca="1">IF(AND(C755="Abierto",D755="Urgente"),TODAY()-E755,"")</f>
        <v/>
      </c>
      <c r="N755" s="6" t="str">
        <f>IF(AND(C755="Abierto",D755="Urgente"),RANK(M755,$M$13:$M$809,0)+COUNTIF($M$13:M755,M755)-1,"")</f>
        <v/>
      </c>
      <c r="O755" s="6" t="str">
        <f>IF(AND(C755="Abierto",D755="Alta"),A755,"")</f>
        <v/>
      </c>
      <c r="P755" s="6" t="str">
        <f ca="1">IF(AND(C755="Abierto",D755="Alta"),TODAY()-E755,"")</f>
        <v/>
      </c>
      <c r="Q755" s="6" t="str">
        <f>IF(AND(C755="Abierto",D755="Alta"),RANK(P755,$P$13:$P$809,0)+COUNTIF($P$13:P755,P755)-1+MAX(N:N),"")</f>
        <v/>
      </c>
      <c r="R755" s="6" t="str">
        <f>IF(AND(C755="Abierto",D755="Media"),A755,"")</f>
        <v/>
      </c>
      <c r="S755" s="6" t="str">
        <f ca="1">IF(AND(C755="Abierto",D755="Media"),TODAY()-E755,"")</f>
        <v/>
      </c>
      <c r="T755" s="6" t="str">
        <f>IF(AND(C755="Abierto",D755="Media"),RANK(S755,$S$13:$S$809,0)+COUNTIF($S$13:S755,S755)-1+MAX(N:N,Q:Q),"")</f>
        <v/>
      </c>
      <c r="U755" s="6" t="str">
        <f>IF(AND(C755="Abierto",D755="Baja"),A755,"")</f>
        <v/>
      </c>
      <c r="V755" s="6" t="str">
        <f ca="1">IF(AND(C755="Abierto",D755="Baja"),TODAY()-E755,"")</f>
        <v/>
      </c>
      <c r="W755" s="6" t="str">
        <f>IF(AND(C755="Abierto",D755="Baja"),RANK(V755,$V$13:$V$809,0)+COUNTIF($V$13:V755,V755)-1+MAX(N:N,Q:Q,T:T),"")</f>
        <v/>
      </c>
      <c r="X755" s="7" t="str">
        <f>IF(OR(C755="Resuelto",C755=""),"",SUM(N755,Q755,T755,W755))</f>
        <v/>
      </c>
      <c r="Y755" s="7" t="str">
        <f>IF(OR(C755="Resuelto",C755=""),"",SUM(M755,P755,S755,V755))</f>
        <v/>
      </c>
      <c r="Z755" s="7" t="str">
        <f>IF(OR(C755="Resuelto",C755=""),"",SUM(L755,O755,R755,U755))</f>
        <v/>
      </c>
      <c r="AA755" s="8">
        <v>941</v>
      </c>
      <c r="AB755" s="8" t="str">
        <f t="shared" ca="1" si="64"/>
        <v/>
      </c>
      <c r="AC755" s="9" t="str">
        <f t="shared" ca="1" si="65"/>
        <v/>
      </c>
      <c r="AH755" s="11" t="str">
        <f>IF(AI755="","",MAX($AH$5:AH754)+1)</f>
        <v/>
      </c>
      <c r="AI755" s="12" t="str">
        <f>IF(G754="","",IF(COUNTIF($AI$11:AI754,G754)=0,G754,""))</f>
        <v/>
      </c>
      <c r="AJ755" s="12" t="str">
        <f t="shared" si="66"/>
        <v/>
      </c>
      <c r="AK755" s="23"/>
    </row>
    <row r="756" spans="1:37" hidden="1" x14ac:dyDescent="0.25">
      <c r="A756" s="4"/>
      <c r="B756" s="4"/>
      <c r="C756" s="4"/>
      <c r="D756" s="4"/>
      <c r="E756" s="5"/>
      <c r="F756" s="5"/>
      <c r="G756" s="4"/>
      <c r="H756" s="5"/>
      <c r="I756" s="14" t="str">
        <f t="shared" si="63"/>
        <v/>
      </c>
      <c r="J756" s="14"/>
      <c r="K756" s="14"/>
      <c r="L756" s="6" t="str">
        <f>IF(AND(C756="Abierto",D756="Urgente"),A756,"")</f>
        <v/>
      </c>
      <c r="M756" s="6" t="str">
        <f ca="1">IF(AND(C756="Abierto",D756="Urgente"),TODAY()-E756,"")</f>
        <v/>
      </c>
      <c r="N756" s="6" t="str">
        <f>IF(AND(C756="Abierto",D756="Urgente"),RANK(M756,$M$13:$M$809,0)+COUNTIF($M$13:M756,M756)-1,"")</f>
        <v/>
      </c>
      <c r="O756" s="6" t="str">
        <f>IF(AND(C756="Abierto",D756="Alta"),A756,"")</f>
        <v/>
      </c>
      <c r="P756" s="6" t="str">
        <f ca="1">IF(AND(C756="Abierto",D756="Alta"),TODAY()-E756,"")</f>
        <v/>
      </c>
      <c r="Q756" s="6" t="str">
        <f>IF(AND(C756="Abierto",D756="Alta"),RANK(P756,$P$13:$P$809,0)+COUNTIF($P$13:P756,P756)-1+MAX(N:N),"")</f>
        <v/>
      </c>
      <c r="R756" s="6" t="str">
        <f>IF(AND(C756="Abierto",D756="Media"),A756,"")</f>
        <v/>
      </c>
      <c r="S756" s="6" t="str">
        <f ca="1">IF(AND(C756="Abierto",D756="Media"),TODAY()-E756,"")</f>
        <v/>
      </c>
      <c r="T756" s="6" t="str">
        <f>IF(AND(C756="Abierto",D756="Media"),RANK(S756,$S$13:$S$809,0)+COUNTIF($S$13:S756,S756)-1+MAX(N:N,Q:Q),"")</f>
        <v/>
      </c>
      <c r="U756" s="6" t="str">
        <f>IF(AND(C756="Abierto",D756="Baja"),A756,"")</f>
        <v/>
      </c>
      <c r="V756" s="6" t="str">
        <f ca="1">IF(AND(C756="Abierto",D756="Baja"),TODAY()-E756,"")</f>
        <v/>
      </c>
      <c r="W756" s="6" t="str">
        <f>IF(AND(C756="Abierto",D756="Baja"),RANK(V756,$V$13:$V$809,0)+COUNTIF($V$13:V756,V756)-1+MAX(N:N,Q:Q,T:T),"")</f>
        <v/>
      </c>
      <c r="X756" s="7" t="str">
        <f>IF(OR(C756="Resuelto",C756=""),"",SUM(N756,Q756,T756,W756))</f>
        <v/>
      </c>
      <c r="Y756" s="7" t="str">
        <f>IF(OR(C756="Resuelto",C756=""),"",SUM(M756,P756,S756,V756))</f>
        <v/>
      </c>
      <c r="Z756" s="7" t="str">
        <f>IF(OR(C756="Resuelto",C756=""),"",SUM(L756,O756,R756,U756))</f>
        <v/>
      </c>
      <c r="AA756" s="8">
        <v>942</v>
      </c>
      <c r="AB756" s="8" t="str">
        <f t="shared" ca="1" si="64"/>
        <v/>
      </c>
      <c r="AC756" s="9" t="str">
        <f t="shared" ca="1" si="65"/>
        <v/>
      </c>
      <c r="AH756" s="11" t="str">
        <f>IF(AI756="","",MAX($AH$5:AH755)+1)</f>
        <v/>
      </c>
      <c r="AI756" s="12" t="str">
        <f>IF(G755="","",IF(COUNTIF($AI$11:AI755,G755)=0,G755,""))</f>
        <v/>
      </c>
      <c r="AJ756" s="12" t="str">
        <f t="shared" si="66"/>
        <v/>
      </c>
      <c r="AK756" s="23"/>
    </row>
    <row r="757" spans="1:37" hidden="1" x14ac:dyDescent="0.25">
      <c r="A757" s="4"/>
      <c r="B757" s="4"/>
      <c r="C757" s="4"/>
      <c r="D757" s="4"/>
      <c r="E757" s="5"/>
      <c r="F757" s="5"/>
      <c r="G757" s="4"/>
      <c r="H757" s="5"/>
      <c r="I757" s="14" t="str">
        <f t="shared" si="63"/>
        <v/>
      </c>
      <c r="J757" s="14"/>
      <c r="K757" s="14"/>
      <c r="L757" s="6" t="str">
        <f>IF(AND(C757="Abierto",D757="Urgente"),A757,"")</f>
        <v/>
      </c>
      <c r="M757" s="6" t="str">
        <f ca="1">IF(AND(C757="Abierto",D757="Urgente"),TODAY()-E757,"")</f>
        <v/>
      </c>
      <c r="N757" s="6" t="str">
        <f>IF(AND(C757="Abierto",D757="Urgente"),RANK(M757,$M$13:$M$809,0)+COUNTIF($M$13:M757,M757)-1,"")</f>
        <v/>
      </c>
      <c r="O757" s="6" t="str">
        <f>IF(AND(C757="Abierto",D757="Alta"),A757,"")</f>
        <v/>
      </c>
      <c r="P757" s="6" t="str">
        <f ca="1">IF(AND(C757="Abierto",D757="Alta"),TODAY()-E757,"")</f>
        <v/>
      </c>
      <c r="Q757" s="6" t="str">
        <f>IF(AND(C757="Abierto",D757="Alta"),RANK(P757,$P$13:$P$809,0)+COUNTIF($P$13:P757,P757)-1+MAX(N:N),"")</f>
        <v/>
      </c>
      <c r="R757" s="6" t="str">
        <f>IF(AND(C757="Abierto",D757="Media"),A757,"")</f>
        <v/>
      </c>
      <c r="S757" s="6" t="str">
        <f ca="1">IF(AND(C757="Abierto",D757="Media"),TODAY()-E757,"")</f>
        <v/>
      </c>
      <c r="T757" s="6" t="str">
        <f>IF(AND(C757="Abierto",D757="Media"),RANK(S757,$S$13:$S$809,0)+COUNTIF($S$13:S757,S757)-1+MAX(N:N,Q:Q),"")</f>
        <v/>
      </c>
      <c r="U757" s="6" t="str">
        <f>IF(AND(C757="Abierto",D757="Baja"),A757,"")</f>
        <v/>
      </c>
      <c r="V757" s="6" t="str">
        <f ca="1">IF(AND(C757="Abierto",D757="Baja"),TODAY()-E757,"")</f>
        <v/>
      </c>
      <c r="W757" s="6" t="str">
        <f>IF(AND(C757="Abierto",D757="Baja"),RANK(V757,$V$13:$V$809,0)+COUNTIF($V$13:V757,V757)-1+MAX(N:N,Q:Q,T:T),"")</f>
        <v/>
      </c>
      <c r="X757" s="7" t="str">
        <f>IF(OR(C757="Resuelto",C757=""),"",SUM(N757,Q757,T757,W757))</f>
        <v/>
      </c>
      <c r="Y757" s="7" t="str">
        <f>IF(OR(C757="Resuelto",C757=""),"",SUM(M757,P757,S757,V757))</f>
        <v/>
      </c>
      <c r="Z757" s="7" t="str">
        <f>IF(OR(C757="Resuelto",C757=""),"",SUM(L757,O757,R757,U757))</f>
        <v/>
      </c>
      <c r="AA757" s="8">
        <v>943</v>
      </c>
      <c r="AB757" s="8" t="str">
        <f t="shared" ca="1" si="64"/>
        <v/>
      </c>
      <c r="AC757" s="9" t="str">
        <f t="shared" ca="1" si="65"/>
        <v/>
      </c>
      <c r="AH757" s="11" t="str">
        <f>IF(AI757="","",MAX($AH$5:AH756)+1)</f>
        <v/>
      </c>
      <c r="AI757" s="12" t="str">
        <f>IF(G756="","",IF(COUNTIF($AI$11:AI756,G756)=0,G756,""))</f>
        <v/>
      </c>
      <c r="AJ757" s="12" t="str">
        <f t="shared" si="66"/>
        <v/>
      </c>
      <c r="AK757" s="23"/>
    </row>
    <row r="758" spans="1:37" hidden="1" x14ac:dyDescent="0.25">
      <c r="A758" s="4"/>
      <c r="B758" s="4"/>
      <c r="C758" s="4"/>
      <c r="D758" s="4"/>
      <c r="E758" s="5"/>
      <c r="F758" s="5"/>
      <c r="G758" s="4"/>
      <c r="H758" s="5"/>
      <c r="I758" s="14" t="str">
        <f t="shared" si="63"/>
        <v/>
      </c>
      <c r="J758" s="14"/>
      <c r="K758" s="14"/>
      <c r="L758" s="6" t="str">
        <f>IF(AND(C758="Abierto",D758="Urgente"),A758,"")</f>
        <v/>
      </c>
      <c r="M758" s="6" t="str">
        <f ca="1">IF(AND(C758="Abierto",D758="Urgente"),TODAY()-E758,"")</f>
        <v/>
      </c>
      <c r="N758" s="6" t="str">
        <f>IF(AND(C758="Abierto",D758="Urgente"),RANK(M758,$M$13:$M$809,0)+COUNTIF($M$13:M758,M758)-1,"")</f>
        <v/>
      </c>
      <c r="O758" s="6" t="str">
        <f>IF(AND(C758="Abierto",D758="Alta"),A758,"")</f>
        <v/>
      </c>
      <c r="P758" s="6" t="str">
        <f ca="1">IF(AND(C758="Abierto",D758="Alta"),TODAY()-E758,"")</f>
        <v/>
      </c>
      <c r="Q758" s="6" t="str">
        <f>IF(AND(C758="Abierto",D758="Alta"),RANK(P758,$P$13:$P$809,0)+COUNTIF($P$13:P758,P758)-1+MAX(N:N),"")</f>
        <v/>
      </c>
      <c r="R758" s="6" t="str">
        <f>IF(AND(C758="Abierto",D758="Media"),A758,"")</f>
        <v/>
      </c>
      <c r="S758" s="6" t="str">
        <f ca="1">IF(AND(C758="Abierto",D758="Media"),TODAY()-E758,"")</f>
        <v/>
      </c>
      <c r="T758" s="6" t="str">
        <f>IF(AND(C758="Abierto",D758="Media"),RANK(S758,$S$13:$S$809,0)+COUNTIF($S$13:S758,S758)-1+MAX(N:N,Q:Q),"")</f>
        <v/>
      </c>
      <c r="U758" s="6" t="str">
        <f>IF(AND(C758="Abierto",D758="Baja"),A758,"")</f>
        <v/>
      </c>
      <c r="V758" s="6" t="str">
        <f ca="1">IF(AND(C758="Abierto",D758="Baja"),TODAY()-E758,"")</f>
        <v/>
      </c>
      <c r="W758" s="6" t="str">
        <f>IF(AND(C758="Abierto",D758="Baja"),RANK(V758,$V$13:$V$809,0)+COUNTIF($V$13:V758,V758)-1+MAX(N:N,Q:Q,T:T),"")</f>
        <v/>
      </c>
      <c r="X758" s="7" t="str">
        <f>IF(OR(C758="Resuelto",C758=""),"",SUM(N758,Q758,T758,W758))</f>
        <v/>
      </c>
      <c r="Y758" s="7" t="str">
        <f>IF(OR(C758="Resuelto",C758=""),"",SUM(M758,P758,S758,V758))</f>
        <v/>
      </c>
      <c r="Z758" s="7" t="str">
        <f>IF(OR(C758="Resuelto",C758=""),"",SUM(L758,O758,R758,U758))</f>
        <v/>
      </c>
      <c r="AA758" s="8">
        <v>944</v>
      </c>
      <c r="AB758" s="8" t="str">
        <f t="shared" ca="1" si="64"/>
        <v/>
      </c>
      <c r="AC758" s="9" t="str">
        <f t="shared" ca="1" si="65"/>
        <v/>
      </c>
      <c r="AH758" s="11" t="str">
        <f>IF(AI758="","",MAX($AH$5:AH757)+1)</f>
        <v/>
      </c>
      <c r="AI758" s="12" t="str">
        <f>IF(G757="","",IF(COUNTIF($AI$11:AI757,G757)=0,G757,""))</f>
        <v/>
      </c>
      <c r="AJ758" s="12" t="str">
        <f t="shared" si="66"/>
        <v/>
      </c>
      <c r="AK758" s="23"/>
    </row>
    <row r="759" spans="1:37" hidden="1" x14ac:dyDescent="0.25">
      <c r="A759" s="4"/>
      <c r="B759" s="4"/>
      <c r="C759" s="4"/>
      <c r="D759" s="4"/>
      <c r="E759" s="5"/>
      <c r="F759" s="5"/>
      <c r="G759" s="4"/>
      <c r="H759" s="5"/>
      <c r="I759" s="14" t="str">
        <f t="shared" si="63"/>
        <v/>
      </c>
      <c r="J759" s="14"/>
      <c r="K759" s="14"/>
      <c r="L759" s="6" t="str">
        <f>IF(AND(C759="Abierto",D759="Urgente"),A759,"")</f>
        <v/>
      </c>
      <c r="M759" s="6" t="str">
        <f ca="1">IF(AND(C759="Abierto",D759="Urgente"),TODAY()-E759,"")</f>
        <v/>
      </c>
      <c r="N759" s="6" t="str">
        <f>IF(AND(C759="Abierto",D759="Urgente"),RANK(M759,$M$13:$M$809,0)+COUNTIF($M$13:M759,M759)-1,"")</f>
        <v/>
      </c>
      <c r="O759" s="6" t="str">
        <f>IF(AND(C759="Abierto",D759="Alta"),A759,"")</f>
        <v/>
      </c>
      <c r="P759" s="6" t="str">
        <f ca="1">IF(AND(C759="Abierto",D759="Alta"),TODAY()-E759,"")</f>
        <v/>
      </c>
      <c r="Q759" s="6" t="str">
        <f>IF(AND(C759="Abierto",D759="Alta"),RANK(P759,$P$13:$P$809,0)+COUNTIF($P$13:P759,P759)-1+MAX(N:N),"")</f>
        <v/>
      </c>
      <c r="R759" s="6" t="str">
        <f>IF(AND(C759="Abierto",D759="Media"),A759,"")</f>
        <v/>
      </c>
      <c r="S759" s="6" t="str">
        <f ca="1">IF(AND(C759="Abierto",D759="Media"),TODAY()-E759,"")</f>
        <v/>
      </c>
      <c r="T759" s="6" t="str">
        <f>IF(AND(C759="Abierto",D759="Media"),RANK(S759,$S$13:$S$809,0)+COUNTIF($S$13:S759,S759)-1+MAX(N:N,Q:Q),"")</f>
        <v/>
      </c>
      <c r="U759" s="6" t="str">
        <f>IF(AND(C759="Abierto",D759="Baja"),A759,"")</f>
        <v/>
      </c>
      <c r="V759" s="6" t="str">
        <f ca="1">IF(AND(C759="Abierto",D759="Baja"),TODAY()-E759,"")</f>
        <v/>
      </c>
      <c r="W759" s="6" t="str">
        <f>IF(AND(C759="Abierto",D759="Baja"),RANK(V759,$V$13:$V$809,0)+COUNTIF($V$13:V759,V759)-1+MAX(N:N,Q:Q,T:T),"")</f>
        <v/>
      </c>
      <c r="X759" s="7" t="str">
        <f>IF(OR(C759="Resuelto",C759=""),"",SUM(N759,Q759,T759,W759))</f>
        <v/>
      </c>
      <c r="Y759" s="7" t="str">
        <f>IF(OR(C759="Resuelto",C759=""),"",SUM(M759,P759,S759,V759))</f>
        <v/>
      </c>
      <c r="Z759" s="7" t="str">
        <f>IF(OR(C759="Resuelto",C759=""),"",SUM(L759,O759,R759,U759))</f>
        <v/>
      </c>
      <c r="AA759" s="8">
        <v>945</v>
      </c>
      <c r="AB759" s="8" t="str">
        <f t="shared" ca="1" si="64"/>
        <v/>
      </c>
      <c r="AC759" s="9" t="str">
        <f t="shared" ca="1" si="65"/>
        <v/>
      </c>
      <c r="AH759" s="11" t="str">
        <f>IF(AI759="","",MAX($AH$5:AH758)+1)</f>
        <v/>
      </c>
      <c r="AI759" s="12" t="str">
        <f>IF(G758="","",IF(COUNTIF($AI$11:AI758,G758)=0,G758,""))</f>
        <v/>
      </c>
      <c r="AJ759" s="12" t="str">
        <f t="shared" si="66"/>
        <v/>
      </c>
      <c r="AK759" s="23"/>
    </row>
    <row r="760" spans="1:37" hidden="1" x14ac:dyDescent="0.25">
      <c r="A760" s="4"/>
      <c r="B760" s="4"/>
      <c r="C760" s="4"/>
      <c r="D760" s="4"/>
      <c r="E760" s="5"/>
      <c r="F760" s="5"/>
      <c r="G760" s="4"/>
      <c r="H760" s="5"/>
      <c r="I760" s="14" t="str">
        <f t="shared" si="63"/>
        <v/>
      </c>
      <c r="J760" s="14"/>
      <c r="K760" s="14"/>
      <c r="L760" s="6" t="str">
        <f>IF(AND(C760="Abierto",D760="Urgente"),A760,"")</f>
        <v/>
      </c>
      <c r="M760" s="6" t="str">
        <f ca="1">IF(AND(C760="Abierto",D760="Urgente"),TODAY()-E760,"")</f>
        <v/>
      </c>
      <c r="N760" s="6" t="str">
        <f>IF(AND(C760="Abierto",D760="Urgente"),RANK(M760,$M$13:$M$809,0)+COUNTIF($M$13:M760,M760)-1,"")</f>
        <v/>
      </c>
      <c r="O760" s="6" t="str">
        <f>IF(AND(C760="Abierto",D760="Alta"),A760,"")</f>
        <v/>
      </c>
      <c r="P760" s="6" t="str">
        <f ca="1">IF(AND(C760="Abierto",D760="Alta"),TODAY()-E760,"")</f>
        <v/>
      </c>
      <c r="Q760" s="6" t="str">
        <f>IF(AND(C760="Abierto",D760="Alta"),RANK(P760,$P$13:$P$809,0)+COUNTIF($P$13:P760,P760)-1+MAX(N:N),"")</f>
        <v/>
      </c>
      <c r="R760" s="6" t="str">
        <f>IF(AND(C760="Abierto",D760="Media"),A760,"")</f>
        <v/>
      </c>
      <c r="S760" s="6" t="str">
        <f ca="1">IF(AND(C760="Abierto",D760="Media"),TODAY()-E760,"")</f>
        <v/>
      </c>
      <c r="T760" s="6" t="str">
        <f>IF(AND(C760="Abierto",D760="Media"),RANK(S760,$S$13:$S$809,0)+COUNTIF($S$13:S760,S760)-1+MAX(N:N,Q:Q),"")</f>
        <v/>
      </c>
      <c r="U760" s="6" t="str">
        <f>IF(AND(C760="Abierto",D760="Baja"),A760,"")</f>
        <v/>
      </c>
      <c r="V760" s="6" t="str">
        <f ca="1">IF(AND(C760="Abierto",D760="Baja"),TODAY()-E760,"")</f>
        <v/>
      </c>
      <c r="W760" s="6" t="str">
        <f>IF(AND(C760="Abierto",D760="Baja"),RANK(V760,$V$13:$V$809,0)+COUNTIF($V$13:V760,V760)-1+MAX(N:N,Q:Q,T:T),"")</f>
        <v/>
      </c>
      <c r="X760" s="7" t="str">
        <f>IF(OR(C760="Resuelto",C760=""),"",SUM(N760,Q760,T760,W760))</f>
        <v/>
      </c>
      <c r="Y760" s="7" t="str">
        <f>IF(OR(C760="Resuelto",C760=""),"",SUM(M760,P760,S760,V760))</f>
        <v/>
      </c>
      <c r="Z760" s="7" t="str">
        <f>IF(OR(C760="Resuelto",C760=""),"",SUM(L760,O760,R760,U760))</f>
        <v/>
      </c>
      <c r="AA760" s="8">
        <v>946</v>
      </c>
      <c r="AB760" s="8" t="str">
        <f t="shared" ca="1" si="64"/>
        <v/>
      </c>
      <c r="AC760" s="9" t="str">
        <f t="shared" ca="1" si="65"/>
        <v/>
      </c>
      <c r="AH760" s="11" t="str">
        <f>IF(AI760="","",MAX($AH$5:AH759)+1)</f>
        <v/>
      </c>
      <c r="AI760" s="12" t="str">
        <f>IF(G759="","",IF(COUNTIF($AI$11:AI759,G759)=0,G759,""))</f>
        <v/>
      </c>
      <c r="AJ760" s="12" t="str">
        <f t="shared" si="66"/>
        <v/>
      </c>
      <c r="AK760" s="23"/>
    </row>
    <row r="761" spans="1:37" hidden="1" x14ac:dyDescent="0.25">
      <c r="A761" s="4"/>
      <c r="B761" s="4"/>
      <c r="C761" s="4"/>
      <c r="D761" s="4"/>
      <c r="E761" s="5"/>
      <c r="F761" s="5"/>
      <c r="G761" s="4"/>
      <c r="H761" s="5"/>
      <c r="I761" s="14" t="str">
        <f t="shared" si="63"/>
        <v/>
      </c>
      <c r="J761" s="14"/>
      <c r="K761" s="14"/>
      <c r="L761" s="6" t="str">
        <f>IF(AND(C761="Abierto",D761="Urgente"),A761,"")</f>
        <v/>
      </c>
      <c r="M761" s="6" t="str">
        <f ca="1">IF(AND(C761="Abierto",D761="Urgente"),TODAY()-E761,"")</f>
        <v/>
      </c>
      <c r="N761" s="6" t="str">
        <f>IF(AND(C761="Abierto",D761="Urgente"),RANK(M761,$M$13:$M$809,0)+COUNTIF($M$13:M761,M761)-1,"")</f>
        <v/>
      </c>
      <c r="O761" s="6" t="str">
        <f>IF(AND(C761="Abierto",D761="Alta"),A761,"")</f>
        <v/>
      </c>
      <c r="P761" s="6" t="str">
        <f ca="1">IF(AND(C761="Abierto",D761="Alta"),TODAY()-E761,"")</f>
        <v/>
      </c>
      <c r="Q761" s="6" t="str">
        <f>IF(AND(C761="Abierto",D761="Alta"),RANK(P761,$P$13:$P$809,0)+COUNTIF($P$13:P761,P761)-1+MAX(N:N),"")</f>
        <v/>
      </c>
      <c r="R761" s="6" t="str">
        <f>IF(AND(C761="Abierto",D761="Media"),A761,"")</f>
        <v/>
      </c>
      <c r="S761" s="6" t="str">
        <f ca="1">IF(AND(C761="Abierto",D761="Media"),TODAY()-E761,"")</f>
        <v/>
      </c>
      <c r="T761" s="6" t="str">
        <f>IF(AND(C761="Abierto",D761="Media"),RANK(S761,$S$13:$S$809,0)+COUNTIF($S$13:S761,S761)-1+MAX(N:N,Q:Q),"")</f>
        <v/>
      </c>
      <c r="U761" s="6" t="str">
        <f>IF(AND(C761="Abierto",D761="Baja"),A761,"")</f>
        <v/>
      </c>
      <c r="V761" s="6" t="str">
        <f ca="1">IF(AND(C761="Abierto",D761="Baja"),TODAY()-E761,"")</f>
        <v/>
      </c>
      <c r="W761" s="6" t="str">
        <f>IF(AND(C761="Abierto",D761="Baja"),RANK(V761,$V$13:$V$809,0)+COUNTIF($V$13:V761,V761)-1+MAX(N:N,Q:Q,T:T),"")</f>
        <v/>
      </c>
      <c r="X761" s="7" t="str">
        <f>IF(OR(C761="Resuelto",C761=""),"",SUM(N761,Q761,T761,W761))</f>
        <v/>
      </c>
      <c r="Y761" s="7" t="str">
        <f>IF(OR(C761="Resuelto",C761=""),"",SUM(M761,P761,S761,V761))</f>
        <v/>
      </c>
      <c r="Z761" s="7" t="str">
        <f>IF(OR(C761="Resuelto",C761=""),"",SUM(L761,O761,R761,U761))</f>
        <v/>
      </c>
      <c r="AA761" s="8">
        <v>947</v>
      </c>
      <c r="AB761" s="8" t="str">
        <f t="shared" ca="1" si="64"/>
        <v/>
      </c>
      <c r="AC761" s="9" t="str">
        <f t="shared" ca="1" si="65"/>
        <v/>
      </c>
      <c r="AH761" s="11" t="str">
        <f>IF(AI761="","",MAX($AH$5:AH760)+1)</f>
        <v/>
      </c>
      <c r="AI761" s="12" t="str">
        <f>IF(G760="","",IF(COUNTIF($AI$11:AI760,G760)=0,G760,""))</f>
        <v/>
      </c>
      <c r="AJ761" s="12" t="str">
        <f t="shared" si="66"/>
        <v/>
      </c>
      <c r="AK761" s="23"/>
    </row>
    <row r="762" spans="1:37" hidden="1" x14ac:dyDescent="0.25">
      <c r="A762" s="4"/>
      <c r="B762" s="4"/>
      <c r="C762" s="4"/>
      <c r="D762" s="4"/>
      <c r="E762" s="5"/>
      <c r="F762" s="5"/>
      <c r="G762" s="4"/>
      <c r="H762" s="5"/>
      <c r="I762" s="14" t="str">
        <f t="shared" si="63"/>
        <v/>
      </c>
      <c r="J762" s="14"/>
      <c r="K762" s="14"/>
      <c r="L762" s="6" t="str">
        <f>IF(AND(C762="Abierto",D762="Urgente"),A762,"")</f>
        <v/>
      </c>
      <c r="M762" s="6" t="str">
        <f ca="1">IF(AND(C762="Abierto",D762="Urgente"),TODAY()-E762,"")</f>
        <v/>
      </c>
      <c r="N762" s="6" t="str">
        <f>IF(AND(C762="Abierto",D762="Urgente"),RANK(M762,$M$13:$M$809,0)+COUNTIF($M$13:M762,M762)-1,"")</f>
        <v/>
      </c>
      <c r="O762" s="6" t="str">
        <f>IF(AND(C762="Abierto",D762="Alta"),A762,"")</f>
        <v/>
      </c>
      <c r="P762" s="6" t="str">
        <f ca="1">IF(AND(C762="Abierto",D762="Alta"),TODAY()-E762,"")</f>
        <v/>
      </c>
      <c r="Q762" s="6" t="str">
        <f>IF(AND(C762="Abierto",D762="Alta"),RANK(P762,$P$13:$P$809,0)+COUNTIF($P$13:P762,P762)-1+MAX(N:N),"")</f>
        <v/>
      </c>
      <c r="R762" s="6" t="str">
        <f>IF(AND(C762="Abierto",D762="Media"),A762,"")</f>
        <v/>
      </c>
      <c r="S762" s="6" t="str">
        <f ca="1">IF(AND(C762="Abierto",D762="Media"),TODAY()-E762,"")</f>
        <v/>
      </c>
      <c r="T762" s="6" t="str">
        <f>IF(AND(C762="Abierto",D762="Media"),RANK(S762,$S$13:$S$809,0)+COUNTIF($S$13:S762,S762)-1+MAX(N:N,Q:Q),"")</f>
        <v/>
      </c>
      <c r="U762" s="6" t="str">
        <f>IF(AND(C762="Abierto",D762="Baja"),A762,"")</f>
        <v/>
      </c>
      <c r="V762" s="6" t="str">
        <f ca="1">IF(AND(C762="Abierto",D762="Baja"),TODAY()-E762,"")</f>
        <v/>
      </c>
      <c r="W762" s="6" t="str">
        <f>IF(AND(C762="Abierto",D762="Baja"),RANK(V762,$V$13:$V$809,0)+COUNTIF($V$13:V762,V762)-1+MAX(N:N,Q:Q,T:T),"")</f>
        <v/>
      </c>
      <c r="X762" s="7" t="str">
        <f>IF(OR(C762="Resuelto",C762=""),"",SUM(N762,Q762,T762,W762))</f>
        <v/>
      </c>
      <c r="Y762" s="7" t="str">
        <f>IF(OR(C762="Resuelto",C762=""),"",SUM(M762,P762,S762,V762))</f>
        <v/>
      </c>
      <c r="Z762" s="7" t="str">
        <f>IF(OR(C762="Resuelto",C762=""),"",SUM(L762,O762,R762,U762))</f>
        <v/>
      </c>
      <c r="AA762" s="8">
        <v>948</v>
      </c>
      <c r="AB762" s="8" t="str">
        <f t="shared" ca="1" si="64"/>
        <v/>
      </c>
      <c r="AC762" s="9" t="str">
        <f t="shared" ca="1" si="65"/>
        <v/>
      </c>
      <c r="AH762" s="11" t="str">
        <f>IF(AI762="","",MAX($AH$5:AH761)+1)</f>
        <v/>
      </c>
      <c r="AI762" s="12" t="str">
        <f>IF(G761="","",IF(COUNTIF($AI$11:AI761,G761)=0,G761,""))</f>
        <v/>
      </c>
      <c r="AJ762" s="12" t="str">
        <f t="shared" si="66"/>
        <v/>
      </c>
      <c r="AK762" s="23"/>
    </row>
    <row r="763" spans="1:37" hidden="1" x14ac:dyDescent="0.25">
      <c r="A763" s="4"/>
      <c r="B763" s="4"/>
      <c r="C763" s="4"/>
      <c r="D763" s="4"/>
      <c r="E763" s="5"/>
      <c r="F763" s="5"/>
      <c r="G763" s="4"/>
      <c r="H763" s="5"/>
      <c r="I763" s="14" t="str">
        <f t="shared" si="63"/>
        <v/>
      </c>
      <c r="J763" s="14"/>
      <c r="K763" s="14"/>
      <c r="L763" s="6" t="str">
        <f>IF(AND(C763="Abierto",D763="Urgente"),A763,"")</f>
        <v/>
      </c>
      <c r="M763" s="6" t="str">
        <f ca="1">IF(AND(C763="Abierto",D763="Urgente"),TODAY()-E763,"")</f>
        <v/>
      </c>
      <c r="N763" s="6" t="str">
        <f>IF(AND(C763="Abierto",D763="Urgente"),RANK(M763,$M$13:$M$809,0)+COUNTIF($M$13:M763,M763)-1,"")</f>
        <v/>
      </c>
      <c r="O763" s="6" t="str">
        <f>IF(AND(C763="Abierto",D763="Alta"),A763,"")</f>
        <v/>
      </c>
      <c r="P763" s="6" t="str">
        <f ca="1">IF(AND(C763="Abierto",D763="Alta"),TODAY()-E763,"")</f>
        <v/>
      </c>
      <c r="Q763" s="6" t="str">
        <f>IF(AND(C763="Abierto",D763="Alta"),RANK(P763,$P$13:$P$809,0)+COUNTIF($P$13:P763,P763)-1+MAX(N:N),"")</f>
        <v/>
      </c>
      <c r="R763" s="6" t="str">
        <f>IF(AND(C763="Abierto",D763="Media"),A763,"")</f>
        <v/>
      </c>
      <c r="S763" s="6" t="str">
        <f ca="1">IF(AND(C763="Abierto",D763="Media"),TODAY()-E763,"")</f>
        <v/>
      </c>
      <c r="T763" s="6" t="str">
        <f>IF(AND(C763="Abierto",D763="Media"),RANK(S763,$S$13:$S$809,0)+COUNTIF($S$13:S763,S763)-1+MAX(N:N,Q:Q),"")</f>
        <v/>
      </c>
      <c r="U763" s="6" t="str">
        <f>IF(AND(C763="Abierto",D763="Baja"),A763,"")</f>
        <v/>
      </c>
      <c r="V763" s="6" t="str">
        <f ca="1">IF(AND(C763="Abierto",D763="Baja"),TODAY()-E763,"")</f>
        <v/>
      </c>
      <c r="W763" s="6" t="str">
        <f>IF(AND(C763="Abierto",D763="Baja"),RANK(V763,$V$13:$V$809,0)+COUNTIF($V$13:V763,V763)-1+MAX(N:N,Q:Q,T:T),"")</f>
        <v/>
      </c>
      <c r="X763" s="7" t="str">
        <f>IF(OR(C763="Resuelto",C763=""),"",SUM(N763,Q763,T763,W763))</f>
        <v/>
      </c>
      <c r="Y763" s="7" t="str">
        <f>IF(OR(C763="Resuelto",C763=""),"",SUM(M763,P763,S763,V763))</f>
        <v/>
      </c>
      <c r="Z763" s="7" t="str">
        <f>IF(OR(C763="Resuelto",C763=""),"",SUM(L763,O763,R763,U763))</f>
        <v/>
      </c>
      <c r="AA763" s="8">
        <v>949</v>
      </c>
      <c r="AB763" s="8" t="str">
        <f t="shared" ca="1" si="64"/>
        <v/>
      </c>
      <c r="AC763" s="9" t="str">
        <f t="shared" ca="1" si="65"/>
        <v/>
      </c>
      <c r="AH763" s="11" t="str">
        <f>IF(AI763="","",MAX($AH$5:AH762)+1)</f>
        <v/>
      </c>
      <c r="AI763" s="12" t="str">
        <f>IF(G762="","",IF(COUNTIF($AI$11:AI762,G762)=0,G762,""))</f>
        <v/>
      </c>
      <c r="AJ763" s="12" t="str">
        <f t="shared" si="66"/>
        <v/>
      </c>
      <c r="AK763" s="23"/>
    </row>
    <row r="764" spans="1:37" hidden="1" x14ac:dyDescent="0.25">
      <c r="A764" s="4"/>
      <c r="B764" s="4"/>
      <c r="C764" s="4"/>
      <c r="D764" s="4"/>
      <c r="E764" s="5"/>
      <c r="F764" s="5"/>
      <c r="G764" s="4"/>
      <c r="H764" s="5"/>
      <c r="I764" s="14" t="str">
        <f t="shared" si="63"/>
        <v/>
      </c>
      <c r="J764" s="14"/>
      <c r="K764" s="14"/>
      <c r="L764" s="6" t="str">
        <f>IF(AND(C764="Abierto",D764="Urgente"),A764,"")</f>
        <v/>
      </c>
      <c r="M764" s="6" t="str">
        <f ca="1">IF(AND(C764="Abierto",D764="Urgente"),TODAY()-E764,"")</f>
        <v/>
      </c>
      <c r="N764" s="6" t="str">
        <f>IF(AND(C764="Abierto",D764="Urgente"),RANK(M764,$M$13:$M$809,0)+COUNTIF($M$13:M764,M764)-1,"")</f>
        <v/>
      </c>
      <c r="O764" s="6" t="str">
        <f>IF(AND(C764="Abierto",D764="Alta"),A764,"")</f>
        <v/>
      </c>
      <c r="P764" s="6" t="str">
        <f ca="1">IF(AND(C764="Abierto",D764="Alta"),TODAY()-E764,"")</f>
        <v/>
      </c>
      <c r="Q764" s="6" t="str">
        <f>IF(AND(C764="Abierto",D764="Alta"),RANK(P764,$P$13:$P$809,0)+COUNTIF($P$13:P764,P764)-1+MAX(N:N),"")</f>
        <v/>
      </c>
      <c r="R764" s="6" t="str">
        <f>IF(AND(C764="Abierto",D764="Media"),A764,"")</f>
        <v/>
      </c>
      <c r="S764" s="6" t="str">
        <f ca="1">IF(AND(C764="Abierto",D764="Media"),TODAY()-E764,"")</f>
        <v/>
      </c>
      <c r="T764" s="6" t="str">
        <f>IF(AND(C764="Abierto",D764="Media"),RANK(S764,$S$13:$S$809,0)+COUNTIF($S$13:S764,S764)-1+MAX(N:N,Q:Q),"")</f>
        <v/>
      </c>
      <c r="U764" s="6" t="str">
        <f>IF(AND(C764="Abierto",D764="Baja"),A764,"")</f>
        <v/>
      </c>
      <c r="V764" s="6" t="str">
        <f ca="1">IF(AND(C764="Abierto",D764="Baja"),TODAY()-E764,"")</f>
        <v/>
      </c>
      <c r="W764" s="6" t="str">
        <f>IF(AND(C764="Abierto",D764="Baja"),RANK(V764,$V$13:$V$809,0)+COUNTIF($V$13:V764,V764)-1+MAX(N:N,Q:Q,T:T),"")</f>
        <v/>
      </c>
      <c r="X764" s="7" t="str">
        <f>IF(OR(C764="Resuelto",C764=""),"",SUM(N764,Q764,T764,W764))</f>
        <v/>
      </c>
      <c r="Y764" s="7" t="str">
        <f>IF(OR(C764="Resuelto",C764=""),"",SUM(M764,P764,S764,V764))</f>
        <v/>
      </c>
      <c r="Z764" s="7" t="str">
        <f>IF(OR(C764="Resuelto",C764=""),"",SUM(L764,O764,R764,U764))</f>
        <v/>
      </c>
      <c r="AA764" s="8">
        <v>950</v>
      </c>
      <c r="AB764" s="8" t="str">
        <f t="shared" ca="1" si="64"/>
        <v/>
      </c>
      <c r="AC764" s="9" t="str">
        <f t="shared" ca="1" si="65"/>
        <v/>
      </c>
      <c r="AH764" s="11" t="str">
        <f>IF(AI764="","",MAX($AH$5:AH763)+1)</f>
        <v/>
      </c>
      <c r="AI764" s="12" t="str">
        <f>IF(G763="","",IF(COUNTIF($AI$11:AI763,G763)=0,G763,""))</f>
        <v/>
      </c>
      <c r="AJ764" s="12" t="str">
        <f t="shared" si="66"/>
        <v/>
      </c>
      <c r="AK764" s="23"/>
    </row>
    <row r="765" spans="1:37" hidden="1" x14ac:dyDescent="0.25">
      <c r="A765" s="4"/>
      <c r="B765" s="4"/>
      <c r="C765" s="4"/>
      <c r="D765" s="4"/>
      <c r="E765" s="5"/>
      <c r="F765" s="5"/>
      <c r="G765" s="4"/>
      <c r="H765" s="5"/>
      <c r="I765" s="14" t="str">
        <f t="shared" si="63"/>
        <v/>
      </c>
      <c r="J765" s="14"/>
      <c r="K765" s="14"/>
      <c r="L765" s="6" t="str">
        <f>IF(AND(C765="Abierto",D765="Urgente"),A765,"")</f>
        <v/>
      </c>
      <c r="M765" s="6" t="str">
        <f ca="1">IF(AND(C765="Abierto",D765="Urgente"),TODAY()-E765,"")</f>
        <v/>
      </c>
      <c r="N765" s="6" t="str">
        <f>IF(AND(C765="Abierto",D765="Urgente"),RANK(M765,$M$13:$M$809,0)+COUNTIF($M$13:M765,M765)-1,"")</f>
        <v/>
      </c>
      <c r="O765" s="6" t="str">
        <f>IF(AND(C765="Abierto",D765="Alta"),A765,"")</f>
        <v/>
      </c>
      <c r="P765" s="6" t="str">
        <f ca="1">IF(AND(C765="Abierto",D765="Alta"),TODAY()-E765,"")</f>
        <v/>
      </c>
      <c r="Q765" s="6" t="str">
        <f>IF(AND(C765="Abierto",D765="Alta"),RANK(P765,$P$13:$P$809,0)+COUNTIF($P$13:P765,P765)-1+MAX(N:N),"")</f>
        <v/>
      </c>
      <c r="R765" s="6" t="str">
        <f>IF(AND(C765="Abierto",D765="Media"),A765,"")</f>
        <v/>
      </c>
      <c r="S765" s="6" t="str">
        <f ca="1">IF(AND(C765="Abierto",D765="Media"),TODAY()-E765,"")</f>
        <v/>
      </c>
      <c r="T765" s="6" t="str">
        <f>IF(AND(C765="Abierto",D765="Media"),RANK(S765,$S$13:$S$809,0)+COUNTIF($S$13:S765,S765)-1+MAX(N:N,Q:Q),"")</f>
        <v/>
      </c>
      <c r="U765" s="6" t="str">
        <f>IF(AND(C765="Abierto",D765="Baja"),A765,"")</f>
        <v/>
      </c>
      <c r="V765" s="6" t="str">
        <f ca="1">IF(AND(C765="Abierto",D765="Baja"),TODAY()-E765,"")</f>
        <v/>
      </c>
      <c r="W765" s="6" t="str">
        <f>IF(AND(C765="Abierto",D765="Baja"),RANK(V765,$V$13:$V$809,0)+COUNTIF($V$13:V765,V765)-1+MAX(N:N,Q:Q,T:T),"")</f>
        <v/>
      </c>
      <c r="X765" s="7" t="str">
        <f>IF(OR(C765="Resuelto",C765=""),"",SUM(N765,Q765,T765,W765))</f>
        <v/>
      </c>
      <c r="Y765" s="7" t="str">
        <f>IF(OR(C765="Resuelto",C765=""),"",SUM(M765,P765,S765,V765))</f>
        <v/>
      </c>
      <c r="Z765" s="7" t="str">
        <f>IF(OR(C765="Resuelto",C765=""),"",SUM(L765,O765,R765,U765))</f>
        <v/>
      </c>
      <c r="AA765" s="8">
        <v>951</v>
      </c>
      <c r="AB765" s="8" t="str">
        <f t="shared" ca="1" si="64"/>
        <v/>
      </c>
      <c r="AC765" s="9" t="str">
        <f t="shared" ca="1" si="65"/>
        <v/>
      </c>
      <c r="AH765" s="11" t="str">
        <f>IF(AI765="","",MAX($AH$5:AH764)+1)</f>
        <v/>
      </c>
      <c r="AI765" s="12" t="str">
        <f>IF(G764="","",IF(COUNTIF($AI$11:AI764,G764)=0,G764,""))</f>
        <v/>
      </c>
      <c r="AJ765" s="12" t="str">
        <f t="shared" si="66"/>
        <v/>
      </c>
      <c r="AK765" s="23"/>
    </row>
    <row r="766" spans="1:37" hidden="1" x14ac:dyDescent="0.25">
      <c r="A766" s="4"/>
      <c r="B766" s="4"/>
      <c r="C766" s="4"/>
      <c r="D766" s="4"/>
      <c r="E766" s="5"/>
      <c r="F766" s="5"/>
      <c r="G766" s="4"/>
      <c r="H766" s="5"/>
      <c r="I766" s="14" t="str">
        <f t="shared" si="63"/>
        <v/>
      </c>
      <c r="J766" s="14"/>
      <c r="K766" s="14"/>
      <c r="L766" s="6" t="str">
        <f>IF(AND(C766="Abierto",D766="Urgente"),A766,"")</f>
        <v/>
      </c>
      <c r="M766" s="6" t="str">
        <f ca="1">IF(AND(C766="Abierto",D766="Urgente"),TODAY()-E766,"")</f>
        <v/>
      </c>
      <c r="N766" s="6" t="str">
        <f>IF(AND(C766="Abierto",D766="Urgente"),RANK(M766,$M$13:$M$809,0)+COUNTIF($M$13:M766,M766)-1,"")</f>
        <v/>
      </c>
      <c r="O766" s="6" t="str">
        <f>IF(AND(C766="Abierto",D766="Alta"),A766,"")</f>
        <v/>
      </c>
      <c r="P766" s="6" t="str">
        <f ca="1">IF(AND(C766="Abierto",D766="Alta"),TODAY()-E766,"")</f>
        <v/>
      </c>
      <c r="Q766" s="6" t="str">
        <f>IF(AND(C766="Abierto",D766="Alta"),RANK(P766,$P$13:$P$809,0)+COUNTIF($P$13:P766,P766)-1+MAX(N:N),"")</f>
        <v/>
      </c>
      <c r="R766" s="6" t="str">
        <f>IF(AND(C766="Abierto",D766="Media"),A766,"")</f>
        <v/>
      </c>
      <c r="S766" s="6" t="str">
        <f ca="1">IF(AND(C766="Abierto",D766="Media"),TODAY()-E766,"")</f>
        <v/>
      </c>
      <c r="T766" s="6" t="str">
        <f>IF(AND(C766="Abierto",D766="Media"),RANK(S766,$S$13:$S$809,0)+COUNTIF($S$13:S766,S766)-1+MAX(N:N,Q:Q),"")</f>
        <v/>
      </c>
      <c r="U766" s="6" t="str">
        <f>IF(AND(C766="Abierto",D766="Baja"),A766,"")</f>
        <v/>
      </c>
      <c r="V766" s="6" t="str">
        <f ca="1">IF(AND(C766="Abierto",D766="Baja"),TODAY()-E766,"")</f>
        <v/>
      </c>
      <c r="W766" s="6" t="str">
        <f>IF(AND(C766="Abierto",D766="Baja"),RANK(V766,$V$13:$V$809,0)+COUNTIF($V$13:V766,V766)-1+MAX(N:N,Q:Q,T:T),"")</f>
        <v/>
      </c>
      <c r="X766" s="7" t="str">
        <f>IF(OR(C766="Resuelto",C766=""),"",SUM(N766,Q766,T766,W766))</f>
        <v/>
      </c>
      <c r="Y766" s="7" t="str">
        <f>IF(OR(C766="Resuelto",C766=""),"",SUM(M766,P766,S766,V766))</f>
        <v/>
      </c>
      <c r="Z766" s="7" t="str">
        <f>IF(OR(C766="Resuelto",C766=""),"",SUM(L766,O766,R766,U766))</f>
        <v/>
      </c>
      <c r="AA766" s="8">
        <v>952</v>
      </c>
      <c r="AB766" s="8" t="str">
        <f t="shared" ca="1" si="64"/>
        <v/>
      </c>
      <c r="AC766" s="9" t="str">
        <f t="shared" ca="1" si="65"/>
        <v/>
      </c>
      <c r="AH766" s="11" t="str">
        <f>IF(AI766="","",MAX($AH$5:AH765)+1)</f>
        <v/>
      </c>
      <c r="AI766" s="12" t="str">
        <f>IF(G765="","",IF(COUNTIF($AI$11:AI765,G765)=0,G765,""))</f>
        <v/>
      </c>
      <c r="AJ766" s="12" t="str">
        <f t="shared" si="66"/>
        <v/>
      </c>
      <c r="AK766" s="23"/>
    </row>
    <row r="767" spans="1:37" hidden="1" x14ac:dyDescent="0.25">
      <c r="A767" s="4"/>
      <c r="B767" s="4"/>
      <c r="C767" s="4"/>
      <c r="D767" s="4"/>
      <c r="E767" s="5"/>
      <c r="F767" s="5"/>
      <c r="G767" s="4"/>
      <c r="H767" s="5"/>
      <c r="I767" s="14" t="str">
        <f t="shared" si="63"/>
        <v/>
      </c>
      <c r="J767" s="14"/>
      <c r="K767" s="14"/>
      <c r="L767" s="6" t="str">
        <f>IF(AND(C767="Abierto",D767="Urgente"),A767,"")</f>
        <v/>
      </c>
      <c r="M767" s="6" t="str">
        <f ca="1">IF(AND(C767="Abierto",D767="Urgente"),TODAY()-E767,"")</f>
        <v/>
      </c>
      <c r="N767" s="6" t="str">
        <f>IF(AND(C767="Abierto",D767="Urgente"),RANK(M767,$M$13:$M$809,0)+COUNTIF($M$13:M767,M767)-1,"")</f>
        <v/>
      </c>
      <c r="O767" s="6" t="str">
        <f>IF(AND(C767="Abierto",D767="Alta"),A767,"")</f>
        <v/>
      </c>
      <c r="P767" s="6" t="str">
        <f ca="1">IF(AND(C767="Abierto",D767="Alta"),TODAY()-E767,"")</f>
        <v/>
      </c>
      <c r="Q767" s="6" t="str">
        <f>IF(AND(C767="Abierto",D767="Alta"),RANK(P767,$P$13:$P$809,0)+COUNTIF($P$13:P767,P767)-1+MAX(N:N),"")</f>
        <v/>
      </c>
      <c r="R767" s="6" t="str">
        <f>IF(AND(C767="Abierto",D767="Media"),A767,"")</f>
        <v/>
      </c>
      <c r="S767" s="6" t="str">
        <f ca="1">IF(AND(C767="Abierto",D767="Media"),TODAY()-E767,"")</f>
        <v/>
      </c>
      <c r="T767" s="6" t="str">
        <f>IF(AND(C767="Abierto",D767="Media"),RANK(S767,$S$13:$S$809,0)+COUNTIF($S$13:S767,S767)-1+MAX(N:N,Q:Q),"")</f>
        <v/>
      </c>
      <c r="U767" s="6" t="str">
        <f>IF(AND(C767="Abierto",D767="Baja"),A767,"")</f>
        <v/>
      </c>
      <c r="V767" s="6" t="str">
        <f ca="1">IF(AND(C767="Abierto",D767="Baja"),TODAY()-E767,"")</f>
        <v/>
      </c>
      <c r="W767" s="6" t="str">
        <f>IF(AND(C767="Abierto",D767="Baja"),RANK(V767,$V$13:$V$809,0)+COUNTIF($V$13:V767,V767)-1+MAX(N:N,Q:Q,T:T),"")</f>
        <v/>
      </c>
      <c r="X767" s="7" t="str">
        <f>IF(OR(C767="Resuelto",C767=""),"",SUM(N767,Q767,T767,W767))</f>
        <v/>
      </c>
      <c r="Y767" s="7" t="str">
        <f>IF(OR(C767="Resuelto",C767=""),"",SUM(M767,P767,S767,V767))</f>
        <v/>
      </c>
      <c r="Z767" s="7" t="str">
        <f>IF(OR(C767="Resuelto",C767=""),"",SUM(L767,O767,R767,U767))</f>
        <v/>
      </c>
      <c r="AA767" s="8">
        <v>953</v>
      </c>
      <c r="AB767" s="8" t="str">
        <f t="shared" ca="1" si="64"/>
        <v/>
      </c>
      <c r="AC767" s="9" t="str">
        <f t="shared" ca="1" si="65"/>
        <v/>
      </c>
      <c r="AH767" s="11" t="str">
        <f>IF(AI767="","",MAX($AH$5:AH766)+1)</f>
        <v/>
      </c>
      <c r="AI767" s="12" t="str">
        <f>IF(G766="","",IF(COUNTIF($AI$11:AI766,G766)=0,G766,""))</f>
        <v/>
      </c>
      <c r="AJ767" s="12" t="str">
        <f t="shared" si="66"/>
        <v/>
      </c>
      <c r="AK767" s="23"/>
    </row>
    <row r="768" spans="1:37" hidden="1" x14ac:dyDescent="0.25">
      <c r="A768" s="4"/>
      <c r="B768" s="4"/>
      <c r="C768" s="4"/>
      <c r="D768" s="4"/>
      <c r="E768" s="5"/>
      <c r="F768" s="5"/>
      <c r="G768" s="4"/>
      <c r="H768" s="5"/>
      <c r="I768" s="14" t="str">
        <f t="shared" si="63"/>
        <v/>
      </c>
      <c r="J768" s="14"/>
      <c r="K768" s="14"/>
      <c r="L768" s="6" t="str">
        <f>IF(AND(C768="Abierto",D768="Urgente"),A768,"")</f>
        <v/>
      </c>
      <c r="M768" s="6" t="str">
        <f ca="1">IF(AND(C768="Abierto",D768="Urgente"),TODAY()-E768,"")</f>
        <v/>
      </c>
      <c r="N768" s="6" t="str">
        <f>IF(AND(C768="Abierto",D768="Urgente"),RANK(M768,$M$13:$M$809,0)+COUNTIF($M$13:M768,M768)-1,"")</f>
        <v/>
      </c>
      <c r="O768" s="6" t="str">
        <f>IF(AND(C768="Abierto",D768="Alta"),A768,"")</f>
        <v/>
      </c>
      <c r="P768" s="6" t="str">
        <f ca="1">IF(AND(C768="Abierto",D768="Alta"),TODAY()-E768,"")</f>
        <v/>
      </c>
      <c r="Q768" s="6" t="str">
        <f>IF(AND(C768="Abierto",D768="Alta"),RANK(P768,$P$13:$P$809,0)+COUNTIF($P$13:P768,P768)-1+MAX(N:N),"")</f>
        <v/>
      </c>
      <c r="R768" s="6" t="str">
        <f>IF(AND(C768="Abierto",D768="Media"),A768,"")</f>
        <v/>
      </c>
      <c r="S768" s="6" t="str">
        <f ca="1">IF(AND(C768="Abierto",D768="Media"),TODAY()-E768,"")</f>
        <v/>
      </c>
      <c r="T768" s="6" t="str">
        <f>IF(AND(C768="Abierto",D768="Media"),RANK(S768,$S$13:$S$809,0)+COUNTIF($S$13:S768,S768)-1+MAX(N:N,Q:Q),"")</f>
        <v/>
      </c>
      <c r="U768" s="6" t="str">
        <f>IF(AND(C768="Abierto",D768="Baja"),A768,"")</f>
        <v/>
      </c>
      <c r="V768" s="6" t="str">
        <f ca="1">IF(AND(C768="Abierto",D768="Baja"),TODAY()-E768,"")</f>
        <v/>
      </c>
      <c r="W768" s="6" t="str">
        <f>IF(AND(C768="Abierto",D768="Baja"),RANK(V768,$V$13:$V$809,0)+COUNTIF($V$13:V768,V768)-1+MAX(N:N,Q:Q,T:T),"")</f>
        <v/>
      </c>
      <c r="X768" s="7" t="str">
        <f>IF(OR(C768="Resuelto",C768=""),"",SUM(N768,Q768,T768,W768))</f>
        <v/>
      </c>
      <c r="Y768" s="7" t="str">
        <f>IF(OR(C768="Resuelto",C768=""),"",SUM(M768,P768,S768,V768))</f>
        <v/>
      </c>
      <c r="Z768" s="7" t="str">
        <f>IF(OR(C768="Resuelto",C768=""),"",SUM(L768,O768,R768,U768))</f>
        <v/>
      </c>
      <c r="AA768" s="8">
        <v>954</v>
      </c>
      <c r="AB768" s="8" t="str">
        <f t="shared" ca="1" si="64"/>
        <v/>
      </c>
      <c r="AC768" s="9" t="str">
        <f t="shared" ca="1" si="65"/>
        <v/>
      </c>
      <c r="AH768" s="11" t="str">
        <f>IF(AI768="","",MAX($AH$5:AH767)+1)</f>
        <v/>
      </c>
      <c r="AI768" s="12" t="str">
        <f>IF(G767="","",IF(COUNTIF($AI$11:AI767,G767)=0,G767,""))</f>
        <v/>
      </c>
      <c r="AJ768" s="12" t="str">
        <f t="shared" si="66"/>
        <v/>
      </c>
      <c r="AK768" s="23"/>
    </row>
    <row r="769" spans="1:37" hidden="1" x14ac:dyDescent="0.25">
      <c r="A769" s="4"/>
      <c r="B769" s="4"/>
      <c r="C769" s="4"/>
      <c r="D769" s="4"/>
      <c r="E769" s="5"/>
      <c r="F769" s="5"/>
      <c r="G769" s="4"/>
      <c r="H769" s="5"/>
      <c r="I769" s="14" t="str">
        <f t="shared" si="63"/>
        <v/>
      </c>
      <c r="J769" s="14"/>
      <c r="K769" s="14"/>
      <c r="L769" s="6" t="str">
        <f>IF(AND(C769="Abierto",D769="Urgente"),A769,"")</f>
        <v/>
      </c>
      <c r="M769" s="6" t="str">
        <f ca="1">IF(AND(C769="Abierto",D769="Urgente"),TODAY()-E769,"")</f>
        <v/>
      </c>
      <c r="N769" s="6" t="str">
        <f>IF(AND(C769="Abierto",D769="Urgente"),RANK(M769,$M$13:$M$809,0)+COUNTIF($M$13:M769,M769)-1,"")</f>
        <v/>
      </c>
      <c r="O769" s="6" t="str">
        <f>IF(AND(C769="Abierto",D769="Alta"),A769,"")</f>
        <v/>
      </c>
      <c r="P769" s="6" t="str">
        <f ca="1">IF(AND(C769="Abierto",D769="Alta"),TODAY()-E769,"")</f>
        <v/>
      </c>
      <c r="Q769" s="6" t="str">
        <f>IF(AND(C769="Abierto",D769="Alta"),RANK(P769,$P$13:$P$809,0)+COUNTIF($P$13:P769,P769)-1+MAX(N:N),"")</f>
        <v/>
      </c>
      <c r="R769" s="6" t="str">
        <f>IF(AND(C769="Abierto",D769="Media"),A769,"")</f>
        <v/>
      </c>
      <c r="S769" s="6" t="str">
        <f ca="1">IF(AND(C769="Abierto",D769="Media"),TODAY()-E769,"")</f>
        <v/>
      </c>
      <c r="T769" s="6" t="str">
        <f>IF(AND(C769="Abierto",D769="Media"),RANK(S769,$S$13:$S$809,0)+COUNTIF($S$13:S769,S769)-1+MAX(N:N,Q:Q),"")</f>
        <v/>
      </c>
      <c r="U769" s="6" t="str">
        <f>IF(AND(C769="Abierto",D769="Baja"),A769,"")</f>
        <v/>
      </c>
      <c r="V769" s="6" t="str">
        <f ca="1">IF(AND(C769="Abierto",D769="Baja"),TODAY()-E769,"")</f>
        <v/>
      </c>
      <c r="W769" s="6" t="str">
        <f>IF(AND(C769="Abierto",D769="Baja"),RANK(V769,$V$13:$V$809,0)+COUNTIF($V$13:V769,V769)-1+MAX(N:N,Q:Q,T:T),"")</f>
        <v/>
      </c>
      <c r="X769" s="7" t="str">
        <f>IF(OR(C769="Resuelto",C769=""),"",SUM(N769,Q769,T769,W769))</f>
        <v/>
      </c>
      <c r="Y769" s="7" t="str">
        <f>IF(OR(C769="Resuelto",C769=""),"",SUM(M769,P769,S769,V769))</f>
        <v/>
      </c>
      <c r="Z769" s="7" t="str">
        <f>IF(OR(C769="Resuelto",C769=""),"",SUM(L769,O769,R769,U769))</f>
        <v/>
      </c>
      <c r="AA769" s="8">
        <v>955</v>
      </c>
      <c r="AB769" s="8" t="str">
        <f t="shared" ca="1" si="64"/>
        <v/>
      </c>
      <c r="AC769" s="9" t="str">
        <f t="shared" ca="1" si="65"/>
        <v/>
      </c>
      <c r="AH769" s="11" t="str">
        <f>IF(AI769="","",MAX($AH$5:AH768)+1)</f>
        <v/>
      </c>
      <c r="AI769" s="12" t="str">
        <f>IF(G768="","",IF(COUNTIF($AI$11:AI768,G768)=0,G768,""))</f>
        <v/>
      </c>
      <c r="AJ769" s="12" t="str">
        <f t="shared" si="66"/>
        <v/>
      </c>
      <c r="AK769" s="23"/>
    </row>
    <row r="770" spans="1:37" hidden="1" x14ac:dyDescent="0.25">
      <c r="A770" s="4"/>
      <c r="B770" s="4"/>
      <c r="C770" s="4"/>
      <c r="D770" s="4"/>
      <c r="E770" s="5"/>
      <c r="F770" s="5"/>
      <c r="G770" s="4"/>
      <c r="H770" s="5"/>
      <c r="I770" s="14" t="str">
        <f t="shared" si="63"/>
        <v/>
      </c>
      <c r="J770" s="14"/>
      <c r="K770" s="14"/>
      <c r="L770" s="6" t="str">
        <f>IF(AND(C770="Abierto",D770="Urgente"),A770,"")</f>
        <v/>
      </c>
      <c r="M770" s="6" t="str">
        <f ca="1">IF(AND(C770="Abierto",D770="Urgente"),TODAY()-E770,"")</f>
        <v/>
      </c>
      <c r="N770" s="6" t="str">
        <f>IF(AND(C770="Abierto",D770="Urgente"),RANK(M770,$M$13:$M$809,0)+COUNTIF($M$13:M770,M770)-1,"")</f>
        <v/>
      </c>
      <c r="O770" s="6" t="str">
        <f>IF(AND(C770="Abierto",D770="Alta"),A770,"")</f>
        <v/>
      </c>
      <c r="P770" s="6" t="str">
        <f ca="1">IF(AND(C770="Abierto",D770="Alta"),TODAY()-E770,"")</f>
        <v/>
      </c>
      <c r="Q770" s="6" t="str">
        <f>IF(AND(C770="Abierto",D770="Alta"),RANK(P770,$P$13:$P$809,0)+COUNTIF($P$13:P770,P770)-1+MAX(N:N),"")</f>
        <v/>
      </c>
      <c r="R770" s="6" t="str">
        <f>IF(AND(C770="Abierto",D770="Media"),A770,"")</f>
        <v/>
      </c>
      <c r="S770" s="6" t="str">
        <f ca="1">IF(AND(C770="Abierto",D770="Media"),TODAY()-E770,"")</f>
        <v/>
      </c>
      <c r="T770" s="6" t="str">
        <f>IF(AND(C770="Abierto",D770="Media"),RANK(S770,$S$13:$S$809,0)+COUNTIF($S$13:S770,S770)-1+MAX(N:N,Q:Q),"")</f>
        <v/>
      </c>
      <c r="U770" s="6" t="str">
        <f>IF(AND(C770="Abierto",D770="Baja"),A770,"")</f>
        <v/>
      </c>
      <c r="V770" s="6" t="str">
        <f ca="1">IF(AND(C770="Abierto",D770="Baja"),TODAY()-E770,"")</f>
        <v/>
      </c>
      <c r="W770" s="6" t="str">
        <f>IF(AND(C770="Abierto",D770="Baja"),RANK(V770,$V$13:$V$809,0)+COUNTIF($V$13:V770,V770)-1+MAX(N:N,Q:Q,T:T),"")</f>
        <v/>
      </c>
      <c r="X770" s="7" t="str">
        <f>IF(OR(C770="Resuelto",C770=""),"",SUM(N770,Q770,T770,W770))</f>
        <v/>
      </c>
      <c r="Y770" s="7" t="str">
        <f>IF(OR(C770="Resuelto",C770=""),"",SUM(M770,P770,S770,V770))</f>
        <v/>
      </c>
      <c r="Z770" s="7" t="str">
        <f>IF(OR(C770="Resuelto",C770=""),"",SUM(L770,O770,R770,U770))</f>
        <v/>
      </c>
      <c r="AA770" s="8">
        <v>956</v>
      </c>
      <c r="AB770" s="8" t="str">
        <f t="shared" ca="1" si="64"/>
        <v/>
      </c>
      <c r="AC770" s="9" t="str">
        <f t="shared" ca="1" si="65"/>
        <v/>
      </c>
      <c r="AH770" s="11" t="str">
        <f>IF(AI770="","",MAX($AH$5:AH769)+1)</f>
        <v/>
      </c>
      <c r="AI770" s="12" t="str">
        <f>IF(G769="","",IF(COUNTIF($AI$11:AI769,G769)=0,G769,""))</f>
        <v/>
      </c>
      <c r="AJ770" s="12" t="str">
        <f t="shared" si="66"/>
        <v/>
      </c>
      <c r="AK770" s="23"/>
    </row>
    <row r="771" spans="1:37" hidden="1" x14ac:dyDescent="0.25">
      <c r="A771" s="4"/>
      <c r="B771" s="4"/>
      <c r="C771" s="4"/>
      <c r="D771" s="4"/>
      <c r="E771" s="5"/>
      <c r="F771" s="5"/>
      <c r="G771" s="4"/>
      <c r="H771" s="5"/>
      <c r="I771" s="14" t="str">
        <f t="shared" si="63"/>
        <v/>
      </c>
      <c r="J771" s="14"/>
      <c r="K771" s="14"/>
      <c r="L771" s="6" t="str">
        <f>IF(AND(C771="Abierto",D771="Urgente"),A771,"")</f>
        <v/>
      </c>
      <c r="M771" s="6" t="str">
        <f ca="1">IF(AND(C771="Abierto",D771="Urgente"),TODAY()-E771,"")</f>
        <v/>
      </c>
      <c r="N771" s="6" t="str">
        <f>IF(AND(C771="Abierto",D771="Urgente"),RANK(M771,$M$13:$M$809,0)+COUNTIF($M$13:M771,M771)-1,"")</f>
        <v/>
      </c>
      <c r="O771" s="6" t="str">
        <f>IF(AND(C771="Abierto",D771="Alta"),A771,"")</f>
        <v/>
      </c>
      <c r="P771" s="6" t="str">
        <f ca="1">IF(AND(C771="Abierto",D771="Alta"),TODAY()-E771,"")</f>
        <v/>
      </c>
      <c r="Q771" s="6" t="str">
        <f>IF(AND(C771="Abierto",D771="Alta"),RANK(P771,$P$13:$P$809,0)+COUNTIF($P$13:P771,P771)-1+MAX(N:N),"")</f>
        <v/>
      </c>
      <c r="R771" s="6" t="str">
        <f>IF(AND(C771="Abierto",D771="Media"),A771,"")</f>
        <v/>
      </c>
      <c r="S771" s="6" t="str">
        <f ca="1">IF(AND(C771="Abierto",D771="Media"),TODAY()-E771,"")</f>
        <v/>
      </c>
      <c r="T771" s="6" t="str">
        <f>IF(AND(C771="Abierto",D771="Media"),RANK(S771,$S$13:$S$809,0)+COUNTIF($S$13:S771,S771)-1+MAX(N:N,Q:Q),"")</f>
        <v/>
      </c>
      <c r="U771" s="6" t="str">
        <f>IF(AND(C771="Abierto",D771="Baja"),A771,"")</f>
        <v/>
      </c>
      <c r="V771" s="6" t="str">
        <f ca="1">IF(AND(C771="Abierto",D771="Baja"),TODAY()-E771,"")</f>
        <v/>
      </c>
      <c r="W771" s="6" t="str">
        <f>IF(AND(C771="Abierto",D771="Baja"),RANK(V771,$V$13:$V$809,0)+COUNTIF($V$13:V771,V771)-1+MAX(N:N,Q:Q,T:T),"")</f>
        <v/>
      </c>
      <c r="X771" s="7" t="str">
        <f>IF(OR(C771="Resuelto",C771=""),"",SUM(N771,Q771,T771,W771))</f>
        <v/>
      </c>
      <c r="Y771" s="7" t="str">
        <f>IF(OR(C771="Resuelto",C771=""),"",SUM(M771,P771,S771,V771))</f>
        <v/>
      </c>
      <c r="Z771" s="7" t="str">
        <f>IF(OR(C771="Resuelto",C771=""),"",SUM(L771,O771,R771,U771))</f>
        <v/>
      </c>
      <c r="AA771" s="8">
        <v>957</v>
      </c>
      <c r="AB771" s="8" t="str">
        <f t="shared" ca="1" si="64"/>
        <v/>
      </c>
      <c r="AC771" s="9" t="str">
        <f t="shared" ca="1" si="65"/>
        <v/>
      </c>
      <c r="AH771" s="11" t="str">
        <f>IF(AI771="","",MAX($AH$5:AH770)+1)</f>
        <v/>
      </c>
      <c r="AI771" s="12" t="str">
        <f>IF(G770="","",IF(COUNTIF($AI$11:AI770,G770)=0,G770,""))</f>
        <v/>
      </c>
      <c r="AJ771" s="12" t="str">
        <f t="shared" si="66"/>
        <v/>
      </c>
      <c r="AK771" s="23"/>
    </row>
    <row r="772" spans="1:37" hidden="1" x14ac:dyDescent="0.25">
      <c r="A772" s="4"/>
      <c r="B772" s="4"/>
      <c r="C772" s="4"/>
      <c r="D772" s="4"/>
      <c r="E772" s="5"/>
      <c r="F772" s="5"/>
      <c r="G772" s="4"/>
      <c r="H772" s="5"/>
      <c r="I772" s="14" t="str">
        <f t="shared" si="63"/>
        <v/>
      </c>
      <c r="J772" s="14"/>
      <c r="K772" s="14"/>
      <c r="L772" s="6" t="str">
        <f>IF(AND(C772="Abierto",D772="Urgente"),A772,"")</f>
        <v/>
      </c>
      <c r="M772" s="6" t="str">
        <f ca="1">IF(AND(C772="Abierto",D772="Urgente"),TODAY()-E772,"")</f>
        <v/>
      </c>
      <c r="N772" s="6" t="str">
        <f>IF(AND(C772="Abierto",D772="Urgente"),RANK(M772,$M$13:$M$809,0)+COUNTIF($M$13:M772,M772)-1,"")</f>
        <v/>
      </c>
      <c r="O772" s="6" t="str">
        <f>IF(AND(C772="Abierto",D772="Alta"),A772,"")</f>
        <v/>
      </c>
      <c r="P772" s="6" t="str">
        <f ca="1">IF(AND(C772="Abierto",D772="Alta"),TODAY()-E772,"")</f>
        <v/>
      </c>
      <c r="Q772" s="6" t="str">
        <f>IF(AND(C772="Abierto",D772="Alta"),RANK(P772,$P$13:$P$809,0)+COUNTIF($P$13:P772,P772)-1+MAX(N:N),"")</f>
        <v/>
      </c>
      <c r="R772" s="6" t="str">
        <f>IF(AND(C772="Abierto",D772="Media"),A772,"")</f>
        <v/>
      </c>
      <c r="S772" s="6" t="str">
        <f ca="1">IF(AND(C772="Abierto",D772="Media"),TODAY()-E772,"")</f>
        <v/>
      </c>
      <c r="T772" s="6" t="str">
        <f>IF(AND(C772="Abierto",D772="Media"),RANK(S772,$S$13:$S$809,0)+COUNTIF($S$13:S772,S772)-1+MAX(N:N,Q:Q),"")</f>
        <v/>
      </c>
      <c r="U772" s="6" t="str">
        <f>IF(AND(C772="Abierto",D772="Baja"),A772,"")</f>
        <v/>
      </c>
      <c r="V772" s="6" t="str">
        <f ca="1">IF(AND(C772="Abierto",D772="Baja"),TODAY()-E772,"")</f>
        <v/>
      </c>
      <c r="W772" s="6" t="str">
        <f>IF(AND(C772="Abierto",D772="Baja"),RANK(V772,$V$13:$V$809,0)+COUNTIF($V$13:V772,V772)-1+MAX(N:N,Q:Q,T:T),"")</f>
        <v/>
      </c>
      <c r="X772" s="7" t="str">
        <f>IF(OR(C772="Resuelto",C772=""),"",SUM(N772,Q772,T772,W772))</f>
        <v/>
      </c>
      <c r="Y772" s="7" t="str">
        <f>IF(OR(C772="Resuelto",C772=""),"",SUM(M772,P772,S772,V772))</f>
        <v/>
      </c>
      <c r="Z772" s="7" t="str">
        <f>IF(OR(C772="Resuelto",C772=""),"",SUM(L772,O772,R772,U772))</f>
        <v/>
      </c>
      <c r="AA772" s="8">
        <v>958</v>
      </c>
      <c r="AB772" s="8" t="str">
        <f t="shared" ca="1" si="64"/>
        <v/>
      </c>
      <c r="AC772" s="9" t="str">
        <f t="shared" ca="1" si="65"/>
        <v/>
      </c>
      <c r="AH772" s="11" t="str">
        <f>IF(AI772="","",MAX($AH$5:AH771)+1)</f>
        <v/>
      </c>
      <c r="AI772" s="12" t="str">
        <f>IF(G771="","",IF(COUNTIF($AI$11:AI771,G771)=0,G771,""))</f>
        <v/>
      </c>
      <c r="AJ772" s="12" t="str">
        <f t="shared" si="66"/>
        <v/>
      </c>
      <c r="AK772" s="23"/>
    </row>
    <row r="773" spans="1:37" hidden="1" x14ac:dyDescent="0.25">
      <c r="A773" s="4"/>
      <c r="B773" s="4"/>
      <c r="C773" s="4"/>
      <c r="D773" s="4"/>
      <c r="E773" s="5"/>
      <c r="F773" s="5"/>
      <c r="G773" s="4"/>
      <c r="H773" s="5"/>
      <c r="I773" s="14" t="str">
        <f t="shared" si="63"/>
        <v/>
      </c>
      <c r="J773" s="14"/>
      <c r="K773" s="14"/>
      <c r="L773" s="6" t="str">
        <f>IF(AND(C773="Abierto",D773="Urgente"),A773,"")</f>
        <v/>
      </c>
      <c r="M773" s="6" t="str">
        <f ca="1">IF(AND(C773="Abierto",D773="Urgente"),TODAY()-E773,"")</f>
        <v/>
      </c>
      <c r="N773" s="6" t="str">
        <f>IF(AND(C773="Abierto",D773="Urgente"),RANK(M773,$M$13:$M$809,0)+COUNTIF($M$13:M773,M773)-1,"")</f>
        <v/>
      </c>
      <c r="O773" s="6" t="str">
        <f>IF(AND(C773="Abierto",D773="Alta"),A773,"")</f>
        <v/>
      </c>
      <c r="P773" s="6" t="str">
        <f ca="1">IF(AND(C773="Abierto",D773="Alta"),TODAY()-E773,"")</f>
        <v/>
      </c>
      <c r="Q773" s="6" t="str">
        <f>IF(AND(C773="Abierto",D773="Alta"),RANK(P773,$P$13:$P$809,0)+COUNTIF($P$13:P773,P773)-1+MAX(N:N),"")</f>
        <v/>
      </c>
      <c r="R773" s="6" t="str">
        <f>IF(AND(C773="Abierto",D773="Media"),A773,"")</f>
        <v/>
      </c>
      <c r="S773" s="6" t="str">
        <f ca="1">IF(AND(C773="Abierto",D773="Media"),TODAY()-E773,"")</f>
        <v/>
      </c>
      <c r="T773" s="6" t="str">
        <f>IF(AND(C773="Abierto",D773="Media"),RANK(S773,$S$13:$S$809,0)+COUNTIF($S$13:S773,S773)-1+MAX(N:N,Q:Q),"")</f>
        <v/>
      </c>
      <c r="U773" s="6" t="str">
        <f>IF(AND(C773="Abierto",D773="Baja"),A773,"")</f>
        <v/>
      </c>
      <c r="V773" s="6" t="str">
        <f ca="1">IF(AND(C773="Abierto",D773="Baja"),TODAY()-E773,"")</f>
        <v/>
      </c>
      <c r="W773" s="6" t="str">
        <f>IF(AND(C773="Abierto",D773="Baja"),RANK(V773,$V$13:$V$809,0)+COUNTIF($V$13:V773,V773)-1+MAX(N:N,Q:Q,T:T),"")</f>
        <v/>
      </c>
      <c r="X773" s="7" t="str">
        <f>IF(OR(C773="Resuelto",C773=""),"",SUM(N773,Q773,T773,W773))</f>
        <v/>
      </c>
      <c r="Y773" s="7" t="str">
        <f>IF(OR(C773="Resuelto",C773=""),"",SUM(M773,P773,S773,V773))</f>
        <v/>
      </c>
      <c r="Z773" s="7" t="str">
        <f>IF(OR(C773="Resuelto",C773=""),"",SUM(L773,O773,R773,U773))</f>
        <v/>
      </c>
      <c r="AA773" s="8">
        <v>959</v>
      </c>
      <c r="AB773" s="8" t="str">
        <f t="shared" ca="1" si="64"/>
        <v/>
      </c>
      <c r="AC773" s="9" t="str">
        <f t="shared" ca="1" si="65"/>
        <v/>
      </c>
      <c r="AH773" s="11" t="str">
        <f>IF(AI773="","",MAX($AH$5:AH772)+1)</f>
        <v/>
      </c>
      <c r="AI773" s="12" t="str">
        <f>IF(G772="","",IF(COUNTIF($AI$11:AI772,G772)=0,G772,""))</f>
        <v/>
      </c>
      <c r="AJ773" s="12" t="str">
        <f t="shared" si="66"/>
        <v/>
      </c>
      <c r="AK773" s="23"/>
    </row>
    <row r="774" spans="1:37" hidden="1" x14ac:dyDescent="0.25">
      <c r="A774" s="4"/>
      <c r="B774" s="4"/>
      <c r="C774" s="4"/>
      <c r="D774" s="4"/>
      <c r="E774" s="5"/>
      <c r="F774" s="5"/>
      <c r="G774" s="4"/>
      <c r="H774" s="5"/>
      <c r="I774" s="14" t="str">
        <f t="shared" si="63"/>
        <v/>
      </c>
      <c r="J774" s="14"/>
      <c r="K774" s="14"/>
      <c r="L774" s="6" t="str">
        <f>IF(AND(C774="Abierto",D774="Urgente"),A774,"")</f>
        <v/>
      </c>
      <c r="M774" s="6" t="str">
        <f ca="1">IF(AND(C774="Abierto",D774="Urgente"),TODAY()-E774,"")</f>
        <v/>
      </c>
      <c r="N774" s="6" t="str">
        <f>IF(AND(C774="Abierto",D774="Urgente"),RANK(M774,$M$13:$M$809,0)+COUNTIF($M$13:M774,M774)-1,"")</f>
        <v/>
      </c>
      <c r="O774" s="6" t="str">
        <f>IF(AND(C774="Abierto",D774="Alta"),A774,"")</f>
        <v/>
      </c>
      <c r="P774" s="6" t="str">
        <f ca="1">IF(AND(C774="Abierto",D774="Alta"),TODAY()-E774,"")</f>
        <v/>
      </c>
      <c r="Q774" s="6" t="str">
        <f>IF(AND(C774="Abierto",D774="Alta"),RANK(P774,$P$13:$P$809,0)+COUNTIF($P$13:P774,P774)-1+MAX(N:N),"")</f>
        <v/>
      </c>
      <c r="R774" s="6" t="str">
        <f>IF(AND(C774="Abierto",D774="Media"),A774,"")</f>
        <v/>
      </c>
      <c r="S774" s="6" t="str">
        <f ca="1">IF(AND(C774="Abierto",D774="Media"),TODAY()-E774,"")</f>
        <v/>
      </c>
      <c r="T774" s="6" t="str">
        <f>IF(AND(C774="Abierto",D774="Media"),RANK(S774,$S$13:$S$809,0)+COUNTIF($S$13:S774,S774)-1+MAX(N:N,Q:Q),"")</f>
        <v/>
      </c>
      <c r="U774" s="6" t="str">
        <f>IF(AND(C774="Abierto",D774="Baja"),A774,"")</f>
        <v/>
      </c>
      <c r="V774" s="6" t="str">
        <f ca="1">IF(AND(C774="Abierto",D774="Baja"),TODAY()-E774,"")</f>
        <v/>
      </c>
      <c r="W774" s="6" t="str">
        <f>IF(AND(C774="Abierto",D774="Baja"),RANK(V774,$V$13:$V$809,0)+COUNTIF($V$13:V774,V774)-1+MAX(N:N,Q:Q,T:T),"")</f>
        <v/>
      </c>
      <c r="X774" s="7" t="str">
        <f>IF(OR(C774="Resuelto",C774=""),"",SUM(N774,Q774,T774,W774))</f>
        <v/>
      </c>
      <c r="Y774" s="7" t="str">
        <f>IF(OR(C774="Resuelto",C774=""),"",SUM(M774,P774,S774,V774))</f>
        <v/>
      </c>
      <c r="Z774" s="7" t="str">
        <f>IF(OR(C774="Resuelto",C774=""),"",SUM(L774,O774,R774,U774))</f>
        <v/>
      </c>
      <c r="AA774" s="8">
        <v>960</v>
      </c>
      <c r="AB774" s="8" t="str">
        <f t="shared" ca="1" si="64"/>
        <v/>
      </c>
      <c r="AC774" s="9" t="str">
        <f t="shared" ca="1" si="65"/>
        <v/>
      </c>
      <c r="AH774" s="11" t="str">
        <f>IF(AI774="","",MAX($AH$5:AH773)+1)</f>
        <v/>
      </c>
      <c r="AI774" s="12" t="str">
        <f>IF(G773="","",IF(COUNTIF($AI$11:AI773,G773)=0,G773,""))</f>
        <v/>
      </c>
      <c r="AJ774" s="12" t="str">
        <f t="shared" si="66"/>
        <v/>
      </c>
      <c r="AK774" s="23"/>
    </row>
    <row r="775" spans="1:37" hidden="1" x14ac:dyDescent="0.25">
      <c r="A775" s="4"/>
      <c r="B775" s="4"/>
      <c r="C775" s="4"/>
      <c r="D775" s="4"/>
      <c r="E775" s="5"/>
      <c r="F775" s="5"/>
      <c r="G775" s="4"/>
      <c r="H775" s="5"/>
      <c r="I775" s="14" t="str">
        <f t="shared" si="63"/>
        <v/>
      </c>
      <c r="J775" s="14"/>
      <c r="K775" s="14"/>
      <c r="L775" s="6" t="str">
        <f>IF(AND(C775="Abierto",D775="Urgente"),A775,"")</f>
        <v/>
      </c>
      <c r="M775" s="6" t="str">
        <f ca="1">IF(AND(C775="Abierto",D775="Urgente"),TODAY()-E775,"")</f>
        <v/>
      </c>
      <c r="N775" s="6" t="str">
        <f>IF(AND(C775="Abierto",D775="Urgente"),RANK(M775,$M$13:$M$809,0)+COUNTIF($M$13:M775,M775)-1,"")</f>
        <v/>
      </c>
      <c r="O775" s="6" t="str">
        <f>IF(AND(C775="Abierto",D775="Alta"),A775,"")</f>
        <v/>
      </c>
      <c r="P775" s="6" t="str">
        <f ca="1">IF(AND(C775="Abierto",D775="Alta"),TODAY()-E775,"")</f>
        <v/>
      </c>
      <c r="Q775" s="6" t="str">
        <f>IF(AND(C775="Abierto",D775="Alta"),RANK(P775,$P$13:$P$809,0)+COUNTIF($P$13:P775,P775)-1+MAX(N:N),"")</f>
        <v/>
      </c>
      <c r="R775" s="6" t="str">
        <f>IF(AND(C775="Abierto",D775="Media"),A775,"")</f>
        <v/>
      </c>
      <c r="S775" s="6" t="str">
        <f ca="1">IF(AND(C775="Abierto",D775="Media"),TODAY()-E775,"")</f>
        <v/>
      </c>
      <c r="T775" s="6" t="str">
        <f>IF(AND(C775="Abierto",D775="Media"),RANK(S775,$S$13:$S$809,0)+COUNTIF($S$13:S775,S775)-1+MAX(N:N,Q:Q),"")</f>
        <v/>
      </c>
      <c r="U775" s="6" t="str">
        <f>IF(AND(C775="Abierto",D775="Baja"),A775,"")</f>
        <v/>
      </c>
      <c r="V775" s="6" t="str">
        <f ca="1">IF(AND(C775="Abierto",D775="Baja"),TODAY()-E775,"")</f>
        <v/>
      </c>
      <c r="W775" s="6" t="str">
        <f>IF(AND(C775="Abierto",D775="Baja"),RANK(V775,$V$13:$V$809,0)+COUNTIF($V$13:V775,V775)-1+MAX(N:N,Q:Q,T:T),"")</f>
        <v/>
      </c>
      <c r="X775" s="7" t="str">
        <f>IF(OR(C775="Resuelto",C775=""),"",SUM(N775,Q775,T775,W775))</f>
        <v/>
      </c>
      <c r="Y775" s="7" t="str">
        <f>IF(OR(C775="Resuelto",C775=""),"",SUM(M775,P775,S775,V775))</f>
        <v/>
      </c>
      <c r="Z775" s="7" t="str">
        <f>IF(OR(C775="Resuelto",C775=""),"",SUM(L775,O775,R775,U775))</f>
        <v/>
      </c>
      <c r="AA775" s="8">
        <v>961</v>
      </c>
      <c r="AB775" s="8" t="str">
        <f t="shared" ca="1" si="64"/>
        <v/>
      </c>
      <c r="AC775" s="9" t="str">
        <f t="shared" ca="1" si="65"/>
        <v/>
      </c>
      <c r="AH775" s="11" t="str">
        <f>IF(AI775="","",MAX($AH$5:AH774)+1)</f>
        <v/>
      </c>
      <c r="AI775" s="12" t="str">
        <f>IF(G774="","",IF(COUNTIF($AI$11:AI774,G774)=0,G774,""))</f>
        <v/>
      </c>
      <c r="AJ775" s="12" t="str">
        <f t="shared" si="66"/>
        <v/>
      </c>
      <c r="AK775" s="23"/>
    </row>
    <row r="776" spans="1:37" hidden="1" x14ac:dyDescent="0.25">
      <c r="A776" s="4"/>
      <c r="B776" s="4"/>
      <c r="C776" s="4"/>
      <c r="D776" s="4"/>
      <c r="E776" s="5"/>
      <c r="F776" s="5"/>
      <c r="G776" s="4"/>
      <c r="H776" s="5"/>
      <c r="I776" s="14" t="str">
        <f t="shared" si="63"/>
        <v/>
      </c>
      <c r="J776" s="14"/>
      <c r="K776" s="14"/>
      <c r="L776" s="6" t="str">
        <f>IF(AND(C776="Abierto",D776="Urgente"),A776,"")</f>
        <v/>
      </c>
      <c r="M776" s="6" t="str">
        <f ca="1">IF(AND(C776="Abierto",D776="Urgente"),TODAY()-E776,"")</f>
        <v/>
      </c>
      <c r="N776" s="6" t="str">
        <f>IF(AND(C776="Abierto",D776="Urgente"),RANK(M776,$M$13:$M$809,0)+COUNTIF($M$13:M776,M776)-1,"")</f>
        <v/>
      </c>
      <c r="O776" s="6" t="str">
        <f>IF(AND(C776="Abierto",D776="Alta"),A776,"")</f>
        <v/>
      </c>
      <c r="P776" s="6" t="str">
        <f ca="1">IF(AND(C776="Abierto",D776="Alta"),TODAY()-E776,"")</f>
        <v/>
      </c>
      <c r="Q776" s="6" t="str">
        <f>IF(AND(C776="Abierto",D776="Alta"),RANK(P776,$P$13:$P$809,0)+COUNTIF($P$13:P776,P776)-1+MAX(N:N),"")</f>
        <v/>
      </c>
      <c r="R776" s="6" t="str">
        <f>IF(AND(C776="Abierto",D776="Media"),A776,"")</f>
        <v/>
      </c>
      <c r="S776" s="6" t="str">
        <f ca="1">IF(AND(C776="Abierto",D776="Media"),TODAY()-E776,"")</f>
        <v/>
      </c>
      <c r="T776" s="6" t="str">
        <f>IF(AND(C776="Abierto",D776="Media"),RANK(S776,$S$13:$S$809,0)+COUNTIF($S$13:S776,S776)-1+MAX(N:N,Q:Q),"")</f>
        <v/>
      </c>
      <c r="U776" s="6" t="str">
        <f>IF(AND(C776="Abierto",D776="Baja"),A776,"")</f>
        <v/>
      </c>
      <c r="V776" s="6" t="str">
        <f ca="1">IF(AND(C776="Abierto",D776="Baja"),TODAY()-E776,"")</f>
        <v/>
      </c>
      <c r="W776" s="6" t="str">
        <f>IF(AND(C776="Abierto",D776="Baja"),RANK(V776,$V$13:$V$809,0)+COUNTIF($V$13:V776,V776)-1+MAX(N:N,Q:Q,T:T),"")</f>
        <v/>
      </c>
      <c r="X776" s="7" t="str">
        <f>IF(OR(C776="Resuelto",C776=""),"",SUM(N776,Q776,T776,W776))</f>
        <v/>
      </c>
      <c r="Y776" s="7" t="str">
        <f>IF(OR(C776="Resuelto",C776=""),"",SUM(M776,P776,S776,V776))</f>
        <v/>
      </c>
      <c r="Z776" s="7" t="str">
        <f>IF(OR(C776="Resuelto",C776=""),"",SUM(L776,O776,R776,U776))</f>
        <v/>
      </c>
      <c r="AA776" s="8">
        <v>962</v>
      </c>
      <c r="AB776" s="8" t="str">
        <f t="shared" ca="1" si="64"/>
        <v/>
      </c>
      <c r="AC776" s="9" t="str">
        <f t="shared" ca="1" si="65"/>
        <v/>
      </c>
      <c r="AH776" s="11" t="str">
        <f>IF(AI776="","",MAX($AH$5:AH775)+1)</f>
        <v/>
      </c>
      <c r="AI776" s="12" t="str">
        <f>IF(G775="","",IF(COUNTIF($AI$11:AI775,G775)=0,G775,""))</f>
        <v/>
      </c>
      <c r="AJ776" s="12" t="str">
        <f t="shared" si="66"/>
        <v/>
      </c>
      <c r="AK776" s="23"/>
    </row>
    <row r="777" spans="1:37" hidden="1" x14ac:dyDescent="0.25">
      <c r="A777" s="4"/>
      <c r="B777" s="4"/>
      <c r="C777" s="4"/>
      <c r="D777" s="4"/>
      <c r="E777" s="5"/>
      <c r="F777" s="5"/>
      <c r="G777" s="4"/>
      <c r="H777" s="5"/>
      <c r="I777" s="14" t="str">
        <f t="shared" si="63"/>
        <v/>
      </c>
      <c r="J777" s="14"/>
      <c r="K777" s="14"/>
      <c r="L777" s="6" t="str">
        <f>IF(AND(C777="Abierto",D777="Urgente"),A777,"")</f>
        <v/>
      </c>
      <c r="M777" s="6" t="str">
        <f ca="1">IF(AND(C777="Abierto",D777="Urgente"),TODAY()-E777,"")</f>
        <v/>
      </c>
      <c r="N777" s="6" t="str">
        <f>IF(AND(C777="Abierto",D777="Urgente"),RANK(M777,$M$13:$M$809,0)+COUNTIF($M$13:M777,M777)-1,"")</f>
        <v/>
      </c>
      <c r="O777" s="6" t="str">
        <f>IF(AND(C777="Abierto",D777="Alta"),A777,"")</f>
        <v/>
      </c>
      <c r="P777" s="6" t="str">
        <f ca="1">IF(AND(C777="Abierto",D777="Alta"),TODAY()-E777,"")</f>
        <v/>
      </c>
      <c r="Q777" s="6" t="str">
        <f>IF(AND(C777="Abierto",D777="Alta"),RANK(P777,$P$13:$P$809,0)+COUNTIF($P$13:P777,P777)-1+MAX(N:N),"")</f>
        <v/>
      </c>
      <c r="R777" s="6" t="str">
        <f>IF(AND(C777="Abierto",D777="Media"),A777,"")</f>
        <v/>
      </c>
      <c r="S777" s="6" t="str">
        <f ca="1">IF(AND(C777="Abierto",D777="Media"),TODAY()-E777,"")</f>
        <v/>
      </c>
      <c r="T777" s="6" t="str">
        <f>IF(AND(C777="Abierto",D777="Media"),RANK(S777,$S$13:$S$809,0)+COUNTIF($S$13:S777,S777)-1+MAX(N:N,Q:Q),"")</f>
        <v/>
      </c>
      <c r="U777" s="6" t="str">
        <f>IF(AND(C777="Abierto",D777="Baja"),A777,"")</f>
        <v/>
      </c>
      <c r="V777" s="6" t="str">
        <f ca="1">IF(AND(C777="Abierto",D777="Baja"),TODAY()-E777,"")</f>
        <v/>
      </c>
      <c r="W777" s="6" t="str">
        <f>IF(AND(C777="Abierto",D777="Baja"),RANK(V777,$V$13:$V$809,0)+COUNTIF($V$13:V777,V777)-1+MAX(N:N,Q:Q,T:T),"")</f>
        <v/>
      </c>
      <c r="X777" s="7" t="str">
        <f>IF(OR(C777="Resuelto",C777=""),"",SUM(N777,Q777,T777,W777))</f>
        <v/>
      </c>
      <c r="Y777" s="7" t="str">
        <f>IF(OR(C777="Resuelto",C777=""),"",SUM(M777,P777,S777,V777))</f>
        <v/>
      </c>
      <c r="Z777" s="7" t="str">
        <f>IF(OR(C777="Resuelto",C777=""),"",SUM(L777,O777,R777,U777))</f>
        <v/>
      </c>
      <c r="AA777" s="8">
        <v>963</v>
      </c>
      <c r="AB777" s="8" t="str">
        <f t="shared" ca="1" si="64"/>
        <v/>
      </c>
      <c r="AC777" s="9" t="str">
        <f t="shared" ca="1" si="65"/>
        <v/>
      </c>
      <c r="AH777" s="11" t="str">
        <f>IF(AI777="","",MAX($AH$5:AH776)+1)</f>
        <v/>
      </c>
      <c r="AI777" s="12" t="str">
        <f>IF(G776="","",IF(COUNTIF($AI$11:AI776,G776)=0,G776,""))</f>
        <v/>
      </c>
      <c r="AJ777" s="12" t="str">
        <f t="shared" si="66"/>
        <v/>
      </c>
      <c r="AK777" s="23"/>
    </row>
    <row r="778" spans="1:37" hidden="1" x14ac:dyDescent="0.25">
      <c r="A778" s="4"/>
      <c r="B778" s="4"/>
      <c r="C778" s="4"/>
      <c r="D778" s="4"/>
      <c r="E778" s="5"/>
      <c r="F778" s="5"/>
      <c r="G778" s="4"/>
      <c r="H778" s="5"/>
      <c r="I778" s="14" t="str">
        <f t="shared" si="63"/>
        <v/>
      </c>
      <c r="J778" s="14"/>
      <c r="K778" s="14"/>
      <c r="L778" s="6" t="str">
        <f>IF(AND(C778="Abierto",D778="Urgente"),A778,"")</f>
        <v/>
      </c>
      <c r="M778" s="6" t="str">
        <f ca="1">IF(AND(C778="Abierto",D778="Urgente"),TODAY()-E778,"")</f>
        <v/>
      </c>
      <c r="N778" s="6" t="str">
        <f>IF(AND(C778="Abierto",D778="Urgente"),RANK(M778,$M$13:$M$809,0)+COUNTIF($M$13:M778,M778)-1,"")</f>
        <v/>
      </c>
      <c r="O778" s="6" t="str">
        <f>IF(AND(C778="Abierto",D778="Alta"),A778,"")</f>
        <v/>
      </c>
      <c r="P778" s="6" t="str">
        <f ca="1">IF(AND(C778="Abierto",D778="Alta"),TODAY()-E778,"")</f>
        <v/>
      </c>
      <c r="Q778" s="6" t="str">
        <f>IF(AND(C778="Abierto",D778="Alta"),RANK(P778,$P$13:$P$809,0)+COUNTIF($P$13:P778,P778)-1+MAX(N:N),"")</f>
        <v/>
      </c>
      <c r="R778" s="6" t="str">
        <f>IF(AND(C778="Abierto",D778="Media"),A778,"")</f>
        <v/>
      </c>
      <c r="S778" s="6" t="str">
        <f ca="1">IF(AND(C778="Abierto",D778="Media"),TODAY()-E778,"")</f>
        <v/>
      </c>
      <c r="T778" s="6" t="str">
        <f>IF(AND(C778="Abierto",D778="Media"),RANK(S778,$S$13:$S$809,0)+COUNTIF($S$13:S778,S778)-1+MAX(N:N,Q:Q),"")</f>
        <v/>
      </c>
      <c r="U778" s="6" t="str">
        <f>IF(AND(C778="Abierto",D778="Baja"),A778,"")</f>
        <v/>
      </c>
      <c r="V778" s="6" t="str">
        <f ca="1">IF(AND(C778="Abierto",D778="Baja"),TODAY()-E778,"")</f>
        <v/>
      </c>
      <c r="W778" s="6" t="str">
        <f>IF(AND(C778="Abierto",D778="Baja"),RANK(V778,$V$13:$V$809,0)+COUNTIF($V$13:V778,V778)-1+MAX(N:N,Q:Q,T:T),"")</f>
        <v/>
      </c>
      <c r="X778" s="7" t="str">
        <f>IF(OR(C778="Resuelto",C778=""),"",SUM(N778,Q778,T778,W778))</f>
        <v/>
      </c>
      <c r="Y778" s="7" t="str">
        <f>IF(OR(C778="Resuelto",C778=""),"",SUM(M778,P778,S778,V778))</f>
        <v/>
      </c>
      <c r="Z778" s="7" t="str">
        <f>IF(OR(C778="Resuelto",C778=""),"",SUM(L778,O778,R778,U778))</f>
        <v/>
      </c>
      <c r="AA778" s="8">
        <v>964</v>
      </c>
      <c r="AB778" s="8" t="str">
        <f t="shared" ca="1" si="64"/>
        <v/>
      </c>
      <c r="AC778" s="9" t="str">
        <f t="shared" ca="1" si="65"/>
        <v/>
      </c>
      <c r="AH778" s="11" t="str">
        <f>IF(AI778="","",MAX($AH$5:AH777)+1)</f>
        <v/>
      </c>
      <c r="AI778" s="12" t="str">
        <f>IF(G777="","",IF(COUNTIF($AI$11:AI777,G777)=0,G777,""))</f>
        <v/>
      </c>
      <c r="AJ778" s="12" t="str">
        <f t="shared" si="66"/>
        <v/>
      </c>
      <c r="AK778" s="23"/>
    </row>
    <row r="779" spans="1:37" hidden="1" x14ac:dyDescent="0.25">
      <c r="A779" s="4"/>
      <c r="B779" s="4"/>
      <c r="C779" s="4"/>
      <c r="D779" s="4"/>
      <c r="E779" s="5"/>
      <c r="F779" s="5"/>
      <c r="G779" s="4"/>
      <c r="H779" s="5"/>
      <c r="I779" s="14" t="str">
        <f t="shared" si="63"/>
        <v/>
      </c>
      <c r="J779" s="14"/>
      <c r="K779" s="14"/>
      <c r="L779" s="6" t="str">
        <f>IF(AND(C779="Abierto",D779="Urgente"),A779,"")</f>
        <v/>
      </c>
      <c r="M779" s="6" t="str">
        <f ca="1">IF(AND(C779="Abierto",D779="Urgente"),TODAY()-E779,"")</f>
        <v/>
      </c>
      <c r="N779" s="6" t="str">
        <f>IF(AND(C779="Abierto",D779="Urgente"),RANK(M779,$M$13:$M$809,0)+COUNTIF($M$13:M779,M779)-1,"")</f>
        <v/>
      </c>
      <c r="O779" s="6" t="str">
        <f>IF(AND(C779="Abierto",D779="Alta"),A779,"")</f>
        <v/>
      </c>
      <c r="P779" s="6" t="str">
        <f ca="1">IF(AND(C779="Abierto",D779="Alta"),TODAY()-E779,"")</f>
        <v/>
      </c>
      <c r="Q779" s="6" t="str">
        <f>IF(AND(C779="Abierto",D779="Alta"),RANK(P779,$P$13:$P$809,0)+COUNTIF($P$13:P779,P779)-1+MAX(N:N),"")</f>
        <v/>
      </c>
      <c r="R779" s="6" t="str">
        <f>IF(AND(C779="Abierto",D779="Media"),A779,"")</f>
        <v/>
      </c>
      <c r="S779" s="6" t="str">
        <f ca="1">IF(AND(C779="Abierto",D779="Media"),TODAY()-E779,"")</f>
        <v/>
      </c>
      <c r="T779" s="6" t="str">
        <f>IF(AND(C779="Abierto",D779="Media"),RANK(S779,$S$13:$S$809,0)+COUNTIF($S$13:S779,S779)-1+MAX(N:N,Q:Q),"")</f>
        <v/>
      </c>
      <c r="U779" s="6" t="str">
        <f>IF(AND(C779="Abierto",D779="Baja"),A779,"")</f>
        <v/>
      </c>
      <c r="V779" s="6" t="str">
        <f ca="1">IF(AND(C779="Abierto",D779="Baja"),TODAY()-E779,"")</f>
        <v/>
      </c>
      <c r="W779" s="6" t="str">
        <f>IF(AND(C779="Abierto",D779="Baja"),RANK(V779,$V$13:$V$809,0)+COUNTIF($V$13:V779,V779)-1+MAX(N:N,Q:Q,T:T),"")</f>
        <v/>
      </c>
      <c r="X779" s="7" t="str">
        <f>IF(OR(C779="Resuelto",C779=""),"",SUM(N779,Q779,T779,W779))</f>
        <v/>
      </c>
      <c r="Y779" s="7" t="str">
        <f>IF(OR(C779="Resuelto",C779=""),"",SUM(M779,P779,S779,V779))</f>
        <v/>
      </c>
      <c r="Z779" s="7" t="str">
        <f>IF(OR(C779="Resuelto",C779=""),"",SUM(L779,O779,R779,U779))</f>
        <v/>
      </c>
      <c r="AA779" s="8">
        <v>965</v>
      </c>
      <c r="AB779" s="8" t="str">
        <f t="shared" ca="1" si="64"/>
        <v/>
      </c>
      <c r="AC779" s="9" t="str">
        <f t="shared" ca="1" si="65"/>
        <v/>
      </c>
      <c r="AH779" s="11" t="str">
        <f>IF(AI779="","",MAX($AH$5:AH778)+1)</f>
        <v/>
      </c>
      <c r="AI779" s="12" t="str">
        <f>IF(G778="","",IF(COUNTIF($AI$11:AI778,G778)=0,G778,""))</f>
        <v/>
      </c>
      <c r="AJ779" s="12" t="str">
        <f t="shared" si="66"/>
        <v/>
      </c>
      <c r="AK779" s="23"/>
    </row>
    <row r="780" spans="1:37" hidden="1" x14ac:dyDescent="0.25">
      <c r="A780" s="4"/>
      <c r="B780" s="4"/>
      <c r="C780" s="4"/>
      <c r="D780" s="4"/>
      <c r="E780" s="5"/>
      <c r="F780" s="5"/>
      <c r="G780" s="4"/>
      <c r="H780" s="5"/>
      <c r="I780" s="14" t="str">
        <f t="shared" si="63"/>
        <v/>
      </c>
      <c r="J780" s="14"/>
      <c r="K780" s="14"/>
      <c r="L780" s="6" t="str">
        <f>IF(AND(C780="Abierto",D780="Urgente"),A780,"")</f>
        <v/>
      </c>
      <c r="M780" s="6" t="str">
        <f ca="1">IF(AND(C780="Abierto",D780="Urgente"),TODAY()-E780,"")</f>
        <v/>
      </c>
      <c r="N780" s="6" t="str">
        <f>IF(AND(C780="Abierto",D780="Urgente"),RANK(M780,$M$13:$M$809,0)+COUNTIF($M$13:M780,M780)-1,"")</f>
        <v/>
      </c>
      <c r="O780" s="6" t="str">
        <f>IF(AND(C780="Abierto",D780="Alta"),A780,"")</f>
        <v/>
      </c>
      <c r="P780" s="6" t="str">
        <f ca="1">IF(AND(C780="Abierto",D780="Alta"),TODAY()-E780,"")</f>
        <v/>
      </c>
      <c r="Q780" s="6" t="str">
        <f>IF(AND(C780="Abierto",D780="Alta"),RANK(P780,$P$13:$P$809,0)+COUNTIF($P$13:P780,P780)-1+MAX(N:N),"")</f>
        <v/>
      </c>
      <c r="R780" s="6" t="str">
        <f>IF(AND(C780="Abierto",D780="Media"),A780,"")</f>
        <v/>
      </c>
      <c r="S780" s="6" t="str">
        <f ca="1">IF(AND(C780="Abierto",D780="Media"),TODAY()-E780,"")</f>
        <v/>
      </c>
      <c r="T780" s="6" t="str">
        <f>IF(AND(C780="Abierto",D780="Media"),RANK(S780,$S$13:$S$809,0)+COUNTIF($S$13:S780,S780)-1+MAX(N:N,Q:Q),"")</f>
        <v/>
      </c>
      <c r="U780" s="6" t="str">
        <f>IF(AND(C780="Abierto",D780="Baja"),A780,"")</f>
        <v/>
      </c>
      <c r="V780" s="6" t="str">
        <f ca="1">IF(AND(C780="Abierto",D780="Baja"),TODAY()-E780,"")</f>
        <v/>
      </c>
      <c r="W780" s="6" t="str">
        <f>IF(AND(C780="Abierto",D780="Baja"),RANK(V780,$V$13:$V$809,0)+COUNTIF($V$13:V780,V780)-1+MAX(N:N,Q:Q,T:T),"")</f>
        <v/>
      </c>
      <c r="X780" s="7" t="str">
        <f>IF(OR(C780="Resuelto",C780=""),"",SUM(N780,Q780,T780,W780))</f>
        <v/>
      </c>
      <c r="Y780" s="7" t="str">
        <f>IF(OR(C780="Resuelto",C780=""),"",SUM(M780,P780,S780,V780))</f>
        <v/>
      </c>
      <c r="Z780" s="7" t="str">
        <f>IF(OR(C780="Resuelto",C780=""),"",SUM(L780,O780,R780,U780))</f>
        <v/>
      </c>
      <c r="AA780" s="8">
        <v>966</v>
      </c>
      <c r="AB780" s="8" t="str">
        <f t="shared" ca="1" si="64"/>
        <v/>
      </c>
      <c r="AC780" s="9" t="str">
        <f t="shared" ca="1" si="65"/>
        <v/>
      </c>
      <c r="AH780" s="11" t="str">
        <f>IF(AI780="","",MAX($AH$5:AH779)+1)</f>
        <v/>
      </c>
      <c r="AI780" s="12" t="str">
        <f>IF(G779="","",IF(COUNTIF($AI$11:AI779,G779)=0,G779,""))</f>
        <v/>
      </c>
      <c r="AJ780" s="12" t="str">
        <f t="shared" si="66"/>
        <v/>
      </c>
      <c r="AK780" s="23"/>
    </row>
    <row r="781" spans="1:37" hidden="1" x14ac:dyDescent="0.25">
      <c r="A781" s="4"/>
      <c r="B781" s="4"/>
      <c r="C781" s="4"/>
      <c r="D781" s="4"/>
      <c r="E781" s="5"/>
      <c r="F781" s="5"/>
      <c r="G781" s="4"/>
      <c r="H781" s="5"/>
      <c r="I781" s="14" t="str">
        <f t="shared" si="63"/>
        <v/>
      </c>
      <c r="J781" s="14"/>
      <c r="K781" s="14"/>
      <c r="L781" s="6" t="str">
        <f>IF(AND(C781="Abierto",D781="Urgente"),A781,"")</f>
        <v/>
      </c>
      <c r="M781" s="6" t="str">
        <f ca="1">IF(AND(C781="Abierto",D781="Urgente"),TODAY()-E781,"")</f>
        <v/>
      </c>
      <c r="N781" s="6" t="str">
        <f>IF(AND(C781="Abierto",D781="Urgente"),RANK(M781,$M$13:$M$809,0)+COUNTIF($M$13:M781,M781)-1,"")</f>
        <v/>
      </c>
      <c r="O781" s="6" t="str">
        <f>IF(AND(C781="Abierto",D781="Alta"),A781,"")</f>
        <v/>
      </c>
      <c r="P781" s="6" t="str">
        <f ca="1">IF(AND(C781="Abierto",D781="Alta"),TODAY()-E781,"")</f>
        <v/>
      </c>
      <c r="Q781" s="6" t="str">
        <f>IF(AND(C781="Abierto",D781="Alta"),RANK(P781,$P$13:$P$809,0)+COUNTIF($P$13:P781,P781)-1+MAX(N:N),"")</f>
        <v/>
      </c>
      <c r="R781" s="6" t="str">
        <f>IF(AND(C781="Abierto",D781="Media"),A781,"")</f>
        <v/>
      </c>
      <c r="S781" s="6" t="str">
        <f ca="1">IF(AND(C781="Abierto",D781="Media"),TODAY()-E781,"")</f>
        <v/>
      </c>
      <c r="T781" s="6" t="str">
        <f>IF(AND(C781="Abierto",D781="Media"),RANK(S781,$S$13:$S$809,0)+COUNTIF($S$13:S781,S781)-1+MAX(N:N,Q:Q),"")</f>
        <v/>
      </c>
      <c r="U781" s="6" t="str">
        <f>IF(AND(C781="Abierto",D781="Baja"),A781,"")</f>
        <v/>
      </c>
      <c r="V781" s="6" t="str">
        <f ca="1">IF(AND(C781="Abierto",D781="Baja"),TODAY()-E781,"")</f>
        <v/>
      </c>
      <c r="W781" s="6" t="str">
        <f>IF(AND(C781="Abierto",D781="Baja"),RANK(V781,$V$13:$V$809,0)+COUNTIF($V$13:V781,V781)-1+MAX(N:N,Q:Q,T:T),"")</f>
        <v/>
      </c>
      <c r="X781" s="7" t="str">
        <f>IF(OR(C781="Resuelto",C781=""),"",SUM(N781,Q781,T781,W781))</f>
        <v/>
      </c>
      <c r="Y781" s="7" t="str">
        <f>IF(OR(C781="Resuelto",C781=""),"",SUM(M781,P781,S781,V781))</f>
        <v/>
      </c>
      <c r="Z781" s="7" t="str">
        <f>IF(OR(C781="Resuelto",C781=""),"",SUM(L781,O781,R781,U781))</f>
        <v/>
      </c>
      <c r="AA781" s="8">
        <v>967</v>
      </c>
      <c r="AB781" s="8" t="str">
        <f t="shared" ca="1" si="64"/>
        <v/>
      </c>
      <c r="AC781" s="9" t="str">
        <f t="shared" ca="1" si="65"/>
        <v/>
      </c>
      <c r="AH781" s="11" t="str">
        <f>IF(AI781="","",MAX($AH$5:AH780)+1)</f>
        <v/>
      </c>
      <c r="AI781" s="12" t="str">
        <f>IF(G780="","",IF(COUNTIF($AI$11:AI780,G780)=0,G780,""))</f>
        <v/>
      </c>
      <c r="AJ781" s="12" t="str">
        <f t="shared" si="66"/>
        <v/>
      </c>
      <c r="AK781" s="23"/>
    </row>
    <row r="782" spans="1:37" hidden="1" x14ac:dyDescent="0.25">
      <c r="A782" s="4"/>
      <c r="B782" s="4"/>
      <c r="C782" s="4"/>
      <c r="D782" s="4"/>
      <c r="E782" s="5"/>
      <c r="F782" s="5"/>
      <c r="G782" s="4"/>
      <c r="H782" s="5"/>
      <c r="I782" s="14" t="str">
        <f t="shared" si="63"/>
        <v/>
      </c>
      <c r="J782" s="14"/>
      <c r="K782" s="14"/>
      <c r="L782" s="6" t="str">
        <f>IF(AND(C782="Abierto",D782="Urgente"),A782,"")</f>
        <v/>
      </c>
      <c r="M782" s="6" t="str">
        <f ca="1">IF(AND(C782="Abierto",D782="Urgente"),TODAY()-E782,"")</f>
        <v/>
      </c>
      <c r="N782" s="6" t="str">
        <f>IF(AND(C782="Abierto",D782="Urgente"),RANK(M782,$M$13:$M$809,0)+COUNTIF($M$13:M782,M782)-1,"")</f>
        <v/>
      </c>
      <c r="O782" s="6" t="str">
        <f>IF(AND(C782="Abierto",D782="Alta"),A782,"")</f>
        <v/>
      </c>
      <c r="P782" s="6" t="str">
        <f ca="1">IF(AND(C782="Abierto",D782="Alta"),TODAY()-E782,"")</f>
        <v/>
      </c>
      <c r="Q782" s="6" t="str">
        <f>IF(AND(C782="Abierto",D782="Alta"),RANK(P782,$P$13:$P$809,0)+COUNTIF($P$13:P782,P782)-1+MAX(N:N),"")</f>
        <v/>
      </c>
      <c r="R782" s="6" t="str">
        <f>IF(AND(C782="Abierto",D782="Media"),A782,"")</f>
        <v/>
      </c>
      <c r="S782" s="6" t="str">
        <f ca="1">IF(AND(C782="Abierto",D782="Media"),TODAY()-E782,"")</f>
        <v/>
      </c>
      <c r="T782" s="6" t="str">
        <f>IF(AND(C782="Abierto",D782="Media"),RANK(S782,$S$13:$S$809,0)+COUNTIF($S$13:S782,S782)-1+MAX(N:N,Q:Q),"")</f>
        <v/>
      </c>
      <c r="U782" s="6" t="str">
        <f>IF(AND(C782="Abierto",D782="Baja"),A782,"")</f>
        <v/>
      </c>
      <c r="V782" s="6" t="str">
        <f ca="1">IF(AND(C782="Abierto",D782="Baja"),TODAY()-E782,"")</f>
        <v/>
      </c>
      <c r="W782" s="6" t="str">
        <f>IF(AND(C782="Abierto",D782="Baja"),RANK(V782,$V$13:$V$809,0)+COUNTIF($V$13:V782,V782)-1+MAX(N:N,Q:Q,T:T),"")</f>
        <v/>
      </c>
      <c r="X782" s="7" t="str">
        <f>IF(OR(C782="Resuelto",C782=""),"",SUM(N782,Q782,T782,W782))</f>
        <v/>
      </c>
      <c r="Y782" s="7" t="str">
        <f>IF(OR(C782="Resuelto",C782=""),"",SUM(M782,P782,S782,V782))</f>
        <v/>
      </c>
      <c r="Z782" s="7" t="str">
        <f>IF(OR(C782="Resuelto",C782=""),"",SUM(L782,O782,R782,U782))</f>
        <v/>
      </c>
      <c r="AA782" s="8">
        <v>968</v>
      </c>
      <c r="AB782" s="8" t="str">
        <f t="shared" ca="1" si="64"/>
        <v/>
      </c>
      <c r="AC782" s="9" t="str">
        <f t="shared" ca="1" si="65"/>
        <v/>
      </c>
      <c r="AH782" s="11" t="str">
        <f>IF(AI782="","",MAX($AH$5:AH781)+1)</f>
        <v/>
      </c>
      <c r="AI782" s="12" t="str">
        <f>IF(G781="","",IF(COUNTIF($AI$11:AI781,G781)=0,G781,""))</f>
        <v/>
      </c>
      <c r="AJ782" s="12" t="str">
        <f t="shared" si="66"/>
        <v/>
      </c>
      <c r="AK782" s="23"/>
    </row>
    <row r="783" spans="1:37" hidden="1" x14ac:dyDescent="0.25">
      <c r="A783" s="4"/>
      <c r="B783" s="4"/>
      <c r="C783" s="4"/>
      <c r="D783" s="4"/>
      <c r="E783" s="5"/>
      <c r="F783" s="5"/>
      <c r="G783" s="4"/>
      <c r="H783" s="5"/>
      <c r="I783" s="14" t="str">
        <f t="shared" si="63"/>
        <v/>
      </c>
      <c r="J783" s="14"/>
      <c r="K783" s="14"/>
      <c r="L783" s="6" t="str">
        <f>IF(AND(C783="Abierto",D783="Urgente"),A783,"")</f>
        <v/>
      </c>
      <c r="M783" s="6" t="str">
        <f ca="1">IF(AND(C783="Abierto",D783="Urgente"),TODAY()-E783,"")</f>
        <v/>
      </c>
      <c r="N783" s="6" t="str">
        <f>IF(AND(C783="Abierto",D783="Urgente"),RANK(M783,$M$13:$M$809,0)+COUNTIF($M$13:M783,M783)-1,"")</f>
        <v/>
      </c>
      <c r="O783" s="6" t="str">
        <f>IF(AND(C783="Abierto",D783="Alta"),A783,"")</f>
        <v/>
      </c>
      <c r="P783" s="6" t="str">
        <f ca="1">IF(AND(C783="Abierto",D783="Alta"),TODAY()-E783,"")</f>
        <v/>
      </c>
      <c r="Q783" s="6" t="str">
        <f>IF(AND(C783="Abierto",D783="Alta"),RANK(P783,$P$13:$P$809,0)+COUNTIF($P$13:P783,P783)-1+MAX(N:N),"")</f>
        <v/>
      </c>
      <c r="R783" s="6" t="str">
        <f>IF(AND(C783="Abierto",D783="Media"),A783,"")</f>
        <v/>
      </c>
      <c r="S783" s="6" t="str">
        <f ca="1">IF(AND(C783="Abierto",D783="Media"),TODAY()-E783,"")</f>
        <v/>
      </c>
      <c r="T783" s="6" t="str">
        <f>IF(AND(C783="Abierto",D783="Media"),RANK(S783,$S$13:$S$809,0)+COUNTIF($S$13:S783,S783)-1+MAX(N:N,Q:Q),"")</f>
        <v/>
      </c>
      <c r="U783" s="6" t="str">
        <f>IF(AND(C783="Abierto",D783="Baja"),A783,"")</f>
        <v/>
      </c>
      <c r="V783" s="6" t="str">
        <f ca="1">IF(AND(C783="Abierto",D783="Baja"),TODAY()-E783,"")</f>
        <v/>
      </c>
      <c r="W783" s="6" t="str">
        <f>IF(AND(C783="Abierto",D783="Baja"),RANK(V783,$V$13:$V$809,0)+COUNTIF($V$13:V783,V783)-1+MAX(N:N,Q:Q,T:T),"")</f>
        <v/>
      </c>
      <c r="X783" s="7" t="str">
        <f>IF(OR(C783="Resuelto",C783=""),"",SUM(N783,Q783,T783,W783))</f>
        <v/>
      </c>
      <c r="Y783" s="7" t="str">
        <f>IF(OR(C783="Resuelto",C783=""),"",SUM(M783,P783,S783,V783))</f>
        <v/>
      </c>
      <c r="Z783" s="7" t="str">
        <f>IF(OR(C783="Resuelto",C783=""),"",SUM(L783,O783,R783,U783))</f>
        <v/>
      </c>
      <c r="AA783" s="8">
        <v>969</v>
      </c>
      <c r="AB783" s="8" t="str">
        <f t="shared" ca="1" si="64"/>
        <v/>
      </c>
      <c r="AC783" s="9" t="str">
        <f t="shared" ca="1" si="65"/>
        <v/>
      </c>
      <c r="AH783" s="11" t="str">
        <f>IF(AI783="","",MAX($AH$5:AH782)+1)</f>
        <v/>
      </c>
      <c r="AI783" s="12" t="str">
        <f>IF(G782="","",IF(COUNTIF($AI$11:AI782,G782)=0,G782,""))</f>
        <v/>
      </c>
      <c r="AJ783" s="12" t="str">
        <f t="shared" si="66"/>
        <v/>
      </c>
      <c r="AK783" s="23"/>
    </row>
    <row r="784" spans="1:37" hidden="1" x14ac:dyDescent="0.25">
      <c r="A784" s="4"/>
      <c r="B784" s="4"/>
      <c r="C784" s="4"/>
      <c r="D784" s="4"/>
      <c r="E784" s="5"/>
      <c r="F784" s="5"/>
      <c r="G784" s="4"/>
      <c r="H784" s="5"/>
      <c r="I784" s="14" t="str">
        <f t="shared" si="63"/>
        <v/>
      </c>
      <c r="J784" s="14"/>
      <c r="K784" s="14"/>
      <c r="L784" s="6" t="str">
        <f>IF(AND(C784="Abierto",D784="Urgente"),A784,"")</f>
        <v/>
      </c>
      <c r="M784" s="6" t="str">
        <f ca="1">IF(AND(C784="Abierto",D784="Urgente"),TODAY()-E784,"")</f>
        <v/>
      </c>
      <c r="N784" s="6" t="str">
        <f>IF(AND(C784="Abierto",D784="Urgente"),RANK(M784,$M$13:$M$809,0)+COUNTIF($M$13:M784,M784)-1,"")</f>
        <v/>
      </c>
      <c r="O784" s="6" t="str">
        <f>IF(AND(C784="Abierto",D784="Alta"),A784,"")</f>
        <v/>
      </c>
      <c r="P784" s="6" t="str">
        <f ca="1">IF(AND(C784="Abierto",D784="Alta"),TODAY()-E784,"")</f>
        <v/>
      </c>
      <c r="Q784" s="6" t="str">
        <f>IF(AND(C784="Abierto",D784="Alta"),RANK(P784,$P$13:$P$809,0)+COUNTIF($P$13:P784,P784)-1+MAX(N:N),"")</f>
        <v/>
      </c>
      <c r="R784" s="6" t="str">
        <f>IF(AND(C784="Abierto",D784="Media"),A784,"")</f>
        <v/>
      </c>
      <c r="S784" s="6" t="str">
        <f ca="1">IF(AND(C784="Abierto",D784="Media"),TODAY()-E784,"")</f>
        <v/>
      </c>
      <c r="T784" s="6" t="str">
        <f>IF(AND(C784="Abierto",D784="Media"),RANK(S784,$S$13:$S$809,0)+COUNTIF($S$13:S784,S784)-1+MAX(N:N,Q:Q),"")</f>
        <v/>
      </c>
      <c r="U784" s="6" t="str">
        <f>IF(AND(C784="Abierto",D784="Baja"),A784,"")</f>
        <v/>
      </c>
      <c r="V784" s="6" t="str">
        <f ca="1">IF(AND(C784="Abierto",D784="Baja"),TODAY()-E784,"")</f>
        <v/>
      </c>
      <c r="W784" s="6" t="str">
        <f>IF(AND(C784="Abierto",D784="Baja"),RANK(V784,$V$13:$V$809,0)+COUNTIF($V$13:V784,V784)-1+MAX(N:N,Q:Q,T:T),"")</f>
        <v/>
      </c>
      <c r="X784" s="7" t="str">
        <f>IF(OR(C784="Resuelto",C784=""),"",SUM(N784,Q784,T784,W784))</f>
        <v/>
      </c>
      <c r="Y784" s="7" t="str">
        <f>IF(OR(C784="Resuelto",C784=""),"",SUM(M784,P784,S784,V784))</f>
        <v/>
      </c>
      <c r="Z784" s="7" t="str">
        <f>IF(OR(C784="Resuelto",C784=""),"",SUM(L784,O784,R784,U784))</f>
        <v/>
      </c>
      <c r="AA784" s="8">
        <v>970</v>
      </c>
      <c r="AB784" s="8" t="str">
        <f t="shared" ca="1" si="64"/>
        <v/>
      </c>
      <c r="AC784" s="9" t="str">
        <f t="shared" ca="1" si="65"/>
        <v/>
      </c>
      <c r="AH784" s="11" t="str">
        <f>IF(AI784="","",MAX($AH$5:AH783)+1)</f>
        <v/>
      </c>
      <c r="AI784" s="12" t="str">
        <f>IF(G783="","",IF(COUNTIF($AI$11:AI783,G783)=0,G783,""))</f>
        <v/>
      </c>
      <c r="AJ784" s="12" t="str">
        <f t="shared" si="66"/>
        <v/>
      </c>
      <c r="AK784" s="23"/>
    </row>
    <row r="785" spans="1:37" hidden="1" x14ac:dyDescent="0.25">
      <c r="A785" s="4"/>
      <c r="B785" s="4"/>
      <c r="C785" s="4"/>
      <c r="D785" s="4"/>
      <c r="E785" s="5"/>
      <c r="F785" s="5"/>
      <c r="G785" s="4"/>
      <c r="H785" s="5"/>
      <c r="I785" s="14" t="str">
        <f t="shared" si="63"/>
        <v/>
      </c>
      <c r="J785" s="14"/>
      <c r="K785" s="14"/>
      <c r="L785" s="6" t="str">
        <f>IF(AND(C785="Abierto",D785="Urgente"),A785,"")</f>
        <v/>
      </c>
      <c r="M785" s="6" t="str">
        <f ca="1">IF(AND(C785="Abierto",D785="Urgente"),TODAY()-E785,"")</f>
        <v/>
      </c>
      <c r="N785" s="6" t="str">
        <f>IF(AND(C785="Abierto",D785="Urgente"),RANK(M785,$M$13:$M$809,0)+COUNTIF($M$13:M785,M785)-1,"")</f>
        <v/>
      </c>
      <c r="O785" s="6" t="str">
        <f>IF(AND(C785="Abierto",D785="Alta"),A785,"")</f>
        <v/>
      </c>
      <c r="P785" s="6" t="str">
        <f ca="1">IF(AND(C785="Abierto",D785="Alta"),TODAY()-E785,"")</f>
        <v/>
      </c>
      <c r="Q785" s="6" t="str">
        <f>IF(AND(C785="Abierto",D785="Alta"),RANK(P785,$P$13:$P$809,0)+COUNTIF($P$13:P785,P785)-1+MAX(N:N),"")</f>
        <v/>
      </c>
      <c r="R785" s="6" t="str">
        <f>IF(AND(C785="Abierto",D785="Media"),A785,"")</f>
        <v/>
      </c>
      <c r="S785" s="6" t="str">
        <f ca="1">IF(AND(C785="Abierto",D785="Media"),TODAY()-E785,"")</f>
        <v/>
      </c>
      <c r="T785" s="6" t="str">
        <f>IF(AND(C785="Abierto",D785="Media"),RANK(S785,$S$13:$S$809,0)+COUNTIF($S$13:S785,S785)-1+MAX(N:N,Q:Q),"")</f>
        <v/>
      </c>
      <c r="U785" s="6" t="str">
        <f>IF(AND(C785="Abierto",D785="Baja"),A785,"")</f>
        <v/>
      </c>
      <c r="V785" s="6" t="str">
        <f ca="1">IF(AND(C785="Abierto",D785="Baja"),TODAY()-E785,"")</f>
        <v/>
      </c>
      <c r="W785" s="6" t="str">
        <f>IF(AND(C785="Abierto",D785="Baja"),RANK(V785,$V$13:$V$809,0)+COUNTIF($V$13:V785,V785)-1+MAX(N:N,Q:Q,T:T),"")</f>
        <v/>
      </c>
      <c r="X785" s="7" t="str">
        <f>IF(OR(C785="Resuelto",C785=""),"",SUM(N785,Q785,T785,W785))</f>
        <v/>
      </c>
      <c r="Y785" s="7" t="str">
        <f>IF(OR(C785="Resuelto",C785=""),"",SUM(M785,P785,S785,V785))</f>
        <v/>
      </c>
      <c r="Z785" s="7" t="str">
        <f>IF(OR(C785="Resuelto",C785=""),"",SUM(L785,O785,R785,U785))</f>
        <v/>
      </c>
      <c r="AA785" s="8">
        <v>971</v>
      </c>
      <c r="AB785" s="8" t="str">
        <f t="shared" ca="1" si="64"/>
        <v/>
      </c>
      <c r="AC785" s="9" t="str">
        <f t="shared" ca="1" si="65"/>
        <v/>
      </c>
      <c r="AH785" s="11" t="str">
        <f>IF(AI785="","",MAX($AH$5:AH784)+1)</f>
        <v/>
      </c>
      <c r="AI785" s="12" t="str">
        <f>IF(G784="","",IF(COUNTIF($AI$11:AI784,G784)=0,G784,""))</f>
        <v/>
      </c>
      <c r="AJ785" s="12" t="str">
        <f t="shared" si="66"/>
        <v/>
      </c>
      <c r="AK785" s="23"/>
    </row>
    <row r="786" spans="1:37" hidden="1" x14ac:dyDescent="0.25">
      <c r="A786" s="4"/>
      <c r="B786" s="4"/>
      <c r="C786" s="4"/>
      <c r="D786" s="4"/>
      <c r="E786" s="5"/>
      <c r="F786" s="5"/>
      <c r="G786" s="4"/>
      <c r="H786" s="5"/>
      <c r="I786" s="14" t="str">
        <f t="shared" si="63"/>
        <v/>
      </c>
      <c r="J786" s="14"/>
      <c r="K786" s="14"/>
      <c r="L786" s="6" t="str">
        <f>IF(AND(C786="Abierto",D786="Urgente"),A786,"")</f>
        <v/>
      </c>
      <c r="M786" s="6" t="str">
        <f ca="1">IF(AND(C786="Abierto",D786="Urgente"),TODAY()-E786,"")</f>
        <v/>
      </c>
      <c r="N786" s="6" t="str">
        <f>IF(AND(C786="Abierto",D786="Urgente"),RANK(M786,$M$13:$M$809,0)+COUNTIF($M$13:M786,M786)-1,"")</f>
        <v/>
      </c>
      <c r="O786" s="6" t="str">
        <f>IF(AND(C786="Abierto",D786="Alta"),A786,"")</f>
        <v/>
      </c>
      <c r="P786" s="6" t="str">
        <f ca="1">IF(AND(C786="Abierto",D786="Alta"),TODAY()-E786,"")</f>
        <v/>
      </c>
      <c r="Q786" s="6" t="str">
        <f>IF(AND(C786="Abierto",D786="Alta"),RANK(P786,$P$13:$P$809,0)+COUNTIF($P$13:P786,P786)-1+MAX(N:N),"")</f>
        <v/>
      </c>
      <c r="R786" s="6" t="str">
        <f>IF(AND(C786="Abierto",D786="Media"),A786,"")</f>
        <v/>
      </c>
      <c r="S786" s="6" t="str">
        <f ca="1">IF(AND(C786="Abierto",D786="Media"),TODAY()-E786,"")</f>
        <v/>
      </c>
      <c r="T786" s="6" t="str">
        <f>IF(AND(C786="Abierto",D786="Media"),RANK(S786,$S$13:$S$809,0)+COUNTIF($S$13:S786,S786)-1+MAX(N:N,Q:Q),"")</f>
        <v/>
      </c>
      <c r="U786" s="6" t="str">
        <f>IF(AND(C786="Abierto",D786="Baja"),A786,"")</f>
        <v/>
      </c>
      <c r="V786" s="6" t="str">
        <f ca="1">IF(AND(C786="Abierto",D786="Baja"),TODAY()-E786,"")</f>
        <v/>
      </c>
      <c r="W786" s="6" t="str">
        <f>IF(AND(C786="Abierto",D786="Baja"),RANK(V786,$V$13:$V$809,0)+COUNTIF($V$13:V786,V786)-1+MAX(N:N,Q:Q,T:T),"")</f>
        <v/>
      </c>
      <c r="X786" s="7" t="str">
        <f>IF(OR(C786="Resuelto",C786=""),"",SUM(N786,Q786,T786,W786))</f>
        <v/>
      </c>
      <c r="Y786" s="7" t="str">
        <f>IF(OR(C786="Resuelto",C786=""),"",SUM(M786,P786,S786,V786))</f>
        <v/>
      </c>
      <c r="Z786" s="7" t="str">
        <f>IF(OR(C786="Resuelto",C786=""),"",SUM(L786,O786,R786,U786))</f>
        <v/>
      </c>
      <c r="AA786" s="8">
        <v>972</v>
      </c>
      <c r="AB786" s="8" t="str">
        <f t="shared" ca="1" si="64"/>
        <v/>
      </c>
      <c r="AC786" s="9" t="str">
        <f t="shared" ca="1" si="65"/>
        <v/>
      </c>
      <c r="AH786" s="11" t="str">
        <f>IF(AI786="","",MAX($AH$5:AH785)+1)</f>
        <v/>
      </c>
      <c r="AI786" s="12" t="str">
        <f>IF(G785="","",IF(COUNTIF($AI$11:AI785,G785)=0,G785,""))</f>
        <v/>
      </c>
      <c r="AJ786" s="12" t="str">
        <f t="shared" si="66"/>
        <v/>
      </c>
      <c r="AK786" s="23"/>
    </row>
    <row r="787" spans="1:37" hidden="1" x14ac:dyDescent="0.25">
      <c r="A787" s="4"/>
      <c r="B787" s="4"/>
      <c r="C787" s="4"/>
      <c r="D787" s="4"/>
      <c r="E787" s="5"/>
      <c r="F787" s="5"/>
      <c r="G787" s="4"/>
      <c r="H787" s="5"/>
      <c r="I787" s="14" t="str">
        <f t="shared" si="63"/>
        <v/>
      </c>
      <c r="J787" s="14"/>
      <c r="K787" s="14"/>
      <c r="L787" s="6" t="str">
        <f>IF(AND(C787="Abierto",D787="Urgente"),A787,"")</f>
        <v/>
      </c>
      <c r="M787" s="6" t="str">
        <f ca="1">IF(AND(C787="Abierto",D787="Urgente"),TODAY()-E787,"")</f>
        <v/>
      </c>
      <c r="N787" s="6" t="str">
        <f>IF(AND(C787="Abierto",D787="Urgente"),RANK(M787,$M$13:$M$809,0)+COUNTIF($M$13:M787,M787)-1,"")</f>
        <v/>
      </c>
      <c r="O787" s="6" t="str">
        <f>IF(AND(C787="Abierto",D787="Alta"),A787,"")</f>
        <v/>
      </c>
      <c r="P787" s="6" t="str">
        <f ca="1">IF(AND(C787="Abierto",D787="Alta"),TODAY()-E787,"")</f>
        <v/>
      </c>
      <c r="Q787" s="6" t="str">
        <f>IF(AND(C787="Abierto",D787="Alta"),RANK(P787,$P$13:$P$809,0)+COUNTIF($P$13:P787,P787)-1+MAX(N:N),"")</f>
        <v/>
      </c>
      <c r="R787" s="6" t="str">
        <f>IF(AND(C787="Abierto",D787="Media"),A787,"")</f>
        <v/>
      </c>
      <c r="S787" s="6" t="str">
        <f ca="1">IF(AND(C787="Abierto",D787="Media"),TODAY()-E787,"")</f>
        <v/>
      </c>
      <c r="T787" s="6" t="str">
        <f>IF(AND(C787="Abierto",D787="Media"),RANK(S787,$S$13:$S$809,0)+COUNTIF($S$13:S787,S787)-1+MAX(N:N,Q:Q),"")</f>
        <v/>
      </c>
      <c r="U787" s="6" t="str">
        <f>IF(AND(C787="Abierto",D787="Baja"),A787,"")</f>
        <v/>
      </c>
      <c r="V787" s="6" t="str">
        <f ca="1">IF(AND(C787="Abierto",D787="Baja"),TODAY()-E787,"")</f>
        <v/>
      </c>
      <c r="W787" s="6" t="str">
        <f>IF(AND(C787="Abierto",D787="Baja"),RANK(V787,$V$13:$V$809,0)+COUNTIF($V$13:V787,V787)-1+MAX(N:N,Q:Q,T:T),"")</f>
        <v/>
      </c>
      <c r="X787" s="7" t="str">
        <f>IF(OR(C787="Resuelto",C787=""),"",SUM(N787,Q787,T787,W787))</f>
        <v/>
      </c>
      <c r="Y787" s="7" t="str">
        <f>IF(OR(C787="Resuelto",C787=""),"",SUM(M787,P787,S787,V787))</f>
        <v/>
      </c>
      <c r="Z787" s="7" t="str">
        <f>IF(OR(C787="Resuelto",C787=""),"",SUM(L787,O787,R787,U787))</f>
        <v/>
      </c>
      <c r="AA787" s="8">
        <v>973</v>
      </c>
      <c r="AB787" s="8" t="str">
        <f t="shared" ca="1" si="64"/>
        <v/>
      </c>
      <c r="AC787" s="9" t="str">
        <f t="shared" ca="1" si="65"/>
        <v/>
      </c>
      <c r="AH787" s="11" t="str">
        <f>IF(AI787="","",MAX($AH$5:AH786)+1)</f>
        <v/>
      </c>
      <c r="AI787" s="12" t="str">
        <f>IF(G786="","",IF(COUNTIF($AI$11:AI786,G786)=0,G786,""))</f>
        <v/>
      </c>
      <c r="AJ787" s="12" t="str">
        <f t="shared" si="66"/>
        <v/>
      </c>
      <c r="AK787" s="23"/>
    </row>
    <row r="788" spans="1:37" hidden="1" x14ac:dyDescent="0.25">
      <c r="A788" s="4"/>
      <c r="B788" s="4"/>
      <c r="C788" s="4"/>
      <c r="D788" s="4"/>
      <c r="E788" s="5"/>
      <c r="F788" s="5"/>
      <c r="G788" s="4"/>
      <c r="H788" s="5"/>
      <c r="I788" s="14" t="str">
        <f t="shared" ref="I788:I807" si="67">IF(OR(E788=0,H788=0),"",H788-E788)</f>
        <v/>
      </c>
      <c r="J788" s="14"/>
      <c r="K788" s="14"/>
      <c r="L788" s="6" t="str">
        <f>IF(AND(C788="Abierto",D788="Urgente"),A788,"")</f>
        <v/>
      </c>
      <c r="M788" s="6" t="str">
        <f ca="1">IF(AND(C788="Abierto",D788="Urgente"),TODAY()-E788,"")</f>
        <v/>
      </c>
      <c r="N788" s="6" t="str">
        <f>IF(AND(C788="Abierto",D788="Urgente"),RANK(M788,$M$13:$M$809,0)+COUNTIF($M$13:M788,M788)-1,"")</f>
        <v/>
      </c>
      <c r="O788" s="6" t="str">
        <f>IF(AND(C788="Abierto",D788="Alta"),A788,"")</f>
        <v/>
      </c>
      <c r="P788" s="6" t="str">
        <f ca="1">IF(AND(C788="Abierto",D788="Alta"),TODAY()-E788,"")</f>
        <v/>
      </c>
      <c r="Q788" s="6" t="str">
        <f>IF(AND(C788="Abierto",D788="Alta"),RANK(P788,$P$13:$P$809,0)+COUNTIF($P$13:P788,P788)-1+MAX(N:N),"")</f>
        <v/>
      </c>
      <c r="R788" s="6" t="str">
        <f>IF(AND(C788="Abierto",D788="Media"),A788,"")</f>
        <v/>
      </c>
      <c r="S788" s="6" t="str">
        <f ca="1">IF(AND(C788="Abierto",D788="Media"),TODAY()-E788,"")</f>
        <v/>
      </c>
      <c r="T788" s="6" t="str">
        <f>IF(AND(C788="Abierto",D788="Media"),RANK(S788,$S$13:$S$809,0)+COUNTIF($S$13:S788,S788)-1+MAX(N:N,Q:Q),"")</f>
        <v/>
      </c>
      <c r="U788" s="6" t="str">
        <f>IF(AND(C788="Abierto",D788="Baja"),A788,"")</f>
        <v/>
      </c>
      <c r="V788" s="6" t="str">
        <f ca="1">IF(AND(C788="Abierto",D788="Baja"),TODAY()-E788,"")</f>
        <v/>
      </c>
      <c r="W788" s="6" t="str">
        <f>IF(AND(C788="Abierto",D788="Baja"),RANK(V788,$V$13:$V$809,0)+COUNTIF($V$13:V788,V788)-1+MAX(N:N,Q:Q,T:T),"")</f>
        <v/>
      </c>
      <c r="X788" s="7" t="str">
        <f>IF(OR(C788="Resuelto",C788=""),"",SUM(N788,Q788,T788,W788))</f>
        <v/>
      </c>
      <c r="Y788" s="7" t="str">
        <f>IF(OR(C788="Resuelto",C788=""),"",SUM(M788,P788,S788,V788))</f>
        <v/>
      </c>
      <c r="Z788" s="7" t="str">
        <f>IF(OR(C788="Resuelto",C788=""),"",SUM(L788,O788,R788,U788))</f>
        <v/>
      </c>
      <c r="AA788" s="8">
        <v>974</v>
      </c>
      <c r="AB788" s="8" t="str">
        <f t="shared" ca="1" si="64"/>
        <v/>
      </c>
      <c r="AC788" s="9" t="str">
        <f t="shared" ca="1" si="65"/>
        <v/>
      </c>
      <c r="AH788" s="11" t="str">
        <f>IF(AI788="","",MAX($AH$5:AH787)+1)</f>
        <v/>
      </c>
      <c r="AI788" s="12" t="str">
        <f>IF(G787="","",IF(COUNTIF($AI$11:AI787,G787)=0,G787,""))</f>
        <v/>
      </c>
      <c r="AJ788" s="12" t="str">
        <f t="shared" si="66"/>
        <v/>
      </c>
      <c r="AK788" s="23"/>
    </row>
    <row r="789" spans="1:37" hidden="1" x14ac:dyDescent="0.25">
      <c r="A789" s="4"/>
      <c r="B789" s="4"/>
      <c r="C789" s="4"/>
      <c r="D789" s="4"/>
      <c r="E789" s="5"/>
      <c r="F789" s="5"/>
      <c r="G789" s="4"/>
      <c r="H789" s="5"/>
      <c r="I789" s="14" t="str">
        <f t="shared" si="67"/>
        <v/>
      </c>
      <c r="J789" s="14"/>
      <c r="K789" s="14"/>
      <c r="L789" s="6" t="str">
        <f>IF(AND(C789="Abierto",D789="Urgente"),A789,"")</f>
        <v/>
      </c>
      <c r="M789" s="6" t="str">
        <f ca="1">IF(AND(C789="Abierto",D789="Urgente"),TODAY()-E789,"")</f>
        <v/>
      </c>
      <c r="N789" s="6" t="str">
        <f>IF(AND(C789="Abierto",D789="Urgente"),RANK(M789,$M$13:$M$809,0)+COUNTIF($M$13:M789,M789)-1,"")</f>
        <v/>
      </c>
      <c r="O789" s="6" t="str">
        <f>IF(AND(C789="Abierto",D789="Alta"),A789,"")</f>
        <v/>
      </c>
      <c r="P789" s="6" t="str">
        <f ca="1">IF(AND(C789="Abierto",D789="Alta"),TODAY()-E789,"")</f>
        <v/>
      </c>
      <c r="Q789" s="6" t="str">
        <f>IF(AND(C789="Abierto",D789="Alta"),RANK(P789,$P$13:$P$809,0)+COUNTIF($P$13:P789,P789)-1+MAX(N:N),"")</f>
        <v/>
      </c>
      <c r="R789" s="6" t="str">
        <f>IF(AND(C789="Abierto",D789="Media"),A789,"")</f>
        <v/>
      </c>
      <c r="S789" s="6" t="str">
        <f ca="1">IF(AND(C789="Abierto",D789="Media"),TODAY()-E789,"")</f>
        <v/>
      </c>
      <c r="T789" s="6" t="str">
        <f>IF(AND(C789="Abierto",D789="Media"),RANK(S789,$S$13:$S$809,0)+COUNTIF($S$13:S789,S789)-1+MAX(N:N,Q:Q),"")</f>
        <v/>
      </c>
      <c r="U789" s="6" t="str">
        <f>IF(AND(C789="Abierto",D789="Baja"),A789,"")</f>
        <v/>
      </c>
      <c r="V789" s="6" t="str">
        <f ca="1">IF(AND(C789="Abierto",D789="Baja"),TODAY()-E789,"")</f>
        <v/>
      </c>
      <c r="W789" s="6" t="str">
        <f>IF(AND(C789="Abierto",D789="Baja"),RANK(V789,$V$13:$V$809,0)+COUNTIF($V$13:V789,V789)-1+MAX(N:N,Q:Q,T:T),"")</f>
        <v/>
      </c>
      <c r="X789" s="7" t="str">
        <f>IF(OR(C789="Resuelto",C789=""),"",SUM(N789,Q789,T789,W789))</f>
        <v/>
      </c>
      <c r="Y789" s="7" t="str">
        <f>IF(OR(C789="Resuelto",C789=""),"",SUM(M789,P789,S789,V789))</f>
        <v/>
      </c>
      <c r="Z789" s="7" t="str">
        <f>IF(OR(C789="Resuelto",C789=""),"",SUM(L789,O789,R789,U789))</f>
        <v/>
      </c>
      <c r="AA789" s="8">
        <v>975</v>
      </c>
      <c r="AB789" s="8" t="str">
        <f t="shared" ca="1" si="64"/>
        <v/>
      </c>
      <c r="AC789" s="9" t="str">
        <f t="shared" ca="1" si="65"/>
        <v/>
      </c>
      <c r="AH789" s="11" t="str">
        <f>IF(AI789="","",MAX($AH$5:AH788)+1)</f>
        <v/>
      </c>
      <c r="AI789" s="12" t="str">
        <f>IF(G788="","",IF(COUNTIF($AI$11:AI788,G788)=0,G788,""))</f>
        <v/>
      </c>
      <c r="AJ789" s="12" t="str">
        <f t="shared" si="66"/>
        <v/>
      </c>
      <c r="AK789" s="23"/>
    </row>
    <row r="790" spans="1:37" hidden="1" x14ac:dyDescent="0.25">
      <c r="A790" s="4"/>
      <c r="B790" s="4"/>
      <c r="C790" s="4"/>
      <c r="D790" s="4"/>
      <c r="E790" s="5"/>
      <c r="F790" s="5"/>
      <c r="G790" s="4"/>
      <c r="H790" s="5"/>
      <c r="I790" s="14" t="str">
        <f t="shared" si="67"/>
        <v/>
      </c>
      <c r="J790" s="14"/>
      <c r="K790" s="14"/>
      <c r="L790" s="6" t="str">
        <f>IF(AND(C790="Abierto",D790="Urgente"),A790,"")</f>
        <v/>
      </c>
      <c r="M790" s="6" t="str">
        <f ca="1">IF(AND(C790="Abierto",D790="Urgente"),TODAY()-E790,"")</f>
        <v/>
      </c>
      <c r="N790" s="6" t="str">
        <f>IF(AND(C790="Abierto",D790="Urgente"),RANK(M790,$M$13:$M$809,0)+COUNTIF($M$13:M790,M790)-1,"")</f>
        <v/>
      </c>
      <c r="O790" s="6" t="str">
        <f>IF(AND(C790="Abierto",D790="Alta"),A790,"")</f>
        <v/>
      </c>
      <c r="P790" s="6" t="str">
        <f ca="1">IF(AND(C790="Abierto",D790="Alta"),TODAY()-E790,"")</f>
        <v/>
      </c>
      <c r="Q790" s="6" t="str">
        <f>IF(AND(C790="Abierto",D790="Alta"),RANK(P790,$P$13:$P$809,0)+COUNTIF($P$13:P790,P790)-1+MAX(N:N),"")</f>
        <v/>
      </c>
      <c r="R790" s="6" t="str">
        <f>IF(AND(C790="Abierto",D790="Media"),A790,"")</f>
        <v/>
      </c>
      <c r="S790" s="6" t="str">
        <f ca="1">IF(AND(C790="Abierto",D790="Media"),TODAY()-E790,"")</f>
        <v/>
      </c>
      <c r="T790" s="6" t="str">
        <f>IF(AND(C790="Abierto",D790="Media"),RANK(S790,$S$13:$S$809,0)+COUNTIF($S$13:S790,S790)-1+MAX(N:N,Q:Q),"")</f>
        <v/>
      </c>
      <c r="U790" s="6" t="str">
        <f>IF(AND(C790="Abierto",D790="Baja"),A790,"")</f>
        <v/>
      </c>
      <c r="V790" s="6" t="str">
        <f ca="1">IF(AND(C790="Abierto",D790="Baja"),TODAY()-E790,"")</f>
        <v/>
      </c>
      <c r="W790" s="6" t="str">
        <f>IF(AND(C790="Abierto",D790="Baja"),RANK(V790,$V$13:$V$809,0)+COUNTIF($V$13:V790,V790)-1+MAX(N:N,Q:Q,T:T),"")</f>
        <v/>
      </c>
      <c r="X790" s="7" t="str">
        <f>IF(OR(C790="Resuelto",C790=""),"",SUM(N790,Q790,T790,W790))</f>
        <v/>
      </c>
      <c r="Y790" s="7" t="str">
        <f>IF(OR(C790="Resuelto",C790=""),"",SUM(M790,P790,S790,V790))</f>
        <v/>
      </c>
      <c r="Z790" s="7" t="str">
        <f>IF(OR(C790="Resuelto",C790=""),"",SUM(L790,O790,R790,U790))</f>
        <v/>
      </c>
      <c r="AA790" s="8">
        <v>976</v>
      </c>
      <c r="AB790" s="8" t="str">
        <f t="shared" ref="AB790:AB807" ca="1" si="68">IF(ISNA(VLOOKUP(AA790,$X$13:$Z$807,3,FALSE))=TRUE,"",VLOOKUP(AA790,$X$13:$Z$807,3,FALSE))</f>
        <v/>
      </c>
      <c r="AC790" s="9" t="str">
        <f t="shared" ref="AC790:AC807" ca="1" si="69">IF(ISNA(VLOOKUP(AA790,$X$13:$Z$807,2,FALSE))=TRUE,"",VLOOKUP(AA790,$X$13:$Z$807,2,FALSE))</f>
        <v/>
      </c>
      <c r="AH790" s="11" t="str">
        <f>IF(AI790="","",MAX($AH$5:AH789)+1)</f>
        <v/>
      </c>
      <c r="AI790" s="12" t="str">
        <f>IF(G789="","",IF(COUNTIF($AI$11:AI789,G789)=0,G789,""))</f>
        <v/>
      </c>
      <c r="AJ790" s="12" t="str">
        <f t="shared" ref="AJ790:AJ807" si="70">IF(ISNA(VLOOKUP(AA790,$AH$13:$AI$807,2,FALSE))=TRUE,"",VLOOKUP(AA790,$AH$13:$AI$807,2,FALSE))</f>
        <v/>
      </c>
      <c r="AK790" s="23"/>
    </row>
    <row r="791" spans="1:37" hidden="1" x14ac:dyDescent="0.25">
      <c r="A791" s="4"/>
      <c r="B791" s="4"/>
      <c r="C791" s="4"/>
      <c r="D791" s="4"/>
      <c r="E791" s="5"/>
      <c r="F791" s="5"/>
      <c r="G791" s="4"/>
      <c r="H791" s="5"/>
      <c r="I791" s="14" t="str">
        <f t="shared" si="67"/>
        <v/>
      </c>
      <c r="J791" s="14"/>
      <c r="K791" s="14"/>
      <c r="L791" s="6" t="str">
        <f>IF(AND(C791="Abierto",D791="Urgente"),A791,"")</f>
        <v/>
      </c>
      <c r="M791" s="6" t="str">
        <f ca="1">IF(AND(C791="Abierto",D791="Urgente"),TODAY()-E791,"")</f>
        <v/>
      </c>
      <c r="N791" s="6" t="str">
        <f>IF(AND(C791="Abierto",D791="Urgente"),RANK(M791,$M$13:$M$809,0)+COUNTIF($M$13:M791,M791)-1,"")</f>
        <v/>
      </c>
      <c r="O791" s="6" t="str">
        <f>IF(AND(C791="Abierto",D791="Alta"),A791,"")</f>
        <v/>
      </c>
      <c r="P791" s="6" t="str">
        <f ca="1">IF(AND(C791="Abierto",D791="Alta"),TODAY()-E791,"")</f>
        <v/>
      </c>
      <c r="Q791" s="6" t="str">
        <f>IF(AND(C791="Abierto",D791="Alta"),RANK(P791,$P$13:$P$809,0)+COUNTIF($P$13:P791,P791)-1+MAX(N:N),"")</f>
        <v/>
      </c>
      <c r="R791" s="6" t="str">
        <f>IF(AND(C791="Abierto",D791="Media"),A791,"")</f>
        <v/>
      </c>
      <c r="S791" s="6" t="str">
        <f ca="1">IF(AND(C791="Abierto",D791="Media"),TODAY()-E791,"")</f>
        <v/>
      </c>
      <c r="T791" s="6" t="str">
        <f>IF(AND(C791="Abierto",D791="Media"),RANK(S791,$S$13:$S$809,0)+COUNTIF($S$13:S791,S791)-1+MAX(N:N,Q:Q),"")</f>
        <v/>
      </c>
      <c r="U791" s="6" t="str">
        <f>IF(AND(C791="Abierto",D791="Baja"),A791,"")</f>
        <v/>
      </c>
      <c r="V791" s="6" t="str">
        <f ca="1">IF(AND(C791="Abierto",D791="Baja"),TODAY()-E791,"")</f>
        <v/>
      </c>
      <c r="W791" s="6" t="str">
        <f>IF(AND(C791="Abierto",D791="Baja"),RANK(V791,$V$13:$V$809,0)+COUNTIF($V$13:V791,V791)-1+MAX(N:N,Q:Q,T:T),"")</f>
        <v/>
      </c>
      <c r="X791" s="7" t="str">
        <f>IF(OR(C791="Resuelto",C791=""),"",SUM(N791,Q791,T791,W791))</f>
        <v/>
      </c>
      <c r="Y791" s="7" t="str">
        <f>IF(OR(C791="Resuelto",C791=""),"",SUM(M791,P791,S791,V791))</f>
        <v/>
      </c>
      <c r="Z791" s="7" t="str">
        <f>IF(OR(C791="Resuelto",C791=""),"",SUM(L791,O791,R791,U791))</f>
        <v/>
      </c>
      <c r="AA791" s="8">
        <v>977</v>
      </c>
      <c r="AB791" s="8" t="str">
        <f t="shared" ca="1" si="68"/>
        <v/>
      </c>
      <c r="AC791" s="9" t="str">
        <f t="shared" ca="1" si="69"/>
        <v/>
      </c>
      <c r="AH791" s="11" t="str">
        <f>IF(AI791="","",MAX($AH$5:AH790)+1)</f>
        <v/>
      </c>
      <c r="AI791" s="12" t="str">
        <f>IF(G790="","",IF(COUNTIF($AI$11:AI790,G790)=0,G790,""))</f>
        <v/>
      </c>
      <c r="AJ791" s="12" t="str">
        <f t="shared" si="70"/>
        <v/>
      </c>
      <c r="AK791" s="23"/>
    </row>
    <row r="792" spans="1:37" hidden="1" x14ac:dyDescent="0.25">
      <c r="A792" s="4"/>
      <c r="B792" s="4"/>
      <c r="C792" s="4"/>
      <c r="D792" s="4"/>
      <c r="E792" s="5"/>
      <c r="F792" s="5"/>
      <c r="G792" s="4"/>
      <c r="H792" s="5"/>
      <c r="I792" s="14" t="str">
        <f t="shared" si="67"/>
        <v/>
      </c>
      <c r="J792" s="14"/>
      <c r="K792" s="14"/>
      <c r="L792" s="6" t="str">
        <f>IF(AND(C792="Abierto",D792="Urgente"),A792,"")</f>
        <v/>
      </c>
      <c r="M792" s="6" t="str">
        <f ca="1">IF(AND(C792="Abierto",D792="Urgente"),TODAY()-E792,"")</f>
        <v/>
      </c>
      <c r="N792" s="6" t="str">
        <f>IF(AND(C792="Abierto",D792="Urgente"),RANK(M792,$M$13:$M$809,0)+COUNTIF($M$13:M792,M792)-1,"")</f>
        <v/>
      </c>
      <c r="O792" s="6" t="str">
        <f>IF(AND(C792="Abierto",D792="Alta"),A792,"")</f>
        <v/>
      </c>
      <c r="P792" s="6" t="str">
        <f ca="1">IF(AND(C792="Abierto",D792="Alta"),TODAY()-E792,"")</f>
        <v/>
      </c>
      <c r="Q792" s="6" t="str">
        <f>IF(AND(C792="Abierto",D792="Alta"),RANK(P792,$P$13:$P$809,0)+COUNTIF($P$13:P792,P792)-1+MAX(N:N),"")</f>
        <v/>
      </c>
      <c r="R792" s="6" t="str">
        <f>IF(AND(C792="Abierto",D792="Media"),A792,"")</f>
        <v/>
      </c>
      <c r="S792" s="6" t="str">
        <f ca="1">IF(AND(C792="Abierto",D792="Media"),TODAY()-E792,"")</f>
        <v/>
      </c>
      <c r="T792" s="6" t="str">
        <f>IF(AND(C792="Abierto",D792="Media"),RANK(S792,$S$13:$S$809,0)+COUNTIF($S$13:S792,S792)-1+MAX(N:N,Q:Q),"")</f>
        <v/>
      </c>
      <c r="U792" s="6" t="str">
        <f>IF(AND(C792="Abierto",D792="Baja"),A792,"")</f>
        <v/>
      </c>
      <c r="V792" s="6" t="str">
        <f ca="1">IF(AND(C792="Abierto",D792="Baja"),TODAY()-E792,"")</f>
        <v/>
      </c>
      <c r="W792" s="6" t="str">
        <f>IF(AND(C792="Abierto",D792="Baja"),RANK(V792,$V$13:$V$809,0)+COUNTIF($V$13:V792,V792)-1+MAX(N:N,Q:Q,T:T),"")</f>
        <v/>
      </c>
      <c r="X792" s="7" t="str">
        <f>IF(OR(C792="Resuelto",C792=""),"",SUM(N792,Q792,T792,W792))</f>
        <v/>
      </c>
      <c r="Y792" s="7" t="str">
        <f>IF(OR(C792="Resuelto",C792=""),"",SUM(M792,P792,S792,V792))</f>
        <v/>
      </c>
      <c r="Z792" s="7" t="str">
        <f>IF(OR(C792="Resuelto",C792=""),"",SUM(L792,O792,R792,U792))</f>
        <v/>
      </c>
      <c r="AA792" s="8">
        <v>978</v>
      </c>
      <c r="AB792" s="8" t="str">
        <f t="shared" ca="1" si="68"/>
        <v/>
      </c>
      <c r="AC792" s="9" t="str">
        <f t="shared" ca="1" si="69"/>
        <v/>
      </c>
      <c r="AH792" s="11" t="str">
        <f>IF(AI792="","",MAX($AH$5:AH791)+1)</f>
        <v/>
      </c>
      <c r="AI792" s="12" t="str">
        <f>IF(G791="","",IF(COUNTIF($AI$11:AI791,G791)=0,G791,""))</f>
        <v/>
      </c>
      <c r="AJ792" s="12" t="str">
        <f t="shared" si="70"/>
        <v/>
      </c>
      <c r="AK792" s="23"/>
    </row>
    <row r="793" spans="1:37" hidden="1" x14ac:dyDescent="0.25">
      <c r="A793" s="4"/>
      <c r="B793" s="4"/>
      <c r="C793" s="4"/>
      <c r="D793" s="4"/>
      <c r="E793" s="5"/>
      <c r="F793" s="5"/>
      <c r="G793" s="4"/>
      <c r="H793" s="5"/>
      <c r="I793" s="14" t="str">
        <f t="shared" si="67"/>
        <v/>
      </c>
      <c r="J793" s="14"/>
      <c r="K793" s="14"/>
      <c r="L793" s="6" t="str">
        <f>IF(AND(C793="Abierto",D793="Urgente"),A793,"")</f>
        <v/>
      </c>
      <c r="M793" s="6" t="str">
        <f ca="1">IF(AND(C793="Abierto",D793="Urgente"),TODAY()-E793,"")</f>
        <v/>
      </c>
      <c r="N793" s="6" t="str">
        <f>IF(AND(C793="Abierto",D793="Urgente"),RANK(M793,$M$13:$M$809,0)+COUNTIF($M$13:M793,M793)-1,"")</f>
        <v/>
      </c>
      <c r="O793" s="6" t="str">
        <f>IF(AND(C793="Abierto",D793="Alta"),A793,"")</f>
        <v/>
      </c>
      <c r="P793" s="6" t="str">
        <f ca="1">IF(AND(C793="Abierto",D793="Alta"),TODAY()-E793,"")</f>
        <v/>
      </c>
      <c r="Q793" s="6" t="str">
        <f>IF(AND(C793="Abierto",D793="Alta"),RANK(P793,$P$13:$P$809,0)+COUNTIF($P$13:P793,P793)-1+MAX(N:N),"")</f>
        <v/>
      </c>
      <c r="R793" s="6" t="str">
        <f>IF(AND(C793="Abierto",D793="Media"),A793,"")</f>
        <v/>
      </c>
      <c r="S793" s="6" t="str">
        <f ca="1">IF(AND(C793="Abierto",D793="Media"),TODAY()-E793,"")</f>
        <v/>
      </c>
      <c r="T793" s="6" t="str">
        <f>IF(AND(C793="Abierto",D793="Media"),RANK(S793,$S$13:$S$809,0)+COUNTIF($S$13:S793,S793)-1+MAX(N:N,Q:Q),"")</f>
        <v/>
      </c>
      <c r="U793" s="6" t="str">
        <f>IF(AND(C793="Abierto",D793="Baja"),A793,"")</f>
        <v/>
      </c>
      <c r="V793" s="6" t="str">
        <f ca="1">IF(AND(C793="Abierto",D793="Baja"),TODAY()-E793,"")</f>
        <v/>
      </c>
      <c r="W793" s="6" t="str">
        <f>IF(AND(C793="Abierto",D793="Baja"),RANK(V793,$V$13:$V$809,0)+COUNTIF($V$13:V793,V793)-1+MAX(N:N,Q:Q,T:T),"")</f>
        <v/>
      </c>
      <c r="X793" s="7" t="str">
        <f>IF(OR(C793="Resuelto",C793=""),"",SUM(N793,Q793,T793,W793))</f>
        <v/>
      </c>
      <c r="Y793" s="7" t="str">
        <f>IF(OR(C793="Resuelto",C793=""),"",SUM(M793,P793,S793,V793))</f>
        <v/>
      </c>
      <c r="Z793" s="7" t="str">
        <f>IF(OR(C793="Resuelto",C793=""),"",SUM(L793,O793,R793,U793))</f>
        <v/>
      </c>
      <c r="AA793" s="8">
        <v>979</v>
      </c>
      <c r="AB793" s="8" t="str">
        <f t="shared" ca="1" si="68"/>
        <v/>
      </c>
      <c r="AC793" s="9" t="str">
        <f t="shared" ca="1" si="69"/>
        <v/>
      </c>
      <c r="AH793" s="11" t="str">
        <f>IF(AI793="","",MAX($AH$5:AH792)+1)</f>
        <v/>
      </c>
      <c r="AI793" s="12" t="str">
        <f>IF(G792="","",IF(COUNTIF($AI$11:AI792,G792)=0,G792,""))</f>
        <v/>
      </c>
      <c r="AJ793" s="12" t="str">
        <f t="shared" si="70"/>
        <v/>
      </c>
      <c r="AK793" s="23"/>
    </row>
    <row r="794" spans="1:37" hidden="1" x14ac:dyDescent="0.25">
      <c r="A794" s="4"/>
      <c r="B794" s="4"/>
      <c r="C794" s="4"/>
      <c r="D794" s="4"/>
      <c r="E794" s="5"/>
      <c r="F794" s="5"/>
      <c r="G794" s="4"/>
      <c r="H794" s="5"/>
      <c r="I794" s="14" t="str">
        <f t="shared" si="67"/>
        <v/>
      </c>
      <c r="J794" s="14"/>
      <c r="K794" s="14"/>
      <c r="L794" s="6" t="str">
        <f>IF(AND(C794="Abierto",D794="Urgente"),A794,"")</f>
        <v/>
      </c>
      <c r="M794" s="6" t="str">
        <f ca="1">IF(AND(C794="Abierto",D794="Urgente"),TODAY()-E794,"")</f>
        <v/>
      </c>
      <c r="N794" s="6" t="str">
        <f>IF(AND(C794="Abierto",D794="Urgente"),RANK(M794,$M$13:$M$809,0)+COUNTIF($M$13:M794,M794)-1,"")</f>
        <v/>
      </c>
      <c r="O794" s="6" t="str">
        <f>IF(AND(C794="Abierto",D794="Alta"),A794,"")</f>
        <v/>
      </c>
      <c r="P794" s="6" t="str">
        <f ca="1">IF(AND(C794="Abierto",D794="Alta"),TODAY()-E794,"")</f>
        <v/>
      </c>
      <c r="Q794" s="6" t="str">
        <f>IF(AND(C794="Abierto",D794="Alta"),RANK(P794,$P$13:$P$809,0)+COUNTIF($P$13:P794,P794)-1+MAX(N:N),"")</f>
        <v/>
      </c>
      <c r="R794" s="6" t="str">
        <f>IF(AND(C794="Abierto",D794="Media"),A794,"")</f>
        <v/>
      </c>
      <c r="S794" s="6" t="str">
        <f ca="1">IF(AND(C794="Abierto",D794="Media"),TODAY()-E794,"")</f>
        <v/>
      </c>
      <c r="T794" s="6" t="str">
        <f>IF(AND(C794="Abierto",D794="Media"),RANK(S794,$S$13:$S$809,0)+COUNTIF($S$13:S794,S794)-1+MAX(N:N,Q:Q),"")</f>
        <v/>
      </c>
      <c r="U794" s="6" t="str">
        <f>IF(AND(C794="Abierto",D794="Baja"),A794,"")</f>
        <v/>
      </c>
      <c r="V794" s="6" t="str">
        <f ca="1">IF(AND(C794="Abierto",D794="Baja"),TODAY()-E794,"")</f>
        <v/>
      </c>
      <c r="W794" s="6" t="str">
        <f>IF(AND(C794="Abierto",D794="Baja"),RANK(V794,$V$13:$V$809,0)+COUNTIF($V$13:V794,V794)-1+MAX(N:N,Q:Q,T:T),"")</f>
        <v/>
      </c>
      <c r="X794" s="7" t="str">
        <f>IF(OR(C794="Resuelto",C794=""),"",SUM(N794,Q794,T794,W794))</f>
        <v/>
      </c>
      <c r="Y794" s="7" t="str">
        <f>IF(OR(C794="Resuelto",C794=""),"",SUM(M794,P794,S794,V794))</f>
        <v/>
      </c>
      <c r="Z794" s="7" t="str">
        <f>IF(OR(C794="Resuelto",C794=""),"",SUM(L794,O794,R794,U794))</f>
        <v/>
      </c>
      <c r="AA794" s="8">
        <v>980</v>
      </c>
      <c r="AB794" s="8" t="str">
        <f t="shared" ca="1" si="68"/>
        <v/>
      </c>
      <c r="AC794" s="9" t="str">
        <f t="shared" ca="1" si="69"/>
        <v/>
      </c>
      <c r="AH794" s="11" t="str">
        <f>IF(AI794="","",MAX($AH$5:AH793)+1)</f>
        <v/>
      </c>
      <c r="AI794" s="12" t="str">
        <f>IF(G793="","",IF(COUNTIF($AI$11:AI793,G793)=0,G793,""))</f>
        <v/>
      </c>
      <c r="AJ794" s="12" t="str">
        <f t="shared" si="70"/>
        <v/>
      </c>
      <c r="AK794" s="23"/>
    </row>
    <row r="795" spans="1:37" hidden="1" x14ac:dyDescent="0.25">
      <c r="A795" s="4"/>
      <c r="B795" s="4"/>
      <c r="C795" s="4"/>
      <c r="D795" s="4"/>
      <c r="E795" s="5"/>
      <c r="F795" s="5"/>
      <c r="G795" s="4"/>
      <c r="H795" s="5"/>
      <c r="I795" s="14" t="str">
        <f t="shared" si="67"/>
        <v/>
      </c>
      <c r="J795" s="14"/>
      <c r="K795" s="14"/>
      <c r="L795" s="6" t="str">
        <f>IF(AND(C795="Abierto",D795="Urgente"),A795,"")</f>
        <v/>
      </c>
      <c r="M795" s="6" t="str">
        <f ca="1">IF(AND(C795="Abierto",D795="Urgente"),TODAY()-E795,"")</f>
        <v/>
      </c>
      <c r="N795" s="6" t="str">
        <f>IF(AND(C795="Abierto",D795="Urgente"),RANK(M795,$M$13:$M$809,0)+COUNTIF($M$13:M795,M795)-1,"")</f>
        <v/>
      </c>
      <c r="O795" s="6" t="str">
        <f>IF(AND(C795="Abierto",D795="Alta"),A795,"")</f>
        <v/>
      </c>
      <c r="P795" s="6" t="str">
        <f ca="1">IF(AND(C795="Abierto",D795="Alta"),TODAY()-E795,"")</f>
        <v/>
      </c>
      <c r="Q795" s="6" t="str">
        <f>IF(AND(C795="Abierto",D795="Alta"),RANK(P795,$P$13:$P$809,0)+COUNTIF($P$13:P795,P795)-1+MAX(N:N),"")</f>
        <v/>
      </c>
      <c r="R795" s="6" t="str">
        <f>IF(AND(C795="Abierto",D795="Media"),A795,"")</f>
        <v/>
      </c>
      <c r="S795" s="6" t="str">
        <f ca="1">IF(AND(C795="Abierto",D795="Media"),TODAY()-E795,"")</f>
        <v/>
      </c>
      <c r="T795" s="6" t="str">
        <f>IF(AND(C795="Abierto",D795="Media"),RANK(S795,$S$13:$S$809,0)+COUNTIF($S$13:S795,S795)-1+MAX(N:N,Q:Q),"")</f>
        <v/>
      </c>
      <c r="U795" s="6" t="str">
        <f>IF(AND(C795="Abierto",D795="Baja"),A795,"")</f>
        <v/>
      </c>
      <c r="V795" s="6" t="str">
        <f ca="1">IF(AND(C795="Abierto",D795="Baja"),TODAY()-E795,"")</f>
        <v/>
      </c>
      <c r="W795" s="6" t="str">
        <f>IF(AND(C795="Abierto",D795="Baja"),RANK(V795,$V$13:$V$809,0)+COUNTIF($V$13:V795,V795)-1+MAX(N:N,Q:Q,T:T),"")</f>
        <v/>
      </c>
      <c r="X795" s="7" t="str">
        <f>IF(OR(C795="Resuelto",C795=""),"",SUM(N795,Q795,T795,W795))</f>
        <v/>
      </c>
      <c r="Y795" s="7" t="str">
        <f>IF(OR(C795="Resuelto",C795=""),"",SUM(M795,P795,S795,V795))</f>
        <v/>
      </c>
      <c r="Z795" s="7" t="str">
        <f>IF(OR(C795="Resuelto",C795=""),"",SUM(L795,O795,R795,U795))</f>
        <v/>
      </c>
      <c r="AA795" s="8">
        <v>981</v>
      </c>
      <c r="AB795" s="8" t="str">
        <f t="shared" ca="1" si="68"/>
        <v/>
      </c>
      <c r="AC795" s="9" t="str">
        <f t="shared" ca="1" si="69"/>
        <v/>
      </c>
      <c r="AH795" s="11" t="str">
        <f>IF(AI795="","",MAX($AH$5:AH794)+1)</f>
        <v/>
      </c>
      <c r="AI795" s="12" t="str">
        <f>IF(G794="","",IF(COUNTIF($AI$11:AI794,G794)=0,G794,""))</f>
        <v/>
      </c>
      <c r="AJ795" s="12" t="str">
        <f t="shared" si="70"/>
        <v/>
      </c>
      <c r="AK795" s="23"/>
    </row>
    <row r="796" spans="1:37" hidden="1" x14ac:dyDescent="0.25">
      <c r="A796" s="4"/>
      <c r="B796" s="4"/>
      <c r="C796" s="4"/>
      <c r="D796" s="4"/>
      <c r="E796" s="5"/>
      <c r="F796" s="5"/>
      <c r="G796" s="4"/>
      <c r="H796" s="5"/>
      <c r="I796" s="14" t="str">
        <f t="shared" si="67"/>
        <v/>
      </c>
      <c r="J796" s="14"/>
      <c r="K796" s="14"/>
      <c r="L796" s="6" t="str">
        <f>IF(AND(C796="Abierto",D796="Urgente"),A796,"")</f>
        <v/>
      </c>
      <c r="M796" s="6" t="str">
        <f ca="1">IF(AND(C796="Abierto",D796="Urgente"),TODAY()-E796,"")</f>
        <v/>
      </c>
      <c r="N796" s="6" t="str">
        <f>IF(AND(C796="Abierto",D796="Urgente"),RANK(M796,$M$13:$M$809,0)+COUNTIF($M$13:M796,M796)-1,"")</f>
        <v/>
      </c>
      <c r="O796" s="6" t="str">
        <f>IF(AND(C796="Abierto",D796="Alta"),A796,"")</f>
        <v/>
      </c>
      <c r="P796" s="6" t="str">
        <f ca="1">IF(AND(C796="Abierto",D796="Alta"),TODAY()-E796,"")</f>
        <v/>
      </c>
      <c r="Q796" s="6" t="str">
        <f>IF(AND(C796="Abierto",D796="Alta"),RANK(P796,$P$13:$P$809,0)+COUNTIF($P$13:P796,P796)-1+MAX(N:N),"")</f>
        <v/>
      </c>
      <c r="R796" s="6" t="str">
        <f>IF(AND(C796="Abierto",D796="Media"),A796,"")</f>
        <v/>
      </c>
      <c r="S796" s="6" t="str">
        <f ca="1">IF(AND(C796="Abierto",D796="Media"),TODAY()-E796,"")</f>
        <v/>
      </c>
      <c r="T796" s="6" t="str">
        <f>IF(AND(C796="Abierto",D796="Media"),RANK(S796,$S$13:$S$809,0)+COUNTIF($S$13:S796,S796)-1+MAX(N:N,Q:Q),"")</f>
        <v/>
      </c>
      <c r="U796" s="6" t="str">
        <f>IF(AND(C796="Abierto",D796="Baja"),A796,"")</f>
        <v/>
      </c>
      <c r="V796" s="6" t="str">
        <f ca="1">IF(AND(C796="Abierto",D796="Baja"),TODAY()-E796,"")</f>
        <v/>
      </c>
      <c r="W796" s="6" t="str">
        <f>IF(AND(C796="Abierto",D796="Baja"),RANK(V796,$V$13:$V$809,0)+COUNTIF($V$13:V796,V796)-1+MAX(N:N,Q:Q,T:T),"")</f>
        <v/>
      </c>
      <c r="X796" s="7" t="str">
        <f>IF(OR(C796="Resuelto",C796=""),"",SUM(N796,Q796,T796,W796))</f>
        <v/>
      </c>
      <c r="Y796" s="7" t="str">
        <f>IF(OR(C796="Resuelto",C796=""),"",SUM(M796,P796,S796,V796))</f>
        <v/>
      </c>
      <c r="Z796" s="7" t="str">
        <f>IF(OR(C796="Resuelto",C796=""),"",SUM(L796,O796,R796,U796))</f>
        <v/>
      </c>
      <c r="AA796" s="8">
        <v>982</v>
      </c>
      <c r="AB796" s="8" t="str">
        <f t="shared" ca="1" si="68"/>
        <v/>
      </c>
      <c r="AC796" s="9" t="str">
        <f t="shared" ca="1" si="69"/>
        <v/>
      </c>
      <c r="AH796" s="11" t="str">
        <f>IF(AI796="","",MAX($AH$5:AH795)+1)</f>
        <v/>
      </c>
      <c r="AI796" s="12" t="str">
        <f>IF(G795="","",IF(COUNTIF($AI$11:AI795,G795)=0,G795,""))</f>
        <v/>
      </c>
      <c r="AJ796" s="12" t="str">
        <f t="shared" si="70"/>
        <v/>
      </c>
      <c r="AK796" s="23"/>
    </row>
    <row r="797" spans="1:37" hidden="1" x14ac:dyDescent="0.25">
      <c r="A797" s="4"/>
      <c r="B797" s="4"/>
      <c r="C797" s="4"/>
      <c r="D797" s="4"/>
      <c r="E797" s="5"/>
      <c r="F797" s="5"/>
      <c r="G797" s="4"/>
      <c r="H797" s="5"/>
      <c r="I797" s="14" t="str">
        <f t="shared" si="67"/>
        <v/>
      </c>
      <c r="J797" s="14"/>
      <c r="K797" s="14"/>
      <c r="L797" s="6" t="str">
        <f>IF(AND(C797="Abierto",D797="Urgente"),A797,"")</f>
        <v/>
      </c>
      <c r="M797" s="6" t="str">
        <f ca="1">IF(AND(C797="Abierto",D797="Urgente"),TODAY()-E797,"")</f>
        <v/>
      </c>
      <c r="N797" s="6" t="str">
        <f>IF(AND(C797="Abierto",D797="Urgente"),RANK(M797,$M$13:$M$809,0)+COUNTIF($M$13:M797,M797)-1,"")</f>
        <v/>
      </c>
      <c r="O797" s="6" t="str">
        <f>IF(AND(C797="Abierto",D797="Alta"),A797,"")</f>
        <v/>
      </c>
      <c r="P797" s="6" t="str">
        <f ca="1">IF(AND(C797="Abierto",D797="Alta"),TODAY()-E797,"")</f>
        <v/>
      </c>
      <c r="Q797" s="6" t="str">
        <f>IF(AND(C797="Abierto",D797="Alta"),RANK(P797,$P$13:$P$809,0)+COUNTIF($P$13:P797,P797)-1+MAX(N:N),"")</f>
        <v/>
      </c>
      <c r="R797" s="6" t="str">
        <f>IF(AND(C797="Abierto",D797="Media"),A797,"")</f>
        <v/>
      </c>
      <c r="S797" s="6" t="str">
        <f ca="1">IF(AND(C797="Abierto",D797="Media"),TODAY()-E797,"")</f>
        <v/>
      </c>
      <c r="T797" s="6" t="str">
        <f>IF(AND(C797="Abierto",D797="Media"),RANK(S797,$S$13:$S$809,0)+COUNTIF($S$13:S797,S797)-1+MAX(N:N,Q:Q),"")</f>
        <v/>
      </c>
      <c r="U797" s="6" t="str">
        <f>IF(AND(C797="Abierto",D797="Baja"),A797,"")</f>
        <v/>
      </c>
      <c r="V797" s="6" t="str">
        <f ca="1">IF(AND(C797="Abierto",D797="Baja"),TODAY()-E797,"")</f>
        <v/>
      </c>
      <c r="W797" s="6" t="str">
        <f>IF(AND(C797="Abierto",D797="Baja"),RANK(V797,$V$13:$V$809,0)+COUNTIF($V$13:V797,V797)-1+MAX(N:N,Q:Q,T:T),"")</f>
        <v/>
      </c>
      <c r="X797" s="7" t="str">
        <f>IF(OR(C797="Resuelto",C797=""),"",SUM(N797,Q797,T797,W797))</f>
        <v/>
      </c>
      <c r="Y797" s="7" t="str">
        <f>IF(OR(C797="Resuelto",C797=""),"",SUM(M797,P797,S797,V797))</f>
        <v/>
      </c>
      <c r="Z797" s="7" t="str">
        <f>IF(OR(C797="Resuelto",C797=""),"",SUM(L797,O797,R797,U797))</f>
        <v/>
      </c>
      <c r="AA797" s="8">
        <v>983</v>
      </c>
      <c r="AB797" s="8" t="str">
        <f t="shared" ca="1" si="68"/>
        <v/>
      </c>
      <c r="AC797" s="9" t="str">
        <f t="shared" ca="1" si="69"/>
        <v/>
      </c>
      <c r="AH797" s="11" t="str">
        <f>IF(AI797="","",MAX($AH$5:AH796)+1)</f>
        <v/>
      </c>
      <c r="AI797" s="12" t="str">
        <f>IF(G796="","",IF(COUNTIF($AI$11:AI796,G796)=0,G796,""))</f>
        <v/>
      </c>
      <c r="AJ797" s="12" t="str">
        <f t="shared" si="70"/>
        <v/>
      </c>
      <c r="AK797" s="23"/>
    </row>
    <row r="798" spans="1:37" hidden="1" x14ac:dyDescent="0.25">
      <c r="A798" s="4"/>
      <c r="B798" s="4"/>
      <c r="C798" s="4"/>
      <c r="D798" s="4"/>
      <c r="E798" s="5"/>
      <c r="F798" s="5"/>
      <c r="G798" s="4"/>
      <c r="H798" s="5"/>
      <c r="I798" s="14" t="str">
        <f t="shared" si="67"/>
        <v/>
      </c>
      <c r="J798" s="14"/>
      <c r="K798" s="14"/>
      <c r="L798" s="6" t="str">
        <f>IF(AND(C798="Abierto",D798="Urgente"),A798,"")</f>
        <v/>
      </c>
      <c r="M798" s="6" t="str">
        <f ca="1">IF(AND(C798="Abierto",D798="Urgente"),TODAY()-E798,"")</f>
        <v/>
      </c>
      <c r="N798" s="6" t="str">
        <f>IF(AND(C798="Abierto",D798="Urgente"),RANK(M798,$M$13:$M$809,0)+COUNTIF($M$13:M798,M798)-1,"")</f>
        <v/>
      </c>
      <c r="O798" s="6" t="str">
        <f>IF(AND(C798="Abierto",D798="Alta"),A798,"")</f>
        <v/>
      </c>
      <c r="P798" s="6" t="str">
        <f ca="1">IF(AND(C798="Abierto",D798="Alta"),TODAY()-E798,"")</f>
        <v/>
      </c>
      <c r="Q798" s="6" t="str">
        <f>IF(AND(C798="Abierto",D798="Alta"),RANK(P798,$P$13:$P$809,0)+COUNTIF($P$13:P798,P798)-1+MAX(N:N),"")</f>
        <v/>
      </c>
      <c r="R798" s="6" t="str">
        <f>IF(AND(C798="Abierto",D798="Media"),A798,"")</f>
        <v/>
      </c>
      <c r="S798" s="6" t="str">
        <f ca="1">IF(AND(C798="Abierto",D798="Media"),TODAY()-E798,"")</f>
        <v/>
      </c>
      <c r="T798" s="6" t="str">
        <f>IF(AND(C798="Abierto",D798="Media"),RANK(S798,$S$13:$S$809,0)+COUNTIF($S$13:S798,S798)-1+MAX(N:N,Q:Q),"")</f>
        <v/>
      </c>
      <c r="U798" s="6" t="str">
        <f>IF(AND(C798="Abierto",D798="Baja"),A798,"")</f>
        <v/>
      </c>
      <c r="V798" s="6" t="str">
        <f ca="1">IF(AND(C798="Abierto",D798="Baja"),TODAY()-E798,"")</f>
        <v/>
      </c>
      <c r="W798" s="6" t="str">
        <f>IF(AND(C798="Abierto",D798="Baja"),RANK(V798,$V$13:$V$809,0)+COUNTIF($V$13:V798,V798)-1+MAX(N:N,Q:Q,T:T),"")</f>
        <v/>
      </c>
      <c r="X798" s="7" t="str">
        <f>IF(OR(C798="Resuelto",C798=""),"",SUM(N798,Q798,T798,W798))</f>
        <v/>
      </c>
      <c r="Y798" s="7" t="str">
        <f>IF(OR(C798="Resuelto",C798=""),"",SUM(M798,P798,S798,V798))</f>
        <v/>
      </c>
      <c r="Z798" s="7" t="str">
        <f>IF(OR(C798="Resuelto",C798=""),"",SUM(L798,O798,R798,U798))</f>
        <v/>
      </c>
      <c r="AA798" s="8">
        <v>984</v>
      </c>
      <c r="AB798" s="8" t="str">
        <f t="shared" ca="1" si="68"/>
        <v/>
      </c>
      <c r="AC798" s="9" t="str">
        <f t="shared" ca="1" si="69"/>
        <v/>
      </c>
      <c r="AH798" s="11" t="str">
        <f>IF(AI798="","",MAX($AH$5:AH797)+1)</f>
        <v/>
      </c>
      <c r="AI798" s="12" t="str">
        <f>IF(G797="","",IF(COUNTIF($AI$11:AI797,G797)=0,G797,""))</f>
        <v/>
      </c>
      <c r="AJ798" s="12" t="str">
        <f t="shared" si="70"/>
        <v/>
      </c>
      <c r="AK798" s="23"/>
    </row>
    <row r="799" spans="1:37" hidden="1" x14ac:dyDescent="0.25">
      <c r="A799" s="4"/>
      <c r="B799" s="4"/>
      <c r="C799" s="4"/>
      <c r="D799" s="4"/>
      <c r="E799" s="5"/>
      <c r="F799" s="5"/>
      <c r="G799" s="4"/>
      <c r="H799" s="5"/>
      <c r="I799" s="14" t="str">
        <f t="shared" si="67"/>
        <v/>
      </c>
      <c r="J799" s="14"/>
      <c r="K799" s="14"/>
      <c r="L799" s="6" t="str">
        <f>IF(AND(C799="Abierto",D799="Urgente"),A799,"")</f>
        <v/>
      </c>
      <c r="M799" s="6" t="str">
        <f ca="1">IF(AND(C799="Abierto",D799="Urgente"),TODAY()-E799,"")</f>
        <v/>
      </c>
      <c r="N799" s="6" t="str">
        <f>IF(AND(C799="Abierto",D799="Urgente"),RANK(M799,$M$13:$M$809,0)+COUNTIF($M$13:M799,M799)-1,"")</f>
        <v/>
      </c>
      <c r="O799" s="6" t="str">
        <f>IF(AND(C799="Abierto",D799="Alta"),A799,"")</f>
        <v/>
      </c>
      <c r="P799" s="6" t="str">
        <f ca="1">IF(AND(C799="Abierto",D799="Alta"),TODAY()-E799,"")</f>
        <v/>
      </c>
      <c r="Q799" s="6" t="str">
        <f>IF(AND(C799="Abierto",D799="Alta"),RANK(P799,$P$13:$P$809,0)+COUNTIF($P$13:P799,P799)-1+MAX(N:N),"")</f>
        <v/>
      </c>
      <c r="R799" s="6" t="str">
        <f>IF(AND(C799="Abierto",D799="Media"),A799,"")</f>
        <v/>
      </c>
      <c r="S799" s="6" t="str">
        <f ca="1">IF(AND(C799="Abierto",D799="Media"),TODAY()-E799,"")</f>
        <v/>
      </c>
      <c r="T799" s="6" t="str">
        <f>IF(AND(C799="Abierto",D799="Media"),RANK(S799,$S$13:$S$809,0)+COUNTIF($S$13:S799,S799)-1+MAX(N:N,Q:Q),"")</f>
        <v/>
      </c>
      <c r="U799" s="6" t="str">
        <f>IF(AND(C799="Abierto",D799="Baja"),A799,"")</f>
        <v/>
      </c>
      <c r="V799" s="6" t="str">
        <f ca="1">IF(AND(C799="Abierto",D799="Baja"),TODAY()-E799,"")</f>
        <v/>
      </c>
      <c r="W799" s="6" t="str">
        <f>IF(AND(C799="Abierto",D799="Baja"),RANK(V799,$V$13:$V$809,0)+COUNTIF($V$13:V799,V799)-1+MAX(N:N,Q:Q,T:T),"")</f>
        <v/>
      </c>
      <c r="X799" s="7" t="str">
        <f>IF(OR(C799="Resuelto",C799=""),"",SUM(N799,Q799,T799,W799))</f>
        <v/>
      </c>
      <c r="Y799" s="7" t="str">
        <f>IF(OR(C799="Resuelto",C799=""),"",SUM(M799,P799,S799,V799))</f>
        <v/>
      </c>
      <c r="Z799" s="7" t="str">
        <f>IF(OR(C799="Resuelto",C799=""),"",SUM(L799,O799,R799,U799))</f>
        <v/>
      </c>
      <c r="AA799" s="8">
        <v>985</v>
      </c>
      <c r="AB799" s="8" t="str">
        <f t="shared" ca="1" si="68"/>
        <v/>
      </c>
      <c r="AC799" s="9" t="str">
        <f t="shared" ca="1" si="69"/>
        <v/>
      </c>
      <c r="AH799" s="11" t="str">
        <f>IF(AI799="","",MAX($AH$5:AH798)+1)</f>
        <v/>
      </c>
      <c r="AI799" s="12" t="str">
        <f>IF(G798="","",IF(COUNTIF($AI$11:AI798,G798)=0,G798,""))</f>
        <v/>
      </c>
      <c r="AJ799" s="12" t="str">
        <f t="shared" si="70"/>
        <v/>
      </c>
      <c r="AK799" s="23"/>
    </row>
    <row r="800" spans="1:37" hidden="1" x14ac:dyDescent="0.25">
      <c r="A800" s="4"/>
      <c r="B800" s="4"/>
      <c r="C800" s="4"/>
      <c r="D800" s="4"/>
      <c r="E800" s="5"/>
      <c r="F800" s="5"/>
      <c r="G800" s="4"/>
      <c r="H800" s="5"/>
      <c r="I800" s="14" t="str">
        <f t="shared" si="67"/>
        <v/>
      </c>
      <c r="J800" s="14"/>
      <c r="K800" s="14"/>
      <c r="L800" s="6" t="str">
        <f>IF(AND(C800="Abierto",D800="Urgente"),A800,"")</f>
        <v/>
      </c>
      <c r="M800" s="6" t="str">
        <f ca="1">IF(AND(C800="Abierto",D800="Urgente"),TODAY()-E800,"")</f>
        <v/>
      </c>
      <c r="N800" s="6" t="str">
        <f>IF(AND(C800="Abierto",D800="Urgente"),RANK(M800,$M$13:$M$809,0)+COUNTIF($M$13:M800,M800)-1,"")</f>
        <v/>
      </c>
      <c r="O800" s="6" t="str">
        <f>IF(AND(C800="Abierto",D800="Alta"),A800,"")</f>
        <v/>
      </c>
      <c r="P800" s="6" t="str">
        <f ca="1">IF(AND(C800="Abierto",D800="Alta"),TODAY()-E800,"")</f>
        <v/>
      </c>
      <c r="Q800" s="6" t="str">
        <f>IF(AND(C800="Abierto",D800="Alta"),RANK(P800,$P$13:$P$809,0)+COUNTIF($P$13:P800,P800)-1+MAX(N:N),"")</f>
        <v/>
      </c>
      <c r="R800" s="6" t="str">
        <f>IF(AND(C800="Abierto",D800="Media"),A800,"")</f>
        <v/>
      </c>
      <c r="S800" s="6" t="str">
        <f ca="1">IF(AND(C800="Abierto",D800="Media"),TODAY()-E800,"")</f>
        <v/>
      </c>
      <c r="T800" s="6" t="str">
        <f>IF(AND(C800="Abierto",D800="Media"),RANK(S800,$S$13:$S$809,0)+COUNTIF($S$13:S800,S800)-1+MAX(N:N,Q:Q),"")</f>
        <v/>
      </c>
      <c r="U800" s="6" t="str">
        <f>IF(AND(C800="Abierto",D800="Baja"),A800,"")</f>
        <v/>
      </c>
      <c r="V800" s="6" t="str">
        <f ca="1">IF(AND(C800="Abierto",D800="Baja"),TODAY()-E800,"")</f>
        <v/>
      </c>
      <c r="W800" s="6" t="str">
        <f>IF(AND(C800="Abierto",D800="Baja"),RANK(V800,$V$13:$V$809,0)+COUNTIF($V$13:V800,V800)-1+MAX(N:N,Q:Q,T:T),"")</f>
        <v/>
      </c>
      <c r="X800" s="7" t="str">
        <f>IF(OR(C800="Resuelto",C800=""),"",SUM(N800,Q800,T800,W800))</f>
        <v/>
      </c>
      <c r="Y800" s="7" t="str">
        <f>IF(OR(C800="Resuelto",C800=""),"",SUM(M800,P800,S800,V800))</f>
        <v/>
      </c>
      <c r="Z800" s="7" t="str">
        <f>IF(OR(C800="Resuelto",C800=""),"",SUM(L800,O800,R800,U800))</f>
        <v/>
      </c>
      <c r="AA800" s="8">
        <v>986</v>
      </c>
      <c r="AB800" s="8" t="str">
        <f t="shared" ca="1" si="68"/>
        <v/>
      </c>
      <c r="AC800" s="9" t="str">
        <f t="shared" ca="1" si="69"/>
        <v/>
      </c>
      <c r="AH800" s="11" t="str">
        <f>IF(AI800="","",MAX($AH$5:AH799)+1)</f>
        <v/>
      </c>
      <c r="AI800" s="12" t="str">
        <f>IF(G799="","",IF(COUNTIF($AI$11:AI799,G799)=0,G799,""))</f>
        <v/>
      </c>
      <c r="AJ800" s="12" t="str">
        <f t="shared" si="70"/>
        <v/>
      </c>
      <c r="AK800" s="23"/>
    </row>
    <row r="801" spans="1:37" hidden="1" x14ac:dyDescent="0.25">
      <c r="A801" s="4"/>
      <c r="B801" s="4"/>
      <c r="C801" s="4"/>
      <c r="D801" s="4"/>
      <c r="E801" s="5"/>
      <c r="F801" s="5"/>
      <c r="G801" s="4"/>
      <c r="H801" s="5"/>
      <c r="I801" s="14" t="str">
        <f t="shared" si="67"/>
        <v/>
      </c>
      <c r="J801" s="14"/>
      <c r="K801" s="14"/>
      <c r="L801" s="6" t="str">
        <f>IF(AND(C801="Abierto",D801="Urgente"),A801,"")</f>
        <v/>
      </c>
      <c r="M801" s="6" t="str">
        <f ca="1">IF(AND(C801="Abierto",D801="Urgente"),TODAY()-E801,"")</f>
        <v/>
      </c>
      <c r="N801" s="6" t="str">
        <f>IF(AND(C801="Abierto",D801="Urgente"),RANK(M801,$M$13:$M$809,0)+COUNTIF($M$13:M801,M801)-1,"")</f>
        <v/>
      </c>
      <c r="O801" s="6" t="str">
        <f>IF(AND(C801="Abierto",D801="Alta"),A801,"")</f>
        <v/>
      </c>
      <c r="P801" s="6" t="str">
        <f ca="1">IF(AND(C801="Abierto",D801="Alta"),TODAY()-E801,"")</f>
        <v/>
      </c>
      <c r="Q801" s="6" t="str">
        <f>IF(AND(C801="Abierto",D801="Alta"),RANK(P801,$P$13:$P$809,0)+COUNTIF($P$13:P801,P801)-1+MAX(N:N),"")</f>
        <v/>
      </c>
      <c r="R801" s="6" t="str">
        <f>IF(AND(C801="Abierto",D801="Media"),A801,"")</f>
        <v/>
      </c>
      <c r="S801" s="6" t="str">
        <f ca="1">IF(AND(C801="Abierto",D801="Media"),TODAY()-E801,"")</f>
        <v/>
      </c>
      <c r="T801" s="6" t="str">
        <f>IF(AND(C801="Abierto",D801="Media"),RANK(S801,$S$13:$S$809,0)+COUNTIF($S$13:S801,S801)-1+MAX(N:N,Q:Q),"")</f>
        <v/>
      </c>
      <c r="U801" s="6" t="str">
        <f>IF(AND(C801="Abierto",D801="Baja"),A801,"")</f>
        <v/>
      </c>
      <c r="V801" s="6" t="str">
        <f ca="1">IF(AND(C801="Abierto",D801="Baja"),TODAY()-E801,"")</f>
        <v/>
      </c>
      <c r="W801" s="6" t="str">
        <f>IF(AND(C801="Abierto",D801="Baja"),RANK(V801,$V$13:$V$809,0)+COUNTIF($V$13:V801,V801)-1+MAX(N:N,Q:Q,T:T),"")</f>
        <v/>
      </c>
      <c r="X801" s="7" t="str">
        <f>IF(OR(C801="Resuelto",C801=""),"",SUM(N801,Q801,T801,W801))</f>
        <v/>
      </c>
      <c r="Y801" s="7" t="str">
        <f>IF(OR(C801="Resuelto",C801=""),"",SUM(M801,P801,S801,V801))</f>
        <v/>
      </c>
      <c r="Z801" s="7" t="str">
        <f>IF(OR(C801="Resuelto",C801=""),"",SUM(L801,O801,R801,U801))</f>
        <v/>
      </c>
      <c r="AA801" s="8">
        <v>987</v>
      </c>
      <c r="AB801" s="8" t="str">
        <f t="shared" ca="1" si="68"/>
        <v/>
      </c>
      <c r="AC801" s="9" t="str">
        <f t="shared" ca="1" si="69"/>
        <v/>
      </c>
      <c r="AH801" s="11" t="str">
        <f>IF(AI801="","",MAX($AH$5:AH800)+1)</f>
        <v/>
      </c>
      <c r="AI801" s="12" t="str">
        <f>IF(G800="","",IF(COUNTIF($AI$11:AI800,G800)=0,G800,""))</f>
        <v/>
      </c>
      <c r="AJ801" s="12" t="str">
        <f t="shared" si="70"/>
        <v/>
      </c>
      <c r="AK801" s="23"/>
    </row>
    <row r="802" spans="1:37" hidden="1" x14ac:dyDescent="0.25">
      <c r="A802" s="4"/>
      <c r="B802" s="4"/>
      <c r="C802" s="4"/>
      <c r="D802" s="4"/>
      <c r="E802" s="5"/>
      <c r="F802" s="5"/>
      <c r="G802" s="4"/>
      <c r="H802" s="5"/>
      <c r="I802" s="14" t="str">
        <f t="shared" si="67"/>
        <v/>
      </c>
      <c r="J802" s="14"/>
      <c r="K802" s="14"/>
      <c r="L802" s="6" t="str">
        <f>IF(AND(C802="Abierto",D802="Urgente"),A802,"")</f>
        <v/>
      </c>
      <c r="M802" s="6" t="str">
        <f ca="1">IF(AND(C802="Abierto",D802="Urgente"),TODAY()-E802,"")</f>
        <v/>
      </c>
      <c r="N802" s="6" t="str">
        <f>IF(AND(C802="Abierto",D802="Urgente"),RANK(M802,$M$13:$M$809,0)+COUNTIF($M$13:M802,M802)-1,"")</f>
        <v/>
      </c>
      <c r="O802" s="6" t="str">
        <f>IF(AND(C802="Abierto",D802="Alta"),A802,"")</f>
        <v/>
      </c>
      <c r="P802" s="6" t="str">
        <f ca="1">IF(AND(C802="Abierto",D802="Alta"),TODAY()-E802,"")</f>
        <v/>
      </c>
      <c r="Q802" s="6" t="str">
        <f>IF(AND(C802="Abierto",D802="Alta"),RANK(P802,$P$13:$P$809,0)+COUNTIF($P$13:P802,P802)-1+MAX(N:N),"")</f>
        <v/>
      </c>
      <c r="R802" s="6" t="str">
        <f>IF(AND(C802="Abierto",D802="Media"),A802,"")</f>
        <v/>
      </c>
      <c r="S802" s="6" t="str">
        <f ca="1">IF(AND(C802="Abierto",D802="Media"),TODAY()-E802,"")</f>
        <v/>
      </c>
      <c r="T802" s="6" t="str">
        <f>IF(AND(C802="Abierto",D802="Media"),RANK(S802,$S$13:$S$809,0)+COUNTIF($S$13:S802,S802)-1+MAX(N:N,Q:Q),"")</f>
        <v/>
      </c>
      <c r="U802" s="6" t="str">
        <f>IF(AND(C802="Abierto",D802="Baja"),A802,"")</f>
        <v/>
      </c>
      <c r="V802" s="6" t="str">
        <f ca="1">IF(AND(C802="Abierto",D802="Baja"),TODAY()-E802,"")</f>
        <v/>
      </c>
      <c r="W802" s="6" t="str">
        <f>IF(AND(C802="Abierto",D802="Baja"),RANK(V802,$V$13:$V$809,0)+COUNTIF($V$13:V802,V802)-1+MAX(N:N,Q:Q,T:T),"")</f>
        <v/>
      </c>
      <c r="X802" s="7" t="str">
        <f>IF(OR(C802="Resuelto",C802=""),"",SUM(N802,Q802,T802,W802))</f>
        <v/>
      </c>
      <c r="Y802" s="7" t="str">
        <f>IF(OR(C802="Resuelto",C802=""),"",SUM(M802,P802,S802,V802))</f>
        <v/>
      </c>
      <c r="Z802" s="7" t="str">
        <f>IF(OR(C802="Resuelto",C802=""),"",SUM(L802,O802,R802,U802))</f>
        <v/>
      </c>
      <c r="AA802" s="8">
        <v>988</v>
      </c>
      <c r="AB802" s="8" t="str">
        <f t="shared" ca="1" si="68"/>
        <v/>
      </c>
      <c r="AC802" s="9" t="str">
        <f t="shared" ca="1" si="69"/>
        <v/>
      </c>
      <c r="AH802" s="11" t="str">
        <f>IF(AI802="","",MAX($AH$5:AH801)+1)</f>
        <v/>
      </c>
      <c r="AI802" s="12" t="str">
        <f>IF(G801="","",IF(COUNTIF($AI$11:AI801,G801)=0,G801,""))</f>
        <v/>
      </c>
      <c r="AJ802" s="12" t="str">
        <f t="shared" si="70"/>
        <v/>
      </c>
      <c r="AK802" s="23"/>
    </row>
    <row r="803" spans="1:37" hidden="1" x14ac:dyDescent="0.25">
      <c r="A803" s="4"/>
      <c r="B803" s="4"/>
      <c r="C803" s="4"/>
      <c r="D803" s="4"/>
      <c r="E803" s="5"/>
      <c r="F803" s="5"/>
      <c r="G803" s="4"/>
      <c r="H803" s="5"/>
      <c r="I803" s="14" t="str">
        <f t="shared" si="67"/>
        <v/>
      </c>
      <c r="J803" s="14"/>
      <c r="K803" s="14"/>
      <c r="L803" s="6" t="str">
        <f>IF(AND(C803="Abierto",D803="Urgente"),A803,"")</f>
        <v/>
      </c>
      <c r="M803" s="6" t="str">
        <f ca="1">IF(AND(C803="Abierto",D803="Urgente"),TODAY()-E803,"")</f>
        <v/>
      </c>
      <c r="N803" s="6" t="str">
        <f>IF(AND(C803="Abierto",D803="Urgente"),RANK(M803,$M$13:$M$809,0)+COUNTIF($M$13:M803,M803)-1,"")</f>
        <v/>
      </c>
      <c r="O803" s="6" t="str">
        <f>IF(AND(C803="Abierto",D803="Alta"),A803,"")</f>
        <v/>
      </c>
      <c r="P803" s="6" t="str">
        <f ca="1">IF(AND(C803="Abierto",D803="Alta"),TODAY()-E803,"")</f>
        <v/>
      </c>
      <c r="Q803" s="6" t="str">
        <f>IF(AND(C803="Abierto",D803="Alta"),RANK(P803,$P$13:$P$809,0)+COUNTIF($P$13:P803,P803)-1+MAX(N:N),"")</f>
        <v/>
      </c>
      <c r="R803" s="6" t="str">
        <f>IF(AND(C803="Abierto",D803="Media"),A803,"")</f>
        <v/>
      </c>
      <c r="S803" s="6" t="str">
        <f ca="1">IF(AND(C803="Abierto",D803="Media"),TODAY()-E803,"")</f>
        <v/>
      </c>
      <c r="T803" s="6" t="str">
        <f>IF(AND(C803="Abierto",D803="Media"),RANK(S803,$S$13:$S$809,0)+COUNTIF($S$13:S803,S803)-1+MAX(N:N,Q:Q),"")</f>
        <v/>
      </c>
      <c r="U803" s="6" t="str">
        <f>IF(AND(C803="Abierto",D803="Baja"),A803,"")</f>
        <v/>
      </c>
      <c r="V803" s="6" t="str">
        <f ca="1">IF(AND(C803="Abierto",D803="Baja"),TODAY()-E803,"")</f>
        <v/>
      </c>
      <c r="W803" s="6" t="str">
        <f>IF(AND(C803="Abierto",D803="Baja"),RANK(V803,$V$13:$V$809,0)+COUNTIF($V$13:V803,V803)-1+MAX(N:N,Q:Q,T:T),"")</f>
        <v/>
      </c>
      <c r="X803" s="7" t="str">
        <f>IF(OR(C803="Resuelto",C803=""),"",SUM(N803,Q803,T803,W803))</f>
        <v/>
      </c>
      <c r="Y803" s="7" t="str">
        <f>IF(OR(C803="Resuelto",C803=""),"",SUM(M803,P803,S803,V803))</f>
        <v/>
      </c>
      <c r="Z803" s="7" t="str">
        <f>IF(OR(C803="Resuelto",C803=""),"",SUM(L803,O803,R803,U803))</f>
        <v/>
      </c>
      <c r="AA803" s="8">
        <v>989</v>
      </c>
      <c r="AB803" s="8" t="str">
        <f t="shared" ca="1" si="68"/>
        <v/>
      </c>
      <c r="AC803" s="9" t="str">
        <f t="shared" ca="1" si="69"/>
        <v/>
      </c>
      <c r="AH803" s="11" t="str">
        <f>IF(AI803="","",MAX($AH$5:AH802)+1)</f>
        <v/>
      </c>
      <c r="AI803" s="12" t="str">
        <f>IF(G802="","",IF(COUNTIF($AI$11:AI802,G802)=0,G802,""))</f>
        <v/>
      </c>
      <c r="AJ803" s="12" t="str">
        <f t="shared" si="70"/>
        <v/>
      </c>
      <c r="AK803" s="23"/>
    </row>
    <row r="804" spans="1:37" hidden="1" x14ac:dyDescent="0.25">
      <c r="A804" s="4"/>
      <c r="B804" s="4"/>
      <c r="C804" s="4"/>
      <c r="D804" s="4"/>
      <c r="E804" s="5"/>
      <c r="F804" s="5"/>
      <c r="G804" s="4"/>
      <c r="H804" s="5"/>
      <c r="I804" s="14" t="str">
        <f t="shared" si="67"/>
        <v/>
      </c>
      <c r="J804" s="14"/>
      <c r="K804" s="14"/>
      <c r="L804" s="6" t="str">
        <f>IF(AND(C804="Abierto",D804="Urgente"),A804,"")</f>
        <v/>
      </c>
      <c r="M804" s="6" t="str">
        <f ca="1">IF(AND(C804="Abierto",D804="Urgente"),TODAY()-E804,"")</f>
        <v/>
      </c>
      <c r="N804" s="6" t="str">
        <f>IF(AND(C804="Abierto",D804="Urgente"),RANK(M804,$M$13:$M$809,0)+COUNTIF($M$13:M804,M804)-1,"")</f>
        <v/>
      </c>
      <c r="O804" s="6" t="str">
        <f>IF(AND(C804="Abierto",D804="Alta"),A804,"")</f>
        <v/>
      </c>
      <c r="P804" s="6" t="str">
        <f ca="1">IF(AND(C804="Abierto",D804="Alta"),TODAY()-E804,"")</f>
        <v/>
      </c>
      <c r="Q804" s="6" t="str">
        <f>IF(AND(C804="Abierto",D804="Alta"),RANK(P804,$P$13:$P$809,0)+COUNTIF($P$13:P804,P804)-1+MAX(N:N),"")</f>
        <v/>
      </c>
      <c r="R804" s="6" t="str">
        <f>IF(AND(C804="Abierto",D804="Media"),A804,"")</f>
        <v/>
      </c>
      <c r="S804" s="6" t="str">
        <f ca="1">IF(AND(C804="Abierto",D804="Media"),TODAY()-E804,"")</f>
        <v/>
      </c>
      <c r="T804" s="6" t="str">
        <f>IF(AND(C804="Abierto",D804="Media"),RANK(S804,$S$13:$S$809,0)+COUNTIF($S$13:S804,S804)-1+MAX(N:N,Q:Q),"")</f>
        <v/>
      </c>
      <c r="U804" s="6" t="str">
        <f>IF(AND(C804="Abierto",D804="Baja"),A804,"")</f>
        <v/>
      </c>
      <c r="V804" s="6" t="str">
        <f ca="1">IF(AND(C804="Abierto",D804="Baja"),TODAY()-E804,"")</f>
        <v/>
      </c>
      <c r="W804" s="6" t="str">
        <f>IF(AND(C804="Abierto",D804="Baja"),RANK(V804,$V$13:$V$809,0)+COUNTIF($V$13:V804,V804)-1+MAX(N:N,Q:Q,T:T),"")</f>
        <v/>
      </c>
      <c r="X804" s="7" t="str">
        <f>IF(OR(C804="Resuelto",C804=""),"",SUM(N804,Q804,T804,W804))</f>
        <v/>
      </c>
      <c r="Y804" s="7" t="str">
        <f>IF(OR(C804="Resuelto",C804=""),"",SUM(M804,P804,S804,V804))</f>
        <v/>
      </c>
      <c r="Z804" s="7" t="str">
        <f>IF(OR(C804="Resuelto",C804=""),"",SUM(L804,O804,R804,U804))</f>
        <v/>
      </c>
      <c r="AA804" s="8">
        <v>990</v>
      </c>
      <c r="AB804" s="8" t="str">
        <f t="shared" ca="1" si="68"/>
        <v/>
      </c>
      <c r="AC804" s="9" t="str">
        <f t="shared" ca="1" si="69"/>
        <v/>
      </c>
      <c r="AH804" s="11" t="str">
        <f>IF(AI804="","",MAX($AH$5:AH803)+1)</f>
        <v/>
      </c>
      <c r="AI804" s="12" t="str">
        <f>IF(G803="","",IF(COUNTIF($AI$11:AI803,G803)=0,G803,""))</f>
        <v/>
      </c>
      <c r="AJ804" s="12" t="str">
        <f t="shared" si="70"/>
        <v/>
      </c>
      <c r="AK804" s="23"/>
    </row>
    <row r="805" spans="1:37" hidden="1" x14ac:dyDescent="0.25">
      <c r="A805" s="4"/>
      <c r="B805" s="4"/>
      <c r="C805" s="4"/>
      <c r="D805" s="4"/>
      <c r="E805" s="5"/>
      <c r="F805" s="5"/>
      <c r="G805" s="4"/>
      <c r="H805" s="5"/>
      <c r="I805" s="14" t="str">
        <f t="shared" si="67"/>
        <v/>
      </c>
      <c r="J805" s="14"/>
      <c r="K805" s="14"/>
      <c r="L805" s="6" t="str">
        <f>IF(AND(C805="Abierto",D805="Urgente"),A805,"")</f>
        <v/>
      </c>
      <c r="M805" s="6" t="str">
        <f ca="1">IF(AND(C805="Abierto",D805="Urgente"),TODAY()-E805,"")</f>
        <v/>
      </c>
      <c r="N805" s="6" t="str">
        <f>IF(AND(C805="Abierto",D805="Urgente"),RANK(M805,$M$13:$M$809,0)+COUNTIF($M$13:M805,M805)-1,"")</f>
        <v/>
      </c>
      <c r="O805" s="6" t="str">
        <f>IF(AND(C805="Abierto",D805="Alta"),A805,"")</f>
        <v/>
      </c>
      <c r="P805" s="6" t="str">
        <f ca="1">IF(AND(C805="Abierto",D805="Alta"),TODAY()-E805,"")</f>
        <v/>
      </c>
      <c r="Q805" s="6" t="str">
        <f>IF(AND(C805="Abierto",D805="Alta"),RANK(P805,$P$13:$P$809,0)+COUNTIF($P$13:P805,P805)-1+MAX(N:N),"")</f>
        <v/>
      </c>
      <c r="R805" s="6" t="str">
        <f>IF(AND(C805="Abierto",D805="Media"),A805,"")</f>
        <v/>
      </c>
      <c r="S805" s="6" t="str">
        <f ca="1">IF(AND(C805="Abierto",D805="Media"),TODAY()-E805,"")</f>
        <v/>
      </c>
      <c r="T805" s="6" t="str">
        <f>IF(AND(C805="Abierto",D805="Media"),RANK(S805,$S$13:$S$809,0)+COUNTIF($S$13:S805,S805)-1+MAX(N:N,Q:Q),"")</f>
        <v/>
      </c>
      <c r="U805" s="6" t="str">
        <f>IF(AND(C805="Abierto",D805="Baja"),A805,"")</f>
        <v/>
      </c>
      <c r="V805" s="6" t="str">
        <f ca="1">IF(AND(C805="Abierto",D805="Baja"),TODAY()-E805,"")</f>
        <v/>
      </c>
      <c r="W805" s="6" t="str">
        <f>IF(AND(C805="Abierto",D805="Baja"),RANK(V805,$V$13:$V$809,0)+COUNTIF($V$13:V805,V805)-1+MAX(N:N,Q:Q,T:T),"")</f>
        <v/>
      </c>
      <c r="X805" s="7" t="str">
        <f>IF(OR(C805="Resuelto",C805=""),"",SUM(N805,Q805,T805,W805))</f>
        <v/>
      </c>
      <c r="Y805" s="7" t="str">
        <f>IF(OR(C805="Resuelto",C805=""),"",SUM(M805,P805,S805,V805))</f>
        <v/>
      </c>
      <c r="Z805" s="7" t="str">
        <f>IF(OR(C805="Resuelto",C805=""),"",SUM(L805,O805,R805,U805))</f>
        <v/>
      </c>
      <c r="AA805" s="8">
        <v>991</v>
      </c>
      <c r="AB805" s="8" t="str">
        <f t="shared" ca="1" si="68"/>
        <v/>
      </c>
      <c r="AC805" s="9" t="str">
        <f t="shared" ca="1" si="69"/>
        <v/>
      </c>
      <c r="AH805" s="11" t="str">
        <f>IF(AI805="","",MAX($AH$5:AH804)+1)</f>
        <v/>
      </c>
      <c r="AI805" s="12" t="str">
        <f>IF(G804="","",IF(COUNTIF($AI$11:AI804,G804)=0,G804,""))</f>
        <v/>
      </c>
      <c r="AJ805" s="12" t="str">
        <f t="shared" si="70"/>
        <v/>
      </c>
      <c r="AK805" s="23"/>
    </row>
    <row r="806" spans="1:37" hidden="1" x14ac:dyDescent="0.25">
      <c r="A806" s="4"/>
      <c r="B806" s="4"/>
      <c r="C806" s="4"/>
      <c r="D806" s="4"/>
      <c r="E806" s="5"/>
      <c r="F806" s="5"/>
      <c r="G806" s="4"/>
      <c r="H806" s="5"/>
      <c r="I806" s="14" t="str">
        <f t="shared" si="67"/>
        <v/>
      </c>
      <c r="J806" s="14"/>
      <c r="K806" s="14"/>
      <c r="L806" s="6" t="str">
        <f>IF(AND(C806="Abierto",D806="Urgente"),A806,"")</f>
        <v/>
      </c>
      <c r="M806" s="6" t="str">
        <f ca="1">IF(AND(C806="Abierto",D806="Urgente"),TODAY()-E806,"")</f>
        <v/>
      </c>
      <c r="N806" s="6" t="str">
        <f>IF(AND(C806="Abierto",D806="Urgente"),RANK(M806,$M$13:$M$809,0)+COUNTIF($M$13:M806,M806)-1,"")</f>
        <v/>
      </c>
      <c r="O806" s="6" t="str">
        <f>IF(AND(C806="Abierto",D806="Alta"),A806,"")</f>
        <v/>
      </c>
      <c r="P806" s="6" t="str">
        <f ca="1">IF(AND(C806="Abierto",D806="Alta"),TODAY()-E806,"")</f>
        <v/>
      </c>
      <c r="Q806" s="6" t="str">
        <f>IF(AND(C806="Abierto",D806="Alta"),RANK(P806,$P$13:$P$809,0)+COUNTIF($P$13:P806,P806)-1+MAX(N:N),"")</f>
        <v/>
      </c>
      <c r="R806" s="6" t="str">
        <f>IF(AND(C806="Abierto",D806="Media"),A806,"")</f>
        <v/>
      </c>
      <c r="S806" s="6" t="str">
        <f ca="1">IF(AND(C806="Abierto",D806="Media"),TODAY()-E806,"")</f>
        <v/>
      </c>
      <c r="T806" s="6" t="str">
        <f>IF(AND(C806="Abierto",D806="Media"),RANK(S806,$S$13:$S$809,0)+COUNTIF($S$13:S806,S806)-1+MAX(N:N,Q:Q),"")</f>
        <v/>
      </c>
      <c r="U806" s="6" t="str">
        <f>IF(AND(C806="Abierto",D806="Baja"),A806,"")</f>
        <v/>
      </c>
      <c r="V806" s="6" t="str">
        <f ca="1">IF(AND(C806="Abierto",D806="Baja"),TODAY()-E806,"")</f>
        <v/>
      </c>
      <c r="W806" s="6" t="str">
        <f>IF(AND(C806="Abierto",D806="Baja"),RANK(V806,$V$13:$V$809,0)+COUNTIF($V$13:V806,V806)-1+MAX(N:N,Q:Q,T:T),"")</f>
        <v/>
      </c>
      <c r="X806" s="7" t="str">
        <f>IF(OR(C806="Resuelto",C806=""),"",SUM(N806,Q806,T806,W806))</f>
        <v/>
      </c>
      <c r="Y806" s="7" t="str">
        <f>IF(OR(C806="Resuelto",C806=""),"",SUM(M806,P806,S806,V806))</f>
        <v/>
      </c>
      <c r="Z806" s="7" t="str">
        <f>IF(OR(C806="Resuelto",C806=""),"",SUM(L806,O806,R806,U806))</f>
        <v/>
      </c>
      <c r="AA806" s="8">
        <v>992</v>
      </c>
      <c r="AB806" s="8" t="str">
        <f t="shared" ca="1" si="68"/>
        <v/>
      </c>
      <c r="AC806" s="9" t="str">
        <f t="shared" ca="1" si="69"/>
        <v/>
      </c>
      <c r="AH806" s="11" t="str">
        <f>IF(AI806="","",MAX($AH$5:AH805)+1)</f>
        <v/>
      </c>
      <c r="AI806" s="12" t="str">
        <f>IF(G805="","",IF(COUNTIF($AI$11:AI805,G805)=0,G805,""))</f>
        <v/>
      </c>
      <c r="AJ806" s="12" t="str">
        <f t="shared" si="70"/>
        <v/>
      </c>
      <c r="AK806" s="23"/>
    </row>
    <row r="807" spans="1:37" hidden="1" x14ac:dyDescent="0.25">
      <c r="A807" s="4"/>
      <c r="B807" s="4"/>
      <c r="C807" s="4"/>
      <c r="D807" s="4"/>
      <c r="E807" s="5"/>
      <c r="F807" s="38"/>
      <c r="H807" s="5"/>
      <c r="I807" s="14" t="str">
        <f t="shared" si="67"/>
        <v/>
      </c>
      <c r="J807" s="14"/>
      <c r="K807" s="14"/>
      <c r="L807" s="6" t="str">
        <f>IF(AND(C807="Abierto",D807="Urgente"),A807,"")</f>
        <v/>
      </c>
      <c r="M807" s="6" t="str">
        <f ca="1">IF(AND(C807="Abierto",D807="Urgente"),TODAY()-E807,"")</f>
        <v/>
      </c>
      <c r="N807" s="6" t="str">
        <f>IF(AND(C807="Abierto",D807="Urgente"),RANK(M807,$M$13:$M$809,0)+COUNTIF($M$13:M807,M807)-1,"")</f>
        <v/>
      </c>
      <c r="O807" s="6" t="str">
        <f>IF(AND(C807="Abierto",D807="Alta"),A807,"")</f>
        <v/>
      </c>
      <c r="P807" s="6" t="str">
        <f ca="1">IF(AND(C807="Abierto",D807="Alta"),TODAY()-E807,"")</f>
        <v/>
      </c>
      <c r="Q807" s="6" t="str">
        <f>IF(AND(C807="Abierto",D807="Alta"),RANK(P807,$P$13:$P$809,0)+COUNTIF($P$13:P807,P807)-1+MAX(N:N),"")</f>
        <v/>
      </c>
      <c r="R807" s="6" t="str">
        <f>IF(AND(C807="Abierto",D807="Media"),A807,"")</f>
        <v/>
      </c>
      <c r="S807" s="6" t="str">
        <f ca="1">IF(AND(C807="Abierto",D807="Media"),TODAY()-E807,"")</f>
        <v/>
      </c>
      <c r="T807" s="6" t="str">
        <f>IF(AND(C807="Abierto",D807="Media"),RANK(S807,$S$13:$S$809,0)+COUNTIF($S$13:S807,S807)-1+MAX(N:N,Q:Q),"")</f>
        <v/>
      </c>
      <c r="U807" s="6" t="str">
        <f>IF(AND(C807="Abierto",D807="Baja"),A807,"")</f>
        <v/>
      </c>
      <c r="V807" s="6" t="str">
        <f ca="1">IF(AND(C807="Abierto",D807="Baja"),TODAY()-E807,"")</f>
        <v/>
      </c>
      <c r="W807" s="6" t="str">
        <f>IF(AND(C807="Abierto",D807="Baja"),RANK(V807,$V$13:$V$809,0)+COUNTIF($V$13:V807,V807)-1+MAX(N:N,Q:Q,T:T),"")</f>
        <v/>
      </c>
      <c r="X807" s="7" t="str">
        <f>IF(OR(C807="Resuelto",C807=""),"",SUM(N807,Q807,T807,W807))</f>
        <v/>
      </c>
      <c r="Y807" s="7" t="str">
        <f>IF(OR(C807="Resuelto",C807=""),"",SUM(M807,P807,S807,V807))</f>
        <v/>
      </c>
      <c r="Z807" s="7" t="str">
        <f>IF(OR(C807="Resuelto",C807=""),"",SUM(L807,O807,R807,U807))</f>
        <v/>
      </c>
      <c r="AA807" s="8">
        <v>993</v>
      </c>
      <c r="AB807" s="8" t="str">
        <f t="shared" ca="1" si="68"/>
        <v/>
      </c>
      <c r="AC807" s="9" t="str">
        <f t="shared" ca="1" si="69"/>
        <v/>
      </c>
      <c r="AH807" s="11" t="str">
        <f>IF(AI807="","",MAX($AH$5:AH806)+1)</f>
        <v/>
      </c>
      <c r="AI807" s="12" t="str">
        <f>IF(G806="","",IF(COUNTIF($AI$11:AI806,G806)=0,G806,""))</f>
        <v/>
      </c>
      <c r="AJ807" s="12" t="str">
        <f t="shared" si="70"/>
        <v/>
      </c>
      <c r="AK807" s="23"/>
    </row>
  </sheetData>
  <autoFilter ref="C11:AN807">
    <filterColumn colId="3" showButton="0">
      <filters>
        <filter val="Tesorería"/>
      </filters>
    </filterColumn>
    <filterColumn colId="7" showButton="0"/>
  </autoFilter>
  <dataConsolidate/>
  <mergeCells count="28">
    <mergeCell ref="D1:AN1"/>
    <mergeCell ref="D2:AN2"/>
    <mergeCell ref="A4:AN4"/>
    <mergeCell ref="AL11:AL12"/>
    <mergeCell ref="AM11:AM12"/>
    <mergeCell ref="AN11:AN12"/>
    <mergeCell ref="AK11:AK12"/>
    <mergeCell ref="E11:E12"/>
    <mergeCell ref="F11:G11"/>
    <mergeCell ref="H11:H12"/>
    <mergeCell ref="I11:I12"/>
    <mergeCell ref="J11:K12"/>
    <mergeCell ref="A11:A12"/>
    <mergeCell ref="B11:B12"/>
    <mergeCell ref="C11:C12"/>
    <mergeCell ref="D11:D12"/>
    <mergeCell ref="X6:AC6"/>
    <mergeCell ref="L6:W6"/>
    <mergeCell ref="A10:I10"/>
    <mergeCell ref="A6:D6"/>
    <mergeCell ref="E6:G6"/>
    <mergeCell ref="A7:D7"/>
    <mergeCell ref="A9:G9"/>
    <mergeCell ref="E7:G7"/>
    <mergeCell ref="A5:G5"/>
    <mergeCell ref="E3:I3"/>
    <mergeCell ref="J3:AK3"/>
    <mergeCell ref="AL3:AN3"/>
  </mergeCells>
  <conditionalFormatting sqref="J13:J59 J62:J67 J71:J132 J334:J444">
    <cfRule type="containsText" dxfId="1052" priority="609" operator="containsText" text="SI">
      <formula>NOT(ISERROR(SEARCH("SI",J13)))</formula>
    </cfRule>
  </conditionalFormatting>
  <conditionalFormatting sqref="J60">
    <cfRule type="containsText" dxfId="1051" priority="489" operator="containsText" text="SI">
      <formula>NOT(ISERROR(SEARCH("SI",J60)))</formula>
    </cfRule>
  </conditionalFormatting>
  <conditionalFormatting sqref="J61">
    <cfRule type="containsText" dxfId="1050" priority="483" operator="containsText" text="SI">
      <formula>NOT(ISERROR(SEARCH("SI",J61)))</formula>
    </cfRule>
  </conditionalFormatting>
  <conditionalFormatting sqref="J68:J70">
    <cfRule type="containsText" dxfId="1049" priority="465" operator="containsText" text="SI">
      <formula>NOT(ISERROR(SEARCH("SI",J68)))</formula>
    </cfRule>
  </conditionalFormatting>
  <conditionalFormatting sqref="J203">
    <cfRule type="containsText" dxfId="1048" priority="435" operator="containsText" text="SI">
      <formula>NOT(ISERROR(SEARCH("SI",J203)))</formula>
    </cfRule>
  </conditionalFormatting>
  <conditionalFormatting sqref="J224">
    <cfRule type="containsText" dxfId="1047" priority="423" operator="containsText" text="SI">
      <formula>NOT(ISERROR(SEARCH("SI",J224)))</formula>
    </cfRule>
  </conditionalFormatting>
  <conditionalFormatting sqref="J238:J330">
    <cfRule type="containsText" dxfId="1046" priority="417" operator="containsText" text="SI">
      <formula>NOT(ISERROR(SEARCH("SI",J238)))</formula>
    </cfRule>
  </conditionalFormatting>
  <conditionalFormatting sqref="D26 D374:D395">
    <cfRule type="cellIs" dxfId="1045" priority="366" operator="equal">
      <formula>"Baja"</formula>
    </cfRule>
    <cfRule type="cellIs" dxfId="1044" priority="367" operator="equal">
      <formula>"Media"</formula>
    </cfRule>
    <cfRule type="cellIs" dxfId="1043" priority="368" operator="equal">
      <formula>"Alta"</formula>
    </cfRule>
    <cfRule type="cellIs" dxfId="1042" priority="369" operator="equal">
      <formula>"Urgente"</formula>
    </cfRule>
  </conditionalFormatting>
  <conditionalFormatting sqref="D28:D37 D40:D125">
    <cfRule type="cellIs" dxfId="1041" priority="358" operator="equal">
      <formula>"Baja"</formula>
    </cfRule>
    <cfRule type="cellIs" dxfId="1040" priority="359" operator="equal">
      <formula>"Media"</formula>
    </cfRule>
    <cfRule type="cellIs" dxfId="1039" priority="360" operator="equal">
      <formula>"Alta"</formula>
    </cfRule>
    <cfRule type="cellIs" dxfId="1038" priority="361" operator="equal">
      <formula>"Urgente"</formula>
    </cfRule>
  </conditionalFormatting>
  <conditionalFormatting sqref="D13:D19">
    <cfRule type="cellIs" dxfId="1037" priority="402" operator="equal">
      <formula>"Baja"</formula>
    </cfRule>
    <cfRule type="cellIs" dxfId="1036" priority="403" operator="equal">
      <formula>"Media"</formula>
    </cfRule>
    <cfRule type="cellIs" dxfId="1035" priority="404" operator="equal">
      <formula>"Alta"</formula>
    </cfRule>
    <cfRule type="cellIs" dxfId="1034" priority="405" operator="equal">
      <formula>"Urgente"</formula>
    </cfRule>
  </conditionalFormatting>
  <conditionalFormatting sqref="D22:D25">
    <cfRule type="cellIs" dxfId="1033" priority="398" operator="equal">
      <formula>"Baja"</formula>
    </cfRule>
    <cfRule type="cellIs" dxfId="1032" priority="399" operator="equal">
      <formula>"Media"</formula>
    </cfRule>
    <cfRule type="cellIs" dxfId="1031" priority="400" operator="equal">
      <formula>"Alta"</formula>
    </cfRule>
    <cfRule type="cellIs" dxfId="1030" priority="401" operator="equal">
      <formula>"Urgente"</formula>
    </cfRule>
  </conditionalFormatting>
  <conditionalFormatting sqref="D131">
    <cfRule type="cellIs" dxfId="1029" priority="394" operator="equal">
      <formula>"Baja"</formula>
    </cfRule>
    <cfRule type="cellIs" dxfId="1028" priority="395" operator="equal">
      <formula>"Media"</formula>
    </cfRule>
    <cfRule type="cellIs" dxfId="1027" priority="396" operator="equal">
      <formula>"Alta"</formula>
    </cfRule>
    <cfRule type="cellIs" dxfId="1026" priority="397" operator="equal">
      <formula>"Urgente"</formula>
    </cfRule>
  </conditionalFormatting>
  <conditionalFormatting sqref="D126:D130">
    <cfRule type="cellIs" dxfId="1025" priority="390" operator="equal">
      <formula>"Baja"</formula>
    </cfRule>
    <cfRule type="cellIs" dxfId="1024" priority="391" operator="equal">
      <formula>"Media"</formula>
    </cfRule>
    <cfRule type="cellIs" dxfId="1023" priority="392" operator="equal">
      <formula>"Alta"</formula>
    </cfRule>
    <cfRule type="cellIs" dxfId="1022" priority="393" operator="equal">
      <formula>"Urgente"</formula>
    </cfRule>
  </conditionalFormatting>
  <conditionalFormatting sqref="D132:D188">
    <cfRule type="cellIs" dxfId="1021" priority="386" operator="equal">
      <formula>"Baja"</formula>
    </cfRule>
    <cfRule type="cellIs" dxfId="1020" priority="387" operator="equal">
      <formula>"Media"</formula>
    </cfRule>
    <cfRule type="cellIs" dxfId="1019" priority="388" operator="equal">
      <formula>"Alta"</formula>
    </cfRule>
    <cfRule type="cellIs" dxfId="1018" priority="389" operator="equal">
      <formula>"Urgente"</formula>
    </cfRule>
  </conditionalFormatting>
  <conditionalFormatting sqref="D189:D195">
    <cfRule type="cellIs" dxfId="1017" priority="382" operator="equal">
      <formula>"Baja"</formula>
    </cfRule>
    <cfRule type="cellIs" dxfId="1016" priority="383" operator="equal">
      <formula>"Media"</formula>
    </cfRule>
    <cfRule type="cellIs" dxfId="1015" priority="384" operator="equal">
      <formula>"Alta"</formula>
    </cfRule>
    <cfRule type="cellIs" dxfId="1014" priority="385" operator="equal">
      <formula>"Urgente"</formula>
    </cfRule>
  </conditionalFormatting>
  <conditionalFormatting sqref="D196:D250">
    <cfRule type="cellIs" dxfId="1013" priority="378" operator="equal">
      <formula>"Baja"</formula>
    </cfRule>
    <cfRule type="cellIs" dxfId="1012" priority="379" operator="equal">
      <formula>"Media"</formula>
    </cfRule>
    <cfRule type="cellIs" dxfId="1011" priority="380" operator="equal">
      <formula>"Alta"</formula>
    </cfRule>
    <cfRule type="cellIs" dxfId="1010" priority="381" operator="equal">
      <formula>"Urgente"</formula>
    </cfRule>
  </conditionalFormatting>
  <conditionalFormatting sqref="D251:D287">
    <cfRule type="cellIs" dxfId="1009" priority="374" operator="equal">
      <formula>"Baja"</formula>
    </cfRule>
    <cfRule type="cellIs" dxfId="1008" priority="375" operator="equal">
      <formula>"Media"</formula>
    </cfRule>
    <cfRule type="cellIs" dxfId="1007" priority="376" operator="equal">
      <formula>"Alta"</formula>
    </cfRule>
    <cfRule type="cellIs" dxfId="1006" priority="377" operator="equal">
      <formula>"Urgente"</formula>
    </cfRule>
  </conditionalFormatting>
  <conditionalFormatting sqref="D288:D297 D301:D317">
    <cfRule type="cellIs" dxfId="1005" priority="370" operator="equal">
      <formula>"Baja"</formula>
    </cfRule>
    <cfRule type="cellIs" dxfId="1004" priority="371" operator="equal">
      <formula>"Media"</formula>
    </cfRule>
    <cfRule type="cellIs" dxfId="1003" priority="372" operator="equal">
      <formula>"Alta"</formula>
    </cfRule>
    <cfRule type="cellIs" dxfId="1002" priority="373" operator="equal">
      <formula>"Urgente"</formula>
    </cfRule>
  </conditionalFormatting>
  <conditionalFormatting sqref="D27">
    <cfRule type="cellIs" dxfId="1001" priority="362" operator="equal">
      <formula>"Baja"</formula>
    </cfRule>
    <cfRule type="cellIs" dxfId="1000" priority="363" operator="equal">
      <formula>"Media"</formula>
    </cfRule>
    <cfRule type="cellIs" dxfId="999" priority="364" operator="equal">
      <formula>"Alta"</formula>
    </cfRule>
    <cfRule type="cellIs" dxfId="998" priority="365" operator="equal">
      <formula>"Urgente"</formula>
    </cfRule>
  </conditionalFormatting>
  <conditionalFormatting sqref="D38:D39">
    <cfRule type="cellIs" dxfId="997" priority="354" operator="equal">
      <formula>"Baja"</formula>
    </cfRule>
    <cfRule type="cellIs" dxfId="996" priority="355" operator="equal">
      <formula>"Media"</formula>
    </cfRule>
    <cfRule type="cellIs" dxfId="995" priority="356" operator="equal">
      <formula>"Alta"</formula>
    </cfRule>
    <cfRule type="cellIs" dxfId="994" priority="357" operator="equal">
      <formula>"Urgente"</formula>
    </cfRule>
  </conditionalFormatting>
  <conditionalFormatting sqref="D298:D300">
    <cfRule type="cellIs" dxfId="993" priority="350" operator="equal">
      <formula>"Baja"</formula>
    </cfRule>
    <cfRule type="cellIs" dxfId="992" priority="351" operator="equal">
      <formula>"Media"</formula>
    </cfRule>
    <cfRule type="cellIs" dxfId="991" priority="352" operator="equal">
      <formula>"Alta"</formula>
    </cfRule>
    <cfRule type="cellIs" dxfId="990" priority="353" operator="equal">
      <formula>"Urgente"</formula>
    </cfRule>
  </conditionalFormatting>
  <conditionalFormatting sqref="D318:D340">
    <cfRule type="cellIs" dxfId="989" priority="346" operator="equal">
      <formula>"Baja"</formula>
    </cfRule>
    <cfRule type="cellIs" dxfId="988" priority="347" operator="equal">
      <formula>"Media"</formula>
    </cfRule>
    <cfRule type="cellIs" dxfId="987" priority="348" operator="equal">
      <formula>"Alta"</formula>
    </cfRule>
    <cfRule type="cellIs" dxfId="986" priority="349" operator="equal">
      <formula>"Urgente"</formula>
    </cfRule>
  </conditionalFormatting>
  <conditionalFormatting sqref="D341:D373">
    <cfRule type="cellIs" dxfId="985" priority="342" operator="equal">
      <formula>"Baja"</formula>
    </cfRule>
    <cfRule type="cellIs" dxfId="984" priority="343" operator="equal">
      <formula>"Media"</formula>
    </cfRule>
    <cfRule type="cellIs" dxfId="983" priority="344" operator="equal">
      <formula>"Alta"</formula>
    </cfRule>
    <cfRule type="cellIs" dxfId="982" priority="345" operator="equal">
      <formula>"Urgente"</formula>
    </cfRule>
  </conditionalFormatting>
  <conditionalFormatting sqref="D396">
    <cfRule type="cellIs" dxfId="981" priority="334" operator="equal">
      <formula>"Baja"</formula>
    </cfRule>
    <cfRule type="cellIs" dxfId="980" priority="335" operator="equal">
      <formula>"Media"</formula>
    </cfRule>
    <cfRule type="cellIs" dxfId="979" priority="336" operator="equal">
      <formula>"Alta"</formula>
    </cfRule>
    <cfRule type="cellIs" dxfId="978" priority="337" operator="equal">
      <formula>"Urgente"</formula>
    </cfRule>
  </conditionalFormatting>
  <conditionalFormatting sqref="D397:D423">
    <cfRule type="cellIs" dxfId="977" priority="330" operator="equal">
      <formula>"Baja"</formula>
    </cfRule>
    <cfRule type="cellIs" dxfId="976" priority="331" operator="equal">
      <formula>"Media"</formula>
    </cfRule>
    <cfRule type="cellIs" dxfId="975" priority="332" operator="equal">
      <formula>"Alta"</formula>
    </cfRule>
    <cfRule type="cellIs" dxfId="974" priority="333" operator="equal">
      <formula>"Urgente"</formula>
    </cfRule>
  </conditionalFormatting>
  <conditionalFormatting sqref="D424:D444">
    <cfRule type="cellIs" dxfId="973" priority="326" operator="equal">
      <formula>"Baja"</formula>
    </cfRule>
    <cfRule type="cellIs" dxfId="972" priority="327" operator="equal">
      <formula>"Media"</formula>
    </cfRule>
    <cfRule type="cellIs" dxfId="971" priority="328" operator="equal">
      <formula>"Alta"</formula>
    </cfRule>
    <cfRule type="cellIs" dxfId="970" priority="329" operator="equal">
      <formula>"Urgente"</formula>
    </cfRule>
  </conditionalFormatting>
  <conditionalFormatting sqref="D440:D444">
    <cfRule type="cellIs" dxfId="969" priority="322" operator="equal">
      <formula>"Baja"</formula>
    </cfRule>
    <cfRule type="cellIs" dxfId="968" priority="323" operator="equal">
      <formula>"Media"</formula>
    </cfRule>
    <cfRule type="cellIs" dxfId="967" priority="324" operator="equal">
      <formula>"Alta"</formula>
    </cfRule>
    <cfRule type="cellIs" dxfId="966" priority="325" operator="equal">
      <formula>"Urgente"</formula>
    </cfRule>
  </conditionalFormatting>
  <conditionalFormatting sqref="D20">
    <cfRule type="cellIs" dxfId="965" priority="314" operator="equal">
      <formula>"Baja"</formula>
    </cfRule>
    <cfRule type="cellIs" dxfId="964" priority="315" operator="equal">
      <formula>"Media"</formula>
    </cfRule>
    <cfRule type="cellIs" dxfId="963" priority="316" operator="equal">
      <formula>"Alta"</formula>
    </cfRule>
    <cfRule type="cellIs" dxfId="962" priority="317" operator="equal">
      <formula>"Urgente"</formula>
    </cfRule>
  </conditionalFormatting>
  <conditionalFormatting sqref="D21">
    <cfRule type="cellIs" dxfId="961" priority="310" operator="equal">
      <formula>"Baja"</formula>
    </cfRule>
    <cfRule type="cellIs" dxfId="960" priority="311" operator="equal">
      <formula>"Media"</formula>
    </cfRule>
    <cfRule type="cellIs" dxfId="959" priority="312" operator="equal">
      <formula>"Alta"</formula>
    </cfRule>
    <cfRule type="cellIs" dxfId="958" priority="313" operator="equal">
      <formula>"Urgente"</formula>
    </cfRule>
  </conditionalFormatting>
  <conditionalFormatting sqref="J133:J202">
    <cfRule type="containsText" dxfId="957" priority="309" operator="containsText" text="SI">
      <formula>NOT(ISERROR(SEARCH("SI",J133)))</formula>
    </cfRule>
  </conditionalFormatting>
  <conditionalFormatting sqref="J204:J223">
    <cfRule type="containsText" dxfId="956" priority="308" operator="containsText" text="SI">
      <formula>NOT(ISERROR(SEARCH("SI",J204)))</formula>
    </cfRule>
  </conditionalFormatting>
  <conditionalFormatting sqref="J225:J237">
    <cfRule type="containsText" dxfId="955" priority="307" operator="containsText" text="SI">
      <formula>NOT(ISERROR(SEARCH("SI",J225)))</formula>
    </cfRule>
  </conditionalFormatting>
  <conditionalFormatting sqref="J331:J333">
    <cfRule type="containsText" dxfId="954" priority="306" operator="containsText" text="SI">
      <formula>NOT(ISERROR(SEARCH("SI",J331)))</formula>
    </cfRule>
  </conditionalFormatting>
  <conditionalFormatting sqref="C13:C444">
    <cfRule type="containsText" dxfId="953" priority="304" operator="containsText" text="abierto">
      <formula>NOT(ISERROR(SEARCH("abierto",C13)))</formula>
    </cfRule>
  </conditionalFormatting>
  <conditionalFormatting sqref="I13:I444">
    <cfRule type="cellIs" dxfId="952" priority="302" operator="greaterThan">
      <formula>10</formula>
    </cfRule>
  </conditionalFormatting>
  <dataValidations count="2">
    <dataValidation type="list" allowBlank="1" showInputMessage="1" showErrorMessage="1" sqref="C13:C1048576">
      <formula1>"Abierto,Resuelto"</formula1>
    </dataValidation>
    <dataValidation type="list" allowBlank="1" showInputMessage="1" showErrorMessage="1" sqref="D13:D1048576">
      <formula1>"Urgente,Alta,Media,Baja"</formula1>
    </dataValidation>
  </dataValidations>
  <pageMargins left="0.7" right="0.7" top="0.75" bottom="0.75" header="0.3" footer="0.3"/>
  <pageSetup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SN!$C$22:$C$55</xm:f>
          </x14:formula1>
          <xm:sqref>F13:F115 F117:F444</xm:sqref>
        </x14:dataValidation>
        <x14:dataValidation type="list" allowBlank="1" showInputMessage="1" showErrorMessage="1">
          <x14:formula1>
            <xm:f>SN!$C$56:$C$97</xm:f>
          </x14:formula1>
          <xm:sqref>G13:G444</xm:sqref>
        </x14:dataValidation>
        <x14:dataValidation type="list" showInputMessage="1" showErrorMessage="1">
          <x14:formula1>
            <xm:f>SN!$C$8:$C$13</xm:f>
          </x14:formula1>
          <xm:sqref>AL13:AL444</xm:sqref>
        </x14:dataValidation>
        <x14:dataValidation type="list" showInputMessage="1" showErrorMessage="1">
          <x14:formula1>
            <xm:f>SN!$E$8:$E$14</xm:f>
          </x14:formula1>
          <xm:sqref>AK13:AK444</xm:sqref>
        </x14:dataValidation>
        <x14:dataValidation type="list" showInputMessage="1" showErrorMessage="1">
          <x14:formula1>
            <xm:f>SN!$G$8:$G$9</xm:f>
          </x14:formula1>
          <xm:sqref>AM13:AM444</xm:sqref>
        </x14:dataValidation>
        <x14:dataValidation type="list" allowBlank="1" showInputMessage="1" showErrorMessage="1">
          <x14:formula1>
            <xm:f>SN!$I$8:$I$14</xm:f>
          </x14:formula1>
          <xm:sqref>AN13:AN444</xm:sqref>
        </x14:dataValidation>
        <x14:dataValidation type="list" allowBlank="1" showInputMessage="1" showErrorMessage="1">
          <x14:formula1>
            <xm:f>SN!$K$8:$K$9</xm:f>
          </x14:formula1>
          <xm:sqref>J13:J444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795"/>
  <sheetViews>
    <sheetView zoomScale="70" zoomScaleNormal="70" workbookViewId="0"/>
  </sheetViews>
  <sheetFormatPr baseColWidth="10" defaultRowHeight="15" x14ac:dyDescent="0.25"/>
  <cols>
    <col min="1" max="1" width="5.28515625" style="88" customWidth="1"/>
    <col min="2" max="2" width="11.5703125" style="88" customWidth="1"/>
    <col min="3" max="3" width="17.42578125" style="88" customWidth="1"/>
    <col min="4" max="4" width="18" style="88" customWidth="1"/>
    <col min="5" max="5" width="16.7109375" style="142" customWidth="1"/>
    <col min="6" max="6" width="20" style="142" customWidth="1"/>
    <col min="7" max="7" width="16" style="88" customWidth="1"/>
    <col min="8" max="8" width="13" style="142" customWidth="1"/>
    <col min="9" max="9" width="10.85546875" style="134" customWidth="1"/>
    <col min="10" max="10" width="6.7109375" style="134" customWidth="1"/>
    <col min="11" max="11" width="10.85546875" style="134" customWidth="1"/>
    <col min="12" max="23" width="11.42578125" style="143" hidden="1" customWidth="1"/>
    <col min="24" max="32" width="11.42578125" style="88" hidden="1" customWidth="1"/>
    <col min="33" max="33" width="2.7109375" style="88" hidden="1" customWidth="1"/>
    <col min="34" max="34" width="0" style="134" hidden="1" customWidth="1"/>
    <col min="35" max="35" width="0" style="88" hidden="1" customWidth="1"/>
    <col min="36" max="36" width="8.28515625" style="88" hidden="1" customWidth="1"/>
    <col min="37" max="37" width="15" style="88" customWidth="1"/>
    <col min="38" max="38" width="17" style="88" customWidth="1"/>
    <col min="39" max="39" width="14.140625" style="88" customWidth="1"/>
    <col min="40" max="40" width="16.28515625" style="88" customWidth="1"/>
    <col min="41" max="16384" width="11.42578125" style="88"/>
  </cols>
  <sheetData>
    <row r="1" spans="1:40" ht="18" customHeight="1" x14ac:dyDescent="0.25">
      <c r="D1" s="164" t="s">
        <v>96</v>
      </c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65"/>
      <c r="AJ1" s="165"/>
      <c r="AK1" s="165"/>
      <c r="AL1" s="165"/>
      <c r="AM1" s="165"/>
      <c r="AN1" s="166"/>
    </row>
    <row r="2" spans="1:40" ht="63" customHeight="1" x14ac:dyDescent="0.25">
      <c r="D2" s="164" t="s">
        <v>27</v>
      </c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5"/>
      <c r="AE2" s="165"/>
      <c r="AF2" s="165"/>
      <c r="AG2" s="165"/>
      <c r="AH2" s="165"/>
      <c r="AI2" s="165"/>
      <c r="AJ2" s="165"/>
      <c r="AK2" s="165"/>
      <c r="AL2" s="165"/>
      <c r="AM2" s="165"/>
      <c r="AN2" s="166"/>
    </row>
    <row r="3" spans="1:40" ht="15" customHeight="1" x14ac:dyDescent="0.25">
      <c r="D3" s="161" t="s">
        <v>97</v>
      </c>
      <c r="E3" s="162" t="s">
        <v>98</v>
      </c>
      <c r="F3" s="162"/>
      <c r="G3" s="162"/>
      <c r="H3" s="162"/>
      <c r="I3" s="162"/>
      <c r="J3" s="163" t="s">
        <v>99</v>
      </c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163" t="s">
        <v>100</v>
      </c>
      <c r="AM3" s="163"/>
      <c r="AN3" s="163"/>
    </row>
    <row r="4" spans="1:40" ht="57.95" customHeight="1" x14ac:dyDescent="0.25">
      <c r="A4" s="109" t="s">
        <v>101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1"/>
    </row>
    <row r="5" spans="1:40" ht="15" customHeight="1" x14ac:dyDescent="0.25">
      <c r="A5" s="104" t="s">
        <v>59</v>
      </c>
      <c r="B5" s="105"/>
      <c r="C5" s="105"/>
      <c r="D5" s="105"/>
      <c r="E5" s="105"/>
      <c r="F5" s="105"/>
      <c r="G5" s="105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</row>
    <row r="6" spans="1:40" ht="21" customHeight="1" x14ac:dyDescent="0.25">
      <c r="A6" s="114" t="s">
        <v>25</v>
      </c>
      <c r="B6" s="114"/>
      <c r="C6" s="114"/>
      <c r="D6" s="114"/>
      <c r="E6" s="115" t="s">
        <v>105</v>
      </c>
      <c r="F6" s="133"/>
      <c r="G6" s="133"/>
      <c r="H6" s="88"/>
      <c r="L6" s="120" t="s">
        <v>13</v>
      </c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 t="s">
        <v>16</v>
      </c>
      <c r="Y6" s="120"/>
      <c r="Z6" s="120"/>
      <c r="AA6" s="120"/>
      <c r="AB6" s="120"/>
      <c r="AC6" s="120"/>
    </row>
    <row r="7" spans="1:40" ht="24" customHeight="1" x14ac:dyDescent="0.25">
      <c r="A7" s="114" t="s">
        <v>26</v>
      </c>
      <c r="B7" s="114"/>
      <c r="C7" s="114"/>
      <c r="D7" s="114"/>
      <c r="E7" s="115" t="s">
        <v>154</v>
      </c>
      <c r="F7" s="133"/>
      <c r="G7" s="133"/>
      <c r="H7" s="88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</row>
    <row r="8" spans="1:40" ht="9.75" customHeight="1" x14ac:dyDescent="0.25">
      <c r="A8" s="135"/>
      <c r="B8" s="135"/>
      <c r="C8" s="24"/>
      <c r="D8" s="24"/>
      <c r="E8" s="24"/>
      <c r="F8" s="24"/>
      <c r="G8" s="24"/>
      <c r="H8" s="24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</row>
    <row r="9" spans="1:40" ht="13.5" customHeight="1" x14ac:dyDescent="0.25">
      <c r="A9" s="117" t="s">
        <v>55</v>
      </c>
      <c r="B9" s="118"/>
      <c r="C9" s="118"/>
      <c r="D9" s="118"/>
      <c r="E9" s="118"/>
      <c r="F9" s="118"/>
      <c r="G9" s="119"/>
      <c r="H9" s="134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</row>
    <row r="10" spans="1:40" ht="9.75" customHeight="1" x14ac:dyDescent="0.25">
      <c r="A10" s="112"/>
      <c r="B10" s="113"/>
      <c r="C10" s="113"/>
      <c r="D10" s="113"/>
      <c r="E10" s="113"/>
      <c r="F10" s="113"/>
      <c r="G10" s="113"/>
      <c r="H10" s="113"/>
      <c r="I10" s="113"/>
      <c r="J10" s="26"/>
      <c r="K10" s="26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</row>
    <row r="11" spans="1:40" ht="29.25" customHeight="1" x14ac:dyDescent="0.25">
      <c r="A11" s="121" t="s">
        <v>29</v>
      </c>
      <c r="B11" s="121" t="s">
        <v>28</v>
      </c>
      <c r="C11" s="123" t="s">
        <v>0</v>
      </c>
      <c r="D11" s="123" t="s">
        <v>1</v>
      </c>
      <c r="E11" s="123" t="s">
        <v>3</v>
      </c>
      <c r="F11" s="125" t="s">
        <v>2</v>
      </c>
      <c r="G11" s="126"/>
      <c r="H11" s="127" t="s">
        <v>11</v>
      </c>
      <c r="I11" s="121" t="s">
        <v>10</v>
      </c>
      <c r="J11" s="129" t="s">
        <v>58</v>
      </c>
      <c r="K11" s="130"/>
      <c r="L11" s="20" t="s">
        <v>14</v>
      </c>
      <c r="M11" s="20" t="s">
        <v>19</v>
      </c>
      <c r="N11" s="20" t="s">
        <v>15</v>
      </c>
      <c r="O11" s="20" t="s">
        <v>14</v>
      </c>
      <c r="P11" s="20" t="s">
        <v>19</v>
      </c>
      <c r="Q11" s="20" t="s">
        <v>15</v>
      </c>
      <c r="R11" s="20" t="s">
        <v>14</v>
      </c>
      <c r="S11" s="20" t="s">
        <v>19</v>
      </c>
      <c r="T11" s="20" t="s">
        <v>15</v>
      </c>
      <c r="U11" s="20" t="s">
        <v>14</v>
      </c>
      <c r="V11" s="20" t="s">
        <v>19</v>
      </c>
      <c r="W11" s="20" t="s">
        <v>15</v>
      </c>
      <c r="X11" s="20" t="s">
        <v>15</v>
      </c>
      <c r="Y11" s="20" t="s">
        <v>19</v>
      </c>
      <c r="Z11" s="20" t="s">
        <v>14</v>
      </c>
      <c r="AA11" s="20" t="s">
        <v>17</v>
      </c>
      <c r="AB11" s="20" t="s">
        <v>18</v>
      </c>
      <c r="AC11" s="20" t="s">
        <v>20</v>
      </c>
      <c r="AD11" s="20"/>
      <c r="AE11" s="20" t="s">
        <v>7</v>
      </c>
      <c r="AF11" s="20" t="s">
        <v>12</v>
      </c>
      <c r="AG11" s="20"/>
      <c r="AH11" s="20" t="s">
        <v>21</v>
      </c>
      <c r="AI11" s="20" t="s">
        <v>22</v>
      </c>
      <c r="AJ11" s="20" t="s">
        <v>23</v>
      </c>
      <c r="AK11" s="123" t="s">
        <v>45</v>
      </c>
      <c r="AL11" s="123" t="s">
        <v>24</v>
      </c>
      <c r="AM11" s="123" t="s">
        <v>30</v>
      </c>
      <c r="AN11" s="123" t="s">
        <v>31</v>
      </c>
    </row>
    <row r="12" spans="1:40" ht="27" customHeight="1" x14ac:dyDescent="0.25">
      <c r="A12" s="122"/>
      <c r="B12" s="122"/>
      <c r="C12" s="124"/>
      <c r="D12" s="124"/>
      <c r="E12" s="124"/>
      <c r="F12" s="39" t="s">
        <v>103</v>
      </c>
      <c r="G12" s="39" t="s">
        <v>104</v>
      </c>
      <c r="H12" s="128"/>
      <c r="I12" s="122"/>
      <c r="J12" s="131"/>
      <c r="K12" s="132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124"/>
      <c r="AL12" s="124"/>
      <c r="AM12" s="124"/>
      <c r="AN12" s="124"/>
    </row>
    <row r="13" spans="1:40" ht="25.5" customHeight="1" x14ac:dyDescent="0.25">
      <c r="A13" s="90">
        <v>1</v>
      </c>
      <c r="B13" s="15">
        <v>2025810</v>
      </c>
      <c r="C13" s="53" t="s">
        <v>142</v>
      </c>
      <c r="D13" s="17" t="s">
        <v>4</v>
      </c>
      <c r="E13" s="27">
        <v>44046</v>
      </c>
      <c r="F13" s="70" t="s">
        <v>78</v>
      </c>
      <c r="G13" s="59"/>
      <c r="H13" s="50">
        <v>44061</v>
      </c>
      <c r="I13" s="71">
        <f t="shared" ref="I13:I76" si="0">IF(OR(E13=0,H13=0),"",H13-E13)</f>
        <v>15</v>
      </c>
      <c r="J13" s="72" t="s">
        <v>57</v>
      </c>
      <c r="K13" s="27"/>
      <c r="L13" s="74" t="str">
        <f>IF(AND(C13="Abierto",D13="Urgente"),A13,"")</f>
        <v/>
      </c>
      <c r="M13" s="74" t="str">
        <f ca="1">IF(AND(C13="Abierto",D13="Urgente"),TODAY()-E13,"")</f>
        <v/>
      </c>
      <c r="N13" s="74" t="str">
        <f>IF(AND(C13="Abierto",D13="Urgente"),RANK(M13,$M$13:$M$798,0)+COUNTIF($M$13:M13,M13)-1,"")</f>
        <v/>
      </c>
      <c r="O13" s="74" t="str">
        <f>IF(AND(C13="Abierto",D13="Alta"),A13,"")</f>
        <v/>
      </c>
      <c r="P13" s="74" t="str">
        <f ca="1">IF(AND(C13="Abierto",D13="Alta"),TODAY()-E13,"")</f>
        <v/>
      </c>
      <c r="Q13" s="74" t="str">
        <f>IF(AND(C13="Abierto",D13="Alta"),RANK(P13,$P$13:$P$798,0)+COUNTIF($P$13:P13,P13)-1+MAX(N:N),"")</f>
        <v/>
      </c>
      <c r="R13" s="74" t="str">
        <f>IF(AND(C13="Abierto",D13="Media"),A13,"")</f>
        <v/>
      </c>
      <c r="S13" s="74" t="str">
        <f ca="1">IF(AND(C13="Abierto",D13="Media"),TODAY()-E13,"")</f>
        <v/>
      </c>
      <c r="T13" s="74" t="str">
        <f>IF(AND(C13="Abierto",D13="Media"),RANK(S13,$S$13:$S$798,0)+COUNTIF($S$13:S13,S13)-1+MAX(N:N,Q:Q),"")</f>
        <v/>
      </c>
      <c r="U13" s="74" t="str">
        <f>IF(AND(C13="Abierto",D13="Baja"),A13,"")</f>
        <v/>
      </c>
      <c r="V13" s="74" t="str">
        <f ca="1">IF(AND(C13="Abierto",D13="Baja"),TODAY()-E13,"")</f>
        <v/>
      </c>
      <c r="W13" s="74" t="str">
        <f>IF(AND(C13="Abierto",D13="Baja"),RANK(V13,$V$13:$V$798,0)+COUNTIF($V$13:V13,V13)-1+MAX(N:N,Q:Q,T:T),"")</f>
        <v/>
      </c>
      <c r="X13" s="28" t="str">
        <f>IF(OR(C13="Resuelto",C13=""),"",SUM(N13,Q13,T13,W13))</f>
        <v/>
      </c>
      <c r="Y13" s="28" t="str">
        <f>IF(OR(C13="Resuelto",C13=""),"",SUM(M13,P13,S13,V13))</f>
        <v/>
      </c>
      <c r="Z13" s="28" t="str">
        <f>IF(OR(C13="Resuelto",C13=""),"",SUM(L13,O13,R13,U13))</f>
        <v/>
      </c>
      <c r="AA13" s="28">
        <v>1</v>
      </c>
      <c r="AB13" s="28">
        <f t="shared" ref="AB13" ca="1" si="1">IF(ISNA(VLOOKUP(AA13,$X$13:$Z$795,3,FALSE))=TRUE,"",VLOOKUP(AA13,$X$13:$Z$795,3,FALSE))</f>
        <v>74</v>
      </c>
      <c r="AC13" s="75">
        <f t="shared" ref="AC13" ca="1" si="2">IF(ISNA(VLOOKUP(AA13,$X$13:$Z$795,2,FALSE))=TRUE,"",VLOOKUP(AA13,$X$13:$Z$795,2,FALSE))</f>
        <v>218</v>
      </c>
      <c r="AD13" s="76"/>
      <c r="AE13" s="77" t="s">
        <v>8</v>
      </c>
      <c r="AF13" s="74">
        <f>COUNTIF(C:C,AE13)</f>
        <v>7</v>
      </c>
      <c r="AG13" s="53"/>
      <c r="AH13" s="78" t="e">
        <f>IF(AI13="","",MAX($AH$5:AH11)+1)</f>
        <v>#REF!</v>
      </c>
      <c r="AI13" s="53" t="e">
        <f>IF(#REF!="","",#REF!)</f>
        <v>#REF!</v>
      </c>
      <c r="AJ13" s="53" t="str">
        <f t="shared" ref="AJ13" si="3">IF(ISNA(VLOOKUP(AA13,$AH$13:$AI$795,2,FALSE))=TRUE,"",VLOOKUP(AA13,$AH$13:$AI$795,2,FALSE))</f>
        <v/>
      </c>
      <c r="AK13" s="53" t="s">
        <v>40</v>
      </c>
      <c r="AL13" s="53" t="s">
        <v>36</v>
      </c>
      <c r="AM13" s="53" t="s">
        <v>53</v>
      </c>
      <c r="AN13" s="53" t="s">
        <v>49</v>
      </c>
    </row>
    <row r="14" spans="1:40" ht="25.5" customHeight="1" x14ac:dyDescent="0.25">
      <c r="A14" s="91">
        <v>2</v>
      </c>
      <c r="B14" s="15">
        <v>2025811</v>
      </c>
      <c r="C14" s="53" t="s">
        <v>142</v>
      </c>
      <c r="D14" s="17" t="s">
        <v>4</v>
      </c>
      <c r="E14" s="27">
        <v>44046</v>
      </c>
      <c r="F14" s="70" t="s">
        <v>78</v>
      </c>
      <c r="G14" s="59"/>
      <c r="H14" s="50">
        <v>44061</v>
      </c>
      <c r="I14" s="71">
        <f t="shared" si="0"/>
        <v>15</v>
      </c>
      <c r="J14" s="72" t="s">
        <v>57</v>
      </c>
      <c r="K14" s="27"/>
      <c r="L14" s="74" t="str">
        <f>IF(AND(C14="Abierto",D14="Urgente"),A14,"")</f>
        <v/>
      </c>
      <c r="M14" s="74" t="str">
        <f ca="1">IF(AND(C14="Abierto",D14="Urgente"),TODAY()-E14,"")</f>
        <v/>
      </c>
      <c r="N14" s="74" t="str">
        <f>IF(AND(C14="Abierto",D14="Urgente"),RANK(M14,$M$13:$M$798,0)+COUNTIF($M$13:M14,M14)-1,"")</f>
        <v/>
      </c>
      <c r="O14" s="74" t="str">
        <f>IF(AND(C14="Abierto",D14="Alta"),A14,"")</f>
        <v/>
      </c>
      <c r="P14" s="74" t="str">
        <f ca="1">IF(AND(C14="Abierto",D14="Alta"),TODAY()-E14,"")</f>
        <v/>
      </c>
      <c r="Q14" s="74" t="str">
        <f>IF(AND(C14="Abierto",D14="Alta"),RANK(P14,$P$13:$P$798,0)+COUNTIF($P$13:P14,P14)-1+MAX(N:N),"")</f>
        <v/>
      </c>
      <c r="R14" s="74" t="str">
        <f>IF(AND(C14="Abierto",D14="Media"),A14,"")</f>
        <v/>
      </c>
      <c r="S14" s="74" t="str">
        <f ca="1">IF(AND(C14="Abierto",D14="Media"),TODAY()-E14,"")</f>
        <v/>
      </c>
      <c r="T14" s="74" t="str">
        <f>IF(AND(C14="Abierto",D14="Media"),RANK(S14,$S$13:$S$798,0)+COUNTIF($S$13:S14,S14)-1+MAX(N:N,Q:Q),"")</f>
        <v/>
      </c>
      <c r="U14" s="74" t="str">
        <f>IF(AND(C14="Abierto",D14="Baja"),A14,"")</f>
        <v/>
      </c>
      <c r="V14" s="74" t="str">
        <f ca="1">IF(AND(C14="Abierto",D14="Baja"),TODAY()-E14,"")</f>
        <v/>
      </c>
      <c r="W14" s="74" t="str">
        <f>IF(AND(C14="Abierto",D14="Baja"),RANK(V14,$V$13:$V$798,0)+COUNTIF($V$13:V14,V14)-1+MAX(N:N,Q:Q,T:T),"")</f>
        <v/>
      </c>
      <c r="X14" s="28" t="str">
        <f>IF(OR(C14="Resuelto",C14=""),"",SUM(N14,Q14,T14,W14))</f>
        <v/>
      </c>
      <c r="Y14" s="28" t="str">
        <f>IF(OR(C14="Resuelto",C14=""),"",SUM(M14,P14,S14,V14))</f>
        <v/>
      </c>
      <c r="Z14" s="28" t="str">
        <f>IF(OR(C14="Resuelto",C14=""),"",SUM(L14,O14,R14,U14))</f>
        <v/>
      </c>
      <c r="AA14" s="28">
        <v>2</v>
      </c>
      <c r="AB14" s="28">
        <f ca="1">IF(ISNA(VLOOKUP(AA14,$X$13:$Z$795,3,FALSE))=TRUE,"",VLOOKUP(AA14,$X$13:$Z$795,3,FALSE))</f>
        <v>145</v>
      </c>
      <c r="AC14" s="75">
        <f ca="1">IF(ISNA(VLOOKUP(AA14,$X$13:$Z$795,2,FALSE))=TRUE,"",VLOOKUP(AA14,$X$13:$Z$795,2,FALSE))</f>
        <v>205</v>
      </c>
      <c r="AD14" s="76"/>
      <c r="AE14" s="77" t="s">
        <v>9</v>
      </c>
      <c r="AF14" s="74">
        <f>COUNTIFS($C:$C,$AE$13,$D:$D,AE14)</f>
        <v>0</v>
      </c>
      <c r="AG14" s="53"/>
      <c r="AH14" s="78" t="str">
        <f>IF(AI14="","",MAX($AH$5:AH13)+1)</f>
        <v/>
      </c>
      <c r="AI14" s="53" t="str">
        <f>IF(G13="","",IF(COUNTIF($AI$11:AI13,G13)=0,G13,""))</f>
        <v/>
      </c>
      <c r="AJ14" s="53" t="str">
        <f>IF(ISNA(VLOOKUP(AA14,$AH$13:$AI$795,2,FALSE))=TRUE,"",VLOOKUP(AA14,$AH$13:$AI$795,2,FALSE))</f>
        <v/>
      </c>
      <c r="AK14" s="53" t="s">
        <v>40</v>
      </c>
      <c r="AL14" s="53" t="s">
        <v>36</v>
      </c>
      <c r="AM14" s="53" t="s">
        <v>53</v>
      </c>
      <c r="AN14" s="53" t="s">
        <v>49</v>
      </c>
    </row>
    <row r="15" spans="1:40" ht="25.5" customHeight="1" x14ac:dyDescent="0.25">
      <c r="A15" s="90">
        <v>3</v>
      </c>
      <c r="B15" s="15">
        <v>2025812</v>
      </c>
      <c r="C15" s="53" t="s">
        <v>142</v>
      </c>
      <c r="D15" s="17" t="s">
        <v>5</v>
      </c>
      <c r="E15" s="27">
        <v>44046</v>
      </c>
      <c r="F15" s="70" t="s">
        <v>105</v>
      </c>
      <c r="G15" s="59"/>
      <c r="H15" s="79">
        <v>44046</v>
      </c>
      <c r="I15" s="80">
        <f t="shared" si="0"/>
        <v>0</v>
      </c>
      <c r="J15" s="72" t="s">
        <v>57</v>
      </c>
      <c r="K15" s="27"/>
      <c r="L15" s="74" t="str">
        <f>IF(AND(C15="Abierto",D15="Urgente"),A15,"")</f>
        <v/>
      </c>
      <c r="M15" s="74" t="str">
        <f ca="1">IF(AND(C15="Abierto",D15="Urgente"),TODAY()-E15,"")</f>
        <v/>
      </c>
      <c r="N15" s="74" t="str">
        <f>IF(AND(C15="Abierto",D15="Urgente"),RANK(M15,$M$13:$M$798,0)+COUNTIF($M$13:M15,M15)-1,"")</f>
        <v/>
      </c>
      <c r="O15" s="74" t="str">
        <f>IF(AND(C15="Abierto",D15="Alta"),A15,"")</f>
        <v/>
      </c>
      <c r="P15" s="74" t="str">
        <f ca="1">IF(AND(C15="Abierto",D15="Alta"),TODAY()-E15,"")</f>
        <v/>
      </c>
      <c r="Q15" s="74" t="str">
        <f>IF(AND(C15="Abierto",D15="Alta"),RANK(P15,$P$13:$P$798,0)+COUNTIF($P$13:P15,P15)-1+MAX(N:N),"")</f>
        <v/>
      </c>
      <c r="R15" s="74" t="str">
        <f>IF(AND(C15="Abierto",D15="Media"),A15,"")</f>
        <v/>
      </c>
      <c r="S15" s="74" t="str">
        <f ca="1">IF(AND(C15="Abierto",D15="Media"),TODAY()-E15,"")</f>
        <v/>
      </c>
      <c r="T15" s="74" t="str">
        <f>IF(AND(C15="Abierto",D15="Media"),RANK(S15,$S$13:$S$798,0)+COUNTIF($S$13:S15,S15)-1+MAX(N:N,Q:Q),"")</f>
        <v/>
      </c>
      <c r="U15" s="74" t="str">
        <f>IF(AND(C15="Abierto",D15="Baja"),A15,"")</f>
        <v/>
      </c>
      <c r="V15" s="74" t="str">
        <f ca="1">IF(AND(C15="Abierto",D15="Baja"),TODAY()-E15,"")</f>
        <v/>
      </c>
      <c r="W15" s="74" t="str">
        <f>IF(AND(C15="Abierto",D15="Baja"),RANK(V15,$V$13:$V$798,0)+COUNTIF($V$13:V15,V15)-1+MAX(N:N,Q:Q,T:T),"")</f>
        <v/>
      </c>
      <c r="X15" s="28" t="str">
        <f>IF(OR(C15="Resuelto",C15=""),"",SUM(N15,Q15,T15,W15))</f>
        <v/>
      </c>
      <c r="Y15" s="28" t="str">
        <f>IF(OR(C15="Resuelto",C15=""),"",SUM(M15,P15,S15,V15))</f>
        <v/>
      </c>
      <c r="Z15" s="28" t="str">
        <f>IF(OR(C15="Resuelto",C15=""),"",SUM(L15,O15,R15,U15))</f>
        <v/>
      </c>
      <c r="AA15" s="28">
        <v>3</v>
      </c>
      <c r="AB15" s="28">
        <f ca="1">IF(ISNA(VLOOKUP(AA15,$X$13:$Z$795,3,FALSE))=TRUE,"",VLOOKUP(AA15,$X$13:$Z$795,3,FALSE))</f>
        <v>165</v>
      </c>
      <c r="AC15" s="75">
        <f ca="1">IF(ISNA(VLOOKUP(AA15,$X$13:$Z$795,2,FALSE))=TRUE,"",VLOOKUP(AA15,$X$13:$Z$795,2,FALSE))</f>
        <v>203</v>
      </c>
      <c r="AD15" s="76"/>
      <c r="AE15" s="77" t="s">
        <v>4</v>
      </c>
      <c r="AF15" s="74">
        <f>COUNTIFS($C:$C,$AE$13,$D:$D,AE15)</f>
        <v>0</v>
      </c>
      <c r="AG15" s="53"/>
      <c r="AH15" s="78" t="str">
        <f>IF(AI15="","",MAX($AH$5:AH14)+1)</f>
        <v/>
      </c>
      <c r="AI15" s="53" t="str">
        <f>IF(G14="","",IF(COUNTIF($AI$11:AI14,G14)=0,G14,""))</f>
        <v/>
      </c>
      <c r="AJ15" s="53" t="str">
        <f>IF(ISNA(VLOOKUP(AA15,$AH$13:$AI$795,2,FALSE))=TRUE,"",VLOOKUP(AA15,$AH$13:$AI$795,2,FALSE))</f>
        <v/>
      </c>
      <c r="AK15" s="53" t="s">
        <v>44</v>
      </c>
      <c r="AL15" s="53" t="s">
        <v>36</v>
      </c>
      <c r="AM15" s="53" t="s">
        <v>52</v>
      </c>
      <c r="AN15" s="53" t="s">
        <v>49</v>
      </c>
    </row>
    <row r="16" spans="1:40" ht="25.5" customHeight="1" x14ac:dyDescent="0.25">
      <c r="A16" s="91">
        <v>4</v>
      </c>
      <c r="B16" s="15">
        <v>2025813</v>
      </c>
      <c r="C16" s="53" t="s">
        <v>142</v>
      </c>
      <c r="D16" s="17" t="s">
        <v>5</v>
      </c>
      <c r="E16" s="27">
        <v>44046</v>
      </c>
      <c r="F16" s="70" t="s">
        <v>105</v>
      </c>
      <c r="G16" s="59"/>
      <c r="H16" s="79">
        <v>44046</v>
      </c>
      <c r="I16" s="80">
        <f t="shared" si="0"/>
        <v>0</v>
      </c>
      <c r="J16" s="72" t="s">
        <v>57</v>
      </c>
      <c r="K16" s="27"/>
      <c r="L16" s="74" t="str">
        <f>IF(AND(C16="Abierto",D16="Urgente"),A16,"")</f>
        <v/>
      </c>
      <c r="M16" s="74" t="str">
        <f ca="1">IF(AND(C16="Abierto",D16="Urgente"),TODAY()-E16,"")</f>
        <v/>
      </c>
      <c r="N16" s="74" t="str">
        <f>IF(AND(C16="Abierto",D16="Urgente"),RANK(M16,$M$13:$M$798,0)+COUNTIF($M$13:M16,M16)-1,"")</f>
        <v/>
      </c>
      <c r="O16" s="74" t="str">
        <f>IF(AND(C16="Abierto",D16="Alta"),A16,"")</f>
        <v/>
      </c>
      <c r="P16" s="74" t="str">
        <f ca="1">IF(AND(C16="Abierto",D16="Alta"),TODAY()-E16,"")</f>
        <v/>
      </c>
      <c r="Q16" s="74" t="str">
        <f>IF(AND(C16="Abierto",D16="Alta"),RANK(P16,$P$13:$P$798,0)+COUNTIF($P$13:P16,P16)-1+MAX(N:N),"")</f>
        <v/>
      </c>
      <c r="R16" s="74" t="str">
        <f>IF(AND(C16="Abierto",D16="Media"),A16,"")</f>
        <v/>
      </c>
      <c r="S16" s="74" t="str">
        <f ca="1">IF(AND(C16="Abierto",D16="Media"),TODAY()-E16,"")</f>
        <v/>
      </c>
      <c r="T16" s="74" t="str">
        <f>IF(AND(C16="Abierto",D16="Media"),RANK(S16,$S$13:$S$798,0)+COUNTIF($S$13:S16,S16)-1+MAX(N:N,Q:Q),"")</f>
        <v/>
      </c>
      <c r="U16" s="74" t="str">
        <f>IF(AND(C16="Abierto",D16="Baja"),A16,"")</f>
        <v/>
      </c>
      <c r="V16" s="74" t="str">
        <f ca="1">IF(AND(C16="Abierto",D16="Baja"),TODAY()-E16,"")</f>
        <v/>
      </c>
      <c r="W16" s="74" t="str">
        <f>IF(AND(C16="Abierto",D16="Baja"),RANK(V16,$V$13:$V$798,0)+COUNTIF($V$13:V16,V16)-1+MAX(N:N,Q:Q,T:T),"")</f>
        <v/>
      </c>
      <c r="X16" s="28" t="str">
        <f>IF(OR(C16="Resuelto",C16=""),"",SUM(N16,Q16,T16,W16))</f>
        <v/>
      </c>
      <c r="Y16" s="28" t="str">
        <f>IF(OR(C16="Resuelto",C16=""),"",SUM(M16,P16,S16,V16))</f>
        <v/>
      </c>
      <c r="Z16" s="28" t="str">
        <f>IF(OR(C16="Resuelto",C16=""),"",SUM(L16,O16,R16,U16))</f>
        <v/>
      </c>
      <c r="AA16" s="28">
        <v>15</v>
      </c>
      <c r="AB16" s="28" t="str">
        <f ca="1">IF(ISNA(VLOOKUP(AA16,$X$13:$Z$795,3,FALSE))=TRUE,"",VLOOKUP(AA16,$X$13:$Z$795,3,FALSE))</f>
        <v/>
      </c>
      <c r="AC16" s="75" t="str">
        <f ca="1">IF(ISNA(VLOOKUP(AA16,$X$13:$Z$795,2,FALSE))=TRUE,"",VLOOKUP(AA16,$X$13:$Z$795,2,FALSE))</f>
        <v/>
      </c>
      <c r="AD16" s="53"/>
      <c r="AE16" s="53"/>
      <c r="AF16" s="53"/>
      <c r="AG16" s="53"/>
      <c r="AH16" s="78" t="str">
        <f>IF(AI16="","",MAX($AH$5:AH15)+1)</f>
        <v/>
      </c>
      <c r="AI16" s="53" t="str">
        <f>IF(G15="","",IF(COUNTIF($AI$11:AI15,G15)=0,G15,""))</f>
        <v/>
      </c>
      <c r="AJ16" s="53" t="str">
        <f>IF(ISNA(VLOOKUP(AA16,$AH$13:$AI$795,2,FALSE))=TRUE,"",VLOOKUP(AA16,$AH$13:$AI$795,2,FALSE))</f>
        <v/>
      </c>
      <c r="AK16" s="53" t="s">
        <v>44</v>
      </c>
      <c r="AL16" s="53" t="s">
        <v>36</v>
      </c>
      <c r="AM16" s="15" t="s">
        <v>52</v>
      </c>
      <c r="AN16" s="53" t="s">
        <v>49</v>
      </c>
    </row>
    <row r="17" spans="1:40" ht="25.5" customHeight="1" x14ac:dyDescent="0.25">
      <c r="A17" s="90">
        <v>5</v>
      </c>
      <c r="B17" s="15">
        <v>2025814</v>
      </c>
      <c r="C17" s="53" t="s">
        <v>142</v>
      </c>
      <c r="D17" s="17" t="s">
        <v>5</v>
      </c>
      <c r="E17" s="27">
        <v>44046</v>
      </c>
      <c r="F17" s="70" t="s">
        <v>105</v>
      </c>
      <c r="G17" s="59"/>
      <c r="H17" s="79">
        <v>44046</v>
      </c>
      <c r="I17" s="80">
        <f t="shared" si="0"/>
        <v>0</v>
      </c>
      <c r="J17" s="72" t="s">
        <v>57</v>
      </c>
      <c r="K17" s="27"/>
      <c r="L17" s="74" t="str">
        <f>IF(AND(C17="Abierto",D17="Urgente"),A17,"")</f>
        <v/>
      </c>
      <c r="M17" s="74" t="str">
        <f ca="1">IF(AND(C17="Abierto",D17="Urgente"),TODAY()-E17,"")</f>
        <v/>
      </c>
      <c r="N17" s="74" t="str">
        <f>IF(AND(C17="Abierto",D17="Urgente"),RANK(M17,$M$13:$M$798,0)+COUNTIF($M$13:M17,M17)-1,"")</f>
        <v/>
      </c>
      <c r="O17" s="74" t="str">
        <f>IF(AND(C17="Abierto",D17="Alta"),A17,"")</f>
        <v/>
      </c>
      <c r="P17" s="74" t="str">
        <f ca="1">IF(AND(C17="Abierto",D17="Alta"),TODAY()-E17,"")</f>
        <v/>
      </c>
      <c r="Q17" s="74" t="str">
        <f>IF(AND(C17="Abierto",D17="Alta"),RANK(P17,$P$13:$P$798,0)+COUNTIF($P$13:P17,P17)-1+MAX(N:N),"")</f>
        <v/>
      </c>
      <c r="R17" s="74" t="str">
        <f>IF(AND(C17="Abierto",D17="Media"),A17,"")</f>
        <v/>
      </c>
      <c r="S17" s="74" t="str">
        <f ca="1">IF(AND(C17="Abierto",D17="Media"),TODAY()-E17,"")</f>
        <v/>
      </c>
      <c r="T17" s="74" t="str">
        <f>IF(AND(C17="Abierto",D17="Media"),RANK(S17,$S$13:$S$798,0)+COUNTIF($S$13:S17,S17)-1+MAX(N:N,Q:Q),"")</f>
        <v/>
      </c>
      <c r="U17" s="74" t="str">
        <f>IF(AND(C17="Abierto",D17="Baja"),A17,"")</f>
        <v/>
      </c>
      <c r="V17" s="74" t="str">
        <f ca="1">IF(AND(C17="Abierto",D17="Baja"),TODAY()-E17,"")</f>
        <v/>
      </c>
      <c r="W17" s="74" t="str">
        <f>IF(AND(C17="Abierto",D17="Baja"),RANK(V17,$V$13:$V$798,0)+COUNTIF($V$13:V17,V17)-1+MAX(N:N,Q:Q,T:T),"")</f>
        <v/>
      </c>
      <c r="X17" s="28" t="str">
        <f>IF(OR(C17="Resuelto",C17=""),"",SUM(N17,Q17,T17,W17))</f>
        <v/>
      </c>
      <c r="Y17" s="28" t="str">
        <f>IF(OR(C17="Resuelto",C17=""),"",SUM(M17,P17,S17,V17))</f>
        <v/>
      </c>
      <c r="Z17" s="28" t="str">
        <f>IF(OR(C17="Resuelto",C17=""),"",SUM(L17,O17,R17,U17))</f>
        <v/>
      </c>
      <c r="AA17" s="28">
        <v>58</v>
      </c>
      <c r="AB17" s="28" t="str">
        <f ca="1">IF(ISNA(VLOOKUP(AA17,$X$13:$Z$795,3,FALSE))=TRUE,"",VLOOKUP(AA17,$X$13:$Z$795,3,FALSE))</f>
        <v/>
      </c>
      <c r="AC17" s="75" t="str">
        <f ca="1">IF(ISNA(VLOOKUP(AA17,$X$13:$Z$795,2,FALSE))=TRUE,"",VLOOKUP(AA17,$X$13:$Z$795,2,FALSE))</f>
        <v/>
      </c>
      <c r="AD17" s="53"/>
      <c r="AE17" s="53"/>
      <c r="AF17" s="53"/>
      <c r="AG17" s="53"/>
      <c r="AH17" s="78" t="str">
        <f>IF(AI17="","",MAX($AH$5:AH16)+1)</f>
        <v/>
      </c>
      <c r="AI17" s="53" t="str">
        <f>IF(G16="","",IF(COUNTIF($AI$11:AI16,G16)=0,G16,""))</f>
        <v/>
      </c>
      <c r="AJ17" s="53" t="str">
        <f>IF(ISNA(VLOOKUP(AA17,$AH$13:$AI$795,2,FALSE))=TRUE,"",VLOOKUP(AA17,$AH$13:$AI$795,2,FALSE))</f>
        <v/>
      </c>
      <c r="AK17" s="53" t="s">
        <v>44</v>
      </c>
      <c r="AL17" s="53" t="s">
        <v>36</v>
      </c>
      <c r="AM17" s="53" t="s">
        <v>52</v>
      </c>
      <c r="AN17" s="15" t="s">
        <v>49</v>
      </c>
    </row>
    <row r="18" spans="1:40" ht="25.5" customHeight="1" x14ac:dyDescent="0.25">
      <c r="A18" s="91">
        <v>6</v>
      </c>
      <c r="B18" s="15">
        <v>2025815</v>
      </c>
      <c r="C18" s="53" t="s">
        <v>142</v>
      </c>
      <c r="D18" s="17" t="s">
        <v>6</v>
      </c>
      <c r="E18" s="27">
        <v>44046</v>
      </c>
      <c r="F18" s="70" t="s">
        <v>89</v>
      </c>
      <c r="G18" s="59"/>
      <c r="H18" s="50">
        <v>44061</v>
      </c>
      <c r="I18" s="71">
        <f t="shared" si="0"/>
        <v>15</v>
      </c>
      <c r="J18" s="72" t="s">
        <v>57</v>
      </c>
      <c r="K18" s="27"/>
      <c r="L18" s="74" t="str">
        <f>IF(AND(C18="Abierto",D18="Urgente"),A18,"")</f>
        <v/>
      </c>
      <c r="M18" s="74" t="str">
        <f ca="1">IF(AND(C18="Abierto",D18="Urgente"),TODAY()-E18,"")</f>
        <v/>
      </c>
      <c r="N18" s="74" t="str">
        <f>IF(AND(C18="Abierto",D18="Urgente"),RANK(M18,$M$13:$M$798,0)+COUNTIF($M$13:M18,M18)-1,"")</f>
        <v/>
      </c>
      <c r="O18" s="74" t="str">
        <f>IF(AND(C18="Abierto",D18="Alta"),A18,"")</f>
        <v/>
      </c>
      <c r="P18" s="74" t="str">
        <f ca="1">IF(AND(C18="Abierto",D18="Alta"),TODAY()-E18,"")</f>
        <v/>
      </c>
      <c r="Q18" s="74" t="str">
        <f>IF(AND(C18="Abierto",D18="Alta"),RANK(P18,$P$13:$P$798,0)+COUNTIF($P$13:P18,P18)-1+MAX(N:N),"")</f>
        <v/>
      </c>
      <c r="R18" s="74" t="str">
        <f>IF(AND(C18="Abierto",D18="Media"),A18,"")</f>
        <v/>
      </c>
      <c r="S18" s="74" t="str">
        <f ca="1">IF(AND(C18="Abierto",D18="Media"),TODAY()-E18,"")</f>
        <v/>
      </c>
      <c r="T18" s="74" t="str">
        <f>IF(AND(C18="Abierto",D18="Media"),RANK(S18,$S$13:$S$798,0)+COUNTIF($S$13:S18,S18)-1+MAX(N:N,Q:Q),"")</f>
        <v/>
      </c>
      <c r="U18" s="74" t="str">
        <f>IF(AND(C18="Abierto",D18="Baja"),A18,"")</f>
        <v/>
      </c>
      <c r="V18" s="74" t="str">
        <f ca="1">IF(AND(C18="Abierto",D18="Baja"),TODAY()-E18,"")</f>
        <v/>
      </c>
      <c r="W18" s="74" t="str">
        <f>IF(AND(C18="Abierto",D18="Baja"),RANK(V18,$V$13:$V$798,0)+COUNTIF($V$13:V18,V18)-1+MAX(N:N,Q:Q,T:T),"")</f>
        <v/>
      </c>
      <c r="X18" s="28" t="str">
        <f>IF(OR(C18="Resuelto",C18=""),"",SUM(N18,Q18,T18,W18))</f>
        <v/>
      </c>
      <c r="Y18" s="28" t="str">
        <f>IF(OR(C18="Resuelto",C18=""),"",SUM(M18,P18,S18,V18))</f>
        <v/>
      </c>
      <c r="Z18" s="28" t="str">
        <f>IF(OR(C18="Resuelto",C18=""),"",SUM(L18,O18,R18,U18))</f>
        <v/>
      </c>
      <c r="AA18" s="28">
        <v>117</v>
      </c>
      <c r="AB18" s="28" t="str">
        <f ca="1">IF(ISNA(VLOOKUP(AA18,$X$13:$Z$795,3,FALSE))=TRUE,"",VLOOKUP(AA18,$X$13:$Z$795,3,FALSE))</f>
        <v/>
      </c>
      <c r="AC18" s="75" t="str">
        <f ca="1">IF(ISNA(VLOOKUP(AA18,$X$13:$Z$795,2,FALSE))=TRUE,"",VLOOKUP(AA18,$X$13:$Z$795,2,FALSE))</f>
        <v/>
      </c>
      <c r="AD18" s="53"/>
      <c r="AE18" s="53"/>
      <c r="AF18" s="53"/>
      <c r="AG18" s="53"/>
      <c r="AH18" s="78" t="str">
        <f>IF(AI18="","",MAX($AH$5:AH17)+1)</f>
        <v/>
      </c>
      <c r="AI18" s="53" t="str">
        <f>IF(G17="","",IF(COUNTIF($AI$11:AI17,G17)=0,G17,""))</f>
        <v/>
      </c>
      <c r="AJ18" s="53" t="str">
        <f>IF(ISNA(VLOOKUP(AA18,$AH$13:$AI$795,2,FALSE))=TRUE,"",VLOOKUP(AA18,$AH$13:$AI$795,2,FALSE))</f>
        <v/>
      </c>
      <c r="AK18" s="53" t="s">
        <v>44</v>
      </c>
      <c r="AL18" s="53" t="s">
        <v>34</v>
      </c>
      <c r="AM18" s="15" t="s">
        <v>53</v>
      </c>
      <c r="AN18" s="53" t="s">
        <v>51</v>
      </c>
    </row>
    <row r="19" spans="1:40" ht="25.5" customHeight="1" x14ac:dyDescent="0.25">
      <c r="A19" s="90">
        <v>7</v>
      </c>
      <c r="B19" s="15">
        <v>2025816</v>
      </c>
      <c r="C19" s="53" t="s">
        <v>142</v>
      </c>
      <c r="D19" s="17" t="s">
        <v>5</v>
      </c>
      <c r="E19" s="27">
        <v>44046</v>
      </c>
      <c r="F19" s="70" t="s">
        <v>105</v>
      </c>
      <c r="G19" s="59"/>
      <c r="H19" s="79">
        <v>44046</v>
      </c>
      <c r="I19" s="80">
        <f t="shared" si="0"/>
        <v>0</v>
      </c>
      <c r="J19" s="72" t="s">
        <v>57</v>
      </c>
      <c r="K19" s="27"/>
      <c r="L19" s="74" t="str">
        <f>IF(AND(C19="Abierto",D19="Urgente"),A19,"")</f>
        <v/>
      </c>
      <c r="M19" s="74" t="str">
        <f ca="1">IF(AND(C19="Abierto",D19="Urgente"),TODAY()-E19,"")</f>
        <v/>
      </c>
      <c r="N19" s="74" t="str">
        <f>IF(AND(C19="Abierto",D19="Urgente"),RANK(M19,$M$13:$M$798,0)+COUNTIF($M$13:M19,M19)-1,"")</f>
        <v/>
      </c>
      <c r="O19" s="74" t="str">
        <f>IF(AND(C19="Abierto",D19="Alta"),A19,"")</f>
        <v/>
      </c>
      <c r="P19" s="74" t="str">
        <f ca="1">IF(AND(C19="Abierto",D19="Alta"),TODAY()-E19,"")</f>
        <v/>
      </c>
      <c r="Q19" s="74" t="str">
        <f>IF(AND(C19="Abierto",D19="Alta"),RANK(P19,$P$13:$P$798,0)+COUNTIF($P$13:P19,P19)-1+MAX(N:N),"")</f>
        <v/>
      </c>
      <c r="R19" s="74" t="str">
        <f>IF(AND(C19="Abierto",D19="Media"),A19,"")</f>
        <v/>
      </c>
      <c r="S19" s="74" t="str">
        <f ca="1">IF(AND(C19="Abierto",D19="Media"),TODAY()-E19,"")</f>
        <v/>
      </c>
      <c r="T19" s="74" t="str">
        <f>IF(AND(C19="Abierto",D19="Media"),RANK(S19,$S$13:$S$798,0)+COUNTIF($S$13:S19,S19)-1+MAX(N:N,Q:Q),"")</f>
        <v/>
      </c>
      <c r="U19" s="74" t="str">
        <f>IF(AND(C19="Abierto",D19="Baja"),A19,"")</f>
        <v/>
      </c>
      <c r="V19" s="74" t="str">
        <f ca="1">IF(AND(C19="Abierto",D19="Baja"),TODAY()-E19,"")</f>
        <v/>
      </c>
      <c r="W19" s="74" t="str">
        <f>IF(AND(C19="Abierto",D19="Baja"),RANK(V19,$V$13:$V$798,0)+COUNTIF($V$13:V19,V19)-1+MAX(N:N,Q:Q,T:T),"")</f>
        <v/>
      </c>
      <c r="X19" s="28" t="str">
        <f>IF(OR(C19="Resuelto",C19=""),"",SUM(N19,Q19,T19,W19))</f>
        <v/>
      </c>
      <c r="Y19" s="28" t="str">
        <f>IF(OR(C19="Resuelto",C19=""),"",SUM(M19,P19,S19,V19))</f>
        <v/>
      </c>
      <c r="Z19" s="28" t="str">
        <f>IF(OR(C19="Resuelto",C19=""),"",SUM(L19,O19,R19,U19))</f>
        <v/>
      </c>
      <c r="AA19" s="28">
        <v>126</v>
      </c>
      <c r="AB19" s="28" t="str">
        <f ca="1">IF(ISNA(VLOOKUP(AA19,$X$13:$Z$795,3,FALSE))=TRUE,"",VLOOKUP(AA19,$X$13:$Z$795,3,FALSE))</f>
        <v/>
      </c>
      <c r="AC19" s="75" t="str">
        <f ca="1">IF(ISNA(VLOOKUP(AA19,$X$13:$Z$795,2,FALSE))=TRUE,"",VLOOKUP(AA19,$X$13:$Z$795,2,FALSE))</f>
        <v/>
      </c>
      <c r="AD19" s="53"/>
      <c r="AE19" s="53"/>
      <c r="AF19" s="53"/>
      <c r="AG19" s="53"/>
      <c r="AH19" s="78" t="str">
        <f>IF(AI19="","",MAX($AH$5:AH18)+1)</f>
        <v/>
      </c>
      <c r="AI19" s="53" t="str">
        <f>IF(G18="","",IF(COUNTIF($AI$11:AI18,G18)=0,G18,""))</f>
        <v/>
      </c>
      <c r="AJ19" s="53" t="str">
        <f>IF(ISNA(VLOOKUP(AA19,$AH$13:$AI$795,2,FALSE))=TRUE,"",VLOOKUP(AA19,$AH$13:$AI$795,2,FALSE))</f>
        <v/>
      </c>
      <c r="AK19" s="53" t="s">
        <v>44</v>
      </c>
      <c r="AL19" s="53" t="s">
        <v>35</v>
      </c>
      <c r="AM19" s="53" t="s">
        <v>52</v>
      </c>
      <c r="AN19" s="53" t="s">
        <v>51</v>
      </c>
    </row>
    <row r="20" spans="1:40" ht="25.5" customHeight="1" x14ac:dyDescent="0.25">
      <c r="A20" s="91">
        <v>8</v>
      </c>
      <c r="B20" s="15">
        <v>2025817</v>
      </c>
      <c r="C20" s="53" t="s">
        <v>142</v>
      </c>
      <c r="D20" s="17" t="s">
        <v>5</v>
      </c>
      <c r="E20" s="27">
        <v>44046</v>
      </c>
      <c r="F20" s="70" t="s">
        <v>105</v>
      </c>
      <c r="G20" s="59"/>
      <c r="H20" s="79">
        <v>44046</v>
      </c>
      <c r="I20" s="80">
        <f t="shared" si="0"/>
        <v>0</v>
      </c>
      <c r="J20" s="72" t="s">
        <v>57</v>
      </c>
      <c r="K20" s="27"/>
      <c r="L20" s="74" t="str">
        <f>IF(AND(C20="Abierto",D20="Urgente"),A20,"")</f>
        <v/>
      </c>
      <c r="M20" s="74" t="str">
        <f ca="1">IF(AND(C20="Abierto",D20="Urgente"),TODAY()-E20,"")</f>
        <v/>
      </c>
      <c r="N20" s="74" t="str">
        <f>IF(AND(C20="Abierto",D20="Urgente"),RANK(M20,$M$13:$M$798,0)+COUNTIF($M$13:M20,M20)-1,"")</f>
        <v/>
      </c>
      <c r="O20" s="74" t="str">
        <f>IF(AND(C20="Abierto",D20="Alta"),A20,"")</f>
        <v/>
      </c>
      <c r="P20" s="74" t="str">
        <f ca="1">IF(AND(C20="Abierto",D20="Alta"),TODAY()-E20,"")</f>
        <v/>
      </c>
      <c r="Q20" s="74" t="str">
        <f>IF(AND(C20="Abierto",D20="Alta"),RANK(P20,$P$13:$P$798,0)+COUNTIF($P$13:P20,P20)-1+MAX(N:N),"")</f>
        <v/>
      </c>
      <c r="R20" s="74" t="str">
        <f>IF(AND(C20="Abierto",D20="Media"),A20,"")</f>
        <v/>
      </c>
      <c r="S20" s="74" t="str">
        <f ca="1">IF(AND(C20="Abierto",D20="Media"),TODAY()-E20,"")</f>
        <v/>
      </c>
      <c r="T20" s="74" t="str">
        <f>IF(AND(C20="Abierto",D20="Media"),RANK(S20,$S$13:$S$798,0)+COUNTIF($S$13:S20,S20)-1+MAX(N:N,Q:Q),"")</f>
        <v/>
      </c>
      <c r="U20" s="74" t="str">
        <f>IF(AND(C20="Abierto",D20="Baja"),A20,"")</f>
        <v/>
      </c>
      <c r="V20" s="74" t="str">
        <f ca="1">IF(AND(C20="Abierto",D20="Baja"),TODAY()-E20,"")</f>
        <v/>
      </c>
      <c r="W20" s="74" t="str">
        <f>IF(AND(C20="Abierto",D20="Baja"),RANK(V20,$V$13:$V$798,0)+COUNTIF($V$13:V20,V20)-1+MAX(N:N,Q:Q,T:T),"")</f>
        <v/>
      </c>
      <c r="X20" s="28" t="str">
        <f>IF(OR(C20="Resuelto",C20=""),"",SUM(N20,Q20,T20,W20))</f>
        <v/>
      </c>
      <c r="Y20" s="28" t="str">
        <f>IF(OR(C20="Resuelto",C20=""),"",SUM(M20,P20,S20,V20))</f>
        <v/>
      </c>
      <c r="Z20" s="28" t="str">
        <f>IF(OR(C20="Resuelto",C20=""),"",SUM(L20,O20,R20,U20))</f>
        <v/>
      </c>
      <c r="AA20" s="28">
        <v>178</v>
      </c>
      <c r="AB20" s="28" t="str">
        <f ca="1">IF(ISNA(VLOOKUP(AA20,$X$13:$Z$795,3,FALSE))=TRUE,"",VLOOKUP(AA20,$X$13:$Z$795,3,FALSE))</f>
        <v/>
      </c>
      <c r="AC20" s="75" t="str">
        <f ca="1">IF(ISNA(VLOOKUP(AA20,$X$13:$Z$795,2,FALSE))=TRUE,"",VLOOKUP(AA20,$X$13:$Z$795,2,FALSE))</f>
        <v/>
      </c>
      <c r="AD20" s="53"/>
      <c r="AE20" s="53"/>
      <c r="AF20" s="53"/>
      <c r="AG20" s="53"/>
      <c r="AH20" s="78" t="str">
        <f>IF(AI20="","",MAX($AH$5:AH19)+1)</f>
        <v/>
      </c>
      <c r="AI20" s="53" t="str">
        <f>IF(G19="","",IF(COUNTIF($AI$11:AI19,G19)=0,G19,""))</f>
        <v/>
      </c>
      <c r="AJ20" s="53" t="str">
        <f>IF(ISNA(VLOOKUP(AA20,$AH$13:$AI$795,2,FALSE))=TRUE,"",VLOOKUP(AA20,$AH$13:$AI$795,2,FALSE))</f>
        <v/>
      </c>
      <c r="AK20" s="53" t="s">
        <v>44</v>
      </c>
      <c r="AL20" s="53" t="s">
        <v>35</v>
      </c>
      <c r="AM20" s="53" t="s">
        <v>52</v>
      </c>
      <c r="AN20" s="53" t="s">
        <v>51</v>
      </c>
    </row>
    <row r="21" spans="1:40" ht="25.5" customHeight="1" x14ac:dyDescent="0.25">
      <c r="A21" s="90">
        <v>9</v>
      </c>
      <c r="B21" s="15">
        <v>2025818</v>
      </c>
      <c r="C21" s="53" t="s">
        <v>142</v>
      </c>
      <c r="D21" s="17" t="s">
        <v>6</v>
      </c>
      <c r="E21" s="27">
        <v>44046</v>
      </c>
      <c r="F21" s="70" t="s">
        <v>62</v>
      </c>
      <c r="G21" s="59"/>
      <c r="H21" s="79">
        <v>44047</v>
      </c>
      <c r="I21" s="80">
        <f t="shared" si="0"/>
        <v>1</v>
      </c>
      <c r="J21" s="72" t="s">
        <v>57</v>
      </c>
      <c r="K21" s="27"/>
      <c r="L21" s="74" t="str">
        <f>IF(AND(C21="Abierto",D21="Urgente"),A21,"")</f>
        <v/>
      </c>
      <c r="M21" s="74" t="str">
        <f ca="1">IF(AND(C21="Abierto",D21="Urgente"),TODAY()-E21,"")</f>
        <v/>
      </c>
      <c r="N21" s="74" t="str">
        <f>IF(AND(C21="Abierto",D21="Urgente"),RANK(M21,$M$13:$M$798,0)+COUNTIF($M$13:M21,M21)-1,"")</f>
        <v/>
      </c>
      <c r="O21" s="74" t="str">
        <f>IF(AND(C21="Abierto",D21="Alta"),A21,"")</f>
        <v/>
      </c>
      <c r="P21" s="74" t="str">
        <f ca="1">IF(AND(C21="Abierto",D21="Alta"),TODAY()-E21,"")</f>
        <v/>
      </c>
      <c r="Q21" s="74" t="str">
        <f>IF(AND(C21="Abierto",D21="Alta"),RANK(P21,$P$13:$P$798,0)+COUNTIF($P$13:P21,P21)-1+MAX(N:N),"")</f>
        <v/>
      </c>
      <c r="R21" s="74" t="str">
        <f>IF(AND(C21="Abierto",D21="Media"),A21,"")</f>
        <v/>
      </c>
      <c r="S21" s="74" t="str">
        <f ca="1">IF(AND(C21="Abierto",D21="Media"),TODAY()-E21,"")</f>
        <v/>
      </c>
      <c r="T21" s="74" t="str">
        <f>IF(AND(C21="Abierto",D21="Media"),RANK(S21,$S$13:$S$798,0)+COUNTIF($S$13:S21,S21)-1+MAX(N:N,Q:Q),"")</f>
        <v/>
      </c>
      <c r="U21" s="74" t="str">
        <f>IF(AND(C21="Abierto",D21="Baja"),A21,"")</f>
        <v/>
      </c>
      <c r="V21" s="74" t="str">
        <f ca="1">IF(AND(C21="Abierto",D21="Baja"),TODAY()-E21,"")</f>
        <v/>
      </c>
      <c r="W21" s="74" t="str">
        <f>IF(AND(C21="Abierto",D21="Baja"),RANK(V21,$V$13:$V$798,0)+COUNTIF($V$13:V21,V21)-1+MAX(N:N,Q:Q,T:T),"")</f>
        <v/>
      </c>
      <c r="X21" s="28" t="str">
        <f>IF(OR(C21="Resuelto",C21=""),"",SUM(N21,Q21,T21,W21))</f>
        <v/>
      </c>
      <c r="Y21" s="28" t="str">
        <f>IF(OR(C21="Resuelto",C21=""),"",SUM(M21,P21,S21,V21))</f>
        <v/>
      </c>
      <c r="Z21" s="28" t="str">
        <f>IF(OR(C21="Resuelto",C21=""),"",SUM(L21,O21,R21,U21))</f>
        <v/>
      </c>
      <c r="AA21" s="28">
        <v>179</v>
      </c>
      <c r="AB21" s="28" t="str">
        <f ca="1">IF(ISNA(VLOOKUP(AA21,$X$13:$Z$795,3,FALSE))=TRUE,"",VLOOKUP(AA21,$X$13:$Z$795,3,FALSE))</f>
        <v/>
      </c>
      <c r="AC21" s="75" t="str">
        <f ca="1">IF(ISNA(VLOOKUP(AA21,$X$13:$Z$795,2,FALSE))=TRUE,"",VLOOKUP(AA21,$X$13:$Z$795,2,FALSE))</f>
        <v/>
      </c>
      <c r="AD21" s="53"/>
      <c r="AE21" s="53"/>
      <c r="AF21" s="53"/>
      <c r="AG21" s="53"/>
      <c r="AH21" s="78" t="str">
        <f>IF(AI21="","",MAX($AH$5:AH20)+1)</f>
        <v/>
      </c>
      <c r="AI21" s="53" t="str">
        <f>IF(G20="","",IF(COUNTIF($AI$11:AI20,G20)=0,G20,""))</f>
        <v/>
      </c>
      <c r="AJ21" s="53" t="str">
        <f>IF(ISNA(VLOOKUP(AA21,$AH$13:$AI$795,2,FALSE))=TRUE,"",VLOOKUP(AA21,$AH$13:$AI$795,2,FALSE))</f>
        <v/>
      </c>
      <c r="AK21" s="53" t="s">
        <v>39</v>
      </c>
      <c r="AL21" s="53" t="s">
        <v>34</v>
      </c>
      <c r="AM21" s="53" t="s">
        <v>52</v>
      </c>
      <c r="AN21" s="15" t="s">
        <v>51</v>
      </c>
    </row>
    <row r="22" spans="1:40" ht="25.5" customHeight="1" x14ac:dyDescent="0.25">
      <c r="A22" s="91">
        <v>10</v>
      </c>
      <c r="B22" s="15">
        <v>2025819</v>
      </c>
      <c r="C22" s="58" t="s">
        <v>142</v>
      </c>
      <c r="D22" s="17" t="s">
        <v>5</v>
      </c>
      <c r="E22" s="27">
        <v>44047</v>
      </c>
      <c r="F22" s="70" t="s">
        <v>62</v>
      </c>
      <c r="G22" s="59"/>
      <c r="H22" s="79">
        <v>44049</v>
      </c>
      <c r="I22" s="80">
        <f t="shared" si="0"/>
        <v>2</v>
      </c>
      <c r="J22" s="72" t="s">
        <v>57</v>
      </c>
      <c r="K22" s="27"/>
      <c r="L22" s="74" t="str">
        <f>IF(AND(C22="Abierto",D22="Urgente"),A22,"")</f>
        <v/>
      </c>
      <c r="M22" s="74" t="str">
        <f ca="1">IF(AND(C22="Abierto",D22="Urgente"),TODAY()-E22,"")</f>
        <v/>
      </c>
      <c r="N22" s="74" t="str">
        <f>IF(AND(C22="Abierto",D22="Urgente"),RANK(M22,$M$13:$M$798,0)+COUNTIF($M$13:M22,M22)-1,"")</f>
        <v/>
      </c>
      <c r="O22" s="74" t="str">
        <f>IF(AND(C22="Abierto",D22="Alta"),A22,"")</f>
        <v/>
      </c>
      <c r="P22" s="74" t="str">
        <f ca="1">IF(AND(C22="Abierto",D22="Alta"),TODAY()-E22,"")</f>
        <v/>
      </c>
      <c r="Q22" s="74" t="str">
        <f>IF(AND(C22="Abierto",D22="Alta"),RANK(P22,$P$13:$P$798,0)+COUNTIF($P$13:P22,P22)-1+MAX(N:N),"")</f>
        <v/>
      </c>
      <c r="R22" s="74" t="str">
        <f>IF(AND(C22="Abierto",D22="Media"),A22,"")</f>
        <v/>
      </c>
      <c r="S22" s="74" t="str">
        <f ca="1">IF(AND(C22="Abierto",D22="Media"),TODAY()-E22,"")</f>
        <v/>
      </c>
      <c r="T22" s="74" t="str">
        <f>IF(AND(C22="Abierto",D22="Media"),RANK(S22,$S$13:$S$798,0)+COUNTIF($S$13:S22,S22)-1+MAX(N:N,Q:Q),"")</f>
        <v/>
      </c>
      <c r="U22" s="74" t="str">
        <f>IF(AND(C22="Abierto",D22="Baja"),A22,"")</f>
        <v/>
      </c>
      <c r="V22" s="74" t="str">
        <f ca="1">IF(AND(C22="Abierto",D22="Baja"),TODAY()-E22,"")</f>
        <v/>
      </c>
      <c r="W22" s="74" t="str">
        <f>IF(AND(C22="Abierto",D22="Baja"),RANK(V22,$V$13:$V$798,0)+COUNTIF($V$13:V22,V22)-1+MAX(N:N,Q:Q,T:T),"")</f>
        <v/>
      </c>
      <c r="X22" s="28" t="str">
        <f>IF(OR(C22="Resuelto",C22=""),"",SUM(N22,Q22,T22,W22))</f>
        <v/>
      </c>
      <c r="Y22" s="28" t="str">
        <f>IF(OR(C22="Resuelto",C22=""),"",SUM(M22,P22,S22,V22))</f>
        <v/>
      </c>
      <c r="Z22" s="28" t="str">
        <f>IF(OR(C22="Resuelto",C22=""),"",SUM(L22,O22,R22,U22))</f>
        <v/>
      </c>
      <c r="AA22" s="28">
        <v>180</v>
      </c>
      <c r="AB22" s="28" t="str">
        <f ca="1">IF(ISNA(VLOOKUP(AA22,$X$13:$Z$795,3,FALSE))=TRUE,"",VLOOKUP(AA22,$X$13:$Z$795,3,FALSE))</f>
        <v/>
      </c>
      <c r="AC22" s="75" t="str">
        <f ca="1">IF(ISNA(VLOOKUP(AA22,$X$13:$Z$795,2,FALSE))=TRUE,"",VLOOKUP(AA22,$X$13:$Z$795,2,FALSE))</f>
        <v/>
      </c>
      <c r="AD22" s="53"/>
      <c r="AE22" s="53"/>
      <c r="AF22" s="53"/>
      <c r="AG22" s="53"/>
      <c r="AH22" s="78" t="str">
        <f>IF(AI22="","",MAX($AH$5:AH21)+1)</f>
        <v/>
      </c>
      <c r="AI22" s="53" t="str">
        <f>IF(G21="","",IF(COUNTIF($AI$11:AI21,G21)=0,G21,""))</f>
        <v/>
      </c>
      <c r="AJ22" s="53" t="str">
        <f>IF(ISNA(VLOOKUP(AA22,$AH$13:$AI$795,2,FALSE))=TRUE,"",VLOOKUP(AA22,$AH$13:$AI$795,2,FALSE))</f>
        <v/>
      </c>
      <c r="AK22" s="53" t="s">
        <v>44</v>
      </c>
      <c r="AL22" s="53" t="s">
        <v>34</v>
      </c>
      <c r="AM22" s="15" t="s">
        <v>52</v>
      </c>
      <c r="AN22" s="15" t="s">
        <v>49</v>
      </c>
    </row>
    <row r="23" spans="1:40" ht="25.5" customHeight="1" x14ac:dyDescent="0.25">
      <c r="A23" s="90">
        <v>11</v>
      </c>
      <c r="B23" s="15">
        <v>2025820</v>
      </c>
      <c r="C23" s="53" t="s">
        <v>142</v>
      </c>
      <c r="D23" s="17" t="s">
        <v>5</v>
      </c>
      <c r="E23" s="27">
        <v>44047</v>
      </c>
      <c r="F23" s="70" t="s">
        <v>105</v>
      </c>
      <c r="G23" s="59"/>
      <c r="H23" s="27">
        <v>44047</v>
      </c>
      <c r="I23" s="80">
        <f t="shared" si="0"/>
        <v>0</v>
      </c>
      <c r="J23" s="72" t="s">
        <v>57</v>
      </c>
      <c r="K23" s="27"/>
      <c r="L23" s="74" t="str">
        <f>IF(AND(C23="Abierto",D23="Urgente"),A23,"")</f>
        <v/>
      </c>
      <c r="M23" s="74" t="str">
        <f ca="1">IF(AND(C23="Abierto",D23="Urgente"),TODAY()-E23,"")</f>
        <v/>
      </c>
      <c r="N23" s="74" t="str">
        <f>IF(AND(C23="Abierto",D23="Urgente"),RANK(M23,$M$13:$M$798,0)+COUNTIF($M$13:M23,M23)-1,"")</f>
        <v/>
      </c>
      <c r="O23" s="74" t="str">
        <f>IF(AND(C23="Abierto",D23="Alta"),A23,"")</f>
        <v/>
      </c>
      <c r="P23" s="74" t="str">
        <f ca="1">IF(AND(C23="Abierto",D23="Alta"),TODAY()-E23,"")</f>
        <v/>
      </c>
      <c r="Q23" s="74" t="str">
        <f>IF(AND(C23="Abierto",D23="Alta"),RANK(P23,$P$13:$P$798,0)+COUNTIF($P$13:P23,P23)-1+MAX(N:N),"")</f>
        <v/>
      </c>
      <c r="R23" s="74" t="str">
        <f>IF(AND(C23="Abierto",D23="Media"),A23,"")</f>
        <v/>
      </c>
      <c r="S23" s="74" t="str">
        <f ca="1">IF(AND(C23="Abierto",D23="Media"),TODAY()-E23,"")</f>
        <v/>
      </c>
      <c r="T23" s="74" t="str">
        <f>IF(AND(C23="Abierto",D23="Media"),RANK(S23,$S$13:$S$798,0)+COUNTIF($S$13:S23,S23)-1+MAX(N:N,Q:Q),"")</f>
        <v/>
      </c>
      <c r="U23" s="74" t="str">
        <f>IF(AND(C23="Abierto",D23="Baja"),A23,"")</f>
        <v/>
      </c>
      <c r="V23" s="74" t="str">
        <f ca="1">IF(AND(C23="Abierto",D23="Baja"),TODAY()-E23,"")</f>
        <v/>
      </c>
      <c r="W23" s="74" t="str">
        <f>IF(AND(C23="Abierto",D23="Baja"),RANK(V23,$V$13:$V$798,0)+COUNTIF($V$13:V23,V23)-1+MAX(N:N,Q:Q,T:T),"")</f>
        <v/>
      </c>
      <c r="X23" s="28" t="str">
        <f>IF(OR(C23="Resuelto",C23=""),"",SUM(N23,Q23,T23,W23))</f>
        <v/>
      </c>
      <c r="Y23" s="28" t="str">
        <f>IF(OR(C23="Resuelto",C23=""),"",SUM(M23,P23,S23,V23))</f>
        <v/>
      </c>
      <c r="Z23" s="28" t="str">
        <f>IF(OR(C23="Resuelto",C23=""),"",SUM(L23,O23,R23,U23))</f>
        <v/>
      </c>
      <c r="AA23" s="28">
        <v>181</v>
      </c>
      <c r="AB23" s="28" t="str">
        <f ca="1">IF(ISNA(VLOOKUP(AA23,$X$13:$Z$795,3,FALSE))=TRUE,"",VLOOKUP(AA23,$X$13:$Z$795,3,FALSE))</f>
        <v/>
      </c>
      <c r="AC23" s="75" t="str">
        <f ca="1">IF(ISNA(VLOOKUP(AA23,$X$13:$Z$795,2,FALSE))=TRUE,"",VLOOKUP(AA23,$X$13:$Z$795,2,FALSE))</f>
        <v/>
      </c>
      <c r="AD23" s="53"/>
      <c r="AE23" s="53"/>
      <c r="AF23" s="53"/>
      <c r="AG23" s="53"/>
      <c r="AH23" s="78" t="str">
        <f>IF(AI23="","",MAX($AH$5:AH22)+1)</f>
        <v/>
      </c>
      <c r="AI23" s="53" t="str">
        <f>IF(G22="","",IF(COUNTIF($AI$11:AI22,G22)=0,G22,""))</f>
        <v/>
      </c>
      <c r="AJ23" s="53" t="str">
        <f>IF(ISNA(VLOOKUP(AA23,$AH$13:$AI$795,2,FALSE))=TRUE,"",VLOOKUP(AA23,$AH$13:$AI$795,2,FALSE))</f>
        <v/>
      </c>
      <c r="AK23" s="53" t="s">
        <v>44</v>
      </c>
      <c r="AL23" s="53" t="s">
        <v>35</v>
      </c>
      <c r="AM23" s="53" t="s">
        <v>52</v>
      </c>
      <c r="AN23" s="15" t="s">
        <v>49</v>
      </c>
    </row>
    <row r="24" spans="1:40" ht="25.5" customHeight="1" x14ac:dyDescent="0.25">
      <c r="A24" s="91">
        <v>12</v>
      </c>
      <c r="B24" s="15">
        <v>2025821</v>
      </c>
      <c r="C24" s="53" t="s">
        <v>142</v>
      </c>
      <c r="D24" s="17" t="s">
        <v>5</v>
      </c>
      <c r="E24" s="27">
        <v>44047</v>
      </c>
      <c r="F24" s="70" t="s">
        <v>105</v>
      </c>
      <c r="G24" s="59"/>
      <c r="H24" s="27">
        <v>44047</v>
      </c>
      <c r="I24" s="80">
        <f t="shared" si="0"/>
        <v>0</v>
      </c>
      <c r="J24" s="72" t="s">
        <v>57</v>
      </c>
      <c r="K24" s="27"/>
      <c r="L24" s="74" t="str">
        <f>IF(AND(C24="Abierto",D24="Urgente"),A24,"")</f>
        <v/>
      </c>
      <c r="M24" s="74" t="str">
        <f ca="1">IF(AND(C24="Abierto",D24="Urgente"),TODAY()-E24,"")</f>
        <v/>
      </c>
      <c r="N24" s="74" t="str">
        <f>IF(AND(C24="Abierto",D24="Urgente"),RANK(M24,$M$13:$M$798,0)+COUNTIF($M$13:M24,M24)-1,"")</f>
        <v/>
      </c>
      <c r="O24" s="74" t="str">
        <f>IF(AND(C24="Abierto",D24="Alta"),A24,"")</f>
        <v/>
      </c>
      <c r="P24" s="74" t="str">
        <f ca="1">IF(AND(C24="Abierto",D24="Alta"),TODAY()-E24,"")</f>
        <v/>
      </c>
      <c r="Q24" s="74" t="str">
        <f>IF(AND(C24="Abierto",D24="Alta"),RANK(P24,$P$13:$P$798,0)+COUNTIF($P$13:P24,P24)-1+MAX(N:N),"")</f>
        <v/>
      </c>
      <c r="R24" s="74" t="str">
        <f>IF(AND(C24="Abierto",D24="Media"),A24,"")</f>
        <v/>
      </c>
      <c r="S24" s="74" t="str">
        <f ca="1">IF(AND(C24="Abierto",D24="Media"),TODAY()-E24,"")</f>
        <v/>
      </c>
      <c r="T24" s="74" t="str">
        <f>IF(AND(C24="Abierto",D24="Media"),RANK(S24,$S$13:$S$798,0)+COUNTIF($S$13:S24,S24)-1+MAX(N:N,Q:Q),"")</f>
        <v/>
      </c>
      <c r="U24" s="74" t="str">
        <f>IF(AND(C24="Abierto",D24="Baja"),A24,"")</f>
        <v/>
      </c>
      <c r="V24" s="74" t="str">
        <f ca="1">IF(AND(C24="Abierto",D24="Baja"),TODAY()-E24,"")</f>
        <v/>
      </c>
      <c r="W24" s="74" t="str">
        <f>IF(AND(C24="Abierto",D24="Baja"),RANK(V24,$V$13:$V$798,0)+COUNTIF($V$13:V24,V24)-1+MAX(N:N,Q:Q,T:T),"")</f>
        <v/>
      </c>
      <c r="X24" s="28" t="str">
        <f>IF(OR(C24="Resuelto",C24=""),"",SUM(N24,Q24,T24,W24))</f>
        <v/>
      </c>
      <c r="Y24" s="28" t="str">
        <f>IF(OR(C24="Resuelto",C24=""),"",SUM(M24,P24,S24,V24))</f>
        <v/>
      </c>
      <c r="Z24" s="28" t="str">
        <f>IF(OR(C24="Resuelto",C24=""),"",SUM(L24,O24,R24,U24))</f>
        <v/>
      </c>
      <c r="AA24" s="28">
        <v>182</v>
      </c>
      <c r="AB24" s="28" t="str">
        <f ca="1">IF(ISNA(VLOOKUP(AA24,$X$13:$Z$795,3,FALSE))=TRUE,"",VLOOKUP(AA24,$X$13:$Z$795,3,FALSE))</f>
        <v/>
      </c>
      <c r="AC24" s="75" t="str">
        <f ca="1">IF(ISNA(VLOOKUP(AA24,$X$13:$Z$795,2,FALSE))=TRUE,"",VLOOKUP(AA24,$X$13:$Z$795,2,FALSE))</f>
        <v/>
      </c>
      <c r="AD24" s="53"/>
      <c r="AE24" s="53"/>
      <c r="AF24" s="53"/>
      <c r="AG24" s="53"/>
      <c r="AH24" s="78" t="str">
        <f>IF(AI24="","",MAX($AH$5:AH23)+1)</f>
        <v/>
      </c>
      <c r="AI24" s="53" t="str">
        <f>IF(G23="","",IF(COUNTIF($AI$11:AI23,G23)=0,G23,""))</f>
        <v/>
      </c>
      <c r="AJ24" s="53" t="str">
        <f>IF(ISNA(VLOOKUP(AA24,$AH$13:$AI$795,2,FALSE))=TRUE,"",VLOOKUP(AA24,$AH$13:$AI$795,2,FALSE))</f>
        <v/>
      </c>
      <c r="AK24" s="53" t="s">
        <v>44</v>
      </c>
      <c r="AL24" s="53" t="s">
        <v>35</v>
      </c>
      <c r="AM24" s="15" t="s">
        <v>53</v>
      </c>
      <c r="AN24" s="53" t="s">
        <v>51</v>
      </c>
    </row>
    <row r="25" spans="1:40" ht="25.5" customHeight="1" x14ac:dyDescent="0.25">
      <c r="A25" s="90">
        <v>13</v>
      </c>
      <c r="B25" s="15">
        <v>2025822</v>
      </c>
      <c r="C25" s="53" t="s">
        <v>142</v>
      </c>
      <c r="D25" s="17" t="s">
        <v>5</v>
      </c>
      <c r="E25" s="27">
        <v>44047</v>
      </c>
      <c r="F25" s="70" t="s">
        <v>105</v>
      </c>
      <c r="G25" s="59"/>
      <c r="H25" s="27">
        <v>44047</v>
      </c>
      <c r="I25" s="80">
        <f t="shared" si="0"/>
        <v>0</v>
      </c>
      <c r="J25" s="72" t="s">
        <v>57</v>
      </c>
      <c r="K25" s="27"/>
      <c r="L25" s="74" t="str">
        <f>IF(AND(C25="Abierto",D25="Urgente"),A25,"")</f>
        <v/>
      </c>
      <c r="M25" s="74" t="str">
        <f ca="1">IF(AND(C25="Abierto",D25="Urgente"),TODAY()-E25,"")</f>
        <v/>
      </c>
      <c r="N25" s="74" t="str">
        <f>IF(AND(C25="Abierto",D25="Urgente"),RANK(M25,$M$13:$M$798,0)+COUNTIF($M$13:M25,M25)-1,"")</f>
        <v/>
      </c>
      <c r="O25" s="74" t="str">
        <f>IF(AND(C25="Abierto",D25="Alta"),A25,"")</f>
        <v/>
      </c>
      <c r="P25" s="74" t="str">
        <f ca="1">IF(AND(C25="Abierto",D25="Alta"),TODAY()-E25,"")</f>
        <v/>
      </c>
      <c r="Q25" s="74" t="str">
        <f>IF(AND(C25="Abierto",D25="Alta"),RANK(P25,$P$13:$P$798,0)+COUNTIF($P$13:P25,P25)-1+MAX(N:N),"")</f>
        <v/>
      </c>
      <c r="R25" s="74" t="str">
        <f>IF(AND(C25="Abierto",D25="Media"),A25,"")</f>
        <v/>
      </c>
      <c r="S25" s="74" t="str">
        <f ca="1">IF(AND(C25="Abierto",D25="Media"),TODAY()-E25,"")</f>
        <v/>
      </c>
      <c r="T25" s="74" t="str">
        <f>IF(AND(C25="Abierto",D25="Media"),RANK(S25,$S$13:$S$798,0)+COUNTIF($S$13:S25,S25)-1+MAX(N:N,Q:Q),"")</f>
        <v/>
      </c>
      <c r="U25" s="74" t="str">
        <f>IF(AND(C25="Abierto",D25="Baja"),A25,"")</f>
        <v/>
      </c>
      <c r="V25" s="74" t="str">
        <f ca="1">IF(AND(C25="Abierto",D25="Baja"),TODAY()-E25,"")</f>
        <v/>
      </c>
      <c r="W25" s="74" t="str">
        <f>IF(AND(C25="Abierto",D25="Baja"),RANK(V25,$V$13:$V$798,0)+COUNTIF($V$13:V25,V25)-1+MAX(N:N,Q:Q,T:T),"")</f>
        <v/>
      </c>
      <c r="X25" s="28" t="str">
        <f>IF(OR(C25="Resuelto",C25=""),"",SUM(N25,Q25,T25,W25))</f>
        <v/>
      </c>
      <c r="Y25" s="28" t="str">
        <f>IF(OR(C25="Resuelto",C25=""),"",SUM(M25,P25,S25,V25))</f>
        <v/>
      </c>
      <c r="Z25" s="28" t="str">
        <f>IF(OR(C25="Resuelto",C25=""),"",SUM(L25,O25,R25,U25))</f>
        <v/>
      </c>
      <c r="AA25" s="28">
        <v>183</v>
      </c>
      <c r="AB25" s="28" t="str">
        <f ca="1">IF(ISNA(VLOOKUP(AA25,$X$13:$Z$795,3,FALSE))=TRUE,"",VLOOKUP(AA25,$X$13:$Z$795,3,FALSE))</f>
        <v/>
      </c>
      <c r="AC25" s="75" t="str">
        <f ca="1">IF(ISNA(VLOOKUP(AA25,$X$13:$Z$795,2,FALSE))=TRUE,"",VLOOKUP(AA25,$X$13:$Z$795,2,FALSE))</f>
        <v/>
      </c>
      <c r="AD25" s="53"/>
      <c r="AE25" s="53"/>
      <c r="AF25" s="53"/>
      <c r="AG25" s="53"/>
      <c r="AH25" s="78" t="str">
        <f>IF(AI25="","",MAX($AH$5:AH24)+1)</f>
        <v/>
      </c>
      <c r="AI25" s="53" t="str">
        <f>IF(G24="","",IF(COUNTIF($AI$11:AI24,G24)=0,G24,""))</f>
        <v/>
      </c>
      <c r="AJ25" s="53" t="str">
        <f>IF(ISNA(VLOOKUP(AA25,$AH$13:$AI$795,2,FALSE))=TRUE,"",VLOOKUP(AA25,$AH$13:$AI$795,2,FALSE))</f>
        <v/>
      </c>
      <c r="AK25" s="53" t="s">
        <v>44</v>
      </c>
      <c r="AL25" s="53" t="s">
        <v>35</v>
      </c>
      <c r="AM25" s="53" t="s">
        <v>52</v>
      </c>
      <c r="AN25" s="53" t="s">
        <v>50</v>
      </c>
    </row>
    <row r="26" spans="1:40" ht="25.5" customHeight="1" x14ac:dyDescent="0.25">
      <c r="A26" s="91">
        <v>14</v>
      </c>
      <c r="B26" s="15">
        <v>2025823</v>
      </c>
      <c r="C26" s="53" t="s">
        <v>142</v>
      </c>
      <c r="D26" s="17" t="s">
        <v>5</v>
      </c>
      <c r="E26" s="27">
        <v>44047</v>
      </c>
      <c r="F26" s="70" t="s">
        <v>105</v>
      </c>
      <c r="G26" s="59"/>
      <c r="H26" s="27">
        <v>44047</v>
      </c>
      <c r="I26" s="80">
        <f t="shared" si="0"/>
        <v>0</v>
      </c>
      <c r="J26" s="72" t="s">
        <v>57</v>
      </c>
      <c r="K26" s="27"/>
      <c r="L26" s="74" t="str">
        <f>IF(AND(C26="Abierto",D26="Urgente"),A26,"")</f>
        <v/>
      </c>
      <c r="M26" s="74" t="str">
        <f ca="1">IF(AND(C26="Abierto",D26="Urgente"),TODAY()-E26,"")</f>
        <v/>
      </c>
      <c r="N26" s="74" t="str">
        <f>IF(AND(C26="Abierto",D26="Urgente"),RANK(M26,$M$13:$M$798,0)+COUNTIF($M$13:M26,M26)-1,"")</f>
        <v/>
      </c>
      <c r="O26" s="74" t="str">
        <f>IF(AND(C26="Abierto",D26="Alta"),A26,"")</f>
        <v/>
      </c>
      <c r="P26" s="74" t="str">
        <f ca="1">IF(AND(C26="Abierto",D26="Alta"),TODAY()-E26,"")</f>
        <v/>
      </c>
      <c r="Q26" s="74" t="str">
        <f>IF(AND(C26="Abierto",D26="Alta"),RANK(P26,$P$13:$P$798,0)+COUNTIF($P$13:P26,P26)-1+MAX(N:N),"")</f>
        <v/>
      </c>
      <c r="R26" s="74" t="str">
        <f>IF(AND(C26="Abierto",D26="Media"),A26,"")</f>
        <v/>
      </c>
      <c r="S26" s="74" t="str">
        <f ca="1">IF(AND(C26="Abierto",D26="Media"),TODAY()-E26,"")</f>
        <v/>
      </c>
      <c r="T26" s="74" t="str">
        <f>IF(AND(C26="Abierto",D26="Media"),RANK(S26,$S$13:$S$798,0)+COUNTIF($S$13:S26,S26)-1+MAX(N:N,Q:Q),"")</f>
        <v/>
      </c>
      <c r="U26" s="74" t="str">
        <f>IF(AND(C26="Abierto",D26="Baja"),A26,"")</f>
        <v/>
      </c>
      <c r="V26" s="74" t="str">
        <f ca="1">IF(AND(C26="Abierto",D26="Baja"),TODAY()-E26,"")</f>
        <v/>
      </c>
      <c r="W26" s="74" t="str">
        <f>IF(AND(C26="Abierto",D26="Baja"),RANK(V26,$V$13:$V$798,0)+COUNTIF($V$13:V26,V26)-1+MAX(N:N,Q:Q,T:T),"")</f>
        <v/>
      </c>
      <c r="X26" s="28" t="str">
        <f>IF(OR(C26="Resuelto",C26=""),"",SUM(N26,Q26,T26,W26))</f>
        <v/>
      </c>
      <c r="Y26" s="28" t="str">
        <f>IF(OR(C26="Resuelto",C26=""),"",SUM(M26,P26,S26,V26))</f>
        <v/>
      </c>
      <c r="Z26" s="28" t="str">
        <f>IF(OR(C26="Resuelto",C26=""),"",SUM(L26,O26,R26,U26))</f>
        <v/>
      </c>
      <c r="AA26" s="28">
        <v>184</v>
      </c>
      <c r="AB26" s="28" t="str">
        <f ca="1">IF(ISNA(VLOOKUP(AA26,$X$13:$Z$795,3,FALSE))=TRUE,"",VLOOKUP(AA26,$X$13:$Z$795,3,FALSE))</f>
        <v/>
      </c>
      <c r="AC26" s="75" t="str">
        <f ca="1">IF(ISNA(VLOOKUP(AA26,$X$13:$Z$795,2,FALSE))=TRUE,"",VLOOKUP(AA26,$X$13:$Z$795,2,FALSE))</f>
        <v/>
      </c>
      <c r="AD26" s="53"/>
      <c r="AE26" s="53"/>
      <c r="AF26" s="53"/>
      <c r="AG26" s="53"/>
      <c r="AH26" s="78" t="str">
        <f>IF(AI26="","",MAX($AH$5:AH25)+1)</f>
        <v/>
      </c>
      <c r="AI26" s="53" t="str">
        <f>IF(G25="","",IF(COUNTIF($AI$11:AI25,G25)=0,G25,""))</f>
        <v/>
      </c>
      <c r="AJ26" s="53" t="str">
        <f>IF(ISNA(VLOOKUP(AA26,$AH$13:$AI$795,2,FALSE))=TRUE,"",VLOOKUP(AA26,$AH$13:$AI$795,2,FALSE))</f>
        <v/>
      </c>
      <c r="AK26" s="53" t="s">
        <v>44</v>
      </c>
      <c r="AL26" s="53" t="s">
        <v>35</v>
      </c>
      <c r="AM26" s="53" t="s">
        <v>52</v>
      </c>
      <c r="AN26" s="15" t="s">
        <v>49</v>
      </c>
    </row>
    <row r="27" spans="1:40" ht="25.5" customHeight="1" x14ac:dyDescent="0.25">
      <c r="A27" s="90">
        <v>15</v>
      </c>
      <c r="B27" s="15">
        <v>2025824</v>
      </c>
      <c r="C27" s="53" t="s">
        <v>142</v>
      </c>
      <c r="D27" s="17" t="s">
        <v>5</v>
      </c>
      <c r="E27" s="27">
        <v>44047</v>
      </c>
      <c r="F27" s="70" t="s">
        <v>105</v>
      </c>
      <c r="G27" s="59"/>
      <c r="H27" s="27">
        <v>44047</v>
      </c>
      <c r="I27" s="80">
        <f t="shared" si="0"/>
        <v>0</v>
      </c>
      <c r="J27" s="72" t="s">
        <v>57</v>
      </c>
      <c r="K27" s="27"/>
      <c r="L27" s="74" t="str">
        <f>IF(AND(C27="Abierto",D27="Urgente"),A27,"")</f>
        <v/>
      </c>
      <c r="M27" s="74" t="str">
        <f ca="1">IF(AND(C27="Abierto",D27="Urgente"),TODAY()-E27,"")</f>
        <v/>
      </c>
      <c r="N27" s="74" t="str">
        <f>IF(AND(C27="Abierto",D27="Urgente"),RANK(M27,$M$13:$M$798,0)+COUNTIF($M$13:M27,M27)-1,"")</f>
        <v/>
      </c>
      <c r="O27" s="74" t="str">
        <f>IF(AND(C27="Abierto",D27="Alta"),A27,"")</f>
        <v/>
      </c>
      <c r="P27" s="74" t="str">
        <f ca="1">IF(AND(C27="Abierto",D27="Alta"),TODAY()-E27,"")</f>
        <v/>
      </c>
      <c r="Q27" s="74" t="str">
        <f>IF(AND(C27="Abierto",D27="Alta"),RANK(P27,$P$13:$P$798,0)+COUNTIF($P$13:P27,P27)-1+MAX(N:N),"")</f>
        <v/>
      </c>
      <c r="R27" s="74" t="str">
        <f>IF(AND(C27="Abierto",D27="Media"),A27,"")</f>
        <v/>
      </c>
      <c r="S27" s="74" t="str">
        <f ca="1">IF(AND(C27="Abierto",D27="Media"),TODAY()-E27,"")</f>
        <v/>
      </c>
      <c r="T27" s="74" t="str">
        <f>IF(AND(C27="Abierto",D27="Media"),RANK(S27,$S$13:$S$798,0)+COUNTIF($S$13:S27,S27)-1+MAX(N:N,Q:Q),"")</f>
        <v/>
      </c>
      <c r="U27" s="74" t="str">
        <f>IF(AND(C27="Abierto",D27="Baja"),A27,"")</f>
        <v/>
      </c>
      <c r="V27" s="74" t="str">
        <f ca="1">IF(AND(C27="Abierto",D27="Baja"),TODAY()-E27,"")</f>
        <v/>
      </c>
      <c r="W27" s="74" t="str">
        <f>IF(AND(C27="Abierto",D27="Baja"),RANK(V27,$V$13:$V$798,0)+COUNTIF($V$13:V27,V27)-1+MAX(N:N,Q:Q,T:T),"")</f>
        <v/>
      </c>
      <c r="X27" s="28" t="str">
        <f>IF(OR(C27="Resuelto",C27=""),"",SUM(N27,Q27,T27,W27))</f>
        <v/>
      </c>
      <c r="Y27" s="28" t="str">
        <f>IF(OR(C27="Resuelto",C27=""),"",SUM(M27,P27,S27,V27))</f>
        <v/>
      </c>
      <c r="Z27" s="28" t="str">
        <f>IF(OR(C27="Resuelto",C27=""),"",SUM(L27,O27,R27,U27))</f>
        <v/>
      </c>
      <c r="AA27" s="28">
        <v>185</v>
      </c>
      <c r="AB27" s="28" t="str">
        <f ca="1">IF(ISNA(VLOOKUP(AA27,$X$13:$Z$795,3,FALSE))=TRUE,"",VLOOKUP(AA27,$X$13:$Z$795,3,FALSE))</f>
        <v/>
      </c>
      <c r="AC27" s="75" t="str">
        <f ca="1">IF(ISNA(VLOOKUP(AA27,$X$13:$Z$795,2,FALSE))=TRUE,"",VLOOKUP(AA27,$X$13:$Z$795,2,FALSE))</f>
        <v/>
      </c>
      <c r="AD27" s="53"/>
      <c r="AE27" s="53"/>
      <c r="AF27" s="53"/>
      <c r="AG27" s="53"/>
      <c r="AH27" s="78" t="str">
        <f>IF(AI27="","",MAX($AH$5:AH26)+1)</f>
        <v/>
      </c>
      <c r="AI27" s="53" t="str">
        <f>IF(G26="","",IF(COUNTIF($AI$11:AI26,G26)=0,G26,""))</f>
        <v/>
      </c>
      <c r="AJ27" s="53" t="str">
        <f>IF(ISNA(VLOOKUP(AA27,$AH$13:$AI$795,2,FALSE))=TRUE,"",VLOOKUP(AA27,$AH$13:$AI$795,2,FALSE))</f>
        <v/>
      </c>
      <c r="AK27" s="53" t="s">
        <v>44</v>
      </c>
      <c r="AL27" s="53" t="s">
        <v>35</v>
      </c>
      <c r="AM27" s="53" t="s">
        <v>52</v>
      </c>
      <c r="AN27" s="15" t="s">
        <v>49</v>
      </c>
    </row>
    <row r="28" spans="1:40" ht="25.5" customHeight="1" x14ac:dyDescent="0.25">
      <c r="A28" s="91">
        <v>16</v>
      </c>
      <c r="B28" s="15">
        <v>2025825</v>
      </c>
      <c r="C28" s="53" t="s">
        <v>142</v>
      </c>
      <c r="D28" s="17" t="s">
        <v>5</v>
      </c>
      <c r="E28" s="27">
        <v>44047</v>
      </c>
      <c r="F28" s="70" t="s">
        <v>105</v>
      </c>
      <c r="G28" s="59"/>
      <c r="H28" s="27">
        <v>44047</v>
      </c>
      <c r="I28" s="80">
        <f t="shared" si="0"/>
        <v>0</v>
      </c>
      <c r="J28" s="72" t="s">
        <v>57</v>
      </c>
      <c r="K28" s="27"/>
      <c r="L28" s="74" t="str">
        <f>IF(AND(C28="Abierto",D28="Urgente"),A28,"")</f>
        <v/>
      </c>
      <c r="M28" s="74" t="str">
        <f ca="1">IF(AND(C28="Abierto",D28="Urgente"),TODAY()-E28,"")</f>
        <v/>
      </c>
      <c r="N28" s="74" t="str">
        <f>IF(AND(C28="Abierto",D28="Urgente"),RANK(M28,$M$13:$M$798,0)+COUNTIF($M$13:M28,M28)-1,"")</f>
        <v/>
      </c>
      <c r="O28" s="74" t="str">
        <f>IF(AND(C28="Abierto",D28="Alta"),A28,"")</f>
        <v/>
      </c>
      <c r="P28" s="74" t="str">
        <f ca="1">IF(AND(C28="Abierto",D28="Alta"),TODAY()-E28,"")</f>
        <v/>
      </c>
      <c r="Q28" s="74" t="str">
        <f>IF(AND(C28="Abierto",D28="Alta"),RANK(P28,$P$13:$P$798,0)+COUNTIF($P$13:P28,P28)-1+MAX(N:N),"")</f>
        <v/>
      </c>
      <c r="R28" s="74" t="str">
        <f>IF(AND(C28="Abierto",D28="Media"),A28,"")</f>
        <v/>
      </c>
      <c r="S28" s="74" t="str">
        <f ca="1">IF(AND(C28="Abierto",D28="Media"),TODAY()-E28,"")</f>
        <v/>
      </c>
      <c r="T28" s="74" t="str">
        <f>IF(AND(C28="Abierto",D28="Media"),RANK(S28,$S$13:$S$798,0)+COUNTIF($S$13:S28,S28)-1+MAX(N:N,Q:Q),"")</f>
        <v/>
      </c>
      <c r="U28" s="74" t="str">
        <f>IF(AND(C28="Abierto",D28="Baja"),A28,"")</f>
        <v/>
      </c>
      <c r="V28" s="74" t="str">
        <f ca="1">IF(AND(C28="Abierto",D28="Baja"),TODAY()-E28,"")</f>
        <v/>
      </c>
      <c r="W28" s="74" t="str">
        <f>IF(AND(C28="Abierto",D28="Baja"),RANK(V28,$V$13:$V$798,0)+COUNTIF($V$13:V28,V28)-1+MAX(N:N,Q:Q,T:T),"")</f>
        <v/>
      </c>
      <c r="X28" s="28" t="str">
        <f>IF(OR(C28="Resuelto",C28=""),"",SUM(N28,Q28,T28,W28))</f>
        <v/>
      </c>
      <c r="Y28" s="28" t="str">
        <f>IF(OR(C28="Resuelto",C28=""),"",SUM(M28,P28,S28,V28))</f>
        <v/>
      </c>
      <c r="Z28" s="28" t="str">
        <f>IF(OR(C28="Resuelto",C28=""),"",SUM(L28,O28,R28,U28))</f>
        <v/>
      </c>
      <c r="AA28" s="28">
        <v>186</v>
      </c>
      <c r="AB28" s="28" t="str">
        <f ca="1">IF(ISNA(VLOOKUP(AA28,$X$13:$Z$795,3,FALSE))=TRUE,"",VLOOKUP(AA28,$X$13:$Z$795,3,FALSE))</f>
        <v/>
      </c>
      <c r="AC28" s="75" t="str">
        <f ca="1">IF(ISNA(VLOOKUP(AA28,$X$13:$Z$795,2,FALSE))=TRUE,"",VLOOKUP(AA28,$X$13:$Z$795,2,FALSE))</f>
        <v/>
      </c>
      <c r="AD28" s="53"/>
      <c r="AE28" s="53"/>
      <c r="AF28" s="53"/>
      <c r="AG28" s="53"/>
      <c r="AH28" s="78" t="str">
        <f>IF(AI28="","",MAX($AH$5:AH27)+1)</f>
        <v/>
      </c>
      <c r="AI28" s="53" t="str">
        <f>IF(G27="","",IF(COUNTIF($AI$11:AI27,G27)=0,G27,""))</f>
        <v/>
      </c>
      <c r="AJ28" s="53" t="str">
        <f>IF(ISNA(VLOOKUP(AA28,$AH$13:$AI$795,2,FALSE))=TRUE,"",VLOOKUP(AA28,$AH$13:$AI$795,2,FALSE))</f>
        <v/>
      </c>
      <c r="AK28" s="53" t="s">
        <v>44</v>
      </c>
      <c r="AL28" s="53" t="s">
        <v>35</v>
      </c>
      <c r="AM28" s="53" t="s">
        <v>52</v>
      </c>
      <c r="AN28" s="15" t="s">
        <v>51</v>
      </c>
    </row>
    <row r="29" spans="1:40" ht="25.5" customHeight="1" x14ac:dyDescent="0.25">
      <c r="A29" s="90">
        <v>17</v>
      </c>
      <c r="B29" s="15">
        <v>2025826</v>
      </c>
      <c r="C29" s="53" t="s">
        <v>142</v>
      </c>
      <c r="D29" s="17" t="s">
        <v>5</v>
      </c>
      <c r="E29" s="27">
        <v>44047</v>
      </c>
      <c r="F29" s="70" t="s">
        <v>105</v>
      </c>
      <c r="G29" s="59"/>
      <c r="H29" s="27">
        <v>44047</v>
      </c>
      <c r="I29" s="80">
        <f t="shared" si="0"/>
        <v>0</v>
      </c>
      <c r="J29" s="72" t="s">
        <v>57</v>
      </c>
      <c r="K29" s="27"/>
      <c r="L29" s="74" t="str">
        <f>IF(AND(C29="Abierto",D29="Urgente"),A29,"")</f>
        <v/>
      </c>
      <c r="M29" s="74" t="str">
        <f ca="1">IF(AND(C29="Abierto",D29="Urgente"),TODAY()-E29,"")</f>
        <v/>
      </c>
      <c r="N29" s="74" t="str">
        <f>IF(AND(C29="Abierto",D29="Urgente"),RANK(M29,$M$13:$M$798,0)+COUNTIF($M$13:M29,M29)-1,"")</f>
        <v/>
      </c>
      <c r="O29" s="74" t="str">
        <f>IF(AND(C29="Abierto",D29="Alta"),A29,"")</f>
        <v/>
      </c>
      <c r="P29" s="74" t="str">
        <f ca="1">IF(AND(C29="Abierto",D29="Alta"),TODAY()-E29,"")</f>
        <v/>
      </c>
      <c r="Q29" s="74" t="str">
        <f>IF(AND(C29="Abierto",D29="Alta"),RANK(P29,$P$13:$P$798,0)+COUNTIF($P$13:P29,P29)-1+MAX(N:N),"")</f>
        <v/>
      </c>
      <c r="R29" s="74" t="str">
        <f>IF(AND(C29="Abierto",D29="Media"),A29,"")</f>
        <v/>
      </c>
      <c r="S29" s="74" t="str">
        <f ca="1">IF(AND(C29="Abierto",D29="Media"),TODAY()-E29,"")</f>
        <v/>
      </c>
      <c r="T29" s="74" t="str">
        <f>IF(AND(C29="Abierto",D29="Media"),RANK(S29,$S$13:$S$798,0)+COUNTIF($S$13:S29,S29)-1+MAX(N:N,Q:Q),"")</f>
        <v/>
      </c>
      <c r="U29" s="74" t="str">
        <f>IF(AND(C29="Abierto",D29="Baja"),A29,"")</f>
        <v/>
      </c>
      <c r="V29" s="74" t="str">
        <f ca="1">IF(AND(C29="Abierto",D29="Baja"),TODAY()-E29,"")</f>
        <v/>
      </c>
      <c r="W29" s="74" t="str">
        <f>IF(AND(C29="Abierto",D29="Baja"),RANK(V29,$V$13:$V$798,0)+COUNTIF($V$13:V29,V29)-1+MAX(N:N,Q:Q,T:T),"")</f>
        <v/>
      </c>
      <c r="X29" s="28" t="str">
        <f>IF(OR(C29="Resuelto",C29=""),"",SUM(N29,Q29,T29,W29))</f>
        <v/>
      </c>
      <c r="Y29" s="28" t="str">
        <f>IF(OR(C29="Resuelto",C29=""),"",SUM(M29,P29,S29,V29))</f>
        <v/>
      </c>
      <c r="Z29" s="28" t="str">
        <f>IF(OR(C29="Resuelto",C29=""),"",SUM(L29,O29,R29,U29))</f>
        <v/>
      </c>
      <c r="AA29" s="28">
        <v>187</v>
      </c>
      <c r="AB29" s="28" t="str">
        <f ca="1">IF(ISNA(VLOOKUP(AA29,$X$13:$Z$795,3,FALSE))=TRUE,"",VLOOKUP(AA29,$X$13:$Z$795,3,FALSE))</f>
        <v/>
      </c>
      <c r="AC29" s="75" t="str">
        <f ca="1">IF(ISNA(VLOOKUP(AA29,$X$13:$Z$795,2,FALSE))=TRUE,"",VLOOKUP(AA29,$X$13:$Z$795,2,FALSE))</f>
        <v/>
      </c>
      <c r="AD29" s="53"/>
      <c r="AE29" s="53"/>
      <c r="AF29" s="53"/>
      <c r="AG29" s="53"/>
      <c r="AH29" s="78" t="str">
        <f>IF(AI29="","",MAX($AH$5:AH28)+1)</f>
        <v/>
      </c>
      <c r="AI29" s="53" t="str">
        <f>IF(G28="","",IF(COUNTIF($AI$11:AI28,G28)=0,G28,""))</f>
        <v/>
      </c>
      <c r="AJ29" s="53" t="str">
        <f>IF(ISNA(VLOOKUP(AA29,$AH$13:$AI$795,2,FALSE))=TRUE,"",VLOOKUP(AA29,$AH$13:$AI$795,2,FALSE))</f>
        <v/>
      </c>
      <c r="AK29" s="53" t="s">
        <v>44</v>
      </c>
      <c r="AL29" s="53" t="s">
        <v>35</v>
      </c>
      <c r="AM29" s="53" t="s">
        <v>52</v>
      </c>
      <c r="AN29" s="15" t="s">
        <v>49</v>
      </c>
    </row>
    <row r="30" spans="1:40" ht="25.5" customHeight="1" x14ac:dyDescent="0.25">
      <c r="A30" s="91">
        <v>18</v>
      </c>
      <c r="B30" s="15">
        <v>2025827</v>
      </c>
      <c r="C30" s="53" t="s">
        <v>142</v>
      </c>
      <c r="D30" s="17" t="s">
        <v>5</v>
      </c>
      <c r="E30" s="27">
        <v>44047</v>
      </c>
      <c r="F30" s="70" t="s">
        <v>105</v>
      </c>
      <c r="G30" s="59"/>
      <c r="H30" s="27">
        <v>44047</v>
      </c>
      <c r="I30" s="80">
        <f t="shared" si="0"/>
        <v>0</v>
      </c>
      <c r="J30" s="72" t="s">
        <v>57</v>
      </c>
      <c r="K30" s="27"/>
      <c r="L30" s="74" t="str">
        <f>IF(AND(C30="Abierto",D30="Urgente"),A30,"")</f>
        <v/>
      </c>
      <c r="M30" s="74" t="str">
        <f ca="1">IF(AND(C30="Abierto",D30="Urgente"),TODAY()-E30,"")</f>
        <v/>
      </c>
      <c r="N30" s="74" t="str">
        <f>IF(AND(C30="Abierto",D30="Urgente"),RANK(M30,$M$13:$M$798,0)+COUNTIF($M$13:M30,M30)-1,"")</f>
        <v/>
      </c>
      <c r="O30" s="74" t="str">
        <f>IF(AND(C30="Abierto",D30="Alta"),A30,"")</f>
        <v/>
      </c>
      <c r="P30" s="74" t="str">
        <f ca="1">IF(AND(C30="Abierto",D30="Alta"),TODAY()-E30,"")</f>
        <v/>
      </c>
      <c r="Q30" s="74" t="str">
        <f>IF(AND(C30="Abierto",D30="Alta"),RANK(P30,$P$13:$P$798,0)+COUNTIF($P$13:P30,P30)-1+MAX(N:N),"")</f>
        <v/>
      </c>
      <c r="R30" s="74" t="str">
        <f>IF(AND(C30="Abierto",D30="Media"),A30,"")</f>
        <v/>
      </c>
      <c r="S30" s="74" t="str">
        <f ca="1">IF(AND(C30="Abierto",D30="Media"),TODAY()-E30,"")</f>
        <v/>
      </c>
      <c r="T30" s="74" t="str">
        <f>IF(AND(C30="Abierto",D30="Media"),RANK(S30,$S$13:$S$798,0)+COUNTIF($S$13:S30,S30)-1+MAX(N:N,Q:Q),"")</f>
        <v/>
      </c>
      <c r="U30" s="74" t="str">
        <f>IF(AND(C30="Abierto",D30="Baja"),A30,"")</f>
        <v/>
      </c>
      <c r="V30" s="74" t="str">
        <f ca="1">IF(AND(C30="Abierto",D30="Baja"),TODAY()-E30,"")</f>
        <v/>
      </c>
      <c r="W30" s="74" t="str">
        <f>IF(AND(C30="Abierto",D30="Baja"),RANK(V30,$V$13:$V$798,0)+COUNTIF($V$13:V30,V30)-1+MAX(N:N,Q:Q,T:T),"")</f>
        <v/>
      </c>
      <c r="X30" s="28" t="str">
        <f>IF(OR(C30="Resuelto",C30=""),"",SUM(N30,Q30,T30,W30))</f>
        <v/>
      </c>
      <c r="Y30" s="28" t="str">
        <f>IF(OR(C30="Resuelto",C30=""),"",SUM(M30,P30,S30,V30))</f>
        <v/>
      </c>
      <c r="Z30" s="28" t="str">
        <f>IF(OR(C30="Resuelto",C30=""),"",SUM(L30,O30,R30,U30))</f>
        <v/>
      </c>
      <c r="AA30" s="28">
        <v>188</v>
      </c>
      <c r="AB30" s="28" t="str">
        <f ca="1">IF(ISNA(VLOOKUP(AA30,$X$13:$Z$795,3,FALSE))=TRUE,"",VLOOKUP(AA30,$X$13:$Z$795,3,FALSE))</f>
        <v/>
      </c>
      <c r="AC30" s="75" t="str">
        <f ca="1">IF(ISNA(VLOOKUP(AA30,$X$13:$Z$795,2,FALSE))=TRUE,"",VLOOKUP(AA30,$X$13:$Z$795,2,FALSE))</f>
        <v/>
      </c>
      <c r="AD30" s="53"/>
      <c r="AE30" s="53"/>
      <c r="AF30" s="53"/>
      <c r="AG30" s="53"/>
      <c r="AH30" s="78" t="str">
        <f>IF(AI30="","",MAX($AH$5:AH29)+1)</f>
        <v/>
      </c>
      <c r="AI30" s="53" t="str">
        <f>IF(G29="","",IF(COUNTIF($AI$11:AI29,G29)=0,G29,""))</f>
        <v/>
      </c>
      <c r="AJ30" s="53" t="str">
        <f>IF(ISNA(VLOOKUP(AA30,$AH$13:$AI$795,2,FALSE))=TRUE,"",VLOOKUP(AA30,$AH$13:$AI$795,2,FALSE))</f>
        <v/>
      </c>
      <c r="AK30" s="53" t="s">
        <v>44</v>
      </c>
      <c r="AL30" s="53" t="s">
        <v>35</v>
      </c>
      <c r="AM30" s="53" t="s">
        <v>52</v>
      </c>
      <c r="AN30" s="53" t="s">
        <v>51</v>
      </c>
    </row>
    <row r="31" spans="1:40" ht="25.5" customHeight="1" x14ac:dyDescent="0.25">
      <c r="A31" s="90">
        <v>19</v>
      </c>
      <c r="B31" s="15">
        <v>2025828</v>
      </c>
      <c r="C31" s="53" t="s">
        <v>142</v>
      </c>
      <c r="D31" s="17" t="s">
        <v>5</v>
      </c>
      <c r="E31" s="27">
        <v>44048</v>
      </c>
      <c r="F31" s="70" t="s">
        <v>105</v>
      </c>
      <c r="G31" s="59"/>
      <c r="H31" s="27">
        <v>44048</v>
      </c>
      <c r="I31" s="80">
        <f t="shared" si="0"/>
        <v>0</v>
      </c>
      <c r="J31" s="72" t="s">
        <v>57</v>
      </c>
      <c r="K31" s="27"/>
      <c r="L31" s="74" t="str">
        <f>IF(AND(C31="Abierto",D31="Urgente"),A31,"")</f>
        <v/>
      </c>
      <c r="M31" s="74" t="str">
        <f ca="1">IF(AND(C31="Abierto",D31="Urgente"),TODAY()-E31,"")</f>
        <v/>
      </c>
      <c r="N31" s="74" t="str">
        <f>IF(AND(C31="Abierto",D31="Urgente"),RANK(M31,$M$13:$M$798,0)+COUNTIF($M$13:M31,M31)-1,"")</f>
        <v/>
      </c>
      <c r="O31" s="74" t="str">
        <f>IF(AND(C31="Abierto",D31="Alta"),A31,"")</f>
        <v/>
      </c>
      <c r="P31" s="74" t="str">
        <f ca="1">IF(AND(C31="Abierto",D31="Alta"),TODAY()-E31,"")</f>
        <v/>
      </c>
      <c r="Q31" s="74" t="str">
        <f>IF(AND(C31="Abierto",D31="Alta"),RANK(P31,$P$13:$P$798,0)+COUNTIF($P$13:P31,P31)-1+MAX(N:N),"")</f>
        <v/>
      </c>
      <c r="R31" s="74" t="str">
        <f>IF(AND(C31="Abierto",D31="Media"),A31,"")</f>
        <v/>
      </c>
      <c r="S31" s="74" t="str">
        <f ca="1">IF(AND(C31="Abierto",D31="Media"),TODAY()-E31,"")</f>
        <v/>
      </c>
      <c r="T31" s="74" t="str">
        <f>IF(AND(C31="Abierto",D31="Media"),RANK(S31,$S$13:$S$798,0)+COUNTIF($S$13:S31,S31)-1+MAX(N:N,Q:Q),"")</f>
        <v/>
      </c>
      <c r="U31" s="74" t="str">
        <f>IF(AND(C31="Abierto",D31="Baja"),A31,"")</f>
        <v/>
      </c>
      <c r="V31" s="74" t="str">
        <f ca="1">IF(AND(C31="Abierto",D31="Baja"),TODAY()-E31,"")</f>
        <v/>
      </c>
      <c r="W31" s="74" t="str">
        <f>IF(AND(C31="Abierto",D31="Baja"),RANK(V31,$V$13:$V$798,0)+COUNTIF($V$13:V31,V31)-1+MAX(N:N,Q:Q,T:T),"")</f>
        <v/>
      </c>
      <c r="X31" s="28" t="str">
        <f>IF(OR(C31="Resuelto",C31=""),"",SUM(N31,Q31,T31,W31))</f>
        <v/>
      </c>
      <c r="Y31" s="28" t="str">
        <f>IF(OR(C31="Resuelto",C31=""),"",SUM(M31,P31,S31,V31))</f>
        <v/>
      </c>
      <c r="Z31" s="28" t="str">
        <f>IF(OR(C31="Resuelto",C31=""),"",SUM(L31,O31,R31,U31))</f>
        <v/>
      </c>
      <c r="AA31" s="28">
        <v>189</v>
      </c>
      <c r="AB31" s="28" t="str">
        <f ca="1">IF(ISNA(VLOOKUP(AA31,$X$13:$Z$795,3,FALSE))=TRUE,"",VLOOKUP(AA31,$X$13:$Z$795,3,FALSE))</f>
        <v/>
      </c>
      <c r="AC31" s="75" t="str">
        <f ca="1">IF(ISNA(VLOOKUP(AA31,$X$13:$Z$795,2,FALSE))=TRUE,"",VLOOKUP(AA31,$X$13:$Z$795,2,FALSE))</f>
        <v/>
      </c>
      <c r="AD31" s="53"/>
      <c r="AE31" s="53"/>
      <c r="AF31" s="53"/>
      <c r="AG31" s="53"/>
      <c r="AH31" s="78" t="str">
        <f>IF(AI31="","",MAX($AH$5:AH30)+1)</f>
        <v/>
      </c>
      <c r="AI31" s="53" t="str">
        <f>IF(G30="","",IF(COUNTIF($AI$11:AI30,G30)=0,G30,""))</f>
        <v/>
      </c>
      <c r="AJ31" s="53" t="str">
        <f>IF(ISNA(VLOOKUP(AA31,$AH$13:$AI$795,2,FALSE))=TRUE,"",VLOOKUP(AA31,$AH$13:$AI$795,2,FALSE))</f>
        <v/>
      </c>
      <c r="AK31" s="53" t="s">
        <v>44</v>
      </c>
      <c r="AL31" s="53" t="s">
        <v>36</v>
      </c>
      <c r="AM31" s="53" t="s">
        <v>52</v>
      </c>
      <c r="AN31" s="15" t="s">
        <v>50</v>
      </c>
    </row>
    <row r="32" spans="1:40" ht="25.5" customHeight="1" x14ac:dyDescent="0.25">
      <c r="A32" s="91">
        <v>20</v>
      </c>
      <c r="B32" s="15">
        <v>2025829</v>
      </c>
      <c r="C32" s="53" t="s">
        <v>142</v>
      </c>
      <c r="D32" s="17" t="s">
        <v>5</v>
      </c>
      <c r="E32" s="27">
        <v>44048</v>
      </c>
      <c r="F32" s="70" t="s">
        <v>105</v>
      </c>
      <c r="G32" s="59"/>
      <c r="H32" s="27">
        <v>44048</v>
      </c>
      <c r="I32" s="80">
        <f t="shared" si="0"/>
        <v>0</v>
      </c>
      <c r="J32" s="72" t="s">
        <v>57</v>
      </c>
      <c r="K32" s="27"/>
      <c r="L32" s="74" t="str">
        <f>IF(AND(C32="Abierto",D32="Urgente"),A32,"")</f>
        <v/>
      </c>
      <c r="M32" s="74" t="str">
        <f ca="1">IF(AND(C32="Abierto",D32="Urgente"),TODAY()-E32,"")</f>
        <v/>
      </c>
      <c r="N32" s="74" t="str">
        <f>IF(AND(C32="Abierto",D32="Urgente"),RANK(M32,$M$13:$M$798,0)+COUNTIF($M$13:M32,M32)-1,"")</f>
        <v/>
      </c>
      <c r="O32" s="74" t="str">
        <f>IF(AND(C32="Abierto",D32="Alta"),A32,"")</f>
        <v/>
      </c>
      <c r="P32" s="74" t="str">
        <f ca="1">IF(AND(C32="Abierto",D32="Alta"),TODAY()-E32,"")</f>
        <v/>
      </c>
      <c r="Q32" s="74" t="str">
        <f>IF(AND(C32="Abierto",D32="Alta"),RANK(P32,$P$13:$P$798,0)+COUNTIF($P$13:P32,P32)-1+MAX(N:N),"")</f>
        <v/>
      </c>
      <c r="R32" s="74" t="str">
        <f>IF(AND(C32="Abierto",D32="Media"),A32,"")</f>
        <v/>
      </c>
      <c r="S32" s="74" t="str">
        <f ca="1">IF(AND(C32="Abierto",D32="Media"),TODAY()-E32,"")</f>
        <v/>
      </c>
      <c r="T32" s="74" t="str">
        <f>IF(AND(C32="Abierto",D32="Media"),RANK(S32,$S$13:$S$798,0)+COUNTIF($S$13:S32,S32)-1+MAX(N:N,Q:Q),"")</f>
        <v/>
      </c>
      <c r="U32" s="74" t="str">
        <f>IF(AND(C32="Abierto",D32="Baja"),A32,"")</f>
        <v/>
      </c>
      <c r="V32" s="74" t="str">
        <f ca="1">IF(AND(C32="Abierto",D32="Baja"),TODAY()-E32,"")</f>
        <v/>
      </c>
      <c r="W32" s="74" t="str">
        <f>IF(AND(C32="Abierto",D32="Baja"),RANK(V32,$V$13:$V$798,0)+COUNTIF($V$13:V32,V32)-1+MAX(N:N,Q:Q,T:T),"")</f>
        <v/>
      </c>
      <c r="X32" s="28" t="str">
        <f>IF(OR(C32="Resuelto",C32=""),"",SUM(N32,Q32,T32,W32))</f>
        <v/>
      </c>
      <c r="Y32" s="28" t="str">
        <f>IF(OR(C32="Resuelto",C32=""),"",SUM(M32,P32,S32,V32))</f>
        <v/>
      </c>
      <c r="Z32" s="28" t="str">
        <f>IF(OR(C32="Resuelto",C32=""),"",SUM(L32,O32,R32,U32))</f>
        <v/>
      </c>
      <c r="AA32" s="28">
        <v>190</v>
      </c>
      <c r="AB32" s="28" t="str">
        <f ca="1">IF(ISNA(VLOOKUP(AA32,$X$13:$Z$795,3,FALSE))=TRUE,"",VLOOKUP(AA32,$X$13:$Z$795,3,FALSE))</f>
        <v/>
      </c>
      <c r="AC32" s="75" t="str">
        <f ca="1">IF(ISNA(VLOOKUP(AA32,$X$13:$Z$795,2,FALSE))=TRUE,"",VLOOKUP(AA32,$X$13:$Z$795,2,FALSE))</f>
        <v/>
      </c>
      <c r="AD32" s="53"/>
      <c r="AE32" s="53"/>
      <c r="AF32" s="53"/>
      <c r="AG32" s="53"/>
      <c r="AH32" s="78" t="str">
        <f>IF(AI32="","",MAX($AH$5:AH31)+1)</f>
        <v/>
      </c>
      <c r="AI32" s="53" t="str">
        <f>IF(G31="","",IF(COUNTIF($AI$11:AI31,G31)=0,G31,""))</f>
        <v/>
      </c>
      <c r="AJ32" s="53" t="str">
        <f>IF(ISNA(VLOOKUP(AA32,$AH$13:$AI$795,2,FALSE))=TRUE,"",VLOOKUP(AA32,$AH$13:$AI$795,2,FALSE))</f>
        <v/>
      </c>
      <c r="AK32" s="53" t="s">
        <v>44</v>
      </c>
      <c r="AL32" s="53" t="s">
        <v>35</v>
      </c>
      <c r="AM32" s="53" t="s">
        <v>52</v>
      </c>
      <c r="AN32" s="15" t="s">
        <v>49</v>
      </c>
    </row>
    <row r="33" spans="1:40" ht="25.5" customHeight="1" x14ac:dyDescent="0.25">
      <c r="A33" s="90">
        <v>21</v>
      </c>
      <c r="B33" s="15">
        <v>2025830</v>
      </c>
      <c r="C33" s="53" t="s">
        <v>142</v>
      </c>
      <c r="D33" s="17" t="s">
        <v>5</v>
      </c>
      <c r="E33" s="27">
        <v>44048</v>
      </c>
      <c r="F33" s="70" t="s">
        <v>105</v>
      </c>
      <c r="G33" s="59"/>
      <c r="H33" s="27">
        <v>44048</v>
      </c>
      <c r="I33" s="80">
        <f t="shared" si="0"/>
        <v>0</v>
      </c>
      <c r="J33" s="72" t="s">
        <v>57</v>
      </c>
      <c r="K33" s="27"/>
      <c r="L33" s="74" t="str">
        <f>IF(AND(C33="Abierto",D33="Urgente"),A33,"")</f>
        <v/>
      </c>
      <c r="M33" s="74" t="str">
        <f ca="1">IF(AND(C33="Abierto",D33="Urgente"),TODAY()-E33,"")</f>
        <v/>
      </c>
      <c r="N33" s="74" t="str">
        <f>IF(AND(C33="Abierto",D33="Urgente"),RANK(M33,$M$13:$M$798,0)+COUNTIF($M$13:M33,M33)-1,"")</f>
        <v/>
      </c>
      <c r="O33" s="74" t="str">
        <f>IF(AND(C33="Abierto",D33="Alta"),A33,"")</f>
        <v/>
      </c>
      <c r="P33" s="74" t="str">
        <f ca="1">IF(AND(C33="Abierto",D33="Alta"),TODAY()-E33,"")</f>
        <v/>
      </c>
      <c r="Q33" s="74" t="str">
        <f>IF(AND(C33="Abierto",D33="Alta"),RANK(P33,$P$13:$P$798,0)+COUNTIF($P$13:P33,P33)-1+MAX(N:N),"")</f>
        <v/>
      </c>
      <c r="R33" s="74" t="str">
        <f>IF(AND(C33="Abierto",D33="Media"),A33,"")</f>
        <v/>
      </c>
      <c r="S33" s="74" t="str">
        <f ca="1">IF(AND(C33="Abierto",D33="Media"),TODAY()-E33,"")</f>
        <v/>
      </c>
      <c r="T33" s="74" t="str">
        <f>IF(AND(C33="Abierto",D33="Media"),RANK(S33,$S$13:$S$798,0)+COUNTIF($S$13:S33,S33)-1+MAX(N:N,Q:Q),"")</f>
        <v/>
      </c>
      <c r="U33" s="74" t="str">
        <f>IF(AND(C33="Abierto",D33="Baja"),A33,"")</f>
        <v/>
      </c>
      <c r="V33" s="74" t="str">
        <f ca="1">IF(AND(C33="Abierto",D33="Baja"),TODAY()-E33,"")</f>
        <v/>
      </c>
      <c r="W33" s="74" t="str">
        <f>IF(AND(C33="Abierto",D33="Baja"),RANK(V33,$V$13:$V$798,0)+COUNTIF($V$13:V33,V33)-1+MAX(N:N,Q:Q,T:T),"")</f>
        <v/>
      </c>
      <c r="X33" s="28" t="str">
        <f>IF(OR(C33="Resuelto",C33=""),"",SUM(N33,Q33,T33,W33))</f>
        <v/>
      </c>
      <c r="Y33" s="28" t="str">
        <f>IF(OR(C33="Resuelto",C33=""),"",SUM(M33,P33,S33,V33))</f>
        <v/>
      </c>
      <c r="Z33" s="28" t="str">
        <f>IF(OR(C33="Resuelto",C33=""),"",SUM(L33,O33,R33,U33))</f>
        <v/>
      </c>
      <c r="AA33" s="28">
        <v>191</v>
      </c>
      <c r="AB33" s="28" t="str">
        <f ca="1">IF(ISNA(VLOOKUP(AA33,$X$13:$Z$795,3,FALSE))=TRUE,"",VLOOKUP(AA33,$X$13:$Z$795,3,FALSE))</f>
        <v/>
      </c>
      <c r="AC33" s="75" t="str">
        <f ca="1">IF(ISNA(VLOOKUP(AA33,$X$13:$Z$795,2,FALSE))=TRUE,"",VLOOKUP(AA33,$X$13:$Z$795,2,FALSE))</f>
        <v/>
      </c>
      <c r="AD33" s="53"/>
      <c r="AE33" s="53"/>
      <c r="AF33" s="53"/>
      <c r="AG33" s="53"/>
      <c r="AH33" s="78" t="str">
        <f>IF(AI33="","",MAX($AH$5:AH32)+1)</f>
        <v/>
      </c>
      <c r="AI33" s="53" t="str">
        <f>IF(G32="","",IF(COUNTIF($AI$11:AI32,G32)=0,G32,""))</f>
        <v/>
      </c>
      <c r="AJ33" s="53" t="str">
        <f>IF(ISNA(VLOOKUP(AA33,$AH$13:$AI$795,2,FALSE))=TRUE,"",VLOOKUP(AA33,$AH$13:$AI$795,2,FALSE))</f>
        <v/>
      </c>
      <c r="AK33" s="53" t="s">
        <v>44</v>
      </c>
      <c r="AL33" s="53" t="s">
        <v>35</v>
      </c>
      <c r="AM33" s="53" t="s">
        <v>52</v>
      </c>
      <c r="AN33" s="15" t="s">
        <v>50</v>
      </c>
    </row>
    <row r="34" spans="1:40" ht="25.5" customHeight="1" x14ac:dyDescent="0.25">
      <c r="A34" s="91">
        <v>22</v>
      </c>
      <c r="B34" s="15">
        <v>2025831</v>
      </c>
      <c r="C34" s="53" t="s">
        <v>142</v>
      </c>
      <c r="D34" s="17" t="s">
        <v>5</v>
      </c>
      <c r="E34" s="27">
        <v>44048</v>
      </c>
      <c r="F34" s="70" t="s">
        <v>105</v>
      </c>
      <c r="G34" s="59"/>
      <c r="H34" s="27">
        <v>44048</v>
      </c>
      <c r="I34" s="80">
        <f t="shared" si="0"/>
        <v>0</v>
      </c>
      <c r="J34" s="72" t="s">
        <v>57</v>
      </c>
      <c r="K34" s="27"/>
      <c r="L34" s="74" t="str">
        <f>IF(AND(C34="Abierto",D34="Urgente"),A34,"")</f>
        <v/>
      </c>
      <c r="M34" s="74" t="str">
        <f ca="1">IF(AND(C34="Abierto",D34="Urgente"),TODAY()-E34,"")</f>
        <v/>
      </c>
      <c r="N34" s="74" t="str">
        <f>IF(AND(C34="Abierto",D34="Urgente"),RANK(M34,$M$13:$M$798,0)+COUNTIF($M$13:M34,M34)-1,"")</f>
        <v/>
      </c>
      <c r="O34" s="74" t="str">
        <f>IF(AND(C34="Abierto",D34="Alta"),A34,"")</f>
        <v/>
      </c>
      <c r="P34" s="74" t="str">
        <f ca="1">IF(AND(C34="Abierto",D34="Alta"),TODAY()-E34,"")</f>
        <v/>
      </c>
      <c r="Q34" s="74" t="str">
        <f>IF(AND(C34="Abierto",D34="Alta"),RANK(P34,$P$13:$P$798,0)+COUNTIF($P$13:P34,P34)-1+MAX(N:N),"")</f>
        <v/>
      </c>
      <c r="R34" s="74" t="str">
        <f>IF(AND(C34="Abierto",D34="Media"),A34,"")</f>
        <v/>
      </c>
      <c r="S34" s="74" t="str">
        <f ca="1">IF(AND(C34="Abierto",D34="Media"),TODAY()-E34,"")</f>
        <v/>
      </c>
      <c r="T34" s="74" t="str">
        <f>IF(AND(C34="Abierto",D34="Media"),RANK(S34,$S$13:$S$798,0)+COUNTIF($S$13:S34,S34)-1+MAX(N:N,Q:Q),"")</f>
        <v/>
      </c>
      <c r="U34" s="74" t="str">
        <f>IF(AND(C34="Abierto",D34="Baja"),A34,"")</f>
        <v/>
      </c>
      <c r="V34" s="74" t="str">
        <f ca="1">IF(AND(C34="Abierto",D34="Baja"),TODAY()-E34,"")</f>
        <v/>
      </c>
      <c r="W34" s="74" t="str">
        <f>IF(AND(C34="Abierto",D34="Baja"),RANK(V34,$V$13:$V$798,0)+COUNTIF($V$13:V34,V34)-1+MAX(N:N,Q:Q,T:T),"")</f>
        <v/>
      </c>
      <c r="X34" s="28" t="str">
        <f>IF(OR(C34="Resuelto",C34=""),"",SUM(N34,Q34,T34,W34))</f>
        <v/>
      </c>
      <c r="Y34" s="28" t="str">
        <f>IF(OR(C34="Resuelto",C34=""),"",SUM(M34,P34,S34,V34))</f>
        <v/>
      </c>
      <c r="Z34" s="28" t="str">
        <f>IF(OR(C34="Resuelto",C34=""),"",SUM(L34,O34,R34,U34))</f>
        <v/>
      </c>
      <c r="AA34" s="28">
        <v>192</v>
      </c>
      <c r="AB34" s="28" t="str">
        <f ca="1">IF(ISNA(VLOOKUP(AA34,$X$13:$Z$795,3,FALSE))=TRUE,"",VLOOKUP(AA34,$X$13:$Z$795,3,FALSE))</f>
        <v/>
      </c>
      <c r="AC34" s="75" t="str">
        <f ca="1">IF(ISNA(VLOOKUP(AA34,$X$13:$Z$795,2,FALSE))=TRUE,"",VLOOKUP(AA34,$X$13:$Z$795,2,FALSE))</f>
        <v/>
      </c>
      <c r="AD34" s="53"/>
      <c r="AE34" s="53"/>
      <c r="AF34" s="53"/>
      <c r="AG34" s="53"/>
      <c r="AH34" s="78" t="str">
        <f>IF(AI34="","",MAX($AH$5:AH33)+1)</f>
        <v/>
      </c>
      <c r="AI34" s="53" t="str">
        <f>IF(G33="","",IF(COUNTIF($AI$11:AI33,G33)=0,G33,""))</f>
        <v/>
      </c>
      <c r="AJ34" s="53" t="str">
        <f>IF(ISNA(VLOOKUP(AA34,$AH$13:$AI$795,2,FALSE))=TRUE,"",VLOOKUP(AA34,$AH$13:$AI$795,2,FALSE))</f>
        <v/>
      </c>
      <c r="AK34" s="53" t="s">
        <v>44</v>
      </c>
      <c r="AL34" s="53" t="s">
        <v>35</v>
      </c>
      <c r="AM34" s="53" t="s">
        <v>52</v>
      </c>
      <c r="AN34" s="53" t="s">
        <v>51</v>
      </c>
    </row>
    <row r="35" spans="1:40" ht="25.5" customHeight="1" x14ac:dyDescent="0.25">
      <c r="A35" s="90">
        <v>23</v>
      </c>
      <c r="B35" s="15">
        <v>2025832</v>
      </c>
      <c r="C35" s="53" t="s">
        <v>142</v>
      </c>
      <c r="D35" s="17" t="s">
        <v>5</v>
      </c>
      <c r="E35" s="27">
        <v>44048</v>
      </c>
      <c r="F35" s="70" t="s">
        <v>105</v>
      </c>
      <c r="G35" s="59"/>
      <c r="H35" s="27">
        <v>44048</v>
      </c>
      <c r="I35" s="80">
        <f t="shared" si="0"/>
        <v>0</v>
      </c>
      <c r="J35" s="72" t="s">
        <v>57</v>
      </c>
      <c r="K35" s="27"/>
      <c r="L35" s="74" t="str">
        <f>IF(AND(C35="Abierto",D35="Urgente"),A35,"")</f>
        <v/>
      </c>
      <c r="M35" s="74" t="str">
        <f ca="1">IF(AND(C35="Abierto",D35="Urgente"),TODAY()-E35,"")</f>
        <v/>
      </c>
      <c r="N35" s="74" t="str">
        <f>IF(AND(C35="Abierto",D35="Urgente"),RANK(M35,$M$13:$M$798,0)+COUNTIF($M$13:M35,M35)-1,"")</f>
        <v/>
      </c>
      <c r="O35" s="74" t="str">
        <f>IF(AND(C35="Abierto",D35="Alta"),A35,"")</f>
        <v/>
      </c>
      <c r="P35" s="74" t="str">
        <f ca="1">IF(AND(C35="Abierto",D35="Alta"),TODAY()-E35,"")</f>
        <v/>
      </c>
      <c r="Q35" s="74" t="str">
        <f>IF(AND(C35="Abierto",D35="Alta"),RANK(P35,$P$13:$P$798,0)+COUNTIF($P$13:P35,P35)-1+MAX(N:N),"")</f>
        <v/>
      </c>
      <c r="R35" s="74" t="str">
        <f>IF(AND(C35="Abierto",D35="Media"),A35,"")</f>
        <v/>
      </c>
      <c r="S35" s="74" t="str">
        <f ca="1">IF(AND(C35="Abierto",D35="Media"),TODAY()-E35,"")</f>
        <v/>
      </c>
      <c r="T35" s="74" t="str">
        <f>IF(AND(C35="Abierto",D35="Media"),RANK(S35,$S$13:$S$798,0)+COUNTIF($S$13:S35,S35)-1+MAX(N:N,Q:Q),"")</f>
        <v/>
      </c>
      <c r="U35" s="74" t="str">
        <f>IF(AND(C35="Abierto",D35="Baja"),A35,"")</f>
        <v/>
      </c>
      <c r="V35" s="74" t="str">
        <f ca="1">IF(AND(C35="Abierto",D35="Baja"),TODAY()-E35,"")</f>
        <v/>
      </c>
      <c r="W35" s="74" t="str">
        <f>IF(AND(C35="Abierto",D35="Baja"),RANK(V35,$V$13:$V$798,0)+COUNTIF($V$13:V35,V35)-1+MAX(N:N,Q:Q,T:T),"")</f>
        <v/>
      </c>
      <c r="X35" s="28" t="str">
        <f>IF(OR(C35="Resuelto",C35=""),"",SUM(N35,Q35,T35,W35))</f>
        <v/>
      </c>
      <c r="Y35" s="28" t="str">
        <f>IF(OR(C35="Resuelto",C35=""),"",SUM(M35,P35,S35,V35))</f>
        <v/>
      </c>
      <c r="Z35" s="28" t="str">
        <f>IF(OR(C35="Resuelto",C35=""),"",SUM(L35,O35,R35,U35))</f>
        <v/>
      </c>
      <c r="AA35" s="28">
        <v>193</v>
      </c>
      <c r="AB35" s="28" t="str">
        <f ca="1">IF(ISNA(VLOOKUP(AA35,$X$13:$Z$795,3,FALSE))=TRUE,"",VLOOKUP(AA35,$X$13:$Z$795,3,FALSE))</f>
        <v/>
      </c>
      <c r="AC35" s="75" t="str">
        <f ca="1">IF(ISNA(VLOOKUP(AA35,$X$13:$Z$795,2,FALSE))=TRUE,"",VLOOKUP(AA35,$X$13:$Z$795,2,FALSE))</f>
        <v/>
      </c>
      <c r="AD35" s="53"/>
      <c r="AE35" s="53"/>
      <c r="AF35" s="53"/>
      <c r="AG35" s="53"/>
      <c r="AH35" s="78" t="str">
        <f>IF(AI35="","",MAX($AH$5:AH34)+1)</f>
        <v/>
      </c>
      <c r="AI35" s="53" t="str">
        <f>IF(G34="","",IF(COUNTIF($AI$11:AI34,G34)=0,G34,""))</f>
        <v/>
      </c>
      <c r="AJ35" s="53" t="str">
        <f>IF(ISNA(VLOOKUP(AA35,$AH$13:$AI$795,2,FALSE))=TRUE,"",VLOOKUP(AA35,$AH$13:$AI$795,2,FALSE))</f>
        <v/>
      </c>
      <c r="AK35" s="53" t="s">
        <v>44</v>
      </c>
      <c r="AL35" s="53" t="s">
        <v>32</v>
      </c>
      <c r="AM35" s="53" t="s">
        <v>52</v>
      </c>
      <c r="AN35" s="15" t="s">
        <v>50</v>
      </c>
    </row>
    <row r="36" spans="1:40" ht="25.5" customHeight="1" x14ac:dyDescent="0.25">
      <c r="A36" s="91">
        <v>24</v>
      </c>
      <c r="B36" s="15">
        <v>2025833</v>
      </c>
      <c r="C36" s="53" t="s">
        <v>142</v>
      </c>
      <c r="D36" s="17" t="s">
        <v>5</v>
      </c>
      <c r="E36" s="27">
        <v>44048</v>
      </c>
      <c r="F36" s="70" t="s">
        <v>105</v>
      </c>
      <c r="G36" s="59"/>
      <c r="H36" s="27">
        <v>44048</v>
      </c>
      <c r="I36" s="80">
        <f t="shared" si="0"/>
        <v>0</v>
      </c>
      <c r="J36" s="72" t="s">
        <v>57</v>
      </c>
      <c r="K36" s="27"/>
      <c r="L36" s="74" t="str">
        <f>IF(AND(C36="Abierto",D36="Urgente"),A36,"")</f>
        <v/>
      </c>
      <c r="M36" s="74" t="str">
        <f ca="1">IF(AND(C36="Abierto",D36="Urgente"),TODAY()-E36,"")</f>
        <v/>
      </c>
      <c r="N36" s="74" t="str">
        <f>IF(AND(C36="Abierto",D36="Urgente"),RANK(M36,$M$13:$M$798,0)+COUNTIF($M$13:M36,M36)-1,"")</f>
        <v/>
      </c>
      <c r="O36" s="74" t="str">
        <f>IF(AND(C36="Abierto",D36="Alta"),A36,"")</f>
        <v/>
      </c>
      <c r="P36" s="74" t="str">
        <f ca="1">IF(AND(C36="Abierto",D36="Alta"),TODAY()-E36,"")</f>
        <v/>
      </c>
      <c r="Q36" s="74" t="str">
        <f>IF(AND(C36="Abierto",D36="Alta"),RANK(P36,$P$13:$P$798,0)+COUNTIF($P$13:P36,P36)-1+MAX(N:N),"")</f>
        <v/>
      </c>
      <c r="R36" s="74" t="str">
        <f>IF(AND(C36="Abierto",D36="Media"),A36,"")</f>
        <v/>
      </c>
      <c r="S36" s="74" t="str">
        <f ca="1">IF(AND(C36="Abierto",D36="Media"),TODAY()-E36,"")</f>
        <v/>
      </c>
      <c r="T36" s="74" t="str">
        <f>IF(AND(C36="Abierto",D36="Media"),RANK(S36,$S$13:$S$798,0)+COUNTIF($S$13:S36,S36)-1+MAX(N:N,Q:Q),"")</f>
        <v/>
      </c>
      <c r="U36" s="74" t="str">
        <f>IF(AND(C36="Abierto",D36="Baja"),A36,"")</f>
        <v/>
      </c>
      <c r="V36" s="74" t="str">
        <f ca="1">IF(AND(C36="Abierto",D36="Baja"),TODAY()-E36,"")</f>
        <v/>
      </c>
      <c r="W36" s="74" t="str">
        <f>IF(AND(C36="Abierto",D36="Baja"),RANK(V36,$V$13:$V$798,0)+COUNTIF($V$13:V36,V36)-1+MAX(N:N,Q:Q,T:T),"")</f>
        <v/>
      </c>
      <c r="X36" s="28" t="str">
        <f>IF(OR(C36="Resuelto",C36=""),"",SUM(N36,Q36,T36,W36))</f>
        <v/>
      </c>
      <c r="Y36" s="28" t="str">
        <f>IF(OR(C36="Resuelto",C36=""),"",SUM(M36,P36,S36,V36))</f>
        <v/>
      </c>
      <c r="Z36" s="28" t="str">
        <f>IF(OR(C36="Resuelto",C36=""),"",SUM(L36,O36,R36,U36))</f>
        <v/>
      </c>
      <c r="AA36" s="28">
        <v>194</v>
      </c>
      <c r="AB36" s="28" t="str">
        <f ca="1">IF(ISNA(VLOOKUP(AA36,$X$13:$Z$795,3,FALSE))=TRUE,"",VLOOKUP(AA36,$X$13:$Z$795,3,FALSE))</f>
        <v/>
      </c>
      <c r="AC36" s="75" t="str">
        <f ca="1">IF(ISNA(VLOOKUP(AA36,$X$13:$Z$795,2,FALSE))=TRUE,"",VLOOKUP(AA36,$X$13:$Z$795,2,FALSE))</f>
        <v/>
      </c>
      <c r="AD36" s="53"/>
      <c r="AE36" s="53"/>
      <c r="AF36" s="53"/>
      <c r="AG36" s="53"/>
      <c r="AH36" s="78" t="str">
        <f>IF(AI36="","",MAX($AH$5:AH35)+1)</f>
        <v/>
      </c>
      <c r="AI36" s="53" t="str">
        <f>IF(G35="","",IF(COUNTIF($AI$11:AI35,G35)=0,G35,""))</f>
        <v/>
      </c>
      <c r="AJ36" s="53" t="str">
        <f>IF(ISNA(VLOOKUP(AA36,$AH$13:$AI$795,2,FALSE))=TRUE,"",VLOOKUP(AA36,$AH$13:$AI$795,2,FALSE))</f>
        <v/>
      </c>
      <c r="AK36" s="53" t="s">
        <v>44</v>
      </c>
      <c r="AL36" s="53" t="s">
        <v>32</v>
      </c>
      <c r="AM36" s="53" t="s">
        <v>52</v>
      </c>
      <c r="AN36" s="53" t="s">
        <v>51</v>
      </c>
    </row>
    <row r="37" spans="1:40" ht="25.5" customHeight="1" x14ac:dyDescent="0.25">
      <c r="A37" s="90">
        <v>25</v>
      </c>
      <c r="B37" s="15">
        <v>2025834</v>
      </c>
      <c r="C37" s="53" t="s">
        <v>142</v>
      </c>
      <c r="D37" s="17" t="s">
        <v>5</v>
      </c>
      <c r="E37" s="27">
        <v>44049</v>
      </c>
      <c r="F37" s="70" t="s">
        <v>85</v>
      </c>
      <c r="G37" s="59"/>
      <c r="H37" s="50">
        <v>44049</v>
      </c>
      <c r="I37" s="80">
        <f t="shared" si="0"/>
        <v>0</v>
      </c>
      <c r="J37" s="72" t="s">
        <v>57</v>
      </c>
      <c r="K37" s="27"/>
      <c r="L37" s="74" t="str">
        <f>IF(AND(C37="Abierto",D37="Urgente"),A37,"")</f>
        <v/>
      </c>
      <c r="M37" s="74" t="str">
        <f ca="1">IF(AND(C37="Abierto",D37="Urgente"),TODAY()-E37,"")</f>
        <v/>
      </c>
      <c r="N37" s="74" t="str">
        <f>IF(AND(C37="Abierto",D37="Urgente"),RANK(M37,$M$13:$M$798,0)+COUNTIF($M$13:M37,M37)-1,"")</f>
        <v/>
      </c>
      <c r="O37" s="74" t="str">
        <f>IF(AND(C37="Abierto",D37="Alta"),A37,"")</f>
        <v/>
      </c>
      <c r="P37" s="74" t="str">
        <f ca="1">IF(AND(C37="Abierto",D37="Alta"),TODAY()-E37,"")</f>
        <v/>
      </c>
      <c r="Q37" s="74" t="str">
        <f>IF(AND(C37="Abierto",D37="Alta"),RANK(P37,$P$13:$P$798,0)+COUNTIF($P$13:P37,P37)-1+MAX(N:N),"")</f>
        <v/>
      </c>
      <c r="R37" s="74" t="str">
        <f>IF(AND(C37="Abierto",D37="Media"),A37,"")</f>
        <v/>
      </c>
      <c r="S37" s="74" t="str">
        <f ca="1">IF(AND(C37="Abierto",D37="Media"),TODAY()-E37,"")</f>
        <v/>
      </c>
      <c r="T37" s="74" t="str">
        <f>IF(AND(C37="Abierto",D37="Media"),RANK(S37,$S$13:$S$798,0)+COUNTIF($S$13:S37,S37)-1+MAX(N:N,Q:Q),"")</f>
        <v/>
      </c>
      <c r="U37" s="74" t="str">
        <f>IF(AND(C37="Abierto",D37="Baja"),A37,"")</f>
        <v/>
      </c>
      <c r="V37" s="74" t="str">
        <f ca="1">IF(AND(C37="Abierto",D37="Baja"),TODAY()-E37,"")</f>
        <v/>
      </c>
      <c r="W37" s="74" t="str">
        <f>IF(AND(C37="Abierto",D37="Baja"),RANK(V37,$V$13:$V$798,0)+COUNTIF($V$13:V37,V37)-1+MAX(N:N,Q:Q,T:T),"")</f>
        <v/>
      </c>
      <c r="X37" s="28" t="str">
        <f>IF(OR(C37="Resuelto",C37=""),"",SUM(N37,Q37,T37,W37))</f>
        <v/>
      </c>
      <c r="Y37" s="28" t="str">
        <f>IF(OR(C37="Resuelto",C37=""),"",SUM(M37,P37,S37,V37))</f>
        <v/>
      </c>
      <c r="Z37" s="28" t="str">
        <f>IF(OR(C37="Resuelto",C37=""),"",SUM(L37,O37,R37,U37))</f>
        <v/>
      </c>
      <c r="AA37" s="28">
        <v>195</v>
      </c>
      <c r="AB37" s="28" t="str">
        <f ca="1">IF(ISNA(VLOOKUP(AA37,$X$13:$Z$795,3,FALSE))=TRUE,"",VLOOKUP(AA37,$X$13:$Z$795,3,FALSE))</f>
        <v/>
      </c>
      <c r="AC37" s="75" t="str">
        <f ca="1">IF(ISNA(VLOOKUP(AA37,$X$13:$Z$795,2,FALSE))=TRUE,"",VLOOKUP(AA37,$X$13:$Z$795,2,FALSE))</f>
        <v/>
      </c>
      <c r="AD37" s="53"/>
      <c r="AE37" s="53"/>
      <c r="AF37" s="53"/>
      <c r="AG37" s="53"/>
      <c r="AH37" s="78" t="str">
        <f>IF(AI37="","",MAX($AH$5:AH36)+1)</f>
        <v/>
      </c>
      <c r="AI37" s="53" t="str">
        <f>IF(G36="","",IF(COUNTIF($AI$11:AI36,G36)=0,G36,""))</f>
        <v/>
      </c>
      <c r="AJ37" s="53" t="str">
        <f>IF(ISNA(VLOOKUP(AA37,$AH$13:$AI$795,2,FALSE))=TRUE,"",VLOOKUP(AA37,$AH$13:$AI$795,2,FALSE))</f>
        <v/>
      </c>
      <c r="AK37" s="53" t="s">
        <v>44</v>
      </c>
      <c r="AL37" s="53" t="s">
        <v>34</v>
      </c>
      <c r="AM37" s="53" t="s">
        <v>52</v>
      </c>
      <c r="AN37" s="15" t="s">
        <v>50</v>
      </c>
    </row>
    <row r="38" spans="1:40" ht="25.5" customHeight="1" x14ac:dyDescent="0.25">
      <c r="A38" s="91">
        <v>26</v>
      </c>
      <c r="B38" s="15">
        <v>2025835</v>
      </c>
      <c r="C38" s="53" t="s">
        <v>142</v>
      </c>
      <c r="D38" s="17" t="s">
        <v>5</v>
      </c>
      <c r="E38" s="27">
        <v>44049</v>
      </c>
      <c r="F38" s="70" t="s">
        <v>105</v>
      </c>
      <c r="G38" s="59"/>
      <c r="H38" s="27">
        <v>44049</v>
      </c>
      <c r="I38" s="80">
        <f t="shared" si="0"/>
        <v>0</v>
      </c>
      <c r="J38" s="72" t="s">
        <v>57</v>
      </c>
      <c r="K38" s="27"/>
      <c r="L38" s="74" t="str">
        <f>IF(AND(C38="Abierto",D38="Urgente"),A38,"")</f>
        <v/>
      </c>
      <c r="M38" s="74" t="str">
        <f ca="1">IF(AND(C38="Abierto",D38="Urgente"),TODAY()-E38,"")</f>
        <v/>
      </c>
      <c r="N38" s="74" t="str">
        <f>IF(AND(C38="Abierto",D38="Urgente"),RANK(M38,$M$13:$M$798,0)+COUNTIF($M$13:M38,M38)-1,"")</f>
        <v/>
      </c>
      <c r="O38" s="74" t="str">
        <f>IF(AND(C38="Abierto",D38="Alta"),A38,"")</f>
        <v/>
      </c>
      <c r="P38" s="74" t="str">
        <f ca="1">IF(AND(C38="Abierto",D38="Alta"),TODAY()-E38,"")</f>
        <v/>
      </c>
      <c r="Q38" s="74" t="str">
        <f>IF(AND(C38="Abierto",D38="Alta"),RANK(P38,$P$13:$P$798,0)+COUNTIF($P$13:P38,P38)-1+MAX(N:N),"")</f>
        <v/>
      </c>
      <c r="R38" s="74" t="str">
        <f>IF(AND(C38="Abierto",D38="Media"),A38,"")</f>
        <v/>
      </c>
      <c r="S38" s="74" t="str">
        <f ca="1">IF(AND(C38="Abierto",D38="Media"),TODAY()-E38,"")</f>
        <v/>
      </c>
      <c r="T38" s="74" t="str">
        <f>IF(AND(C38="Abierto",D38="Media"),RANK(S38,$S$13:$S$798,0)+COUNTIF($S$13:S38,S38)-1+MAX(N:N,Q:Q),"")</f>
        <v/>
      </c>
      <c r="U38" s="74" t="str">
        <f>IF(AND(C38="Abierto",D38="Baja"),A38,"")</f>
        <v/>
      </c>
      <c r="V38" s="74" t="str">
        <f ca="1">IF(AND(C38="Abierto",D38="Baja"),TODAY()-E38,"")</f>
        <v/>
      </c>
      <c r="W38" s="74" t="str">
        <f>IF(AND(C38="Abierto",D38="Baja"),RANK(V38,$V$13:$V$798,0)+COUNTIF($V$13:V38,V38)-1+MAX(N:N,Q:Q,T:T),"")</f>
        <v/>
      </c>
      <c r="X38" s="28" t="str">
        <f>IF(OR(C38="Resuelto",C38=""),"",SUM(N38,Q38,T38,W38))</f>
        <v/>
      </c>
      <c r="Y38" s="28" t="str">
        <f>IF(OR(C38="Resuelto",C38=""),"",SUM(M38,P38,S38,V38))</f>
        <v/>
      </c>
      <c r="Z38" s="28" t="str">
        <f>IF(OR(C38="Resuelto",C38=""),"",SUM(L38,O38,R38,U38))</f>
        <v/>
      </c>
      <c r="AA38" s="28">
        <v>196</v>
      </c>
      <c r="AB38" s="28" t="str">
        <f ca="1">IF(ISNA(VLOOKUP(AA38,$X$13:$Z$795,3,FALSE))=TRUE,"",VLOOKUP(AA38,$X$13:$Z$795,3,FALSE))</f>
        <v/>
      </c>
      <c r="AC38" s="75" t="str">
        <f ca="1">IF(ISNA(VLOOKUP(AA38,$X$13:$Z$795,2,FALSE))=TRUE,"",VLOOKUP(AA38,$X$13:$Z$795,2,FALSE))</f>
        <v/>
      </c>
      <c r="AD38" s="53"/>
      <c r="AE38" s="53"/>
      <c r="AF38" s="53"/>
      <c r="AG38" s="53"/>
      <c r="AH38" s="78" t="str">
        <f>IF(AI38="","",MAX($AH$5:AH37)+1)</f>
        <v/>
      </c>
      <c r="AI38" s="53" t="str">
        <f>IF(G37="","",IF(COUNTIF($AI$11:AI37,G37)=0,G37,""))</f>
        <v/>
      </c>
      <c r="AJ38" s="53" t="str">
        <f>IF(ISNA(VLOOKUP(AA38,$AH$13:$AI$795,2,FALSE))=TRUE,"",VLOOKUP(AA38,$AH$13:$AI$795,2,FALSE))</f>
        <v/>
      </c>
      <c r="AK38" s="53" t="s">
        <v>44</v>
      </c>
      <c r="AL38" s="53" t="s">
        <v>34</v>
      </c>
      <c r="AM38" s="53" t="s">
        <v>52</v>
      </c>
      <c r="AN38" s="15" t="s">
        <v>49</v>
      </c>
    </row>
    <row r="39" spans="1:40" ht="25.5" customHeight="1" x14ac:dyDescent="0.25">
      <c r="A39" s="90">
        <v>27</v>
      </c>
      <c r="B39" s="73">
        <v>2025836</v>
      </c>
      <c r="C39" s="53" t="s">
        <v>142</v>
      </c>
      <c r="D39" s="17" t="s">
        <v>5</v>
      </c>
      <c r="E39" s="27">
        <v>44049</v>
      </c>
      <c r="F39" s="70" t="s">
        <v>105</v>
      </c>
      <c r="G39" s="59"/>
      <c r="H39" s="27">
        <v>44049</v>
      </c>
      <c r="I39" s="80">
        <f t="shared" si="0"/>
        <v>0</v>
      </c>
      <c r="J39" s="72" t="s">
        <v>57</v>
      </c>
      <c r="K39" s="27"/>
      <c r="L39" s="74" t="str">
        <f>IF(AND(C39="Abierto",D39="Urgente"),A39,"")</f>
        <v/>
      </c>
      <c r="M39" s="74" t="str">
        <f ca="1">IF(AND(C39="Abierto",D39="Urgente"),TODAY()-E39,"")</f>
        <v/>
      </c>
      <c r="N39" s="74" t="str">
        <f>IF(AND(C39="Abierto",D39="Urgente"),RANK(M39,$M$13:$M$798,0)+COUNTIF($M$13:M39,M39)-1,"")</f>
        <v/>
      </c>
      <c r="O39" s="74" t="str">
        <f>IF(AND(C39="Abierto",D39="Alta"),A39,"")</f>
        <v/>
      </c>
      <c r="P39" s="74" t="str">
        <f ca="1">IF(AND(C39="Abierto",D39="Alta"),TODAY()-E39,"")</f>
        <v/>
      </c>
      <c r="Q39" s="74" t="str">
        <f>IF(AND(C39="Abierto",D39="Alta"),RANK(P39,$P$13:$P$798,0)+COUNTIF($P$13:P39,P39)-1+MAX(N:N),"")</f>
        <v/>
      </c>
      <c r="R39" s="74" t="str">
        <f>IF(AND(C39="Abierto",D39="Media"),A39,"")</f>
        <v/>
      </c>
      <c r="S39" s="74" t="str">
        <f ca="1">IF(AND(C39="Abierto",D39="Media"),TODAY()-E39,"")</f>
        <v/>
      </c>
      <c r="T39" s="74" t="str">
        <f>IF(AND(C39="Abierto",D39="Media"),RANK(S39,$S$13:$S$798,0)+COUNTIF($S$13:S39,S39)-1+MAX(N:N,Q:Q),"")</f>
        <v/>
      </c>
      <c r="U39" s="74" t="str">
        <f>IF(AND(C39="Abierto",D39="Baja"),A39,"")</f>
        <v/>
      </c>
      <c r="V39" s="74" t="str">
        <f ca="1">IF(AND(C39="Abierto",D39="Baja"),TODAY()-E39,"")</f>
        <v/>
      </c>
      <c r="W39" s="74" t="str">
        <f>IF(AND(C39="Abierto",D39="Baja"),RANK(V39,$V$13:$V$798,0)+COUNTIF($V$13:V39,V39)-1+MAX(N:N,Q:Q,T:T),"")</f>
        <v/>
      </c>
      <c r="X39" s="28" t="str">
        <f>IF(OR(C39="Resuelto",C39=""),"",SUM(N39,Q39,T39,W39))</f>
        <v/>
      </c>
      <c r="Y39" s="28" t="str">
        <f>IF(OR(C39="Resuelto",C39=""),"",SUM(M39,P39,S39,V39))</f>
        <v/>
      </c>
      <c r="Z39" s="28" t="str">
        <f>IF(OR(C39="Resuelto",C39=""),"",SUM(L39,O39,R39,U39))</f>
        <v/>
      </c>
      <c r="AA39" s="28">
        <v>197</v>
      </c>
      <c r="AB39" s="28" t="str">
        <f ca="1">IF(ISNA(VLOOKUP(AA39,$X$13:$Z$795,3,FALSE))=TRUE,"",VLOOKUP(AA39,$X$13:$Z$795,3,FALSE))</f>
        <v/>
      </c>
      <c r="AC39" s="75" t="str">
        <f ca="1">IF(ISNA(VLOOKUP(AA39,$X$13:$Z$795,2,FALSE))=TRUE,"",VLOOKUP(AA39,$X$13:$Z$795,2,FALSE))</f>
        <v/>
      </c>
      <c r="AD39" s="53"/>
      <c r="AE39" s="53"/>
      <c r="AF39" s="53"/>
      <c r="AG39" s="53"/>
      <c r="AH39" s="78" t="str">
        <f>IF(AI39="","",MAX($AH$5:AH38)+1)</f>
        <v/>
      </c>
      <c r="AI39" s="53" t="str">
        <f>IF(G38="","",IF(COUNTIF($AI$11:AI38,G38)=0,G38,""))</f>
        <v/>
      </c>
      <c r="AJ39" s="53" t="str">
        <f>IF(ISNA(VLOOKUP(AA39,$AH$13:$AI$795,2,FALSE))=TRUE,"",VLOOKUP(AA39,$AH$13:$AI$795,2,FALSE))</f>
        <v/>
      </c>
      <c r="AK39" s="53" t="s">
        <v>44</v>
      </c>
      <c r="AL39" s="53" t="s">
        <v>34</v>
      </c>
      <c r="AM39" s="53" t="s">
        <v>52</v>
      </c>
      <c r="AN39" s="15" t="s">
        <v>49</v>
      </c>
    </row>
    <row r="40" spans="1:40" ht="25.5" customHeight="1" x14ac:dyDescent="0.25">
      <c r="A40" s="91">
        <v>28</v>
      </c>
      <c r="B40" s="73">
        <v>2025837</v>
      </c>
      <c r="C40" s="53" t="s">
        <v>142</v>
      </c>
      <c r="D40" s="17" t="s">
        <v>5</v>
      </c>
      <c r="E40" s="27">
        <v>44049</v>
      </c>
      <c r="F40" s="70" t="s">
        <v>105</v>
      </c>
      <c r="G40" s="59"/>
      <c r="H40" s="27">
        <v>44049</v>
      </c>
      <c r="I40" s="80">
        <f t="shared" si="0"/>
        <v>0</v>
      </c>
      <c r="J40" s="72" t="s">
        <v>57</v>
      </c>
      <c r="K40" s="27"/>
      <c r="L40" s="74" t="str">
        <f>IF(AND(C40="Abierto",D40="Urgente"),A40,"")</f>
        <v/>
      </c>
      <c r="M40" s="74" t="str">
        <f ca="1">IF(AND(C40="Abierto",D40="Urgente"),TODAY()-E40,"")</f>
        <v/>
      </c>
      <c r="N40" s="74" t="str">
        <f>IF(AND(C40="Abierto",D40="Urgente"),RANK(M40,$M$13:$M$798,0)+COUNTIF($M$13:M40,M40)-1,"")</f>
        <v/>
      </c>
      <c r="O40" s="74" t="str">
        <f>IF(AND(C40="Abierto",D40="Alta"),A40,"")</f>
        <v/>
      </c>
      <c r="P40" s="74" t="str">
        <f ca="1">IF(AND(C40="Abierto",D40="Alta"),TODAY()-E40,"")</f>
        <v/>
      </c>
      <c r="Q40" s="74" t="str">
        <f>IF(AND(C40="Abierto",D40="Alta"),RANK(P40,$P$13:$P$798,0)+COUNTIF($P$13:P40,P40)-1+MAX(N:N),"")</f>
        <v/>
      </c>
      <c r="R40" s="74" t="str">
        <f>IF(AND(C40="Abierto",D40="Media"),A40,"")</f>
        <v/>
      </c>
      <c r="S40" s="74" t="str">
        <f ca="1">IF(AND(C40="Abierto",D40="Media"),TODAY()-E40,"")</f>
        <v/>
      </c>
      <c r="T40" s="74" t="str">
        <f>IF(AND(C40="Abierto",D40="Media"),RANK(S40,$S$13:$S$798,0)+COUNTIF($S$13:S40,S40)-1+MAX(N:N,Q:Q),"")</f>
        <v/>
      </c>
      <c r="U40" s="74" t="str">
        <f>IF(AND(C40="Abierto",D40="Baja"),A40,"")</f>
        <v/>
      </c>
      <c r="V40" s="74" t="str">
        <f ca="1">IF(AND(C40="Abierto",D40="Baja"),TODAY()-E40,"")</f>
        <v/>
      </c>
      <c r="W40" s="74" t="str">
        <f>IF(AND(C40="Abierto",D40="Baja"),RANK(V40,$V$13:$V$798,0)+COUNTIF($V$13:V40,V40)-1+MAX(N:N,Q:Q,T:T),"")</f>
        <v/>
      </c>
      <c r="X40" s="28" t="str">
        <f>IF(OR(C40="Resuelto",C40=""),"",SUM(N40,Q40,T40,W40))</f>
        <v/>
      </c>
      <c r="Y40" s="28" t="str">
        <f>IF(OR(C40="Resuelto",C40=""),"",SUM(M40,P40,S40,V40))</f>
        <v/>
      </c>
      <c r="Z40" s="28" t="str">
        <f>IF(OR(C40="Resuelto",C40=""),"",SUM(L40,O40,R40,U40))</f>
        <v/>
      </c>
      <c r="AA40" s="28">
        <v>198</v>
      </c>
      <c r="AB40" s="28" t="str">
        <f ca="1">IF(ISNA(VLOOKUP(AA40,$X$13:$Z$795,3,FALSE))=TRUE,"",VLOOKUP(AA40,$X$13:$Z$795,3,FALSE))</f>
        <v/>
      </c>
      <c r="AC40" s="75" t="str">
        <f ca="1">IF(ISNA(VLOOKUP(AA40,$X$13:$Z$795,2,FALSE))=TRUE,"",VLOOKUP(AA40,$X$13:$Z$795,2,FALSE))</f>
        <v/>
      </c>
      <c r="AD40" s="53"/>
      <c r="AE40" s="53"/>
      <c r="AF40" s="53"/>
      <c r="AG40" s="53"/>
      <c r="AH40" s="78" t="str">
        <f>IF(AI40="","",MAX($AH$5:AH39)+1)</f>
        <v/>
      </c>
      <c r="AI40" s="53" t="str">
        <f>IF(G39="","",IF(COUNTIF($AI$11:AI39,G39)=0,G39,""))</f>
        <v/>
      </c>
      <c r="AJ40" s="53" t="str">
        <f>IF(ISNA(VLOOKUP(AA40,$AH$13:$AI$795,2,FALSE))=TRUE,"",VLOOKUP(AA40,$AH$13:$AI$795,2,FALSE))</f>
        <v/>
      </c>
      <c r="AK40" s="53" t="s">
        <v>44</v>
      </c>
      <c r="AL40" s="53" t="s">
        <v>35</v>
      </c>
      <c r="AM40" s="53" t="s">
        <v>52</v>
      </c>
      <c r="AN40" s="15" t="s">
        <v>49</v>
      </c>
    </row>
    <row r="41" spans="1:40" ht="25.5" customHeight="1" x14ac:dyDescent="0.25">
      <c r="A41" s="90">
        <v>29</v>
      </c>
      <c r="B41" s="15">
        <v>2025838</v>
      </c>
      <c r="C41" s="53" t="s">
        <v>142</v>
      </c>
      <c r="D41" s="17" t="s">
        <v>5</v>
      </c>
      <c r="E41" s="27">
        <v>44049</v>
      </c>
      <c r="F41" s="70" t="s">
        <v>105</v>
      </c>
      <c r="G41" s="59"/>
      <c r="H41" s="27">
        <v>44049</v>
      </c>
      <c r="I41" s="80">
        <f t="shared" si="0"/>
        <v>0</v>
      </c>
      <c r="J41" s="72" t="s">
        <v>57</v>
      </c>
      <c r="K41" s="27"/>
      <c r="L41" s="74" t="str">
        <f>IF(AND(C41="Abierto",D41="Urgente"),A41,"")</f>
        <v/>
      </c>
      <c r="M41" s="74" t="str">
        <f ca="1">IF(AND(C41="Abierto",D41="Urgente"),TODAY()-E41,"")</f>
        <v/>
      </c>
      <c r="N41" s="74" t="str">
        <f>IF(AND(C41="Abierto",D41="Urgente"),RANK(M41,$M$13:$M$798,0)+COUNTIF($M$13:M41,M41)-1,"")</f>
        <v/>
      </c>
      <c r="O41" s="74" t="str">
        <f>IF(AND(C41="Abierto",D41="Alta"),A41,"")</f>
        <v/>
      </c>
      <c r="P41" s="74" t="str">
        <f ca="1">IF(AND(C41="Abierto",D41="Alta"),TODAY()-E41,"")</f>
        <v/>
      </c>
      <c r="Q41" s="74" t="str">
        <f>IF(AND(C41="Abierto",D41="Alta"),RANK(P41,$P$13:$P$798,0)+COUNTIF($P$13:P41,P41)-1+MAX(N:N),"")</f>
        <v/>
      </c>
      <c r="R41" s="74" t="str">
        <f>IF(AND(C41="Abierto",D41="Media"),A41,"")</f>
        <v/>
      </c>
      <c r="S41" s="74" t="str">
        <f ca="1">IF(AND(C41="Abierto",D41="Media"),TODAY()-E41,"")</f>
        <v/>
      </c>
      <c r="T41" s="74" t="str">
        <f>IF(AND(C41="Abierto",D41="Media"),RANK(S41,$S$13:$S$798,0)+COUNTIF($S$13:S41,S41)-1+MAX(N:N,Q:Q),"")</f>
        <v/>
      </c>
      <c r="U41" s="74" t="str">
        <f>IF(AND(C41="Abierto",D41="Baja"),A41,"")</f>
        <v/>
      </c>
      <c r="V41" s="74" t="str">
        <f ca="1">IF(AND(C41="Abierto",D41="Baja"),TODAY()-E41,"")</f>
        <v/>
      </c>
      <c r="W41" s="74" t="str">
        <f>IF(AND(C41="Abierto",D41="Baja"),RANK(V41,$V$13:$V$798,0)+COUNTIF($V$13:V41,V41)-1+MAX(N:N,Q:Q,T:T),"")</f>
        <v/>
      </c>
      <c r="X41" s="28" t="str">
        <f>IF(OR(C41="Resuelto",C41=""),"",SUM(N41,Q41,T41,W41))</f>
        <v/>
      </c>
      <c r="Y41" s="28" t="str">
        <f>IF(OR(C41="Resuelto",C41=""),"",SUM(M41,P41,S41,V41))</f>
        <v/>
      </c>
      <c r="Z41" s="28" t="str">
        <f>IF(OR(C41="Resuelto",C41=""),"",SUM(L41,O41,R41,U41))</f>
        <v/>
      </c>
      <c r="AA41" s="28">
        <v>199</v>
      </c>
      <c r="AB41" s="28" t="str">
        <f ca="1">IF(ISNA(VLOOKUP(AA41,$X$13:$Z$795,3,FALSE))=TRUE,"",VLOOKUP(AA41,$X$13:$Z$795,3,FALSE))</f>
        <v/>
      </c>
      <c r="AC41" s="75" t="str">
        <f ca="1">IF(ISNA(VLOOKUP(AA41,$X$13:$Z$795,2,FALSE))=TRUE,"",VLOOKUP(AA41,$X$13:$Z$795,2,FALSE))</f>
        <v/>
      </c>
      <c r="AD41" s="53"/>
      <c r="AE41" s="53"/>
      <c r="AF41" s="53"/>
      <c r="AG41" s="53"/>
      <c r="AH41" s="78" t="str">
        <f>IF(AI41="","",MAX($AH$5:AH40)+1)</f>
        <v/>
      </c>
      <c r="AI41" s="53" t="str">
        <f>IF(G40="","",IF(COUNTIF($AI$11:AI40,G40)=0,G40,""))</f>
        <v/>
      </c>
      <c r="AJ41" s="53" t="str">
        <f>IF(ISNA(VLOOKUP(AA41,$AH$13:$AI$795,2,FALSE))=TRUE,"",VLOOKUP(AA41,$AH$13:$AI$795,2,FALSE))</f>
        <v/>
      </c>
      <c r="AK41" s="53" t="s">
        <v>44</v>
      </c>
      <c r="AL41" s="53" t="s">
        <v>35</v>
      </c>
      <c r="AM41" s="53" t="s">
        <v>52</v>
      </c>
      <c r="AN41" s="15" t="s">
        <v>49</v>
      </c>
    </row>
    <row r="42" spans="1:40" ht="25.5" customHeight="1" x14ac:dyDescent="0.25">
      <c r="A42" s="91">
        <v>30</v>
      </c>
      <c r="B42" s="15">
        <v>2025839</v>
      </c>
      <c r="C42" s="53" t="s">
        <v>142</v>
      </c>
      <c r="D42" s="17" t="s">
        <v>5</v>
      </c>
      <c r="E42" s="27">
        <v>44049</v>
      </c>
      <c r="F42" s="70" t="s">
        <v>105</v>
      </c>
      <c r="G42" s="59"/>
      <c r="H42" s="27">
        <v>44049</v>
      </c>
      <c r="I42" s="80">
        <f t="shared" si="0"/>
        <v>0</v>
      </c>
      <c r="J42" s="72" t="s">
        <v>57</v>
      </c>
      <c r="K42" s="27"/>
      <c r="L42" s="74" t="str">
        <f>IF(AND(C42="Abierto",D42="Urgente"),A42,"")</f>
        <v/>
      </c>
      <c r="M42" s="74" t="str">
        <f ca="1">IF(AND(C42="Abierto",D42="Urgente"),TODAY()-E42,"")</f>
        <v/>
      </c>
      <c r="N42" s="74" t="str">
        <f>IF(AND(C42="Abierto",D42="Urgente"),RANK(M42,$M$13:$M$798,0)+COUNTIF($M$13:M42,M42)-1,"")</f>
        <v/>
      </c>
      <c r="O42" s="74" t="str">
        <f>IF(AND(C42="Abierto",D42="Alta"),A42,"")</f>
        <v/>
      </c>
      <c r="P42" s="74" t="str">
        <f ca="1">IF(AND(C42="Abierto",D42="Alta"),TODAY()-E42,"")</f>
        <v/>
      </c>
      <c r="Q42" s="74" t="str">
        <f>IF(AND(C42="Abierto",D42="Alta"),RANK(P42,$P$13:$P$798,0)+COUNTIF($P$13:P42,P42)-1+MAX(N:N),"")</f>
        <v/>
      </c>
      <c r="R42" s="74" t="str">
        <f>IF(AND(C42="Abierto",D42="Media"),A42,"")</f>
        <v/>
      </c>
      <c r="S42" s="74" t="str">
        <f ca="1">IF(AND(C42="Abierto",D42="Media"),TODAY()-E42,"")</f>
        <v/>
      </c>
      <c r="T42" s="74" t="str">
        <f>IF(AND(C42="Abierto",D42="Media"),RANK(S42,$S$13:$S$798,0)+COUNTIF($S$13:S42,S42)-1+MAX(N:N,Q:Q),"")</f>
        <v/>
      </c>
      <c r="U42" s="74" t="str">
        <f>IF(AND(C42="Abierto",D42="Baja"),A42,"")</f>
        <v/>
      </c>
      <c r="V42" s="74" t="str">
        <f ca="1">IF(AND(C42="Abierto",D42="Baja"),TODAY()-E42,"")</f>
        <v/>
      </c>
      <c r="W42" s="74" t="str">
        <f>IF(AND(C42="Abierto",D42="Baja"),RANK(V42,$V$13:$V$798,0)+COUNTIF($V$13:V42,V42)-1+MAX(N:N,Q:Q,T:T),"")</f>
        <v/>
      </c>
      <c r="X42" s="28" t="str">
        <f>IF(OR(C42="Resuelto",C42=""),"",SUM(N42,Q42,T42,W42))</f>
        <v/>
      </c>
      <c r="Y42" s="28" t="str">
        <f>IF(OR(C42="Resuelto",C42=""),"",SUM(M42,P42,S42,V42))</f>
        <v/>
      </c>
      <c r="Z42" s="28" t="str">
        <f>IF(OR(C42="Resuelto",C42=""),"",SUM(L42,O42,R42,U42))</f>
        <v/>
      </c>
      <c r="AA42" s="28">
        <v>200</v>
      </c>
      <c r="AB42" s="28" t="str">
        <f ca="1">IF(ISNA(VLOOKUP(AA42,$X$13:$Z$795,3,FALSE))=TRUE,"",VLOOKUP(AA42,$X$13:$Z$795,3,FALSE))</f>
        <v/>
      </c>
      <c r="AC42" s="75" t="str">
        <f ca="1">IF(ISNA(VLOOKUP(AA42,$X$13:$Z$795,2,FALSE))=TRUE,"",VLOOKUP(AA42,$X$13:$Z$795,2,FALSE))</f>
        <v/>
      </c>
      <c r="AD42" s="53"/>
      <c r="AE42" s="53"/>
      <c r="AF42" s="53"/>
      <c r="AG42" s="53"/>
      <c r="AH42" s="78" t="str">
        <f>IF(AI42="","",MAX($AH$5:AH41)+1)</f>
        <v/>
      </c>
      <c r="AI42" s="53" t="str">
        <f>IF(G41="","",IF(COUNTIF($AI$11:AI41,G41)=0,G41,""))</f>
        <v/>
      </c>
      <c r="AJ42" s="53" t="str">
        <f>IF(ISNA(VLOOKUP(AA42,$AH$13:$AI$795,2,FALSE))=TRUE,"",VLOOKUP(AA42,$AH$13:$AI$795,2,FALSE))</f>
        <v/>
      </c>
      <c r="AK42" s="53" t="s">
        <v>44</v>
      </c>
      <c r="AL42" s="53" t="s">
        <v>35</v>
      </c>
      <c r="AM42" s="53" t="s">
        <v>52</v>
      </c>
      <c r="AN42" s="53" t="s">
        <v>51</v>
      </c>
    </row>
    <row r="43" spans="1:40" ht="25.5" customHeight="1" x14ac:dyDescent="0.25">
      <c r="A43" s="90">
        <v>31</v>
      </c>
      <c r="B43" s="15">
        <v>2025840</v>
      </c>
      <c r="C43" s="53" t="s">
        <v>142</v>
      </c>
      <c r="D43" s="17" t="s">
        <v>5</v>
      </c>
      <c r="E43" s="27">
        <v>44049</v>
      </c>
      <c r="F43" s="70" t="s">
        <v>105</v>
      </c>
      <c r="G43" s="59"/>
      <c r="H43" s="27">
        <v>44049</v>
      </c>
      <c r="I43" s="80">
        <f t="shared" si="0"/>
        <v>0</v>
      </c>
      <c r="J43" s="72" t="s">
        <v>57</v>
      </c>
      <c r="K43" s="27"/>
      <c r="L43" s="74" t="str">
        <f>IF(AND(C43="Abierto",D43="Urgente"),A43,"")</f>
        <v/>
      </c>
      <c r="M43" s="74" t="str">
        <f ca="1">IF(AND(C43="Abierto",D43="Urgente"),TODAY()-E43,"")</f>
        <v/>
      </c>
      <c r="N43" s="74" t="str">
        <f>IF(AND(C43="Abierto",D43="Urgente"),RANK(M43,$M$13:$M$798,0)+COUNTIF($M$13:M43,M43)-1,"")</f>
        <v/>
      </c>
      <c r="O43" s="74" t="str">
        <f>IF(AND(C43="Abierto",D43="Alta"),A43,"")</f>
        <v/>
      </c>
      <c r="P43" s="74" t="str">
        <f ca="1">IF(AND(C43="Abierto",D43="Alta"),TODAY()-E43,"")</f>
        <v/>
      </c>
      <c r="Q43" s="74" t="str">
        <f>IF(AND(C43="Abierto",D43="Alta"),RANK(P43,$P$13:$P$798,0)+COUNTIF($P$13:P43,P43)-1+MAX(N:N),"")</f>
        <v/>
      </c>
      <c r="R43" s="74" t="str">
        <f>IF(AND(C43="Abierto",D43="Media"),A43,"")</f>
        <v/>
      </c>
      <c r="S43" s="74" t="str">
        <f ca="1">IF(AND(C43="Abierto",D43="Media"),TODAY()-E43,"")</f>
        <v/>
      </c>
      <c r="T43" s="74" t="str">
        <f>IF(AND(C43="Abierto",D43="Media"),RANK(S43,$S$13:$S$798,0)+COUNTIF($S$13:S43,S43)-1+MAX(N:N,Q:Q),"")</f>
        <v/>
      </c>
      <c r="U43" s="74" t="str">
        <f>IF(AND(C43="Abierto",D43="Baja"),A43,"")</f>
        <v/>
      </c>
      <c r="V43" s="74" t="str">
        <f ca="1">IF(AND(C43="Abierto",D43="Baja"),TODAY()-E43,"")</f>
        <v/>
      </c>
      <c r="W43" s="74" t="str">
        <f>IF(AND(C43="Abierto",D43="Baja"),RANK(V43,$V$13:$V$798,0)+COUNTIF($V$13:V43,V43)-1+MAX(N:N,Q:Q,T:T),"")</f>
        <v/>
      </c>
      <c r="X43" s="28" t="str">
        <f>IF(OR(C43="Resuelto",C43=""),"",SUM(N43,Q43,T43,W43))</f>
        <v/>
      </c>
      <c r="Y43" s="28" t="str">
        <f>IF(OR(C43="Resuelto",C43=""),"",SUM(M43,P43,S43,V43))</f>
        <v/>
      </c>
      <c r="Z43" s="28" t="str">
        <f>IF(OR(C43="Resuelto",C43=""),"",SUM(L43,O43,R43,U43))</f>
        <v/>
      </c>
      <c r="AA43" s="28">
        <v>201</v>
      </c>
      <c r="AB43" s="28" t="str">
        <f ca="1">IF(ISNA(VLOOKUP(AA43,$X$13:$Z$795,3,FALSE))=TRUE,"",VLOOKUP(AA43,$X$13:$Z$795,3,FALSE))</f>
        <v/>
      </c>
      <c r="AC43" s="75" t="str">
        <f ca="1">IF(ISNA(VLOOKUP(AA43,$X$13:$Z$795,2,FALSE))=TRUE,"",VLOOKUP(AA43,$X$13:$Z$795,2,FALSE))</f>
        <v/>
      </c>
      <c r="AD43" s="53"/>
      <c r="AE43" s="53"/>
      <c r="AF43" s="53"/>
      <c r="AG43" s="53"/>
      <c r="AH43" s="78" t="str">
        <f>IF(AI43="","",MAX($AH$5:AH42)+1)</f>
        <v/>
      </c>
      <c r="AI43" s="53" t="str">
        <f>IF(G42="","",IF(COUNTIF($AI$11:AI42,G42)=0,G42,""))</f>
        <v/>
      </c>
      <c r="AJ43" s="53" t="str">
        <f>IF(ISNA(VLOOKUP(AA43,$AH$13:$AI$795,2,FALSE))=TRUE,"",VLOOKUP(AA43,$AH$13:$AI$795,2,FALSE))</f>
        <v/>
      </c>
      <c r="AK43" s="53" t="s">
        <v>44</v>
      </c>
      <c r="AL43" s="15" t="s">
        <v>32</v>
      </c>
      <c r="AM43" s="53" t="s">
        <v>52</v>
      </c>
      <c r="AN43" s="15" t="s">
        <v>49</v>
      </c>
    </row>
    <row r="44" spans="1:40" ht="25.5" customHeight="1" x14ac:dyDescent="0.25">
      <c r="A44" s="91">
        <v>32</v>
      </c>
      <c r="B44" s="15">
        <v>2025841</v>
      </c>
      <c r="C44" s="53" t="s">
        <v>142</v>
      </c>
      <c r="D44" s="17" t="s">
        <v>5</v>
      </c>
      <c r="E44" s="27">
        <v>44049</v>
      </c>
      <c r="F44" s="70" t="s">
        <v>105</v>
      </c>
      <c r="G44" s="59"/>
      <c r="H44" s="27">
        <v>44049</v>
      </c>
      <c r="I44" s="80">
        <f t="shared" si="0"/>
        <v>0</v>
      </c>
      <c r="J44" s="72" t="s">
        <v>57</v>
      </c>
      <c r="K44" s="27"/>
      <c r="L44" s="74" t="str">
        <f>IF(AND(C44="Abierto",D44="Urgente"),A44,"")</f>
        <v/>
      </c>
      <c r="M44" s="74" t="str">
        <f ca="1">IF(AND(C44="Abierto",D44="Urgente"),TODAY()-E44,"")</f>
        <v/>
      </c>
      <c r="N44" s="74" t="str">
        <f>IF(AND(C44="Abierto",D44="Urgente"),RANK(M44,$M$13:$M$798,0)+COUNTIF($M$13:M44,M44)-1,"")</f>
        <v/>
      </c>
      <c r="O44" s="74" t="str">
        <f>IF(AND(C44="Abierto",D44="Alta"),A44,"")</f>
        <v/>
      </c>
      <c r="P44" s="74" t="str">
        <f ca="1">IF(AND(C44="Abierto",D44="Alta"),TODAY()-E44,"")</f>
        <v/>
      </c>
      <c r="Q44" s="74" t="str">
        <f>IF(AND(C44="Abierto",D44="Alta"),RANK(P44,$P$13:$P$798,0)+COUNTIF($P$13:P44,P44)-1+MAX(N:N),"")</f>
        <v/>
      </c>
      <c r="R44" s="74" t="str">
        <f>IF(AND(C44="Abierto",D44="Media"),A44,"")</f>
        <v/>
      </c>
      <c r="S44" s="74" t="str">
        <f ca="1">IF(AND(C44="Abierto",D44="Media"),TODAY()-E44,"")</f>
        <v/>
      </c>
      <c r="T44" s="74" t="str">
        <f>IF(AND(C44="Abierto",D44="Media"),RANK(S44,$S$13:$S$798,0)+COUNTIF($S$13:S44,S44)-1+MAX(N:N,Q:Q),"")</f>
        <v/>
      </c>
      <c r="U44" s="74" t="str">
        <f>IF(AND(C44="Abierto",D44="Baja"),A44,"")</f>
        <v/>
      </c>
      <c r="V44" s="74" t="str">
        <f ca="1">IF(AND(C44="Abierto",D44="Baja"),TODAY()-E44,"")</f>
        <v/>
      </c>
      <c r="W44" s="74" t="str">
        <f>IF(AND(C44="Abierto",D44="Baja"),RANK(V44,$V$13:$V$798,0)+COUNTIF($V$13:V44,V44)-1+MAX(N:N,Q:Q,T:T),"")</f>
        <v/>
      </c>
      <c r="X44" s="28" t="str">
        <f>IF(OR(C44="Resuelto",C44=""),"",SUM(N44,Q44,T44,W44))</f>
        <v/>
      </c>
      <c r="Y44" s="28" t="str">
        <f>IF(OR(C44="Resuelto",C44=""),"",SUM(M44,P44,S44,V44))</f>
        <v/>
      </c>
      <c r="Z44" s="28" t="str">
        <f>IF(OR(C44="Resuelto",C44=""),"",SUM(L44,O44,R44,U44))</f>
        <v/>
      </c>
      <c r="AA44" s="28">
        <v>202</v>
      </c>
      <c r="AB44" s="28" t="str">
        <f ca="1">IF(ISNA(VLOOKUP(AA44,$X$13:$Z$795,3,FALSE))=TRUE,"",VLOOKUP(AA44,$X$13:$Z$795,3,FALSE))</f>
        <v/>
      </c>
      <c r="AC44" s="75" t="str">
        <f ca="1">IF(ISNA(VLOOKUP(AA44,$X$13:$Z$795,2,FALSE))=TRUE,"",VLOOKUP(AA44,$X$13:$Z$795,2,FALSE))</f>
        <v/>
      </c>
      <c r="AD44" s="53"/>
      <c r="AE44" s="53"/>
      <c r="AF44" s="53"/>
      <c r="AG44" s="53"/>
      <c r="AH44" s="78" t="str">
        <f>IF(AI44="","",MAX($AH$5:AH43)+1)</f>
        <v/>
      </c>
      <c r="AI44" s="53" t="str">
        <f>IF(G43="","",IF(COUNTIF($AI$11:AI43,G43)=0,G43,""))</f>
        <v/>
      </c>
      <c r="AJ44" s="53" t="str">
        <f>IF(ISNA(VLOOKUP(AA44,$AH$13:$AI$795,2,FALSE))=TRUE,"",VLOOKUP(AA44,$AH$13:$AI$795,2,FALSE))</f>
        <v/>
      </c>
      <c r="AK44" s="53" t="s">
        <v>44</v>
      </c>
      <c r="AL44" s="15" t="s">
        <v>32</v>
      </c>
      <c r="AM44" s="53" t="s">
        <v>52</v>
      </c>
      <c r="AN44" s="15" t="s">
        <v>49</v>
      </c>
    </row>
    <row r="45" spans="1:40" ht="25.5" customHeight="1" x14ac:dyDescent="0.25">
      <c r="A45" s="90">
        <v>33</v>
      </c>
      <c r="B45" s="15">
        <v>2025842</v>
      </c>
      <c r="C45" s="53" t="s">
        <v>142</v>
      </c>
      <c r="D45" s="17" t="s">
        <v>5</v>
      </c>
      <c r="E45" s="27">
        <v>44049</v>
      </c>
      <c r="F45" s="70" t="s">
        <v>105</v>
      </c>
      <c r="G45" s="59"/>
      <c r="H45" s="27">
        <v>44049</v>
      </c>
      <c r="I45" s="80">
        <f t="shared" si="0"/>
        <v>0</v>
      </c>
      <c r="J45" s="72" t="s">
        <v>57</v>
      </c>
      <c r="K45" s="27"/>
      <c r="L45" s="74" t="str">
        <f>IF(AND(C45="Abierto",D45="Urgente"),A45,"")</f>
        <v/>
      </c>
      <c r="M45" s="74" t="str">
        <f ca="1">IF(AND(C45="Abierto",D45="Urgente"),TODAY()-E45,"")</f>
        <v/>
      </c>
      <c r="N45" s="74" t="str">
        <f>IF(AND(C45="Abierto",D45="Urgente"),RANK(M45,$M$13:$M$798,0)+COUNTIF($M$13:M45,M45)-1,"")</f>
        <v/>
      </c>
      <c r="O45" s="74" t="str">
        <f>IF(AND(C45="Abierto",D45="Alta"),A45,"")</f>
        <v/>
      </c>
      <c r="P45" s="74" t="str">
        <f ca="1">IF(AND(C45="Abierto",D45="Alta"),TODAY()-E45,"")</f>
        <v/>
      </c>
      <c r="Q45" s="74" t="str">
        <f>IF(AND(C45="Abierto",D45="Alta"),RANK(P45,$P$13:$P$798,0)+COUNTIF($P$13:P45,P45)-1+MAX(N:N),"")</f>
        <v/>
      </c>
      <c r="R45" s="74" t="str">
        <f>IF(AND(C45="Abierto",D45="Media"),A45,"")</f>
        <v/>
      </c>
      <c r="S45" s="74" t="str">
        <f ca="1">IF(AND(C45="Abierto",D45="Media"),TODAY()-E45,"")</f>
        <v/>
      </c>
      <c r="T45" s="74" t="str">
        <f>IF(AND(C45="Abierto",D45="Media"),RANK(S45,$S$13:$S$798,0)+COUNTIF($S$13:S45,S45)-1+MAX(N:N,Q:Q),"")</f>
        <v/>
      </c>
      <c r="U45" s="74" t="str">
        <f>IF(AND(C45="Abierto",D45="Baja"),A45,"")</f>
        <v/>
      </c>
      <c r="V45" s="74" t="str">
        <f ca="1">IF(AND(C45="Abierto",D45="Baja"),TODAY()-E45,"")</f>
        <v/>
      </c>
      <c r="W45" s="74" t="str">
        <f>IF(AND(C45="Abierto",D45="Baja"),RANK(V45,$V$13:$V$798,0)+COUNTIF($V$13:V45,V45)-1+MAX(N:N,Q:Q,T:T),"")</f>
        <v/>
      </c>
      <c r="X45" s="28" t="str">
        <f>IF(OR(C45="Resuelto",C45=""),"",SUM(N45,Q45,T45,W45))</f>
        <v/>
      </c>
      <c r="Y45" s="28" t="str">
        <f>IF(OR(C45="Resuelto",C45=""),"",SUM(M45,P45,S45,V45))</f>
        <v/>
      </c>
      <c r="Z45" s="28" t="str">
        <f>IF(OR(C45="Resuelto",C45=""),"",SUM(L45,O45,R45,U45))</f>
        <v/>
      </c>
      <c r="AA45" s="28">
        <v>203</v>
      </c>
      <c r="AB45" s="28" t="str">
        <f ca="1">IF(ISNA(VLOOKUP(AA45,$X$13:$Z$795,3,FALSE))=TRUE,"",VLOOKUP(AA45,$X$13:$Z$795,3,FALSE))</f>
        <v/>
      </c>
      <c r="AC45" s="75" t="str">
        <f ca="1">IF(ISNA(VLOOKUP(AA45,$X$13:$Z$795,2,FALSE))=TRUE,"",VLOOKUP(AA45,$X$13:$Z$795,2,FALSE))</f>
        <v/>
      </c>
      <c r="AD45" s="53"/>
      <c r="AE45" s="53"/>
      <c r="AF45" s="53"/>
      <c r="AG45" s="53"/>
      <c r="AH45" s="78" t="str">
        <f>IF(AI45="","",MAX($AH$5:AH44)+1)</f>
        <v/>
      </c>
      <c r="AI45" s="53" t="str">
        <f>IF(G44="","",IF(COUNTIF($AI$11:AI44,G44)=0,G44,""))</f>
        <v/>
      </c>
      <c r="AJ45" s="53" t="str">
        <f>IF(ISNA(VLOOKUP(AA45,$AH$13:$AI$795,2,FALSE))=TRUE,"",VLOOKUP(AA45,$AH$13:$AI$795,2,FALSE))</f>
        <v/>
      </c>
      <c r="AK45" s="53" t="s">
        <v>44</v>
      </c>
      <c r="AL45" s="15" t="s">
        <v>32</v>
      </c>
      <c r="AM45" s="53" t="s">
        <v>52</v>
      </c>
      <c r="AN45" s="53" t="s">
        <v>51</v>
      </c>
    </row>
    <row r="46" spans="1:40" ht="25.5" customHeight="1" x14ac:dyDescent="0.25">
      <c r="A46" s="91">
        <v>34</v>
      </c>
      <c r="B46" s="53">
        <v>2025843</v>
      </c>
      <c r="C46" s="53" t="s">
        <v>142</v>
      </c>
      <c r="D46" s="17" t="s">
        <v>5</v>
      </c>
      <c r="E46" s="27">
        <v>44049</v>
      </c>
      <c r="F46" s="70" t="s">
        <v>105</v>
      </c>
      <c r="G46" s="59"/>
      <c r="H46" s="27">
        <v>44049</v>
      </c>
      <c r="I46" s="80">
        <f t="shared" si="0"/>
        <v>0</v>
      </c>
      <c r="J46" s="72" t="s">
        <v>57</v>
      </c>
      <c r="K46" s="27"/>
      <c r="L46" s="74" t="str">
        <f>IF(AND(C46="Abierto",D46="Urgente"),A46,"")</f>
        <v/>
      </c>
      <c r="M46" s="74" t="str">
        <f ca="1">IF(AND(C46="Abierto",D46="Urgente"),TODAY()-E46,"")</f>
        <v/>
      </c>
      <c r="N46" s="74" t="str">
        <f>IF(AND(C46="Abierto",D46="Urgente"),RANK(M46,$M$13:$M$798,0)+COUNTIF($M$13:M46,M46)-1,"")</f>
        <v/>
      </c>
      <c r="O46" s="74" t="str">
        <f>IF(AND(C46="Abierto",D46="Alta"),A46,"")</f>
        <v/>
      </c>
      <c r="P46" s="74" t="str">
        <f ca="1">IF(AND(C46="Abierto",D46="Alta"),TODAY()-E46,"")</f>
        <v/>
      </c>
      <c r="Q46" s="74" t="str">
        <f>IF(AND(C46="Abierto",D46="Alta"),RANK(P46,$P$13:$P$798,0)+COUNTIF($P$13:P46,P46)-1+MAX(N:N),"")</f>
        <v/>
      </c>
      <c r="R46" s="74" t="str">
        <f>IF(AND(C46="Abierto",D46="Media"),A46,"")</f>
        <v/>
      </c>
      <c r="S46" s="74" t="str">
        <f ca="1">IF(AND(C46="Abierto",D46="Media"),TODAY()-E46,"")</f>
        <v/>
      </c>
      <c r="T46" s="74" t="str">
        <f>IF(AND(C46="Abierto",D46="Media"),RANK(S46,$S$13:$S$798,0)+COUNTIF($S$13:S46,S46)-1+MAX(N:N,Q:Q),"")</f>
        <v/>
      </c>
      <c r="U46" s="74" t="str">
        <f>IF(AND(C46="Abierto",D46="Baja"),A46,"")</f>
        <v/>
      </c>
      <c r="V46" s="74" t="str">
        <f ca="1">IF(AND(C46="Abierto",D46="Baja"),TODAY()-E46,"")</f>
        <v/>
      </c>
      <c r="W46" s="74" t="str">
        <f>IF(AND(C46="Abierto",D46="Baja"),RANK(V46,$V$13:$V$798,0)+COUNTIF($V$13:V46,V46)-1+MAX(N:N,Q:Q,T:T),"")</f>
        <v/>
      </c>
      <c r="X46" s="28" t="str">
        <f>IF(OR(C46="Resuelto",C46=""),"",SUM(N46,Q46,T46,W46))</f>
        <v/>
      </c>
      <c r="Y46" s="28" t="str">
        <f>IF(OR(C46="Resuelto",C46=""),"",SUM(M46,P46,S46,V46))</f>
        <v/>
      </c>
      <c r="Z46" s="28" t="str">
        <f>IF(OR(C46="Resuelto",C46=""),"",SUM(L46,O46,R46,U46))</f>
        <v/>
      </c>
      <c r="AA46" s="28">
        <v>204</v>
      </c>
      <c r="AB46" s="28" t="str">
        <f ca="1">IF(ISNA(VLOOKUP(AA46,$X$13:$Z$795,3,FALSE))=TRUE,"",VLOOKUP(AA46,$X$13:$Z$795,3,FALSE))</f>
        <v/>
      </c>
      <c r="AC46" s="75" t="str">
        <f ca="1">IF(ISNA(VLOOKUP(AA46,$X$13:$Z$795,2,FALSE))=TRUE,"",VLOOKUP(AA46,$X$13:$Z$795,2,FALSE))</f>
        <v/>
      </c>
      <c r="AD46" s="53"/>
      <c r="AE46" s="53"/>
      <c r="AF46" s="53"/>
      <c r="AG46" s="53"/>
      <c r="AH46" s="78" t="str">
        <f>IF(AI46="","",MAX($AH$5:AH45)+1)</f>
        <v/>
      </c>
      <c r="AI46" s="53" t="str">
        <f>IF(G45="","",IF(COUNTIF($AI$11:AI45,G45)=0,G45,""))</f>
        <v/>
      </c>
      <c r="AJ46" s="53" t="str">
        <f>IF(ISNA(VLOOKUP(AA46,$AH$13:$AI$795,2,FALSE))=TRUE,"",VLOOKUP(AA46,$AH$13:$AI$795,2,FALSE))</f>
        <v/>
      </c>
      <c r="AK46" s="53" t="s">
        <v>44</v>
      </c>
      <c r="AL46" s="15" t="s">
        <v>32</v>
      </c>
      <c r="AM46" s="53" t="s">
        <v>52</v>
      </c>
      <c r="AN46" s="53" t="s">
        <v>49</v>
      </c>
    </row>
    <row r="47" spans="1:40" ht="25.5" customHeight="1" x14ac:dyDescent="0.25">
      <c r="A47" s="90">
        <v>35</v>
      </c>
      <c r="B47" s="15">
        <v>2025844</v>
      </c>
      <c r="C47" s="53" t="s">
        <v>142</v>
      </c>
      <c r="D47" s="17" t="s">
        <v>5</v>
      </c>
      <c r="E47" s="27">
        <v>44049</v>
      </c>
      <c r="F47" s="70" t="s">
        <v>105</v>
      </c>
      <c r="G47" s="59"/>
      <c r="H47" s="27">
        <v>44049</v>
      </c>
      <c r="I47" s="80">
        <f t="shared" si="0"/>
        <v>0</v>
      </c>
      <c r="J47" s="72" t="s">
        <v>57</v>
      </c>
      <c r="K47" s="27"/>
      <c r="L47" s="74" t="str">
        <f>IF(AND(C47="Abierto",D47="Urgente"),A47,"")</f>
        <v/>
      </c>
      <c r="M47" s="74" t="str">
        <f ca="1">IF(AND(C47="Abierto",D47="Urgente"),TODAY()-E47,"")</f>
        <v/>
      </c>
      <c r="N47" s="74" t="str">
        <f>IF(AND(C47="Abierto",D47="Urgente"),RANK(M47,$M$13:$M$798,0)+COUNTIF($M$13:M47,M47)-1,"")</f>
        <v/>
      </c>
      <c r="O47" s="74" t="str">
        <f>IF(AND(C47="Abierto",D47="Alta"),A47,"")</f>
        <v/>
      </c>
      <c r="P47" s="74" t="str">
        <f ca="1">IF(AND(C47="Abierto",D47="Alta"),TODAY()-E47,"")</f>
        <v/>
      </c>
      <c r="Q47" s="74" t="str">
        <f>IF(AND(C47="Abierto",D47="Alta"),RANK(P47,$P$13:$P$798,0)+COUNTIF($P$13:P47,P47)-1+MAX(N:N),"")</f>
        <v/>
      </c>
      <c r="R47" s="74" t="str">
        <f>IF(AND(C47="Abierto",D47="Media"),A47,"")</f>
        <v/>
      </c>
      <c r="S47" s="74" t="str">
        <f ca="1">IF(AND(C47="Abierto",D47="Media"),TODAY()-E47,"")</f>
        <v/>
      </c>
      <c r="T47" s="74" t="str">
        <f>IF(AND(C47="Abierto",D47="Media"),RANK(S47,$S$13:$S$798,0)+COUNTIF($S$13:S47,S47)-1+MAX(N:N,Q:Q),"")</f>
        <v/>
      </c>
      <c r="U47" s="74" t="str">
        <f>IF(AND(C47="Abierto",D47="Baja"),A47,"")</f>
        <v/>
      </c>
      <c r="V47" s="74" t="str">
        <f ca="1">IF(AND(C47="Abierto",D47="Baja"),TODAY()-E47,"")</f>
        <v/>
      </c>
      <c r="W47" s="74" t="str">
        <f>IF(AND(C47="Abierto",D47="Baja"),RANK(V47,$V$13:$V$798,0)+COUNTIF($V$13:V47,V47)-1+MAX(N:N,Q:Q,T:T),"")</f>
        <v/>
      </c>
      <c r="X47" s="28" t="str">
        <f>IF(OR(C47="Resuelto",C47=""),"",SUM(N47,Q47,T47,W47))</f>
        <v/>
      </c>
      <c r="Y47" s="28" t="str">
        <f>IF(OR(C47="Resuelto",C47=""),"",SUM(M47,P47,S47,V47))</f>
        <v/>
      </c>
      <c r="Z47" s="28" t="str">
        <f>IF(OR(C47="Resuelto",C47=""),"",SUM(L47,O47,R47,U47))</f>
        <v/>
      </c>
      <c r="AA47" s="28">
        <v>205</v>
      </c>
      <c r="AB47" s="28" t="str">
        <f ca="1">IF(ISNA(VLOOKUP(AA47,$X$13:$Z$795,3,FALSE))=TRUE,"",VLOOKUP(AA47,$X$13:$Z$795,3,FALSE))</f>
        <v/>
      </c>
      <c r="AC47" s="75" t="str">
        <f ca="1">IF(ISNA(VLOOKUP(AA47,$X$13:$Z$795,2,FALSE))=TRUE,"",VLOOKUP(AA47,$X$13:$Z$795,2,FALSE))</f>
        <v/>
      </c>
      <c r="AD47" s="53"/>
      <c r="AE47" s="53"/>
      <c r="AF47" s="53"/>
      <c r="AG47" s="53"/>
      <c r="AH47" s="78" t="str">
        <f>IF(AI47="","",MAX($AH$5:AH46)+1)</f>
        <v/>
      </c>
      <c r="AI47" s="53" t="str">
        <f>IF(G46="","",IF(COUNTIF($AI$11:AI46,G46)=0,G46,""))</f>
        <v/>
      </c>
      <c r="AJ47" s="53" t="str">
        <f>IF(ISNA(VLOOKUP(AA47,$AH$13:$AI$795,2,FALSE))=TRUE,"",VLOOKUP(AA47,$AH$13:$AI$795,2,FALSE))</f>
        <v/>
      </c>
      <c r="AK47" s="53" t="s">
        <v>44</v>
      </c>
      <c r="AL47" s="15" t="s">
        <v>32</v>
      </c>
      <c r="AM47" s="53" t="s">
        <v>52</v>
      </c>
      <c r="AN47" s="53" t="s">
        <v>51</v>
      </c>
    </row>
    <row r="48" spans="1:40" ht="25.5" customHeight="1" x14ac:dyDescent="0.25">
      <c r="A48" s="91">
        <v>36</v>
      </c>
      <c r="B48" s="15">
        <v>2025845</v>
      </c>
      <c r="C48" s="53" t="s">
        <v>142</v>
      </c>
      <c r="D48" s="17" t="s">
        <v>5</v>
      </c>
      <c r="E48" s="52">
        <v>44053</v>
      </c>
      <c r="F48" s="70" t="s">
        <v>105</v>
      </c>
      <c r="G48" s="59"/>
      <c r="H48" s="81">
        <v>44053</v>
      </c>
      <c r="I48" s="80">
        <f t="shared" si="0"/>
        <v>0</v>
      </c>
      <c r="J48" s="72" t="s">
        <v>57</v>
      </c>
      <c r="K48" s="27"/>
      <c r="L48" s="74" t="str">
        <f>IF(AND(C48="Abierto",D48="Urgente"),A48,"")</f>
        <v/>
      </c>
      <c r="M48" s="74" t="str">
        <f ca="1">IF(AND(C48="Abierto",D48="Urgente"),TODAY()-E48,"")</f>
        <v/>
      </c>
      <c r="N48" s="74" t="str">
        <f>IF(AND(C48="Abierto",D48="Urgente"),RANK(M48,$M$13:$M$798,0)+COUNTIF($M$13:M48,M48)-1,"")</f>
        <v/>
      </c>
      <c r="O48" s="74" t="str">
        <f>IF(AND(C48="Abierto",D48="Alta"),A48,"")</f>
        <v/>
      </c>
      <c r="P48" s="74" t="str">
        <f ca="1">IF(AND(C48="Abierto",D48="Alta"),TODAY()-E48,"")</f>
        <v/>
      </c>
      <c r="Q48" s="74" t="str">
        <f>IF(AND(C48="Abierto",D48="Alta"),RANK(P48,$P$13:$P$798,0)+COUNTIF($P$13:P48,P48)-1+MAX(N:N),"")</f>
        <v/>
      </c>
      <c r="R48" s="74" t="str">
        <f>IF(AND(C48="Abierto",D48="Media"),A48,"")</f>
        <v/>
      </c>
      <c r="S48" s="74" t="str">
        <f ca="1">IF(AND(C48="Abierto",D48="Media"),TODAY()-E48,"")</f>
        <v/>
      </c>
      <c r="T48" s="74" t="str">
        <f>IF(AND(C48="Abierto",D48="Media"),RANK(S48,$S$13:$S$798,0)+COUNTIF($S$13:S48,S48)-1+MAX(N:N,Q:Q),"")</f>
        <v/>
      </c>
      <c r="U48" s="74" t="str">
        <f>IF(AND(C48="Abierto",D48="Baja"),A48,"")</f>
        <v/>
      </c>
      <c r="V48" s="74" t="str">
        <f ca="1">IF(AND(C48="Abierto",D48="Baja"),TODAY()-E48,"")</f>
        <v/>
      </c>
      <c r="W48" s="74" t="str">
        <f>IF(AND(C48="Abierto",D48="Baja"),RANK(V48,$V$13:$V$798,0)+COUNTIF($V$13:V48,V48)-1+MAX(N:N,Q:Q,T:T),"")</f>
        <v/>
      </c>
      <c r="X48" s="28" t="str">
        <f>IF(OR(C48="Resuelto",C48=""),"",SUM(N48,Q48,T48,W48))</f>
        <v/>
      </c>
      <c r="Y48" s="28" t="str">
        <f>IF(OR(C48="Resuelto",C48=""),"",SUM(M48,P48,S48,V48))</f>
        <v/>
      </c>
      <c r="Z48" s="28" t="str">
        <f>IF(OR(C48="Resuelto",C48=""),"",SUM(L48,O48,R48,U48))</f>
        <v/>
      </c>
      <c r="AA48" s="28">
        <v>206</v>
      </c>
      <c r="AB48" s="28" t="str">
        <f ca="1">IF(ISNA(VLOOKUP(AA48,$X$13:$Z$795,3,FALSE))=TRUE,"",VLOOKUP(AA48,$X$13:$Z$795,3,FALSE))</f>
        <v/>
      </c>
      <c r="AC48" s="75" t="str">
        <f ca="1">IF(ISNA(VLOOKUP(AA48,$X$13:$Z$795,2,FALSE))=TRUE,"",VLOOKUP(AA48,$X$13:$Z$795,2,FALSE))</f>
        <v/>
      </c>
      <c r="AD48" s="53"/>
      <c r="AE48" s="53"/>
      <c r="AF48" s="53"/>
      <c r="AG48" s="53"/>
      <c r="AH48" s="78" t="str">
        <f>IF(AI48="","",MAX($AH$5:AH47)+1)</f>
        <v/>
      </c>
      <c r="AI48" s="53" t="str">
        <f>IF(G47="","",IF(COUNTIF($AI$11:AI47,G47)=0,G47,""))</f>
        <v/>
      </c>
      <c r="AJ48" s="53" t="str">
        <f>IF(ISNA(VLOOKUP(AA48,$AH$13:$AI$795,2,FALSE))=TRUE,"",VLOOKUP(AA48,$AH$13:$AI$795,2,FALSE))</f>
        <v/>
      </c>
      <c r="AK48" s="53" t="s">
        <v>44</v>
      </c>
      <c r="AL48" s="15" t="s">
        <v>34</v>
      </c>
      <c r="AM48" s="53" t="s">
        <v>52</v>
      </c>
      <c r="AN48" s="53" t="s">
        <v>51</v>
      </c>
    </row>
    <row r="49" spans="1:40" ht="25.5" customHeight="1" x14ac:dyDescent="0.25">
      <c r="A49" s="90">
        <v>37</v>
      </c>
      <c r="B49" s="15">
        <v>2025846</v>
      </c>
      <c r="C49" s="53" t="s">
        <v>142</v>
      </c>
      <c r="D49" s="17" t="s">
        <v>5</v>
      </c>
      <c r="E49" s="52">
        <v>44053</v>
      </c>
      <c r="F49" s="70" t="s">
        <v>105</v>
      </c>
      <c r="G49" s="59"/>
      <c r="H49" s="81">
        <v>44053</v>
      </c>
      <c r="I49" s="80">
        <f t="shared" si="0"/>
        <v>0</v>
      </c>
      <c r="J49" s="72" t="s">
        <v>57</v>
      </c>
      <c r="K49" s="27"/>
      <c r="L49" s="74" t="str">
        <f>IF(AND(C49="Abierto",D49="Urgente"),A49,"")</f>
        <v/>
      </c>
      <c r="M49" s="74" t="str">
        <f ca="1">IF(AND(C49="Abierto",D49="Urgente"),TODAY()-E49,"")</f>
        <v/>
      </c>
      <c r="N49" s="74" t="str">
        <f>IF(AND(C49="Abierto",D49="Urgente"),RANK(M49,$M$13:$M$798,0)+COUNTIF($M$13:M49,M49)-1,"")</f>
        <v/>
      </c>
      <c r="O49" s="74" t="str">
        <f>IF(AND(C49="Abierto",D49="Alta"),A49,"")</f>
        <v/>
      </c>
      <c r="P49" s="74" t="str">
        <f ca="1">IF(AND(C49="Abierto",D49="Alta"),TODAY()-E49,"")</f>
        <v/>
      </c>
      <c r="Q49" s="74" t="str">
        <f>IF(AND(C49="Abierto",D49="Alta"),RANK(P49,$P$13:$P$798,0)+COUNTIF($P$13:P49,P49)-1+MAX(N:N),"")</f>
        <v/>
      </c>
      <c r="R49" s="74" t="str">
        <f>IF(AND(C49="Abierto",D49="Media"),A49,"")</f>
        <v/>
      </c>
      <c r="S49" s="74" t="str">
        <f ca="1">IF(AND(C49="Abierto",D49="Media"),TODAY()-E49,"")</f>
        <v/>
      </c>
      <c r="T49" s="74" t="str">
        <f>IF(AND(C49="Abierto",D49="Media"),RANK(S49,$S$13:$S$798,0)+COUNTIF($S$13:S49,S49)-1+MAX(N:N,Q:Q),"")</f>
        <v/>
      </c>
      <c r="U49" s="74" t="str">
        <f>IF(AND(C49="Abierto",D49="Baja"),A49,"")</f>
        <v/>
      </c>
      <c r="V49" s="74" t="str">
        <f ca="1">IF(AND(C49="Abierto",D49="Baja"),TODAY()-E49,"")</f>
        <v/>
      </c>
      <c r="W49" s="74" t="str">
        <f>IF(AND(C49="Abierto",D49="Baja"),RANK(V49,$V$13:$V$798,0)+COUNTIF($V$13:V49,V49)-1+MAX(N:N,Q:Q,T:T),"")</f>
        <v/>
      </c>
      <c r="X49" s="28" t="str">
        <f>IF(OR(C49="Resuelto",C49=""),"",SUM(N49,Q49,T49,W49))</f>
        <v/>
      </c>
      <c r="Y49" s="28" t="str">
        <f>IF(OR(C49="Resuelto",C49=""),"",SUM(M49,P49,S49,V49))</f>
        <v/>
      </c>
      <c r="Z49" s="28" t="str">
        <f>IF(OR(C49="Resuelto",C49=""),"",SUM(L49,O49,R49,U49))</f>
        <v/>
      </c>
      <c r="AA49" s="28">
        <v>207</v>
      </c>
      <c r="AB49" s="28" t="str">
        <f ca="1">IF(ISNA(VLOOKUP(AA49,$X$13:$Z$795,3,FALSE))=TRUE,"",VLOOKUP(AA49,$X$13:$Z$795,3,FALSE))</f>
        <v/>
      </c>
      <c r="AC49" s="75" t="str">
        <f ca="1">IF(ISNA(VLOOKUP(AA49,$X$13:$Z$795,2,FALSE))=TRUE,"",VLOOKUP(AA49,$X$13:$Z$795,2,FALSE))</f>
        <v/>
      </c>
      <c r="AD49" s="53"/>
      <c r="AE49" s="53"/>
      <c r="AF49" s="53"/>
      <c r="AG49" s="53"/>
      <c r="AH49" s="78" t="str">
        <f>IF(AI49="","",MAX($AH$5:AH48)+1)</f>
        <v/>
      </c>
      <c r="AI49" s="53" t="str">
        <f>IF(G48="","",IF(COUNTIF($AI$11:AI48,G48)=0,G48,""))</f>
        <v/>
      </c>
      <c r="AJ49" s="53" t="str">
        <f>IF(ISNA(VLOOKUP(AA49,$AH$13:$AI$795,2,FALSE))=TRUE,"",VLOOKUP(AA49,$AH$13:$AI$795,2,FALSE))</f>
        <v/>
      </c>
      <c r="AK49" s="53" t="s">
        <v>44</v>
      </c>
      <c r="AL49" s="15" t="s">
        <v>34</v>
      </c>
      <c r="AM49" s="53" t="s">
        <v>52</v>
      </c>
      <c r="AN49" s="15" t="s">
        <v>49</v>
      </c>
    </row>
    <row r="50" spans="1:40" ht="25.5" customHeight="1" x14ac:dyDescent="0.25">
      <c r="A50" s="91">
        <v>38</v>
      </c>
      <c r="B50" s="15">
        <v>2025847</v>
      </c>
      <c r="C50" s="53" t="s">
        <v>142</v>
      </c>
      <c r="D50" s="17" t="s">
        <v>5</v>
      </c>
      <c r="E50" s="52">
        <v>44053</v>
      </c>
      <c r="F50" s="70" t="s">
        <v>105</v>
      </c>
      <c r="G50" s="59"/>
      <c r="H50" s="81">
        <v>44053</v>
      </c>
      <c r="I50" s="80">
        <f t="shared" si="0"/>
        <v>0</v>
      </c>
      <c r="J50" s="72" t="s">
        <v>57</v>
      </c>
      <c r="K50" s="27"/>
      <c r="L50" s="74" t="str">
        <f>IF(AND(C50="Abierto",D50="Urgente"),A50,"")</f>
        <v/>
      </c>
      <c r="M50" s="74" t="str">
        <f ca="1">IF(AND(C50="Abierto",D50="Urgente"),TODAY()-E50,"")</f>
        <v/>
      </c>
      <c r="N50" s="74" t="str">
        <f>IF(AND(C50="Abierto",D50="Urgente"),RANK(M50,$M$13:$M$798,0)+COUNTIF($M$13:M50,M50)-1,"")</f>
        <v/>
      </c>
      <c r="O50" s="74" t="str">
        <f>IF(AND(C50="Abierto",D50="Alta"),A50,"")</f>
        <v/>
      </c>
      <c r="P50" s="74" t="str">
        <f ca="1">IF(AND(C50="Abierto",D50="Alta"),TODAY()-E50,"")</f>
        <v/>
      </c>
      <c r="Q50" s="74" t="str">
        <f>IF(AND(C50="Abierto",D50="Alta"),RANK(P50,$P$13:$P$798,0)+COUNTIF($P$13:P50,P50)-1+MAX(N:N),"")</f>
        <v/>
      </c>
      <c r="R50" s="74" t="str">
        <f>IF(AND(C50="Abierto",D50="Media"),A50,"")</f>
        <v/>
      </c>
      <c r="S50" s="74" t="str">
        <f ca="1">IF(AND(C50="Abierto",D50="Media"),TODAY()-E50,"")</f>
        <v/>
      </c>
      <c r="T50" s="74" t="str">
        <f>IF(AND(C50="Abierto",D50="Media"),RANK(S50,$S$13:$S$798,0)+COUNTIF($S$13:S50,S50)-1+MAX(N:N,Q:Q),"")</f>
        <v/>
      </c>
      <c r="U50" s="74" t="str">
        <f>IF(AND(C50="Abierto",D50="Baja"),A50,"")</f>
        <v/>
      </c>
      <c r="V50" s="74" t="str">
        <f ca="1">IF(AND(C50="Abierto",D50="Baja"),TODAY()-E50,"")</f>
        <v/>
      </c>
      <c r="W50" s="74" t="str">
        <f>IF(AND(C50="Abierto",D50="Baja"),RANK(V50,$V$13:$V$798,0)+COUNTIF($V$13:V50,V50)-1+MAX(N:N,Q:Q,T:T),"")</f>
        <v/>
      </c>
      <c r="X50" s="28" t="str">
        <f>IF(OR(C50="Resuelto",C50=""),"",SUM(N50,Q50,T50,W50))</f>
        <v/>
      </c>
      <c r="Y50" s="28" t="str">
        <f>IF(OR(C50="Resuelto",C50=""),"",SUM(M50,P50,S50,V50))</f>
        <v/>
      </c>
      <c r="Z50" s="28" t="str">
        <f>IF(OR(C50="Resuelto",C50=""),"",SUM(L50,O50,R50,U50))</f>
        <v/>
      </c>
      <c r="AA50" s="28">
        <v>208</v>
      </c>
      <c r="AB50" s="28" t="str">
        <f ca="1">IF(ISNA(VLOOKUP(AA50,$X$13:$Z$795,3,FALSE))=TRUE,"",VLOOKUP(AA50,$X$13:$Z$795,3,FALSE))</f>
        <v/>
      </c>
      <c r="AC50" s="75" t="str">
        <f ca="1">IF(ISNA(VLOOKUP(AA50,$X$13:$Z$795,2,FALSE))=TRUE,"",VLOOKUP(AA50,$X$13:$Z$795,2,FALSE))</f>
        <v/>
      </c>
      <c r="AD50" s="53"/>
      <c r="AE50" s="53"/>
      <c r="AF50" s="53"/>
      <c r="AG50" s="53"/>
      <c r="AH50" s="78" t="str">
        <f>IF(AI50="","",MAX($AH$5:AH49)+1)</f>
        <v/>
      </c>
      <c r="AI50" s="53" t="str">
        <f>IF(G49="","",IF(COUNTIF($AI$11:AI49,G49)=0,G49,""))</f>
        <v/>
      </c>
      <c r="AJ50" s="53" t="str">
        <f>IF(ISNA(VLOOKUP(AA50,$AH$13:$AI$795,2,FALSE))=TRUE,"",VLOOKUP(AA50,$AH$13:$AI$795,2,FALSE))</f>
        <v/>
      </c>
      <c r="AK50" s="53" t="s">
        <v>44</v>
      </c>
      <c r="AL50" s="15" t="s">
        <v>34</v>
      </c>
      <c r="AM50" s="53" t="s">
        <v>52</v>
      </c>
      <c r="AN50" s="53" t="s">
        <v>51</v>
      </c>
    </row>
    <row r="51" spans="1:40" ht="25.5" customHeight="1" x14ac:dyDescent="0.25">
      <c r="A51" s="90">
        <v>39</v>
      </c>
      <c r="B51" s="15">
        <v>2025848</v>
      </c>
      <c r="C51" s="53" t="s">
        <v>142</v>
      </c>
      <c r="D51" s="17" t="s">
        <v>5</v>
      </c>
      <c r="E51" s="52">
        <v>44053</v>
      </c>
      <c r="F51" s="70" t="s">
        <v>68</v>
      </c>
      <c r="G51" s="59"/>
      <c r="H51" s="81">
        <v>44053</v>
      </c>
      <c r="I51" s="80">
        <f t="shared" si="0"/>
        <v>0</v>
      </c>
      <c r="J51" s="72" t="s">
        <v>57</v>
      </c>
      <c r="K51" s="27"/>
      <c r="L51" s="74" t="str">
        <f>IF(AND(C51="Abierto",D51="Urgente"),A51,"")</f>
        <v/>
      </c>
      <c r="M51" s="74" t="str">
        <f ca="1">IF(AND(C51="Abierto",D51="Urgente"),TODAY()-E51,"")</f>
        <v/>
      </c>
      <c r="N51" s="74" t="str">
        <f>IF(AND(C51="Abierto",D51="Urgente"),RANK(M51,$M$13:$M$798,0)+COUNTIF($M$13:M51,M51)-1,"")</f>
        <v/>
      </c>
      <c r="O51" s="74" t="str">
        <f>IF(AND(C51="Abierto",D51="Alta"),A51,"")</f>
        <v/>
      </c>
      <c r="P51" s="74" t="str">
        <f ca="1">IF(AND(C51="Abierto",D51="Alta"),TODAY()-E51,"")</f>
        <v/>
      </c>
      <c r="Q51" s="74" t="str">
        <f>IF(AND(C51="Abierto",D51="Alta"),RANK(P51,$P$13:$P$798,0)+COUNTIF($P$13:P51,P51)-1+MAX(N:N),"")</f>
        <v/>
      </c>
      <c r="R51" s="74" t="str">
        <f>IF(AND(C51="Abierto",D51="Media"),A51,"")</f>
        <v/>
      </c>
      <c r="S51" s="74" t="str">
        <f ca="1">IF(AND(C51="Abierto",D51="Media"),TODAY()-E51,"")</f>
        <v/>
      </c>
      <c r="T51" s="74" t="str">
        <f>IF(AND(C51="Abierto",D51="Media"),RANK(S51,$S$13:$S$798,0)+COUNTIF($S$13:S51,S51)-1+MAX(N:N,Q:Q),"")</f>
        <v/>
      </c>
      <c r="U51" s="74" t="str">
        <f>IF(AND(C51="Abierto",D51="Baja"),A51,"")</f>
        <v/>
      </c>
      <c r="V51" s="74" t="str">
        <f ca="1">IF(AND(C51="Abierto",D51="Baja"),TODAY()-E51,"")</f>
        <v/>
      </c>
      <c r="W51" s="74" t="str">
        <f>IF(AND(C51="Abierto",D51="Baja"),RANK(V51,$V$13:$V$798,0)+COUNTIF($V$13:V51,V51)-1+MAX(N:N,Q:Q,T:T),"")</f>
        <v/>
      </c>
      <c r="X51" s="28" t="str">
        <f>IF(OR(C51="Resuelto",C51=""),"",SUM(N51,Q51,T51,W51))</f>
        <v/>
      </c>
      <c r="Y51" s="28" t="str">
        <f>IF(OR(C51="Resuelto",C51=""),"",SUM(M51,P51,S51,V51))</f>
        <v/>
      </c>
      <c r="Z51" s="28" t="str">
        <f>IF(OR(C51="Resuelto",C51=""),"",SUM(L51,O51,R51,U51))</f>
        <v/>
      </c>
      <c r="AA51" s="28">
        <v>209</v>
      </c>
      <c r="AB51" s="28" t="str">
        <f ca="1">IF(ISNA(VLOOKUP(AA51,$X$13:$Z$795,3,FALSE))=TRUE,"",VLOOKUP(AA51,$X$13:$Z$795,3,FALSE))</f>
        <v/>
      </c>
      <c r="AC51" s="75" t="str">
        <f ca="1">IF(ISNA(VLOOKUP(AA51,$X$13:$Z$795,2,FALSE))=TRUE,"",VLOOKUP(AA51,$X$13:$Z$795,2,FALSE))</f>
        <v/>
      </c>
      <c r="AD51" s="53"/>
      <c r="AE51" s="53"/>
      <c r="AF51" s="53"/>
      <c r="AG51" s="53"/>
      <c r="AH51" s="78" t="str">
        <f>IF(AI51="","",MAX($AH$5:AH50)+1)</f>
        <v/>
      </c>
      <c r="AI51" s="53" t="str">
        <f>IF(G50="","",IF(COUNTIF($AI$11:AI50,G50)=0,G50,""))</f>
        <v/>
      </c>
      <c r="AJ51" s="53" t="str">
        <f>IF(ISNA(VLOOKUP(AA51,$AH$13:$AI$795,2,FALSE))=TRUE,"",VLOOKUP(AA51,$AH$13:$AI$795,2,FALSE))</f>
        <v/>
      </c>
      <c r="AK51" s="53" t="s">
        <v>44</v>
      </c>
      <c r="AL51" s="15" t="s">
        <v>34</v>
      </c>
      <c r="AM51" s="53" t="s">
        <v>52</v>
      </c>
      <c r="AN51" s="53" t="s">
        <v>51</v>
      </c>
    </row>
    <row r="52" spans="1:40" ht="25.5" customHeight="1" x14ac:dyDescent="0.25">
      <c r="A52" s="91">
        <v>40</v>
      </c>
      <c r="B52" s="15">
        <v>2025849</v>
      </c>
      <c r="C52" s="53" t="s">
        <v>142</v>
      </c>
      <c r="D52" s="17" t="s">
        <v>5</v>
      </c>
      <c r="E52" s="52">
        <v>44053</v>
      </c>
      <c r="F52" s="70" t="s">
        <v>105</v>
      </c>
      <c r="G52" s="59"/>
      <c r="H52" s="81">
        <v>44053</v>
      </c>
      <c r="I52" s="80">
        <f t="shared" si="0"/>
        <v>0</v>
      </c>
      <c r="J52" s="72" t="s">
        <v>57</v>
      </c>
      <c r="K52" s="27"/>
      <c r="L52" s="74" t="str">
        <f>IF(AND(C52="Abierto",D52="Urgente"),A52,"")</f>
        <v/>
      </c>
      <c r="M52" s="74" t="str">
        <f ca="1">IF(AND(C52="Abierto",D52="Urgente"),TODAY()-E52,"")</f>
        <v/>
      </c>
      <c r="N52" s="74" t="str">
        <f>IF(AND(C52="Abierto",D52="Urgente"),RANK(M52,$M$13:$M$798,0)+COUNTIF($M$13:M52,M52)-1,"")</f>
        <v/>
      </c>
      <c r="O52" s="74" t="str">
        <f>IF(AND(C52="Abierto",D52="Alta"),A52,"")</f>
        <v/>
      </c>
      <c r="P52" s="74" t="str">
        <f ca="1">IF(AND(C52="Abierto",D52="Alta"),TODAY()-E52,"")</f>
        <v/>
      </c>
      <c r="Q52" s="74" t="str">
        <f>IF(AND(C52="Abierto",D52="Alta"),RANK(P52,$P$13:$P$798,0)+COUNTIF($P$13:P52,P52)-1+MAX(N:N),"")</f>
        <v/>
      </c>
      <c r="R52" s="74" t="str">
        <f>IF(AND(C52="Abierto",D52="Media"),A52,"")</f>
        <v/>
      </c>
      <c r="S52" s="74" t="str">
        <f ca="1">IF(AND(C52="Abierto",D52="Media"),TODAY()-E52,"")</f>
        <v/>
      </c>
      <c r="T52" s="74" t="str">
        <f>IF(AND(C52="Abierto",D52="Media"),RANK(S52,$S$13:$S$798,0)+COUNTIF($S$13:S52,S52)-1+MAX(N:N,Q:Q),"")</f>
        <v/>
      </c>
      <c r="U52" s="74" t="str">
        <f>IF(AND(C52="Abierto",D52="Baja"),A52,"")</f>
        <v/>
      </c>
      <c r="V52" s="74" t="str">
        <f ca="1">IF(AND(C52="Abierto",D52="Baja"),TODAY()-E52,"")</f>
        <v/>
      </c>
      <c r="W52" s="74" t="str">
        <f>IF(AND(C52="Abierto",D52="Baja"),RANK(V52,$V$13:$V$798,0)+COUNTIF($V$13:V52,V52)-1+MAX(N:N,Q:Q,T:T),"")</f>
        <v/>
      </c>
      <c r="X52" s="28" t="str">
        <f>IF(OR(C52="Resuelto",C52=""),"",SUM(N52,Q52,T52,W52))</f>
        <v/>
      </c>
      <c r="Y52" s="28" t="str">
        <f>IF(OR(C52="Resuelto",C52=""),"",SUM(M52,P52,S52,V52))</f>
        <v/>
      </c>
      <c r="Z52" s="28" t="str">
        <f>IF(OR(C52="Resuelto",C52=""),"",SUM(L52,O52,R52,U52))</f>
        <v/>
      </c>
      <c r="AA52" s="28">
        <v>210</v>
      </c>
      <c r="AB52" s="28" t="str">
        <f ca="1">IF(ISNA(VLOOKUP(AA52,$X$13:$Z$795,3,FALSE))=TRUE,"",VLOOKUP(AA52,$X$13:$Z$795,3,FALSE))</f>
        <v/>
      </c>
      <c r="AC52" s="75" t="str">
        <f ca="1">IF(ISNA(VLOOKUP(AA52,$X$13:$Z$795,2,FALSE))=TRUE,"",VLOOKUP(AA52,$X$13:$Z$795,2,FALSE))</f>
        <v/>
      </c>
      <c r="AD52" s="53"/>
      <c r="AE52" s="53"/>
      <c r="AF52" s="53"/>
      <c r="AG52" s="53"/>
      <c r="AH52" s="78" t="str">
        <f>IF(AI52="","",MAX($AH$5:AH51)+1)</f>
        <v/>
      </c>
      <c r="AI52" s="53" t="str">
        <f>IF(G51="","",IF(COUNTIF($AI$11:AI51,G51)=0,G51,""))</f>
        <v/>
      </c>
      <c r="AJ52" s="53" t="str">
        <f>IF(ISNA(VLOOKUP(AA52,$AH$13:$AI$795,2,FALSE))=TRUE,"",VLOOKUP(AA52,$AH$13:$AI$795,2,FALSE))</f>
        <v/>
      </c>
      <c r="AK52" s="53" t="s">
        <v>44</v>
      </c>
      <c r="AL52" s="15" t="s">
        <v>34</v>
      </c>
      <c r="AM52" s="53" t="s">
        <v>52</v>
      </c>
      <c r="AN52" s="53" t="s">
        <v>51</v>
      </c>
    </row>
    <row r="53" spans="1:40" ht="25.5" customHeight="1" x14ac:dyDescent="0.25">
      <c r="A53" s="90">
        <v>41</v>
      </c>
      <c r="B53" s="15">
        <v>2025850</v>
      </c>
      <c r="C53" s="53" t="s">
        <v>142</v>
      </c>
      <c r="D53" s="17" t="s">
        <v>5</v>
      </c>
      <c r="E53" s="52">
        <v>44053</v>
      </c>
      <c r="F53" s="70" t="s">
        <v>105</v>
      </c>
      <c r="G53" s="59"/>
      <c r="H53" s="81">
        <v>44053</v>
      </c>
      <c r="I53" s="80">
        <f t="shared" si="0"/>
        <v>0</v>
      </c>
      <c r="J53" s="72" t="s">
        <v>57</v>
      </c>
      <c r="K53" s="27"/>
      <c r="L53" s="74" t="str">
        <f>IF(AND(C53="Abierto",D53="Urgente"),A53,"")</f>
        <v/>
      </c>
      <c r="M53" s="74" t="str">
        <f ca="1">IF(AND(C53="Abierto",D53="Urgente"),TODAY()-E53,"")</f>
        <v/>
      </c>
      <c r="N53" s="74" t="str">
        <f>IF(AND(C53="Abierto",D53="Urgente"),RANK(M53,$M$13:$M$798,0)+COUNTIF($M$13:M53,M53)-1,"")</f>
        <v/>
      </c>
      <c r="O53" s="74" t="str">
        <f>IF(AND(C53="Abierto",D53="Alta"),A53,"")</f>
        <v/>
      </c>
      <c r="P53" s="74" t="str">
        <f ca="1">IF(AND(C53="Abierto",D53="Alta"),TODAY()-E53,"")</f>
        <v/>
      </c>
      <c r="Q53" s="74" t="str">
        <f>IF(AND(C53="Abierto",D53="Alta"),RANK(P53,$P$13:$P$798,0)+COUNTIF($P$13:P53,P53)-1+MAX(N:N),"")</f>
        <v/>
      </c>
      <c r="R53" s="74" t="str">
        <f>IF(AND(C53="Abierto",D53="Media"),A53,"")</f>
        <v/>
      </c>
      <c r="S53" s="74" t="str">
        <f ca="1">IF(AND(C53="Abierto",D53="Media"),TODAY()-E53,"")</f>
        <v/>
      </c>
      <c r="T53" s="74" t="str">
        <f>IF(AND(C53="Abierto",D53="Media"),RANK(S53,$S$13:$S$798,0)+COUNTIF($S$13:S53,S53)-1+MAX(N:N,Q:Q),"")</f>
        <v/>
      </c>
      <c r="U53" s="74" t="str">
        <f>IF(AND(C53="Abierto",D53="Baja"),A53,"")</f>
        <v/>
      </c>
      <c r="V53" s="74" t="str">
        <f ca="1">IF(AND(C53="Abierto",D53="Baja"),TODAY()-E53,"")</f>
        <v/>
      </c>
      <c r="W53" s="74" t="str">
        <f>IF(AND(C53="Abierto",D53="Baja"),RANK(V53,$V$13:$V$798,0)+COUNTIF($V$13:V53,V53)-1+MAX(N:N,Q:Q,T:T),"")</f>
        <v/>
      </c>
      <c r="X53" s="28" t="str">
        <f>IF(OR(C53="Resuelto",C53=""),"",SUM(N53,Q53,T53,W53))</f>
        <v/>
      </c>
      <c r="Y53" s="28" t="str">
        <f>IF(OR(C53="Resuelto",C53=""),"",SUM(M53,P53,S53,V53))</f>
        <v/>
      </c>
      <c r="Z53" s="28" t="str">
        <f>IF(OR(C53="Resuelto",C53=""),"",SUM(L53,O53,R53,U53))</f>
        <v/>
      </c>
      <c r="AA53" s="28">
        <v>211</v>
      </c>
      <c r="AB53" s="28" t="str">
        <f ca="1">IF(ISNA(VLOOKUP(AA53,$X$13:$Z$795,3,FALSE))=TRUE,"",VLOOKUP(AA53,$X$13:$Z$795,3,FALSE))</f>
        <v/>
      </c>
      <c r="AC53" s="75" t="str">
        <f ca="1">IF(ISNA(VLOOKUP(AA53,$X$13:$Z$795,2,FALSE))=TRUE,"",VLOOKUP(AA53,$X$13:$Z$795,2,FALSE))</f>
        <v/>
      </c>
      <c r="AD53" s="53"/>
      <c r="AE53" s="53"/>
      <c r="AF53" s="53"/>
      <c r="AG53" s="53"/>
      <c r="AH53" s="78" t="str">
        <f>IF(AI53="","",MAX($AH$5:AH52)+1)</f>
        <v/>
      </c>
      <c r="AI53" s="53" t="str">
        <f>IF(G52="","",IF(COUNTIF($AI$11:AI52,G52)=0,G52,""))</f>
        <v/>
      </c>
      <c r="AJ53" s="53" t="str">
        <f>IF(ISNA(VLOOKUP(AA53,$AH$13:$AI$795,2,FALSE))=TRUE,"",VLOOKUP(AA53,$AH$13:$AI$795,2,FALSE))</f>
        <v/>
      </c>
      <c r="AK53" s="53" t="s">
        <v>44</v>
      </c>
      <c r="AL53" s="15" t="s">
        <v>35</v>
      </c>
      <c r="AM53" s="15" t="s">
        <v>52</v>
      </c>
      <c r="AN53" s="15" t="s">
        <v>49</v>
      </c>
    </row>
    <row r="54" spans="1:40" ht="25.5" customHeight="1" x14ac:dyDescent="0.25">
      <c r="A54" s="91">
        <v>42</v>
      </c>
      <c r="B54" s="15">
        <v>2025851</v>
      </c>
      <c r="C54" s="53" t="s">
        <v>142</v>
      </c>
      <c r="D54" s="17" t="s">
        <v>5</v>
      </c>
      <c r="E54" s="52">
        <v>44053</v>
      </c>
      <c r="F54" s="70" t="s">
        <v>105</v>
      </c>
      <c r="G54" s="59"/>
      <c r="H54" s="81">
        <v>44053</v>
      </c>
      <c r="I54" s="80">
        <f t="shared" si="0"/>
        <v>0</v>
      </c>
      <c r="J54" s="72" t="s">
        <v>57</v>
      </c>
      <c r="K54" s="27"/>
      <c r="L54" s="74" t="str">
        <f>IF(AND(C54="Abierto",D54="Urgente"),A54,"")</f>
        <v/>
      </c>
      <c r="M54" s="74" t="str">
        <f ca="1">IF(AND(C54="Abierto",D54="Urgente"),TODAY()-E54,"")</f>
        <v/>
      </c>
      <c r="N54" s="74" t="str">
        <f>IF(AND(C54="Abierto",D54="Urgente"),RANK(M54,$M$13:$M$798,0)+COUNTIF($M$13:M54,M54)-1,"")</f>
        <v/>
      </c>
      <c r="O54" s="74" t="str">
        <f>IF(AND(C54="Abierto",D54="Alta"),A54,"")</f>
        <v/>
      </c>
      <c r="P54" s="74" t="str">
        <f ca="1">IF(AND(C54="Abierto",D54="Alta"),TODAY()-E54,"")</f>
        <v/>
      </c>
      <c r="Q54" s="74" t="str">
        <f>IF(AND(C54="Abierto",D54="Alta"),RANK(P54,$P$13:$P$798,0)+COUNTIF($P$13:P54,P54)-1+MAX(N:N),"")</f>
        <v/>
      </c>
      <c r="R54" s="74" t="str">
        <f>IF(AND(C54="Abierto",D54="Media"),A54,"")</f>
        <v/>
      </c>
      <c r="S54" s="74" t="str">
        <f ca="1">IF(AND(C54="Abierto",D54="Media"),TODAY()-E54,"")</f>
        <v/>
      </c>
      <c r="T54" s="74" t="str">
        <f>IF(AND(C54="Abierto",D54="Media"),RANK(S54,$S$13:$S$798,0)+COUNTIF($S$13:S54,S54)-1+MAX(N:N,Q:Q),"")</f>
        <v/>
      </c>
      <c r="U54" s="74" t="str">
        <f>IF(AND(C54="Abierto",D54="Baja"),A54,"")</f>
        <v/>
      </c>
      <c r="V54" s="74" t="str">
        <f ca="1">IF(AND(C54="Abierto",D54="Baja"),TODAY()-E54,"")</f>
        <v/>
      </c>
      <c r="W54" s="74" t="str">
        <f>IF(AND(C54="Abierto",D54="Baja"),RANK(V54,$V$13:$V$798,0)+COUNTIF($V$13:V54,V54)-1+MAX(N:N,Q:Q,T:T),"")</f>
        <v/>
      </c>
      <c r="X54" s="28" t="str">
        <f>IF(OR(C54="Resuelto",C54=""),"",SUM(N54,Q54,T54,W54))</f>
        <v/>
      </c>
      <c r="Y54" s="28" t="str">
        <f>IF(OR(C54="Resuelto",C54=""),"",SUM(M54,P54,S54,V54))</f>
        <v/>
      </c>
      <c r="Z54" s="28" t="str">
        <f>IF(OR(C54="Resuelto",C54=""),"",SUM(L54,O54,R54,U54))</f>
        <v/>
      </c>
      <c r="AA54" s="28">
        <v>212</v>
      </c>
      <c r="AB54" s="28" t="str">
        <f ca="1">IF(ISNA(VLOOKUP(AA54,$X$13:$Z$795,3,FALSE))=TRUE,"",VLOOKUP(AA54,$X$13:$Z$795,3,FALSE))</f>
        <v/>
      </c>
      <c r="AC54" s="75" t="str">
        <f ca="1">IF(ISNA(VLOOKUP(AA54,$X$13:$Z$795,2,FALSE))=TRUE,"",VLOOKUP(AA54,$X$13:$Z$795,2,FALSE))</f>
        <v/>
      </c>
      <c r="AD54" s="53"/>
      <c r="AE54" s="53"/>
      <c r="AF54" s="53"/>
      <c r="AG54" s="53"/>
      <c r="AH54" s="78" t="str">
        <f>IF(AI54="","",MAX($AH$5:AH53)+1)</f>
        <v/>
      </c>
      <c r="AI54" s="53" t="str">
        <f>IF(G53="","",IF(COUNTIF($AI$11:AI53,G53)=0,G53,""))</f>
        <v/>
      </c>
      <c r="AJ54" s="53" t="str">
        <f>IF(ISNA(VLOOKUP(AA54,$AH$13:$AI$795,2,FALSE))=TRUE,"",VLOOKUP(AA54,$AH$13:$AI$795,2,FALSE))</f>
        <v/>
      </c>
      <c r="AK54" s="53" t="s">
        <v>44</v>
      </c>
      <c r="AL54" s="15" t="s">
        <v>35</v>
      </c>
      <c r="AM54" s="15" t="s">
        <v>53</v>
      </c>
      <c r="AN54" s="15" t="s">
        <v>49</v>
      </c>
    </row>
    <row r="55" spans="1:40" ht="25.5" customHeight="1" x14ac:dyDescent="0.25">
      <c r="A55" s="90">
        <v>43</v>
      </c>
      <c r="B55" s="15">
        <v>2025852</v>
      </c>
      <c r="C55" s="53" t="s">
        <v>142</v>
      </c>
      <c r="D55" s="17" t="s">
        <v>5</v>
      </c>
      <c r="E55" s="52">
        <v>44053</v>
      </c>
      <c r="F55" s="70" t="s">
        <v>105</v>
      </c>
      <c r="G55" s="59"/>
      <c r="H55" s="81">
        <v>44053</v>
      </c>
      <c r="I55" s="80">
        <f t="shared" si="0"/>
        <v>0</v>
      </c>
      <c r="J55" s="72" t="s">
        <v>57</v>
      </c>
      <c r="K55" s="27"/>
      <c r="L55" s="74" t="str">
        <f>IF(AND(C55="Abierto",D55="Urgente"),A55,"")</f>
        <v/>
      </c>
      <c r="M55" s="74" t="str">
        <f ca="1">IF(AND(C55="Abierto",D55="Urgente"),TODAY()-E55,"")</f>
        <v/>
      </c>
      <c r="N55" s="74" t="str">
        <f>IF(AND(C55="Abierto",D55="Urgente"),RANK(M55,$M$13:$M$798,0)+COUNTIF($M$13:M55,M55)-1,"")</f>
        <v/>
      </c>
      <c r="O55" s="74" t="str">
        <f>IF(AND(C55="Abierto",D55="Alta"),A55,"")</f>
        <v/>
      </c>
      <c r="P55" s="74" t="str">
        <f ca="1">IF(AND(C55="Abierto",D55="Alta"),TODAY()-E55,"")</f>
        <v/>
      </c>
      <c r="Q55" s="74" t="str">
        <f>IF(AND(C55="Abierto",D55="Alta"),RANK(P55,$P$13:$P$798,0)+COUNTIF($P$13:P55,P55)-1+MAX(N:N),"")</f>
        <v/>
      </c>
      <c r="R55" s="74" t="str">
        <f>IF(AND(C55="Abierto",D55="Media"),A55,"")</f>
        <v/>
      </c>
      <c r="S55" s="74" t="str">
        <f ca="1">IF(AND(C55="Abierto",D55="Media"),TODAY()-E55,"")</f>
        <v/>
      </c>
      <c r="T55" s="74" t="str">
        <f>IF(AND(C55="Abierto",D55="Media"),RANK(S55,$S$13:$S$798,0)+COUNTIF($S$13:S55,S55)-1+MAX(N:N,Q:Q),"")</f>
        <v/>
      </c>
      <c r="U55" s="74" t="str">
        <f>IF(AND(C55="Abierto",D55="Baja"),A55,"")</f>
        <v/>
      </c>
      <c r="V55" s="74" t="str">
        <f ca="1">IF(AND(C55="Abierto",D55="Baja"),TODAY()-E55,"")</f>
        <v/>
      </c>
      <c r="W55" s="74" t="str">
        <f>IF(AND(C55="Abierto",D55="Baja"),RANK(V55,$V$13:$V$798,0)+COUNTIF($V$13:V55,V55)-1+MAX(N:N,Q:Q,T:T),"")</f>
        <v/>
      </c>
      <c r="X55" s="28" t="str">
        <f>IF(OR(C55="Resuelto",C55=""),"",SUM(N55,Q55,T55,W55))</f>
        <v/>
      </c>
      <c r="Y55" s="28" t="str">
        <f>IF(OR(C55="Resuelto",C55=""),"",SUM(M55,P55,S55,V55))</f>
        <v/>
      </c>
      <c r="Z55" s="28" t="str">
        <f>IF(OR(C55="Resuelto",C55=""),"",SUM(L55,O55,R55,U55))</f>
        <v/>
      </c>
      <c r="AA55" s="28">
        <v>213</v>
      </c>
      <c r="AB55" s="28" t="str">
        <f ca="1">IF(ISNA(VLOOKUP(AA55,$X$13:$Z$795,3,FALSE))=TRUE,"",VLOOKUP(AA55,$X$13:$Z$795,3,FALSE))</f>
        <v/>
      </c>
      <c r="AC55" s="75" t="str">
        <f ca="1">IF(ISNA(VLOOKUP(AA55,$X$13:$Z$795,2,FALSE))=TRUE,"",VLOOKUP(AA55,$X$13:$Z$795,2,FALSE))</f>
        <v/>
      </c>
      <c r="AD55" s="53"/>
      <c r="AE55" s="53"/>
      <c r="AF55" s="53"/>
      <c r="AG55" s="53"/>
      <c r="AH55" s="78" t="str">
        <f>IF(AI55="","",MAX($AH$5:AH54)+1)</f>
        <v/>
      </c>
      <c r="AI55" s="53" t="str">
        <f>IF(G54="","",IF(COUNTIF($AI$11:AI54,G54)=0,G54,""))</f>
        <v/>
      </c>
      <c r="AJ55" s="53" t="str">
        <f>IF(ISNA(VLOOKUP(AA55,$AH$13:$AI$795,2,FALSE))=TRUE,"",VLOOKUP(AA55,$AH$13:$AI$795,2,FALSE))</f>
        <v/>
      </c>
      <c r="AK55" s="53" t="s">
        <v>44</v>
      </c>
      <c r="AL55" s="15" t="s">
        <v>35</v>
      </c>
      <c r="AM55" s="15" t="s">
        <v>52</v>
      </c>
      <c r="AN55" s="15" t="s">
        <v>49</v>
      </c>
    </row>
    <row r="56" spans="1:40" ht="25.5" customHeight="1" x14ac:dyDescent="0.25">
      <c r="A56" s="91">
        <v>44</v>
      </c>
      <c r="B56" s="15">
        <v>2025853</v>
      </c>
      <c r="C56" s="53" t="s">
        <v>142</v>
      </c>
      <c r="D56" s="17" t="s">
        <v>5</v>
      </c>
      <c r="E56" s="52">
        <v>44053</v>
      </c>
      <c r="F56" s="70" t="s">
        <v>105</v>
      </c>
      <c r="G56" s="59"/>
      <c r="H56" s="81">
        <v>44053</v>
      </c>
      <c r="I56" s="80">
        <f t="shared" si="0"/>
        <v>0</v>
      </c>
      <c r="J56" s="72" t="s">
        <v>57</v>
      </c>
      <c r="K56" s="27"/>
      <c r="L56" s="74" t="str">
        <f>IF(AND(C56="Abierto",D56="Urgente"),A56,"")</f>
        <v/>
      </c>
      <c r="M56" s="74" t="str">
        <f ca="1">IF(AND(C56="Abierto",D56="Urgente"),TODAY()-E56,"")</f>
        <v/>
      </c>
      <c r="N56" s="74" t="str">
        <f>IF(AND(C56="Abierto",D56="Urgente"),RANK(M56,$M$13:$M$798,0)+COUNTIF($M$13:M56,M56)-1,"")</f>
        <v/>
      </c>
      <c r="O56" s="74" t="str">
        <f>IF(AND(C56="Abierto",D56="Alta"),A56,"")</f>
        <v/>
      </c>
      <c r="P56" s="74" t="str">
        <f ca="1">IF(AND(C56="Abierto",D56="Alta"),TODAY()-E56,"")</f>
        <v/>
      </c>
      <c r="Q56" s="74" t="str">
        <f>IF(AND(C56="Abierto",D56="Alta"),RANK(P56,$P$13:$P$798,0)+COUNTIF($P$13:P56,P56)-1+MAX(N:N),"")</f>
        <v/>
      </c>
      <c r="R56" s="74" t="str">
        <f>IF(AND(C56="Abierto",D56="Media"),A56,"")</f>
        <v/>
      </c>
      <c r="S56" s="74" t="str">
        <f ca="1">IF(AND(C56="Abierto",D56="Media"),TODAY()-E56,"")</f>
        <v/>
      </c>
      <c r="T56" s="74" t="str">
        <f>IF(AND(C56="Abierto",D56="Media"),RANK(S56,$S$13:$S$798,0)+COUNTIF($S$13:S56,S56)-1+MAX(N:N,Q:Q),"")</f>
        <v/>
      </c>
      <c r="U56" s="74" t="str">
        <f>IF(AND(C56="Abierto",D56="Baja"),A56,"")</f>
        <v/>
      </c>
      <c r="V56" s="74" t="str">
        <f ca="1">IF(AND(C56="Abierto",D56="Baja"),TODAY()-E56,"")</f>
        <v/>
      </c>
      <c r="W56" s="74" t="str">
        <f>IF(AND(C56="Abierto",D56="Baja"),RANK(V56,$V$13:$V$798,0)+COUNTIF($V$13:V56,V56)-1+MAX(N:N,Q:Q,T:T),"")</f>
        <v/>
      </c>
      <c r="X56" s="28" t="str">
        <f>IF(OR(C56="Resuelto",C56=""),"",SUM(N56,Q56,T56,W56))</f>
        <v/>
      </c>
      <c r="Y56" s="28" t="str">
        <f>IF(OR(C56="Resuelto",C56=""),"",SUM(M56,P56,S56,V56))</f>
        <v/>
      </c>
      <c r="Z56" s="28" t="str">
        <f>IF(OR(C56="Resuelto",C56=""),"",SUM(L56,O56,R56,U56))</f>
        <v/>
      </c>
      <c r="AA56" s="28">
        <v>214</v>
      </c>
      <c r="AB56" s="28" t="str">
        <f ca="1">IF(ISNA(VLOOKUP(AA56,$X$13:$Z$795,3,FALSE))=TRUE,"",VLOOKUP(AA56,$X$13:$Z$795,3,FALSE))</f>
        <v/>
      </c>
      <c r="AC56" s="75" t="str">
        <f ca="1">IF(ISNA(VLOOKUP(AA56,$X$13:$Z$795,2,FALSE))=TRUE,"",VLOOKUP(AA56,$X$13:$Z$795,2,FALSE))</f>
        <v/>
      </c>
      <c r="AD56" s="53"/>
      <c r="AE56" s="53"/>
      <c r="AF56" s="53"/>
      <c r="AG56" s="53"/>
      <c r="AH56" s="78" t="str">
        <f>IF(AI56="","",MAX($AH$5:AH55)+1)</f>
        <v/>
      </c>
      <c r="AI56" s="53" t="str">
        <f>IF(G55="","",IF(COUNTIF($AI$11:AI55,G55)=0,G55,""))</f>
        <v/>
      </c>
      <c r="AJ56" s="53" t="str">
        <f>IF(ISNA(VLOOKUP(AA56,$AH$13:$AI$795,2,FALSE))=TRUE,"",VLOOKUP(AA56,$AH$13:$AI$795,2,FALSE))</f>
        <v/>
      </c>
      <c r="AK56" s="53" t="s">
        <v>44</v>
      </c>
      <c r="AL56" s="15" t="s">
        <v>35</v>
      </c>
      <c r="AM56" s="15" t="s">
        <v>52</v>
      </c>
      <c r="AN56" s="53" t="s">
        <v>51</v>
      </c>
    </row>
    <row r="57" spans="1:40" ht="25.5" customHeight="1" x14ac:dyDescent="0.25">
      <c r="A57" s="90">
        <v>45</v>
      </c>
      <c r="B57" s="15">
        <v>2025854</v>
      </c>
      <c r="C57" s="53" t="s">
        <v>142</v>
      </c>
      <c r="D57" s="17" t="s">
        <v>5</v>
      </c>
      <c r="E57" s="52">
        <v>44053</v>
      </c>
      <c r="F57" s="70" t="s">
        <v>105</v>
      </c>
      <c r="G57" s="59"/>
      <c r="H57" s="81">
        <v>44053</v>
      </c>
      <c r="I57" s="80">
        <f t="shared" si="0"/>
        <v>0</v>
      </c>
      <c r="J57" s="72" t="s">
        <v>57</v>
      </c>
      <c r="K57" s="27"/>
      <c r="L57" s="74" t="str">
        <f>IF(AND(C57="Abierto",D57="Urgente"),A57,"")</f>
        <v/>
      </c>
      <c r="M57" s="74" t="str">
        <f ca="1">IF(AND(C57="Abierto",D57="Urgente"),TODAY()-E57,"")</f>
        <v/>
      </c>
      <c r="N57" s="74" t="str">
        <f>IF(AND(C57="Abierto",D57="Urgente"),RANK(M57,$M$13:$M$798,0)+COUNTIF($M$13:M57,M57)-1,"")</f>
        <v/>
      </c>
      <c r="O57" s="74" t="str">
        <f>IF(AND(C57="Abierto",D57="Alta"),A57,"")</f>
        <v/>
      </c>
      <c r="P57" s="74" t="str">
        <f ca="1">IF(AND(C57="Abierto",D57="Alta"),TODAY()-E57,"")</f>
        <v/>
      </c>
      <c r="Q57" s="74" t="str">
        <f>IF(AND(C57="Abierto",D57="Alta"),RANK(P57,$P$13:$P$798,0)+COUNTIF($P$13:P57,P57)-1+MAX(N:N),"")</f>
        <v/>
      </c>
      <c r="R57" s="74" t="str">
        <f>IF(AND(C57="Abierto",D57="Media"),A57,"")</f>
        <v/>
      </c>
      <c r="S57" s="74" t="str">
        <f ca="1">IF(AND(C57="Abierto",D57="Media"),TODAY()-E57,"")</f>
        <v/>
      </c>
      <c r="T57" s="74" t="str">
        <f>IF(AND(C57="Abierto",D57="Media"),RANK(S57,$S$13:$S$798,0)+COUNTIF($S$13:S57,S57)-1+MAX(N:N,Q:Q),"")</f>
        <v/>
      </c>
      <c r="U57" s="74" t="str">
        <f>IF(AND(C57="Abierto",D57="Baja"),A57,"")</f>
        <v/>
      </c>
      <c r="V57" s="74" t="str">
        <f ca="1">IF(AND(C57="Abierto",D57="Baja"),TODAY()-E57,"")</f>
        <v/>
      </c>
      <c r="W57" s="74" t="str">
        <f>IF(AND(C57="Abierto",D57="Baja"),RANK(V57,$V$13:$V$798,0)+COUNTIF($V$13:V57,V57)-1+MAX(N:N,Q:Q,T:T),"")</f>
        <v/>
      </c>
      <c r="X57" s="28" t="str">
        <f>IF(OR(C57="Resuelto",C57=""),"",SUM(N57,Q57,T57,W57))</f>
        <v/>
      </c>
      <c r="Y57" s="28" t="str">
        <f>IF(OR(C57="Resuelto",C57=""),"",SUM(M57,P57,S57,V57))</f>
        <v/>
      </c>
      <c r="Z57" s="28" t="str">
        <f>IF(OR(C57="Resuelto",C57=""),"",SUM(L57,O57,R57,U57))</f>
        <v/>
      </c>
      <c r="AA57" s="28">
        <v>215</v>
      </c>
      <c r="AB57" s="28" t="str">
        <f ca="1">IF(ISNA(VLOOKUP(AA57,$X$13:$Z$795,3,FALSE))=TRUE,"",VLOOKUP(AA57,$X$13:$Z$795,3,FALSE))</f>
        <v/>
      </c>
      <c r="AC57" s="75" t="str">
        <f ca="1">IF(ISNA(VLOOKUP(AA57,$X$13:$Z$795,2,FALSE))=TRUE,"",VLOOKUP(AA57,$X$13:$Z$795,2,FALSE))</f>
        <v/>
      </c>
      <c r="AD57" s="53"/>
      <c r="AE57" s="53"/>
      <c r="AF57" s="53"/>
      <c r="AG57" s="53"/>
      <c r="AH57" s="78" t="str">
        <f>IF(AI57="","",MAX($AH$5:AH56)+1)</f>
        <v/>
      </c>
      <c r="AI57" s="53" t="str">
        <f>IF(G56="","",IF(COUNTIF($AI$11:AI56,G56)=0,G56,""))</f>
        <v/>
      </c>
      <c r="AJ57" s="53" t="str">
        <f>IF(ISNA(VLOOKUP(AA57,$AH$13:$AI$795,2,FALSE))=TRUE,"",VLOOKUP(AA57,$AH$13:$AI$795,2,FALSE))</f>
        <v/>
      </c>
      <c r="AK57" s="53" t="s">
        <v>44</v>
      </c>
      <c r="AL57" s="15" t="s">
        <v>35</v>
      </c>
      <c r="AM57" s="15" t="s">
        <v>52</v>
      </c>
      <c r="AN57" s="53" t="s">
        <v>51</v>
      </c>
    </row>
    <row r="58" spans="1:40" ht="25.5" customHeight="1" x14ac:dyDescent="0.25">
      <c r="A58" s="91">
        <v>46</v>
      </c>
      <c r="B58" s="15">
        <v>2025855</v>
      </c>
      <c r="C58" s="53" t="s">
        <v>142</v>
      </c>
      <c r="D58" s="17" t="s">
        <v>5</v>
      </c>
      <c r="E58" s="52">
        <v>44053</v>
      </c>
      <c r="F58" s="70" t="s">
        <v>105</v>
      </c>
      <c r="G58" s="59"/>
      <c r="H58" s="81">
        <v>44053</v>
      </c>
      <c r="I58" s="80">
        <f t="shared" si="0"/>
        <v>0</v>
      </c>
      <c r="J58" s="72" t="s">
        <v>57</v>
      </c>
      <c r="K58" s="27"/>
      <c r="L58" s="74" t="str">
        <f>IF(AND(C58="Abierto",D58="Urgente"),A58,"")</f>
        <v/>
      </c>
      <c r="M58" s="74" t="str">
        <f ca="1">IF(AND(C58="Abierto",D58="Urgente"),TODAY()-E58,"")</f>
        <v/>
      </c>
      <c r="N58" s="74" t="str">
        <f>IF(AND(C58="Abierto",D58="Urgente"),RANK(M58,$M$13:$M$798,0)+COUNTIF($M$13:M58,M58)-1,"")</f>
        <v/>
      </c>
      <c r="O58" s="74" t="str">
        <f>IF(AND(C58="Abierto",D58="Alta"),A58,"")</f>
        <v/>
      </c>
      <c r="P58" s="74" t="str">
        <f ca="1">IF(AND(C58="Abierto",D58="Alta"),TODAY()-E58,"")</f>
        <v/>
      </c>
      <c r="Q58" s="74" t="str">
        <f>IF(AND(C58="Abierto",D58="Alta"),RANK(P58,$P$13:$P$798,0)+COUNTIF($P$13:P58,P58)-1+MAX(N:N),"")</f>
        <v/>
      </c>
      <c r="R58" s="74" t="str">
        <f>IF(AND(C58="Abierto",D58="Media"),A58,"")</f>
        <v/>
      </c>
      <c r="S58" s="74" t="str">
        <f ca="1">IF(AND(C58="Abierto",D58="Media"),TODAY()-E58,"")</f>
        <v/>
      </c>
      <c r="T58" s="74" t="str">
        <f>IF(AND(C58="Abierto",D58="Media"),RANK(S58,$S$13:$S$798,0)+COUNTIF($S$13:S58,S58)-1+MAX(N:N,Q:Q),"")</f>
        <v/>
      </c>
      <c r="U58" s="74" t="str">
        <f>IF(AND(C58="Abierto",D58="Baja"),A58,"")</f>
        <v/>
      </c>
      <c r="V58" s="74" t="str">
        <f ca="1">IF(AND(C58="Abierto",D58="Baja"),TODAY()-E58,"")</f>
        <v/>
      </c>
      <c r="W58" s="74" t="str">
        <f>IF(AND(C58="Abierto",D58="Baja"),RANK(V58,$V$13:$V$798,0)+COUNTIF($V$13:V58,V58)-1+MAX(N:N,Q:Q,T:T),"")</f>
        <v/>
      </c>
      <c r="X58" s="28" t="str">
        <f>IF(OR(C58="Resuelto",C58=""),"",SUM(N58,Q58,T58,W58))</f>
        <v/>
      </c>
      <c r="Y58" s="28" t="str">
        <f>IF(OR(C58="Resuelto",C58=""),"",SUM(M58,P58,S58,V58))</f>
        <v/>
      </c>
      <c r="Z58" s="28" t="str">
        <f>IF(OR(C58="Resuelto",C58=""),"",SUM(L58,O58,R58,U58))</f>
        <v/>
      </c>
      <c r="AA58" s="28">
        <v>216</v>
      </c>
      <c r="AB58" s="28" t="str">
        <f ca="1">IF(ISNA(VLOOKUP(AA58,$X$13:$Z$795,3,FALSE))=TRUE,"",VLOOKUP(AA58,$X$13:$Z$795,3,FALSE))</f>
        <v/>
      </c>
      <c r="AC58" s="75" t="str">
        <f ca="1">IF(ISNA(VLOOKUP(AA58,$X$13:$Z$795,2,FALSE))=TRUE,"",VLOOKUP(AA58,$X$13:$Z$795,2,FALSE))</f>
        <v/>
      </c>
      <c r="AD58" s="53"/>
      <c r="AE58" s="53"/>
      <c r="AF58" s="53"/>
      <c r="AG58" s="53"/>
      <c r="AH58" s="78" t="str">
        <f>IF(AI58="","",MAX($AH$5:AH57)+1)</f>
        <v/>
      </c>
      <c r="AI58" s="53" t="str">
        <f>IF(G57="","",IF(COUNTIF($AI$11:AI57,G57)=0,G57,""))</f>
        <v/>
      </c>
      <c r="AJ58" s="53" t="str">
        <f>IF(ISNA(VLOOKUP(AA58,$AH$13:$AI$795,2,FALSE))=TRUE,"",VLOOKUP(AA58,$AH$13:$AI$795,2,FALSE))</f>
        <v/>
      </c>
      <c r="AK58" s="53" t="s">
        <v>44</v>
      </c>
      <c r="AL58" s="15" t="s">
        <v>35</v>
      </c>
      <c r="AM58" s="15" t="s">
        <v>52</v>
      </c>
      <c r="AN58" s="53" t="s">
        <v>51</v>
      </c>
    </row>
    <row r="59" spans="1:40" ht="25.5" customHeight="1" x14ac:dyDescent="0.25">
      <c r="A59" s="90">
        <v>47</v>
      </c>
      <c r="B59" s="15">
        <v>2025856</v>
      </c>
      <c r="C59" s="53" t="s">
        <v>142</v>
      </c>
      <c r="D59" s="17" t="s">
        <v>5</v>
      </c>
      <c r="E59" s="52">
        <v>44053</v>
      </c>
      <c r="F59" s="70" t="s">
        <v>105</v>
      </c>
      <c r="G59" s="59"/>
      <c r="H59" s="81">
        <v>44053</v>
      </c>
      <c r="I59" s="80">
        <f t="shared" si="0"/>
        <v>0</v>
      </c>
      <c r="J59" s="72" t="s">
        <v>57</v>
      </c>
      <c r="K59" s="27"/>
      <c r="L59" s="74" t="str">
        <f>IF(AND(C59="Abierto",D59="Urgente"),A59,"")</f>
        <v/>
      </c>
      <c r="M59" s="74" t="str">
        <f ca="1">IF(AND(C59="Abierto",D59="Urgente"),TODAY()-E59,"")</f>
        <v/>
      </c>
      <c r="N59" s="74" t="str">
        <f>IF(AND(C59="Abierto",D59="Urgente"),RANK(M59,$M$13:$M$798,0)+COUNTIF($M$13:M59,M59)-1,"")</f>
        <v/>
      </c>
      <c r="O59" s="74" t="str">
        <f>IF(AND(C59="Abierto",D59="Alta"),A59,"")</f>
        <v/>
      </c>
      <c r="P59" s="74" t="str">
        <f ca="1">IF(AND(C59="Abierto",D59="Alta"),TODAY()-E59,"")</f>
        <v/>
      </c>
      <c r="Q59" s="74" t="str">
        <f>IF(AND(C59="Abierto",D59="Alta"),RANK(P59,$P$13:$P$798,0)+COUNTIF($P$13:P59,P59)-1+MAX(N:N),"")</f>
        <v/>
      </c>
      <c r="R59" s="74" t="str">
        <f>IF(AND(C59="Abierto",D59="Media"),A59,"")</f>
        <v/>
      </c>
      <c r="S59" s="74" t="str">
        <f ca="1">IF(AND(C59="Abierto",D59="Media"),TODAY()-E59,"")</f>
        <v/>
      </c>
      <c r="T59" s="74" t="str">
        <f>IF(AND(C59="Abierto",D59="Media"),RANK(S59,$S$13:$S$798,0)+COUNTIF($S$13:S59,S59)-1+MAX(N:N,Q:Q),"")</f>
        <v/>
      </c>
      <c r="U59" s="74" t="str">
        <f>IF(AND(C59="Abierto",D59="Baja"),A59,"")</f>
        <v/>
      </c>
      <c r="V59" s="74" t="str">
        <f ca="1">IF(AND(C59="Abierto",D59="Baja"),TODAY()-E59,"")</f>
        <v/>
      </c>
      <c r="W59" s="74" t="str">
        <f>IF(AND(C59="Abierto",D59="Baja"),RANK(V59,$V$13:$V$798,0)+COUNTIF($V$13:V59,V59)-1+MAX(N:N,Q:Q,T:T),"")</f>
        <v/>
      </c>
      <c r="X59" s="28" t="str">
        <f>IF(OR(C59="Resuelto",C59=""),"",SUM(N59,Q59,T59,W59))</f>
        <v/>
      </c>
      <c r="Y59" s="28" t="str">
        <f>IF(OR(C59="Resuelto",C59=""),"",SUM(M59,P59,S59,V59))</f>
        <v/>
      </c>
      <c r="Z59" s="28" t="str">
        <f>IF(OR(C59="Resuelto",C59=""),"",SUM(L59,O59,R59,U59))</f>
        <v/>
      </c>
      <c r="AA59" s="28">
        <v>217</v>
      </c>
      <c r="AB59" s="28" t="str">
        <f ca="1">IF(ISNA(VLOOKUP(AA59,$X$13:$Z$795,3,FALSE))=TRUE,"",VLOOKUP(AA59,$X$13:$Z$795,3,FALSE))</f>
        <v/>
      </c>
      <c r="AC59" s="75" t="str">
        <f ca="1">IF(ISNA(VLOOKUP(AA59,$X$13:$Z$795,2,FALSE))=TRUE,"",VLOOKUP(AA59,$X$13:$Z$795,2,FALSE))</f>
        <v/>
      </c>
      <c r="AD59" s="53"/>
      <c r="AE59" s="53"/>
      <c r="AF59" s="53"/>
      <c r="AG59" s="53"/>
      <c r="AH59" s="78" t="str">
        <f>IF(AI59="","",MAX($AH$5:AH58)+1)</f>
        <v/>
      </c>
      <c r="AI59" s="53" t="str">
        <f>IF(G58="","",IF(COUNTIF($AI$11:AI58,G58)=0,G58,""))</f>
        <v/>
      </c>
      <c r="AJ59" s="53" t="str">
        <f>IF(ISNA(VLOOKUP(AA59,$AH$13:$AI$795,2,FALSE))=TRUE,"",VLOOKUP(AA59,$AH$13:$AI$795,2,FALSE))</f>
        <v/>
      </c>
      <c r="AK59" s="53" t="s">
        <v>44</v>
      </c>
      <c r="AL59" s="15" t="s">
        <v>32</v>
      </c>
      <c r="AM59" s="15" t="s">
        <v>52</v>
      </c>
      <c r="AN59" s="53" t="s">
        <v>51</v>
      </c>
    </row>
    <row r="60" spans="1:40" ht="25.5" customHeight="1" x14ac:dyDescent="0.25">
      <c r="A60" s="91">
        <v>48</v>
      </c>
      <c r="B60" s="15">
        <v>2025857</v>
      </c>
      <c r="C60" s="53" t="s">
        <v>142</v>
      </c>
      <c r="D60" s="17" t="s">
        <v>5</v>
      </c>
      <c r="E60" s="52">
        <v>44053</v>
      </c>
      <c r="F60" s="70" t="s">
        <v>105</v>
      </c>
      <c r="G60" s="59"/>
      <c r="H60" s="81">
        <v>44053</v>
      </c>
      <c r="I60" s="80">
        <f t="shared" si="0"/>
        <v>0</v>
      </c>
      <c r="J60" s="72" t="s">
        <v>57</v>
      </c>
      <c r="K60" s="27"/>
      <c r="L60" s="74" t="str">
        <f>IF(AND(C60="Abierto",D60="Urgente"),A60,"")</f>
        <v/>
      </c>
      <c r="M60" s="74" t="str">
        <f ca="1">IF(AND(C60="Abierto",D60="Urgente"),TODAY()-E60,"")</f>
        <v/>
      </c>
      <c r="N60" s="74" t="str">
        <f>IF(AND(C60="Abierto",D60="Urgente"),RANK(M60,$M$13:$M$798,0)+COUNTIF($M$13:M60,M60)-1,"")</f>
        <v/>
      </c>
      <c r="O60" s="74" t="str">
        <f>IF(AND(C60="Abierto",D60="Alta"),A60,"")</f>
        <v/>
      </c>
      <c r="P60" s="74" t="str">
        <f ca="1">IF(AND(C60="Abierto",D60="Alta"),TODAY()-E60,"")</f>
        <v/>
      </c>
      <c r="Q60" s="74" t="str">
        <f>IF(AND(C60="Abierto",D60="Alta"),RANK(P60,$P$13:$P$798,0)+COUNTIF($P$13:P60,P60)-1+MAX(N:N),"")</f>
        <v/>
      </c>
      <c r="R60" s="74" t="str">
        <f>IF(AND(C60="Abierto",D60="Media"),A60,"")</f>
        <v/>
      </c>
      <c r="S60" s="74" t="str">
        <f ca="1">IF(AND(C60="Abierto",D60="Media"),TODAY()-E60,"")</f>
        <v/>
      </c>
      <c r="T60" s="74" t="str">
        <f>IF(AND(C60="Abierto",D60="Media"),RANK(S60,$S$13:$S$798,0)+COUNTIF($S$13:S60,S60)-1+MAX(N:N,Q:Q),"")</f>
        <v/>
      </c>
      <c r="U60" s="74" t="str">
        <f>IF(AND(C60="Abierto",D60="Baja"),A60,"")</f>
        <v/>
      </c>
      <c r="V60" s="74" t="str">
        <f ca="1">IF(AND(C60="Abierto",D60="Baja"),TODAY()-E60,"")</f>
        <v/>
      </c>
      <c r="W60" s="74" t="str">
        <f>IF(AND(C60="Abierto",D60="Baja"),RANK(V60,$V$13:$V$798,0)+COUNTIF($V$13:V60,V60)-1+MAX(N:N,Q:Q,T:T),"")</f>
        <v/>
      </c>
      <c r="X60" s="28" t="str">
        <f>IF(OR(C60="Resuelto",C60=""),"",SUM(N60,Q60,T60,W60))</f>
        <v/>
      </c>
      <c r="Y60" s="28" t="str">
        <f>IF(OR(C60="Resuelto",C60=""),"",SUM(M60,P60,S60,V60))</f>
        <v/>
      </c>
      <c r="Z60" s="28" t="str">
        <f>IF(OR(C60="Resuelto",C60=""),"",SUM(L60,O60,R60,U60))</f>
        <v/>
      </c>
      <c r="AA60" s="28">
        <v>218</v>
      </c>
      <c r="AB60" s="28" t="str">
        <f ca="1">IF(ISNA(VLOOKUP(AA60,$X$13:$Z$795,3,FALSE))=TRUE,"",VLOOKUP(AA60,$X$13:$Z$795,3,FALSE))</f>
        <v/>
      </c>
      <c r="AC60" s="75" t="str">
        <f ca="1">IF(ISNA(VLOOKUP(AA60,$X$13:$Z$795,2,FALSE))=TRUE,"",VLOOKUP(AA60,$X$13:$Z$795,2,FALSE))</f>
        <v/>
      </c>
      <c r="AD60" s="53"/>
      <c r="AE60" s="53"/>
      <c r="AF60" s="53"/>
      <c r="AG60" s="53"/>
      <c r="AH60" s="78" t="str">
        <f>IF(AI60="","",MAX($AH$5:AH59)+1)</f>
        <v/>
      </c>
      <c r="AI60" s="53" t="str">
        <f>IF(G59="","",IF(COUNTIF($AI$11:AI59,G59)=0,G59,""))</f>
        <v/>
      </c>
      <c r="AJ60" s="53" t="str">
        <f>IF(ISNA(VLOOKUP(AA60,$AH$13:$AI$795,2,FALSE))=TRUE,"",VLOOKUP(AA60,$AH$13:$AI$795,2,FALSE))</f>
        <v/>
      </c>
      <c r="AK60" s="53" t="s">
        <v>44</v>
      </c>
      <c r="AL60" s="15" t="s">
        <v>32</v>
      </c>
      <c r="AM60" s="15" t="s">
        <v>52</v>
      </c>
      <c r="AN60" s="15" t="s">
        <v>49</v>
      </c>
    </row>
    <row r="61" spans="1:40" ht="25.5" customHeight="1" x14ac:dyDescent="0.25">
      <c r="A61" s="90">
        <v>49</v>
      </c>
      <c r="B61" s="15">
        <v>2025858</v>
      </c>
      <c r="C61" s="53" t="s">
        <v>142</v>
      </c>
      <c r="D61" s="17" t="s">
        <v>5</v>
      </c>
      <c r="E61" s="52">
        <v>44054</v>
      </c>
      <c r="F61" s="70" t="s">
        <v>105</v>
      </c>
      <c r="G61" s="59"/>
      <c r="H61" s="52">
        <v>44054</v>
      </c>
      <c r="I61" s="80">
        <f t="shared" si="0"/>
        <v>0</v>
      </c>
      <c r="J61" s="72" t="s">
        <v>57</v>
      </c>
      <c r="K61" s="27"/>
      <c r="L61" s="74" t="str">
        <f>IF(AND(C61="Abierto",D61="Urgente"),A61,"")</f>
        <v/>
      </c>
      <c r="M61" s="74" t="str">
        <f ca="1">IF(AND(C61="Abierto",D61="Urgente"),TODAY()-E61,"")</f>
        <v/>
      </c>
      <c r="N61" s="74" t="str">
        <f>IF(AND(C61="Abierto",D61="Urgente"),RANK(M61,$M$13:$M$798,0)+COUNTIF($M$13:M61,M61)-1,"")</f>
        <v/>
      </c>
      <c r="O61" s="74" t="str">
        <f>IF(AND(C61="Abierto",D61="Alta"),A61,"")</f>
        <v/>
      </c>
      <c r="P61" s="74" t="str">
        <f ca="1">IF(AND(C61="Abierto",D61="Alta"),TODAY()-E61,"")</f>
        <v/>
      </c>
      <c r="Q61" s="74" t="str">
        <f>IF(AND(C61="Abierto",D61="Alta"),RANK(P61,$P$13:$P$798,0)+COUNTIF($P$13:P61,P61)-1+MAX(N:N),"")</f>
        <v/>
      </c>
      <c r="R61" s="74" t="str">
        <f>IF(AND(C61="Abierto",D61="Media"),A61,"")</f>
        <v/>
      </c>
      <c r="S61" s="74" t="str">
        <f ca="1">IF(AND(C61="Abierto",D61="Media"),TODAY()-E61,"")</f>
        <v/>
      </c>
      <c r="T61" s="74" t="str">
        <f>IF(AND(C61="Abierto",D61="Media"),RANK(S61,$S$13:$S$798,0)+COUNTIF($S$13:S61,S61)-1+MAX(N:N,Q:Q),"")</f>
        <v/>
      </c>
      <c r="U61" s="74" t="str">
        <f>IF(AND(C61="Abierto",D61="Baja"),A61,"")</f>
        <v/>
      </c>
      <c r="V61" s="74" t="str">
        <f ca="1">IF(AND(C61="Abierto",D61="Baja"),TODAY()-E61,"")</f>
        <v/>
      </c>
      <c r="W61" s="74" t="str">
        <f>IF(AND(C61="Abierto",D61="Baja"),RANK(V61,$V$13:$V$798,0)+COUNTIF($V$13:V61,V61)-1+MAX(N:N,Q:Q,T:T),"")</f>
        <v/>
      </c>
      <c r="X61" s="28" t="str">
        <f>IF(OR(C61="Resuelto",C61=""),"",SUM(N61,Q61,T61,W61))</f>
        <v/>
      </c>
      <c r="Y61" s="28" t="str">
        <f>IF(OR(C61="Resuelto",C61=""),"",SUM(M61,P61,S61,V61))</f>
        <v/>
      </c>
      <c r="Z61" s="28" t="str">
        <f>IF(OR(C61="Resuelto",C61=""),"",SUM(L61,O61,R61,U61))</f>
        <v/>
      </c>
      <c r="AA61" s="28">
        <v>219</v>
      </c>
      <c r="AB61" s="28" t="str">
        <f ca="1">IF(ISNA(VLOOKUP(AA61,$X$13:$Z$795,3,FALSE))=TRUE,"",VLOOKUP(AA61,$X$13:$Z$795,3,FALSE))</f>
        <v/>
      </c>
      <c r="AC61" s="75" t="str">
        <f ca="1">IF(ISNA(VLOOKUP(AA61,$X$13:$Z$795,2,FALSE))=TRUE,"",VLOOKUP(AA61,$X$13:$Z$795,2,FALSE))</f>
        <v/>
      </c>
      <c r="AD61" s="53"/>
      <c r="AE61" s="53"/>
      <c r="AF61" s="53"/>
      <c r="AG61" s="53"/>
      <c r="AH61" s="78" t="str">
        <f>IF(AI61="","",MAX($AH$5:AH60)+1)</f>
        <v/>
      </c>
      <c r="AI61" s="53" t="str">
        <f>IF(G60="","",IF(COUNTIF($AI$11:AI60,G60)=0,G60,""))</f>
        <v/>
      </c>
      <c r="AJ61" s="53" t="str">
        <f>IF(ISNA(VLOOKUP(AA61,$AH$13:$AI$795,2,FALSE))=TRUE,"",VLOOKUP(AA61,$AH$13:$AI$795,2,FALSE))</f>
        <v/>
      </c>
      <c r="AK61" s="53" t="s">
        <v>44</v>
      </c>
      <c r="AL61" s="15" t="s">
        <v>34</v>
      </c>
      <c r="AM61" s="15" t="s">
        <v>52</v>
      </c>
      <c r="AN61" s="53" t="s">
        <v>51</v>
      </c>
    </row>
    <row r="62" spans="1:40" ht="25.5" customHeight="1" x14ac:dyDescent="0.25">
      <c r="A62" s="91">
        <v>50</v>
      </c>
      <c r="B62" s="15">
        <v>2025859</v>
      </c>
      <c r="C62" s="53" t="s">
        <v>142</v>
      </c>
      <c r="D62" s="17" t="s">
        <v>5</v>
      </c>
      <c r="E62" s="52">
        <v>44054</v>
      </c>
      <c r="F62" s="70" t="s">
        <v>105</v>
      </c>
      <c r="G62" s="59"/>
      <c r="H62" s="52">
        <v>44054</v>
      </c>
      <c r="I62" s="80">
        <f t="shared" si="0"/>
        <v>0</v>
      </c>
      <c r="J62" s="72" t="s">
        <v>57</v>
      </c>
      <c r="K62" s="27"/>
      <c r="L62" s="74" t="str">
        <f>IF(AND(C62="Abierto",D62="Urgente"),A62,"")</f>
        <v/>
      </c>
      <c r="M62" s="74" t="str">
        <f ca="1">IF(AND(C62="Abierto",D62="Urgente"),TODAY()-E62,"")</f>
        <v/>
      </c>
      <c r="N62" s="74" t="str">
        <f>IF(AND(C62="Abierto",D62="Urgente"),RANK(M62,$M$13:$M$798,0)+COUNTIF($M$13:M62,M62)-1,"")</f>
        <v/>
      </c>
      <c r="O62" s="74" t="str">
        <f>IF(AND(C62="Abierto",D62="Alta"),A62,"")</f>
        <v/>
      </c>
      <c r="P62" s="74" t="str">
        <f ca="1">IF(AND(C62="Abierto",D62="Alta"),TODAY()-E62,"")</f>
        <v/>
      </c>
      <c r="Q62" s="74" t="str">
        <f>IF(AND(C62="Abierto",D62="Alta"),RANK(P62,$P$13:$P$798,0)+COUNTIF($P$13:P62,P62)-1+MAX(N:N),"")</f>
        <v/>
      </c>
      <c r="R62" s="74" t="str">
        <f>IF(AND(C62="Abierto",D62="Media"),A62,"")</f>
        <v/>
      </c>
      <c r="S62" s="74" t="str">
        <f ca="1">IF(AND(C62="Abierto",D62="Media"),TODAY()-E62,"")</f>
        <v/>
      </c>
      <c r="T62" s="74" t="str">
        <f>IF(AND(C62="Abierto",D62="Media"),RANK(S62,$S$13:$S$798,0)+COUNTIF($S$13:S62,S62)-1+MAX(N:N,Q:Q),"")</f>
        <v/>
      </c>
      <c r="U62" s="74" t="str">
        <f>IF(AND(C62="Abierto",D62="Baja"),A62,"")</f>
        <v/>
      </c>
      <c r="V62" s="74" t="str">
        <f ca="1">IF(AND(C62="Abierto",D62="Baja"),TODAY()-E62,"")</f>
        <v/>
      </c>
      <c r="W62" s="74" t="str">
        <f>IF(AND(C62="Abierto",D62="Baja"),RANK(V62,$V$13:$V$798,0)+COUNTIF($V$13:V62,V62)-1+MAX(N:N,Q:Q,T:T),"")</f>
        <v/>
      </c>
      <c r="X62" s="28" t="str">
        <f>IF(OR(C62="Resuelto",C62=""),"",SUM(N62,Q62,T62,W62))</f>
        <v/>
      </c>
      <c r="Y62" s="28" t="str">
        <f>IF(OR(C62="Resuelto",C62=""),"",SUM(M62,P62,S62,V62))</f>
        <v/>
      </c>
      <c r="Z62" s="28" t="str">
        <f>IF(OR(C62="Resuelto",C62=""),"",SUM(L62,O62,R62,U62))</f>
        <v/>
      </c>
      <c r="AA62" s="28">
        <v>220</v>
      </c>
      <c r="AB62" s="28" t="str">
        <f ca="1">IF(ISNA(VLOOKUP(AA62,$X$13:$Z$795,3,FALSE))=TRUE,"",VLOOKUP(AA62,$X$13:$Z$795,3,FALSE))</f>
        <v/>
      </c>
      <c r="AC62" s="75" t="str">
        <f ca="1">IF(ISNA(VLOOKUP(AA62,$X$13:$Z$795,2,FALSE))=TRUE,"",VLOOKUP(AA62,$X$13:$Z$795,2,FALSE))</f>
        <v/>
      </c>
      <c r="AD62" s="53"/>
      <c r="AE62" s="53"/>
      <c r="AF62" s="53"/>
      <c r="AG62" s="53"/>
      <c r="AH62" s="78" t="str">
        <f>IF(AI62="","",MAX($AH$5:AH61)+1)</f>
        <v/>
      </c>
      <c r="AI62" s="53" t="str">
        <f>IF(G61="","",IF(COUNTIF($AI$11:AI61,G61)=0,G61,""))</f>
        <v/>
      </c>
      <c r="AJ62" s="53" t="str">
        <f>IF(ISNA(VLOOKUP(AA62,$AH$13:$AI$795,2,FALSE))=TRUE,"",VLOOKUP(AA62,$AH$13:$AI$795,2,FALSE))</f>
        <v/>
      </c>
      <c r="AK62" s="53" t="s">
        <v>44</v>
      </c>
      <c r="AL62" s="15" t="s">
        <v>34</v>
      </c>
      <c r="AM62" s="15" t="s">
        <v>52</v>
      </c>
      <c r="AN62" s="53" t="s">
        <v>51</v>
      </c>
    </row>
    <row r="63" spans="1:40" ht="25.5" customHeight="1" x14ac:dyDescent="0.25">
      <c r="A63" s="90">
        <v>51</v>
      </c>
      <c r="B63" s="15">
        <v>2025860</v>
      </c>
      <c r="C63" s="53" t="s">
        <v>142</v>
      </c>
      <c r="D63" s="17" t="s">
        <v>5</v>
      </c>
      <c r="E63" s="52">
        <v>44054</v>
      </c>
      <c r="F63" s="70" t="s">
        <v>105</v>
      </c>
      <c r="G63" s="59"/>
      <c r="H63" s="52">
        <v>44054</v>
      </c>
      <c r="I63" s="80">
        <f t="shared" si="0"/>
        <v>0</v>
      </c>
      <c r="J63" s="72" t="s">
        <v>57</v>
      </c>
      <c r="K63" s="27"/>
      <c r="L63" s="74" t="str">
        <f>IF(AND(C63="Abierto",D63="Urgente"),A63,"")</f>
        <v/>
      </c>
      <c r="M63" s="74" t="str">
        <f ca="1">IF(AND(C63="Abierto",D63="Urgente"),TODAY()-E63,"")</f>
        <v/>
      </c>
      <c r="N63" s="74" t="str">
        <f>IF(AND(C63="Abierto",D63="Urgente"),RANK(M63,$M$13:$M$798,0)+COUNTIF($M$13:M63,M63)-1,"")</f>
        <v/>
      </c>
      <c r="O63" s="74" t="str">
        <f>IF(AND(C63="Abierto",D63="Alta"),A63,"")</f>
        <v/>
      </c>
      <c r="P63" s="74" t="str">
        <f ca="1">IF(AND(C63="Abierto",D63="Alta"),TODAY()-E63,"")</f>
        <v/>
      </c>
      <c r="Q63" s="74" t="str">
        <f>IF(AND(C63="Abierto",D63="Alta"),RANK(P63,$P$13:$P$798,0)+COUNTIF($P$13:P63,P63)-1+MAX(N:N),"")</f>
        <v/>
      </c>
      <c r="R63" s="74" t="str">
        <f>IF(AND(C63="Abierto",D63="Media"),A63,"")</f>
        <v/>
      </c>
      <c r="S63" s="74" t="str">
        <f ca="1">IF(AND(C63="Abierto",D63="Media"),TODAY()-E63,"")</f>
        <v/>
      </c>
      <c r="T63" s="74" t="str">
        <f>IF(AND(C63="Abierto",D63="Media"),RANK(S63,$S$13:$S$798,0)+COUNTIF($S$13:S63,S63)-1+MAX(N:N,Q:Q),"")</f>
        <v/>
      </c>
      <c r="U63" s="74" t="str">
        <f>IF(AND(C63="Abierto",D63="Baja"),A63,"")</f>
        <v/>
      </c>
      <c r="V63" s="74" t="str">
        <f ca="1">IF(AND(C63="Abierto",D63="Baja"),TODAY()-E63,"")</f>
        <v/>
      </c>
      <c r="W63" s="74" t="str">
        <f>IF(AND(C63="Abierto",D63="Baja"),RANK(V63,$V$13:$V$798,0)+COUNTIF($V$13:V63,V63)-1+MAX(N:N,Q:Q,T:T),"")</f>
        <v/>
      </c>
      <c r="X63" s="28" t="str">
        <f>IF(OR(C63="Resuelto",C63=""),"",SUM(N63,Q63,T63,W63))</f>
        <v/>
      </c>
      <c r="Y63" s="28" t="str">
        <f>IF(OR(C63="Resuelto",C63=""),"",SUM(M63,P63,S63,V63))</f>
        <v/>
      </c>
      <c r="Z63" s="28" t="str">
        <f>IF(OR(C63="Resuelto",C63=""),"",SUM(L63,O63,R63,U63))</f>
        <v/>
      </c>
      <c r="AA63" s="28">
        <v>221</v>
      </c>
      <c r="AB63" s="28" t="str">
        <f ca="1">IF(ISNA(VLOOKUP(AA63,$X$13:$Z$795,3,FALSE))=TRUE,"",VLOOKUP(AA63,$X$13:$Z$795,3,FALSE))</f>
        <v/>
      </c>
      <c r="AC63" s="75" t="str">
        <f ca="1">IF(ISNA(VLOOKUP(AA63,$X$13:$Z$795,2,FALSE))=TRUE,"",VLOOKUP(AA63,$X$13:$Z$795,2,FALSE))</f>
        <v/>
      </c>
      <c r="AD63" s="53"/>
      <c r="AE63" s="53"/>
      <c r="AF63" s="53"/>
      <c r="AG63" s="53"/>
      <c r="AH63" s="78" t="str">
        <f>IF(AI63="","",MAX($AH$5:AH62)+1)</f>
        <v/>
      </c>
      <c r="AI63" s="53" t="str">
        <f>IF(G62="","",IF(COUNTIF($AI$11:AI62,G62)=0,G62,""))</f>
        <v/>
      </c>
      <c r="AJ63" s="53" t="str">
        <f>IF(ISNA(VLOOKUP(AA63,$AH$13:$AI$795,2,FALSE))=TRUE,"",VLOOKUP(AA63,$AH$13:$AI$795,2,FALSE))</f>
        <v/>
      </c>
      <c r="AK63" s="53" t="s">
        <v>44</v>
      </c>
      <c r="AL63" s="15" t="s">
        <v>34</v>
      </c>
      <c r="AM63" s="15" t="s">
        <v>52</v>
      </c>
      <c r="AN63" s="15" t="s">
        <v>49</v>
      </c>
    </row>
    <row r="64" spans="1:40" ht="25.5" customHeight="1" x14ac:dyDescent="0.25">
      <c r="A64" s="91">
        <v>52</v>
      </c>
      <c r="B64" s="15">
        <v>2025861</v>
      </c>
      <c r="C64" s="53" t="s">
        <v>142</v>
      </c>
      <c r="D64" s="17" t="s">
        <v>5</v>
      </c>
      <c r="E64" s="52">
        <v>44054</v>
      </c>
      <c r="F64" s="70" t="s">
        <v>86</v>
      </c>
      <c r="G64" s="59"/>
      <c r="H64" s="81">
        <v>44055</v>
      </c>
      <c r="I64" s="80">
        <f t="shared" si="0"/>
        <v>1</v>
      </c>
      <c r="J64" s="72" t="s">
        <v>57</v>
      </c>
      <c r="K64" s="27"/>
      <c r="L64" s="74" t="str">
        <f>IF(AND(C64="Abierto",D64="Urgente"),A64,"")</f>
        <v/>
      </c>
      <c r="M64" s="74" t="str">
        <f ca="1">IF(AND(C64="Abierto",D64="Urgente"),TODAY()-E64,"")</f>
        <v/>
      </c>
      <c r="N64" s="74" t="str">
        <f>IF(AND(C64="Abierto",D64="Urgente"),RANK(M64,$M$13:$M$798,0)+COUNTIF($M$13:M64,M64)-1,"")</f>
        <v/>
      </c>
      <c r="O64" s="74" t="str">
        <f>IF(AND(C64="Abierto",D64="Alta"),A64,"")</f>
        <v/>
      </c>
      <c r="P64" s="74" t="str">
        <f ca="1">IF(AND(C64="Abierto",D64="Alta"),TODAY()-E64,"")</f>
        <v/>
      </c>
      <c r="Q64" s="74" t="str">
        <f>IF(AND(C64="Abierto",D64="Alta"),RANK(P64,$P$13:$P$798,0)+COUNTIF($P$13:P64,P64)-1+MAX(N:N),"")</f>
        <v/>
      </c>
      <c r="R64" s="74" t="str">
        <f>IF(AND(C64="Abierto",D64="Media"),A64,"")</f>
        <v/>
      </c>
      <c r="S64" s="74" t="str">
        <f ca="1">IF(AND(C64="Abierto",D64="Media"),TODAY()-E64,"")</f>
        <v/>
      </c>
      <c r="T64" s="74" t="str">
        <f>IF(AND(C64="Abierto",D64="Media"),RANK(S64,$S$13:$S$798,0)+COUNTIF($S$13:S64,S64)-1+MAX(N:N,Q:Q),"")</f>
        <v/>
      </c>
      <c r="U64" s="74" t="str">
        <f>IF(AND(C64="Abierto",D64="Baja"),A64,"")</f>
        <v/>
      </c>
      <c r="V64" s="74" t="str">
        <f ca="1">IF(AND(C64="Abierto",D64="Baja"),TODAY()-E64,"")</f>
        <v/>
      </c>
      <c r="W64" s="74" t="str">
        <f>IF(AND(C64="Abierto",D64="Baja"),RANK(V64,$V$13:$V$798,0)+COUNTIF($V$13:V64,V64)-1+MAX(N:N,Q:Q,T:T),"")</f>
        <v/>
      </c>
      <c r="X64" s="28" t="str">
        <f>IF(OR(C64="Resuelto",C64=""),"",SUM(N64,Q64,T64,W64))</f>
        <v/>
      </c>
      <c r="Y64" s="28" t="str">
        <f>IF(OR(C64="Resuelto",C64=""),"",SUM(M64,P64,S64,V64))</f>
        <v/>
      </c>
      <c r="Z64" s="28" t="str">
        <f>IF(OR(C64="Resuelto",C64=""),"",SUM(L64,O64,R64,U64))</f>
        <v/>
      </c>
      <c r="AA64" s="28">
        <v>222</v>
      </c>
      <c r="AB64" s="28" t="str">
        <f ca="1">IF(ISNA(VLOOKUP(AA64,$X$13:$Z$795,3,FALSE))=TRUE,"",VLOOKUP(AA64,$X$13:$Z$795,3,FALSE))</f>
        <v/>
      </c>
      <c r="AC64" s="75" t="str">
        <f ca="1">IF(ISNA(VLOOKUP(AA64,$X$13:$Z$795,2,FALSE))=TRUE,"",VLOOKUP(AA64,$X$13:$Z$795,2,FALSE))</f>
        <v/>
      </c>
      <c r="AD64" s="53"/>
      <c r="AE64" s="53"/>
      <c r="AF64" s="53"/>
      <c r="AG64" s="53"/>
      <c r="AH64" s="78" t="str">
        <f>IF(AI64="","",MAX($AH$5:AH63)+1)</f>
        <v/>
      </c>
      <c r="AI64" s="53" t="str">
        <f>IF(G63="","",IF(COUNTIF($AI$11:AI63,G63)=0,G63,""))</f>
        <v/>
      </c>
      <c r="AJ64" s="53" t="str">
        <f>IF(ISNA(VLOOKUP(AA64,$AH$13:$AI$795,2,FALSE))=TRUE,"",VLOOKUP(AA64,$AH$13:$AI$795,2,FALSE))</f>
        <v/>
      </c>
      <c r="AK64" s="53" t="s">
        <v>39</v>
      </c>
      <c r="AL64" s="15" t="s">
        <v>34</v>
      </c>
      <c r="AM64" s="15" t="s">
        <v>52</v>
      </c>
      <c r="AN64" s="15" t="s">
        <v>49</v>
      </c>
    </row>
    <row r="65" spans="1:40" ht="25.5" customHeight="1" x14ac:dyDescent="0.25">
      <c r="A65" s="90">
        <v>53</v>
      </c>
      <c r="B65" s="15">
        <v>2025862</v>
      </c>
      <c r="C65" s="53" t="s">
        <v>142</v>
      </c>
      <c r="D65" s="17" t="s">
        <v>5</v>
      </c>
      <c r="E65" s="52">
        <v>44054</v>
      </c>
      <c r="F65" s="70" t="s">
        <v>105</v>
      </c>
      <c r="G65" s="59"/>
      <c r="H65" s="52">
        <v>44054</v>
      </c>
      <c r="I65" s="80">
        <f t="shared" si="0"/>
        <v>0</v>
      </c>
      <c r="J65" s="72" t="s">
        <v>57</v>
      </c>
      <c r="K65" s="27"/>
      <c r="L65" s="74" t="str">
        <f>IF(AND(C65="Abierto",D65="Urgente"),A65,"")</f>
        <v/>
      </c>
      <c r="M65" s="74" t="str">
        <f ca="1">IF(AND(C65="Abierto",D65="Urgente"),TODAY()-E65,"")</f>
        <v/>
      </c>
      <c r="N65" s="74" t="str">
        <f>IF(AND(C65="Abierto",D65="Urgente"),RANK(M65,$M$13:$M$798,0)+COUNTIF($M$13:M65,M65)-1,"")</f>
        <v/>
      </c>
      <c r="O65" s="74" t="str">
        <f>IF(AND(C65="Abierto",D65="Alta"),A65,"")</f>
        <v/>
      </c>
      <c r="P65" s="74" t="str">
        <f ca="1">IF(AND(C65="Abierto",D65="Alta"),TODAY()-E65,"")</f>
        <v/>
      </c>
      <c r="Q65" s="74" t="str">
        <f>IF(AND(C65="Abierto",D65="Alta"),RANK(P65,$P$13:$P$798,0)+COUNTIF($P$13:P65,P65)-1+MAX(N:N),"")</f>
        <v/>
      </c>
      <c r="R65" s="74" t="str">
        <f>IF(AND(C65="Abierto",D65="Media"),A65,"")</f>
        <v/>
      </c>
      <c r="S65" s="74" t="str">
        <f ca="1">IF(AND(C65="Abierto",D65="Media"),TODAY()-E65,"")</f>
        <v/>
      </c>
      <c r="T65" s="74" t="str">
        <f>IF(AND(C65="Abierto",D65="Media"),RANK(S65,$S$13:$S$798,0)+COUNTIF($S$13:S65,S65)-1+MAX(N:N,Q:Q),"")</f>
        <v/>
      </c>
      <c r="U65" s="74" t="str">
        <f>IF(AND(C65="Abierto",D65="Baja"),A65,"")</f>
        <v/>
      </c>
      <c r="V65" s="74" t="str">
        <f ca="1">IF(AND(C65="Abierto",D65="Baja"),TODAY()-E65,"")</f>
        <v/>
      </c>
      <c r="W65" s="74" t="str">
        <f>IF(AND(C65="Abierto",D65="Baja"),RANK(V65,$V$13:$V$798,0)+COUNTIF($V$13:V65,V65)-1+MAX(N:N,Q:Q,T:T),"")</f>
        <v/>
      </c>
      <c r="X65" s="28" t="str">
        <f>IF(OR(C65="Resuelto",C65=""),"",SUM(N65,Q65,T65,W65))</f>
        <v/>
      </c>
      <c r="Y65" s="28" t="str">
        <f>IF(OR(C65="Resuelto",C65=""),"",SUM(M65,P65,S65,V65))</f>
        <v/>
      </c>
      <c r="Z65" s="28" t="str">
        <f>IF(OR(C65="Resuelto",C65=""),"",SUM(L65,O65,R65,U65))</f>
        <v/>
      </c>
      <c r="AA65" s="28">
        <v>223</v>
      </c>
      <c r="AB65" s="28" t="str">
        <f ca="1">IF(ISNA(VLOOKUP(AA65,$X$13:$Z$795,3,FALSE))=TRUE,"",VLOOKUP(AA65,$X$13:$Z$795,3,FALSE))</f>
        <v/>
      </c>
      <c r="AC65" s="75" t="str">
        <f ca="1">IF(ISNA(VLOOKUP(AA65,$X$13:$Z$795,2,FALSE))=TRUE,"",VLOOKUP(AA65,$X$13:$Z$795,2,FALSE))</f>
        <v/>
      </c>
      <c r="AD65" s="53"/>
      <c r="AE65" s="53"/>
      <c r="AF65" s="53"/>
      <c r="AG65" s="53"/>
      <c r="AH65" s="78" t="str">
        <f>IF(AI65="","",MAX($AH$5:AH64)+1)</f>
        <v/>
      </c>
      <c r="AI65" s="53" t="str">
        <f>IF(G64="","",IF(COUNTIF($AI$11:AI64,G64)=0,G64,""))</f>
        <v/>
      </c>
      <c r="AJ65" s="53" t="str">
        <f>IF(ISNA(VLOOKUP(AA65,$AH$13:$AI$795,2,FALSE))=TRUE,"",VLOOKUP(AA65,$AH$13:$AI$795,2,FALSE))</f>
        <v/>
      </c>
      <c r="AK65" s="53" t="s">
        <v>44</v>
      </c>
      <c r="AL65" s="15" t="s">
        <v>34</v>
      </c>
      <c r="AM65" s="15" t="s">
        <v>52</v>
      </c>
      <c r="AN65" s="15" t="s">
        <v>49</v>
      </c>
    </row>
    <row r="66" spans="1:40" ht="25.5" customHeight="1" x14ac:dyDescent="0.25">
      <c r="A66" s="91">
        <v>54</v>
      </c>
      <c r="B66" s="15">
        <v>2025863</v>
      </c>
      <c r="C66" s="53" t="s">
        <v>142</v>
      </c>
      <c r="D66" s="17" t="s">
        <v>5</v>
      </c>
      <c r="E66" s="52">
        <v>44054</v>
      </c>
      <c r="F66" s="70" t="s">
        <v>105</v>
      </c>
      <c r="G66" s="59"/>
      <c r="H66" s="52">
        <v>44054</v>
      </c>
      <c r="I66" s="80">
        <f t="shared" si="0"/>
        <v>0</v>
      </c>
      <c r="J66" s="72" t="s">
        <v>57</v>
      </c>
      <c r="K66" s="27"/>
      <c r="L66" s="74" t="str">
        <f>IF(AND(C66="Abierto",D66="Urgente"),A66,"")</f>
        <v/>
      </c>
      <c r="M66" s="74" t="str">
        <f ca="1">IF(AND(C66="Abierto",D66="Urgente"),TODAY()-E66,"")</f>
        <v/>
      </c>
      <c r="N66" s="74" t="str">
        <f>IF(AND(C66="Abierto",D66="Urgente"),RANK(M66,$M$13:$M$798,0)+COUNTIF($M$13:M66,M66)-1,"")</f>
        <v/>
      </c>
      <c r="O66" s="74" t="str">
        <f>IF(AND(C66="Abierto",D66="Alta"),A66,"")</f>
        <v/>
      </c>
      <c r="P66" s="74" t="str">
        <f ca="1">IF(AND(C66="Abierto",D66="Alta"),TODAY()-E66,"")</f>
        <v/>
      </c>
      <c r="Q66" s="74" t="str">
        <f>IF(AND(C66="Abierto",D66="Alta"),RANK(P66,$P$13:$P$798,0)+COUNTIF($P$13:P66,P66)-1+MAX(N:N),"")</f>
        <v/>
      </c>
      <c r="R66" s="74" t="str">
        <f>IF(AND(C66="Abierto",D66="Media"),A66,"")</f>
        <v/>
      </c>
      <c r="S66" s="74" t="str">
        <f ca="1">IF(AND(C66="Abierto",D66="Media"),TODAY()-E66,"")</f>
        <v/>
      </c>
      <c r="T66" s="74" t="str">
        <f>IF(AND(C66="Abierto",D66="Media"),RANK(S66,$S$13:$S$798,0)+COUNTIF($S$13:S66,S66)-1+MAX(N:N,Q:Q),"")</f>
        <v/>
      </c>
      <c r="U66" s="74" t="str">
        <f>IF(AND(C66="Abierto",D66="Baja"),A66,"")</f>
        <v/>
      </c>
      <c r="V66" s="74" t="str">
        <f ca="1">IF(AND(C66="Abierto",D66="Baja"),TODAY()-E66,"")</f>
        <v/>
      </c>
      <c r="W66" s="74" t="str">
        <f>IF(AND(C66="Abierto",D66="Baja"),RANK(V66,$V$13:$V$798,0)+COUNTIF($V$13:V66,V66)-1+MAX(N:N,Q:Q,T:T),"")</f>
        <v/>
      </c>
      <c r="X66" s="28" t="str">
        <f>IF(OR(C66="Resuelto",C66=""),"",SUM(N66,Q66,T66,W66))</f>
        <v/>
      </c>
      <c r="Y66" s="28" t="str">
        <f>IF(OR(C66="Resuelto",C66=""),"",SUM(M66,P66,S66,V66))</f>
        <v/>
      </c>
      <c r="Z66" s="28" t="str">
        <f>IF(OR(C66="Resuelto",C66=""),"",SUM(L66,O66,R66,U66))</f>
        <v/>
      </c>
      <c r="AA66" s="28">
        <v>224</v>
      </c>
      <c r="AB66" s="28" t="str">
        <f ca="1">IF(ISNA(VLOOKUP(AA66,$X$13:$Z$795,3,FALSE))=TRUE,"",VLOOKUP(AA66,$X$13:$Z$795,3,FALSE))</f>
        <v/>
      </c>
      <c r="AC66" s="75" t="str">
        <f ca="1">IF(ISNA(VLOOKUP(AA66,$X$13:$Z$795,2,FALSE))=TRUE,"",VLOOKUP(AA66,$X$13:$Z$795,2,FALSE))</f>
        <v/>
      </c>
      <c r="AD66" s="53"/>
      <c r="AE66" s="53"/>
      <c r="AF66" s="53"/>
      <c r="AG66" s="53"/>
      <c r="AH66" s="78" t="str">
        <f>IF(AI66="","",MAX($AH$5:AH65)+1)</f>
        <v/>
      </c>
      <c r="AI66" s="53" t="str">
        <f>IF(G65="","",IF(COUNTIF($AI$11:AI65,G65)=0,G65,""))</f>
        <v/>
      </c>
      <c r="AJ66" s="53" t="str">
        <f>IF(ISNA(VLOOKUP(AA66,$AH$13:$AI$795,2,FALSE))=TRUE,"",VLOOKUP(AA66,$AH$13:$AI$795,2,FALSE))</f>
        <v/>
      </c>
      <c r="AK66" s="53" t="s">
        <v>44</v>
      </c>
      <c r="AL66" s="15" t="s">
        <v>34</v>
      </c>
      <c r="AM66" s="15" t="s">
        <v>52</v>
      </c>
      <c r="AN66" s="53" t="s">
        <v>51</v>
      </c>
    </row>
    <row r="67" spans="1:40" ht="25.5" customHeight="1" x14ac:dyDescent="0.25">
      <c r="A67" s="90">
        <v>55</v>
      </c>
      <c r="B67" s="15">
        <v>2025864</v>
      </c>
      <c r="C67" s="53" t="s">
        <v>142</v>
      </c>
      <c r="D67" s="17" t="s">
        <v>5</v>
      </c>
      <c r="E67" s="52">
        <v>44054</v>
      </c>
      <c r="F67" s="70" t="s">
        <v>105</v>
      </c>
      <c r="G67" s="59"/>
      <c r="H67" s="52">
        <v>44054</v>
      </c>
      <c r="I67" s="80">
        <f t="shared" si="0"/>
        <v>0</v>
      </c>
      <c r="J67" s="72" t="s">
        <v>57</v>
      </c>
      <c r="K67" s="27"/>
      <c r="L67" s="74" t="str">
        <f>IF(AND(C67="Abierto",D67="Urgente"),A67,"")</f>
        <v/>
      </c>
      <c r="M67" s="74" t="str">
        <f ca="1">IF(AND(C67="Abierto",D67="Urgente"),TODAY()-E67,"")</f>
        <v/>
      </c>
      <c r="N67" s="74" t="str">
        <f>IF(AND(C67="Abierto",D67="Urgente"),RANK(M67,$M$13:$M$798,0)+COUNTIF($M$13:M67,M67)-1,"")</f>
        <v/>
      </c>
      <c r="O67" s="74" t="str">
        <f>IF(AND(C67="Abierto",D67="Alta"),A67,"")</f>
        <v/>
      </c>
      <c r="P67" s="74" t="str">
        <f ca="1">IF(AND(C67="Abierto",D67="Alta"),TODAY()-E67,"")</f>
        <v/>
      </c>
      <c r="Q67" s="74" t="str">
        <f>IF(AND(C67="Abierto",D67="Alta"),RANK(P67,$P$13:$P$798,0)+COUNTIF($P$13:P67,P67)-1+MAX(N:N),"")</f>
        <v/>
      </c>
      <c r="R67" s="74" t="str">
        <f>IF(AND(C67="Abierto",D67="Media"),A67,"")</f>
        <v/>
      </c>
      <c r="S67" s="74" t="str">
        <f ca="1">IF(AND(C67="Abierto",D67="Media"),TODAY()-E67,"")</f>
        <v/>
      </c>
      <c r="T67" s="74" t="str">
        <f>IF(AND(C67="Abierto",D67="Media"),RANK(S67,$S$13:$S$798,0)+COUNTIF($S$13:S67,S67)-1+MAX(N:N,Q:Q),"")</f>
        <v/>
      </c>
      <c r="U67" s="74" t="str">
        <f>IF(AND(C67="Abierto",D67="Baja"),A67,"")</f>
        <v/>
      </c>
      <c r="V67" s="74" t="str">
        <f ca="1">IF(AND(C67="Abierto",D67="Baja"),TODAY()-E67,"")</f>
        <v/>
      </c>
      <c r="W67" s="74" t="str">
        <f>IF(AND(C67="Abierto",D67="Baja"),RANK(V67,$V$13:$V$798,0)+COUNTIF($V$13:V67,V67)-1+MAX(N:N,Q:Q,T:T),"")</f>
        <v/>
      </c>
      <c r="X67" s="28" t="str">
        <f>IF(OR(C67="Resuelto",C67=""),"",SUM(N67,Q67,T67,W67))</f>
        <v/>
      </c>
      <c r="Y67" s="28" t="str">
        <f>IF(OR(C67="Resuelto",C67=""),"",SUM(M67,P67,S67,V67))</f>
        <v/>
      </c>
      <c r="Z67" s="28" t="str">
        <f>IF(OR(C67="Resuelto",C67=""),"",SUM(L67,O67,R67,U67))</f>
        <v/>
      </c>
      <c r="AA67" s="28">
        <v>225</v>
      </c>
      <c r="AB67" s="28" t="str">
        <f ca="1">IF(ISNA(VLOOKUP(AA67,$X$13:$Z$795,3,FALSE))=TRUE,"",VLOOKUP(AA67,$X$13:$Z$795,3,FALSE))</f>
        <v/>
      </c>
      <c r="AC67" s="75" t="str">
        <f ca="1">IF(ISNA(VLOOKUP(AA67,$X$13:$Z$795,2,FALSE))=TRUE,"",VLOOKUP(AA67,$X$13:$Z$795,2,FALSE))</f>
        <v/>
      </c>
      <c r="AD67" s="53"/>
      <c r="AE67" s="53"/>
      <c r="AF67" s="53"/>
      <c r="AG67" s="53"/>
      <c r="AH67" s="78" t="str">
        <f>IF(AI67="","",MAX($AH$5:AH66)+1)</f>
        <v/>
      </c>
      <c r="AI67" s="53" t="str">
        <f>IF(G66="","",IF(COUNTIF($AI$11:AI66,G66)=0,G66,""))</f>
        <v/>
      </c>
      <c r="AJ67" s="53" t="str">
        <f>IF(ISNA(VLOOKUP(AA67,$AH$13:$AI$795,2,FALSE))=TRUE,"",VLOOKUP(AA67,$AH$13:$AI$795,2,FALSE))</f>
        <v/>
      </c>
      <c r="AK67" s="53" t="s">
        <v>44</v>
      </c>
      <c r="AL67" s="15" t="s">
        <v>32</v>
      </c>
      <c r="AM67" s="15" t="s">
        <v>52</v>
      </c>
      <c r="AN67" s="15" t="s">
        <v>49</v>
      </c>
    </row>
    <row r="68" spans="1:40" ht="25.5" customHeight="1" x14ac:dyDescent="0.25">
      <c r="A68" s="91">
        <v>56</v>
      </c>
      <c r="B68" s="15">
        <v>2025865</v>
      </c>
      <c r="C68" s="53" t="s">
        <v>142</v>
      </c>
      <c r="D68" s="17" t="s">
        <v>5</v>
      </c>
      <c r="E68" s="52">
        <v>44054</v>
      </c>
      <c r="F68" s="70" t="s">
        <v>105</v>
      </c>
      <c r="G68" s="59"/>
      <c r="H68" s="52">
        <v>44054</v>
      </c>
      <c r="I68" s="80">
        <f t="shared" si="0"/>
        <v>0</v>
      </c>
      <c r="J68" s="72" t="s">
        <v>57</v>
      </c>
      <c r="K68" s="27"/>
      <c r="L68" s="74" t="str">
        <f>IF(AND(C68="Abierto",D68="Urgente"),A68,"")</f>
        <v/>
      </c>
      <c r="M68" s="74" t="str">
        <f ca="1">IF(AND(C68="Abierto",D68="Urgente"),TODAY()-E68,"")</f>
        <v/>
      </c>
      <c r="N68" s="74" t="str">
        <f>IF(AND(C68="Abierto",D68="Urgente"),RANK(M68,$M$13:$M$798,0)+COUNTIF($M$13:M68,M68)-1,"")</f>
        <v/>
      </c>
      <c r="O68" s="74" t="str">
        <f>IF(AND(C68="Abierto",D68="Alta"),A68,"")</f>
        <v/>
      </c>
      <c r="P68" s="74" t="str">
        <f ca="1">IF(AND(C68="Abierto",D68="Alta"),TODAY()-E68,"")</f>
        <v/>
      </c>
      <c r="Q68" s="74" t="str">
        <f>IF(AND(C68="Abierto",D68="Alta"),RANK(P68,$P$13:$P$798,0)+COUNTIF($P$13:P68,P68)-1+MAX(N:N),"")</f>
        <v/>
      </c>
      <c r="R68" s="74" t="str">
        <f>IF(AND(C68="Abierto",D68="Media"),A68,"")</f>
        <v/>
      </c>
      <c r="S68" s="74" t="str">
        <f ca="1">IF(AND(C68="Abierto",D68="Media"),TODAY()-E68,"")</f>
        <v/>
      </c>
      <c r="T68" s="74" t="str">
        <f>IF(AND(C68="Abierto",D68="Media"),RANK(S68,$S$13:$S$798,0)+COUNTIF($S$13:S68,S68)-1+MAX(N:N,Q:Q),"")</f>
        <v/>
      </c>
      <c r="U68" s="74" t="str">
        <f>IF(AND(C68="Abierto",D68="Baja"),A68,"")</f>
        <v/>
      </c>
      <c r="V68" s="74" t="str">
        <f ca="1">IF(AND(C68="Abierto",D68="Baja"),TODAY()-E68,"")</f>
        <v/>
      </c>
      <c r="W68" s="74" t="str">
        <f>IF(AND(C68="Abierto",D68="Baja"),RANK(V68,$V$13:$V$798,0)+COUNTIF($V$13:V68,V68)-1+MAX(N:N,Q:Q,T:T),"")</f>
        <v/>
      </c>
      <c r="X68" s="28" t="str">
        <f>IF(OR(C68="Resuelto",C68=""),"",SUM(N68,Q68,T68,W68))</f>
        <v/>
      </c>
      <c r="Y68" s="28" t="str">
        <f>IF(OR(C68="Resuelto",C68=""),"",SUM(M68,P68,S68,V68))</f>
        <v/>
      </c>
      <c r="Z68" s="28" t="str">
        <f>IF(OR(C68="Resuelto",C68=""),"",SUM(L68,O68,R68,U68))</f>
        <v/>
      </c>
      <c r="AA68" s="28">
        <v>226</v>
      </c>
      <c r="AB68" s="28" t="str">
        <f ca="1">IF(ISNA(VLOOKUP(AA68,$X$13:$Z$795,3,FALSE))=TRUE,"",VLOOKUP(AA68,$X$13:$Z$795,3,FALSE))</f>
        <v/>
      </c>
      <c r="AC68" s="75" t="str">
        <f ca="1">IF(ISNA(VLOOKUP(AA68,$X$13:$Z$795,2,FALSE))=TRUE,"",VLOOKUP(AA68,$X$13:$Z$795,2,FALSE))</f>
        <v/>
      </c>
      <c r="AD68" s="53"/>
      <c r="AE68" s="53"/>
      <c r="AF68" s="53"/>
      <c r="AG68" s="53"/>
      <c r="AH68" s="78" t="str">
        <f>IF(AI68="","",MAX($AH$5:AH67)+1)</f>
        <v/>
      </c>
      <c r="AI68" s="53" t="str">
        <f>IF(G67="","",IF(COUNTIF($AI$11:AI67,G67)=0,G67,""))</f>
        <v/>
      </c>
      <c r="AJ68" s="53" t="str">
        <f>IF(ISNA(VLOOKUP(AA68,$AH$13:$AI$795,2,FALSE))=TRUE,"",VLOOKUP(AA68,$AH$13:$AI$795,2,FALSE))</f>
        <v/>
      </c>
      <c r="AK68" s="53" t="s">
        <v>44</v>
      </c>
      <c r="AL68" s="15" t="s">
        <v>32</v>
      </c>
      <c r="AM68" s="15" t="s">
        <v>52</v>
      </c>
      <c r="AN68" s="15" t="s">
        <v>49</v>
      </c>
    </row>
    <row r="69" spans="1:40" ht="25.5" customHeight="1" x14ac:dyDescent="0.25">
      <c r="A69" s="90">
        <v>57</v>
      </c>
      <c r="B69" s="15">
        <v>2025866</v>
      </c>
      <c r="C69" s="53" t="s">
        <v>142</v>
      </c>
      <c r="D69" s="17" t="s">
        <v>5</v>
      </c>
      <c r="E69" s="52">
        <v>44054</v>
      </c>
      <c r="F69" s="70" t="s">
        <v>105</v>
      </c>
      <c r="G69" s="59"/>
      <c r="H69" s="52">
        <v>44054</v>
      </c>
      <c r="I69" s="80">
        <f t="shared" si="0"/>
        <v>0</v>
      </c>
      <c r="J69" s="72" t="s">
        <v>57</v>
      </c>
      <c r="K69" s="27"/>
      <c r="L69" s="74" t="str">
        <f>IF(AND(C69="Abierto",D69="Urgente"),A69,"")</f>
        <v/>
      </c>
      <c r="M69" s="74" t="str">
        <f ca="1">IF(AND(C69="Abierto",D69="Urgente"),TODAY()-E69,"")</f>
        <v/>
      </c>
      <c r="N69" s="74" t="str">
        <f>IF(AND(C69="Abierto",D69="Urgente"),RANK(M69,$M$13:$M$798,0)+COUNTIF($M$13:M69,M69)-1,"")</f>
        <v/>
      </c>
      <c r="O69" s="74" t="str">
        <f>IF(AND(C69="Abierto",D69="Alta"),A69,"")</f>
        <v/>
      </c>
      <c r="P69" s="74" t="str">
        <f ca="1">IF(AND(C69="Abierto",D69="Alta"),TODAY()-E69,"")</f>
        <v/>
      </c>
      <c r="Q69" s="74" t="str">
        <f>IF(AND(C69="Abierto",D69="Alta"),RANK(P69,$P$13:$P$798,0)+COUNTIF($P$13:P69,P69)-1+MAX(N:N),"")</f>
        <v/>
      </c>
      <c r="R69" s="74" t="str">
        <f>IF(AND(C69="Abierto",D69="Media"),A69,"")</f>
        <v/>
      </c>
      <c r="S69" s="74" t="str">
        <f ca="1">IF(AND(C69="Abierto",D69="Media"),TODAY()-E69,"")</f>
        <v/>
      </c>
      <c r="T69" s="74" t="str">
        <f>IF(AND(C69="Abierto",D69="Media"),RANK(S69,$S$13:$S$798,0)+COUNTIF($S$13:S69,S69)-1+MAX(N:N,Q:Q),"")</f>
        <v/>
      </c>
      <c r="U69" s="74" t="str">
        <f>IF(AND(C69="Abierto",D69="Baja"),A69,"")</f>
        <v/>
      </c>
      <c r="V69" s="74" t="str">
        <f ca="1">IF(AND(C69="Abierto",D69="Baja"),TODAY()-E69,"")</f>
        <v/>
      </c>
      <c r="W69" s="74" t="str">
        <f>IF(AND(C69="Abierto",D69="Baja"),RANK(V69,$V$13:$V$798,0)+COUNTIF($V$13:V69,V69)-1+MAX(N:N,Q:Q,T:T),"")</f>
        <v/>
      </c>
      <c r="X69" s="28" t="str">
        <f>IF(OR(C69="Resuelto",C69=""),"",SUM(N69,Q69,T69,W69))</f>
        <v/>
      </c>
      <c r="Y69" s="28" t="str">
        <f>IF(OR(C69="Resuelto",C69=""),"",SUM(M69,P69,S69,V69))</f>
        <v/>
      </c>
      <c r="Z69" s="28" t="str">
        <f>IF(OR(C69="Resuelto",C69=""),"",SUM(L69,O69,R69,U69))</f>
        <v/>
      </c>
      <c r="AA69" s="28">
        <v>227</v>
      </c>
      <c r="AB69" s="28" t="str">
        <f ca="1">IF(ISNA(VLOOKUP(AA69,$X$13:$Z$795,3,FALSE))=TRUE,"",VLOOKUP(AA69,$X$13:$Z$795,3,FALSE))</f>
        <v/>
      </c>
      <c r="AC69" s="75" t="str">
        <f ca="1">IF(ISNA(VLOOKUP(AA69,$X$13:$Z$795,2,FALSE))=TRUE,"",VLOOKUP(AA69,$X$13:$Z$795,2,FALSE))</f>
        <v/>
      </c>
      <c r="AD69" s="53"/>
      <c r="AE69" s="53"/>
      <c r="AF69" s="53"/>
      <c r="AG69" s="53"/>
      <c r="AH69" s="78" t="str">
        <f>IF(AI69="","",MAX($AH$5:AH68)+1)</f>
        <v/>
      </c>
      <c r="AI69" s="53" t="str">
        <f>IF(G68="","",IF(COUNTIF($AI$11:AI68,G68)=0,G68,""))</f>
        <v/>
      </c>
      <c r="AJ69" s="53" t="str">
        <f>IF(ISNA(VLOOKUP(AA69,$AH$13:$AI$795,2,FALSE))=TRUE,"",VLOOKUP(AA69,$AH$13:$AI$795,2,FALSE))</f>
        <v/>
      </c>
      <c r="AK69" s="53" t="s">
        <v>44</v>
      </c>
      <c r="AL69" s="15" t="s">
        <v>32</v>
      </c>
      <c r="AM69" s="15" t="s">
        <v>52</v>
      </c>
      <c r="AN69" s="53" t="s">
        <v>51</v>
      </c>
    </row>
    <row r="70" spans="1:40" ht="25.5" customHeight="1" x14ac:dyDescent="0.25">
      <c r="A70" s="91">
        <v>58</v>
      </c>
      <c r="B70" s="15">
        <v>2025867</v>
      </c>
      <c r="C70" s="53" t="s">
        <v>142</v>
      </c>
      <c r="D70" s="17" t="s">
        <v>5</v>
      </c>
      <c r="E70" s="52">
        <v>44054</v>
      </c>
      <c r="F70" s="70" t="s">
        <v>105</v>
      </c>
      <c r="G70" s="59"/>
      <c r="H70" s="52">
        <v>44054</v>
      </c>
      <c r="I70" s="80">
        <f t="shared" si="0"/>
        <v>0</v>
      </c>
      <c r="J70" s="72" t="s">
        <v>57</v>
      </c>
      <c r="K70" s="27"/>
      <c r="L70" s="74" t="str">
        <f>IF(AND(C70="Abierto",D70="Urgente"),A70,"")</f>
        <v/>
      </c>
      <c r="M70" s="74" t="str">
        <f ca="1">IF(AND(C70="Abierto",D70="Urgente"),TODAY()-E70,"")</f>
        <v/>
      </c>
      <c r="N70" s="74" t="str">
        <f>IF(AND(C70="Abierto",D70="Urgente"),RANK(M70,$M$13:$M$798,0)+COUNTIF($M$13:M70,M70)-1,"")</f>
        <v/>
      </c>
      <c r="O70" s="74" t="str">
        <f>IF(AND(C70="Abierto",D70="Alta"),A70,"")</f>
        <v/>
      </c>
      <c r="P70" s="74" t="str">
        <f ca="1">IF(AND(C70="Abierto",D70="Alta"),TODAY()-E70,"")</f>
        <v/>
      </c>
      <c r="Q70" s="74" t="str">
        <f>IF(AND(C70="Abierto",D70="Alta"),RANK(P70,$P$13:$P$798,0)+COUNTIF($P$13:P70,P70)-1+MAX(N:N),"")</f>
        <v/>
      </c>
      <c r="R70" s="74" t="str">
        <f>IF(AND(C70="Abierto",D70="Media"),A70,"")</f>
        <v/>
      </c>
      <c r="S70" s="74" t="str">
        <f ca="1">IF(AND(C70="Abierto",D70="Media"),TODAY()-E70,"")</f>
        <v/>
      </c>
      <c r="T70" s="74" t="str">
        <f>IF(AND(C70="Abierto",D70="Media"),RANK(S70,$S$13:$S$798,0)+COUNTIF($S$13:S70,S70)-1+MAX(N:N,Q:Q),"")</f>
        <v/>
      </c>
      <c r="U70" s="74" t="str">
        <f>IF(AND(C70="Abierto",D70="Baja"),A70,"")</f>
        <v/>
      </c>
      <c r="V70" s="74" t="str">
        <f ca="1">IF(AND(C70="Abierto",D70="Baja"),TODAY()-E70,"")</f>
        <v/>
      </c>
      <c r="W70" s="74" t="str">
        <f>IF(AND(C70="Abierto",D70="Baja"),RANK(V70,$V$13:$V$798,0)+COUNTIF($V$13:V70,V70)-1+MAX(N:N,Q:Q,T:T),"")</f>
        <v/>
      </c>
      <c r="X70" s="28" t="str">
        <f>IF(OR(C70="Resuelto",C70=""),"",SUM(N70,Q70,T70,W70))</f>
        <v/>
      </c>
      <c r="Y70" s="28" t="str">
        <f>IF(OR(C70="Resuelto",C70=""),"",SUM(M70,P70,S70,V70))</f>
        <v/>
      </c>
      <c r="Z70" s="28" t="str">
        <f>IF(OR(C70="Resuelto",C70=""),"",SUM(L70,O70,R70,U70))</f>
        <v/>
      </c>
      <c r="AA70" s="28">
        <v>228</v>
      </c>
      <c r="AB70" s="28" t="str">
        <f ca="1">IF(ISNA(VLOOKUP(AA70,$X$13:$Z$795,3,FALSE))=TRUE,"",VLOOKUP(AA70,$X$13:$Z$795,3,FALSE))</f>
        <v/>
      </c>
      <c r="AC70" s="75" t="str">
        <f ca="1">IF(ISNA(VLOOKUP(AA70,$X$13:$Z$795,2,FALSE))=TRUE,"",VLOOKUP(AA70,$X$13:$Z$795,2,FALSE))</f>
        <v/>
      </c>
      <c r="AD70" s="53"/>
      <c r="AE70" s="53"/>
      <c r="AF70" s="53"/>
      <c r="AG70" s="53"/>
      <c r="AH70" s="78" t="str">
        <f>IF(AI70="","",MAX($AH$5:AH69)+1)</f>
        <v/>
      </c>
      <c r="AI70" s="53" t="str">
        <f>IF(G69="","",IF(COUNTIF($AI$11:AI69,G69)=0,G69,""))</f>
        <v/>
      </c>
      <c r="AJ70" s="53" t="str">
        <f>IF(ISNA(VLOOKUP(AA70,$AH$13:$AI$795,2,FALSE))=TRUE,"",VLOOKUP(AA70,$AH$13:$AI$795,2,FALSE))</f>
        <v/>
      </c>
      <c r="AK70" s="53" t="s">
        <v>44</v>
      </c>
      <c r="AL70" s="15" t="s">
        <v>32</v>
      </c>
      <c r="AM70" s="15" t="s">
        <v>52</v>
      </c>
      <c r="AN70" s="15" t="s">
        <v>49</v>
      </c>
    </row>
    <row r="71" spans="1:40" ht="25.5" customHeight="1" x14ac:dyDescent="0.25">
      <c r="A71" s="90">
        <v>59</v>
      </c>
      <c r="B71" s="15">
        <v>2025868</v>
      </c>
      <c r="C71" s="53" t="s">
        <v>142</v>
      </c>
      <c r="D71" s="17" t="s">
        <v>5</v>
      </c>
      <c r="E71" s="52">
        <v>44054</v>
      </c>
      <c r="F71" s="70" t="s">
        <v>105</v>
      </c>
      <c r="G71" s="59"/>
      <c r="H71" s="52">
        <v>44054</v>
      </c>
      <c r="I71" s="80">
        <f t="shared" si="0"/>
        <v>0</v>
      </c>
      <c r="J71" s="72" t="s">
        <v>57</v>
      </c>
      <c r="K71" s="27"/>
      <c r="L71" s="74" t="str">
        <f>IF(AND(C71="Abierto",D71="Urgente"),A71,"")</f>
        <v/>
      </c>
      <c r="M71" s="74" t="str">
        <f ca="1">IF(AND(C71="Abierto",D71="Urgente"),TODAY()-E71,"")</f>
        <v/>
      </c>
      <c r="N71" s="74" t="str">
        <f>IF(AND(C71="Abierto",D71="Urgente"),RANK(M71,$M$13:$M$798,0)+COUNTIF($M$13:M71,M71)-1,"")</f>
        <v/>
      </c>
      <c r="O71" s="74" t="str">
        <f>IF(AND(C71="Abierto",D71="Alta"),A71,"")</f>
        <v/>
      </c>
      <c r="P71" s="74" t="str">
        <f ca="1">IF(AND(C71="Abierto",D71="Alta"),TODAY()-E71,"")</f>
        <v/>
      </c>
      <c r="Q71" s="74" t="str">
        <f>IF(AND(C71="Abierto",D71="Alta"),RANK(P71,$P$13:$P$798,0)+COUNTIF($P$13:P71,P71)-1+MAX(N:N),"")</f>
        <v/>
      </c>
      <c r="R71" s="74" t="str">
        <f>IF(AND(C71="Abierto",D71="Media"),A71,"")</f>
        <v/>
      </c>
      <c r="S71" s="74" t="str">
        <f ca="1">IF(AND(C71="Abierto",D71="Media"),TODAY()-E71,"")</f>
        <v/>
      </c>
      <c r="T71" s="74" t="str">
        <f>IF(AND(C71="Abierto",D71="Media"),RANK(S71,$S$13:$S$798,0)+COUNTIF($S$13:S71,S71)-1+MAX(N:N,Q:Q),"")</f>
        <v/>
      </c>
      <c r="U71" s="74" t="str">
        <f>IF(AND(C71="Abierto",D71="Baja"),A71,"")</f>
        <v/>
      </c>
      <c r="V71" s="74" t="str">
        <f ca="1">IF(AND(C71="Abierto",D71="Baja"),TODAY()-E71,"")</f>
        <v/>
      </c>
      <c r="W71" s="74" t="str">
        <f>IF(AND(C71="Abierto",D71="Baja"),RANK(V71,$V$13:$V$798,0)+COUNTIF($V$13:V71,V71)-1+MAX(N:N,Q:Q,T:T),"")</f>
        <v/>
      </c>
      <c r="X71" s="28" t="str">
        <f>IF(OR(C71="Resuelto",C71=""),"",SUM(N71,Q71,T71,W71))</f>
        <v/>
      </c>
      <c r="Y71" s="28" t="str">
        <f>IF(OR(C71="Resuelto",C71=""),"",SUM(M71,P71,S71,V71))</f>
        <v/>
      </c>
      <c r="Z71" s="28" t="str">
        <f>IF(OR(C71="Resuelto",C71=""),"",SUM(L71,O71,R71,U71))</f>
        <v/>
      </c>
      <c r="AA71" s="28">
        <v>229</v>
      </c>
      <c r="AB71" s="28" t="str">
        <f ca="1">IF(ISNA(VLOOKUP(AA71,$X$13:$Z$795,3,FALSE))=TRUE,"",VLOOKUP(AA71,$X$13:$Z$795,3,FALSE))</f>
        <v/>
      </c>
      <c r="AC71" s="75" t="str">
        <f ca="1">IF(ISNA(VLOOKUP(AA71,$X$13:$Z$795,2,FALSE))=TRUE,"",VLOOKUP(AA71,$X$13:$Z$795,2,FALSE))</f>
        <v/>
      </c>
      <c r="AD71" s="53"/>
      <c r="AE71" s="53"/>
      <c r="AF71" s="53"/>
      <c r="AG71" s="53"/>
      <c r="AH71" s="78" t="str">
        <f>IF(AI71="","",MAX($AH$5:AH70)+1)</f>
        <v/>
      </c>
      <c r="AI71" s="53" t="str">
        <f>IF(G70="","",IF(COUNTIF($AI$11:AI70,G70)=0,G70,""))</f>
        <v/>
      </c>
      <c r="AJ71" s="53" t="str">
        <f>IF(ISNA(VLOOKUP(AA71,$AH$13:$AI$795,2,FALSE))=TRUE,"",VLOOKUP(AA71,$AH$13:$AI$795,2,FALSE))</f>
        <v/>
      </c>
      <c r="AK71" s="53" t="s">
        <v>44</v>
      </c>
      <c r="AL71" s="15" t="s">
        <v>35</v>
      </c>
      <c r="AM71" s="15" t="s">
        <v>52</v>
      </c>
      <c r="AN71" s="15" t="s">
        <v>49</v>
      </c>
    </row>
    <row r="72" spans="1:40" ht="25.5" customHeight="1" x14ac:dyDescent="0.25">
      <c r="A72" s="91">
        <v>60</v>
      </c>
      <c r="B72" s="15">
        <v>2025869</v>
      </c>
      <c r="C72" s="53" t="s">
        <v>142</v>
      </c>
      <c r="D72" s="17" t="s">
        <v>5</v>
      </c>
      <c r="E72" s="52">
        <v>44054</v>
      </c>
      <c r="F72" s="70" t="s">
        <v>105</v>
      </c>
      <c r="G72" s="59"/>
      <c r="H72" s="52">
        <v>44054</v>
      </c>
      <c r="I72" s="80">
        <f t="shared" si="0"/>
        <v>0</v>
      </c>
      <c r="J72" s="72" t="s">
        <v>57</v>
      </c>
      <c r="K72" s="27"/>
      <c r="L72" s="74" t="str">
        <f>IF(AND(C72="Abierto",D72="Urgente"),A72,"")</f>
        <v/>
      </c>
      <c r="M72" s="74" t="str">
        <f ca="1">IF(AND(C72="Abierto",D72="Urgente"),TODAY()-E72,"")</f>
        <v/>
      </c>
      <c r="N72" s="74" t="str">
        <f>IF(AND(C72="Abierto",D72="Urgente"),RANK(M72,$M$13:$M$798,0)+COUNTIF($M$13:M72,M72)-1,"")</f>
        <v/>
      </c>
      <c r="O72" s="74" t="str">
        <f>IF(AND(C72="Abierto",D72="Alta"),A72,"")</f>
        <v/>
      </c>
      <c r="P72" s="74" t="str">
        <f ca="1">IF(AND(C72="Abierto",D72="Alta"),TODAY()-E72,"")</f>
        <v/>
      </c>
      <c r="Q72" s="74" t="str">
        <f>IF(AND(C72="Abierto",D72="Alta"),RANK(P72,$P$13:$P$798,0)+COUNTIF($P$13:P72,P72)-1+MAX(N:N),"")</f>
        <v/>
      </c>
      <c r="R72" s="74" t="str">
        <f>IF(AND(C72="Abierto",D72="Media"),A72,"")</f>
        <v/>
      </c>
      <c r="S72" s="74" t="str">
        <f ca="1">IF(AND(C72="Abierto",D72="Media"),TODAY()-E72,"")</f>
        <v/>
      </c>
      <c r="T72" s="74" t="str">
        <f>IF(AND(C72="Abierto",D72="Media"),RANK(S72,$S$13:$S$798,0)+COUNTIF($S$13:S72,S72)-1+MAX(N:N,Q:Q),"")</f>
        <v/>
      </c>
      <c r="U72" s="74" t="str">
        <f>IF(AND(C72="Abierto",D72="Baja"),A72,"")</f>
        <v/>
      </c>
      <c r="V72" s="74" t="str">
        <f ca="1">IF(AND(C72="Abierto",D72="Baja"),TODAY()-E72,"")</f>
        <v/>
      </c>
      <c r="W72" s="74" t="str">
        <f>IF(AND(C72="Abierto",D72="Baja"),RANK(V72,$V$13:$V$798,0)+COUNTIF($V$13:V72,V72)-1+MAX(N:N,Q:Q,T:T),"")</f>
        <v/>
      </c>
      <c r="X72" s="28" t="str">
        <f>IF(OR(C72="Resuelto",C72=""),"",SUM(N72,Q72,T72,W72))</f>
        <v/>
      </c>
      <c r="Y72" s="28" t="str">
        <f>IF(OR(C72="Resuelto",C72=""),"",SUM(M72,P72,S72,V72))</f>
        <v/>
      </c>
      <c r="Z72" s="28" t="str">
        <f>IF(OR(C72="Resuelto",C72=""),"",SUM(L72,O72,R72,U72))</f>
        <v/>
      </c>
      <c r="AA72" s="28">
        <v>230</v>
      </c>
      <c r="AB72" s="28" t="str">
        <f ca="1">IF(ISNA(VLOOKUP(AA72,$X$13:$Z$795,3,FALSE))=TRUE,"",VLOOKUP(AA72,$X$13:$Z$795,3,FALSE))</f>
        <v/>
      </c>
      <c r="AC72" s="75" t="str">
        <f ca="1">IF(ISNA(VLOOKUP(AA72,$X$13:$Z$795,2,FALSE))=TRUE,"",VLOOKUP(AA72,$X$13:$Z$795,2,FALSE))</f>
        <v/>
      </c>
      <c r="AD72" s="53"/>
      <c r="AE72" s="53"/>
      <c r="AF72" s="53"/>
      <c r="AG72" s="53"/>
      <c r="AH72" s="78" t="str">
        <f>IF(AI72="","",MAX($AH$5:AH71)+1)</f>
        <v/>
      </c>
      <c r="AI72" s="53" t="str">
        <f>IF(G71="","",IF(COUNTIF($AI$11:AI71,G71)=0,G71,""))</f>
        <v/>
      </c>
      <c r="AJ72" s="53" t="str">
        <f>IF(ISNA(VLOOKUP(AA72,$AH$13:$AI$795,2,FALSE))=TRUE,"",VLOOKUP(AA72,$AH$13:$AI$795,2,FALSE))</f>
        <v/>
      </c>
      <c r="AK72" s="53" t="s">
        <v>44</v>
      </c>
      <c r="AL72" s="15" t="s">
        <v>35</v>
      </c>
      <c r="AM72" s="15" t="s">
        <v>52</v>
      </c>
      <c r="AN72" s="15" t="s">
        <v>50</v>
      </c>
    </row>
    <row r="73" spans="1:40" ht="25.5" customHeight="1" x14ac:dyDescent="0.25">
      <c r="A73" s="90">
        <v>61</v>
      </c>
      <c r="B73" s="15">
        <v>2025870</v>
      </c>
      <c r="C73" s="53" t="s">
        <v>142</v>
      </c>
      <c r="D73" s="17" t="s">
        <v>5</v>
      </c>
      <c r="E73" s="52">
        <v>44054</v>
      </c>
      <c r="F73" s="70" t="s">
        <v>105</v>
      </c>
      <c r="G73" s="59"/>
      <c r="H73" s="52">
        <v>44054</v>
      </c>
      <c r="I73" s="80">
        <f t="shared" si="0"/>
        <v>0</v>
      </c>
      <c r="J73" s="72" t="s">
        <v>57</v>
      </c>
      <c r="K73" s="27"/>
      <c r="L73" s="74" t="str">
        <f>IF(AND(C73="Abierto",D73="Urgente"),A73,"")</f>
        <v/>
      </c>
      <c r="M73" s="74" t="str">
        <f ca="1">IF(AND(C73="Abierto",D73="Urgente"),TODAY()-E73,"")</f>
        <v/>
      </c>
      <c r="N73" s="74" t="str">
        <f>IF(AND(C73="Abierto",D73="Urgente"),RANK(M73,$M$13:$M$798,0)+COUNTIF($M$13:M73,M73)-1,"")</f>
        <v/>
      </c>
      <c r="O73" s="74" t="str">
        <f>IF(AND(C73="Abierto",D73="Alta"),A73,"")</f>
        <v/>
      </c>
      <c r="P73" s="74" t="str">
        <f ca="1">IF(AND(C73="Abierto",D73="Alta"),TODAY()-E73,"")</f>
        <v/>
      </c>
      <c r="Q73" s="74" t="str">
        <f>IF(AND(C73="Abierto",D73="Alta"),RANK(P73,$P$13:$P$798,0)+COUNTIF($P$13:P73,P73)-1+MAX(N:N),"")</f>
        <v/>
      </c>
      <c r="R73" s="74" t="str">
        <f>IF(AND(C73="Abierto",D73="Media"),A73,"")</f>
        <v/>
      </c>
      <c r="S73" s="74" t="str">
        <f ca="1">IF(AND(C73="Abierto",D73="Media"),TODAY()-E73,"")</f>
        <v/>
      </c>
      <c r="T73" s="74" t="str">
        <f>IF(AND(C73="Abierto",D73="Media"),RANK(S73,$S$13:$S$798,0)+COUNTIF($S$13:S73,S73)-1+MAX(N:N,Q:Q),"")</f>
        <v/>
      </c>
      <c r="U73" s="74" t="str">
        <f>IF(AND(C73="Abierto",D73="Baja"),A73,"")</f>
        <v/>
      </c>
      <c r="V73" s="74" t="str">
        <f ca="1">IF(AND(C73="Abierto",D73="Baja"),TODAY()-E73,"")</f>
        <v/>
      </c>
      <c r="W73" s="74" t="str">
        <f>IF(AND(C73="Abierto",D73="Baja"),RANK(V73,$V$13:$V$798,0)+COUNTIF($V$13:V73,V73)-1+MAX(N:N,Q:Q,T:T),"")</f>
        <v/>
      </c>
      <c r="X73" s="28" t="str">
        <f>IF(OR(C73="Resuelto",C73=""),"",SUM(N73,Q73,T73,W73))</f>
        <v/>
      </c>
      <c r="Y73" s="28" t="str">
        <f>IF(OR(C73="Resuelto",C73=""),"",SUM(M73,P73,S73,V73))</f>
        <v/>
      </c>
      <c r="Z73" s="28" t="str">
        <f>IF(OR(C73="Resuelto",C73=""),"",SUM(L73,O73,R73,U73))</f>
        <v/>
      </c>
      <c r="AA73" s="28">
        <v>231</v>
      </c>
      <c r="AB73" s="28" t="str">
        <f ca="1">IF(ISNA(VLOOKUP(AA73,$X$13:$Z$795,3,FALSE))=TRUE,"",VLOOKUP(AA73,$X$13:$Z$795,3,FALSE))</f>
        <v/>
      </c>
      <c r="AC73" s="75" t="str">
        <f ca="1">IF(ISNA(VLOOKUP(AA73,$X$13:$Z$795,2,FALSE))=TRUE,"",VLOOKUP(AA73,$X$13:$Z$795,2,FALSE))</f>
        <v/>
      </c>
      <c r="AD73" s="53"/>
      <c r="AE73" s="53"/>
      <c r="AF73" s="53"/>
      <c r="AG73" s="53"/>
      <c r="AH73" s="78" t="str">
        <f>IF(AI73="","",MAX($AH$5:AH72)+1)</f>
        <v/>
      </c>
      <c r="AI73" s="53" t="str">
        <f>IF(G72="","",IF(COUNTIF($AI$11:AI72,G72)=0,G72,""))</f>
        <v/>
      </c>
      <c r="AJ73" s="53" t="str">
        <f>IF(ISNA(VLOOKUP(AA73,$AH$13:$AI$795,2,FALSE))=TRUE,"",VLOOKUP(AA73,$AH$13:$AI$795,2,FALSE))</f>
        <v/>
      </c>
      <c r="AK73" s="53" t="s">
        <v>44</v>
      </c>
      <c r="AL73" s="15" t="s">
        <v>35</v>
      </c>
      <c r="AM73" s="15" t="s">
        <v>52</v>
      </c>
      <c r="AN73" s="53" t="s">
        <v>51</v>
      </c>
    </row>
    <row r="74" spans="1:40" ht="25.5" customHeight="1" x14ac:dyDescent="0.25">
      <c r="A74" s="91">
        <v>62</v>
      </c>
      <c r="B74" s="53">
        <v>2025871</v>
      </c>
      <c r="C74" s="82" t="s">
        <v>142</v>
      </c>
      <c r="D74" s="83" t="s">
        <v>6</v>
      </c>
      <c r="E74" s="52">
        <v>44055</v>
      </c>
      <c r="F74" s="70" t="s">
        <v>62</v>
      </c>
      <c r="G74" s="59"/>
      <c r="H74" s="27">
        <v>44057</v>
      </c>
      <c r="I74" s="80">
        <f t="shared" si="0"/>
        <v>2</v>
      </c>
      <c r="J74" s="72" t="s">
        <v>57</v>
      </c>
      <c r="K74" s="27"/>
      <c r="L74" s="74" t="str">
        <f>IF(AND(C74="Abierto",D74="Urgente"),A74,"")</f>
        <v/>
      </c>
      <c r="M74" s="74" t="str">
        <f ca="1">IF(AND(C74="Abierto",D74="Urgente"),TODAY()-E74,"")</f>
        <v/>
      </c>
      <c r="N74" s="74" t="str">
        <f>IF(AND(C74="Abierto",D74="Urgente"),RANK(M74,$M$13:$M$798,0)+COUNTIF($M$13:M74,M74)-1,"")</f>
        <v/>
      </c>
      <c r="O74" s="74" t="str">
        <f>IF(AND(C74="Abierto",D74="Alta"),A74,"")</f>
        <v/>
      </c>
      <c r="P74" s="74" t="str">
        <f ca="1">IF(AND(C74="Abierto",D74="Alta"),TODAY()-E74,"")</f>
        <v/>
      </c>
      <c r="Q74" s="74" t="str">
        <f>IF(AND(C74="Abierto",D74="Alta"),RANK(P74,$P$13:$P$798,0)+COUNTIF($P$13:P74,P74)-1+MAX(N:N),"")</f>
        <v/>
      </c>
      <c r="R74" s="74" t="str">
        <f>IF(AND(C74="Abierto",D74="Media"),A74,"")</f>
        <v/>
      </c>
      <c r="S74" s="74" t="str">
        <f ca="1">IF(AND(C74="Abierto",D74="Media"),TODAY()-E74,"")</f>
        <v/>
      </c>
      <c r="T74" s="74" t="str">
        <f>IF(AND(C74="Abierto",D74="Media"),RANK(S74,$S$13:$S$798,0)+COUNTIF($S$13:S74,S74)-1+MAX(N:N,Q:Q),"")</f>
        <v/>
      </c>
      <c r="U74" s="74" t="str">
        <f>IF(AND(C74="Abierto",D74="Baja"),A74,"")</f>
        <v/>
      </c>
      <c r="V74" s="74" t="str">
        <f ca="1">IF(AND(C74="Abierto",D74="Baja"),TODAY()-E74,"")</f>
        <v/>
      </c>
      <c r="W74" s="74" t="str">
        <f>IF(AND(C74="Abierto",D74="Baja"),RANK(V74,$V$13:$V$798,0)+COUNTIF($V$13:V74,V74)-1+MAX(N:N,Q:Q,T:T),"")</f>
        <v/>
      </c>
      <c r="X74" s="28" t="str">
        <f>IF(OR(C74="Resuelto",C74=""),"",SUM(N74,Q74,T74,W74))</f>
        <v/>
      </c>
      <c r="Y74" s="28" t="str">
        <f>IF(OR(C74="Resuelto",C74=""),"",SUM(M74,P74,S74,V74))</f>
        <v/>
      </c>
      <c r="Z74" s="28" t="str">
        <f>IF(OR(C74="Resuelto",C74=""),"",SUM(L74,O74,R74,U74))</f>
        <v/>
      </c>
      <c r="AA74" s="28">
        <v>232</v>
      </c>
      <c r="AB74" s="28" t="str">
        <f ca="1">IF(ISNA(VLOOKUP(AA74,$X$13:$Z$795,3,FALSE))=TRUE,"",VLOOKUP(AA74,$X$13:$Z$795,3,FALSE))</f>
        <v/>
      </c>
      <c r="AC74" s="75" t="str">
        <f ca="1">IF(ISNA(VLOOKUP(AA74,$X$13:$Z$795,2,FALSE))=TRUE,"",VLOOKUP(AA74,$X$13:$Z$795,2,FALSE))</f>
        <v/>
      </c>
      <c r="AD74" s="53"/>
      <c r="AE74" s="53"/>
      <c r="AF74" s="53"/>
      <c r="AG74" s="53"/>
      <c r="AH74" s="78" t="str">
        <f>IF(AI74="","",MAX($AH$5:AH73)+1)</f>
        <v/>
      </c>
      <c r="AI74" s="53" t="str">
        <f>IF(G73="","",IF(COUNTIF($AI$11:AI73,G73)=0,G73,""))</f>
        <v/>
      </c>
      <c r="AJ74" s="53" t="str">
        <f>IF(ISNA(VLOOKUP(AA74,$AH$13:$AI$795,2,FALSE))=TRUE,"",VLOOKUP(AA74,$AH$13:$AI$795,2,FALSE))</f>
        <v/>
      </c>
      <c r="AK74" s="53" t="s">
        <v>39</v>
      </c>
      <c r="AL74" s="15" t="s">
        <v>36</v>
      </c>
      <c r="AM74" s="15" t="s">
        <v>52</v>
      </c>
      <c r="AN74" s="53" t="s">
        <v>51</v>
      </c>
    </row>
    <row r="75" spans="1:40" ht="25.5" customHeight="1" x14ac:dyDescent="0.25">
      <c r="A75" s="90">
        <v>63</v>
      </c>
      <c r="B75" s="53">
        <v>2025872</v>
      </c>
      <c r="C75" s="82" t="s">
        <v>142</v>
      </c>
      <c r="D75" s="83" t="s">
        <v>6</v>
      </c>
      <c r="E75" s="52">
        <v>44055</v>
      </c>
      <c r="F75" s="70" t="s">
        <v>62</v>
      </c>
      <c r="G75" s="59"/>
      <c r="H75" s="27">
        <v>44057</v>
      </c>
      <c r="I75" s="80">
        <f t="shared" si="0"/>
        <v>2</v>
      </c>
      <c r="J75" s="72" t="s">
        <v>57</v>
      </c>
      <c r="K75" s="27"/>
      <c r="L75" s="74" t="str">
        <f>IF(AND(C75="Abierto",D75="Urgente"),A75,"")</f>
        <v/>
      </c>
      <c r="M75" s="74" t="str">
        <f ca="1">IF(AND(C75="Abierto",D75="Urgente"),TODAY()-E75,"")</f>
        <v/>
      </c>
      <c r="N75" s="74" t="str">
        <f>IF(AND(C75="Abierto",D75="Urgente"),RANK(M75,$M$13:$M$798,0)+COUNTIF($M$13:M75,M75)-1,"")</f>
        <v/>
      </c>
      <c r="O75" s="74" t="str">
        <f>IF(AND(C75="Abierto",D75="Alta"),A75,"")</f>
        <v/>
      </c>
      <c r="P75" s="74" t="str">
        <f ca="1">IF(AND(C75="Abierto",D75="Alta"),TODAY()-E75,"")</f>
        <v/>
      </c>
      <c r="Q75" s="74" t="str">
        <f>IF(AND(C75="Abierto",D75="Alta"),RANK(P75,$P$13:$P$798,0)+COUNTIF($P$13:P75,P75)-1+MAX(N:N),"")</f>
        <v/>
      </c>
      <c r="R75" s="74" t="str">
        <f>IF(AND(C75="Abierto",D75="Media"),A75,"")</f>
        <v/>
      </c>
      <c r="S75" s="74" t="str">
        <f ca="1">IF(AND(C75="Abierto",D75="Media"),TODAY()-E75,"")</f>
        <v/>
      </c>
      <c r="T75" s="74" t="str">
        <f>IF(AND(C75="Abierto",D75="Media"),RANK(S75,$S$13:$S$798,0)+COUNTIF($S$13:S75,S75)-1+MAX(N:N,Q:Q),"")</f>
        <v/>
      </c>
      <c r="U75" s="74" t="str">
        <f>IF(AND(C75="Abierto",D75="Baja"),A75,"")</f>
        <v/>
      </c>
      <c r="V75" s="74" t="str">
        <f ca="1">IF(AND(C75="Abierto",D75="Baja"),TODAY()-E75,"")</f>
        <v/>
      </c>
      <c r="W75" s="74" t="str">
        <f>IF(AND(C75="Abierto",D75="Baja"),RANK(V75,$V$13:$V$798,0)+COUNTIF($V$13:V75,V75)-1+MAX(N:N,Q:Q,T:T),"")</f>
        <v/>
      </c>
      <c r="X75" s="28" t="str">
        <f>IF(OR(C75="Resuelto",C75=""),"",SUM(N75,Q75,T75,W75))</f>
        <v/>
      </c>
      <c r="Y75" s="28" t="str">
        <f>IF(OR(C75="Resuelto",C75=""),"",SUM(M75,P75,S75,V75))</f>
        <v/>
      </c>
      <c r="Z75" s="28" t="str">
        <f>IF(OR(C75="Resuelto",C75=""),"",SUM(L75,O75,R75,U75))</f>
        <v/>
      </c>
      <c r="AA75" s="28">
        <v>233</v>
      </c>
      <c r="AB75" s="28" t="str">
        <f ca="1">IF(ISNA(VLOOKUP(AA75,$X$13:$Z$795,3,FALSE))=TRUE,"",VLOOKUP(AA75,$X$13:$Z$795,3,FALSE))</f>
        <v/>
      </c>
      <c r="AC75" s="75" t="str">
        <f ca="1">IF(ISNA(VLOOKUP(AA75,$X$13:$Z$795,2,FALSE))=TRUE,"",VLOOKUP(AA75,$X$13:$Z$795,2,FALSE))</f>
        <v/>
      </c>
      <c r="AD75" s="53"/>
      <c r="AE75" s="53"/>
      <c r="AF75" s="53"/>
      <c r="AG75" s="53"/>
      <c r="AH75" s="78" t="str">
        <f>IF(AI75="","",MAX($AH$5:AH74)+1)</f>
        <v/>
      </c>
      <c r="AI75" s="53" t="str">
        <f>IF(G74="","",IF(COUNTIF($AI$11:AI74,G74)=0,G74,""))</f>
        <v/>
      </c>
      <c r="AJ75" s="53" t="str">
        <f>IF(ISNA(VLOOKUP(AA75,$AH$13:$AI$795,2,FALSE))=TRUE,"",VLOOKUP(AA75,$AH$13:$AI$795,2,FALSE))</f>
        <v/>
      </c>
      <c r="AK75" s="53" t="s">
        <v>39</v>
      </c>
      <c r="AL75" s="15" t="s">
        <v>36</v>
      </c>
      <c r="AM75" s="15" t="s">
        <v>52</v>
      </c>
      <c r="AN75" s="53" t="s">
        <v>51</v>
      </c>
    </row>
    <row r="76" spans="1:40" ht="25.5" customHeight="1" x14ac:dyDescent="0.25">
      <c r="A76" s="91">
        <v>64</v>
      </c>
      <c r="B76" s="53">
        <v>2025873</v>
      </c>
      <c r="C76" s="82" t="s">
        <v>142</v>
      </c>
      <c r="D76" s="83" t="s">
        <v>5</v>
      </c>
      <c r="E76" s="52">
        <v>44055</v>
      </c>
      <c r="F76" s="70" t="s">
        <v>105</v>
      </c>
      <c r="G76" s="59"/>
      <c r="H76" s="84">
        <v>44056</v>
      </c>
      <c r="I76" s="80">
        <f t="shared" si="0"/>
        <v>1</v>
      </c>
      <c r="J76" s="72" t="s">
        <v>57</v>
      </c>
      <c r="K76" s="27"/>
      <c r="L76" s="74" t="str">
        <f>IF(AND(C76="Abierto",D76="Urgente"),A76,"")</f>
        <v/>
      </c>
      <c r="M76" s="74" t="str">
        <f ca="1">IF(AND(C76="Abierto",D76="Urgente"),TODAY()-E76,"")</f>
        <v/>
      </c>
      <c r="N76" s="74" t="str">
        <f>IF(AND(C76="Abierto",D76="Urgente"),RANK(M76,$M$13:$M$798,0)+COUNTIF($M$13:M76,M76)-1,"")</f>
        <v/>
      </c>
      <c r="O76" s="74" t="str">
        <f>IF(AND(C76="Abierto",D76="Alta"),A76,"")</f>
        <v/>
      </c>
      <c r="P76" s="74" t="str">
        <f ca="1">IF(AND(C76="Abierto",D76="Alta"),TODAY()-E76,"")</f>
        <v/>
      </c>
      <c r="Q76" s="74" t="str">
        <f>IF(AND(C76="Abierto",D76="Alta"),RANK(P76,$P$13:$P$798,0)+COUNTIF($P$13:P76,P76)-1+MAX(N:N),"")</f>
        <v/>
      </c>
      <c r="R76" s="74" t="str">
        <f>IF(AND(C76="Abierto",D76="Media"),A76,"")</f>
        <v/>
      </c>
      <c r="S76" s="74" t="str">
        <f ca="1">IF(AND(C76="Abierto",D76="Media"),TODAY()-E76,"")</f>
        <v/>
      </c>
      <c r="T76" s="74" t="str">
        <f>IF(AND(C76="Abierto",D76="Media"),RANK(S76,$S$13:$S$798,0)+COUNTIF($S$13:S76,S76)-1+MAX(N:N,Q:Q),"")</f>
        <v/>
      </c>
      <c r="U76" s="74" t="str">
        <f>IF(AND(C76="Abierto",D76="Baja"),A76,"")</f>
        <v/>
      </c>
      <c r="V76" s="74" t="str">
        <f ca="1">IF(AND(C76="Abierto",D76="Baja"),TODAY()-E76,"")</f>
        <v/>
      </c>
      <c r="W76" s="74" t="str">
        <f>IF(AND(C76="Abierto",D76="Baja"),RANK(V76,$V$13:$V$798,0)+COUNTIF($V$13:V76,V76)-1+MAX(N:N,Q:Q,T:T),"")</f>
        <v/>
      </c>
      <c r="X76" s="28" t="str">
        <f>IF(OR(C76="Resuelto",C76=""),"",SUM(N76,Q76,T76,W76))</f>
        <v/>
      </c>
      <c r="Y76" s="28" t="str">
        <f>IF(OR(C76="Resuelto",C76=""),"",SUM(M76,P76,S76,V76))</f>
        <v/>
      </c>
      <c r="Z76" s="28" t="str">
        <f>IF(OR(C76="Resuelto",C76=""),"",SUM(L76,O76,R76,U76))</f>
        <v/>
      </c>
      <c r="AA76" s="28">
        <v>234</v>
      </c>
      <c r="AB76" s="28" t="str">
        <f ca="1">IF(ISNA(VLOOKUP(AA76,$X$13:$Z$795,3,FALSE))=TRUE,"",VLOOKUP(AA76,$X$13:$Z$795,3,FALSE))</f>
        <v/>
      </c>
      <c r="AC76" s="75" t="str">
        <f ca="1">IF(ISNA(VLOOKUP(AA76,$X$13:$Z$795,2,FALSE))=TRUE,"",VLOOKUP(AA76,$X$13:$Z$795,2,FALSE))</f>
        <v/>
      </c>
      <c r="AD76" s="53"/>
      <c r="AE76" s="53"/>
      <c r="AF76" s="53"/>
      <c r="AG76" s="53"/>
      <c r="AH76" s="78" t="str">
        <f>IF(AI76="","",MAX($AH$5:AH75)+1)</f>
        <v/>
      </c>
      <c r="AI76" s="53" t="str">
        <f>IF(G75="","",IF(COUNTIF($AI$11:AI75,G75)=0,G75,""))</f>
        <v/>
      </c>
      <c r="AJ76" s="53" t="str">
        <f>IF(ISNA(VLOOKUP(AA76,$AH$13:$AI$795,2,FALSE))=TRUE,"",VLOOKUP(AA76,$AH$13:$AI$795,2,FALSE))</f>
        <v/>
      </c>
      <c r="AK76" s="53" t="s">
        <v>44</v>
      </c>
      <c r="AL76" s="15" t="s">
        <v>36</v>
      </c>
      <c r="AM76" s="15" t="s">
        <v>52</v>
      </c>
      <c r="AN76" s="15" t="s">
        <v>50</v>
      </c>
    </row>
    <row r="77" spans="1:40" ht="25.5" customHeight="1" x14ac:dyDescent="0.25">
      <c r="A77" s="90">
        <v>65</v>
      </c>
      <c r="B77" s="53">
        <v>2025874</v>
      </c>
      <c r="C77" s="53" t="s">
        <v>142</v>
      </c>
      <c r="D77" s="17" t="s">
        <v>5</v>
      </c>
      <c r="E77" s="52">
        <v>44055</v>
      </c>
      <c r="F77" s="70" t="s">
        <v>105</v>
      </c>
      <c r="G77" s="59"/>
      <c r="H77" s="84">
        <v>44056</v>
      </c>
      <c r="I77" s="80">
        <f t="shared" ref="I77:I140" si="4">IF(OR(E77=0,H77=0),"",H77-E77)</f>
        <v>1</v>
      </c>
      <c r="J77" s="72" t="s">
        <v>57</v>
      </c>
      <c r="K77" s="27"/>
      <c r="L77" s="74" t="str">
        <f>IF(AND(C77="Abierto",D77="Urgente"),A77,"")</f>
        <v/>
      </c>
      <c r="M77" s="74" t="str">
        <f ca="1">IF(AND(C77="Abierto",D77="Urgente"),TODAY()-E77,"")</f>
        <v/>
      </c>
      <c r="N77" s="74" t="str">
        <f>IF(AND(C77="Abierto",D77="Urgente"),RANK(M77,$M$13:$M$798,0)+COUNTIF($M$13:M77,M77)-1,"")</f>
        <v/>
      </c>
      <c r="O77" s="74" t="str">
        <f>IF(AND(C77="Abierto",D77="Alta"),A77,"")</f>
        <v/>
      </c>
      <c r="P77" s="74" t="str">
        <f ca="1">IF(AND(C77="Abierto",D77="Alta"),TODAY()-E77,"")</f>
        <v/>
      </c>
      <c r="Q77" s="74" t="str">
        <f>IF(AND(C77="Abierto",D77="Alta"),RANK(P77,$P$13:$P$798,0)+COUNTIF($P$13:P77,P77)-1+MAX(N:N),"")</f>
        <v/>
      </c>
      <c r="R77" s="74" t="str">
        <f>IF(AND(C77="Abierto",D77="Media"),A77,"")</f>
        <v/>
      </c>
      <c r="S77" s="74" t="str">
        <f ca="1">IF(AND(C77="Abierto",D77="Media"),TODAY()-E77,"")</f>
        <v/>
      </c>
      <c r="T77" s="74" t="str">
        <f>IF(AND(C77="Abierto",D77="Media"),RANK(S77,$S$13:$S$798,0)+COUNTIF($S$13:S77,S77)-1+MAX(N:N,Q:Q),"")</f>
        <v/>
      </c>
      <c r="U77" s="74" t="str">
        <f>IF(AND(C77="Abierto",D77="Baja"),A77,"")</f>
        <v/>
      </c>
      <c r="V77" s="74" t="str">
        <f ca="1">IF(AND(C77="Abierto",D77="Baja"),TODAY()-E77,"")</f>
        <v/>
      </c>
      <c r="W77" s="74" t="str">
        <f>IF(AND(C77="Abierto",D77="Baja"),RANK(V77,$V$13:$V$798,0)+COUNTIF($V$13:V77,V77)-1+MAX(N:N,Q:Q,T:T),"")</f>
        <v/>
      </c>
      <c r="X77" s="28" t="str">
        <f>IF(OR(C77="Resuelto",C77=""),"",SUM(N77,Q77,T77,W77))</f>
        <v/>
      </c>
      <c r="Y77" s="28" t="str">
        <f>IF(OR(C77="Resuelto",C77=""),"",SUM(M77,P77,S77,V77))</f>
        <v/>
      </c>
      <c r="Z77" s="28" t="str">
        <f>IF(OR(C77="Resuelto",C77=""),"",SUM(L77,O77,R77,U77))</f>
        <v/>
      </c>
      <c r="AA77" s="28">
        <v>235</v>
      </c>
      <c r="AB77" s="28" t="str">
        <f ca="1">IF(ISNA(VLOOKUP(AA77,$X$13:$Z$795,3,FALSE))=TRUE,"",VLOOKUP(AA77,$X$13:$Z$795,3,FALSE))</f>
        <v/>
      </c>
      <c r="AC77" s="75" t="str">
        <f ca="1">IF(ISNA(VLOOKUP(AA77,$X$13:$Z$795,2,FALSE))=TRUE,"",VLOOKUP(AA77,$X$13:$Z$795,2,FALSE))</f>
        <v/>
      </c>
      <c r="AD77" s="53"/>
      <c r="AE77" s="53"/>
      <c r="AF77" s="53"/>
      <c r="AG77" s="53"/>
      <c r="AH77" s="78" t="str">
        <f>IF(AI77="","",MAX($AH$5:AH76)+1)</f>
        <v/>
      </c>
      <c r="AI77" s="53" t="str">
        <f>IF(G76="","",IF(COUNTIF($AI$11:AI76,G76)=0,G76,""))</f>
        <v/>
      </c>
      <c r="AJ77" s="53" t="str">
        <f>IF(ISNA(VLOOKUP(AA77,$AH$13:$AI$795,2,FALSE))=TRUE,"",VLOOKUP(AA77,$AH$13:$AI$795,2,FALSE))</f>
        <v/>
      </c>
      <c r="AK77" s="53" t="s">
        <v>44</v>
      </c>
      <c r="AL77" s="15" t="s">
        <v>36</v>
      </c>
      <c r="AM77" s="15" t="s">
        <v>52</v>
      </c>
      <c r="AN77" s="15" t="s">
        <v>50</v>
      </c>
    </row>
    <row r="78" spans="1:40" ht="25.5" customHeight="1" x14ac:dyDescent="0.25">
      <c r="A78" s="91">
        <v>66</v>
      </c>
      <c r="B78" s="15">
        <v>2025875</v>
      </c>
      <c r="C78" s="53" t="s">
        <v>142</v>
      </c>
      <c r="D78" s="17" t="s">
        <v>5</v>
      </c>
      <c r="E78" s="52">
        <v>44055</v>
      </c>
      <c r="F78" s="70" t="s">
        <v>105</v>
      </c>
      <c r="G78" s="59"/>
      <c r="H78" s="52">
        <v>44055</v>
      </c>
      <c r="I78" s="80">
        <f t="shared" si="4"/>
        <v>0</v>
      </c>
      <c r="J78" s="72" t="s">
        <v>57</v>
      </c>
      <c r="K78" s="27"/>
      <c r="L78" s="74" t="str">
        <f>IF(AND(C78="Abierto",D78="Urgente"),A78,"")</f>
        <v/>
      </c>
      <c r="M78" s="74" t="str">
        <f ca="1">IF(AND(C78="Abierto",D78="Urgente"),TODAY()-E78,"")</f>
        <v/>
      </c>
      <c r="N78" s="74" t="str">
        <f>IF(AND(C78="Abierto",D78="Urgente"),RANK(M78,$M$13:$M$798,0)+COUNTIF($M$13:M78,M78)-1,"")</f>
        <v/>
      </c>
      <c r="O78" s="74" t="str">
        <f>IF(AND(C78="Abierto",D78="Alta"),A78,"")</f>
        <v/>
      </c>
      <c r="P78" s="74" t="str">
        <f ca="1">IF(AND(C78="Abierto",D78="Alta"),TODAY()-E78,"")</f>
        <v/>
      </c>
      <c r="Q78" s="74" t="str">
        <f>IF(AND(C78="Abierto",D78="Alta"),RANK(P78,$P$13:$P$798,0)+COUNTIF($P$13:P78,P78)-1+MAX(N:N),"")</f>
        <v/>
      </c>
      <c r="R78" s="74" t="str">
        <f>IF(AND(C78="Abierto",D78="Media"),A78,"")</f>
        <v/>
      </c>
      <c r="S78" s="74" t="str">
        <f ca="1">IF(AND(C78="Abierto",D78="Media"),TODAY()-E78,"")</f>
        <v/>
      </c>
      <c r="T78" s="74" t="str">
        <f>IF(AND(C78="Abierto",D78="Media"),RANK(S78,$S$13:$S$798,0)+COUNTIF($S$13:S78,S78)-1+MAX(N:N,Q:Q),"")</f>
        <v/>
      </c>
      <c r="U78" s="74" t="str">
        <f>IF(AND(C78="Abierto",D78="Baja"),A78,"")</f>
        <v/>
      </c>
      <c r="V78" s="74" t="str">
        <f ca="1">IF(AND(C78="Abierto",D78="Baja"),TODAY()-E78,"")</f>
        <v/>
      </c>
      <c r="W78" s="74" t="str">
        <f>IF(AND(C78="Abierto",D78="Baja"),RANK(V78,$V$13:$V$798,0)+COUNTIF($V$13:V78,V78)-1+MAX(N:N,Q:Q,T:T),"")</f>
        <v/>
      </c>
      <c r="X78" s="28" t="str">
        <f>IF(OR(C78="Resuelto",C78=""),"",SUM(N78,Q78,T78,W78))</f>
        <v/>
      </c>
      <c r="Y78" s="28" t="str">
        <f>IF(OR(C78="Resuelto",C78=""),"",SUM(M78,P78,S78,V78))</f>
        <v/>
      </c>
      <c r="Z78" s="28" t="str">
        <f>IF(OR(C78="Resuelto",C78=""),"",SUM(L78,O78,R78,U78))</f>
        <v/>
      </c>
      <c r="AA78" s="28">
        <v>236</v>
      </c>
      <c r="AB78" s="28" t="str">
        <f ca="1">IF(ISNA(VLOOKUP(AA78,$X$13:$Z$795,3,FALSE))=TRUE,"",VLOOKUP(AA78,$X$13:$Z$795,3,FALSE))</f>
        <v/>
      </c>
      <c r="AC78" s="75" t="str">
        <f ca="1">IF(ISNA(VLOOKUP(AA78,$X$13:$Z$795,2,FALSE))=TRUE,"",VLOOKUP(AA78,$X$13:$Z$795,2,FALSE))</f>
        <v/>
      </c>
      <c r="AD78" s="53"/>
      <c r="AE78" s="53"/>
      <c r="AF78" s="53"/>
      <c r="AG78" s="53"/>
      <c r="AH78" s="78" t="str">
        <f>IF(AI78="","",MAX($AH$5:AH77)+1)</f>
        <v/>
      </c>
      <c r="AI78" s="53" t="str">
        <f>IF(G77="","",IF(COUNTIF($AI$11:AI77,G77)=0,G77,""))</f>
        <v/>
      </c>
      <c r="AJ78" s="53" t="str">
        <f>IF(ISNA(VLOOKUP(AA78,$AH$13:$AI$795,2,FALSE))=TRUE,"",VLOOKUP(AA78,$AH$13:$AI$795,2,FALSE))</f>
        <v/>
      </c>
      <c r="AK78" s="53" t="s">
        <v>44</v>
      </c>
      <c r="AL78" s="15" t="s">
        <v>35</v>
      </c>
      <c r="AM78" s="15" t="s">
        <v>52</v>
      </c>
      <c r="AN78" s="53" t="s">
        <v>51</v>
      </c>
    </row>
    <row r="79" spans="1:40" ht="25.5" customHeight="1" x14ac:dyDescent="0.25">
      <c r="A79" s="90">
        <v>67</v>
      </c>
      <c r="B79" s="15">
        <v>2025876</v>
      </c>
      <c r="C79" s="53" t="s">
        <v>142</v>
      </c>
      <c r="D79" s="17" t="s">
        <v>6</v>
      </c>
      <c r="E79" s="52">
        <v>44055</v>
      </c>
      <c r="F79" s="70" t="s">
        <v>86</v>
      </c>
      <c r="G79" s="59"/>
      <c r="H79" s="50">
        <v>44057</v>
      </c>
      <c r="I79" s="80">
        <f t="shared" si="4"/>
        <v>2</v>
      </c>
      <c r="J79" s="72" t="s">
        <v>57</v>
      </c>
      <c r="K79" s="27"/>
      <c r="L79" s="74" t="str">
        <f>IF(AND(C79="Abierto",D79="Urgente"),A79,"")</f>
        <v/>
      </c>
      <c r="M79" s="74" t="str">
        <f ca="1">IF(AND(C79="Abierto",D79="Urgente"),TODAY()-E79,"")</f>
        <v/>
      </c>
      <c r="N79" s="74" t="str">
        <f>IF(AND(C79="Abierto",D79="Urgente"),RANK(M79,$M$13:$M$798,0)+COUNTIF($M$13:M79,M79)-1,"")</f>
        <v/>
      </c>
      <c r="O79" s="74" t="str">
        <f>IF(AND(C79="Abierto",D79="Alta"),A79,"")</f>
        <v/>
      </c>
      <c r="P79" s="74" t="str">
        <f ca="1">IF(AND(C79="Abierto",D79="Alta"),TODAY()-E79,"")</f>
        <v/>
      </c>
      <c r="Q79" s="74" t="str">
        <f>IF(AND(C79="Abierto",D79="Alta"),RANK(P79,$P$13:$P$798,0)+COUNTIF($P$13:P79,P79)-1+MAX(N:N),"")</f>
        <v/>
      </c>
      <c r="R79" s="74" t="str">
        <f>IF(AND(C79="Abierto",D79="Media"),A79,"")</f>
        <v/>
      </c>
      <c r="S79" s="74" t="str">
        <f ca="1">IF(AND(C79="Abierto",D79="Media"),TODAY()-E79,"")</f>
        <v/>
      </c>
      <c r="T79" s="74" t="str">
        <f>IF(AND(C79="Abierto",D79="Media"),RANK(S79,$S$13:$S$798,0)+COUNTIF($S$13:S79,S79)-1+MAX(N:N,Q:Q),"")</f>
        <v/>
      </c>
      <c r="U79" s="74" t="str">
        <f>IF(AND(C79="Abierto",D79="Baja"),A79,"")</f>
        <v/>
      </c>
      <c r="V79" s="74" t="str">
        <f ca="1">IF(AND(C79="Abierto",D79="Baja"),TODAY()-E79,"")</f>
        <v/>
      </c>
      <c r="W79" s="74" t="str">
        <f>IF(AND(C79="Abierto",D79="Baja"),RANK(V79,$V$13:$V$798,0)+COUNTIF($V$13:V79,V79)-1+MAX(N:N,Q:Q,T:T),"")</f>
        <v/>
      </c>
      <c r="X79" s="28" t="str">
        <f>IF(OR(C79="Resuelto",C79=""),"",SUM(N79,Q79,T79,W79))</f>
        <v/>
      </c>
      <c r="Y79" s="28" t="str">
        <f>IF(OR(C79="Resuelto",C79=""),"",SUM(M79,P79,S79,V79))</f>
        <v/>
      </c>
      <c r="Z79" s="28" t="str">
        <f>IF(OR(C79="Resuelto",C79=""),"",SUM(L79,O79,R79,U79))</f>
        <v/>
      </c>
      <c r="AA79" s="28">
        <v>237</v>
      </c>
      <c r="AB79" s="28" t="str">
        <f ca="1">IF(ISNA(VLOOKUP(AA79,$X$13:$Z$795,3,FALSE))=TRUE,"",VLOOKUP(AA79,$X$13:$Z$795,3,FALSE))</f>
        <v/>
      </c>
      <c r="AC79" s="75" t="str">
        <f ca="1">IF(ISNA(VLOOKUP(AA79,$X$13:$Z$795,2,FALSE))=TRUE,"",VLOOKUP(AA79,$X$13:$Z$795,2,FALSE))</f>
        <v/>
      </c>
      <c r="AD79" s="53"/>
      <c r="AE79" s="53"/>
      <c r="AF79" s="53"/>
      <c r="AG79" s="53"/>
      <c r="AH79" s="78" t="str">
        <f>IF(AI79="","",MAX($AH$5:AH78)+1)</f>
        <v/>
      </c>
      <c r="AI79" s="53" t="str">
        <f>IF(G78="","",IF(COUNTIF($AI$11:AI78,G78)=0,G78,""))</f>
        <v/>
      </c>
      <c r="AJ79" s="53" t="str">
        <f>IF(ISNA(VLOOKUP(AA79,$AH$13:$AI$795,2,FALSE))=TRUE,"",VLOOKUP(AA79,$AH$13:$AI$795,2,FALSE))</f>
        <v/>
      </c>
      <c r="AK79" s="53" t="s">
        <v>39</v>
      </c>
      <c r="AL79" s="15" t="s">
        <v>36</v>
      </c>
      <c r="AM79" s="15" t="s">
        <v>53</v>
      </c>
      <c r="AN79" s="15" t="s">
        <v>49</v>
      </c>
    </row>
    <row r="80" spans="1:40" ht="25.5" customHeight="1" x14ac:dyDescent="0.25">
      <c r="A80" s="91">
        <v>68</v>
      </c>
      <c r="B80" s="15">
        <v>2025877</v>
      </c>
      <c r="C80" s="53" t="s">
        <v>142</v>
      </c>
      <c r="D80" s="17" t="s">
        <v>5</v>
      </c>
      <c r="E80" s="52">
        <v>44055</v>
      </c>
      <c r="F80" s="70" t="s">
        <v>105</v>
      </c>
      <c r="G80" s="59"/>
      <c r="H80" s="52">
        <v>44055</v>
      </c>
      <c r="I80" s="80">
        <f t="shared" si="4"/>
        <v>0</v>
      </c>
      <c r="J80" s="72" t="s">
        <v>57</v>
      </c>
      <c r="K80" s="27"/>
      <c r="L80" s="74" t="str">
        <f>IF(AND(C80="Abierto",D80="Urgente"),A80,"")</f>
        <v/>
      </c>
      <c r="M80" s="74" t="str">
        <f ca="1">IF(AND(C80="Abierto",D80="Urgente"),TODAY()-E80,"")</f>
        <v/>
      </c>
      <c r="N80" s="74" t="str">
        <f>IF(AND(C80="Abierto",D80="Urgente"),RANK(M80,$M$13:$M$798,0)+COUNTIF($M$13:M80,M80)-1,"")</f>
        <v/>
      </c>
      <c r="O80" s="74" t="str">
        <f>IF(AND(C80="Abierto",D80="Alta"),A80,"")</f>
        <v/>
      </c>
      <c r="P80" s="74" t="str">
        <f ca="1">IF(AND(C80="Abierto",D80="Alta"),TODAY()-E80,"")</f>
        <v/>
      </c>
      <c r="Q80" s="74" t="str">
        <f>IF(AND(C80="Abierto",D80="Alta"),RANK(P80,$P$13:$P$798,0)+COUNTIF($P$13:P80,P80)-1+MAX(N:N),"")</f>
        <v/>
      </c>
      <c r="R80" s="74" t="str">
        <f>IF(AND(C80="Abierto",D80="Media"),A80,"")</f>
        <v/>
      </c>
      <c r="S80" s="74" t="str">
        <f ca="1">IF(AND(C80="Abierto",D80="Media"),TODAY()-E80,"")</f>
        <v/>
      </c>
      <c r="T80" s="74" t="str">
        <f>IF(AND(C80="Abierto",D80="Media"),RANK(S80,$S$13:$S$798,0)+COUNTIF($S$13:S80,S80)-1+MAX(N:N,Q:Q),"")</f>
        <v/>
      </c>
      <c r="U80" s="74" t="str">
        <f>IF(AND(C80="Abierto",D80="Baja"),A80,"")</f>
        <v/>
      </c>
      <c r="V80" s="74" t="str">
        <f ca="1">IF(AND(C80="Abierto",D80="Baja"),TODAY()-E80,"")</f>
        <v/>
      </c>
      <c r="W80" s="74" t="str">
        <f>IF(AND(C80="Abierto",D80="Baja"),RANK(V80,$V$13:$V$798,0)+COUNTIF($V$13:V80,V80)-1+MAX(N:N,Q:Q,T:T),"")</f>
        <v/>
      </c>
      <c r="X80" s="28" t="str">
        <f>IF(OR(C80="Resuelto",C80=""),"",SUM(N80,Q80,T80,W80))</f>
        <v/>
      </c>
      <c r="Y80" s="28" t="str">
        <f>IF(OR(C80="Resuelto",C80=""),"",SUM(M80,P80,S80,V80))</f>
        <v/>
      </c>
      <c r="Z80" s="28" t="str">
        <f>IF(OR(C80="Resuelto",C80=""),"",SUM(L80,O80,R80,U80))</f>
        <v/>
      </c>
      <c r="AA80" s="28">
        <v>238</v>
      </c>
      <c r="AB80" s="28" t="str">
        <f ca="1">IF(ISNA(VLOOKUP(AA80,$X$13:$Z$795,3,FALSE))=TRUE,"",VLOOKUP(AA80,$X$13:$Z$795,3,FALSE))</f>
        <v/>
      </c>
      <c r="AC80" s="75" t="str">
        <f ca="1">IF(ISNA(VLOOKUP(AA80,$X$13:$Z$795,2,FALSE))=TRUE,"",VLOOKUP(AA80,$X$13:$Z$795,2,FALSE))</f>
        <v/>
      </c>
      <c r="AD80" s="53"/>
      <c r="AE80" s="53"/>
      <c r="AF80" s="53"/>
      <c r="AG80" s="53"/>
      <c r="AH80" s="78" t="str">
        <f>IF(AI80="","",MAX($AH$5:AH79)+1)</f>
        <v/>
      </c>
      <c r="AI80" s="53" t="str">
        <f>IF(G79="","",IF(COUNTIF($AI$11:AI79,G79)=0,G79,""))</f>
        <v/>
      </c>
      <c r="AJ80" s="53" t="str">
        <f>IF(ISNA(VLOOKUP(AA80,$AH$13:$AI$795,2,FALSE))=TRUE,"",VLOOKUP(AA80,$AH$13:$AI$795,2,FALSE))</f>
        <v/>
      </c>
      <c r="AK80" s="53" t="s">
        <v>44</v>
      </c>
      <c r="AL80" s="15" t="s">
        <v>35</v>
      </c>
      <c r="AM80" s="15" t="s">
        <v>52</v>
      </c>
      <c r="AN80" s="15" t="s">
        <v>49</v>
      </c>
    </row>
    <row r="81" spans="1:40" ht="25.5" customHeight="1" x14ac:dyDescent="0.25">
      <c r="A81" s="90">
        <v>69</v>
      </c>
      <c r="B81" s="15">
        <v>2025878</v>
      </c>
      <c r="C81" s="53" t="s">
        <v>142</v>
      </c>
      <c r="D81" s="17" t="s">
        <v>5</v>
      </c>
      <c r="E81" s="52">
        <v>44055</v>
      </c>
      <c r="F81" s="70" t="s">
        <v>105</v>
      </c>
      <c r="G81" s="59"/>
      <c r="H81" s="52">
        <v>44055</v>
      </c>
      <c r="I81" s="80">
        <f t="shared" si="4"/>
        <v>0</v>
      </c>
      <c r="J81" s="72" t="s">
        <v>57</v>
      </c>
      <c r="K81" s="27"/>
      <c r="L81" s="74" t="str">
        <f>IF(AND(C81="Abierto",D81="Urgente"),A81,"")</f>
        <v/>
      </c>
      <c r="M81" s="74" t="str">
        <f ca="1">IF(AND(C81="Abierto",D81="Urgente"),TODAY()-E81,"")</f>
        <v/>
      </c>
      <c r="N81" s="74" t="str">
        <f>IF(AND(C81="Abierto",D81="Urgente"),RANK(M81,$M$13:$M$798,0)+COUNTIF($M$13:M81,M81)-1,"")</f>
        <v/>
      </c>
      <c r="O81" s="74" t="str">
        <f>IF(AND(C81="Abierto",D81="Alta"),A81,"")</f>
        <v/>
      </c>
      <c r="P81" s="74" t="str">
        <f ca="1">IF(AND(C81="Abierto",D81="Alta"),TODAY()-E81,"")</f>
        <v/>
      </c>
      <c r="Q81" s="74" t="str">
        <f>IF(AND(C81="Abierto",D81="Alta"),RANK(P81,$P$13:$P$798,0)+COUNTIF($P$13:P81,P81)-1+MAX(N:N),"")</f>
        <v/>
      </c>
      <c r="R81" s="74" t="str">
        <f>IF(AND(C81="Abierto",D81="Media"),A81,"")</f>
        <v/>
      </c>
      <c r="S81" s="74" t="str">
        <f ca="1">IF(AND(C81="Abierto",D81="Media"),TODAY()-E81,"")</f>
        <v/>
      </c>
      <c r="T81" s="74" t="str">
        <f>IF(AND(C81="Abierto",D81="Media"),RANK(S81,$S$13:$S$798,0)+COUNTIF($S$13:S81,S81)-1+MAX(N:N,Q:Q),"")</f>
        <v/>
      </c>
      <c r="U81" s="74" t="str">
        <f>IF(AND(C81="Abierto",D81="Baja"),A81,"")</f>
        <v/>
      </c>
      <c r="V81" s="74" t="str">
        <f ca="1">IF(AND(C81="Abierto",D81="Baja"),TODAY()-E81,"")</f>
        <v/>
      </c>
      <c r="W81" s="74" t="str">
        <f>IF(AND(C81="Abierto",D81="Baja"),RANK(V81,$V$13:$V$798,0)+COUNTIF($V$13:V81,V81)-1+MAX(N:N,Q:Q,T:T),"")</f>
        <v/>
      </c>
      <c r="X81" s="28" t="str">
        <f>IF(OR(C81="Resuelto",C81=""),"",SUM(N81,Q81,T81,W81))</f>
        <v/>
      </c>
      <c r="Y81" s="28" t="str">
        <f>IF(OR(C81="Resuelto",C81=""),"",SUM(M81,P81,S81,V81))</f>
        <v/>
      </c>
      <c r="Z81" s="28" t="str">
        <f>IF(OR(C81="Resuelto",C81=""),"",SUM(L81,O81,R81,U81))</f>
        <v/>
      </c>
      <c r="AA81" s="28">
        <v>239</v>
      </c>
      <c r="AB81" s="28" t="str">
        <f ca="1">IF(ISNA(VLOOKUP(AA81,$X$13:$Z$795,3,FALSE))=TRUE,"",VLOOKUP(AA81,$X$13:$Z$795,3,FALSE))</f>
        <v/>
      </c>
      <c r="AC81" s="75" t="str">
        <f ca="1">IF(ISNA(VLOOKUP(AA81,$X$13:$Z$795,2,FALSE))=TRUE,"",VLOOKUP(AA81,$X$13:$Z$795,2,FALSE))</f>
        <v/>
      </c>
      <c r="AD81" s="53"/>
      <c r="AE81" s="53"/>
      <c r="AF81" s="53"/>
      <c r="AG81" s="53"/>
      <c r="AH81" s="78" t="str">
        <f>IF(AI81="","",MAX($AH$5:AH80)+1)</f>
        <v/>
      </c>
      <c r="AI81" s="53" t="str">
        <f>IF(G80="","",IF(COUNTIF($AI$11:AI80,G80)=0,G80,""))</f>
        <v/>
      </c>
      <c r="AJ81" s="53" t="str">
        <f>IF(ISNA(VLOOKUP(AA81,$AH$13:$AI$795,2,FALSE))=TRUE,"",VLOOKUP(AA81,$AH$13:$AI$795,2,FALSE))</f>
        <v/>
      </c>
      <c r="AK81" s="53" t="s">
        <v>44</v>
      </c>
      <c r="AL81" s="15" t="s">
        <v>35</v>
      </c>
      <c r="AM81" s="15" t="s">
        <v>53</v>
      </c>
      <c r="AN81" s="53" t="s">
        <v>51</v>
      </c>
    </row>
    <row r="82" spans="1:40" ht="25.5" customHeight="1" x14ac:dyDescent="0.25">
      <c r="A82" s="91">
        <v>70</v>
      </c>
      <c r="B82" s="15">
        <v>2025879</v>
      </c>
      <c r="C82" s="53" t="s">
        <v>142</v>
      </c>
      <c r="D82" s="17" t="s">
        <v>5</v>
      </c>
      <c r="E82" s="52">
        <v>44055</v>
      </c>
      <c r="F82" s="70" t="s">
        <v>105</v>
      </c>
      <c r="G82" s="59"/>
      <c r="H82" s="52">
        <v>44055</v>
      </c>
      <c r="I82" s="80">
        <f t="shared" si="4"/>
        <v>0</v>
      </c>
      <c r="J82" s="72" t="s">
        <v>57</v>
      </c>
      <c r="K82" s="27"/>
      <c r="L82" s="74" t="str">
        <f>IF(AND(C82="Abierto",D82="Urgente"),A82,"")</f>
        <v/>
      </c>
      <c r="M82" s="74" t="str">
        <f ca="1">IF(AND(C82="Abierto",D82="Urgente"),TODAY()-E82,"")</f>
        <v/>
      </c>
      <c r="N82" s="74" t="str">
        <f>IF(AND(C82="Abierto",D82="Urgente"),RANK(M82,$M$13:$M$798,0)+COUNTIF($M$13:M82,M82)-1,"")</f>
        <v/>
      </c>
      <c r="O82" s="74" t="str">
        <f>IF(AND(C82="Abierto",D82="Alta"),A82,"")</f>
        <v/>
      </c>
      <c r="P82" s="74" t="str">
        <f ca="1">IF(AND(C82="Abierto",D82="Alta"),TODAY()-E82,"")</f>
        <v/>
      </c>
      <c r="Q82" s="74" t="str">
        <f>IF(AND(C82="Abierto",D82="Alta"),RANK(P82,$P$13:$P$798,0)+COUNTIF($P$13:P82,P82)-1+MAX(N:N),"")</f>
        <v/>
      </c>
      <c r="R82" s="74" t="str">
        <f>IF(AND(C82="Abierto",D82="Media"),A82,"")</f>
        <v/>
      </c>
      <c r="S82" s="74" t="str">
        <f ca="1">IF(AND(C82="Abierto",D82="Media"),TODAY()-E82,"")</f>
        <v/>
      </c>
      <c r="T82" s="74" t="str">
        <f>IF(AND(C82="Abierto",D82="Media"),RANK(S82,$S$13:$S$798,0)+COUNTIF($S$13:S82,S82)-1+MAX(N:N,Q:Q),"")</f>
        <v/>
      </c>
      <c r="U82" s="74" t="str">
        <f>IF(AND(C82="Abierto",D82="Baja"),A82,"")</f>
        <v/>
      </c>
      <c r="V82" s="74" t="str">
        <f ca="1">IF(AND(C82="Abierto",D82="Baja"),TODAY()-E82,"")</f>
        <v/>
      </c>
      <c r="W82" s="74" t="str">
        <f>IF(AND(C82="Abierto",D82="Baja"),RANK(V82,$V$13:$V$798,0)+COUNTIF($V$13:V82,V82)-1+MAX(N:N,Q:Q,T:T),"")</f>
        <v/>
      </c>
      <c r="X82" s="28" t="str">
        <f>IF(OR(C82="Resuelto",C82=""),"",SUM(N82,Q82,T82,W82))</f>
        <v/>
      </c>
      <c r="Y82" s="28" t="str">
        <f>IF(OR(C82="Resuelto",C82=""),"",SUM(M82,P82,S82,V82))</f>
        <v/>
      </c>
      <c r="Z82" s="28" t="str">
        <f>IF(OR(C82="Resuelto",C82=""),"",SUM(L82,O82,R82,U82))</f>
        <v/>
      </c>
      <c r="AA82" s="28">
        <v>240</v>
      </c>
      <c r="AB82" s="28" t="str">
        <f ca="1">IF(ISNA(VLOOKUP(AA82,$X$13:$Z$795,3,FALSE))=TRUE,"",VLOOKUP(AA82,$X$13:$Z$795,3,FALSE))</f>
        <v/>
      </c>
      <c r="AC82" s="75" t="str">
        <f ca="1">IF(ISNA(VLOOKUP(AA82,$X$13:$Z$795,2,FALSE))=TRUE,"",VLOOKUP(AA82,$X$13:$Z$795,2,FALSE))</f>
        <v/>
      </c>
      <c r="AD82" s="53"/>
      <c r="AE82" s="53"/>
      <c r="AF82" s="53"/>
      <c r="AG82" s="53"/>
      <c r="AH82" s="78" t="str">
        <f>IF(AI82="","",MAX($AH$5:AH81)+1)</f>
        <v/>
      </c>
      <c r="AI82" s="53" t="str">
        <f>IF(G81="","",IF(COUNTIF($AI$11:AI81,G81)=0,G81,""))</f>
        <v/>
      </c>
      <c r="AJ82" s="53" t="str">
        <f>IF(ISNA(VLOOKUP(AA82,$AH$13:$AI$795,2,FALSE))=TRUE,"",VLOOKUP(AA82,$AH$13:$AI$795,2,FALSE))</f>
        <v/>
      </c>
      <c r="AK82" s="53" t="s">
        <v>44</v>
      </c>
      <c r="AL82" s="15" t="s">
        <v>35</v>
      </c>
      <c r="AM82" s="15" t="s">
        <v>52</v>
      </c>
      <c r="AN82" s="15" t="s">
        <v>49</v>
      </c>
    </row>
    <row r="83" spans="1:40" ht="25.5" customHeight="1" x14ac:dyDescent="0.25">
      <c r="A83" s="90">
        <v>71</v>
      </c>
      <c r="B83" s="15">
        <v>2025880</v>
      </c>
      <c r="C83" s="53" t="s">
        <v>142</v>
      </c>
      <c r="D83" s="17" t="s">
        <v>6</v>
      </c>
      <c r="E83" s="52">
        <v>44055</v>
      </c>
      <c r="F83" s="70" t="s">
        <v>144</v>
      </c>
      <c r="G83" s="59"/>
      <c r="H83" s="52">
        <v>44057</v>
      </c>
      <c r="I83" s="80">
        <f t="shared" si="4"/>
        <v>2</v>
      </c>
      <c r="J83" s="72" t="s">
        <v>57</v>
      </c>
      <c r="K83" s="27"/>
      <c r="L83" s="74" t="str">
        <f>IF(AND(C83="Abierto",D83="Urgente"),A83,"")</f>
        <v/>
      </c>
      <c r="M83" s="74" t="str">
        <f ca="1">IF(AND(C83="Abierto",D83="Urgente"),TODAY()-E83,"")</f>
        <v/>
      </c>
      <c r="N83" s="74" t="str">
        <f>IF(AND(C83="Abierto",D83="Urgente"),RANK(M83,$M$13:$M$798,0)+COUNTIF($M$13:M83,M83)-1,"")</f>
        <v/>
      </c>
      <c r="O83" s="74" t="str">
        <f>IF(AND(C83="Abierto",D83="Alta"),A83,"")</f>
        <v/>
      </c>
      <c r="P83" s="74" t="str">
        <f ca="1">IF(AND(C83="Abierto",D83="Alta"),TODAY()-E83,"")</f>
        <v/>
      </c>
      <c r="Q83" s="74" t="str">
        <f>IF(AND(C83="Abierto",D83="Alta"),RANK(P83,$P$13:$P$798,0)+COUNTIF($P$13:P83,P83)-1+MAX(N:N),"")</f>
        <v/>
      </c>
      <c r="R83" s="74" t="str">
        <f>IF(AND(C83="Abierto",D83="Media"),A83,"")</f>
        <v/>
      </c>
      <c r="S83" s="74" t="str">
        <f ca="1">IF(AND(C83="Abierto",D83="Media"),TODAY()-E83,"")</f>
        <v/>
      </c>
      <c r="T83" s="74" t="str">
        <f>IF(AND(C83="Abierto",D83="Media"),RANK(S83,$S$13:$S$798,0)+COUNTIF($S$13:S83,S83)-1+MAX(N:N,Q:Q),"")</f>
        <v/>
      </c>
      <c r="U83" s="74" t="str">
        <f>IF(AND(C83="Abierto",D83="Baja"),A83,"")</f>
        <v/>
      </c>
      <c r="V83" s="74" t="str">
        <f ca="1">IF(AND(C83="Abierto",D83="Baja"),TODAY()-E83,"")</f>
        <v/>
      </c>
      <c r="W83" s="74" t="str">
        <f>IF(AND(C83="Abierto",D83="Baja"),RANK(V83,$V$13:$V$798,0)+COUNTIF($V$13:V83,V83)-1+MAX(N:N,Q:Q,T:T),"")</f>
        <v/>
      </c>
      <c r="X83" s="28" t="str">
        <f>IF(OR(C83="Resuelto",C83=""),"",SUM(N83,Q83,T83,W83))</f>
        <v/>
      </c>
      <c r="Y83" s="28" t="str">
        <f>IF(OR(C83="Resuelto",C83=""),"",SUM(M83,P83,S83,V83))</f>
        <v/>
      </c>
      <c r="Z83" s="28" t="str">
        <f>IF(OR(C83="Resuelto",C83=""),"",SUM(L83,O83,R83,U83))</f>
        <v/>
      </c>
      <c r="AA83" s="28">
        <v>241</v>
      </c>
      <c r="AB83" s="28" t="str">
        <f ca="1">IF(ISNA(VLOOKUP(AA83,$X$13:$Z$795,3,FALSE))=TRUE,"",VLOOKUP(AA83,$X$13:$Z$795,3,FALSE))</f>
        <v/>
      </c>
      <c r="AC83" s="75" t="str">
        <f ca="1">IF(ISNA(VLOOKUP(AA83,$X$13:$Z$795,2,FALSE))=TRUE,"",VLOOKUP(AA83,$X$13:$Z$795,2,FALSE))</f>
        <v/>
      </c>
      <c r="AD83" s="53"/>
      <c r="AE83" s="53"/>
      <c r="AF83" s="53"/>
      <c r="AG83" s="53"/>
      <c r="AH83" s="78" t="str">
        <f>IF(AI83="","",MAX($AH$5:AH82)+1)</f>
        <v/>
      </c>
      <c r="AI83" s="53" t="str">
        <f>IF(G82="","",IF(COUNTIF($AI$11:AI82,G82)=0,G82,""))</f>
        <v/>
      </c>
      <c r="AJ83" s="53" t="str">
        <f>IF(ISNA(VLOOKUP(AA83,$AH$13:$AI$795,2,FALSE))=TRUE,"",VLOOKUP(AA83,$AH$13:$AI$795,2,FALSE))</f>
        <v/>
      </c>
      <c r="AK83" s="53" t="s">
        <v>39</v>
      </c>
      <c r="AL83" s="15" t="s">
        <v>36</v>
      </c>
      <c r="AM83" s="15" t="s">
        <v>53</v>
      </c>
      <c r="AN83" s="15" t="s">
        <v>49</v>
      </c>
    </row>
    <row r="84" spans="1:40" ht="25.5" customHeight="1" x14ac:dyDescent="0.25">
      <c r="A84" s="91">
        <v>72</v>
      </c>
      <c r="B84" s="15">
        <v>2025881</v>
      </c>
      <c r="C84" s="53" t="s">
        <v>142</v>
      </c>
      <c r="D84" s="17" t="s">
        <v>5</v>
      </c>
      <c r="E84" s="52">
        <v>44055</v>
      </c>
      <c r="F84" s="70" t="s">
        <v>105</v>
      </c>
      <c r="G84" s="59"/>
      <c r="H84" s="52">
        <v>44055</v>
      </c>
      <c r="I84" s="80">
        <f t="shared" si="4"/>
        <v>0</v>
      </c>
      <c r="J84" s="72" t="s">
        <v>57</v>
      </c>
      <c r="K84" s="27"/>
      <c r="L84" s="74" t="str">
        <f>IF(AND(C84="Abierto",D84="Urgente"),A84,"")</f>
        <v/>
      </c>
      <c r="M84" s="74" t="str">
        <f ca="1">IF(AND(C84="Abierto",D84="Urgente"),TODAY()-E84,"")</f>
        <v/>
      </c>
      <c r="N84" s="74" t="str">
        <f>IF(AND(C84="Abierto",D84="Urgente"),RANK(M84,$M$13:$M$798,0)+COUNTIF($M$13:M84,M84)-1,"")</f>
        <v/>
      </c>
      <c r="O84" s="74" t="str">
        <f>IF(AND(C84="Abierto",D84="Alta"),A84,"")</f>
        <v/>
      </c>
      <c r="P84" s="74" t="str">
        <f ca="1">IF(AND(C84="Abierto",D84="Alta"),TODAY()-E84,"")</f>
        <v/>
      </c>
      <c r="Q84" s="74" t="str">
        <f>IF(AND(C84="Abierto",D84="Alta"),RANK(P84,$P$13:$P$798,0)+COUNTIF($P$13:P84,P84)-1+MAX(N:N),"")</f>
        <v/>
      </c>
      <c r="R84" s="74" t="str">
        <f>IF(AND(C84="Abierto",D84="Media"),A84,"")</f>
        <v/>
      </c>
      <c r="S84" s="74" t="str">
        <f ca="1">IF(AND(C84="Abierto",D84="Media"),TODAY()-E84,"")</f>
        <v/>
      </c>
      <c r="T84" s="74" t="str">
        <f>IF(AND(C84="Abierto",D84="Media"),RANK(S84,$S$13:$S$798,0)+COUNTIF($S$13:S84,S84)-1+MAX(N:N,Q:Q),"")</f>
        <v/>
      </c>
      <c r="U84" s="74" t="str">
        <f>IF(AND(C84="Abierto",D84="Baja"),A84,"")</f>
        <v/>
      </c>
      <c r="V84" s="74" t="str">
        <f ca="1">IF(AND(C84="Abierto",D84="Baja"),TODAY()-E84,"")</f>
        <v/>
      </c>
      <c r="W84" s="74" t="str">
        <f>IF(AND(C84="Abierto",D84="Baja"),RANK(V84,$V$13:$V$798,0)+COUNTIF($V$13:V84,V84)-1+MAX(N:N,Q:Q,T:T),"")</f>
        <v/>
      </c>
      <c r="X84" s="28" t="str">
        <f>IF(OR(C84="Resuelto",C84=""),"",SUM(N84,Q84,T84,W84))</f>
        <v/>
      </c>
      <c r="Y84" s="28" t="str">
        <f>IF(OR(C84="Resuelto",C84=""),"",SUM(M84,P84,S84,V84))</f>
        <v/>
      </c>
      <c r="Z84" s="28" t="str">
        <f>IF(OR(C84="Resuelto",C84=""),"",SUM(L84,O84,R84,U84))</f>
        <v/>
      </c>
      <c r="AA84" s="28">
        <v>242</v>
      </c>
      <c r="AB84" s="28" t="str">
        <f ca="1">IF(ISNA(VLOOKUP(AA84,$X$13:$Z$795,3,FALSE))=TRUE,"",VLOOKUP(AA84,$X$13:$Z$795,3,FALSE))</f>
        <v/>
      </c>
      <c r="AC84" s="75" t="str">
        <f ca="1">IF(ISNA(VLOOKUP(AA84,$X$13:$Z$795,2,FALSE))=TRUE,"",VLOOKUP(AA84,$X$13:$Z$795,2,FALSE))</f>
        <v/>
      </c>
      <c r="AD84" s="53"/>
      <c r="AE84" s="53"/>
      <c r="AF84" s="53"/>
      <c r="AG84" s="53"/>
      <c r="AH84" s="78" t="str">
        <f>IF(AI84="","",MAX($AH$5:AH83)+1)</f>
        <v/>
      </c>
      <c r="AI84" s="53" t="str">
        <f>IF(G83="","",IF(COUNTIF($AI$11:AI83,G83)=0,G83,""))</f>
        <v/>
      </c>
      <c r="AJ84" s="53" t="str">
        <f>IF(ISNA(VLOOKUP(AA84,$AH$13:$AI$795,2,FALSE))=TRUE,"",VLOOKUP(AA84,$AH$13:$AI$795,2,FALSE))</f>
        <v/>
      </c>
      <c r="AK84" s="53" t="s">
        <v>44</v>
      </c>
      <c r="AL84" s="15" t="s">
        <v>32</v>
      </c>
      <c r="AM84" s="15" t="s">
        <v>52</v>
      </c>
      <c r="AN84" s="53" t="s">
        <v>51</v>
      </c>
    </row>
    <row r="85" spans="1:40" ht="25.5" customHeight="1" x14ac:dyDescent="0.25">
      <c r="A85" s="90">
        <v>73</v>
      </c>
      <c r="B85" s="15">
        <v>2025882</v>
      </c>
      <c r="C85" s="53" t="s">
        <v>142</v>
      </c>
      <c r="D85" s="17" t="s">
        <v>6</v>
      </c>
      <c r="E85" s="52">
        <v>44056</v>
      </c>
      <c r="F85" s="70" t="s">
        <v>62</v>
      </c>
      <c r="G85" s="59"/>
      <c r="H85" s="81">
        <v>44071</v>
      </c>
      <c r="I85" s="71">
        <f t="shared" si="4"/>
        <v>15</v>
      </c>
      <c r="J85" s="72" t="s">
        <v>56</v>
      </c>
      <c r="K85" s="27">
        <v>44070</v>
      </c>
      <c r="L85" s="74" t="str">
        <f>IF(AND(C85="Abierto",D85="Urgente"),A85,"")</f>
        <v/>
      </c>
      <c r="M85" s="74" t="str">
        <f ca="1">IF(AND(C85="Abierto",D85="Urgente"),TODAY()-E85,"")</f>
        <v/>
      </c>
      <c r="N85" s="74" t="str">
        <f>IF(AND(C85="Abierto",D85="Urgente"),RANK(M85,$M$13:$M$798,0)+COUNTIF($M$13:M85,M85)-1,"")</f>
        <v/>
      </c>
      <c r="O85" s="74" t="str">
        <f>IF(AND(C85="Abierto",D85="Alta"),A85,"")</f>
        <v/>
      </c>
      <c r="P85" s="74" t="str">
        <f ca="1">IF(AND(C85="Abierto",D85="Alta"),TODAY()-E85,"")</f>
        <v/>
      </c>
      <c r="Q85" s="74" t="str">
        <f>IF(AND(C85="Abierto",D85="Alta"),RANK(P85,$P$13:$P$798,0)+COUNTIF($P$13:P85,P85)-1+MAX(N:N),"")</f>
        <v/>
      </c>
      <c r="R85" s="74" t="str">
        <f>IF(AND(C85="Abierto",D85="Media"),A85,"")</f>
        <v/>
      </c>
      <c r="S85" s="74" t="str">
        <f ca="1">IF(AND(C85="Abierto",D85="Media"),TODAY()-E85,"")</f>
        <v/>
      </c>
      <c r="T85" s="74" t="str">
        <f>IF(AND(C85="Abierto",D85="Media"),RANK(S85,$S$13:$S$798,0)+COUNTIF($S$13:S85,S85)-1+MAX(N:N,Q:Q),"")</f>
        <v/>
      </c>
      <c r="U85" s="74" t="str">
        <f>IF(AND(C85="Abierto",D85="Baja"),A85,"")</f>
        <v/>
      </c>
      <c r="V85" s="74" t="str">
        <f ca="1">IF(AND(C85="Abierto",D85="Baja"),TODAY()-E85,"")</f>
        <v/>
      </c>
      <c r="W85" s="74" t="str">
        <f>IF(AND(C85="Abierto",D85="Baja"),RANK(V85,$V$13:$V$798,0)+COUNTIF($V$13:V85,V85)-1+MAX(N:N,Q:Q,T:T),"")</f>
        <v/>
      </c>
      <c r="X85" s="28" t="str">
        <f>IF(OR(C85="Resuelto",C85=""),"",SUM(N85,Q85,T85,W85))</f>
        <v/>
      </c>
      <c r="Y85" s="28" t="str">
        <f>IF(OR(C85="Resuelto",C85=""),"",SUM(M85,P85,S85,V85))</f>
        <v/>
      </c>
      <c r="Z85" s="28" t="str">
        <f>IF(OR(C85="Resuelto",C85=""),"",SUM(L85,O85,R85,U85))</f>
        <v/>
      </c>
      <c r="AA85" s="28">
        <v>243</v>
      </c>
      <c r="AB85" s="28" t="str">
        <f ca="1">IF(ISNA(VLOOKUP(AA85,$X$13:$Z$795,3,FALSE))=TRUE,"",VLOOKUP(AA85,$X$13:$Z$795,3,FALSE))</f>
        <v/>
      </c>
      <c r="AC85" s="75" t="str">
        <f ca="1">IF(ISNA(VLOOKUP(AA85,$X$13:$Z$795,2,FALSE))=TRUE,"",VLOOKUP(AA85,$X$13:$Z$795,2,FALSE))</f>
        <v/>
      </c>
      <c r="AD85" s="53"/>
      <c r="AE85" s="53"/>
      <c r="AF85" s="53"/>
      <c r="AG85" s="53"/>
      <c r="AH85" s="78" t="str">
        <f>IF(AI85="","",MAX($AH$5:AH84)+1)</f>
        <v/>
      </c>
      <c r="AI85" s="53" t="str">
        <f>IF(G84="","",IF(COUNTIF($AI$11:AI84,G84)=0,G84,""))</f>
        <v/>
      </c>
      <c r="AJ85" s="53" t="str">
        <f>IF(ISNA(VLOOKUP(AA85,$AH$13:$AI$795,2,FALSE))=TRUE,"",VLOOKUP(AA85,$AH$13:$AI$795,2,FALSE))</f>
        <v/>
      </c>
      <c r="AK85" s="53" t="s">
        <v>39</v>
      </c>
      <c r="AL85" s="15" t="s">
        <v>34</v>
      </c>
      <c r="AM85" s="15" t="s">
        <v>52</v>
      </c>
      <c r="AN85" s="15" t="s">
        <v>49</v>
      </c>
    </row>
    <row r="86" spans="1:40" ht="25.5" customHeight="1" x14ac:dyDescent="0.25">
      <c r="A86" s="91">
        <v>74</v>
      </c>
      <c r="B86" s="15">
        <v>2025883</v>
      </c>
      <c r="C86" s="53" t="s">
        <v>8</v>
      </c>
      <c r="D86" s="17" t="s">
        <v>6</v>
      </c>
      <c r="E86" s="52">
        <v>44056</v>
      </c>
      <c r="F86" s="70" t="s">
        <v>87</v>
      </c>
      <c r="G86" s="59"/>
      <c r="H86" s="81"/>
      <c r="I86" s="71" t="str">
        <f t="shared" si="4"/>
        <v/>
      </c>
      <c r="J86" s="72" t="s">
        <v>56</v>
      </c>
      <c r="K86" s="27">
        <v>44070</v>
      </c>
      <c r="L86" s="74" t="str">
        <f>IF(AND(C86="Abierto",D86="Urgente"),A86,"")</f>
        <v/>
      </c>
      <c r="M86" s="74" t="str">
        <f ca="1">IF(AND(C86="Abierto",D86="Urgente"),TODAY()-E86,"")</f>
        <v/>
      </c>
      <c r="N86" s="74" t="str">
        <f>IF(AND(C86="Abierto",D86="Urgente"),RANK(M86,$M$13:$M$798,0)+COUNTIF($M$13:M86,M86)-1,"")</f>
        <v/>
      </c>
      <c r="O86" s="74" t="str">
        <f>IF(AND(C86="Abierto",D86="Alta"),A86,"")</f>
        <v/>
      </c>
      <c r="P86" s="74" t="str">
        <f ca="1">IF(AND(C86="Abierto",D86="Alta"),TODAY()-E86,"")</f>
        <v/>
      </c>
      <c r="Q86" s="74" t="str">
        <f>IF(AND(C86="Abierto",D86="Alta"),RANK(P86,$P$13:$P$798,0)+COUNTIF($P$13:P86,P86)-1+MAX(N:N),"")</f>
        <v/>
      </c>
      <c r="R86" s="74">
        <f>IF(AND(C86="Abierto",D86="Media"),A86,"")</f>
        <v>74</v>
      </c>
      <c r="S86" s="74">
        <f ca="1">IF(AND(C86="Abierto",D86="Media"),TODAY()-E86,"")</f>
        <v>218</v>
      </c>
      <c r="T86" s="74">
        <f ca="1">IF(AND(C86="Abierto",D86="Media"),RANK(S86,$S$13:$S$798,0)+COUNTIF($S$13:S86,S86)-1+MAX(N:N,Q:Q),"")</f>
        <v>1</v>
      </c>
      <c r="U86" s="74" t="str">
        <f>IF(AND(C86="Abierto",D86="Baja"),A86,"")</f>
        <v/>
      </c>
      <c r="V86" s="74" t="str">
        <f ca="1">IF(AND(C86="Abierto",D86="Baja"),TODAY()-E86,"")</f>
        <v/>
      </c>
      <c r="W86" s="74" t="str">
        <f>IF(AND(C86="Abierto",D86="Baja"),RANK(V86,$V$13:$V$798,0)+COUNTIF($V$13:V86,V86)-1+MAX(N:N,Q:Q,T:T),"")</f>
        <v/>
      </c>
      <c r="X86" s="28">
        <f ca="1">IF(OR(C86="Resuelto",C86=""),"",SUM(N86,Q86,T86,W86))</f>
        <v>1</v>
      </c>
      <c r="Y86" s="28">
        <f ca="1">IF(OR(C86="Resuelto",C86=""),"",SUM(M86,P86,S86,V86))</f>
        <v>218</v>
      </c>
      <c r="Z86" s="28">
        <f>IF(OR(C86="Resuelto",C86=""),"",SUM(L86,O86,R86,U86))</f>
        <v>74</v>
      </c>
      <c r="AA86" s="28">
        <v>244</v>
      </c>
      <c r="AB86" s="28" t="str">
        <f ca="1">IF(ISNA(VLOOKUP(AA86,$X$13:$Z$795,3,FALSE))=TRUE,"",VLOOKUP(AA86,$X$13:$Z$795,3,FALSE))</f>
        <v/>
      </c>
      <c r="AC86" s="75" t="str">
        <f ca="1">IF(ISNA(VLOOKUP(AA86,$X$13:$Z$795,2,FALSE))=TRUE,"",VLOOKUP(AA86,$X$13:$Z$795,2,FALSE))</f>
        <v/>
      </c>
      <c r="AD86" s="53"/>
      <c r="AE86" s="53"/>
      <c r="AF86" s="53"/>
      <c r="AG86" s="53"/>
      <c r="AH86" s="78" t="str">
        <f>IF(AI86="","",MAX($AH$5:AH85)+1)</f>
        <v/>
      </c>
      <c r="AI86" s="53" t="str">
        <f>IF(G85="","",IF(COUNTIF($AI$11:AI85,G85)=0,G85,""))</f>
        <v/>
      </c>
      <c r="AJ86" s="53" t="str">
        <f>IF(ISNA(VLOOKUP(AA86,$AH$13:$AI$795,2,FALSE))=TRUE,"",VLOOKUP(AA86,$AH$13:$AI$795,2,FALSE))</f>
        <v/>
      </c>
      <c r="AK86" s="53" t="s">
        <v>39</v>
      </c>
      <c r="AL86" s="15" t="s">
        <v>34</v>
      </c>
      <c r="AM86" s="15" t="s">
        <v>53</v>
      </c>
      <c r="AN86" s="53" t="s">
        <v>51</v>
      </c>
    </row>
    <row r="87" spans="1:40" ht="25.5" customHeight="1" x14ac:dyDescent="0.25">
      <c r="A87" s="90">
        <v>75</v>
      </c>
      <c r="B87" s="15">
        <v>2025884</v>
      </c>
      <c r="C87" s="53" t="s">
        <v>142</v>
      </c>
      <c r="D87" s="17" t="s">
        <v>5</v>
      </c>
      <c r="E87" s="52">
        <v>44056</v>
      </c>
      <c r="F87" s="70" t="s">
        <v>105</v>
      </c>
      <c r="G87" s="59"/>
      <c r="H87" s="81">
        <v>44056</v>
      </c>
      <c r="I87" s="80">
        <f t="shared" si="4"/>
        <v>0</v>
      </c>
      <c r="J87" s="72" t="s">
        <v>57</v>
      </c>
      <c r="K87" s="27"/>
      <c r="L87" s="74" t="str">
        <f>IF(AND(C87="Abierto",D87="Urgente"),A87,"")</f>
        <v/>
      </c>
      <c r="M87" s="74" t="str">
        <f ca="1">IF(AND(C87="Abierto",D87="Urgente"),TODAY()-E87,"")</f>
        <v/>
      </c>
      <c r="N87" s="74" t="str">
        <f>IF(AND(C87="Abierto",D87="Urgente"),RANK(M87,$M$13:$M$798,0)+COUNTIF($M$13:M87,M87)-1,"")</f>
        <v/>
      </c>
      <c r="O87" s="74" t="str">
        <f>IF(AND(C87="Abierto",D87="Alta"),A87,"")</f>
        <v/>
      </c>
      <c r="P87" s="74" t="str">
        <f ca="1">IF(AND(C87="Abierto",D87="Alta"),TODAY()-E87,"")</f>
        <v/>
      </c>
      <c r="Q87" s="74" t="str">
        <f>IF(AND(C87="Abierto",D87="Alta"),RANK(P87,$P$13:$P$798,0)+COUNTIF($P$13:P87,P87)-1+MAX(N:N),"")</f>
        <v/>
      </c>
      <c r="R87" s="74" t="str">
        <f>IF(AND(C87="Abierto",D87="Media"),A87,"")</f>
        <v/>
      </c>
      <c r="S87" s="74" t="str">
        <f ca="1">IF(AND(C87="Abierto",D87="Media"),TODAY()-E87,"")</f>
        <v/>
      </c>
      <c r="T87" s="74" t="str">
        <f>IF(AND(C87="Abierto",D87="Media"),RANK(S87,$S$13:$S$798,0)+COUNTIF($S$13:S87,S87)-1+MAX(N:N,Q:Q),"")</f>
        <v/>
      </c>
      <c r="U87" s="74" t="str">
        <f>IF(AND(C87="Abierto",D87="Baja"),A87,"")</f>
        <v/>
      </c>
      <c r="V87" s="74" t="str">
        <f ca="1">IF(AND(C87="Abierto",D87="Baja"),TODAY()-E87,"")</f>
        <v/>
      </c>
      <c r="W87" s="74" t="str">
        <f>IF(AND(C87="Abierto",D87="Baja"),RANK(V87,$V$13:$V$798,0)+COUNTIF($V$13:V87,V87)-1+MAX(N:N,Q:Q,T:T),"")</f>
        <v/>
      </c>
      <c r="X87" s="28" t="str">
        <f>IF(OR(C87="Resuelto",C87=""),"",SUM(N87,Q87,T87,W87))</f>
        <v/>
      </c>
      <c r="Y87" s="28" t="str">
        <f>IF(OR(C87="Resuelto",C87=""),"",SUM(M87,P87,S87,V87))</f>
        <v/>
      </c>
      <c r="Z87" s="28" t="str">
        <f>IF(OR(C87="Resuelto",C87=""),"",SUM(L87,O87,R87,U87))</f>
        <v/>
      </c>
      <c r="AA87" s="28">
        <v>245</v>
      </c>
      <c r="AB87" s="28" t="str">
        <f ca="1">IF(ISNA(VLOOKUP(AA87,$X$13:$Z$795,3,FALSE))=TRUE,"",VLOOKUP(AA87,$X$13:$Z$795,3,FALSE))</f>
        <v/>
      </c>
      <c r="AC87" s="75" t="str">
        <f ca="1">IF(ISNA(VLOOKUP(AA87,$X$13:$Z$795,2,FALSE))=TRUE,"",VLOOKUP(AA87,$X$13:$Z$795,2,FALSE))</f>
        <v/>
      </c>
      <c r="AD87" s="53"/>
      <c r="AE87" s="53"/>
      <c r="AF87" s="53"/>
      <c r="AG87" s="53"/>
      <c r="AH87" s="78" t="str">
        <f>IF(AI87="","",MAX($AH$5:AH86)+1)</f>
        <v/>
      </c>
      <c r="AI87" s="53" t="str">
        <f>IF(G86="","",IF(COUNTIF($AI$11:AI86,G86)=0,G86,""))</f>
        <v/>
      </c>
      <c r="AJ87" s="53" t="str">
        <f>IF(ISNA(VLOOKUP(AA87,$AH$13:$AI$795,2,FALSE))=TRUE,"",VLOOKUP(AA87,$AH$13:$AI$795,2,FALSE))</f>
        <v/>
      </c>
      <c r="AK87" s="53" t="s">
        <v>44</v>
      </c>
      <c r="AL87" s="15" t="s">
        <v>35</v>
      </c>
      <c r="AM87" s="15" t="s">
        <v>52</v>
      </c>
      <c r="AN87" s="15" t="s">
        <v>49</v>
      </c>
    </row>
    <row r="88" spans="1:40" ht="25.5" customHeight="1" x14ac:dyDescent="0.25">
      <c r="A88" s="91">
        <v>76</v>
      </c>
      <c r="B88" s="15">
        <v>2025885</v>
      </c>
      <c r="C88" s="53" t="s">
        <v>142</v>
      </c>
      <c r="D88" s="17" t="s">
        <v>5</v>
      </c>
      <c r="E88" s="52">
        <v>44056</v>
      </c>
      <c r="F88" s="70" t="s">
        <v>105</v>
      </c>
      <c r="G88" s="59"/>
      <c r="H88" s="81">
        <v>44056</v>
      </c>
      <c r="I88" s="80">
        <f t="shared" si="4"/>
        <v>0</v>
      </c>
      <c r="J88" s="72" t="s">
        <v>57</v>
      </c>
      <c r="K88" s="27"/>
      <c r="L88" s="74" t="str">
        <f>IF(AND(C88="Abierto",D88="Urgente"),A88,"")</f>
        <v/>
      </c>
      <c r="M88" s="74" t="str">
        <f ca="1">IF(AND(C88="Abierto",D88="Urgente"),TODAY()-E88,"")</f>
        <v/>
      </c>
      <c r="N88" s="74" t="str">
        <f>IF(AND(C88="Abierto",D88="Urgente"),RANK(M88,$M$13:$M$798,0)+COUNTIF($M$13:M88,M88)-1,"")</f>
        <v/>
      </c>
      <c r="O88" s="74" t="str">
        <f>IF(AND(C88="Abierto",D88="Alta"),A88,"")</f>
        <v/>
      </c>
      <c r="P88" s="74" t="str">
        <f ca="1">IF(AND(C88="Abierto",D88="Alta"),TODAY()-E88,"")</f>
        <v/>
      </c>
      <c r="Q88" s="74" t="str">
        <f>IF(AND(C88="Abierto",D88="Alta"),RANK(P88,$P$13:$P$798,0)+COUNTIF($P$13:P88,P88)-1+MAX(N:N),"")</f>
        <v/>
      </c>
      <c r="R88" s="74" t="str">
        <f>IF(AND(C88="Abierto",D88="Media"),A88,"")</f>
        <v/>
      </c>
      <c r="S88" s="74" t="str">
        <f ca="1">IF(AND(C88="Abierto",D88="Media"),TODAY()-E88,"")</f>
        <v/>
      </c>
      <c r="T88" s="74" t="str">
        <f>IF(AND(C88="Abierto",D88="Media"),RANK(S88,$S$13:$S$798,0)+COUNTIF($S$13:S88,S88)-1+MAX(N:N,Q:Q),"")</f>
        <v/>
      </c>
      <c r="U88" s="74" t="str">
        <f>IF(AND(C88="Abierto",D88="Baja"),A88,"")</f>
        <v/>
      </c>
      <c r="V88" s="74" t="str">
        <f ca="1">IF(AND(C88="Abierto",D88="Baja"),TODAY()-E88,"")</f>
        <v/>
      </c>
      <c r="W88" s="74" t="str">
        <f>IF(AND(C88="Abierto",D88="Baja"),RANK(V88,$V$13:$V$798,0)+COUNTIF($V$13:V88,V88)-1+MAX(N:N,Q:Q,T:T),"")</f>
        <v/>
      </c>
      <c r="X88" s="28" t="str">
        <f>IF(OR(C88="Resuelto",C88=""),"",SUM(N88,Q88,T88,W88))</f>
        <v/>
      </c>
      <c r="Y88" s="28" t="str">
        <f>IF(OR(C88="Resuelto",C88=""),"",SUM(M88,P88,S88,V88))</f>
        <v/>
      </c>
      <c r="Z88" s="28" t="str">
        <f>IF(OR(C88="Resuelto",C88=""),"",SUM(L88,O88,R88,U88))</f>
        <v/>
      </c>
      <c r="AA88" s="28">
        <v>246</v>
      </c>
      <c r="AB88" s="28" t="str">
        <f ca="1">IF(ISNA(VLOOKUP(AA88,$X$13:$Z$795,3,FALSE))=TRUE,"",VLOOKUP(AA88,$X$13:$Z$795,3,FALSE))</f>
        <v/>
      </c>
      <c r="AC88" s="75" t="str">
        <f ca="1">IF(ISNA(VLOOKUP(AA88,$X$13:$Z$795,2,FALSE))=TRUE,"",VLOOKUP(AA88,$X$13:$Z$795,2,FALSE))</f>
        <v/>
      </c>
      <c r="AD88" s="53"/>
      <c r="AE88" s="53"/>
      <c r="AF88" s="53"/>
      <c r="AG88" s="53"/>
      <c r="AH88" s="78" t="str">
        <f>IF(AI88="","",MAX($AH$5:AH87)+1)</f>
        <v/>
      </c>
      <c r="AI88" s="53" t="str">
        <f>IF(G87="","",IF(COUNTIF($AI$11:AI87,G87)=0,G87,""))</f>
        <v/>
      </c>
      <c r="AJ88" s="53" t="str">
        <f>IF(ISNA(VLOOKUP(AA88,$AH$13:$AI$795,2,FALSE))=TRUE,"",VLOOKUP(AA88,$AH$13:$AI$795,2,FALSE))</f>
        <v/>
      </c>
      <c r="AK88" s="53" t="s">
        <v>44</v>
      </c>
      <c r="AL88" s="15" t="s">
        <v>32</v>
      </c>
      <c r="AM88" s="15" t="s">
        <v>52</v>
      </c>
      <c r="AN88" s="53" t="s">
        <v>51</v>
      </c>
    </row>
    <row r="89" spans="1:40" ht="25.5" customHeight="1" x14ac:dyDescent="0.25">
      <c r="A89" s="90">
        <v>77</v>
      </c>
      <c r="B89" s="15">
        <v>2025886</v>
      </c>
      <c r="C89" s="53" t="s">
        <v>142</v>
      </c>
      <c r="D89" s="17" t="s">
        <v>5</v>
      </c>
      <c r="E89" s="52">
        <v>44056</v>
      </c>
      <c r="F89" s="70" t="s">
        <v>105</v>
      </c>
      <c r="G89" s="59"/>
      <c r="H89" s="81">
        <v>44056</v>
      </c>
      <c r="I89" s="80">
        <f t="shared" si="4"/>
        <v>0</v>
      </c>
      <c r="J89" s="72" t="s">
        <v>57</v>
      </c>
      <c r="K89" s="27"/>
      <c r="L89" s="74" t="str">
        <f>IF(AND(C89="Abierto",D89="Urgente"),A89,"")</f>
        <v/>
      </c>
      <c r="M89" s="74" t="str">
        <f ca="1">IF(AND(C89="Abierto",D89="Urgente"),TODAY()-E89,"")</f>
        <v/>
      </c>
      <c r="N89" s="74" t="str">
        <f>IF(AND(C89="Abierto",D89="Urgente"),RANK(M89,$M$13:$M$798,0)+COUNTIF($M$13:M89,M89)-1,"")</f>
        <v/>
      </c>
      <c r="O89" s="74" t="str">
        <f>IF(AND(C89="Abierto",D89="Alta"),A89,"")</f>
        <v/>
      </c>
      <c r="P89" s="74" t="str">
        <f ca="1">IF(AND(C89="Abierto",D89="Alta"),TODAY()-E89,"")</f>
        <v/>
      </c>
      <c r="Q89" s="74" t="str">
        <f>IF(AND(C89="Abierto",D89="Alta"),RANK(P89,$P$13:$P$798,0)+COUNTIF($P$13:P89,P89)-1+MAX(N:N),"")</f>
        <v/>
      </c>
      <c r="R89" s="74" t="str">
        <f>IF(AND(C89="Abierto",D89="Media"),A89,"")</f>
        <v/>
      </c>
      <c r="S89" s="74" t="str">
        <f ca="1">IF(AND(C89="Abierto",D89="Media"),TODAY()-E89,"")</f>
        <v/>
      </c>
      <c r="T89" s="74" t="str">
        <f>IF(AND(C89="Abierto",D89="Media"),RANK(S89,$S$13:$S$798,0)+COUNTIF($S$13:S89,S89)-1+MAX(N:N,Q:Q),"")</f>
        <v/>
      </c>
      <c r="U89" s="74" t="str">
        <f>IF(AND(C89="Abierto",D89="Baja"),A89,"")</f>
        <v/>
      </c>
      <c r="V89" s="74" t="str">
        <f ca="1">IF(AND(C89="Abierto",D89="Baja"),TODAY()-E89,"")</f>
        <v/>
      </c>
      <c r="W89" s="74" t="str">
        <f>IF(AND(C89="Abierto",D89="Baja"),RANK(V89,$V$13:$V$798,0)+COUNTIF($V$13:V89,V89)-1+MAX(N:N,Q:Q,T:T),"")</f>
        <v/>
      </c>
      <c r="X89" s="28" t="str">
        <f>IF(OR(C89="Resuelto",C89=""),"",SUM(N89,Q89,T89,W89))</f>
        <v/>
      </c>
      <c r="Y89" s="28" t="str">
        <f>IF(OR(C89="Resuelto",C89=""),"",SUM(M89,P89,S89,V89))</f>
        <v/>
      </c>
      <c r="Z89" s="28" t="str">
        <f>IF(OR(C89="Resuelto",C89=""),"",SUM(L89,O89,R89,U89))</f>
        <v/>
      </c>
      <c r="AA89" s="28">
        <v>247</v>
      </c>
      <c r="AB89" s="28" t="str">
        <f ca="1">IF(ISNA(VLOOKUP(AA89,$X$13:$Z$795,3,FALSE))=TRUE,"",VLOOKUP(AA89,$X$13:$Z$795,3,FALSE))</f>
        <v/>
      </c>
      <c r="AC89" s="75" t="str">
        <f ca="1">IF(ISNA(VLOOKUP(AA89,$X$13:$Z$795,2,FALSE))=TRUE,"",VLOOKUP(AA89,$X$13:$Z$795,2,FALSE))</f>
        <v/>
      </c>
      <c r="AD89" s="53"/>
      <c r="AE89" s="53"/>
      <c r="AF89" s="53"/>
      <c r="AG89" s="53"/>
      <c r="AH89" s="78" t="str">
        <f>IF(AI89="","",MAX($AH$5:AH88)+1)</f>
        <v/>
      </c>
      <c r="AI89" s="53" t="str">
        <f>IF(G88="","",IF(COUNTIF($AI$11:AI88,G88)=0,G88,""))</f>
        <v/>
      </c>
      <c r="AJ89" s="53" t="str">
        <f>IF(ISNA(VLOOKUP(AA89,$AH$13:$AI$795,2,FALSE))=TRUE,"",VLOOKUP(AA89,$AH$13:$AI$795,2,FALSE))</f>
        <v/>
      </c>
      <c r="AK89" s="53" t="s">
        <v>44</v>
      </c>
      <c r="AL89" s="15" t="s">
        <v>32</v>
      </c>
      <c r="AM89" s="15" t="s">
        <v>52</v>
      </c>
      <c r="AN89" s="53" t="s">
        <v>51</v>
      </c>
    </row>
    <row r="90" spans="1:40" ht="25.5" customHeight="1" x14ac:dyDescent="0.25">
      <c r="A90" s="91">
        <v>78</v>
      </c>
      <c r="B90" s="15">
        <v>2025887</v>
      </c>
      <c r="C90" s="53" t="s">
        <v>142</v>
      </c>
      <c r="D90" s="17" t="s">
        <v>5</v>
      </c>
      <c r="E90" s="52">
        <v>44056</v>
      </c>
      <c r="F90" s="70" t="s">
        <v>105</v>
      </c>
      <c r="G90" s="59"/>
      <c r="H90" s="81">
        <v>44056</v>
      </c>
      <c r="I90" s="80">
        <f t="shared" si="4"/>
        <v>0</v>
      </c>
      <c r="J90" s="72" t="s">
        <v>57</v>
      </c>
      <c r="K90" s="27"/>
      <c r="L90" s="74" t="str">
        <f>IF(AND(C90="Abierto",D90="Urgente"),A90,"")</f>
        <v/>
      </c>
      <c r="M90" s="74" t="str">
        <f ca="1">IF(AND(C90="Abierto",D90="Urgente"),TODAY()-E90,"")</f>
        <v/>
      </c>
      <c r="N90" s="74" t="str">
        <f>IF(AND(C90="Abierto",D90="Urgente"),RANK(M90,$M$13:$M$798,0)+COUNTIF($M$13:M90,M90)-1,"")</f>
        <v/>
      </c>
      <c r="O90" s="74" t="str">
        <f>IF(AND(C90="Abierto",D90="Alta"),A90,"")</f>
        <v/>
      </c>
      <c r="P90" s="74" t="str">
        <f ca="1">IF(AND(C90="Abierto",D90="Alta"),TODAY()-E90,"")</f>
        <v/>
      </c>
      <c r="Q90" s="74" t="str">
        <f>IF(AND(C90="Abierto",D90="Alta"),RANK(P90,$P$13:$P$798,0)+COUNTIF($P$13:P90,P90)-1+MAX(N:N),"")</f>
        <v/>
      </c>
      <c r="R90" s="74" t="str">
        <f>IF(AND(C90="Abierto",D90="Media"),A90,"")</f>
        <v/>
      </c>
      <c r="S90" s="74" t="str">
        <f ca="1">IF(AND(C90="Abierto",D90="Media"),TODAY()-E90,"")</f>
        <v/>
      </c>
      <c r="T90" s="74" t="str">
        <f>IF(AND(C90="Abierto",D90="Media"),RANK(S90,$S$13:$S$798,0)+COUNTIF($S$13:S90,S90)-1+MAX(N:N,Q:Q),"")</f>
        <v/>
      </c>
      <c r="U90" s="74" t="str">
        <f>IF(AND(C90="Abierto",D90="Baja"),A90,"")</f>
        <v/>
      </c>
      <c r="V90" s="74" t="str">
        <f ca="1">IF(AND(C90="Abierto",D90="Baja"),TODAY()-E90,"")</f>
        <v/>
      </c>
      <c r="W90" s="74" t="str">
        <f>IF(AND(C90="Abierto",D90="Baja"),RANK(V90,$V$13:$V$798,0)+COUNTIF($V$13:V90,V90)-1+MAX(N:N,Q:Q,T:T),"")</f>
        <v/>
      </c>
      <c r="X90" s="28" t="str">
        <f>IF(OR(C90="Resuelto",C90=""),"",SUM(N90,Q90,T90,W90))</f>
        <v/>
      </c>
      <c r="Y90" s="28" t="str">
        <f>IF(OR(C90="Resuelto",C90=""),"",SUM(M90,P90,S90,V90))</f>
        <v/>
      </c>
      <c r="Z90" s="28" t="str">
        <f>IF(OR(C90="Resuelto",C90=""),"",SUM(L90,O90,R90,U90))</f>
        <v/>
      </c>
      <c r="AA90" s="28">
        <v>248</v>
      </c>
      <c r="AB90" s="28" t="str">
        <f ca="1">IF(ISNA(VLOOKUP(AA90,$X$13:$Z$795,3,FALSE))=TRUE,"",VLOOKUP(AA90,$X$13:$Z$795,3,FALSE))</f>
        <v/>
      </c>
      <c r="AC90" s="75" t="str">
        <f ca="1">IF(ISNA(VLOOKUP(AA90,$X$13:$Z$795,2,FALSE))=TRUE,"",VLOOKUP(AA90,$X$13:$Z$795,2,FALSE))</f>
        <v/>
      </c>
      <c r="AD90" s="53"/>
      <c r="AE90" s="53"/>
      <c r="AF90" s="53"/>
      <c r="AG90" s="53"/>
      <c r="AH90" s="78" t="str">
        <f>IF(AI90="","",MAX($AH$5:AH89)+1)</f>
        <v/>
      </c>
      <c r="AI90" s="53" t="str">
        <f>IF(G89="","",IF(COUNTIF($AI$11:AI89,G89)=0,G89,""))</f>
        <v/>
      </c>
      <c r="AJ90" s="53" t="str">
        <f>IF(ISNA(VLOOKUP(AA90,$AH$13:$AI$795,2,FALSE))=TRUE,"",VLOOKUP(AA90,$AH$13:$AI$795,2,FALSE))</f>
        <v/>
      </c>
      <c r="AK90" s="53" t="s">
        <v>44</v>
      </c>
      <c r="AL90" s="15" t="s">
        <v>32</v>
      </c>
      <c r="AM90" s="15" t="s">
        <v>52</v>
      </c>
      <c r="AN90" s="15" t="s">
        <v>49</v>
      </c>
    </row>
    <row r="91" spans="1:40" ht="25.5" customHeight="1" x14ac:dyDescent="0.25">
      <c r="A91" s="90">
        <v>79</v>
      </c>
      <c r="B91" s="15">
        <v>2025889</v>
      </c>
      <c r="C91" s="53" t="s">
        <v>142</v>
      </c>
      <c r="D91" s="17" t="s">
        <v>5</v>
      </c>
      <c r="E91" s="52">
        <v>44057</v>
      </c>
      <c r="F91" s="70" t="s">
        <v>105</v>
      </c>
      <c r="G91" s="59"/>
      <c r="H91" s="52">
        <v>44057</v>
      </c>
      <c r="I91" s="80">
        <f t="shared" si="4"/>
        <v>0</v>
      </c>
      <c r="J91" s="72" t="s">
        <v>57</v>
      </c>
      <c r="K91" s="27"/>
      <c r="L91" s="74" t="str">
        <f>IF(AND(C91="Abierto",D91="Urgente"),A91,"")</f>
        <v/>
      </c>
      <c r="M91" s="74" t="str">
        <f ca="1">IF(AND(C91="Abierto",D91="Urgente"),TODAY()-E91,"")</f>
        <v/>
      </c>
      <c r="N91" s="74" t="str">
        <f>IF(AND(C91="Abierto",D91="Urgente"),RANK(M91,$M$13:$M$798,0)+COUNTIF($M$13:M91,M91)-1,"")</f>
        <v/>
      </c>
      <c r="O91" s="74" t="str">
        <f>IF(AND(C91="Abierto",D91="Alta"),A91,"")</f>
        <v/>
      </c>
      <c r="P91" s="74" t="str">
        <f ca="1">IF(AND(C91="Abierto",D91="Alta"),TODAY()-E91,"")</f>
        <v/>
      </c>
      <c r="Q91" s="74" t="str">
        <f>IF(AND(C91="Abierto",D91="Alta"),RANK(P91,$P$13:$P$798,0)+COUNTIF($P$13:P91,P91)-1+MAX(N:N),"")</f>
        <v/>
      </c>
      <c r="R91" s="74" t="str">
        <f>IF(AND(C91="Abierto",D91="Media"),A91,"")</f>
        <v/>
      </c>
      <c r="S91" s="74" t="str">
        <f ca="1">IF(AND(C91="Abierto",D91="Media"),TODAY()-E91,"")</f>
        <v/>
      </c>
      <c r="T91" s="74" t="str">
        <f>IF(AND(C91="Abierto",D91="Media"),RANK(S91,$S$13:$S$798,0)+COUNTIF($S$13:S91,S91)-1+MAX(N:N,Q:Q),"")</f>
        <v/>
      </c>
      <c r="U91" s="74" t="str">
        <f>IF(AND(C91="Abierto",D91="Baja"),A91,"")</f>
        <v/>
      </c>
      <c r="V91" s="74" t="str">
        <f ca="1">IF(AND(C91="Abierto",D91="Baja"),TODAY()-E91,"")</f>
        <v/>
      </c>
      <c r="W91" s="74" t="str">
        <f>IF(AND(C91="Abierto",D91="Baja"),RANK(V91,$V$13:$V$798,0)+COUNTIF($V$13:V91,V91)-1+MAX(N:N,Q:Q,T:T),"")</f>
        <v/>
      </c>
      <c r="X91" s="28" t="str">
        <f>IF(OR(C91="Resuelto",C91=""),"",SUM(N91,Q91,T91,W91))</f>
        <v/>
      </c>
      <c r="Y91" s="28" t="str">
        <f>IF(OR(C91="Resuelto",C91=""),"",SUM(M91,P91,S91,V91))</f>
        <v/>
      </c>
      <c r="Z91" s="28" t="str">
        <f>IF(OR(C91="Resuelto",C91=""),"",SUM(L91,O91,R91,U91))</f>
        <v/>
      </c>
      <c r="AA91" s="28">
        <v>250</v>
      </c>
      <c r="AB91" s="28" t="str">
        <f ca="1">IF(ISNA(VLOOKUP(AA91,$X$13:$Z$795,3,FALSE))=TRUE,"",VLOOKUP(AA91,$X$13:$Z$795,3,FALSE))</f>
        <v/>
      </c>
      <c r="AC91" s="75" t="str">
        <f ca="1">IF(ISNA(VLOOKUP(AA91,$X$13:$Z$795,2,FALSE))=TRUE,"",VLOOKUP(AA91,$X$13:$Z$795,2,FALSE))</f>
        <v/>
      </c>
      <c r="AD91" s="53"/>
      <c r="AE91" s="53"/>
      <c r="AF91" s="53"/>
      <c r="AG91" s="53"/>
      <c r="AH91" s="78" t="e">
        <f>IF(AI91="","",MAX($AH$5:AH90)+1)</f>
        <v>#REF!</v>
      </c>
      <c r="AI91" s="53" t="e">
        <f>IF(#REF!="","",IF(COUNTIF($AI$11:AI90,#REF!)=0,#REF!,""))</f>
        <v>#REF!</v>
      </c>
      <c r="AJ91" s="53" t="str">
        <f>IF(ISNA(VLOOKUP(AA91,$AH$13:$AI$795,2,FALSE))=TRUE,"",VLOOKUP(AA91,$AH$13:$AI$795,2,FALSE))</f>
        <v/>
      </c>
      <c r="AK91" s="53" t="s">
        <v>44</v>
      </c>
      <c r="AL91" s="15" t="s">
        <v>34</v>
      </c>
      <c r="AM91" s="15" t="s">
        <v>52</v>
      </c>
      <c r="AN91" s="15" t="s">
        <v>49</v>
      </c>
    </row>
    <row r="92" spans="1:40" ht="25.5" customHeight="1" x14ac:dyDescent="0.25">
      <c r="A92" s="91">
        <v>80</v>
      </c>
      <c r="B92" s="15">
        <v>2025890</v>
      </c>
      <c r="C92" s="53" t="s">
        <v>142</v>
      </c>
      <c r="D92" s="17" t="s">
        <v>5</v>
      </c>
      <c r="E92" s="52">
        <v>44057</v>
      </c>
      <c r="F92" s="70" t="s">
        <v>105</v>
      </c>
      <c r="G92" s="59"/>
      <c r="H92" s="52">
        <v>44057</v>
      </c>
      <c r="I92" s="80">
        <f t="shared" si="4"/>
        <v>0</v>
      </c>
      <c r="J92" s="72" t="s">
        <v>57</v>
      </c>
      <c r="K92" s="27"/>
      <c r="L92" s="74" t="str">
        <f>IF(AND(C92="Abierto",D92="Urgente"),A92,"")</f>
        <v/>
      </c>
      <c r="M92" s="74" t="str">
        <f ca="1">IF(AND(C92="Abierto",D92="Urgente"),TODAY()-E92,"")</f>
        <v/>
      </c>
      <c r="N92" s="74" t="str">
        <f>IF(AND(C92="Abierto",D92="Urgente"),RANK(M92,$M$13:$M$798,0)+COUNTIF($M$13:M92,M92)-1,"")</f>
        <v/>
      </c>
      <c r="O92" s="74" t="str">
        <f>IF(AND(C92="Abierto",D92="Alta"),A92,"")</f>
        <v/>
      </c>
      <c r="P92" s="74" t="str">
        <f ca="1">IF(AND(C92="Abierto",D92="Alta"),TODAY()-E92,"")</f>
        <v/>
      </c>
      <c r="Q92" s="74" t="str">
        <f>IF(AND(C92="Abierto",D92="Alta"),RANK(P92,$P$13:$P$798,0)+COUNTIF($P$13:P92,P92)-1+MAX(N:N),"")</f>
        <v/>
      </c>
      <c r="R92" s="74" t="str">
        <f>IF(AND(C92="Abierto",D92="Media"),A92,"")</f>
        <v/>
      </c>
      <c r="S92" s="74" t="str">
        <f ca="1">IF(AND(C92="Abierto",D92="Media"),TODAY()-E92,"")</f>
        <v/>
      </c>
      <c r="T92" s="74" t="str">
        <f>IF(AND(C92="Abierto",D92="Media"),RANK(S92,$S$13:$S$798,0)+COUNTIF($S$13:S92,S92)-1+MAX(N:N,Q:Q),"")</f>
        <v/>
      </c>
      <c r="U92" s="74" t="str">
        <f>IF(AND(C92="Abierto",D92="Baja"),A92,"")</f>
        <v/>
      </c>
      <c r="V92" s="74" t="str">
        <f ca="1">IF(AND(C92="Abierto",D92="Baja"),TODAY()-E92,"")</f>
        <v/>
      </c>
      <c r="W92" s="74" t="str">
        <f>IF(AND(C92="Abierto",D92="Baja"),RANK(V92,$V$13:$V$798,0)+COUNTIF($V$13:V92,V92)-1+MAX(N:N,Q:Q,T:T),"")</f>
        <v/>
      </c>
      <c r="X92" s="28" t="str">
        <f>IF(OR(C92="Resuelto",C92=""),"",SUM(N92,Q92,T92,W92))</f>
        <v/>
      </c>
      <c r="Y92" s="28" t="str">
        <f>IF(OR(C92="Resuelto",C92=""),"",SUM(M92,P92,S92,V92))</f>
        <v/>
      </c>
      <c r="Z92" s="28" t="str">
        <f>IF(OR(C92="Resuelto",C92=""),"",SUM(L92,O92,R92,U92))</f>
        <v/>
      </c>
      <c r="AA92" s="28">
        <v>251</v>
      </c>
      <c r="AB92" s="28" t="str">
        <f ca="1">IF(ISNA(VLOOKUP(AA92,$X$13:$Z$795,3,FALSE))=TRUE,"",VLOOKUP(AA92,$X$13:$Z$795,3,FALSE))</f>
        <v/>
      </c>
      <c r="AC92" s="75" t="str">
        <f ca="1">IF(ISNA(VLOOKUP(AA92,$X$13:$Z$795,2,FALSE))=TRUE,"",VLOOKUP(AA92,$X$13:$Z$795,2,FALSE))</f>
        <v/>
      </c>
      <c r="AD92" s="53"/>
      <c r="AE92" s="53"/>
      <c r="AF92" s="53"/>
      <c r="AG92" s="53"/>
      <c r="AH92" s="78" t="str">
        <f>IF(AI92="","",MAX($AH$5:AH91)+1)</f>
        <v/>
      </c>
      <c r="AI92" s="53" t="str">
        <f>IF(G91="","",IF(COUNTIF($AI$11:AI91,G91)=0,G91,""))</f>
        <v/>
      </c>
      <c r="AJ92" s="53" t="str">
        <f>IF(ISNA(VLOOKUP(AA92,$AH$13:$AI$795,2,FALSE))=TRUE,"",VLOOKUP(AA92,$AH$13:$AI$795,2,FALSE))</f>
        <v/>
      </c>
      <c r="AK92" s="53" t="s">
        <v>44</v>
      </c>
      <c r="AL92" s="15" t="s">
        <v>34</v>
      </c>
      <c r="AM92" s="15" t="s">
        <v>52</v>
      </c>
      <c r="AN92" s="15" t="s">
        <v>49</v>
      </c>
    </row>
    <row r="93" spans="1:40" ht="25.5" customHeight="1" x14ac:dyDescent="0.25">
      <c r="A93" s="90">
        <v>81</v>
      </c>
      <c r="B93" s="15">
        <v>2025891</v>
      </c>
      <c r="C93" s="53" t="s">
        <v>142</v>
      </c>
      <c r="D93" s="17" t="s">
        <v>5</v>
      </c>
      <c r="E93" s="52">
        <v>44057</v>
      </c>
      <c r="F93" s="70" t="s">
        <v>105</v>
      </c>
      <c r="G93" s="59"/>
      <c r="H93" s="52">
        <v>44057</v>
      </c>
      <c r="I93" s="80">
        <f t="shared" si="4"/>
        <v>0</v>
      </c>
      <c r="J93" s="72" t="s">
        <v>57</v>
      </c>
      <c r="K93" s="27"/>
      <c r="L93" s="74" t="str">
        <f>IF(AND(C93="Abierto",D93="Urgente"),A93,"")</f>
        <v/>
      </c>
      <c r="M93" s="74" t="str">
        <f ca="1">IF(AND(C93="Abierto",D93="Urgente"),TODAY()-E93,"")</f>
        <v/>
      </c>
      <c r="N93" s="74" t="str">
        <f>IF(AND(C93="Abierto",D93="Urgente"),RANK(M93,$M$13:$M$798,0)+COUNTIF($M$13:M93,M93)-1,"")</f>
        <v/>
      </c>
      <c r="O93" s="74" t="str">
        <f>IF(AND(C93="Abierto",D93="Alta"),A93,"")</f>
        <v/>
      </c>
      <c r="P93" s="74" t="str">
        <f ca="1">IF(AND(C93="Abierto",D93="Alta"),TODAY()-E93,"")</f>
        <v/>
      </c>
      <c r="Q93" s="74" t="str">
        <f>IF(AND(C93="Abierto",D93="Alta"),RANK(P93,$P$13:$P$798,0)+COUNTIF($P$13:P93,P93)-1+MAX(N:N),"")</f>
        <v/>
      </c>
      <c r="R93" s="74" t="str">
        <f>IF(AND(C93="Abierto",D93="Media"),A93,"")</f>
        <v/>
      </c>
      <c r="S93" s="74" t="str">
        <f ca="1">IF(AND(C93="Abierto",D93="Media"),TODAY()-E93,"")</f>
        <v/>
      </c>
      <c r="T93" s="74" t="str">
        <f>IF(AND(C93="Abierto",D93="Media"),RANK(S93,$S$13:$S$798,0)+COUNTIF($S$13:S93,S93)-1+MAX(N:N,Q:Q),"")</f>
        <v/>
      </c>
      <c r="U93" s="74" t="str">
        <f>IF(AND(C93="Abierto",D93="Baja"),A93,"")</f>
        <v/>
      </c>
      <c r="V93" s="74" t="str">
        <f ca="1">IF(AND(C93="Abierto",D93="Baja"),TODAY()-E93,"")</f>
        <v/>
      </c>
      <c r="W93" s="74" t="str">
        <f>IF(AND(C93="Abierto",D93="Baja"),RANK(V93,$V$13:$V$798,0)+COUNTIF($V$13:V93,V93)-1+MAX(N:N,Q:Q,T:T),"")</f>
        <v/>
      </c>
      <c r="X93" s="28" t="str">
        <f>IF(OR(C93="Resuelto",C93=""),"",SUM(N93,Q93,T93,W93))</f>
        <v/>
      </c>
      <c r="Y93" s="28" t="str">
        <f>IF(OR(C93="Resuelto",C93=""),"",SUM(M93,P93,S93,V93))</f>
        <v/>
      </c>
      <c r="Z93" s="28" t="str">
        <f>IF(OR(C93="Resuelto",C93=""),"",SUM(L93,O93,R93,U93))</f>
        <v/>
      </c>
      <c r="AA93" s="28">
        <v>252</v>
      </c>
      <c r="AB93" s="28" t="str">
        <f ca="1">IF(ISNA(VLOOKUP(AA93,$X$13:$Z$795,3,FALSE))=TRUE,"",VLOOKUP(AA93,$X$13:$Z$795,3,FALSE))</f>
        <v/>
      </c>
      <c r="AC93" s="75" t="str">
        <f ca="1">IF(ISNA(VLOOKUP(AA93,$X$13:$Z$795,2,FALSE))=TRUE,"",VLOOKUP(AA93,$X$13:$Z$795,2,FALSE))</f>
        <v/>
      </c>
      <c r="AD93" s="53"/>
      <c r="AE93" s="53"/>
      <c r="AF93" s="53"/>
      <c r="AG93" s="53"/>
      <c r="AH93" s="78" t="str">
        <f>IF(AI93="","",MAX($AH$5:AH92)+1)</f>
        <v/>
      </c>
      <c r="AI93" s="53" t="str">
        <f>IF(G92="","",IF(COUNTIF($AI$11:AI92,G92)=0,G92,""))</f>
        <v/>
      </c>
      <c r="AJ93" s="53" t="str">
        <f>IF(ISNA(VLOOKUP(AA93,$AH$13:$AI$795,2,FALSE))=TRUE,"",VLOOKUP(AA93,$AH$13:$AI$795,2,FALSE))</f>
        <v/>
      </c>
      <c r="AK93" s="53" t="s">
        <v>44</v>
      </c>
      <c r="AL93" s="15" t="s">
        <v>34</v>
      </c>
      <c r="AM93" s="15" t="s">
        <v>52</v>
      </c>
      <c r="AN93" s="15" t="s">
        <v>49</v>
      </c>
    </row>
    <row r="94" spans="1:40" ht="25.5" customHeight="1" x14ac:dyDescent="0.25">
      <c r="A94" s="91">
        <v>82</v>
      </c>
      <c r="B94" s="15">
        <v>2025892</v>
      </c>
      <c r="C94" s="53" t="s">
        <v>142</v>
      </c>
      <c r="D94" s="17" t="s">
        <v>5</v>
      </c>
      <c r="E94" s="52">
        <v>44057</v>
      </c>
      <c r="F94" s="70" t="s">
        <v>68</v>
      </c>
      <c r="G94" s="59"/>
      <c r="H94" s="52">
        <v>44057</v>
      </c>
      <c r="I94" s="80">
        <f t="shared" si="4"/>
        <v>0</v>
      </c>
      <c r="J94" s="72" t="s">
        <v>57</v>
      </c>
      <c r="K94" s="27"/>
      <c r="L94" s="74" t="str">
        <f>IF(AND(C94="Abierto",D94="Urgente"),A94,"")</f>
        <v/>
      </c>
      <c r="M94" s="74" t="str">
        <f ca="1">IF(AND(C94="Abierto",D94="Urgente"),TODAY()-E94,"")</f>
        <v/>
      </c>
      <c r="N94" s="74" t="str">
        <f>IF(AND(C94="Abierto",D94="Urgente"),RANK(M94,$M$13:$M$798,0)+COUNTIF($M$13:M94,M94)-1,"")</f>
        <v/>
      </c>
      <c r="O94" s="74" t="str">
        <f>IF(AND(C94="Abierto",D94="Alta"),A94,"")</f>
        <v/>
      </c>
      <c r="P94" s="74" t="str">
        <f ca="1">IF(AND(C94="Abierto",D94="Alta"),TODAY()-E94,"")</f>
        <v/>
      </c>
      <c r="Q94" s="74" t="str">
        <f>IF(AND(C94="Abierto",D94="Alta"),RANK(P94,$P$13:$P$798,0)+COUNTIF($P$13:P94,P94)-1+MAX(N:N),"")</f>
        <v/>
      </c>
      <c r="R94" s="74" t="str">
        <f>IF(AND(C94="Abierto",D94="Media"),A94,"")</f>
        <v/>
      </c>
      <c r="S94" s="74" t="str">
        <f ca="1">IF(AND(C94="Abierto",D94="Media"),TODAY()-E94,"")</f>
        <v/>
      </c>
      <c r="T94" s="74" t="str">
        <f>IF(AND(C94="Abierto",D94="Media"),RANK(S94,$S$13:$S$798,0)+COUNTIF($S$13:S94,S94)-1+MAX(N:N,Q:Q),"")</f>
        <v/>
      </c>
      <c r="U94" s="74" t="str">
        <f>IF(AND(C94="Abierto",D94="Baja"),A94,"")</f>
        <v/>
      </c>
      <c r="V94" s="74" t="str">
        <f ca="1">IF(AND(C94="Abierto",D94="Baja"),TODAY()-E94,"")</f>
        <v/>
      </c>
      <c r="W94" s="74" t="str">
        <f>IF(AND(C94="Abierto",D94="Baja"),RANK(V94,$V$13:$V$798,0)+COUNTIF($V$13:V94,V94)-1+MAX(N:N,Q:Q,T:T),"")</f>
        <v/>
      </c>
      <c r="X94" s="28" t="str">
        <f>IF(OR(C94="Resuelto",C94=""),"",SUM(N94,Q94,T94,W94))</f>
        <v/>
      </c>
      <c r="Y94" s="28" t="str">
        <f>IF(OR(C94="Resuelto",C94=""),"",SUM(M94,P94,S94,V94))</f>
        <v/>
      </c>
      <c r="Z94" s="28" t="str">
        <f>IF(OR(C94="Resuelto",C94=""),"",SUM(L94,O94,R94,U94))</f>
        <v/>
      </c>
      <c r="AA94" s="28">
        <v>253</v>
      </c>
      <c r="AB94" s="28" t="str">
        <f ca="1">IF(ISNA(VLOOKUP(AA94,$X$13:$Z$795,3,FALSE))=TRUE,"",VLOOKUP(AA94,$X$13:$Z$795,3,FALSE))</f>
        <v/>
      </c>
      <c r="AC94" s="75" t="str">
        <f ca="1">IF(ISNA(VLOOKUP(AA94,$X$13:$Z$795,2,FALSE))=TRUE,"",VLOOKUP(AA94,$X$13:$Z$795,2,FALSE))</f>
        <v/>
      </c>
      <c r="AD94" s="53"/>
      <c r="AE94" s="53"/>
      <c r="AF94" s="53"/>
      <c r="AG94" s="53"/>
      <c r="AH94" s="78" t="str">
        <f>IF(AI94="","",MAX($AH$5:AH93)+1)</f>
        <v/>
      </c>
      <c r="AI94" s="53" t="str">
        <f>IF(G93="","",IF(COUNTIF($AI$11:AI93,G93)=0,G93,""))</f>
        <v/>
      </c>
      <c r="AJ94" s="53" t="str">
        <f>IF(ISNA(VLOOKUP(AA94,$AH$13:$AI$795,2,FALSE))=TRUE,"",VLOOKUP(AA94,$AH$13:$AI$795,2,FALSE))</f>
        <v/>
      </c>
      <c r="AK94" s="53" t="s">
        <v>44</v>
      </c>
      <c r="AL94" s="15" t="s">
        <v>34</v>
      </c>
      <c r="AM94" s="15" t="s">
        <v>52</v>
      </c>
      <c r="AN94" s="53" t="s">
        <v>51</v>
      </c>
    </row>
    <row r="95" spans="1:40" ht="25.5" customHeight="1" x14ac:dyDescent="0.25">
      <c r="A95" s="90">
        <v>83</v>
      </c>
      <c r="B95" s="15">
        <v>2025893</v>
      </c>
      <c r="C95" s="53" t="s">
        <v>142</v>
      </c>
      <c r="D95" s="17" t="s">
        <v>5</v>
      </c>
      <c r="E95" s="52">
        <v>44057</v>
      </c>
      <c r="F95" s="70" t="s">
        <v>105</v>
      </c>
      <c r="G95" s="59"/>
      <c r="H95" s="52">
        <v>44057</v>
      </c>
      <c r="I95" s="80">
        <f t="shared" si="4"/>
        <v>0</v>
      </c>
      <c r="J95" s="72" t="s">
        <v>57</v>
      </c>
      <c r="K95" s="27"/>
      <c r="L95" s="74" t="str">
        <f>IF(AND(C95="Abierto",D95="Urgente"),A95,"")</f>
        <v/>
      </c>
      <c r="M95" s="74" t="str">
        <f ca="1">IF(AND(C95="Abierto",D95="Urgente"),TODAY()-E95,"")</f>
        <v/>
      </c>
      <c r="N95" s="74" t="str">
        <f>IF(AND(C95="Abierto",D95="Urgente"),RANK(M95,$M$13:$M$798,0)+COUNTIF($M$13:M95,M95)-1,"")</f>
        <v/>
      </c>
      <c r="O95" s="74" t="str">
        <f>IF(AND(C95="Abierto",D95="Alta"),A95,"")</f>
        <v/>
      </c>
      <c r="P95" s="74" t="str">
        <f ca="1">IF(AND(C95="Abierto",D95="Alta"),TODAY()-E95,"")</f>
        <v/>
      </c>
      <c r="Q95" s="74" t="str">
        <f>IF(AND(C95="Abierto",D95="Alta"),RANK(P95,$P$13:$P$798,0)+COUNTIF($P$13:P95,P95)-1+MAX(N:N),"")</f>
        <v/>
      </c>
      <c r="R95" s="74" t="str">
        <f>IF(AND(C95="Abierto",D95="Media"),A95,"")</f>
        <v/>
      </c>
      <c r="S95" s="74" t="str">
        <f ca="1">IF(AND(C95="Abierto",D95="Media"),TODAY()-E95,"")</f>
        <v/>
      </c>
      <c r="T95" s="74" t="str">
        <f>IF(AND(C95="Abierto",D95="Media"),RANK(S95,$S$13:$S$798,0)+COUNTIF($S$13:S95,S95)-1+MAX(N:N,Q:Q),"")</f>
        <v/>
      </c>
      <c r="U95" s="74" t="str">
        <f>IF(AND(C95="Abierto",D95="Baja"),A95,"")</f>
        <v/>
      </c>
      <c r="V95" s="74" t="str">
        <f ca="1">IF(AND(C95="Abierto",D95="Baja"),TODAY()-E95,"")</f>
        <v/>
      </c>
      <c r="W95" s="74" t="str">
        <f>IF(AND(C95="Abierto",D95="Baja"),RANK(V95,$V$13:$V$798,0)+COUNTIF($V$13:V95,V95)-1+MAX(N:N,Q:Q,T:T),"")</f>
        <v/>
      </c>
      <c r="X95" s="28" t="str">
        <f>IF(OR(C95="Resuelto",C95=""),"",SUM(N95,Q95,T95,W95))</f>
        <v/>
      </c>
      <c r="Y95" s="28" t="str">
        <f>IF(OR(C95="Resuelto",C95=""),"",SUM(M95,P95,S95,V95))</f>
        <v/>
      </c>
      <c r="Z95" s="28" t="str">
        <f>IF(OR(C95="Resuelto",C95=""),"",SUM(L95,O95,R95,U95))</f>
        <v/>
      </c>
      <c r="AA95" s="28">
        <v>254</v>
      </c>
      <c r="AB95" s="28" t="str">
        <f ca="1">IF(ISNA(VLOOKUP(AA95,$X$13:$Z$795,3,FALSE))=TRUE,"",VLOOKUP(AA95,$X$13:$Z$795,3,FALSE))</f>
        <v/>
      </c>
      <c r="AC95" s="75" t="str">
        <f ca="1">IF(ISNA(VLOOKUP(AA95,$X$13:$Z$795,2,FALSE))=TRUE,"",VLOOKUP(AA95,$X$13:$Z$795,2,FALSE))</f>
        <v/>
      </c>
      <c r="AD95" s="53"/>
      <c r="AE95" s="53"/>
      <c r="AF95" s="53"/>
      <c r="AG95" s="53"/>
      <c r="AH95" s="78" t="str">
        <f>IF(AI95="","",MAX($AH$5:AH94)+1)</f>
        <v/>
      </c>
      <c r="AI95" s="53" t="str">
        <f>IF(G94="","",IF(COUNTIF($AI$11:AI94,G94)=0,G94,""))</f>
        <v/>
      </c>
      <c r="AJ95" s="53" t="str">
        <f>IF(ISNA(VLOOKUP(AA95,$AH$13:$AI$795,2,FALSE))=TRUE,"",VLOOKUP(AA95,$AH$13:$AI$795,2,FALSE))</f>
        <v/>
      </c>
      <c r="AK95" s="53" t="s">
        <v>44</v>
      </c>
      <c r="AL95" s="15" t="s">
        <v>35</v>
      </c>
      <c r="AM95" s="15" t="s">
        <v>52</v>
      </c>
      <c r="AN95" s="15" t="s">
        <v>49</v>
      </c>
    </row>
    <row r="96" spans="1:40" ht="25.5" customHeight="1" x14ac:dyDescent="0.25">
      <c r="A96" s="91">
        <v>84</v>
      </c>
      <c r="B96" s="15">
        <v>2025894</v>
      </c>
      <c r="C96" s="53" t="s">
        <v>142</v>
      </c>
      <c r="D96" s="17" t="s">
        <v>5</v>
      </c>
      <c r="E96" s="52">
        <v>44057</v>
      </c>
      <c r="F96" s="70" t="s">
        <v>105</v>
      </c>
      <c r="G96" s="59"/>
      <c r="H96" s="52">
        <v>44057</v>
      </c>
      <c r="I96" s="80">
        <f t="shared" si="4"/>
        <v>0</v>
      </c>
      <c r="J96" s="72" t="s">
        <v>57</v>
      </c>
      <c r="K96" s="27"/>
      <c r="L96" s="74" t="str">
        <f>IF(AND(C96="Abierto",D96="Urgente"),A96,"")</f>
        <v/>
      </c>
      <c r="M96" s="74" t="str">
        <f ca="1">IF(AND(C96="Abierto",D96="Urgente"),TODAY()-E96,"")</f>
        <v/>
      </c>
      <c r="N96" s="74" t="str">
        <f>IF(AND(C96="Abierto",D96="Urgente"),RANK(M96,$M$13:$M$798,0)+COUNTIF($M$13:M96,M96)-1,"")</f>
        <v/>
      </c>
      <c r="O96" s="74" t="str">
        <f>IF(AND(C96="Abierto",D96="Alta"),A96,"")</f>
        <v/>
      </c>
      <c r="P96" s="74" t="str">
        <f ca="1">IF(AND(C96="Abierto",D96="Alta"),TODAY()-E96,"")</f>
        <v/>
      </c>
      <c r="Q96" s="74" t="str">
        <f>IF(AND(C96="Abierto",D96="Alta"),RANK(P96,$P$13:$P$798,0)+COUNTIF($P$13:P96,P96)-1+MAX(N:N),"")</f>
        <v/>
      </c>
      <c r="R96" s="74" t="str">
        <f>IF(AND(C96="Abierto",D96="Media"),A96,"")</f>
        <v/>
      </c>
      <c r="S96" s="74" t="str">
        <f ca="1">IF(AND(C96="Abierto",D96="Media"),TODAY()-E96,"")</f>
        <v/>
      </c>
      <c r="T96" s="74" t="str">
        <f>IF(AND(C96="Abierto",D96="Media"),RANK(S96,$S$13:$S$798,0)+COUNTIF($S$13:S96,S96)-1+MAX(N:N,Q:Q),"")</f>
        <v/>
      </c>
      <c r="U96" s="74" t="str">
        <f>IF(AND(C96="Abierto",D96="Baja"),A96,"")</f>
        <v/>
      </c>
      <c r="V96" s="74" t="str">
        <f ca="1">IF(AND(C96="Abierto",D96="Baja"),TODAY()-E96,"")</f>
        <v/>
      </c>
      <c r="W96" s="74" t="str">
        <f>IF(AND(C96="Abierto",D96="Baja"),RANK(V96,$V$13:$V$798,0)+COUNTIF($V$13:V96,V96)-1+MAX(N:N,Q:Q,T:T),"")</f>
        <v/>
      </c>
      <c r="X96" s="28" t="str">
        <f>IF(OR(C96="Resuelto",C96=""),"",SUM(N96,Q96,T96,W96))</f>
        <v/>
      </c>
      <c r="Y96" s="28" t="str">
        <f>IF(OR(C96="Resuelto",C96=""),"",SUM(M96,P96,S96,V96))</f>
        <v/>
      </c>
      <c r="Z96" s="28" t="str">
        <f>IF(OR(C96="Resuelto",C96=""),"",SUM(L96,O96,R96,U96))</f>
        <v/>
      </c>
      <c r="AA96" s="28">
        <v>255</v>
      </c>
      <c r="AB96" s="28" t="str">
        <f ca="1">IF(ISNA(VLOOKUP(AA96,$X$13:$Z$795,3,FALSE))=TRUE,"",VLOOKUP(AA96,$X$13:$Z$795,3,FALSE))</f>
        <v/>
      </c>
      <c r="AC96" s="75" t="str">
        <f ca="1">IF(ISNA(VLOOKUP(AA96,$X$13:$Z$795,2,FALSE))=TRUE,"",VLOOKUP(AA96,$X$13:$Z$795,2,FALSE))</f>
        <v/>
      </c>
      <c r="AD96" s="53"/>
      <c r="AE96" s="53"/>
      <c r="AF96" s="53"/>
      <c r="AG96" s="53"/>
      <c r="AH96" s="78" t="str">
        <f>IF(AI96="","",MAX($AH$5:AH95)+1)</f>
        <v/>
      </c>
      <c r="AI96" s="53" t="str">
        <f>IF(G95="","",IF(COUNTIF($AI$11:AI95,G95)=0,G95,""))</f>
        <v/>
      </c>
      <c r="AJ96" s="53" t="str">
        <f>IF(ISNA(VLOOKUP(AA96,$AH$13:$AI$795,2,FALSE))=TRUE,"",VLOOKUP(AA96,$AH$13:$AI$795,2,FALSE))</f>
        <v/>
      </c>
      <c r="AK96" s="53" t="s">
        <v>44</v>
      </c>
      <c r="AL96" s="15" t="s">
        <v>35</v>
      </c>
      <c r="AM96" s="15" t="s">
        <v>52</v>
      </c>
      <c r="AN96" s="15" t="s">
        <v>49</v>
      </c>
    </row>
    <row r="97" spans="1:40" ht="25.5" customHeight="1" x14ac:dyDescent="0.25">
      <c r="A97" s="90">
        <v>85</v>
      </c>
      <c r="B97" s="15">
        <v>2025895</v>
      </c>
      <c r="C97" s="53" t="s">
        <v>142</v>
      </c>
      <c r="D97" s="17" t="s">
        <v>5</v>
      </c>
      <c r="E97" s="52">
        <v>44057</v>
      </c>
      <c r="F97" s="70" t="s">
        <v>105</v>
      </c>
      <c r="G97" s="59"/>
      <c r="H97" s="52">
        <v>44057</v>
      </c>
      <c r="I97" s="80">
        <f t="shared" si="4"/>
        <v>0</v>
      </c>
      <c r="J97" s="72" t="s">
        <v>57</v>
      </c>
      <c r="K97" s="27"/>
      <c r="L97" s="74" t="str">
        <f>IF(AND(C97="Abierto",D97="Urgente"),A97,"")</f>
        <v/>
      </c>
      <c r="M97" s="74" t="str">
        <f ca="1">IF(AND(C97="Abierto",D97="Urgente"),TODAY()-E97,"")</f>
        <v/>
      </c>
      <c r="N97" s="74" t="str">
        <f>IF(AND(C97="Abierto",D97="Urgente"),RANK(M97,$M$13:$M$798,0)+COUNTIF($M$13:M97,M97)-1,"")</f>
        <v/>
      </c>
      <c r="O97" s="74" t="str">
        <f>IF(AND(C97="Abierto",D97="Alta"),A97,"")</f>
        <v/>
      </c>
      <c r="P97" s="74" t="str">
        <f ca="1">IF(AND(C97="Abierto",D97="Alta"),TODAY()-E97,"")</f>
        <v/>
      </c>
      <c r="Q97" s="74" t="str">
        <f>IF(AND(C97="Abierto",D97="Alta"),RANK(P97,$P$13:$P$798,0)+COUNTIF($P$13:P97,P97)-1+MAX(N:N),"")</f>
        <v/>
      </c>
      <c r="R97" s="74" t="str">
        <f>IF(AND(C97="Abierto",D97="Media"),A97,"")</f>
        <v/>
      </c>
      <c r="S97" s="74" t="str">
        <f ca="1">IF(AND(C97="Abierto",D97="Media"),TODAY()-E97,"")</f>
        <v/>
      </c>
      <c r="T97" s="74" t="str">
        <f>IF(AND(C97="Abierto",D97="Media"),RANK(S97,$S$13:$S$798,0)+COUNTIF($S$13:S97,S97)-1+MAX(N:N,Q:Q),"")</f>
        <v/>
      </c>
      <c r="U97" s="74" t="str">
        <f>IF(AND(C97="Abierto",D97="Baja"),A97,"")</f>
        <v/>
      </c>
      <c r="V97" s="74" t="str">
        <f ca="1">IF(AND(C97="Abierto",D97="Baja"),TODAY()-E97,"")</f>
        <v/>
      </c>
      <c r="W97" s="74" t="str">
        <f>IF(AND(C97="Abierto",D97="Baja"),RANK(V97,$V$13:$V$798,0)+COUNTIF($V$13:V97,V97)-1+MAX(N:N,Q:Q,T:T),"")</f>
        <v/>
      </c>
      <c r="X97" s="28" t="str">
        <f>IF(OR(C97="Resuelto",C97=""),"",SUM(N97,Q97,T97,W97))</f>
        <v/>
      </c>
      <c r="Y97" s="28" t="str">
        <f>IF(OR(C97="Resuelto",C97=""),"",SUM(M97,P97,S97,V97))</f>
        <v/>
      </c>
      <c r="Z97" s="28" t="str">
        <f>IF(OR(C97="Resuelto",C97=""),"",SUM(L97,O97,R97,U97))</f>
        <v/>
      </c>
      <c r="AA97" s="28">
        <v>256</v>
      </c>
      <c r="AB97" s="28" t="str">
        <f ca="1">IF(ISNA(VLOOKUP(AA97,$X$13:$Z$795,3,FALSE))=TRUE,"",VLOOKUP(AA97,$X$13:$Z$795,3,FALSE))</f>
        <v/>
      </c>
      <c r="AC97" s="75" t="str">
        <f ca="1">IF(ISNA(VLOOKUP(AA97,$X$13:$Z$795,2,FALSE))=TRUE,"",VLOOKUP(AA97,$X$13:$Z$795,2,FALSE))</f>
        <v/>
      </c>
      <c r="AD97" s="53"/>
      <c r="AE97" s="53"/>
      <c r="AF97" s="53"/>
      <c r="AG97" s="53"/>
      <c r="AH97" s="78" t="str">
        <f>IF(AI97="","",MAX($AH$5:AH96)+1)</f>
        <v/>
      </c>
      <c r="AI97" s="53" t="str">
        <f>IF(G96="","",IF(COUNTIF($AI$11:AI96,G96)=0,G96,""))</f>
        <v/>
      </c>
      <c r="AJ97" s="53" t="str">
        <f>IF(ISNA(VLOOKUP(AA97,$AH$13:$AI$795,2,FALSE))=TRUE,"",VLOOKUP(AA97,$AH$13:$AI$795,2,FALSE))</f>
        <v/>
      </c>
      <c r="AK97" s="53" t="s">
        <v>44</v>
      </c>
      <c r="AL97" s="15" t="s">
        <v>34</v>
      </c>
      <c r="AM97" s="15" t="s">
        <v>53</v>
      </c>
      <c r="AN97" s="15" t="s">
        <v>49</v>
      </c>
    </row>
    <row r="98" spans="1:40" ht="25.5" customHeight="1" x14ac:dyDescent="0.25">
      <c r="A98" s="91">
        <v>86</v>
      </c>
      <c r="B98" s="15">
        <v>2025896</v>
      </c>
      <c r="C98" s="53" t="s">
        <v>142</v>
      </c>
      <c r="D98" s="17" t="s">
        <v>6</v>
      </c>
      <c r="E98" s="52">
        <v>44061</v>
      </c>
      <c r="F98" s="70" t="s">
        <v>62</v>
      </c>
      <c r="G98" s="59"/>
      <c r="H98" s="87">
        <v>44070</v>
      </c>
      <c r="I98" s="80">
        <f t="shared" si="4"/>
        <v>9</v>
      </c>
      <c r="J98" s="72" t="s">
        <v>57</v>
      </c>
      <c r="K98" s="27"/>
      <c r="L98" s="74" t="str">
        <f>IF(AND(C98="Abierto",D98="Urgente"),A98,"")</f>
        <v/>
      </c>
      <c r="M98" s="74" t="str">
        <f ca="1">IF(AND(C98="Abierto",D98="Urgente"),TODAY()-E98,"")</f>
        <v/>
      </c>
      <c r="N98" s="74" t="str">
        <f>IF(AND(C98="Abierto",D98="Urgente"),RANK(M98,$M$13:$M$798,0)+COUNTIF($M$13:M98,M98)-1,"")</f>
        <v/>
      </c>
      <c r="O98" s="74" t="str">
        <f>IF(AND(C98="Abierto",D98="Alta"),A98,"")</f>
        <v/>
      </c>
      <c r="P98" s="74" t="str">
        <f ca="1">IF(AND(C98="Abierto",D98="Alta"),TODAY()-E98,"")</f>
        <v/>
      </c>
      <c r="Q98" s="74" t="str">
        <f>IF(AND(C98="Abierto",D98="Alta"),RANK(P98,$P$13:$P$798,0)+COUNTIF($P$13:P98,P98)-1+MAX(N:N),"")</f>
        <v/>
      </c>
      <c r="R98" s="74" t="str">
        <f>IF(AND(C98="Abierto",D98="Media"),A98,"")</f>
        <v/>
      </c>
      <c r="S98" s="74" t="str">
        <f ca="1">IF(AND(C98="Abierto",D98="Media"),TODAY()-E98,"")</f>
        <v/>
      </c>
      <c r="T98" s="74" t="str">
        <f>IF(AND(C98="Abierto",D98="Media"),RANK(S98,$S$13:$S$798,0)+COUNTIF($S$13:S98,S98)-1+MAX(N:N,Q:Q),"")</f>
        <v/>
      </c>
      <c r="U98" s="74" t="str">
        <f>IF(AND(C98="Abierto",D98="Baja"),A98,"")</f>
        <v/>
      </c>
      <c r="V98" s="74" t="str">
        <f ca="1">IF(AND(C98="Abierto",D98="Baja"),TODAY()-E98,"")</f>
        <v/>
      </c>
      <c r="W98" s="74" t="str">
        <f>IF(AND(C98="Abierto",D98="Baja"),RANK(V98,$V$13:$V$798,0)+COUNTIF($V$13:V98,V98)-1+MAX(N:N,Q:Q,T:T),"")</f>
        <v/>
      </c>
      <c r="X98" s="28" t="str">
        <f>IF(OR(C98="Resuelto",C98=""),"",SUM(N98,Q98,T98,W98))</f>
        <v/>
      </c>
      <c r="Y98" s="28" t="str">
        <f>IF(OR(C98="Resuelto",C98=""),"",SUM(M98,P98,S98,V98))</f>
        <v/>
      </c>
      <c r="Z98" s="28" t="str">
        <f>IF(OR(C98="Resuelto",C98=""),"",SUM(L98,O98,R98,U98))</f>
        <v/>
      </c>
      <c r="AA98" s="28">
        <v>257</v>
      </c>
      <c r="AB98" s="28" t="str">
        <f ca="1">IF(ISNA(VLOOKUP(AA98,$X$13:$Z$795,3,FALSE))=TRUE,"",VLOOKUP(AA98,$X$13:$Z$795,3,FALSE))</f>
        <v/>
      </c>
      <c r="AC98" s="75" t="str">
        <f ca="1">IF(ISNA(VLOOKUP(AA98,$X$13:$Z$795,2,FALSE))=TRUE,"",VLOOKUP(AA98,$X$13:$Z$795,2,FALSE))</f>
        <v/>
      </c>
      <c r="AD98" s="53"/>
      <c r="AE98" s="53"/>
      <c r="AF98" s="53"/>
      <c r="AG98" s="53"/>
      <c r="AH98" s="78" t="str">
        <f>IF(AI98="","",MAX($AH$5:AH97)+1)</f>
        <v/>
      </c>
      <c r="AI98" s="53" t="str">
        <f>IF(G97="","",IF(COUNTIF($AI$11:AI97,G97)=0,G97,""))</f>
        <v/>
      </c>
      <c r="AJ98" s="53" t="str">
        <f>IF(ISNA(VLOOKUP(AA98,$AH$13:$AI$795,2,FALSE))=TRUE,"",VLOOKUP(AA98,$AH$13:$AI$795,2,FALSE))</f>
        <v/>
      </c>
      <c r="AK98" s="53" t="s">
        <v>39</v>
      </c>
      <c r="AL98" s="15" t="s">
        <v>36</v>
      </c>
      <c r="AM98" s="15" t="s">
        <v>53</v>
      </c>
      <c r="AN98" s="15" t="s">
        <v>49</v>
      </c>
    </row>
    <row r="99" spans="1:40" ht="25.5" customHeight="1" x14ac:dyDescent="0.25">
      <c r="A99" s="90">
        <v>87</v>
      </c>
      <c r="B99" s="15">
        <v>2025897</v>
      </c>
      <c r="C99" s="53" t="s">
        <v>142</v>
      </c>
      <c r="D99" s="17" t="s">
        <v>5</v>
      </c>
      <c r="E99" s="52">
        <v>44061</v>
      </c>
      <c r="F99" s="70" t="s">
        <v>105</v>
      </c>
      <c r="G99" s="59"/>
      <c r="H99" s="52">
        <v>44061</v>
      </c>
      <c r="I99" s="80">
        <f t="shared" si="4"/>
        <v>0</v>
      </c>
      <c r="J99" s="72" t="s">
        <v>57</v>
      </c>
      <c r="K99" s="27"/>
      <c r="L99" s="74" t="str">
        <f>IF(AND(C99="Abierto",D99="Urgente"),A99,"")</f>
        <v/>
      </c>
      <c r="M99" s="74" t="str">
        <f ca="1">IF(AND(C99="Abierto",D99="Urgente"),TODAY()-E99,"")</f>
        <v/>
      </c>
      <c r="N99" s="74" t="str">
        <f>IF(AND(C99="Abierto",D99="Urgente"),RANK(M99,$M$13:$M$798,0)+COUNTIF($M$13:M99,M99)-1,"")</f>
        <v/>
      </c>
      <c r="O99" s="74" t="str">
        <f>IF(AND(C99="Abierto",D99="Alta"),A99,"")</f>
        <v/>
      </c>
      <c r="P99" s="74" t="str">
        <f ca="1">IF(AND(C99="Abierto",D99="Alta"),TODAY()-E99,"")</f>
        <v/>
      </c>
      <c r="Q99" s="74" t="str">
        <f>IF(AND(C99="Abierto",D99="Alta"),RANK(P99,$P$13:$P$798,0)+COUNTIF($P$13:P99,P99)-1+MAX(N:N),"")</f>
        <v/>
      </c>
      <c r="R99" s="74" t="str">
        <f>IF(AND(C99="Abierto",D99="Media"),A99,"")</f>
        <v/>
      </c>
      <c r="S99" s="74" t="str">
        <f ca="1">IF(AND(C99="Abierto",D99="Media"),TODAY()-E99,"")</f>
        <v/>
      </c>
      <c r="T99" s="74" t="str">
        <f>IF(AND(C99="Abierto",D99="Media"),RANK(S99,$S$13:$S$798,0)+COUNTIF($S$13:S99,S99)-1+MAX(N:N,Q:Q),"")</f>
        <v/>
      </c>
      <c r="U99" s="74" t="str">
        <f>IF(AND(C99="Abierto",D99="Baja"),A99,"")</f>
        <v/>
      </c>
      <c r="V99" s="74" t="str">
        <f ca="1">IF(AND(C99="Abierto",D99="Baja"),TODAY()-E99,"")</f>
        <v/>
      </c>
      <c r="W99" s="74" t="str">
        <f>IF(AND(C99="Abierto",D99="Baja"),RANK(V99,$V$13:$V$798,0)+COUNTIF($V$13:V99,V99)-1+MAX(N:N,Q:Q,T:T),"")</f>
        <v/>
      </c>
      <c r="X99" s="28" t="str">
        <f>IF(OR(C99="Resuelto",C99=""),"",SUM(N99,Q99,T99,W99))</f>
        <v/>
      </c>
      <c r="Y99" s="28" t="str">
        <f>IF(OR(C99="Resuelto",C99=""),"",SUM(M99,P99,S99,V99))</f>
        <v/>
      </c>
      <c r="Z99" s="28" t="str">
        <f>IF(OR(C99="Resuelto",C99=""),"",SUM(L99,O99,R99,U99))</f>
        <v/>
      </c>
      <c r="AA99" s="28">
        <v>258</v>
      </c>
      <c r="AB99" s="28" t="str">
        <f ca="1">IF(ISNA(VLOOKUP(AA99,$X$13:$Z$795,3,FALSE))=TRUE,"",VLOOKUP(AA99,$X$13:$Z$795,3,FALSE))</f>
        <v/>
      </c>
      <c r="AC99" s="75" t="str">
        <f ca="1">IF(ISNA(VLOOKUP(AA99,$X$13:$Z$795,2,FALSE))=TRUE,"",VLOOKUP(AA99,$X$13:$Z$795,2,FALSE))</f>
        <v/>
      </c>
      <c r="AD99" s="53"/>
      <c r="AE99" s="53"/>
      <c r="AF99" s="53"/>
      <c r="AG99" s="53"/>
      <c r="AH99" s="78" t="str">
        <f>IF(AI99="","",MAX($AH$5:AH98)+1)</f>
        <v/>
      </c>
      <c r="AI99" s="53" t="str">
        <f>IF(G98="","",IF(COUNTIF($AI$11:AI98,G98)=0,G98,""))</f>
        <v/>
      </c>
      <c r="AJ99" s="53" t="str">
        <f>IF(ISNA(VLOOKUP(AA99,$AH$13:$AI$795,2,FALSE))=TRUE,"",VLOOKUP(AA99,$AH$13:$AI$795,2,FALSE))</f>
        <v/>
      </c>
      <c r="AK99" s="53" t="s">
        <v>44</v>
      </c>
      <c r="AL99" s="15" t="s">
        <v>36</v>
      </c>
      <c r="AM99" s="15" t="s">
        <v>52</v>
      </c>
      <c r="AN99" s="15" t="s">
        <v>49</v>
      </c>
    </row>
    <row r="100" spans="1:40" ht="25.5" customHeight="1" x14ac:dyDescent="0.25">
      <c r="A100" s="91">
        <v>88</v>
      </c>
      <c r="B100" s="15">
        <v>2025898</v>
      </c>
      <c r="C100" s="53" t="s">
        <v>142</v>
      </c>
      <c r="D100" s="17" t="s">
        <v>6</v>
      </c>
      <c r="E100" s="52">
        <v>44061</v>
      </c>
      <c r="F100" s="70" t="s">
        <v>105</v>
      </c>
      <c r="G100" s="59"/>
      <c r="H100" s="52">
        <v>44061</v>
      </c>
      <c r="I100" s="80">
        <f t="shared" si="4"/>
        <v>0</v>
      </c>
      <c r="J100" s="72" t="s">
        <v>57</v>
      </c>
      <c r="K100" s="27"/>
      <c r="L100" s="74" t="str">
        <f>IF(AND(C100="Abierto",D100="Urgente"),A100,"")</f>
        <v/>
      </c>
      <c r="M100" s="74" t="str">
        <f ca="1">IF(AND(C100="Abierto",D100="Urgente"),TODAY()-E100,"")</f>
        <v/>
      </c>
      <c r="N100" s="74" t="str">
        <f>IF(AND(C100="Abierto",D100="Urgente"),RANK(M100,$M$13:$M$798,0)+COUNTIF($M$13:M100,M100)-1,"")</f>
        <v/>
      </c>
      <c r="O100" s="74" t="str">
        <f>IF(AND(C100="Abierto",D100="Alta"),A100,"")</f>
        <v/>
      </c>
      <c r="P100" s="74" t="str">
        <f ca="1">IF(AND(C100="Abierto",D100="Alta"),TODAY()-E100,"")</f>
        <v/>
      </c>
      <c r="Q100" s="74" t="str">
        <f>IF(AND(C100="Abierto",D100="Alta"),RANK(P100,$P$13:$P$798,0)+COUNTIF($P$13:P100,P100)-1+MAX(N:N),"")</f>
        <v/>
      </c>
      <c r="R100" s="74" t="str">
        <f>IF(AND(C100="Abierto",D100="Media"),A100,"")</f>
        <v/>
      </c>
      <c r="S100" s="74" t="str">
        <f ca="1">IF(AND(C100="Abierto",D100="Media"),TODAY()-E100,"")</f>
        <v/>
      </c>
      <c r="T100" s="74" t="str">
        <f>IF(AND(C100="Abierto",D100="Media"),RANK(S100,$S$13:$S$798,0)+COUNTIF($S$13:S100,S100)-1+MAX(N:N,Q:Q),"")</f>
        <v/>
      </c>
      <c r="U100" s="74" t="str">
        <f>IF(AND(C100="Abierto",D100="Baja"),A100,"")</f>
        <v/>
      </c>
      <c r="V100" s="74" t="str">
        <f ca="1">IF(AND(C100="Abierto",D100="Baja"),TODAY()-E100,"")</f>
        <v/>
      </c>
      <c r="W100" s="74" t="str">
        <f>IF(AND(C100="Abierto",D100="Baja"),RANK(V100,$V$13:$V$798,0)+COUNTIF($V$13:V100,V100)-1+MAX(N:N,Q:Q,T:T),"")</f>
        <v/>
      </c>
      <c r="X100" s="28" t="str">
        <f>IF(OR(C100="Resuelto",C100=""),"",SUM(N100,Q100,T100,W100))</f>
        <v/>
      </c>
      <c r="Y100" s="28" t="str">
        <f>IF(OR(C100="Resuelto",C100=""),"",SUM(M100,P100,S100,V100))</f>
        <v/>
      </c>
      <c r="Z100" s="28" t="str">
        <f>IF(OR(C100="Resuelto",C100=""),"",SUM(L100,O100,R100,U100))</f>
        <v/>
      </c>
      <c r="AA100" s="28">
        <v>259</v>
      </c>
      <c r="AB100" s="28" t="str">
        <f ca="1">IF(ISNA(VLOOKUP(AA100,$X$13:$Z$795,3,FALSE))=TRUE,"",VLOOKUP(AA100,$X$13:$Z$795,3,FALSE))</f>
        <v/>
      </c>
      <c r="AC100" s="75" t="str">
        <f ca="1">IF(ISNA(VLOOKUP(AA100,$X$13:$Z$795,2,FALSE))=TRUE,"",VLOOKUP(AA100,$X$13:$Z$795,2,FALSE))</f>
        <v/>
      </c>
      <c r="AD100" s="53"/>
      <c r="AE100" s="53"/>
      <c r="AF100" s="53"/>
      <c r="AG100" s="53"/>
      <c r="AH100" s="78" t="str">
        <f>IF(AI100="","",MAX($AH$5:AH99)+1)</f>
        <v/>
      </c>
      <c r="AI100" s="53" t="str">
        <f>IF(G99="","",IF(COUNTIF($AI$11:AI99,G99)=0,G99,""))</f>
        <v/>
      </c>
      <c r="AJ100" s="53" t="str">
        <f>IF(ISNA(VLOOKUP(AA100,$AH$13:$AI$795,2,FALSE))=TRUE,"",VLOOKUP(AA100,$AH$13:$AI$795,2,FALSE))</f>
        <v/>
      </c>
      <c r="AK100" s="53" t="s">
        <v>39</v>
      </c>
      <c r="AL100" s="15" t="s">
        <v>36</v>
      </c>
      <c r="AM100" s="15" t="s">
        <v>52</v>
      </c>
      <c r="AN100" s="15" t="s">
        <v>49</v>
      </c>
    </row>
    <row r="101" spans="1:40" ht="25.5" customHeight="1" x14ac:dyDescent="0.25">
      <c r="A101" s="90">
        <v>89</v>
      </c>
      <c r="B101" s="15">
        <v>2025899</v>
      </c>
      <c r="C101" s="53" t="s">
        <v>142</v>
      </c>
      <c r="D101" s="17" t="s">
        <v>5</v>
      </c>
      <c r="E101" s="52">
        <v>44061</v>
      </c>
      <c r="F101" s="70" t="s">
        <v>105</v>
      </c>
      <c r="G101" s="59"/>
      <c r="H101" s="52">
        <v>44061</v>
      </c>
      <c r="I101" s="80">
        <f t="shared" si="4"/>
        <v>0</v>
      </c>
      <c r="J101" s="72" t="s">
        <v>57</v>
      </c>
      <c r="K101" s="27"/>
      <c r="L101" s="74" t="str">
        <f>IF(AND(C101="Abierto",D101="Urgente"),A101,"")</f>
        <v/>
      </c>
      <c r="M101" s="74" t="str">
        <f ca="1">IF(AND(C101="Abierto",D101="Urgente"),TODAY()-E101,"")</f>
        <v/>
      </c>
      <c r="N101" s="74" t="str">
        <f>IF(AND(C101="Abierto",D101="Urgente"),RANK(M101,$M$13:$M$798,0)+COUNTIF($M$13:M101,M101)-1,"")</f>
        <v/>
      </c>
      <c r="O101" s="74" t="str">
        <f>IF(AND(C101="Abierto",D101="Alta"),A101,"")</f>
        <v/>
      </c>
      <c r="P101" s="74" t="str">
        <f ca="1">IF(AND(C101="Abierto",D101="Alta"),TODAY()-E101,"")</f>
        <v/>
      </c>
      <c r="Q101" s="74" t="str">
        <f>IF(AND(C101="Abierto",D101="Alta"),RANK(P101,$P$13:$P$798,0)+COUNTIF($P$13:P101,P101)-1+MAX(N:N),"")</f>
        <v/>
      </c>
      <c r="R101" s="74" t="str">
        <f>IF(AND(C101="Abierto",D101="Media"),A101,"")</f>
        <v/>
      </c>
      <c r="S101" s="74" t="str">
        <f ca="1">IF(AND(C101="Abierto",D101="Media"),TODAY()-E101,"")</f>
        <v/>
      </c>
      <c r="T101" s="74" t="str">
        <f>IF(AND(C101="Abierto",D101="Media"),RANK(S101,$S$13:$S$798,0)+COUNTIF($S$13:S101,S101)-1+MAX(N:N,Q:Q),"")</f>
        <v/>
      </c>
      <c r="U101" s="74" t="str">
        <f>IF(AND(C101="Abierto",D101="Baja"),A101,"")</f>
        <v/>
      </c>
      <c r="V101" s="74" t="str">
        <f ca="1">IF(AND(C101="Abierto",D101="Baja"),TODAY()-E101,"")</f>
        <v/>
      </c>
      <c r="W101" s="74" t="str">
        <f>IF(AND(C101="Abierto",D101="Baja"),RANK(V101,$V$13:$V$798,0)+COUNTIF($V$13:V101,V101)-1+MAX(N:N,Q:Q,T:T),"")</f>
        <v/>
      </c>
      <c r="X101" s="28" t="str">
        <f>IF(OR(C101="Resuelto",C101=""),"",SUM(N101,Q101,T101,W101))</f>
        <v/>
      </c>
      <c r="Y101" s="28" t="str">
        <f>IF(OR(C101="Resuelto",C101=""),"",SUM(M101,P101,S101,V101))</f>
        <v/>
      </c>
      <c r="Z101" s="28" t="str">
        <f>IF(OR(C101="Resuelto",C101=""),"",SUM(L101,O101,R101,U101))</f>
        <v/>
      </c>
      <c r="AA101" s="28">
        <v>260</v>
      </c>
      <c r="AB101" s="28" t="str">
        <f ca="1">IF(ISNA(VLOOKUP(AA101,$X$13:$Z$795,3,FALSE))=TRUE,"",VLOOKUP(AA101,$X$13:$Z$795,3,FALSE))</f>
        <v/>
      </c>
      <c r="AC101" s="75" t="str">
        <f ca="1">IF(ISNA(VLOOKUP(AA101,$X$13:$Z$795,2,FALSE))=TRUE,"",VLOOKUP(AA101,$X$13:$Z$795,2,FALSE))</f>
        <v/>
      </c>
      <c r="AD101" s="53"/>
      <c r="AE101" s="53"/>
      <c r="AF101" s="53"/>
      <c r="AG101" s="53"/>
      <c r="AH101" s="78" t="str">
        <f>IF(AI101="","",MAX($AH$5:AH100)+1)</f>
        <v/>
      </c>
      <c r="AI101" s="53" t="str">
        <f>IF(G100="","",IF(COUNTIF($AI$11:AI100,G100)=0,G100,""))</f>
        <v/>
      </c>
      <c r="AJ101" s="53" t="str">
        <f>IF(ISNA(VLOOKUP(AA101,$AH$13:$AI$795,2,FALSE))=TRUE,"",VLOOKUP(AA101,$AH$13:$AI$795,2,FALSE))</f>
        <v/>
      </c>
      <c r="AK101" s="53" t="s">
        <v>44</v>
      </c>
      <c r="AL101" s="15" t="s">
        <v>36</v>
      </c>
      <c r="AM101" s="15" t="s">
        <v>52</v>
      </c>
      <c r="AN101" s="53" t="s">
        <v>54</v>
      </c>
    </row>
    <row r="102" spans="1:40" ht="25.5" customHeight="1" x14ac:dyDescent="0.25">
      <c r="A102" s="91">
        <v>90</v>
      </c>
      <c r="B102" s="15">
        <v>2025900</v>
      </c>
      <c r="C102" s="53" t="s">
        <v>142</v>
      </c>
      <c r="D102" s="17" t="s">
        <v>5</v>
      </c>
      <c r="E102" s="52">
        <v>44061</v>
      </c>
      <c r="F102" s="70" t="s">
        <v>105</v>
      </c>
      <c r="G102" s="59"/>
      <c r="H102" s="52">
        <v>44061</v>
      </c>
      <c r="I102" s="80">
        <f t="shared" si="4"/>
        <v>0</v>
      </c>
      <c r="J102" s="72" t="s">
        <v>57</v>
      </c>
      <c r="K102" s="27"/>
      <c r="L102" s="74" t="str">
        <f>IF(AND(C102="Abierto",D102="Urgente"),A102,"")</f>
        <v/>
      </c>
      <c r="M102" s="74" t="str">
        <f ca="1">IF(AND(C102="Abierto",D102="Urgente"),TODAY()-E102,"")</f>
        <v/>
      </c>
      <c r="N102" s="74" t="str">
        <f>IF(AND(C102="Abierto",D102="Urgente"),RANK(M102,$M$13:$M$798,0)+COUNTIF($M$13:M102,M102)-1,"")</f>
        <v/>
      </c>
      <c r="O102" s="74" t="str">
        <f>IF(AND(C102="Abierto",D102="Alta"),A102,"")</f>
        <v/>
      </c>
      <c r="P102" s="74" t="str">
        <f ca="1">IF(AND(C102="Abierto",D102="Alta"),TODAY()-E102,"")</f>
        <v/>
      </c>
      <c r="Q102" s="74" t="str">
        <f>IF(AND(C102="Abierto",D102="Alta"),RANK(P102,$P$13:$P$798,0)+COUNTIF($P$13:P102,P102)-1+MAX(N:N),"")</f>
        <v/>
      </c>
      <c r="R102" s="74" t="str">
        <f>IF(AND(C102="Abierto",D102="Media"),A102,"")</f>
        <v/>
      </c>
      <c r="S102" s="74" t="str">
        <f ca="1">IF(AND(C102="Abierto",D102="Media"),TODAY()-E102,"")</f>
        <v/>
      </c>
      <c r="T102" s="74" t="str">
        <f>IF(AND(C102="Abierto",D102="Media"),RANK(S102,$S$13:$S$798,0)+COUNTIF($S$13:S102,S102)-1+MAX(N:N,Q:Q),"")</f>
        <v/>
      </c>
      <c r="U102" s="74" t="str">
        <f>IF(AND(C102="Abierto",D102="Baja"),A102,"")</f>
        <v/>
      </c>
      <c r="V102" s="74" t="str">
        <f ca="1">IF(AND(C102="Abierto",D102="Baja"),TODAY()-E102,"")</f>
        <v/>
      </c>
      <c r="W102" s="74" t="str">
        <f>IF(AND(C102="Abierto",D102="Baja"),RANK(V102,$V$13:$V$798,0)+COUNTIF($V$13:V102,V102)-1+MAX(N:N,Q:Q,T:T),"")</f>
        <v/>
      </c>
      <c r="X102" s="28" t="str">
        <f>IF(OR(C102="Resuelto",C102=""),"",SUM(N102,Q102,T102,W102))</f>
        <v/>
      </c>
      <c r="Y102" s="28" t="str">
        <f>IF(OR(C102="Resuelto",C102=""),"",SUM(M102,P102,S102,V102))</f>
        <v/>
      </c>
      <c r="Z102" s="28" t="str">
        <f>IF(OR(C102="Resuelto",C102=""),"",SUM(L102,O102,R102,U102))</f>
        <v/>
      </c>
      <c r="AA102" s="28">
        <v>261</v>
      </c>
      <c r="AB102" s="28" t="str">
        <f ca="1">IF(ISNA(VLOOKUP(AA102,$X$13:$Z$795,3,FALSE))=TRUE,"",VLOOKUP(AA102,$X$13:$Z$795,3,FALSE))</f>
        <v/>
      </c>
      <c r="AC102" s="75" t="str">
        <f ca="1">IF(ISNA(VLOOKUP(AA102,$X$13:$Z$795,2,FALSE))=TRUE,"",VLOOKUP(AA102,$X$13:$Z$795,2,FALSE))</f>
        <v/>
      </c>
      <c r="AD102" s="53"/>
      <c r="AE102" s="53"/>
      <c r="AF102" s="53"/>
      <c r="AG102" s="53"/>
      <c r="AH102" s="78" t="str">
        <f>IF(AI102="","",MAX($AH$5:AH101)+1)</f>
        <v/>
      </c>
      <c r="AI102" s="53" t="str">
        <f>IF(G101="","",IF(COUNTIF($AI$11:AI101,G101)=0,G101,""))</f>
        <v/>
      </c>
      <c r="AJ102" s="53" t="str">
        <f>IF(ISNA(VLOOKUP(AA102,$AH$13:$AI$795,2,FALSE))=TRUE,"",VLOOKUP(AA102,$AH$13:$AI$795,2,FALSE))</f>
        <v/>
      </c>
      <c r="AK102" s="53" t="s">
        <v>44</v>
      </c>
      <c r="AL102" s="15" t="s">
        <v>36</v>
      </c>
      <c r="AM102" s="15" t="s">
        <v>52</v>
      </c>
      <c r="AN102" s="53" t="s">
        <v>51</v>
      </c>
    </row>
    <row r="103" spans="1:40" ht="25.5" customHeight="1" x14ac:dyDescent="0.25">
      <c r="A103" s="90">
        <v>91</v>
      </c>
      <c r="B103" s="15">
        <v>2025901</v>
      </c>
      <c r="C103" s="53" t="s">
        <v>142</v>
      </c>
      <c r="D103" s="17" t="s">
        <v>6</v>
      </c>
      <c r="E103" s="52">
        <v>44061</v>
      </c>
      <c r="F103" s="70" t="s">
        <v>85</v>
      </c>
      <c r="G103" s="59"/>
      <c r="H103" s="81">
        <v>44084</v>
      </c>
      <c r="I103" s="71">
        <f t="shared" si="4"/>
        <v>23</v>
      </c>
      <c r="J103" s="72" t="s">
        <v>56</v>
      </c>
      <c r="K103" s="27">
        <v>44082</v>
      </c>
      <c r="L103" s="74" t="str">
        <f>IF(AND(C103="Abierto",D103="Urgente"),A103,"")</f>
        <v/>
      </c>
      <c r="M103" s="74" t="str">
        <f ca="1">IF(AND(C103="Abierto",D103="Urgente"),TODAY()-E103,"")</f>
        <v/>
      </c>
      <c r="N103" s="74" t="str">
        <f>IF(AND(C103="Abierto",D103="Urgente"),RANK(M103,$M$13:$M$798,0)+COUNTIF($M$13:M103,M103)-1,"")</f>
        <v/>
      </c>
      <c r="O103" s="74" t="str">
        <f>IF(AND(C103="Abierto",D103="Alta"),A103,"")</f>
        <v/>
      </c>
      <c r="P103" s="74" t="str">
        <f ca="1">IF(AND(C103="Abierto",D103="Alta"),TODAY()-E103,"")</f>
        <v/>
      </c>
      <c r="Q103" s="74" t="str">
        <f>IF(AND(C103="Abierto",D103="Alta"),RANK(P103,$P$13:$P$798,0)+COUNTIF($P$13:P103,P103)-1+MAX(N:N),"")</f>
        <v/>
      </c>
      <c r="R103" s="74" t="str">
        <f>IF(AND(C103="Abierto",D103="Media"),A103,"")</f>
        <v/>
      </c>
      <c r="S103" s="74" t="str">
        <f ca="1">IF(AND(C103="Abierto",D103="Media"),TODAY()-E103,"")</f>
        <v/>
      </c>
      <c r="T103" s="74" t="str">
        <f>IF(AND(C103="Abierto",D103="Media"),RANK(S103,$S$13:$S$798,0)+COUNTIF($S$13:S103,S103)-1+MAX(N:N,Q:Q),"")</f>
        <v/>
      </c>
      <c r="U103" s="74" t="str">
        <f>IF(AND(C103="Abierto",D103="Baja"),A103,"")</f>
        <v/>
      </c>
      <c r="V103" s="74" t="str">
        <f ca="1">IF(AND(C103="Abierto",D103="Baja"),TODAY()-E103,"")</f>
        <v/>
      </c>
      <c r="W103" s="74" t="str">
        <f>IF(AND(C103="Abierto",D103="Baja"),RANK(V103,$V$13:$V$798,0)+COUNTIF($V$13:V103,V103)-1+MAX(N:N,Q:Q,T:T),"")</f>
        <v/>
      </c>
      <c r="X103" s="28" t="str">
        <f>IF(OR(C103="Resuelto",C103=""),"",SUM(N103,Q103,T103,W103))</f>
        <v/>
      </c>
      <c r="Y103" s="28" t="str">
        <f>IF(OR(C103="Resuelto",C103=""),"",SUM(M103,P103,S103,V103))</f>
        <v/>
      </c>
      <c r="Z103" s="28" t="str">
        <f>IF(OR(C103="Resuelto",C103=""),"",SUM(L103,O103,R103,U103))</f>
        <v/>
      </c>
      <c r="AA103" s="28">
        <v>262</v>
      </c>
      <c r="AB103" s="28" t="str">
        <f ca="1">IF(ISNA(VLOOKUP(AA103,$X$13:$Z$795,3,FALSE))=TRUE,"",VLOOKUP(AA103,$X$13:$Z$795,3,FALSE))</f>
        <v/>
      </c>
      <c r="AC103" s="75" t="str">
        <f ca="1">IF(ISNA(VLOOKUP(AA103,$X$13:$Z$795,2,FALSE))=TRUE,"",VLOOKUP(AA103,$X$13:$Z$795,2,FALSE))</f>
        <v/>
      </c>
      <c r="AD103" s="53"/>
      <c r="AE103" s="53"/>
      <c r="AF103" s="53"/>
      <c r="AG103" s="53"/>
      <c r="AH103" s="78" t="str">
        <f>IF(AI103="","",MAX($AH$5:AH102)+1)</f>
        <v/>
      </c>
      <c r="AI103" s="53" t="str">
        <f>IF(G102="","",IF(COUNTIF($AI$11:AI102,G102)=0,G102,""))</f>
        <v/>
      </c>
      <c r="AJ103" s="53" t="str">
        <f>IF(ISNA(VLOOKUP(AA103,$AH$13:$AI$795,2,FALSE))=TRUE,"",VLOOKUP(AA103,$AH$13:$AI$795,2,FALSE))</f>
        <v/>
      </c>
      <c r="AK103" s="53" t="s">
        <v>44</v>
      </c>
      <c r="AL103" s="15" t="s">
        <v>36</v>
      </c>
      <c r="AM103" s="15" t="s">
        <v>52</v>
      </c>
      <c r="AN103" s="15" t="s">
        <v>49</v>
      </c>
    </row>
    <row r="104" spans="1:40" ht="25.5" customHeight="1" x14ac:dyDescent="0.25">
      <c r="A104" s="91">
        <v>92</v>
      </c>
      <c r="B104" s="15">
        <v>2025902</v>
      </c>
      <c r="C104" s="53" t="s">
        <v>142</v>
      </c>
      <c r="D104" s="17" t="s">
        <v>5</v>
      </c>
      <c r="E104" s="52">
        <v>44061</v>
      </c>
      <c r="F104" s="70" t="s">
        <v>105</v>
      </c>
      <c r="G104" s="59"/>
      <c r="H104" s="52">
        <v>44061</v>
      </c>
      <c r="I104" s="80">
        <f t="shared" si="4"/>
        <v>0</v>
      </c>
      <c r="J104" s="72" t="s">
        <v>57</v>
      </c>
      <c r="K104" s="27"/>
      <c r="L104" s="74" t="str">
        <f>IF(AND(C104="Abierto",D104="Urgente"),A104,"")</f>
        <v/>
      </c>
      <c r="M104" s="74" t="str">
        <f ca="1">IF(AND(C104="Abierto",D104="Urgente"),TODAY()-E104,"")</f>
        <v/>
      </c>
      <c r="N104" s="74" t="str">
        <f>IF(AND(C104="Abierto",D104="Urgente"),RANK(M104,$M$13:$M$798,0)+COUNTIF($M$13:M104,M104)-1,"")</f>
        <v/>
      </c>
      <c r="O104" s="74" t="str">
        <f>IF(AND(C104="Abierto",D104="Alta"),A104,"")</f>
        <v/>
      </c>
      <c r="P104" s="74" t="str">
        <f ca="1">IF(AND(C104="Abierto",D104="Alta"),TODAY()-E104,"")</f>
        <v/>
      </c>
      <c r="Q104" s="74" t="str">
        <f>IF(AND(C104="Abierto",D104="Alta"),RANK(P104,$P$13:$P$798,0)+COUNTIF($P$13:P104,P104)-1+MAX(N:N),"")</f>
        <v/>
      </c>
      <c r="R104" s="74" t="str">
        <f>IF(AND(C104="Abierto",D104="Media"),A104,"")</f>
        <v/>
      </c>
      <c r="S104" s="74" t="str">
        <f ca="1">IF(AND(C104="Abierto",D104="Media"),TODAY()-E104,"")</f>
        <v/>
      </c>
      <c r="T104" s="74" t="str">
        <f>IF(AND(C104="Abierto",D104="Media"),RANK(S104,$S$13:$S$798,0)+COUNTIF($S$13:S104,S104)-1+MAX(N:N,Q:Q),"")</f>
        <v/>
      </c>
      <c r="U104" s="74" t="str">
        <f>IF(AND(C104="Abierto",D104="Baja"),A104,"")</f>
        <v/>
      </c>
      <c r="V104" s="74" t="str">
        <f ca="1">IF(AND(C104="Abierto",D104="Baja"),TODAY()-E104,"")</f>
        <v/>
      </c>
      <c r="W104" s="74" t="str">
        <f>IF(AND(C104="Abierto",D104="Baja"),RANK(V104,$V$13:$V$798,0)+COUNTIF($V$13:V104,V104)-1+MAX(N:N,Q:Q,T:T),"")</f>
        <v/>
      </c>
      <c r="X104" s="28" t="str">
        <f>IF(OR(C104="Resuelto",C104=""),"",SUM(N104,Q104,T104,W104))</f>
        <v/>
      </c>
      <c r="Y104" s="28" t="str">
        <f>IF(OR(C104="Resuelto",C104=""),"",SUM(M104,P104,S104,V104))</f>
        <v/>
      </c>
      <c r="Z104" s="28" t="str">
        <f>IF(OR(C104="Resuelto",C104=""),"",SUM(L104,O104,R104,U104))</f>
        <v/>
      </c>
      <c r="AA104" s="28">
        <v>263</v>
      </c>
      <c r="AB104" s="28" t="str">
        <f ca="1">IF(ISNA(VLOOKUP(AA104,$X$13:$Z$795,3,FALSE))=TRUE,"",VLOOKUP(AA104,$X$13:$Z$795,3,FALSE))</f>
        <v/>
      </c>
      <c r="AC104" s="75" t="str">
        <f ca="1">IF(ISNA(VLOOKUP(AA104,$X$13:$Z$795,2,FALSE))=TRUE,"",VLOOKUP(AA104,$X$13:$Z$795,2,FALSE))</f>
        <v/>
      </c>
      <c r="AD104" s="53"/>
      <c r="AE104" s="53"/>
      <c r="AF104" s="53"/>
      <c r="AG104" s="53"/>
      <c r="AH104" s="78" t="str">
        <f>IF(AI104="","",MAX($AH$5:AH103)+1)</f>
        <v/>
      </c>
      <c r="AI104" s="53" t="str">
        <f>IF(G103="","",IF(COUNTIF($AI$11:AI103,G103)=0,G103,""))</f>
        <v/>
      </c>
      <c r="AJ104" s="53" t="str">
        <f>IF(ISNA(VLOOKUP(AA104,$AH$13:$AI$795,2,FALSE))=TRUE,"",VLOOKUP(AA104,$AH$13:$AI$795,2,FALSE))</f>
        <v/>
      </c>
      <c r="AK104" s="53" t="s">
        <v>44</v>
      </c>
      <c r="AL104" s="15" t="s">
        <v>34</v>
      </c>
      <c r="AM104" s="15" t="s">
        <v>52</v>
      </c>
      <c r="AN104" s="15" t="s">
        <v>49</v>
      </c>
    </row>
    <row r="105" spans="1:40" ht="25.5" customHeight="1" x14ac:dyDescent="0.25">
      <c r="A105" s="90">
        <v>93</v>
      </c>
      <c r="B105" s="15">
        <v>2025903</v>
      </c>
      <c r="C105" s="53" t="s">
        <v>142</v>
      </c>
      <c r="D105" s="17" t="s">
        <v>5</v>
      </c>
      <c r="E105" s="52">
        <v>44061</v>
      </c>
      <c r="F105" s="70" t="s">
        <v>105</v>
      </c>
      <c r="G105" s="59"/>
      <c r="H105" s="52">
        <v>44061</v>
      </c>
      <c r="I105" s="80">
        <f t="shared" si="4"/>
        <v>0</v>
      </c>
      <c r="J105" s="72" t="s">
        <v>57</v>
      </c>
      <c r="K105" s="27"/>
      <c r="L105" s="74" t="str">
        <f>IF(AND(C105="Abierto",D105="Urgente"),A105,"")</f>
        <v/>
      </c>
      <c r="M105" s="74" t="str">
        <f ca="1">IF(AND(C105="Abierto",D105="Urgente"),TODAY()-E105,"")</f>
        <v/>
      </c>
      <c r="N105" s="74" t="str">
        <f>IF(AND(C105="Abierto",D105="Urgente"),RANK(M105,$M$13:$M$798,0)+COUNTIF($M$13:M105,M105)-1,"")</f>
        <v/>
      </c>
      <c r="O105" s="74" t="str">
        <f>IF(AND(C105="Abierto",D105="Alta"),A105,"")</f>
        <v/>
      </c>
      <c r="P105" s="74" t="str">
        <f ca="1">IF(AND(C105="Abierto",D105="Alta"),TODAY()-E105,"")</f>
        <v/>
      </c>
      <c r="Q105" s="74" t="str">
        <f>IF(AND(C105="Abierto",D105="Alta"),RANK(P105,$P$13:$P$798,0)+COUNTIF($P$13:P105,P105)-1+MAX(N:N),"")</f>
        <v/>
      </c>
      <c r="R105" s="74" t="str">
        <f>IF(AND(C105="Abierto",D105="Media"),A105,"")</f>
        <v/>
      </c>
      <c r="S105" s="74" t="str">
        <f ca="1">IF(AND(C105="Abierto",D105="Media"),TODAY()-E105,"")</f>
        <v/>
      </c>
      <c r="T105" s="74" t="str">
        <f>IF(AND(C105="Abierto",D105="Media"),RANK(S105,$S$13:$S$798,0)+COUNTIF($S$13:S105,S105)-1+MAX(N:N,Q:Q),"")</f>
        <v/>
      </c>
      <c r="U105" s="74" t="str">
        <f>IF(AND(C105="Abierto",D105="Baja"),A105,"")</f>
        <v/>
      </c>
      <c r="V105" s="74" t="str">
        <f ca="1">IF(AND(C105="Abierto",D105="Baja"),TODAY()-E105,"")</f>
        <v/>
      </c>
      <c r="W105" s="74" t="str">
        <f>IF(AND(C105="Abierto",D105="Baja"),RANK(V105,$V$13:$V$798,0)+COUNTIF($V$13:V105,V105)-1+MAX(N:N,Q:Q,T:T),"")</f>
        <v/>
      </c>
      <c r="X105" s="28" t="str">
        <f>IF(OR(C105="Resuelto",C105=""),"",SUM(N105,Q105,T105,W105))</f>
        <v/>
      </c>
      <c r="Y105" s="28" t="str">
        <f>IF(OR(C105="Resuelto",C105=""),"",SUM(M105,P105,S105,V105))</f>
        <v/>
      </c>
      <c r="Z105" s="28" t="str">
        <f>IF(OR(C105="Resuelto",C105=""),"",SUM(L105,O105,R105,U105))</f>
        <v/>
      </c>
      <c r="AA105" s="28">
        <v>264</v>
      </c>
      <c r="AB105" s="28" t="str">
        <f ca="1">IF(ISNA(VLOOKUP(AA105,$X$13:$Z$795,3,FALSE))=TRUE,"",VLOOKUP(AA105,$X$13:$Z$795,3,FALSE))</f>
        <v/>
      </c>
      <c r="AC105" s="75" t="str">
        <f ca="1">IF(ISNA(VLOOKUP(AA105,$X$13:$Z$795,2,FALSE))=TRUE,"",VLOOKUP(AA105,$X$13:$Z$795,2,FALSE))</f>
        <v/>
      </c>
      <c r="AD105" s="53"/>
      <c r="AE105" s="53"/>
      <c r="AF105" s="53"/>
      <c r="AG105" s="53"/>
      <c r="AH105" s="78" t="str">
        <f>IF(AI105="","",MAX($AH$5:AH104)+1)</f>
        <v/>
      </c>
      <c r="AI105" s="53" t="str">
        <f>IF(G104="","",IF(COUNTIF($AI$11:AI104,G104)=0,G104,""))</f>
        <v/>
      </c>
      <c r="AJ105" s="53" t="str">
        <f>IF(ISNA(VLOOKUP(AA105,$AH$13:$AI$795,2,FALSE))=TRUE,"",VLOOKUP(AA105,$AH$13:$AI$795,2,FALSE))</f>
        <v/>
      </c>
      <c r="AK105" s="53" t="s">
        <v>44</v>
      </c>
      <c r="AL105" s="15" t="s">
        <v>34</v>
      </c>
      <c r="AM105" s="15" t="s">
        <v>52</v>
      </c>
      <c r="AN105" s="15" t="s">
        <v>49</v>
      </c>
    </row>
    <row r="106" spans="1:40" ht="25.5" customHeight="1" x14ac:dyDescent="0.25">
      <c r="A106" s="91">
        <v>94</v>
      </c>
      <c r="B106" s="15">
        <v>2025904</v>
      </c>
      <c r="C106" s="53" t="s">
        <v>142</v>
      </c>
      <c r="D106" s="17" t="s">
        <v>5</v>
      </c>
      <c r="E106" s="52">
        <v>44061</v>
      </c>
      <c r="F106" s="70" t="s">
        <v>105</v>
      </c>
      <c r="G106" s="59"/>
      <c r="H106" s="52">
        <v>44061</v>
      </c>
      <c r="I106" s="80">
        <f t="shared" si="4"/>
        <v>0</v>
      </c>
      <c r="J106" s="72" t="s">
        <v>57</v>
      </c>
      <c r="K106" s="27"/>
      <c r="L106" s="74" t="str">
        <f>IF(AND(C106="Abierto",D106="Urgente"),A106,"")</f>
        <v/>
      </c>
      <c r="M106" s="74" t="str">
        <f ca="1">IF(AND(C106="Abierto",D106="Urgente"),TODAY()-E106,"")</f>
        <v/>
      </c>
      <c r="N106" s="74" t="str">
        <f>IF(AND(C106="Abierto",D106="Urgente"),RANK(M106,$M$13:$M$798,0)+COUNTIF($M$13:M106,M106)-1,"")</f>
        <v/>
      </c>
      <c r="O106" s="74" t="str">
        <f>IF(AND(C106="Abierto",D106="Alta"),A106,"")</f>
        <v/>
      </c>
      <c r="P106" s="74" t="str">
        <f ca="1">IF(AND(C106="Abierto",D106="Alta"),TODAY()-E106,"")</f>
        <v/>
      </c>
      <c r="Q106" s="74" t="str">
        <f>IF(AND(C106="Abierto",D106="Alta"),RANK(P106,$P$13:$P$798,0)+COUNTIF($P$13:P106,P106)-1+MAX(N:N),"")</f>
        <v/>
      </c>
      <c r="R106" s="74" t="str">
        <f>IF(AND(C106="Abierto",D106="Media"),A106,"")</f>
        <v/>
      </c>
      <c r="S106" s="74" t="str">
        <f ca="1">IF(AND(C106="Abierto",D106="Media"),TODAY()-E106,"")</f>
        <v/>
      </c>
      <c r="T106" s="74" t="str">
        <f>IF(AND(C106="Abierto",D106="Media"),RANK(S106,$S$13:$S$798,0)+COUNTIF($S$13:S106,S106)-1+MAX(N:N,Q:Q),"")</f>
        <v/>
      </c>
      <c r="U106" s="74" t="str">
        <f>IF(AND(C106="Abierto",D106="Baja"),A106,"")</f>
        <v/>
      </c>
      <c r="V106" s="74" t="str">
        <f ca="1">IF(AND(C106="Abierto",D106="Baja"),TODAY()-E106,"")</f>
        <v/>
      </c>
      <c r="W106" s="74" t="str">
        <f>IF(AND(C106="Abierto",D106="Baja"),RANK(V106,$V$13:$V$798,0)+COUNTIF($V$13:V106,V106)-1+MAX(N:N,Q:Q,T:T),"")</f>
        <v/>
      </c>
      <c r="X106" s="28" t="str">
        <f>IF(OR(C106="Resuelto",C106=""),"",SUM(N106,Q106,T106,W106))</f>
        <v/>
      </c>
      <c r="Y106" s="28" t="str">
        <f>IF(OR(C106="Resuelto",C106=""),"",SUM(M106,P106,S106,V106))</f>
        <v/>
      </c>
      <c r="Z106" s="28" t="str">
        <f>IF(OR(C106="Resuelto",C106=""),"",SUM(L106,O106,R106,U106))</f>
        <v/>
      </c>
      <c r="AA106" s="28">
        <v>265</v>
      </c>
      <c r="AB106" s="28" t="str">
        <f ca="1">IF(ISNA(VLOOKUP(AA106,$X$13:$Z$795,3,FALSE))=TRUE,"",VLOOKUP(AA106,$X$13:$Z$795,3,FALSE))</f>
        <v/>
      </c>
      <c r="AC106" s="75" t="str">
        <f ca="1">IF(ISNA(VLOOKUP(AA106,$X$13:$Z$795,2,FALSE))=TRUE,"",VLOOKUP(AA106,$X$13:$Z$795,2,FALSE))</f>
        <v/>
      </c>
      <c r="AD106" s="53"/>
      <c r="AE106" s="53"/>
      <c r="AF106" s="53"/>
      <c r="AG106" s="53"/>
      <c r="AH106" s="78" t="str">
        <f>IF(AI106="","",MAX($AH$5:AH105)+1)</f>
        <v/>
      </c>
      <c r="AI106" s="53" t="str">
        <f>IF(G105="","",IF(COUNTIF($AI$11:AI105,G105)=0,G105,""))</f>
        <v/>
      </c>
      <c r="AJ106" s="53" t="str">
        <f>IF(ISNA(VLOOKUP(AA106,$AH$13:$AI$795,2,FALSE))=TRUE,"",VLOOKUP(AA106,$AH$13:$AI$795,2,FALSE))</f>
        <v/>
      </c>
      <c r="AK106" s="53" t="s">
        <v>44</v>
      </c>
      <c r="AL106" s="15" t="s">
        <v>34</v>
      </c>
      <c r="AM106" s="15" t="s">
        <v>52</v>
      </c>
      <c r="AN106" s="15" t="s">
        <v>49</v>
      </c>
    </row>
    <row r="107" spans="1:40" ht="25.5" customHeight="1" x14ac:dyDescent="0.25">
      <c r="A107" s="90">
        <v>95</v>
      </c>
      <c r="B107" s="15">
        <v>2025905</v>
      </c>
      <c r="C107" s="53" t="s">
        <v>142</v>
      </c>
      <c r="D107" s="17" t="s">
        <v>5</v>
      </c>
      <c r="E107" s="52">
        <v>44061</v>
      </c>
      <c r="F107" s="70" t="s">
        <v>105</v>
      </c>
      <c r="G107" s="59"/>
      <c r="H107" s="52">
        <v>44061</v>
      </c>
      <c r="I107" s="80">
        <f t="shared" si="4"/>
        <v>0</v>
      </c>
      <c r="J107" s="72" t="s">
        <v>57</v>
      </c>
      <c r="K107" s="27"/>
      <c r="L107" s="74" t="str">
        <f>IF(AND(C107="Abierto",D107="Urgente"),A107,"")</f>
        <v/>
      </c>
      <c r="M107" s="74" t="str">
        <f ca="1">IF(AND(C107="Abierto",D107="Urgente"),TODAY()-E107,"")</f>
        <v/>
      </c>
      <c r="N107" s="74" t="str">
        <f>IF(AND(C107="Abierto",D107="Urgente"),RANK(M107,$M$13:$M$798,0)+COUNTIF($M$13:M107,M107)-1,"")</f>
        <v/>
      </c>
      <c r="O107" s="74" t="str">
        <f>IF(AND(C107="Abierto",D107="Alta"),A107,"")</f>
        <v/>
      </c>
      <c r="P107" s="74" t="str">
        <f ca="1">IF(AND(C107="Abierto",D107="Alta"),TODAY()-E107,"")</f>
        <v/>
      </c>
      <c r="Q107" s="74" t="str">
        <f>IF(AND(C107="Abierto",D107="Alta"),RANK(P107,$P$13:$P$798,0)+COUNTIF($P$13:P107,P107)-1+MAX(N:N),"")</f>
        <v/>
      </c>
      <c r="R107" s="74" t="str">
        <f>IF(AND(C107="Abierto",D107="Media"),A107,"")</f>
        <v/>
      </c>
      <c r="S107" s="74" t="str">
        <f ca="1">IF(AND(C107="Abierto",D107="Media"),TODAY()-E107,"")</f>
        <v/>
      </c>
      <c r="T107" s="74" t="str">
        <f>IF(AND(C107="Abierto",D107="Media"),RANK(S107,$S$13:$S$798,0)+COUNTIF($S$13:S107,S107)-1+MAX(N:N,Q:Q),"")</f>
        <v/>
      </c>
      <c r="U107" s="74" t="str">
        <f>IF(AND(C107="Abierto",D107="Baja"),A107,"")</f>
        <v/>
      </c>
      <c r="V107" s="74" t="str">
        <f ca="1">IF(AND(C107="Abierto",D107="Baja"),TODAY()-E107,"")</f>
        <v/>
      </c>
      <c r="W107" s="74" t="str">
        <f>IF(AND(C107="Abierto",D107="Baja"),RANK(V107,$V$13:$V$798,0)+COUNTIF($V$13:V107,V107)-1+MAX(N:N,Q:Q,T:T),"")</f>
        <v/>
      </c>
      <c r="X107" s="28" t="str">
        <f>IF(OR(C107="Resuelto",C107=""),"",SUM(N107,Q107,T107,W107))</f>
        <v/>
      </c>
      <c r="Y107" s="28" t="str">
        <f>IF(OR(C107="Resuelto",C107=""),"",SUM(M107,P107,S107,V107))</f>
        <v/>
      </c>
      <c r="Z107" s="28" t="str">
        <f>IF(OR(C107="Resuelto",C107=""),"",SUM(L107,O107,R107,U107))</f>
        <v/>
      </c>
      <c r="AA107" s="28">
        <v>266</v>
      </c>
      <c r="AB107" s="28" t="str">
        <f ca="1">IF(ISNA(VLOOKUP(AA107,$X$13:$Z$795,3,FALSE))=TRUE,"",VLOOKUP(AA107,$X$13:$Z$795,3,FALSE))</f>
        <v/>
      </c>
      <c r="AC107" s="75" t="str">
        <f ca="1">IF(ISNA(VLOOKUP(AA107,$X$13:$Z$795,2,FALSE))=TRUE,"",VLOOKUP(AA107,$X$13:$Z$795,2,FALSE))</f>
        <v/>
      </c>
      <c r="AD107" s="53"/>
      <c r="AE107" s="53"/>
      <c r="AF107" s="53"/>
      <c r="AG107" s="53"/>
      <c r="AH107" s="78" t="str">
        <f>IF(AI107="","",MAX($AH$5:AH106)+1)</f>
        <v/>
      </c>
      <c r="AI107" s="53" t="str">
        <f>IF(G106="","",IF(COUNTIF($AI$11:AI106,G106)=0,G106,""))</f>
        <v/>
      </c>
      <c r="AJ107" s="53" t="str">
        <f>IF(ISNA(VLOOKUP(AA107,$AH$13:$AI$795,2,FALSE))=TRUE,"",VLOOKUP(AA107,$AH$13:$AI$795,2,FALSE))</f>
        <v/>
      </c>
      <c r="AK107" s="53" t="s">
        <v>44</v>
      </c>
      <c r="AL107" s="15" t="s">
        <v>35</v>
      </c>
      <c r="AM107" s="15" t="s">
        <v>52</v>
      </c>
      <c r="AN107" s="15" t="s">
        <v>50</v>
      </c>
    </row>
    <row r="108" spans="1:40" ht="25.5" customHeight="1" x14ac:dyDescent="0.25">
      <c r="A108" s="91">
        <v>96</v>
      </c>
      <c r="B108" s="15">
        <v>2025906</v>
      </c>
      <c r="C108" s="53" t="s">
        <v>142</v>
      </c>
      <c r="D108" s="17" t="s">
        <v>5</v>
      </c>
      <c r="E108" s="52">
        <v>44061</v>
      </c>
      <c r="F108" s="70" t="s">
        <v>105</v>
      </c>
      <c r="G108" s="59"/>
      <c r="H108" s="52">
        <v>44061</v>
      </c>
      <c r="I108" s="80">
        <f t="shared" si="4"/>
        <v>0</v>
      </c>
      <c r="J108" s="72" t="s">
        <v>57</v>
      </c>
      <c r="K108" s="27"/>
      <c r="L108" s="74" t="str">
        <f>IF(AND(C108="Abierto",D108="Urgente"),A108,"")</f>
        <v/>
      </c>
      <c r="M108" s="74" t="str">
        <f ca="1">IF(AND(C108="Abierto",D108="Urgente"),TODAY()-E108,"")</f>
        <v/>
      </c>
      <c r="N108" s="74" t="str">
        <f>IF(AND(C108="Abierto",D108="Urgente"),RANK(M108,$M$13:$M$798,0)+COUNTIF($M$13:M108,M108)-1,"")</f>
        <v/>
      </c>
      <c r="O108" s="74" t="str">
        <f>IF(AND(C108="Abierto",D108="Alta"),A108,"")</f>
        <v/>
      </c>
      <c r="P108" s="74" t="str">
        <f ca="1">IF(AND(C108="Abierto",D108="Alta"),TODAY()-E108,"")</f>
        <v/>
      </c>
      <c r="Q108" s="74" t="str">
        <f>IF(AND(C108="Abierto",D108="Alta"),RANK(P108,$P$13:$P$798,0)+COUNTIF($P$13:P108,P108)-1+MAX(N:N),"")</f>
        <v/>
      </c>
      <c r="R108" s="74" t="str">
        <f>IF(AND(C108="Abierto",D108="Media"),A108,"")</f>
        <v/>
      </c>
      <c r="S108" s="74" t="str">
        <f ca="1">IF(AND(C108="Abierto",D108="Media"),TODAY()-E108,"")</f>
        <v/>
      </c>
      <c r="T108" s="74" t="str">
        <f>IF(AND(C108="Abierto",D108="Media"),RANK(S108,$S$13:$S$798,0)+COUNTIF($S$13:S108,S108)-1+MAX(N:N,Q:Q),"")</f>
        <v/>
      </c>
      <c r="U108" s="74" t="str">
        <f>IF(AND(C108="Abierto",D108="Baja"),A108,"")</f>
        <v/>
      </c>
      <c r="V108" s="74" t="str">
        <f ca="1">IF(AND(C108="Abierto",D108="Baja"),TODAY()-E108,"")</f>
        <v/>
      </c>
      <c r="W108" s="74" t="str">
        <f>IF(AND(C108="Abierto",D108="Baja"),RANK(V108,$V$13:$V$798,0)+COUNTIF($V$13:V108,V108)-1+MAX(N:N,Q:Q,T:T),"")</f>
        <v/>
      </c>
      <c r="X108" s="28" t="str">
        <f>IF(OR(C108="Resuelto",C108=""),"",SUM(N108,Q108,T108,W108))</f>
        <v/>
      </c>
      <c r="Y108" s="28" t="str">
        <f>IF(OR(C108="Resuelto",C108=""),"",SUM(M108,P108,S108,V108))</f>
        <v/>
      </c>
      <c r="Z108" s="28" t="str">
        <f>IF(OR(C108="Resuelto",C108=""),"",SUM(L108,O108,R108,U108))</f>
        <v/>
      </c>
      <c r="AA108" s="28">
        <v>267</v>
      </c>
      <c r="AB108" s="28" t="str">
        <f ca="1">IF(ISNA(VLOOKUP(AA108,$X$13:$Z$795,3,FALSE))=TRUE,"",VLOOKUP(AA108,$X$13:$Z$795,3,FALSE))</f>
        <v/>
      </c>
      <c r="AC108" s="75" t="str">
        <f ca="1">IF(ISNA(VLOOKUP(AA108,$X$13:$Z$795,2,FALSE))=TRUE,"",VLOOKUP(AA108,$X$13:$Z$795,2,FALSE))</f>
        <v/>
      </c>
      <c r="AD108" s="53"/>
      <c r="AE108" s="53"/>
      <c r="AF108" s="53"/>
      <c r="AG108" s="53"/>
      <c r="AH108" s="78" t="str">
        <f>IF(AI108="","",MAX($AH$5:AH107)+1)</f>
        <v/>
      </c>
      <c r="AI108" s="53" t="str">
        <f>IF(G107="","",IF(COUNTIF($AI$11:AI107,G107)=0,G107,""))</f>
        <v/>
      </c>
      <c r="AJ108" s="53" t="str">
        <f>IF(ISNA(VLOOKUP(AA108,$AH$13:$AI$795,2,FALSE))=TRUE,"",VLOOKUP(AA108,$AH$13:$AI$795,2,FALSE))</f>
        <v/>
      </c>
      <c r="AK108" s="53" t="s">
        <v>44</v>
      </c>
      <c r="AL108" s="15" t="s">
        <v>35</v>
      </c>
      <c r="AM108" s="15" t="s">
        <v>52</v>
      </c>
      <c r="AN108" s="15" t="s">
        <v>49</v>
      </c>
    </row>
    <row r="109" spans="1:40" ht="25.5" customHeight="1" x14ac:dyDescent="0.25">
      <c r="A109" s="90">
        <v>97</v>
      </c>
      <c r="B109" s="15">
        <v>2025907</v>
      </c>
      <c r="C109" s="53" t="s">
        <v>142</v>
      </c>
      <c r="D109" s="17" t="s">
        <v>5</v>
      </c>
      <c r="E109" s="52">
        <v>44061</v>
      </c>
      <c r="F109" s="70" t="s">
        <v>105</v>
      </c>
      <c r="G109" s="59"/>
      <c r="H109" s="52">
        <v>44061</v>
      </c>
      <c r="I109" s="80">
        <f t="shared" si="4"/>
        <v>0</v>
      </c>
      <c r="J109" s="72" t="s">
        <v>57</v>
      </c>
      <c r="K109" s="27"/>
      <c r="L109" s="74" t="str">
        <f>IF(AND(C109="Abierto",D109="Urgente"),A109,"")</f>
        <v/>
      </c>
      <c r="M109" s="74" t="str">
        <f ca="1">IF(AND(C109="Abierto",D109="Urgente"),TODAY()-E109,"")</f>
        <v/>
      </c>
      <c r="N109" s="74" t="str">
        <f>IF(AND(C109="Abierto",D109="Urgente"),RANK(M109,$M$13:$M$798,0)+COUNTIF($M$13:M109,M109)-1,"")</f>
        <v/>
      </c>
      <c r="O109" s="74" t="str">
        <f>IF(AND(C109="Abierto",D109="Alta"),A109,"")</f>
        <v/>
      </c>
      <c r="P109" s="74" t="str">
        <f ca="1">IF(AND(C109="Abierto",D109="Alta"),TODAY()-E109,"")</f>
        <v/>
      </c>
      <c r="Q109" s="74" t="str">
        <f>IF(AND(C109="Abierto",D109="Alta"),RANK(P109,$P$13:$P$798,0)+COUNTIF($P$13:P109,P109)-1+MAX(N:N),"")</f>
        <v/>
      </c>
      <c r="R109" s="74" t="str">
        <f>IF(AND(C109="Abierto",D109="Media"),A109,"")</f>
        <v/>
      </c>
      <c r="S109" s="74" t="str">
        <f ca="1">IF(AND(C109="Abierto",D109="Media"),TODAY()-E109,"")</f>
        <v/>
      </c>
      <c r="T109" s="74" t="str">
        <f>IF(AND(C109="Abierto",D109="Media"),RANK(S109,$S$13:$S$798,0)+COUNTIF($S$13:S109,S109)-1+MAX(N:N,Q:Q),"")</f>
        <v/>
      </c>
      <c r="U109" s="74" t="str">
        <f>IF(AND(C109="Abierto",D109="Baja"),A109,"")</f>
        <v/>
      </c>
      <c r="V109" s="74" t="str">
        <f ca="1">IF(AND(C109="Abierto",D109="Baja"),TODAY()-E109,"")</f>
        <v/>
      </c>
      <c r="W109" s="74" t="str">
        <f>IF(AND(C109="Abierto",D109="Baja"),RANK(V109,$V$13:$V$798,0)+COUNTIF($V$13:V109,V109)-1+MAX(N:N,Q:Q,T:T),"")</f>
        <v/>
      </c>
      <c r="X109" s="28" t="str">
        <f>IF(OR(C109="Resuelto",C109=""),"",SUM(N109,Q109,T109,W109))</f>
        <v/>
      </c>
      <c r="Y109" s="28" t="str">
        <f>IF(OR(C109="Resuelto",C109=""),"",SUM(M109,P109,S109,V109))</f>
        <v/>
      </c>
      <c r="Z109" s="28" t="str">
        <f>IF(OR(C109="Resuelto",C109=""),"",SUM(L109,O109,R109,U109))</f>
        <v/>
      </c>
      <c r="AA109" s="28">
        <v>268</v>
      </c>
      <c r="AB109" s="28" t="str">
        <f ca="1">IF(ISNA(VLOOKUP(AA109,$X$13:$Z$795,3,FALSE))=TRUE,"",VLOOKUP(AA109,$X$13:$Z$795,3,FALSE))</f>
        <v/>
      </c>
      <c r="AC109" s="75" t="str">
        <f ca="1">IF(ISNA(VLOOKUP(AA109,$X$13:$Z$795,2,FALSE))=TRUE,"",VLOOKUP(AA109,$X$13:$Z$795,2,FALSE))</f>
        <v/>
      </c>
      <c r="AD109" s="53"/>
      <c r="AE109" s="53"/>
      <c r="AF109" s="53"/>
      <c r="AG109" s="53"/>
      <c r="AH109" s="78" t="str">
        <f>IF(AI109="","",MAX($AH$5:AH108)+1)</f>
        <v/>
      </c>
      <c r="AI109" s="53" t="str">
        <f>IF(G108="","",IF(COUNTIF($AI$11:AI108,G108)=0,G108,""))</f>
        <v/>
      </c>
      <c r="AJ109" s="53" t="str">
        <f>IF(ISNA(VLOOKUP(AA109,$AH$13:$AI$795,2,FALSE))=TRUE,"",VLOOKUP(AA109,$AH$13:$AI$795,2,FALSE))</f>
        <v/>
      </c>
      <c r="AK109" s="53" t="s">
        <v>44</v>
      </c>
      <c r="AL109" s="15" t="s">
        <v>35</v>
      </c>
      <c r="AM109" s="15" t="s">
        <v>52</v>
      </c>
      <c r="AN109" s="15" t="s">
        <v>49</v>
      </c>
    </row>
    <row r="110" spans="1:40" ht="25.5" customHeight="1" x14ac:dyDescent="0.25">
      <c r="A110" s="91">
        <v>98</v>
      </c>
      <c r="B110" s="15">
        <v>2025908</v>
      </c>
      <c r="C110" s="53" t="s">
        <v>142</v>
      </c>
      <c r="D110" s="17" t="s">
        <v>5</v>
      </c>
      <c r="E110" s="52">
        <v>44061</v>
      </c>
      <c r="F110" s="70" t="s">
        <v>105</v>
      </c>
      <c r="G110" s="59"/>
      <c r="H110" s="52">
        <v>44061</v>
      </c>
      <c r="I110" s="80">
        <f t="shared" si="4"/>
        <v>0</v>
      </c>
      <c r="J110" s="72" t="s">
        <v>57</v>
      </c>
      <c r="K110" s="27"/>
      <c r="L110" s="74" t="str">
        <f>IF(AND(C110="Abierto",D110="Urgente"),A110,"")</f>
        <v/>
      </c>
      <c r="M110" s="74" t="str">
        <f ca="1">IF(AND(C110="Abierto",D110="Urgente"),TODAY()-E110,"")</f>
        <v/>
      </c>
      <c r="N110" s="74" t="str">
        <f>IF(AND(C110="Abierto",D110="Urgente"),RANK(M110,$M$13:$M$798,0)+COUNTIF($M$13:M110,M110)-1,"")</f>
        <v/>
      </c>
      <c r="O110" s="74" t="str">
        <f>IF(AND(C110="Abierto",D110="Alta"),A110,"")</f>
        <v/>
      </c>
      <c r="P110" s="74" t="str">
        <f ca="1">IF(AND(C110="Abierto",D110="Alta"),TODAY()-E110,"")</f>
        <v/>
      </c>
      <c r="Q110" s="74" t="str">
        <f>IF(AND(C110="Abierto",D110="Alta"),RANK(P110,$P$13:$P$798,0)+COUNTIF($P$13:P110,P110)-1+MAX(N:N),"")</f>
        <v/>
      </c>
      <c r="R110" s="74" t="str">
        <f>IF(AND(C110="Abierto",D110="Media"),A110,"")</f>
        <v/>
      </c>
      <c r="S110" s="74" t="str">
        <f ca="1">IF(AND(C110="Abierto",D110="Media"),TODAY()-E110,"")</f>
        <v/>
      </c>
      <c r="T110" s="74" t="str">
        <f>IF(AND(C110="Abierto",D110="Media"),RANK(S110,$S$13:$S$798,0)+COUNTIF($S$13:S110,S110)-1+MAX(N:N,Q:Q),"")</f>
        <v/>
      </c>
      <c r="U110" s="74" t="str">
        <f>IF(AND(C110="Abierto",D110="Baja"),A110,"")</f>
        <v/>
      </c>
      <c r="V110" s="74" t="str">
        <f ca="1">IF(AND(C110="Abierto",D110="Baja"),TODAY()-E110,"")</f>
        <v/>
      </c>
      <c r="W110" s="74" t="str">
        <f>IF(AND(C110="Abierto",D110="Baja"),RANK(V110,$V$13:$V$798,0)+COUNTIF($V$13:V110,V110)-1+MAX(N:N,Q:Q,T:T),"")</f>
        <v/>
      </c>
      <c r="X110" s="28" t="str">
        <f>IF(OR(C110="Resuelto",C110=""),"",SUM(N110,Q110,T110,W110))</f>
        <v/>
      </c>
      <c r="Y110" s="28" t="str">
        <f>IF(OR(C110="Resuelto",C110=""),"",SUM(M110,P110,S110,V110))</f>
        <v/>
      </c>
      <c r="Z110" s="28" t="str">
        <f>IF(OR(C110="Resuelto",C110=""),"",SUM(L110,O110,R110,U110))</f>
        <v/>
      </c>
      <c r="AA110" s="28">
        <v>269</v>
      </c>
      <c r="AB110" s="28" t="str">
        <f ca="1">IF(ISNA(VLOOKUP(AA110,$X$13:$Z$795,3,FALSE))=TRUE,"",VLOOKUP(AA110,$X$13:$Z$795,3,FALSE))</f>
        <v/>
      </c>
      <c r="AC110" s="75" t="str">
        <f ca="1">IF(ISNA(VLOOKUP(AA110,$X$13:$Z$795,2,FALSE))=TRUE,"",VLOOKUP(AA110,$X$13:$Z$795,2,FALSE))</f>
        <v/>
      </c>
      <c r="AD110" s="53"/>
      <c r="AE110" s="53"/>
      <c r="AF110" s="53"/>
      <c r="AG110" s="53"/>
      <c r="AH110" s="78" t="str">
        <f>IF(AI110="","",MAX($AH$5:AH109)+1)</f>
        <v/>
      </c>
      <c r="AI110" s="53" t="str">
        <f>IF(G109="","",IF(COUNTIF($AI$11:AI109,G109)=0,G109,""))</f>
        <v/>
      </c>
      <c r="AJ110" s="53" t="str">
        <f>IF(ISNA(VLOOKUP(AA110,$AH$13:$AI$795,2,FALSE))=TRUE,"",VLOOKUP(AA110,$AH$13:$AI$795,2,FALSE))</f>
        <v/>
      </c>
      <c r="AK110" s="53" t="s">
        <v>44</v>
      </c>
      <c r="AL110" s="15" t="s">
        <v>35</v>
      </c>
      <c r="AM110" s="15" t="s">
        <v>52</v>
      </c>
      <c r="AN110" s="15" t="s">
        <v>49</v>
      </c>
    </row>
    <row r="111" spans="1:40" ht="25.5" customHeight="1" x14ac:dyDescent="0.25">
      <c r="A111" s="90">
        <v>99</v>
      </c>
      <c r="B111" s="15">
        <v>2025909</v>
      </c>
      <c r="C111" s="53" t="s">
        <v>142</v>
      </c>
      <c r="D111" s="17" t="s">
        <v>5</v>
      </c>
      <c r="E111" s="52">
        <v>44061</v>
      </c>
      <c r="F111" s="70" t="s">
        <v>105</v>
      </c>
      <c r="G111" s="59"/>
      <c r="H111" s="52">
        <v>44061</v>
      </c>
      <c r="I111" s="80">
        <f t="shared" si="4"/>
        <v>0</v>
      </c>
      <c r="J111" s="72" t="s">
        <v>57</v>
      </c>
      <c r="K111" s="27"/>
      <c r="L111" s="74" t="str">
        <f>IF(AND(C111="Abierto",D111="Urgente"),A111,"")</f>
        <v/>
      </c>
      <c r="M111" s="74" t="str">
        <f ca="1">IF(AND(C111="Abierto",D111="Urgente"),TODAY()-E111,"")</f>
        <v/>
      </c>
      <c r="N111" s="74" t="str">
        <f>IF(AND(C111="Abierto",D111="Urgente"),RANK(M111,$M$13:$M$798,0)+COUNTIF($M$13:M111,M111)-1,"")</f>
        <v/>
      </c>
      <c r="O111" s="74" t="str">
        <f>IF(AND(C111="Abierto",D111="Alta"),A111,"")</f>
        <v/>
      </c>
      <c r="P111" s="74" t="str">
        <f ca="1">IF(AND(C111="Abierto",D111="Alta"),TODAY()-E111,"")</f>
        <v/>
      </c>
      <c r="Q111" s="74" t="str">
        <f>IF(AND(C111="Abierto",D111="Alta"),RANK(P111,$P$13:$P$798,0)+COUNTIF($P$13:P111,P111)-1+MAX(N:N),"")</f>
        <v/>
      </c>
      <c r="R111" s="74" t="str">
        <f>IF(AND(C111="Abierto",D111="Media"),A111,"")</f>
        <v/>
      </c>
      <c r="S111" s="74" t="str">
        <f ca="1">IF(AND(C111="Abierto",D111="Media"),TODAY()-E111,"")</f>
        <v/>
      </c>
      <c r="T111" s="74" t="str">
        <f>IF(AND(C111="Abierto",D111="Media"),RANK(S111,$S$13:$S$798,0)+COUNTIF($S$13:S111,S111)-1+MAX(N:N,Q:Q),"")</f>
        <v/>
      </c>
      <c r="U111" s="74" t="str">
        <f>IF(AND(C111="Abierto",D111="Baja"),A111,"")</f>
        <v/>
      </c>
      <c r="V111" s="74" t="str">
        <f ca="1">IF(AND(C111="Abierto",D111="Baja"),TODAY()-E111,"")</f>
        <v/>
      </c>
      <c r="W111" s="74" t="str">
        <f>IF(AND(C111="Abierto",D111="Baja"),RANK(V111,$V$13:$V$798,0)+COUNTIF($V$13:V111,V111)-1+MAX(N:N,Q:Q,T:T),"")</f>
        <v/>
      </c>
      <c r="X111" s="28" t="str">
        <f>IF(OR(C111="Resuelto",C111=""),"",SUM(N111,Q111,T111,W111))</f>
        <v/>
      </c>
      <c r="Y111" s="28" t="str">
        <f>IF(OR(C111="Resuelto",C111=""),"",SUM(M111,P111,S111,V111))</f>
        <v/>
      </c>
      <c r="Z111" s="28" t="str">
        <f>IF(OR(C111="Resuelto",C111=""),"",SUM(L111,O111,R111,U111))</f>
        <v/>
      </c>
      <c r="AA111" s="28">
        <v>270</v>
      </c>
      <c r="AB111" s="28" t="str">
        <f ca="1">IF(ISNA(VLOOKUP(AA111,$X$13:$Z$795,3,FALSE))=TRUE,"",VLOOKUP(AA111,$X$13:$Z$795,3,FALSE))</f>
        <v/>
      </c>
      <c r="AC111" s="75" t="str">
        <f ca="1">IF(ISNA(VLOOKUP(AA111,$X$13:$Z$795,2,FALSE))=TRUE,"",VLOOKUP(AA111,$X$13:$Z$795,2,FALSE))</f>
        <v/>
      </c>
      <c r="AD111" s="53"/>
      <c r="AE111" s="53"/>
      <c r="AF111" s="53"/>
      <c r="AG111" s="53"/>
      <c r="AH111" s="78" t="str">
        <f>IF(AI111="","",MAX($AH$5:AH110)+1)</f>
        <v/>
      </c>
      <c r="AI111" s="53" t="str">
        <f>IF(G110="","",IF(COUNTIF($AI$11:AI110,G110)=0,G110,""))</f>
        <v/>
      </c>
      <c r="AJ111" s="53" t="str">
        <f>IF(ISNA(VLOOKUP(AA111,$AH$13:$AI$795,2,FALSE))=TRUE,"",VLOOKUP(AA111,$AH$13:$AI$795,2,FALSE))</f>
        <v/>
      </c>
      <c r="AK111" s="53" t="s">
        <v>44</v>
      </c>
      <c r="AL111" s="15" t="s">
        <v>34</v>
      </c>
      <c r="AM111" s="15" t="s">
        <v>52</v>
      </c>
      <c r="AN111" s="53" t="s">
        <v>51</v>
      </c>
    </row>
    <row r="112" spans="1:40" ht="25.5" customHeight="1" x14ac:dyDescent="0.25">
      <c r="A112" s="91">
        <v>100</v>
      </c>
      <c r="B112" s="15">
        <v>2025910</v>
      </c>
      <c r="C112" s="53" t="s">
        <v>142</v>
      </c>
      <c r="D112" s="17" t="s">
        <v>5</v>
      </c>
      <c r="E112" s="27">
        <v>44062</v>
      </c>
      <c r="F112" s="70" t="s">
        <v>105</v>
      </c>
      <c r="G112" s="59"/>
      <c r="H112" s="27">
        <v>44062</v>
      </c>
      <c r="I112" s="80">
        <f t="shared" si="4"/>
        <v>0</v>
      </c>
      <c r="J112" s="72" t="s">
        <v>57</v>
      </c>
      <c r="K112" s="27"/>
      <c r="L112" s="74" t="str">
        <f>IF(AND(C112="Abierto",D112="Urgente"),A112,"")</f>
        <v/>
      </c>
      <c r="M112" s="74" t="str">
        <f ca="1">IF(AND(C112="Abierto",D112="Urgente"),TODAY()-E112,"")</f>
        <v/>
      </c>
      <c r="N112" s="74" t="str">
        <f>IF(AND(C112="Abierto",D112="Urgente"),RANK(M112,$M$13:$M$798,0)+COUNTIF($M$13:M112,M112)-1,"")</f>
        <v/>
      </c>
      <c r="O112" s="74" t="str">
        <f>IF(AND(C112="Abierto",D112="Alta"),A112,"")</f>
        <v/>
      </c>
      <c r="P112" s="74" t="str">
        <f ca="1">IF(AND(C112="Abierto",D112="Alta"),TODAY()-E112,"")</f>
        <v/>
      </c>
      <c r="Q112" s="74" t="str">
        <f>IF(AND(C112="Abierto",D112="Alta"),RANK(P112,$P$13:$P$798,0)+COUNTIF($P$13:P112,P112)-1+MAX(N:N),"")</f>
        <v/>
      </c>
      <c r="R112" s="74" t="str">
        <f>IF(AND(C112="Abierto",D112="Media"),A112,"")</f>
        <v/>
      </c>
      <c r="S112" s="74" t="str">
        <f ca="1">IF(AND(C112="Abierto",D112="Media"),TODAY()-E112,"")</f>
        <v/>
      </c>
      <c r="T112" s="74" t="str">
        <f>IF(AND(C112="Abierto",D112="Media"),RANK(S112,$S$13:$S$798,0)+COUNTIF($S$13:S112,S112)-1+MAX(N:N,Q:Q),"")</f>
        <v/>
      </c>
      <c r="U112" s="74" t="str">
        <f>IF(AND(C112="Abierto",D112="Baja"),A112,"")</f>
        <v/>
      </c>
      <c r="V112" s="74" t="str">
        <f ca="1">IF(AND(C112="Abierto",D112="Baja"),TODAY()-E112,"")</f>
        <v/>
      </c>
      <c r="W112" s="74" t="str">
        <f>IF(AND(C112="Abierto",D112="Baja"),RANK(V112,$V$13:$V$798,0)+COUNTIF($V$13:V112,V112)-1+MAX(N:N,Q:Q,T:T),"")</f>
        <v/>
      </c>
      <c r="X112" s="28" t="str">
        <f>IF(OR(C112="Resuelto",C112=""),"",SUM(N112,Q112,T112,W112))</f>
        <v/>
      </c>
      <c r="Y112" s="28" t="str">
        <f>IF(OR(C112="Resuelto",C112=""),"",SUM(M112,P112,S112,V112))</f>
        <v/>
      </c>
      <c r="Z112" s="28" t="str">
        <f>IF(OR(C112="Resuelto",C112=""),"",SUM(L112,O112,R112,U112))</f>
        <v/>
      </c>
      <c r="AA112" s="28">
        <v>271</v>
      </c>
      <c r="AB112" s="28" t="str">
        <f ca="1">IF(ISNA(VLOOKUP(AA112,$X$13:$Z$795,3,FALSE))=TRUE,"",VLOOKUP(AA112,$X$13:$Z$795,3,FALSE))</f>
        <v/>
      </c>
      <c r="AC112" s="75" t="str">
        <f ca="1">IF(ISNA(VLOOKUP(AA112,$X$13:$Z$795,2,FALSE))=TRUE,"",VLOOKUP(AA112,$X$13:$Z$795,2,FALSE))</f>
        <v/>
      </c>
      <c r="AD112" s="53"/>
      <c r="AE112" s="53"/>
      <c r="AF112" s="53"/>
      <c r="AG112" s="53"/>
      <c r="AH112" s="78" t="str">
        <f>IF(AI112="","",MAX($AH$5:AH111)+1)</f>
        <v/>
      </c>
      <c r="AI112" s="53" t="str">
        <f>IF(G111="","",IF(COUNTIF($AI$11:AI111,G111)=0,G111,""))</f>
        <v/>
      </c>
      <c r="AJ112" s="53" t="str">
        <f>IF(ISNA(VLOOKUP(AA112,$AH$13:$AI$795,2,FALSE))=TRUE,"",VLOOKUP(AA112,$AH$13:$AI$795,2,FALSE))</f>
        <v/>
      </c>
      <c r="AK112" s="53" t="s">
        <v>44</v>
      </c>
      <c r="AL112" s="15" t="s">
        <v>34</v>
      </c>
      <c r="AM112" s="15" t="s">
        <v>52</v>
      </c>
      <c r="AN112" s="53" t="s">
        <v>51</v>
      </c>
    </row>
    <row r="113" spans="1:40" ht="25.5" customHeight="1" x14ac:dyDescent="0.25">
      <c r="A113" s="90">
        <v>101</v>
      </c>
      <c r="B113" s="15">
        <v>2025911</v>
      </c>
      <c r="C113" s="53" t="s">
        <v>142</v>
      </c>
      <c r="D113" s="17" t="s">
        <v>5</v>
      </c>
      <c r="E113" s="27">
        <v>44062</v>
      </c>
      <c r="F113" s="70" t="s">
        <v>105</v>
      </c>
      <c r="G113" s="59"/>
      <c r="H113" s="27">
        <v>44062</v>
      </c>
      <c r="I113" s="80">
        <f t="shared" si="4"/>
        <v>0</v>
      </c>
      <c r="J113" s="72" t="s">
        <v>57</v>
      </c>
      <c r="K113" s="27"/>
      <c r="L113" s="74" t="str">
        <f>IF(AND(C113="Abierto",D113="Urgente"),A113,"")</f>
        <v/>
      </c>
      <c r="M113" s="74" t="str">
        <f ca="1">IF(AND(C113="Abierto",D113="Urgente"),TODAY()-E113,"")</f>
        <v/>
      </c>
      <c r="N113" s="74" t="str">
        <f>IF(AND(C113="Abierto",D113="Urgente"),RANK(M113,$M$13:$M$798,0)+COUNTIF($M$13:M113,M113)-1,"")</f>
        <v/>
      </c>
      <c r="O113" s="74" t="str">
        <f>IF(AND(C113="Abierto",D113="Alta"),A113,"")</f>
        <v/>
      </c>
      <c r="P113" s="74" t="str">
        <f ca="1">IF(AND(C113="Abierto",D113="Alta"),TODAY()-E113,"")</f>
        <v/>
      </c>
      <c r="Q113" s="74" t="str">
        <f>IF(AND(C113="Abierto",D113="Alta"),RANK(P113,$P$13:$P$798,0)+COUNTIF($P$13:P113,P113)-1+MAX(N:N),"")</f>
        <v/>
      </c>
      <c r="R113" s="74" t="str">
        <f>IF(AND(C113="Abierto",D113="Media"),A113,"")</f>
        <v/>
      </c>
      <c r="S113" s="74" t="str">
        <f ca="1">IF(AND(C113="Abierto",D113="Media"),TODAY()-E113,"")</f>
        <v/>
      </c>
      <c r="T113" s="74" t="str">
        <f>IF(AND(C113="Abierto",D113="Media"),RANK(S113,$S$13:$S$798,0)+COUNTIF($S$13:S113,S113)-1+MAX(N:N,Q:Q),"")</f>
        <v/>
      </c>
      <c r="U113" s="74" t="str">
        <f>IF(AND(C113="Abierto",D113="Baja"),A113,"")</f>
        <v/>
      </c>
      <c r="V113" s="74" t="str">
        <f ca="1">IF(AND(C113="Abierto",D113="Baja"),TODAY()-E113,"")</f>
        <v/>
      </c>
      <c r="W113" s="74" t="str">
        <f>IF(AND(C113="Abierto",D113="Baja"),RANK(V113,$V$13:$V$798,0)+COUNTIF($V$13:V113,V113)-1+MAX(N:N,Q:Q,T:T),"")</f>
        <v/>
      </c>
      <c r="X113" s="28" t="str">
        <f>IF(OR(C113="Resuelto",C113=""),"",SUM(N113,Q113,T113,W113))</f>
        <v/>
      </c>
      <c r="Y113" s="28" t="str">
        <f>IF(OR(C113="Resuelto",C113=""),"",SUM(M113,P113,S113,V113))</f>
        <v/>
      </c>
      <c r="Z113" s="28" t="str">
        <f>IF(OR(C113="Resuelto",C113=""),"",SUM(L113,O113,R113,U113))</f>
        <v/>
      </c>
      <c r="AA113" s="28">
        <v>272</v>
      </c>
      <c r="AB113" s="28" t="str">
        <f ca="1">IF(ISNA(VLOOKUP(AA113,$X$13:$Z$795,3,FALSE))=TRUE,"",VLOOKUP(AA113,$X$13:$Z$795,3,FALSE))</f>
        <v/>
      </c>
      <c r="AC113" s="75" t="str">
        <f ca="1">IF(ISNA(VLOOKUP(AA113,$X$13:$Z$795,2,FALSE))=TRUE,"",VLOOKUP(AA113,$X$13:$Z$795,2,FALSE))</f>
        <v/>
      </c>
      <c r="AD113" s="53"/>
      <c r="AE113" s="53"/>
      <c r="AF113" s="53"/>
      <c r="AG113" s="53"/>
      <c r="AH113" s="78" t="str">
        <f>IF(AI113="","",MAX($AH$5:AH112)+1)</f>
        <v/>
      </c>
      <c r="AI113" s="53" t="str">
        <f>IF(G112="","",IF(COUNTIF($AI$11:AI112,G112)=0,G112,""))</f>
        <v/>
      </c>
      <c r="AJ113" s="53" t="str">
        <f>IF(ISNA(VLOOKUP(AA113,$AH$13:$AI$795,2,FALSE))=TRUE,"",VLOOKUP(AA113,$AH$13:$AI$795,2,FALSE))</f>
        <v/>
      </c>
      <c r="AK113" s="53" t="s">
        <v>44</v>
      </c>
      <c r="AL113" s="15" t="s">
        <v>34</v>
      </c>
      <c r="AM113" s="15" t="s">
        <v>52</v>
      </c>
      <c r="AN113" s="15" t="s">
        <v>49</v>
      </c>
    </row>
    <row r="114" spans="1:40" ht="25.5" customHeight="1" x14ac:dyDescent="0.25">
      <c r="A114" s="91">
        <v>102</v>
      </c>
      <c r="B114" s="15">
        <v>2025912</v>
      </c>
      <c r="C114" s="53" t="s">
        <v>142</v>
      </c>
      <c r="D114" s="17" t="s">
        <v>4</v>
      </c>
      <c r="E114" s="27">
        <v>44062</v>
      </c>
      <c r="F114" s="70" t="s">
        <v>144</v>
      </c>
      <c r="G114" s="59"/>
      <c r="H114" s="50">
        <v>44064</v>
      </c>
      <c r="I114" s="80">
        <f t="shared" si="4"/>
        <v>2</v>
      </c>
      <c r="J114" s="72" t="s">
        <v>57</v>
      </c>
      <c r="K114" s="27"/>
      <c r="L114" s="74" t="str">
        <f>IF(AND(C114="Abierto",D114="Urgente"),A114,"")</f>
        <v/>
      </c>
      <c r="M114" s="74" t="str">
        <f ca="1">IF(AND(C114="Abierto",D114="Urgente"),TODAY()-E114,"")</f>
        <v/>
      </c>
      <c r="N114" s="74" t="str">
        <f>IF(AND(C114="Abierto",D114="Urgente"),RANK(M114,$M$13:$M$798,0)+COUNTIF($M$13:M114,M114)-1,"")</f>
        <v/>
      </c>
      <c r="O114" s="74" t="str">
        <f>IF(AND(C114="Abierto",D114="Alta"),A114,"")</f>
        <v/>
      </c>
      <c r="P114" s="74" t="str">
        <f ca="1">IF(AND(C114="Abierto",D114="Alta"),TODAY()-E114,"")</f>
        <v/>
      </c>
      <c r="Q114" s="74" t="str">
        <f>IF(AND(C114="Abierto",D114="Alta"),RANK(P114,$P$13:$P$798,0)+COUNTIF($P$13:P114,P114)-1+MAX(N:N),"")</f>
        <v/>
      </c>
      <c r="R114" s="74" t="str">
        <f>IF(AND(C114="Abierto",D114="Media"),A114,"")</f>
        <v/>
      </c>
      <c r="S114" s="74" t="str">
        <f ca="1">IF(AND(C114="Abierto",D114="Media"),TODAY()-E114,"")</f>
        <v/>
      </c>
      <c r="T114" s="74" t="str">
        <f>IF(AND(C114="Abierto",D114="Media"),RANK(S114,$S$13:$S$798,0)+COUNTIF($S$13:S114,S114)-1+MAX(N:N,Q:Q),"")</f>
        <v/>
      </c>
      <c r="U114" s="74" t="str">
        <f>IF(AND(C114="Abierto",D114="Baja"),A114,"")</f>
        <v/>
      </c>
      <c r="V114" s="74" t="str">
        <f ca="1">IF(AND(C114="Abierto",D114="Baja"),TODAY()-E114,"")</f>
        <v/>
      </c>
      <c r="W114" s="74" t="str">
        <f>IF(AND(C114="Abierto",D114="Baja"),RANK(V114,$V$13:$V$798,0)+COUNTIF($V$13:V114,V114)-1+MAX(N:N,Q:Q,T:T),"")</f>
        <v/>
      </c>
      <c r="X114" s="28" t="str">
        <f>IF(OR(C114="Resuelto",C114=""),"",SUM(N114,Q114,T114,W114))</f>
        <v/>
      </c>
      <c r="Y114" s="28" t="str">
        <f>IF(OR(C114="Resuelto",C114=""),"",SUM(M114,P114,S114,V114))</f>
        <v/>
      </c>
      <c r="Z114" s="28" t="str">
        <f>IF(OR(C114="Resuelto",C114=""),"",SUM(L114,O114,R114,U114))</f>
        <v/>
      </c>
      <c r="AA114" s="28">
        <v>273</v>
      </c>
      <c r="AB114" s="28" t="str">
        <f ca="1">IF(ISNA(VLOOKUP(AA114,$X$13:$Z$795,3,FALSE))=TRUE,"",VLOOKUP(AA114,$X$13:$Z$795,3,FALSE))</f>
        <v/>
      </c>
      <c r="AC114" s="75" t="str">
        <f ca="1">IF(ISNA(VLOOKUP(AA114,$X$13:$Z$795,2,FALSE))=TRUE,"",VLOOKUP(AA114,$X$13:$Z$795,2,FALSE))</f>
        <v/>
      </c>
      <c r="AD114" s="53"/>
      <c r="AE114" s="53"/>
      <c r="AF114" s="53"/>
      <c r="AG114" s="53"/>
      <c r="AH114" s="78" t="str">
        <f>IF(AI114="","",MAX($AH$5:AH113)+1)</f>
        <v/>
      </c>
      <c r="AI114" s="53" t="str">
        <f>IF(G113="","",IF(COUNTIF($AI$11:AI113,G113)=0,G113,""))</f>
        <v/>
      </c>
      <c r="AJ114" s="53" t="str">
        <f>IF(ISNA(VLOOKUP(AA114,$AH$13:$AI$795,2,FALSE))=TRUE,"",VLOOKUP(AA114,$AH$13:$AI$795,2,FALSE))</f>
        <v/>
      </c>
      <c r="AK114" s="53" t="s">
        <v>40</v>
      </c>
      <c r="AL114" s="15" t="s">
        <v>34</v>
      </c>
      <c r="AM114" s="15" t="s">
        <v>53</v>
      </c>
      <c r="AN114" s="15" t="s">
        <v>49</v>
      </c>
    </row>
    <row r="115" spans="1:40" ht="25.5" customHeight="1" x14ac:dyDescent="0.25">
      <c r="A115" s="90">
        <v>103</v>
      </c>
      <c r="B115" s="15">
        <v>2025913</v>
      </c>
      <c r="C115" s="53" t="s">
        <v>142</v>
      </c>
      <c r="D115" s="17" t="s">
        <v>6</v>
      </c>
      <c r="E115" s="27">
        <v>44062</v>
      </c>
      <c r="F115" s="70" t="s">
        <v>105</v>
      </c>
      <c r="G115" s="59"/>
      <c r="H115" s="27">
        <v>44062</v>
      </c>
      <c r="I115" s="80">
        <f t="shared" si="4"/>
        <v>0</v>
      </c>
      <c r="J115" s="72" t="s">
        <v>57</v>
      </c>
      <c r="K115" s="27"/>
      <c r="L115" s="74" t="str">
        <f>IF(AND(C115="Abierto",D115="Urgente"),A115,"")</f>
        <v/>
      </c>
      <c r="M115" s="74" t="str">
        <f ca="1">IF(AND(C115="Abierto",D115="Urgente"),TODAY()-E115,"")</f>
        <v/>
      </c>
      <c r="N115" s="74" t="str">
        <f>IF(AND(C115="Abierto",D115="Urgente"),RANK(M115,$M$13:$M$798,0)+COUNTIF($M$13:M115,M115)-1,"")</f>
        <v/>
      </c>
      <c r="O115" s="74" t="str">
        <f>IF(AND(C115="Abierto",D115="Alta"),A115,"")</f>
        <v/>
      </c>
      <c r="P115" s="74" t="str">
        <f ca="1">IF(AND(C115="Abierto",D115="Alta"),TODAY()-E115,"")</f>
        <v/>
      </c>
      <c r="Q115" s="74" t="str">
        <f>IF(AND(C115="Abierto",D115="Alta"),RANK(P115,$P$13:$P$798,0)+COUNTIF($P$13:P115,P115)-1+MAX(N:N),"")</f>
        <v/>
      </c>
      <c r="R115" s="74" t="str">
        <f>IF(AND(C115="Abierto",D115="Media"),A115,"")</f>
        <v/>
      </c>
      <c r="S115" s="74" t="str">
        <f ca="1">IF(AND(C115="Abierto",D115="Media"),TODAY()-E115,"")</f>
        <v/>
      </c>
      <c r="T115" s="74" t="str">
        <f>IF(AND(C115="Abierto",D115="Media"),RANK(S115,$S$13:$S$798,0)+COUNTIF($S$13:S115,S115)-1+MAX(N:N,Q:Q),"")</f>
        <v/>
      </c>
      <c r="U115" s="74" t="str">
        <f>IF(AND(C115="Abierto",D115="Baja"),A115,"")</f>
        <v/>
      </c>
      <c r="V115" s="74" t="str">
        <f ca="1">IF(AND(C115="Abierto",D115="Baja"),TODAY()-E115,"")</f>
        <v/>
      </c>
      <c r="W115" s="74" t="str">
        <f>IF(AND(C115="Abierto",D115="Baja"),RANK(V115,$V$13:$V$798,0)+COUNTIF($V$13:V115,V115)-1+MAX(N:N,Q:Q,T:T),"")</f>
        <v/>
      </c>
      <c r="X115" s="28" t="str">
        <f>IF(OR(C115="Resuelto",C115=""),"",SUM(N115,Q115,T115,W115))</f>
        <v/>
      </c>
      <c r="Y115" s="28" t="str">
        <f>IF(OR(C115="Resuelto",C115=""),"",SUM(M115,P115,S115,V115))</f>
        <v/>
      </c>
      <c r="Z115" s="28" t="str">
        <f>IF(OR(C115="Resuelto",C115=""),"",SUM(L115,O115,R115,U115))</f>
        <v/>
      </c>
      <c r="AA115" s="28">
        <v>274</v>
      </c>
      <c r="AB115" s="28" t="str">
        <f ca="1">IF(ISNA(VLOOKUP(AA115,$X$13:$Z$795,3,FALSE))=TRUE,"",VLOOKUP(AA115,$X$13:$Z$795,3,FALSE))</f>
        <v/>
      </c>
      <c r="AC115" s="75" t="str">
        <f ca="1">IF(ISNA(VLOOKUP(AA115,$X$13:$Z$795,2,FALSE))=TRUE,"",VLOOKUP(AA115,$X$13:$Z$795,2,FALSE))</f>
        <v/>
      </c>
      <c r="AD115" s="53"/>
      <c r="AE115" s="53"/>
      <c r="AF115" s="53"/>
      <c r="AG115" s="53"/>
      <c r="AH115" s="78" t="str">
        <f>IF(AI115="","",MAX($AH$5:AH114)+1)</f>
        <v/>
      </c>
      <c r="AI115" s="53" t="str">
        <f>IF(G114="","",IF(COUNTIF($AI$11:AI114,G114)=0,G114,""))</f>
        <v/>
      </c>
      <c r="AJ115" s="53" t="str">
        <f>IF(ISNA(VLOOKUP(AA115,$AH$13:$AI$795,2,FALSE))=TRUE,"",VLOOKUP(AA115,$AH$13:$AI$795,2,FALSE))</f>
        <v/>
      </c>
      <c r="AK115" s="53" t="s">
        <v>44</v>
      </c>
      <c r="AL115" s="15" t="s">
        <v>34</v>
      </c>
      <c r="AM115" s="15" t="s">
        <v>53</v>
      </c>
      <c r="AN115" s="53" t="s">
        <v>51</v>
      </c>
    </row>
    <row r="116" spans="1:40" ht="25.5" customHeight="1" x14ac:dyDescent="0.25">
      <c r="A116" s="91">
        <v>104</v>
      </c>
      <c r="B116" s="15">
        <v>2025914</v>
      </c>
      <c r="C116" s="53" t="s">
        <v>142</v>
      </c>
      <c r="D116" s="17" t="s">
        <v>5</v>
      </c>
      <c r="E116" s="27">
        <v>44062</v>
      </c>
      <c r="F116" s="70" t="s">
        <v>62</v>
      </c>
      <c r="G116" s="59"/>
      <c r="H116" s="50">
        <v>44098</v>
      </c>
      <c r="I116" s="71">
        <f t="shared" si="4"/>
        <v>36</v>
      </c>
      <c r="J116" s="72" t="s">
        <v>56</v>
      </c>
      <c r="K116" s="27">
        <v>44082</v>
      </c>
      <c r="L116" s="74" t="str">
        <f>IF(AND(C116="Abierto",D116="Urgente"),A116,"")</f>
        <v/>
      </c>
      <c r="M116" s="74" t="str">
        <f ca="1">IF(AND(C116="Abierto",D116="Urgente"),TODAY()-E116,"")</f>
        <v/>
      </c>
      <c r="N116" s="74" t="str">
        <f>IF(AND(C116="Abierto",D116="Urgente"),RANK(M116,$M$13:$M$798,0)+COUNTIF($M$13:M116,M116)-1,"")</f>
        <v/>
      </c>
      <c r="O116" s="74" t="str">
        <f>IF(AND(C116="Abierto",D116="Alta"),A116,"")</f>
        <v/>
      </c>
      <c r="P116" s="74" t="str">
        <f ca="1">IF(AND(C116="Abierto",D116="Alta"),TODAY()-E116,"")</f>
        <v/>
      </c>
      <c r="Q116" s="74" t="str">
        <f>IF(AND(C116="Abierto",D116="Alta"),RANK(P116,$P$13:$P$798,0)+COUNTIF($P$13:P116,P116)-1+MAX(N:N),"")</f>
        <v/>
      </c>
      <c r="R116" s="74" t="str">
        <f>IF(AND(C116="Abierto",D116="Media"),A116,"")</f>
        <v/>
      </c>
      <c r="S116" s="74" t="str">
        <f ca="1">IF(AND(C116="Abierto",D116="Media"),TODAY()-E116,"")</f>
        <v/>
      </c>
      <c r="T116" s="74" t="str">
        <f>IF(AND(C116="Abierto",D116="Media"),RANK(S116,$S$13:$S$798,0)+COUNTIF($S$13:S116,S116)-1+MAX(N:N,Q:Q),"")</f>
        <v/>
      </c>
      <c r="U116" s="74" t="str">
        <f>IF(AND(C116="Abierto",D116="Baja"),A116,"")</f>
        <v/>
      </c>
      <c r="V116" s="74" t="str">
        <f ca="1">IF(AND(C116="Abierto",D116="Baja"),TODAY()-E116,"")</f>
        <v/>
      </c>
      <c r="W116" s="74" t="str">
        <f>IF(AND(C116="Abierto",D116="Baja"),RANK(V116,$V$13:$V$798,0)+COUNTIF($V$13:V116,V116)-1+MAX(N:N,Q:Q,T:T),"")</f>
        <v/>
      </c>
      <c r="X116" s="28" t="str">
        <f>IF(OR(C116="Resuelto",C116=""),"",SUM(N116,Q116,T116,W116))</f>
        <v/>
      </c>
      <c r="Y116" s="28" t="str">
        <f>IF(OR(C116="Resuelto",C116=""),"",SUM(M116,P116,S116,V116))</f>
        <v/>
      </c>
      <c r="Z116" s="28" t="str">
        <f>IF(OR(C116="Resuelto",C116=""),"",SUM(L116,O116,R116,U116))</f>
        <v/>
      </c>
      <c r="AA116" s="28">
        <v>275</v>
      </c>
      <c r="AB116" s="28" t="str">
        <f ca="1">IF(ISNA(VLOOKUP(AA116,$X$13:$Z$795,3,FALSE))=TRUE,"",VLOOKUP(AA116,$X$13:$Z$795,3,FALSE))</f>
        <v/>
      </c>
      <c r="AC116" s="75" t="str">
        <f ca="1">IF(ISNA(VLOOKUP(AA116,$X$13:$Z$795,2,FALSE))=TRUE,"",VLOOKUP(AA116,$X$13:$Z$795,2,FALSE))</f>
        <v/>
      </c>
      <c r="AD116" s="53"/>
      <c r="AE116" s="53"/>
      <c r="AF116" s="53"/>
      <c r="AG116" s="53"/>
      <c r="AH116" s="78" t="str">
        <f>IF(AI116="","",MAX($AH$5:AH115)+1)</f>
        <v/>
      </c>
      <c r="AI116" s="53" t="str">
        <f>IF(G115="","",IF(COUNTIF($AI$11:AI115,G115)=0,G115,""))</f>
        <v/>
      </c>
      <c r="AJ116" s="53" t="str">
        <f>IF(ISNA(VLOOKUP(AA116,$AH$13:$AI$795,2,FALSE))=TRUE,"",VLOOKUP(AA116,$AH$13:$AI$795,2,FALSE))</f>
        <v/>
      </c>
      <c r="AK116" s="53" t="s">
        <v>44</v>
      </c>
      <c r="AL116" s="15" t="s">
        <v>34</v>
      </c>
      <c r="AM116" s="15" t="s">
        <v>52</v>
      </c>
      <c r="AN116" s="15" t="s">
        <v>49</v>
      </c>
    </row>
    <row r="117" spans="1:40" ht="25.5" customHeight="1" x14ac:dyDescent="0.25">
      <c r="A117" s="90">
        <v>105</v>
      </c>
      <c r="B117" s="15">
        <v>2025915</v>
      </c>
      <c r="C117" s="53" t="s">
        <v>142</v>
      </c>
      <c r="D117" s="17" t="s">
        <v>5</v>
      </c>
      <c r="E117" s="27">
        <v>44062</v>
      </c>
      <c r="F117" s="70" t="s">
        <v>105</v>
      </c>
      <c r="G117" s="59"/>
      <c r="H117" s="27">
        <v>44062</v>
      </c>
      <c r="I117" s="80">
        <f t="shared" si="4"/>
        <v>0</v>
      </c>
      <c r="J117" s="72" t="s">
        <v>57</v>
      </c>
      <c r="K117" s="27"/>
      <c r="L117" s="74" t="str">
        <f>IF(AND(C117="Abierto",D117="Urgente"),A117,"")</f>
        <v/>
      </c>
      <c r="M117" s="74" t="str">
        <f ca="1">IF(AND(C117="Abierto",D117="Urgente"),TODAY()-E117,"")</f>
        <v/>
      </c>
      <c r="N117" s="74" t="str">
        <f>IF(AND(C117="Abierto",D117="Urgente"),RANK(M117,$M$13:$M$798,0)+COUNTIF($M$13:M117,M117)-1,"")</f>
        <v/>
      </c>
      <c r="O117" s="74" t="str">
        <f>IF(AND(C117="Abierto",D117="Alta"),A117,"")</f>
        <v/>
      </c>
      <c r="P117" s="74" t="str">
        <f ca="1">IF(AND(C117="Abierto",D117="Alta"),TODAY()-E117,"")</f>
        <v/>
      </c>
      <c r="Q117" s="74" t="str">
        <f>IF(AND(C117="Abierto",D117="Alta"),RANK(P117,$P$13:$P$798,0)+COUNTIF($P$13:P117,P117)-1+MAX(N:N),"")</f>
        <v/>
      </c>
      <c r="R117" s="74" t="str">
        <f>IF(AND(C117="Abierto",D117="Media"),A117,"")</f>
        <v/>
      </c>
      <c r="S117" s="74" t="str">
        <f ca="1">IF(AND(C117="Abierto",D117="Media"),TODAY()-E117,"")</f>
        <v/>
      </c>
      <c r="T117" s="74" t="str">
        <f>IF(AND(C117="Abierto",D117="Media"),RANK(S117,$S$13:$S$798,0)+COUNTIF($S$13:S117,S117)-1+MAX(N:N,Q:Q),"")</f>
        <v/>
      </c>
      <c r="U117" s="74" t="str">
        <f>IF(AND(C117="Abierto",D117="Baja"),A117,"")</f>
        <v/>
      </c>
      <c r="V117" s="74" t="str">
        <f ca="1">IF(AND(C117="Abierto",D117="Baja"),TODAY()-E117,"")</f>
        <v/>
      </c>
      <c r="W117" s="74" t="str">
        <f>IF(AND(C117="Abierto",D117="Baja"),RANK(V117,$V$13:$V$798,0)+COUNTIF($V$13:V117,V117)-1+MAX(N:N,Q:Q,T:T),"")</f>
        <v/>
      </c>
      <c r="X117" s="28" t="str">
        <f>IF(OR(C117="Resuelto",C117=""),"",SUM(N117,Q117,T117,W117))</f>
        <v/>
      </c>
      <c r="Y117" s="28" t="str">
        <f>IF(OR(C117="Resuelto",C117=""),"",SUM(M117,P117,S117,V117))</f>
        <v/>
      </c>
      <c r="Z117" s="28" t="str">
        <f>IF(OR(C117="Resuelto",C117=""),"",SUM(L117,O117,R117,U117))</f>
        <v/>
      </c>
      <c r="AA117" s="28">
        <v>276</v>
      </c>
      <c r="AB117" s="28" t="str">
        <f ca="1">IF(ISNA(VLOOKUP(AA117,$X$13:$Z$795,3,FALSE))=TRUE,"",VLOOKUP(AA117,$X$13:$Z$795,3,FALSE))</f>
        <v/>
      </c>
      <c r="AC117" s="75" t="str">
        <f ca="1">IF(ISNA(VLOOKUP(AA117,$X$13:$Z$795,2,FALSE))=TRUE,"",VLOOKUP(AA117,$X$13:$Z$795,2,FALSE))</f>
        <v/>
      </c>
      <c r="AD117" s="53"/>
      <c r="AE117" s="53"/>
      <c r="AF117" s="53"/>
      <c r="AG117" s="53"/>
      <c r="AH117" s="78" t="str">
        <f>IF(AI117="","",MAX($AH$5:AH116)+1)</f>
        <v/>
      </c>
      <c r="AI117" s="53" t="str">
        <f>IF(G116="","",IF(COUNTIF($AI$11:AI116,G116)=0,G116,""))</f>
        <v/>
      </c>
      <c r="AJ117" s="53" t="str">
        <f>IF(ISNA(VLOOKUP(AA117,$AH$13:$AI$795,2,FALSE))=TRUE,"",VLOOKUP(AA117,$AH$13:$AI$795,2,FALSE))</f>
        <v/>
      </c>
      <c r="AK117" s="53" t="s">
        <v>44</v>
      </c>
      <c r="AL117" s="15" t="s">
        <v>34</v>
      </c>
      <c r="AM117" s="15" t="s">
        <v>52</v>
      </c>
      <c r="AN117" s="15" t="s">
        <v>49</v>
      </c>
    </row>
    <row r="118" spans="1:40" ht="25.5" customHeight="1" x14ac:dyDescent="0.25">
      <c r="A118" s="91">
        <v>106</v>
      </c>
      <c r="B118" s="15">
        <v>2025916</v>
      </c>
      <c r="C118" s="53" t="s">
        <v>142</v>
      </c>
      <c r="D118" s="17" t="s">
        <v>5</v>
      </c>
      <c r="E118" s="27">
        <v>44062</v>
      </c>
      <c r="F118" s="70" t="s">
        <v>105</v>
      </c>
      <c r="G118" s="59"/>
      <c r="H118" s="27">
        <v>44062</v>
      </c>
      <c r="I118" s="80">
        <f t="shared" si="4"/>
        <v>0</v>
      </c>
      <c r="J118" s="72" t="s">
        <v>57</v>
      </c>
      <c r="K118" s="27"/>
      <c r="L118" s="74" t="str">
        <f>IF(AND(C118="Abierto",D118="Urgente"),A118,"")</f>
        <v/>
      </c>
      <c r="M118" s="74" t="str">
        <f ca="1">IF(AND(C118="Abierto",D118="Urgente"),TODAY()-E118,"")</f>
        <v/>
      </c>
      <c r="N118" s="74" t="str">
        <f>IF(AND(C118="Abierto",D118="Urgente"),RANK(M118,$M$13:$M$798,0)+COUNTIF($M$13:M118,M118)-1,"")</f>
        <v/>
      </c>
      <c r="O118" s="74" t="str">
        <f>IF(AND(C118="Abierto",D118="Alta"),A118,"")</f>
        <v/>
      </c>
      <c r="P118" s="74" t="str">
        <f ca="1">IF(AND(C118="Abierto",D118="Alta"),TODAY()-E118,"")</f>
        <v/>
      </c>
      <c r="Q118" s="74" t="str">
        <f>IF(AND(C118="Abierto",D118="Alta"),RANK(P118,$P$13:$P$798,0)+COUNTIF($P$13:P118,P118)-1+MAX(N:N),"")</f>
        <v/>
      </c>
      <c r="R118" s="74" t="str">
        <f>IF(AND(C118="Abierto",D118="Media"),A118,"")</f>
        <v/>
      </c>
      <c r="S118" s="74" t="str">
        <f ca="1">IF(AND(C118="Abierto",D118="Media"),TODAY()-E118,"")</f>
        <v/>
      </c>
      <c r="T118" s="74" t="str">
        <f>IF(AND(C118="Abierto",D118="Media"),RANK(S118,$S$13:$S$798,0)+COUNTIF($S$13:S118,S118)-1+MAX(N:N,Q:Q),"")</f>
        <v/>
      </c>
      <c r="U118" s="74" t="str">
        <f>IF(AND(C118="Abierto",D118="Baja"),A118,"")</f>
        <v/>
      </c>
      <c r="V118" s="74" t="str">
        <f ca="1">IF(AND(C118="Abierto",D118="Baja"),TODAY()-E118,"")</f>
        <v/>
      </c>
      <c r="W118" s="74" t="str">
        <f>IF(AND(C118="Abierto",D118="Baja"),RANK(V118,$V$13:$V$798,0)+COUNTIF($V$13:V118,V118)-1+MAX(N:N,Q:Q,T:T),"")</f>
        <v/>
      </c>
      <c r="X118" s="28" t="str">
        <f>IF(OR(C118="Resuelto",C118=""),"",SUM(N118,Q118,T118,W118))</f>
        <v/>
      </c>
      <c r="Y118" s="28" t="str">
        <f>IF(OR(C118="Resuelto",C118=""),"",SUM(M118,P118,S118,V118))</f>
        <v/>
      </c>
      <c r="Z118" s="28" t="str">
        <f>IF(OR(C118="Resuelto",C118=""),"",SUM(L118,O118,R118,U118))</f>
        <v/>
      </c>
      <c r="AA118" s="28">
        <v>277</v>
      </c>
      <c r="AB118" s="28" t="str">
        <f ca="1">IF(ISNA(VLOOKUP(AA118,$X$13:$Z$795,3,FALSE))=TRUE,"",VLOOKUP(AA118,$X$13:$Z$795,3,FALSE))</f>
        <v/>
      </c>
      <c r="AC118" s="75" t="str">
        <f ca="1">IF(ISNA(VLOOKUP(AA118,$X$13:$Z$795,2,FALSE))=TRUE,"",VLOOKUP(AA118,$X$13:$Z$795,2,FALSE))</f>
        <v/>
      </c>
      <c r="AD118" s="53"/>
      <c r="AE118" s="53"/>
      <c r="AF118" s="53"/>
      <c r="AG118" s="53"/>
      <c r="AH118" s="78" t="str">
        <f>IF(AI118="","",MAX($AH$5:AH117)+1)</f>
        <v/>
      </c>
      <c r="AI118" s="53" t="str">
        <f>IF(G117="","",IF(COUNTIF($AI$11:AI117,G117)=0,G117,""))</f>
        <v/>
      </c>
      <c r="AJ118" s="53" t="str">
        <f>IF(ISNA(VLOOKUP(AA118,$AH$13:$AI$795,2,FALSE))=TRUE,"",VLOOKUP(AA118,$AH$13:$AI$795,2,FALSE))</f>
        <v/>
      </c>
      <c r="AK118" s="53" t="s">
        <v>44</v>
      </c>
      <c r="AL118" s="15" t="s">
        <v>35</v>
      </c>
      <c r="AM118" s="15" t="s">
        <v>52</v>
      </c>
      <c r="AN118" s="15" t="s">
        <v>49</v>
      </c>
    </row>
    <row r="119" spans="1:40" ht="25.5" customHeight="1" x14ac:dyDescent="0.25">
      <c r="A119" s="90">
        <v>107</v>
      </c>
      <c r="B119" s="15">
        <v>2025917</v>
      </c>
      <c r="C119" s="53" t="s">
        <v>142</v>
      </c>
      <c r="D119" s="17" t="s">
        <v>5</v>
      </c>
      <c r="E119" s="27">
        <v>44062</v>
      </c>
      <c r="F119" s="70" t="s">
        <v>105</v>
      </c>
      <c r="G119" s="59"/>
      <c r="H119" s="27">
        <v>44062</v>
      </c>
      <c r="I119" s="80">
        <f t="shared" si="4"/>
        <v>0</v>
      </c>
      <c r="J119" s="72" t="s">
        <v>57</v>
      </c>
      <c r="K119" s="27"/>
      <c r="L119" s="74" t="str">
        <f>IF(AND(C119="Abierto",D119="Urgente"),A119,"")</f>
        <v/>
      </c>
      <c r="M119" s="74" t="str">
        <f ca="1">IF(AND(C119="Abierto",D119="Urgente"),TODAY()-E119,"")</f>
        <v/>
      </c>
      <c r="N119" s="74" t="str">
        <f>IF(AND(C119="Abierto",D119="Urgente"),RANK(M119,$M$13:$M$798,0)+COUNTIF($M$13:M119,M119)-1,"")</f>
        <v/>
      </c>
      <c r="O119" s="74" t="str">
        <f>IF(AND(C119="Abierto",D119="Alta"),A119,"")</f>
        <v/>
      </c>
      <c r="P119" s="74" t="str">
        <f ca="1">IF(AND(C119="Abierto",D119="Alta"),TODAY()-E119,"")</f>
        <v/>
      </c>
      <c r="Q119" s="74" t="str">
        <f>IF(AND(C119="Abierto",D119="Alta"),RANK(P119,$P$13:$P$798,0)+COUNTIF($P$13:P119,P119)-1+MAX(N:N),"")</f>
        <v/>
      </c>
      <c r="R119" s="74" t="str">
        <f>IF(AND(C119="Abierto",D119="Media"),A119,"")</f>
        <v/>
      </c>
      <c r="S119" s="74" t="str">
        <f ca="1">IF(AND(C119="Abierto",D119="Media"),TODAY()-E119,"")</f>
        <v/>
      </c>
      <c r="T119" s="74" t="str">
        <f>IF(AND(C119="Abierto",D119="Media"),RANK(S119,$S$13:$S$798,0)+COUNTIF($S$13:S119,S119)-1+MAX(N:N,Q:Q),"")</f>
        <v/>
      </c>
      <c r="U119" s="74" t="str">
        <f>IF(AND(C119="Abierto",D119="Baja"),A119,"")</f>
        <v/>
      </c>
      <c r="V119" s="74" t="str">
        <f ca="1">IF(AND(C119="Abierto",D119="Baja"),TODAY()-E119,"")</f>
        <v/>
      </c>
      <c r="W119" s="74" t="str">
        <f>IF(AND(C119="Abierto",D119="Baja"),RANK(V119,$V$13:$V$798,0)+COUNTIF($V$13:V119,V119)-1+MAX(N:N,Q:Q,T:T),"")</f>
        <v/>
      </c>
      <c r="X119" s="28" t="str">
        <f>IF(OR(C119="Resuelto",C119=""),"",SUM(N119,Q119,T119,W119))</f>
        <v/>
      </c>
      <c r="Y119" s="28" t="str">
        <f>IF(OR(C119="Resuelto",C119=""),"",SUM(M119,P119,S119,V119))</f>
        <v/>
      </c>
      <c r="Z119" s="28" t="str">
        <f>IF(OR(C119="Resuelto",C119=""),"",SUM(L119,O119,R119,U119))</f>
        <v/>
      </c>
      <c r="AA119" s="28">
        <v>278</v>
      </c>
      <c r="AB119" s="28" t="str">
        <f ca="1">IF(ISNA(VLOOKUP(AA119,$X$13:$Z$795,3,FALSE))=TRUE,"",VLOOKUP(AA119,$X$13:$Z$795,3,FALSE))</f>
        <v/>
      </c>
      <c r="AC119" s="75" t="str">
        <f ca="1">IF(ISNA(VLOOKUP(AA119,$X$13:$Z$795,2,FALSE))=TRUE,"",VLOOKUP(AA119,$X$13:$Z$795,2,FALSE))</f>
        <v/>
      </c>
      <c r="AD119" s="53"/>
      <c r="AE119" s="53"/>
      <c r="AF119" s="53"/>
      <c r="AG119" s="53"/>
      <c r="AH119" s="78" t="str">
        <f>IF(AI119="","",MAX($AH$5:AH118)+1)</f>
        <v/>
      </c>
      <c r="AI119" s="53" t="str">
        <f>IF(G118="","",IF(COUNTIF($AI$11:AI118,G118)=0,G118,""))</f>
        <v/>
      </c>
      <c r="AJ119" s="53" t="str">
        <f>IF(ISNA(VLOOKUP(AA119,$AH$13:$AI$795,2,FALSE))=TRUE,"",VLOOKUP(AA119,$AH$13:$AI$795,2,FALSE))</f>
        <v/>
      </c>
      <c r="AK119" s="53" t="s">
        <v>44</v>
      </c>
      <c r="AL119" s="15" t="s">
        <v>34</v>
      </c>
      <c r="AM119" s="15" t="s">
        <v>52</v>
      </c>
      <c r="AN119" s="15" t="s">
        <v>49</v>
      </c>
    </row>
    <row r="120" spans="1:40" ht="25.5" customHeight="1" x14ac:dyDescent="0.25">
      <c r="A120" s="91">
        <v>108</v>
      </c>
      <c r="B120" s="15">
        <v>2025918</v>
      </c>
      <c r="C120" s="53" t="s">
        <v>142</v>
      </c>
      <c r="D120" s="17" t="s">
        <v>5</v>
      </c>
      <c r="E120" s="27">
        <v>44062</v>
      </c>
      <c r="F120" s="70" t="s">
        <v>105</v>
      </c>
      <c r="G120" s="59"/>
      <c r="H120" s="27">
        <v>44062</v>
      </c>
      <c r="I120" s="80">
        <f t="shared" si="4"/>
        <v>0</v>
      </c>
      <c r="J120" s="72" t="s">
        <v>57</v>
      </c>
      <c r="K120" s="27"/>
      <c r="L120" s="74" t="str">
        <f>IF(AND(C120="Abierto",D120="Urgente"),A120,"")</f>
        <v/>
      </c>
      <c r="M120" s="74" t="str">
        <f ca="1">IF(AND(C120="Abierto",D120="Urgente"),TODAY()-E120,"")</f>
        <v/>
      </c>
      <c r="N120" s="74" t="str">
        <f>IF(AND(C120="Abierto",D120="Urgente"),RANK(M120,$M$13:$M$798,0)+COUNTIF($M$13:M120,M120)-1,"")</f>
        <v/>
      </c>
      <c r="O120" s="74" t="str">
        <f>IF(AND(C120="Abierto",D120="Alta"),A120,"")</f>
        <v/>
      </c>
      <c r="P120" s="74" t="str">
        <f ca="1">IF(AND(C120="Abierto",D120="Alta"),TODAY()-E120,"")</f>
        <v/>
      </c>
      <c r="Q120" s="74" t="str">
        <f>IF(AND(C120="Abierto",D120="Alta"),RANK(P120,$P$13:$P$798,0)+COUNTIF($P$13:P120,P120)-1+MAX(N:N),"")</f>
        <v/>
      </c>
      <c r="R120" s="74" t="str">
        <f>IF(AND(C120="Abierto",D120="Media"),A120,"")</f>
        <v/>
      </c>
      <c r="S120" s="74" t="str">
        <f ca="1">IF(AND(C120="Abierto",D120="Media"),TODAY()-E120,"")</f>
        <v/>
      </c>
      <c r="T120" s="74" t="str">
        <f>IF(AND(C120="Abierto",D120="Media"),RANK(S120,$S$13:$S$798,0)+COUNTIF($S$13:S120,S120)-1+MAX(N:N,Q:Q),"")</f>
        <v/>
      </c>
      <c r="U120" s="74" t="str">
        <f>IF(AND(C120="Abierto",D120="Baja"),A120,"")</f>
        <v/>
      </c>
      <c r="V120" s="74" t="str">
        <f ca="1">IF(AND(C120="Abierto",D120="Baja"),TODAY()-E120,"")</f>
        <v/>
      </c>
      <c r="W120" s="74" t="str">
        <f>IF(AND(C120="Abierto",D120="Baja"),RANK(V120,$V$13:$V$798,0)+COUNTIF($V$13:V120,V120)-1+MAX(N:N,Q:Q,T:T),"")</f>
        <v/>
      </c>
      <c r="X120" s="28" t="str">
        <f>IF(OR(C120="Resuelto",C120=""),"",SUM(N120,Q120,T120,W120))</f>
        <v/>
      </c>
      <c r="Y120" s="28" t="str">
        <f>IF(OR(C120="Resuelto",C120=""),"",SUM(M120,P120,S120,V120))</f>
        <v/>
      </c>
      <c r="Z120" s="28" t="str">
        <f>IF(OR(C120="Resuelto",C120=""),"",SUM(L120,O120,R120,U120))</f>
        <v/>
      </c>
      <c r="AA120" s="28">
        <v>279</v>
      </c>
      <c r="AB120" s="28" t="str">
        <f ca="1">IF(ISNA(VLOOKUP(AA120,$X$13:$Z$795,3,FALSE))=TRUE,"",VLOOKUP(AA120,$X$13:$Z$795,3,FALSE))</f>
        <v/>
      </c>
      <c r="AC120" s="75" t="str">
        <f ca="1">IF(ISNA(VLOOKUP(AA120,$X$13:$Z$795,2,FALSE))=TRUE,"",VLOOKUP(AA120,$X$13:$Z$795,2,FALSE))</f>
        <v/>
      </c>
      <c r="AD120" s="53"/>
      <c r="AE120" s="53"/>
      <c r="AF120" s="53"/>
      <c r="AG120" s="53"/>
      <c r="AH120" s="78" t="str">
        <f>IF(AI120="","",MAX($AH$5:AH119)+1)</f>
        <v/>
      </c>
      <c r="AI120" s="53" t="str">
        <f>IF(G119="","",IF(COUNTIF($AI$11:AI119,G119)=0,G119,""))</f>
        <v/>
      </c>
      <c r="AJ120" s="53" t="str">
        <f>IF(ISNA(VLOOKUP(AA120,$AH$13:$AI$795,2,FALSE))=TRUE,"",VLOOKUP(AA120,$AH$13:$AI$795,2,FALSE))</f>
        <v/>
      </c>
      <c r="AK120" s="53" t="s">
        <v>44</v>
      </c>
      <c r="AL120" s="15" t="s">
        <v>34</v>
      </c>
      <c r="AM120" s="15" t="s">
        <v>52</v>
      </c>
      <c r="AN120" s="53" t="s">
        <v>51</v>
      </c>
    </row>
    <row r="121" spans="1:40" ht="25.5" customHeight="1" x14ac:dyDescent="0.25">
      <c r="A121" s="90">
        <v>109</v>
      </c>
      <c r="B121" s="15">
        <v>2025919</v>
      </c>
      <c r="C121" s="53" t="s">
        <v>142</v>
      </c>
      <c r="D121" s="17" t="s">
        <v>4</v>
      </c>
      <c r="E121" s="27">
        <v>44063</v>
      </c>
      <c r="F121" s="70" t="s">
        <v>149</v>
      </c>
      <c r="G121" s="59"/>
      <c r="H121" s="27">
        <v>44072</v>
      </c>
      <c r="I121" s="80">
        <f t="shared" si="4"/>
        <v>9</v>
      </c>
      <c r="J121" s="72" t="s">
        <v>57</v>
      </c>
      <c r="K121" s="27"/>
      <c r="L121" s="74" t="str">
        <f>IF(AND(C121="Abierto",D121="Urgente"),A121,"")</f>
        <v/>
      </c>
      <c r="M121" s="74" t="str">
        <f ca="1">IF(AND(C121="Abierto",D121="Urgente"),TODAY()-E121,"")</f>
        <v/>
      </c>
      <c r="N121" s="74" t="str">
        <f>IF(AND(C121="Abierto",D121="Urgente"),RANK(M121,$M$13:$M$798,0)+COUNTIF($M$13:M121,M121)-1,"")</f>
        <v/>
      </c>
      <c r="O121" s="74" t="str">
        <f>IF(AND(C121="Abierto",D121="Alta"),A121,"")</f>
        <v/>
      </c>
      <c r="P121" s="74" t="str">
        <f ca="1">IF(AND(C121="Abierto",D121="Alta"),TODAY()-E121,"")</f>
        <v/>
      </c>
      <c r="Q121" s="74" t="str">
        <f>IF(AND(C121="Abierto",D121="Alta"),RANK(P121,$P$13:$P$798,0)+COUNTIF($P$13:P121,P121)-1+MAX(N:N),"")</f>
        <v/>
      </c>
      <c r="R121" s="74" t="str">
        <f>IF(AND(C121="Abierto",D121="Media"),A121,"")</f>
        <v/>
      </c>
      <c r="S121" s="74" t="str">
        <f ca="1">IF(AND(C121="Abierto",D121="Media"),TODAY()-E121,"")</f>
        <v/>
      </c>
      <c r="T121" s="74" t="str">
        <f>IF(AND(C121="Abierto",D121="Media"),RANK(S121,$S$13:$S$798,0)+COUNTIF($S$13:S121,S121)-1+MAX(N:N,Q:Q),"")</f>
        <v/>
      </c>
      <c r="U121" s="74" t="str">
        <f>IF(AND(C121="Abierto",D121="Baja"),A121,"")</f>
        <v/>
      </c>
      <c r="V121" s="74" t="str">
        <f ca="1">IF(AND(C121="Abierto",D121="Baja"),TODAY()-E121,"")</f>
        <v/>
      </c>
      <c r="W121" s="74" t="str">
        <f>IF(AND(C121="Abierto",D121="Baja"),RANK(V121,$V$13:$V$798,0)+COUNTIF($V$13:V121,V121)-1+MAX(N:N,Q:Q,T:T),"")</f>
        <v/>
      </c>
      <c r="X121" s="28" t="str">
        <f>IF(OR(C121="Resuelto",C121=""),"",SUM(N121,Q121,T121,W121))</f>
        <v/>
      </c>
      <c r="Y121" s="28" t="str">
        <f>IF(OR(C121="Resuelto",C121=""),"",SUM(M121,P121,S121,V121))</f>
        <v/>
      </c>
      <c r="Z121" s="28" t="str">
        <f>IF(OR(C121="Resuelto",C121=""),"",SUM(L121,O121,R121,U121))</f>
        <v/>
      </c>
      <c r="AA121" s="28">
        <v>280</v>
      </c>
      <c r="AB121" s="28" t="str">
        <f ca="1">IF(ISNA(VLOOKUP(AA121,$X$13:$Z$795,3,FALSE))=TRUE,"",VLOOKUP(AA121,$X$13:$Z$795,3,FALSE))</f>
        <v/>
      </c>
      <c r="AC121" s="75" t="str">
        <f ca="1">IF(ISNA(VLOOKUP(AA121,$X$13:$Z$795,2,FALSE))=TRUE,"",VLOOKUP(AA121,$X$13:$Z$795,2,FALSE))</f>
        <v/>
      </c>
      <c r="AD121" s="53"/>
      <c r="AE121" s="53"/>
      <c r="AF121" s="53"/>
      <c r="AG121" s="53"/>
      <c r="AH121" s="78" t="str">
        <f>IF(AI121="","",MAX($AH$5:AH120)+1)</f>
        <v/>
      </c>
      <c r="AI121" s="53" t="str">
        <f>IF(G120="","",IF(COUNTIF($AI$11:AI120,G120)=0,G120,""))</f>
        <v/>
      </c>
      <c r="AJ121" s="53" t="str">
        <f>IF(ISNA(VLOOKUP(AA121,$AH$13:$AI$795,2,FALSE))=TRUE,"",VLOOKUP(AA121,$AH$13:$AI$795,2,FALSE))</f>
        <v/>
      </c>
      <c r="AK121" s="53" t="s">
        <v>41</v>
      </c>
      <c r="AL121" s="15" t="s">
        <v>36</v>
      </c>
      <c r="AM121" s="15" t="s">
        <v>52</v>
      </c>
      <c r="AN121" s="53" t="s">
        <v>51</v>
      </c>
    </row>
    <row r="122" spans="1:40" ht="25.5" customHeight="1" x14ac:dyDescent="0.25">
      <c r="A122" s="91">
        <v>110</v>
      </c>
      <c r="B122" s="15">
        <v>2025920</v>
      </c>
      <c r="C122" s="53" t="s">
        <v>142</v>
      </c>
      <c r="D122" s="17" t="s">
        <v>5</v>
      </c>
      <c r="E122" s="27">
        <v>44063</v>
      </c>
      <c r="F122" s="70" t="s">
        <v>62</v>
      </c>
      <c r="G122" s="59"/>
      <c r="H122" s="50">
        <v>44068</v>
      </c>
      <c r="I122" s="80">
        <f t="shared" si="4"/>
        <v>5</v>
      </c>
      <c r="J122" s="72" t="s">
        <v>57</v>
      </c>
      <c r="K122" s="27"/>
      <c r="L122" s="74" t="str">
        <f>IF(AND(C122="Abierto",D122="Urgente"),A122,"")</f>
        <v/>
      </c>
      <c r="M122" s="74" t="str">
        <f ca="1">IF(AND(C122="Abierto",D122="Urgente"),TODAY()-E122,"")</f>
        <v/>
      </c>
      <c r="N122" s="74" t="str">
        <f>IF(AND(C122="Abierto",D122="Urgente"),RANK(M122,$M$13:$M$798,0)+COUNTIF($M$13:M122,M122)-1,"")</f>
        <v/>
      </c>
      <c r="O122" s="74" t="str">
        <f>IF(AND(C122="Abierto",D122="Alta"),A122,"")</f>
        <v/>
      </c>
      <c r="P122" s="74" t="str">
        <f ca="1">IF(AND(C122="Abierto",D122="Alta"),TODAY()-E122,"")</f>
        <v/>
      </c>
      <c r="Q122" s="74" t="str">
        <f>IF(AND(C122="Abierto",D122="Alta"),RANK(P122,$P$13:$P$798,0)+COUNTIF($P$13:P122,P122)-1+MAX(N:N),"")</f>
        <v/>
      </c>
      <c r="R122" s="74" t="str">
        <f>IF(AND(C122="Abierto",D122="Media"),A122,"")</f>
        <v/>
      </c>
      <c r="S122" s="74" t="str">
        <f ca="1">IF(AND(C122="Abierto",D122="Media"),TODAY()-E122,"")</f>
        <v/>
      </c>
      <c r="T122" s="74" t="str">
        <f>IF(AND(C122="Abierto",D122="Media"),RANK(S122,$S$13:$S$798,0)+COUNTIF($S$13:S122,S122)-1+MAX(N:N,Q:Q),"")</f>
        <v/>
      </c>
      <c r="U122" s="74" t="str">
        <f>IF(AND(C122="Abierto",D122="Baja"),A122,"")</f>
        <v/>
      </c>
      <c r="V122" s="74" t="str">
        <f ca="1">IF(AND(C122="Abierto",D122="Baja"),TODAY()-E122,"")</f>
        <v/>
      </c>
      <c r="W122" s="74" t="str">
        <f>IF(AND(C122="Abierto",D122="Baja"),RANK(V122,$V$13:$V$798,0)+COUNTIF($V$13:V122,V122)-1+MAX(N:N,Q:Q,T:T),"")</f>
        <v/>
      </c>
      <c r="X122" s="28" t="str">
        <f>IF(OR(C122="Resuelto",C122=""),"",SUM(N122,Q122,T122,W122))</f>
        <v/>
      </c>
      <c r="Y122" s="28" t="str">
        <f>IF(OR(C122="Resuelto",C122=""),"",SUM(M122,P122,S122,V122))</f>
        <v/>
      </c>
      <c r="Z122" s="28" t="str">
        <f>IF(OR(C122="Resuelto",C122=""),"",SUM(L122,O122,R122,U122))</f>
        <v/>
      </c>
      <c r="AA122" s="28">
        <v>281</v>
      </c>
      <c r="AB122" s="28" t="str">
        <f ca="1">IF(ISNA(VLOOKUP(AA122,$X$13:$Z$795,3,FALSE))=TRUE,"",VLOOKUP(AA122,$X$13:$Z$795,3,FALSE))</f>
        <v/>
      </c>
      <c r="AC122" s="75" t="str">
        <f ca="1">IF(ISNA(VLOOKUP(AA122,$X$13:$Z$795,2,FALSE))=TRUE,"",VLOOKUP(AA122,$X$13:$Z$795,2,FALSE))</f>
        <v/>
      </c>
      <c r="AD122" s="53"/>
      <c r="AE122" s="53"/>
      <c r="AF122" s="53"/>
      <c r="AG122" s="53"/>
      <c r="AH122" s="78" t="str">
        <f>IF(AI122="","",MAX($AH$5:AH121)+1)</f>
        <v/>
      </c>
      <c r="AI122" s="53" t="str">
        <f>IF(G121="","",IF(COUNTIF($AI$11:AI121,G121)=0,G121,""))</f>
        <v/>
      </c>
      <c r="AJ122" s="53" t="str">
        <f>IF(ISNA(VLOOKUP(AA122,$AH$13:$AI$795,2,FALSE))=TRUE,"",VLOOKUP(AA122,$AH$13:$AI$795,2,FALSE))</f>
        <v/>
      </c>
      <c r="AK122" s="53" t="s">
        <v>44</v>
      </c>
      <c r="AL122" s="15" t="s">
        <v>34</v>
      </c>
      <c r="AM122" s="15" t="s">
        <v>52</v>
      </c>
      <c r="AN122" s="15" t="s">
        <v>49</v>
      </c>
    </row>
    <row r="123" spans="1:40" ht="25.5" customHeight="1" x14ac:dyDescent="0.25">
      <c r="A123" s="90">
        <v>111</v>
      </c>
      <c r="B123" s="15">
        <v>2025921</v>
      </c>
      <c r="C123" s="53" t="s">
        <v>142</v>
      </c>
      <c r="D123" s="17" t="s">
        <v>5</v>
      </c>
      <c r="E123" s="27">
        <v>44063</v>
      </c>
      <c r="F123" s="70" t="s">
        <v>105</v>
      </c>
      <c r="G123" s="59"/>
      <c r="H123" s="27">
        <v>44063</v>
      </c>
      <c r="I123" s="80">
        <f t="shared" si="4"/>
        <v>0</v>
      </c>
      <c r="J123" s="72" t="s">
        <v>57</v>
      </c>
      <c r="K123" s="27"/>
      <c r="L123" s="74" t="str">
        <f>IF(AND(C123="Abierto",D123="Urgente"),A123,"")</f>
        <v/>
      </c>
      <c r="M123" s="74" t="str">
        <f ca="1">IF(AND(C123="Abierto",D123="Urgente"),TODAY()-E123,"")</f>
        <v/>
      </c>
      <c r="N123" s="74" t="str">
        <f>IF(AND(C123="Abierto",D123="Urgente"),RANK(M123,$M$13:$M$798,0)+COUNTIF($M$13:M123,M123)-1,"")</f>
        <v/>
      </c>
      <c r="O123" s="74" t="str">
        <f>IF(AND(C123="Abierto",D123="Alta"),A123,"")</f>
        <v/>
      </c>
      <c r="P123" s="74" t="str">
        <f ca="1">IF(AND(C123="Abierto",D123="Alta"),TODAY()-E123,"")</f>
        <v/>
      </c>
      <c r="Q123" s="74" t="str">
        <f>IF(AND(C123="Abierto",D123="Alta"),RANK(P123,$P$13:$P$798,0)+COUNTIF($P$13:P123,P123)-1+MAX(N:N),"")</f>
        <v/>
      </c>
      <c r="R123" s="74" t="str">
        <f>IF(AND(C123="Abierto",D123="Media"),A123,"")</f>
        <v/>
      </c>
      <c r="S123" s="74" t="str">
        <f ca="1">IF(AND(C123="Abierto",D123="Media"),TODAY()-E123,"")</f>
        <v/>
      </c>
      <c r="T123" s="74" t="str">
        <f>IF(AND(C123="Abierto",D123="Media"),RANK(S123,$S$13:$S$798,0)+COUNTIF($S$13:S123,S123)-1+MAX(N:N,Q:Q),"")</f>
        <v/>
      </c>
      <c r="U123" s="74" t="str">
        <f>IF(AND(C123="Abierto",D123="Baja"),A123,"")</f>
        <v/>
      </c>
      <c r="V123" s="74" t="str">
        <f ca="1">IF(AND(C123="Abierto",D123="Baja"),TODAY()-E123,"")</f>
        <v/>
      </c>
      <c r="W123" s="74" t="str">
        <f>IF(AND(C123="Abierto",D123="Baja"),RANK(V123,$V$13:$V$798,0)+COUNTIF($V$13:V123,V123)-1+MAX(N:N,Q:Q,T:T),"")</f>
        <v/>
      </c>
      <c r="X123" s="28" t="str">
        <f>IF(OR(C123="Resuelto",C123=""),"",SUM(N123,Q123,T123,W123))</f>
        <v/>
      </c>
      <c r="Y123" s="28" t="str">
        <f>IF(OR(C123="Resuelto",C123=""),"",SUM(M123,P123,S123,V123))</f>
        <v/>
      </c>
      <c r="Z123" s="28" t="str">
        <f>IF(OR(C123="Resuelto",C123=""),"",SUM(L123,O123,R123,U123))</f>
        <v/>
      </c>
      <c r="AA123" s="28">
        <v>282</v>
      </c>
      <c r="AB123" s="28" t="str">
        <f ca="1">IF(ISNA(VLOOKUP(AA123,$X$13:$Z$795,3,FALSE))=TRUE,"",VLOOKUP(AA123,$X$13:$Z$795,3,FALSE))</f>
        <v/>
      </c>
      <c r="AC123" s="75" t="str">
        <f ca="1">IF(ISNA(VLOOKUP(AA123,$X$13:$Z$795,2,FALSE))=TRUE,"",VLOOKUP(AA123,$X$13:$Z$795,2,FALSE))</f>
        <v/>
      </c>
      <c r="AD123" s="53"/>
      <c r="AE123" s="53"/>
      <c r="AF123" s="53"/>
      <c r="AG123" s="53"/>
      <c r="AH123" s="78" t="str">
        <f>IF(AI123="","",MAX($AH$5:AH122)+1)</f>
        <v/>
      </c>
      <c r="AI123" s="53" t="str">
        <f>IF(G122="","",IF(COUNTIF($AI$11:AI122,G122)=0,G122,""))</f>
        <v/>
      </c>
      <c r="AJ123" s="53" t="str">
        <f>IF(ISNA(VLOOKUP(AA123,$AH$13:$AI$795,2,FALSE))=TRUE,"",VLOOKUP(AA123,$AH$13:$AI$795,2,FALSE))</f>
        <v/>
      </c>
      <c r="AK123" s="53" t="s">
        <v>44</v>
      </c>
      <c r="AL123" s="15" t="s">
        <v>34</v>
      </c>
      <c r="AM123" s="15" t="s">
        <v>52</v>
      </c>
      <c r="AN123" s="15" t="s">
        <v>49</v>
      </c>
    </row>
    <row r="124" spans="1:40" ht="25.5" customHeight="1" x14ac:dyDescent="0.25">
      <c r="A124" s="91">
        <v>112</v>
      </c>
      <c r="B124" s="15">
        <v>2025922</v>
      </c>
      <c r="C124" s="53" t="s">
        <v>142</v>
      </c>
      <c r="D124" s="17" t="s">
        <v>5</v>
      </c>
      <c r="E124" s="27">
        <v>44063</v>
      </c>
      <c r="F124" s="70" t="s">
        <v>105</v>
      </c>
      <c r="G124" s="59"/>
      <c r="H124" s="27">
        <v>44063</v>
      </c>
      <c r="I124" s="80">
        <f t="shared" si="4"/>
        <v>0</v>
      </c>
      <c r="J124" s="72" t="s">
        <v>57</v>
      </c>
      <c r="K124" s="27"/>
      <c r="L124" s="74" t="str">
        <f>IF(AND(C124="Abierto",D124="Urgente"),A124,"")</f>
        <v/>
      </c>
      <c r="M124" s="74" t="str">
        <f ca="1">IF(AND(C124="Abierto",D124="Urgente"),TODAY()-E124,"")</f>
        <v/>
      </c>
      <c r="N124" s="74" t="str">
        <f>IF(AND(C124="Abierto",D124="Urgente"),RANK(M124,$M$13:$M$798,0)+COUNTIF($M$13:M124,M124)-1,"")</f>
        <v/>
      </c>
      <c r="O124" s="74" t="str">
        <f>IF(AND(C124="Abierto",D124="Alta"),A124,"")</f>
        <v/>
      </c>
      <c r="P124" s="74" t="str">
        <f ca="1">IF(AND(C124="Abierto",D124="Alta"),TODAY()-E124,"")</f>
        <v/>
      </c>
      <c r="Q124" s="74" t="str">
        <f>IF(AND(C124="Abierto",D124="Alta"),RANK(P124,$P$13:$P$798,0)+COUNTIF($P$13:P124,P124)-1+MAX(N:N),"")</f>
        <v/>
      </c>
      <c r="R124" s="74" t="str">
        <f>IF(AND(C124="Abierto",D124="Media"),A124,"")</f>
        <v/>
      </c>
      <c r="S124" s="74" t="str">
        <f ca="1">IF(AND(C124="Abierto",D124="Media"),TODAY()-E124,"")</f>
        <v/>
      </c>
      <c r="T124" s="74" t="str">
        <f>IF(AND(C124="Abierto",D124="Media"),RANK(S124,$S$13:$S$798,0)+COUNTIF($S$13:S124,S124)-1+MAX(N:N,Q:Q),"")</f>
        <v/>
      </c>
      <c r="U124" s="74" t="str">
        <f>IF(AND(C124="Abierto",D124="Baja"),A124,"")</f>
        <v/>
      </c>
      <c r="V124" s="74" t="str">
        <f ca="1">IF(AND(C124="Abierto",D124="Baja"),TODAY()-E124,"")</f>
        <v/>
      </c>
      <c r="W124" s="74" t="str">
        <f>IF(AND(C124="Abierto",D124="Baja"),RANK(V124,$V$13:$V$798,0)+COUNTIF($V$13:V124,V124)-1+MAX(N:N,Q:Q,T:T),"")</f>
        <v/>
      </c>
      <c r="X124" s="28" t="str">
        <f>IF(OR(C124="Resuelto",C124=""),"",SUM(N124,Q124,T124,W124))</f>
        <v/>
      </c>
      <c r="Y124" s="28" t="str">
        <f>IF(OR(C124="Resuelto",C124=""),"",SUM(M124,P124,S124,V124))</f>
        <v/>
      </c>
      <c r="Z124" s="28" t="str">
        <f>IF(OR(C124="Resuelto",C124=""),"",SUM(L124,O124,R124,U124))</f>
        <v/>
      </c>
      <c r="AA124" s="28">
        <v>283</v>
      </c>
      <c r="AB124" s="28" t="str">
        <f ca="1">IF(ISNA(VLOOKUP(AA124,$X$13:$Z$795,3,FALSE))=TRUE,"",VLOOKUP(AA124,$X$13:$Z$795,3,FALSE))</f>
        <v/>
      </c>
      <c r="AC124" s="75" t="str">
        <f ca="1">IF(ISNA(VLOOKUP(AA124,$X$13:$Z$795,2,FALSE))=TRUE,"",VLOOKUP(AA124,$X$13:$Z$795,2,FALSE))</f>
        <v/>
      </c>
      <c r="AD124" s="53"/>
      <c r="AE124" s="53"/>
      <c r="AF124" s="53"/>
      <c r="AG124" s="53"/>
      <c r="AH124" s="78" t="str">
        <f>IF(AI124="","",MAX($AH$5:AH123)+1)</f>
        <v/>
      </c>
      <c r="AI124" s="53" t="str">
        <f>IF(G123="","",IF(COUNTIF($AI$11:AI123,G123)=0,G123,""))</f>
        <v/>
      </c>
      <c r="AJ124" s="53" t="str">
        <f>IF(ISNA(VLOOKUP(AA124,$AH$13:$AI$795,2,FALSE))=TRUE,"",VLOOKUP(AA124,$AH$13:$AI$795,2,FALSE))</f>
        <v/>
      </c>
      <c r="AK124" s="53" t="s">
        <v>44</v>
      </c>
      <c r="AL124" s="15" t="s">
        <v>35</v>
      </c>
      <c r="AM124" s="15" t="s">
        <v>52</v>
      </c>
      <c r="AN124" s="15" t="s">
        <v>49</v>
      </c>
    </row>
    <row r="125" spans="1:40" ht="25.5" customHeight="1" x14ac:dyDescent="0.25">
      <c r="A125" s="90">
        <v>113</v>
      </c>
      <c r="B125" s="15">
        <v>2025923</v>
      </c>
      <c r="C125" s="53" t="s">
        <v>142</v>
      </c>
      <c r="D125" s="17" t="s">
        <v>5</v>
      </c>
      <c r="E125" s="27">
        <v>44063</v>
      </c>
      <c r="F125" s="70" t="s">
        <v>105</v>
      </c>
      <c r="G125" s="59"/>
      <c r="H125" s="27">
        <v>44063</v>
      </c>
      <c r="I125" s="80">
        <f t="shared" si="4"/>
        <v>0</v>
      </c>
      <c r="J125" s="72" t="s">
        <v>57</v>
      </c>
      <c r="K125" s="27"/>
      <c r="L125" s="74" t="str">
        <f>IF(AND(C125="Abierto",D125="Urgente"),A125,"")</f>
        <v/>
      </c>
      <c r="M125" s="74" t="str">
        <f ca="1">IF(AND(C125="Abierto",D125="Urgente"),TODAY()-E125,"")</f>
        <v/>
      </c>
      <c r="N125" s="74" t="str">
        <f>IF(AND(C125="Abierto",D125="Urgente"),RANK(M125,$M$13:$M$798,0)+COUNTIF($M$13:M125,M125)-1,"")</f>
        <v/>
      </c>
      <c r="O125" s="74" t="str">
        <f>IF(AND(C125="Abierto",D125="Alta"),A125,"")</f>
        <v/>
      </c>
      <c r="P125" s="74" t="str">
        <f ca="1">IF(AND(C125="Abierto",D125="Alta"),TODAY()-E125,"")</f>
        <v/>
      </c>
      <c r="Q125" s="74" t="str">
        <f>IF(AND(C125="Abierto",D125="Alta"),RANK(P125,$P$13:$P$798,0)+COUNTIF($P$13:P125,P125)-1+MAX(N:N),"")</f>
        <v/>
      </c>
      <c r="R125" s="74" t="str">
        <f>IF(AND(C125="Abierto",D125="Media"),A125,"")</f>
        <v/>
      </c>
      <c r="S125" s="74" t="str">
        <f ca="1">IF(AND(C125="Abierto",D125="Media"),TODAY()-E125,"")</f>
        <v/>
      </c>
      <c r="T125" s="74" t="str">
        <f>IF(AND(C125="Abierto",D125="Media"),RANK(S125,$S$13:$S$798,0)+COUNTIF($S$13:S125,S125)-1+MAX(N:N,Q:Q),"")</f>
        <v/>
      </c>
      <c r="U125" s="74" t="str">
        <f>IF(AND(C125="Abierto",D125="Baja"),A125,"")</f>
        <v/>
      </c>
      <c r="V125" s="74" t="str">
        <f ca="1">IF(AND(C125="Abierto",D125="Baja"),TODAY()-E125,"")</f>
        <v/>
      </c>
      <c r="W125" s="74" t="str">
        <f>IF(AND(C125="Abierto",D125="Baja"),RANK(V125,$V$13:$V$798,0)+COUNTIF($V$13:V125,V125)-1+MAX(N:N,Q:Q,T:T),"")</f>
        <v/>
      </c>
      <c r="X125" s="28" t="str">
        <f>IF(OR(C125="Resuelto",C125=""),"",SUM(N125,Q125,T125,W125))</f>
        <v/>
      </c>
      <c r="Y125" s="28" t="str">
        <f>IF(OR(C125="Resuelto",C125=""),"",SUM(M125,P125,S125,V125))</f>
        <v/>
      </c>
      <c r="Z125" s="28" t="str">
        <f>IF(OR(C125="Resuelto",C125=""),"",SUM(L125,O125,R125,U125))</f>
        <v/>
      </c>
      <c r="AA125" s="28">
        <v>284</v>
      </c>
      <c r="AB125" s="28" t="str">
        <f ca="1">IF(ISNA(VLOOKUP(AA125,$X$13:$Z$795,3,FALSE))=TRUE,"",VLOOKUP(AA125,$X$13:$Z$795,3,FALSE))</f>
        <v/>
      </c>
      <c r="AC125" s="75" t="str">
        <f ca="1">IF(ISNA(VLOOKUP(AA125,$X$13:$Z$795,2,FALSE))=TRUE,"",VLOOKUP(AA125,$X$13:$Z$795,2,FALSE))</f>
        <v/>
      </c>
      <c r="AD125" s="53"/>
      <c r="AE125" s="53"/>
      <c r="AF125" s="53"/>
      <c r="AG125" s="53"/>
      <c r="AH125" s="78" t="str">
        <f>IF(AI125="","",MAX($AH$5:AH124)+1)</f>
        <v/>
      </c>
      <c r="AI125" s="53" t="str">
        <f>IF(G124="","",IF(COUNTIF($AI$11:AI124,G124)=0,G124,""))</f>
        <v/>
      </c>
      <c r="AJ125" s="53" t="str">
        <f>IF(ISNA(VLOOKUP(AA125,$AH$13:$AI$795,2,FALSE))=TRUE,"",VLOOKUP(AA125,$AH$13:$AI$795,2,FALSE))</f>
        <v/>
      </c>
      <c r="AK125" s="53" t="s">
        <v>44</v>
      </c>
      <c r="AL125" s="15" t="s">
        <v>35</v>
      </c>
      <c r="AM125" s="15" t="s">
        <v>52</v>
      </c>
      <c r="AN125" s="15" t="s">
        <v>49</v>
      </c>
    </row>
    <row r="126" spans="1:40" ht="25.5" customHeight="1" x14ac:dyDescent="0.25">
      <c r="A126" s="91">
        <v>114</v>
      </c>
      <c r="B126" s="15">
        <v>2025924</v>
      </c>
      <c r="C126" s="15" t="s">
        <v>142</v>
      </c>
      <c r="D126" s="17" t="s">
        <v>5</v>
      </c>
      <c r="E126" s="27">
        <v>44063</v>
      </c>
      <c r="F126" s="70" t="s">
        <v>105</v>
      </c>
      <c r="G126" s="59"/>
      <c r="H126" s="27">
        <v>44063</v>
      </c>
      <c r="I126" s="80">
        <f t="shared" si="4"/>
        <v>0</v>
      </c>
      <c r="J126" s="72" t="s">
        <v>57</v>
      </c>
      <c r="K126" s="27"/>
      <c r="L126" s="74" t="str">
        <f>IF(AND(C126="Abierto",D126="Urgente"),A126,"")</f>
        <v/>
      </c>
      <c r="M126" s="74" t="str">
        <f ca="1">IF(AND(C126="Abierto",D126="Urgente"),TODAY()-E126,"")</f>
        <v/>
      </c>
      <c r="N126" s="74" t="str">
        <f>IF(AND(C126="Abierto",D126="Urgente"),RANK(M126,$M$13:$M$798,0)+COUNTIF($M$13:M126,M126)-1,"")</f>
        <v/>
      </c>
      <c r="O126" s="74" t="str">
        <f>IF(AND(C126="Abierto",D126="Alta"),A126,"")</f>
        <v/>
      </c>
      <c r="P126" s="74" t="str">
        <f ca="1">IF(AND(C126="Abierto",D126="Alta"),TODAY()-E126,"")</f>
        <v/>
      </c>
      <c r="Q126" s="74" t="str">
        <f>IF(AND(C126="Abierto",D126="Alta"),RANK(P126,$P$13:$P$798,0)+COUNTIF($P$13:P126,P126)-1+MAX(N:N),"")</f>
        <v/>
      </c>
      <c r="R126" s="74" t="str">
        <f>IF(AND(C126="Abierto",D126="Media"),A126,"")</f>
        <v/>
      </c>
      <c r="S126" s="74" t="str">
        <f ca="1">IF(AND(C126="Abierto",D126="Media"),TODAY()-E126,"")</f>
        <v/>
      </c>
      <c r="T126" s="74" t="str">
        <f>IF(AND(C126="Abierto",D126="Media"),RANK(S126,$S$13:$S$798,0)+COUNTIF($S$13:S126,S126)-1+MAX(N:N,Q:Q),"")</f>
        <v/>
      </c>
      <c r="U126" s="74" t="str">
        <f>IF(AND(C126="Abierto",D126="Baja"),A126,"")</f>
        <v/>
      </c>
      <c r="V126" s="74" t="str">
        <f ca="1">IF(AND(C126="Abierto",D126="Baja"),TODAY()-E126,"")</f>
        <v/>
      </c>
      <c r="W126" s="74" t="str">
        <f>IF(AND(C126="Abierto",D126="Baja"),RANK(V126,$V$13:$V$798,0)+COUNTIF($V$13:V126,V126)-1+MAX(N:N,Q:Q,T:T),"")</f>
        <v/>
      </c>
      <c r="X126" s="28" t="str">
        <f>IF(OR(C126="Resuelto",C126=""),"",SUM(N126,Q126,T126,W126))</f>
        <v/>
      </c>
      <c r="Y126" s="28" t="str">
        <f>IF(OR(C126="Resuelto",C126=""),"",SUM(M126,P126,S126,V126))</f>
        <v/>
      </c>
      <c r="Z126" s="28" t="str">
        <f>IF(OR(C126="Resuelto",C126=""),"",SUM(L126,O126,R126,U126))</f>
        <v/>
      </c>
      <c r="AA126" s="28">
        <v>285</v>
      </c>
      <c r="AB126" s="28" t="str">
        <f ca="1">IF(ISNA(VLOOKUP(AA126,$X$13:$Z$795,3,FALSE))=TRUE,"",VLOOKUP(AA126,$X$13:$Z$795,3,FALSE))</f>
        <v/>
      </c>
      <c r="AC126" s="75" t="str">
        <f ca="1">IF(ISNA(VLOOKUP(AA126,$X$13:$Z$795,2,FALSE))=TRUE,"",VLOOKUP(AA126,$X$13:$Z$795,2,FALSE))</f>
        <v/>
      </c>
      <c r="AD126" s="53"/>
      <c r="AE126" s="53"/>
      <c r="AF126" s="53"/>
      <c r="AG126" s="53"/>
      <c r="AH126" s="78" t="str">
        <f>IF(AI126="","",MAX($AH$5:AH125)+1)</f>
        <v/>
      </c>
      <c r="AI126" s="53" t="str">
        <f>IF(G125="","",IF(COUNTIF($AI$11:AI125,G125)=0,G125,""))</f>
        <v/>
      </c>
      <c r="AJ126" s="53" t="str">
        <f>IF(ISNA(VLOOKUP(AA126,$AH$13:$AI$795,2,FALSE))=TRUE,"",VLOOKUP(AA126,$AH$13:$AI$795,2,FALSE))</f>
        <v/>
      </c>
      <c r="AK126" s="53" t="s">
        <v>44</v>
      </c>
      <c r="AL126" s="15" t="s">
        <v>35</v>
      </c>
      <c r="AM126" s="15" t="s">
        <v>52</v>
      </c>
      <c r="AN126" s="15" t="s">
        <v>49</v>
      </c>
    </row>
    <row r="127" spans="1:40" ht="25.5" customHeight="1" x14ac:dyDescent="0.25">
      <c r="A127" s="90">
        <v>115</v>
      </c>
      <c r="B127" s="73" t="s">
        <v>143</v>
      </c>
      <c r="C127" s="15" t="s">
        <v>142</v>
      </c>
      <c r="D127" s="17" t="s">
        <v>5</v>
      </c>
      <c r="E127" s="27">
        <v>44064</v>
      </c>
      <c r="F127" s="70" t="s">
        <v>105</v>
      </c>
      <c r="G127" s="59"/>
      <c r="H127" s="27">
        <v>44064</v>
      </c>
      <c r="I127" s="80">
        <f t="shared" si="4"/>
        <v>0</v>
      </c>
      <c r="J127" s="72" t="s">
        <v>57</v>
      </c>
      <c r="K127" s="27"/>
      <c r="L127" s="74" t="str">
        <f>IF(AND(C127="Abierto",D127="Urgente"),A127,"")</f>
        <v/>
      </c>
      <c r="M127" s="74" t="str">
        <f ca="1">IF(AND(C127="Abierto",D127="Urgente"),TODAY()-E127,"")</f>
        <v/>
      </c>
      <c r="N127" s="74" t="str">
        <f>IF(AND(C127="Abierto",D127="Urgente"),RANK(M127,$M$13:$M$798,0)+COUNTIF($M$13:M127,M127)-1,"")</f>
        <v/>
      </c>
      <c r="O127" s="74" t="str">
        <f>IF(AND(C127="Abierto",D127="Alta"),A127,"")</f>
        <v/>
      </c>
      <c r="P127" s="74" t="str">
        <f ca="1">IF(AND(C127="Abierto",D127="Alta"),TODAY()-E127,"")</f>
        <v/>
      </c>
      <c r="Q127" s="74" t="str">
        <f>IF(AND(C127="Abierto",D127="Alta"),RANK(P127,$P$13:$P$798,0)+COUNTIF($P$13:P127,P127)-1+MAX(N:N),"")</f>
        <v/>
      </c>
      <c r="R127" s="74" t="str">
        <f>IF(AND(C127="Abierto",D127="Media"),A127,"")</f>
        <v/>
      </c>
      <c r="S127" s="74" t="str">
        <f ca="1">IF(AND(C127="Abierto",D127="Media"),TODAY()-E127,"")</f>
        <v/>
      </c>
      <c r="T127" s="74" t="str">
        <f>IF(AND(C127="Abierto",D127="Media"),RANK(S127,$S$13:$S$798,0)+COUNTIF($S$13:S127,S127)-1+MAX(N:N,Q:Q),"")</f>
        <v/>
      </c>
      <c r="U127" s="74" t="str">
        <f>IF(AND(C127="Abierto",D127="Baja"),A127,"")</f>
        <v/>
      </c>
      <c r="V127" s="74" t="str">
        <f ca="1">IF(AND(C127="Abierto",D127="Baja"),TODAY()-E127,"")</f>
        <v/>
      </c>
      <c r="W127" s="74" t="str">
        <f>IF(AND(C127="Abierto",D127="Baja"),RANK(V127,$V$13:$V$798,0)+COUNTIF($V$13:V127,V127)-1+MAX(N:N,Q:Q,T:T),"")</f>
        <v/>
      </c>
      <c r="X127" s="28" t="str">
        <f>IF(OR(C127="Resuelto",C127=""),"",SUM(N127,Q127,T127,W127))</f>
        <v/>
      </c>
      <c r="Y127" s="28" t="str">
        <f>IF(OR(C127="Resuelto",C127=""),"",SUM(M127,P127,S127,V127))</f>
        <v/>
      </c>
      <c r="Z127" s="28" t="str">
        <f>IF(OR(C127="Resuelto",C127=""),"",SUM(L127,O127,R127,U127))</f>
        <v/>
      </c>
      <c r="AA127" s="28">
        <v>286</v>
      </c>
      <c r="AB127" s="28" t="str">
        <f ca="1">IF(ISNA(VLOOKUP(AA127,$X$13:$Z$795,3,FALSE))=TRUE,"",VLOOKUP(AA127,$X$13:$Z$795,3,FALSE))</f>
        <v/>
      </c>
      <c r="AC127" s="75" t="str">
        <f ca="1">IF(ISNA(VLOOKUP(AA127,$X$13:$Z$795,2,FALSE))=TRUE,"",VLOOKUP(AA127,$X$13:$Z$795,2,FALSE))</f>
        <v/>
      </c>
      <c r="AD127" s="53"/>
      <c r="AE127" s="53"/>
      <c r="AF127" s="53"/>
      <c r="AG127" s="53"/>
      <c r="AH127" s="78" t="str">
        <f>IF(AI127="","",MAX($AH$5:AH126)+1)</f>
        <v/>
      </c>
      <c r="AI127" s="53" t="str">
        <f>IF(G126="","",IF(COUNTIF($AI$11:AI126,G126)=0,G126,""))</f>
        <v/>
      </c>
      <c r="AJ127" s="53" t="str">
        <f>IF(ISNA(VLOOKUP(AA127,$AH$13:$AI$795,2,FALSE))=TRUE,"",VLOOKUP(AA127,$AH$13:$AI$795,2,FALSE))</f>
        <v/>
      </c>
      <c r="AK127" s="53" t="s">
        <v>44</v>
      </c>
      <c r="AL127" s="15" t="s">
        <v>34</v>
      </c>
      <c r="AM127" s="15" t="s">
        <v>52</v>
      </c>
      <c r="AN127" s="15" t="s">
        <v>49</v>
      </c>
    </row>
    <row r="128" spans="1:40" ht="25.5" customHeight="1" x14ac:dyDescent="0.25">
      <c r="A128" s="91">
        <v>116</v>
      </c>
      <c r="B128" s="73">
        <v>2025925</v>
      </c>
      <c r="C128" s="15" t="s">
        <v>142</v>
      </c>
      <c r="D128" s="17" t="s">
        <v>6</v>
      </c>
      <c r="E128" s="27">
        <v>44064</v>
      </c>
      <c r="F128" s="70" t="s">
        <v>86</v>
      </c>
      <c r="G128" s="59"/>
      <c r="H128" s="50">
        <v>44064</v>
      </c>
      <c r="I128" s="80">
        <f t="shared" si="4"/>
        <v>0</v>
      </c>
      <c r="J128" s="72" t="s">
        <v>57</v>
      </c>
      <c r="K128" s="27"/>
      <c r="L128" s="74" t="str">
        <f>IF(AND(C128="Abierto",D128="Urgente"),A128,"")</f>
        <v/>
      </c>
      <c r="M128" s="74" t="str">
        <f ca="1">IF(AND(C128="Abierto",D128="Urgente"),TODAY()-E128,"")</f>
        <v/>
      </c>
      <c r="N128" s="74" t="str">
        <f>IF(AND(C128="Abierto",D128="Urgente"),RANK(M128,$M$13:$M$798,0)+COUNTIF($M$13:M128,M128)-1,"")</f>
        <v/>
      </c>
      <c r="O128" s="74" t="str">
        <f>IF(AND(C128="Abierto",D128="Alta"),A128,"")</f>
        <v/>
      </c>
      <c r="P128" s="74" t="str">
        <f ca="1">IF(AND(C128="Abierto",D128="Alta"),TODAY()-E128,"")</f>
        <v/>
      </c>
      <c r="Q128" s="74" t="str">
        <f>IF(AND(C128="Abierto",D128="Alta"),RANK(P128,$P$13:$P$798,0)+COUNTIF($P$13:P128,P128)-1+MAX(N:N),"")</f>
        <v/>
      </c>
      <c r="R128" s="74" t="str">
        <f>IF(AND(C128="Abierto",D128="Media"),A128,"")</f>
        <v/>
      </c>
      <c r="S128" s="74" t="str">
        <f ca="1">IF(AND(C128="Abierto",D128="Media"),TODAY()-E128,"")</f>
        <v/>
      </c>
      <c r="T128" s="74" t="str">
        <f>IF(AND(C128="Abierto",D128="Media"),RANK(S128,$S$13:$S$798,0)+COUNTIF($S$13:S128,S128)-1+MAX(N:N,Q:Q),"")</f>
        <v/>
      </c>
      <c r="U128" s="74" t="str">
        <f>IF(AND(C128="Abierto",D128="Baja"),A128,"")</f>
        <v/>
      </c>
      <c r="V128" s="74" t="str">
        <f ca="1">IF(AND(C128="Abierto",D128="Baja"),TODAY()-E128,"")</f>
        <v/>
      </c>
      <c r="W128" s="74" t="str">
        <f>IF(AND(C128="Abierto",D128="Baja"),RANK(V128,$V$13:$V$798,0)+COUNTIF($V$13:V128,V128)-1+MAX(N:N,Q:Q,T:T),"")</f>
        <v/>
      </c>
      <c r="X128" s="28" t="str">
        <f>IF(OR(C128="Resuelto",C128=""),"",SUM(N128,Q128,T128,W128))</f>
        <v/>
      </c>
      <c r="Y128" s="28" t="str">
        <f>IF(OR(C128="Resuelto",C128=""),"",SUM(M128,P128,S128,V128))</f>
        <v/>
      </c>
      <c r="Z128" s="28" t="str">
        <f>IF(OR(C128="Resuelto",C128=""),"",SUM(L128,O128,R128,U128))</f>
        <v/>
      </c>
      <c r="AA128" s="28">
        <v>287</v>
      </c>
      <c r="AB128" s="28" t="str">
        <f ca="1">IF(ISNA(VLOOKUP(AA128,$X$13:$Z$795,3,FALSE))=TRUE,"",VLOOKUP(AA128,$X$13:$Z$795,3,FALSE))</f>
        <v/>
      </c>
      <c r="AC128" s="75" t="str">
        <f ca="1">IF(ISNA(VLOOKUP(AA128,$X$13:$Z$795,2,FALSE))=TRUE,"",VLOOKUP(AA128,$X$13:$Z$795,2,FALSE))</f>
        <v/>
      </c>
      <c r="AD128" s="53"/>
      <c r="AE128" s="53"/>
      <c r="AF128" s="53"/>
      <c r="AG128" s="53"/>
      <c r="AH128" s="78" t="str">
        <f>IF(AI128="","",MAX($AH$5:AH127)+1)</f>
        <v/>
      </c>
      <c r="AI128" s="53" t="str">
        <f>IF(G127="","",IF(COUNTIF($AI$11:AI127,G127)=0,G127,""))</f>
        <v/>
      </c>
      <c r="AJ128" s="53" t="str">
        <f>IF(ISNA(VLOOKUP(AA128,$AH$13:$AI$795,2,FALSE))=TRUE,"",VLOOKUP(AA128,$AH$13:$AI$795,2,FALSE))</f>
        <v/>
      </c>
      <c r="AK128" s="53" t="s">
        <v>39</v>
      </c>
      <c r="AL128" s="15" t="s">
        <v>34</v>
      </c>
      <c r="AM128" s="15" t="s">
        <v>52</v>
      </c>
      <c r="AN128" s="15" t="s">
        <v>49</v>
      </c>
    </row>
    <row r="129" spans="1:40" ht="25.5" customHeight="1" x14ac:dyDescent="0.25">
      <c r="A129" s="90">
        <v>117</v>
      </c>
      <c r="B129" s="73">
        <v>2025926</v>
      </c>
      <c r="C129" s="15" t="s">
        <v>142</v>
      </c>
      <c r="D129" s="17" t="s">
        <v>4</v>
      </c>
      <c r="E129" s="27">
        <v>44064</v>
      </c>
      <c r="F129" s="70" t="s">
        <v>86</v>
      </c>
      <c r="G129" s="59"/>
      <c r="H129" s="50">
        <v>44071</v>
      </c>
      <c r="I129" s="80">
        <f t="shared" si="4"/>
        <v>7</v>
      </c>
      <c r="J129" s="72" t="s">
        <v>57</v>
      </c>
      <c r="K129" s="27"/>
      <c r="L129" s="74" t="str">
        <f>IF(AND(C129="Abierto",D129="Urgente"),A129,"")</f>
        <v/>
      </c>
      <c r="M129" s="74" t="str">
        <f ca="1">IF(AND(C129="Abierto",D129="Urgente"),TODAY()-E129,"")</f>
        <v/>
      </c>
      <c r="N129" s="74" t="str">
        <f>IF(AND(C129="Abierto",D129="Urgente"),RANK(M129,$M$13:$M$798,0)+COUNTIF($M$13:M129,M129)-1,"")</f>
        <v/>
      </c>
      <c r="O129" s="74" t="str">
        <f>IF(AND(C129="Abierto",D129="Alta"),A129,"")</f>
        <v/>
      </c>
      <c r="P129" s="74" t="str">
        <f ca="1">IF(AND(C129="Abierto",D129="Alta"),TODAY()-E129,"")</f>
        <v/>
      </c>
      <c r="Q129" s="74" t="str">
        <f>IF(AND(C129="Abierto",D129="Alta"),RANK(P129,$P$13:$P$798,0)+COUNTIF($P$13:P129,P129)-1+MAX(N:N),"")</f>
        <v/>
      </c>
      <c r="R129" s="74" t="str">
        <f>IF(AND(C129="Abierto",D129="Media"),A129,"")</f>
        <v/>
      </c>
      <c r="S129" s="74" t="str">
        <f ca="1">IF(AND(C129="Abierto",D129="Media"),TODAY()-E129,"")</f>
        <v/>
      </c>
      <c r="T129" s="74" t="str">
        <f>IF(AND(C129="Abierto",D129="Media"),RANK(S129,$S$13:$S$798,0)+COUNTIF($S$13:S129,S129)-1+MAX(N:N,Q:Q),"")</f>
        <v/>
      </c>
      <c r="U129" s="74" t="str">
        <f>IF(AND(C129="Abierto",D129="Baja"),A129,"")</f>
        <v/>
      </c>
      <c r="V129" s="74" t="str">
        <f ca="1">IF(AND(C129="Abierto",D129="Baja"),TODAY()-E129,"")</f>
        <v/>
      </c>
      <c r="W129" s="74" t="str">
        <f>IF(AND(C129="Abierto",D129="Baja"),RANK(V129,$V$13:$V$798,0)+COUNTIF($V$13:V129,V129)-1+MAX(N:N,Q:Q,T:T),"")</f>
        <v/>
      </c>
      <c r="X129" s="28" t="str">
        <f>IF(OR(C129="Resuelto",C129=""),"",SUM(N129,Q129,T129,W129))</f>
        <v/>
      </c>
      <c r="Y129" s="28" t="str">
        <f>IF(OR(C129="Resuelto",C129=""),"",SUM(M129,P129,S129,V129))</f>
        <v/>
      </c>
      <c r="Z129" s="28" t="str">
        <f>IF(OR(C129="Resuelto",C129=""),"",SUM(L129,O129,R129,U129))</f>
        <v/>
      </c>
      <c r="AA129" s="28">
        <v>288</v>
      </c>
      <c r="AB129" s="28" t="str">
        <f ca="1">IF(ISNA(VLOOKUP(AA129,$X$13:$Z$795,3,FALSE))=TRUE,"",VLOOKUP(AA129,$X$13:$Z$795,3,FALSE))</f>
        <v/>
      </c>
      <c r="AC129" s="75" t="str">
        <f ca="1">IF(ISNA(VLOOKUP(AA129,$X$13:$Z$795,2,FALSE))=TRUE,"",VLOOKUP(AA129,$X$13:$Z$795,2,FALSE))</f>
        <v/>
      </c>
      <c r="AD129" s="53"/>
      <c r="AE129" s="53"/>
      <c r="AF129" s="53"/>
      <c r="AG129" s="53"/>
      <c r="AH129" s="78" t="str">
        <f>IF(AI129="","",MAX($AH$5:AH128)+1)</f>
        <v/>
      </c>
      <c r="AI129" s="53" t="str">
        <f>IF(G128="","",IF(COUNTIF($AI$11:AI128,G128)=0,G128,""))</f>
        <v/>
      </c>
      <c r="AJ129" s="53" t="str">
        <f>IF(ISNA(VLOOKUP(AA129,$AH$13:$AI$795,2,FALSE))=TRUE,"",VLOOKUP(AA129,$AH$13:$AI$795,2,FALSE))</f>
        <v/>
      </c>
      <c r="AK129" s="53" t="s">
        <v>41</v>
      </c>
      <c r="AL129" s="15" t="s">
        <v>34</v>
      </c>
      <c r="AM129" s="15" t="s">
        <v>52</v>
      </c>
      <c r="AN129" s="15" t="s">
        <v>51</v>
      </c>
    </row>
    <row r="130" spans="1:40" ht="25.5" customHeight="1" x14ac:dyDescent="0.25">
      <c r="A130" s="91">
        <v>118</v>
      </c>
      <c r="B130" s="73" t="s">
        <v>143</v>
      </c>
      <c r="C130" s="15" t="s">
        <v>142</v>
      </c>
      <c r="D130" s="17" t="s">
        <v>5</v>
      </c>
      <c r="E130" s="27">
        <v>44064</v>
      </c>
      <c r="F130" s="70" t="s">
        <v>105</v>
      </c>
      <c r="G130" s="59"/>
      <c r="H130" s="27">
        <v>44064</v>
      </c>
      <c r="I130" s="80">
        <f t="shared" si="4"/>
        <v>0</v>
      </c>
      <c r="J130" s="72" t="s">
        <v>57</v>
      </c>
      <c r="K130" s="27"/>
      <c r="L130" s="74" t="str">
        <f>IF(AND(C130="Abierto",D130="Urgente"),A130,"")</f>
        <v/>
      </c>
      <c r="M130" s="74" t="str">
        <f ca="1">IF(AND(C130="Abierto",D130="Urgente"),TODAY()-E130,"")</f>
        <v/>
      </c>
      <c r="N130" s="74" t="str">
        <f>IF(AND(C130="Abierto",D130="Urgente"),RANK(M130,$M$13:$M$798,0)+COUNTIF($M$13:M130,M130)-1,"")</f>
        <v/>
      </c>
      <c r="O130" s="74" t="str">
        <f>IF(AND(C130="Abierto",D130="Alta"),A130,"")</f>
        <v/>
      </c>
      <c r="P130" s="74" t="str">
        <f ca="1">IF(AND(C130="Abierto",D130="Alta"),TODAY()-E130,"")</f>
        <v/>
      </c>
      <c r="Q130" s="74" t="str">
        <f>IF(AND(C130="Abierto",D130="Alta"),RANK(P130,$P$13:$P$798,0)+COUNTIF($P$13:P130,P130)-1+MAX(N:N),"")</f>
        <v/>
      </c>
      <c r="R130" s="74" t="str">
        <f>IF(AND(C130="Abierto",D130="Media"),A130,"")</f>
        <v/>
      </c>
      <c r="S130" s="74" t="str">
        <f ca="1">IF(AND(C130="Abierto",D130="Media"),TODAY()-E130,"")</f>
        <v/>
      </c>
      <c r="T130" s="74" t="str">
        <f>IF(AND(C130="Abierto",D130="Media"),RANK(S130,$S$13:$S$798,0)+COUNTIF($S$13:S130,S130)-1+MAX(N:N,Q:Q),"")</f>
        <v/>
      </c>
      <c r="U130" s="74" t="str">
        <f>IF(AND(C130="Abierto",D130="Baja"),A130,"")</f>
        <v/>
      </c>
      <c r="V130" s="74" t="str">
        <f ca="1">IF(AND(C130="Abierto",D130="Baja"),TODAY()-E130,"")</f>
        <v/>
      </c>
      <c r="W130" s="74" t="str">
        <f>IF(AND(C130="Abierto",D130="Baja"),RANK(V130,$V$13:$V$798,0)+COUNTIF($V$13:V130,V130)-1+MAX(N:N,Q:Q,T:T),"")</f>
        <v/>
      </c>
      <c r="X130" s="28" t="str">
        <f>IF(OR(C130="Resuelto",C130=""),"",SUM(N130,Q130,T130,W130))</f>
        <v/>
      </c>
      <c r="Y130" s="28" t="str">
        <f>IF(OR(C130="Resuelto",C130=""),"",SUM(M130,P130,S130,V130))</f>
        <v/>
      </c>
      <c r="Z130" s="28" t="str">
        <f>IF(OR(C130="Resuelto",C130=""),"",SUM(L130,O130,R130,U130))</f>
        <v/>
      </c>
      <c r="AA130" s="28">
        <v>289</v>
      </c>
      <c r="AB130" s="28" t="str">
        <f ca="1">IF(ISNA(VLOOKUP(AA130,$X$13:$Z$795,3,FALSE))=TRUE,"",VLOOKUP(AA130,$X$13:$Z$795,3,FALSE))</f>
        <v/>
      </c>
      <c r="AC130" s="75" t="str">
        <f ca="1">IF(ISNA(VLOOKUP(AA130,$X$13:$Z$795,2,FALSE))=TRUE,"",VLOOKUP(AA130,$X$13:$Z$795,2,FALSE))</f>
        <v/>
      </c>
      <c r="AD130" s="53"/>
      <c r="AE130" s="53"/>
      <c r="AF130" s="53"/>
      <c r="AG130" s="53"/>
      <c r="AH130" s="78" t="str">
        <f>IF(AI130="","",MAX($AH$5:AH129)+1)</f>
        <v/>
      </c>
      <c r="AI130" s="53" t="str">
        <f>IF(G129="","",IF(COUNTIF($AI$11:AI129,G129)=0,G129,""))</f>
        <v/>
      </c>
      <c r="AJ130" s="53" t="str">
        <f>IF(ISNA(VLOOKUP(AA130,$AH$13:$AI$795,2,FALSE))=TRUE,"",VLOOKUP(AA130,$AH$13:$AI$795,2,FALSE))</f>
        <v/>
      </c>
      <c r="AK130" s="53" t="s">
        <v>44</v>
      </c>
      <c r="AL130" s="15" t="s">
        <v>35</v>
      </c>
      <c r="AM130" s="15" t="s">
        <v>52</v>
      </c>
      <c r="AN130" s="53" t="s">
        <v>51</v>
      </c>
    </row>
    <row r="131" spans="1:40" ht="25.5" customHeight="1" x14ac:dyDescent="0.25">
      <c r="A131" s="90">
        <v>119</v>
      </c>
      <c r="B131" s="73" t="s">
        <v>143</v>
      </c>
      <c r="C131" s="15" t="s">
        <v>142</v>
      </c>
      <c r="D131" s="17" t="s">
        <v>5</v>
      </c>
      <c r="E131" s="27">
        <v>44064</v>
      </c>
      <c r="F131" s="70" t="s">
        <v>105</v>
      </c>
      <c r="G131" s="59"/>
      <c r="H131" s="27">
        <v>44064</v>
      </c>
      <c r="I131" s="80">
        <f t="shared" si="4"/>
        <v>0</v>
      </c>
      <c r="J131" s="72" t="s">
        <v>57</v>
      </c>
      <c r="K131" s="27"/>
      <c r="L131" s="74" t="str">
        <f>IF(AND(C131="Abierto",D131="Urgente"),A131,"")</f>
        <v/>
      </c>
      <c r="M131" s="74" t="str">
        <f ca="1">IF(AND(C131="Abierto",D131="Urgente"),TODAY()-E131,"")</f>
        <v/>
      </c>
      <c r="N131" s="74" t="str">
        <f>IF(AND(C131="Abierto",D131="Urgente"),RANK(M131,$M$13:$M$798,0)+COUNTIF($M$13:M131,M131)-1,"")</f>
        <v/>
      </c>
      <c r="O131" s="74" t="str">
        <f>IF(AND(C131="Abierto",D131="Alta"),A131,"")</f>
        <v/>
      </c>
      <c r="P131" s="74" t="str">
        <f ca="1">IF(AND(C131="Abierto",D131="Alta"),TODAY()-E131,"")</f>
        <v/>
      </c>
      <c r="Q131" s="74" t="str">
        <f>IF(AND(C131="Abierto",D131="Alta"),RANK(P131,$P$13:$P$798,0)+COUNTIF($P$13:P131,P131)-1+MAX(N:N),"")</f>
        <v/>
      </c>
      <c r="R131" s="74" t="str">
        <f>IF(AND(C131="Abierto",D131="Media"),A131,"")</f>
        <v/>
      </c>
      <c r="S131" s="74" t="str">
        <f ca="1">IF(AND(C131="Abierto",D131="Media"),TODAY()-E131,"")</f>
        <v/>
      </c>
      <c r="T131" s="74" t="str">
        <f>IF(AND(C131="Abierto",D131="Media"),RANK(S131,$S$13:$S$798,0)+COUNTIF($S$13:S131,S131)-1+MAX(N:N,Q:Q),"")</f>
        <v/>
      </c>
      <c r="U131" s="74" t="str">
        <f>IF(AND(C131="Abierto",D131="Baja"),A131,"")</f>
        <v/>
      </c>
      <c r="V131" s="74" t="str">
        <f ca="1">IF(AND(C131="Abierto",D131="Baja"),TODAY()-E131,"")</f>
        <v/>
      </c>
      <c r="W131" s="74" t="str">
        <f>IF(AND(C131="Abierto",D131="Baja"),RANK(V131,$V$13:$V$798,0)+COUNTIF($V$13:V131,V131)-1+MAX(N:N,Q:Q,T:T),"")</f>
        <v/>
      </c>
      <c r="X131" s="28" t="str">
        <f>IF(OR(C131="Resuelto",C131=""),"",SUM(N131,Q131,T131,W131))</f>
        <v/>
      </c>
      <c r="Y131" s="28" t="str">
        <f>IF(OR(C131="Resuelto",C131=""),"",SUM(M131,P131,S131,V131))</f>
        <v/>
      </c>
      <c r="Z131" s="28" t="str">
        <f>IF(OR(C131="Resuelto",C131=""),"",SUM(L131,O131,R131,U131))</f>
        <v/>
      </c>
      <c r="AA131" s="28">
        <v>290</v>
      </c>
      <c r="AB131" s="28" t="str">
        <f ca="1">IF(ISNA(VLOOKUP(AA131,$X$13:$Z$795,3,FALSE))=TRUE,"",VLOOKUP(AA131,$X$13:$Z$795,3,FALSE))</f>
        <v/>
      </c>
      <c r="AC131" s="75" t="str">
        <f ca="1">IF(ISNA(VLOOKUP(AA131,$X$13:$Z$795,2,FALSE))=TRUE,"",VLOOKUP(AA131,$X$13:$Z$795,2,FALSE))</f>
        <v/>
      </c>
      <c r="AD131" s="53"/>
      <c r="AE131" s="53"/>
      <c r="AF131" s="53"/>
      <c r="AG131" s="53"/>
      <c r="AH131" s="78" t="str">
        <f>IF(AI131="","",MAX($AH$5:AH130)+1)</f>
        <v/>
      </c>
      <c r="AI131" s="53" t="str">
        <f>IF(G130="","",IF(COUNTIF($AI$11:AI130,G130)=0,G130,""))</f>
        <v/>
      </c>
      <c r="AJ131" s="53" t="str">
        <f>IF(ISNA(VLOOKUP(AA131,$AH$13:$AI$795,2,FALSE))=TRUE,"",VLOOKUP(AA131,$AH$13:$AI$795,2,FALSE))</f>
        <v/>
      </c>
      <c r="AK131" s="53" t="s">
        <v>44</v>
      </c>
      <c r="AL131" s="15" t="s">
        <v>35</v>
      </c>
      <c r="AM131" s="15" t="s">
        <v>52</v>
      </c>
      <c r="AN131" s="15" t="s">
        <v>49</v>
      </c>
    </row>
    <row r="132" spans="1:40" ht="25.5" customHeight="1" x14ac:dyDescent="0.25">
      <c r="A132" s="91">
        <v>120</v>
      </c>
      <c r="B132" s="73">
        <v>2025927</v>
      </c>
      <c r="C132" s="15" t="s">
        <v>142</v>
      </c>
      <c r="D132" s="17" t="s">
        <v>4</v>
      </c>
      <c r="E132" s="27">
        <v>44067</v>
      </c>
      <c r="F132" s="70" t="s">
        <v>62</v>
      </c>
      <c r="G132" s="59"/>
      <c r="H132" s="50">
        <v>44068</v>
      </c>
      <c r="I132" s="80">
        <f t="shared" si="4"/>
        <v>1</v>
      </c>
      <c r="J132" s="72" t="s">
        <v>57</v>
      </c>
      <c r="K132" s="27"/>
      <c r="L132" s="74" t="str">
        <f>IF(AND(C132="Abierto",D132="Urgente"),A132,"")</f>
        <v/>
      </c>
      <c r="M132" s="74" t="str">
        <f ca="1">IF(AND(C132="Abierto",D132="Urgente"),TODAY()-E132,"")</f>
        <v/>
      </c>
      <c r="N132" s="74" t="str">
        <f>IF(AND(C132="Abierto",D132="Urgente"),RANK(M132,$M$13:$M$798,0)+COUNTIF($M$13:M132,M132)-1,"")</f>
        <v/>
      </c>
      <c r="O132" s="74" t="str">
        <f>IF(AND(C132="Abierto",D132="Alta"),A132,"")</f>
        <v/>
      </c>
      <c r="P132" s="74" t="str">
        <f ca="1">IF(AND(C132="Abierto",D132="Alta"),TODAY()-E132,"")</f>
        <v/>
      </c>
      <c r="Q132" s="74" t="str">
        <f>IF(AND(C132="Abierto",D132="Alta"),RANK(P132,$P$13:$P$798,0)+COUNTIF($P$13:P132,P132)-1+MAX(N:N),"")</f>
        <v/>
      </c>
      <c r="R132" s="74" t="str">
        <f>IF(AND(C132="Abierto",D132="Media"),A132,"")</f>
        <v/>
      </c>
      <c r="S132" s="74" t="str">
        <f ca="1">IF(AND(C132="Abierto",D132="Media"),TODAY()-E132,"")</f>
        <v/>
      </c>
      <c r="T132" s="74" t="str">
        <f>IF(AND(C132="Abierto",D132="Media"),RANK(S132,$S$13:$S$798,0)+COUNTIF($S$13:S132,S132)-1+MAX(N:N,Q:Q),"")</f>
        <v/>
      </c>
      <c r="U132" s="74" t="str">
        <f>IF(AND(C132="Abierto",D132="Baja"),A132,"")</f>
        <v/>
      </c>
      <c r="V132" s="74" t="str">
        <f ca="1">IF(AND(C132="Abierto",D132="Baja"),TODAY()-E132,"")</f>
        <v/>
      </c>
      <c r="W132" s="74" t="str">
        <f>IF(AND(C132="Abierto",D132="Baja"),RANK(V132,$V$13:$V$798,0)+COUNTIF($V$13:V132,V132)-1+MAX(N:N,Q:Q,T:T),"")</f>
        <v/>
      </c>
      <c r="X132" s="28" t="str">
        <f>IF(OR(C132="Resuelto",C132=""),"",SUM(N132,Q132,T132,W132))</f>
        <v/>
      </c>
      <c r="Y132" s="28" t="str">
        <f>IF(OR(C132="Resuelto",C132=""),"",SUM(M132,P132,S132,V132))</f>
        <v/>
      </c>
      <c r="Z132" s="28" t="str">
        <f>IF(OR(C132="Resuelto",C132=""),"",SUM(L132,O132,R132,U132))</f>
        <v/>
      </c>
      <c r="AA132" s="28">
        <v>291</v>
      </c>
      <c r="AB132" s="28" t="str">
        <f ca="1">IF(ISNA(VLOOKUP(AA132,$X$13:$Z$795,3,FALSE))=TRUE,"",VLOOKUP(AA132,$X$13:$Z$795,3,FALSE))</f>
        <v/>
      </c>
      <c r="AC132" s="75" t="str">
        <f ca="1">IF(ISNA(VLOOKUP(AA132,$X$13:$Z$795,2,FALSE))=TRUE,"",VLOOKUP(AA132,$X$13:$Z$795,2,FALSE))</f>
        <v/>
      </c>
      <c r="AD132" s="53"/>
      <c r="AE132" s="53"/>
      <c r="AF132" s="53"/>
      <c r="AG132" s="53"/>
      <c r="AH132" s="78" t="str">
        <f>IF(AI132="","",MAX($AH$5:AH131)+1)</f>
        <v/>
      </c>
      <c r="AI132" s="53" t="str">
        <f>IF(G131="","",IF(COUNTIF($AI$11:AI131,G131)=0,G131,""))</f>
        <v/>
      </c>
      <c r="AJ132" s="53" t="str">
        <f>IF(ISNA(VLOOKUP(AA132,$AH$13:$AI$795,2,FALSE))=TRUE,"",VLOOKUP(AA132,$AH$13:$AI$795,2,FALSE))</f>
        <v/>
      </c>
      <c r="AK132" s="53" t="s">
        <v>41</v>
      </c>
      <c r="AL132" s="15" t="s">
        <v>36</v>
      </c>
      <c r="AM132" s="15" t="s">
        <v>52</v>
      </c>
      <c r="AN132" s="15" t="s">
        <v>49</v>
      </c>
    </row>
    <row r="133" spans="1:40" ht="25.5" customHeight="1" x14ac:dyDescent="0.25">
      <c r="A133" s="90">
        <v>121</v>
      </c>
      <c r="B133" s="73">
        <v>2025928</v>
      </c>
      <c r="C133" s="15" t="s">
        <v>142</v>
      </c>
      <c r="D133" s="17" t="s">
        <v>4</v>
      </c>
      <c r="E133" s="27">
        <v>44067</v>
      </c>
      <c r="F133" s="70" t="s">
        <v>62</v>
      </c>
      <c r="G133" s="59"/>
      <c r="H133" s="50">
        <v>44068</v>
      </c>
      <c r="I133" s="80">
        <f t="shared" si="4"/>
        <v>1</v>
      </c>
      <c r="J133" s="72" t="s">
        <v>57</v>
      </c>
      <c r="K133" s="27"/>
      <c r="L133" s="74" t="str">
        <f>IF(AND(C133="Abierto",D133="Urgente"),A133,"")</f>
        <v/>
      </c>
      <c r="M133" s="74" t="str">
        <f ca="1">IF(AND(C133="Abierto",D133="Urgente"),TODAY()-E133,"")</f>
        <v/>
      </c>
      <c r="N133" s="74" t="str">
        <f>IF(AND(C133="Abierto",D133="Urgente"),RANK(M133,$M$13:$M$798,0)+COUNTIF($M$13:M133,M133)-1,"")</f>
        <v/>
      </c>
      <c r="O133" s="74" t="str">
        <f>IF(AND(C133="Abierto",D133="Alta"),A133,"")</f>
        <v/>
      </c>
      <c r="P133" s="74" t="str">
        <f ca="1">IF(AND(C133="Abierto",D133="Alta"),TODAY()-E133,"")</f>
        <v/>
      </c>
      <c r="Q133" s="74" t="str">
        <f>IF(AND(C133="Abierto",D133="Alta"),RANK(P133,$P$13:$P$798,0)+COUNTIF($P$13:P133,P133)-1+MAX(N:N),"")</f>
        <v/>
      </c>
      <c r="R133" s="74" t="str">
        <f>IF(AND(C133="Abierto",D133="Media"),A133,"")</f>
        <v/>
      </c>
      <c r="S133" s="74" t="str">
        <f ca="1">IF(AND(C133="Abierto",D133="Media"),TODAY()-E133,"")</f>
        <v/>
      </c>
      <c r="T133" s="74" t="str">
        <f>IF(AND(C133="Abierto",D133="Media"),RANK(S133,$S$13:$S$798,0)+COUNTIF($S$13:S133,S133)-1+MAX(N:N,Q:Q),"")</f>
        <v/>
      </c>
      <c r="U133" s="74" t="str">
        <f>IF(AND(C133="Abierto",D133="Baja"),A133,"")</f>
        <v/>
      </c>
      <c r="V133" s="74" t="str">
        <f ca="1">IF(AND(C133="Abierto",D133="Baja"),TODAY()-E133,"")</f>
        <v/>
      </c>
      <c r="W133" s="74" t="str">
        <f>IF(AND(C133="Abierto",D133="Baja"),RANK(V133,$V$13:$V$798,0)+COUNTIF($V$13:V133,V133)-1+MAX(N:N,Q:Q,T:T),"")</f>
        <v/>
      </c>
      <c r="X133" s="28" t="str">
        <f>IF(OR(C133="Resuelto",C133=""),"",SUM(N133,Q133,T133,W133))</f>
        <v/>
      </c>
      <c r="Y133" s="28" t="str">
        <f>IF(OR(C133="Resuelto",C133=""),"",SUM(M133,P133,S133,V133))</f>
        <v/>
      </c>
      <c r="Z133" s="28" t="str">
        <f>IF(OR(C133="Resuelto",C133=""),"",SUM(L133,O133,R133,U133))</f>
        <v/>
      </c>
      <c r="AA133" s="28">
        <v>292</v>
      </c>
      <c r="AB133" s="28" t="str">
        <f ca="1">IF(ISNA(VLOOKUP(AA133,$X$13:$Z$795,3,FALSE))=TRUE,"",VLOOKUP(AA133,$X$13:$Z$795,3,FALSE))</f>
        <v/>
      </c>
      <c r="AC133" s="75" t="str">
        <f ca="1">IF(ISNA(VLOOKUP(AA133,$X$13:$Z$795,2,FALSE))=TRUE,"",VLOOKUP(AA133,$X$13:$Z$795,2,FALSE))</f>
        <v/>
      </c>
      <c r="AD133" s="53"/>
      <c r="AE133" s="53"/>
      <c r="AF133" s="53"/>
      <c r="AG133" s="53"/>
      <c r="AH133" s="78" t="str">
        <f>IF(AI133="","",MAX($AH$5:AH132)+1)</f>
        <v/>
      </c>
      <c r="AI133" s="53" t="str">
        <f>IF(G132="","",IF(COUNTIF($AI$11:AI132,G132)=0,G132,""))</f>
        <v/>
      </c>
      <c r="AJ133" s="53" t="str">
        <f>IF(ISNA(VLOOKUP(AA133,$AH$13:$AI$795,2,FALSE))=TRUE,"",VLOOKUP(AA133,$AH$13:$AI$795,2,FALSE))</f>
        <v/>
      </c>
      <c r="AK133" s="53" t="s">
        <v>41</v>
      </c>
      <c r="AL133" s="15" t="s">
        <v>36</v>
      </c>
      <c r="AM133" s="15" t="s">
        <v>52</v>
      </c>
      <c r="AN133" s="15" t="s">
        <v>49</v>
      </c>
    </row>
    <row r="134" spans="1:40" ht="25.5" customHeight="1" x14ac:dyDescent="0.25">
      <c r="A134" s="91">
        <v>122</v>
      </c>
      <c r="B134" s="73">
        <v>2025929</v>
      </c>
      <c r="C134" s="15" t="s">
        <v>142</v>
      </c>
      <c r="D134" s="17" t="s">
        <v>6</v>
      </c>
      <c r="E134" s="27">
        <v>44067</v>
      </c>
      <c r="F134" s="70" t="s">
        <v>62</v>
      </c>
      <c r="G134" s="59"/>
      <c r="H134" s="50">
        <v>44068</v>
      </c>
      <c r="I134" s="80">
        <f t="shared" si="4"/>
        <v>1</v>
      </c>
      <c r="J134" s="72" t="s">
        <v>57</v>
      </c>
      <c r="K134" s="27"/>
      <c r="L134" s="74" t="str">
        <f>IF(AND(C134="Abierto",D134="Urgente"),A134,"")</f>
        <v/>
      </c>
      <c r="M134" s="74" t="str">
        <f ca="1">IF(AND(C134="Abierto",D134="Urgente"),TODAY()-E134,"")</f>
        <v/>
      </c>
      <c r="N134" s="74" t="str">
        <f>IF(AND(C134="Abierto",D134="Urgente"),RANK(M134,$M$13:$M$798,0)+COUNTIF($M$13:M134,M134)-1,"")</f>
        <v/>
      </c>
      <c r="O134" s="74" t="str">
        <f>IF(AND(C134="Abierto",D134="Alta"),A134,"")</f>
        <v/>
      </c>
      <c r="P134" s="74" t="str">
        <f ca="1">IF(AND(C134="Abierto",D134="Alta"),TODAY()-E134,"")</f>
        <v/>
      </c>
      <c r="Q134" s="74" t="str">
        <f>IF(AND(C134="Abierto",D134="Alta"),RANK(P134,$P$13:$P$798,0)+COUNTIF($P$13:P134,P134)-1+MAX(N:N),"")</f>
        <v/>
      </c>
      <c r="R134" s="74" t="str">
        <f>IF(AND(C134="Abierto",D134="Media"),A134,"")</f>
        <v/>
      </c>
      <c r="S134" s="74" t="str">
        <f ca="1">IF(AND(C134="Abierto",D134="Media"),TODAY()-E134,"")</f>
        <v/>
      </c>
      <c r="T134" s="74" t="str">
        <f>IF(AND(C134="Abierto",D134="Media"),RANK(S134,$S$13:$S$798,0)+COUNTIF($S$13:S134,S134)-1+MAX(N:N,Q:Q),"")</f>
        <v/>
      </c>
      <c r="U134" s="74" t="str">
        <f>IF(AND(C134="Abierto",D134="Baja"),A134,"")</f>
        <v/>
      </c>
      <c r="V134" s="74" t="str">
        <f ca="1">IF(AND(C134="Abierto",D134="Baja"),TODAY()-E134,"")</f>
        <v/>
      </c>
      <c r="W134" s="74" t="str">
        <f>IF(AND(C134="Abierto",D134="Baja"),RANK(V134,$V$13:$V$798,0)+COUNTIF($V$13:V134,V134)-1+MAX(N:N,Q:Q,T:T),"")</f>
        <v/>
      </c>
      <c r="X134" s="28" t="str">
        <f>IF(OR(C134="Resuelto",C134=""),"",SUM(N134,Q134,T134,W134))</f>
        <v/>
      </c>
      <c r="Y134" s="28" t="str">
        <f>IF(OR(C134="Resuelto",C134=""),"",SUM(M134,P134,S134,V134))</f>
        <v/>
      </c>
      <c r="Z134" s="28" t="str">
        <f>IF(OR(C134="Resuelto",C134=""),"",SUM(L134,O134,R134,U134))</f>
        <v/>
      </c>
      <c r="AA134" s="28">
        <v>293</v>
      </c>
      <c r="AB134" s="28" t="str">
        <f ca="1">IF(ISNA(VLOOKUP(AA134,$X$13:$Z$795,3,FALSE))=TRUE,"",VLOOKUP(AA134,$X$13:$Z$795,3,FALSE))</f>
        <v/>
      </c>
      <c r="AC134" s="75" t="str">
        <f ca="1">IF(ISNA(VLOOKUP(AA134,$X$13:$Z$795,2,FALSE))=TRUE,"",VLOOKUP(AA134,$X$13:$Z$795,2,FALSE))</f>
        <v/>
      </c>
      <c r="AD134" s="53"/>
      <c r="AE134" s="53"/>
      <c r="AF134" s="53"/>
      <c r="AG134" s="53"/>
      <c r="AH134" s="78" t="str">
        <f>IF(AI134="","",MAX($AH$5:AH133)+1)</f>
        <v/>
      </c>
      <c r="AI134" s="53" t="str">
        <f>IF(G133="","",IF(COUNTIF($AI$11:AI133,G133)=0,G133,""))</f>
        <v/>
      </c>
      <c r="AJ134" s="53" t="str">
        <f>IF(ISNA(VLOOKUP(AA134,$AH$13:$AI$795,2,FALSE))=TRUE,"",VLOOKUP(AA134,$AH$13:$AI$795,2,FALSE))</f>
        <v/>
      </c>
      <c r="AK134" s="53" t="s">
        <v>39</v>
      </c>
      <c r="AL134" s="15" t="s">
        <v>36</v>
      </c>
      <c r="AM134" s="15" t="s">
        <v>52</v>
      </c>
      <c r="AN134" s="15" t="s">
        <v>49</v>
      </c>
    </row>
    <row r="135" spans="1:40" ht="25.5" customHeight="1" x14ac:dyDescent="0.25">
      <c r="A135" s="90">
        <v>123</v>
      </c>
      <c r="B135" s="73">
        <v>2025930</v>
      </c>
      <c r="C135" s="15" t="s">
        <v>142</v>
      </c>
      <c r="D135" s="17" t="s">
        <v>6</v>
      </c>
      <c r="E135" s="27">
        <v>44067</v>
      </c>
      <c r="F135" s="70" t="s">
        <v>62</v>
      </c>
      <c r="G135" s="59"/>
      <c r="H135" s="50">
        <v>44078</v>
      </c>
      <c r="I135" s="80">
        <f t="shared" si="4"/>
        <v>11</v>
      </c>
      <c r="J135" s="72" t="s">
        <v>57</v>
      </c>
      <c r="K135" s="27"/>
      <c r="L135" s="74" t="str">
        <f>IF(AND(C135="Abierto",D135="Urgente"),A135,"")</f>
        <v/>
      </c>
      <c r="M135" s="74" t="str">
        <f ca="1">IF(AND(C135="Abierto",D135="Urgente"),TODAY()-E135,"")</f>
        <v/>
      </c>
      <c r="N135" s="74" t="str">
        <f>IF(AND(C135="Abierto",D135="Urgente"),RANK(M135,$M$13:$M$798,0)+COUNTIF($M$13:M135,M135)-1,"")</f>
        <v/>
      </c>
      <c r="O135" s="74" t="str">
        <f>IF(AND(C135="Abierto",D135="Alta"),A135,"")</f>
        <v/>
      </c>
      <c r="P135" s="74" t="str">
        <f ca="1">IF(AND(C135="Abierto",D135="Alta"),TODAY()-E135,"")</f>
        <v/>
      </c>
      <c r="Q135" s="74" t="str">
        <f>IF(AND(C135="Abierto",D135="Alta"),RANK(P135,$P$13:$P$798,0)+COUNTIF($P$13:P135,P135)-1+MAX(N:N),"")</f>
        <v/>
      </c>
      <c r="R135" s="74" t="str">
        <f>IF(AND(C135="Abierto",D135="Media"),A135,"")</f>
        <v/>
      </c>
      <c r="S135" s="74" t="str">
        <f ca="1">IF(AND(C135="Abierto",D135="Media"),TODAY()-E135,"")</f>
        <v/>
      </c>
      <c r="T135" s="74" t="str">
        <f>IF(AND(C135="Abierto",D135="Media"),RANK(S135,$S$13:$S$798,0)+COUNTIF($S$13:S135,S135)-1+MAX(N:N,Q:Q),"")</f>
        <v/>
      </c>
      <c r="U135" s="74" t="str">
        <f>IF(AND(C135="Abierto",D135="Baja"),A135,"")</f>
        <v/>
      </c>
      <c r="V135" s="74" t="str">
        <f ca="1">IF(AND(C135="Abierto",D135="Baja"),TODAY()-E135,"")</f>
        <v/>
      </c>
      <c r="W135" s="74" t="str">
        <f>IF(AND(C135="Abierto",D135="Baja"),RANK(V135,$V$13:$V$798,0)+COUNTIF($V$13:V135,V135)-1+MAX(N:N,Q:Q,T:T),"")</f>
        <v/>
      </c>
      <c r="X135" s="28" t="str">
        <f>IF(OR(C135="Resuelto",C135=""),"",SUM(N135,Q135,T135,W135))</f>
        <v/>
      </c>
      <c r="Y135" s="28" t="str">
        <f>IF(OR(C135="Resuelto",C135=""),"",SUM(M135,P135,S135,V135))</f>
        <v/>
      </c>
      <c r="Z135" s="28" t="str">
        <f>IF(OR(C135="Resuelto",C135=""),"",SUM(L135,O135,R135,U135))</f>
        <v/>
      </c>
      <c r="AA135" s="28">
        <v>294</v>
      </c>
      <c r="AB135" s="28" t="str">
        <f ca="1">IF(ISNA(VLOOKUP(AA135,$X$13:$Z$795,3,FALSE))=TRUE,"",VLOOKUP(AA135,$X$13:$Z$795,3,FALSE))</f>
        <v/>
      </c>
      <c r="AC135" s="75" t="str">
        <f ca="1">IF(ISNA(VLOOKUP(AA135,$X$13:$Z$795,2,FALSE))=TRUE,"",VLOOKUP(AA135,$X$13:$Z$795,2,FALSE))</f>
        <v/>
      </c>
      <c r="AD135" s="53"/>
      <c r="AE135" s="53"/>
      <c r="AF135" s="53"/>
      <c r="AG135" s="53"/>
      <c r="AH135" s="78" t="str">
        <f>IF(AI135="","",MAX($AH$5:AH134)+1)</f>
        <v/>
      </c>
      <c r="AI135" s="53" t="str">
        <f>IF(G134="","",IF(COUNTIF($AI$11:AI134,G134)=0,G134,""))</f>
        <v/>
      </c>
      <c r="AJ135" s="53" t="str">
        <f>IF(ISNA(VLOOKUP(AA135,$AH$13:$AI$795,2,FALSE))=TRUE,"",VLOOKUP(AA135,$AH$13:$AI$795,2,FALSE))</f>
        <v/>
      </c>
      <c r="AK135" s="53" t="s">
        <v>44</v>
      </c>
      <c r="AL135" s="15" t="s">
        <v>36</v>
      </c>
      <c r="AM135" s="15" t="s">
        <v>52</v>
      </c>
      <c r="AN135" s="15" t="s">
        <v>50</v>
      </c>
    </row>
    <row r="136" spans="1:40" ht="25.5" customHeight="1" x14ac:dyDescent="0.25">
      <c r="A136" s="91">
        <v>124</v>
      </c>
      <c r="B136" s="73">
        <v>2025931</v>
      </c>
      <c r="C136" s="15" t="s">
        <v>8</v>
      </c>
      <c r="D136" s="17" t="s">
        <v>5</v>
      </c>
      <c r="E136" s="27">
        <v>44067</v>
      </c>
      <c r="F136" s="70" t="s">
        <v>148</v>
      </c>
      <c r="G136" s="59"/>
      <c r="H136" s="50"/>
      <c r="I136" s="80" t="str">
        <f t="shared" si="4"/>
        <v/>
      </c>
      <c r="J136" s="72" t="s">
        <v>56</v>
      </c>
      <c r="K136" s="27">
        <v>44082</v>
      </c>
      <c r="L136" s="74" t="str">
        <f>IF(AND(C136="Abierto",D136="Urgente"),A136,"")</f>
        <v/>
      </c>
      <c r="M136" s="74" t="str">
        <f ca="1">IF(AND(C136="Abierto",D136="Urgente"),TODAY()-E136,"")</f>
        <v/>
      </c>
      <c r="N136" s="74" t="str">
        <f>IF(AND(C136="Abierto",D136="Urgente"),RANK(M136,$M$13:$M$798,0)+COUNTIF($M$13:M136,M136)-1,"")</f>
        <v/>
      </c>
      <c r="O136" s="74" t="str">
        <f>IF(AND(C136="Abierto",D136="Alta"),A136,"")</f>
        <v/>
      </c>
      <c r="P136" s="74" t="str">
        <f ca="1">IF(AND(C136="Abierto",D136="Alta"),TODAY()-E136,"")</f>
        <v/>
      </c>
      <c r="Q136" s="74" t="str">
        <f>IF(AND(C136="Abierto",D136="Alta"),RANK(P136,$P$13:$P$798,0)+COUNTIF($P$13:P136,P136)-1+MAX(N:N),"")</f>
        <v/>
      </c>
      <c r="R136" s="74" t="str">
        <f>IF(AND(C136="Abierto",D136="Media"),A136,"")</f>
        <v/>
      </c>
      <c r="S136" s="74" t="str">
        <f ca="1">IF(AND(C136="Abierto",D136="Media"),TODAY()-E136,"")</f>
        <v/>
      </c>
      <c r="T136" s="74" t="str">
        <f>IF(AND(C136="Abierto",D136="Media"),RANK(S136,$S$13:$S$798,0)+COUNTIF($S$13:S136,S136)-1+MAX(N:N,Q:Q),"")</f>
        <v/>
      </c>
      <c r="U136" s="74">
        <f>IF(AND(C136="Abierto",D136="Baja"),A136,"")</f>
        <v>124</v>
      </c>
      <c r="V136" s="74">
        <f ca="1">IF(AND(C136="Abierto",D136="Baja"),TODAY()-E136,"")</f>
        <v>207</v>
      </c>
      <c r="W136" s="74">
        <f ca="1">IF(AND(C136="Abierto",D136="Baja"),RANK(V136,$V$13:$V$798,0)+COUNTIF($V$13:V136,V136)-1+MAX(N:N,Q:Q,T:T),"")</f>
        <v>4</v>
      </c>
      <c r="X136" s="28">
        <f ca="1">IF(OR(C136="Resuelto",C136=""),"",SUM(N136,Q136,T136,W136))</f>
        <v>4</v>
      </c>
      <c r="Y136" s="28">
        <f ca="1">IF(OR(C136="Resuelto",C136=""),"",SUM(M136,P136,S136,V136))</f>
        <v>207</v>
      </c>
      <c r="Z136" s="28">
        <f>IF(OR(C136="Resuelto",C136=""),"",SUM(L136,O136,R136,U136))</f>
        <v>124</v>
      </c>
      <c r="AA136" s="28">
        <v>295</v>
      </c>
      <c r="AB136" s="28" t="str">
        <f ca="1">IF(ISNA(VLOOKUP(AA136,$X$13:$Z$795,3,FALSE))=TRUE,"",VLOOKUP(AA136,$X$13:$Z$795,3,FALSE))</f>
        <v/>
      </c>
      <c r="AC136" s="75" t="str">
        <f ca="1">IF(ISNA(VLOOKUP(AA136,$X$13:$Z$795,2,FALSE))=TRUE,"",VLOOKUP(AA136,$X$13:$Z$795,2,FALSE))</f>
        <v/>
      </c>
      <c r="AD136" s="53"/>
      <c r="AE136" s="53"/>
      <c r="AF136" s="53"/>
      <c r="AG136" s="53"/>
      <c r="AH136" s="78" t="str">
        <f>IF(AI136="","",MAX($AH$5:AH135)+1)</f>
        <v/>
      </c>
      <c r="AI136" s="53" t="str">
        <f>IF(G135="","",IF(COUNTIF($AI$11:AI135,G135)=0,G135,""))</f>
        <v/>
      </c>
      <c r="AJ136" s="53" t="str">
        <f>IF(ISNA(VLOOKUP(AA136,$AH$13:$AI$795,2,FALSE))=TRUE,"",VLOOKUP(AA136,$AH$13:$AI$795,2,FALSE))</f>
        <v/>
      </c>
      <c r="AK136" s="53" t="s">
        <v>44</v>
      </c>
      <c r="AL136" s="15" t="s">
        <v>36</v>
      </c>
      <c r="AM136" s="15" t="s">
        <v>52</v>
      </c>
      <c r="AN136" s="15" t="s">
        <v>49</v>
      </c>
    </row>
    <row r="137" spans="1:40" ht="25.5" customHeight="1" x14ac:dyDescent="0.25">
      <c r="A137" s="90">
        <v>125</v>
      </c>
      <c r="B137" s="73">
        <v>2025932</v>
      </c>
      <c r="C137" s="15" t="s">
        <v>8</v>
      </c>
      <c r="D137" s="17" t="s">
        <v>5</v>
      </c>
      <c r="E137" s="27">
        <v>44067</v>
      </c>
      <c r="F137" s="70" t="s">
        <v>148</v>
      </c>
      <c r="G137" s="59"/>
      <c r="H137" s="50"/>
      <c r="I137" s="80" t="str">
        <f t="shared" si="4"/>
        <v/>
      </c>
      <c r="J137" s="72" t="s">
        <v>56</v>
      </c>
      <c r="K137" s="27">
        <v>44082</v>
      </c>
      <c r="L137" s="74" t="str">
        <f>IF(AND(C137="Abierto",D137="Urgente"),A137,"")</f>
        <v/>
      </c>
      <c r="M137" s="74" t="str">
        <f ca="1">IF(AND(C137="Abierto",D137="Urgente"),TODAY()-E137,"")</f>
        <v/>
      </c>
      <c r="N137" s="74" t="str">
        <f>IF(AND(C137="Abierto",D137="Urgente"),RANK(M137,$M$13:$M$798,0)+COUNTIF($M$13:M137,M137)-1,"")</f>
        <v/>
      </c>
      <c r="O137" s="74" t="str">
        <f>IF(AND(C137="Abierto",D137="Alta"),A137,"")</f>
        <v/>
      </c>
      <c r="P137" s="74" t="str">
        <f ca="1">IF(AND(C137="Abierto",D137="Alta"),TODAY()-E137,"")</f>
        <v/>
      </c>
      <c r="Q137" s="74" t="str">
        <f>IF(AND(C137="Abierto",D137="Alta"),RANK(P137,$P$13:$P$798,0)+COUNTIF($P$13:P137,P137)-1+MAX(N:N),"")</f>
        <v/>
      </c>
      <c r="R137" s="74" t="str">
        <f>IF(AND(C137="Abierto",D137="Media"),A137,"")</f>
        <v/>
      </c>
      <c r="S137" s="74" t="str">
        <f ca="1">IF(AND(C137="Abierto",D137="Media"),TODAY()-E137,"")</f>
        <v/>
      </c>
      <c r="T137" s="74" t="str">
        <f>IF(AND(C137="Abierto",D137="Media"),RANK(S137,$S$13:$S$798,0)+COUNTIF($S$13:S137,S137)-1+MAX(N:N,Q:Q),"")</f>
        <v/>
      </c>
      <c r="U137" s="74">
        <f>IF(AND(C137="Abierto",D137="Baja"),A137,"")</f>
        <v>125</v>
      </c>
      <c r="V137" s="74">
        <f ca="1">IF(AND(C137="Abierto",D137="Baja"),TODAY()-E137,"")</f>
        <v>207</v>
      </c>
      <c r="W137" s="74">
        <f ca="1">IF(AND(C137="Abierto",D137="Baja"),RANK(V137,$V$13:$V$798,0)+COUNTIF($V$13:V137,V137)-1+MAX(N:N,Q:Q,T:T),"")</f>
        <v>5</v>
      </c>
      <c r="X137" s="28">
        <f ca="1">IF(OR(C137="Resuelto",C137=""),"",SUM(N137,Q137,T137,W137))</f>
        <v>5</v>
      </c>
      <c r="Y137" s="28">
        <f ca="1">IF(OR(C137="Resuelto",C137=""),"",SUM(M137,P137,S137,V137))</f>
        <v>207</v>
      </c>
      <c r="Z137" s="28">
        <f>IF(OR(C137="Resuelto",C137=""),"",SUM(L137,O137,R137,U137))</f>
        <v>125</v>
      </c>
      <c r="AA137" s="28">
        <v>296</v>
      </c>
      <c r="AB137" s="28" t="str">
        <f ca="1">IF(ISNA(VLOOKUP(AA137,$X$13:$Z$795,3,FALSE))=TRUE,"",VLOOKUP(AA137,$X$13:$Z$795,3,FALSE))</f>
        <v/>
      </c>
      <c r="AC137" s="75" t="str">
        <f ca="1">IF(ISNA(VLOOKUP(AA137,$X$13:$Z$795,2,FALSE))=TRUE,"",VLOOKUP(AA137,$X$13:$Z$795,2,FALSE))</f>
        <v/>
      </c>
      <c r="AD137" s="53"/>
      <c r="AE137" s="53"/>
      <c r="AF137" s="53"/>
      <c r="AG137" s="53"/>
      <c r="AH137" s="78" t="str">
        <f>IF(AI137="","",MAX($AH$5:AH136)+1)</f>
        <v/>
      </c>
      <c r="AI137" s="53" t="str">
        <f>IF(G136="","",IF(COUNTIF($AI$11:AI136,G136)=0,G136,""))</f>
        <v/>
      </c>
      <c r="AJ137" s="53" t="str">
        <f>IF(ISNA(VLOOKUP(AA137,$AH$13:$AI$795,2,FALSE))=TRUE,"",VLOOKUP(AA137,$AH$13:$AI$795,2,FALSE))</f>
        <v/>
      </c>
      <c r="AK137" s="53" t="s">
        <v>44</v>
      </c>
      <c r="AL137" s="15" t="s">
        <v>36</v>
      </c>
      <c r="AM137" s="15" t="s">
        <v>52</v>
      </c>
      <c r="AN137" s="15" t="s">
        <v>49</v>
      </c>
    </row>
    <row r="138" spans="1:40" ht="25.5" customHeight="1" x14ac:dyDescent="0.25">
      <c r="A138" s="91">
        <v>126</v>
      </c>
      <c r="B138" s="73">
        <v>2025933</v>
      </c>
      <c r="C138" s="15" t="s">
        <v>8</v>
      </c>
      <c r="D138" s="17" t="s">
        <v>5</v>
      </c>
      <c r="E138" s="27">
        <v>44067</v>
      </c>
      <c r="F138" s="70" t="s">
        <v>148</v>
      </c>
      <c r="G138" s="59"/>
      <c r="H138" s="50"/>
      <c r="I138" s="80" t="str">
        <f t="shared" si="4"/>
        <v/>
      </c>
      <c r="J138" s="72" t="s">
        <v>56</v>
      </c>
      <c r="K138" s="27">
        <v>44082</v>
      </c>
      <c r="L138" s="74" t="str">
        <f>IF(AND(C138="Abierto",D138="Urgente"),A138,"")</f>
        <v/>
      </c>
      <c r="M138" s="74" t="str">
        <f ca="1">IF(AND(C138="Abierto",D138="Urgente"),TODAY()-E138,"")</f>
        <v/>
      </c>
      <c r="N138" s="74" t="str">
        <f>IF(AND(C138="Abierto",D138="Urgente"),RANK(M138,$M$13:$M$798,0)+COUNTIF($M$13:M138,M138)-1,"")</f>
        <v/>
      </c>
      <c r="O138" s="74" t="str">
        <f>IF(AND(C138="Abierto",D138="Alta"),A138,"")</f>
        <v/>
      </c>
      <c r="P138" s="74" t="str">
        <f ca="1">IF(AND(C138="Abierto",D138="Alta"),TODAY()-E138,"")</f>
        <v/>
      </c>
      <c r="Q138" s="74" t="str">
        <f>IF(AND(C138="Abierto",D138="Alta"),RANK(P138,$P$13:$P$798,0)+COUNTIF($P$13:P138,P138)-1+MAX(N:N),"")</f>
        <v/>
      </c>
      <c r="R138" s="74" t="str">
        <f>IF(AND(C138="Abierto",D138="Media"),A138,"")</f>
        <v/>
      </c>
      <c r="S138" s="74" t="str">
        <f ca="1">IF(AND(C138="Abierto",D138="Media"),TODAY()-E138,"")</f>
        <v/>
      </c>
      <c r="T138" s="74" t="str">
        <f>IF(AND(C138="Abierto",D138="Media"),RANK(S138,$S$13:$S$798,0)+COUNTIF($S$13:S138,S138)-1+MAX(N:N,Q:Q),"")</f>
        <v/>
      </c>
      <c r="U138" s="74">
        <f>IF(AND(C138="Abierto",D138="Baja"),A138,"")</f>
        <v>126</v>
      </c>
      <c r="V138" s="74">
        <f ca="1">IF(AND(C138="Abierto",D138="Baja"),TODAY()-E138,"")</f>
        <v>207</v>
      </c>
      <c r="W138" s="74">
        <f ca="1">IF(AND(C138="Abierto",D138="Baja"),RANK(V138,$V$13:$V$798,0)+COUNTIF($V$13:V138,V138)-1+MAX(N:N,Q:Q,T:T),"")</f>
        <v>6</v>
      </c>
      <c r="X138" s="28">
        <f ca="1">IF(OR(C138="Resuelto",C138=""),"",SUM(N138,Q138,T138,W138))</f>
        <v>6</v>
      </c>
      <c r="Y138" s="28">
        <f ca="1">IF(OR(C138="Resuelto",C138=""),"",SUM(M138,P138,S138,V138))</f>
        <v>207</v>
      </c>
      <c r="Z138" s="28">
        <f>IF(OR(C138="Resuelto",C138=""),"",SUM(L138,O138,R138,U138))</f>
        <v>126</v>
      </c>
      <c r="AA138" s="28">
        <v>297</v>
      </c>
      <c r="AB138" s="28" t="str">
        <f ca="1">IF(ISNA(VLOOKUP(AA138,$X$13:$Z$795,3,FALSE))=TRUE,"",VLOOKUP(AA138,$X$13:$Z$795,3,FALSE))</f>
        <v/>
      </c>
      <c r="AC138" s="75" t="str">
        <f ca="1">IF(ISNA(VLOOKUP(AA138,$X$13:$Z$795,2,FALSE))=TRUE,"",VLOOKUP(AA138,$X$13:$Z$795,2,FALSE))</f>
        <v/>
      </c>
      <c r="AD138" s="53"/>
      <c r="AE138" s="53"/>
      <c r="AF138" s="53"/>
      <c r="AG138" s="53"/>
      <c r="AH138" s="78" t="str">
        <f>IF(AI138="","",MAX($AH$5:AH137)+1)</f>
        <v/>
      </c>
      <c r="AI138" s="53" t="str">
        <f>IF(G137="","",IF(COUNTIF($AI$11:AI137,G137)=0,G137,""))</f>
        <v/>
      </c>
      <c r="AJ138" s="53" t="str">
        <f>IF(ISNA(VLOOKUP(AA138,$AH$13:$AI$795,2,FALSE))=TRUE,"",VLOOKUP(AA138,$AH$13:$AI$795,2,FALSE))</f>
        <v/>
      </c>
      <c r="AK138" s="53" t="s">
        <v>44</v>
      </c>
      <c r="AL138" s="15" t="s">
        <v>36</v>
      </c>
      <c r="AM138" s="15" t="s">
        <v>52</v>
      </c>
      <c r="AN138" s="15" t="s">
        <v>49</v>
      </c>
    </row>
    <row r="139" spans="1:40" ht="25.5" customHeight="1" x14ac:dyDescent="0.25">
      <c r="A139" s="90">
        <v>127</v>
      </c>
      <c r="B139" s="73" t="s">
        <v>143</v>
      </c>
      <c r="C139" s="15" t="s">
        <v>142</v>
      </c>
      <c r="D139" s="17" t="s">
        <v>5</v>
      </c>
      <c r="E139" s="27">
        <v>44067</v>
      </c>
      <c r="F139" s="70" t="s">
        <v>149</v>
      </c>
      <c r="G139" s="59"/>
      <c r="H139" s="50">
        <v>44072</v>
      </c>
      <c r="I139" s="80">
        <f t="shared" si="4"/>
        <v>5</v>
      </c>
      <c r="J139" s="72" t="s">
        <v>57</v>
      </c>
      <c r="K139" s="27"/>
      <c r="L139" s="74" t="str">
        <f>IF(AND(C139="Abierto",D139="Urgente"),A139,"")</f>
        <v/>
      </c>
      <c r="M139" s="74" t="str">
        <f ca="1">IF(AND(C139="Abierto",D139="Urgente"),TODAY()-E139,"")</f>
        <v/>
      </c>
      <c r="N139" s="74" t="str">
        <f>IF(AND(C139="Abierto",D139="Urgente"),RANK(M139,$M$13:$M$798,0)+COUNTIF($M$13:M139,M139)-1,"")</f>
        <v/>
      </c>
      <c r="O139" s="74" t="str">
        <f>IF(AND(C139="Abierto",D139="Alta"),A139,"")</f>
        <v/>
      </c>
      <c r="P139" s="74" t="str">
        <f ca="1">IF(AND(C139="Abierto",D139="Alta"),TODAY()-E139,"")</f>
        <v/>
      </c>
      <c r="Q139" s="74" t="str">
        <f>IF(AND(C139="Abierto",D139="Alta"),RANK(P139,$P$13:$P$798,0)+COUNTIF($P$13:P139,P139)-1+MAX(N:N),"")</f>
        <v/>
      </c>
      <c r="R139" s="74" t="str">
        <f>IF(AND(C139="Abierto",D139="Media"),A139,"")</f>
        <v/>
      </c>
      <c r="S139" s="74" t="str">
        <f ca="1">IF(AND(C139="Abierto",D139="Media"),TODAY()-E139,"")</f>
        <v/>
      </c>
      <c r="T139" s="74" t="str">
        <f>IF(AND(C139="Abierto",D139="Media"),RANK(S139,$S$13:$S$798,0)+COUNTIF($S$13:S139,S139)-1+MAX(N:N,Q:Q),"")</f>
        <v/>
      </c>
      <c r="U139" s="74" t="str">
        <f>IF(AND(C139="Abierto",D139="Baja"),A139,"")</f>
        <v/>
      </c>
      <c r="V139" s="74" t="str">
        <f ca="1">IF(AND(C139="Abierto",D139="Baja"),TODAY()-E139,"")</f>
        <v/>
      </c>
      <c r="W139" s="74" t="str">
        <f>IF(AND(C139="Abierto",D139="Baja"),RANK(V139,$V$13:$V$798,0)+COUNTIF($V$13:V139,V139)-1+MAX(N:N,Q:Q,T:T),"")</f>
        <v/>
      </c>
      <c r="X139" s="28" t="str">
        <f>IF(OR(C139="Resuelto",C139=""),"",SUM(N139,Q139,T139,W139))</f>
        <v/>
      </c>
      <c r="Y139" s="28" t="str">
        <f>IF(OR(C139="Resuelto",C139=""),"",SUM(M139,P139,S139,V139))</f>
        <v/>
      </c>
      <c r="Z139" s="28" t="str">
        <f>IF(OR(C139="Resuelto",C139=""),"",SUM(L139,O139,R139,U139))</f>
        <v/>
      </c>
      <c r="AA139" s="28">
        <v>298</v>
      </c>
      <c r="AB139" s="28" t="str">
        <f ca="1">IF(ISNA(VLOOKUP(AA139,$X$13:$Z$795,3,FALSE))=TRUE,"",VLOOKUP(AA139,$X$13:$Z$795,3,FALSE))</f>
        <v/>
      </c>
      <c r="AC139" s="75" t="str">
        <f ca="1">IF(ISNA(VLOOKUP(AA139,$X$13:$Z$795,2,FALSE))=TRUE,"",VLOOKUP(AA139,$X$13:$Z$795,2,FALSE))</f>
        <v/>
      </c>
      <c r="AD139" s="53"/>
      <c r="AE139" s="53"/>
      <c r="AF139" s="53"/>
      <c r="AG139" s="53"/>
      <c r="AH139" s="78" t="str">
        <f>IF(AI139="","",MAX($AH$5:AH138)+1)</f>
        <v/>
      </c>
      <c r="AI139" s="53" t="str">
        <f>IF(G138="","",IF(COUNTIF($AI$11:AI138,G138)=0,G138,""))</f>
        <v/>
      </c>
      <c r="AJ139" s="53" t="str">
        <f>IF(ISNA(VLOOKUP(AA139,$AH$13:$AI$795,2,FALSE))=TRUE,"",VLOOKUP(AA139,$AH$13:$AI$795,2,FALSE))</f>
        <v/>
      </c>
      <c r="AK139" s="53" t="s">
        <v>44</v>
      </c>
      <c r="AL139" s="15" t="s">
        <v>34</v>
      </c>
      <c r="AM139" s="15" t="s">
        <v>52</v>
      </c>
      <c r="AN139" s="15" t="s">
        <v>50</v>
      </c>
    </row>
    <row r="140" spans="1:40" ht="25.5" customHeight="1" x14ac:dyDescent="0.25">
      <c r="A140" s="91">
        <v>128</v>
      </c>
      <c r="B140" s="73" t="s">
        <v>143</v>
      </c>
      <c r="C140" s="15" t="s">
        <v>142</v>
      </c>
      <c r="D140" s="17" t="s">
        <v>5</v>
      </c>
      <c r="E140" s="27">
        <v>44067</v>
      </c>
      <c r="F140" s="70" t="s">
        <v>105</v>
      </c>
      <c r="G140" s="59"/>
      <c r="H140" s="27">
        <v>44067</v>
      </c>
      <c r="I140" s="80">
        <f t="shared" si="4"/>
        <v>0</v>
      </c>
      <c r="J140" s="72" t="s">
        <v>57</v>
      </c>
      <c r="K140" s="27"/>
      <c r="L140" s="74" t="str">
        <f>IF(AND(C140="Abierto",D140="Urgente"),A140,"")</f>
        <v/>
      </c>
      <c r="M140" s="74" t="str">
        <f ca="1">IF(AND(C140="Abierto",D140="Urgente"),TODAY()-E140,"")</f>
        <v/>
      </c>
      <c r="N140" s="74" t="str">
        <f>IF(AND(C140="Abierto",D140="Urgente"),RANK(M140,$M$13:$M$798,0)+COUNTIF($M$13:M140,M140)-1,"")</f>
        <v/>
      </c>
      <c r="O140" s="74" t="str">
        <f>IF(AND(C140="Abierto",D140="Alta"),A140,"")</f>
        <v/>
      </c>
      <c r="P140" s="74" t="str">
        <f ca="1">IF(AND(C140="Abierto",D140="Alta"),TODAY()-E140,"")</f>
        <v/>
      </c>
      <c r="Q140" s="74" t="str">
        <f>IF(AND(C140="Abierto",D140="Alta"),RANK(P140,$P$13:$P$798,0)+COUNTIF($P$13:P140,P140)-1+MAX(N:N),"")</f>
        <v/>
      </c>
      <c r="R140" s="74" t="str">
        <f>IF(AND(C140="Abierto",D140="Media"),A140,"")</f>
        <v/>
      </c>
      <c r="S140" s="74" t="str">
        <f ca="1">IF(AND(C140="Abierto",D140="Media"),TODAY()-E140,"")</f>
        <v/>
      </c>
      <c r="T140" s="74" t="str">
        <f>IF(AND(C140="Abierto",D140="Media"),RANK(S140,$S$13:$S$798,0)+COUNTIF($S$13:S140,S140)-1+MAX(N:N,Q:Q),"")</f>
        <v/>
      </c>
      <c r="U140" s="74" t="str">
        <f>IF(AND(C140="Abierto",D140="Baja"),A140,"")</f>
        <v/>
      </c>
      <c r="V140" s="74" t="str">
        <f ca="1">IF(AND(C140="Abierto",D140="Baja"),TODAY()-E140,"")</f>
        <v/>
      </c>
      <c r="W140" s="74" t="str">
        <f>IF(AND(C140="Abierto",D140="Baja"),RANK(V140,$V$13:$V$798,0)+COUNTIF($V$13:V140,V140)-1+MAX(N:N,Q:Q,T:T),"")</f>
        <v/>
      </c>
      <c r="X140" s="28" t="str">
        <f>IF(OR(C140="Resuelto",C140=""),"",SUM(N140,Q140,T140,W140))</f>
        <v/>
      </c>
      <c r="Y140" s="28" t="str">
        <f>IF(OR(C140="Resuelto",C140=""),"",SUM(M140,P140,S140,V140))</f>
        <v/>
      </c>
      <c r="Z140" s="28" t="str">
        <f>IF(OR(C140="Resuelto",C140=""),"",SUM(L140,O140,R140,U140))</f>
        <v/>
      </c>
      <c r="AA140" s="28">
        <v>299</v>
      </c>
      <c r="AB140" s="28" t="str">
        <f ca="1">IF(ISNA(VLOOKUP(AA140,$X$13:$Z$795,3,FALSE))=TRUE,"",VLOOKUP(AA140,$X$13:$Z$795,3,FALSE))</f>
        <v/>
      </c>
      <c r="AC140" s="75" t="str">
        <f ca="1">IF(ISNA(VLOOKUP(AA140,$X$13:$Z$795,2,FALSE))=TRUE,"",VLOOKUP(AA140,$X$13:$Z$795,2,FALSE))</f>
        <v/>
      </c>
      <c r="AD140" s="53"/>
      <c r="AE140" s="53"/>
      <c r="AF140" s="53"/>
      <c r="AG140" s="53"/>
      <c r="AH140" s="78" t="str">
        <f>IF(AI140="","",MAX($AH$5:AH139)+1)</f>
        <v/>
      </c>
      <c r="AI140" s="53" t="str">
        <f>IF(G139="","",IF(COUNTIF($AI$11:AI139,G139)=0,G139,""))</f>
        <v/>
      </c>
      <c r="AJ140" s="53" t="str">
        <f>IF(ISNA(VLOOKUP(AA140,$AH$13:$AI$795,2,FALSE))=TRUE,"",VLOOKUP(AA140,$AH$13:$AI$795,2,FALSE))</f>
        <v/>
      </c>
      <c r="AK140" s="53" t="s">
        <v>44</v>
      </c>
      <c r="AL140" s="15" t="s">
        <v>34</v>
      </c>
      <c r="AM140" s="15" t="s">
        <v>53</v>
      </c>
      <c r="AN140" s="53" t="s">
        <v>51</v>
      </c>
    </row>
    <row r="141" spans="1:40" ht="25.5" customHeight="1" x14ac:dyDescent="0.25">
      <c r="A141" s="90">
        <v>129</v>
      </c>
      <c r="B141" s="73" t="s">
        <v>143</v>
      </c>
      <c r="C141" s="15" t="s">
        <v>142</v>
      </c>
      <c r="D141" s="17" t="s">
        <v>5</v>
      </c>
      <c r="E141" s="27">
        <v>44067</v>
      </c>
      <c r="F141" s="70" t="s">
        <v>150</v>
      </c>
      <c r="G141" s="59"/>
      <c r="H141" s="50">
        <v>44068</v>
      </c>
      <c r="I141" s="80">
        <f t="shared" ref="I141:I188" si="5">IF(OR(E141=0,H141=0),"",H141-E141)</f>
        <v>1</v>
      </c>
      <c r="J141" s="72" t="s">
        <v>57</v>
      </c>
      <c r="K141" s="27"/>
      <c r="L141" s="74" t="str">
        <f>IF(AND(C141="Abierto",D141="Urgente"),A141,"")</f>
        <v/>
      </c>
      <c r="M141" s="74" t="str">
        <f ca="1">IF(AND(C141="Abierto",D141="Urgente"),TODAY()-E141,"")</f>
        <v/>
      </c>
      <c r="N141" s="74" t="str">
        <f>IF(AND(C141="Abierto",D141="Urgente"),RANK(M141,$M$13:$M$798,0)+COUNTIF($M$13:M141,M141)-1,"")</f>
        <v/>
      </c>
      <c r="O141" s="74" t="str">
        <f>IF(AND(C141="Abierto",D141="Alta"),A141,"")</f>
        <v/>
      </c>
      <c r="P141" s="74" t="str">
        <f ca="1">IF(AND(C141="Abierto",D141="Alta"),TODAY()-E141,"")</f>
        <v/>
      </c>
      <c r="Q141" s="74" t="str">
        <f>IF(AND(C141="Abierto",D141="Alta"),RANK(P141,$P$13:$P$798,0)+COUNTIF($P$13:P141,P141)-1+MAX(N:N),"")</f>
        <v/>
      </c>
      <c r="R141" s="74" t="str">
        <f>IF(AND(C141="Abierto",D141="Media"),A141,"")</f>
        <v/>
      </c>
      <c r="S141" s="74" t="str">
        <f ca="1">IF(AND(C141="Abierto",D141="Media"),TODAY()-E141,"")</f>
        <v/>
      </c>
      <c r="T141" s="74" t="str">
        <f>IF(AND(C141="Abierto",D141="Media"),RANK(S141,$S$13:$S$798,0)+COUNTIF($S$13:S141,S141)-1+MAX(N:N,Q:Q),"")</f>
        <v/>
      </c>
      <c r="U141" s="74" t="str">
        <f>IF(AND(C141="Abierto",D141="Baja"),A141,"")</f>
        <v/>
      </c>
      <c r="V141" s="74" t="str">
        <f ca="1">IF(AND(C141="Abierto",D141="Baja"),TODAY()-E141,"")</f>
        <v/>
      </c>
      <c r="W141" s="74" t="str">
        <f>IF(AND(C141="Abierto",D141="Baja"),RANK(V141,$V$13:$V$798,0)+COUNTIF($V$13:V141,V141)-1+MAX(N:N,Q:Q,T:T),"")</f>
        <v/>
      </c>
      <c r="X141" s="28" t="str">
        <f>IF(OR(C141="Resuelto",C141=""),"",SUM(N141,Q141,T141,W141))</f>
        <v/>
      </c>
      <c r="Y141" s="28" t="str">
        <f>IF(OR(C141="Resuelto",C141=""),"",SUM(M141,P141,S141,V141))</f>
        <v/>
      </c>
      <c r="Z141" s="28" t="str">
        <f>IF(OR(C141="Resuelto",C141=""),"",SUM(L141,O141,R141,U141))</f>
        <v/>
      </c>
      <c r="AA141" s="28">
        <v>300</v>
      </c>
      <c r="AB141" s="28" t="str">
        <f ca="1">IF(ISNA(VLOOKUP(AA141,$X$13:$Z$795,3,FALSE))=TRUE,"",VLOOKUP(AA141,$X$13:$Z$795,3,FALSE))</f>
        <v/>
      </c>
      <c r="AC141" s="75" t="str">
        <f ca="1">IF(ISNA(VLOOKUP(AA141,$X$13:$Z$795,2,FALSE))=TRUE,"",VLOOKUP(AA141,$X$13:$Z$795,2,FALSE))</f>
        <v/>
      </c>
      <c r="AD141" s="53"/>
      <c r="AE141" s="53"/>
      <c r="AF141" s="53"/>
      <c r="AG141" s="53"/>
      <c r="AH141" s="78" t="str">
        <f>IF(AI141="","",MAX($AH$5:AH140)+1)</f>
        <v/>
      </c>
      <c r="AI141" s="53" t="str">
        <f>IF(G140="","",IF(COUNTIF($AI$11:AI140,G140)=0,G140,""))</f>
        <v/>
      </c>
      <c r="AJ141" s="53" t="str">
        <f>IF(ISNA(VLOOKUP(AA141,$AH$13:$AI$795,2,FALSE))=TRUE,"",VLOOKUP(AA141,$AH$13:$AI$795,2,FALSE))</f>
        <v/>
      </c>
      <c r="AK141" s="53" t="s">
        <v>44</v>
      </c>
      <c r="AL141" s="15" t="s">
        <v>34</v>
      </c>
      <c r="AM141" s="15" t="s">
        <v>52</v>
      </c>
      <c r="AN141" s="15" t="s">
        <v>49</v>
      </c>
    </row>
    <row r="142" spans="1:40" ht="25.5" customHeight="1" x14ac:dyDescent="0.25">
      <c r="A142" s="91">
        <v>130</v>
      </c>
      <c r="B142" s="73" t="s">
        <v>143</v>
      </c>
      <c r="C142" s="15" t="s">
        <v>142</v>
      </c>
      <c r="D142" s="17" t="s">
        <v>5</v>
      </c>
      <c r="E142" s="27">
        <v>44067</v>
      </c>
      <c r="F142" s="70" t="s">
        <v>62</v>
      </c>
      <c r="G142" s="59"/>
      <c r="H142" s="50">
        <v>44068</v>
      </c>
      <c r="I142" s="80">
        <f t="shared" si="5"/>
        <v>1</v>
      </c>
      <c r="J142" s="72" t="s">
        <v>57</v>
      </c>
      <c r="K142" s="27"/>
      <c r="L142" s="74" t="str">
        <f>IF(AND(C142="Abierto",D142="Urgente"),A142,"")</f>
        <v/>
      </c>
      <c r="M142" s="74" t="str">
        <f ca="1">IF(AND(C142="Abierto",D142="Urgente"),TODAY()-E142,"")</f>
        <v/>
      </c>
      <c r="N142" s="74" t="str">
        <f>IF(AND(C142="Abierto",D142="Urgente"),RANK(M142,$M$13:$M$798,0)+COUNTIF($M$13:M142,M142)-1,"")</f>
        <v/>
      </c>
      <c r="O142" s="74" t="str">
        <f>IF(AND(C142="Abierto",D142="Alta"),A142,"")</f>
        <v/>
      </c>
      <c r="P142" s="74" t="str">
        <f ca="1">IF(AND(C142="Abierto",D142="Alta"),TODAY()-E142,"")</f>
        <v/>
      </c>
      <c r="Q142" s="74" t="str">
        <f>IF(AND(C142="Abierto",D142="Alta"),RANK(P142,$P$13:$P$798,0)+COUNTIF($P$13:P142,P142)-1+MAX(N:N),"")</f>
        <v/>
      </c>
      <c r="R142" s="74" t="str">
        <f>IF(AND(C142="Abierto",D142="Media"),A142,"")</f>
        <v/>
      </c>
      <c r="S142" s="74" t="str">
        <f ca="1">IF(AND(C142="Abierto",D142="Media"),TODAY()-E142,"")</f>
        <v/>
      </c>
      <c r="T142" s="74" t="str">
        <f>IF(AND(C142="Abierto",D142="Media"),RANK(S142,$S$13:$S$798,0)+COUNTIF($S$13:S142,S142)-1+MAX(N:N,Q:Q),"")</f>
        <v/>
      </c>
      <c r="U142" s="74" t="str">
        <f>IF(AND(C142="Abierto",D142="Baja"),A142,"")</f>
        <v/>
      </c>
      <c r="V142" s="74" t="str">
        <f ca="1">IF(AND(C142="Abierto",D142="Baja"),TODAY()-E142,"")</f>
        <v/>
      </c>
      <c r="W142" s="74" t="str">
        <f>IF(AND(C142="Abierto",D142="Baja"),RANK(V142,$V$13:$V$798,0)+COUNTIF($V$13:V142,V142)-1+MAX(N:N,Q:Q,T:T),"")</f>
        <v/>
      </c>
      <c r="X142" s="28" t="str">
        <f>IF(OR(C142="Resuelto",C142=""),"",SUM(N142,Q142,T142,W142))</f>
        <v/>
      </c>
      <c r="Y142" s="28" t="str">
        <f>IF(OR(C142="Resuelto",C142=""),"",SUM(M142,P142,S142,V142))</f>
        <v/>
      </c>
      <c r="Z142" s="28" t="str">
        <f>IF(OR(C142="Resuelto",C142=""),"",SUM(L142,O142,R142,U142))</f>
        <v/>
      </c>
      <c r="AA142" s="28">
        <v>301</v>
      </c>
      <c r="AB142" s="28" t="str">
        <f ca="1">IF(ISNA(VLOOKUP(AA142,$X$13:$Z$795,3,FALSE))=TRUE,"",VLOOKUP(AA142,$X$13:$Z$795,3,FALSE))</f>
        <v/>
      </c>
      <c r="AC142" s="75" t="str">
        <f ca="1">IF(ISNA(VLOOKUP(AA142,$X$13:$Z$795,2,FALSE))=TRUE,"",VLOOKUP(AA142,$X$13:$Z$795,2,FALSE))</f>
        <v/>
      </c>
      <c r="AD142" s="53"/>
      <c r="AE142" s="53"/>
      <c r="AF142" s="53"/>
      <c r="AG142" s="53"/>
      <c r="AH142" s="78" t="str">
        <f>IF(AI142="","",MAX($AH$5:AH141)+1)</f>
        <v/>
      </c>
      <c r="AI142" s="53" t="str">
        <f>IF(G141="","",IF(COUNTIF($AI$11:AI141,G141)=0,G141,""))</f>
        <v/>
      </c>
      <c r="AJ142" s="53" t="str">
        <f>IF(ISNA(VLOOKUP(AA142,$AH$13:$AI$795,2,FALSE))=TRUE,"",VLOOKUP(AA142,$AH$13:$AI$795,2,FALSE))</f>
        <v/>
      </c>
      <c r="AK142" s="53" t="s">
        <v>44</v>
      </c>
      <c r="AL142" s="15" t="s">
        <v>34</v>
      </c>
      <c r="AM142" s="15" t="s">
        <v>52</v>
      </c>
      <c r="AN142" s="15" t="s">
        <v>49</v>
      </c>
    </row>
    <row r="143" spans="1:40" ht="25.5" customHeight="1" x14ac:dyDescent="0.25">
      <c r="A143" s="90">
        <v>131</v>
      </c>
      <c r="B143" s="73" t="s">
        <v>143</v>
      </c>
      <c r="C143" s="15" t="s">
        <v>142</v>
      </c>
      <c r="D143" s="17" t="s">
        <v>6</v>
      </c>
      <c r="E143" s="27">
        <v>44067</v>
      </c>
      <c r="F143" s="70" t="s">
        <v>86</v>
      </c>
      <c r="G143" s="59"/>
      <c r="H143" s="50">
        <v>44069</v>
      </c>
      <c r="I143" s="80">
        <f t="shared" si="5"/>
        <v>2</v>
      </c>
      <c r="J143" s="72" t="s">
        <v>57</v>
      </c>
      <c r="K143" s="27"/>
      <c r="L143" s="74" t="str">
        <f>IF(AND(C143="Abierto",D143="Urgente"),A143,"")</f>
        <v/>
      </c>
      <c r="M143" s="74" t="str">
        <f ca="1">IF(AND(C143="Abierto",D143="Urgente"),TODAY()-E143,"")</f>
        <v/>
      </c>
      <c r="N143" s="74" t="str">
        <f>IF(AND(C143="Abierto",D143="Urgente"),RANK(M143,$M$13:$M$798,0)+COUNTIF($M$13:M143,M143)-1,"")</f>
        <v/>
      </c>
      <c r="O143" s="74" t="str">
        <f>IF(AND(C143="Abierto",D143="Alta"),A143,"")</f>
        <v/>
      </c>
      <c r="P143" s="74" t="str">
        <f ca="1">IF(AND(C143="Abierto",D143="Alta"),TODAY()-E143,"")</f>
        <v/>
      </c>
      <c r="Q143" s="74" t="str">
        <f>IF(AND(C143="Abierto",D143="Alta"),RANK(P143,$P$13:$P$798,0)+COUNTIF($P$13:P143,P143)-1+MAX(N:N),"")</f>
        <v/>
      </c>
      <c r="R143" s="74" t="str">
        <f>IF(AND(C143="Abierto",D143="Media"),A143,"")</f>
        <v/>
      </c>
      <c r="S143" s="74" t="str">
        <f ca="1">IF(AND(C143="Abierto",D143="Media"),TODAY()-E143,"")</f>
        <v/>
      </c>
      <c r="T143" s="74" t="str">
        <f>IF(AND(C143="Abierto",D143="Media"),RANK(S143,$S$13:$S$798,0)+COUNTIF($S$13:S143,S143)-1+MAX(N:N,Q:Q),"")</f>
        <v/>
      </c>
      <c r="U143" s="74" t="str">
        <f>IF(AND(C143="Abierto",D143="Baja"),A143,"")</f>
        <v/>
      </c>
      <c r="V143" s="74" t="str">
        <f ca="1">IF(AND(C143="Abierto",D143="Baja"),TODAY()-E143,"")</f>
        <v/>
      </c>
      <c r="W143" s="74" t="str">
        <f>IF(AND(C143="Abierto",D143="Baja"),RANK(V143,$V$13:$V$798,0)+COUNTIF($V$13:V143,V143)-1+MAX(N:N,Q:Q,T:T),"")</f>
        <v/>
      </c>
      <c r="X143" s="28" t="str">
        <f>IF(OR(C143="Resuelto",C143=""),"",SUM(N143,Q143,T143,W143))</f>
        <v/>
      </c>
      <c r="Y143" s="28" t="str">
        <f>IF(OR(C143="Resuelto",C143=""),"",SUM(M143,P143,S143,V143))</f>
        <v/>
      </c>
      <c r="Z143" s="28" t="str">
        <f>IF(OR(C143="Resuelto",C143=""),"",SUM(L143,O143,R143,U143))</f>
        <v/>
      </c>
      <c r="AA143" s="28">
        <v>302</v>
      </c>
      <c r="AB143" s="28" t="str">
        <f ca="1">IF(ISNA(VLOOKUP(AA143,$X$13:$Z$795,3,FALSE))=TRUE,"",VLOOKUP(AA143,$X$13:$Z$795,3,FALSE))</f>
        <v/>
      </c>
      <c r="AC143" s="75" t="str">
        <f ca="1">IF(ISNA(VLOOKUP(AA143,$X$13:$Z$795,2,FALSE))=TRUE,"",VLOOKUP(AA143,$X$13:$Z$795,2,FALSE))</f>
        <v/>
      </c>
      <c r="AD143" s="53"/>
      <c r="AE143" s="53"/>
      <c r="AF143" s="53"/>
      <c r="AG143" s="53"/>
      <c r="AH143" s="78" t="str">
        <f>IF(AI143="","",MAX($AH$5:AH142)+1)</f>
        <v/>
      </c>
      <c r="AI143" s="53" t="str">
        <f>IF(G142="","",IF(COUNTIF($AI$11:AI142,G142)=0,G142,""))</f>
        <v/>
      </c>
      <c r="AJ143" s="53" t="str">
        <f>IF(ISNA(VLOOKUP(AA143,$AH$13:$AI$795,2,FALSE))=TRUE,"",VLOOKUP(AA143,$AH$13:$AI$795,2,FALSE))</f>
        <v/>
      </c>
      <c r="AK143" s="53" t="s">
        <v>39</v>
      </c>
      <c r="AL143" s="15" t="s">
        <v>34</v>
      </c>
      <c r="AM143" s="15" t="s">
        <v>52</v>
      </c>
      <c r="AN143" s="15" t="s">
        <v>49</v>
      </c>
    </row>
    <row r="144" spans="1:40" ht="25.5" customHeight="1" x14ac:dyDescent="0.25">
      <c r="A144" s="91">
        <v>132</v>
      </c>
      <c r="B144" s="73" t="s">
        <v>143</v>
      </c>
      <c r="C144" s="15" t="s">
        <v>142</v>
      </c>
      <c r="D144" s="17" t="s">
        <v>5</v>
      </c>
      <c r="E144" s="27">
        <v>44067</v>
      </c>
      <c r="F144" s="70" t="s">
        <v>105</v>
      </c>
      <c r="G144" s="59"/>
      <c r="H144" s="27">
        <v>44067</v>
      </c>
      <c r="I144" s="80">
        <f t="shared" si="5"/>
        <v>0</v>
      </c>
      <c r="J144" s="72" t="s">
        <v>57</v>
      </c>
      <c r="K144" s="27"/>
      <c r="L144" s="74" t="str">
        <f>IF(AND(C144="Abierto",D144="Urgente"),A144,"")</f>
        <v/>
      </c>
      <c r="M144" s="74" t="str">
        <f ca="1">IF(AND(C144="Abierto",D144="Urgente"),TODAY()-E144,"")</f>
        <v/>
      </c>
      <c r="N144" s="74" t="str">
        <f>IF(AND(C144="Abierto",D144="Urgente"),RANK(M144,$M$13:$M$798,0)+COUNTIF($M$13:M144,M144)-1,"")</f>
        <v/>
      </c>
      <c r="O144" s="74" t="str">
        <f>IF(AND(C144="Abierto",D144="Alta"),A144,"")</f>
        <v/>
      </c>
      <c r="P144" s="74" t="str">
        <f ca="1">IF(AND(C144="Abierto",D144="Alta"),TODAY()-E144,"")</f>
        <v/>
      </c>
      <c r="Q144" s="74" t="str">
        <f>IF(AND(C144="Abierto",D144="Alta"),RANK(P144,$P$13:$P$798,0)+COUNTIF($P$13:P144,P144)-1+MAX(N:N),"")</f>
        <v/>
      </c>
      <c r="R144" s="74" t="str">
        <f>IF(AND(C144="Abierto",D144="Media"),A144,"")</f>
        <v/>
      </c>
      <c r="S144" s="74" t="str">
        <f ca="1">IF(AND(C144="Abierto",D144="Media"),TODAY()-E144,"")</f>
        <v/>
      </c>
      <c r="T144" s="74" t="str">
        <f>IF(AND(C144="Abierto",D144="Media"),RANK(S144,$S$13:$S$798,0)+COUNTIF($S$13:S144,S144)-1+MAX(N:N,Q:Q),"")</f>
        <v/>
      </c>
      <c r="U144" s="74" t="str">
        <f>IF(AND(C144="Abierto",D144="Baja"),A144,"")</f>
        <v/>
      </c>
      <c r="V144" s="74" t="str">
        <f ca="1">IF(AND(C144="Abierto",D144="Baja"),TODAY()-E144,"")</f>
        <v/>
      </c>
      <c r="W144" s="74" t="str">
        <f>IF(AND(C144="Abierto",D144="Baja"),RANK(V144,$V$13:$V$798,0)+COUNTIF($V$13:V144,V144)-1+MAX(N:N,Q:Q,T:T),"")</f>
        <v/>
      </c>
      <c r="X144" s="28" t="str">
        <f>IF(OR(C144="Resuelto",C144=""),"",SUM(N144,Q144,T144,W144))</f>
        <v/>
      </c>
      <c r="Y144" s="28" t="str">
        <f>IF(OR(C144="Resuelto",C144=""),"",SUM(M144,P144,S144,V144))</f>
        <v/>
      </c>
      <c r="Z144" s="28" t="str">
        <f>IF(OR(C144="Resuelto",C144=""),"",SUM(L144,O144,R144,U144))</f>
        <v/>
      </c>
      <c r="AA144" s="28">
        <v>303</v>
      </c>
      <c r="AB144" s="28" t="str">
        <f ca="1">IF(ISNA(VLOOKUP(AA144,$X$13:$Z$795,3,FALSE))=TRUE,"",VLOOKUP(AA144,$X$13:$Z$795,3,FALSE))</f>
        <v/>
      </c>
      <c r="AC144" s="75" t="str">
        <f ca="1">IF(ISNA(VLOOKUP(AA144,$X$13:$Z$795,2,FALSE))=TRUE,"",VLOOKUP(AA144,$X$13:$Z$795,2,FALSE))</f>
        <v/>
      </c>
      <c r="AD144" s="53"/>
      <c r="AE144" s="53"/>
      <c r="AF144" s="53"/>
      <c r="AG144" s="53"/>
      <c r="AH144" s="78" t="str">
        <f>IF(AI144="","",MAX($AH$5:AH143)+1)</f>
        <v/>
      </c>
      <c r="AI144" s="53" t="str">
        <f>IF(G143="","",IF(COUNTIF($AI$11:AI143,G143)=0,G143,""))</f>
        <v/>
      </c>
      <c r="AJ144" s="53" t="str">
        <f>IF(ISNA(VLOOKUP(AA144,$AH$13:$AI$795,2,FALSE))=TRUE,"",VLOOKUP(AA144,$AH$13:$AI$795,2,FALSE))</f>
        <v/>
      </c>
      <c r="AK144" s="53" t="s">
        <v>44</v>
      </c>
      <c r="AL144" s="15" t="s">
        <v>34</v>
      </c>
      <c r="AM144" s="15" t="s">
        <v>52</v>
      </c>
      <c r="AN144" s="15" t="s">
        <v>49</v>
      </c>
    </row>
    <row r="145" spans="1:40" ht="25.5" customHeight="1" x14ac:dyDescent="0.25">
      <c r="A145" s="90">
        <v>133</v>
      </c>
      <c r="B145" s="73" t="s">
        <v>143</v>
      </c>
      <c r="C145" s="15" t="s">
        <v>142</v>
      </c>
      <c r="D145" s="17" t="s">
        <v>5</v>
      </c>
      <c r="E145" s="27">
        <v>44067</v>
      </c>
      <c r="F145" s="70" t="s">
        <v>105</v>
      </c>
      <c r="G145" s="59"/>
      <c r="H145" s="27">
        <v>44067</v>
      </c>
      <c r="I145" s="80">
        <f t="shared" si="5"/>
        <v>0</v>
      </c>
      <c r="J145" s="72" t="s">
        <v>57</v>
      </c>
      <c r="K145" s="27"/>
      <c r="L145" s="74" t="str">
        <f>IF(AND(C145="Abierto",D145="Urgente"),A145,"")</f>
        <v/>
      </c>
      <c r="M145" s="74" t="str">
        <f ca="1">IF(AND(C145="Abierto",D145="Urgente"),TODAY()-E145,"")</f>
        <v/>
      </c>
      <c r="N145" s="74" t="str">
        <f>IF(AND(C145="Abierto",D145="Urgente"),RANK(M145,$M$13:$M$798,0)+COUNTIF($M$13:M145,M145)-1,"")</f>
        <v/>
      </c>
      <c r="O145" s="74" t="str">
        <f>IF(AND(C145="Abierto",D145="Alta"),A145,"")</f>
        <v/>
      </c>
      <c r="P145" s="74" t="str">
        <f ca="1">IF(AND(C145="Abierto",D145="Alta"),TODAY()-E145,"")</f>
        <v/>
      </c>
      <c r="Q145" s="74" t="str">
        <f>IF(AND(C145="Abierto",D145="Alta"),RANK(P145,$P$13:$P$798,0)+COUNTIF($P$13:P145,P145)-1+MAX(N:N),"")</f>
        <v/>
      </c>
      <c r="R145" s="74" t="str">
        <f>IF(AND(C145="Abierto",D145="Media"),A145,"")</f>
        <v/>
      </c>
      <c r="S145" s="74" t="str">
        <f ca="1">IF(AND(C145="Abierto",D145="Media"),TODAY()-E145,"")</f>
        <v/>
      </c>
      <c r="T145" s="74" t="str">
        <f>IF(AND(C145="Abierto",D145="Media"),RANK(S145,$S$13:$S$798,0)+COUNTIF($S$13:S145,S145)-1+MAX(N:N,Q:Q),"")</f>
        <v/>
      </c>
      <c r="U145" s="74" t="str">
        <f>IF(AND(C145="Abierto",D145="Baja"),A145,"")</f>
        <v/>
      </c>
      <c r="V145" s="74" t="str">
        <f ca="1">IF(AND(C145="Abierto",D145="Baja"),TODAY()-E145,"")</f>
        <v/>
      </c>
      <c r="W145" s="74" t="str">
        <f>IF(AND(C145="Abierto",D145="Baja"),RANK(V145,$V$13:$V$798,0)+COUNTIF($V$13:V145,V145)-1+MAX(N:N,Q:Q,T:T),"")</f>
        <v/>
      </c>
      <c r="X145" s="28" t="str">
        <f>IF(OR(C145="Resuelto",C145=""),"",SUM(N145,Q145,T145,W145))</f>
        <v/>
      </c>
      <c r="Y145" s="28" t="str">
        <f>IF(OR(C145="Resuelto",C145=""),"",SUM(M145,P145,S145,V145))</f>
        <v/>
      </c>
      <c r="Z145" s="28" t="str">
        <f>IF(OR(C145="Resuelto",C145=""),"",SUM(L145,O145,R145,U145))</f>
        <v/>
      </c>
      <c r="AA145" s="28">
        <v>304</v>
      </c>
      <c r="AB145" s="28" t="str">
        <f ca="1">IF(ISNA(VLOOKUP(AA145,$X$13:$Z$795,3,FALSE))=TRUE,"",VLOOKUP(AA145,$X$13:$Z$795,3,FALSE))</f>
        <v/>
      </c>
      <c r="AC145" s="75" t="str">
        <f ca="1">IF(ISNA(VLOOKUP(AA145,$X$13:$Z$795,2,FALSE))=TRUE,"",VLOOKUP(AA145,$X$13:$Z$795,2,FALSE))</f>
        <v/>
      </c>
      <c r="AD145" s="53"/>
      <c r="AE145" s="53"/>
      <c r="AF145" s="53"/>
      <c r="AG145" s="53"/>
      <c r="AH145" s="78" t="str">
        <f>IF(AI145="","",MAX($AH$5:AH144)+1)</f>
        <v/>
      </c>
      <c r="AI145" s="53" t="str">
        <f>IF(G144="","",IF(COUNTIF($AI$11:AI144,G144)=0,G144,""))</f>
        <v/>
      </c>
      <c r="AJ145" s="53" t="str">
        <f>IF(ISNA(VLOOKUP(AA145,$AH$13:$AI$795,2,FALSE))=TRUE,"",VLOOKUP(AA145,$AH$13:$AI$795,2,FALSE))</f>
        <v/>
      </c>
      <c r="AK145" s="53" t="s">
        <v>44</v>
      </c>
      <c r="AL145" s="15" t="s">
        <v>35</v>
      </c>
      <c r="AM145" s="15" t="s">
        <v>52</v>
      </c>
      <c r="AN145" s="53" t="s">
        <v>51</v>
      </c>
    </row>
    <row r="146" spans="1:40" ht="25.5" customHeight="1" x14ac:dyDescent="0.25">
      <c r="A146" s="91">
        <v>134</v>
      </c>
      <c r="B146" s="73" t="s">
        <v>143</v>
      </c>
      <c r="C146" s="15" t="s">
        <v>142</v>
      </c>
      <c r="D146" s="17" t="s">
        <v>5</v>
      </c>
      <c r="E146" s="27">
        <v>44067</v>
      </c>
      <c r="F146" s="70" t="s">
        <v>105</v>
      </c>
      <c r="G146" s="59"/>
      <c r="H146" s="27">
        <v>44067</v>
      </c>
      <c r="I146" s="80">
        <f t="shared" si="5"/>
        <v>0</v>
      </c>
      <c r="J146" s="72" t="s">
        <v>57</v>
      </c>
      <c r="K146" s="27"/>
      <c r="L146" s="74" t="str">
        <f>IF(AND(C146="Abierto",D146="Urgente"),A146,"")</f>
        <v/>
      </c>
      <c r="M146" s="74" t="str">
        <f ca="1">IF(AND(C146="Abierto",D146="Urgente"),TODAY()-E146,"")</f>
        <v/>
      </c>
      <c r="N146" s="74" t="str">
        <f>IF(AND(C146="Abierto",D146="Urgente"),RANK(M146,$M$13:$M$798,0)+COUNTIF($M$13:M146,M146)-1,"")</f>
        <v/>
      </c>
      <c r="O146" s="74" t="str">
        <f>IF(AND(C146="Abierto",D146="Alta"),A146,"")</f>
        <v/>
      </c>
      <c r="P146" s="74" t="str">
        <f ca="1">IF(AND(C146="Abierto",D146="Alta"),TODAY()-E146,"")</f>
        <v/>
      </c>
      <c r="Q146" s="74" t="str">
        <f>IF(AND(C146="Abierto",D146="Alta"),RANK(P146,$P$13:$P$798,0)+COUNTIF($P$13:P146,P146)-1+MAX(N:N),"")</f>
        <v/>
      </c>
      <c r="R146" s="74" t="str">
        <f>IF(AND(C146="Abierto",D146="Media"),A146,"")</f>
        <v/>
      </c>
      <c r="S146" s="74" t="str">
        <f ca="1">IF(AND(C146="Abierto",D146="Media"),TODAY()-E146,"")</f>
        <v/>
      </c>
      <c r="T146" s="74" t="str">
        <f>IF(AND(C146="Abierto",D146="Media"),RANK(S146,$S$13:$S$798,0)+COUNTIF($S$13:S146,S146)-1+MAX(N:N,Q:Q),"")</f>
        <v/>
      </c>
      <c r="U146" s="74" t="str">
        <f>IF(AND(C146="Abierto",D146="Baja"),A146,"")</f>
        <v/>
      </c>
      <c r="V146" s="74" t="str">
        <f ca="1">IF(AND(C146="Abierto",D146="Baja"),TODAY()-E146,"")</f>
        <v/>
      </c>
      <c r="W146" s="74" t="str">
        <f>IF(AND(C146="Abierto",D146="Baja"),RANK(V146,$V$13:$V$798,0)+COUNTIF($V$13:V146,V146)-1+MAX(N:N,Q:Q,T:T),"")</f>
        <v/>
      </c>
      <c r="X146" s="28" t="str">
        <f>IF(OR(C146="Resuelto",C146=""),"",SUM(N146,Q146,T146,W146))</f>
        <v/>
      </c>
      <c r="Y146" s="28" t="str">
        <f>IF(OR(C146="Resuelto",C146=""),"",SUM(M146,P146,S146,V146))</f>
        <v/>
      </c>
      <c r="Z146" s="28" t="str">
        <f>IF(OR(C146="Resuelto",C146=""),"",SUM(L146,O146,R146,U146))</f>
        <v/>
      </c>
      <c r="AA146" s="28">
        <v>305</v>
      </c>
      <c r="AB146" s="28" t="str">
        <f ca="1">IF(ISNA(VLOOKUP(AA146,$X$13:$Z$795,3,FALSE))=TRUE,"",VLOOKUP(AA146,$X$13:$Z$795,3,FALSE))</f>
        <v/>
      </c>
      <c r="AC146" s="75" t="str">
        <f ca="1">IF(ISNA(VLOOKUP(AA146,$X$13:$Z$795,2,FALSE))=TRUE,"",VLOOKUP(AA146,$X$13:$Z$795,2,FALSE))</f>
        <v/>
      </c>
      <c r="AD146" s="53"/>
      <c r="AE146" s="53"/>
      <c r="AF146" s="53"/>
      <c r="AG146" s="53"/>
      <c r="AH146" s="78" t="str">
        <f>IF(AI146="","",MAX($AH$5:AH145)+1)</f>
        <v/>
      </c>
      <c r="AI146" s="53" t="str">
        <f>IF(G145="","",IF(COUNTIF($AI$11:AI145,G145)=0,G145,""))</f>
        <v/>
      </c>
      <c r="AJ146" s="53" t="str">
        <f>IF(ISNA(VLOOKUP(AA146,$AH$13:$AI$795,2,FALSE))=TRUE,"",VLOOKUP(AA146,$AH$13:$AI$795,2,FALSE))</f>
        <v/>
      </c>
      <c r="AK146" s="53" t="s">
        <v>44</v>
      </c>
      <c r="AL146" s="15" t="s">
        <v>35</v>
      </c>
      <c r="AM146" s="15" t="s">
        <v>52</v>
      </c>
      <c r="AN146" s="15" t="s">
        <v>49</v>
      </c>
    </row>
    <row r="147" spans="1:40" ht="25.5" customHeight="1" x14ac:dyDescent="0.25">
      <c r="A147" s="90">
        <v>135</v>
      </c>
      <c r="B147" s="73" t="s">
        <v>143</v>
      </c>
      <c r="C147" s="15" t="s">
        <v>142</v>
      </c>
      <c r="D147" s="17" t="s">
        <v>5</v>
      </c>
      <c r="E147" s="27">
        <v>44067</v>
      </c>
      <c r="F147" s="70" t="s">
        <v>105</v>
      </c>
      <c r="G147" s="59"/>
      <c r="H147" s="27">
        <v>44067</v>
      </c>
      <c r="I147" s="80">
        <f t="shared" si="5"/>
        <v>0</v>
      </c>
      <c r="J147" s="72" t="s">
        <v>57</v>
      </c>
      <c r="K147" s="27"/>
      <c r="L147" s="74" t="str">
        <f>IF(AND(C147="Abierto",D147="Urgente"),A147,"")</f>
        <v/>
      </c>
      <c r="M147" s="74" t="str">
        <f ca="1">IF(AND(C147="Abierto",D147="Urgente"),TODAY()-E147,"")</f>
        <v/>
      </c>
      <c r="N147" s="74" t="str">
        <f>IF(AND(C147="Abierto",D147="Urgente"),RANK(M147,$M$13:$M$798,0)+COUNTIF($M$13:M147,M147)-1,"")</f>
        <v/>
      </c>
      <c r="O147" s="74" t="str">
        <f>IF(AND(C147="Abierto",D147="Alta"),A147,"")</f>
        <v/>
      </c>
      <c r="P147" s="74" t="str">
        <f ca="1">IF(AND(C147="Abierto",D147="Alta"),TODAY()-E147,"")</f>
        <v/>
      </c>
      <c r="Q147" s="74" t="str">
        <f>IF(AND(C147="Abierto",D147="Alta"),RANK(P147,$P$13:$P$798,0)+COUNTIF($P$13:P147,P147)-1+MAX(N:N),"")</f>
        <v/>
      </c>
      <c r="R147" s="74" t="str">
        <f>IF(AND(C147="Abierto",D147="Media"),A147,"")</f>
        <v/>
      </c>
      <c r="S147" s="74" t="str">
        <f ca="1">IF(AND(C147="Abierto",D147="Media"),TODAY()-E147,"")</f>
        <v/>
      </c>
      <c r="T147" s="74" t="str">
        <f>IF(AND(C147="Abierto",D147="Media"),RANK(S147,$S$13:$S$798,0)+COUNTIF($S$13:S147,S147)-1+MAX(N:N,Q:Q),"")</f>
        <v/>
      </c>
      <c r="U147" s="74" t="str">
        <f>IF(AND(C147="Abierto",D147="Baja"),A147,"")</f>
        <v/>
      </c>
      <c r="V147" s="74" t="str">
        <f ca="1">IF(AND(C147="Abierto",D147="Baja"),TODAY()-E147,"")</f>
        <v/>
      </c>
      <c r="W147" s="74" t="str">
        <f>IF(AND(C147="Abierto",D147="Baja"),RANK(V147,$V$13:$V$798,0)+COUNTIF($V$13:V147,V147)-1+MAX(N:N,Q:Q,T:T),"")</f>
        <v/>
      </c>
      <c r="X147" s="28" t="str">
        <f>IF(OR(C147="Resuelto",C147=""),"",SUM(N147,Q147,T147,W147))</f>
        <v/>
      </c>
      <c r="Y147" s="28" t="str">
        <f>IF(OR(C147="Resuelto",C147=""),"",SUM(M147,P147,S147,V147))</f>
        <v/>
      </c>
      <c r="Z147" s="28" t="str">
        <f>IF(OR(C147="Resuelto",C147=""),"",SUM(L147,O147,R147,U147))</f>
        <v/>
      </c>
      <c r="AA147" s="28">
        <v>306</v>
      </c>
      <c r="AB147" s="28" t="str">
        <f ca="1">IF(ISNA(VLOOKUP(AA147,$X$13:$Z$795,3,FALSE))=TRUE,"",VLOOKUP(AA147,$X$13:$Z$795,3,FALSE))</f>
        <v/>
      </c>
      <c r="AC147" s="75" t="str">
        <f ca="1">IF(ISNA(VLOOKUP(AA147,$X$13:$Z$795,2,FALSE))=TRUE,"",VLOOKUP(AA147,$X$13:$Z$795,2,FALSE))</f>
        <v/>
      </c>
      <c r="AD147" s="53"/>
      <c r="AE147" s="53"/>
      <c r="AF147" s="53"/>
      <c r="AG147" s="53"/>
      <c r="AH147" s="78" t="str">
        <f>IF(AI147="","",MAX($AH$5:AH146)+1)</f>
        <v/>
      </c>
      <c r="AI147" s="53" t="str">
        <f>IF(G146="","",IF(COUNTIF($AI$11:AI146,G146)=0,G146,""))</f>
        <v/>
      </c>
      <c r="AJ147" s="53" t="str">
        <f>IF(ISNA(VLOOKUP(AA147,$AH$13:$AI$795,2,FALSE))=TRUE,"",VLOOKUP(AA147,$AH$13:$AI$795,2,FALSE))</f>
        <v/>
      </c>
      <c r="AK147" s="53" t="s">
        <v>44</v>
      </c>
      <c r="AL147" s="15" t="s">
        <v>35</v>
      </c>
      <c r="AM147" s="15" t="s">
        <v>52</v>
      </c>
      <c r="AN147" s="15" t="s">
        <v>49</v>
      </c>
    </row>
    <row r="148" spans="1:40" ht="25.5" customHeight="1" x14ac:dyDescent="0.25">
      <c r="A148" s="91">
        <v>136</v>
      </c>
      <c r="B148" s="73" t="s">
        <v>143</v>
      </c>
      <c r="C148" s="15" t="s">
        <v>142</v>
      </c>
      <c r="D148" s="17" t="s">
        <v>5</v>
      </c>
      <c r="E148" s="27">
        <v>44068</v>
      </c>
      <c r="F148" s="70" t="s">
        <v>105</v>
      </c>
      <c r="G148" s="59"/>
      <c r="H148" s="27">
        <v>44068</v>
      </c>
      <c r="I148" s="80">
        <f t="shared" si="5"/>
        <v>0</v>
      </c>
      <c r="J148" s="72" t="s">
        <v>57</v>
      </c>
      <c r="K148" s="27"/>
      <c r="L148" s="74" t="str">
        <f>IF(AND(C148="Abierto",D148="Urgente"),A148,"")</f>
        <v/>
      </c>
      <c r="M148" s="74" t="str">
        <f ca="1">IF(AND(C148="Abierto",D148="Urgente"),TODAY()-E148,"")</f>
        <v/>
      </c>
      <c r="N148" s="74" t="str">
        <f>IF(AND(C148="Abierto",D148="Urgente"),RANK(M148,$M$13:$M$798,0)+COUNTIF($M$13:M148,M148)-1,"")</f>
        <v/>
      </c>
      <c r="O148" s="74" t="str">
        <f>IF(AND(C148="Abierto",D148="Alta"),A148,"")</f>
        <v/>
      </c>
      <c r="P148" s="74" t="str">
        <f ca="1">IF(AND(C148="Abierto",D148="Alta"),TODAY()-E148,"")</f>
        <v/>
      </c>
      <c r="Q148" s="74" t="str">
        <f>IF(AND(C148="Abierto",D148="Alta"),RANK(P148,$P$13:$P$798,0)+COUNTIF($P$13:P148,P148)-1+MAX(N:N),"")</f>
        <v/>
      </c>
      <c r="R148" s="74" t="str">
        <f>IF(AND(C148="Abierto",D148="Media"),A148,"")</f>
        <v/>
      </c>
      <c r="S148" s="74" t="str">
        <f ca="1">IF(AND(C148="Abierto",D148="Media"),TODAY()-E148,"")</f>
        <v/>
      </c>
      <c r="T148" s="74" t="str">
        <f>IF(AND(C148="Abierto",D148="Media"),RANK(S148,$S$13:$S$798,0)+COUNTIF($S$13:S148,S148)-1+MAX(N:N,Q:Q),"")</f>
        <v/>
      </c>
      <c r="U148" s="74" t="str">
        <f>IF(AND(C148="Abierto",D148="Baja"),A148,"")</f>
        <v/>
      </c>
      <c r="V148" s="74" t="str">
        <f ca="1">IF(AND(C148="Abierto",D148="Baja"),TODAY()-E148,"")</f>
        <v/>
      </c>
      <c r="W148" s="74" t="str">
        <f>IF(AND(C148="Abierto",D148="Baja"),RANK(V148,$V$13:$V$798,0)+COUNTIF($V$13:V148,V148)-1+MAX(N:N,Q:Q,T:T),"")</f>
        <v/>
      </c>
      <c r="X148" s="28" t="str">
        <f>IF(OR(C148="Resuelto",C148=""),"",SUM(N148,Q148,T148,W148))</f>
        <v/>
      </c>
      <c r="Y148" s="28" t="str">
        <f>IF(OR(C148="Resuelto",C148=""),"",SUM(M148,P148,S148,V148))</f>
        <v/>
      </c>
      <c r="Z148" s="28" t="str">
        <f>IF(OR(C148="Resuelto",C148=""),"",SUM(L148,O148,R148,U148))</f>
        <v/>
      </c>
      <c r="AA148" s="28">
        <v>307</v>
      </c>
      <c r="AB148" s="28" t="str">
        <f ca="1">IF(ISNA(VLOOKUP(AA148,$X$13:$Z$795,3,FALSE))=TRUE,"",VLOOKUP(AA148,$X$13:$Z$795,3,FALSE))</f>
        <v/>
      </c>
      <c r="AC148" s="75" t="str">
        <f ca="1">IF(ISNA(VLOOKUP(AA148,$X$13:$Z$795,2,FALSE))=TRUE,"",VLOOKUP(AA148,$X$13:$Z$795,2,FALSE))</f>
        <v/>
      </c>
      <c r="AD148" s="53"/>
      <c r="AE148" s="53"/>
      <c r="AF148" s="53"/>
      <c r="AG148" s="53"/>
      <c r="AH148" s="78" t="str">
        <f>IF(AI148="","",MAX($AH$5:AH147)+1)</f>
        <v/>
      </c>
      <c r="AI148" s="53" t="str">
        <f>IF(G147="","",IF(COUNTIF($AI$11:AI147,G147)=0,G147,""))</f>
        <v/>
      </c>
      <c r="AJ148" s="53" t="str">
        <f>IF(ISNA(VLOOKUP(AA148,$AH$13:$AI$795,2,FALSE))=TRUE,"",VLOOKUP(AA148,$AH$13:$AI$795,2,FALSE))</f>
        <v/>
      </c>
      <c r="AK148" s="53" t="s">
        <v>44</v>
      </c>
      <c r="AL148" s="15" t="s">
        <v>34</v>
      </c>
      <c r="AM148" s="15" t="s">
        <v>52</v>
      </c>
      <c r="AN148" s="15" t="s">
        <v>49</v>
      </c>
    </row>
    <row r="149" spans="1:40" ht="25.5" customHeight="1" x14ac:dyDescent="0.25">
      <c r="A149" s="90">
        <v>137</v>
      </c>
      <c r="B149" s="73" t="s">
        <v>143</v>
      </c>
      <c r="C149" s="15" t="s">
        <v>142</v>
      </c>
      <c r="D149" s="17" t="s">
        <v>5</v>
      </c>
      <c r="E149" s="27">
        <v>44068</v>
      </c>
      <c r="F149" s="70" t="s">
        <v>105</v>
      </c>
      <c r="G149" s="59"/>
      <c r="H149" s="27">
        <v>44068</v>
      </c>
      <c r="I149" s="80">
        <f t="shared" si="5"/>
        <v>0</v>
      </c>
      <c r="J149" s="72" t="s">
        <v>57</v>
      </c>
      <c r="K149" s="27"/>
      <c r="L149" s="74" t="str">
        <f>IF(AND(C149="Abierto",D149="Urgente"),A149,"")</f>
        <v/>
      </c>
      <c r="M149" s="74" t="str">
        <f ca="1">IF(AND(C149="Abierto",D149="Urgente"),TODAY()-E149,"")</f>
        <v/>
      </c>
      <c r="N149" s="74" t="str">
        <f>IF(AND(C149="Abierto",D149="Urgente"),RANK(M149,$M$13:$M$798,0)+COUNTIF($M$13:M149,M149)-1,"")</f>
        <v/>
      </c>
      <c r="O149" s="74" t="str">
        <f>IF(AND(C149="Abierto",D149="Alta"),A149,"")</f>
        <v/>
      </c>
      <c r="P149" s="74" t="str">
        <f ca="1">IF(AND(C149="Abierto",D149="Alta"),TODAY()-E149,"")</f>
        <v/>
      </c>
      <c r="Q149" s="74" t="str">
        <f>IF(AND(C149="Abierto",D149="Alta"),RANK(P149,$P$13:$P$798,0)+COUNTIF($P$13:P149,P149)-1+MAX(N:N),"")</f>
        <v/>
      </c>
      <c r="R149" s="74" t="str">
        <f>IF(AND(C149="Abierto",D149="Media"),A149,"")</f>
        <v/>
      </c>
      <c r="S149" s="74" t="str">
        <f ca="1">IF(AND(C149="Abierto",D149="Media"),TODAY()-E149,"")</f>
        <v/>
      </c>
      <c r="T149" s="74" t="str">
        <f>IF(AND(C149="Abierto",D149="Media"),RANK(S149,$S$13:$S$798,0)+COUNTIF($S$13:S149,S149)-1+MAX(N:N,Q:Q),"")</f>
        <v/>
      </c>
      <c r="U149" s="74" t="str">
        <f>IF(AND(C149="Abierto",D149="Baja"),A149,"")</f>
        <v/>
      </c>
      <c r="V149" s="74" t="str">
        <f ca="1">IF(AND(C149="Abierto",D149="Baja"),TODAY()-E149,"")</f>
        <v/>
      </c>
      <c r="W149" s="74" t="str">
        <f>IF(AND(C149="Abierto",D149="Baja"),RANK(V149,$V$13:$V$798,0)+COUNTIF($V$13:V149,V149)-1+MAX(N:N,Q:Q,T:T),"")</f>
        <v/>
      </c>
      <c r="X149" s="28" t="str">
        <f>IF(OR(C149="Resuelto",C149=""),"",SUM(N149,Q149,T149,W149))</f>
        <v/>
      </c>
      <c r="Y149" s="28" t="str">
        <f>IF(OR(C149="Resuelto",C149=""),"",SUM(M149,P149,S149,V149))</f>
        <v/>
      </c>
      <c r="Z149" s="28" t="str">
        <f>IF(OR(C149="Resuelto",C149=""),"",SUM(L149,O149,R149,U149))</f>
        <v/>
      </c>
      <c r="AA149" s="28">
        <v>308</v>
      </c>
      <c r="AB149" s="28" t="str">
        <f ca="1">IF(ISNA(VLOOKUP(AA149,$X$13:$Z$795,3,FALSE))=TRUE,"",VLOOKUP(AA149,$X$13:$Z$795,3,FALSE))</f>
        <v/>
      </c>
      <c r="AC149" s="75" t="str">
        <f ca="1">IF(ISNA(VLOOKUP(AA149,$X$13:$Z$795,2,FALSE))=TRUE,"",VLOOKUP(AA149,$X$13:$Z$795,2,FALSE))</f>
        <v/>
      </c>
      <c r="AD149" s="53"/>
      <c r="AE149" s="53"/>
      <c r="AF149" s="53"/>
      <c r="AG149" s="53"/>
      <c r="AH149" s="78" t="str">
        <f>IF(AI149="","",MAX($AH$5:AH148)+1)</f>
        <v/>
      </c>
      <c r="AI149" s="53" t="str">
        <f>IF(G148="","",IF(COUNTIF($AI$11:AI148,G148)=0,G148,""))</f>
        <v/>
      </c>
      <c r="AJ149" s="53" t="str">
        <f>IF(ISNA(VLOOKUP(AA149,$AH$13:$AI$795,2,FALSE))=TRUE,"",VLOOKUP(AA149,$AH$13:$AI$795,2,FALSE))</f>
        <v/>
      </c>
      <c r="AK149" s="53" t="s">
        <v>44</v>
      </c>
      <c r="AL149" s="15" t="s">
        <v>34</v>
      </c>
      <c r="AM149" s="15" t="s">
        <v>52</v>
      </c>
      <c r="AN149" s="15" t="s">
        <v>49</v>
      </c>
    </row>
    <row r="150" spans="1:40" ht="25.5" customHeight="1" x14ac:dyDescent="0.25">
      <c r="A150" s="91">
        <v>138</v>
      </c>
      <c r="B150" s="73" t="s">
        <v>143</v>
      </c>
      <c r="C150" s="15" t="s">
        <v>142</v>
      </c>
      <c r="D150" s="17" t="s">
        <v>6</v>
      </c>
      <c r="E150" s="27">
        <v>44068</v>
      </c>
      <c r="F150" s="70" t="s">
        <v>62</v>
      </c>
      <c r="G150" s="59"/>
      <c r="H150" s="50">
        <v>44069</v>
      </c>
      <c r="I150" s="80">
        <f t="shared" si="5"/>
        <v>1</v>
      </c>
      <c r="J150" s="72" t="s">
        <v>57</v>
      </c>
      <c r="K150" s="27"/>
      <c r="L150" s="74" t="str">
        <f>IF(AND(C150="Abierto",D150="Urgente"),A150,"")</f>
        <v/>
      </c>
      <c r="M150" s="74" t="str">
        <f ca="1">IF(AND(C150="Abierto",D150="Urgente"),TODAY()-E150,"")</f>
        <v/>
      </c>
      <c r="N150" s="74" t="str">
        <f>IF(AND(C150="Abierto",D150="Urgente"),RANK(M150,$M$13:$M$798,0)+COUNTIF($M$13:M150,M150)-1,"")</f>
        <v/>
      </c>
      <c r="O150" s="74" t="str">
        <f>IF(AND(C150="Abierto",D150="Alta"),A150,"")</f>
        <v/>
      </c>
      <c r="P150" s="74" t="str">
        <f ca="1">IF(AND(C150="Abierto",D150="Alta"),TODAY()-E150,"")</f>
        <v/>
      </c>
      <c r="Q150" s="74" t="str">
        <f>IF(AND(C150="Abierto",D150="Alta"),RANK(P150,$P$13:$P$798,0)+COUNTIF($P$13:P150,P150)-1+MAX(N:N),"")</f>
        <v/>
      </c>
      <c r="R150" s="74" t="str">
        <f>IF(AND(C150="Abierto",D150="Media"),A150,"")</f>
        <v/>
      </c>
      <c r="S150" s="74" t="str">
        <f ca="1">IF(AND(C150="Abierto",D150="Media"),TODAY()-E150,"")</f>
        <v/>
      </c>
      <c r="T150" s="74" t="str">
        <f>IF(AND(C150="Abierto",D150="Media"),RANK(S150,$S$13:$S$798,0)+COUNTIF($S$13:S150,S150)-1+MAX(N:N,Q:Q),"")</f>
        <v/>
      </c>
      <c r="U150" s="74" t="str">
        <f>IF(AND(C150="Abierto",D150="Baja"),A150,"")</f>
        <v/>
      </c>
      <c r="V150" s="74" t="str">
        <f ca="1">IF(AND(C150="Abierto",D150="Baja"),TODAY()-E150,"")</f>
        <v/>
      </c>
      <c r="W150" s="74" t="str">
        <f>IF(AND(C150="Abierto",D150="Baja"),RANK(V150,$V$13:$V$798,0)+COUNTIF($V$13:V150,V150)-1+MAX(N:N,Q:Q,T:T),"")</f>
        <v/>
      </c>
      <c r="X150" s="28" t="str">
        <f>IF(OR(C150="Resuelto",C150=""),"",SUM(N150,Q150,T150,W150))</f>
        <v/>
      </c>
      <c r="Y150" s="28" t="str">
        <f>IF(OR(C150="Resuelto",C150=""),"",SUM(M150,P150,S150,V150))</f>
        <v/>
      </c>
      <c r="Z150" s="28" t="str">
        <f>IF(OR(C150="Resuelto",C150=""),"",SUM(L150,O150,R150,U150))</f>
        <v/>
      </c>
      <c r="AA150" s="28">
        <v>309</v>
      </c>
      <c r="AB150" s="28" t="str">
        <f ca="1">IF(ISNA(VLOOKUP(AA150,$X$13:$Z$795,3,FALSE))=TRUE,"",VLOOKUP(AA150,$X$13:$Z$795,3,FALSE))</f>
        <v/>
      </c>
      <c r="AC150" s="75" t="str">
        <f ca="1">IF(ISNA(VLOOKUP(AA150,$X$13:$Z$795,2,FALSE))=TRUE,"",VLOOKUP(AA150,$X$13:$Z$795,2,FALSE))</f>
        <v/>
      </c>
      <c r="AD150" s="53"/>
      <c r="AE150" s="53"/>
      <c r="AF150" s="53"/>
      <c r="AG150" s="53"/>
      <c r="AH150" s="78" t="str">
        <f>IF(AI150="","",MAX($AH$5:AH149)+1)</f>
        <v/>
      </c>
      <c r="AI150" s="53" t="str">
        <f>IF(G149="","",IF(COUNTIF($AI$11:AI149,G149)=0,G149,""))</f>
        <v/>
      </c>
      <c r="AJ150" s="53" t="str">
        <f>IF(ISNA(VLOOKUP(AA150,$AH$13:$AI$795,2,FALSE))=TRUE,"",VLOOKUP(AA150,$AH$13:$AI$795,2,FALSE))</f>
        <v/>
      </c>
      <c r="AK150" s="53" t="s">
        <v>39</v>
      </c>
      <c r="AL150" s="15" t="s">
        <v>34</v>
      </c>
      <c r="AM150" s="15" t="s">
        <v>52</v>
      </c>
      <c r="AN150" s="15" t="s">
        <v>49</v>
      </c>
    </row>
    <row r="151" spans="1:40" ht="25.5" customHeight="1" x14ac:dyDescent="0.25">
      <c r="A151" s="90">
        <v>139</v>
      </c>
      <c r="B151" s="73" t="s">
        <v>143</v>
      </c>
      <c r="C151" s="15" t="s">
        <v>142</v>
      </c>
      <c r="D151" s="17" t="s">
        <v>5</v>
      </c>
      <c r="E151" s="27">
        <v>44068</v>
      </c>
      <c r="F151" s="70" t="s">
        <v>105</v>
      </c>
      <c r="G151" s="59"/>
      <c r="H151" s="27">
        <v>44068</v>
      </c>
      <c r="I151" s="80">
        <f t="shared" si="5"/>
        <v>0</v>
      </c>
      <c r="J151" s="72" t="s">
        <v>57</v>
      </c>
      <c r="K151" s="27"/>
      <c r="L151" s="74" t="str">
        <f>IF(AND(C151="Abierto",D151="Urgente"),A151,"")</f>
        <v/>
      </c>
      <c r="M151" s="74" t="str">
        <f ca="1">IF(AND(C151="Abierto",D151="Urgente"),TODAY()-E151,"")</f>
        <v/>
      </c>
      <c r="N151" s="74" t="str">
        <f>IF(AND(C151="Abierto",D151="Urgente"),RANK(M151,$M$13:$M$798,0)+COUNTIF($M$13:M151,M151)-1,"")</f>
        <v/>
      </c>
      <c r="O151" s="74" t="str">
        <f>IF(AND(C151="Abierto",D151="Alta"),A151,"")</f>
        <v/>
      </c>
      <c r="P151" s="74" t="str">
        <f ca="1">IF(AND(C151="Abierto",D151="Alta"),TODAY()-E151,"")</f>
        <v/>
      </c>
      <c r="Q151" s="74" t="str">
        <f>IF(AND(C151="Abierto",D151="Alta"),RANK(P151,$P$13:$P$798,0)+COUNTIF($P$13:P151,P151)-1+MAX(N:N),"")</f>
        <v/>
      </c>
      <c r="R151" s="74" t="str">
        <f>IF(AND(C151="Abierto",D151="Media"),A151,"")</f>
        <v/>
      </c>
      <c r="S151" s="74" t="str">
        <f ca="1">IF(AND(C151="Abierto",D151="Media"),TODAY()-E151,"")</f>
        <v/>
      </c>
      <c r="T151" s="74" t="str">
        <f>IF(AND(C151="Abierto",D151="Media"),RANK(S151,$S$13:$S$798,0)+COUNTIF($S$13:S151,S151)-1+MAX(N:N,Q:Q),"")</f>
        <v/>
      </c>
      <c r="U151" s="74" t="str">
        <f>IF(AND(C151="Abierto",D151="Baja"),A151,"")</f>
        <v/>
      </c>
      <c r="V151" s="74" t="str">
        <f ca="1">IF(AND(C151="Abierto",D151="Baja"),TODAY()-E151,"")</f>
        <v/>
      </c>
      <c r="W151" s="74" t="str">
        <f>IF(AND(C151="Abierto",D151="Baja"),RANK(V151,$V$13:$V$798,0)+COUNTIF($V$13:V151,V151)-1+MAX(N:N,Q:Q,T:T),"")</f>
        <v/>
      </c>
      <c r="X151" s="28" t="str">
        <f>IF(OR(C151="Resuelto",C151=""),"",SUM(N151,Q151,T151,W151))</f>
        <v/>
      </c>
      <c r="Y151" s="28" t="str">
        <f>IF(OR(C151="Resuelto",C151=""),"",SUM(M151,P151,S151,V151))</f>
        <v/>
      </c>
      <c r="Z151" s="28" t="str">
        <f>IF(OR(C151="Resuelto",C151=""),"",SUM(L151,O151,R151,U151))</f>
        <v/>
      </c>
      <c r="AA151" s="28">
        <v>310</v>
      </c>
      <c r="AB151" s="28" t="str">
        <f ca="1">IF(ISNA(VLOOKUP(AA151,$X$13:$Z$795,3,FALSE))=TRUE,"",VLOOKUP(AA151,$X$13:$Z$795,3,FALSE))</f>
        <v/>
      </c>
      <c r="AC151" s="75" t="str">
        <f ca="1">IF(ISNA(VLOOKUP(AA151,$X$13:$Z$795,2,FALSE))=TRUE,"",VLOOKUP(AA151,$X$13:$Z$795,2,FALSE))</f>
        <v/>
      </c>
      <c r="AD151" s="53"/>
      <c r="AE151" s="53"/>
      <c r="AF151" s="53"/>
      <c r="AG151" s="53"/>
      <c r="AH151" s="78" t="str">
        <f>IF(AI151="","",MAX($AH$5:AH150)+1)</f>
        <v/>
      </c>
      <c r="AI151" s="53" t="str">
        <f>IF(G150="","",IF(COUNTIF($AI$11:AI150,G150)=0,G150,""))</f>
        <v/>
      </c>
      <c r="AJ151" s="53" t="str">
        <f>IF(ISNA(VLOOKUP(AA151,$AH$13:$AI$795,2,FALSE))=TRUE,"",VLOOKUP(AA151,$AH$13:$AI$795,2,FALSE))</f>
        <v/>
      </c>
      <c r="AK151" s="53" t="s">
        <v>44</v>
      </c>
      <c r="AL151" s="15" t="s">
        <v>34</v>
      </c>
      <c r="AM151" s="15" t="s">
        <v>52</v>
      </c>
      <c r="AN151" s="15" t="s">
        <v>49</v>
      </c>
    </row>
    <row r="152" spans="1:40" ht="25.5" customHeight="1" x14ac:dyDescent="0.25">
      <c r="A152" s="91">
        <v>140</v>
      </c>
      <c r="B152" s="73" t="s">
        <v>143</v>
      </c>
      <c r="C152" s="15" t="s">
        <v>142</v>
      </c>
      <c r="D152" s="17" t="s">
        <v>5</v>
      </c>
      <c r="E152" s="27">
        <v>44068</v>
      </c>
      <c r="F152" s="70" t="s">
        <v>105</v>
      </c>
      <c r="G152" s="59"/>
      <c r="H152" s="27">
        <v>44068</v>
      </c>
      <c r="I152" s="80">
        <f t="shared" si="5"/>
        <v>0</v>
      </c>
      <c r="J152" s="72" t="s">
        <v>57</v>
      </c>
      <c r="K152" s="27"/>
      <c r="L152" s="74" t="str">
        <f>IF(AND(C152="Abierto",D152="Urgente"),A152,"")</f>
        <v/>
      </c>
      <c r="M152" s="74" t="str">
        <f ca="1">IF(AND(C152="Abierto",D152="Urgente"),TODAY()-E152,"")</f>
        <v/>
      </c>
      <c r="N152" s="74" t="str">
        <f>IF(AND(C152="Abierto",D152="Urgente"),RANK(M152,$M$13:$M$798,0)+COUNTIF($M$13:M152,M152)-1,"")</f>
        <v/>
      </c>
      <c r="O152" s="74" t="str">
        <f>IF(AND(C152="Abierto",D152="Alta"),A152,"")</f>
        <v/>
      </c>
      <c r="P152" s="74" t="str">
        <f ca="1">IF(AND(C152="Abierto",D152="Alta"),TODAY()-E152,"")</f>
        <v/>
      </c>
      <c r="Q152" s="74" t="str">
        <f>IF(AND(C152="Abierto",D152="Alta"),RANK(P152,$P$13:$P$798,0)+COUNTIF($P$13:P152,P152)-1+MAX(N:N),"")</f>
        <v/>
      </c>
      <c r="R152" s="74" t="str">
        <f>IF(AND(C152="Abierto",D152="Media"),A152,"")</f>
        <v/>
      </c>
      <c r="S152" s="74" t="str">
        <f ca="1">IF(AND(C152="Abierto",D152="Media"),TODAY()-E152,"")</f>
        <v/>
      </c>
      <c r="T152" s="74" t="str">
        <f>IF(AND(C152="Abierto",D152="Media"),RANK(S152,$S$13:$S$798,0)+COUNTIF($S$13:S152,S152)-1+MAX(N:N,Q:Q),"")</f>
        <v/>
      </c>
      <c r="U152" s="74" t="str">
        <f>IF(AND(C152="Abierto",D152="Baja"),A152,"")</f>
        <v/>
      </c>
      <c r="V152" s="74" t="str">
        <f ca="1">IF(AND(C152="Abierto",D152="Baja"),TODAY()-E152,"")</f>
        <v/>
      </c>
      <c r="W152" s="74" t="str">
        <f>IF(AND(C152="Abierto",D152="Baja"),RANK(V152,$V$13:$V$798,0)+COUNTIF($V$13:V152,V152)-1+MAX(N:N,Q:Q,T:T),"")</f>
        <v/>
      </c>
      <c r="X152" s="28" t="str">
        <f>IF(OR(C152="Resuelto",C152=""),"",SUM(N152,Q152,T152,W152))</f>
        <v/>
      </c>
      <c r="Y152" s="28" t="str">
        <f>IF(OR(C152="Resuelto",C152=""),"",SUM(M152,P152,S152,V152))</f>
        <v/>
      </c>
      <c r="Z152" s="28" t="str">
        <f>IF(OR(C152="Resuelto",C152=""),"",SUM(L152,O152,R152,U152))</f>
        <v/>
      </c>
      <c r="AA152" s="28">
        <v>311</v>
      </c>
      <c r="AB152" s="28" t="str">
        <f ca="1">IF(ISNA(VLOOKUP(AA152,$X$13:$Z$795,3,FALSE))=TRUE,"",VLOOKUP(AA152,$X$13:$Z$795,3,FALSE))</f>
        <v/>
      </c>
      <c r="AC152" s="75" t="str">
        <f ca="1">IF(ISNA(VLOOKUP(AA152,$X$13:$Z$795,2,FALSE))=TRUE,"",VLOOKUP(AA152,$X$13:$Z$795,2,FALSE))</f>
        <v/>
      </c>
      <c r="AD152" s="53"/>
      <c r="AE152" s="53"/>
      <c r="AF152" s="53"/>
      <c r="AG152" s="53"/>
      <c r="AH152" s="78" t="str">
        <f>IF(AI152="","",MAX($AH$5:AH151)+1)</f>
        <v/>
      </c>
      <c r="AI152" s="53" t="str">
        <f>IF(G151="","",IF(COUNTIF($AI$11:AI151,G151)=0,G151,""))</f>
        <v/>
      </c>
      <c r="AJ152" s="53" t="str">
        <f>IF(ISNA(VLOOKUP(AA152,$AH$13:$AI$795,2,FALSE))=TRUE,"",VLOOKUP(AA152,$AH$13:$AI$795,2,FALSE))</f>
        <v/>
      </c>
      <c r="AK152" s="53" t="s">
        <v>44</v>
      </c>
      <c r="AL152" s="15" t="s">
        <v>35</v>
      </c>
      <c r="AM152" s="15" t="s">
        <v>52</v>
      </c>
      <c r="AN152" s="15" t="s">
        <v>50</v>
      </c>
    </row>
    <row r="153" spans="1:40" ht="25.5" customHeight="1" x14ac:dyDescent="0.25">
      <c r="A153" s="90">
        <v>141</v>
      </c>
      <c r="B153" s="73" t="s">
        <v>143</v>
      </c>
      <c r="C153" s="15" t="s">
        <v>142</v>
      </c>
      <c r="D153" s="17" t="s">
        <v>5</v>
      </c>
      <c r="E153" s="27">
        <v>44068</v>
      </c>
      <c r="F153" s="70" t="s">
        <v>105</v>
      </c>
      <c r="G153" s="59"/>
      <c r="H153" s="27">
        <v>44068</v>
      </c>
      <c r="I153" s="80">
        <f t="shared" si="5"/>
        <v>0</v>
      </c>
      <c r="J153" s="72" t="s">
        <v>57</v>
      </c>
      <c r="K153" s="27"/>
      <c r="L153" s="74" t="str">
        <f>IF(AND(C153="Abierto",D153="Urgente"),A153,"")</f>
        <v/>
      </c>
      <c r="M153" s="74" t="str">
        <f ca="1">IF(AND(C153="Abierto",D153="Urgente"),TODAY()-E153,"")</f>
        <v/>
      </c>
      <c r="N153" s="74" t="str">
        <f>IF(AND(C153="Abierto",D153="Urgente"),RANK(M153,$M$13:$M$798,0)+COUNTIF($M$13:M153,M153)-1,"")</f>
        <v/>
      </c>
      <c r="O153" s="74" t="str">
        <f>IF(AND(C153="Abierto",D153="Alta"),A153,"")</f>
        <v/>
      </c>
      <c r="P153" s="74" t="str">
        <f ca="1">IF(AND(C153="Abierto",D153="Alta"),TODAY()-E153,"")</f>
        <v/>
      </c>
      <c r="Q153" s="74" t="str">
        <f>IF(AND(C153="Abierto",D153="Alta"),RANK(P153,$P$13:$P$798,0)+COUNTIF($P$13:P153,P153)-1+MAX(N:N),"")</f>
        <v/>
      </c>
      <c r="R153" s="74" t="str">
        <f>IF(AND(C153="Abierto",D153="Media"),A153,"")</f>
        <v/>
      </c>
      <c r="S153" s="74" t="str">
        <f ca="1">IF(AND(C153="Abierto",D153="Media"),TODAY()-E153,"")</f>
        <v/>
      </c>
      <c r="T153" s="74" t="str">
        <f>IF(AND(C153="Abierto",D153="Media"),RANK(S153,$S$13:$S$798,0)+COUNTIF($S$13:S153,S153)-1+MAX(N:N,Q:Q),"")</f>
        <v/>
      </c>
      <c r="U153" s="74" t="str">
        <f>IF(AND(C153="Abierto",D153="Baja"),A153,"")</f>
        <v/>
      </c>
      <c r="V153" s="74" t="str">
        <f ca="1">IF(AND(C153="Abierto",D153="Baja"),TODAY()-E153,"")</f>
        <v/>
      </c>
      <c r="W153" s="74" t="str">
        <f>IF(AND(C153="Abierto",D153="Baja"),RANK(V153,$V$13:$V$798,0)+COUNTIF($V$13:V153,V153)-1+MAX(N:N,Q:Q,T:T),"")</f>
        <v/>
      </c>
      <c r="X153" s="28" t="str">
        <f>IF(OR(C153="Resuelto",C153=""),"",SUM(N153,Q153,T153,W153))</f>
        <v/>
      </c>
      <c r="Y153" s="28" t="str">
        <f>IF(OR(C153="Resuelto",C153=""),"",SUM(M153,P153,S153,V153))</f>
        <v/>
      </c>
      <c r="Z153" s="28" t="str">
        <f>IF(OR(C153="Resuelto",C153=""),"",SUM(L153,O153,R153,U153))</f>
        <v/>
      </c>
      <c r="AA153" s="28">
        <v>312</v>
      </c>
      <c r="AB153" s="28" t="str">
        <f ca="1">IF(ISNA(VLOOKUP(AA153,$X$13:$Z$795,3,FALSE))=TRUE,"",VLOOKUP(AA153,$X$13:$Z$795,3,FALSE))</f>
        <v/>
      </c>
      <c r="AC153" s="75" t="str">
        <f ca="1">IF(ISNA(VLOOKUP(AA153,$X$13:$Z$795,2,FALSE))=TRUE,"",VLOOKUP(AA153,$X$13:$Z$795,2,FALSE))</f>
        <v/>
      </c>
      <c r="AD153" s="53"/>
      <c r="AE153" s="53"/>
      <c r="AF153" s="53"/>
      <c r="AG153" s="53"/>
      <c r="AH153" s="78" t="str">
        <f>IF(AI153="","",MAX($AH$5:AH152)+1)</f>
        <v/>
      </c>
      <c r="AI153" s="53" t="str">
        <f>IF(G152="","",IF(COUNTIF($AI$11:AI152,G152)=0,G152,""))</f>
        <v/>
      </c>
      <c r="AJ153" s="53" t="str">
        <f>IF(ISNA(VLOOKUP(AA153,$AH$13:$AI$795,2,FALSE))=TRUE,"",VLOOKUP(AA153,$AH$13:$AI$795,2,FALSE))</f>
        <v/>
      </c>
      <c r="AK153" s="53" t="s">
        <v>44</v>
      </c>
      <c r="AL153" s="15" t="s">
        <v>35</v>
      </c>
      <c r="AM153" s="15" t="s">
        <v>52</v>
      </c>
      <c r="AN153" s="53" t="s">
        <v>51</v>
      </c>
    </row>
    <row r="154" spans="1:40" ht="25.5" customHeight="1" x14ac:dyDescent="0.25">
      <c r="A154" s="91">
        <v>142</v>
      </c>
      <c r="B154" s="73" t="s">
        <v>143</v>
      </c>
      <c r="C154" s="15" t="s">
        <v>142</v>
      </c>
      <c r="D154" s="17" t="s">
        <v>5</v>
      </c>
      <c r="E154" s="27">
        <v>44069</v>
      </c>
      <c r="F154" s="70" t="s">
        <v>105</v>
      </c>
      <c r="G154" s="59"/>
      <c r="H154" s="27">
        <v>44069</v>
      </c>
      <c r="I154" s="80">
        <f t="shared" si="5"/>
        <v>0</v>
      </c>
      <c r="J154" s="72" t="s">
        <v>57</v>
      </c>
      <c r="K154" s="27"/>
      <c r="L154" s="74" t="str">
        <f>IF(AND(C154="Abierto",D154="Urgente"),A154,"")</f>
        <v/>
      </c>
      <c r="M154" s="74" t="str">
        <f ca="1">IF(AND(C154="Abierto",D154="Urgente"),TODAY()-E154,"")</f>
        <v/>
      </c>
      <c r="N154" s="74" t="str">
        <f>IF(AND(C154="Abierto",D154="Urgente"),RANK(M154,$M$13:$M$798,0)+COUNTIF($M$13:M154,M154)-1,"")</f>
        <v/>
      </c>
      <c r="O154" s="74" t="str">
        <f>IF(AND(C154="Abierto",D154="Alta"),A154,"")</f>
        <v/>
      </c>
      <c r="P154" s="74" t="str">
        <f ca="1">IF(AND(C154="Abierto",D154="Alta"),TODAY()-E154,"")</f>
        <v/>
      </c>
      <c r="Q154" s="74" t="str">
        <f>IF(AND(C154="Abierto",D154="Alta"),RANK(P154,$P$13:$P$798,0)+COUNTIF($P$13:P154,P154)-1+MAX(N:N),"")</f>
        <v/>
      </c>
      <c r="R154" s="74" t="str">
        <f>IF(AND(C154="Abierto",D154="Media"),A154,"")</f>
        <v/>
      </c>
      <c r="S154" s="74" t="str">
        <f ca="1">IF(AND(C154="Abierto",D154="Media"),TODAY()-E154,"")</f>
        <v/>
      </c>
      <c r="T154" s="74" t="str">
        <f>IF(AND(C154="Abierto",D154="Media"),RANK(S154,$S$13:$S$798,0)+COUNTIF($S$13:S154,S154)-1+MAX(N:N,Q:Q),"")</f>
        <v/>
      </c>
      <c r="U154" s="74" t="str">
        <f>IF(AND(C154="Abierto",D154="Baja"),A154,"")</f>
        <v/>
      </c>
      <c r="V154" s="74" t="str">
        <f ca="1">IF(AND(C154="Abierto",D154="Baja"),TODAY()-E154,"")</f>
        <v/>
      </c>
      <c r="W154" s="74" t="str">
        <f>IF(AND(C154="Abierto",D154="Baja"),RANK(V154,$V$13:$V$798,0)+COUNTIF($V$13:V154,V154)-1+MAX(N:N,Q:Q,T:T),"")</f>
        <v/>
      </c>
      <c r="X154" s="28" t="str">
        <f>IF(OR(C154="Resuelto",C154=""),"",SUM(N154,Q154,T154,W154))</f>
        <v/>
      </c>
      <c r="Y154" s="28" t="str">
        <f>IF(OR(C154="Resuelto",C154=""),"",SUM(M154,P154,S154,V154))</f>
        <v/>
      </c>
      <c r="Z154" s="28" t="str">
        <f>IF(OR(C154="Resuelto",C154=""),"",SUM(L154,O154,R154,U154))</f>
        <v/>
      </c>
      <c r="AA154" s="28">
        <v>313</v>
      </c>
      <c r="AB154" s="28" t="str">
        <f ca="1">IF(ISNA(VLOOKUP(AA154,$X$13:$Z$795,3,FALSE))=TRUE,"",VLOOKUP(AA154,$X$13:$Z$795,3,FALSE))</f>
        <v/>
      </c>
      <c r="AC154" s="75" t="str">
        <f ca="1">IF(ISNA(VLOOKUP(AA154,$X$13:$Z$795,2,FALSE))=TRUE,"",VLOOKUP(AA154,$X$13:$Z$795,2,FALSE))</f>
        <v/>
      </c>
      <c r="AD154" s="53"/>
      <c r="AE154" s="53"/>
      <c r="AF154" s="53"/>
      <c r="AG154" s="53"/>
      <c r="AH154" s="78" t="str">
        <f>IF(AI154="","",MAX($AH$5:AH153)+1)</f>
        <v/>
      </c>
      <c r="AI154" s="53" t="str">
        <f>IF(G153="","",IF(COUNTIF($AI$11:AI153,G153)=0,G153,""))</f>
        <v/>
      </c>
      <c r="AJ154" s="53" t="str">
        <f>IF(ISNA(VLOOKUP(AA154,$AH$13:$AI$795,2,FALSE))=TRUE,"",VLOOKUP(AA154,$AH$13:$AI$795,2,FALSE))</f>
        <v/>
      </c>
      <c r="AK154" s="53" t="s">
        <v>44</v>
      </c>
      <c r="AL154" s="15" t="s">
        <v>34</v>
      </c>
      <c r="AM154" s="15" t="s">
        <v>52</v>
      </c>
      <c r="AN154" s="15" t="s">
        <v>49</v>
      </c>
    </row>
    <row r="155" spans="1:40" ht="25.5" customHeight="1" x14ac:dyDescent="0.25">
      <c r="A155" s="90">
        <v>143</v>
      </c>
      <c r="B155" s="73" t="s">
        <v>143</v>
      </c>
      <c r="C155" s="15" t="s">
        <v>142</v>
      </c>
      <c r="D155" s="17" t="s">
        <v>5</v>
      </c>
      <c r="E155" s="27">
        <v>44069</v>
      </c>
      <c r="F155" s="70" t="s">
        <v>105</v>
      </c>
      <c r="G155" s="59"/>
      <c r="H155" s="27">
        <v>44069</v>
      </c>
      <c r="I155" s="80">
        <f t="shared" si="5"/>
        <v>0</v>
      </c>
      <c r="J155" s="72" t="s">
        <v>57</v>
      </c>
      <c r="K155" s="27"/>
      <c r="L155" s="74" t="str">
        <f>IF(AND(C155="Abierto",D155="Urgente"),A155,"")</f>
        <v/>
      </c>
      <c r="M155" s="74" t="str">
        <f ca="1">IF(AND(C155="Abierto",D155="Urgente"),TODAY()-E155,"")</f>
        <v/>
      </c>
      <c r="N155" s="74" t="str">
        <f>IF(AND(C155="Abierto",D155="Urgente"),RANK(M155,$M$13:$M$798,0)+COUNTIF($M$13:M155,M155)-1,"")</f>
        <v/>
      </c>
      <c r="O155" s="74" t="str">
        <f>IF(AND(C155="Abierto",D155="Alta"),A155,"")</f>
        <v/>
      </c>
      <c r="P155" s="74" t="str">
        <f ca="1">IF(AND(C155="Abierto",D155="Alta"),TODAY()-E155,"")</f>
        <v/>
      </c>
      <c r="Q155" s="74" t="str">
        <f>IF(AND(C155="Abierto",D155="Alta"),RANK(P155,$P$13:$P$798,0)+COUNTIF($P$13:P155,P155)-1+MAX(N:N),"")</f>
        <v/>
      </c>
      <c r="R155" s="74" t="str">
        <f>IF(AND(C155="Abierto",D155="Media"),A155,"")</f>
        <v/>
      </c>
      <c r="S155" s="74" t="str">
        <f ca="1">IF(AND(C155="Abierto",D155="Media"),TODAY()-E155,"")</f>
        <v/>
      </c>
      <c r="T155" s="74" t="str">
        <f>IF(AND(C155="Abierto",D155="Media"),RANK(S155,$S$13:$S$798,0)+COUNTIF($S$13:S155,S155)-1+MAX(N:N,Q:Q),"")</f>
        <v/>
      </c>
      <c r="U155" s="74" t="str">
        <f>IF(AND(C155="Abierto",D155="Baja"),A155,"")</f>
        <v/>
      </c>
      <c r="V155" s="74" t="str">
        <f ca="1">IF(AND(C155="Abierto",D155="Baja"),TODAY()-E155,"")</f>
        <v/>
      </c>
      <c r="W155" s="74" t="str">
        <f>IF(AND(C155="Abierto",D155="Baja"),RANK(V155,$V$13:$V$798,0)+COUNTIF($V$13:V155,V155)-1+MAX(N:N,Q:Q,T:T),"")</f>
        <v/>
      </c>
      <c r="X155" s="28" t="str">
        <f>IF(OR(C155="Resuelto",C155=""),"",SUM(N155,Q155,T155,W155))</f>
        <v/>
      </c>
      <c r="Y155" s="28" t="str">
        <f>IF(OR(C155="Resuelto",C155=""),"",SUM(M155,P155,S155,V155))</f>
        <v/>
      </c>
      <c r="Z155" s="28" t="str">
        <f>IF(OR(C155="Resuelto",C155=""),"",SUM(L155,O155,R155,U155))</f>
        <v/>
      </c>
      <c r="AA155" s="28">
        <v>314</v>
      </c>
      <c r="AB155" s="28" t="str">
        <f ca="1">IF(ISNA(VLOOKUP(AA155,$X$13:$Z$795,3,FALSE))=TRUE,"",VLOOKUP(AA155,$X$13:$Z$795,3,FALSE))</f>
        <v/>
      </c>
      <c r="AC155" s="75" t="str">
        <f ca="1">IF(ISNA(VLOOKUP(AA155,$X$13:$Z$795,2,FALSE))=TRUE,"",VLOOKUP(AA155,$X$13:$Z$795,2,FALSE))</f>
        <v/>
      </c>
      <c r="AD155" s="53"/>
      <c r="AE155" s="53"/>
      <c r="AF155" s="53"/>
      <c r="AG155" s="53"/>
      <c r="AH155" s="78" t="str">
        <f>IF(AI155="","",MAX($AH$5:AH154)+1)</f>
        <v/>
      </c>
      <c r="AI155" s="53" t="str">
        <f>IF(G154="","",IF(COUNTIF($AI$11:AI154,G154)=0,G154,""))</f>
        <v/>
      </c>
      <c r="AJ155" s="53" t="str">
        <f>IF(ISNA(VLOOKUP(AA155,$AH$13:$AI$795,2,FALSE))=TRUE,"",VLOOKUP(AA155,$AH$13:$AI$795,2,FALSE))</f>
        <v/>
      </c>
      <c r="AK155" s="53" t="s">
        <v>44</v>
      </c>
      <c r="AL155" s="15" t="s">
        <v>34</v>
      </c>
      <c r="AM155" s="15" t="s">
        <v>52</v>
      </c>
      <c r="AN155" s="15" t="s">
        <v>49</v>
      </c>
    </row>
    <row r="156" spans="1:40" ht="25.5" customHeight="1" x14ac:dyDescent="0.25">
      <c r="A156" s="91">
        <v>144</v>
      </c>
      <c r="B156" s="73" t="s">
        <v>143</v>
      </c>
      <c r="C156" s="15" t="s">
        <v>142</v>
      </c>
      <c r="D156" s="17" t="s">
        <v>5</v>
      </c>
      <c r="E156" s="27">
        <v>44069</v>
      </c>
      <c r="F156" s="70" t="s">
        <v>105</v>
      </c>
      <c r="G156" s="59"/>
      <c r="H156" s="27">
        <v>44069</v>
      </c>
      <c r="I156" s="80">
        <f t="shared" si="5"/>
        <v>0</v>
      </c>
      <c r="J156" s="72" t="s">
        <v>57</v>
      </c>
      <c r="K156" s="27"/>
      <c r="L156" s="74" t="str">
        <f>IF(AND(C156="Abierto",D156="Urgente"),A156,"")</f>
        <v/>
      </c>
      <c r="M156" s="74" t="str">
        <f ca="1">IF(AND(C156="Abierto",D156="Urgente"),TODAY()-E156,"")</f>
        <v/>
      </c>
      <c r="N156" s="74" t="str">
        <f>IF(AND(C156="Abierto",D156="Urgente"),RANK(M156,$M$13:$M$798,0)+COUNTIF($M$13:M156,M156)-1,"")</f>
        <v/>
      </c>
      <c r="O156" s="74" t="str">
        <f>IF(AND(C156="Abierto",D156="Alta"),A156,"")</f>
        <v/>
      </c>
      <c r="P156" s="74" t="str">
        <f ca="1">IF(AND(C156="Abierto",D156="Alta"),TODAY()-E156,"")</f>
        <v/>
      </c>
      <c r="Q156" s="74" t="str">
        <f>IF(AND(C156="Abierto",D156="Alta"),RANK(P156,$P$13:$P$798,0)+COUNTIF($P$13:P156,P156)-1+MAX(N:N),"")</f>
        <v/>
      </c>
      <c r="R156" s="74" t="str">
        <f>IF(AND(C156="Abierto",D156="Media"),A156,"")</f>
        <v/>
      </c>
      <c r="S156" s="74" t="str">
        <f ca="1">IF(AND(C156="Abierto",D156="Media"),TODAY()-E156,"")</f>
        <v/>
      </c>
      <c r="T156" s="74" t="str">
        <f>IF(AND(C156="Abierto",D156="Media"),RANK(S156,$S$13:$S$798,0)+COUNTIF($S$13:S156,S156)-1+MAX(N:N,Q:Q),"")</f>
        <v/>
      </c>
      <c r="U156" s="74" t="str">
        <f>IF(AND(C156="Abierto",D156="Baja"),A156,"")</f>
        <v/>
      </c>
      <c r="V156" s="74" t="str">
        <f ca="1">IF(AND(C156="Abierto",D156="Baja"),TODAY()-E156,"")</f>
        <v/>
      </c>
      <c r="W156" s="74" t="str">
        <f>IF(AND(C156="Abierto",D156="Baja"),RANK(V156,$V$13:$V$798,0)+COUNTIF($V$13:V156,V156)-1+MAX(N:N,Q:Q,T:T),"")</f>
        <v/>
      </c>
      <c r="X156" s="28" t="str">
        <f>IF(OR(C156="Resuelto",C156=""),"",SUM(N156,Q156,T156,W156))</f>
        <v/>
      </c>
      <c r="Y156" s="28" t="str">
        <f>IF(OR(C156="Resuelto",C156=""),"",SUM(M156,P156,S156,V156))</f>
        <v/>
      </c>
      <c r="Z156" s="28" t="str">
        <f>IF(OR(C156="Resuelto",C156=""),"",SUM(L156,O156,R156,U156))</f>
        <v/>
      </c>
      <c r="AA156" s="28">
        <v>315</v>
      </c>
      <c r="AB156" s="28" t="str">
        <f ca="1">IF(ISNA(VLOOKUP(AA156,$X$13:$Z$795,3,FALSE))=TRUE,"",VLOOKUP(AA156,$X$13:$Z$795,3,FALSE))</f>
        <v/>
      </c>
      <c r="AC156" s="75" t="str">
        <f ca="1">IF(ISNA(VLOOKUP(AA156,$X$13:$Z$795,2,FALSE))=TRUE,"",VLOOKUP(AA156,$X$13:$Z$795,2,FALSE))</f>
        <v/>
      </c>
      <c r="AD156" s="53"/>
      <c r="AE156" s="53"/>
      <c r="AF156" s="53"/>
      <c r="AG156" s="53"/>
      <c r="AH156" s="78" t="str">
        <f>IF(AI156="","",MAX($AH$5:AH155)+1)</f>
        <v/>
      </c>
      <c r="AI156" s="53" t="str">
        <f>IF(G155="","",IF(COUNTIF($AI$11:AI155,G155)=0,G155,""))</f>
        <v/>
      </c>
      <c r="AJ156" s="53" t="str">
        <f>IF(ISNA(VLOOKUP(AA156,$AH$13:$AI$795,2,FALSE))=TRUE,"",VLOOKUP(AA156,$AH$13:$AI$795,2,FALSE))</f>
        <v/>
      </c>
      <c r="AK156" s="53" t="s">
        <v>44</v>
      </c>
      <c r="AL156" s="15" t="s">
        <v>34</v>
      </c>
      <c r="AM156" s="15" t="s">
        <v>52</v>
      </c>
      <c r="AN156" s="15" t="s">
        <v>49</v>
      </c>
    </row>
    <row r="157" spans="1:40" ht="25.5" customHeight="1" x14ac:dyDescent="0.25">
      <c r="A157" s="90">
        <v>145</v>
      </c>
      <c r="B157" s="73" t="s">
        <v>143</v>
      </c>
      <c r="C157" s="15" t="s">
        <v>8</v>
      </c>
      <c r="D157" s="17" t="s">
        <v>6</v>
      </c>
      <c r="E157" s="27">
        <v>44069</v>
      </c>
      <c r="F157" s="70" t="s">
        <v>87</v>
      </c>
      <c r="G157" s="59"/>
      <c r="H157" s="50"/>
      <c r="I157" s="80" t="str">
        <f t="shared" si="5"/>
        <v/>
      </c>
      <c r="J157" s="72" t="s">
        <v>56</v>
      </c>
      <c r="K157" s="27">
        <v>44082</v>
      </c>
      <c r="L157" s="74" t="str">
        <f>IF(AND(C157="Abierto",D157="Urgente"),A157,"")</f>
        <v/>
      </c>
      <c r="M157" s="74" t="str">
        <f ca="1">IF(AND(C157="Abierto",D157="Urgente"),TODAY()-E157,"")</f>
        <v/>
      </c>
      <c r="N157" s="74" t="str">
        <f>IF(AND(C157="Abierto",D157="Urgente"),RANK(M157,$M$13:$M$798,0)+COUNTIF($M$13:M157,M157)-1,"")</f>
        <v/>
      </c>
      <c r="O157" s="74" t="str">
        <f>IF(AND(C157="Abierto",D157="Alta"),A157,"")</f>
        <v/>
      </c>
      <c r="P157" s="74" t="str">
        <f ca="1">IF(AND(C157="Abierto",D157="Alta"),TODAY()-E157,"")</f>
        <v/>
      </c>
      <c r="Q157" s="74" t="str">
        <f>IF(AND(C157="Abierto",D157="Alta"),RANK(P157,$P$13:$P$798,0)+COUNTIF($P$13:P157,P157)-1+MAX(N:N),"")</f>
        <v/>
      </c>
      <c r="R157" s="74">
        <f>IF(AND(C157="Abierto",D157="Media"),A157,"")</f>
        <v>145</v>
      </c>
      <c r="S157" s="74">
        <f ca="1">IF(AND(C157="Abierto",D157="Media"),TODAY()-E157,"")</f>
        <v>205</v>
      </c>
      <c r="T157" s="74">
        <f ca="1">IF(AND(C157="Abierto",D157="Media"),RANK(S157,$S$13:$S$798,0)+COUNTIF($S$13:S157,S157)-1+MAX(N:N,Q:Q),"")</f>
        <v>2</v>
      </c>
      <c r="U157" s="74" t="str">
        <f>IF(AND(C157="Abierto",D157="Baja"),A157,"")</f>
        <v/>
      </c>
      <c r="V157" s="74" t="str">
        <f ca="1">IF(AND(C157="Abierto",D157="Baja"),TODAY()-E157,"")</f>
        <v/>
      </c>
      <c r="W157" s="74" t="str">
        <f>IF(AND(C157="Abierto",D157="Baja"),RANK(V157,$V$13:$V$798,0)+COUNTIF($V$13:V157,V157)-1+MAX(N:N,Q:Q,T:T),"")</f>
        <v/>
      </c>
      <c r="X157" s="28">
        <f ca="1">IF(OR(C157="Resuelto",C157=""),"",SUM(N157,Q157,T157,W157))</f>
        <v>2</v>
      </c>
      <c r="Y157" s="28">
        <f ca="1">IF(OR(C157="Resuelto",C157=""),"",SUM(M157,P157,S157,V157))</f>
        <v>205</v>
      </c>
      <c r="Z157" s="28">
        <f>IF(OR(C157="Resuelto",C157=""),"",SUM(L157,O157,R157,U157))</f>
        <v>145</v>
      </c>
      <c r="AA157" s="28">
        <v>316</v>
      </c>
      <c r="AB157" s="28" t="str">
        <f ca="1">IF(ISNA(VLOOKUP(AA157,$X$13:$Z$795,3,FALSE))=TRUE,"",VLOOKUP(AA157,$X$13:$Z$795,3,FALSE))</f>
        <v/>
      </c>
      <c r="AC157" s="75" t="str">
        <f ca="1">IF(ISNA(VLOOKUP(AA157,$X$13:$Z$795,2,FALSE))=TRUE,"",VLOOKUP(AA157,$X$13:$Z$795,2,FALSE))</f>
        <v/>
      </c>
      <c r="AD157" s="53"/>
      <c r="AE157" s="53"/>
      <c r="AF157" s="53"/>
      <c r="AG157" s="53"/>
      <c r="AH157" s="78" t="str">
        <f>IF(AI157="","",MAX($AH$5:AH156)+1)</f>
        <v/>
      </c>
      <c r="AI157" s="53" t="str">
        <f>IF(G156="","",IF(COUNTIF($AI$11:AI156,G156)=0,G156,""))</f>
        <v/>
      </c>
      <c r="AJ157" s="53" t="str">
        <f>IF(ISNA(VLOOKUP(AA157,$AH$13:$AI$795,2,FALSE))=TRUE,"",VLOOKUP(AA157,$AH$13:$AI$795,2,FALSE))</f>
        <v/>
      </c>
      <c r="AK157" s="53" t="s">
        <v>39</v>
      </c>
      <c r="AL157" s="15" t="s">
        <v>34</v>
      </c>
      <c r="AM157" s="15" t="s">
        <v>53</v>
      </c>
      <c r="AN157" s="15" t="s">
        <v>49</v>
      </c>
    </row>
    <row r="158" spans="1:40" ht="25.5" customHeight="1" x14ac:dyDescent="0.25">
      <c r="A158" s="91">
        <v>146</v>
      </c>
      <c r="B158" s="73" t="s">
        <v>143</v>
      </c>
      <c r="C158" s="15" t="s">
        <v>142</v>
      </c>
      <c r="D158" s="17" t="s">
        <v>5</v>
      </c>
      <c r="E158" s="27">
        <v>44069</v>
      </c>
      <c r="F158" s="70" t="s">
        <v>105</v>
      </c>
      <c r="G158" s="59"/>
      <c r="H158" s="27">
        <v>44069</v>
      </c>
      <c r="I158" s="80">
        <f t="shared" si="5"/>
        <v>0</v>
      </c>
      <c r="J158" s="72" t="s">
        <v>57</v>
      </c>
      <c r="K158" s="27"/>
      <c r="L158" s="74" t="str">
        <f>IF(AND(C158="Abierto",D158="Urgente"),A158,"")</f>
        <v/>
      </c>
      <c r="M158" s="74" t="str">
        <f ca="1">IF(AND(C158="Abierto",D158="Urgente"),TODAY()-E158,"")</f>
        <v/>
      </c>
      <c r="N158" s="74" t="str">
        <f>IF(AND(C158="Abierto",D158="Urgente"),RANK(M158,$M$13:$M$798,0)+COUNTIF($M$13:M158,M158)-1,"")</f>
        <v/>
      </c>
      <c r="O158" s="74" t="str">
        <f>IF(AND(C158="Abierto",D158="Alta"),A158,"")</f>
        <v/>
      </c>
      <c r="P158" s="74" t="str">
        <f ca="1">IF(AND(C158="Abierto",D158="Alta"),TODAY()-E158,"")</f>
        <v/>
      </c>
      <c r="Q158" s="74" t="str">
        <f>IF(AND(C158="Abierto",D158="Alta"),RANK(P158,$P$13:$P$798,0)+COUNTIF($P$13:P158,P158)-1+MAX(N:N),"")</f>
        <v/>
      </c>
      <c r="R158" s="74" t="str">
        <f>IF(AND(C158="Abierto",D158="Media"),A158,"")</f>
        <v/>
      </c>
      <c r="S158" s="74" t="str">
        <f ca="1">IF(AND(C158="Abierto",D158="Media"),TODAY()-E158,"")</f>
        <v/>
      </c>
      <c r="T158" s="74" t="str">
        <f>IF(AND(C158="Abierto",D158="Media"),RANK(S158,$S$13:$S$798,0)+COUNTIF($S$13:S158,S158)-1+MAX(N:N,Q:Q),"")</f>
        <v/>
      </c>
      <c r="U158" s="74" t="str">
        <f>IF(AND(C158="Abierto",D158="Baja"),A158,"")</f>
        <v/>
      </c>
      <c r="V158" s="74" t="str">
        <f ca="1">IF(AND(C158="Abierto",D158="Baja"),TODAY()-E158,"")</f>
        <v/>
      </c>
      <c r="W158" s="74" t="str">
        <f>IF(AND(C158="Abierto",D158="Baja"),RANK(V158,$V$13:$V$798,0)+COUNTIF($V$13:V158,V158)-1+MAX(N:N,Q:Q,T:T),"")</f>
        <v/>
      </c>
      <c r="X158" s="28" t="str">
        <f>IF(OR(C158="Resuelto",C158=""),"",SUM(N158,Q158,T158,W158))</f>
        <v/>
      </c>
      <c r="Y158" s="28" t="str">
        <f>IF(OR(C158="Resuelto",C158=""),"",SUM(M158,P158,S158,V158))</f>
        <v/>
      </c>
      <c r="Z158" s="28" t="str">
        <f>IF(OR(C158="Resuelto",C158=""),"",SUM(L158,O158,R158,U158))</f>
        <v/>
      </c>
      <c r="AA158" s="28">
        <v>317</v>
      </c>
      <c r="AB158" s="28" t="str">
        <f ca="1">IF(ISNA(VLOOKUP(AA158,$X$13:$Z$795,3,FALSE))=TRUE,"",VLOOKUP(AA158,$X$13:$Z$795,3,FALSE))</f>
        <v/>
      </c>
      <c r="AC158" s="75" t="str">
        <f ca="1">IF(ISNA(VLOOKUP(AA158,$X$13:$Z$795,2,FALSE))=TRUE,"",VLOOKUP(AA158,$X$13:$Z$795,2,FALSE))</f>
        <v/>
      </c>
      <c r="AD158" s="53"/>
      <c r="AE158" s="53"/>
      <c r="AF158" s="53"/>
      <c r="AG158" s="53"/>
      <c r="AH158" s="78" t="str">
        <f>IF(AI158="","",MAX($AH$5:AH157)+1)</f>
        <v/>
      </c>
      <c r="AI158" s="53" t="str">
        <f>IF(G157="","",IF(COUNTIF($AI$11:AI157,G157)=0,G157,""))</f>
        <v/>
      </c>
      <c r="AJ158" s="53" t="str">
        <f>IF(ISNA(VLOOKUP(AA158,$AH$13:$AI$795,2,FALSE))=TRUE,"",VLOOKUP(AA158,$AH$13:$AI$795,2,FALSE))</f>
        <v/>
      </c>
      <c r="AK158" s="53" t="s">
        <v>44</v>
      </c>
      <c r="AL158" s="15" t="s">
        <v>34</v>
      </c>
      <c r="AM158" s="15" t="s">
        <v>52</v>
      </c>
      <c r="AN158" s="15" t="s">
        <v>49</v>
      </c>
    </row>
    <row r="159" spans="1:40" ht="25.5" customHeight="1" x14ac:dyDescent="0.25">
      <c r="A159" s="90">
        <v>147</v>
      </c>
      <c r="B159" s="73" t="s">
        <v>143</v>
      </c>
      <c r="C159" s="15" t="s">
        <v>142</v>
      </c>
      <c r="D159" s="17" t="s">
        <v>5</v>
      </c>
      <c r="E159" s="27">
        <v>44069</v>
      </c>
      <c r="F159" s="70" t="s">
        <v>105</v>
      </c>
      <c r="G159" s="59"/>
      <c r="H159" s="27">
        <v>44069</v>
      </c>
      <c r="I159" s="80">
        <f t="shared" si="5"/>
        <v>0</v>
      </c>
      <c r="J159" s="72" t="s">
        <v>57</v>
      </c>
      <c r="K159" s="27"/>
      <c r="L159" s="74" t="str">
        <f>IF(AND(C159="Abierto",D159="Urgente"),A159,"")</f>
        <v/>
      </c>
      <c r="M159" s="74" t="str">
        <f ca="1">IF(AND(C159="Abierto",D159="Urgente"),TODAY()-E159,"")</f>
        <v/>
      </c>
      <c r="N159" s="74" t="str">
        <f>IF(AND(C159="Abierto",D159="Urgente"),RANK(M159,$M$13:$M$798,0)+COUNTIF($M$13:M159,M159)-1,"")</f>
        <v/>
      </c>
      <c r="O159" s="74" t="str">
        <f>IF(AND(C159="Abierto",D159="Alta"),A159,"")</f>
        <v/>
      </c>
      <c r="P159" s="74" t="str">
        <f ca="1">IF(AND(C159="Abierto",D159="Alta"),TODAY()-E159,"")</f>
        <v/>
      </c>
      <c r="Q159" s="74" t="str">
        <f>IF(AND(C159="Abierto",D159="Alta"),RANK(P159,$P$13:$P$798,0)+COUNTIF($P$13:P159,P159)-1+MAX(N:N),"")</f>
        <v/>
      </c>
      <c r="R159" s="74" t="str">
        <f>IF(AND(C159="Abierto",D159="Media"),A159,"")</f>
        <v/>
      </c>
      <c r="S159" s="74" t="str">
        <f ca="1">IF(AND(C159="Abierto",D159="Media"),TODAY()-E159,"")</f>
        <v/>
      </c>
      <c r="T159" s="74" t="str">
        <f>IF(AND(C159="Abierto",D159="Media"),RANK(S159,$S$13:$S$798,0)+COUNTIF($S$13:S159,S159)-1+MAX(N:N,Q:Q),"")</f>
        <v/>
      </c>
      <c r="U159" s="74" t="str">
        <f>IF(AND(C159="Abierto",D159="Baja"),A159,"")</f>
        <v/>
      </c>
      <c r="V159" s="74" t="str">
        <f ca="1">IF(AND(C159="Abierto",D159="Baja"),TODAY()-E159,"")</f>
        <v/>
      </c>
      <c r="W159" s="74" t="str">
        <f>IF(AND(C159="Abierto",D159="Baja"),RANK(V159,$V$13:$V$798,0)+COUNTIF($V$13:V159,V159)-1+MAX(N:N,Q:Q,T:T),"")</f>
        <v/>
      </c>
      <c r="X159" s="28" t="str">
        <f>IF(OR(C159="Resuelto",C159=""),"",SUM(N159,Q159,T159,W159))</f>
        <v/>
      </c>
      <c r="Y159" s="28" t="str">
        <f>IF(OR(C159="Resuelto",C159=""),"",SUM(M159,P159,S159,V159))</f>
        <v/>
      </c>
      <c r="Z159" s="28" t="str">
        <f>IF(OR(C159="Resuelto",C159=""),"",SUM(L159,O159,R159,U159))</f>
        <v/>
      </c>
      <c r="AA159" s="28">
        <v>318</v>
      </c>
      <c r="AB159" s="28" t="str">
        <f ca="1">IF(ISNA(VLOOKUP(AA159,$X$13:$Z$795,3,FALSE))=TRUE,"",VLOOKUP(AA159,$X$13:$Z$795,3,FALSE))</f>
        <v/>
      </c>
      <c r="AC159" s="75" t="str">
        <f ca="1">IF(ISNA(VLOOKUP(AA159,$X$13:$Z$795,2,FALSE))=TRUE,"",VLOOKUP(AA159,$X$13:$Z$795,2,FALSE))</f>
        <v/>
      </c>
      <c r="AD159" s="53"/>
      <c r="AE159" s="53"/>
      <c r="AF159" s="53"/>
      <c r="AG159" s="53"/>
      <c r="AH159" s="78" t="str">
        <f>IF(AI159="","",MAX($AH$5:AH158)+1)</f>
        <v/>
      </c>
      <c r="AI159" s="53" t="str">
        <f>IF(G158="","",IF(COUNTIF($AI$11:AI158,G158)=0,G158,""))</f>
        <v/>
      </c>
      <c r="AJ159" s="53" t="str">
        <f>IF(ISNA(VLOOKUP(AA159,$AH$13:$AI$795,2,FALSE))=TRUE,"",VLOOKUP(AA159,$AH$13:$AI$795,2,FALSE))</f>
        <v/>
      </c>
      <c r="AK159" s="53" t="s">
        <v>44</v>
      </c>
      <c r="AL159" s="15" t="s">
        <v>35</v>
      </c>
      <c r="AM159" s="15" t="s">
        <v>53</v>
      </c>
      <c r="AN159" s="15" t="s">
        <v>49</v>
      </c>
    </row>
    <row r="160" spans="1:40" ht="25.5" customHeight="1" x14ac:dyDescent="0.25">
      <c r="A160" s="91">
        <v>148</v>
      </c>
      <c r="B160" s="73" t="s">
        <v>143</v>
      </c>
      <c r="C160" s="15" t="s">
        <v>142</v>
      </c>
      <c r="D160" s="17" t="s">
        <v>5</v>
      </c>
      <c r="E160" s="27">
        <v>44069</v>
      </c>
      <c r="F160" s="70" t="s">
        <v>105</v>
      </c>
      <c r="G160" s="59"/>
      <c r="H160" s="27">
        <v>44069</v>
      </c>
      <c r="I160" s="80">
        <f t="shared" si="5"/>
        <v>0</v>
      </c>
      <c r="J160" s="72" t="s">
        <v>57</v>
      </c>
      <c r="K160" s="27"/>
      <c r="L160" s="74" t="str">
        <f>IF(AND(C160="Abierto",D160="Urgente"),A160,"")</f>
        <v/>
      </c>
      <c r="M160" s="74" t="str">
        <f ca="1">IF(AND(C160="Abierto",D160="Urgente"),TODAY()-E160,"")</f>
        <v/>
      </c>
      <c r="N160" s="74" t="str">
        <f>IF(AND(C160="Abierto",D160="Urgente"),RANK(M160,$M$13:$M$798,0)+COUNTIF($M$13:M160,M160)-1,"")</f>
        <v/>
      </c>
      <c r="O160" s="74" t="str">
        <f>IF(AND(C160="Abierto",D160="Alta"),A160,"")</f>
        <v/>
      </c>
      <c r="P160" s="74" t="str">
        <f ca="1">IF(AND(C160="Abierto",D160="Alta"),TODAY()-E160,"")</f>
        <v/>
      </c>
      <c r="Q160" s="74" t="str">
        <f>IF(AND(C160="Abierto",D160="Alta"),RANK(P160,$P$13:$P$798,0)+COUNTIF($P$13:P160,P160)-1+MAX(N:N),"")</f>
        <v/>
      </c>
      <c r="R160" s="74" t="str">
        <f>IF(AND(C160="Abierto",D160="Media"),A160,"")</f>
        <v/>
      </c>
      <c r="S160" s="74" t="str">
        <f ca="1">IF(AND(C160="Abierto",D160="Media"),TODAY()-E160,"")</f>
        <v/>
      </c>
      <c r="T160" s="74" t="str">
        <f>IF(AND(C160="Abierto",D160="Media"),RANK(S160,$S$13:$S$798,0)+COUNTIF($S$13:S160,S160)-1+MAX(N:N,Q:Q),"")</f>
        <v/>
      </c>
      <c r="U160" s="74" t="str">
        <f>IF(AND(C160="Abierto",D160="Baja"),A160,"")</f>
        <v/>
      </c>
      <c r="V160" s="74" t="str">
        <f ca="1">IF(AND(C160="Abierto",D160="Baja"),TODAY()-E160,"")</f>
        <v/>
      </c>
      <c r="W160" s="74" t="str">
        <f>IF(AND(C160="Abierto",D160="Baja"),RANK(V160,$V$13:$V$798,0)+COUNTIF($V$13:V160,V160)-1+MAX(N:N,Q:Q,T:T),"")</f>
        <v/>
      </c>
      <c r="X160" s="28" t="str">
        <f>IF(OR(C160="Resuelto",C160=""),"",SUM(N160,Q160,T160,W160))</f>
        <v/>
      </c>
      <c r="Y160" s="28" t="str">
        <f>IF(OR(C160="Resuelto",C160=""),"",SUM(M160,P160,S160,V160))</f>
        <v/>
      </c>
      <c r="Z160" s="28" t="str">
        <f>IF(OR(C160="Resuelto",C160=""),"",SUM(L160,O160,R160,U160))</f>
        <v/>
      </c>
      <c r="AA160" s="28">
        <v>319</v>
      </c>
      <c r="AB160" s="28" t="str">
        <f ca="1">IF(ISNA(VLOOKUP(AA160,$X$13:$Z$795,3,FALSE))=TRUE,"",VLOOKUP(AA160,$X$13:$Z$795,3,FALSE))</f>
        <v/>
      </c>
      <c r="AC160" s="75" t="str">
        <f ca="1">IF(ISNA(VLOOKUP(AA160,$X$13:$Z$795,2,FALSE))=TRUE,"",VLOOKUP(AA160,$X$13:$Z$795,2,FALSE))</f>
        <v/>
      </c>
      <c r="AD160" s="53"/>
      <c r="AE160" s="53"/>
      <c r="AF160" s="53"/>
      <c r="AG160" s="53"/>
      <c r="AH160" s="78" t="str">
        <f>IF(AI160="","",MAX($AH$5:AH159)+1)</f>
        <v/>
      </c>
      <c r="AI160" s="53" t="str">
        <f>IF(G159="","",IF(COUNTIF($AI$11:AI159,G159)=0,G159,""))</f>
        <v/>
      </c>
      <c r="AJ160" s="53" t="str">
        <f>IF(ISNA(VLOOKUP(AA160,$AH$13:$AI$795,2,FALSE))=TRUE,"",VLOOKUP(AA160,$AH$13:$AI$795,2,FALSE))</f>
        <v/>
      </c>
      <c r="AK160" s="53" t="s">
        <v>44</v>
      </c>
      <c r="AL160" s="15" t="s">
        <v>35</v>
      </c>
      <c r="AM160" s="15" t="s">
        <v>52</v>
      </c>
      <c r="AN160" s="15" t="s">
        <v>49</v>
      </c>
    </row>
    <row r="161" spans="1:40" ht="25.5" customHeight="1" x14ac:dyDescent="0.25">
      <c r="A161" s="90">
        <v>149</v>
      </c>
      <c r="B161" s="73" t="s">
        <v>143</v>
      </c>
      <c r="C161" s="15" t="s">
        <v>142</v>
      </c>
      <c r="D161" s="17" t="s">
        <v>5</v>
      </c>
      <c r="E161" s="27">
        <v>44069</v>
      </c>
      <c r="F161" s="70" t="s">
        <v>105</v>
      </c>
      <c r="G161" s="59"/>
      <c r="H161" s="27">
        <v>44069</v>
      </c>
      <c r="I161" s="80">
        <f t="shared" si="5"/>
        <v>0</v>
      </c>
      <c r="J161" s="72" t="s">
        <v>57</v>
      </c>
      <c r="K161" s="27"/>
      <c r="L161" s="74" t="str">
        <f>IF(AND(C161="Abierto",D161="Urgente"),A161,"")</f>
        <v/>
      </c>
      <c r="M161" s="74" t="str">
        <f ca="1">IF(AND(C161="Abierto",D161="Urgente"),TODAY()-E161,"")</f>
        <v/>
      </c>
      <c r="N161" s="74" t="str">
        <f>IF(AND(C161="Abierto",D161="Urgente"),RANK(M161,$M$13:$M$798,0)+COUNTIF($M$13:M161,M161)-1,"")</f>
        <v/>
      </c>
      <c r="O161" s="74" t="str">
        <f>IF(AND(C161="Abierto",D161="Alta"),A161,"")</f>
        <v/>
      </c>
      <c r="P161" s="74" t="str">
        <f ca="1">IF(AND(C161="Abierto",D161="Alta"),TODAY()-E161,"")</f>
        <v/>
      </c>
      <c r="Q161" s="74" t="str">
        <f>IF(AND(C161="Abierto",D161="Alta"),RANK(P161,$P$13:$P$798,0)+COUNTIF($P$13:P161,P161)-1+MAX(N:N),"")</f>
        <v/>
      </c>
      <c r="R161" s="74" t="str">
        <f>IF(AND(C161="Abierto",D161="Media"),A161,"")</f>
        <v/>
      </c>
      <c r="S161" s="74" t="str">
        <f ca="1">IF(AND(C161="Abierto",D161="Media"),TODAY()-E161,"")</f>
        <v/>
      </c>
      <c r="T161" s="74" t="str">
        <f>IF(AND(C161="Abierto",D161="Media"),RANK(S161,$S$13:$S$798,0)+COUNTIF($S$13:S161,S161)-1+MAX(N:N,Q:Q),"")</f>
        <v/>
      </c>
      <c r="U161" s="74" t="str">
        <f>IF(AND(C161="Abierto",D161="Baja"),A161,"")</f>
        <v/>
      </c>
      <c r="V161" s="74" t="str">
        <f ca="1">IF(AND(C161="Abierto",D161="Baja"),TODAY()-E161,"")</f>
        <v/>
      </c>
      <c r="W161" s="74" t="str">
        <f>IF(AND(C161="Abierto",D161="Baja"),RANK(V161,$V$13:$V$798,0)+COUNTIF($V$13:V161,V161)-1+MAX(N:N,Q:Q,T:T),"")</f>
        <v/>
      </c>
      <c r="X161" s="28" t="str">
        <f>IF(OR(C161="Resuelto",C161=""),"",SUM(N161,Q161,T161,W161))</f>
        <v/>
      </c>
      <c r="Y161" s="28" t="str">
        <f>IF(OR(C161="Resuelto",C161=""),"",SUM(M161,P161,S161,V161))</f>
        <v/>
      </c>
      <c r="Z161" s="28" t="str">
        <f>IF(OR(C161="Resuelto",C161=""),"",SUM(L161,O161,R161,U161))</f>
        <v/>
      </c>
      <c r="AA161" s="28">
        <v>320</v>
      </c>
      <c r="AB161" s="28" t="str">
        <f ca="1">IF(ISNA(VLOOKUP(AA161,$X$13:$Z$795,3,FALSE))=TRUE,"",VLOOKUP(AA161,$X$13:$Z$795,3,FALSE))</f>
        <v/>
      </c>
      <c r="AC161" s="75" t="str">
        <f ca="1">IF(ISNA(VLOOKUP(AA161,$X$13:$Z$795,2,FALSE))=TRUE,"",VLOOKUP(AA161,$X$13:$Z$795,2,FALSE))</f>
        <v/>
      </c>
      <c r="AD161" s="53"/>
      <c r="AE161" s="53"/>
      <c r="AF161" s="53"/>
      <c r="AG161" s="53"/>
      <c r="AH161" s="78" t="str">
        <f>IF(AI161="","",MAX($AH$5:AH160)+1)</f>
        <v/>
      </c>
      <c r="AI161" s="53" t="str">
        <f>IF(G160="","",IF(COUNTIF($AI$11:AI160,G160)=0,G160,""))</f>
        <v/>
      </c>
      <c r="AJ161" s="53" t="str">
        <f>IF(ISNA(VLOOKUP(AA161,$AH$13:$AI$795,2,FALSE))=TRUE,"",VLOOKUP(AA161,$AH$13:$AI$795,2,FALSE))</f>
        <v/>
      </c>
      <c r="AK161" s="53" t="s">
        <v>44</v>
      </c>
      <c r="AL161" s="15" t="s">
        <v>35</v>
      </c>
      <c r="AM161" s="15" t="s">
        <v>52</v>
      </c>
      <c r="AN161" s="15" t="s">
        <v>49</v>
      </c>
    </row>
    <row r="162" spans="1:40" ht="25.5" customHeight="1" x14ac:dyDescent="0.25">
      <c r="A162" s="91">
        <v>150</v>
      </c>
      <c r="B162" s="73">
        <v>2025934</v>
      </c>
      <c r="C162" s="15" t="s">
        <v>142</v>
      </c>
      <c r="D162" s="17" t="s">
        <v>5</v>
      </c>
      <c r="E162" s="27">
        <v>44069</v>
      </c>
      <c r="F162" s="70" t="s">
        <v>62</v>
      </c>
      <c r="G162" s="59"/>
      <c r="H162" s="50">
        <v>44081</v>
      </c>
      <c r="I162" s="80">
        <f t="shared" si="5"/>
        <v>12</v>
      </c>
      <c r="J162" s="72" t="s">
        <v>57</v>
      </c>
      <c r="K162" s="27"/>
      <c r="L162" s="74" t="str">
        <f>IF(AND(C162="Abierto",D162="Urgente"),A162,"")</f>
        <v/>
      </c>
      <c r="M162" s="74" t="str">
        <f ca="1">IF(AND(C162="Abierto",D162="Urgente"),TODAY()-E162,"")</f>
        <v/>
      </c>
      <c r="N162" s="74" t="str">
        <f>IF(AND(C162="Abierto",D162="Urgente"),RANK(M162,$M$13:$M$798,0)+COUNTIF($M$13:M162,M162)-1,"")</f>
        <v/>
      </c>
      <c r="O162" s="74" t="str">
        <f>IF(AND(C162="Abierto",D162="Alta"),A162,"")</f>
        <v/>
      </c>
      <c r="P162" s="74" t="str">
        <f ca="1">IF(AND(C162="Abierto",D162="Alta"),TODAY()-E162,"")</f>
        <v/>
      </c>
      <c r="Q162" s="74" t="str">
        <f>IF(AND(C162="Abierto",D162="Alta"),RANK(P162,$P$13:$P$798,0)+COUNTIF($P$13:P162,P162)-1+MAX(N:N),"")</f>
        <v/>
      </c>
      <c r="R162" s="74" t="str">
        <f>IF(AND(C162="Abierto",D162="Media"),A162,"")</f>
        <v/>
      </c>
      <c r="S162" s="74" t="str">
        <f ca="1">IF(AND(C162="Abierto",D162="Media"),TODAY()-E162,"")</f>
        <v/>
      </c>
      <c r="T162" s="74" t="str">
        <f>IF(AND(C162="Abierto",D162="Media"),RANK(S162,$S$13:$S$798,0)+COUNTIF($S$13:S162,S162)-1+MAX(N:N,Q:Q),"")</f>
        <v/>
      </c>
      <c r="U162" s="74" t="str">
        <f>IF(AND(C162="Abierto",D162="Baja"),A162,"")</f>
        <v/>
      </c>
      <c r="V162" s="74" t="str">
        <f ca="1">IF(AND(C162="Abierto",D162="Baja"),TODAY()-E162,"")</f>
        <v/>
      </c>
      <c r="W162" s="74" t="str">
        <f>IF(AND(C162="Abierto",D162="Baja"),RANK(V162,$V$13:$V$798,0)+COUNTIF($V$13:V162,V162)-1+MAX(N:N,Q:Q,T:T),"")</f>
        <v/>
      </c>
      <c r="X162" s="28" t="str">
        <f>IF(OR(C162="Resuelto",C162=""),"",SUM(N162,Q162,T162,W162))</f>
        <v/>
      </c>
      <c r="Y162" s="28" t="str">
        <f>IF(OR(C162="Resuelto",C162=""),"",SUM(M162,P162,S162,V162))</f>
        <v/>
      </c>
      <c r="Z162" s="28" t="str">
        <f>IF(OR(C162="Resuelto",C162=""),"",SUM(L162,O162,R162,U162))</f>
        <v/>
      </c>
      <c r="AA162" s="28">
        <v>321</v>
      </c>
      <c r="AB162" s="28" t="str">
        <f ca="1">IF(ISNA(VLOOKUP(AA162,$X$13:$Z$795,3,FALSE))=TRUE,"",VLOOKUP(AA162,$X$13:$Z$795,3,FALSE))</f>
        <v/>
      </c>
      <c r="AC162" s="75" t="str">
        <f ca="1">IF(ISNA(VLOOKUP(AA162,$X$13:$Z$795,2,FALSE))=TRUE,"",VLOOKUP(AA162,$X$13:$Z$795,2,FALSE))</f>
        <v/>
      </c>
      <c r="AD162" s="53"/>
      <c r="AE162" s="53"/>
      <c r="AF162" s="53"/>
      <c r="AG162" s="53"/>
      <c r="AH162" s="78" t="str">
        <f>IF(AI162="","",MAX($AH$5:AH161)+1)</f>
        <v/>
      </c>
      <c r="AI162" s="53" t="str">
        <f>IF(G161="","",IF(COUNTIF($AI$11:AI161,G161)=0,G161,""))</f>
        <v/>
      </c>
      <c r="AJ162" s="53" t="str">
        <f>IF(ISNA(VLOOKUP(AA162,$AH$13:$AI$795,2,FALSE))=TRUE,"",VLOOKUP(AA162,$AH$13:$AI$795,2,FALSE))</f>
        <v/>
      </c>
      <c r="AK162" s="53" t="s">
        <v>39</v>
      </c>
      <c r="AL162" s="15" t="s">
        <v>36</v>
      </c>
      <c r="AM162" s="15" t="s">
        <v>52</v>
      </c>
      <c r="AN162" s="15" t="s">
        <v>49</v>
      </c>
    </row>
    <row r="163" spans="1:40" ht="25.5" customHeight="1" x14ac:dyDescent="0.25">
      <c r="A163" s="90">
        <v>151</v>
      </c>
      <c r="B163" s="73" t="s">
        <v>143</v>
      </c>
      <c r="C163" s="15" t="s">
        <v>142</v>
      </c>
      <c r="D163" s="17" t="s">
        <v>5</v>
      </c>
      <c r="E163" s="27">
        <v>44070</v>
      </c>
      <c r="F163" s="70" t="s">
        <v>105</v>
      </c>
      <c r="G163" s="59"/>
      <c r="H163" s="27">
        <v>44070</v>
      </c>
      <c r="I163" s="80">
        <f t="shared" si="5"/>
        <v>0</v>
      </c>
      <c r="J163" s="72" t="s">
        <v>57</v>
      </c>
      <c r="K163" s="27"/>
      <c r="L163" s="74" t="str">
        <f>IF(AND(C163="Abierto",D163="Urgente"),A163,"")</f>
        <v/>
      </c>
      <c r="M163" s="74" t="str">
        <f ca="1">IF(AND(C163="Abierto",D163="Urgente"),TODAY()-E163,"")</f>
        <v/>
      </c>
      <c r="N163" s="74" t="str">
        <f>IF(AND(C163="Abierto",D163="Urgente"),RANK(M163,$M$13:$M$798,0)+COUNTIF($M$13:M163,M163)-1,"")</f>
        <v/>
      </c>
      <c r="O163" s="74" t="str">
        <f>IF(AND(C163="Abierto",D163="Alta"),A163,"")</f>
        <v/>
      </c>
      <c r="P163" s="74" t="str">
        <f ca="1">IF(AND(C163="Abierto",D163="Alta"),TODAY()-E163,"")</f>
        <v/>
      </c>
      <c r="Q163" s="74" t="str">
        <f>IF(AND(C163="Abierto",D163="Alta"),RANK(P163,$P$13:$P$798,0)+COUNTIF($P$13:P163,P163)-1+MAX(N:N),"")</f>
        <v/>
      </c>
      <c r="R163" s="74" t="str">
        <f>IF(AND(C163="Abierto",D163="Media"),A163,"")</f>
        <v/>
      </c>
      <c r="S163" s="74" t="str">
        <f ca="1">IF(AND(C163="Abierto",D163="Media"),TODAY()-E163,"")</f>
        <v/>
      </c>
      <c r="T163" s="74" t="str">
        <f>IF(AND(C163="Abierto",D163="Media"),RANK(S163,$S$13:$S$798,0)+COUNTIF($S$13:S163,S163)-1+MAX(N:N,Q:Q),"")</f>
        <v/>
      </c>
      <c r="U163" s="74" t="str">
        <f>IF(AND(C163="Abierto",D163="Baja"),A163,"")</f>
        <v/>
      </c>
      <c r="V163" s="74" t="str">
        <f ca="1">IF(AND(C163="Abierto",D163="Baja"),TODAY()-E163,"")</f>
        <v/>
      </c>
      <c r="W163" s="74" t="str">
        <f>IF(AND(C163="Abierto",D163="Baja"),RANK(V163,$V$13:$V$798,0)+COUNTIF($V$13:V163,V163)-1+MAX(N:N,Q:Q,T:T),"")</f>
        <v/>
      </c>
      <c r="X163" s="28" t="str">
        <f>IF(OR(C163="Resuelto",C163=""),"",SUM(N163,Q163,T163,W163))</f>
        <v/>
      </c>
      <c r="Y163" s="28" t="str">
        <f>IF(OR(C163="Resuelto",C163=""),"",SUM(M163,P163,S163,V163))</f>
        <v/>
      </c>
      <c r="Z163" s="28" t="str">
        <f>IF(OR(C163="Resuelto",C163=""),"",SUM(L163,O163,R163,U163))</f>
        <v/>
      </c>
      <c r="AA163" s="28">
        <v>322</v>
      </c>
      <c r="AB163" s="28" t="str">
        <f ca="1">IF(ISNA(VLOOKUP(AA163,$X$13:$Z$795,3,FALSE))=TRUE,"",VLOOKUP(AA163,$X$13:$Z$795,3,FALSE))</f>
        <v/>
      </c>
      <c r="AC163" s="75" t="str">
        <f ca="1">IF(ISNA(VLOOKUP(AA163,$X$13:$Z$795,2,FALSE))=TRUE,"",VLOOKUP(AA163,$X$13:$Z$795,2,FALSE))</f>
        <v/>
      </c>
      <c r="AD163" s="53"/>
      <c r="AE163" s="53"/>
      <c r="AF163" s="53"/>
      <c r="AG163" s="53"/>
      <c r="AH163" s="78" t="str">
        <f>IF(AI163="","",MAX($AH$5:AH162)+1)</f>
        <v/>
      </c>
      <c r="AI163" s="53" t="str">
        <f>IF(G162="","",IF(COUNTIF($AI$11:AI162,G162)=0,G162,""))</f>
        <v/>
      </c>
      <c r="AJ163" s="53" t="str">
        <f>IF(ISNA(VLOOKUP(AA163,$AH$13:$AI$795,2,FALSE))=TRUE,"",VLOOKUP(AA163,$AH$13:$AI$795,2,FALSE))</f>
        <v/>
      </c>
      <c r="AK163" s="53" t="s">
        <v>44</v>
      </c>
      <c r="AL163" s="15" t="s">
        <v>34</v>
      </c>
      <c r="AM163" s="15" t="s">
        <v>52</v>
      </c>
      <c r="AN163" s="53" t="s">
        <v>51</v>
      </c>
    </row>
    <row r="164" spans="1:40" ht="25.5" customHeight="1" x14ac:dyDescent="0.25">
      <c r="A164" s="91">
        <v>152</v>
      </c>
      <c r="B164" s="73" t="s">
        <v>143</v>
      </c>
      <c r="C164" s="15" t="s">
        <v>142</v>
      </c>
      <c r="D164" s="17" t="s">
        <v>5</v>
      </c>
      <c r="E164" s="27">
        <v>44070</v>
      </c>
      <c r="F164" s="70" t="s">
        <v>67</v>
      </c>
      <c r="G164" s="59"/>
      <c r="H164" s="50">
        <v>44071</v>
      </c>
      <c r="I164" s="80">
        <f t="shared" si="5"/>
        <v>1</v>
      </c>
      <c r="J164" s="72" t="s">
        <v>57</v>
      </c>
      <c r="K164" s="27"/>
      <c r="L164" s="74" t="str">
        <f>IF(AND(C164="Abierto",D164="Urgente"),A164,"")</f>
        <v/>
      </c>
      <c r="M164" s="74" t="str">
        <f ca="1">IF(AND(C164="Abierto",D164="Urgente"),TODAY()-E164,"")</f>
        <v/>
      </c>
      <c r="N164" s="74" t="str">
        <f>IF(AND(C164="Abierto",D164="Urgente"),RANK(M164,$M$13:$M$798,0)+COUNTIF($M$13:M164,M164)-1,"")</f>
        <v/>
      </c>
      <c r="O164" s="74" t="str">
        <f>IF(AND(C164="Abierto",D164="Alta"),A164,"")</f>
        <v/>
      </c>
      <c r="P164" s="74" t="str">
        <f ca="1">IF(AND(C164="Abierto",D164="Alta"),TODAY()-E164,"")</f>
        <v/>
      </c>
      <c r="Q164" s="74" t="str">
        <f>IF(AND(C164="Abierto",D164="Alta"),RANK(P164,$P$13:$P$798,0)+COUNTIF($P$13:P164,P164)-1+MAX(N:N),"")</f>
        <v/>
      </c>
      <c r="R164" s="74" t="str">
        <f>IF(AND(C164="Abierto",D164="Media"),A164,"")</f>
        <v/>
      </c>
      <c r="S164" s="74" t="str">
        <f ca="1">IF(AND(C164="Abierto",D164="Media"),TODAY()-E164,"")</f>
        <v/>
      </c>
      <c r="T164" s="74" t="str">
        <f>IF(AND(C164="Abierto",D164="Media"),RANK(S164,$S$13:$S$798,0)+COUNTIF($S$13:S164,S164)-1+MAX(N:N,Q:Q),"")</f>
        <v/>
      </c>
      <c r="U164" s="74" t="str">
        <f>IF(AND(C164="Abierto",D164="Baja"),A164,"")</f>
        <v/>
      </c>
      <c r="V164" s="74" t="str">
        <f ca="1">IF(AND(C164="Abierto",D164="Baja"),TODAY()-E164,"")</f>
        <v/>
      </c>
      <c r="W164" s="74" t="str">
        <f>IF(AND(C164="Abierto",D164="Baja"),RANK(V164,$V$13:$V$798,0)+COUNTIF($V$13:V164,V164)-1+MAX(N:N,Q:Q,T:T),"")</f>
        <v/>
      </c>
      <c r="X164" s="28" t="str">
        <f>IF(OR(C164="Resuelto",C164=""),"",SUM(N164,Q164,T164,W164))</f>
        <v/>
      </c>
      <c r="Y164" s="28" t="str">
        <f>IF(OR(C164="Resuelto",C164=""),"",SUM(M164,P164,S164,V164))</f>
        <v/>
      </c>
      <c r="Z164" s="28" t="str">
        <f>IF(OR(C164="Resuelto",C164=""),"",SUM(L164,O164,R164,U164))</f>
        <v/>
      </c>
      <c r="AA164" s="28">
        <v>323</v>
      </c>
      <c r="AB164" s="28" t="str">
        <f ca="1">IF(ISNA(VLOOKUP(AA164,$X$13:$Z$795,3,FALSE))=TRUE,"",VLOOKUP(AA164,$X$13:$Z$795,3,FALSE))</f>
        <v/>
      </c>
      <c r="AC164" s="75" t="str">
        <f ca="1">IF(ISNA(VLOOKUP(AA164,$X$13:$Z$795,2,FALSE))=TRUE,"",VLOOKUP(AA164,$X$13:$Z$795,2,FALSE))</f>
        <v/>
      </c>
      <c r="AD164" s="53"/>
      <c r="AE164" s="53"/>
      <c r="AF164" s="53"/>
      <c r="AG164" s="53"/>
      <c r="AH164" s="78" t="str">
        <f>IF(AI164="","",MAX($AH$5:AH163)+1)</f>
        <v/>
      </c>
      <c r="AI164" s="53" t="str">
        <f>IF(G163="","",IF(COUNTIF($AI$11:AI163,G163)=0,G163,""))</f>
        <v/>
      </c>
      <c r="AJ164" s="53" t="str">
        <f>IF(ISNA(VLOOKUP(AA164,$AH$13:$AI$795,2,FALSE))=TRUE,"",VLOOKUP(AA164,$AH$13:$AI$795,2,FALSE))</f>
        <v/>
      </c>
      <c r="AK164" s="53" t="s">
        <v>44</v>
      </c>
      <c r="AL164" s="15" t="s">
        <v>34</v>
      </c>
      <c r="AM164" s="15" t="s">
        <v>52</v>
      </c>
      <c r="AN164" s="15" t="s">
        <v>49</v>
      </c>
    </row>
    <row r="165" spans="1:40" ht="25.5" customHeight="1" x14ac:dyDescent="0.25">
      <c r="A165" s="90">
        <v>153</v>
      </c>
      <c r="B165" s="73" t="s">
        <v>143</v>
      </c>
      <c r="C165" s="15" t="s">
        <v>142</v>
      </c>
      <c r="D165" s="17" t="s">
        <v>6</v>
      </c>
      <c r="E165" s="27">
        <v>44070</v>
      </c>
      <c r="F165" s="70" t="s">
        <v>85</v>
      </c>
      <c r="G165" s="59"/>
      <c r="H165" s="50">
        <v>44088</v>
      </c>
      <c r="I165" s="80">
        <f t="shared" si="5"/>
        <v>18</v>
      </c>
      <c r="J165" s="72" t="s">
        <v>56</v>
      </c>
      <c r="K165" s="27">
        <v>44088</v>
      </c>
      <c r="L165" s="74" t="str">
        <f>IF(AND(C165="Abierto",D165="Urgente"),A165,"")</f>
        <v/>
      </c>
      <c r="M165" s="74" t="str">
        <f ca="1">IF(AND(C165="Abierto",D165="Urgente"),TODAY()-E165,"")</f>
        <v/>
      </c>
      <c r="N165" s="74" t="str">
        <f>IF(AND(C165="Abierto",D165="Urgente"),RANK(M165,$M$13:$M$798,0)+COUNTIF($M$13:M165,M165)-1,"")</f>
        <v/>
      </c>
      <c r="O165" s="74" t="str">
        <f>IF(AND(C165="Abierto",D165="Alta"),A165,"")</f>
        <v/>
      </c>
      <c r="P165" s="74" t="str">
        <f ca="1">IF(AND(C165="Abierto",D165="Alta"),TODAY()-E165,"")</f>
        <v/>
      </c>
      <c r="Q165" s="74" t="str">
        <f>IF(AND(C165="Abierto",D165="Alta"),RANK(P165,$P$13:$P$798,0)+COUNTIF($P$13:P165,P165)-1+MAX(N:N),"")</f>
        <v/>
      </c>
      <c r="R165" s="74" t="str">
        <f>IF(AND(C165="Abierto",D165="Media"),A165,"")</f>
        <v/>
      </c>
      <c r="S165" s="74" t="str">
        <f ca="1">IF(AND(C165="Abierto",D165="Media"),TODAY()-E165,"")</f>
        <v/>
      </c>
      <c r="T165" s="74" t="str">
        <f>IF(AND(C165="Abierto",D165="Media"),RANK(S165,$S$13:$S$798,0)+COUNTIF($S$13:S165,S165)-1+MAX(N:N,Q:Q),"")</f>
        <v/>
      </c>
      <c r="U165" s="74" t="str">
        <f>IF(AND(C165="Abierto",D165="Baja"),A165,"")</f>
        <v/>
      </c>
      <c r="V165" s="74" t="str">
        <f ca="1">IF(AND(C165="Abierto",D165="Baja"),TODAY()-E165,"")</f>
        <v/>
      </c>
      <c r="W165" s="74" t="str">
        <f>IF(AND(C165="Abierto",D165="Baja"),RANK(V165,$V$13:$V$798,0)+COUNTIF($V$13:V165,V165)-1+MAX(N:N,Q:Q,T:T),"")</f>
        <v/>
      </c>
      <c r="X165" s="28" t="str">
        <f>IF(OR(C165="Resuelto",C165=""),"",SUM(N165,Q165,T165,W165))</f>
        <v/>
      </c>
      <c r="Y165" s="28" t="str">
        <f>IF(OR(C165="Resuelto",C165=""),"",SUM(M165,P165,S165,V165))</f>
        <v/>
      </c>
      <c r="Z165" s="28" t="str">
        <f>IF(OR(C165="Resuelto",C165=""),"",SUM(L165,O165,R165,U165))</f>
        <v/>
      </c>
      <c r="AA165" s="28">
        <v>324</v>
      </c>
      <c r="AB165" s="28" t="str">
        <f ca="1">IF(ISNA(VLOOKUP(AA165,$X$13:$Z$795,3,FALSE))=TRUE,"",VLOOKUP(AA165,$X$13:$Z$795,3,FALSE))</f>
        <v/>
      </c>
      <c r="AC165" s="75" t="str">
        <f ca="1">IF(ISNA(VLOOKUP(AA165,$X$13:$Z$795,2,FALSE))=TRUE,"",VLOOKUP(AA165,$X$13:$Z$795,2,FALSE))</f>
        <v/>
      </c>
      <c r="AD165" s="53"/>
      <c r="AE165" s="53"/>
      <c r="AF165" s="53"/>
      <c r="AG165" s="53"/>
      <c r="AH165" s="78" t="str">
        <f>IF(AI165="","",MAX($AH$5:AH164)+1)</f>
        <v/>
      </c>
      <c r="AI165" s="53" t="str">
        <f>IF(G164="","",IF(COUNTIF($AI$11:AI164,G164)=0,G164,""))</f>
        <v/>
      </c>
      <c r="AJ165" s="53" t="str">
        <f>IF(ISNA(VLOOKUP(AA165,$AH$13:$AI$795,2,FALSE))=TRUE,"",VLOOKUP(AA165,$AH$13:$AI$795,2,FALSE))</f>
        <v/>
      </c>
      <c r="AK165" s="53" t="s">
        <v>39</v>
      </c>
      <c r="AL165" s="15" t="s">
        <v>34</v>
      </c>
      <c r="AM165" s="15" t="s">
        <v>52</v>
      </c>
      <c r="AN165" s="15" t="s">
        <v>49</v>
      </c>
    </row>
    <row r="166" spans="1:40" ht="25.5" customHeight="1" x14ac:dyDescent="0.25">
      <c r="A166" s="91">
        <v>154</v>
      </c>
      <c r="B166" s="73" t="s">
        <v>143</v>
      </c>
      <c r="C166" s="15" t="s">
        <v>142</v>
      </c>
      <c r="D166" s="17" t="s">
        <v>5</v>
      </c>
      <c r="E166" s="27">
        <v>44070</v>
      </c>
      <c r="F166" s="70" t="s">
        <v>105</v>
      </c>
      <c r="G166" s="59"/>
      <c r="H166" s="27">
        <v>44070</v>
      </c>
      <c r="I166" s="80">
        <f t="shared" si="5"/>
        <v>0</v>
      </c>
      <c r="J166" s="72" t="s">
        <v>57</v>
      </c>
      <c r="K166" s="27"/>
      <c r="L166" s="74" t="str">
        <f>IF(AND(C166="Abierto",D166="Urgente"),A166,"")</f>
        <v/>
      </c>
      <c r="M166" s="74" t="str">
        <f ca="1">IF(AND(C166="Abierto",D166="Urgente"),TODAY()-E166,"")</f>
        <v/>
      </c>
      <c r="N166" s="74" t="str">
        <f>IF(AND(C166="Abierto",D166="Urgente"),RANK(M166,$M$13:$M$798,0)+COUNTIF($M$13:M166,M166)-1,"")</f>
        <v/>
      </c>
      <c r="O166" s="74" t="str">
        <f>IF(AND(C166="Abierto",D166="Alta"),A166,"")</f>
        <v/>
      </c>
      <c r="P166" s="74" t="str">
        <f ca="1">IF(AND(C166="Abierto",D166="Alta"),TODAY()-E166,"")</f>
        <v/>
      </c>
      <c r="Q166" s="74" t="str">
        <f>IF(AND(C166="Abierto",D166="Alta"),RANK(P166,$P$13:$P$798,0)+COUNTIF($P$13:P166,P166)-1+MAX(N:N),"")</f>
        <v/>
      </c>
      <c r="R166" s="74" t="str">
        <f>IF(AND(C166="Abierto",D166="Media"),A166,"")</f>
        <v/>
      </c>
      <c r="S166" s="74" t="str">
        <f ca="1">IF(AND(C166="Abierto",D166="Media"),TODAY()-E166,"")</f>
        <v/>
      </c>
      <c r="T166" s="74" t="str">
        <f>IF(AND(C166="Abierto",D166="Media"),RANK(S166,$S$13:$S$798,0)+COUNTIF($S$13:S166,S166)-1+MAX(N:N,Q:Q),"")</f>
        <v/>
      </c>
      <c r="U166" s="74" t="str">
        <f>IF(AND(C166="Abierto",D166="Baja"),A166,"")</f>
        <v/>
      </c>
      <c r="V166" s="74" t="str">
        <f ca="1">IF(AND(C166="Abierto",D166="Baja"),TODAY()-E166,"")</f>
        <v/>
      </c>
      <c r="W166" s="74" t="str">
        <f>IF(AND(C166="Abierto",D166="Baja"),RANK(V166,$V$13:$V$798,0)+COUNTIF($V$13:V166,V166)-1+MAX(N:N,Q:Q,T:T),"")</f>
        <v/>
      </c>
      <c r="X166" s="28" t="str">
        <f>IF(OR(C166="Resuelto",C166=""),"",SUM(N166,Q166,T166,W166))</f>
        <v/>
      </c>
      <c r="Y166" s="28" t="str">
        <f>IF(OR(C166="Resuelto",C166=""),"",SUM(M166,P166,S166,V166))</f>
        <v/>
      </c>
      <c r="Z166" s="28" t="str">
        <f>IF(OR(C166="Resuelto",C166=""),"",SUM(L166,O166,R166,U166))</f>
        <v/>
      </c>
      <c r="AA166" s="28">
        <v>325</v>
      </c>
      <c r="AB166" s="28" t="str">
        <f ca="1">IF(ISNA(VLOOKUP(AA166,$X$13:$Z$795,3,FALSE))=TRUE,"",VLOOKUP(AA166,$X$13:$Z$795,3,FALSE))</f>
        <v/>
      </c>
      <c r="AC166" s="75" t="str">
        <f ca="1">IF(ISNA(VLOOKUP(AA166,$X$13:$Z$795,2,FALSE))=TRUE,"",VLOOKUP(AA166,$X$13:$Z$795,2,FALSE))</f>
        <v/>
      </c>
      <c r="AD166" s="53"/>
      <c r="AE166" s="53"/>
      <c r="AF166" s="53"/>
      <c r="AG166" s="53"/>
      <c r="AH166" s="78" t="str">
        <f>IF(AI166="","",MAX($AH$5:AH165)+1)</f>
        <v/>
      </c>
      <c r="AI166" s="53" t="str">
        <f>IF(G165="","",IF(COUNTIF($AI$11:AI165,G165)=0,G165,""))</f>
        <v/>
      </c>
      <c r="AJ166" s="53" t="str">
        <f>IF(ISNA(VLOOKUP(AA166,$AH$13:$AI$795,2,FALSE))=TRUE,"",VLOOKUP(AA166,$AH$13:$AI$795,2,FALSE))</f>
        <v/>
      </c>
      <c r="AK166" s="53" t="s">
        <v>44</v>
      </c>
      <c r="AL166" s="15" t="s">
        <v>35</v>
      </c>
      <c r="AM166" s="15" t="s">
        <v>52</v>
      </c>
      <c r="AN166" s="53" t="s">
        <v>51</v>
      </c>
    </row>
    <row r="167" spans="1:40" ht="25.5" customHeight="1" x14ac:dyDescent="0.25">
      <c r="A167" s="90">
        <v>155</v>
      </c>
      <c r="B167" s="73" t="s">
        <v>143</v>
      </c>
      <c r="C167" s="15" t="s">
        <v>142</v>
      </c>
      <c r="D167" s="17" t="s">
        <v>5</v>
      </c>
      <c r="E167" s="27">
        <v>44070</v>
      </c>
      <c r="F167" s="70" t="s">
        <v>105</v>
      </c>
      <c r="G167" s="59"/>
      <c r="H167" s="27">
        <v>44070</v>
      </c>
      <c r="I167" s="80">
        <f t="shared" si="5"/>
        <v>0</v>
      </c>
      <c r="J167" s="72" t="s">
        <v>57</v>
      </c>
      <c r="K167" s="27"/>
      <c r="L167" s="74" t="str">
        <f>IF(AND(C167="Abierto",D167="Urgente"),A167,"")</f>
        <v/>
      </c>
      <c r="M167" s="74" t="str">
        <f ca="1">IF(AND(C167="Abierto",D167="Urgente"),TODAY()-E167,"")</f>
        <v/>
      </c>
      <c r="N167" s="74" t="str">
        <f>IF(AND(C167="Abierto",D167="Urgente"),RANK(M167,$M$13:$M$798,0)+COUNTIF($M$13:M167,M167)-1,"")</f>
        <v/>
      </c>
      <c r="O167" s="74" t="str">
        <f>IF(AND(C167="Abierto",D167="Alta"),A167,"")</f>
        <v/>
      </c>
      <c r="P167" s="74" t="str">
        <f ca="1">IF(AND(C167="Abierto",D167="Alta"),TODAY()-E167,"")</f>
        <v/>
      </c>
      <c r="Q167" s="74" t="str">
        <f>IF(AND(C167="Abierto",D167="Alta"),RANK(P167,$P$13:$P$798,0)+COUNTIF($P$13:P167,P167)-1+MAX(N:N),"")</f>
        <v/>
      </c>
      <c r="R167" s="74" t="str">
        <f>IF(AND(C167="Abierto",D167="Media"),A167,"")</f>
        <v/>
      </c>
      <c r="S167" s="74" t="str">
        <f ca="1">IF(AND(C167="Abierto",D167="Media"),TODAY()-E167,"")</f>
        <v/>
      </c>
      <c r="T167" s="74" t="str">
        <f>IF(AND(C167="Abierto",D167="Media"),RANK(S167,$S$13:$S$798,0)+COUNTIF($S$13:S167,S167)-1+MAX(N:N,Q:Q),"")</f>
        <v/>
      </c>
      <c r="U167" s="74" t="str">
        <f>IF(AND(C167="Abierto",D167="Baja"),A167,"")</f>
        <v/>
      </c>
      <c r="V167" s="74" t="str">
        <f ca="1">IF(AND(C167="Abierto",D167="Baja"),TODAY()-E167,"")</f>
        <v/>
      </c>
      <c r="W167" s="74" t="str">
        <f>IF(AND(C167="Abierto",D167="Baja"),RANK(V167,$V$13:$V$798,0)+COUNTIF($V$13:V167,V167)-1+MAX(N:N,Q:Q,T:T),"")</f>
        <v/>
      </c>
      <c r="X167" s="28" t="str">
        <f>IF(OR(C167="Resuelto",C167=""),"",SUM(N167,Q167,T167,W167))</f>
        <v/>
      </c>
      <c r="Y167" s="28" t="str">
        <f>IF(OR(C167="Resuelto",C167=""),"",SUM(M167,P167,S167,V167))</f>
        <v/>
      </c>
      <c r="Z167" s="28" t="str">
        <f>IF(OR(C167="Resuelto",C167=""),"",SUM(L167,O167,R167,U167))</f>
        <v/>
      </c>
      <c r="AA167" s="28">
        <v>326</v>
      </c>
      <c r="AB167" s="28" t="str">
        <f ca="1">IF(ISNA(VLOOKUP(AA167,$X$13:$Z$795,3,FALSE))=TRUE,"",VLOOKUP(AA167,$X$13:$Z$795,3,FALSE))</f>
        <v/>
      </c>
      <c r="AC167" s="75" t="str">
        <f ca="1">IF(ISNA(VLOOKUP(AA167,$X$13:$Z$795,2,FALSE))=TRUE,"",VLOOKUP(AA167,$X$13:$Z$795,2,FALSE))</f>
        <v/>
      </c>
      <c r="AD167" s="53"/>
      <c r="AE167" s="53"/>
      <c r="AF167" s="53"/>
      <c r="AG167" s="53"/>
      <c r="AH167" s="78" t="str">
        <f>IF(AI167="","",MAX($AH$5:AH166)+1)</f>
        <v/>
      </c>
      <c r="AI167" s="53" t="str">
        <f>IF(G166="","",IF(COUNTIF($AI$11:AI166,G166)=0,G166,""))</f>
        <v/>
      </c>
      <c r="AJ167" s="53" t="str">
        <f>IF(ISNA(VLOOKUP(AA167,$AH$13:$AI$795,2,FALSE))=TRUE,"",VLOOKUP(AA167,$AH$13:$AI$795,2,FALSE))</f>
        <v/>
      </c>
      <c r="AK167" s="53" t="s">
        <v>44</v>
      </c>
      <c r="AL167" s="15" t="s">
        <v>35</v>
      </c>
      <c r="AM167" s="15" t="s">
        <v>52</v>
      </c>
      <c r="AN167" s="53" t="s">
        <v>51</v>
      </c>
    </row>
    <row r="168" spans="1:40" ht="25.5" customHeight="1" x14ac:dyDescent="0.25">
      <c r="A168" s="91">
        <v>156</v>
      </c>
      <c r="B168" s="73" t="s">
        <v>143</v>
      </c>
      <c r="C168" s="15" t="s">
        <v>142</v>
      </c>
      <c r="D168" s="17" t="s">
        <v>5</v>
      </c>
      <c r="E168" s="27">
        <v>44070</v>
      </c>
      <c r="F168" s="70" t="s">
        <v>105</v>
      </c>
      <c r="G168" s="59"/>
      <c r="H168" s="27">
        <v>44070</v>
      </c>
      <c r="I168" s="80">
        <f t="shared" si="5"/>
        <v>0</v>
      </c>
      <c r="J168" s="72" t="s">
        <v>57</v>
      </c>
      <c r="K168" s="27"/>
      <c r="L168" s="74" t="str">
        <f>IF(AND(C168="Abierto",D168="Urgente"),A168,"")</f>
        <v/>
      </c>
      <c r="M168" s="74" t="str">
        <f ca="1">IF(AND(C168="Abierto",D168="Urgente"),TODAY()-E168,"")</f>
        <v/>
      </c>
      <c r="N168" s="74" t="str">
        <f>IF(AND(C168="Abierto",D168="Urgente"),RANK(M168,$M$13:$M$798,0)+COUNTIF($M$13:M168,M168)-1,"")</f>
        <v/>
      </c>
      <c r="O168" s="74" t="str">
        <f>IF(AND(C168="Abierto",D168="Alta"),A168,"")</f>
        <v/>
      </c>
      <c r="P168" s="74" t="str">
        <f ca="1">IF(AND(C168="Abierto",D168="Alta"),TODAY()-E168,"")</f>
        <v/>
      </c>
      <c r="Q168" s="74" t="str">
        <f>IF(AND(C168="Abierto",D168="Alta"),RANK(P168,$P$13:$P$798,0)+COUNTIF($P$13:P168,P168)-1+MAX(N:N),"")</f>
        <v/>
      </c>
      <c r="R168" s="74" t="str">
        <f>IF(AND(C168="Abierto",D168="Media"),A168,"")</f>
        <v/>
      </c>
      <c r="S168" s="74" t="str">
        <f ca="1">IF(AND(C168="Abierto",D168="Media"),TODAY()-E168,"")</f>
        <v/>
      </c>
      <c r="T168" s="74" t="str">
        <f>IF(AND(C168="Abierto",D168="Media"),RANK(S168,$S$13:$S$798,0)+COUNTIF($S$13:S168,S168)-1+MAX(N:N,Q:Q),"")</f>
        <v/>
      </c>
      <c r="U168" s="74" t="str">
        <f>IF(AND(C168="Abierto",D168="Baja"),A168,"")</f>
        <v/>
      </c>
      <c r="V168" s="74" t="str">
        <f ca="1">IF(AND(C168="Abierto",D168="Baja"),TODAY()-E168,"")</f>
        <v/>
      </c>
      <c r="W168" s="74" t="str">
        <f>IF(AND(C168="Abierto",D168="Baja"),RANK(V168,$V$13:$V$798,0)+COUNTIF($V$13:V168,V168)-1+MAX(N:N,Q:Q,T:T),"")</f>
        <v/>
      </c>
      <c r="X168" s="28" t="str">
        <f>IF(OR(C168="Resuelto",C168=""),"",SUM(N168,Q168,T168,W168))</f>
        <v/>
      </c>
      <c r="Y168" s="28" t="str">
        <f>IF(OR(C168="Resuelto",C168=""),"",SUM(M168,P168,S168,V168))</f>
        <v/>
      </c>
      <c r="Z168" s="28" t="str">
        <f>IF(OR(C168="Resuelto",C168=""),"",SUM(L168,O168,R168,U168))</f>
        <v/>
      </c>
      <c r="AA168" s="28">
        <v>327</v>
      </c>
      <c r="AB168" s="28" t="str">
        <f ca="1">IF(ISNA(VLOOKUP(AA168,$X$13:$Z$795,3,FALSE))=TRUE,"",VLOOKUP(AA168,$X$13:$Z$795,3,FALSE))</f>
        <v/>
      </c>
      <c r="AC168" s="75" t="str">
        <f ca="1">IF(ISNA(VLOOKUP(AA168,$X$13:$Z$795,2,FALSE))=TRUE,"",VLOOKUP(AA168,$X$13:$Z$795,2,FALSE))</f>
        <v/>
      </c>
      <c r="AD168" s="53"/>
      <c r="AE168" s="53"/>
      <c r="AF168" s="53"/>
      <c r="AG168" s="53"/>
      <c r="AH168" s="78" t="str">
        <f>IF(AI168="","",MAX($AH$5:AH167)+1)</f>
        <v/>
      </c>
      <c r="AI168" s="53" t="str">
        <f>IF(G167="","",IF(COUNTIF($AI$11:AI167,G167)=0,G167,""))</f>
        <v/>
      </c>
      <c r="AJ168" s="53" t="str">
        <f>IF(ISNA(VLOOKUP(AA168,$AH$13:$AI$795,2,FALSE))=TRUE,"",VLOOKUP(AA168,$AH$13:$AI$795,2,FALSE))</f>
        <v/>
      </c>
      <c r="AK168" s="53" t="s">
        <v>44</v>
      </c>
      <c r="AL168" s="15" t="s">
        <v>35</v>
      </c>
      <c r="AM168" s="15" t="s">
        <v>52</v>
      </c>
      <c r="AN168" s="15" t="s">
        <v>49</v>
      </c>
    </row>
    <row r="169" spans="1:40" ht="25.5" customHeight="1" x14ac:dyDescent="0.25">
      <c r="A169" s="90">
        <v>157</v>
      </c>
      <c r="B169" s="73" t="s">
        <v>143</v>
      </c>
      <c r="C169" s="15" t="s">
        <v>142</v>
      </c>
      <c r="D169" s="17" t="s">
        <v>5</v>
      </c>
      <c r="E169" s="27">
        <v>44070</v>
      </c>
      <c r="F169" s="70" t="s">
        <v>105</v>
      </c>
      <c r="G169" s="59"/>
      <c r="H169" s="27">
        <v>44070</v>
      </c>
      <c r="I169" s="80">
        <f t="shared" si="5"/>
        <v>0</v>
      </c>
      <c r="J169" s="72" t="s">
        <v>57</v>
      </c>
      <c r="K169" s="27"/>
      <c r="L169" s="74" t="str">
        <f>IF(AND(C169="Abierto",D169="Urgente"),A169,"")</f>
        <v/>
      </c>
      <c r="M169" s="74" t="str">
        <f ca="1">IF(AND(C169="Abierto",D169="Urgente"),TODAY()-E169,"")</f>
        <v/>
      </c>
      <c r="N169" s="74" t="str">
        <f>IF(AND(C169="Abierto",D169="Urgente"),RANK(M169,$M$13:$M$798,0)+COUNTIF($M$13:M169,M169)-1,"")</f>
        <v/>
      </c>
      <c r="O169" s="74" t="str">
        <f>IF(AND(C169="Abierto",D169="Alta"),A169,"")</f>
        <v/>
      </c>
      <c r="P169" s="74" t="str">
        <f ca="1">IF(AND(C169="Abierto",D169="Alta"),TODAY()-E169,"")</f>
        <v/>
      </c>
      <c r="Q169" s="74" t="str">
        <f>IF(AND(C169="Abierto",D169="Alta"),RANK(P169,$P$13:$P$798,0)+COUNTIF($P$13:P169,P169)-1+MAX(N:N),"")</f>
        <v/>
      </c>
      <c r="R169" s="74" t="str">
        <f>IF(AND(C169="Abierto",D169="Media"),A169,"")</f>
        <v/>
      </c>
      <c r="S169" s="74" t="str">
        <f ca="1">IF(AND(C169="Abierto",D169="Media"),TODAY()-E169,"")</f>
        <v/>
      </c>
      <c r="T169" s="74" t="str">
        <f>IF(AND(C169="Abierto",D169="Media"),RANK(S169,$S$13:$S$798,0)+COUNTIF($S$13:S169,S169)-1+MAX(N:N,Q:Q),"")</f>
        <v/>
      </c>
      <c r="U169" s="74" t="str">
        <f>IF(AND(C169="Abierto",D169="Baja"),A169,"")</f>
        <v/>
      </c>
      <c r="V169" s="74" t="str">
        <f ca="1">IF(AND(C169="Abierto",D169="Baja"),TODAY()-E169,"")</f>
        <v/>
      </c>
      <c r="W169" s="74" t="str">
        <f>IF(AND(C169="Abierto",D169="Baja"),RANK(V169,$V$13:$V$798,0)+COUNTIF($V$13:V169,V169)-1+MAX(N:N,Q:Q,T:T),"")</f>
        <v/>
      </c>
      <c r="X169" s="28" t="str">
        <f>IF(OR(C169="Resuelto",C169=""),"",SUM(N169,Q169,T169,W169))</f>
        <v/>
      </c>
      <c r="Y169" s="28" t="str">
        <f>IF(OR(C169="Resuelto",C169=""),"",SUM(M169,P169,S169,V169))</f>
        <v/>
      </c>
      <c r="Z169" s="28" t="str">
        <f>IF(OR(C169="Resuelto",C169=""),"",SUM(L169,O169,R169,U169))</f>
        <v/>
      </c>
      <c r="AA169" s="28">
        <v>328</v>
      </c>
      <c r="AB169" s="28" t="str">
        <f ca="1">IF(ISNA(VLOOKUP(AA169,$X$13:$Z$795,3,FALSE))=TRUE,"",VLOOKUP(AA169,$X$13:$Z$795,3,FALSE))</f>
        <v/>
      </c>
      <c r="AC169" s="75" t="str">
        <f ca="1">IF(ISNA(VLOOKUP(AA169,$X$13:$Z$795,2,FALSE))=TRUE,"",VLOOKUP(AA169,$X$13:$Z$795,2,FALSE))</f>
        <v/>
      </c>
      <c r="AD169" s="53"/>
      <c r="AE169" s="53"/>
      <c r="AF169" s="53"/>
      <c r="AG169" s="53"/>
      <c r="AH169" s="78" t="str">
        <f>IF(AI169="","",MAX($AH$5:AH168)+1)</f>
        <v/>
      </c>
      <c r="AI169" s="53" t="str">
        <f>IF(G168="","",IF(COUNTIF($AI$11:AI168,G168)=0,G168,""))</f>
        <v/>
      </c>
      <c r="AJ169" s="53" t="str">
        <f>IF(ISNA(VLOOKUP(AA169,$AH$13:$AI$795,2,FALSE))=TRUE,"",VLOOKUP(AA169,$AH$13:$AI$795,2,FALSE))</f>
        <v/>
      </c>
      <c r="AK169" s="53" t="s">
        <v>44</v>
      </c>
      <c r="AL169" s="15" t="s">
        <v>35</v>
      </c>
      <c r="AM169" s="15" t="s">
        <v>52</v>
      </c>
      <c r="AN169" s="15" t="s">
        <v>49</v>
      </c>
    </row>
    <row r="170" spans="1:40" ht="25.5" customHeight="1" x14ac:dyDescent="0.25">
      <c r="A170" s="91">
        <v>158</v>
      </c>
      <c r="B170" s="73" t="s">
        <v>143</v>
      </c>
      <c r="C170" s="15" t="s">
        <v>142</v>
      </c>
      <c r="D170" s="17" t="s">
        <v>5</v>
      </c>
      <c r="E170" s="27">
        <v>44070</v>
      </c>
      <c r="F170" s="70" t="s">
        <v>105</v>
      </c>
      <c r="G170" s="59"/>
      <c r="H170" s="27">
        <v>44070</v>
      </c>
      <c r="I170" s="80">
        <f t="shared" si="5"/>
        <v>0</v>
      </c>
      <c r="J170" s="72" t="s">
        <v>57</v>
      </c>
      <c r="K170" s="27"/>
      <c r="L170" s="74" t="str">
        <f>IF(AND(C170="Abierto",D170="Urgente"),A170,"")</f>
        <v/>
      </c>
      <c r="M170" s="74" t="str">
        <f ca="1">IF(AND(C170="Abierto",D170="Urgente"),TODAY()-E170,"")</f>
        <v/>
      </c>
      <c r="N170" s="74" t="str">
        <f>IF(AND(C170="Abierto",D170="Urgente"),RANK(M170,$M$13:$M$798,0)+COUNTIF($M$13:M170,M170)-1,"")</f>
        <v/>
      </c>
      <c r="O170" s="74" t="str">
        <f>IF(AND(C170="Abierto",D170="Alta"),A170,"")</f>
        <v/>
      </c>
      <c r="P170" s="74" t="str">
        <f ca="1">IF(AND(C170="Abierto",D170="Alta"),TODAY()-E170,"")</f>
        <v/>
      </c>
      <c r="Q170" s="74" t="str">
        <f>IF(AND(C170="Abierto",D170="Alta"),RANK(P170,$P$13:$P$798,0)+COUNTIF($P$13:P170,P170)-1+MAX(N:N),"")</f>
        <v/>
      </c>
      <c r="R170" s="74" t="str">
        <f>IF(AND(C170="Abierto",D170="Media"),A170,"")</f>
        <v/>
      </c>
      <c r="S170" s="74" t="str">
        <f ca="1">IF(AND(C170="Abierto",D170="Media"),TODAY()-E170,"")</f>
        <v/>
      </c>
      <c r="T170" s="74" t="str">
        <f>IF(AND(C170="Abierto",D170="Media"),RANK(S170,$S$13:$S$798,0)+COUNTIF($S$13:S170,S170)-1+MAX(N:N,Q:Q),"")</f>
        <v/>
      </c>
      <c r="U170" s="74" t="str">
        <f>IF(AND(C170="Abierto",D170="Baja"),A170,"")</f>
        <v/>
      </c>
      <c r="V170" s="74" t="str">
        <f ca="1">IF(AND(C170="Abierto",D170="Baja"),TODAY()-E170,"")</f>
        <v/>
      </c>
      <c r="W170" s="74" t="str">
        <f>IF(AND(C170="Abierto",D170="Baja"),RANK(V170,$V$13:$V$798,0)+COUNTIF($V$13:V170,V170)-1+MAX(N:N,Q:Q,T:T),"")</f>
        <v/>
      </c>
      <c r="X170" s="28" t="str">
        <f>IF(OR(C170="Resuelto",C170=""),"",SUM(N170,Q170,T170,W170))</f>
        <v/>
      </c>
      <c r="Y170" s="28" t="str">
        <f>IF(OR(C170="Resuelto",C170=""),"",SUM(M170,P170,S170,V170))</f>
        <v/>
      </c>
      <c r="Z170" s="28" t="str">
        <f>IF(OR(C170="Resuelto",C170=""),"",SUM(L170,O170,R170,U170))</f>
        <v/>
      </c>
      <c r="AA170" s="28">
        <v>329</v>
      </c>
      <c r="AB170" s="28" t="str">
        <f ca="1">IF(ISNA(VLOOKUP(AA170,$X$13:$Z$795,3,FALSE))=TRUE,"",VLOOKUP(AA170,$X$13:$Z$795,3,FALSE))</f>
        <v/>
      </c>
      <c r="AC170" s="75" t="str">
        <f ca="1">IF(ISNA(VLOOKUP(AA170,$X$13:$Z$795,2,FALSE))=TRUE,"",VLOOKUP(AA170,$X$13:$Z$795,2,FALSE))</f>
        <v/>
      </c>
      <c r="AD170" s="53"/>
      <c r="AE170" s="53"/>
      <c r="AF170" s="53"/>
      <c r="AG170" s="53"/>
      <c r="AH170" s="78" t="str">
        <f>IF(AI170="","",MAX($AH$5:AH169)+1)</f>
        <v/>
      </c>
      <c r="AI170" s="53" t="str">
        <f>IF(G169="","",IF(COUNTIF($AI$11:AI169,G169)=0,G169,""))</f>
        <v/>
      </c>
      <c r="AJ170" s="53" t="str">
        <f>IF(ISNA(VLOOKUP(AA170,$AH$13:$AI$795,2,FALSE))=TRUE,"",VLOOKUP(AA170,$AH$13:$AI$795,2,FALSE))</f>
        <v/>
      </c>
      <c r="AK170" s="53" t="s">
        <v>44</v>
      </c>
      <c r="AL170" s="15" t="s">
        <v>35</v>
      </c>
      <c r="AM170" s="15" t="s">
        <v>52</v>
      </c>
      <c r="AN170" s="15" t="s">
        <v>49</v>
      </c>
    </row>
    <row r="171" spans="1:40" ht="25.5" customHeight="1" x14ac:dyDescent="0.25">
      <c r="A171" s="90">
        <v>159</v>
      </c>
      <c r="B171" s="73" t="s">
        <v>143</v>
      </c>
      <c r="C171" s="15" t="s">
        <v>142</v>
      </c>
      <c r="D171" s="17" t="s">
        <v>5</v>
      </c>
      <c r="E171" s="27">
        <v>44070</v>
      </c>
      <c r="F171" s="70" t="s">
        <v>105</v>
      </c>
      <c r="G171" s="59"/>
      <c r="H171" s="27">
        <v>44070</v>
      </c>
      <c r="I171" s="80">
        <f t="shared" si="5"/>
        <v>0</v>
      </c>
      <c r="J171" s="72" t="s">
        <v>57</v>
      </c>
      <c r="K171" s="27"/>
      <c r="L171" s="74" t="str">
        <f>IF(AND(C171="Abierto",D171="Urgente"),A171,"")</f>
        <v/>
      </c>
      <c r="M171" s="74" t="str">
        <f ca="1">IF(AND(C171="Abierto",D171="Urgente"),TODAY()-E171,"")</f>
        <v/>
      </c>
      <c r="N171" s="74" t="str">
        <f>IF(AND(C171="Abierto",D171="Urgente"),RANK(M171,$M$13:$M$798,0)+COUNTIF($M$13:M171,M171)-1,"")</f>
        <v/>
      </c>
      <c r="O171" s="74" t="str">
        <f>IF(AND(C171="Abierto",D171="Alta"),A171,"")</f>
        <v/>
      </c>
      <c r="P171" s="74" t="str">
        <f ca="1">IF(AND(C171="Abierto",D171="Alta"),TODAY()-E171,"")</f>
        <v/>
      </c>
      <c r="Q171" s="74" t="str">
        <f>IF(AND(C171="Abierto",D171="Alta"),RANK(P171,$P$13:$P$798,0)+COUNTIF($P$13:P171,P171)-1+MAX(N:N),"")</f>
        <v/>
      </c>
      <c r="R171" s="74" t="str">
        <f>IF(AND(C171="Abierto",D171="Media"),A171,"")</f>
        <v/>
      </c>
      <c r="S171" s="74" t="str">
        <f ca="1">IF(AND(C171="Abierto",D171="Media"),TODAY()-E171,"")</f>
        <v/>
      </c>
      <c r="T171" s="74" t="str">
        <f>IF(AND(C171="Abierto",D171="Media"),RANK(S171,$S$13:$S$798,0)+COUNTIF($S$13:S171,S171)-1+MAX(N:N,Q:Q),"")</f>
        <v/>
      </c>
      <c r="U171" s="74" t="str">
        <f>IF(AND(C171="Abierto",D171="Baja"),A171,"")</f>
        <v/>
      </c>
      <c r="V171" s="74" t="str">
        <f ca="1">IF(AND(C171="Abierto",D171="Baja"),TODAY()-E171,"")</f>
        <v/>
      </c>
      <c r="W171" s="74" t="str">
        <f>IF(AND(C171="Abierto",D171="Baja"),RANK(V171,$V$13:$V$798,0)+COUNTIF($V$13:V171,V171)-1+MAX(N:N,Q:Q,T:T),"")</f>
        <v/>
      </c>
      <c r="X171" s="28" t="str">
        <f>IF(OR(C171="Resuelto",C171=""),"",SUM(N171,Q171,T171,W171))</f>
        <v/>
      </c>
      <c r="Y171" s="28" t="str">
        <f>IF(OR(C171="Resuelto",C171=""),"",SUM(M171,P171,S171,V171))</f>
        <v/>
      </c>
      <c r="Z171" s="28" t="str">
        <f>IF(OR(C171="Resuelto",C171=""),"",SUM(L171,O171,R171,U171))</f>
        <v/>
      </c>
      <c r="AA171" s="28">
        <v>330</v>
      </c>
      <c r="AB171" s="28" t="str">
        <f ca="1">IF(ISNA(VLOOKUP(AA171,$X$13:$Z$795,3,FALSE))=TRUE,"",VLOOKUP(AA171,$X$13:$Z$795,3,FALSE))</f>
        <v/>
      </c>
      <c r="AC171" s="75" t="str">
        <f ca="1">IF(ISNA(VLOOKUP(AA171,$X$13:$Z$795,2,FALSE))=TRUE,"",VLOOKUP(AA171,$X$13:$Z$795,2,FALSE))</f>
        <v/>
      </c>
      <c r="AD171" s="53"/>
      <c r="AE171" s="53"/>
      <c r="AF171" s="53"/>
      <c r="AG171" s="53"/>
      <c r="AH171" s="78" t="str">
        <f>IF(AI171="","",MAX($AH$5:AH170)+1)</f>
        <v/>
      </c>
      <c r="AI171" s="53" t="str">
        <f>IF(G170="","",IF(COUNTIF($AI$11:AI170,G170)=0,G170,""))</f>
        <v/>
      </c>
      <c r="AJ171" s="53" t="str">
        <f>IF(ISNA(VLOOKUP(AA171,$AH$13:$AI$795,2,FALSE))=TRUE,"",VLOOKUP(AA171,$AH$13:$AI$795,2,FALSE))</f>
        <v/>
      </c>
      <c r="AK171" s="53" t="s">
        <v>44</v>
      </c>
      <c r="AL171" s="15" t="s">
        <v>35</v>
      </c>
      <c r="AM171" s="15" t="s">
        <v>52</v>
      </c>
      <c r="AN171" s="15" t="s">
        <v>51</v>
      </c>
    </row>
    <row r="172" spans="1:40" ht="25.5" customHeight="1" x14ac:dyDescent="0.25">
      <c r="A172" s="91">
        <v>160</v>
      </c>
      <c r="B172" s="73" t="s">
        <v>143</v>
      </c>
      <c r="C172" s="15" t="s">
        <v>142</v>
      </c>
      <c r="D172" s="17" t="s">
        <v>5</v>
      </c>
      <c r="E172" s="27">
        <v>44071</v>
      </c>
      <c r="F172" s="70" t="s">
        <v>105</v>
      </c>
      <c r="G172" s="59"/>
      <c r="H172" s="27">
        <v>44071</v>
      </c>
      <c r="I172" s="80">
        <f t="shared" si="5"/>
        <v>0</v>
      </c>
      <c r="J172" s="72" t="s">
        <v>57</v>
      </c>
      <c r="K172" s="27"/>
      <c r="L172" s="74" t="str">
        <f>IF(AND(C172="Abierto",D172="Urgente"),A172,"")</f>
        <v/>
      </c>
      <c r="M172" s="74" t="str">
        <f ca="1">IF(AND(C172="Abierto",D172="Urgente"),TODAY()-E172,"")</f>
        <v/>
      </c>
      <c r="N172" s="74" t="str">
        <f>IF(AND(C172="Abierto",D172="Urgente"),RANK(M172,$M$13:$M$798,0)+COUNTIF($M$13:M172,M172)-1,"")</f>
        <v/>
      </c>
      <c r="O172" s="74" t="str">
        <f>IF(AND(C172="Abierto",D172="Alta"),A172,"")</f>
        <v/>
      </c>
      <c r="P172" s="74" t="str">
        <f ca="1">IF(AND(C172="Abierto",D172="Alta"),TODAY()-E172,"")</f>
        <v/>
      </c>
      <c r="Q172" s="74" t="str">
        <f>IF(AND(C172="Abierto",D172="Alta"),RANK(P172,$P$13:$P$798,0)+COUNTIF($P$13:P172,P172)-1+MAX(N:N),"")</f>
        <v/>
      </c>
      <c r="R172" s="74" t="str">
        <f>IF(AND(C172="Abierto",D172="Media"),A172,"")</f>
        <v/>
      </c>
      <c r="S172" s="74" t="str">
        <f ca="1">IF(AND(C172="Abierto",D172="Media"),TODAY()-E172,"")</f>
        <v/>
      </c>
      <c r="T172" s="74" t="str">
        <f>IF(AND(C172="Abierto",D172="Media"),RANK(S172,$S$13:$S$798,0)+COUNTIF($S$13:S172,S172)-1+MAX(N:N,Q:Q),"")</f>
        <v/>
      </c>
      <c r="U172" s="74" t="str">
        <f>IF(AND(C172="Abierto",D172="Baja"),A172,"")</f>
        <v/>
      </c>
      <c r="V172" s="74" t="str">
        <f ca="1">IF(AND(C172="Abierto",D172="Baja"),TODAY()-E172,"")</f>
        <v/>
      </c>
      <c r="W172" s="74" t="str">
        <f>IF(AND(C172="Abierto",D172="Baja"),RANK(V172,$V$13:$V$798,0)+COUNTIF($V$13:V172,V172)-1+MAX(N:N,Q:Q,T:T),"")</f>
        <v/>
      </c>
      <c r="X172" s="28" t="str">
        <f>IF(OR(C172="Resuelto",C172=""),"",SUM(N172,Q172,T172,W172))</f>
        <v/>
      </c>
      <c r="Y172" s="28" t="str">
        <f>IF(OR(C172="Resuelto",C172=""),"",SUM(M172,P172,S172,V172))</f>
        <v/>
      </c>
      <c r="Z172" s="28" t="str">
        <f>IF(OR(C172="Resuelto",C172=""),"",SUM(L172,O172,R172,U172))</f>
        <v/>
      </c>
      <c r="AA172" s="28">
        <v>331</v>
      </c>
      <c r="AB172" s="28" t="str">
        <f ca="1">IF(ISNA(VLOOKUP(AA172,$X$13:$Z$795,3,FALSE))=TRUE,"",VLOOKUP(AA172,$X$13:$Z$795,3,FALSE))</f>
        <v/>
      </c>
      <c r="AC172" s="75" t="str">
        <f ca="1">IF(ISNA(VLOOKUP(AA172,$X$13:$Z$795,2,FALSE))=TRUE,"",VLOOKUP(AA172,$X$13:$Z$795,2,FALSE))</f>
        <v/>
      </c>
      <c r="AD172" s="53"/>
      <c r="AE172" s="53"/>
      <c r="AF172" s="53"/>
      <c r="AG172" s="53"/>
      <c r="AH172" s="78" t="str">
        <f>IF(AI172="","",MAX($AH$5:AH171)+1)</f>
        <v/>
      </c>
      <c r="AI172" s="53" t="str">
        <f>IF(G171="","",IF(COUNTIF($AI$11:AI171,G171)=0,G171,""))</f>
        <v/>
      </c>
      <c r="AJ172" s="53" t="str">
        <f>IF(ISNA(VLOOKUP(AA172,$AH$13:$AI$795,2,FALSE))=TRUE,"",VLOOKUP(AA172,$AH$13:$AI$795,2,FALSE))</f>
        <v/>
      </c>
      <c r="AK172" s="53" t="s">
        <v>44</v>
      </c>
      <c r="AL172" s="15" t="s">
        <v>34</v>
      </c>
      <c r="AM172" s="15" t="s">
        <v>52</v>
      </c>
      <c r="AN172" s="15" t="s">
        <v>49</v>
      </c>
    </row>
    <row r="173" spans="1:40" ht="25.5" customHeight="1" x14ac:dyDescent="0.25">
      <c r="A173" s="90">
        <v>161</v>
      </c>
      <c r="B173" s="73" t="s">
        <v>143</v>
      </c>
      <c r="C173" s="15" t="s">
        <v>142</v>
      </c>
      <c r="D173" s="17" t="s">
        <v>5</v>
      </c>
      <c r="E173" s="27">
        <v>44071</v>
      </c>
      <c r="F173" s="70" t="s">
        <v>105</v>
      </c>
      <c r="G173" s="59"/>
      <c r="H173" s="27">
        <v>44071</v>
      </c>
      <c r="I173" s="80">
        <f t="shared" si="5"/>
        <v>0</v>
      </c>
      <c r="J173" s="72" t="s">
        <v>57</v>
      </c>
      <c r="K173" s="27"/>
      <c r="L173" s="74" t="str">
        <f>IF(AND(C173="Abierto",D173="Urgente"),A173,"")</f>
        <v/>
      </c>
      <c r="M173" s="74" t="str">
        <f ca="1">IF(AND(C173="Abierto",D173="Urgente"),TODAY()-E173,"")</f>
        <v/>
      </c>
      <c r="N173" s="74" t="str">
        <f>IF(AND(C173="Abierto",D173="Urgente"),RANK(M173,$M$13:$M$798,0)+COUNTIF($M$13:M173,M173)-1,"")</f>
        <v/>
      </c>
      <c r="O173" s="74" t="str">
        <f>IF(AND(C173="Abierto",D173="Alta"),A173,"")</f>
        <v/>
      </c>
      <c r="P173" s="74" t="str">
        <f ca="1">IF(AND(C173="Abierto",D173="Alta"),TODAY()-E173,"")</f>
        <v/>
      </c>
      <c r="Q173" s="74" t="str">
        <f>IF(AND(C173="Abierto",D173="Alta"),RANK(P173,$P$13:$P$798,0)+COUNTIF($P$13:P173,P173)-1+MAX(N:N),"")</f>
        <v/>
      </c>
      <c r="R173" s="74" t="str">
        <f>IF(AND(C173="Abierto",D173="Media"),A173,"")</f>
        <v/>
      </c>
      <c r="S173" s="74" t="str">
        <f ca="1">IF(AND(C173="Abierto",D173="Media"),TODAY()-E173,"")</f>
        <v/>
      </c>
      <c r="T173" s="74" t="str">
        <f>IF(AND(C173="Abierto",D173="Media"),RANK(S173,$S$13:$S$798,0)+COUNTIF($S$13:S173,S173)-1+MAX(N:N,Q:Q),"")</f>
        <v/>
      </c>
      <c r="U173" s="74" t="str">
        <f>IF(AND(C173="Abierto",D173="Baja"),A173,"")</f>
        <v/>
      </c>
      <c r="V173" s="74" t="str">
        <f ca="1">IF(AND(C173="Abierto",D173="Baja"),TODAY()-E173,"")</f>
        <v/>
      </c>
      <c r="W173" s="74" t="str">
        <f>IF(AND(C173="Abierto",D173="Baja"),RANK(V173,$V$13:$V$798,0)+COUNTIF($V$13:V173,V173)-1+MAX(N:N,Q:Q,T:T),"")</f>
        <v/>
      </c>
      <c r="X173" s="28" t="str">
        <f>IF(OR(C173="Resuelto",C173=""),"",SUM(N173,Q173,T173,W173))</f>
        <v/>
      </c>
      <c r="Y173" s="28" t="str">
        <f>IF(OR(C173="Resuelto",C173=""),"",SUM(M173,P173,S173,V173))</f>
        <v/>
      </c>
      <c r="Z173" s="28" t="str">
        <f>IF(OR(C173="Resuelto",C173=""),"",SUM(L173,O173,R173,U173))</f>
        <v/>
      </c>
      <c r="AA173" s="28">
        <v>332</v>
      </c>
      <c r="AB173" s="28" t="str">
        <f ca="1">IF(ISNA(VLOOKUP(AA173,$X$13:$Z$795,3,FALSE))=TRUE,"",VLOOKUP(AA173,$X$13:$Z$795,3,FALSE))</f>
        <v/>
      </c>
      <c r="AC173" s="75" t="str">
        <f ca="1">IF(ISNA(VLOOKUP(AA173,$X$13:$Z$795,2,FALSE))=TRUE,"",VLOOKUP(AA173,$X$13:$Z$795,2,FALSE))</f>
        <v/>
      </c>
      <c r="AD173" s="53"/>
      <c r="AE173" s="53"/>
      <c r="AF173" s="53"/>
      <c r="AG173" s="53"/>
      <c r="AH173" s="78" t="str">
        <f>IF(AI173="","",MAX($AH$5:AH172)+1)</f>
        <v/>
      </c>
      <c r="AI173" s="53" t="str">
        <f>IF(G172="","",IF(COUNTIF($AI$11:AI172,G172)=0,G172,""))</f>
        <v/>
      </c>
      <c r="AJ173" s="53" t="str">
        <f>IF(ISNA(VLOOKUP(AA173,$AH$13:$AI$795,2,FALSE))=TRUE,"",VLOOKUP(AA173,$AH$13:$AI$795,2,FALSE))</f>
        <v/>
      </c>
      <c r="AK173" s="53" t="s">
        <v>44</v>
      </c>
      <c r="AL173" s="15" t="s">
        <v>34</v>
      </c>
      <c r="AM173" s="15" t="s">
        <v>52</v>
      </c>
      <c r="AN173" s="15" t="s">
        <v>49</v>
      </c>
    </row>
    <row r="174" spans="1:40" ht="25.5" customHeight="1" x14ac:dyDescent="0.25">
      <c r="A174" s="91">
        <v>162</v>
      </c>
      <c r="B174" s="73" t="s">
        <v>143</v>
      </c>
      <c r="C174" s="15" t="s">
        <v>142</v>
      </c>
      <c r="D174" s="17" t="s">
        <v>5</v>
      </c>
      <c r="E174" s="27">
        <v>44071</v>
      </c>
      <c r="F174" s="70" t="s">
        <v>105</v>
      </c>
      <c r="G174" s="59"/>
      <c r="H174" s="27">
        <v>44071</v>
      </c>
      <c r="I174" s="80">
        <f t="shared" si="5"/>
        <v>0</v>
      </c>
      <c r="J174" s="72" t="s">
        <v>57</v>
      </c>
      <c r="K174" s="27"/>
      <c r="L174" s="74" t="str">
        <f>IF(AND(C174="Abierto",D174="Urgente"),A174,"")</f>
        <v/>
      </c>
      <c r="M174" s="74" t="str">
        <f ca="1">IF(AND(C174="Abierto",D174="Urgente"),TODAY()-E174,"")</f>
        <v/>
      </c>
      <c r="N174" s="74" t="str">
        <f>IF(AND(C174="Abierto",D174="Urgente"),RANK(M174,$M$13:$M$798,0)+COUNTIF($M$13:M174,M174)-1,"")</f>
        <v/>
      </c>
      <c r="O174" s="74" t="str">
        <f>IF(AND(C174="Abierto",D174="Alta"),A174,"")</f>
        <v/>
      </c>
      <c r="P174" s="74" t="str">
        <f ca="1">IF(AND(C174="Abierto",D174="Alta"),TODAY()-E174,"")</f>
        <v/>
      </c>
      <c r="Q174" s="74" t="str">
        <f>IF(AND(C174="Abierto",D174="Alta"),RANK(P174,$P$13:$P$798,0)+COUNTIF($P$13:P174,P174)-1+MAX(N:N),"")</f>
        <v/>
      </c>
      <c r="R174" s="74" t="str">
        <f>IF(AND(C174="Abierto",D174="Media"),A174,"")</f>
        <v/>
      </c>
      <c r="S174" s="74" t="str">
        <f ca="1">IF(AND(C174="Abierto",D174="Media"),TODAY()-E174,"")</f>
        <v/>
      </c>
      <c r="T174" s="74" t="str">
        <f>IF(AND(C174="Abierto",D174="Media"),RANK(S174,$S$13:$S$798,0)+COUNTIF($S$13:S174,S174)-1+MAX(N:N,Q:Q),"")</f>
        <v/>
      </c>
      <c r="U174" s="74" t="str">
        <f>IF(AND(C174="Abierto",D174="Baja"),A174,"")</f>
        <v/>
      </c>
      <c r="V174" s="74" t="str">
        <f ca="1">IF(AND(C174="Abierto",D174="Baja"),TODAY()-E174,"")</f>
        <v/>
      </c>
      <c r="W174" s="74" t="str">
        <f>IF(AND(C174="Abierto",D174="Baja"),RANK(V174,$V$13:$V$798,0)+COUNTIF($V$13:V174,V174)-1+MAX(N:N,Q:Q,T:T),"")</f>
        <v/>
      </c>
      <c r="X174" s="28" t="str">
        <f>IF(OR(C174="Resuelto",C174=""),"",SUM(N174,Q174,T174,W174))</f>
        <v/>
      </c>
      <c r="Y174" s="28" t="str">
        <f>IF(OR(C174="Resuelto",C174=""),"",SUM(M174,P174,S174,V174))</f>
        <v/>
      </c>
      <c r="Z174" s="28" t="str">
        <f>IF(OR(C174="Resuelto",C174=""),"",SUM(L174,O174,R174,U174))</f>
        <v/>
      </c>
      <c r="AA174" s="28">
        <v>333</v>
      </c>
      <c r="AB174" s="28" t="str">
        <f ca="1">IF(ISNA(VLOOKUP(AA174,$X$13:$Z$795,3,FALSE))=TRUE,"",VLOOKUP(AA174,$X$13:$Z$795,3,FALSE))</f>
        <v/>
      </c>
      <c r="AC174" s="75" t="str">
        <f ca="1">IF(ISNA(VLOOKUP(AA174,$X$13:$Z$795,2,FALSE))=TRUE,"",VLOOKUP(AA174,$X$13:$Z$795,2,FALSE))</f>
        <v/>
      </c>
      <c r="AD174" s="53"/>
      <c r="AE174" s="53"/>
      <c r="AF174" s="53"/>
      <c r="AG174" s="53"/>
      <c r="AH174" s="78" t="str">
        <f>IF(AI174="","",MAX($AH$5:AH173)+1)</f>
        <v/>
      </c>
      <c r="AI174" s="53" t="str">
        <f>IF(G173="","",IF(COUNTIF($AI$11:AI173,G173)=0,G173,""))</f>
        <v/>
      </c>
      <c r="AJ174" s="53" t="str">
        <f>IF(ISNA(VLOOKUP(AA174,$AH$13:$AI$795,2,FALSE))=TRUE,"",VLOOKUP(AA174,$AH$13:$AI$795,2,FALSE))</f>
        <v/>
      </c>
      <c r="AK174" s="53" t="s">
        <v>44</v>
      </c>
      <c r="AL174" s="15" t="s">
        <v>34</v>
      </c>
      <c r="AM174" s="15" t="s">
        <v>52</v>
      </c>
      <c r="AN174" s="15" t="s">
        <v>49</v>
      </c>
    </row>
    <row r="175" spans="1:40" ht="25.5" customHeight="1" x14ac:dyDescent="0.25">
      <c r="A175" s="90">
        <v>163</v>
      </c>
      <c r="B175" s="73" t="s">
        <v>143</v>
      </c>
      <c r="C175" s="15" t="s">
        <v>142</v>
      </c>
      <c r="D175" s="17" t="s">
        <v>6</v>
      </c>
      <c r="E175" s="27">
        <v>44071</v>
      </c>
      <c r="F175" s="70" t="s">
        <v>86</v>
      </c>
      <c r="G175" s="59"/>
      <c r="H175" s="50">
        <v>44071</v>
      </c>
      <c r="I175" s="80">
        <f t="shared" si="5"/>
        <v>0</v>
      </c>
      <c r="J175" s="72" t="s">
        <v>57</v>
      </c>
      <c r="K175" s="27"/>
      <c r="L175" s="74" t="str">
        <f>IF(AND(C175="Abierto",D175="Urgente"),A175,"")</f>
        <v/>
      </c>
      <c r="M175" s="74" t="str">
        <f ca="1">IF(AND(C175="Abierto",D175="Urgente"),TODAY()-E175,"")</f>
        <v/>
      </c>
      <c r="N175" s="74" t="str">
        <f>IF(AND(C175="Abierto",D175="Urgente"),RANK(M175,$M$13:$M$798,0)+COUNTIF($M$13:M175,M175)-1,"")</f>
        <v/>
      </c>
      <c r="O175" s="74" t="str">
        <f>IF(AND(C175="Abierto",D175="Alta"),A175,"")</f>
        <v/>
      </c>
      <c r="P175" s="74" t="str">
        <f ca="1">IF(AND(C175="Abierto",D175="Alta"),TODAY()-E175,"")</f>
        <v/>
      </c>
      <c r="Q175" s="74" t="str">
        <f>IF(AND(C175="Abierto",D175="Alta"),RANK(P175,$P$13:$P$798,0)+COUNTIF($P$13:P175,P175)-1+MAX(N:N),"")</f>
        <v/>
      </c>
      <c r="R175" s="74" t="str">
        <f>IF(AND(C175="Abierto",D175="Media"),A175,"")</f>
        <v/>
      </c>
      <c r="S175" s="74" t="str">
        <f ca="1">IF(AND(C175="Abierto",D175="Media"),TODAY()-E175,"")</f>
        <v/>
      </c>
      <c r="T175" s="74" t="str">
        <f>IF(AND(C175="Abierto",D175="Media"),RANK(S175,$S$13:$S$798,0)+COUNTIF($S$13:S175,S175)-1+MAX(N:N,Q:Q),"")</f>
        <v/>
      </c>
      <c r="U175" s="74" t="str">
        <f>IF(AND(C175="Abierto",D175="Baja"),A175,"")</f>
        <v/>
      </c>
      <c r="V175" s="74" t="str">
        <f ca="1">IF(AND(C175="Abierto",D175="Baja"),TODAY()-E175,"")</f>
        <v/>
      </c>
      <c r="W175" s="74" t="str">
        <f>IF(AND(C175="Abierto",D175="Baja"),RANK(V175,$V$13:$V$798,0)+COUNTIF($V$13:V175,V175)-1+MAX(N:N,Q:Q,T:T),"")</f>
        <v/>
      </c>
      <c r="X175" s="28" t="str">
        <f>IF(OR(C175="Resuelto",C175=""),"",SUM(N175,Q175,T175,W175))</f>
        <v/>
      </c>
      <c r="Y175" s="28" t="str">
        <f>IF(OR(C175="Resuelto",C175=""),"",SUM(M175,P175,S175,V175))</f>
        <v/>
      </c>
      <c r="Z175" s="28" t="str">
        <f>IF(OR(C175="Resuelto",C175=""),"",SUM(L175,O175,R175,U175))</f>
        <v/>
      </c>
      <c r="AA175" s="28">
        <v>334</v>
      </c>
      <c r="AB175" s="28" t="str">
        <f ca="1">IF(ISNA(VLOOKUP(AA175,$X$13:$Z$795,3,FALSE))=TRUE,"",VLOOKUP(AA175,$X$13:$Z$795,3,FALSE))</f>
        <v/>
      </c>
      <c r="AC175" s="75" t="str">
        <f ca="1">IF(ISNA(VLOOKUP(AA175,$X$13:$Z$795,2,FALSE))=TRUE,"",VLOOKUP(AA175,$X$13:$Z$795,2,FALSE))</f>
        <v/>
      </c>
      <c r="AD175" s="53"/>
      <c r="AE175" s="53"/>
      <c r="AF175" s="53"/>
      <c r="AG175" s="53"/>
      <c r="AH175" s="78" t="str">
        <f>IF(AI175="","",MAX($AH$5:AH174)+1)</f>
        <v/>
      </c>
      <c r="AI175" s="53" t="str">
        <f>IF(G174="","",IF(COUNTIF($AI$11:AI174,G174)=0,G174,""))</f>
        <v/>
      </c>
      <c r="AJ175" s="53" t="str">
        <f>IF(ISNA(VLOOKUP(AA175,$AH$13:$AI$795,2,FALSE))=TRUE,"",VLOOKUP(AA175,$AH$13:$AI$795,2,FALSE))</f>
        <v/>
      </c>
      <c r="AK175" s="53" t="s">
        <v>39</v>
      </c>
      <c r="AL175" s="15" t="s">
        <v>34</v>
      </c>
      <c r="AM175" s="15" t="s">
        <v>52</v>
      </c>
      <c r="AN175" s="15" t="s">
        <v>49</v>
      </c>
    </row>
    <row r="176" spans="1:40" ht="25.5" customHeight="1" x14ac:dyDescent="0.25">
      <c r="A176" s="91">
        <v>164</v>
      </c>
      <c r="B176" s="73">
        <v>2025935</v>
      </c>
      <c r="C176" s="15" t="s">
        <v>142</v>
      </c>
      <c r="D176" s="17" t="s">
        <v>4</v>
      </c>
      <c r="E176" s="27">
        <v>44071</v>
      </c>
      <c r="F176" s="70" t="s">
        <v>87</v>
      </c>
      <c r="G176" s="59"/>
      <c r="H176" s="50">
        <v>44071</v>
      </c>
      <c r="I176" s="80">
        <f t="shared" si="5"/>
        <v>0</v>
      </c>
      <c r="J176" s="72" t="s">
        <v>57</v>
      </c>
      <c r="K176" s="27"/>
      <c r="L176" s="74" t="str">
        <f>IF(AND(C176="Abierto",D176="Urgente"),A176,"")</f>
        <v/>
      </c>
      <c r="M176" s="74" t="str">
        <f ca="1">IF(AND(C176="Abierto",D176="Urgente"),TODAY()-E176,"")</f>
        <v/>
      </c>
      <c r="N176" s="74" t="str">
        <f>IF(AND(C176="Abierto",D176="Urgente"),RANK(M176,$M$13:$M$798,0)+COUNTIF($M$13:M176,M176)-1,"")</f>
        <v/>
      </c>
      <c r="O176" s="74" t="str">
        <f>IF(AND(C176="Abierto",D176="Alta"),A176,"")</f>
        <v/>
      </c>
      <c r="P176" s="74" t="str">
        <f ca="1">IF(AND(C176="Abierto",D176="Alta"),TODAY()-E176,"")</f>
        <v/>
      </c>
      <c r="Q176" s="74" t="str">
        <f>IF(AND(C176="Abierto",D176="Alta"),RANK(P176,$P$13:$P$798,0)+COUNTIF($P$13:P176,P176)-1+MAX(N:N),"")</f>
        <v/>
      </c>
      <c r="R176" s="74" t="str">
        <f>IF(AND(C176="Abierto",D176="Media"),A176,"")</f>
        <v/>
      </c>
      <c r="S176" s="74" t="str">
        <f ca="1">IF(AND(C176="Abierto",D176="Media"),TODAY()-E176,"")</f>
        <v/>
      </c>
      <c r="T176" s="74" t="str">
        <f>IF(AND(C176="Abierto",D176="Media"),RANK(S176,$S$13:$S$798,0)+COUNTIF($S$13:S176,S176)-1+MAX(N:N,Q:Q),"")</f>
        <v/>
      </c>
      <c r="U176" s="74" t="str">
        <f>IF(AND(C176="Abierto",D176="Baja"),A176,"")</f>
        <v/>
      </c>
      <c r="V176" s="74" t="str">
        <f ca="1">IF(AND(C176="Abierto",D176="Baja"),TODAY()-E176,"")</f>
        <v/>
      </c>
      <c r="W176" s="74" t="str">
        <f>IF(AND(C176="Abierto",D176="Baja"),RANK(V176,$V$13:$V$798,0)+COUNTIF($V$13:V176,V176)-1+MAX(N:N,Q:Q,T:T),"")</f>
        <v/>
      </c>
      <c r="X176" s="28" t="str">
        <f>IF(OR(C176="Resuelto",C176=""),"",SUM(N176,Q176,T176,W176))</f>
        <v/>
      </c>
      <c r="Y176" s="28" t="str">
        <f>IF(OR(C176="Resuelto",C176=""),"",SUM(M176,P176,S176,V176))</f>
        <v/>
      </c>
      <c r="Z176" s="28" t="str">
        <f>IF(OR(C176="Resuelto",C176=""),"",SUM(L176,O176,R176,U176))</f>
        <v/>
      </c>
      <c r="AA176" s="28">
        <v>335</v>
      </c>
      <c r="AB176" s="28" t="str">
        <f ca="1">IF(ISNA(VLOOKUP(AA176,$X$13:$Z$795,3,FALSE))=TRUE,"",VLOOKUP(AA176,$X$13:$Z$795,3,FALSE))</f>
        <v/>
      </c>
      <c r="AC176" s="75" t="str">
        <f ca="1">IF(ISNA(VLOOKUP(AA176,$X$13:$Z$795,2,FALSE))=TRUE,"",VLOOKUP(AA176,$X$13:$Z$795,2,FALSE))</f>
        <v/>
      </c>
      <c r="AD176" s="53"/>
      <c r="AE176" s="53"/>
      <c r="AF176" s="53"/>
      <c r="AG176" s="53"/>
      <c r="AH176" s="78" t="str">
        <f>IF(AI176="","",MAX($AH$5:AH175)+1)</f>
        <v/>
      </c>
      <c r="AI176" s="53" t="str">
        <f>IF(G175="","",IF(COUNTIF($AI$11:AI175,G175)=0,G175,""))</f>
        <v/>
      </c>
      <c r="AJ176" s="53" t="str">
        <f>IF(ISNA(VLOOKUP(AA176,$AH$13:$AI$795,2,FALSE))=TRUE,"",VLOOKUP(AA176,$AH$13:$AI$795,2,FALSE))</f>
        <v/>
      </c>
      <c r="AK176" s="53" t="s">
        <v>40</v>
      </c>
      <c r="AL176" s="15" t="s">
        <v>34</v>
      </c>
      <c r="AM176" s="15" t="s">
        <v>53</v>
      </c>
      <c r="AN176" s="53" t="s">
        <v>51</v>
      </c>
    </row>
    <row r="177" spans="1:40" ht="25.5" customHeight="1" x14ac:dyDescent="0.25">
      <c r="A177" s="90">
        <v>165</v>
      </c>
      <c r="B177" s="73" t="s">
        <v>143</v>
      </c>
      <c r="C177" s="15" t="s">
        <v>8</v>
      </c>
      <c r="D177" s="17" t="s">
        <v>6</v>
      </c>
      <c r="E177" s="27">
        <v>44071</v>
      </c>
      <c r="F177" s="70" t="s">
        <v>89</v>
      </c>
      <c r="G177" s="59"/>
      <c r="H177" s="50"/>
      <c r="I177" s="80" t="str">
        <f t="shared" si="5"/>
        <v/>
      </c>
      <c r="J177" s="72" t="s">
        <v>56</v>
      </c>
      <c r="K177" s="27">
        <v>44088</v>
      </c>
      <c r="L177" s="74" t="str">
        <f>IF(AND(C177="Abierto",D177="Urgente"),A177,"")</f>
        <v/>
      </c>
      <c r="M177" s="74" t="str">
        <f ca="1">IF(AND(C177="Abierto",D177="Urgente"),TODAY()-E177,"")</f>
        <v/>
      </c>
      <c r="N177" s="74" t="str">
        <f>IF(AND(C177="Abierto",D177="Urgente"),RANK(M177,$M$13:$M$798,0)+COUNTIF($M$13:M177,M177)-1,"")</f>
        <v/>
      </c>
      <c r="O177" s="74" t="str">
        <f>IF(AND(C177="Abierto",D177="Alta"),A177,"")</f>
        <v/>
      </c>
      <c r="P177" s="74" t="str">
        <f ca="1">IF(AND(C177="Abierto",D177="Alta"),TODAY()-E177,"")</f>
        <v/>
      </c>
      <c r="Q177" s="74" t="str">
        <f>IF(AND(C177="Abierto",D177="Alta"),RANK(P177,$P$13:$P$798,0)+COUNTIF($P$13:P177,P177)-1+MAX(N:N),"")</f>
        <v/>
      </c>
      <c r="R177" s="74">
        <f>IF(AND(C177="Abierto",D177="Media"),A177,"")</f>
        <v>165</v>
      </c>
      <c r="S177" s="74">
        <f ca="1">IF(AND(C177="Abierto",D177="Media"),TODAY()-E177,"")</f>
        <v>203</v>
      </c>
      <c r="T177" s="74">
        <f ca="1">IF(AND(C177="Abierto",D177="Media"),RANK(S177,$S$13:$S$798,0)+COUNTIF($S$13:S177,S177)-1+MAX(N:N,Q:Q),"")</f>
        <v>3</v>
      </c>
      <c r="U177" s="74" t="str">
        <f>IF(AND(C177="Abierto",D177="Baja"),A177,"")</f>
        <v/>
      </c>
      <c r="V177" s="74" t="str">
        <f ca="1">IF(AND(C177="Abierto",D177="Baja"),TODAY()-E177,"")</f>
        <v/>
      </c>
      <c r="W177" s="74" t="str">
        <f>IF(AND(C177="Abierto",D177="Baja"),RANK(V177,$V$13:$V$798,0)+COUNTIF($V$13:V177,V177)-1+MAX(N:N,Q:Q,T:T),"")</f>
        <v/>
      </c>
      <c r="X177" s="28">
        <f ca="1">IF(OR(C177="Resuelto",C177=""),"",SUM(N177,Q177,T177,W177))</f>
        <v>3</v>
      </c>
      <c r="Y177" s="28">
        <f ca="1">IF(OR(C177="Resuelto",C177=""),"",SUM(M177,P177,S177,V177))</f>
        <v>203</v>
      </c>
      <c r="Z177" s="28">
        <f>IF(OR(C177="Resuelto",C177=""),"",SUM(L177,O177,R177,U177))</f>
        <v>165</v>
      </c>
      <c r="AA177" s="28">
        <v>336</v>
      </c>
      <c r="AB177" s="28" t="str">
        <f ca="1">IF(ISNA(VLOOKUP(AA177,$X$13:$Z$795,3,FALSE))=TRUE,"",VLOOKUP(AA177,$X$13:$Z$795,3,FALSE))</f>
        <v/>
      </c>
      <c r="AC177" s="75" t="str">
        <f ca="1">IF(ISNA(VLOOKUP(AA177,$X$13:$Z$795,2,FALSE))=TRUE,"",VLOOKUP(AA177,$X$13:$Z$795,2,FALSE))</f>
        <v/>
      </c>
      <c r="AD177" s="53"/>
      <c r="AE177" s="53"/>
      <c r="AF177" s="53"/>
      <c r="AG177" s="53"/>
      <c r="AH177" s="78" t="str">
        <f>IF(AI177="","",MAX($AH$5:AH176)+1)</f>
        <v/>
      </c>
      <c r="AI177" s="53" t="str">
        <f>IF(G176="","",IF(COUNTIF($AI$11:AI176,G176)=0,G176,""))</f>
        <v/>
      </c>
      <c r="AJ177" s="53" t="str">
        <f>IF(ISNA(VLOOKUP(AA177,$AH$13:$AI$795,2,FALSE))=TRUE,"",VLOOKUP(AA177,$AH$13:$AI$795,2,FALSE))</f>
        <v/>
      </c>
      <c r="AK177" s="53" t="s">
        <v>39</v>
      </c>
      <c r="AL177" s="15" t="s">
        <v>34</v>
      </c>
      <c r="AM177" s="15" t="s">
        <v>53</v>
      </c>
      <c r="AN177" s="53" t="s">
        <v>51</v>
      </c>
    </row>
    <row r="178" spans="1:40" ht="25.5" customHeight="1" x14ac:dyDescent="0.25">
      <c r="A178" s="91">
        <v>166</v>
      </c>
      <c r="B178" s="73" t="s">
        <v>143</v>
      </c>
      <c r="C178" s="15" t="s">
        <v>142</v>
      </c>
      <c r="D178" s="17" t="s">
        <v>5</v>
      </c>
      <c r="E178" s="27">
        <v>44071</v>
      </c>
      <c r="F178" s="70" t="s">
        <v>105</v>
      </c>
      <c r="G178" s="59"/>
      <c r="H178" s="27">
        <v>44071</v>
      </c>
      <c r="I178" s="80">
        <f t="shared" si="5"/>
        <v>0</v>
      </c>
      <c r="J178" s="72" t="s">
        <v>57</v>
      </c>
      <c r="K178" s="27"/>
      <c r="L178" s="74" t="str">
        <f>IF(AND(C178="Abierto",D178="Urgente"),A178,"")</f>
        <v/>
      </c>
      <c r="M178" s="74" t="str">
        <f ca="1">IF(AND(C178="Abierto",D178="Urgente"),TODAY()-E178,"")</f>
        <v/>
      </c>
      <c r="N178" s="74" t="str">
        <f>IF(AND(C178="Abierto",D178="Urgente"),RANK(M178,$M$13:$M$798,0)+COUNTIF($M$13:M178,M178)-1,"")</f>
        <v/>
      </c>
      <c r="O178" s="74" t="str">
        <f>IF(AND(C178="Abierto",D178="Alta"),A178,"")</f>
        <v/>
      </c>
      <c r="P178" s="74" t="str">
        <f ca="1">IF(AND(C178="Abierto",D178="Alta"),TODAY()-E178,"")</f>
        <v/>
      </c>
      <c r="Q178" s="74" t="str">
        <f>IF(AND(C178="Abierto",D178="Alta"),RANK(P178,$P$13:$P$798,0)+COUNTIF($P$13:P178,P178)-1+MAX(N:N),"")</f>
        <v/>
      </c>
      <c r="R178" s="74" t="str">
        <f>IF(AND(C178="Abierto",D178="Media"),A178,"")</f>
        <v/>
      </c>
      <c r="S178" s="74" t="str">
        <f ca="1">IF(AND(C178="Abierto",D178="Media"),TODAY()-E178,"")</f>
        <v/>
      </c>
      <c r="T178" s="74" t="str">
        <f>IF(AND(C178="Abierto",D178="Media"),RANK(S178,$S$13:$S$798,0)+COUNTIF($S$13:S178,S178)-1+MAX(N:N,Q:Q),"")</f>
        <v/>
      </c>
      <c r="U178" s="74" t="str">
        <f>IF(AND(C178="Abierto",D178="Baja"),A178,"")</f>
        <v/>
      </c>
      <c r="V178" s="74" t="str">
        <f ca="1">IF(AND(C178="Abierto",D178="Baja"),TODAY()-E178,"")</f>
        <v/>
      </c>
      <c r="W178" s="74" t="str">
        <f>IF(AND(C178="Abierto",D178="Baja"),RANK(V178,$V$13:$V$798,0)+COUNTIF($V$13:V178,V178)-1+MAX(N:N,Q:Q,T:T),"")</f>
        <v/>
      </c>
      <c r="X178" s="28" t="str">
        <f>IF(OR(C178="Resuelto",C178=""),"",SUM(N178,Q178,T178,W178))</f>
        <v/>
      </c>
      <c r="Y178" s="28" t="str">
        <f>IF(OR(C178="Resuelto",C178=""),"",SUM(M178,P178,S178,V178))</f>
        <v/>
      </c>
      <c r="Z178" s="28" t="str">
        <f>IF(OR(C178="Resuelto",C178=""),"",SUM(L178,O178,R178,U178))</f>
        <v/>
      </c>
      <c r="AA178" s="28">
        <v>337</v>
      </c>
      <c r="AB178" s="28" t="str">
        <f ca="1">IF(ISNA(VLOOKUP(AA178,$X$13:$Z$795,3,FALSE))=TRUE,"",VLOOKUP(AA178,$X$13:$Z$795,3,FALSE))</f>
        <v/>
      </c>
      <c r="AC178" s="75" t="str">
        <f ca="1">IF(ISNA(VLOOKUP(AA178,$X$13:$Z$795,2,FALSE))=TRUE,"",VLOOKUP(AA178,$X$13:$Z$795,2,FALSE))</f>
        <v/>
      </c>
      <c r="AD178" s="53"/>
      <c r="AE178" s="53"/>
      <c r="AF178" s="53"/>
      <c r="AG178" s="53"/>
      <c r="AH178" s="78" t="str">
        <f>IF(AI178="","",MAX($AH$5:AH177)+1)</f>
        <v/>
      </c>
      <c r="AI178" s="53" t="str">
        <f>IF(G177="","",IF(COUNTIF($AI$11:AI177,G177)=0,G177,""))</f>
        <v/>
      </c>
      <c r="AJ178" s="53" t="str">
        <f>IF(ISNA(VLOOKUP(AA178,$AH$13:$AI$795,2,FALSE))=TRUE,"",VLOOKUP(AA178,$AH$13:$AI$795,2,FALSE))</f>
        <v/>
      </c>
      <c r="AK178" s="53" t="s">
        <v>44</v>
      </c>
      <c r="AL178" s="15" t="s">
        <v>34</v>
      </c>
      <c r="AM178" s="15" t="s">
        <v>52</v>
      </c>
      <c r="AN178" s="15" t="s">
        <v>50</v>
      </c>
    </row>
    <row r="179" spans="1:40" ht="25.5" customHeight="1" x14ac:dyDescent="0.25">
      <c r="A179" s="90">
        <v>167</v>
      </c>
      <c r="B179" s="73" t="s">
        <v>143</v>
      </c>
      <c r="C179" s="15" t="s">
        <v>142</v>
      </c>
      <c r="D179" s="17" t="s">
        <v>5</v>
      </c>
      <c r="E179" s="27">
        <v>44071</v>
      </c>
      <c r="F179" s="70" t="s">
        <v>105</v>
      </c>
      <c r="G179" s="59"/>
      <c r="H179" s="27">
        <v>44071</v>
      </c>
      <c r="I179" s="80">
        <f t="shared" si="5"/>
        <v>0</v>
      </c>
      <c r="J179" s="72" t="s">
        <v>57</v>
      </c>
      <c r="K179" s="27"/>
      <c r="L179" s="74" t="str">
        <f>IF(AND(C179="Abierto",D179="Urgente"),A179,"")</f>
        <v/>
      </c>
      <c r="M179" s="74" t="str">
        <f ca="1">IF(AND(C179="Abierto",D179="Urgente"),TODAY()-E179,"")</f>
        <v/>
      </c>
      <c r="N179" s="74" t="str">
        <f>IF(AND(C179="Abierto",D179="Urgente"),RANK(M179,$M$13:$M$798,0)+COUNTIF($M$13:M179,M179)-1,"")</f>
        <v/>
      </c>
      <c r="O179" s="74" t="str">
        <f>IF(AND(C179="Abierto",D179="Alta"),A179,"")</f>
        <v/>
      </c>
      <c r="P179" s="74" t="str">
        <f ca="1">IF(AND(C179="Abierto",D179="Alta"),TODAY()-E179,"")</f>
        <v/>
      </c>
      <c r="Q179" s="74" t="str">
        <f>IF(AND(C179="Abierto",D179="Alta"),RANK(P179,$P$13:$P$798,0)+COUNTIF($P$13:P179,P179)-1+MAX(N:N),"")</f>
        <v/>
      </c>
      <c r="R179" s="74" t="str">
        <f>IF(AND(C179="Abierto",D179="Media"),A179,"")</f>
        <v/>
      </c>
      <c r="S179" s="74" t="str">
        <f ca="1">IF(AND(C179="Abierto",D179="Media"),TODAY()-E179,"")</f>
        <v/>
      </c>
      <c r="T179" s="74" t="str">
        <f>IF(AND(C179="Abierto",D179="Media"),RANK(S179,$S$13:$S$798,0)+COUNTIF($S$13:S179,S179)-1+MAX(N:N,Q:Q),"")</f>
        <v/>
      </c>
      <c r="U179" s="74" t="str">
        <f>IF(AND(C179="Abierto",D179="Baja"),A179,"")</f>
        <v/>
      </c>
      <c r="V179" s="74" t="str">
        <f ca="1">IF(AND(C179="Abierto",D179="Baja"),TODAY()-E179,"")</f>
        <v/>
      </c>
      <c r="W179" s="74" t="str">
        <f>IF(AND(C179="Abierto",D179="Baja"),RANK(V179,$V$13:$V$798,0)+COUNTIF($V$13:V179,V179)-1+MAX(N:N,Q:Q,T:T),"")</f>
        <v/>
      </c>
      <c r="X179" s="28" t="str">
        <f>IF(OR(C179="Resuelto",C179=""),"",SUM(N179,Q179,T179,W179))</f>
        <v/>
      </c>
      <c r="Y179" s="28" t="str">
        <f>IF(OR(C179="Resuelto",C179=""),"",SUM(M179,P179,S179,V179))</f>
        <v/>
      </c>
      <c r="Z179" s="28" t="str">
        <f>IF(OR(C179="Resuelto",C179=""),"",SUM(L179,O179,R179,U179))</f>
        <v/>
      </c>
      <c r="AA179" s="28">
        <v>338</v>
      </c>
      <c r="AB179" s="28" t="str">
        <f ca="1">IF(ISNA(VLOOKUP(AA179,$X$13:$Z$795,3,FALSE))=TRUE,"",VLOOKUP(AA179,$X$13:$Z$795,3,FALSE))</f>
        <v/>
      </c>
      <c r="AC179" s="75" t="str">
        <f ca="1">IF(ISNA(VLOOKUP(AA179,$X$13:$Z$795,2,FALSE))=TRUE,"",VLOOKUP(AA179,$X$13:$Z$795,2,FALSE))</f>
        <v/>
      </c>
      <c r="AD179" s="53"/>
      <c r="AE179" s="53"/>
      <c r="AF179" s="53"/>
      <c r="AG179" s="53"/>
      <c r="AH179" s="78" t="str">
        <f>IF(AI179="","",MAX($AH$5:AH178)+1)</f>
        <v/>
      </c>
      <c r="AI179" s="53" t="str">
        <f>IF(G178="","",IF(COUNTIF($AI$11:AI178,G178)=0,G178,""))</f>
        <v/>
      </c>
      <c r="AJ179" s="53" t="str">
        <f>IF(ISNA(VLOOKUP(AA179,$AH$13:$AI$795,2,FALSE))=TRUE,"",VLOOKUP(AA179,$AH$13:$AI$795,2,FALSE))</f>
        <v/>
      </c>
      <c r="AK179" s="53" t="s">
        <v>44</v>
      </c>
      <c r="AL179" s="15" t="s">
        <v>35</v>
      </c>
      <c r="AM179" s="15" t="s">
        <v>53</v>
      </c>
      <c r="AN179" s="15" t="s">
        <v>49</v>
      </c>
    </row>
    <row r="180" spans="1:40" ht="25.5" customHeight="1" x14ac:dyDescent="0.25">
      <c r="A180" s="91">
        <v>168</v>
      </c>
      <c r="B180" s="73" t="s">
        <v>143</v>
      </c>
      <c r="C180" s="15" t="s">
        <v>142</v>
      </c>
      <c r="D180" s="17" t="s">
        <v>5</v>
      </c>
      <c r="E180" s="27">
        <v>44071</v>
      </c>
      <c r="F180" s="70" t="s">
        <v>105</v>
      </c>
      <c r="G180" s="59"/>
      <c r="H180" s="27">
        <v>44071</v>
      </c>
      <c r="I180" s="80">
        <f t="shared" si="5"/>
        <v>0</v>
      </c>
      <c r="J180" s="72" t="s">
        <v>57</v>
      </c>
      <c r="K180" s="27"/>
      <c r="L180" s="74" t="str">
        <f>IF(AND(C180="Abierto",D180="Urgente"),A180,"")</f>
        <v/>
      </c>
      <c r="M180" s="74" t="str">
        <f ca="1">IF(AND(C180="Abierto",D180="Urgente"),TODAY()-E180,"")</f>
        <v/>
      </c>
      <c r="N180" s="74" t="str">
        <f>IF(AND(C180="Abierto",D180="Urgente"),RANK(M180,$M$13:$M$798,0)+COUNTIF($M$13:M180,M180)-1,"")</f>
        <v/>
      </c>
      <c r="O180" s="74" t="str">
        <f>IF(AND(C180="Abierto",D180="Alta"),A180,"")</f>
        <v/>
      </c>
      <c r="P180" s="74" t="str">
        <f ca="1">IF(AND(C180="Abierto",D180="Alta"),TODAY()-E180,"")</f>
        <v/>
      </c>
      <c r="Q180" s="74" t="str">
        <f>IF(AND(C180="Abierto",D180="Alta"),RANK(P180,$P$13:$P$798,0)+COUNTIF($P$13:P180,P180)-1+MAX(N:N),"")</f>
        <v/>
      </c>
      <c r="R180" s="74" t="str">
        <f>IF(AND(C180="Abierto",D180="Media"),A180,"")</f>
        <v/>
      </c>
      <c r="S180" s="74" t="str">
        <f ca="1">IF(AND(C180="Abierto",D180="Media"),TODAY()-E180,"")</f>
        <v/>
      </c>
      <c r="T180" s="74" t="str">
        <f>IF(AND(C180="Abierto",D180="Media"),RANK(S180,$S$13:$S$798,0)+COUNTIF($S$13:S180,S180)-1+MAX(N:N,Q:Q),"")</f>
        <v/>
      </c>
      <c r="U180" s="74" t="str">
        <f>IF(AND(C180="Abierto",D180="Baja"),A180,"")</f>
        <v/>
      </c>
      <c r="V180" s="74" t="str">
        <f ca="1">IF(AND(C180="Abierto",D180="Baja"),TODAY()-E180,"")</f>
        <v/>
      </c>
      <c r="W180" s="74" t="str">
        <f>IF(AND(C180="Abierto",D180="Baja"),RANK(V180,$V$13:$V$798,0)+COUNTIF($V$13:V180,V180)-1+MAX(N:N,Q:Q,T:T),"")</f>
        <v/>
      </c>
      <c r="X180" s="28" t="str">
        <f>IF(OR(C180="Resuelto",C180=""),"",SUM(N180,Q180,T180,W180))</f>
        <v/>
      </c>
      <c r="Y180" s="28" t="str">
        <f>IF(OR(C180="Resuelto",C180=""),"",SUM(M180,P180,S180,V180))</f>
        <v/>
      </c>
      <c r="Z180" s="28" t="str">
        <f>IF(OR(C180="Resuelto",C180=""),"",SUM(L180,O180,R180,U180))</f>
        <v/>
      </c>
      <c r="AA180" s="28">
        <v>339</v>
      </c>
      <c r="AB180" s="28" t="str">
        <f ca="1">IF(ISNA(VLOOKUP(AA180,$X$13:$Z$795,3,FALSE))=TRUE,"",VLOOKUP(AA180,$X$13:$Z$795,3,FALSE))</f>
        <v/>
      </c>
      <c r="AC180" s="75" t="str">
        <f ca="1">IF(ISNA(VLOOKUP(AA180,$X$13:$Z$795,2,FALSE))=TRUE,"",VLOOKUP(AA180,$X$13:$Z$795,2,FALSE))</f>
        <v/>
      </c>
      <c r="AD180" s="53"/>
      <c r="AE180" s="53"/>
      <c r="AF180" s="53"/>
      <c r="AG180" s="53"/>
      <c r="AH180" s="78" t="str">
        <f>IF(AI180="","",MAX($AH$5:AH179)+1)</f>
        <v/>
      </c>
      <c r="AI180" s="53" t="str">
        <f>IF(G179="","",IF(COUNTIF($AI$11:AI179,G179)=0,G179,""))</f>
        <v/>
      </c>
      <c r="AJ180" s="53" t="str">
        <f>IF(ISNA(VLOOKUP(AA180,$AH$13:$AI$795,2,FALSE))=TRUE,"",VLOOKUP(AA180,$AH$13:$AI$795,2,FALSE))</f>
        <v/>
      </c>
      <c r="AK180" s="53" t="s">
        <v>44</v>
      </c>
      <c r="AL180" s="15" t="s">
        <v>35</v>
      </c>
      <c r="AM180" s="15" t="s">
        <v>52</v>
      </c>
      <c r="AN180" s="15" t="s">
        <v>49</v>
      </c>
    </row>
    <row r="181" spans="1:40" ht="25.5" customHeight="1" x14ac:dyDescent="0.25">
      <c r="A181" s="90">
        <v>169</v>
      </c>
      <c r="B181" s="73">
        <v>2025936</v>
      </c>
      <c r="C181" s="15" t="s">
        <v>142</v>
      </c>
      <c r="D181" s="17" t="s">
        <v>5</v>
      </c>
      <c r="E181" s="27">
        <v>44074</v>
      </c>
      <c r="F181" s="70" t="s">
        <v>83</v>
      </c>
      <c r="G181" s="59"/>
      <c r="H181" s="27">
        <v>44076</v>
      </c>
      <c r="I181" s="80">
        <f t="shared" si="5"/>
        <v>2</v>
      </c>
      <c r="J181" s="72" t="s">
        <v>57</v>
      </c>
      <c r="K181" s="27"/>
      <c r="L181" s="74" t="str">
        <f>IF(AND(C181="Abierto",D181="Urgente"),A181,"")</f>
        <v/>
      </c>
      <c r="M181" s="74" t="str">
        <f ca="1">IF(AND(C181="Abierto",D181="Urgente"),TODAY()-E181,"")</f>
        <v/>
      </c>
      <c r="N181" s="74" t="str">
        <f>IF(AND(C181="Abierto",D181="Urgente"),RANK(M181,$M$13:$M$798,0)+COUNTIF($M$13:M181,M181)-1,"")</f>
        <v/>
      </c>
      <c r="O181" s="74" t="str">
        <f>IF(AND(C181="Abierto",D181="Alta"),A181,"")</f>
        <v/>
      </c>
      <c r="P181" s="74" t="str">
        <f ca="1">IF(AND(C181="Abierto",D181="Alta"),TODAY()-E181,"")</f>
        <v/>
      </c>
      <c r="Q181" s="74" t="str">
        <f>IF(AND(C181="Abierto",D181="Alta"),RANK(P181,$P$13:$P$798,0)+COUNTIF($P$13:P181,P181)-1+MAX(N:N),"")</f>
        <v/>
      </c>
      <c r="R181" s="74" t="str">
        <f>IF(AND(C181="Abierto",D181="Media"),A181,"")</f>
        <v/>
      </c>
      <c r="S181" s="74" t="str">
        <f ca="1">IF(AND(C181="Abierto",D181="Media"),TODAY()-E181,"")</f>
        <v/>
      </c>
      <c r="T181" s="74" t="str">
        <f>IF(AND(C181="Abierto",D181="Media"),RANK(S181,$S$13:$S$798,0)+COUNTIF($S$13:S181,S181)-1+MAX(N:N,Q:Q),"")</f>
        <v/>
      </c>
      <c r="U181" s="74" t="str">
        <f>IF(AND(C181="Abierto",D181="Baja"),A181,"")</f>
        <v/>
      </c>
      <c r="V181" s="74" t="str">
        <f ca="1">IF(AND(C181="Abierto",D181="Baja"),TODAY()-E181,"")</f>
        <v/>
      </c>
      <c r="W181" s="74" t="str">
        <f>IF(AND(C181="Abierto",D181="Baja"),RANK(V181,$V$13:$V$798,0)+COUNTIF($V$13:V181,V181)-1+MAX(N:N,Q:Q,T:T),"")</f>
        <v/>
      </c>
      <c r="X181" s="28" t="str">
        <f>IF(OR(C181="Resuelto",C181=""),"",SUM(N181,Q181,T181,W181))</f>
        <v/>
      </c>
      <c r="Y181" s="28" t="str">
        <f>IF(OR(C181="Resuelto",C181=""),"",SUM(M181,P181,S181,V181))</f>
        <v/>
      </c>
      <c r="Z181" s="28" t="str">
        <f>IF(OR(C181="Resuelto",C181=""),"",SUM(L181,O181,R181,U181))</f>
        <v/>
      </c>
      <c r="AA181" s="28">
        <v>340</v>
      </c>
      <c r="AB181" s="28" t="str">
        <f ca="1">IF(ISNA(VLOOKUP(AA181,$X$13:$Z$795,3,FALSE))=TRUE,"",VLOOKUP(AA181,$X$13:$Z$795,3,FALSE))</f>
        <v/>
      </c>
      <c r="AC181" s="75" t="str">
        <f ca="1">IF(ISNA(VLOOKUP(AA181,$X$13:$Z$795,2,FALSE))=TRUE,"",VLOOKUP(AA181,$X$13:$Z$795,2,FALSE))</f>
        <v/>
      </c>
      <c r="AD181" s="53"/>
      <c r="AE181" s="53"/>
      <c r="AF181" s="53"/>
      <c r="AG181" s="53"/>
      <c r="AH181" s="78" t="str">
        <f>IF(AI181="","",MAX($AH$5:AH180)+1)</f>
        <v/>
      </c>
      <c r="AI181" s="53" t="str">
        <f>IF(G180="","",IF(COUNTIF($AI$11:AI180,G180)=0,G180,""))</f>
        <v/>
      </c>
      <c r="AJ181" s="53" t="str">
        <f>IF(ISNA(VLOOKUP(AA181,$AH$13:$AI$795,2,FALSE))=TRUE,"",VLOOKUP(AA181,$AH$13:$AI$795,2,FALSE))</f>
        <v/>
      </c>
      <c r="AK181" s="53" t="s">
        <v>39</v>
      </c>
      <c r="AL181" s="15" t="s">
        <v>36</v>
      </c>
      <c r="AM181" s="15" t="s">
        <v>53</v>
      </c>
      <c r="AN181" s="53" t="s">
        <v>46</v>
      </c>
    </row>
    <row r="182" spans="1:40" ht="25.5" customHeight="1" x14ac:dyDescent="0.25">
      <c r="A182" s="91">
        <v>170</v>
      </c>
      <c r="B182" s="73" t="s">
        <v>143</v>
      </c>
      <c r="C182" s="15" t="s">
        <v>142</v>
      </c>
      <c r="D182" s="17" t="s">
        <v>5</v>
      </c>
      <c r="E182" s="27">
        <v>44074</v>
      </c>
      <c r="F182" s="70" t="s">
        <v>89</v>
      </c>
      <c r="G182" s="59"/>
      <c r="H182" s="27">
        <v>44075</v>
      </c>
      <c r="I182" s="80">
        <f t="shared" si="5"/>
        <v>1</v>
      </c>
      <c r="J182" s="72" t="s">
        <v>57</v>
      </c>
      <c r="K182" s="27"/>
      <c r="L182" s="74" t="str">
        <f>IF(AND(C182="Abierto",D182="Urgente"),A182,"")</f>
        <v/>
      </c>
      <c r="M182" s="74" t="str">
        <f ca="1">IF(AND(C182="Abierto",D182="Urgente"),TODAY()-E182,"")</f>
        <v/>
      </c>
      <c r="N182" s="74" t="str">
        <f>IF(AND(C182="Abierto",D182="Urgente"),RANK(M182,$M$13:$M$798,0)+COUNTIF($M$13:M182,M182)-1,"")</f>
        <v/>
      </c>
      <c r="O182" s="74" t="str">
        <f>IF(AND(C182="Abierto",D182="Alta"),A182,"")</f>
        <v/>
      </c>
      <c r="P182" s="74" t="str">
        <f ca="1">IF(AND(C182="Abierto",D182="Alta"),TODAY()-E182,"")</f>
        <v/>
      </c>
      <c r="Q182" s="74" t="str">
        <f>IF(AND(C182="Abierto",D182="Alta"),RANK(P182,$P$13:$P$798,0)+COUNTIF($P$13:P182,P182)-1+MAX(N:N),"")</f>
        <v/>
      </c>
      <c r="R182" s="74" t="str">
        <f>IF(AND(C182="Abierto",D182="Media"),A182,"")</f>
        <v/>
      </c>
      <c r="S182" s="74" t="str">
        <f ca="1">IF(AND(C182="Abierto",D182="Media"),TODAY()-E182,"")</f>
        <v/>
      </c>
      <c r="T182" s="74" t="str">
        <f>IF(AND(C182="Abierto",D182="Media"),RANK(S182,$S$13:$S$798,0)+COUNTIF($S$13:S182,S182)-1+MAX(N:N,Q:Q),"")</f>
        <v/>
      </c>
      <c r="U182" s="74" t="str">
        <f>IF(AND(C182="Abierto",D182="Baja"),A182,"")</f>
        <v/>
      </c>
      <c r="V182" s="74" t="str">
        <f ca="1">IF(AND(C182="Abierto",D182="Baja"),TODAY()-E182,"")</f>
        <v/>
      </c>
      <c r="W182" s="74" t="str">
        <f>IF(AND(C182="Abierto",D182="Baja"),RANK(V182,$V$13:$V$798,0)+COUNTIF($V$13:V182,V182)-1+MAX(N:N,Q:Q,T:T),"")</f>
        <v/>
      </c>
      <c r="X182" s="28" t="str">
        <f>IF(OR(C182="Resuelto",C182=""),"",SUM(N182,Q182,T182,W182))</f>
        <v/>
      </c>
      <c r="Y182" s="28" t="str">
        <f>IF(OR(C182="Resuelto",C182=""),"",SUM(M182,P182,S182,V182))</f>
        <v/>
      </c>
      <c r="Z182" s="28" t="str">
        <f>IF(OR(C182="Resuelto",C182=""),"",SUM(L182,O182,R182,U182))</f>
        <v/>
      </c>
      <c r="AA182" s="28">
        <v>341</v>
      </c>
      <c r="AB182" s="28" t="str">
        <f ca="1">IF(ISNA(VLOOKUP(AA182,$X$13:$Z$795,3,FALSE))=TRUE,"",VLOOKUP(AA182,$X$13:$Z$795,3,FALSE))</f>
        <v/>
      </c>
      <c r="AC182" s="75" t="str">
        <f ca="1">IF(ISNA(VLOOKUP(AA182,$X$13:$Z$795,2,FALSE))=TRUE,"",VLOOKUP(AA182,$X$13:$Z$795,2,FALSE))</f>
        <v/>
      </c>
      <c r="AD182" s="53"/>
      <c r="AE182" s="53"/>
      <c r="AF182" s="53"/>
      <c r="AG182" s="53"/>
      <c r="AH182" s="78" t="str">
        <f>IF(AI182="","",MAX($AH$5:AH181)+1)</f>
        <v/>
      </c>
      <c r="AI182" s="53" t="str">
        <f>IF(G181="","",IF(COUNTIF($AI$11:AI181,G181)=0,G181,""))</f>
        <v/>
      </c>
      <c r="AJ182" s="53" t="str">
        <f>IF(ISNA(VLOOKUP(AA182,$AH$13:$AI$795,2,FALSE))=TRUE,"",VLOOKUP(AA182,$AH$13:$AI$795,2,FALSE))</f>
        <v/>
      </c>
      <c r="AK182" s="53" t="s">
        <v>44</v>
      </c>
      <c r="AL182" s="15" t="s">
        <v>34</v>
      </c>
      <c r="AM182" s="15" t="s">
        <v>53</v>
      </c>
      <c r="AN182" s="15" t="s">
        <v>49</v>
      </c>
    </row>
    <row r="183" spans="1:40" ht="25.5" customHeight="1" x14ac:dyDescent="0.25">
      <c r="A183" s="90">
        <v>171</v>
      </c>
      <c r="B183" s="73" t="s">
        <v>143</v>
      </c>
      <c r="C183" s="15" t="s">
        <v>8</v>
      </c>
      <c r="D183" s="17" t="s">
        <v>5</v>
      </c>
      <c r="E183" s="27">
        <v>44074</v>
      </c>
      <c r="F183" s="70" t="s">
        <v>88</v>
      </c>
      <c r="G183" s="59"/>
      <c r="H183" s="50"/>
      <c r="I183" s="80" t="str">
        <f t="shared" si="5"/>
        <v/>
      </c>
      <c r="J183" s="72" t="s">
        <v>56</v>
      </c>
      <c r="K183" s="27">
        <v>44088</v>
      </c>
      <c r="L183" s="74" t="str">
        <f>IF(AND(C183="Abierto",D183="Urgente"),A183,"")</f>
        <v/>
      </c>
      <c r="M183" s="74" t="str">
        <f ca="1">IF(AND(C183="Abierto",D183="Urgente"),TODAY()-E183,"")</f>
        <v/>
      </c>
      <c r="N183" s="74" t="str">
        <f>IF(AND(C183="Abierto",D183="Urgente"),RANK(M183,$M$13:$M$798,0)+COUNTIF($M$13:M183,M183)-1,"")</f>
        <v/>
      </c>
      <c r="O183" s="74" t="str">
        <f>IF(AND(C183="Abierto",D183="Alta"),A183,"")</f>
        <v/>
      </c>
      <c r="P183" s="74" t="str">
        <f ca="1">IF(AND(C183="Abierto",D183="Alta"),TODAY()-E183,"")</f>
        <v/>
      </c>
      <c r="Q183" s="74" t="str">
        <f>IF(AND(C183="Abierto",D183="Alta"),RANK(P183,$P$13:$P$798,0)+COUNTIF($P$13:P183,P183)-1+MAX(N:N),"")</f>
        <v/>
      </c>
      <c r="R183" s="74" t="str">
        <f>IF(AND(C183="Abierto",D183="Media"),A183,"")</f>
        <v/>
      </c>
      <c r="S183" s="74" t="str">
        <f ca="1">IF(AND(C183="Abierto",D183="Media"),TODAY()-E183,"")</f>
        <v/>
      </c>
      <c r="T183" s="74" t="str">
        <f>IF(AND(C183="Abierto",D183="Media"),RANK(S183,$S$13:$S$798,0)+COUNTIF($S$13:S183,S183)-1+MAX(N:N,Q:Q),"")</f>
        <v/>
      </c>
      <c r="U183" s="74">
        <f>IF(AND(C183="Abierto",D183="Baja"),A183,"")</f>
        <v>171</v>
      </c>
      <c r="V183" s="74">
        <f ca="1">IF(AND(C183="Abierto",D183="Baja"),TODAY()-E183,"")</f>
        <v>200</v>
      </c>
      <c r="W183" s="74">
        <f ca="1">IF(AND(C183="Abierto",D183="Baja"),RANK(V183,$V$13:$V$798,0)+COUNTIF($V$13:V183,V183)-1+MAX(N:N,Q:Q,T:T),"")</f>
        <v>7</v>
      </c>
      <c r="X183" s="28">
        <f ca="1">IF(OR(C183="Resuelto",C183=""),"",SUM(N183,Q183,T183,W183))</f>
        <v>7</v>
      </c>
      <c r="Y183" s="28">
        <f ca="1">IF(OR(C183="Resuelto",C183=""),"",SUM(M183,P183,S183,V183))</f>
        <v>200</v>
      </c>
      <c r="Z183" s="28">
        <f>IF(OR(C183="Resuelto",C183=""),"",SUM(L183,O183,R183,U183))</f>
        <v>171</v>
      </c>
      <c r="AA183" s="28">
        <v>342</v>
      </c>
      <c r="AB183" s="28" t="str">
        <f ca="1">IF(ISNA(VLOOKUP(AA183,$X$13:$Z$795,3,FALSE))=TRUE,"",VLOOKUP(AA183,$X$13:$Z$795,3,FALSE))</f>
        <v/>
      </c>
      <c r="AC183" s="75" t="str">
        <f ca="1">IF(ISNA(VLOOKUP(AA183,$X$13:$Z$795,2,FALSE))=TRUE,"",VLOOKUP(AA183,$X$13:$Z$795,2,FALSE))</f>
        <v/>
      </c>
      <c r="AD183" s="53"/>
      <c r="AE183" s="53"/>
      <c r="AF183" s="53"/>
      <c r="AG183" s="53"/>
      <c r="AH183" s="78" t="str">
        <f>IF(AI183="","",MAX($AH$5:AH182)+1)</f>
        <v/>
      </c>
      <c r="AI183" s="53" t="str">
        <f>IF(G182="","",IF(COUNTIF($AI$11:AI182,G182)=0,G182,""))</f>
        <v/>
      </c>
      <c r="AJ183" s="53" t="str">
        <f>IF(ISNA(VLOOKUP(AA183,$AH$13:$AI$795,2,FALSE))=TRUE,"",VLOOKUP(AA183,$AH$13:$AI$795,2,FALSE))</f>
        <v/>
      </c>
      <c r="AK183" s="53" t="s">
        <v>44</v>
      </c>
      <c r="AL183" s="15" t="s">
        <v>34</v>
      </c>
      <c r="AM183" s="15" t="s">
        <v>52</v>
      </c>
      <c r="AN183" s="53" t="s">
        <v>51</v>
      </c>
    </row>
    <row r="184" spans="1:40" ht="25.5" customHeight="1" x14ac:dyDescent="0.25">
      <c r="A184" s="91">
        <v>172</v>
      </c>
      <c r="B184" s="73" t="s">
        <v>143</v>
      </c>
      <c r="C184" s="15" t="s">
        <v>142</v>
      </c>
      <c r="D184" s="17" t="s">
        <v>5</v>
      </c>
      <c r="E184" s="50">
        <v>44074</v>
      </c>
      <c r="F184" s="70" t="s">
        <v>105</v>
      </c>
      <c r="G184" s="59"/>
      <c r="H184" s="50">
        <v>44074</v>
      </c>
      <c r="I184" s="80">
        <f t="shared" si="5"/>
        <v>0</v>
      </c>
      <c r="J184" s="72"/>
      <c r="K184" s="27"/>
      <c r="L184" s="74" t="str">
        <f>IF(AND(C184="Abierto",D184="Urgente"),A184,"")</f>
        <v/>
      </c>
      <c r="M184" s="74" t="str">
        <f ca="1">IF(AND(C184="Abierto",D184="Urgente"),TODAY()-E184,"")</f>
        <v/>
      </c>
      <c r="N184" s="74" t="str">
        <f>IF(AND(C184="Abierto",D184="Urgente"),RANK(M184,$M$13:$M$798,0)+COUNTIF($M$13:M184,M184)-1,"")</f>
        <v/>
      </c>
      <c r="O184" s="74" t="str">
        <f>IF(AND(C184="Abierto",D184="Alta"),A184,"")</f>
        <v/>
      </c>
      <c r="P184" s="74" t="str">
        <f ca="1">IF(AND(C184="Abierto",D184="Alta"),TODAY()-E184,"")</f>
        <v/>
      </c>
      <c r="Q184" s="74" t="str">
        <f>IF(AND(C184="Abierto",D184="Alta"),RANK(P184,$P$13:$P$798,0)+COUNTIF($P$13:P184,P184)-1+MAX(N:N),"")</f>
        <v/>
      </c>
      <c r="R184" s="74" t="str">
        <f>IF(AND(C184="Abierto",D184="Media"),A184,"")</f>
        <v/>
      </c>
      <c r="S184" s="74" t="str">
        <f ca="1">IF(AND(C184="Abierto",D184="Media"),TODAY()-E184,"")</f>
        <v/>
      </c>
      <c r="T184" s="74" t="str">
        <f>IF(AND(C184="Abierto",D184="Media"),RANK(S184,$S$13:$S$798,0)+COUNTIF($S$13:S184,S184)-1+MAX(N:N,Q:Q),"")</f>
        <v/>
      </c>
      <c r="U184" s="74" t="str">
        <f>IF(AND(C184="Abierto",D184="Baja"),A184,"")</f>
        <v/>
      </c>
      <c r="V184" s="74" t="str">
        <f ca="1">IF(AND(C184="Abierto",D184="Baja"),TODAY()-E184,"")</f>
        <v/>
      </c>
      <c r="W184" s="74" t="str">
        <f>IF(AND(C184="Abierto",D184="Baja"),RANK(V184,$V$13:$V$798,0)+COUNTIF($V$13:V184,V184)-1+MAX(N:N,Q:Q,T:T),"")</f>
        <v/>
      </c>
      <c r="X184" s="28" t="str">
        <f>IF(OR(C184="Resuelto",C184=""),"",SUM(N184,Q184,T184,W184))</f>
        <v/>
      </c>
      <c r="Y184" s="28" t="str">
        <f>IF(OR(C184="Resuelto",C184=""),"",SUM(M184,P184,S184,V184))</f>
        <v/>
      </c>
      <c r="Z184" s="28" t="str">
        <f>IF(OR(C184="Resuelto",C184=""),"",SUM(L184,O184,R184,U184))</f>
        <v/>
      </c>
      <c r="AA184" s="28">
        <v>343</v>
      </c>
      <c r="AB184" s="28" t="str">
        <f ca="1">IF(ISNA(VLOOKUP(AA184,$X$13:$Z$795,3,FALSE))=TRUE,"",VLOOKUP(AA184,$X$13:$Z$795,3,FALSE))</f>
        <v/>
      </c>
      <c r="AC184" s="75" t="str">
        <f ca="1">IF(ISNA(VLOOKUP(AA184,$X$13:$Z$795,2,FALSE))=TRUE,"",VLOOKUP(AA184,$X$13:$Z$795,2,FALSE))</f>
        <v/>
      </c>
      <c r="AD184" s="53"/>
      <c r="AE184" s="53"/>
      <c r="AF184" s="53"/>
      <c r="AG184" s="53"/>
      <c r="AH184" s="78" t="str">
        <f>IF(AI184="","",MAX($AH$5:AH183)+1)</f>
        <v/>
      </c>
      <c r="AI184" s="53" t="str">
        <f>IF(G183="","",IF(COUNTIF($AI$11:AI183,G183)=0,G183,""))</f>
        <v/>
      </c>
      <c r="AJ184" s="53" t="str">
        <f>IF(ISNA(VLOOKUP(AA184,$AH$13:$AI$795,2,FALSE))=TRUE,"",VLOOKUP(AA184,$AH$13:$AI$795,2,FALSE))</f>
        <v/>
      </c>
      <c r="AK184" s="53" t="s">
        <v>44</v>
      </c>
      <c r="AL184" s="15" t="s">
        <v>34</v>
      </c>
      <c r="AM184" s="15" t="s">
        <v>52</v>
      </c>
      <c r="AN184" s="15" t="s">
        <v>49</v>
      </c>
    </row>
    <row r="185" spans="1:40" ht="25.5" customHeight="1" x14ac:dyDescent="0.25">
      <c r="A185" s="90">
        <v>173</v>
      </c>
      <c r="B185" s="73" t="s">
        <v>143</v>
      </c>
      <c r="C185" s="15" t="s">
        <v>142</v>
      </c>
      <c r="D185" s="17" t="s">
        <v>5</v>
      </c>
      <c r="E185" s="50">
        <v>44074</v>
      </c>
      <c r="F185" s="70" t="s">
        <v>105</v>
      </c>
      <c r="G185" s="59"/>
      <c r="H185" s="50">
        <v>44074</v>
      </c>
      <c r="I185" s="80">
        <f t="shared" si="5"/>
        <v>0</v>
      </c>
      <c r="J185" s="72"/>
      <c r="K185" s="27"/>
      <c r="L185" s="74" t="str">
        <f>IF(AND(C185="Abierto",D185="Urgente"),A185,"")</f>
        <v/>
      </c>
      <c r="M185" s="74" t="str">
        <f ca="1">IF(AND(C185="Abierto",D185="Urgente"),TODAY()-E185,"")</f>
        <v/>
      </c>
      <c r="N185" s="74" t="str">
        <f>IF(AND(C185="Abierto",D185="Urgente"),RANK(M185,$M$13:$M$798,0)+COUNTIF($M$13:M185,M185)-1,"")</f>
        <v/>
      </c>
      <c r="O185" s="74" t="str">
        <f>IF(AND(C185="Abierto",D185="Alta"),A185,"")</f>
        <v/>
      </c>
      <c r="P185" s="74" t="str">
        <f ca="1">IF(AND(C185="Abierto",D185="Alta"),TODAY()-E185,"")</f>
        <v/>
      </c>
      <c r="Q185" s="74" t="str">
        <f>IF(AND(C185="Abierto",D185="Alta"),RANK(P185,$P$13:$P$798,0)+COUNTIF($P$13:P185,P185)-1+MAX(N:N),"")</f>
        <v/>
      </c>
      <c r="R185" s="74" t="str">
        <f>IF(AND(C185="Abierto",D185="Media"),A185,"")</f>
        <v/>
      </c>
      <c r="S185" s="74" t="str">
        <f ca="1">IF(AND(C185="Abierto",D185="Media"),TODAY()-E185,"")</f>
        <v/>
      </c>
      <c r="T185" s="74" t="str">
        <f>IF(AND(C185="Abierto",D185="Media"),RANK(S185,$S$13:$S$798,0)+COUNTIF($S$13:S185,S185)-1+MAX(N:N,Q:Q),"")</f>
        <v/>
      </c>
      <c r="U185" s="74" t="str">
        <f>IF(AND(C185="Abierto",D185="Baja"),A185,"")</f>
        <v/>
      </c>
      <c r="V185" s="74" t="str">
        <f ca="1">IF(AND(C185="Abierto",D185="Baja"),TODAY()-E185,"")</f>
        <v/>
      </c>
      <c r="W185" s="74" t="str">
        <f>IF(AND(C185="Abierto",D185="Baja"),RANK(V185,$V$13:$V$798,0)+COUNTIF($V$13:V185,V185)-1+MAX(N:N,Q:Q,T:T),"")</f>
        <v/>
      </c>
      <c r="X185" s="28" t="str">
        <f>IF(OR(C185="Resuelto",C185=""),"",SUM(N185,Q185,T185,W185))</f>
        <v/>
      </c>
      <c r="Y185" s="28" t="str">
        <f>IF(OR(C185="Resuelto",C185=""),"",SUM(M185,P185,S185,V185))</f>
        <v/>
      </c>
      <c r="Z185" s="28" t="str">
        <f>IF(OR(C185="Resuelto",C185=""),"",SUM(L185,O185,R185,U185))</f>
        <v/>
      </c>
      <c r="AA185" s="28">
        <v>344</v>
      </c>
      <c r="AB185" s="28" t="str">
        <f ca="1">IF(ISNA(VLOOKUP(AA185,$X$13:$Z$795,3,FALSE))=TRUE,"",VLOOKUP(AA185,$X$13:$Z$795,3,FALSE))</f>
        <v/>
      </c>
      <c r="AC185" s="75" t="str">
        <f ca="1">IF(ISNA(VLOOKUP(AA185,$X$13:$Z$795,2,FALSE))=TRUE,"",VLOOKUP(AA185,$X$13:$Z$795,2,FALSE))</f>
        <v/>
      </c>
      <c r="AD185" s="53"/>
      <c r="AE185" s="53"/>
      <c r="AF185" s="53"/>
      <c r="AG185" s="53"/>
      <c r="AH185" s="78" t="str">
        <f>IF(AI185="","",MAX($AH$5:AH184)+1)</f>
        <v/>
      </c>
      <c r="AI185" s="53" t="str">
        <f>IF(G184="","",IF(COUNTIF($AI$11:AI184,G184)=0,G184,""))</f>
        <v/>
      </c>
      <c r="AJ185" s="53" t="str">
        <f>IF(ISNA(VLOOKUP(AA185,$AH$13:$AI$795,2,FALSE))=TRUE,"",VLOOKUP(AA185,$AH$13:$AI$795,2,FALSE))</f>
        <v/>
      </c>
      <c r="AK185" s="53" t="s">
        <v>44</v>
      </c>
      <c r="AL185" s="15" t="s">
        <v>34</v>
      </c>
      <c r="AM185" s="15" t="s">
        <v>52</v>
      </c>
      <c r="AN185" s="15" t="s">
        <v>49</v>
      </c>
    </row>
    <row r="186" spans="1:40" ht="25.5" customHeight="1" x14ac:dyDescent="0.25">
      <c r="A186" s="91">
        <v>174</v>
      </c>
      <c r="B186" s="73" t="s">
        <v>143</v>
      </c>
      <c r="C186" s="15" t="s">
        <v>142</v>
      </c>
      <c r="D186" s="17" t="s">
        <v>5</v>
      </c>
      <c r="E186" s="50">
        <v>44074</v>
      </c>
      <c r="F186" s="70" t="s">
        <v>105</v>
      </c>
      <c r="G186" s="59"/>
      <c r="H186" s="50">
        <v>44074</v>
      </c>
      <c r="I186" s="80">
        <f t="shared" si="5"/>
        <v>0</v>
      </c>
      <c r="J186" s="72"/>
      <c r="K186" s="27"/>
      <c r="L186" s="74" t="str">
        <f>IF(AND(C186="Abierto",D186="Urgente"),A186,"")</f>
        <v/>
      </c>
      <c r="M186" s="74" t="str">
        <f ca="1">IF(AND(C186="Abierto",D186="Urgente"),TODAY()-E186,"")</f>
        <v/>
      </c>
      <c r="N186" s="74" t="str">
        <f>IF(AND(C186="Abierto",D186="Urgente"),RANK(M186,$M$13:$M$798,0)+COUNTIF($M$13:M186,M186)-1,"")</f>
        <v/>
      </c>
      <c r="O186" s="74" t="str">
        <f>IF(AND(C186="Abierto",D186="Alta"),A186,"")</f>
        <v/>
      </c>
      <c r="P186" s="74" t="str">
        <f ca="1">IF(AND(C186="Abierto",D186="Alta"),TODAY()-E186,"")</f>
        <v/>
      </c>
      <c r="Q186" s="74" t="str">
        <f>IF(AND(C186="Abierto",D186="Alta"),RANK(P186,$P$13:$P$798,0)+COUNTIF($P$13:P186,P186)-1+MAX(N:N),"")</f>
        <v/>
      </c>
      <c r="R186" s="74" t="str">
        <f>IF(AND(C186="Abierto",D186="Media"),A186,"")</f>
        <v/>
      </c>
      <c r="S186" s="74" t="str">
        <f ca="1">IF(AND(C186="Abierto",D186="Media"),TODAY()-E186,"")</f>
        <v/>
      </c>
      <c r="T186" s="74" t="str">
        <f>IF(AND(C186="Abierto",D186="Media"),RANK(S186,$S$13:$S$798,0)+COUNTIF($S$13:S186,S186)-1+MAX(N:N,Q:Q),"")</f>
        <v/>
      </c>
      <c r="U186" s="74" t="str">
        <f>IF(AND(C186="Abierto",D186="Baja"),A186,"")</f>
        <v/>
      </c>
      <c r="V186" s="74" t="str">
        <f ca="1">IF(AND(C186="Abierto",D186="Baja"),TODAY()-E186,"")</f>
        <v/>
      </c>
      <c r="W186" s="74" t="str">
        <f>IF(AND(C186="Abierto",D186="Baja"),RANK(V186,$V$13:$V$798,0)+COUNTIF($V$13:V186,V186)-1+MAX(N:N,Q:Q,T:T),"")</f>
        <v/>
      </c>
      <c r="X186" s="28" t="str">
        <f>IF(OR(C186="Resuelto",C186=""),"",SUM(N186,Q186,T186,W186))</f>
        <v/>
      </c>
      <c r="Y186" s="28" t="str">
        <f>IF(OR(C186="Resuelto",C186=""),"",SUM(M186,P186,S186,V186))</f>
        <v/>
      </c>
      <c r="Z186" s="28" t="str">
        <f>IF(OR(C186="Resuelto",C186=""),"",SUM(L186,O186,R186,U186))</f>
        <v/>
      </c>
      <c r="AA186" s="28">
        <v>345</v>
      </c>
      <c r="AB186" s="28" t="str">
        <f ca="1">IF(ISNA(VLOOKUP(AA186,$X$13:$Z$795,3,FALSE))=TRUE,"",VLOOKUP(AA186,$X$13:$Z$795,3,FALSE))</f>
        <v/>
      </c>
      <c r="AC186" s="75" t="str">
        <f ca="1">IF(ISNA(VLOOKUP(AA186,$X$13:$Z$795,2,FALSE))=TRUE,"",VLOOKUP(AA186,$X$13:$Z$795,2,FALSE))</f>
        <v/>
      </c>
      <c r="AD186" s="53"/>
      <c r="AE186" s="53"/>
      <c r="AF186" s="53"/>
      <c r="AG186" s="53"/>
      <c r="AH186" s="78" t="str">
        <f>IF(AI186="","",MAX($AH$5:AH185)+1)</f>
        <v/>
      </c>
      <c r="AI186" s="53" t="str">
        <f>IF(G185="","",IF(COUNTIF($AI$11:AI185,G185)=0,G185,""))</f>
        <v/>
      </c>
      <c r="AJ186" s="53" t="str">
        <f>IF(ISNA(VLOOKUP(AA186,$AH$13:$AI$795,2,FALSE))=TRUE,"",VLOOKUP(AA186,$AH$13:$AI$795,2,FALSE))</f>
        <v/>
      </c>
      <c r="AK186" s="53" t="s">
        <v>44</v>
      </c>
      <c r="AL186" s="15" t="s">
        <v>35</v>
      </c>
      <c r="AM186" s="15" t="s">
        <v>53</v>
      </c>
      <c r="AN186" s="15" t="s">
        <v>49</v>
      </c>
    </row>
    <row r="187" spans="1:40" ht="25.5" customHeight="1" x14ac:dyDescent="0.25">
      <c r="A187" s="90">
        <v>175</v>
      </c>
      <c r="B187" s="73" t="s">
        <v>143</v>
      </c>
      <c r="C187" s="15" t="s">
        <v>142</v>
      </c>
      <c r="D187" s="17" t="s">
        <v>5</v>
      </c>
      <c r="E187" s="50">
        <v>44074</v>
      </c>
      <c r="F187" s="70" t="s">
        <v>105</v>
      </c>
      <c r="G187" s="59"/>
      <c r="H187" s="50">
        <v>44074</v>
      </c>
      <c r="I187" s="80">
        <f t="shared" si="5"/>
        <v>0</v>
      </c>
      <c r="J187" s="72"/>
      <c r="K187" s="27"/>
      <c r="L187" s="74" t="str">
        <f>IF(AND(C187="Abierto",D187="Urgente"),A187,"")</f>
        <v/>
      </c>
      <c r="M187" s="74" t="str">
        <f ca="1">IF(AND(C187="Abierto",D187="Urgente"),TODAY()-E187,"")</f>
        <v/>
      </c>
      <c r="N187" s="74" t="str">
        <f>IF(AND(C187="Abierto",D187="Urgente"),RANK(M187,$M$13:$M$798,0)+COUNTIF($M$13:M187,M187)-1,"")</f>
        <v/>
      </c>
      <c r="O187" s="74" t="str">
        <f>IF(AND(C187="Abierto",D187="Alta"),A187,"")</f>
        <v/>
      </c>
      <c r="P187" s="74" t="str">
        <f ca="1">IF(AND(C187="Abierto",D187="Alta"),TODAY()-E187,"")</f>
        <v/>
      </c>
      <c r="Q187" s="74" t="str">
        <f>IF(AND(C187="Abierto",D187="Alta"),RANK(P187,$P$13:$P$798,0)+COUNTIF($P$13:P187,P187)-1+MAX(N:N),"")</f>
        <v/>
      </c>
      <c r="R187" s="74" t="str">
        <f>IF(AND(C187="Abierto",D187="Media"),A187,"")</f>
        <v/>
      </c>
      <c r="S187" s="74" t="str">
        <f ca="1">IF(AND(C187="Abierto",D187="Media"),TODAY()-E187,"")</f>
        <v/>
      </c>
      <c r="T187" s="74" t="str">
        <f>IF(AND(C187="Abierto",D187="Media"),RANK(S187,$S$13:$S$798,0)+COUNTIF($S$13:S187,S187)-1+MAX(N:N,Q:Q),"")</f>
        <v/>
      </c>
      <c r="U187" s="74" t="str">
        <f>IF(AND(C187="Abierto",D187="Baja"),A187,"")</f>
        <v/>
      </c>
      <c r="V187" s="74" t="str">
        <f ca="1">IF(AND(C187="Abierto",D187="Baja"),TODAY()-E187,"")</f>
        <v/>
      </c>
      <c r="W187" s="74" t="str">
        <f>IF(AND(C187="Abierto",D187="Baja"),RANK(V187,$V$13:$V$798,0)+COUNTIF($V$13:V187,V187)-1+MAX(N:N,Q:Q,T:T),"")</f>
        <v/>
      </c>
      <c r="X187" s="28" t="str">
        <f>IF(OR(C187="Resuelto",C187=""),"",SUM(N187,Q187,T187,W187))</f>
        <v/>
      </c>
      <c r="Y187" s="28" t="str">
        <f>IF(OR(C187="Resuelto",C187=""),"",SUM(M187,P187,S187,V187))</f>
        <v/>
      </c>
      <c r="Z187" s="28" t="str">
        <f>IF(OR(C187="Resuelto",C187=""),"",SUM(L187,O187,R187,U187))</f>
        <v/>
      </c>
      <c r="AA187" s="28">
        <v>346</v>
      </c>
      <c r="AB187" s="28" t="str">
        <f ca="1">IF(ISNA(VLOOKUP(AA187,$X$13:$Z$795,3,FALSE))=TRUE,"",VLOOKUP(AA187,$X$13:$Z$795,3,FALSE))</f>
        <v/>
      </c>
      <c r="AC187" s="75" t="str">
        <f ca="1">IF(ISNA(VLOOKUP(AA187,$X$13:$Z$795,2,FALSE))=TRUE,"",VLOOKUP(AA187,$X$13:$Z$795,2,FALSE))</f>
        <v/>
      </c>
      <c r="AD187" s="53"/>
      <c r="AE187" s="53"/>
      <c r="AF187" s="53"/>
      <c r="AG187" s="53"/>
      <c r="AH187" s="78" t="str">
        <f>IF(AI187="","",MAX($AH$5:AH186)+1)</f>
        <v/>
      </c>
      <c r="AI187" s="53" t="str">
        <f>IF(G186="","",IF(COUNTIF($AI$11:AI186,G186)=0,G186,""))</f>
        <v/>
      </c>
      <c r="AJ187" s="53" t="str">
        <f>IF(ISNA(VLOOKUP(AA187,$AH$13:$AI$795,2,FALSE))=TRUE,"",VLOOKUP(AA187,$AH$13:$AI$795,2,FALSE))</f>
        <v/>
      </c>
      <c r="AK187" s="53" t="s">
        <v>44</v>
      </c>
      <c r="AL187" s="15" t="s">
        <v>35</v>
      </c>
      <c r="AM187" s="15" t="s">
        <v>52</v>
      </c>
      <c r="AN187" s="15" t="s">
        <v>49</v>
      </c>
    </row>
    <row r="188" spans="1:40" ht="25.5" customHeight="1" x14ac:dyDescent="0.25">
      <c r="A188" s="91">
        <v>176</v>
      </c>
      <c r="B188" s="73" t="s">
        <v>143</v>
      </c>
      <c r="C188" s="15" t="s">
        <v>142</v>
      </c>
      <c r="D188" s="17" t="s">
        <v>5</v>
      </c>
      <c r="E188" s="50">
        <v>44074</v>
      </c>
      <c r="F188" s="70" t="s">
        <v>105</v>
      </c>
      <c r="G188" s="59"/>
      <c r="H188" s="50">
        <v>44074</v>
      </c>
      <c r="I188" s="80">
        <f t="shared" si="5"/>
        <v>0</v>
      </c>
      <c r="J188" s="72"/>
      <c r="K188" s="27"/>
      <c r="L188" s="74" t="str">
        <f>IF(AND(C188="Abierto",D188="Urgente"),A188,"")</f>
        <v/>
      </c>
      <c r="M188" s="74" t="str">
        <f ca="1">IF(AND(C188="Abierto",D188="Urgente"),TODAY()-E188,"")</f>
        <v/>
      </c>
      <c r="N188" s="74" t="str">
        <f>IF(AND(C188="Abierto",D188="Urgente"),RANK(M188,$M$13:$M$798,0)+COUNTIF($M$13:M188,M188)-1,"")</f>
        <v/>
      </c>
      <c r="O188" s="74" t="str">
        <f>IF(AND(C188="Abierto",D188="Alta"),A188,"")</f>
        <v/>
      </c>
      <c r="P188" s="74" t="str">
        <f ca="1">IF(AND(C188="Abierto",D188="Alta"),TODAY()-E188,"")</f>
        <v/>
      </c>
      <c r="Q188" s="74" t="str">
        <f>IF(AND(C188="Abierto",D188="Alta"),RANK(P188,$P$13:$P$798,0)+COUNTIF($P$13:P188,P188)-1+MAX(N:N),"")</f>
        <v/>
      </c>
      <c r="R188" s="74" t="str">
        <f>IF(AND(C188="Abierto",D188="Media"),A188,"")</f>
        <v/>
      </c>
      <c r="S188" s="74" t="str">
        <f ca="1">IF(AND(C188="Abierto",D188="Media"),TODAY()-E188,"")</f>
        <v/>
      </c>
      <c r="T188" s="74" t="str">
        <f>IF(AND(C188="Abierto",D188="Media"),RANK(S188,$S$13:$S$798,0)+COUNTIF($S$13:S188,S188)-1+MAX(N:N,Q:Q),"")</f>
        <v/>
      </c>
      <c r="U188" s="74" t="str">
        <f>IF(AND(C188="Abierto",D188="Baja"),A188,"")</f>
        <v/>
      </c>
      <c r="V188" s="74" t="str">
        <f ca="1">IF(AND(C188="Abierto",D188="Baja"),TODAY()-E188,"")</f>
        <v/>
      </c>
      <c r="W188" s="74" t="str">
        <f>IF(AND(C188="Abierto",D188="Baja"),RANK(V188,$V$13:$V$798,0)+COUNTIF($V$13:V188,V188)-1+MAX(N:N,Q:Q,T:T),"")</f>
        <v/>
      </c>
      <c r="X188" s="28" t="str">
        <f>IF(OR(C188="Resuelto",C188=""),"",SUM(N188,Q188,T188,W188))</f>
        <v/>
      </c>
      <c r="Y188" s="28" t="str">
        <f>IF(OR(C188="Resuelto",C188=""),"",SUM(M188,P188,S188,V188))</f>
        <v/>
      </c>
      <c r="Z188" s="28" t="str">
        <f>IF(OR(C188="Resuelto",C188=""),"",SUM(L188,O188,R188,U188))</f>
        <v/>
      </c>
      <c r="AA188" s="28">
        <v>347</v>
      </c>
      <c r="AB188" s="28" t="str">
        <f ca="1">IF(ISNA(VLOOKUP(AA188,$X$13:$Z$795,3,FALSE))=TRUE,"",VLOOKUP(AA188,$X$13:$Z$795,3,FALSE))</f>
        <v/>
      </c>
      <c r="AC188" s="75" t="str">
        <f ca="1">IF(ISNA(VLOOKUP(AA188,$X$13:$Z$795,2,FALSE))=TRUE,"",VLOOKUP(AA188,$X$13:$Z$795,2,FALSE))</f>
        <v/>
      </c>
      <c r="AD188" s="53"/>
      <c r="AE188" s="53"/>
      <c r="AF188" s="53"/>
      <c r="AG188" s="53"/>
      <c r="AH188" s="78" t="str">
        <f>IF(AI188="","",MAX($AH$5:AH187)+1)</f>
        <v/>
      </c>
      <c r="AI188" s="53" t="str">
        <f>IF(G187="","",IF(COUNTIF($AI$11:AI187,G187)=0,G187,""))</f>
        <v/>
      </c>
      <c r="AJ188" s="53" t="str">
        <f>IF(ISNA(VLOOKUP(AA188,$AH$13:$AI$795,2,FALSE))=TRUE,"",VLOOKUP(AA188,$AH$13:$AI$795,2,FALSE))</f>
        <v/>
      </c>
      <c r="AK188" s="53" t="s">
        <v>44</v>
      </c>
      <c r="AL188" s="15" t="s">
        <v>35</v>
      </c>
      <c r="AM188" s="15" t="s">
        <v>52</v>
      </c>
      <c r="AN188" s="53" t="s">
        <v>51</v>
      </c>
    </row>
    <row r="189" spans="1:40" ht="25.5" customHeight="1" x14ac:dyDescent="0.25">
      <c r="A189" s="136"/>
      <c r="B189" s="136"/>
      <c r="C189" s="136"/>
      <c r="D189" s="136"/>
      <c r="E189" s="137"/>
      <c r="F189" s="137"/>
      <c r="G189" s="136"/>
      <c r="H189" s="137"/>
      <c r="I189" s="138"/>
      <c r="J189" s="138"/>
      <c r="K189" s="138"/>
      <c r="L189" s="74" t="str">
        <f>IF(AND(C189="Abierto",D189="Urgente"),A189,"")</f>
        <v/>
      </c>
      <c r="M189" s="74" t="str">
        <f ca="1">IF(AND(C189="Abierto",D189="Urgente"),TODAY()-E189,"")</f>
        <v/>
      </c>
      <c r="N189" s="74" t="str">
        <f>IF(AND(C189="Abierto",D189="Urgente"),RANK(M189,$M$13:$M$798,0)+COUNTIF($M$13:M189,M189)-1,"")</f>
        <v/>
      </c>
      <c r="O189" s="74" t="str">
        <f>IF(AND(C189="Abierto",D189="Alta"),A189,"")</f>
        <v/>
      </c>
      <c r="P189" s="74" t="str">
        <f ca="1">IF(AND(C189="Abierto",D189="Alta"),TODAY()-E189,"")</f>
        <v/>
      </c>
      <c r="Q189" s="74" t="str">
        <f>IF(AND(C189="Abierto",D189="Alta"),RANK(P189,$P$13:$P$798,0)+COUNTIF($P$13:P189,P189)-1+MAX(N:N),"")</f>
        <v/>
      </c>
      <c r="R189" s="74" t="str">
        <f>IF(AND(C189="Abierto",D189="Media"),A189,"")</f>
        <v/>
      </c>
      <c r="S189" s="74" t="str">
        <f ca="1">IF(AND(C189="Abierto",D189="Media"),TODAY()-E189,"")</f>
        <v/>
      </c>
      <c r="T189" s="74" t="str">
        <f>IF(AND(C189="Abierto",D189="Media"),RANK(S189,$S$13:$S$798,0)+COUNTIF($S$13:S189,S189)-1+MAX(N:N,Q:Q),"")</f>
        <v/>
      </c>
      <c r="U189" s="74" t="str">
        <f>IF(AND(C189="Abierto",D189="Baja"),A189,"")</f>
        <v/>
      </c>
      <c r="V189" s="74" t="str">
        <f ca="1">IF(AND(C189="Abierto",D189="Baja"),TODAY()-E189,"")</f>
        <v/>
      </c>
      <c r="W189" s="74" t="str">
        <f>IF(AND(C189="Abierto",D189="Baja"),RANK(V189,$V$13:$V$798,0)+COUNTIF($V$13:V189,V189)-1+MAX(N:N,Q:Q,T:T),"")</f>
        <v/>
      </c>
      <c r="X189" s="139" t="str">
        <f>IF(OR(C189="Resuelto",C189=""),"",SUM(N189,Q189,T189,W189))</f>
        <v/>
      </c>
      <c r="Y189" s="139" t="str">
        <f>IF(OR(C189="Resuelto",C189=""),"",SUM(M189,P189,S189,V189))</f>
        <v/>
      </c>
      <c r="Z189" s="139" t="str">
        <f>IF(OR(C189="Resuelto",C189=""),"",SUM(L189,O189,R189,U189))</f>
        <v/>
      </c>
      <c r="AA189" s="28">
        <v>387</v>
      </c>
      <c r="AB189" s="28" t="str">
        <f ca="1">IF(ISNA(VLOOKUP(AA189,$X$13:$Z$795,3,FALSE))=TRUE,"",VLOOKUP(AA189,$X$13:$Z$795,3,FALSE))</f>
        <v/>
      </c>
      <c r="AC189" s="75" t="str">
        <f ca="1">IF(ISNA(VLOOKUP(AA189,$X$13:$Z$795,2,FALSE))=TRUE,"",VLOOKUP(AA189,$X$13:$Z$795,2,FALSE))</f>
        <v/>
      </c>
      <c r="AH189" s="78" t="e">
        <f>IF(AI189="","",MAX($AH$5:AH188)+1)</f>
        <v>#REF!</v>
      </c>
      <c r="AI189" s="53" t="e">
        <f>IF(#REF!="","",IF(COUNTIF($AI$11:AI188,#REF!)=0,#REF!,""))</f>
        <v>#REF!</v>
      </c>
      <c r="AJ189" s="53" t="str">
        <f>IF(ISNA(VLOOKUP(AA189,$AH$13:$AI$795,2,FALSE))=TRUE,"",VLOOKUP(AA189,$AH$13:$AI$795,2,FALSE))</f>
        <v/>
      </c>
      <c r="AK189" s="135"/>
    </row>
    <row r="190" spans="1:40" ht="25.5" customHeight="1" x14ac:dyDescent="0.25">
      <c r="A190" s="136"/>
      <c r="B190" s="136"/>
      <c r="C190" s="136"/>
      <c r="D190" s="136"/>
      <c r="E190" s="137"/>
      <c r="F190" s="137"/>
      <c r="G190" s="136"/>
      <c r="H190" s="137"/>
      <c r="I190" s="138"/>
      <c r="J190" s="138"/>
      <c r="K190" s="138"/>
      <c r="L190" s="74" t="str">
        <f>IF(AND(C190="Abierto",D190="Urgente"),A190,"")</f>
        <v/>
      </c>
      <c r="M190" s="74" t="str">
        <f ca="1">IF(AND(C190="Abierto",D190="Urgente"),TODAY()-E190,"")</f>
        <v/>
      </c>
      <c r="N190" s="74" t="str">
        <f>IF(AND(C190="Abierto",D190="Urgente"),RANK(M190,$M$13:$M$798,0)+COUNTIF($M$13:M190,M190)-1,"")</f>
        <v/>
      </c>
      <c r="O190" s="74" t="str">
        <f>IF(AND(C190="Abierto",D190="Alta"),A190,"")</f>
        <v/>
      </c>
      <c r="P190" s="74" t="str">
        <f ca="1">IF(AND(C190="Abierto",D190="Alta"),TODAY()-E190,"")</f>
        <v/>
      </c>
      <c r="Q190" s="74" t="str">
        <f>IF(AND(C190="Abierto",D190="Alta"),RANK(P190,$P$13:$P$798,0)+COUNTIF($P$13:P190,P190)-1+MAX(N:N),"")</f>
        <v/>
      </c>
      <c r="R190" s="74" t="str">
        <f>IF(AND(C190="Abierto",D190="Media"),A190,"")</f>
        <v/>
      </c>
      <c r="S190" s="74" t="str">
        <f ca="1">IF(AND(C190="Abierto",D190="Media"),TODAY()-E190,"")</f>
        <v/>
      </c>
      <c r="T190" s="74" t="str">
        <f>IF(AND(C190="Abierto",D190="Media"),RANK(S190,$S$13:$S$798,0)+COUNTIF($S$13:S190,S190)-1+MAX(N:N,Q:Q),"")</f>
        <v/>
      </c>
      <c r="U190" s="74" t="str">
        <f>IF(AND(C190="Abierto",D190="Baja"),A190,"")</f>
        <v/>
      </c>
      <c r="V190" s="74" t="str">
        <f ca="1">IF(AND(C190="Abierto",D190="Baja"),TODAY()-E190,"")</f>
        <v/>
      </c>
      <c r="W190" s="74" t="str">
        <f>IF(AND(C190="Abierto",D190="Baja"),RANK(V190,$V$13:$V$798,0)+COUNTIF($V$13:V190,V190)-1+MAX(N:N,Q:Q,T:T),"")</f>
        <v/>
      </c>
      <c r="X190" s="139" t="str">
        <f>IF(OR(C190="Resuelto",C190=""),"",SUM(N190,Q190,T190,W190))</f>
        <v/>
      </c>
      <c r="Y190" s="139" t="str">
        <f>IF(OR(C190="Resuelto",C190=""),"",SUM(M190,P190,S190,V190))</f>
        <v/>
      </c>
      <c r="Z190" s="139" t="str">
        <f>IF(OR(C190="Resuelto",C190=""),"",SUM(L190,O190,R190,U190))</f>
        <v/>
      </c>
      <c r="AA190" s="28">
        <v>388</v>
      </c>
      <c r="AB190" s="28" t="str">
        <f ca="1">IF(ISNA(VLOOKUP(AA190,$X$13:$Z$795,3,FALSE))=TRUE,"",VLOOKUP(AA190,$X$13:$Z$795,3,FALSE))</f>
        <v/>
      </c>
      <c r="AC190" s="75" t="str">
        <f ca="1">IF(ISNA(VLOOKUP(AA190,$X$13:$Z$795,2,FALSE))=TRUE,"",VLOOKUP(AA190,$X$13:$Z$795,2,FALSE))</f>
        <v/>
      </c>
      <c r="AH190" s="78" t="str">
        <f>IF(AI190="","",MAX($AH$5:AH189)+1)</f>
        <v/>
      </c>
      <c r="AI190" s="53" t="str">
        <f>IF(G189="","",IF(COUNTIF($AI$11:AI189,G189)=0,G189,""))</f>
        <v/>
      </c>
      <c r="AJ190" s="53" t="str">
        <f>IF(ISNA(VLOOKUP(AA190,$AH$13:$AI$795,2,FALSE))=TRUE,"",VLOOKUP(AA190,$AH$13:$AI$795,2,FALSE))</f>
        <v/>
      </c>
      <c r="AK190" s="135"/>
    </row>
    <row r="191" spans="1:40" ht="25.5" customHeight="1" x14ac:dyDescent="0.25">
      <c r="A191" s="136"/>
      <c r="B191" s="136"/>
      <c r="C191" s="136"/>
      <c r="D191" s="136"/>
      <c r="E191" s="137"/>
      <c r="F191" s="137"/>
      <c r="G191" s="136"/>
      <c r="H191" s="137"/>
      <c r="I191" s="138"/>
      <c r="J191" s="138"/>
      <c r="K191" s="138"/>
      <c r="L191" s="74" t="str">
        <f>IF(AND(C191="Abierto",D191="Urgente"),A191,"")</f>
        <v/>
      </c>
      <c r="M191" s="74" t="str">
        <f ca="1">IF(AND(C191="Abierto",D191="Urgente"),TODAY()-E191,"")</f>
        <v/>
      </c>
      <c r="N191" s="74" t="str">
        <f>IF(AND(C191="Abierto",D191="Urgente"),RANK(M191,$M$13:$M$798,0)+COUNTIF($M$13:M191,M191)-1,"")</f>
        <v/>
      </c>
      <c r="O191" s="74" t="str">
        <f>IF(AND(C191="Abierto",D191="Alta"),A191,"")</f>
        <v/>
      </c>
      <c r="P191" s="74" t="str">
        <f ca="1">IF(AND(C191="Abierto",D191="Alta"),TODAY()-E191,"")</f>
        <v/>
      </c>
      <c r="Q191" s="74" t="str">
        <f>IF(AND(C191="Abierto",D191="Alta"),RANK(P191,$P$13:$P$798,0)+COUNTIF($P$13:P191,P191)-1+MAX(N:N),"")</f>
        <v/>
      </c>
      <c r="R191" s="74" t="str">
        <f>IF(AND(C191="Abierto",D191="Media"),A191,"")</f>
        <v/>
      </c>
      <c r="S191" s="74" t="str">
        <f ca="1">IF(AND(C191="Abierto",D191="Media"),TODAY()-E191,"")</f>
        <v/>
      </c>
      <c r="T191" s="74" t="str">
        <f>IF(AND(C191="Abierto",D191="Media"),RANK(S191,$S$13:$S$798,0)+COUNTIF($S$13:S191,S191)-1+MAX(N:N,Q:Q),"")</f>
        <v/>
      </c>
      <c r="U191" s="74" t="str">
        <f>IF(AND(C191="Abierto",D191="Baja"),A191,"")</f>
        <v/>
      </c>
      <c r="V191" s="74" t="str">
        <f ca="1">IF(AND(C191="Abierto",D191="Baja"),TODAY()-E191,"")</f>
        <v/>
      </c>
      <c r="W191" s="74" t="str">
        <f>IF(AND(C191="Abierto",D191="Baja"),RANK(V191,$V$13:$V$798,0)+COUNTIF($V$13:V191,V191)-1+MAX(N:N,Q:Q,T:T),"")</f>
        <v/>
      </c>
      <c r="X191" s="139" t="str">
        <f>IF(OR(C191="Resuelto",C191=""),"",SUM(N191,Q191,T191,W191))</f>
        <v/>
      </c>
      <c r="Y191" s="139" t="str">
        <f>IF(OR(C191="Resuelto",C191=""),"",SUM(M191,P191,S191,V191))</f>
        <v/>
      </c>
      <c r="Z191" s="139" t="str">
        <f>IF(OR(C191="Resuelto",C191=""),"",SUM(L191,O191,R191,U191))</f>
        <v/>
      </c>
      <c r="AA191" s="28">
        <v>389</v>
      </c>
      <c r="AB191" s="28" t="str">
        <f ca="1">IF(ISNA(VLOOKUP(AA191,$X$13:$Z$795,3,FALSE))=TRUE,"",VLOOKUP(AA191,$X$13:$Z$795,3,FALSE))</f>
        <v/>
      </c>
      <c r="AC191" s="75" t="str">
        <f ca="1">IF(ISNA(VLOOKUP(AA191,$X$13:$Z$795,2,FALSE))=TRUE,"",VLOOKUP(AA191,$X$13:$Z$795,2,FALSE))</f>
        <v/>
      </c>
      <c r="AH191" s="78" t="str">
        <f>IF(AI191="","",MAX($AH$5:AH190)+1)</f>
        <v/>
      </c>
      <c r="AI191" s="53" t="str">
        <f>IF(G190="","",IF(COUNTIF($AI$11:AI190,G190)=0,G190,""))</f>
        <v/>
      </c>
      <c r="AJ191" s="53" t="str">
        <f>IF(ISNA(VLOOKUP(AA191,$AH$13:$AI$795,2,FALSE))=TRUE,"",VLOOKUP(AA191,$AH$13:$AI$795,2,FALSE))</f>
        <v/>
      </c>
      <c r="AK191" s="135"/>
    </row>
    <row r="192" spans="1:40" ht="25.5" customHeight="1" x14ac:dyDescent="0.25">
      <c r="A192" s="136"/>
      <c r="B192" s="136"/>
      <c r="C192" s="136"/>
      <c r="D192" s="136"/>
      <c r="E192" s="137"/>
      <c r="F192" s="137"/>
      <c r="G192" s="136"/>
      <c r="H192" s="137"/>
      <c r="I192" s="138"/>
      <c r="J192" s="138"/>
      <c r="K192" s="138"/>
      <c r="L192" s="74" t="str">
        <f>IF(AND(C192="Abierto",D192="Urgente"),A192,"")</f>
        <v/>
      </c>
      <c r="M192" s="74" t="str">
        <f ca="1">IF(AND(C192="Abierto",D192="Urgente"),TODAY()-E192,"")</f>
        <v/>
      </c>
      <c r="N192" s="74" t="str">
        <f>IF(AND(C192="Abierto",D192="Urgente"),RANK(M192,$M$13:$M$798,0)+COUNTIF($M$13:M192,M192)-1,"")</f>
        <v/>
      </c>
      <c r="O192" s="74" t="str">
        <f>IF(AND(C192="Abierto",D192="Alta"),A192,"")</f>
        <v/>
      </c>
      <c r="P192" s="74" t="str">
        <f ca="1">IF(AND(C192="Abierto",D192="Alta"),TODAY()-E192,"")</f>
        <v/>
      </c>
      <c r="Q192" s="74" t="str">
        <f>IF(AND(C192="Abierto",D192="Alta"),RANK(P192,$P$13:$P$798,0)+COUNTIF($P$13:P192,P192)-1+MAX(N:N),"")</f>
        <v/>
      </c>
      <c r="R192" s="74" t="str">
        <f>IF(AND(C192="Abierto",D192="Media"),A192,"")</f>
        <v/>
      </c>
      <c r="S192" s="74" t="str">
        <f ca="1">IF(AND(C192="Abierto",D192="Media"),TODAY()-E192,"")</f>
        <v/>
      </c>
      <c r="T192" s="74" t="str">
        <f>IF(AND(C192="Abierto",D192="Media"),RANK(S192,$S$13:$S$798,0)+COUNTIF($S$13:S192,S192)-1+MAX(N:N,Q:Q),"")</f>
        <v/>
      </c>
      <c r="U192" s="74" t="str">
        <f>IF(AND(C192="Abierto",D192="Baja"),A192,"")</f>
        <v/>
      </c>
      <c r="V192" s="74" t="str">
        <f ca="1">IF(AND(C192="Abierto",D192="Baja"),TODAY()-E192,"")</f>
        <v/>
      </c>
      <c r="W192" s="74" t="str">
        <f>IF(AND(C192="Abierto",D192="Baja"),RANK(V192,$V$13:$V$798,0)+COUNTIF($V$13:V192,V192)-1+MAX(N:N,Q:Q,T:T),"")</f>
        <v/>
      </c>
      <c r="X192" s="139" t="str">
        <f>IF(OR(C192="Resuelto",C192=""),"",SUM(N192,Q192,T192,W192))</f>
        <v/>
      </c>
      <c r="Y192" s="139" t="str">
        <f>IF(OR(C192="Resuelto",C192=""),"",SUM(M192,P192,S192,V192))</f>
        <v/>
      </c>
      <c r="Z192" s="139" t="str">
        <f>IF(OR(C192="Resuelto",C192=""),"",SUM(L192,O192,R192,U192))</f>
        <v/>
      </c>
      <c r="AA192" s="28">
        <v>390</v>
      </c>
      <c r="AB192" s="28" t="str">
        <f ca="1">IF(ISNA(VLOOKUP(AA192,$X$13:$Z$795,3,FALSE))=TRUE,"",VLOOKUP(AA192,$X$13:$Z$795,3,FALSE))</f>
        <v/>
      </c>
      <c r="AC192" s="75" t="str">
        <f ca="1">IF(ISNA(VLOOKUP(AA192,$X$13:$Z$795,2,FALSE))=TRUE,"",VLOOKUP(AA192,$X$13:$Z$795,2,FALSE))</f>
        <v/>
      </c>
      <c r="AH192" s="78" t="str">
        <f>IF(AI192="","",MAX($AH$5:AH191)+1)</f>
        <v/>
      </c>
      <c r="AI192" s="53" t="str">
        <f>IF(G191="","",IF(COUNTIF($AI$11:AI191,G191)=0,G191,""))</f>
        <v/>
      </c>
      <c r="AJ192" s="53" t="str">
        <f>IF(ISNA(VLOOKUP(AA192,$AH$13:$AI$795,2,FALSE))=TRUE,"",VLOOKUP(AA192,$AH$13:$AI$795,2,FALSE))</f>
        <v/>
      </c>
      <c r="AK192" s="135"/>
    </row>
    <row r="193" spans="1:37" ht="25.5" customHeight="1" x14ac:dyDescent="0.25">
      <c r="A193" s="136"/>
      <c r="B193" s="136"/>
      <c r="C193" s="136"/>
      <c r="D193" s="136"/>
      <c r="E193" s="137"/>
      <c r="F193" s="137"/>
      <c r="G193" s="136"/>
      <c r="H193" s="137"/>
      <c r="I193" s="138"/>
      <c r="J193" s="138"/>
      <c r="K193" s="138"/>
      <c r="L193" s="74" t="str">
        <f>IF(AND(C193="Abierto",D193="Urgente"),A193,"")</f>
        <v/>
      </c>
      <c r="M193" s="74" t="str">
        <f ca="1">IF(AND(C193="Abierto",D193="Urgente"),TODAY()-E193,"")</f>
        <v/>
      </c>
      <c r="N193" s="74" t="str">
        <f>IF(AND(C193="Abierto",D193="Urgente"),RANK(M193,$M$13:$M$798,0)+COUNTIF($M$13:M193,M193)-1,"")</f>
        <v/>
      </c>
      <c r="O193" s="74" t="str">
        <f>IF(AND(C193="Abierto",D193="Alta"),A193,"")</f>
        <v/>
      </c>
      <c r="P193" s="74" t="str">
        <f ca="1">IF(AND(C193="Abierto",D193="Alta"),TODAY()-E193,"")</f>
        <v/>
      </c>
      <c r="Q193" s="74" t="str">
        <f>IF(AND(C193="Abierto",D193="Alta"),RANK(P193,$P$13:$P$798,0)+COUNTIF($P$13:P193,P193)-1+MAX(N:N),"")</f>
        <v/>
      </c>
      <c r="R193" s="74" t="str">
        <f>IF(AND(C193="Abierto",D193="Media"),A193,"")</f>
        <v/>
      </c>
      <c r="S193" s="74" t="str">
        <f ca="1">IF(AND(C193="Abierto",D193="Media"),TODAY()-E193,"")</f>
        <v/>
      </c>
      <c r="T193" s="74" t="str">
        <f>IF(AND(C193="Abierto",D193="Media"),RANK(S193,$S$13:$S$798,0)+COUNTIF($S$13:S193,S193)-1+MAX(N:N,Q:Q),"")</f>
        <v/>
      </c>
      <c r="U193" s="74" t="str">
        <f>IF(AND(C193="Abierto",D193="Baja"),A193,"")</f>
        <v/>
      </c>
      <c r="V193" s="74" t="str">
        <f ca="1">IF(AND(C193="Abierto",D193="Baja"),TODAY()-E193,"")</f>
        <v/>
      </c>
      <c r="W193" s="74" t="str">
        <f>IF(AND(C193="Abierto",D193="Baja"),RANK(V193,$V$13:$V$798,0)+COUNTIF($V$13:V193,V193)-1+MAX(N:N,Q:Q,T:T),"")</f>
        <v/>
      </c>
      <c r="X193" s="139" t="str">
        <f>IF(OR(C193="Resuelto",C193=""),"",SUM(N193,Q193,T193,W193))</f>
        <v/>
      </c>
      <c r="Y193" s="139" t="str">
        <f>IF(OR(C193="Resuelto",C193=""),"",SUM(M193,P193,S193,V193))</f>
        <v/>
      </c>
      <c r="Z193" s="139" t="str">
        <f>IF(OR(C193="Resuelto",C193=""),"",SUM(L193,O193,R193,U193))</f>
        <v/>
      </c>
      <c r="AA193" s="28">
        <v>391</v>
      </c>
      <c r="AB193" s="28" t="str">
        <f ca="1">IF(ISNA(VLOOKUP(AA193,$X$13:$Z$795,3,FALSE))=TRUE,"",VLOOKUP(AA193,$X$13:$Z$795,3,FALSE))</f>
        <v/>
      </c>
      <c r="AC193" s="75" t="str">
        <f ca="1">IF(ISNA(VLOOKUP(AA193,$X$13:$Z$795,2,FALSE))=TRUE,"",VLOOKUP(AA193,$X$13:$Z$795,2,FALSE))</f>
        <v/>
      </c>
      <c r="AH193" s="78" t="str">
        <f>IF(AI193="","",MAX($AH$5:AH192)+1)</f>
        <v/>
      </c>
      <c r="AI193" s="53" t="str">
        <f>IF(G192="","",IF(COUNTIF($AI$11:AI192,G192)=0,G192,""))</f>
        <v/>
      </c>
      <c r="AJ193" s="53" t="str">
        <f>IF(ISNA(VLOOKUP(AA193,$AH$13:$AI$795,2,FALSE))=TRUE,"",VLOOKUP(AA193,$AH$13:$AI$795,2,FALSE))</f>
        <v/>
      </c>
      <c r="AK193" s="135"/>
    </row>
    <row r="194" spans="1:37" ht="25.5" customHeight="1" x14ac:dyDescent="0.25">
      <c r="A194" s="136"/>
      <c r="B194" s="136"/>
      <c r="C194" s="136"/>
      <c r="D194" s="136"/>
      <c r="E194" s="137"/>
      <c r="F194" s="137"/>
      <c r="G194" s="136"/>
      <c r="H194" s="137"/>
      <c r="I194" s="140"/>
      <c r="J194" s="140"/>
      <c r="K194" s="140"/>
      <c r="L194" s="74" t="str">
        <f>IF(AND(C194="Abierto",D194="Urgente"),A194,"")</f>
        <v/>
      </c>
      <c r="M194" s="74" t="str">
        <f ca="1">IF(AND(C194="Abierto",D194="Urgente"),TODAY()-E194,"")</f>
        <v/>
      </c>
      <c r="N194" s="74" t="str">
        <f>IF(AND(C194="Abierto",D194="Urgente"),RANK(M194,$M$13:$M$798,0)+COUNTIF($M$13:M194,M194)-1,"")</f>
        <v/>
      </c>
      <c r="O194" s="74" t="str">
        <f>IF(AND(C194="Abierto",D194="Alta"),A194,"")</f>
        <v/>
      </c>
      <c r="P194" s="74" t="str">
        <f ca="1">IF(AND(C194="Abierto",D194="Alta"),TODAY()-E194,"")</f>
        <v/>
      </c>
      <c r="Q194" s="74" t="str">
        <f>IF(AND(C194="Abierto",D194="Alta"),RANK(P194,$P$13:$P$798,0)+COUNTIF($P$13:P194,P194)-1+MAX(N:N),"")</f>
        <v/>
      </c>
      <c r="R194" s="74" t="str">
        <f>IF(AND(C194="Abierto",D194="Media"),A194,"")</f>
        <v/>
      </c>
      <c r="S194" s="74" t="str">
        <f ca="1">IF(AND(C194="Abierto",D194="Media"),TODAY()-E194,"")</f>
        <v/>
      </c>
      <c r="T194" s="74" t="str">
        <f>IF(AND(C194="Abierto",D194="Media"),RANK(S194,$S$13:$S$798,0)+COUNTIF($S$13:S194,S194)-1+MAX(N:N,Q:Q),"")</f>
        <v/>
      </c>
      <c r="U194" s="74" t="str">
        <f>IF(AND(C194="Abierto",D194="Baja"),A194,"")</f>
        <v/>
      </c>
      <c r="V194" s="74" t="str">
        <f ca="1">IF(AND(C194="Abierto",D194="Baja"),TODAY()-E194,"")</f>
        <v/>
      </c>
      <c r="W194" s="74" t="str">
        <f>IF(AND(C194="Abierto",D194="Baja"),RANK(V194,$V$13:$V$798,0)+COUNTIF($V$13:V194,V194)-1+MAX(N:N,Q:Q,T:T),"")</f>
        <v/>
      </c>
      <c r="X194" s="139" t="str">
        <f>IF(OR(C194="Resuelto",C194=""),"",SUM(N194,Q194,T194,W194))</f>
        <v/>
      </c>
      <c r="Y194" s="139" t="str">
        <f>IF(OR(C194="Resuelto",C194=""),"",SUM(M194,P194,S194,V194))</f>
        <v/>
      </c>
      <c r="Z194" s="139" t="str">
        <f>IF(OR(C194="Resuelto",C194=""),"",SUM(L194,O194,R194,U194))</f>
        <v/>
      </c>
      <c r="AA194" s="28">
        <v>392</v>
      </c>
      <c r="AB194" s="28" t="str">
        <f ca="1">IF(ISNA(VLOOKUP(AA194,$X$13:$Z$795,3,FALSE))=TRUE,"",VLOOKUP(AA194,$X$13:$Z$795,3,FALSE))</f>
        <v/>
      </c>
      <c r="AC194" s="75" t="str">
        <f ca="1">IF(ISNA(VLOOKUP(AA194,$X$13:$Z$795,2,FALSE))=TRUE,"",VLOOKUP(AA194,$X$13:$Z$795,2,FALSE))</f>
        <v/>
      </c>
      <c r="AH194" s="78" t="str">
        <f>IF(AI194="","",MAX($AH$5:AH193)+1)</f>
        <v/>
      </c>
      <c r="AI194" s="53" t="str">
        <f>IF(G193="","",IF(COUNTIF($AI$11:AI193,G193)=0,G193,""))</f>
        <v/>
      </c>
      <c r="AJ194" s="53" t="str">
        <f>IF(ISNA(VLOOKUP(AA194,$AH$13:$AI$795,2,FALSE))=TRUE,"",VLOOKUP(AA194,$AH$13:$AI$795,2,FALSE))</f>
        <v/>
      </c>
      <c r="AK194" s="135"/>
    </row>
    <row r="195" spans="1:37" ht="25.5" customHeight="1" x14ac:dyDescent="0.25">
      <c r="A195" s="136"/>
      <c r="B195" s="136"/>
      <c r="C195" s="136"/>
      <c r="D195" s="136"/>
      <c r="E195" s="137"/>
      <c r="F195" s="137"/>
      <c r="G195" s="136"/>
      <c r="H195" s="137"/>
      <c r="I195" s="140"/>
      <c r="J195" s="140"/>
      <c r="K195" s="140"/>
      <c r="L195" s="74" t="str">
        <f>IF(AND(C195="Abierto",D195="Urgente"),A195,"")</f>
        <v/>
      </c>
      <c r="M195" s="74" t="str">
        <f ca="1">IF(AND(C195="Abierto",D195="Urgente"),TODAY()-E195,"")</f>
        <v/>
      </c>
      <c r="N195" s="74" t="str">
        <f>IF(AND(C195="Abierto",D195="Urgente"),RANK(M195,$M$13:$M$798,0)+COUNTIF($M$13:M195,M195)-1,"")</f>
        <v/>
      </c>
      <c r="O195" s="74" t="str">
        <f>IF(AND(C195="Abierto",D195="Alta"),A195,"")</f>
        <v/>
      </c>
      <c r="P195" s="74" t="str">
        <f ca="1">IF(AND(C195="Abierto",D195="Alta"),TODAY()-E195,"")</f>
        <v/>
      </c>
      <c r="Q195" s="74" t="str">
        <f>IF(AND(C195="Abierto",D195="Alta"),RANK(P195,$P$13:$P$798,0)+COUNTIF($P$13:P195,P195)-1+MAX(N:N),"")</f>
        <v/>
      </c>
      <c r="R195" s="74" t="str">
        <f>IF(AND(C195="Abierto",D195="Media"),A195,"")</f>
        <v/>
      </c>
      <c r="S195" s="74" t="str">
        <f ca="1">IF(AND(C195="Abierto",D195="Media"),TODAY()-E195,"")</f>
        <v/>
      </c>
      <c r="T195" s="74" t="str">
        <f>IF(AND(C195="Abierto",D195="Media"),RANK(S195,$S$13:$S$798,0)+COUNTIF($S$13:S195,S195)-1+MAX(N:N,Q:Q),"")</f>
        <v/>
      </c>
      <c r="U195" s="74" t="str">
        <f>IF(AND(C195="Abierto",D195="Baja"),A195,"")</f>
        <v/>
      </c>
      <c r="V195" s="74" t="str">
        <f ca="1">IF(AND(C195="Abierto",D195="Baja"),TODAY()-E195,"")</f>
        <v/>
      </c>
      <c r="W195" s="74" t="str">
        <f>IF(AND(C195="Abierto",D195="Baja"),RANK(V195,$V$13:$V$798,0)+COUNTIF($V$13:V195,V195)-1+MAX(N:N,Q:Q,T:T),"")</f>
        <v/>
      </c>
      <c r="X195" s="139" t="str">
        <f>IF(OR(C195="Resuelto",C195=""),"",SUM(N195,Q195,T195,W195))</f>
        <v/>
      </c>
      <c r="Y195" s="139" t="str">
        <f>IF(OR(C195="Resuelto",C195=""),"",SUM(M195,P195,S195,V195))</f>
        <v/>
      </c>
      <c r="Z195" s="139" t="str">
        <f>IF(OR(C195="Resuelto",C195=""),"",SUM(L195,O195,R195,U195))</f>
        <v/>
      </c>
      <c r="AA195" s="28">
        <v>393</v>
      </c>
      <c r="AB195" s="28" t="str">
        <f ca="1">IF(ISNA(VLOOKUP(AA195,$X$13:$Z$795,3,FALSE))=TRUE,"",VLOOKUP(AA195,$X$13:$Z$795,3,FALSE))</f>
        <v/>
      </c>
      <c r="AC195" s="75" t="str">
        <f ca="1">IF(ISNA(VLOOKUP(AA195,$X$13:$Z$795,2,FALSE))=TRUE,"",VLOOKUP(AA195,$X$13:$Z$795,2,FALSE))</f>
        <v/>
      </c>
      <c r="AH195" s="78" t="str">
        <f>IF(AI195="","",MAX($AH$5:AH194)+1)</f>
        <v/>
      </c>
      <c r="AI195" s="53" t="str">
        <f>IF(G194="","",IF(COUNTIF($AI$11:AI194,G194)=0,G194,""))</f>
        <v/>
      </c>
      <c r="AJ195" s="53" t="str">
        <f>IF(ISNA(VLOOKUP(AA195,$AH$13:$AI$795,2,FALSE))=TRUE,"",VLOOKUP(AA195,$AH$13:$AI$795,2,FALSE))</f>
        <v/>
      </c>
      <c r="AK195" s="135"/>
    </row>
    <row r="196" spans="1:37" ht="25.5" customHeight="1" x14ac:dyDescent="0.25">
      <c r="A196" s="136"/>
      <c r="B196" s="136"/>
      <c r="C196" s="136"/>
      <c r="D196" s="136"/>
      <c r="E196" s="137"/>
      <c r="F196" s="137"/>
      <c r="G196" s="136"/>
      <c r="H196" s="137"/>
      <c r="I196" s="140"/>
      <c r="J196" s="140"/>
      <c r="K196" s="140"/>
      <c r="L196" s="74" t="str">
        <f>IF(AND(C196="Abierto",D196="Urgente"),A196,"")</f>
        <v/>
      </c>
      <c r="M196" s="74" t="str">
        <f ca="1">IF(AND(C196="Abierto",D196="Urgente"),TODAY()-E196,"")</f>
        <v/>
      </c>
      <c r="N196" s="74" t="str">
        <f>IF(AND(C196="Abierto",D196="Urgente"),RANK(M196,$M$13:$M$798,0)+COUNTIF($M$13:M196,M196)-1,"")</f>
        <v/>
      </c>
      <c r="O196" s="74" t="str">
        <f>IF(AND(C196="Abierto",D196="Alta"),A196,"")</f>
        <v/>
      </c>
      <c r="P196" s="74" t="str">
        <f ca="1">IF(AND(C196="Abierto",D196="Alta"),TODAY()-E196,"")</f>
        <v/>
      </c>
      <c r="Q196" s="74" t="str">
        <f>IF(AND(C196="Abierto",D196="Alta"),RANK(P196,$P$13:$P$798,0)+COUNTIF($P$13:P196,P196)-1+MAX(N:N),"")</f>
        <v/>
      </c>
      <c r="R196" s="74" t="str">
        <f>IF(AND(C196="Abierto",D196="Media"),A196,"")</f>
        <v/>
      </c>
      <c r="S196" s="74" t="str">
        <f ca="1">IF(AND(C196="Abierto",D196="Media"),TODAY()-E196,"")</f>
        <v/>
      </c>
      <c r="T196" s="74" t="str">
        <f>IF(AND(C196="Abierto",D196="Media"),RANK(S196,$S$13:$S$798,0)+COUNTIF($S$13:S196,S196)-1+MAX(N:N,Q:Q),"")</f>
        <v/>
      </c>
      <c r="U196" s="74" t="str">
        <f>IF(AND(C196="Abierto",D196="Baja"),A196,"")</f>
        <v/>
      </c>
      <c r="V196" s="74" t="str">
        <f ca="1">IF(AND(C196="Abierto",D196="Baja"),TODAY()-E196,"")</f>
        <v/>
      </c>
      <c r="W196" s="74" t="str">
        <f>IF(AND(C196="Abierto",D196="Baja"),RANK(V196,$V$13:$V$798,0)+COUNTIF($V$13:V196,V196)-1+MAX(N:N,Q:Q,T:T),"")</f>
        <v/>
      </c>
      <c r="X196" s="139" t="str">
        <f>IF(OR(C196="Resuelto",C196=""),"",SUM(N196,Q196,T196,W196))</f>
        <v/>
      </c>
      <c r="Y196" s="139" t="str">
        <f>IF(OR(C196="Resuelto",C196=""),"",SUM(M196,P196,S196,V196))</f>
        <v/>
      </c>
      <c r="Z196" s="139" t="str">
        <f>IF(OR(C196="Resuelto",C196=""),"",SUM(L196,O196,R196,U196))</f>
        <v/>
      </c>
      <c r="AA196" s="28">
        <v>394</v>
      </c>
      <c r="AB196" s="28" t="str">
        <f ca="1">IF(ISNA(VLOOKUP(AA196,$X$13:$Z$795,3,FALSE))=TRUE,"",VLOOKUP(AA196,$X$13:$Z$795,3,FALSE))</f>
        <v/>
      </c>
      <c r="AC196" s="75" t="str">
        <f ca="1">IF(ISNA(VLOOKUP(AA196,$X$13:$Z$795,2,FALSE))=TRUE,"",VLOOKUP(AA196,$X$13:$Z$795,2,FALSE))</f>
        <v/>
      </c>
      <c r="AH196" s="78" t="str">
        <f>IF(AI196="","",MAX($AH$5:AH195)+1)</f>
        <v/>
      </c>
      <c r="AI196" s="53" t="str">
        <f>IF(G195="","",IF(COUNTIF($AI$11:AI195,G195)=0,G195,""))</f>
        <v/>
      </c>
      <c r="AJ196" s="53" t="str">
        <f>IF(ISNA(VLOOKUP(AA196,$AH$13:$AI$795,2,FALSE))=TRUE,"",VLOOKUP(AA196,$AH$13:$AI$795,2,FALSE))</f>
        <v/>
      </c>
      <c r="AK196" s="135"/>
    </row>
    <row r="197" spans="1:37" ht="25.5" customHeight="1" x14ac:dyDescent="0.25">
      <c r="A197" s="136"/>
      <c r="B197" s="136"/>
      <c r="C197" s="136"/>
      <c r="D197" s="136"/>
      <c r="E197" s="137"/>
      <c r="F197" s="137"/>
      <c r="G197" s="136"/>
      <c r="H197" s="137"/>
      <c r="I197" s="140"/>
      <c r="J197" s="140"/>
      <c r="K197" s="140"/>
      <c r="L197" s="74" t="str">
        <f>IF(AND(C197="Abierto",D197="Urgente"),A197,"")</f>
        <v/>
      </c>
      <c r="M197" s="74" t="str">
        <f ca="1">IF(AND(C197="Abierto",D197="Urgente"),TODAY()-E197,"")</f>
        <v/>
      </c>
      <c r="N197" s="74" t="str">
        <f>IF(AND(C197="Abierto",D197="Urgente"),RANK(M197,$M$13:$M$798,0)+COUNTIF($M$13:M197,M197)-1,"")</f>
        <v/>
      </c>
      <c r="O197" s="74" t="str">
        <f>IF(AND(C197="Abierto",D197="Alta"),A197,"")</f>
        <v/>
      </c>
      <c r="P197" s="74" t="str">
        <f ca="1">IF(AND(C197="Abierto",D197="Alta"),TODAY()-E197,"")</f>
        <v/>
      </c>
      <c r="Q197" s="74" t="str">
        <f>IF(AND(C197="Abierto",D197="Alta"),RANK(P197,$P$13:$P$798,0)+COUNTIF($P$13:P197,P197)-1+MAX(N:N),"")</f>
        <v/>
      </c>
      <c r="R197" s="74" t="str">
        <f>IF(AND(C197="Abierto",D197="Media"),A197,"")</f>
        <v/>
      </c>
      <c r="S197" s="74" t="str">
        <f ca="1">IF(AND(C197="Abierto",D197="Media"),TODAY()-E197,"")</f>
        <v/>
      </c>
      <c r="T197" s="74" t="str">
        <f>IF(AND(C197="Abierto",D197="Media"),RANK(S197,$S$13:$S$798,0)+COUNTIF($S$13:S197,S197)-1+MAX(N:N,Q:Q),"")</f>
        <v/>
      </c>
      <c r="U197" s="74" t="str">
        <f>IF(AND(C197="Abierto",D197="Baja"),A197,"")</f>
        <v/>
      </c>
      <c r="V197" s="74" t="str">
        <f ca="1">IF(AND(C197="Abierto",D197="Baja"),TODAY()-E197,"")</f>
        <v/>
      </c>
      <c r="W197" s="74" t="str">
        <f>IF(AND(C197="Abierto",D197="Baja"),RANK(V197,$V$13:$V$798,0)+COUNTIF($V$13:V197,V197)-1+MAX(N:N,Q:Q,T:T),"")</f>
        <v/>
      </c>
      <c r="X197" s="139" t="str">
        <f>IF(OR(C197="Resuelto",C197=""),"",SUM(N197,Q197,T197,W197))</f>
        <v/>
      </c>
      <c r="Y197" s="139" t="str">
        <f>IF(OR(C197="Resuelto",C197=""),"",SUM(M197,P197,S197,V197))</f>
        <v/>
      </c>
      <c r="Z197" s="139" t="str">
        <f>IF(OR(C197="Resuelto",C197=""),"",SUM(L197,O197,R197,U197))</f>
        <v/>
      </c>
      <c r="AA197" s="28">
        <v>395</v>
      </c>
      <c r="AB197" s="28" t="str">
        <f ca="1">IF(ISNA(VLOOKUP(AA197,$X$13:$Z$795,3,FALSE))=TRUE,"",VLOOKUP(AA197,$X$13:$Z$795,3,FALSE))</f>
        <v/>
      </c>
      <c r="AC197" s="75" t="str">
        <f ca="1">IF(ISNA(VLOOKUP(AA197,$X$13:$Z$795,2,FALSE))=TRUE,"",VLOOKUP(AA197,$X$13:$Z$795,2,FALSE))</f>
        <v/>
      </c>
      <c r="AH197" s="78" t="str">
        <f>IF(AI197="","",MAX($AH$5:AH196)+1)</f>
        <v/>
      </c>
      <c r="AI197" s="53" t="str">
        <f>IF(G196="","",IF(COUNTIF($AI$11:AI196,G196)=0,G196,""))</f>
        <v/>
      </c>
      <c r="AJ197" s="53" t="str">
        <f>IF(ISNA(VLOOKUP(AA197,$AH$13:$AI$795,2,FALSE))=TRUE,"",VLOOKUP(AA197,$AH$13:$AI$795,2,FALSE))</f>
        <v/>
      </c>
      <c r="AK197" s="135"/>
    </row>
    <row r="198" spans="1:37" ht="25.5" customHeight="1" x14ac:dyDescent="0.25">
      <c r="A198" s="136"/>
      <c r="B198" s="136"/>
      <c r="C198" s="136"/>
      <c r="D198" s="136"/>
      <c r="E198" s="137"/>
      <c r="F198" s="137"/>
      <c r="G198" s="136"/>
      <c r="H198" s="137"/>
      <c r="I198" s="140"/>
      <c r="J198" s="140"/>
      <c r="K198" s="140"/>
      <c r="L198" s="74" t="str">
        <f>IF(AND(C198="Abierto",D198="Urgente"),A198,"")</f>
        <v/>
      </c>
      <c r="M198" s="74" t="str">
        <f ca="1">IF(AND(C198="Abierto",D198="Urgente"),TODAY()-E198,"")</f>
        <v/>
      </c>
      <c r="N198" s="74" t="str">
        <f>IF(AND(C198="Abierto",D198="Urgente"),RANK(M198,$M$13:$M$798,0)+COUNTIF($M$13:M198,M198)-1,"")</f>
        <v/>
      </c>
      <c r="O198" s="74" t="str">
        <f>IF(AND(C198="Abierto",D198="Alta"),A198,"")</f>
        <v/>
      </c>
      <c r="P198" s="74" t="str">
        <f ca="1">IF(AND(C198="Abierto",D198="Alta"),TODAY()-E198,"")</f>
        <v/>
      </c>
      <c r="Q198" s="74" t="str">
        <f>IF(AND(C198="Abierto",D198="Alta"),RANK(P198,$P$13:$P$798,0)+COUNTIF($P$13:P198,P198)-1+MAX(N:N),"")</f>
        <v/>
      </c>
      <c r="R198" s="74" t="str">
        <f>IF(AND(C198="Abierto",D198="Media"),A198,"")</f>
        <v/>
      </c>
      <c r="S198" s="74" t="str">
        <f ca="1">IF(AND(C198="Abierto",D198="Media"),TODAY()-E198,"")</f>
        <v/>
      </c>
      <c r="T198" s="74" t="str">
        <f>IF(AND(C198="Abierto",D198="Media"),RANK(S198,$S$13:$S$798,0)+COUNTIF($S$13:S198,S198)-1+MAX(N:N,Q:Q),"")</f>
        <v/>
      </c>
      <c r="U198" s="74" t="str">
        <f>IF(AND(C198="Abierto",D198="Baja"),A198,"")</f>
        <v/>
      </c>
      <c r="V198" s="74" t="str">
        <f ca="1">IF(AND(C198="Abierto",D198="Baja"),TODAY()-E198,"")</f>
        <v/>
      </c>
      <c r="W198" s="74" t="str">
        <f>IF(AND(C198="Abierto",D198="Baja"),RANK(V198,$V$13:$V$798,0)+COUNTIF($V$13:V198,V198)-1+MAX(N:N,Q:Q,T:T),"")</f>
        <v/>
      </c>
      <c r="X198" s="139" t="str">
        <f>IF(OR(C198="Resuelto",C198=""),"",SUM(N198,Q198,T198,W198))</f>
        <v/>
      </c>
      <c r="Y198" s="139" t="str">
        <f>IF(OR(C198="Resuelto",C198=""),"",SUM(M198,P198,S198,V198))</f>
        <v/>
      </c>
      <c r="Z198" s="139" t="str">
        <f>IF(OR(C198="Resuelto",C198=""),"",SUM(L198,O198,R198,U198))</f>
        <v/>
      </c>
      <c r="AA198" s="28">
        <v>396</v>
      </c>
      <c r="AB198" s="28" t="str">
        <f ca="1">IF(ISNA(VLOOKUP(AA198,$X$13:$Z$795,3,FALSE))=TRUE,"",VLOOKUP(AA198,$X$13:$Z$795,3,FALSE))</f>
        <v/>
      </c>
      <c r="AC198" s="75" t="str">
        <f ca="1">IF(ISNA(VLOOKUP(AA198,$X$13:$Z$795,2,FALSE))=TRUE,"",VLOOKUP(AA198,$X$13:$Z$795,2,FALSE))</f>
        <v/>
      </c>
      <c r="AH198" s="78" t="str">
        <f>IF(AI198="","",MAX($AH$5:AH197)+1)</f>
        <v/>
      </c>
      <c r="AI198" s="53" t="str">
        <f>IF(G197="","",IF(COUNTIF($AI$11:AI197,G197)=0,G197,""))</f>
        <v/>
      </c>
      <c r="AJ198" s="53" t="str">
        <f>IF(ISNA(VLOOKUP(AA198,$AH$13:$AI$795,2,FALSE))=TRUE,"",VLOOKUP(AA198,$AH$13:$AI$795,2,FALSE))</f>
        <v/>
      </c>
      <c r="AK198" s="135"/>
    </row>
    <row r="199" spans="1:37" ht="25.5" customHeight="1" x14ac:dyDescent="0.25">
      <c r="A199" s="136"/>
      <c r="B199" s="136"/>
      <c r="C199" s="136"/>
      <c r="D199" s="136"/>
      <c r="E199" s="137"/>
      <c r="F199" s="137"/>
      <c r="G199" s="136"/>
      <c r="H199" s="137"/>
      <c r="I199" s="140"/>
      <c r="J199" s="140"/>
      <c r="K199" s="140"/>
      <c r="L199" s="74" t="str">
        <f>IF(AND(C199="Abierto",D199="Urgente"),A199,"")</f>
        <v/>
      </c>
      <c r="M199" s="74" t="str">
        <f ca="1">IF(AND(C199="Abierto",D199="Urgente"),TODAY()-E199,"")</f>
        <v/>
      </c>
      <c r="N199" s="74" t="str">
        <f>IF(AND(C199="Abierto",D199="Urgente"),RANK(M199,$M$13:$M$798,0)+COUNTIF($M$13:M199,M199)-1,"")</f>
        <v/>
      </c>
      <c r="O199" s="74" t="str">
        <f>IF(AND(C199="Abierto",D199="Alta"),A199,"")</f>
        <v/>
      </c>
      <c r="P199" s="74" t="str">
        <f ca="1">IF(AND(C199="Abierto",D199="Alta"),TODAY()-E199,"")</f>
        <v/>
      </c>
      <c r="Q199" s="74" t="str">
        <f>IF(AND(C199="Abierto",D199="Alta"),RANK(P199,$P$13:$P$798,0)+COUNTIF($P$13:P199,P199)-1+MAX(N:N),"")</f>
        <v/>
      </c>
      <c r="R199" s="74" t="str">
        <f>IF(AND(C199="Abierto",D199="Media"),A199,"")</f>
        <v/>
      </c>
      <c r="S199" s="74" t="str">
        <f ca="1">IF(AND(C199="Abierto",D199="Media"),TODAY()-E199,"")</f>
        <v/>
      </c>
      <c r="T199" s="74" t="str">
        <f>IF(AND(C199="Abierto",D199="Media"),RANK(S199,$S$13:$S$798,0)+COUNTIF($S$13:S199,S199)-1+MAX(N:N,Q:Q),"")</f>
        <v/>
      </c>
      <c r="U199" s="74" t="str">
        <f>IF(AND(C199="Abierto",D199="Baja"),A199,"")</f>
        <v/>
      </c>
      <c r="V199" s="74" t="str">
        <f ca="1">IF(AND(C199="Abierto",D199="Baja"),TODAY()-E199,"")</f>
        <v/>
      </c>
      <c r="W199" s="74" t="str">
        <f>IF(AND(C199="Abierto",D199="Baja"),RANK(V199,$V$13:$V$798,0)+COUNTIF($V$13:V199,V199)-1+MAX(N:N,Q:Q,T:T),"")</f>
        <v/>
      </c>
      <c r="X199" s="139" t="str">
        <f>IF(OR(C199="Resuelto",C199=""),"",SUM(N199,Q199,T199,W199))</f>
        <v/>
      </c>
      <c r="Y199" s="139" t="str">
        <f>IF(OR(C199="Resuelto",C199=""),"",SUM(M199,P199,S199,V199))</f>
        <v/>
      </c>
      <c r="Z199" s="139" t="str">
        <f>IF(OR(C199="Resuelto",C199=""),"",SUM(L199,O199,R199,U199))</f>
        <v/>
      </c>
      <c r="AA199" s="28">
        <v>397</v>
      </c>
      <c r="AB199" s="28" t="str">
        <f ca="1">IF(ISNA(VLOOKUP(AA199,$X$13:$Z$795,3,FALSE))=TRUE,"",VLOOKUP(AA199,$X$13:$Z$795,3,FALSE))</f>
        <v/>
      </c>
      <c r="AC199" s="75" t="str">
        <f ca="1">IF(ISNA(VLOOKUP(AA199,$X$13:$Z$795,2,FALSE))=TRUE,"",VLOOKUP(AA199,$X$13:$Z$795,2,FALSE))</f>
        <v/>
      </c>
      <c r="AH199" s="78" t="str">
        <f>IF(AI199="","",MAX($AH$5:AH198)+1)</f>
        <v/>
      </c>
      <c r="AI199" s="53" t="str">
        <f>IF(G198="","",IF(COUNTIF($AI$11:AI198,G198)=0,G198,""))</f>
        <v/>
      </c>
      <c r="AJ199" s="53" t="str">
        <f>IF(ISNA(VLOOKUP(AA199,$AH$13:$AI$795,2,FALSE))=TRUE,"",VLOOKUP(AA199,$AH$13:$AI$795,2,FALSE))</f>
        <v/>
      </c>
      <c r="AK199" s="135"/>
    </row>
    <row r="200" spans="1:37" ht="25.5" customHeight="1" x14ac:dyDescent="0.25">
      <c r="A200" s="136"/>
      <c r="B200" s="136"/>
      <c r="C200" s="136"/>
      <c r="D200" s="136"/>
      <c r="E200" s="137"/>
      <c r="F200" s="137"/>
      <c r="G200" s="136"/>
      <c r="H200" s="137"/>
      <c r="I200" s="140"/>
      <c r="J200" s="140"/>
      <c r="K200" s="140"/>
      <c r="L200" s="74" t="str">
        <f>IF(AND(C200="Abierto",D200="Urgente"),A200,"")</f>
        <v/>
      </c>
      <c r="M200" s="74" t="str">
        <f ca="1">IF(AND(C200="Abierto",D200="Urgente"),TODAY()-E200,"")</f>
        <v/>
      </c>
      <c r="N200" s="74" t="str">
        <f>IF(AND(C200="Abierto",D200="Urgente"),RANK(M200,$M$13:$M$798,0)+COUNTIF($M$13:M200,M200)-1,"")</f>
        <v/>
      </c>
      <c r="O200" s="74" t="str">
        <f>IF(AND(C200="Abierto",D200="Alta"),A200,"")</f>
        <v/>
      </c>
      <c r="P200" s="74" t="str">
        <f ca="1">IF(AND(C200="Abierto",D200="Alta"),TODAY()-E200,"")</f>
        <v/>
      </c>
      <c r="Q200" s="74" t="str">
        <f>IF(AND(C200="Abierto",D200="Alta"),RANK(P200,$P$13:$P$798,0)+COUNTIF($P$13:P200,P200)-1+MAX(N:N),"")</f>
        <v/>
      </c>
      <c r="R200" s="74" t="str">
        <f>IF(AND(C200="Abierto",D200="Media"),A200,"")</f>
        <v/>
      </c>
      <c r="S200" s="74" t="str">
        <f ca="1">IF(AND(C200="Abierto",D200="Media"),TODAY()-E200,"")</f>
        <v/>
      </c>
      <c r="T200" s="74" t="str">
        <f>IF(AND(C200="Abierto",D200="Media"),RANK(S200,$S$13:$S$798,0)+COUNTIF($S$13:S200,S200)-1+MAX(N:N,Q:Q),"")</f>
        <v/>
      </c>
      <c r="U200" s="74" t="str">
        <f>IF(AND(C200="Abierto",D200="Baja"),A200,"")</f>
        <v/>
      </c>
      <c r="V200" s="74" t="str">
        <f ca="1">IF(AND(C200="Abierto",D200="Baja"),TODAY()-E200,"")</f>
        <v/>
      </c>
      <c r="W200" s="74" t="str">
        <f>IF(AND(C200="Abierto",D200="Baja"),RANK(V200,$V$13:$V$798,0)+COUNTIF($V$13:V200,V200)-1+MAX(N:N,Q:Q,T:T),"")</f>
        <v/>
      </c>
      <c r="X200" s="139" t="str">
        <f>IF(OR(C200="Resuelto",C200=""),"",SUM(N200,Q200,T200,W200))</f>
        <v/>
      </c>
      <c r="Y200" s="139" t="str">
        <f>IF(OR(C200="Resuelto",C200=""),"",SUM(M200,P200,S200,V200))</f>
        <v/>
      </c>
      <c r="Z200" s="139" t="str">
        <f>IF(OR(C200="Resuelto",C200=""),"",SUM(L200,O200,R200,U200))</f>
        <v/>
      </c>
      <c r="AA200" s="28">
        <v>398</v>
      </c>
      <c r="AB200" s="28" t="str">
        <f ca="1">IF(ISNA(VLOOKUP(AA200,$X$13:$Z$795,3,FALSE))=TRUE,"",VLOOKUP(AA200,$X$13:$Z$795,3,FALSE))</f>
        <v/>
      </c>
      <c r="AC200" s="75" t="str">
        <f ca="1">IF(ISNA(VLOOKUP(AA200,$X$13:$Z$795,2,FALSE))=TRUE,"",VLOOKUP(AA200,$X$13:$Z$795,2,FALSE))</f>
        <v/>
      </c>
      <c r="AH200" s="78" t="str">
        <f>IF(AI200="","",MAX($AH$5:AH199)+1)</f>
        <v/>
      </c>
      <c r="AI200" s="53" t="str">
        <f>IF(G199="","",IF(COUNTIF($AI$11:AI199,G199)=0,G199,""))</f>
        <v/>
      </c>
      <c r="AJ200" s="53" t="str">
        <f>IF(ISNA(VLOOKUP(AA200,$AH$13:$AI$795,2,FALSE))=TRUE,"",VLOOKUP(AA200,$AH$13:$AI$795,2,FALSE))</f>
        <v/>
      </c>
      <c r="AK200" s="135"/>
    </row>
    <row r="201" spans="1:37" ht="25.5" customHeight="1" x14ac:dyDescent="0.25">
      <c r="A201" s="136"/>
      <c r="B201" s="136"/>
      <c r="C201" s="136"/>
      <c r="D201" s="136"/>
      <c r="E201" s="137"/>
      <c r="F201" s="137"/>
      <c r="G201" s="136"/>
      <c r="H201" s="137"/>
      <c r="I201" s="140"/>
      <c r="J201" s="140"/>
      <c r="K201" s="140"/>
      <c r="L201" s="74" t="str">
        <f>IF(AND(C201="Abierto",D201="Urgente"),A201,"")</f>
        <v/>
      </c>
      <c r="M201" s="74" t="str">
        <f ca="1">IF(AND(C201="Abierto",D201="Urgente"),TODAY()-E201,"")</f>
        <v/>
      </c>
      <c r="N201" s="74" t="str">
        <f>IF(AND(C201="Abierto",D201="Urgente"),RANK(M201,$M$13:$M$798,0)+COUNTIF($M$13:M201,M201)-1,"")</f>
        <v/>
      </c>
      <c r="O201" s="74" t="str">
        <f>IF(AND(C201="Abierto",D201="Alta"),A201,"")</f>
        <v/>
      </c>
      <c r="P201" s="74" t="str">
        <f ca="1">IF(AND(C201="Abierto",D201="Alta"),TODAY()-E201,"")</f>
        <v/>
      </c>
      <c r="Q201" s="74" t="str">
        <f>IF(AND(C201="Abierto",D201="Alta"),RANK(P201,$P$13:$P$798,0)+COUNTIF($P$13:P201,P201)-1+MAX(N:N),"")</f>
        <v/>
      </c>
      <c r="R201" s="74" t="str">
        <f>IF(AND(C201="Abierto",D201="Media"),A201,"")</f>
        <v/>
      </c>
      <c r="S201" s="74" t="str">
        <f ca="1">IF(AND(C201="Abierto",D201="Media"),TODAY()-E201,"")</f>
        <v/>
      </c>
      <c r="T201" s="74" t="str">
        <f>IF(AND(C201="Abierto",D201="Media"),RANK(S201,$S$13:$S$798,0)+COUNTIF($S$13:S201,S201)-1+MAX(N:N,Q:Q),"")</f>
        <v/>
      </c>
      <c r="U201" s="74" t="str">
        <f>IF(AND(C201="Abierto",D201="Baja"),A201,"")</f>
        <v/>
      </c>
      <c r="V201" s="74" t="str">
        <f ca="1">IF(AND(C201="Abierto",D201="Baja"),TODAY()-E201,"")</f>
        <v/>
      </c>
      <c r="W201" s="74" t="str">
        <f>IF(AND(C201="Abierto",D201="Baja"),RANK(V201,$V$13:$V$798,0)+COUNTIF($V$13:V201,V201)-1+MAX(N:N,Q:Q,T:T),"")</f>
        <v/>
      </c>
      <c r="X201" s="139" t="str">
        <f>IF(OR(C201="Resuelto",C201=""),"",SUM(N201,Q201,T201,W201))</f>
        <v/>
      </c>
      <c r="Y201" s="139" t="str">
        <f>IF(OR(C201="Resuelto",C201=""),"",SUM(M201,P201,S201,V201))</f>
        <v/>
      </c>
      <c r="Z201" s="139" t="str">
        <f>IF(OR(C201="Resuelto",C201=""),"",SUM(L201,O201,R201,U201))</f>
        <v/>
      </c>
      <c r="AA201" s="28">
        <v>399</v>
      </c>
      <c r="AB201" s="28" t="str">
        <f ca="1">IF(ISNA(VLOOKUP(AA201,$X$13:$Z$795,3,FALSE))=TRUE,"",VLOOKUP(AA201,$X$13:$Z$795,3,FALSE))</f>
        <v/>
      </c>
      <c r="AC201" s="75" t="str">
        <f ca="1">IF(ISNA(VLOOKUP(AA201,$X$13:$Z$795,2,FALSE))=TRUE,"",VLOOKUP(AA201,$X$13:$Z$795,2,FALSE))</f>
        <v/>
      </c>
      <c r="AH201" s="78" t="str">
        <f>IF(AI201="","",MAX($AH$5:AH200)+1)</f>
        <v/>
      </c>
      <c r="AI201" s="53" t="str">
        <f>IF(G200="","",IF(COUNTIF($AI$11:AI200,G200)=0,G200,""))</f>
        <v/>
      </c>
      <c r="AJ201" s="53" t="str">
        <f>IF(ISNA(VLOOKUP(AA201,$AH$13:$AI$795,2,FALSE))=TRUE,"",VLOOKUP(AA201,$AH$13:$AI$795,2,FALSE))</f>
        <v/>
      </c>
      <c r="AK201" s="135"/>
    </row>
    <row r="202" spans="1:37" ht="25.5" customHeight="1" x14ac:dyDescent="0.25">
      <c r="A202" s="136"/>
      <c r="B202" s="136"/>
      <c r="C202" s="136"/>
      <c r="D202" s="136"/>
      <c r="E202" s="137"/>
      <c r="F202" s="137"/>
      <c r="G202" s="136"/>
      <c r="H202" s="137"/>
      <c r="I202" s="140"/>
      <c r="J202" s="140"/>
      <c r="K202" s="140"/>
      <c r="L202" s="74" t="str">
        <f>IF(AND(C202="Abierto",D202="Urgente"),A202,"")</f>
        <v/>
      </c>
      <c r="M202" s="74" t="str">
        <f ca="1">IF(AND(C202="Abierto",D202="Urgente"),TODAY()-E202,"")</f>
        <v/>
      </c>
      <c r="N202" s="74" t="str">
        <f>IF(AND(C202="Abierto",D202="Urgente"),RANK(M202,$M$13:$M$798,0)+COUNTIF($M$13:M202,M202)-1,"")</f>
        <v/>
      </c>
      <c r="O202" s="74" t="str">
        <f>IF(AND(C202="Abierto",D202="Alta"),A202,"")</f>
        <v/>
      </c>
      <c r="P202" s="74" t="str">
        <f ca="1">IF(AND(C202="Abierto",D202="Alta"),TODAY()-E202,"")</f>
        <v/>
      </c>
      <c r="Q202" s="74" t="str">
        <f>IF(AND(C202="Abierto",D202="Alta"),RANK(P202,$P$13:$P$798,0)+COUNTIF($P$13:P202,P202)-1+MAX(N:N),"")</f>
        <v/>
      </c>
      <c r="R202" s="74" t="str">
        <f>IF(AND(C202="Abierto",D202="Media"),A202,"")</f>
        <v/>
      </c>
      <c r="S202" s="74" t="str">
        <f ca="1">IF(AND(C202="Abierto",D202="Media"),TODAY()-E202,"")</f>
        <v/>
      </c>
      <c r="T202" s="74" t="str">
        <f>IF(AND(C202="Abierto",D202="Media"),RANK(S202,$S$13:$S$798,0)+COUNTIF($S$13:S202,S202)-1+MAX(N:N,Q:Q),"")</f>
        <v/>
      </c>
      <c r="U202" s="74" t="str">
        <f>IF(AND(C202="Abierto",D202="Baja"),A202,"")</f>
        <v/>
      </c>
      <c r="V202" s="74" t="str">
        <f ca="1">IF(AND(C202="Abierto",D202="Baja"),TODAY()-E202,"")</f>
        <v/>
      </c>
      <c r="W202" s="74" t="str">
        <f>IF(AND(C202="Abierto",D202="Baja"),RANK(V202,$V$13:$V$798,0)+COUNTIF($V$13:V202,V202)-1+MAX(N:N,Q:Q,T:T),"")</f>
        <v/>
      </c>
      <c r="X202" s="139" t="str">
        <f>IF(OR(C202="Resuelto",C202=""),"",SUM(N202,Q202,T202,W202))</f>
        <v/>
      </c>
      <c r="Y202" s="139" t="str">
        <f>IF(OR(C202="Resuelto",C202=""),"",SUM(M202,P202,S202,V202))</f>
        <v/>
      </c>
      <c r="Z202" s="139" t="str">
        <f>IF(OR(C202="Resuelto",C202=""),"",SUM(L202,O202,R202,U202))</f>
        <v/>
      </c>
      <c r="AA202" s="28">
        <v>400</v>
      </c>
      <c r="AB202" s="28" t="str">
        <f ca="1">IF(ISNA(VLOOKUP(AA202,$X$13:$Z$795,3,FALSE))=TRUE,"",VLOOKUP(AA202,$X$13:$Z$795,3,FALSE))</f>
        <v/>
      </c>
      <c r="AC202" s="75" t="str">
        <f ca="1">IF(ISNA(VLOOKUP(AA202,$X$13:$Z$795,2,FALSE))=TRUE,"",VLOOKUP(AA202,$X$13:$Z$795,2,FALSE))</f>
        <v/>
      </c>
      <c r="AH202" s="78" t="str">
        <f>IF(AI202="","",MAX($AH$5:AH201)+1)</f>
        <v/>
      </c>
      <c r="AI202" s="53" t="str">
        <f>IF(G201="","",IF(COUNTIF($AI$11:AI201,G201)=0,G201,""))</f>
        <v/>
      </c>
      <c r="AJ202" s="53" t="str">
        <f>IF(ISNA(VLOOKUP(AA202,$AH$13:$AI$795,2,FALSE))=TRUE,"",VLOOKUP(AA202,$AH$13:$AI$795,2,FALSE))</f>
        <v/>
      </c>
      <c r="AK202" s="135"/>
    </row>
    <row r="203" spans="1:37" ht="25.5" customHeight="1" x14ac:dyDescent="0.25">
      <c r="A203" s="136"/>
      <c r="B203" s="136"/>
      <c r="C203" s="136"/>
      <c r="D203" s="136"/>
      <c r="E203" s="137"/>
      <c r="F203" s="137"/>
      <c r="G203" s="136"/>
      <c r="H203" s="137"/>
      <c r="I203" s="140"/>
      <c r="J203" s="140"/>
      <c r="K203" s="140"/>
      <c r="L203" s="74" t="str">
        <f>IF(AND(C203="Abierto",D203="Urgente"),A203,"")</f>
        <v/>
      </c>
      <c r="M203" s="74" t="str">
        <f ca="1">IF(AND(C203="Abierto",D203="Urgente"),TODAY()-E203,"")</f>
        <v/>
      </c>
      <c r="N203" s="74" t="str">
        <f>IF(AND(C203="Abierto",D203="Urgente"),RANK(M203,$M$13:$M$798,0)+COUNTIF($M$13:M203,M203)-1,"")</f>
        <v/>
      </c>
      <c r="O203" s="74" t="str">
        <f>IF(AND(C203="Abierto",D203="Alta"),A203,"")</f>
        <v/>
      </c>
      <c r="P203" s="74" t="str">
        <f ca="1">IF(AND(C203="Abierto",D203="Alta"),TODAY()-E203,"")</f>
        <v/>
      </c>
      <c r="Q203" s="74" t="str">
        <f>IF(AND(C203="Abierto",D203="Alta"),RANK(P203,$P$13:$P$798,0)+COUNTIF($P$13:P203,P203)-1+MAX(N:N),"")</f>
        <v/>
      </c>
      <c r="R203" s="74" t="str">
        <f>IF(AND(C203="Abierto",D203="Media"),A203,"")</f>
        <v/>
      </c>
      <c r="S203" s="74" t="str">
        <f ca="1">IF(AND(C203="Abierto",D203="Media"),TODAY()-E203,"")</f>
        <v/>
      </c>
      <c r="T203" s="74" t="str">
        <f>IF(AND(C203="Abierto",D203="Media"),RANK(S203,$S$13:$S$798,0)+COUNTIF($S$13:S203,S203)-1+MAX(N:N,Q:Q),"")</f>
        <v/>
      </c>
      <c r="U203" s="74" t="str">
        <f>IF(AND(C203="Abierto",D203="Baja"),A203,"")</f>
        <v/>
      </c>
      <c r="V203" s="74" t="str">
        <f ca="1">IF(AND(C203="Abierto",D203="Baja"),TODAY()-E203,"")</f>
        <v/>
      </c>
      <c r="W203" s="74" t="str">
        <f>IF(AND(C203="Abierto",D203="Baja"),RANK(V203,$V$13:$V$798,0)+COUNTIF($V$13:V203,V203)-1+MAX(N:N,Q:Q,T:T),"")</f>
        <v/>
      </c>
      <c r="X203" s="139" t="str">
        <f>IF(OR(C203="Resuelto",C203=""),"",SUM(N203,Q203,T203,W203))</f>
        <v/>
      </c>
      <c r="Y203" s="139" t="str">
        <f>IF(OR(C203="Resuelto",C203=""),"",SUM(M203,P203,S203,V203))</f>
        <v/>
      </c>
      <c r="Z203" s="139" t="str">
        <f>IF(OR(C203="Resuelto",C203=""),"",SUM(L203,O203,R203,U203))</f>
        <v/>
      </c>
      <c r="AA203" s="28">
        <v>401</v>
      </c>
      <c r="AB203" s="28" t="str">
        <f ca="1">IF(ISNA(VLOOKUP(AA203,$X$13:$Z$795,3,FALSE))=TRUE,"",VLOOKUP(AA203,$X$13:$Z$795,3,FALSE))</f>
        <v/>
      </c>
      <c r="AC203" s="75" t="str">
        <f ca="1">IF(ISNA(VLOOKUP(AA203,$X$13:$Z$795,2,FALSE))=TRUE,"",VLOOKUP(AA203,$X$13:$Z$795,2,FALSE))</f>
        <v/>
      </c>
      <c r="AH203" s="78" t="str">
        <f>IF(AI203="","",MAX($AH$5:AH202)+1)</f>
        <v/>
      </c>
      <c r="AI203" s="53" t="str">
        <f>IF(G202="","",IF(COUNTIF($AI$11:AI202,G202)=0,G202,""))</f>
        <v/>
      </c>
      <c r="AJ203" s="53" t="str">
        <f>IF(ISNA(VLOOKUP(AA203,$AH$13:$AI$795,2,FALSE))=TRUE,"",VLOOKUP(AA203,$AH$13:$AI$795,2,FALSE))</f>
        <v/>
      </c>
      <c r="AK203" s="135"/>
    </row>
    <row r="204" spans="1:37" ht="25.5" customHeight="1" x14ac:dyDescent="0.25">
      <c r="A204" s="136"/>
      <c r="B204" s="136"/>
      <c r="C204" s="136"/>
      <c r="D204" s="136"/>
      <c r="E204" s="137"/>
      <c r="F204" s="137"/>
      <c r="G204" s="136"/>
      <c r="H204" s="137"/>
      <c r="I204" s="140"/>
      <c r="J204" s="140"/>
      <c r="K204" s="140"/>
      <c r="L204" s="74" t="str">
        <f>IF(AND(C204="Abierto",D204="Urgente"),A204,"")</f>
        <v/>
      </c>
      <c r="M204" s="74" t="str">
        <f ca="1">IF(AND(C204="Abierto",D204="Urgente"),TODAY()-E204,"")</f>
        <v/>
      </c>
      <c r="N204" s="74" t="str">
        <f>IF(AND(C204="Abierto",D204="Urgente"),RANK(M204,$M$13:$M$798,0)+COUNTIF($M$13:M204,M204)-1,"")</f>
        <v/>
      </c>
      <c r="O204" s="74" t="str">
        <f>IF(AND(C204="Abierto",D204="Alta"),A204,"")</f>
        <v/>
      </c>
      <c r="P204" s="74" t="str">
        <f ca="1">IF(AND(C204="Abierto",D204="Alta"),TODAY()-E204,"")</f>
        <v/>
      </c>
      <c r="Q204" s="74" t="str">
        <f>IF(AND(C204="Abierto",D204="Alta"),RANK(P204,$P$13:$P$798,0)+COUNTIF($P$13:P204,P204)-1+MAX(N:N),"")</f>
        <v/>
      </c>
      <c r="R204" s="74" t="str">
        <f>IF(AND(C204="Abierto",D204="Media"),A204,"")</f>
        <v/>
      </c>
      <c r="S204" s="74" t="str">
        <f ca="1">IF(AND(C204="Abierto",D204="Media"),TODAY()-E204,"")</f>
        <v/>
      </c>
      <c r="T204" s="74" t="str">
        <f>IF(AND(C204="Abierto",D204="Media"),RANK(S204,$S$13:$S$798,0)+COUNTIF($S$13:S204,S204)-1+MAX(N:N,Q:Q),"")</f>
        <v/>
      </c>
      <c r="U204" s="74" t="str">
        <f>IF(AND(C204="Abierto",D204="Baja"),A204,"")</f>
        <v/>
      </c>
      <c r="V204" s="74" t="str">
        <f ca="1">IF(AND(C204="Abierto",D204="Baja"),TODAY()-E204,"")</f>
        <v/>
      </c>
      <c r="W204" s="74" t="str">
        <f>IF(AND(C204="Abierto",D204="Baja"),RANK(V204,$V$13:$V$798,0)+COUNTIF($V$13:V204,V204)-1+MAX(N:N,Q:Q,T:T),"")</f>
        <v/>
      </c>
      <c r="X204" s="139" t="str">
        <f>IF(OR(C204="Resuelto",C204=""),"",SUM(N204,Q204,T204,W204))</f>
        <v/>
      </c>
      <c r="Y204" s="139" t="str">
        <f>IF(OR(C204="Resuelto",C204=""),"",SUM(M204,P204,S204,V204))</f>
        <v/>
      </c>
      <c r="Z204" s="139" t="str">
        <f>IF(OR(C204="Resuelto",C204=""),"",SUM(L204,O204,R204,U204))</f>
        <v/>
      </c>
      <c r="AA204" s="28">
        <v>402</v>
      </c>
      <c r="AB204" s="28" t="str">
        <f ca="1">IF(ISNA(VLOOKUP(AA204,$X$13:$Z$795,3,FALSE))=TRUE,"",VLOOKUP(AA204,$X$13:$Z$795,3,FALSE))</f>
        <v/>
      </c>
      <c r="AC204" s="75" t="str">
        <f ca="1">IF(ISNA(VLOOKUP(AA204,$X$13:$Z$795,2,FALSE))=TRUE,"",VLOOKUP(AA204,$X$13:$Z$795,2,FALSE))</f>
        <v/>
      </c>
      <c r="AH204" s="78" t="str">
        <f>IF(AI204="","",MAX($AH$5:AH203)+1)</f>
        <v/>
      </c>
      <c r="AI204" s="53" t="str">
        <f>IF(G203="","",IF(COUNTIF($AI$11:AI203,G203)=0,G203,""))</f>
        <v/>
      </c>
      <c r="AJ204" s="53" t="str">
        <f>IF(ISNA(VLOOKUP(AA204,$AH$13:$AI$795,2,FALSE))=TRUE,"",VLOOKUP(AA204,$AH$13:$AI$795,2,FALSE))</f>
        <v/>
      </c>
      <c r="AK204" s="135"/>
    </row>
    <row r="205" spans="1:37" ht="25.5" customHeight="1" x14ac:dyDescent="0.25">
      <c r="A205" s="136"/>
      <c r="B205" s="136"/>
      <c r="C205" s="136"/>
      <c r="D205" s="136"/>
      <c r="E205" s="137"/>
      <c r="F205" s="137"/>
      <c r="G205" s="136"/>
      <c r="H205" s="137"/>
      <c r="I205" s="140"/>
      <c r="J205" s="140"/>
      <c r="K205" s="140"/>
      <c r="L205" s="74" t="str">
        <f>IF(AND(C205="Abierto",D205="Urgente"),A205,"")</f>
        <v/>
      </c>
      <c r="M205" s="74" t="str">
        <f ca="1">IF(AND(C205="Abierto",D205="Urgente"),TODAY()-E205,"")</f>
        <v/>
      </c>
      <c r="N205" s="74" t="str">
        <f>IF(AND(C205="Abierto",D205="Urgente"),RANK(M205,$M$13:$M$798,0)+COUNTIF($M$13:M205,M205)-1,"")</f>
        <v/>
      </c>
      <c r="O205" s="74" t="str">
        <f>IF(AND(C205="Abierto",D205="Alta"),A205,"")</f>
        <v/>
      </c>
      <c r="P205" s="74" t="str">
        <f ca="1">IF(AND(C205="Abierto",D205="Alta"),TODAY()-E205,"")</f>
        <v/>
      </c>
      <c r="Q205" s="74" t="str">
        <f>IF(AND(C205="Abierto",D205="Alta"),RANK(P205,$P$13:$P$798,0)+COUNTIF($P$13:P205,P205)-1+MAX(N:N),"")</f>
        <v/>
      </c>
      <c r="R205" s="74" t="str">
        <f>IF(AND(C205="Abierto",D205="Media"),A205,"")</f>
        <v/>
      </c>
      <c r="S205" s="74" t="str">
        <f ca="1">IF(AND(C205="Abierto",D205="Media"),TODAY()-E205,"")</f>
        <v/>
      </c>
      <c r="T205" s="74" t="str">
        <f>IF(AND(C205="Abierto",D205="Media"),RANK(S205,$S$13:$S$798,0)+COUNTIF($S$13:S205,S205)-1+MAX(N:N,Q:Q),"")</f>
        <v/>
      </c>
      <c r="U205" s="74" t="str">
        <f>IF(AND(C205="Abierto",D205="Baja"),A205,"")</f>
        <v/>
      </c>
      <c r="V205" s="74" t="str">
        <f ca="1">IF(AND(C205="Abierto",D205="Baja"),TODAY()-E205,"")</f>
        <v/>
      </c>
      <c r="W205" s="74" t="str">
        <f>IF(AND(C205="Abierto",D205="Baja"),RANK(V205,$V$13:$V$798,0)+COUNTIF($V$13:V205,V205)-1+MAX(N:N,Q:Q,T:T),"")</f>
        <v/>
      </c>
      <c r="X205" s="139" t="str">
        <f>IF(OR(C205="Resuelto",C205=""),"",SUM(N205,Q205,T205,W205))</f>
        <v/>
      </c>
      <c r="Y205" s="139" t="str">
        <f>IF(OR(C205="Resuelto",C205=""),"",SUM(M205,P205,S205,V205))</f>
        <v/>
      </c>
      <c r="Z205" s="139" t="str">
        <f>IF(OR(C205="Resuelto",C205=""),"",SUM(L205,O205,R205,U205))</f>
        <v/>
      </c>
      <c r="AA205" s="28">
        <v>403</v>
      </c>
      <c r="AB205" s="28" t="str">
        <f ca="1">IF(ISNA(VLOOKUP(AA205,$X$13:$Z$795,3,FALSE))=TRUE,"",VLOOKUP(AA205,$X$13:$Z$795,3,FALSE))</f>
        <v/>
      </c>
      <c r="AC205" s="75" t="str">
        <f ca="1">IF(ISNA(VLOOKUP(AA205,$X$13:$Z$795,2,FALSE))=TRUE,"",VLOOKUP(AA205,$X$13:$Z$795,2,FALSE))</f>
        <v/>
      </c>
      <c r="AH205" s="78" t="str">
        <f>IF(AI205="","",MAX($AH$5:AH204)+1)</f>
        <v/>
      </c>
      <c r="AI205" s="53" t="str">
        <f>IF(G204="","",IF(COUNTIF($AI$11:AI204,G204)=0,G204,""))</f>
        <v/>
      </c>
      <c r="AJ205" s="53" t="str">
        <f>IF(ISNA(VLOOKUP(AA205,$AH$13:$AI$795,2,FALSE))=TRUE,"",VLOOKUP(AA205,$AH$13:$AI$795,2,FALSE))</f>
        <v/>
      </c>
      <c r="AK205" s="135"/>
    </row>
    <row r="206" spans="1:37" ht="25.5" customHeight="1" x14ac:dyDescent="0.25">
      <c r="A206" s="136"/>
      <c r="B206" s="136"/>
      <c r="C206" s="136"/>
      <c r="D206" s="136"/>
      <c r="E206" s="137"/>
      <c r="F206" s="137"/>
      <c r="G206" s="136"/>
      <c r="H206" s="137"/>
      <c r="I206" s="140"/>
      <c r="J206" s="140"/>
      <c r="K206" s="140"/>
      <c r="L206" s="74" t="str">
        <f>IF(AND(C206="Abierto",D206="Urgente"),A206,"")</f>
        <v/>
      </c>
      <c r="M206" s="74" t="str">
        <f ca="1">IF(AND(C206="Abierto",D206="Urgente"),TODAY()-E206,"")</f>
        <v/>
      </c>
      <c r="N206" s="74" t="str">
        <f>IF(AND(C206="Abierto",D206="Urgente"),RANK(M206,$M$13:$M$798,0)+COUNTIF($M$13:M206,M206)-1,"")</f>
        <v/>
      </c>
      <c r="O206" s="74" t="str">
        <f>IF(AND(C206="Abierto",D206="Alta"),A206,"")</f>
        <v/>
      </c>
      <c r="P206" s="74" t="str">
        <f ca="1">IF(AND(C206="Abierto",D206="Alta"),TODAY()-E206,"")</f>
        <v/>
      </c>
      <c r="Q206" s="74" t="str">
        <f>IF(AND(C206="Abierto",D206="Alta"),RANK(P206,$P$13:$P$798,0)+COUNTIF($P$13:P206,P206)-1+MAX(N:N),"")</f>
        <v/>
      </c>
      <c r="R206" s="74" t="str">
        <f>IF(AND(C206="Abierto",D206="Media"),A206,"")</f>
        <v/>
      </c>
      <c r="S206" s="74" t="str">
        <f ca="1">IF(AND(C206="Abierto",D206="Media"),TODAY()-E206,"")</f>
        <v/>
      </c>
      <c r="T206" s="74" t="str">
        <f>IF(AND(C206="Abierto",D206="Media"),RANK(S206,$S$13:$S$798,0)+COUNTIF($S$13:S206,S206)-1+MAX(N:N,Q:Q),"")</f>
        <v/>
      </c>
      <c r="U206" s="74" t="str">
        <f>IF(AND(C206="Abierto",D206="Baja"),A206,"")</f>
        <v/>
      </c>
      <c r="V206" s="74" t="str">
        <f ca="1">IF(AND(C206="Abierto",D206="Baja"),TODAY()-E206,"")</f>
        <v/>
      </c>
      <c r="W206" s="74" t="str">
        <f>IF(AND(C206="Abierto",D206="Baja"),RANK(V206,$V$13:$V$798,0)+COUNTIF($V$13:V206,V206)-1+MAX(N:N,Q:Q,T:T),"")</f>
        <v/>
      </c>
      <c r="X206" s="139" t="str">
        <f>IF(OR(C206="Resuelto",C206=""),"",SUM(N206,Q206,T206,W206))</f>
        <v/>
      </c>
      <c r="Y206" s="139" t="str">
        <f>IF(OR(C206="Resuelto",C206=""),"",SUM(M206,P206,S206,V206))</f>
        <v/>
      </c>
      <c r="Z206" s="139" t="str">
        <f>IF(OR(C206="Resuelto",C206=""),"",SUM(L206,O206,R206,U206))</f>
        <v/>
      </c>
      <c r="AA206" s="28">
        <v>404</v>
      </c>
      <c r="AB206" s="28" t="str">
        <f ca="1">IF(ISNA(VLOOKUP(AA206,$X$13:$Z$795,3,FALSE))=TRUE,"",VLOOKUP(AA206,$X$13:$Z$795,3,FALSE))</f>
        <v/>
      </c>
      <c r="AC206" s="75" t="str">
        <f ca="1">IF(ISNA(VLOOKUP(AA206,$X$13:$Z$795,2,FALSE))=TRUE,"",VLOOKUP(AA206,$X$13:$Z$795,2,FALSE))</f>
        <v/>
      </c>
      <c r="AH206" s="78" t="str">
        <f>IF(AI206="","",MAX($AH$5:AH205)+1)</f>
        <v/>
      </c>
      <c r="AI206" s="53" t="str">
        <f>IF(G205="","",IF(COUNTIF($AI$11:AI205,G205)=0,G205,""))</f>
        <v/>
      </c>
      <c r="AJ206" s="53" t="str">
        <f>IF(ISNA(VLOOKUP(AA206,$AH$13:$AI$795,2,FALSE))=TRUE,"",VLOOKUP(AA206,$AH$13:$AI$795,2,FALSE))</f>
        <v/>
      </c>
      <c r="AK206" s="135"/>
    </row>
    <row r="207" spans="1:37" ht="25.5" customHeight="1" x14ac:dyDescent="0.25">
      <c r="A207" s="136"/>
      <c r="B207" s="136"/>
      <c r="C207" s="136"/>
      <c r="D207" s="136"/>
      <c r="E207" s="137"/>
      <c r="F207" s="137"/>
      <c r="G207" s="136"/>
      <c r="H207" s="137"/>
      <c r="I207" s="140"/>
      <c r="J207" s="140"/>
      <c r="K207" s="140"/>
      <c r="L207" s="74" t="str">
        <f>IF(AND(C207="Abierto",D207="Urgente"),A207,"")</f>
        <v/>
      </c>
      <c r="M207" s="74" t="str">
        <f ca="1">IF(AND(C207="Abierto",D207="Urgente"),TODAY()-E207,"")</f>
        <v/>
      </c>
      <c r="N207" s="74" t="str">
        <f>IF(AND(C207="Abierto",D207="Urgente"),RANK(M207,$M$13:$M$798,0)+COUNTIF($M$13:M207,M207)-1,"")</f>
        <v/>
      </c>
      <c r="O207" s="74" t="str">
        <f>IF(AND(C207="Abierto",D207="Alta"),A207,"")</f>
        <v/>
      </c>
      <c r="P207" s="74" t="str">
        <f ca="1">IF(AND(C207="Abierto",D207="Alta"),TODAY()-E207,"")</f>
        <v/>
      </c>
      <c r="Q207" s="74" t="str">
        <f>IF(AND(C207="Abierto",D207="Alta"),RANK(P207,$P$13:$P$798,0)+COUNTIF($P$13:P207,P207)-1+MAX(N:N),"")</f>
        <v/>
      </c>
      <c r="R207" s="74" t="str">
        <f>IF(AND(C207="Abierto",D207="Media"),A207,"")</f>
        <v/>
      </c>
      <c r="S207" s="74" t="str">
        <f ca="1">IF(AND(C207="Abierto",D207="Media"),TODAY()-E207,"")</f>
        <v/>
      </c>
      <c r="T207" s="74" t="str">
        <f>IF(AND(C207="Abierto",D207="Media"),RANK(S207,$S$13:$S$798,0)+COUNTIF($S$13:S207,S207)-1+MAX(N:N,Q:Q),"")</f>
        <v/>
      </c>
      <c r="U207" s="74" t="str">
        <f>IF(AND(C207="Abierto",D207="Baja"),A207,"")</f>
        <v/>
      </c>
      <c r="V207" s="74" t="str">
        <f ca="1">IF(AND(C207="Abierto",D207="Baja"),TODAY()-E207,"")</f>
        <v/>
      </c>
      <c r="W207" s="74" t="str">
        <f>IF(AND(C207="Abierto",D207="Baja"),RANK(V207,$V$13:$V$798,0)+COUNTIF($V$13:V207,V207)-1+MAX(N:N,Q:Q,T:T),"")</f>
        <v/>
      </c>
      <c r="X207" s="139" t="str">
        <f>IF(OR(C207="Resuelto",C207=""),"",SUM(N207,Q207,T207,W207))</f>
        <v/>
      </c>
      <c r="Y207" s="139" t="str">
        <f>IF(OR(C207="Resuelto",C207=""),"",SUM(M207,P207,S207,V207))</f>
        <v/>
      </c>
      <c r="Z207" s="139" t="str">
        <f>IF(OR(C207="Resuelto",C207=""),"",SUM(L207,O207,R207,U207))</f>
        <v/>
      </c>
      <c r="AA207" s="28">
        <v>405</v>
      </c>
      <c r="AB207" s="28" t="str">
        <f ca="1">IF(ISNA(VLOOKUP(AA207,$X$13:$Z$795,3,FALSE))=TRUE,"",VLOOKUP(AA207,$X$13:$Z$795,3,FALSE))</f>
        <v/>
      </c>
      <c r="AC207" s="75" t="str">
        <f ca="1">IF(ISNA(VLOOKUP(AA207,$X$13:$Z$795,2,FALSE))=TRUE,"",VLOOKUP(AA207,$X$13:$Z$795,2,FALSE))</f>
        <v/>
      </c>
      <c r="AH207" s="78" t="str">
        <f>IF(AI207="","",MAX($AH$5:AH206)+1)</f>
        <v/>
      </c>
      <c r="AI207" s="53" t="str">
        <f>IF(G206="","",IF(COUNTIF($AI$11:AI206,G206)=0,G206,""))</f>
        <v/>
      </c>
      <c r="AJ207" s="53" t="str">
        <f>IF(ISNA(VLOOKUP(AA207,$AH$13:$AI$795,2,FALSE))=TRUE,"",VLOOKUP(AA207,$AH$13:$AI$795,2,FALSE))</f>
        <v/>
      </c>
      <c r="AK207" s="135"/>
    </row>
    <row r="208" spans="1:37" ht="25.5" customHeight="1" x14ac:dyDescent="0.25">
      <c r="A208" s="136"/>
      <c r="B208" s="136"/>
      <c r="C208" s="136"/>
      <c r="D208" s="136"/>
      <c r="E208" s="137"/>
      <c r="F208" s="137"/>
      <c r="G208" s="136"/>
      <c r="H208" s="137"/>
      <c r="I208" s="140"/>
      <c r="J208" s="140"/>
      <c r="K208" s="140"/>
      <c r="L208" s="74" t="str">
        <f>IF(AND(C208="Abierto",D208="Urgente"),A208,"")</f>
        <v/>
      </c>
      <c r="M208" s="74" t="str">
        <f ca="1">IF(AND(C208="Abierto",D208="Urgente"),TODAY()-E208,"")</f>
        <v/>
      </c>
      <c r="N208" s="74" t="str">
        <f>IF(AND(C208="Abierto",D208="Urgente"),RANK(M208,$M$13:$M$798,0)+COUNTIF($M$13:M208,M208)-1,"")</f>
        <v/>
      </c>
      <c r="O208" s="74" t="str">
        <f>IF(AND(C208="Abierto",D208="Alta"),A208,"")</f>
        <v/>
      </c>
      <c r="P208" s="74" t="str">
        <f ca="1">IF(AND(C208="Abierto",D208="Alta"),TODAY()-E208,"")</f>
        <v/>
      </c>
      <c r="Q208" s="74" t="str">
        <f>IF(AND(C208="Abierto",D208="Alta"),RANK(P208,$P$13:$P$798,0)+COUNTIF($P$13:P208,P208)-1+MAX(N:N),"")</f>
        <v/>
      </c>
      <c r="R208" s="74" t="str">
        <f>IF(AND(C208="Abierto",D208="Media"),A208,"")</f>
        <v/>
      </c>
      <c r="S208" s="74" t="str">
        <f ca="1">IF(AND(C208="Abierto",D208="Media"),TODAY()-E208,"")</f>
        <v/>
      </c>
      <c r="T208" s="74" t="str">
        <f>IF(AND(C208="Abierto",D208="Media"),RANK(S208,$S$13:$S$798,0)+COUNTIF($S$13:S208,S208)-1+MAX(N:N,Q:Q),"")</f>
        <v/>
      </c>
      <c r="U208" s="74" t="str">
        <f>IF(AND(C208="Abierto",D208="Baja"),A208,"")</f>
        <v/>
      </c>
      <c r="V208" s="74" t="str">
        <f ca="1">IF(AND(C208="Abierto",D208="Baja"),TODAY()-E208,"")</f>
        <v/>
      </c>
      <c r="W208" s="74" t="str">
        <f>IF(AND(C208="Abierto",D208="Baja"),RANK(V208,$V$13:$V$798,0)+COUNTIF($V$13:V208,V208)-1+MAX(N:N,Q:Q,T:T),"")</f>
        <v/>
      </c>
      <c r="X208" s="139" t="str">
        <f>IF(OR(C208="Resuelto",C208=""),"",SUM(N208,Q208,T208,W208))</f>
        <v/>
      </c>
      <c r="Y208" s="139" t="str">
        <f>IF(OR(C208="Resuelto",C208=""),"",SUM(M208,P208,S208,V208))</f>
        <v/>
      </c>
      <c r="Z208" s="139" t="str">
        <f>IF(OR(C208="Resuelto",C208=""),"",SUM(L208,O208,R208,U208))</f>
        <v/>
      </c>
      <c r="AA208" s="28">
        <v>406</v>
      </c>
      <c r="AB208" s="28" t="str">
        <f ca="1">IF(ISNA(VLOOKUP(AA208,$X$13:$Z$795,3,FALSE))=TRUE,"",VLOOKUP(AA208,$X$13:$Z$795,3,FALSE))</f>
        <v/>
      </c>
      <c r="AC208" s="75" t="str">
        <f ca="1">IF(ISNA(VLOOKUP(AA208,$X$13:$Z$795,2,FALSE))=TRUE,"",VLOOKUP(AA208,$X$13:$Z$795,2,FALSE))</f>
        <v/>
      </c>
      <c r="AH208" s="78" t="str">
        <f>IF(AI208="","",MAX($AH$5:AH207)+1)</f>
        <v/>
      </c>
      <c r="AI208" s="53" t="str">
        <f>IF(G207="","",IF(COUNTIF($AI$11:AI207,G207)=0,G207,""))</f>
        <v/>
      </c>
      <c r="AJ208" s="53" t="str">
        <f>IF(ISNA(VLOOKUP(AA208,$AH$13:$AI$795,2,FALSE))=TRUE,"",VLOOKUP(AA208,$AH$13:$AI$795,2,FALSE))</f>
        <v/>
      </c>
      <c r="AK208" s="135"/>
    </row>
    <row r="209" spans="1:37" ht="25.5" customHeight="1" x14ac:dyDescent="0.25">
      <c r="A209" s="136"/>
      <c r="B209" s="136"/>
      <c r="C209" s="136"/>
      <c r="D209" s="136"/>
      <c r="E209" s="137"/>
      <c r="F209" s="137"/>
      <c r="G209" s="136"/>
      <c r="H209" s="137"/>
      <c r="I209" s="140"/>
      <c r="J209" s="140"/>
      <c r="K209" s="140"/>
      <c r="L209" s="74" t="str">
        <f>IF(AND(C209="Abierto",D209="Urgente"),A209,"")</f>
        <v/>
      </c>
      <c r="M209" s="74" t="str">
        <f ca="1">IF(AND(C209="Abierto",D209="Urgente"),TODAY()-E209,"")</f>
        <v/>
      </c>
      <c r="N209" s="74" t="str">
        <f>IF(AND(C209="Abierto",D209="Urgente"),RANK(M209,$M$13:$M$798,0)+COUNTIF($M$13:M209,M209)-1,"")</f>
        <v/>
      </c>
      <c r="O209" s="74" t="str">
        <f>IF(AND(C209="Abierto",D209="Alta"),A209,"")</f>
        <v/>
      </c>
      <c r="P209" s="74" t="str">
        <f ca="1">IF(AND(C209="Abierto",D209="Alta"),TODAY()-E209,"")</f>
        <v/>
      </c>
      <c r="Q209" s="74" t="str">
        <f>IF(AND(C209="Abierto",D209="Alta"),RANK(P209,$P$13:$P$798,0)+COUNTIF($P$13:P209,P209)-1+MAX(N:N),"")</f>
        <v/>
      </c>
      <c r="R209" s="74" t="str">
        <f>IF(AND(C209="Abierto",D209="Media"),A209,"")</f>
        <v/>
      </c>
      <c r="S209" s="74" t="str">
        <f ca="1">IF(AND(C209="Abierto",D209="Media"),TODAY()-E209,"")</f>
        <v/>
      </c>
      <c r="T209" s="74" t="str">
        <f>IF(AND(C209="Abierto",D209="Media"),RANK(S209,$S$13:$S$798,0)+COUNTIF($S$13:S209,S209)-1+MAX(N:N,Q:Q),"")</f>
        <v/>
      </c>
      <c r="U209" s="74" t="str">
        <f>IF(AND(C209="Abierto",D209="Baja"),A209,"")</f>
        <v/>
      </c>
      <c r="V209" s="74" t="str">
        <f ca="1">IF(AND(C209="Abierto",D209="Baja"),TODAY()-E209,"")</f>
        <v/>
      </c>
      <c r="W209" s="74" t="str">
        <f>IF(AND(C209="Abierto",D209="Baja"),RANK(V209,$V$13:$V$798,0)+COUNTIF($V$13:V209,V209)-1+MAX(N:N,Q:Q,T:T),"")</f>
        <v/>
      </c>
      <c r="X209" s="139" t="str">
        <f>IF(OR(C209="Resuelto",C209=""),"",SUM(N209,Q209,T209,W209))</f>
        <v/>
      </c>
      <c r="Y209" s="139" t="str">
        <f>IF(OR(C209="Resuelto",C209=""),"",SUM(M209,P209,S209,V209))</f>
        <v/>
      </c>
      <c r="Z209" s="139" t="str">
        <f>IF(OR(C209="Resuelto",C209=""),"",SUM(L209,O209,R209,U209))</f>
        <v/>
      </c>
      <c r="AA209" s="28">
        <v>407</v>
      </c>
      <c r="AB209" s="28" t="str">
        <f ca="1">IF(ISNA(VLOOKUP(AA209,$X$13:$Z$795,3,FALSE))=TRUE,"",VLOOKUP(AA209,$X$13:$Z$795,3,FALSE))</f>
        <v/>
      </c>
      <c r="AC209" s="75" t="str">
        <f ca="1">IF(ISNA(VLOOKUP(AA209,$X$13:$Z$795,2,FALSE))=TRUE,"",VLOOKUP(AA209,$X$13:$Z$795,2,FALSE))</f>
        <v/>
      </c>
      <c r="AH209" s="78" t="str">
        <f>IF(AI209="","",MAX($AH$5:AH208)+1)</f>
        <v/>
      </c>
      <c r="AI209" s="53" t="str">
        <f>IF(G208="","",IF(COUNTIF($AI$11:AI208,G208)=0,G208,""))</f>
        <v/>
      </c>
      <c r="AJ209" s="53" t="str">
        <f>IF(ISNA(VLOOKUP(AA209,$AH$13:$AI$795,2,FALSE))=TRUE,"",VLOOKUP(AA209,$AH$13:$AI$795,2,FALSE))</f>
        <v/>
      </c>
      <c r="AK209" s="135"/>
    </row>
    <row r="210" spans="1:37" ht="25.5" customHeight="1" x14ac:dyDescent="0.25">
      <c r="A210" s="136"/>
      <c r="B210" s="136"/>
      <c r="C210" s="136"/>
      <c r="D210" s="136"/>
      <c r="E210" s="137"/>
      <c r="F210" s="137"/>
      <c r="G210" s="136"/>
      <c r="H210" s="137"/>
      <c r="I210" s="140"/>
      <c r="J210" s="140"/>
      <c r="K210" s="140"/>
      <c r="L210" s="74" t="str">
        <f>IF(AND(C210="Abierto",D210="Urgente"),A210,"")</f>
        <v/>
      </c>
      <c r="M210" s="74" t="str">
        <f ca="1">IF(AND(C210="Abierto",D210="Urgente"),TODAY()-E210,"")</f>
        <v/>
      </c>
      <c r="N210" s="74" t="str">
        <f>IF(AND(C210="Abierto",D210="Urgente"),RANK(M210,$M$13:$M$798,0)+COUNTIF($M$13:M210,M210)-1,"")</f>
        <v/>
      </c>
      <c r="O210" s="74" t="str">
        <f>IF(AND(C210="Abierto",D210="Alta"),A210,"")</f>
        <v/>
      </c>
      <c r="P210" s="74" t="str">
        <f ca="1">IF(AND(C210="Abierto",D210="Alta"),TODAY()-E210,"")</f>
        <v/>
      </c>
      <c r="Q210" s="74" t="str">
        <f>IF(AND(C210="Abierto",D210="Alta"),RANK(P210,$P$13:$P$798,0)+COUNTIF($P$13:P210,P210)-1+MAX(N:N),"")</f>
        <v/>
      </c>
      <c r="R210" s="74" t="str">
        <f>IF(AND(C210="Abierto",D210="Media"),A210,"")</f>
        <v/>
      </c>
      <c r="S210" s="74" t="str">
        <f ca="1">IF(AND(C210="Abierto",D210="Media"),TODAY()-E210,"")</f>
        <v/>
      </c>
      <c r="T210" s="74" t="str">
        <f>IF(AND(C210="Abierto",D210="Media"),RANK(S210,$S$13:$S$798,0)+COUNTIF($S$13:S210,S210)-1+MAX(N:N,Q:Q),"")</f>
        <v/>
      </c>
      <c r="U210" s="74" t="str">
        <f>IF(AND(C210="Abierto",D210="Baja"),A210,"")</f>
        <v/>
      </c>
      <c r="V210" s="74" t="str">
        <f ca="1">IF(AND(C210="Abierto",D210="Baja"),TODAY()-E210,"")</f>
        <v/>
      </c>
      <c r="W210" s="74" t="str">
        <f>IF(AND(C210="Abierto",D210="Baja"),RANK(V210,$V$13:$V$798,0)+COUNTIF($V$13:V210,V210)-1+MAX(N:N,Q:Q,T:T),"")</f>
        <v/>
      </c>
      <c r="X210" s="139" t="str">
        <f>IF(OR(C210="Resuelto",C210=""),"",SUM(N210,Q210,T210,W210))</f>
        <v/>
      </c>
      <c r="Y210" s="139" t="str">
        <f>IF(OR(C210="Resuelto",C210=""),"",SUM(M210,P210,S210,V210))</f>
        <v/>
      </c>
      <c r="Z210" s="139" t="str">
        <f>IF(OR(C210="Resuelto",C210=""),"",SUM(L210,O210,R210,U210))</f>
        <v/>
      </c>
      <c r="AA210" s="28">
        <v>408</v>
      </c>
      <c r="AB210" s="28" t="str">
        <f ca="1">IF(ISNA(VLOOKUP(AA210,$X$13:$Z$795,3,FALSE))=TRUE,"",VLOOKUP(AA210,$X$13:$Z$795,3,FALSE))</f>
        <v/>
      </c>
      <c r="AC210" s="75" t="str">
        <f ca="1">IF(ISNA(VLOOKUP(AA210,$X$13:$Z$795,2,FALSE))=TRUE,"",VLOOKUP(AA210,$X$13:$Z$795,2,FALSE))</f>
        <v/>
      </c>
      <c r="AH210" s="78" t="str">
        <f>IF(AI210="","",MAX($AH$5:AH209)+1)</f>
        <v/>
      </c>
      <c r="AI210" s="53" t="str">
        <f>IF(G209="","",IF(COUNTIF($AI$11:AI209,G209)=0,G209,""))</f>
        <v/>
      </c>
      <c r="AJ210" s="53" t="str">
        <f>IF(ISNA(VLOOKUP(AA210,$AH$13:$AI$795,2,FALSE))=TRUE,"",VLOOKUP(AA210,$AH$13:$AI$795,2,FALSE))</f>
        <v/>
      </c>
      <c r="AK210" s="135"/>
    </row>
    <row r="211" spans="1:37" ht="25.5" customHeight="1" x14ac:dyDescent="0.25">
      <c r="A211" s="136"/>
      <c r="B211" s="136"/>
      <c r="C211" s="136"/>
      <c r="D211" s="136"/>
      <c r="E211" s="137"/>
      <c r="F211" s="137"/>
      <c r="G211" s="136"/>
      <c r="H211" s="137"/>
      <c r="I211" s="140"/>
      <c r="J211" s="140"/>
      <c r="K211" s="140"/>
      <c r="L211" s="74" t="str">
        <f>IF(AND(C211="Abierto",D211="Urgente"),A211,"")</f>
        <v/>
      </c>
      <c r="M211" s="74" t="str">
        <f ca="1">IF(AND(C211="Abierto",D211="Urgente"),TODAY()-E211,"")</f>
        <v/>
      </c>
      <c r="N211" s="74" t="str">
        <f>IF(AND(C211="Abierto",D211="Urgente"),RANK(M211,$M$13:$M$798,0)+COUNTIF($M$13:M211,M211)-1,"")</f>
        <v/>
      </c>
      <c r="O211" s="74" t="str">
        <f>IF(AND(C211="Abierto",D211="Alta"),A211,"")</f>
        <v/>
      </c>
      <c r="P211" s="74" t="str">
        <f ca="1">IF(AND(C211="Abierto",D211="Alta"),TODAY()-E211,"")</f>
        <v/>
      </c>
      <c r="Q211" s="74" t="str">
        <f>IF(AND(C211="Abierto",D211="Alta"),RANK(P211,$P$13:$P$798,0)+COUNTIF($P$13:P211,P211)-1+MAX(N:N),"")</f>
        <v/>
      </c>
      <c r="R211" s="74" t="str">
        <f>IF(AND(C211="Abierto",D211="Media"),A211,"")</f>
        <v/>
      </c>
      <c r="S211" s="74" t="str">
        <f ca="1">IF(AND(C211="Abierto",D211="Media"),TODAY()-E211,"")</f>
        <v/>
      </c>
      <c r="T211" s="74" t="str">
        <f>IF(AND(C211="Abierto",D211="Media"),RANK(S211,$S$13:$S$798,0)+COUNTIF($S$13:S211,S211)-1+MAX(N:N,Q:Q),"")</f>
        <v/>
      </c>
      <c r="U211" s="74" t="str">
        <f>IF(AND(C211="Abierto",D211="Baja"),A211,"")</f>
        <v/>
      </c>
      <c r="V211" s="74" t="str">
        <f ca="1">IF(AND(C211="Abierto",D211="Baja"),TODAY()-E211,"")</f>
        <v/>
      </c>
      <c r="W211" s="74" t="str">
        <f>IF(AND(C211="Abierto",D211="Baja"),RANK(V211,$V$13:$V$798,0)+COUNTIF($V$13:V211,V211)-1+MAX(N:N,Q:Q,T:T),"")</f>
        <v/>
      </c>
      <c r="X211" s="139" t="str">
        <f>IF(OR(C211="Resuelto",C211=""),"",SUM(N211,Q211,T211,W211))</f>
        <v/>
      </c>
      <c r="Y211" s="139" t="str">
        <f>IF(OR(C211="Resuelto",C211=""),"",SUM(M211,P211,S211,V211))</f>
        <v/>
      </c>
      <c r="Z211" s="139" t="str">
        <f>IF(OR(C211="Resuelto",C211=""),"",SUM(L211,O211,R211,U211))</f>
        <v/>
      </c>
      <c r="AA211" s="28">
        <v>409</v>
      </c>
      <c r="AB211" s="28" t="str">
        <f ca="1">IF(ISNA(VLOOKUP(AA211,$X$13:$Z$795,3,FALSE))=TRUE,"",VLOOKUP(AA211,$X$13:$Z$795,3,FALSE))</f>
        <v/>
      </c>
      <c r="AC211" s="75" t="str">
        <f ca="1">IF(ISNA(VLOOKUP(AA211,$X$13:$Z$795,2,FALSE))=TRUE,"",VLOOKUP(AA211,$X$13:$Z$795,2,FALSE))</f>
        <v/>
      </c>
      <c r="AH211" s="78" t="str">
        <f>IF(AI211="","",MAX($AH$5:AH210)+1)</f>
        <v/>
      </c>
      <c r="AI211" s="53" t="str">
        <f>IF(G210="","",IF(COUNTIF($AI$11:AI210,G210)=0,G210,""))</f>
        <v/>
      </c>
      <c r="AJ211" s="53" t="str">
        <f>IF(ISNA(VLOOKUP(AA211,$AH$13:$AI$795,2,FALSE))=TRUE,"",VLOOKUP(AA211,$AH$13:$AI$795,2,FALSE))</f>
        <v/>
      </c>
      <c r="AK211" s="135"/>
    </row>
    <row r="212" spans="1:37" x14ac:dyDescent="0.25">
      <c r="A212" s="136"/>
      <c r="B212" s="136"/>
      <c r="C212" s="136"/>
      <c r="D212" s="136"/>
      <c r="E212" s="137"/>
      <c r="F212" s="137"/>
      <c r="G212" s="136"/>
      <c r="H212" s="137"/>
      <c r="I212" s="140"/>
      <c r="J212" s="140"/>
      <c r="K212" s="140"/>
      <c r="L212" s="74" t="str">
        <f>IF(AND(C212="Abierto",D212="Urgente"),A212,"")</f>
        <v/>
      </c>
      <c r="M212" s="74" t="str">
        <f ca="1">IF(AND(C212="Abierto",D212="Urgente"),TODAY()-E212,"")</f>
        <v/>
      </c>
      <c r="N212" s="74" t="str">
        <f>IF(AND(C212="Abierto",D212="Urgente"),RANK(M212,$M$13:$M$798,0)+COUNTIF($M$13:M212,M212)-1,"")</f>
        <v/>
      </c>
      <c r="O212" s="74" t="str">
        <f>IF(AND(C212="Abierto",D212="Alta"),A212,"")</f>
        <v/>
      </c>
      <c r="P212" s="74" t="str">
        <f ca="1">IF(AND(C212="Abierto",D212="Alta"),TODAY()-E212,"")</f>
        <v/>
      </c>
      <c r="Q212" s="74" t="str">
        <f>IF(AND(C212="Abierto",D212="Alta"),RANK(P212,$P$13:$P$798,0)+COUNTIF($P$13:P212,P212)-1+MAX(N:N),"")</f>
        <v/>
      </c>
      <c r="R212" s="74" t="str">
        <f>IF(AND(C212="Abierto",D212="Media"),A212,"")</f>
        <v/>
      </c>
      <c r="S212" s="74" t="str">
        <f ca="1">IF(AND(C212="Abierto",D212="Media"),TODAY()-E212,"")</f>
        <v/>
      </c>
      <c r="T212" s="74" t="str">
        <f>IF(AND(C212="Abierto",D212="Media"),RANK(S212,$S$13:$S$798,0)+COUNTIF($S$13:S212,S212)-1+MAX(N:N,Q:Q),"")</f>
        <v/>
      </c>
      <c r="U212" s="74" t="str">
        <f>IF(AND(C212="Abierto",D212="Baja"),A212,"")</f>
        <v/>
      </c>
      <c r="V212" s="74" t="str">
        <f ca="1">IF(AND(C212="Abierto",D212="Baja"),TODAY()-E212,"")</f>
        <v/>
      </c>
      <c r="W212" s="74" t="str">
        <f>IF(AND(C212="Abierto",D212="Baja"),RANK(V212,$V$13:$V$798,0)+COUNTIF($V$13:V212,V212)-1+MAX(N:N,Q:Q,T:T),"")</f>
        <v/>
      </c>
      <c r="X212" s="139" t="str">
        <f>IF(OR(C212="Resuelto",C212=""),"",SUM(N212,Q212,T212,W212))</f>
        <v/>
      </c>
      <c r="Y212" s="139" t="str">
        <f>IF(OR(C212="Resuelto",C212=""),"",SUM(M212,P212,S212,V212))</f>
        <v/>
      </c>
      <c r="Z212" s="139" t="str">
        <f>IF(OR(C212="Resuelto",C212=""),"",SUM(L212,O212,R212,U212))</f>
        <v/>
      </c>
      <c r="AA212" s="28">
        <v>410</v>
      </c>
      <c r="AB212" s="28" t="str">
        <f ca="1">IF(ISNA(VLOOKUP(AA212,$X$13:$Z$795,3,FALSE))=TRUE,"",VLOOKUP(AA212,$X$13:$Z$795,3,FALSE))</f>
        <v/>
      </c>
      <c r="AC212" s="75" t="str">
        <f ca="1">IF(ISNA(VLOOKUP(AA212,$X$13:$Z$795,2,FALSE))=TRUE,"",VLOOKUP(AA212,$X$13:$Z$795,2,FALSE))</f>
        <v/>
      </c>
      <c r="AH212" s="78" t="str">
        <f>IF(AI212="","",MAX($AH$5:AH211)+1)</f>
        <v/>
      </c>
      <c r="AI212" s="53" t="str">
        <f>IF(G211="","",IF(COUNTIF($AI$11:AI211,G211)=0,G211,""))</f>
        <v/>
      </c>
      <c r="AJ212" s="53" t="str">
        <f>IF(ISNA(VLOOKUP(AA212,$AH$13:$AI$795,2,FALSE))=TRUE,"",VLOOKUP(AA212,$AH$13:$AI$795,2,FALSE))</f>
        <v/>
      </c>
      <c r="AK212" s="135"/>
    </row>
    <row r="213" spans="1:37" x14ac:dyDescent="0.25">
      <c r="A213" s="136"/>
      <c r="B213" s="136"/>
      <c r="C213" s="136"/>
      <c r="D213" s="136"/>
      <c r="E213" s="137"/>
      <c r="F213" s="137"/>
      <c r="G213" s="136"/>
      <c r="H213" s="137"/>
      <c r="I213" s="140"/>
      <c r="J213" s="140"/>
      <c r="K213" s="140"/>
      <c r="L213" s="74" t="str">
        <f>IF(AND(C213="Abierto",D213="Urgente"),A213,"")</f>
        <v/>
      </c>
      <c r="M213" s="74" t="str">
        <f ca="1">IF(AND(C213="Abierto",D213="Urgente"),TODAY()-E213,"")</f>
        <v/>
      </c>
      <c r="N213" s="74" t="str">
        <f>IF(AND(C213="Abierto",D213="Urgente"),RANK(M213,$M$13:$M$798,0)+COUNTIF($M$13:M213,M213)-1,"")</f>
        <v/>
      </c>
      <c r="O213" s="74" t="str">
        <f>IF(AND(C213="Abierto",D213="Alta"),A213,"")</f>
        <v/>
      </c>
      <c r="P213" s="74" t="str">
        <f ca="1">IF(AND(C213="Abierto",D213="Alta"),TODAY()-E213,"")</f>
        <v/>
      </c>
      <c r="Q213" s="74" t="str">
        <f>IF(AND(C213="Abierto",D213="Alta"),RANK(P213,$P$13:$P$798,0)+COUNTIF($P$13:P213,P213)-1+MAX(N:N),"")</f>
        <v/>
      </c>
      <c r="R213" s="74" t="str">
        <f>IF(AND(C213="Abierto",D213="Media"),A213,"")</f>
        <v/>
      </c>
      <c r="S213" s="74" t="str">
        <f ca="1">IF(AND(C213="Abierto",D213="Media"),TODAY()-E213,"")</f>
        <v/>
      </c>
      <c r="T213" s="74" t="str">
        <f>IF(AND(C213="Abierto",D213="Media"),RANK(S213,$S$13:$S$798,0)+COUNTIF($S$13:S213,S213)-1+MAX(N:N,Q:Q),"")</f>
        <v/>
      </c>
      <c r="U213" s="74" t="str">
        <f>IF(AND(C213="Abierto",D213="Baja"),A213,"")</f>
        <v/>
      </c>
      <c r="V213" s="74" t="str">
        <f ca="1">IF(AND(C213="Abierto",D213="Baja"),TODAY()-E213,"")</f>
        <v/>
      </c>
      <c r="W213" s="74" t="str">
        <f>IF(AND(C213="Abierto",D213="Baja"),RANK(V213,$V$13:$V$798,0)+COUNTIF($V$13:V213,V213)-1+MAX(N:N,Q:Q,T:T),"")</f>
        <v/>
      </c>
      <c r="X213" s="139" t="str">
        <f>IF(OR(C213="Resuelto",C213=""),"",SUM(N213,Q213,T213,W213))</f>
        <v/>
      </c>
      <c r="Y213" s="139" t="str">
        <f>IF(OR(C213="Resuelto",C213=""),"",SUM(M213,P213,S213,V213))</f>
        <v/>
      </c>
      <c r="Z213" s="139" t="str">
        <f>IF(OR(C213="Resuelto",C213=""),"",SUM(L213,O213,R213,U213))</f>
        <v/>
      </c>
      <c r="AA213" s="28">
        <v>411</v>
      </c>
      <c r="AB213" s="28" t="str">
        <f ca="1">IF(ISNA(VLOOKUP(AA213,$X$13:$Z$795,3,FALSE))=TRUE,"",VLOOKUP(AA213,$X$13:$Z$795,3,FALSE))</f>
        <v/>
      </c>
      <c r="AC213" s="75" t="str">
        <f ca="1">IF(ISNA(VLOOKUP(AA213,$X$13:$Z$795,2,FALSE))=TRUE,"",VLOOKUP(AA213,$X$13:$Z$795,2,FALSE))</f>
        <v/>
      </c>
      <c r="AH213" s="78" t="str">
        <f>IF(AI213="","",MAX($AH$5:AH212)+1)</f>
        <v/>
      </c>
      <c r="AI213" s="53" t="str">
        <f>IF(G212="","",IF(COUNTIF($AI$11:AI212,G212)=0,G212,""))</f>
        <v/>
      </c>
      <c r="AJ213" s="53" t="str">
        <f>IF(ISNA(VLOOKUP(AA213,$AH$13:$AI$795,2,FALSE))=TRUE,"",VLOOKUP(AA213,$AH$13:$AI$795,2,FALSE))</f>
        <v/>
      </c>
      <c r="AK213" s="135"/>
    </row>
    <row r="214" spans="1:37" x14ac:dyDescent="0.25">
      <c r="A214" s="136"/>
      <c r="B214" s="136"/>
      <c r="C214" s="136"/>
      <c r="D214" s="136"/>
      <c r="E214" s="137"/>
      <c r="F214" s="137"/>
      <c r="G214" s="136"/>
      <c r="H214" s="137"/>
      <c r="I214" s="140"/>
      <c r="J214" s="140"/>
      <c r="K214" s="140"/>
      <c r="L214" s="74" t="str">
        <f>IF(AND(C214="Abierto",D214="Urgente"),A214,"")</f>
        <v/>
      </c>
      <c r="M214" s="74" t="str">
        <f ca="1">IF(AND(C214="Abierto",D214="Urgente"),TODAY()-E214,"")</f>
        <v/>
      </c>
      <c r="N214" s="74" t="str">
        <f>IF(AND(C214="Abierto",D214="Urgente"),RANK(M214,$M$13:$M$798,0)+COUNTIF($M$13:M214,M214)-1,"")</f>
        <v/>
      </c>
      <c r="O214" s="74" t="str">
        <f>IF(AND(C214="Abierto",D214="Alta"),A214,"")</f>
        <v/>
      </c>
      <c r="P214" s="74" t="str">
        <f ca="1">IF(AND(C214="Abierto",D214="Alta"),TODAY()-E214,"")</f>
        <v/>
      </c>
      <c r="Q214" s="74" t="str">
        <f>IF(AND(C214="Abierto",D214="Alta"),RANK(P214,$P$13:$P$798,0)+COUNTIF($P$13:P214,P214)-1+MAX(N:N),"")</f>
        <v/>
      </c>
      <c r="R214" s="74" t="str">
        <f>IF(AND(C214="Abierto",D214="Media"),A214,"")</f>
        <v/>
      </c>
      <c r="S214" s="74" t="str">
        <f ca="1">IF(AND(C214="Abierto",D214="Media"),TODAY()-E214,"")</f>
        <v/>
      </c>
      <c r="T214" s="74" t="str">
        <f>IF(AND(C214="Abierto",D214="Media"),RANK(S214,$S$13:$S$798,0)+COUNTIF($S$13:S214,S214)-1+MAX(N:N,Q:Q),"")</f>
        <v/>
      </c>
      <c r="U214" s="74" t="str">
        <f>IF(AND(C214="Abierto",D214="Baja"),A214,"")</f>
        <v/>
      </c>
      <c r="V214" s="74" t="str">
        <f ca="1">IF(AND(C214="Abierto",D214="Baja"),TODAY()-E214,"")</f>
        <v/>
      </c>
      <c r="W214" s="74" t="str">
        <f>IF(AND(C214="Abierto",D214="Baja"),RANK(V214,$V$13:$V$798,0)+COUNTIF($V$13:V214,V214)-1+MAX(N:N,Q:Q,T:T),"")</f>
        <v/>
      </c>
      <c r="X214" s="139" t="str">
        <f>IF(OR(C214="Resuelto",C214=""),"",SUM(N214,Q214,T214,W214))</f>
        <v/>
      </c>
      <c r="Y214" s="139" t="str">
        <f>IF(OR(C214="Resuelto",C214=""),"",SUM(M214,P214,S214,V214))</f>
        <v/>
      </c>
      <c r="Z214" s="139" t="str">
        <f>IF(OR(C214="Resuelto",C214=""),"",SUM(L214,O214,R214,U214))</f>
        <v/>
      </c>
      <c r="AA214" s="28">
        <v>412</v>
      </c>
      <c r="AB214" s="28" t="str">
        <f ca="1">IF(ISNA(VLOOKUP(AA214,$X$13:$Z$795,3,FALSE))=TRUE,"",VLOOKUP(AA214,$X$13:$Z$795,3,FALSE))</f>
        <v/>
      </c>
      <c r="AC214" s="75" t="str">
        <f ca="1">IF(ISNA(VLOOKUP(AA214,$X$13:$Z$795,2,FALSE))=TRUE,"",VLOOKUP(AA214,$X$13:$Z$795,2,FALSE))</f>
        <v/>
      </c>
      <c r="AH214" s="78" t="str">
        <f>IF(AI214="","",MAX($AH$5:AH213)+1)</f>
        <v/>
      </c>
      <c r="AI214" s="53" t="str">
        <f>IF(G213="","",IF(COUNTIF($AI$11:AI213,G213)=0,G213,""))</f>
        <v/>
      </c>
      <c r="AJ214" s="53" t="str">
        <f>IF(ISNA(VLOOKUP(AA214,$AH$13:$AI$795,2,FALSE))=TRUE,"",VLOOKUP(AA214,$AH$13:$AI$795,2,FALSE))</f>
        <v/>
      </c>
      <c r="AK214" s="135"/>
    </row>
    <row r="215" spans="1:37" x14ac:dyDescent="0.25">
      <c r="A215" s="136"/>
      <c r="B215" s="136"/>
      <c r="C215" s="136"/>
      <c r="D215" s="136"/>
      <c r="E215" s="137"/>
      <c r="F215" s="137"/>
      <c r="G215" s="136"/>
      <c r="H215" s="137"/>
      <c r="I215" s="140"/>
      <c r="J215" s="140"/>
      <c r="K215" s="140"/>
      <c r="L215" s="74" t="str">
        <f>IF(AND(C215="Abierto",D215="Urgente"),A215,"")</f>
        <v/>
      </c>
      <c r="M215" s="74" t="str">
        <f ca="1">IF(AND(C215="Abierto",D215="Urgente"),TODAY()-E215,"")</f>
        <v/>
      </c>
      <c r="N215" s="74" t="str">
        <f>IF(AND(C215="Abierto",D215="Urgente"),RANK(M215,$M$13:$M$798,0)+COUNTIF($M$13:M215,M215)-1,"")</f>
        <v/>
      </c>
      <c r="O215" s="74" t="str">
        <f>IF(AND(C215="Abierto",D215="Alta"),A215,"")</f>
        <v/>
      </c>
      <c r="P215" s="74" t="str">
        <f ca="1">IF(AND(C215="Abierto",D215="Alta"),TODAY()-E215,"")</f>
        <v/>
      </c>
      <c r="Q215" s="74" t="str">
        <f>IF(AND(C215="Abierto",D215="Alta"),RANK(P215,$P$13:$P$798,0)+COUNTIF($P$13:P215,P215)-1+MAX(N:N),"")</f>
        <v/>
      </c>
      <c r="R215" s="74" t="str">
        <f>IF(AND(C215="Abierto",D215="Media"),A215,"")</f>
        <v/>
      </c>
      <c r="S215" s="74" t="str">
        <f ca="1">IF(AND(C215="Abierto",D215="Media"),TODAY()-E215,"")</f>
        <v/>
      </c>
      <c r="T215" s="74" t="str">
        <f>IF(AND(C215="Abierto",D215="Media"),RANK(S215,$S$13:$S$798,0)+COUNTIF($S$13:S215,S215)-1+MAX(N:N,Q:Q),"")</f>
        <v/>
      </c>
      <c r="U215" s="74" t="str">
        <f>IF(AND(C215="Abierto",D215="Baja"),A215,"")</f>
        <v/>
      </c>
      <c r="V215" s="74" t="str">
        <f ca="1">IF(AND(C215="Abierto",D215="Baja"),TODAY()-E215,"")</f>
        <v/>
      </c>
      <c r="W215" s="74" t="str">
        <f>IF(AND(C215="Abierto",D215="Baja"),RANK(V215,$V$13:$V$798,0)+COUNTIF($V$13:V215,V215)-1+MAX(N:N,Q:Q,T:T),"")</f>
        <v/>
      </c>
      <c r="X215" s="139" t="str">
        <f>IF(OR(C215="Resuelto",C215=""),"",SUM(N215,Q215,T215,W215))</f>
        <v/>
      </c>
      <c r="Y215" s="139" t="str">
        <f>IF(OR(C215="Resuelto",C215=""),"",SUM(M215,P215,S215,V215))</f>
        <v/>
      </c>
      <c r="Z215" s="139" t="str">
        <f>IF(OR(C215="Resuelto",C215=""),"",SUM(L215,O215,R215,U215))</f>
        <v/>
      </c>
      <c r="AA215" s="28">
        <v>413</v>
      </c>
      <c r="AB215" s="28" t="str">
        <f ca="1">IF(ISNA(VLOOKUP(AA215,$X$13:$Z$795,3,FALSE))=TRUE,"",VLOOKUP(AA215,$X$13:$Z$795,3,FALSE))</f>
        <v/>
      </c>
      <c r="AC215" s="75" t="str">
        <f ca="1">IF(ISNA(VLOOKUP(AA215,$X$13:$Z$795,2,FALSE))=TRUE,"",VLOOKUP(AA215,$X$13:$Z$795,2,FALSE))</f>
        <v/>
      </c>
      <c r="AH215" s="78" t="str">
        <f>IF(AI215="","",MAX($AH$5:AH214)+1)</f>
        <v/>
      </c>
      <c r="AI215" s="53" t="str">
        <f>IF(G214="","",IF(COUNTIF($AI$11:AI214,G214)=0,G214,""))</f>
        <v/>
      </c>
      <c r="AJ215" s="53" t="str">
        <f>IF(ISNA(VLOOKUP(AA215,$AH$13:$AI$795,2,FALSE))=TRUE,"",VLOOKUP(AA215,$AH$13:$AI$795,2,FALSE))</f>
        <v/>
      </c>
      <c r="AK215" s="135"/>
    </row>
    <row r="216" spans="1:37" x14ac:dyDescent="0.25">
      <c r="A216" s="136"/>
      <c r="B216" s="136"/>
      <c r="C216" s="136"/>
      <c r="D216" s="136"/>
      <c r="E216" s="137"/>
      <c r="F216" s="137"/>
      <c r="G216" s="136"/>
      <c r="H216" s="137"/>
      <c r="I216" s="140"/>
      <c r="J216" s="140"/>
      <c r="K216" s="140"/>
      <c r="L216" s="74" t="str">
        <f>IF(AND(C216="Abierto",D216="Urgente"),A216,"")</f>
        <v/>
      </c>
      <c r="M216" s="74" t="str">
        <f ca="1">IF(AND(C216="Abierto",D216="Urgente"),TODAY()-E216,"")</f>
        <v/>
      </c>
      <c r="N216" s="74" t="str">
        <f>IF(AND(C216="Abierto",D216="Urgente"),RANK(M216,$M$13:$M$798,0)+COUNTIF($M$13:M216,M216)-1,"")</f>
        <v/>
      </c>
      <c r="O216" s="74" t="str">
        <f>IF(AND(C216="Abierto",D216="Alta"),A216,"")</f>
        <v/>
      </c>
      <c r="P216" s="74" t="str">
        <f ca="1">IF(AND(C216="Abierto",D216="Alta"),TODAY()-E216,"")</f>
        <v/>
      </c>
      <c r="Q216" s="74" t="str">
        <f>IF(AND(C216="Abierto",D216="Alta"),RANK(P216,$P$13:$P$798,0)+COUNTIF($P$13:P216,P216)-1+MAX(N:N),"")</f>
        <v/>
      </c>
      <c r="R216" s="74" t="str">
        <f>IF(AND(C216="Abierto",D216="Media"),A216,"")</f>
        <v/>
      </c>
      <c r="S216" s="74" t="str">
        <f ca="1">IF(AND(C216="Abierto",D216="Media"),TODAY()-E216,"")</f>
        <v/>
      </c>
      <c r="T216" s="74" t="str">
        <f>IF(AND(C216="Abierto",D216="Media"),RANK(S216,$S$13:$S$798,0)+COUNTIF($S$13:S216,S216)-1+MAX(N:N,Q:Q),"")</f>
        <v/>
      </c>
      <c r="U216" s="74" t="str">
        <f>IF(AND(C216="Abierto",D216="Baja"),A216,"")</f>
        <v/>
      </c>
      <c r="V216" s="74" t="str">
        <f ca="1">IF(AND(C216="Abierto",D216="Baja"),TODAY()-E216,"")</f>
        <v/>
      </c>
      <c r="W216" s="74" t="str">
        <f>IF(AND(C216="Abierto",D216="Baja"),RANK(V216,$V$13:$V$798,0)+COUNTIF($V$13:V216,V216)-1+MAX(N:N,Q:Q,T:T),"")</f>
        <v/>
      </c>
      <c r="X216" s="139" t="str">
        <f>IF(OR(C216="Resuelto",C216=""),"",SUM(N216,Q216,T216,W216))</f>
        <v/>
      </c>
      <c r="Y216" s="139" t="str">
        <f>IF(OR(C216="Resuelto",C216=""),"",SUM(M216,P216,S216,V216))</f>
        <v/>
      </c>
      <c r="Z216" s="139" t="str">
        <f>IF(OR(C216="Resuelto",C216=""),"",SUM(L216,O216,R216,U216))</f>
        <v/>
      </c>
      <c r="AA216" s="28">
        <v>414</v>
      </c>
      <c r="AB216" s="28" t="str">
        <f ca="1">IF(ISNA(VLOOKUP(AA216,$X$13:$Z$795,3,FALSE))=TRUE,"",VLOOKUP(AA216,$X$13:$Z$795,3,FALSE))</f>
        <v/>
      </c>
      <c r="AC216" s="75" t="str">
        <f ca="1">IF(ISNA(VLOOKUP(AA216,$X$13:$Z$795,2,FALSE))=TRUE,"",VLOOKUP(AA216,$X$13:$Z$795,2,FALSE))</f>
        <v/>
      </c>
      <c r="AH216" s="78" t="str">
        <f>IF(AI216="","",MAX($AH$5:AH215)+1)</f>
        <v/>
      </c>
      <c r="AI216" s="53" t="str">
        <f>IF(G215="","",IF(COUNTIF($AI$11:AI215,G215)=0,G215,""))</f>
        <v/>
      </c>
      <c r="AJ216" s="53" t="str">
        <f>IF(ISNA(VLOOKUP(AA216,$AH$13:$AI$795,2,FALSE))=TRUE,"",VLOOKUP(AA216,$AH$13:$AI$795,2,FALSE))</f>
        <v/>
      </c>
      <c r="AK216" s="135"/>
    </row>
    <row r="217" spans="1:37" x14ac:dyDescent="0.25">
      <c r="A217" s="136"/>
      <c r="B217" s="136"/>
      <c r="C217" s="136"/>
      <c r="D217" s="136"/>
      <c r="E217" s="137"/>
      <c r="F217" s="137"/>
      <c r="G217" s="136"/>
      <c r="H217" s="137"/>
      <c r="I217" s="140"/>
      <c r="J217" s="140"/>
      <c r="K217" s="140"/>
      <c r="L217" s="74" t="str">
        <f>IF(AND(C217="Abierto",D217="Urgente"),A217,"")</f>
        <v/>
      </c>
      <c r="M217" s="74" t="str">
        <f ca="1">IF(AND(C217="Abierto",D217="Urgente"),TODAY()-E217,"")</f>
        <v/>
      </c>
      <c r="N217" s="74" t="str">
        <f>IF(AND(C217="Abierto",D217="Urgente"),RANK(M217,$M$13:$M$798,0)+COUNTIF($M$13:M217,M217)-1,"")</f>
        <v/>
      </c>
      <c r="O217" s="74" t="str">
        <f>IF(AND(C217="Abierto",D217="Alta"),A217,"")</f>
        <v/>
      </c>
      <c r="P217" s="74" t="str">
        <f ca="1">IF(AND(C217="Abierto",D217="Alta"),TODAY()-E217,"")</f>
        <v/>
      </c>
      <c r="Q217" s="74" t="str">
        <f>IF(AND(C217="Abierto",D217="Alta"),RANK(P217,$P$13:$P$798,0)+COUNTIF($P$13:P217,P217)-1+MAX(N:N),"")</f>
        <v/>
      </c>
      <c r="R217" s="74" t="str">
        <f>IF(AND(C217="Abierto",D217="Media"),A217,"")</f>
        <v/>
      </c>
      <c r="S217" s="74" t="str">
        <f ca="1">IF(AND(C217="Abierto",D217="Media"),TODAY()-E217,"")</f>
        <v/>
      </c>
      <c r="T217" s="74" t="str">
        <f>IF(AND(C217="Abierto",D217="Media"),RANK(S217,$S$13:$S$798,0)+COUNTIF($S$13:S217,S217)-1+MAX(N:N,Q:Q),"")</f>
        <v/>
      </c>
      <c r="U217" s="74" t="str">
        <f>IF(AND(C217="Abierto",D217="Baja"),A217,"")</f>
        <v/>
      </c>
      <c r="V217" s="74" t="str">
        <f ca="1">IF(AND(C217="Abierto",D217="Baja"),TODAY()-E217,"")</f>
        <v/>
      </c>
      <c r="W217" s="74" t="str">
        <f>IF(AND(C217="Abierto",D217="Baja"),RANK(V217,$V$13:$V$798,0)+COUNTIF($V$13:V217,V217)-1+MAX(N:N,Q:Q,T:T),"")</f>
        <v/>
      </c>
      <c r="X217" s="139" t="str">
        <f>IF(OR(C217="Resuelto",C217=""),"",SUM(N217,Q217,T217,W217))</f>
        <v/>
      </c>
      <c r="Y217" s="139" t="str">
        <f>IF(OR(C217="Resuelto",C217=""),"",SUM(M217,P217,S217,V217))</f>
        <v/>
      </c>
      <c r="Z217" s="139" t="str">
        <f>IF(OR(C217="Resuelto",C217=""),"",SUM(L217,O217,R217,U217))</f>
        <v/>
      </c>
      <c r="AA217" s="28">
        <v>415</v>
      </c>
      <c r="AB217" s="28" t="str">
        <f ca="1">IF(ISNA(VLOOKUP(AA217,$X$13:$Z$795,3,FALSE))=TRUE,"",VLOOKUP(AA217,$X$13:$Z$795,3,FALSE))</f>
        <v/>
      </c>
      <c r="AC217" s="75" t="str">
        <f ca="1">IF(ISNA(VLOOKUP(AA217,$X$13:$Z$795,2,FALSE))=TRUE,"",VLOOKUP(AA217,$X$13:$Z$795,2,FALSE))</f>
        <v/>
      </c>
      <c r="AH217" s="78" t="str">
        <f>IF(AI217="","",MAX($AH$5:AH216)+1)</f>
        <v/>
      </c>
      <c r="AI217" s="53" t="str">
        <f>IF(G216="","",IF(COUNTIF($AI$11:AI216,G216)=0,G216,""))</f>
        <v/>
      </c>
      <c r="AJ217" s="53" t="str">
        <f>IF(ISNA(VLOOKUP(AA217,$AH$13:$AI$795,2,FALSE))=TRUE,"",VLOOKUP(AA217,$AH$13:$AI$795,2,FALSE))</f>
        <v/>
      </c>
      <c r="AK217" s="135"/>
    </row>
    <row r="218" spans="1:37" x14ac:dyDescent="0.25">
      <c r="A218" s="136"/>
      <c r="B218" s="136"/>
      <c r="C218" s="136"/>
      <c r="D218" s="136"/>
      <c r="E218" s="137"/>
      <c r="F218" s="137"/>
      <c r="G218" s="136"/>
      <c r="H218" s="137"/>
      <c r="I218" s="140"/>
      <c r="J218" s="140"/>
      <c r="K218" s="140"/>
      <c r="L218" s="74" t="str">
        <f>IF(AND(C218="Abierto",D218="Urgente"),A218,"")</f>
        <v/>
      </c>
      <c r="M218" s="74" t="str">
        <f ca="1">IF(AND(C218="Abierto",D218="Urgente"),TODAY()-E218,"")</f>
        <v/>
      </c>
      <c r="N218" s="74" t="str">
        <f>IF(AND(C218="Abierto",D218="Urgente"),RANK(M218,$M$13:$M$798,0)+COUNTIF($M$13:M218,M218)-1,"")</f>
        <v/>
      </c>
      <c r="O218" s="74" t="str">
        <f>IF(AND(C218="Abierto",D218="Alta"),A218,"")</f>
        <v/>
      </c>
      <c r="P218" s="74" t="str">
        <f ca="1">IF(AND(C218="Abierto",D218="Alta"),TODAY()-E218,"")</f>
        <v/>
      </c>
      <c r="Q218" s="74" t="str">
        <f>IF(AND(C218="Abierto",D218="Alta"),RANK(P218,$P$13:$P$798,0)+COUNTIF($P$13:P218,P218)-1+MAX(N:N),"")</f>
        <v/>
      </c>
      <c r="R218" s="74" t="str">
        <f>IF(AND(C218="Abierto",D218="Media"),A218,"")</f>
        <v/>
      </c>
      <c r="S218" s="74" t="str">
        <f ca="1">IF(AND(C218="Abierto",D218="Media"),TODAY()-E218,"")</f>
        <v/>
      </c>
      <c r="T218" s="74" t="str">
        <f>IF(AND(C218="Abierto",D218="Media"),RANK(S218,$S$13:$S$798,0)+COUNTIF($S$13:S218,S218)-1+MAX(N:N,Q:Q),"")</f>
        <v/>
      </c>
      <c r="U218" s="74" t="str">
        <f>IF(AND(C218="Abierto",D218="Baja"),A218,"")</f>
        <v/>
      </c>
      <c r="V218" s="74" t="str">
        <f ca="1">IF(AND(C218="Abierto",D218="Baja"),TODAY()-E218,"")</f>
        <v/>
      </c>
      <c r="W218" s="74" t="str">
        <f>IF(AND(C218="Abierto",D218="Baja"),RANK(V218,$V$13:$V$798,0)+COUNTIF($V$13:V218,V218)-1+MAX(N:N,Q:Q,T:T),"")</f>
        <v/>
      </c>
      <c r="X218" s="139" t="str">
        <f>IF(OR(C218="Resuelto",C218=""),"",SUM(N218,Q218,T218,W218))</f>
        <v/>
      </c>
      <c r="Y218" s="139" t="str">
        <f>IF(OR(C218="Resuelto",C218=""),"",SUM(M218,P218,S218,V218))</f>
        <v/>
      </c>
      <c r="Z218" s="139" t="str">
        <f>IF(OR(C218="Resuelto",C218=""),"",SUM(L218,O218,R218,U218))</f>
        <v/>
      </c>
      <c r="AA218" s="28">
        <v>416</v>
      </c>
      <c r="AB218" s="28" t="str">
        <f ca="1">IF(ISNA(VLOOKUP(AA218,$X$13:$Z$795,3,FALSE))=TRUE,"",VLOOKUP(AA218,$X$13:$Z$795,3,FALSE))</f>
        <v/>
      </c>
      <c r="AC218" s="75" t="str">
        <f ca="1">IF(ISNA(VLOOKUP(AA218,$X$13:$Z$795,2,FALSE))=TRUE,"",VLOOKUP(AA218,$X$13:$Z$795,2,FALSE))</f>
        <v/>
      </c>
      <c r="AH218" s="78" t="str">
        <f>IF(AI218="","",MAX($AH$5:AH217)+1)</f>
        <v/>
      </c>
      <c r="AI218" s="53" t="str">
        <f>IF(G217="","",IF(COUNTIF($AI$11:AI217,G217)=0,G217,""))</f>
        <v/>
      </c>
      <c r="AJ218" s="53" t="str">
        <f>IF(ISNA(VLOOKUP(AA218,$AH$13:$AI$795,2,FALSE))=TRUE,"",VLOOKUP(AA218,$AH$13:$AI$795,2,FALSE))</f>
        <v/>
      </c>
      <c r="AK218" s="135"/>
    </row>
    <row r="219" spans="1:37" x14ac:dyDescent="0.25">
      <c r="A219" s="136"/>
      <c r="B219" s="136"/>
      <c r="C219" s="136"/>
      <c r="D219" s="136"/>
      <c r="E219" s="137"/>
      <c r="F219" s="137"/>
      <c r="G219" s="136"/>
      <c r="H219" s="137"/>
      <c r="I219" s="140"/>
      <c r="J219" s="140"/>
      <c r="K219" s="140"/>
      <c r="L219" s="74" t="str">
        <f>IF(AND(C219="Abierto",D219="Urgente"),A219,"")</f>
        <v/>
      </c>
      <c r="M219" s="74" t="str">
        <f ca="1">IF(AND(C219="Abierto",D219="Urgente"),TODAY()-E219,"")</f>
        <v/>
      </c>
      <c r="N219" s="74" t="str">
        <f>IF(AND(C219="Abierto",D219="Urgente"),RANK(M219,$M$13:$M$798,0)+COUNTIF($M$13:M219,M219)-1,"")</f>
        <v/>
      </c>
      <c r="O219" s="74" t="str">
        <f>IF(AND(C219="Abierto",D219="Alta"),A219,"")</f>
        <v/>
      </c>
      <c r="P219" s="74" t="str">
        <f ca="1">IF(AND(C219="Abierto",D219="Alta"),TODAY()-E219,"")</f>
        <v/>
      </c>
      <c r="Q219" s="74" t="str">
        <f>IF(AND(C219="Abierto",D219="Alta"),RANK(P219,$P$13:$P$798,0)+COUNTIF($P$13:P219,P219)-1+MAX(N:N),"")</f>
        <v/>
      </c>
      <c r="R219" s="74" t="str">
        <f>IF(AND(C219="Abierto",D219="Media"),A219,"")</f>
        <v/>
      </c>
      <c r="S219" s="74" t="str">
        <f ca="1">IF(AND(C219="Abierto",D219="Media"),TODAY()-E219,"")</f>
        <v/>
      </c>
      <c r="T219" s="74" t="str">
        <f>IF(AND(C219="Abierto",D219="Media"),RANK(S219,$S$13:$S$798,0)+COUNTIF($S$13:S219,S219)-1+MAX(N:N,Q:Q),"")</f>
        <v/>
      </c>
      <c r="U219" s="74" t="str">
        <f>IF(AND(C219="Abierto",D219="Baja"),A219,"")</f>
        <v/>
      </c>
      <c r="V219" s="74" t="str">
        <f ca="1">IF(AND(C219="Abierto",D219="Baja"),TODAY()-E219,"")</f>
        <v/>
      </c>
      <c r="W219" s="74" t="str">
        <f>IF(AND(C219="Abierto",D219="Baja"),RANK(V219,$V$13:$V$798,0)+COUNTIF($V$13:V219,V219)-1+MAX(N:N,Q:Q,T:T),"")</f>
        <v/>
      </c>
      <c r="X219" s="139" t="str">
        <f>IF(OR(C219="Resuelto",C219=""),"",SUM(N219,Q219,T219,W219))</f>
        <v/>
      </c>
      <c r="Y219" s="139" t="str">
        <f>IF(OR(C219="Resuelto",C219=""),"",SUM(M219,P219,S219,V219))</f>
        <v/>
      </c>
      <c r="Z219" s="139" t="str">
        <f>IF(OR(C219="Resuelto",C219=""),"",SUM(L219,O219,R219,U219))</f>
        <v/>
      </c>
      <c r="AA219" s="28">
        <v>417</v>
      </c>
      <c r="AB219" s="28" t="str">
        <f ca="1">IF(ISNA(VLOOKUP(AA219,$X$13:$Z$795,3,FALSE))=TRUE,"",VLOOKUP(AA219,$X$13:$Z$795,3,FALSE))</f>
        <v/>
      </c>
      <c r="AC219" s="75" t="str">
        <f ca="1">IF(ISNA(VLOOKUP(AA219,$X$13:$Z$795,2,FALSE))=TRUE,"",VLOOKUP(AA219,$X$13:$Z$795,2,FALSE))</f>
        <v/>
      </c>
      <c r="AH219" s="78" t="str">
        <f>IF(AI219="","",MAX($AH$5:AH218)+1)</f>
        <v/>
      </c>
      <c r="AI219" s="53" t="str">
        <f>IF(G218="","",IF(COUNTIF($AI$11:AI218,G218)=0,G218,""))</f>
        <v/>
      </c>
      <c r="AJ219" s="53" t="str">
        <f>IF(ISNA(VLOOKUP(AA219,$AH$13:$AI$795,2,FALSE))=TRUE,"",VLOOKUP(AA219,$AH$13:$AI$795,2,FALSE))</f>
        <v/>
      </c>
      <c r="AK219" s="135"/>
    </row>
    <row r="220" spans="1:37" x14ac:dyDescent="0.25">
      <c r="A220" s="136"/>
      <c r="B220" s="136"/>
      <c r="C220" s="136"/>
      <c r="D220" s="136"/>
      <c r="E220" s="137"/>
      <c r="F220" s="137"/>
      <c r="G220" s="136"/>
      <c r="H220" s="137"/>
      <c r="I220" s="140"/>
      <c r="J220" s="140"/>
      <c r="K220" s="140"/>
      <c r="L220" s="74" t="str">
        <f>IF(AND(C220="Abierto",D220="Urgente"),A220,"")</f>
        <v/>
      </c>
      <c r="M220" s="74" t="str">
        <f ca="1">IF(AND(C220="Abierto",D220="Urgente"),TODAY()-E220,"")</f>
        <v/>
      </c>
      <c r="N220" s="74" t="str">
        <f>IF(AND(C220="Abierto",D220="Urgente"),RANK(M220,$M$13:$M$798,0)+COUNTIF($M$13:M220,M220)-1,"")</f>
        <v/>
      </c>
      <c r="O220" s="74" t="str">
        <f>IF(AND(C220="Abierto",D220="Alta"),A220,"")</f>
        <v/>
      </c>
      <c r="P220" s="74" t="str">
        <f ca="1">IF(AND(C220="Abierto",D220="Alta"),TODAY()-E220,"")</f>
        <v/>
      </c>
      <c r="Q220" s="74" t="str">
        <f>IF(AND(C220="Abierto",D220="Alta"),RANK(P220,$P$13:$P$798,0)+COUNTIF($P$13:P220,P220)-1+MAX(N:N),"")</f>
        <v/>
      </c>
      <c r="R220" s="74" t="str">
        <f>IF(AND(C220="Abierto",D220="Media"),A220,"")</f>
        <v/>
      </c>
      <c r="S220" s="74" t="str">
        <f ca="1">IF(AND(C220="Abierto",D220="Media"),TODAY()-E220,"")</f>
        <v/>
      </c>
      <c r="T220" s="74" t="str">
        <f>IF(AND(C220="Abierto",D220="Media"),RANK(S220,$S$13:$S$798,0)+COUNTIF($S$13:S220,S220)-1+MAX(N:N,Q:Q),"")</f>
        <v/>
      </c>
      <c r="U220" s="74" t="str">
        <f>IF(AND(C220="Abierto",D220="Baja"),A220,"")</f>
        <v/>
      </c>
      <c r="V220" s="74" t="str">
        <f ca="1">IF(AND(C220="Abierto",D220="Baja"),TODAY()-E220,"")</f>
        <v/>
      </c>
      <c r="W220" s="74" t="str">
        <f>IF(AND(C220="Abierto",D220="Baja"),RANK(V220,$V$13:$V$798,0)+COUNTIF($V$13:V220,V220)-1+MAX(N:N,Q:Q,T:T),"")</f>
        <v/>
      </c>
      <c r="X220" s="139" t="str">
        <f>IF(OR(C220="Resuelto",C220=""),"",SUM(N220,Q220,T220,W220))</f>
        <v/>
      </c>
      <c r="Y220" s="139" t="str">
        <f>IF(OR(C220="Resuelto",C220=""),"",SUM(M220,P220,S220,V220))</f>
        <v/>
      </c>
      <c r="Z220" s="139" t="str">
        <f>IF(OR(C220="Resuelto",C220=""),"",SUM(L220,O220,R220,U220))</f>
        <v/>
      </c>
      <c r="AA220" s="28">
        <v>418</v>
      </c>
      <c r="AB220" s="28" t="str">
        <f ca="1">IF(ISNA(VLOOKUP(AA220,$X$13:$Z$795,3,FALSE))=TRUE,"",VLOOKUP(AA220,$X$13:$Z$795,3,FALSE))</f>
        <v/>
      </c>
      <c r="AC220" s="75" t="str">
        <f ca="1">IF(ISNA(VLOOKUP(AA220,$X$13:$Z$795,2,FALSE))=TRUE,"",VLOOKUP(AA220,$X$13:$Z$795,2,FALSE))</f>
        <v/>
      </c>
      <c r="AH220" s="78" t="str">
        <f>IF(AI220="","",MAX($AH$5:AH219)+1)</f>
        <v/>
      </c>
      <c r="AI220" s="53" t="str">
        <f>IF(G219="","",IF(COUNTIF($AI$11:AI219,G219)=0,G219,""))</f>
        <v/>
      </c>
      <c r="AJ220" s="53" t="str">
        <f>IF(ISNA(VLOOKUP(AA220,$AH$13:$AI$795,2,FALSE))=TRUE,"",VLOOKUP(AA220,$AH$13:$AI$795,2,FALSE))</f>
        <v/>
      </c>
      <c r="AK220" s="135"/>
    </row>
    <row r="221" spans="1:37" x14ac:dyDescent="0.25">
      <c r="A221" s="136"/>
      <c r="B221" s="136"/>
      <c r="C221" s="136"/>
      <c r="D221" s="136"/>
      <c r="E221" s="137"/>
      <c r="F221" s="137"/>
      <c r="G221" s="136"/>
      <c r="H221" s="137"/>
      <c r="I221" s="140"/>
      <c r="J221" s="140"/>
      <c r="K221" s="140"/>
      <c r="L221" s="74" t="str">
        <f>IF(AND(C221="Abierto",D221="Urgente"),A221,"")</f>
        <v/>
      </c>
      <c r="M221" s="74" t="str">
        <f ca="1">IF(AND(C221="Abierto",D221="Urgente"),TODAY()-E221,"")</f>
        <v/>
      </c>
      <c r="N221" s="74" t="str">
        <f>IF(AND(C221="Abierto",D221="Urgente"),RANK(M221,$M$13:$M$798,0)+COUNTIF($M$13:M221,M221)-1,"")</f>
        <v/>
      </c>
      <c r="O221" s="74" t="str">
        <f>IF(AND(C221="Abierto",D221="Alta"),A221,"")</f>
        <v/>
      </c>
      <c r="P221" s="74" t="str">
        <f ca="1">IF(AND(C221="Abierto",D221="Alta"),TODAY()-E221,"")</f>
        <v/>
      </c>
      <c r="Q221" s="74" t="str">
        <f>IF(AND(C221="Abierto",D221="Alta"),RANK(P221,$P$13:$P$798,0)+COUNTIF($P$13:P221,P221)-1+MAX(N:N),"")</f>
        <v/>
      </c>
      <c r="R221" s="74" t="str">
        <f>IF(AND(C221="Abierto",D221="Media"),A221,"")</f>
        <v/>
      </c>
      <c r="S221" s="74" t="str">
        <f ca="1">IF(AND(C221="Abierto",D221="Media"),TODAY()-E221,"")</f>
        <v/>
      </c>
      <c r="T221" s="74" t="str">
        <f>IF(AND(C221="Abierto",D221="Media"),RANK(S221,$S$13:$S$798,0)+COUNTIF($S$13:S221,S221)-1+MAX(N:N,Q:Q),"")</f>
        <v/>
      </c>
      <c r="U221" s="74" t="str">
        <f>IF(AND(C221="Abierto",D221="Baja"),A221,"")</f>
        <v/>
      </c>
      <c r="V221" s="74" t="str">
        <f ca="1">IF(AND(C221="Abierto",D221="Baja"),TODAY()-E221,"")</f>
        <v/>
      </c>
      <c r="W221" s="74" t="str">
        <f>IF(AND(C221="Abierto",D221="Baja"),RANK(V221,$V$13:$V$798,0)+COUNTIF($V$13:V221,V221)-1+MAX(N:N,Q:Q,T:T),"")</f>
        <v/>
      </c>
      <c r="X221" s="139" t="str">
        <f>IF(OR(C221="Resuelto",C221=""),"",SUM(N221,Q221,T221,W221))</f>
        <v/>
      </c>
      <c r="Y221" s="139" t="str">
        <f>IF(OR(C221="Resuelto",C221=""),"",SUM(M221,P221,S221,V221))</f>
        <v/>
      </c>
      <c r="Z221" s="139" t="str">
        <f>IF(OR(C221="Resuelto",C221=""),"",SUM(L221,O221,R221,U221))</f>
        <v/>
      </c>
      <c r="AA221" s="28">
        <v>419</v>
      </c>
      <c r="AB221" s="28" t="str">
        <f ca="1">IF(ISNA(VLOOKUP(AA221,$X$13:$Z$795,3,FALSE))=TRUE,"",VLOOKUP(AA221,$X$13:$Z$795,3,FALSE))</f>
        <v/>
      </c>
      <c r="AC221" s="75" t="str">
        <f ca="1">IF(ISNA(VLOOKUP(AA221,$X$13:$Z$795,2,FALSE))=TRUE,"",VLOOKUP(AA221,$X$13:$Z$795,2,FALSE))</f>
        <v/>
      </c>
      <c r="AH221" s="78" t="str">
        <f>IF(AI221="","",MAX($AH$5:AH220)+1)</f>
        <v/>
      </c>
      <c r="AI221" s="53" t="str">
        <f>IF(G220="","",IF(COUNTIF($AI$11:AI220,G220)=0,G220,""))</f>
        <v/>
      </c>
      <c r="AJ221" s="53" t="str">
        <f>IF(ISNA(VLOOKUP(AA221,$AH$13:$AI$795,2,FALSE))=TRUE,"",VLOOKUP(AA221,$AH$13:$AI$795,2,FALSE))</f>
        <v/>
      </c>
      <c r="AK221" s="135"/>
    </row>
    <row r="222" spans="1:37" x14ac:dyDescent="0.25">
      <c r="A222" s="136"/>
      <c r="B222" s="136"/>
      <c r="C222" s="136"/>
      <c r="D222" s="136"/>
      <c r="E222" s="137"/>
      <c r="F222" s="137"/>
      <c r="G222" s="136"/>
      <c r="H222" s="137"/>
      <c r="I222" s="140"/>
      <c r="J222" s="140"/>
      <c r="K222" s="140"/>
      <c r="L222" s="74" t="str">
        <f>IF(AND(C222="Abierto",D222="Urgente"),A222,"")</f>
        <v/>
      </c>
      <c r="M222" s="74" t="str">
        <f ca="1">IF(AND(C222="Abierto",D222="Urgente"),TODAY()-E222,"")</f>
        <v/>
      </c>
      <c r="N222" s="74" t="str">
        <f>IF(AND(C222="Abierto",D222="Urgente"),RANK(M222,$M$13:$M$798,0)+COUNTIF($M$13:M222,M222)-1,"")</f>
        <v/>
      </c>
      <c r="O222" s="74" t="str">
        <f>IF(AND(C222="Abierto",D222="Alta"),A222,"")</f>
        <v/>
      </c>
      <c r="P222" s="74" t="str">
        <f ca="1">IF(AND(C222="Abierto",D222="Alta"),TODAY()-E222,"")</f>
        <v/>
      </c>
      <c r="Q222" s="74" t="str">
        <f>IF(AND(C222="Abierto",D222="Alta"),RANK(P222,$P$13:$P$798,0)+COUNTIF($P$13:P222,P222)-1+MAX(N:N),"")</f>
        <v/>
      </c>
      <c r="R222" s="74" t="str">
        <f>IF(AND(C222="Abierto",D222="Media"),A222,"")</f>
        <v/>
      </c>
      <c r="S222" s="74" t="str">
        <f ca="1">IF(AND(C222="Abierto",D222="Media"),TODAY()-E222,"")</f>
        <v/>
      </c>
      <c r="T222" s="74" t="str">
        <f>IF(AND(C222="Abierto",D222="Media"),RANK(S222,$S$13:$S$798,0)+COUNTIF($S$13:S222,S222)-1+MAX(N:N,Q:Q),"")</f>
        <v/>
      </c>
      <c r="U222" s="74" t="str">
        <f>IF(AND(C222="Abierto",D222="Baja"),A222,"")</f>
        <v/>
      </c>
      <c r="V222" s="74" t="str">
        <f ca="1">IF(AND(C222="Abierto",D222="Baja"),TODAY()-E222,"")</f>
        <v/>
      </c>
      <c r="W222" s="74" t="str">
        <f>IF(AND(C222="Abierto",D222="Baja"),RANK(V222,$V$13:$V$798,0)+COUNTIF($V$13:V222,V222)-1+MAX(N:N,Q:Q,T:T),"")</f>
        <v/>
      </c>
      <c r="X222" s="139" t="str">
        <f>IF(OR(C222="Resuelto",C222=""),"",SUM(N222,Q222,T222,W222))</f>
        <v/>
      </c>
      <c r="Y222" s="139" t="str">
        <f>IF(OR(C222="Resuelto",C222=""),"",SUM(M222,P222,S222,V222))</f>
        <v/>
      </c>
      <c r="Z222" s="139" t="str">
        <f>IF(OR(C222="Resuelto",C222=""),"",SUM(L222,O222,R222,U222))</f>
        <v/>
      </c>
      <c r="AA222" s="28">
        <v>420</v>
      </c>
      <c r="AB222" s="28" t="str">
        <f ca="1">IF(ISNA(VLOOKUP(AA222,$X$13:$Z$795,3,FALSE))=TRUE,"",VLOOKUP(AA222,$X$13:$Z$795,3,FALSE))</f>
        <v/>
      </c>
      <c r="AC222" s="75" t="str">
        <f ca="1">IF(ISNA(VLOOKUP(AA222,$X$13:$Z$795,2,FALSE))=TRUE,"",VLOOKUP(AA222,$X$13:$Z$795,2,FALSE))</f>
        <v/>
      </c>
      <c r="AH222" s="78" t="str">
        <f>IF(AI222="","",MAX($AH$5:AH221)+1)</f>
        <v/>
      </c>
      <c r="AI222" s="53" t="str">
        <f>IF(G221="","",IF(COUNTIF($AI$11:AI221,G221)=0,G221,""))</f>
        <v/>
      </c>
      <c r="AJ222" s="53" t="str">
        <f>IF(ISNA(VLOOKUP(AA222,$AH$13:$AI$795,2,FALSE))=TRUE,"",VLOOKUP(AA222,$AH$13:$AI$795,2,FALSE))</f>
        <v/>
      </c>
      <c r="AK222" s="135"/>
    </row>
    <row r="223" spans="1:37" x14ac:dyDescent="0.25">
      <c r="A223" s="136"/>
      <c r="B223" s="136"/>
      <c r="C223" s="136"/>
      <c r="D223" s="136"/>
      <c r="E223" s="137"/>
      <c r="F223" s="137"/>
      <c r="G223" s="136"/>
      <c r="H223" s="137"/>
      <c r="I223" s="140"/>
      <c r="J223" s="140"/>
      <c r="K223" s="140"/>
      <c r="L223" s="74" t="str">
        <f>IF(AND(C223="Abierto",D223="Urgente"),A223,"")</f>
        <v/>
      </c>
      <c r="M223" s="74" t="str">
        <f ca="1">IF(AND(C223="Abierto",D223="Urgente"),TODAY()-E223,"")</f>
        <v/>
      </c>
      <c r="N223" s="74" t="str">
        <f>IF(AND(C223="Abierto",D223="Urgente"),RANK(M223,$M$13:$M$798,0)+COUNTIF($M$13:M223,M223)-1,"")</f>
        <v/>
      </c>
      <c r="O223" s="74" t="str">
        <f>IF(AND(C223="Abierto",D223="Alta"),A223,"")</f>
        <v/>
      </c>
      <c r="P223" s="74" t="str">
        <f ca="1">IF(AND(C223="Abierto",D223="Alta"),TODAY()-E223,"")</f>
        <v/>
      </c>
      <c r="Q223" s="74" t="str">
        <f>IF(AND(C223="Abierto",D223="Alta"),RANK(P223,$P$13:$P$798,0)+COUNTIF($P$13:P223,P223)-1+MAX(N:N),"")</f>
        <v/>
      </c>
      <c r="R223" s="74" t="str">
        <f>IF(AND(C223="Abierto",D223="Media"),A223,"")</f>
        <v/>
      </c>
      <c r="S223" s="74" t="str">
        <f ca="1">IF(AND(C223="Abierto",D223="Media"),TODAY()-E223,"")</f>
        <v/>
      </c>
      <c r="T223" s="74" t="str">
        <f>IF(AND(C223="Abierto",D223="Media"),RANK(S223,$S$13:$S$798,0)+COUNTIF($S$13:S223,S223)-1+MAX(N:N,Q:Q),"")</f>
        <v/>
      </c>
      <c r="U223" s="74" t="str">
        <f>IF(AND(C223="Abierto",D223="Baja"),A223,"")</f>
        <v/>
      </c>
      <c r="V223" s="74" t="str">
        <f ca="1">IF(AND(C223="Abierto",D223="Baja"),TODAY()-E223,"")</f>
        <v/>
      </c>
      <c r="W223" s="74" t="str">
        <f>IF(AND(C223="Abierto",D223="Baja"),RANK(V223,$V$13:$V$798,0)+COUNTIF($V$13:V223,V223)-1+MAX(N:N,Q:Q,T:T),"")</f>
        <v/>
      </c>
      <c r="X223" s="139" t="str">
        <f>IF(OR(C223="Resuelto",C223=""),"",SUM(N223,Q223,T223,W223))</f>
        <v/>
      </c>
      <c r="Y223" s="139" t="str">
        <f>IF(OR(C223="Resuelto",C223=""),"",SUM(M223,P223,S223,V223))</f>
        <v/>
      </c>
      <c r="Z223" s="139" t="str">
        <f>IF(OR(C223="Resuelto",C223=""),"",SUM(L223,O223,R223,U223))</f>
        <v/>
      </c>
      <c r="AA223" s="28">
        <v>421</v>
      </c>
      <c r="AB223" s="28" t="str">
        <f ca="1">IF(ISNA(VLOOKUP(AA223,$X$13:$Z$795,3,FALSE))=TRUE,"",VLOOKUP(AA223,$X$13:$Z$795,3,FALSE))</f>
        <v/>
      </c>
      <c r="AC223" s="75" t="str">
        <f ca="1">IF(ISNA(VLOOKUP(AA223,$X$13:$Z$795,2,FALSE))=TRUE,"",VLOOKUP(AA223,$X$13:$Z$795,2,FALSE))</f>
        <v/>
      </c>
      <c r="AH223" s="78" t="str">
        <f>IF(AI223="","",MAX($AH$5:AH222)+1)</f>
        <v/>
      </c>
      <c r="AI223" s="53" t="str">
        <f>IF(G222="","",IF(COUNTIF($AI$11:AI222,G222)=0,G222,""))</f>
        <v/>
      </c>
      <c r="AJ223" s="53" t="str">
        <f>IF(ISNA(VLOOKUP(AA223,$AH$13:$AI$795,2,FALSE))=TRUE,"",VLOOKUP(AA223,$AH$13:$AI$795,2,FALSE))</f>
        <v/>
      </c>
      <c r="AK223" s="135"/>
    </row>
    <row r="224" spans="1:37" x14ac:dyDescent="0.25">
      <c r="A224" s="136"/>
      <c r="B224" s="136"/>
      <c r="C224" s="136"/>
      <c r="D224" s="136"/>
      <c r="E224" s="137"/>
      <c r="F224" s="137"/>
      <c r="G224" s="136"/>
      <c r="H224" s="137"/>
      <c r="I224" s="140"/>
      <c r="J224" s="140"/>
      <c r="K224" s="140"/>
      <c r="L224" s="74" t="str">
        <f>IF(AND(C224="Abierto",D224="Urgente"),A224,"")</f>
        <v/>
      </c>
      <c r="M224" s="74" t="str">
        <f ca="1">IF(AND(C224="Abierto",D224="Urgente"),TODAY()-E224,"")</f>
        <v/>
      </c>
      <c r="N224" s="74" t="str">
        <f>IF(AND(C224="Abierto",D224="Urgente"),RANK(M224,$M$13:$M$798,0)+COUNTIF($M$13:M224,M224)-1,"")</f>
        <v/>
      </c>
      <c r="O224" s="74" t="str">
        <f>IF(AND(C224="Abierto",D224="Alta"),A224,"")</f>
        <v/>
      </c>
      <c r="P224" s="74" t="str">
        <f ca="1">IF(AND(C224="Abierto",D224="Alta"),TODAY()-E224,"")</f>
        <v/>
      </c>
      <c r="Q224" s="74" t="str">
        <f>IF(AND(C224="Abierto",D224="Alta"),RANK(P224,$P$13:$P$798,0)+COUNTIF($P$13:P224,P224)-1+MAX(N:N),"")</f>
        <v/>
      </c>
      <c r="R224" s="74" t="str">
        <f>IF(AND(C224="Abierto",D224="Media"),A224,"")</f>
        <v/>
      </c>
      <c r="S224" s="74" t="str">
        <f ca="1">IF(AND(C224="Abierto",D224="Media"),TODAY()-E224,"")</f>
        <v/>
      </c>
      <c r="T224" s="74" t="str">
        <f>IF(AND(C224="Abierto",D224="Media"),RANK(S224,$S$13:$S$798,0)+COUNTIF($S$13:S224,S224)-1+MAX(N:N,Q:Q),"")</f>
        <v/>
      </c>
      <c r="U224" s="74" t="str">
        <f>IF(AND(C224="Abierto",D224="Baja"),A224,"")</f>
        <v/>
      </c>
      <c r="V224" s="74" t="str">
        <f ca="1">IF(AND(C224="Abierto",D224="Baja"),TODAY()-E224,"")</f>
        <v/>
      </c>
      <c r="W224" s="74" t="str">
        <f>IF(AND(C224="Abierto",D224="Baja"),RANK(V224,$V$13:$V$798,0)+COUNTIF($V$13:V224,V224)-1+MAX(N:N,Q:Q,T:T),"")</f>
        <v/>
      </c>
      <c r="X224" s="139" t="str">
        <f>IF(OR(C224="Resuelto",C224=""),"",SUM(N224,Q224,T224,W224))</f>
        <v/>
      </c>
      <c r="Y224" s="139" t="str">
        <f>IF(OR(C224="Resuelto",C224=""),"",SUM(M224,P224,S224,V224))</f>
        <v/>
      </c>
      <c r="Z224" s="139" t="str">
        <f>IF(OR(C224="Resuelto",C224=""),"",SUM(L224,O224,R224,U224))</f>
        <v/>
      </c>
      <c r="AA224" s="28">
        <v>422</v>
      </c>
      <c r="AB224" s="28" t="str">
        <f ca="1">IF(ISNA(VLOOKUP(AA224,$X$13:$Z$795,3,FALSE))=TRUE,"",VLOOKUP(AA224,$X$13:$Z$795,3,FALSE))</f>
        <v/>
      </c>
      <c r="AC224" s="75" t="str">
        <f ca="1">IF(ISNA(VLOOKUP(AA224,$X$13:$Z$795,2,FALSE))=TRUE,"",VLOOKUP(AA224,$X$13:$Z$795,2,FALSE))</f>
        <v/>
      </c>
      <c r="AH224" s="78" t="str">
        <f>IF(AI224="","",MAX($AH$5:AH223)+1)</f>
        <v/>
      </c>
      <c r="AI224" s="53" t="str">
        <f>IF(G223="","",IF(COUNTIF($AI$11:AI223,G223)=0,G223,""))</f>
        <v/>
      </c>
      <c r="AJ224" s="53" t="str">
        <f>IF(ISNA(VLOOKUP(AA224,$AH$13:$AI$795,2,FALSE))=TRUE,"",VLOOKUP(AA224,$AH$13:$AI$795,2,FALSE))</f>
        <v/>
      </c>
      <c r="AK224" s="135"/>
    </row>
    <row r="225" spans="1:37" x14ac:dyDescent="0.25">
      <c r="A225" s="136"/>
      <c r="B225" s="136"/>
      <c r="C225" s="136"/>
      <c r="D225" s="136"/>
      <c r="E225" s="137"/>
      <c r="F225" s="137"/>
      <c r="G225" s="136"/>
      <c r="H225" s="137"/>
      <c r="I225" s="140"/>
      <c r="J225" s="140"/>
      <c r="K225" s="140"/>
      <c r="L225" s="74" t="str">
        <f>IF(AND(C225="Abierto",D225="Urgente"),A225,"")</f>
        <v/>
      </c>
      <c r="M225" s="74" t="str">
        <f ca="1">IF(AND(C225="Abierto",D225="Urgente"),TODAY()-E225,"")</f>
        <v/>
      </c>
      <c r="N225" s="74" t="str">
        <f>IF(AND(C225="Abierto",D225="Urgente"),RANK(M225,$M$13:$M$798,0)+COUNTIF($M$13:M225,M225)-1,"")</f>
        <v/>
      </c>
      <c r="O225" s="74" t="str">
        <f>IF(AND(C225="Abierto",D225="Alta"),A225,"")</f>
        <v/>
      </c>
      <c r="P225" s="74" t="str">
        <f ca="1">IF(AND(C225="Abierto",D225="Alta"),TODAY()-E225,"")</f>
        <v/>
      </c>
      <c r="Q225" s="74" t="str">
        <f>IF(AND(C225="Abierto",D225="Alta"),RANK(P225,$P$13:$P$798,0)+COUNTIF($P$13:P225,P225)-1+MAX(N:N),"")</f>
        <v/>
      </c>
      <c r="R225" s="74" t="str">
        <f>IF(AND(C225="Abierto",D225="Media"),A225,"")</f>
        <v/>
      </c>
      <c r="S225" s="74" t="str">
        <f ca="1">IF(AND(C225="Abierto",D225="Media"),TODAY()-E225,"")</f>
        <v/>
      </c>
      <c r="T225" s="74" t="str">
        <f>IF(AND(C225="Abierto",D225="Media"),RANK(S225,$S$13:$S$798,0)+COUNTIF($S$13:S225,S225)-1+MAX(N:N,Q:Q),"")</f>
        <v/>
      </c>
      <c r="U225" s="74" t="str">
        <f>IF(AND(C225="Abierto",D225="Baja"),A225,"")</f>
        <v/>
      </c>
      <c r="V225" s="74" t="str">
        <f ca="1">IF(AND(C225="Abierto",D225="Baja"),TODAY()-E225,"")</f>
        <v/>
      </c>
      <c r="W225" s="74" t="str">
        <f>IF(AND(C225="Abierto",D225="Baja"),RANK(V225,$V$13:$V$798,0)+COUNTIF($V$13:V225,V225)-1+MAX(N:N,Q:Q,T:T),"")</f>
        <v/>
      </c>
      <c r="X225" s="139" t="str">
        <f>IF(OR(C225="Resuelto",C225=""),"",SUM(N225,Q225,T225,W225))</f>
        <v/>
      </c>
      <c r="Y225" s="139" t="str">
        <f>IF(OR(C225="Resuelto",C225=""),"",SUM(M225,P225,S225,V225))</f>
        <v/>
      </c>
      <c r="Z225" s="139" t="str">
        <f>IF(OR(C225="Resuelto",C225=""),"",SUM(L225,O225,R225,U225))</f>
        <v/>
      </c>
      <c r="AA225" s="28">
        <v>423</v>
      </c>
      <c r="AB225" s="28" t="str">
        <f ca="1">IF(ISNA(VLOOKUP(AA225,$X$13:$Z$795,3,FALSE))=TRUE,"",VLOOKUP(AA225,$X$13:$Z$795,3,FALSE))</f>
        <v/>
      </c>
      <c r="AC225" s="75" t="str">
        <f ca="1">IF(ISNA(VLOOKUP(AA225,$X$13:$Z$795,2,FALSE))=TRUE,"",VLOOKUP(AA225,$X$13:$Z$795,2,FALSE))</f>
        <v/>
      </c>
      <c r="AH225" s="78" t="str">
        <f>IF(AI225="","",MAX($AH$5:AH224)+1)</f>
        <v/>
      </c>
      <c r="AI225" s="53" t="str">
        <f>IF(G224="","",IF(COUNTIF($AI$11:AI224,G224)=0,G224,""))</f>
        <v/>
      </c>
      <c r="AJ225" s="53" t="str">
        <f>IF(ISNA(VLOOKUP(AA225,$AH$13:$AI$795,2,FALSE))=TRUE,"",VLOOKUP(AA225,$AH$13:$AI$795,2,FALSE))</f>
        <v/>
      </c>
      <c r="AK225" s="135"/>
    </row>
    <row r="226" spans="1:37" x14ac:dyDescent="0.25">
      <c r="A226" s="136"/>
      <c r="B226" s="136"/>
      <c r="C226" s="136"/>
      <c r="D226" s="136"/>
      <c r="E226" s="137"/>
      <c r="F226" s="137"/>
      <c r="G226" s="136"/>
      <c r="H226" s="137"/>
      <c r="I226" s="140"/>
      <c r="J226" s="140"/>
      <c r="K226" s="140"/>
      <c r="L226" s="74" t="str">
        <f>IF(AND(C226="Abierto",D226="Urgente"),A226,"")</f>
        <v/>
      </c>
      <c r="M226" s="74" t="str">
        <f ca="1">IF(AND(C226="Abierto",D226="Urgente"),TODAY()-E226,"")</f>
        <v/>
      </c>
      <c r="N226" s="74" t="str">
        <f>IF(AND(C226="Abierto",D226="Urgente"),RANK(M226,$M$13:$M$798,0)+COUNTIF($M$13:M226,M226)-1,"")</f>
        <v/>
      </c>
      <c r="O226" s="74" t="str">
        <f>IF(AND(C226="Abierto",D226="Alta"),A226,"")</f>
        <v/>
      </c>
      <c r="P226" s="74" t="str">
        <f ca="1">IF(AND(C226="Abierto",D226="Alta"),TODAY()-E226,"")</f>
        <v/>
      </c>
      <c r="Q226" s="74" t="str">
        <f>IF(AND(C226="Abierto",D226="Alta"),RANK(P226,$P$13:$P$798,0)+COUNTIF($P$13:P226,P226)-1+MAX(N:N),"")</f>
        <v/>
      </c>
      <c r="R226" s="74" t="str">
        <f>IF(AND(C226="Abierto",D226="Media"),A226,"")</f>
        <v/>
      </c>
      <c r="S226" s="74" t="str">
        <f ca="1">IF(AND(C226="Abierto",D226="Media"),TODAY()-E226,"")</f>
        <v/>
      </c>
      <c r="T226" s="74" t="str">
        <f>IF(AND(C226="Abierto",D226="Media"),RANK(S226,$S$13:$S$798,0)+COUNTIF($S$13:S226,S226)-1+MAX(N:N,Q:Q),"")</f>
        <v/>
      </c>
      <c r="U226" s="74" t="str">
        <f>IF(AND(C226="Abierto",D226="Baja"),A226,"")</f>
        <v/>
      </c>
      <c r="V226" s="74" t="str">
        <f ca="1">IF(AND(C226="Abierto",D226="Baja"),TODAY()-E226,"")</f>
        <v/>
      </c>
      <c r="W226" s="74" t="str">
        <f>IF(AND(C226="Abierto",D226="Baja"),RANK(V226,$V$13:$V$798,0)+COUNTIF($V$13:V226,V226)-1+MAX(N:N,Q:Q,T:T),"")</f>
        <v/>
      </c>
      <c r="X226" s="139" t="str">
        <f>IF(OR(C226="Resuelto",C226=""),"",SUM(N226,Q226,T226,W226))</f>
        <v/>
      </c>
      <c r="Y226" s="139" t="str">
        <f>IF(OR(C226="Resuelto",C226=""),"",SUM(M226,P226,S226,V226))</f>
        <v/>
      </c>
      <c r="Z226" s="139" t="str">
        <f>IF(OR(C226="Resuelto",C226=""),"",SUM(L226,O226,R226,U226))</f>
        <v/>
      </c>
      <c r="AA226" s="28">
        <v>424</v>
      </c>
      <c r="AB226" s="28" t="str">
        <f ca="1">IF(ISNA(VLOOKUP(AA226,$X$13:$Z$795,3,FALSE))=TRUE,"",VLOOKUP(AA226,$X$13:$Z$795,3,FALSE))</f>
        <v/>
      </c>
      <c r="AC226" s="75" t="str">
        <f ca="1">IF(ISNA(VLOOKUP(AA226,$X$13:$Z$795,2,FALSE))=TRUE,"",VLOOKUP(AA226,$X$13:$Z$795,2,FALSE))</f>
        <v/>
      </c>
      <c r="AH226" s="78" t="str">
        <f>IF(AI226="","",MAX($AH$5:AH225)+1)</f>
        <v/>
      </c>
      <c r="AI226" s="53" t="str">
        <f>IF(G225="","",IF(COUNTIF($AI$11:AI225,G225)=0,G225,""))</f>
        <v/>
      </c>
      <c r="AJ226" s="53" t="str">
        <f>IF(ISNA(VLOOKUP(AA226,$AH$13:$AI$795,2,FALSE))=TRUE,"",VLOOKUP(AA226,$AH$13:$AI$795,2,FALSE))</f>
        <v/>
      </c>
      <c r="AK226" s="135"/>
    </row>
    <row r="227" spans="1:37" x14ac:dyDescent="0.25">
      <c r="A227" s="136"/>
      <c r="B227" s="136"/>
      <c r="C227" s="136"/>
      <c r="D227" s="136"/>
      <c r="E227" s="137"/>
      <c r="F227" s="137"/>
      <c r="G227" s="136"/>
      <c r="H227" s="137"/>
      <c r="I227" s="140"/>
      <c r="J227" s="140"/>
      <c r="K227" s="140"/>
      <c r="L227" s="74" t="str">
        <f>IF(AND(C227="Abierto",D227="Urgente"),A227,"")</f>
        <v/>
      </c>
      <c r="M227" s="74" t="str">
        <f ca="1">IF(AND(C227="Abierto",D227="Urgente"),TODAY()-E227,"")</f>
        <v/>
      </c>
      <c r="N227" s="74" t="str">
        <f>IF(AND(C227="Abierto",D227="Urgente"),RANK(M227,$M$13:$M$798,0)+COUNTIF($M$13:M227,M227)-1,"")</f>
        <v/>
      </c>
      <c r="O227" s="74" t="str">
        <f>IF(AND(C227="Abierto",D227="Alta"),A227,"")</f>
        <v/>
      </c>
      <c r="P227" s="74" t="str">
        <f ca="1">IF(AND(C227="Abierto",D227="Alta"),TODAY()-E227,"")</f>
        <v/>
      </c>
      <c r="Q227" s="74" t="str">
        <f>IF(AND(C227="Abierto",D227="Alta"),RANK(P227,$P$13:$P$798,0)+COUNTIF($P$13:P227,P227)-1+MAX(N:N),"")</f>
        <v/>
      </c>
      <c r="R227" s="74" t="str">
        <f>IF(AND(C227="Abierto",D227="Media"),A227,"")</f>
        <v/>
      </c>
      <c r="S227" s="74" t="str">
        <f ca="1">IF(AND(C227="Abierto",D227="Media"),TODAY()-E227,"")</f>
        <v/>
      </c>
      <c r="T227" s="74" t="str">
        <f>IF(AND(C227="Abierto",D227="Media"),RANK(S227,$S$13:$S$798,0)+COUNTIF($S$13:S227,S227)-1+MAX(N:N,Q:Q),"")</f>
        <v/>
      </c>
      <c r="U227" s="74" t="str">
        <f>IF(AND(C227="Abierto",D227="Baja"),A227,"")</f>
        <v/>
      </c>
      <c r="V227" s="74" t="str">
        <f ca="1">IF(AND(C227="Abierto",D227="Baja"),TODAY()-E227,"")</f>
        <v/>
      </c>
      <c r="W227" s="74" t="str">
        <f>IF(AND(C227="Abierto",D227="Baja"),RANK(V227,$V$13:$V$798,0)+COUNTIF($V$13:V227,V227)-1+MAX(N:N,Q:Q,T:T),"")</f>
        <v/>
      </c>
      <c r="X227" s="139" t="str">
        <f>IF(OR(C227="Resuelto",C227=""),"",SUM(N227,Q227,T227,W227))</f>
        <v/>
      </c>
      <c r="Y227" s="139" t="str">
        <f>IF(OR(C227="Resuelto",C227=""),"",SUM(M227,P227,S227,V227))</f>
        <v/>
      </c>
      <c r="Z227" s="139" t="str">
        <f>IF(OR(C227="Resuelto",C227=""),"",SUM(L227,O227,R227,U227))</f>
        <v/>
      </c>
      <c r="AA227" s="28">
        <v>425</v>
      </c>
      <c r="AB227" s="28" t="str">
        <f ca="1">IF(ISNA(VLOOKUP(AA227,$X$13:$Z$795,3,FALSE))=TRUE,"",VLOOKUP(AA227,$X$13:$Z$795,3,FALSE))</f>
        <v/>
      </c>
      <c r="AC227" s="75" t="str">
        <f ca="1">IF(ISNA(VLOOKUP(AA227,$X$13:$Z$795,2,FALSE))=TRUE,"",VLOOKUP(AA227,$X$13:$Z$795,2,FALSE))</f>
        <v/>
      </c>
      <c r="AH227" s="78" t="str">
        <f>IF(AI227="","",MAX($AH$5:AH226)+1)</f>
        <v/>
      </c>
      <c r="AI227" s="53" t="str">
        <f>IF(G226="","",IF(COUNTIF($AI$11:AI226,G226)=0,G226,""))</f>
        <v/>
      </c>
      <c r="AJ227" s="53" t="str">
        <f>IF(ISNA(VLOOKUP(AA227,$AH$13:$AI$795,2,FALSE))=TRUE,"",VLOOKUP(AA227,$AH$13:$AI$795,2,FALSE))</f>
        <v/>
      </c>
      <c r="AK227" s="135"/>
    </row>
    <row r="228" spans="1:37" x14ac:dyDescent="0.25">
      <c r="A228" s="136"/>
      <c r="B228" s="136"/>
      <c r="C228" s="136"/>
      <c r="D228" s="136"/>
      <c r="E228" s="137"/>
      <c r="F228" s="137"/>
      <c r="G228" s="136"/>
      <c r="H228" s="137"/>
      <c r="I228" s="140"/>
      <c r="J228" s="140"/>
      <c r="K228" s="140"/>
      <c r="L228" s="74" t="str">
        <f>IF(AND(C228="Abierto",D228="Urgente"),A228,"")</f>
        <v/>
      </c>
      <c r="M228" s="74" t="str">
        <f ca="1">IF(AND(C228="Abierto",D228="Urgente"),TODAY()-E228,"")</f>
        <v/>
      </c>
      <c r="N228" s="74" t="str">
        <f>IF(AND(C228="Abierto",D228="Urgente"),RANK(M228,$M$13:$M$798,0)+COUNTIF($M$13:M228,M228)-1,"")</f>
        <v/>
      </c>
      <c r="O228" s="74" t="str">
        <f>IF(AND(C228="Abierto",D228="Alta"),A228,"")</f>
        <v/>
      </c>
      <c r="P228" s="74" t="str">
        <f ca="1">IF(AND(C228="Abierto",D228="Alta"),TODAY()-E228,"")</f>
        <v/>
      </c>
      <c r="Q228" s="74" t="str">
        <f>IF(AND(C228="Abierto",D228="Alta"),RANK(P228,$P$13:$P$798,0)+COUNTIF($P$13:P228,P228)-1+MAX(N:N),"")</f>
        <v/>
      </c>
      <c r="R228" s="74" t="str">
        <f>IF(AND(C228="Abierto",D228="Media"),A228,"")</f>
        <v/>
      </c>
      <c r="S228" s="74" t="str">
        <f ca="1">IF(AND(C228="Abierto",D228="Media"),TODAY()-E228,"")</f>
        <v/>
      </c>
      <c r="T228" s="74" t="str">
        <f>IF(AND(C228="Abierto",D228="Media"),RANK(S228,$S$13:$S$798,0)+COUNTIF($S$13:S228,S228)-1+MAX(N:N,Q:Q),"")</f>
        <v/>
      </c>
      <c r="U228" s="74" t="str">
        <f>IF(AND(C228="Abierto",D228="Baja"),A228,"")</f>
        <v/>
      </c>
      <c r="V228" s="74" t="str">
        <f ca="1">IF(AND(C228="Abierto",D228="Baja"),TODAY()-E228,"")</f>
        <v/>
      </c>
      <c r="W228" s="74" t="str">
        <f>IF(AND(C228="Abierto",D228="Baja"),RANK(V228,$V$13:$V$798,0)+COUNTIF($V$13:V228,V228)-1+MAX(N:N,Q:Q,T:T),"")</f>
        <v/>
      </c>
      <c r="X228" s="139" t="str">
        <f>IF(OR(C228="Resuelto",C228=""),"",SUM(N228,Q228,T228,W228))</f>
        <v/>
      </c>
      <c r="Y228" s="139" t="str">
        <f>IF(OR(C228="Resuelto",C228=""),"",SUM(M228,P228,S228,V228))</f>
        <v/>
      </c>
      <c r="Z228" s="139" t="str">
        <f>IF(OR(C228="Resuelto",C228=""),"",SUM(L228,O228,R228,U228))</f>
        <v/>
      </c>
      <c r="AA228" s="28">
        <v>426</v>
      </c>
      <c r="AB228" s="28" t="str">
        <f ca="1">IF(ISNA(VLOOKUP(AA228,$X$13:$Z$795,3,FALSE))=TRUE,"",VLOOKUP(AA228,$X$13:$Z$795,3,FALSE))</f>
        <v/>
      </c>
      <c r="AC228" s="75" t="str">
        <f ca="1">IF(ISNA(VLOOKUP(AA228,$X$13:$Z$795,2,FALSE))=TRUE,"",VLOOKUP(AA228,$X$13:$Z$795,2,FALSE))</f>
        <v/>
      </c>
      <c r="AH228" s="78" t="str">
        <f>IF(AI228="","",MAX($AH$5:AH227)+1)</f>
        <v/>
      </c>
      <c r="AI228" s="53" t="str">
        <f>IF(G227="","",IF(COUNTIF($AI$11:AI227,G227)=0,G227,""))</f>
        <v/>
      </c>
      <c r="AJ228" s="53" t="str">
        <f>IF(ISNA(VLOOKUP(AA228,$AH$13:$AI$795,2,FALSE))=TRUE,"",VLOOKUP(AA228,$AH$13:$AI$795,2,FALSE))</f>
        <v/>
      </c>
      <c r="AK228" s="135"/>
    </row>
    <row r="229" spans="1:37" x14ac:dyDescent="0.25">
      <c r="A229" s="136"/>
      <c r="B229" s="136"/>
      <c r="C229" s="136"/>
      <c r="D229" s="136"/>
      <c r="E229" s="137"/>
      <c r="F229" s="137"/>
      <c r="G229" s="136"/>
      <c r="H229" s="137"/>
      <c r="I229" s="140"/>
      <c r="J229" s="140"/>
      <c r="K229" s="140"/>
      <c r="L229" s="74" t="str">
        <f>IF(AND(C229="Abierto",D229="Urgente"),A229,"")</f>
        <v/>
      </c>
      <c r="M229" s="74" t="str">
        <f ca="1">IF(AND(C229="Abierto",D229="Urgente"),TODAY()-E229,"")</f>
        <v/>
      </c>
      <c r="N229" s="74" t="str">
        <f>IF(AND(C229="Abierto",D229="Urgente"),RANK(M229,$M$13:$M$798,0)+COUNTIF($M$13:M229,M229)-1,"")</f>
        <v/>
      </c>
      <c r="O229" s="74" t="str">
        <f>IF(AND(C229="Abierto",D229="Alta"),A229,"")</f>
        <v/>
      </c>
      <c r="P229" s="74" t="str">
        <f ca="1">IF(AND(C229="Abierto",D229="Alta"),TODAY()-E229,"")</f>
        <v/>
      </c>
      <c r="Q229" s="74" t="str">
        <f>IF(AND(C229="Abierto",D229="Alta"),RANK(P229,$P$13:$P$798,0)+COUNTIF($P$13:P229,P229)-1+MAX(N:N),"")</f>
        <v/>
      </c>
      <c r="R229" s="74" t="str">
        <f>IF(AND(C229="Abierto",D229="Media"),A229,"")</f>
        <v/>
      </c>
      <c r="S229" s="74" t="str">
        <f ca="1">IF(AND(C229="Abierto",D229="Media"),TODAY()-E229,"")</f>
        <v/>
      </c>
      <c r="T229" s="74" t="str">
        <f>IF(AND(C229="Abierto",D229="Media"),RANK(S229,$S$13:$S$798,0)+COUNTIF($S$13:S229,S229)-1+MAX(N:N,Q:Q),"")</f>
        <v/>
      </c>
      <c r="U229" s="74" t="str">
        <f>IF(AND(C229="Abierto",D229="Baja"),A229,"")</f>
        <v/>
      </c>
      <c r="V229" s="74" t="str">
        <f ca="1">IF(AND(C229="Abierto",D229="Baja"),TODAY()-E229,"")</f>
        <v/>
      </c>
      <c r="W229" s="74" t="str">
        <f>IF(AND(C229="Abierto",D229="Baja"),RANK(V229,$V$13:$V$798,0)+COUNTIF($V$13:V229,V229)-1+MAX(N:N,Q:Q,T:T),"")</f>
        <v/>
      </c>
      <c r="X229" s="139" t="str">
        <f>IF(OR(C229="Resuelto",C229=""),"",SUM(N229,Q229,T229,W229))</f>
        <v/>
      </c>
      <c r="Y229" s="139" t="str">
        <f>IF(OR(C229="Resuelto",C229=""),"",SUM(M229,P229,S229,V229))</f>
        <v/>
      </c>
      <c r="Z229" s="139" t="str">
        <f>IF(OR(C229="Resuelto",C229=""),"",SUM(L229,O229,R229,U229))</f>
        <v/>
      </c>
      <c r="AA229" s="28">
        <v>427</v>
      </c>
      <c r="AB229" s="28" t="str">
        <f ca="1">IF(ISNA(VLOOKUP(AA229,$X$13:$Z$795,3,FALSE))=TRUE,"",VLOOKUP(AA229,$X$13:$Z$795,3,FALSE))</f>
        <v/>
      </c>
      <c r="AC229" s="75" t="str">
        <f ca="1">IF(ISNA(VLOOKUP(AA229,$X$13:$Z$795,2,FALSE))=TRUE,"",VLOOKUP(AA229,$X$13:$Z$795,2,FALSE))</f>
        <v/>
      </c>
      <c r="AH229" s="78" t="str">
        <f>IF(AI229="","",MAX($AH$5:AH228)+1)</f>
        <v/>
      </c>
      <c r="AI229" s="53" t="str">
        <f>IF(G228="","",IF(COUNTIF($AI$11:AI228,G228)=0,G228,""))</f>
        <v/>
      </c>
      <c r="AJ229" s="53" t="str">
        <f>IF(ISNA(VLOOKUP(AA229,$AH$13:$AI$795,2,FALSE))=TRUE,"",VLOOKUP(AA229,$AH$13:$AI$795,2,FALSE))</f>
        <v/>
      </c>
      <c r="AK229" s="135"/>
    </row>
    <row r="230" spans="1:37" x14ac:dyDescent="0.25">
      <c r="A230" s="136"/>
      <c r="B230" s="136"/>
      <c r="C230" s="136"/>
      <c r="D230" s="136"/>
      <c r="E230" s="137"/>
      <c r="F230" s="137"/>
      <c r="G230" s="136"/>
      <c r="H230" s="137"/>
      <c r="I230" s="140"/>
      <c r="J230" s="140"/>
      <c r="K230" s="140"/>
      <c r="L230" s="74" t="str">
        <f>IF(AND(C230="Abierto",D230="Urgente"),A230,"")</f>
        <v/>
      </c>
      <c r="M230" s="74" t="str">
        <f ca="1">IF(AND(C230="Abierto",D230="Urgente"),TODAY()-E230,"")</f>
        <v/>
      </c>
      <c r="N230" s="74" t="str">
        <f>IF(AND(C230="Abierto",D230="Urgente"),RANK(M230,$M$13:$M$798,0)+COUNTIF($M$13:M230,M230)-1,"")</f>
        <v/>
      </c>
      <c r="O230" s="74" t="str">
        <f>IF(AND(C230="Abierto",D230="Alta"),A230,"")</f>
        <v/>
      </c>
      <c r="P230" s="74" t="str">
        <f ca="1">IF(AND(C230="Abierto",D230="Alta"),TODAY()-E230,"")</f>
        <v/>
      </c>
      <c r="Q230" s="74" t="str">
        <f>IF(AND(C230="Abierto",D230="Alta"),RANK(P230,$P$13:$P$798,0)+COUNTIF($P$13:P230,P230)-1+MAX(N:N),"")</f>
        <v/>
      </c>
      <c r="R230" s="74" t="str">
        <f>IF(AND(C230="Abierto",D230="Media"),A230,"")</f>
        <v/>
      </c>
      <c r="S230" s="74" t="str">
        <f ca="1">IF(AND(C230="Abierto",D230="Media"),TODAY()-E230,"")</f>
        <v/>
      </c>
      <c r="T230" s="74" t="str">
        <f>IF(AND(C230="Abierto",D230="Media"),RANK(S230,$S$13:$S$798,0)+COUNTIF($S$13:S230,S230)-1+MAX(N:N,Q:Q),"")</f>
        <v/>
      </c>
      <c r="U230" s="74" t="str">
        <f>IF(AND(C230="Abierto",D230="Baja"),A230,"")</f>
        <v/>
      </c>
      <c r="V230" s="74" t="str">
        <f ca="1">IF(AND(C230="Abierto",D230="Baja"),TODAY()-E230,"")</f>
        <v/>
      </c>
      <c r="W230" s="74" t="str">
        <f>IF(AND(C230="Abierto",D230="Baja"),RANK(V230,$V$13:$V$798,0)+COUNTIF($V$13:V230,V230)-1+MAX(N:N,Q:Q,T:T),"")</f>
        <v/>
      </c>
      <c r="X230" s="139" t="str">
        <f>IF(OR(C230="Resuelto",C230=""),"",SUM(N230,Q230,T230,W230))</f>
        <v/>
      </c>
      <c r="Y230" s="139" t="str">
        <f>IF(OR(C230="Resuelto",C230=""),"",SUM(M230,P230,S230,V230))</f>
        <v/>
      </c>
      <c r="Z230" s="139" t="str">
        <f>IF(OR(C230="Resuelto",C230=""),"",SUM(L230,O230,R230,U230))</f>
        <v/>
      </c>
      <c r="AA230" s="28">
        <v>428</v>
      </c>
      <c r="AB230" s="28" t="str">
        <f ca="1">IF(ISNA(VLOOKUP(AA230,$X$13:$Z$795,3,FALSE))=TRUE,"",VLOOKUP(AA230,$X$13:$Z$795,3,FALSE))</f>
        <v/>
      </c>
      <c r="AC230" s="75" t="str">
        <f ca="1">IF(ISNA(VLOOKUP(AA230,$X$13:$Z$795,2,FALSE))=TRUE,"",VLOOKUP(AA230,$X$13:$Z$795,2,FALSE))</f>
        <v/>
      </c>
      <c r="AH230" s="78" t="str">
        <f>IF(AI230="","",MAX($AH$5:AH229)+1)</f>
        <v/>
      </c>
      <c r="AI230" s="53" t="str">
        <f>IF(G229="","",IF(COUNTIF($AI$11:AI229,G229)=0,G229,""))</f>
        <v/>
      </c>
      <c r="AJ230" s="53" t="str">
        <f>IF(ISNA(VLOOKUP(AA230,$AH$13:$AI$795,2,FALSE))=TRUE,"",VLOOKUP(AA230,$AH$13:$AI$795,2,FALSE))</f>
        <v/>
      </c>
      <c r="AK230" s="135"/>
    </row>
    <row r="231" spans="1:37" x14ac:dyDescent="0.25">
      <c r="A231" s="136"/>
      <c r="B231" s="136"/>
      <c r="C231" s="136"/>
      <c r="D231" s="136"/>
      <c r="E231" s="137"/>
      <c r="F231" s="137"/>
      <c r="G231" s="136"/>
      <c r="H231" s="137"/>
      <c r="I231" s="140"/>
      <c r="J231" s="140"/>
      <c r="K231" s="140"/>
      <c r="L231" s="74" t="str">
        <f>IF(AND(C231="Abierto",D231="Urgente"),A231,"")</f>
        <v/>
      </c>
      <c r="M231" s="74" t="str">
        <f ca="1">IF(AND(C231="Abierto",D231="Urgente"),TODAY()-E231,"")</f>
        <v/>
      </c>
      <c r="N231" s="74" t="str">
        <f>IF(AND(C231="Abierto",D231="Urgente"),RANK(M231,$M$13:$M$798,0)+COUNTIF($M$13:M231,M231)-1,"")</f>
        <v/>
      </c>
      <c r="O231" s="74" t="str">
        <f>IF(AND(C231="Abierto",D231="Alta"),A231,"")</f>
        <v/>
      </c>
      <c r="P231" s="74" t="str">
        <f ca="1">IF(AND(C231="Abierto",D231="Alta"),TODAY()-E231,"")</f>
        <v/>
      </c>
      <c r="Q231" s="74" t="str">
        <f>IF(AND(C231="Abierto",D231="Alta"),RANK(P231,$P$13:$P$798,0)+COUNTIF($P$13:P231,P231)-1+MAX(N:N),"")</f>
        <v/>
      </c>
      <c r="R231" s="74" t="str">
        <f>IF(AND(C231="Abierto",D231="Media"),A231,"")</f>
        <v/>
      </c>
      <c r="S231" s="74" t="str">
        <f ca="1">IF(AND(C231="Abierto",D231="Media"),TODAY()-E231,"")</f>
        <v/>
      </c>
      <c r="T231" s="74" t="str">
        <f>IF(AND(C231="Abierto",D231="Media"),RANK(S231,$S$13:$S$798,0)+COUNTIF($S$13:S231,S231)-1+MAX(N:N,Q:Q),"")</f>
        <v/>
      </c>
      <c r="U231" s="74" t="str">
        <f>IF(AND(C231="Abierto",D231="Baja"),A231,"")</f>
        <v/>
      </c>
      <c r="V231" s="74" t="str">
        <f ca="1">IF(AND(C231="Abierto",D231="Baja"),TODAY()-E231,"")</f>
        <v/>
      </c>
      <c r="W231" s="74" t="str">
        <f>IF(AND(C231="Abierto",D231="Baja"),RANK(V231,$V$13:$V$798,0)+COUNTIF($V$13:V231,V231)-1+MAX(N:N,Q:Q,T:T),"")</f>
        <v/>
      </c>
      <c r="X231" s="139" t="str">
        <f>IF(OR(C231="Resuelto",C231=""),"",SUM(N231,Q231,T231,W231))</f>
        <v/>
      </c>
      <c r="Y231" s="139" t="str">
        <f>IF(OR(C231="Resuelto",C231=""),"",SUM(M231,P231,S231,V231))</f>
        <v/>
      </c>
      <c r="Z231" s="139" t="str">
        <f>IF(OR(C231="Resuelto",C231=""),"",SUM(L231,O231,R231,U231))</f>
        <v/>
      </c>
      <c r="AA231" s="28">
        <v>429</v>
      </c>
      <c r="AB231" s="28" t="str">
        <f ca="1">IF(ISNA(VLOOKUP(AA231,$X$13:$Z$795,3,FALSE))=TRUE,"",VLOOKUP(AA231,$X$13:$Z$795,3,FALSE))</f>
        <v/>
      </c>
      <c r="AC231" s="75" t="str">
        <f ca="1">IF(ISNA(VLOOKUP(AA231,$X$13:$Z$795,2,FALSE))=TRUE,"",VLOOKUP(AA231,$X$13:$Z$795,2,FALSE))</f>
        <v/>
      </c>
      <c r="AH231" s="78" t="str">
        <f>IF(AI231="","",MAX($AH$5:AH230)+1)</f>
        <v/>
      </c>
      <c r="AI231" s="53" t="str">
        <f>IF(G230="","",IF(COUNTIF($AI$11:AI230,G230)=0,G230,""))</f>
        <v/>
      </c>
      <c r="AJ231" s="53" t="str">
        <f>IF(ISNA(VLOOKUP(AA231,$AH$13:$AI$795,2,FALSE))=TRUE,"",VLOOKUP(AA231,$AH$13:$AI$795,2,FALSE))</f>
        <v/>
      </c>
      <c r="AK231" s="135"/>
    </row>
    <row r="232" spans="1:37" x14ac:dyDescent="0.25">
      <c r="A232" s="136"/>
      <c r="B232" s="136"/>
      <c r="C232" s="136"/>
      <c r="D232" s="136"/>
      <c r="E232" s="137"/>
      <c r="F232" s="137"/>
      <c r="G232" s="136"/>
      <c r="H232" s="137"/>
      <c r="I232" s="140"/>
      <c r="J232" s="140"/>
      <c r="K232" s="140"/>
      <c r="L232" s="74" t="str">
        <f>IF(AND(C232="Abierto",D232="Urgente"),A232,"")</f>
        <v/>
      </c>
      <c r="M232" s="74" t="str">
        <f ca="1">IF(AND(C232="Abierto",D232="Urgente"),TODAY()-E232,"")</f>
        <v/>
      </c>
      <c r="N232" s="74" t="str">
        <f>IF(AND(C232="Abierto",D232="Urgente"),RANK(M232,$M$13:$M$798,0)+COUNTIF($M$13:M232,M232)-1,"")</f>
        <v/>
      </c>
      <c r="O232" s="74" t="str">
        <f>IF(AND(C232="Abierto",D232="Alta"),A232,"")</f>
        <v/>
      </c>
      <c r="P232" s="74" t="str">
        <f ca="1">IF(AND(C232="Abierto",D232="Alta"),TODAY()-E232,"")</f>
        <v/>
      </c>
      <c r="Q232" s="74" t="str">
        <f>IF(AND(C232="Abierto",D232="Alta"),RANK(P232,$P$13:$P$798,0)+COUNTIF($P$13:P232,P232)-1+MAX(N:N),"")</f>
        <v/>
      </c>
      <c r="R232" s="74" t="str">
        <f>IF(AND(C232="Abierto",D232="Media"),A232,"")</f>
        <v/>
      </c>
      <c r="S232" s="74" t="str">
        <f ca="1">IF(AND(C232="Abierto",D232="Media"),TODAY()-E232,"")</f>
        <v/>
      </c>
      <c r="T232" s="74" t="str">
        <f>IF(AND(C232="Abierto",D232="Media"),RANK(S232,$S$13:$S$798,0)+COUNTIF($S$13:S232,S232)-1+MAX(N:N,Q:Q),"")</f>
        <v/>
      </c>
      <c r="U232" s="74" t="str">
        <f>IF(AND(C232="Abierto",D232="Baja"),A232,"")</f>
        <v/>
      </c>
      <c r="V232" s="74" t="str">
        <f ca="1">IF(AND(C232="Abierto",D232="Baja"),TODAY()-E232,"")</f>
        <v/>
      </c>
      <c r="W232" s="74" t="str">
        <f>IF(AND(C232="Abierto",D232="Baja"),RANK(V232,$V$13:$V$798,0)+COUNTIF($V$13:V232,V232)-1+MAX(N:N,Q:Q,T:T),"")</f>
        <v/>
      </c>
      <c r="X232" s="139" t="str">
        <f>IF(OR(C232="Resuelto",C232=""),"",SUM(N232,Q232,T232,W232))</f>
        <v/>
      </c>
      <c r="Y232" s="139" t="str">
        <f>IF(OR(C232="Resuelto",C232=""),"",SUM(M232,P232,S232,V232))</f>
        <v/>
      </c>
      <c r="Z232" s="139" t="str">
        <f>IF(OR(C232="Resuelto",C232=""),"",SUM(L232,O232,R232,U232))</f>
        <v/>
      </c>
      <c r="AA232" s="28">
        <v>430</v>
      </c>
      <c r="AB232" s="28" t="str">
        <f ca="1">IF(ISNA(VLOOKUP(AA232,$X$13:$Z$795,3,FALSE))=TRUE,"",VLOOKUP(AA232,$X$13:$Z$795,3,FALSE))</f>
        <v/>
      </c>
      <c r="AC232" s="75" t="str">
        <f ca="1">IF(ISNA(VLOOKUP(AA232,$X$13:$Z$795,2,FALSE))=TRUE,"",VLOOKUP(AA232,$X$13:$Z$795,2,FALSE))</f>
        <v/>
      </c>
      <c r="AH232" s="78" t="str">
        <f>IF(AI232="","",MAX($AH$5:AH231)+1)</f>
        <v/>
      </c>
      <c r="AI232" s="53" t="str">
        <f>IF(G231="","",IF(COUNTIF($AI$11:AI231,G231)=0,G231,""))</f>
        <v/>
      </c>
      <c r="AJ232" s="53" t="str">
        <f>IF(ISNA(VLOOKUP(AA232,$AH$13:$AI$795,2,FALSE))=TRUE,"",VLOOKUP(AA232,$AH$13:$AI$795,2,FALSE))</f>
        <v/>
      </c>
      <c r="AK232" s="135"/>
    </row>
    <row r="233" spans="1:37" x14ac:dyDescent="0.25">
      <c r="A233" s="136"/>
      <c r="B233" s="136"/>
      <c r="C233" s="136"/>
      <c r="D233" s="136"/>
      <c r="E233" s="137"/>
      <c r="F233" s="137"/>
      <c r="G233" s="136"/>
      <c r="H233" s="137"/>
      <c r="I233" s="140"/>
      <c r="J233" s="140"/>
      <c r="K233" s="140"/>
      <c r="L233" s="74" t="str">
        <f>IF(AND(C233="Abierto",D233="Urgente"),A233,"")</f>
        <v/>
      </c>
      <c r="M233" s="74" t="str">
        <f ca="1">IF(AND(C233="Abierto",D233="Urgente"),TODAY()-E233,"")</f>
        <v/>
      </c>
      <c r="N233" s="74" t="str">
        <f>IF(AND(C233="Abierto",D233="Urgente"),RANK(M233,$M$13:$M$798,0)+COUNTIF($M$13:M233,M233)-1,"")</f>
        <v/>
      </c>
      <c r="O233" s="74" t="str">
        <f>IF(AND(C233="Abierto",D233="Alta"),A233,"")</f>
        <v/>
      </c>
      <c r="P233" s="74" t="str">
        <f ca="1">IF(AND(C233="Abierto",D233="Alta"),TODAY()-E233,"")</f>
        <v/>
      </c>
      <c r="Q233" s="74" t="str">
        <f>IF(AND(C233="Abierto",D233="Alta"),RANK(P233,$P$13:$P$798,0)+COUNTIF($P$13:P233,P233)-1+MAX(N:N),"")</f>
        <v/>
      </c>
      <c r="R233" s="74" t="str">
        <f>IF(AND(C233="Abierto",D233="Media"),A233,"")</f>
        <v/>
      </c>
      <c r="S233" s="74" t="str">
        <f ca="1">IF(AND(C233="Abierto",D233="Media"),TODAY()-E233,"")</f>
        <v/>
      </c>
      <c r="T233" s="74" t="str">
        <f>IF(AND(C233="Abierto",D233="Media"),RANK(S233,$S$13:$S$798,0)+COUNTIF($S$13:S233,S233)-1+MAX(N:N,Q:Q),"")</f>
        <v/>
      </c>
      <c r="U233" s="74" t="str">
        <f>IF(AND(C233="Abierto",D233="Baja"),A233,"")</f>
        <v/>
      </c>
      <c r="V233" s="74" t="str">
        <f ca="1">IF(AND(C233="Abierto",D233="Baja"),TODAY()-E233,"")</f>
        <v/>
      </c>
      <c r="W233" s="74" t="str">
        <f>IF(AND(C233="Abierto",D233="Baja"),RANK(V233,$V$13:$V$798,0)+COUNTIF($V$13:V233,V233)-1+MAX(N:N,Q:Q,T:T),"")</f>
        <v/>
      </c>
      <c r="X233" s="139" t="str">
        <f>IF(OR(C233="Resuelto",C233=""),"",SUM(N233,Q233,T233,W233))</f>
        <v/>
      </c>
      <c r="Y233" s="139" t="str">
        <f>IF(OR(C233="Resuelto",C233=""),"",SUM(M233,P233,S233,V233))</f>
        <v/>
      </c>
      <c r="Z233" s="139" t="str">
        <f>IF(OR(C233="Resuelto",C233=""),"",SUM(L233,O233,R233,U233))</f>
        <v/>
      </c>
      <c r="AA233" s="28">
        <v>431</v>
      </c>
      <c r="AB233" s="28" t="str">
        <f ca="1">IF(ISNA(VLOOKUP(AA233,$X$13:$Z$795,3,FALSE))=TRUE,"",VLOOKUP(AA233,$X$13:$Z$795,3,FALSE))</f>
        <v/>
      </c>
      <c r="AC233" s="75" t="str">
        <f ca="1">IF(ISNA(VLOOKUP(AA233,$X$13:$Z$795,2,FALSE))=TRUE,"",VLOOKUP(AA233,$X$13:$Z$795,2,FALSE))</f>
        <v/>
      </c>
      <c r="AH233" s="78" t="str">
        <f>IF(AI233="","",MAX($AH$5:AH232)+1)</f>
        <v/>
      </c>
      <c r="AI233" s="53" t="str">
        <f>IF(G232="","",IF(COUNTIF($AI$11:AI232,G232)=0,G232,""))</f>
        <v/>
      </c>
      <c r="AJ233" s="53" t="str">
        <f>IF(ISNA(VLOOKUP(AA233,$AH$13:$AI$795,2,FALSE))=TRUE,"",VLOOKUP(AA233,$AH$13:$AI$795,2,FALSE))</f>
        <v/>
      </c>
      <c r="AK233" s="135"/>
    </row>
    <row r="234" spans="1:37" x14ac:dyDescent="0.25">
      <c r="A234" s="136"/>
      <c r="B234" s="136"/>
      <c r="C234" s="136"/>
      <c r="D234" s="136"/>
      <c r="E234" s="137"/>
      <c r="F234" s="137"/>
      <c r="G234" s="136"/>
      <c r="H234" s="137"/>
      <c r="I234" s="140"/>
      <c r="J234" s="140"/>
      <c r="K234" s="140"/>
      <c r="L234" s="74" t="str">
        <f>IF(AND(C234="Abierto",D234="Urgente"),A234,"")</f>
        <v/>
      </c>
      <c r="M234" s="74" t="str">
        <f ca="1">IF(AND(C234="Abierto",D234="Urgente"),TODAY()-E234,"")</f>
        <v/>
      </c>
      <c r="N234" s="74" t="str">
        <f>IF(AND(C234="Abierto",D234="Urgente"),RANK(M234,$M$13:$M$798,0)+COUNTIF($M$13:M234,M234)-1,"")</f>
        <v/>
      </c>
      <c r="O234" s="74" t="str">
        <f>IF(AND(C234="Abierto",D234="Alta"),A234,"")</f>
        <v/>
      </c>
      <c r="P234" s="74" t="str">
        <f ca="1">IF(AND(C234="Abierto",D234="Alta"),TODAY()-E234,"")</f>
        <v/>
      </c>
      <c r="Q234" s="74" t="str">
        <f>IF(AND(C234="Abierto",D234="Alta"),RANK(P234,$P$13:$P$798,0)+COUNTIF($P$13:P234,P234)-1+MAX(N:N),"")</f>
        <v/>
      </c>
      <c r="R234" s="74" t="str">
        <f>IF(AND(C234="Abierto",D234="Media"),A234,"")</f>
        <v/>
      </c>
      <c r="S234" s="74" t="str">
        <f ca="1">IF(AND(C234="Abierto",D234="Media"),TODAY()-E234,"")</f>
        <v/>
      </c>
      <c r="T234" s="74" t="str">
        <f>IF(AND(C234="Abierto",D234="Media"),RANK(S234,$S$13:$S$798,0)+COUNTIF($S$13:S234,S234)-1+MAX(N:N,Q:Q),"")</f>
        <v/>
      </c>
      <c r="U234" s="74" t="str">
        <f>IF(AND(C234="Abierto",D234="Baja"),A234,"")</f>
        <v/>
      </c>
      <c r="V234" s="74" t="str">
        <f ca="1">IF(AND(C234="Abierto",D234="Baja"),TODAY()-E234,"")</f>
        <v/>
      </c>
      <c r="W234" s="74" t="str">
        <f>IF(AND(C234="Abierto",D234="Baja"),RANK(V234,$V$13:$V$798,0)+COUNTIF($V$13:V234,V234)-1+MAX(N:N,Q:Q,T:T),"")</f>
        <v/>
      </c>
      <c r="X234" s="139" t="str">
        <f>IF(OR(C234="Resuelto",C234=""),"",SUM(N234,Q234,T234,W234))</f>
        <v/>
      </c>
      <c r="Y234" s="139" t="str">
        <f>IF(OR(C234="Resuelto",C234=""),"",SUM(M234,P234,S234,V234))</f>
        <v/>
      </c>
      <c r="Z234" s="139" t="str">
        <f>IF(OR(C234="Resuelto",C234=""),"",SUM(L234,O234,R234,U234))</f>
        <v/>
      </c>
      <c r="AA234" s="28">
        <v>432</v>
      </c>
      <c r="AB234" s="28" t="str">
        <f ca="1">IF(ISNA(VLOOKUP(AA234,$X$13:$Z$795,3,FALSE))=TRUE,"",VLOOKUP(AA234,$X$13:$Z$795,3,FALSE))</f>
        <v/>
      </c>
      <c r="AC234" s="75" t="str">
        <f ca="1">IF(ISNA(VLOOKUP(AA234,$X$13:$Z$795,2,FALSE))=TRUE,"",VLOOKUP(AA234,$X$13:$Z$795,2,FALSE))</f>
        <v/>
      </c>
      <c r="AH234" s="78" t="str">
        <f>IF(AI234="","",MAX($AH$5:AH233)+1)</f>
        <v/>
      </c>
      <c r="AI234" s="53" t="str">
        <f>IF(G233="","",IF(COUNTIF($AI$11:AI233,G233)=0,G233,""))</f>
        <v/>
      </c>
      <c r="AJ234" s="53" t="str">
        <f>IF(ISNA(VLOOKUP(AA234,$AH$13:$AI$795,2,FALSE))=TRUE,"",VLOOKUP(AA234,$AH$13:$AI$795,2,FALSE))</f>
        <v/>
      </c>
      <c r="AK234" s="135"/>
    </row>
    <row r="235" spans="1:37" x14ac:dyDescent="0.25">
      <c r="A235" s="136"/>
      <c r="B235" s="136"/>
      <c r="C235" s="136"/>
      <c r="D235" s="136"/>
      <c r="E235" s="137"/>
      <c r="F235" s="137"/>
      <c r="G235" s="136"/>
      <c r="H235" s="137"/>
      <c r="I235" s="140"/>
      <c r="J235" s="140"/>
      <c r="K235" s="140"/>
      <c r="L235" s="74" t="str">
        <f>IF(AND(C235="Abierto",D235="Urgente"),A235,"")</f>
        <v/>
      </c>
      <c r="M235" s="74" t="str">
        <f ca="1">IF(AND(C235="Abierto",D235="Urgente"),TODAY()-E235,"")</f>
        <v/>
      </c>
      <c r="N235" s="74" t="str">
        <f>IF(AND(C235="Abierto",D235="Urgente"),RANK(M235,$M$13:$M$798,0)+COUNTIF($M$13:M235,M235)-1,"")</f>
        <v/>
      </c>
      <c r="O235" s="74" t="str">
        <f>IF(AND(C235="Abierto",D235="Alta"),A235,"")</f>
        <v/>
      </c>
      <c r="P235" s="74" t="str">
        <f ca="1">IF(AND(C235="Abierto",D235="Alta"),TODAY()-E235,"")</f>
        <v/>
      </c>
      <c r="Q235" s="74" t="str">
        <f>IF(AND(C235="Abierto",D235="Alta"),RANK(P235,$P$13:$P$798,0)+COUNTIF($P$13:P235,P235)-1+MAX(N:N),"")</f>
        <v/>
      </c>
      <c r="R235" s="74" t="str">
        <f>IF(AND(C235="Abierto",D235="Media"),A235,"")</f>
        <v/>
      </c>
      <c r="S235" s="74" t="str">
        <f ca="1">IF(AND(C235="Abierto",D235="Media"),TODAY()-E235,"")</f>
        <v/>
      </c>
      <c r="T235" s="74" t="str">
        <f>IF(AND(C235="Abierto",D235="Media"),RANK(S235,$S$13:$S$798,0)+COUNTIF($S$13:S235,S235)-1+MAX(N:N,Q:Q),"")</f>
        <v/>
      </c>
      <c r="U235" s="74" t="str">
        <f>IF(AND(C235="Abierto",D235="Baja"),A235,"")</f>
        <v/>
      </c>
      <c r="V235" s="74" t="str">
        <f ca="1">IF(AND(C235="Abierto",D235="Baja"),TODAY()-E235,"")</f>
        <v/>
      </c>
      <c r="W235" s="74" t="str">
        <f>IF(AND(C235="Abierto",D235="Baja"),RANK(V235,$V$13:$V$798,0)+COUNTIF($V$13:V235,V235)-1+MAX(N:N,Q:Q,T:T),"")</f>
        <v/>
      </c>
      <c r="X235" s="139" t="str">
        <f>IF(OR(C235="Resuelto",C235=""),"",SUM(N235,Q235,T235,W235))</f>
        <v/>
      </c>
      <c r="Y235" s="139" t="str">
        <f>IF(OR(C235="Resuelto",C235=""),"",SUM(M235,P235,S235,V235))</f>
        <v/>
      </c>
      <c r="Z235" s="139" t="str">
        <f>IF(OR(C235="Resuelto",C235=""),"",SUM(L235,O235,R235,U235))</f>
        <v/>
      </c>
      <c r="AA235" s="28">
        <v>433</v>
      </c>
      <c r="AB235" s="28" t="str">
        <f ca="1">IF(ISNA(VLOOKUP(AA235,$X$13:$Z$795,3,FALSE))=TRUE,"",VLOOKUP(AA235,$X$13:$Z$795,3,FALSE))</f>
        <v/>
      </c>
      <c r="AC235" s="75" t="str">
        <f ca="1">IF(ISNA(VLOOKUP(AA235,$X$13:$Z$795,2,FALSE))=TRUE,"",VLOOKUP(AA235,$X$13:$Z$795,2,FALSE))</f>
        <v/>
      </c>
      <c r="AH235" s="78" t="str">
        <f>IF(AI235="","",MAX($AH$5:AH234)+1)</f>
        <v/>
      </c>
      <c r="AI235" s="53" t="str">
        <f>IF(G234="","",IF(COUNTIF($AI$11:AI234,G234)=0,G234,""))</f>
        <v/>
      </c>
      <c r="AJ235" s="53" t="str">
        <f>IF(ISNA(VLOOKUP(AA235,$AH$13:$AI$795,2,FALSE))=TRUE,"",VLOOKUP(AA235,$AH$13:$AI$795,2,FALSE))</f>
        <v/>
      </c>
      <c r="AK235" s="135"/>
    </row>
    <row r="236" spans="1:37" x14ac:dyDescent="0.25">
      <c r="A236" s="136"/>
      <c r="B236" s="136"/>
      <c r="C236" s="136"/>
      <c r="D236" s="136"/>
      <c r="E236" s="137"/>
      <c r="F236" s="137"/>
      <c r="G236" s="136"/>
      <c r="H236" s="137"/>
      <c r="I236" s="140"/>
      <c r="J236" s="140"/>
      <c r="K236" s="140"/>
      <c r="L236" s="74" t="str">
        <f>IF(AND(C236="Abierto",D236="Urgente"),A236,"")</f>
        <v/>
      </c>
      <c r="M236" s="74" t="str">
        <f ca="1">IF(AND(C236="Abierto",D236="Urgente"),TODAY()-E236,"")</f>
        <v/>
      </c>
      <c r="N236" s="74" t="str">
        <f>IF(AND(C236="Abierto",D236="Urgente"),RANK(M236,$M$13:$M$798,0)+COUNTIF($M$13:M236,M236)-1,"")</f>
        <v/>
      </c>
      <c r="O236" s="74" t="str">
        <f>IF(AND(C236="Abierto",D236="Alta"),A236,"")</f>
        <v/>
      </c>
      <c r="P236" s="74" t="str">
        <f ca="1">IF(AND(C236="Abierto",D236="Alta"),TODAY()-E236,"")</f>
        <v/>
      </c>
      <c r="Q236" s="74" t="str">
        <f>IF(AND(C236="Abierto",D236="Alta"),RANK(P236,$P$13:$P$798,0)+COUNTIF($P$13:P236,P236)-1+MAX(N:N),"")</f>
        <v/>
      </c>
      <c r="R236" s="74" t="str">
        <f>IF(AND(C236="Abierto",D236="Media"),A236,"")</f>
        <v/>
      </c>
      <c r="S236" s="74" t="str">
        <f ca="1">IF(AND(C236="Abierto",D236="Media"),TODAY()-E236,"")</f>
        <v/>
      </c>
      <c r="T236" s="74" t="str">
        <f>IF(AND(C236="Abierto",D236="Media"),RANK(S236,$S$13:$S$798,0)+COUNTIF($S$13:S236,S236)-1+MAX(N:N,Q:Q),"")</f>
        <v/>
      </c>
      <c r="U236" s="74" t="str">
        <f>IF(AND(C236="Abierto",D236="Baja"),A236,"")</f>
        <v/>
      </c>
      <c r="V236" s="74" t="str">
        <f ca="1">IF(AND(C236="Abierto",D236="Baja"),TODAY()-E236,"")</f>
        <v/>
      </c>
      <c r="W236" s="74" t="str">
        <f>IF(AND(C236="Abierto",D236="Baja"),RANK(V236,$V$13:$V$798,0)+COUNTIF($V$13:V236,V236)-1+MAX(N:N,Q:Q,T:T),"")</f>
        <v/>
      </c>
      <c r="X236" s="139" t="str">
        <f>IF(OR(C236="Resuelto",C236=""),"",SUM(N236,Q236,T236,W236))</f>
        <v/>
      </c>
      <c r="Y236" s="139" t="str">
        <f>IF(OR(C236="Resuelto",C236=""),"",SUM(M236,P236,S236,V236))</f>
        <v/>
      </c>
      <c r="Z236" s="139" t="str">
        <f>IF(OR(C236="Resuelto",C236=""),"",SUM(L236,O236,R236,U236))</f>
        <v/>
      </c>
      <c r="AA236" s="28">
        <v>434</v>
      </c>
      <c r="AB236" s="28" t="str">
        <f ca="1">IF(ISNA(VLOOKUP(AA236,$X$13:$Z$795,3,FALSE))=TRUE,"",VLOOKUP(AA236,$X$13:$Z$795,3,FALSE))</f>
        <v/>
      </c>
      <c r="AC236" s="75" t="str">
        <f ca="1">IF(ISNA(VLOOKUP(AA236,$X$13:$Z$795,2,FALSE))=TRUE,"",VLOOKUP(AA236,$X$13:$Z$795,2,FALSE))</f>
        <v/>
      </c>
      <c r="AH236" s="78" t="str">
        <f>IF(AI236="","",MAX($AH$5:AH235)+1)</f>
        <v/>
      </c>
      <c r="AI236" s="53" t="str">
        <f>IF(G235="","",IF(COUNTIF($AI$11:AI235,G235)=0,G235,""))</f>
        <v/>
      </c>
      <c r="AJ236" s="53" t="str">
        <f>IF(ISNA(VLOOKUP(AA236,$AH$13:$AI$795,2,FALSE))=TRUE,"",VLOOKUP(AA236,$AH$13:$AI$795,2,FALSE))</f>
        <v/>
      </c>
      <c r="AK236" s="135"/>
    </row>
    <row r="237" spans="1:37" x14ac:dyDescent="0.25">
      <c r="A237" s="136"/>
      <c r="B237" s="136"/>
      <c r="C237" s="136"/>
      <c r="D237" s="136"/>
      <c r="E237" s="137"/>
      <c r="F237" s="137"/>
      <c r="G237" s="136"/>
      <c r="H237" s="137"/>
      <c r="I237" s="140"/>
      <c r="J237" s="140"/>
      <c r="K237" s="140"/>
      <c r="L237" s="74" t="str">
        <f>IF(AND(C237="Abierto",D237="Urgente"),A237,"")</f>
        <v/>
      </c>
      <c r="M237" s="74" t="str">
        <f ca="1">IF(AND(C237="Abierto",D237="Urgente"),TODAY()-E237,"")</f>
        <v/>
      </c>
      <c r="N237" s="74" t="str">
        <f>IF(AND(C237="Abierto",D237="Urgente"),RANK(M237,$M$13:$M$798,0)+COUNTIF($M$13:M237,M237)-1,"")</f>
        <v/>
      </c>
      <c r="O237" s="74" t="str">
        <f>IF(AND(C237="Abierto",D237="Alta"),A237,"")</f>
        <v/>
      </c>
      <c r="P237" s="74" t="str">
        <f ca="1">IF(AND(C237="Abierto",D237="Alta"),TODAY()-E237,"")</f>
        <v/>
      </c>
      <c r="Q237" s="74" t="str">
        <f>IF(AND(C237="Abierto",D237="Alta"),RANK(P237,$P$13:$P$798,0)+COUNTIF($P$13:P237,P237)-1+MAX(N:N),"")</f>
        <v/>
      </c>
      <c r="R237" s="74" t="str">
        <f>IF(AND(C237="Abierto",D237="Media"),A237,"")</f>
        <v/>
      </c>
      <c r="S237" s="74" t="str">
        <f ca="1">IF(AND(C237="Abierto",D237="Media"),TODAY()-E237,"")</f>
        <v/>
      </c>
      <c r="T237" s="74" t="str">
        <f>IF(AND(C237="Abierto",D237="Media"),RANK(S237,$S$13:$S$798,0)+COUNTIF($S$13:S237,S237)-1+MAX(N:N,Q:Q),"")</f>
        <v/>
      </c>
      <c r="U237" s="74" t="str">
        <f>IF(AND(C237="Abierto",D237="Baja"),A237,"")</f>
        <v/>
      </c>
      <c r="V237" s="74" t="str">
        <f ca="1">IF(AND(C237="Abierto",D237="Baja"),TODAY()-E237,"")</f>
        <v/>
      </c>
      <c r="W237" s="74" t="str">
        <f>IF(AND(C237="Abierto",D237="Baja"),RANK(V237,$V$13:$V$798,0)+COUNTIF($V$13:V237,V237)-1+MAX(N:N,Q:Q,T:T),"")</f>
        <v/>
      </c>
      <c r="X237" s="139" t="str">
        <f>IF(OR(C237="Resuelto",C237=""),"",SUM(N237,Q237,T237,W237))</f>
        <v/>
      </c>
      <c r="Y237" s="139" t="str">
        <f>IF(OR(C237="Resuelto",C237=""),"",SUM(M237,P237,S237,V237))</f>
        <v/>
      </c>
      <c r="Z237" s="139" t="str">
        <f>IF(OR(C237="Resuelto",C237=""),"",SUM(L237,O237,R237,U237))</f>
        <v/>
      </c>
      <c r="AA237" s="28">
        <v>435</v>
      </c>
      <c r="AB237" s="28" t="str">
        <f ca="1">IF(ISNA(VLOOKUP(AA237,$X$13:$Z$795,3,FALSE))=TRUE,"",VLOOKUP(AA237,$X$13:$Z$795,3,FALSE))</f>
        <v/>
      </c>
      <c r="AC237" s="75" t="str">
        <f ca="1">IF(ISNA(VLOOKUP(AA237,$X$13:$Z$795,2,FALSE))=TRUE,"",VLOOKUP(AA237,$X$13:$Z$795,2,FALSE))</f>
        <v/>
      </c>
      <c r="AH237" s="78" t="str">
        <f>IF(AI237="","",MAX($AH$5:AH236)+1)</f>
        <v/>
      </c>
      <c r="AI237" s="53" t="str">
        <f>IF(G236="","",IF(COUNTIF($AI$11:AI236,G236)=0,G236,""))</f>
        <v/>
      </c>
      <c r="AJ237" s="53" t="str">
        <f>IF(ISNA(VLOOKUP(AA237,$AH$13:$AI$795,2,FALSE))=TRUE,"",VLOOKUP(AA237,$AH$13:$AI$795,2,FALSE))</f>
        <v/>
      </c>
      <c r="AK237" s="135"/>
    </row>
    <row r="238" spans="1:37" x14ac:dyDescent="0.25">
      <c r="A238" s="136"/>
      <c r="B238" s="136"/>
      <c r="C238" s="136"/>
      <c r="D238" s="136"/>
      <c r="E238" s="137"/>
      <c r="F238" s="137"/>
      <c r="G238" s="136"/>
      <c r="H238" s="137"/>
      <c r="I238" s="140"/>
      <c r="J238" s="140"/>
      <c r="K238" s="140"/>
      <c r="L238" s="74" t="str">
        <f>IF(AND(C238="Abierto",D238="Urgente"),A238,"")</f>
        <v/>
      </c>
      <c r="M238" s="74" t="str">
        <f ca="1">IF(AND(C238="Abierto",D238="Urgente"),TODAY()-E238,"")</f>
        <v/>
      </c>
      <c r="N238" s="74" t="str">
        <f>IF(AND(C238="Abierto",D238="Urgente"),RANK(M238,$M$13:$M$798,0)+COUNTIF($M$13:M238,M238)-1,"")</f>
        <v/>
      </c>
      <c r="O238" s="74" t="str">
        <f>IF(AND(C238="Abierto",D238="Alta"),A238,"")</f>
        <v/>
      </c>
      <c r="P238" s="74" t="str">
        <f ca="1">IF(AND(C238="Abierto",D238="Alta"),TODAY()-E238,"")</f>
        <v/>
      </c>
      <c r="Q238" s="74" t="str">
        <f>IF(AND(C238="Abierto",D238="Alta"),RANK(P238,$P$13:$P$798,0)+COUNTIF($P$13:P238,P238)-1+MAX(N:N),"")</f>
        <v/>
      </c>
      <c r="R238" s="74" t="str">
        <f>IF(AND(C238="Abierto",D238="Media"),A238,"")</f>
        <v/>
      </c>
      <c r="S238" s="74" t="str">
        <f ca="1">IF(AND(C238="Abierto",D238="Media"),TODAY()-E238,"")</f>
        <v/>
      </c>
      <c r="T238" s="74" t="str">
        <f>IF(AND(C238="Abierto",D238="Media"),RANK(S238,$S$13:$S$798,0)+COUNTIF($S$13:S238,S238)-1+MAX(N:N,Q:Q),"")</f>
        <v/>
      </c>
      <c r="U238" s="74" t="str">
        <f>IF(AND(C238="Abierto",D238="Baja"),A238,"")</f>
        <v/>
      </c>
      <c r="V238" s="74" t="str">
        <f ca="1">IF(AND(C238="Abierto",D238="Baja"),TODAY()-E238,"")</f>
        <v/>
      </c>
      <c r="W238" s="74" t="str">
        <f>IF(AND(C238="Abierto",D238="Baja"),RANK(V238,$V$13:$V$798,0)+COUNTIF($V$13:V238,V238)-1+MAX(N:N,Q:Q,T:T),"")</f>
        <v/>
      </c>
      <c r="X238" s="139" t="str">
        <f>IF(OR(C238="Resuelto",C238=""),"",SUM(N238,Q238,T238,W238))</f>
        <v/>
      </c>
      <c r="Y238" s="139" t="str">
        <f>IF(OR(C238="Resuelto",C238=""),"",SUM(M238,P238,S238,V238))</f>
        <v/>
      </c>
      <c r="Z238" s="139" t="str">
        <f>IF(OR(C238="Resuelto",C238=""),"",SUM(L238,O238,R238,U238))</f>
        <v/>
      </c>
      <c r="AA238" s="28">
        <v>436</v>
      </c>
      <c r="AB238" s="28" t="str">
        <f ca="1">IF(ISNA(VLOOKUP(AA238,$X$13:$Z$795,3,FALSE))=TRUE,"",VLOOKUP(AA238,$X$13:$Z$795,3,FALSE))</f>
        <v/>
      </c>
      <c r="AC238" s="75" t="str">
        <f ca="1">IF(ISNA(VLOOKUP(AA238,$X$13:$Z$795,2,FALSE))=TRUE,"",VLOOKUP(AA238,$X$13:$Z$795,2,FALSE))</f>
        <v/>
      </c>
      <c r="AH238" s="78" t="str">
        <f>IF(AI238="","",MAX($AH$5:AH237)+1)</f>
        <v/>
      </c>
      <c r="AI238" s="53" t="str">
        <f>IF(G237="","",IF(COUNTIF($AI$11:AI237,G237)=0,G237,""))</f>
        <v/>
      </c>
      <c r="AJ238" s="53" t="str">
        <f>IF(ISNA(VLOOKUP(AA238,$AH$13:$AI$795,2,FALSE))=TRUE,"",VLOOKUP(AA238,$AH$13:$AI$795,2,FALSE))</f>
        <v/>
      </c>
      <c r="AK238" s="135"/>
    </row>
    <row r="239" spans="1:37" x14ac:dyDescent="0.25">
      <c r="A239" s="136"/>
      <c r="B239" s="136"/>
      <c r="C239" s="136"/>
      <c r="D239" s="136"/>
      <c r="E239" s="137"/>
      <c r="F239" s="137"/>
      <c r="G239" s="136"/>
      <c r="H239" s="137"/>
      <c r="I239" s="140"/>
      <c r="J239" s="140"/>
      <c r="K239" s="140"/>
      <c r="L239" s="74" t="str">
        <f>IF(AND(C239="Abierto",D239="Urgente"),A239,"")</f>
        <v/>
      </c>
      <c r="M239" s="74" t="str">
        <f ca="1">IF(AND(C239="Abierto",D239="Urgente"),TODAY()-E239,"")</f>
        <v/>
      </c>
      <c r="N239" s="74" t="str">
        <f>IF(AND(C239="Abierto",D239="Urgente"),RANK(M239,$M$13:$M$798,0)+COUNTIF($M$13:M239,M239)-1,"")</f>
        <v/>
      </c>
      <c r="O239" s="74" t="str">
        <f>IF(AND(C239="Abierto",D239="Alta"),A239,"")</f>
        <v/>
      </c>
      <c r="P239" s="74" t="str">
        <f ca="1">IF(AND(C239="Abierto",D239="Alta"),TODAY()-E239,"")</f>
        <v/>
      </c>
      <c r="Q239" s="74" t="str">
        <f>IF(AND(C239="Abierto",D239="Alta"),RANK(P239,$P$13:$P$798,0)+COUNTIF($P$13:P239,P239)-1+MAX(N:N),"")</f>
        <v/>
      </c>
      <c r="R239" s="74" t="str">
        <f>IF(AND(C239="Abierto",D239="Media"),A239,"")</f>
        <v/>
      </c>
      <c r="S239" s="74" t="str">
        <f ca="1">IF(AND(C239="Abierto",D239="Media"),TODAY()-E239,"")</f>
        <v/>
      </c>
      <c r="T239" s="74" t="str">
        <f>IF(AND(C239="Abierto",D239="Media"),RANK(S239,$S$13:$S$798,0)+COUNTIF($S$13:S239,S239)-1+MAX(N:N,Q:Q),"")</f>
        <v/>
      </c>
      <c r="U239" s="74" t="str">
        <f>IF(AND(C239="Abierto",D239="Baja"),A239,"")</f>
        <v/>
      </c>
      <c r="V239" s="74" t="str">
        <f ca="1">IF(AND(C239="Abierto",D239="Baja"),TODAY()-E239,"")</f>
        <v/>
      </c>
      <c r="W239" s="74" t="str">
        <f>IF(AND(C239="Abierto",D239="Baja"),RANK(V239,$V$13:$V$798,0)+COUNTIF($V$13:V239,V239)-1+MAX(N:N,Q:Q,T:T),"")</f>
        <v/>
      </c>
      <c r="X239" s="139" t="str">
        <f>IF(OR(C239="Resuelto",C239=""),"",SUM(N239,Q239,T239,W239))</f>
        <v/>
      </c>
      <c r="Y239" s="139" t="str">
        <f>IF(OR(C239="Resuelto",C239=""),"",SUM(M239,P239,S239,V239))</f>
        <v/>
      </c>
      <c r="Z239" s="139" t="str">
        <f>IF(OR(C239="Resuelto",C239=""),"",SUM(L239,O239,R239,U239))</f>
        <v/>
      </c>
      <c r="AA239" s="28">
        <v>437</v>
      </c>
      <c r="AB239" s="28" t="str">
        <f ca="1">IF(ISNA(VLOOKUP(AA239,$X$13:$Z$795,3,FALSE))=TRUE,"",VLOOKUP(AA239,$X$13:$Z$795,3,FALSE))</f>
        <v/>
      </c>
      <c r="AC239" s="75" t="str">
        <f ca="1">IF(ISNA(VLOOKUP(AA239,$X$13:$Z$795,2,FALSE))=TRUE,"",VLOOKUP(AA239,$X$13:$Z$795,2,FALSE))</f>
        <v/>
      </c>
      <c r="AH239" s="78" t="str">
        <f>IF(AI239="","",MAX($AH$5:AH238)+1)</f>
        <v/>
      </c>
      <c r="AI239" s="53" t="str">
        <f>IF(G238="","",IF(COUNTIF($AI$11:AI238,G238)=0,G238,""))</f>
        <v/>
      </c>
      <c r="AJ239" s="53" t="str">
        <f>IF(ISNA(VLOOKUP(AA239,$AH$13:$AI$795,2,FALSE))=TRUE,"",VLOOKUP(AA239,$AH$13:$AI$795,2,FALSE))</f>
        <v/>
      </c>
      <c r="AK239" s="135"/>
    </row>
    <row r="240" spans="1:37" x14ac:dyDescent="0.25">
      <c r="A240" s="136"/>
      <c r="B240" s="136"/>
      <c r="C240" s="136"/>
      <c r="D240" s="136"/>
      <c r="E240" s="137"/>
      <c r="F240" s="137"/>
      <c r="G240" s="136"/>
      <c r="H240" s="137"/>
      <c r="I240" s="140"/>
      <c r="J240" s="140"/>
      <c r="K240" s="140"/>
      <c r="L240" s="74" t="str">
        <f>IF(AND(C240="Abierto",D240="Urgente"),A240,"")</f>
        <v/>
      </c>
      <c r="M240" s="74" t="str">
        <f ca="1">IF(AND(C240="Abierto",D240="Urgente"),TODAY()-E240,"")</f>
        <v/>
      </c>
      <c r="N240" s="74" t="str">
        <f>IF(AND(C240="Abierto",D240="Urgente"),RANK(M240,$M$13:$M$798,0)+COUNTIF($M$13:M240,M240)-1,"")</f>
        <v/>
      </c>
      <c r="O240" s="74" t="str">
        <f>IF(AND(C240="Abierto",D240="Alta"),A240,"")</f>
        <v/>
      </c>
      <c r="P240" s="74" t="str">
        <f ca="1">IF(AND(C240="Abierto",D240="Alta"),TODAY()-E240,"")</f>
        <v/>
      </c>
      <c r="Q240" s="74" t="str">
        <f>IF(AND(C240="Abierto",D240="Alta"),RANK(P240,$P$13:$P$798,0)+COUNTIF($P$13:P240,P240)-1+MAX(N:N),"")</f>
        <v/>
      </c>
      <c r="R240" s="74" t="str">
        <f>IF(AND(C240="Abierto",D240="Media"),A240,"")</f>
        <v/>
      </c>
      <c r="S240" s="74" t="str">
        <f ca="1">IF(AND(C240="Abierto",D240="Media"),TODAY()-E240,"")</f>
        <v/>
      </c>
      <c r="T240" s="74" t="str">
        <f>IF(AND(C240="Abierto",D240="Media"),RANK(S240,$S$13:$S$798,0)+COUNTIF($S$13:S240,S240)-1+MAX(N:N,Q:Q),"")</f>
        <v/>
      </c>
      <c r="U240" s="74" t="str">
        <f>IF(AND(C240="Abierto",D240="Baja"),A240,"")</f>
        <v/>
      </c>
      <c r="V240" s="74" t="str">
        <f ca="1">IF(AND(C240="Abierto",D240="Baja"),TODAY()-E240,"")</f>
        <v/>
      </c>
      <c r="W240" s="74" t="str">
        <f>IF(AND(C240="Abierto",D240="Baja"),RANK(V240,$V$13:$V$798,0)+COUNTIF($V$13:V240,V240)-1+MAX(N:N,Q:Q,T:T),"")</f>
        <v/>
      </c>
      <c r="X240" s="139" t="str">
        <f>IF(OR(C240="Resuelto",C240=""),"",SUM(N240,Q240,T240,W240))</f>
        <v/>
      </c>
      <c r="Y240" s="139" t="str">
        <f>IF(OR(C240="Resuelto",C240=""),"",SUM(M240,P240,S240,V240))</f>
        <v/>
      </c>
      <c r="Z240" s="139" t="str">
        <f>IF(OR(C240="Resuelto",C240=""),"",SUM(L240,O240,R240,U240))</f>
        <v/>
      </c>
      <c r="AA240" s="28">
        <v>438</v>
      </c>
      <c r="AB240" s="28" t="str">
        <f ca="1">IF(ISNA(VLOOKUP(AA240,$X$13:$Z$795,3,FALSE))=TRUE,"",VLOOKUP(AA240,$X$13:$Z$795,3,FALSE))</f>
        <v/>
      </c>
      <c r="AC240" s="75" t="str">
        <f ca="1">IF(ISNA(VLOOKUP(AA240,$X$13:$Z$795,2,FALSE))=TRUE,"",VLOOKUP(AA240,$X$13:$Z$795,2,FALSE))</f>
        <v/>
      </c>
      <c r="AH240" s="78" t="str">
        <f>IF(AI240="","",MAX($AH$5:AH239)+1)</f>
        <v/>
      </c>
      <c r="AI240" s="53" t="str">
        <f>IF(G239="","",IF(COUNTIF($AI$11:AI239,G239)=0,G239,""))</f>
        <v/>
      </c>
      <c r="AJ240" s="53" t="str">
        <f>IF(ISNA(VLOOKUP(AA240,$AH$13:$AI$795,2,FALSE))=TRUE,"",VLOOKUP(AA240,$AH$13:$AI$795,2,FALSE))</f>
        <v/>
      </c>
      <c r="AK240" s="135"/>
    </row>
    <row r="241" spans="1:37" x14ac:dyDescent="0.25">
      <c r="A241" s="136"/>
      <c r="B241" s="136"/>
      <c r="C241" s="136"/>
      <c r="D241" s="136"/>
      <c r="E241" s="137"/>
      <c r="F241" s="137"/>
      <c r="G241" s="136"/>
      <c r="H241" s="137"/>
      <c r="I241" s="140"/>
      <c r="J241" s="140"/>
      <c r="K241" s="140"/>
      <c r="L241" s="74" t="str">
        <f>IF(AND(C241="Abierto",D241="Urgente"),A241,"")</f>
        <v/>
      </c>
      <c r="M241" s="74" t="str">
        <f ca="1">IF(AND(C241="Abierto",D241="Urgente"),TODAY()-E241,"")</f>
        <v/>
      </c>
      <c r="N241" s="74" t="str">
        <f>IF(AND(C241="Abierto",D241="Urgente"),RANK(M241,$M$13:$M$798,0)+COUNTIF($M$13:M241,M241)-1,"")</f>
        <v/>
      </c>
      <c r="O241" s="74" t="str">
        <f>IF(AND(C241="Abierto",D241="Alta"),A241,"")</f>
        <v/>
      </c>
      <c r="P241" s="74" t="str">
        <f ca="1">IF(AND(C241="Abierto",D241="Alta"),TODAY()-E241,"")</f>
        <v/>
      </c>
      <c r="Q241" s="74" t="str">
        <f>IF(AND(C241="Abierto",D241="Alta"),RANK(P241,$P$13:$P$798,0)+COUNTIF($P$13:P241,P241)-1+MAX(N:N),"")</f>
        <v/>
      </c>
      <c r="R241" s="74" t="str">
        <f>IF(AND(C241="Abierto",D241="Media"),A241,"")</f>
        <v/>
      </c>
      <c r="S241" s="74" t="str">
        <f ca="1">IF(AND(C241="Abierto",D241="Media"),TODAY()-E241,"")</f>
        <v/>
      </c>
      <c r="T241" s="74" t="str">
        <f>IF(AND(C241="Abierto",D241="Media"),RANK(S241,$S$13:$S$798,0)+COUNTIF($S$13:S241,S241)-1+MAX(N:N,Q:Q),"")</f>
        <v/>
      </c>
      <c r="U241" s="74" t="str">
        <f>IF(AND(C241="Abierto",D241="Baja"),A241,"")</f>
        <v/>
      </c>
      <c r="V241" s="74" t="str">
        <f ca="1">IF(AND(C241="Abierto",D241="Baja"),TODAY()-E241,"")</f>
        <v/>
      </c>
      <c r="W241" s="74" t="str">
        <f>IF(AND(C241="Abierto",D241="Baja"),RANK(V241,$V$13:$V$798,0)+COUNTIF($V$13:V241,V241)-1+MAX(N:N,Q:Q,T:T),"")</f>
        <v/>
      </c>
      <c r="X241" s="139" t="str">
        <f>IF(OR(C241="Resuelto",C241=""),"",SUM(N241,Q241,T241,W241))</f>
        <v/>
      </c>
      <c r="Y241" s="139" t="str">
        <f>IF(OR(C241="Resuelto",C241=""),"",SUM(M241,P241,S241,V241))</f>
        <v/>
      </c>
      <c r="Z241" s="139" t="str">
        <f>IF(OR(C241="Resuelto",C241=""),"",SUM(L241,O241,R241,U241))</f>
        <v/>
      </c>
      <c r="AA241" s="28">
        <v>439</v>
      </c>
      <c r="AB241" s="28" t="str">
        <f ca="1">IF(ISNA(VLOOKUP(AA241,$X$13:$Z$795,3,FALSE))=TRUE,"",VLOOKUP(AA241,$X$13:$Z$795,3,FALSE))</f>
        <v/>
      </c>
      <c r="AC241" s="75" t="str">
        <f ca="1">IF(ISNA(VLOOKUP(AA241,$X$13:$Z$795,2,FALSE))=TRUE,"",VLOOKUP(AA241,$X$13:$Z$795,2,FALSE))</f>
        <v/>
      </c>
      <c r="AH241" s="78" t="str">
        <f>IF(AI241="","",MAX($AH$5:AH240)+1)</f>
        <v/>
      </c>
      <c r="AI241" s="53" t="str">
        <f>IF(G240="","",IF(COUNTIF($AI$11:AI240,G240)=0,G240,""))</f>
        <v/>
      </c>
      <c r="AJ241" s="53" t="str">
        <f>IF(ISNA(VLOOKUP(AA241,$AH$13:$AI$795,2,FALSE))=TRUE,"",VLOOKUP(AA241,$AH$13:$AI$795,2,FALSE))</f>
        <v/>
      </c>
      <c r="AK241" s="135"/>
    </row>
    <row r="242" spans="1:37" x14ac:dyDescent="0.25">
      <c r="A242" s="136"/>
      <c r="B242" s="136"/>
      <c r="C242" s="136"/>
      <c r="D242" s="136"/>
      <c r="E242" s="137"/>
      <c r="F242" s="137"/>
      <c r="G242" s="136"/>
      <c r="H242" s="137"/>
      <c r="I242" s="140"/>
      <c r="J242" s="140"/>
      <c r="K242" s="140"/>
      <c r="L242" s="74" t="str">
        <f>IF(AND(C242="Abierto",D242="Urgente"),A242,"")</f>
        <v/>
      </c>
      <c r="M242" s="74" t="str">
        <f ca="1">IF(AND(C242="Abierto",D242="Urgente"),TODAY()-E242,"")</f>
        <v/>
      </c>
      <c r="N242" s="74" t="str">
        <f>IF(AND(C242="Abierto",D242="Urgente"),RANK(M242,$M$13:$M$798,0)+COUNTIF($M$13:M242,M242)-1,"")</f>
        <v/>
      </c>
      <c r="O242" s="74" t="str">
        <f>IF(AND(C242="Abierto",D242="Alta"),A242,"")</f>
        <v/>
      </c>
      <c r="P242" s="74" t="str">
        <f ca="1">IF(AND(C242="Abierto",D242="Alta"),TODAY()-E242,"")</f>
        <v/>
      </c>
      <c r="Q242" s="74" t="str">
        <f>IF(AND(C242="Abierto",D242="Alta"),RANK(P242,$P$13:$P$798,0)+COUNTIF($P$13:P242,P242)-1+MAX(N:N),"")</f>
        <v/>
      </c>
      <c r="R242" s="74" t="str">
        <f>IF(AND(C242="Abierto",D242="Media"),A242,"")</f>
        <v/>
      </c>
      <c r="S242" s="74" t="str">
        <f ca="1">IF(AND(C242="Abierto",D242="Media"),TODAY()-E242,"")</f>
        <v/>
      </c>
      <c r="T242" s="74" t="str">
        <f>IF(AND(C242="Abierto",D242="Media"),RANK(S242,$S$13:$S$798,0)+COUNTIF($S$13:S242,S242)-1+MAX(N:N,Q:Q),"")</f>
        <v/>
      </c>
      <c r="U242" s="74" t="str">
        <f>IF(AND(C242="Abierto",D242="Baja"),A242,"")</f>
        <v/>
      </c>
      <c r="V242" s="74" t="str">
        <f ca="1">IF(AND(C242="Abierto",D242="Baja"),TODAY()-E242,"")</f>
        <v/>
      </c>
      <c r="W242" s="74" t="str">
        <f>IF(AND(C242="Abierto",D242="Baja"),RANK(V242,$V$13:$V$798,0)+COUNTIF($V$13:V242,V242)-1+MAX(N:N,Q:Q,T:T),"")</f>
        <v/>
      </c>
      <c r="X242" s="139" t="str">
        <f>IF(OR(C242="Resuelto",C242=""),"",SUM(N242,Q242,T242,W242))</f>
        <v/>
      </c>
      <c r="Y242" s="139" t="str">
        <f>IF(OR(C242="Resuelto",C242=""),"",SUM(M242,P242,S242,V242))</f>
        <v/>
      </c>
      <c r="Z242" s="139" t="str">
        <f>IF(OR(C242="Resuelto",C242=""),"",SUM(L242,O242,R242,U242))</f>
        <v/>
      </c>
      <c r="AA242" s="28">
        <v>440</v>
      </c>
      <c r="AB242" s="28" t="str">
        <f ca="1">IF(ISNA(VLOOKUP(AA242,$X$13:$Z$795,3,FALSE))=TRUE,"",VLOOKUP(AA242,$X$13:$Z$795,3,FALSE))</f>
        <v/>
      </c>
      <c r="AC242" s="75" t="str">
        <f ca="1">IF(ISNA(VLOOKUP(AA242,$X$13:$Z$795,2,FALSE))=TRUE,"",VLOOKUP(AA242,$X$13:$Z$795,2,FALSE))</f>
        <v/>
      </c>
      <c r="AH242" s="78" t="str">
        <f>IF(AI242="","",MAX($AH$5:AH241)+1)</f>
        <v/>
      </c>
      <c r="AI242" s="53" t="str">
        <f>IF(G241="","",IF(COUNTIF($AI$11:AI241,G241)=0,G241,""))</f>
        <v/>
      </c>
      <c r="AJ242" s="53" t="str">
        <f>IF(ISNA(VLOOKUP(AA242,$AH$13:$AI$795,2,FALSE))=TRUE,"",VLOOKUP(AA242,$AH$13:$AI$795,2,FALSE))</f>
        <v/>
      </c>
      <c r="AK242" s="135"/>
    </row>
    <row r="243" spans="1:37" x14ac:dyDescent="0.25">
      <c r="A243" s="136"/>
      <c r="B243" s="136"/>
      <c r="C243" s="136"/>
      <c r="D243" s="136"/>
      <c r="E243" s="137"/>
      <c r="F243" s="137"/>
      <c r="G243" s="136"/>
      <c r="H243" s="137"/>
      <c r="I243" s="140"/>
      <c r="J243" s="140"/>
      <c r="K243" s="140"/>
      <c r="L243" s="74" t="str">
        <f>IF(AND(C243="Abierto",D243="Urgente"),A243,"")</f>
        <v/>
      </c>
      <c r="M243" s="74" t="str">
        <f ca="1">IF(AND(C243="Abierto",D243="Urgente"),TODAY()-E243,"")</f>
        <v/>
      </c>
      <c r="N243" s="74" t="str">
        <f>IF(AND(C243="Abierto",D243="Urgente"),RANK(M243,$M$13:$M$798,0)+COUNTIF($M$13:M243,M243)-1,"")</f>
        <v/>
      </c>
      <c r="O243" s="74" t="str">
        <f>IF(AND(C243="Abierto",D243="Alta"),A243,"")</f>
        <v/>
      </c>
      <c r="P243" s="74" t="str">
        <f ca="1">IF(AND(C243="Abierto",D243="Alta"),TODAY()-E243,"")</f>
        <v/>
      </c>
      <c r="Q243" s="74" t="str">
        <f>IF(AND(C243="Abierto",D243="Alta"),RANK(P243,$P$13:$P$798,0)+COUNTIF($P$13:P243,P243)-1+MAX(N:N),"")</f>
        <v/>
      </c>
      <c r="R243" s="74" t="str">
        <f>IF(AND(C243="Abierto",D243="Media"),A243,"")</f>
        <v/>
      </c>
      <c r="S243" s="74" t="str">
        <f ca="1">IF(AND(C243="Abierto",D243="Media"),TODAY()-E243,"")</f>
        <v/>
      </c>
      <c r="T243" s="74" t="str">
        <f>IF(AND(C243="Abierto",D243="Media"),RANK(S243,$S$13:$S$798,0)+COUNTIF($S$13:S243,S243)-1+MAX(N:N,Q:Q),"")</f>
        <v/>
      </c>
      <c r="U243" s="74" t="str">
        <f>IF(AND(C243="Abierto",D243="Baja"),A243,"")</f>
        <v/>
      </c>
      <c r="V243" s="74" t="str">
        <f ca="1">IF(AND(C243="Abierto",D243="Baja"),TODAY()-E243,"")</f>
        <v/>
      </c>
      <c r="W243" s="74" t="str">
        <f>IF(AND(C243="Abierto",D243="Baja"),RANK(V243,$V$13:$V$798,0)+COUNTIF($V$13:V243,V243)-1+MAX(N:N,Q:Q,T:T),"")</f>
        <v/>
      </c>
      <c r="X243" s="139" t="str">
        <f>IF(OR(C243="Resuelto",C243=""),"",SUM(N243,Q243,T243,W243))</f>
        <v/>
      </c>
      <c r="Y243" s="139" t="str">
        <f>IF(OR(C243="Resuelto",C243=""),"",SUM(M243,P243,S243,V243))</f>
        <v/>
      </c>
      <c r="Z243" s="139" t="str">
        <f>IF(OR(C243="Resuelto",C243=""),"",SUM(L243,O243,R243,U243))</f>
        <v/>
      </c>
      <c r="AA243" s="28">
        <v>441</v>
      </c>
      <c r="AB243" s="28" t="str">
        <f ca="1">IF(ISNA(VLOOKUP(AA243,$X$13:$Z$795,3,FALSE))=TRUE,"",VLOOKUP(AA243,$X$13:$Z$795,3,FALSE))</f>
        <v/>
      </c>
      <c r="AC243" s="75" t="str">
        <f ca="1">IF(ISNA(VLOOKUP(AA243,$X$13:$Z$795,2,FALSE))=TRUE,"",VLOOKUP(AA243,$X$13:$Z$795,2,FALSE))</f>
        <v/>
      </c>
      <c r="AH243" s="78" t="str">
        <f>IF(AI243="","",MAX($AH$5:AH242)+1)</f>
        <v/>
      </c>
      <c r="AI243" s="53" t="str">
        <f>IF(G242="","",IF(COUNTIF($AI$11:AI242,G242)=0,G242,""))</f>
        <v/>
      </c>
      <c r="AJ243" s="53" t="str">
        <f>IF(ISNA(VLOOKUP(AA243,$AH$13:$AI$795,2,FALSE))=TRUE,"",VLOOKUP(AA243,$AH$13:$AI$795,2,FALSE))</f>
        <v/>
      </c>
      <c r="AK243" s="135"/>
    </row>
    <row r="244" spans="1:37" x14ac:dyDescent="0.25">
      <c r="A244" s="136"/>
      <c r="B244" s="136"/>
      <c r="C244" s="136"/>
      <c r="D244" s="136"/>
      <c r="E244" s="137"/>
      <c r="F244" s="137"/>
      <c r="G244" s="136"/>
      <c r="H244" s="137"/>
      <c r="I244" s="140"/>
      <c r="J244" s="140"/>
      <c r="K244" s="140"/>
      <c r="L244" s="74" t="str">
        <f>IF(AND(C244="Abierto",D244="Urgente"),A244,"")</f>
        <v/>
      </c>
      <c r="M244" s="74" t="str">
        <f ca="1">IF(AND(C244="Abierto",D244="Urgente"),TODAY()-E244,"")</f>
        <v/>
      </c>
      <c r="N244" s="74" t="str">
        <f>IF(AND(C244="Abierto",D244="Urgente"),RANK(M244,$M$13:$M$798,0)+COUNTIF($M$13:M244,M244)-1,"")</f>
        <v/>
      </c>
      <c r="O244" s="74" t="str">
        <f>IF(AND(C244="Abierto",D244="Alta"),A244,"")</f>
        <v/>
      </c>
      <c r="P244" s="74" t="str">
        <f ca="1">IF(AND(C244="Abierto",D244="Alta"),TODAY()-E244,"")</f>
        <v/>
      </c>
      <c r="Q244" s="74" t="str">
        <f>IF(AND(C244="Abierto",D244="Alta"),RANK(P244,$P$13:$P$798,0)+COUNTIF($P$13:P244,P244)-1+MAX(N:N),"")</f>
        <v/>
      </c>
      <c r="R244" s="74" t="str">
        <f>IF(AND(C244="Abierto",D244="Media"),A244,"")</f>
        <v/>
      </c>
      <c r="S244" s="74" t="str">
        <f ca="1">IF(AND(C244="Abierto",D244="Media"),TODAY()-E244,"")</f>
        <v/>
      </c>
      <c r="T244" s="74" t="str">
        <f>IF(AND(C244="Abierto",D244="Media"),RANK(S244,$S$13:$S$798,0)+COUNTIF($S$13:S244,S244)-1+MAX(N:N,Q:Q),"")</f>
        <v/>
      </c>
      <c r="U244" s="74" t="str">
        <f>IF(AND(C244="Abierto",D244="Baja"),A244,"")</f>
        <v/>
      </c>
      <c r="V244" s="74" t="str">
        <f ca="1">IF(AND(C244="Abierto",D244="Baja"),TODAY()-E244,"")</f>
        <v/>
      </c>
      <c r="W244" s="74" t="str">
        <f>IF(AND(C244="Abierto",D244="Baja"),RANK(V244,$V$13:$V$798,0)+COUNTIF($V$13:V244,V244)-1+MAX(N:N,Q:Q,T:T),"")</f>
        <v/>
      </c>
      <c r="X244" s="139" t="str">
        <f>IF(OR(C244="Resuelto",C244=""),"",SUM(N244,Q244,T244,W244))</f>
        <v/>
      </c>
      <c r="Y244" s="139" t="str">
        <f>IF(OR(C244="Resuelto",C244=""),"",SUM(M244,P244,S244,V244))</f>
        <v/>
      </c>
      <c r="Z244" s="139" t="str">
        <f>IF(OR(C244="Resuelto",C244=""),"",SUM(L244,O244,R244,U244))</f>
        <v/>
      </c>
      <c r="AA244" s="28">
        <v>442</v>
      </c>
      <c r="AB244" s="28" t="str">
        <f ca="1">IF(ISNA(VLOOKUP(AA244,$X$13:$Z$795,3,FALSE))=TRUE,"",VLOOKUP(AA244,$X$13:$Z$795,3,FALSE))</f>
        <v/>
      </c>
      <c r="AC244" s="75" t="str">
        <f ca="1">IF(ISNA(VLOOKUP(AA244,$X$13:$Z$795,2,FALSE))=TRUE,"",VLOOKUP(AA244,$X$13:$Z$795,2,FALSE))</f>
        <v/>
      </c>
      <c r="AH244" s="78" t="str">
        <f>IF(AI244="","",MAX($AH$5:AH243)+1)</f>
        <v/>
      </c>
      <c r="AI244" s="53" t="str">
        <f>IF(G243="","",IF(COUNTIF($AI$11:AI243,G243)=0,G243,""))</f>
        <v/>
      </c>
      <c r="AJ244" s="53" t="str">
        <f>IF(ISNA(VLOOKUP(AA244,$AH$13:$AI$795,2,FALSE))=TRUE,"",VLOOKUP(AA244,$AH$13:$AI$795,2,FALSE))</f>
        <v/>
      </c>
      <c r="AK244" s="135"/>
    </row>
    <row r="245" spans="1:37" x14ac:dyDescent="0.25">
      <c r="A245" s="136"/>
      <c r="B245" s="136"/>
      <c r="C245" s="136"/>
      <c r="D245" s="136"/>
      <c r="E245" s="137"/>
      <c r="F245" s="137"/>
      <c r="G245" s="136"/>
      <c r="H245" s="137"/>
      <c r="I245" s="140"/>
      <c r="J245" s="140"/>
      <c r="K245" s="140"/>
      <c r="L245" s="74" t="str">
        <f>IF(AND(C245="Abierto",D245="Urgente"),A245,"")</f>
        <v/>
      </c>
      <c r="M245" s="74" t="str">
        <f ca="1">IF(AND(C245="Abierto",D245="Urgente"),TODAY()-E245,"")</f>
        <v/>
      </c>
      <c r="N245" s="74" t="str">
        <f>IF(AND(C245="Abierto",D245="Urgente"),RANK(M245,$M$13:$M$798,0)+COUNTIF($M$13:M245,M245)-1,"")</f>
        <v/>
      </c>
      <c r="O245" s="74" t="str">
        <f>IF(AND(C245="Abierto",D245="Alta"),A245,"")</f>
        <v/>
      </c>
      <c r="P245" s="74" t="str">
        <f ca="1">IF(AND(C245="Abierto",D245="Alta"),TODAY()-E245,"")</f>
        <v/>
      </c>
      <c r="Q245" s="74" t="str">
        <f>IF(AND(C245="Abierto",D245="Alta"),RANK(P245,$P$13:$P$798,0)+COUNTIF($P$13:P245,P245)-1+MAX(N:N),"")</f>
        <v/>
      </c>
      <c r="R245" s="74" t="str">
        <f>IF(AND(C245="Abierto",D245="Media"),A245,"")</f>
        <v/>
      </c>
      <c r="S245" s="74" t="str">
        <f ca="1">IF(AND(C245="Abierto",D245="Media"),TODAY()-E245,"")</f>
        <v/>
      </c>
      <c r="T245" s="74" t="str">
        <f>IF(AND(C245="Abierto",D245="Media"),RANK(S245,$S$13:$S$798,0)+COUNTIF($S$13:S245,S245)-1+MAX(N:N,Q:Q),"")</f>
        <v/>
      </c>
      <c r="U245" s="74" t="str">
        <f>IF(AND(C245="Abierto",D245="Baja"),A245,"")</f>
        <v/>
      </c>
      <c r="V245" s="74" t="str">
        <f ca="1">IF(AND(C245="Abierto",D245="Baja"),TODAY()-E245,"")</f>
        <v/>
      </c>
      <c r="W245" s="74" t="str">
        <f>IF(AND(C245="Abierto",D245="Baja"),RANK(V245,$V$13:$V$798,0)+COUNTIF($V$13:V245,V245)-1+MAX(N:N,Q:Q,T:T),"")</f>
        <v/>
      </c>
      <c r="X245" s="139" t="str">
        <f>IF(OR(C245="Resuelto",C245=""),"",SUM(N245,Q245,T245,W245))</f>
        <v/>
      </c>
      <c r="Y245" s="139" t="str">
        <f>IF(OR(C245="Resuelto",C245=""),"",SUM(M245,P245,S245,V245))</f>
        <v/>
      </c>
      <c r="Z245" s="139" t="str">
        <f>IF(OR(C245="Resuelto",C245=""),"",SUM(L245,O245,R245,U245))</f>
        <v/>
      </c>
      <c r="AA245" s="28">
        <v>443</v>
      </c>
      <c r="AB245" s="28" t="str">
        <f ca="1">IF(ISNA(VLOOKUP(AA245,$X$13:$Z$795,3,FALSE))=TRUE,"",VLOOKUP(AA245,$X$13:$Z$795,3,FALSE))</f>
        <v/>
      </c>
      <c r="AC245" s="75" t="str">
        <f ca="1">IF(ISNA(VLOOKUP(AA245,$X$13:$Z$795,2,FALSE))=TRUE,"",VLOOKUP(AA245,$X$13:$Z$795,2,FALSE))</f>
        <v/>
      </c>
      <c r="AH245" s="78" t="str">
        <f>IF(AI245="","",MAX($AH$5:AH244)+1)</f>
        <v/>
      </c>
      <c r="AI245" s="53" t="str">
        <f>IF(G244="","",IF(COUNTIF($AI$11:AI244,G244)=0,G244,""))</f>
        <v/>
      </c>
      <c r="AJ245" s="53" t="str">
        <f>IF(ISNA(VLOOKUP(AA245,$AH$13:$AI$795,2,FALSE))=TRUE,"",VLOOKUP(AA245,$AH$13:$AI$795,2,FALSE))</f>
        <v/>
      </c>
      <c r="AK245" s="135"/>
    </row>
    <row r="246" spans="1:37" x14ac:dyDescent="0.25">
      <c r="A246" s="136"/>
      <c r="B246" s="136"/>
      <c r="C246" s="136"/>
      <c r="D246" s="136"/>
      <c r="E246" s="137"/>
      <c r="F246" s="137"/>
      <c r="G246" s="136"/>
      <c r="H246" s="137"/>
      <c r="I246" s="140"/>
      <c r="J246" s="140"/>
      <c r="K246" s="140"/>
      <c r="L246" s="74" t="str">
        <f>IF(AND(C246="Abierto",D246="Urgente"),A246,"")</f>
        <v/>
      </c>
      <c r="M246" s="74" t="str">
        <f ca="1">IF(AND(C246="Abierto",D246="Urgente"),TODAY()-E246,"")</f>
        <v/>
      </c>
      <c r="N246" s="74" t="str">
        <f>IF(AND(C246="Abierto",D246="Urgente"),RANK(M246,$M$13:$M$798,0)+COUNTIF($M$13:M246,M246)-1,"")</f>
        <v/>
      </c>
      <c r="O246" s="74" t="str">
        <f>IF(AND(C246="Abierto",D246="Alta"),A246,"")</f>
        <v/>
      </c>
      <c r="P246" s="74" t="str">
        <f ca="1">IF(AND(C246="Abierto",D246="Alta"),TODAY()-E246,"")</f>
        <v/>
      </c>
      <c r="Q246" s="74" t="str">
        <f>IF(AND(C246="Abierto",D246="Alta"),RANK(P246,$P$13:$P$798,0)+COUNTIF($P$13:P246,P246)-1+MAX(N:N),"")</f>
        <v/>
      </c>
      <c r="R246" s="74" t="str">
        <f>IF(AND(C246="Abierto",D246="Media"),A246,"")</f>
        <v/>
      </c>
      <c r="S246" s="74" t="str">
        <f ca="1">IF(AND(C246="Abierto",D246="Media"),TODAY()-E246,"")</f>
        <v/>
      </c>
      <c r="T246" s="74" t="str">
        <f>IF(AND(C246="Abierto",D246="Media"),RANK(S246,$S$13:$S$798,0)+COUNTIF($S$13:S246,S246)-1+MAX(N:N,Q:Q),"")</f>
        <v/>
      </c>
      <c r="U246" s="74" t="str">
        <f>IF(AND(C246="Abierto",D246="Baja"),A246,"")</f>
        <v/>
      </c>
      <c r="V246" s="74" t="str">
        <f ca="1">IF(AND(C246="Abierto",D246="Baja"),TODAY()-E246,"")</f>
        <v/>
      </c>
      <c r="W246" s="74" t="str">
        <f>IF(AND(C246="Abierto",D246="Baja"),RANK(V246,$V$13:$V$798,0)+COUNTIF($V$13:V246,V246)-1+MAX(N:N,Q:Q,T:T),"")</f>
        <v/>
      </c>
      <c r="X246" s="139" t="str">
        <f>IF(OR(C246="Resuelto",C246=""),"",SUM(N246,Q246,T246,W246))</f>
        <v/>
      </c>
      <c r="Y246" s="139" t="str">
        <f>IF(OR(C246="Resuelto",C246=""),"",SUM(M246,P246,S246,V246))</f>
        <v/>
      </c>
      <c r="Z246" s="139" t="str">
        <f>IF(OR(C246="Resuelto",C246=""),"",SUM(L246,O246,R246,U246))</f>
        <v/>
      </c>
      <c r="AA246" s="28">
        <v>444</v>
      </c>
      <c r="AB246" s="28" t="str">
        <f ca="1">IF(ISNA(VLOOKUP(AA246,$X$13:$Z$795,3,FALSE))=TRUE,"",VLOOKUP(AA246,$X$13:$Z$795,3,FALSE))</f>
        <v/>
      </c>
      <c r="AC246" s="75" t="str">
        <f ca="1">IF(ISNA(VLOOKUP(AA246,$X$13:$Z$795,2,FALSE))=TRUE,"",VLOOKUP(AA246,$X$13:$Z$795,2,FALSE))</f>
        <v/>
      </c>
      <c r="AH246" s="78" t="str">
        <f>IF(AI246="","",MAX($AH$5:AH245)+1)</f>
        <v/>
      </c>
      <c r="AI246" s="53" t="str">
        <f>IF(G245="","",IF(COUNTIF($AI$11:AI245,G245)=0,G245,""))</f>
        <v/>
      </c>
      <c r="AJ246" s="53" t="str">
        <f>IF(ISNA(VLOOKUP(AA246,$AH$13:$AI$795,2,FALSE))=TRUE,"",VLOOKUP(AA246,$AH$13:$AI$795,2,FALSE))</f>
        <v/>
      </c>
      <c r="AK246" s="135"/>
    </row>
    <row r="247" spans="1:37" x14ac:dyDescent="0.25">
      <c r="A247" s="136"/>
      <c r="B247" s="136"/>
      <c r="C247" s="136"/>
      <c r="D247" s="136"/>
      <c r="E247" s="137"/>
      <c r="F247" s="137"/>
      <c r="G247" s="136"/>
      <c r="H247" s="137"/>
      <c r="I247" s="140"/>
      <c r="J247" s="140"/>
      <c r="K247" s="140"/>
      <c r="L247" s="74" t="str">
        <f>IF(AND(C247="Abierto",D247="Urgente"),A247,"")</f>
        <v/>
      </c>
      <c r="M247" s="74" t="str">
        <f ca="1">IF(AND(C247="Abierto",D247="Urgente"),TODAY()-E247,"")</f>
        <v/>
      </c>
      <c r="N247" s="74" t="str">
        <f>IF(AND(C247="Abierto",D247="Urgente"),RANK(M247,$M$13:$M$798,0)+COUNTIF($M$13:M247,M247)-1,"")</f>
        <v/>
      </c>
      <c r="O247" s="74" t="str">
        <f>IF(AND(C247="Abierto",D247="Alta"),A247,"")</f>
        <v/>
      </c>
      <c r="P247" s="74" t="str">
        <f ca="1">IF(AND(C247="Abierto",D247="Alta"),TODAY()-E247,"")</f>
        <v/>
      </c>
      <c r="Q247" s="74" t="str">
        <f>IF(AND(C247="Abierto",D247="Alta"),RANK(P247,$P$13:$P$798,0)+COUNTIF($P$13:P247,P247)-1+MAX(N:N),"")</f>
        <v/>
      </c>
      <c r="R247" s="74" t="str">
        <f>IF(AND(C247="Abierto",D247="Media"),A247,"")</f>
        <v/>
      </c>
      <c r="S247" s="74" t="str">
        <f ca="1">IF(AND(C247="Abierto",D247="Media"),TODAY()-E247,"")</f>
        <v/>
      </c>
      <c r="T247" s="74" t="str">
        <f>IF(AND(C247="Abierto",D247="Media"),RANK(S247,$S$13:$S$798,0)+COUNTIF($S$13:S247,S247)-1+MAX(N:N,Q:Q),"")</f>
        <v/>
      </c>
      <c r="U247" s="74" t="str">
        <f>IF(AND(C247="Abierto",D247="Baja"),A247,"")</f>
        <v/>
      </c>
      <c r="V247" s="74" t="str">
        <f ca="1">IF(AND(C247="Abierto",D247="Baja"),TODAY()-E247,"")</f>
        <v/>
      </c>
      <c r="W247" s="74" t="str">
        <f>IF(AND(C247="Abierto",D247="Baja"),RANK(V247,$V$13:$V$798,0)+COUNTIF($V$13:V247,V247)-1+MAX(N:N,Q:Q,T:T),"")</f>
        <v/>
      </c>
      <c r="X247" s="139" t="str">
        <f>IF(OR(C247="Resuelto",C247=""),"",SUM(N247,Q247,T247,W247))</f>
        <v/>
      </c>
      <c r="Y247" s="139" t="str">
        <f>IF(OR(C247="Resuelto",C247=""),"",SUM(M247,P247,S247,V247))</f>
        <v/>
      </c>
      <c r="Z247" s="139" t="str">
        <f>IF(OR(C247="Resuelto",C247=""),"",SUM(L247,O247,R247,U247))</f>
        <v/>
      </c>
      <c r="AA247" s="28">
        <v>445</v>
      </c>
      <c r="AB247" s="28" t="str">
        <f ca="1">IF(ISNA(VLOOKUP(AA247,$X$13:$Z$795,3,FALSE))=TRUE,"",VLOOKUP(AA247,$X$13:$Z$795,3,FALSE))</f>
        <v/>
      </c>
      <c r="AC247" s="75" t="str">
        <f ca="1">IF(ISNA(VLOOKUP(AA247,$X$13:$Z$795,2,FALSE))=TRUE,"",VLOOKUP(AA247,$X$13:$Z$795,2,FALSE))</f>
        <v/>
      </c>
      <c r="AH247" s="78" t="str">
        <f>IF(AI247="","",MAX($AH$5:AH246)+1)</f>
        <v/>
      </c>
      <c r="AI247" s="53" t="str">
        <f>IF(G246="","",IF(COUNTIF($AI$11:AI246,G246)=0,G246,""))</f>
        <v/>
      </c>
      <c r="AJ247" s="53" t="str">
        <f>IF(ISNA(VLOOKUP(AA247,$AH$13:$AI$795,2,FALSE))=TRUE,"",VLOOKUP(AA247,$AH$13:$AI$795,2,FALSE))</f>
        <v/>
      </c>
      <c r="AK247" s="135"/>
    </row>
    <row r="248" spans="1:37" x14ac:dyDescent="0.25">
      <c r="A248" s="136"/>
      <c r="B248" s="136"/>
      <c r="C248" s="136"/>
      <c r="D248" s="136"/>
      <c r="E248" s="137"/>
      <c r="F248" s="137"/>
      <c r="G248" s="136"/>
      <c r="H248" s="137"/>
      <c r="I248" s="140"/>
      <c r="J248" s="140"/>
      <c r="K248" s="140"/>
      <c r="L248" s="74" t="str">
        <f>IF(AND(C248="Abierto",D248="Urgente"),A248,"")</f>
        <v/>
      </c>
      <c r="M248" s="74" t="str">
        <f ca="1">IF(AND(C248="Abierto",D248="Urgente"),TODAY()-E248,"")</f>
        <v/>
      </c>
      <c r="N248" s="74" t="str">
        <f>IF(AND(C248="Abierto",D248="Urgente"),RANK(M248,$M$13:$M$798,0)+COUNTIF($M$13:M248,M248)-1,"")</f>
        <v/>
      </c>
      <c r="O248" s="74" t="str">
        <f>IF(AND(C248="Abierto",D248="Alta"),A248,"")</f>
        <v/>
      </c>
      <c r="P248" s="74" t="str">
        <f ca="1">IF(AND(C248="Abierto",D248="Alta"),TODAY()-E248,"")</f>
        <v/>
      </c>
      <c r="Q248" s="74" t="str">
        <f>IF(AND(C248="Abierto",D248="Alta"),RANK(P248,$P$13:$P$798,0)+COUNTIF($P$13:P248,P248)-1+MAX(N:N),"")</f>
        <v/>
      </c>
      <c r="R248" s="74" t="str">
        <f>IF(AND(C248="Abierto",D248="Media"),A248,"")</f>
        <v/>
      </c>
      <c r="S248" s="74" t="str">
        <f ca="1">IF(AND(C248="Abierto",D248="Media"),TODAY()-E248,"")</f>
        <v/>
      </c>
      <c r="T248" s="74" t="str">
        <f>IF(AND(C248="Abierto",D248="Media"),RANK(S248,$S$13:$S$798,0)+COUNTIF($S$13:S248,S248)-1+MAX(N:N,Q:Q),"")</f>
        <v/>
      </c>
      <c r="U248" s="74" t="str">
        <f>IF(AND(C248="Abierto",D248="Baja"),A248,"")</f>
        <v/>
      </c>
      <c r="V248" s="74" t="str">
        <f ca="1">IF(AND(C248="Abierto",D248="Baja"),TODAY()-E248,"")</f>
        <v/>
      </c>
      <c r="W248" s="74" t="str">
        <f>IF(AND(C248="Abierto",D248="Baja"),RANK(V248,$V$13:$V$798,0)+COUNTIF($V$13:V248,V248)-1+MAX(N:N,Q:Q,T:T),"")</f>
        <v/>
      </c>
      <c r="X248" s="139" t="str">
        <f>IF(OR(C248="Resuelto",C248=""),"",SUM(N248,Q248,T248,W248))</f>
        <v/>
      </c>
      <c r="Y248" s="139" t="str">
        <f>IF(OR(C248="Resuelto",C248=""),"",SUM(M248,P248,S248,V248))</f>
        <v/>
      </c>
      <c r="Z248" s="139" t="str">
        <f>IF(OR(C248="Resuelto",C248=""),"",SUM(L248,O248,R248,U248))</f>
        <v/>
      </c>
      <c r="AA248" s="28">
        <v>446</v>
      </c>
      <c r="AB248" s="28" t="str">
        <f ca="1">IF(ISNA(VLOOKUP(AA248,$X$13:$Z$795,3,FALSE))=TRUE,"",VLOOKUP(AA248,$X$13:$Z$795,3,FALSE))</f>
        <v/>
      </c>
      <c r="AC248" s="75" t="str">
        <f ca="1">IF(ISNA(VLOOKUP(AA248,$X$13:$Z$795,2,FALSE))=TRUE,"",VLOOKUP(AA248,$X$13:$Z$795,2,FALSE))</f>
        <v/>
      </c>
      <c r="AH248" s="78" t="str">
        <f>IF(AI248="","",MAX($AH$5:AH247)+1)</f>
        <v/>
      </c>
      <c r="AI248" s="53" t="str">
        <f>IF(G247="","",IF(COUNTIF($AI$11:AI247,G247)=0,G247,""))</f>
        <v/>
      </c>
      <c r="AJ248" s="53" t="str">
        <f>IF(ISNA(VLOOKUP(AA248,$AH$13:$AI$795,2,FALSE))=TRUE,"",VLOOKUP(AA248,$AH$13:$AI$795,2,FALSE))</f>
        <v/>
      </c>
      <c r="AK248" s="135"/>
    </row>
    <row r="249" spans="1:37" x14ac:dyDescent="0.25">
      <c r="A249" s="136"/>
      <c r="B249" s="136"/>
      <c r="C249" s="136"/>
      <c r="D249" s="136"/>
      <c r="E249" s="137"/>
      <c r="F249" s="137"/>
      <c r="G249" s="136"/>
      <c r="H249" s="137"/>
      <c r="I249" s="140"/>
      <c r="J249" s="140"/>
      <c r="K249" s="140"/>
      <c r="L249" s="74" t="str">
        <f>IF(AND(C249="Abierto",D249="Urgente"),A249,"")</f>
        <v/>
      </c>
      <c r="M249" s="74" t="str">
        <f ca="1">IF(AND(C249="Abierto",D249="Urgente"),TODAY()-E249,"")</f>
        <v/>
      </c>
      <c r="N249" s="74" t="str">
        <f>IF(AND(C249="Abierto",D249="Urgente"),RANK(M249,$M$13:$M$798,0)+COUNTIF($M$13:M249,M249)-1,"")</f>
        <v/>
      </c>
      <c r="O249" s="74" t="str">
        <f>IF(AND(C249="Abierto",D249="Alta"),A249,"")</f>
        <v/>
      </c>
      <c r="P249" s="74" t="str">
        <f ca="1">IF(AND(C249="Abierto",D249="Alta"),TODAY()-E249,"")</f>
        <v/>
      </c>
      <c r="Q249" s="74" t="str">
        <f>IF(AND(C249="Abierto",D249="Alta"),RANK(P249,$P$13:$P$798,0)+COUNTIF($P$13:P249,P249)-1+MAX(N:N),"")</f>
        <v/>
      </c>
      <c r="R249" s="74" t="str">
        <f>IF(AND(C249="Abierto",D249="Media"),A249,"")</f>
        <v/>
      </c>
      <c r="S249" s="74" t="str">
        <f ca="1">IF(AND(C249="Abierto",D249="Media"),TODAY()-E249,"")</f>
        <v/>
      </c>
      <c r="T249" s="74" t="str">
        <f>IF(AND(C249="Abierto",D249="Media"),RANK(S249,$S$13:$S$798,0)+COUNTIF($S$13:S249,S249)-1+MAX(N:N,Q:Q),"")</f>
        <v/>
      </c>
      <c r="U249" s="74" t="str">
        <f>IF(AND(C249="Abierto",D249="Baja"),A249,"")</f>
        <v/>
      </c>
      <c r="V249" s="74" t="str">
        <f ca="1">IF(AND(C249="Abierto",D249="Baja"),TODAY()-E249,"")</f>
        <v/>
      </c>
      <c r="W249" s="74" t="str">
        <f>IF(AND(C249="Abierto",D249="Baja"),RANK(V249,$V$13:$V$798,0)+COUNTIF($V$13:V249,V249)-1+MAX(N:N,Q:Q,T:T),"")</f>
        <v/>
      </c>
      <c r="X249" s="139" t="str">
        <f>IF(OR(C249="Resuelto",C249=""),"",SUM(N249,Q249,T249,W249))</f>
        <v/>
      </c>
      <c r="Y249" s="139" t="str">
        <f>IF(OR(C249="Resuelto",C249=""),"",SUM(M249,P249,S249,V249))</f>
        <v/>
      </c>
      <c r="Z249" s="139" t="str">
        <f>IF(OR(C249="Resuelto",C249=""),"",SUM(L249,O249,R249,U249))</f>
        <v/>
      </c>
      <c r="AA249" s="28">
        <v>447</v>
      </c>
      <c r="AB249" s="28" t="str">
        <f ca="1">IF(ISNA(VLOOKUP(AA249,$X$13:$Z$795,3,FALSE))=TRUE,"",VLOOKUP(AA249,$X$13:$Z$795,3,FALSE))</f>
        <v/>
      </c>
      <c r="AC249" s="75" t="str">
        <f ca="1">IF(ISNA(VLOOKUP(AA249,$X$13:$Z$795,2,FALSE))=TRUE,"",VLOOKUP(AA249,$X$13:$Z$795,2,FALSE))</f>
        <v/>
      </c>
      <c r="AH249" s="78" t="str">
        <f>IF(AI249="","",MAX($AH$5:AH248)+1)</f>
        <v/>
      </c>
      <c r="AI249" s="53" t="str">
        <f>IF(G248="","",IF(COUNTIF($AI$11:AI248,G248)=0,G248,""))</f>
        <v/>
      </c>
      <c r="AJ249" s="53" t="str">
        <f>IF(ISNA(VLOOKUP(AA249,$AH$13:$AI$795,2,FALSE))=TRUE,"",VLOOKUP(AA249,$AH$13:$AI$795,2,FALSE))</f>
        <v/>
      </c>
      <c r="AK249" s="135"/>
    </row>
    <row r="250" spans="1:37" x14ac:dyDescent="0.25">
      <c r="A250" s="136"/>
      <c r="B250" s="136"/>
      <c r="C250" s="136"/>
      <c r="D250" s="136"/>
      <c r="E250" s="137"/>
      <c r="F250" s="137"/>
      <c r="G250" s="136"/>
      <c r="H250" s="137"/>
      <c r="I250" s="140"/>
      <c r="J250" s="140"/>
      <c r="K250" s="140"/>
      <c r="L250" s="74" t="str">
        <f>IF(AND(C250="Abierto",D250="Urgente"),A250,"")</f>
        <v/>
      </c>
      <c r="M250" s="74" t="str">
        <f ca="1">IF(AND(C250="Abierto",D250="Urgente"),TODAY()-E250,"")</f>
        <v/>
      </c>
      <c r="N250" s="74" t="str">
        <f>IF(AND(C250="Abierto",D250="Urgente"),RANK(M250,$M$13:$M$798,0)+COUNTIF($M$13:M250,M250)-1,"")</f>
        <v/>
      </c>
      <c r="O250" s="74" t="str">
        <f>IF(AND(C250="Abierto",D250="Alta"),A250,"")</f>
        <v/>
      </c>
      <c r="P250" s="74" t="str">
        <f ca="1">IF(AND(C250="Abierto",D250="Alta"),TODAY()-E250,"")</f>
        <v/>
      </c>
      <c r="Q250" s="74" t="str">
        <f>IF(AND(C250="Abierto",D250="Alta"),RANK(P250,$P$13:$P$798,0)+COUNTIF($P$13:P250,P250)-1+MAX(N:N),"")</f>
        <v/>
      </c>
      <c r="R250" s="74" t="str">
        <f>IF(AND(C250="Abierto",D250="Media"),A250,"")</f>
        <v/>
      </c>
      <c r="S250" s="74" t="str">
        <f ca="1">IF(AND(C250="Abierto",D250="Media"),TODAY()-E250,"")</f>
        <v/>
      </c>
      <c r="T250" s="74" t="str">
        <f>IF(AND(C250="Abierto",D250="Media"),RANK(S250,$S$13:$S$798,0)+COUNTIF($S$13:S250,S250)-1+MAX(N:N,Q:Q),"")</f>
        <v/>
      </c>
      <c r="U250" s="74" t="str">
        <f>IF(AND(C250="Abierto",D250="Baja"),A250,"")</f>
        <v/>
      </c>
      <c r="V250" s="74" t="str">
        <f ca="1">IF(AND(C250="Abierto",D250="Baja"),TODAY()-E250,"")</f>
        <v/>
      </c>
      <c r="W250" s="74" t="str">
        <f>IF(AND(C250="Abierto",D250="Baja"),RANK(V250,$V$13:$V$798,0)+COUNTIF($V$13:V250,V250)-1+MAX(N:N,Q:Q,T:T),"")</f>
        <v/>
      </c>
      <c r="X250" s="139" t="str">
        <f>IF(OR(C250="Resuelto",C250=""),"",SUM(N250,Q250,T250,W250))</f>
        <v/>
      </c>
      <c r="Y250" s="139" t="str">
        <f>IF(OR(C250="Resuelto",C250=""),"",SUM(M250,P250,S250,V250))</f>
        <v/>
      </c>
      <c r="Z250" s="139" t="str">
        <f>IF(OR(C250="Resuelto",C250=""),"",SUM(L250,O250,R250,U250))</f>
        <v/>
      </c>
      <c r="AA250" s="28">
        <v>448</v>
      </c>
      <c r="AB250" s="28" t="str">
        <f ca="1">IF(ISNA(VLOOKUP(AA250,$X$13:$Z$795,3,FALSE))=TRUE,"",VLOOKUP(AA250,$X$13:$Z$795,3,FALSE))</f>
        <v/>
      </c>
      <c r="AC250" s="75" t="str">
        <f ca="1">IF(ISNA(VLOOKUP(AA250,$X$13:$Z$795,2,FALSE))=TRUE,"",VLOOKUP(AA250,$X$13:$Z$795,2,FALSE))</f>
        <v/>
      </c>
      <c r="AH250" s="78" t="str">
        <f>IF(AI250="","",MAX($AH$5:AH249)+1)</f>
        <v/>
      </c>
      <c r="AI250" s="53" t="str">
        <f>IF(G249="","",IF(COUNTIF($AI$11:AI249,G249)=0,G249,""))</f>
        <v/>
      </c>
      <c r="AJ250" s="53" t="str">
        <f>IF(ISNA(VLOOKUP(AA250,$AH$13:$AI$795,2,FALSE))=TRUE,"",VLOOKUP(AA250,$AH$13:$AI$795,2,FALSE))</f>
        <v/>
      </c>
      <c r="AK250" s="135"/>
    </row>
    <row r="251" spans="1:37" x14ac:dyDescent="0.25">
      <c r="A251" s="136"/>
      <c r="B251" s="136"/>
      <c r="C251" s="136"/>
      <c r="D251" s="136"/>
      <c r="E251" s="137"/>
      <c r="F251" s="137"/>
      <c r="G251" s="136"/>
      <c r="H251" s="137"/>
      <c r="I251" s="140"/>
      <c r="J251" s="140"/>
      <c r="K251" s="140"/>
      <c r="L251" s="74" t="str">
        <f>IF(AND(C251="Abierto",D251="Urgente"),A251,"")</f>
        <v/>
      </c>
      <c r="M251" s="74" t="str">
        <f ca="1">IF(AND(C251="Abierto",D251="Urgente"),TODAY()-E251,"")</f>
        <v/>
      </c>
      <c r="N251" s="74" t="str">
        <f>IF(AND(C251="Abierto",D251="Urgente"),RANK(M251,$M$13:$M$798,0)+COUNTIF($M$13:M251,M251)-1,"")</f>
        <v/>
      </c>
      <c r="O251" s="74" t="str">
        <f>IF(AND(C251="Abierto",D251="Alta"),A251,"")</f>
        <v/>
      </c>
      <c r="P251" s="74" t="str">
        <f ca="1">IF(AND(C251="Abierto",D251="Alta"),TODAY()-E251,"")</f>
        <v/>
      </c>
      <c r="Q251" s="74" t="str">
        <f>IF(AND(C251="Abierto",D251="Alta"),RANK(P251,$P$13:$P$798,0)+COUNTIF($P$13:P251,P251)-1+MAX(N:N),"")</f>
        <v/>
      </c>
      <c r="R251" s="74" t="str">
        <f>IF(AND(C251="Abierto",D251="Media"),A251,"")</f>
        <v/>
      </c>
      <c r="S251" s="74" t="str">
        <f ca="1">IF(AND(C251="Abierto",D251="Media"),TODAY()-E251,"")</f>
        <v/>
      </c>
      <c r="T251" s="74" t="str">
        <f>IF(AND(C251="Abierto",D251="Media"),RANK(S251,$S$13:$S$798,0)+COUNTIF($S$13:S251,S251)-1+MAX(N:N,Q:Q),"")</f>
        <v/>
      </c>
      <c r="U251" s="74" t="str">
        <f>IF(AND(C251="Abierto",D251="Baja"),A251,"")</f>
        <v/>
      </c>
      <c r="V251" s="74" t="str">
        <f ca="1">IF(AND(C251="Abierto",D251="Baja"),TODAY()-E251,"")</f>
        <v/>
      </c>
      <c r="W251" s="74" t="str">
        <f>IF(AND(C251="Abierto",D251="Baja"),RANK(V251,$V$13:$V$798,0)+COUNTIF($V$13:V251,V251)-1+MAX(N:N,Q:Q,T:T),"")</f>
        <v/>
      </c>
      <c r="X251" s="139" t="str">
        <f>IF(OR(C251="Resuelto",C251=""),"",SUM(N251,Q251,T251,W251))</f>
        <v/>
      </c>
      <c r="Y251" s="139" t="str">
        <f>IF(OR(C251="Resuelto",C251=""),"",SUM(M251,P251,S251,V251))</f>
        <v/>
      </c>
      <c r="Z251" s="139" t="str">
        <f>IF(OR(C251="Resuelto",C251=""),"",SUM(L251,O251,R251,U251))</f>
        <v/>
      </c>
      <c r="AA251" s="28">
        <v>449</v>
      </c>
      <c r="AB251" s="28" t="str">
        <f ca="1">IF(ISNA(VLOOKUP(AA251,$X$13:$Z$795,3,FALSE))=TRUE,"",VLOOKUP(AA251,$X$13:$Z$795,3,FALSE))</f>
        <v/>
      </c>
      <c r="AC251" s="75" t="str">
        <f ca="1">IF(ISNA(VLOOKUP(AA251,$X$13:$Z$795,2,FALSE))=TRUE,"",VLOOKUP(AA251,$X$13:$Z$795,2,FALSE))</f>
        <v/>
      </c>
      <c r="AH251" s="78" t="str">
        <f>IF(AI251="","",MAX($AH$5:AH250)+1)</f>
        <v/>
      </c>
      <c r="AI251" s="53" t="str">
        <f>IF(G250="","",IF(COUNTIF($AI$11:AI250,G250)=0,G250,""))</f>
        <v/>
      </c>
      <c r="AJ251" s="53" t="str">
        <f>IF(ISNA(VLOOKUP(AA251,$AH$13:$AI$795,2,FALSE))=TRUE,"",VLOOKUP(AA251,$AH$13:$AI$795,2,FALSE))</f>
        <v/>
      </c>
      <c r="AK251" s="135"/>
    </row>
    <row r="252" spans="1:37" x14ac:dyDescent="0.25">
      <c r="A252" s="136"/>
      <c r="B252" s="136"/>
      <c r="C252" s="136"/>
      <c r="D252" s="136"/>
      <c r="E252" s="137"/>
      <c r="F252" s="137"/>
      <c r="G252" s="136"/>
      <c r="H252" s="137"/>
      <c r="I252" s="140"/>
      <c r="J252" s="140"/>
      <c r="K252" s="140"/>
      <c r="L252" s="74" t="str">
        <f>IF(AND(C252="Abierto",D252="Urgente"),A252,"")</f>
        <v/>
      </c>
      <c r="M252" s="74" t="str">
        <f ca="1">IF(AND(C252="Abierto",D252="Urgente"),TODAY()-E252,"")</f>
        <v/>
      </c>
      <c r="N252" s="74" t="str">
        <f>IF(AND(C252="Abierto",D252="Urgente"),RANK(M252,$M$13:$M$798,0)+COUNTIF($M$13:M252,M252)-1,"")</f>
        <v/>
      </c>
      <c r="O252" s="74" t="str">
        <f>IF(AND(C252="Abierto",D252="Alta"),A252,"")</f>
        <v/>
      </c>
      <c r="P252" s="74" t="str">
        <f ca="1">IF(AND(C252="Abierto",D252="Alta"),TODAY()-E252,"")</f>
        <v/>
      </c>
      <c r="Q252" s="74" t="str">
        <f>IF(AND(C252="Abierto",D252="Alta"),RANK(P252,$P$13:$P$798,0)+COUNTIF($P$13:P252,P252)-1+MAX(N:N),"")</f>
        <v/>
      </c>
      <c r="R252" s="74" t="str">
        <f>IF(AND(C252="Abierto",D252="Media"),A252,"")</f>
        <v/>
      </c>
      <c r="S252" s="74" t="str">
        <f ca="1">IF(AND(C252="Abierto",D252="Media"),TODAY()-E252,"")</f>
        <v/>
      </c>
      <c r="T252" s="74" t="str">
        <f>IF(AND(C252="Abierto",D252="Media"),RANK(S252,$S$13:$S$798,0)+COUNTIF($S$13:S252,S252)-1+MAX(N:N,Q:Q),"")</f>
        <v/>
      </c>
      <c r="U252" s="74" t="str">
        <f>IF(AND(C252="Abierto",D252="Baja"),A252,"")</f>
        <v/>
      </c>
      <c r="V252" s="74" t="str">
        <f ca="1">IF(AND(C252="Abierto",D252="Baja"),TODAY()-E252,"")</f>
        <v/>
      </c>
      <c r="W252" s="74" t="str">
        <f>IF(AND(C252="Abierto",D252="Baja"),RANK(V252,$V$13:$V$798,0)+COUNTIF($V$13:V252,V252)-1+MAX(N:N,Q:Q,T:T),"")</f>
        <v/>
      </c>
      <c r="X252" s="139" t="str">
        <f>IF(OR(C252="Resuelto",C252=""),"",SUM(N252,Q252,T252,W252))</f>
        <v/>
      </c>
      <c r="Y252" s="139" t="str">
        <f>IF(OR(C252="Resuelto",C252=""),"",SUM(M252,P252,S252,V252))</f>
        <v/>
      </c>
      <c r="Z252" s="139" t="str">
        <f>IF(OR(C252="Resuelto",C252=""),"",SUM(L252,O252,R252,U252))</f>
        <v/>
      </c>
      <c r="AA252" s="28">
        <v>450</v>
      </c>
      <c r="AB252" s="28" t="str">
        <f ca="1">IF(ISNA(VLOOKUP(AA252,$X$13:$Z$795,3,FALSE))=TRUE,"",VLOOKUP(AA252,$X$13:$Z$795,3,FALSE))</f>
        <v/>
      </c>
      <c r="AC252" s="75" t="str">
        <f ca="1">IF(ISNA(VLOOKUP(AA252,$X$13:$Z$795,2,FALSE))=TRUE,"",VLOOKUP(AA252,$X$13:$Z$795,2,FALSE))</f>
        <v/>
      </c>
      <c r="AH252" s="78" t="str">
        <f>IF(AI252="","",MAX($AH$5:AH251)+1)</f>
        <v/>
      </c>
      <c r="AI252" s="53" t="str">
        <f>IF(G251="","",IF(COUNTIF($AI$11:AI251,G251)=0,G251,""))</f>
        <v/>
      </c>
      <c r="AJ252" s="53" t="str">
        <f>IF(ISNA(VLOOKUP(AA252,$AH$13:$AI$795,2,FALSE))=TRUE,"",VLOOKUP(AA252,$AH$13:$AI$795,2,FALSE))</f>
        <v/>
      </c>
      <c r="AK252" s="135"/>
    </row>
    <row r="253" spans="1:37" x14ac:dyDescent="0.25">
      <c r="A253" s="136"/>
      <c r="B253" s="136"/>
      <c r="C253" s="136"/>
      <c r="D253" s="136"/>
      <c r="E253" s="137"/>
      <c r="F253" s="137"/>
      <c r="G253" s="136"/>
      <c r="H253" s="137"/>
      <c r="I253" s="140"/>
      <c r="J253" s="140"/>
      <c r="K253" s="140"/>
      <c r="L253" s="74" t="str">
        <f>IF(AND(C253="Abierto",D253="Urgente"),A253,"")</f>
        <v/>
      </c>
      <c r="M253" s="74" t="str">
        <f ca="1">IF(AND(C253="Abierto",D253="Urgente"),TODAY()-E253,"")</f>
        <v/>
      </c>
      <c r="N253" s="74" t="str">
        <f>IF(AND(C253="Abierto",D253="Urgente"),RANK(M253,$M$13:$M$798,0)+COUNTIF($M$13:M253,M253)-1,"")</f>
        <v/>
      </c>
      <c r="O253" s="74" t="str">
        <f>IF(AND(C253="Abierto",D253="Alta"),A253,"")</f>
        <v/>
      </c>
      <c r="P253" s="74" t="str">
        <f ca="1">IF(AND(C253="Abierto",D253="Alta"),TODAY()-E253,"")</f>
        <v/>
      </c>
      <c r="Q253" s="74" t="str">
        <f>IF(AND(C253="Abierto",D253="Alta"),RANK(P253,$P$13:$P$798,0)+COUNTIF($P$13:P253,P253)-1+MAX(N:N),"")</f>
        <v/>
      </c>
      <c r="R253" s="74" t="str">
        <f>IF(AND(C253="Abierto",D253="Media"),A253,"")</f>
        <v/>
      </c>
      <c r="S253" s="74" t="str">
        <f ca="1">IF(AND(C253="Abierto",D253="Media"),TODAY()-E253,"")</f>
        <v/>
      </c>
      <c r="T253" s="74" t="str">
        <f>IF(AND(C253="Abierto",D253="Media"),RANK(S253,$S$13:$S$798,0)+COUNTIF($S$13:S253,S253)-1+MAX(N:N,Q:Q),"")</f>
        <v/>
      </c>
      <c r="U253" s="74" t="str">
        <f>IF(AND(C253="Abierto",D253="Baja"),A253,"")</f>
        <v/>
      </c>
      <c r="V253" s="74" t="str">
        <f ca="1">IF(AND(C253="Abierto",D253="Baja"),TODAY()-E253,"")</f>
        <v/>
      </c>
      <c r="W253" s="74" t="str">
        <f>IF(AND(C253="Abierto",D253="Baja"),RANK(V253,$V$13:$V$798,0)+COUNTIF($V$13:V253,V253)-1+MAX(N:N,Q:Q,T:T),"")</f>
        <v/>
      </c>
      <c r="X253" s="139" t="str">
        <f>IF(OR(C253="Resuelto",C253=""),"",SUM(N253,Q253,T253,W253))</f>
        <v/>
      </c>
      <c r="Y253" s="139" t="str">
        <f>IF(OR(C253="Resuelto",C253=""),"",SUM(M253,P253,S253,V253))</f>
        <v/>
      </c>
      <c r="Z253" s="139" t="str">
        <f>IF(OR(C253="Resuelto",C253=""),"",SUM(L253,O253,R253,U253))</f>
        <v/>
      </c>
      <c r="AA253" s="28">
        <v>451</v>
      </c>
      <c r="AB253" s="28" t="str">
        <f ca="1">IF(ISNA(VLOOKUP(AA253,$X$13:$Z$795,3,FALSE))=TRUE,"",VLOOKUP(AA253,$X$13:$Z$795,3,FALSE))</f>
        <v/>
      </c>
      <c r="AC253" s="75" t="str">
        <f ca="1">IF(ISNA(VLOOKUP(AA253,$X$13:$Z$795,2,FALSE))=TRUE,"",VLOOKUP(AA253,$X$13:$Z$795,2,FALSE))</f>
        <v/>
      </c>
      <c r="AH253" s="78" t="str">
        <f>IF(AI253="","",MAX($AH$5:AH252)+1)</f>
        <v/>
      </c>
      <c r="AI253" s="53" t="str">
        <f>IF(G252="","",IF(COUNTIF($AI$11:AI252,G252)=0,G252,""))</f>
        <v/>
      </c>
      <c r="AJ253" s="53" t="str">
        <f>IF(ISNA(VLOOKUP(AA253,$AH$13:$AI$795,2,FALSE))=TRUE,"",VLOOKUP(AA253,$AH$13:$AI$795,2,FALSE))</f>
        <v/>
      </c>
      <c r="AK253" s="135"/>
    </row>
    <row r="254" spans="1:37" x14ac:dyDescent="0.25">
      <c r="A254" s="136"/>
      <c r="B254" s="136"/>
      <c r="C254" s="136"/>
      <c r="D254" s="136"/>
      <c r="E254" s="137"/>
      <c r="F254" s="137"/>
      <c r="G254" s="136"/>
      <c r="H254" s="137"/>
      <c r="I254" s="140"/>
      <c r="J254" s="140"/>
      <c r="K254" s="140"/>
      <c r="L254" s="74" t="str">
        <f>IF(AND(C254="Abierto",D254="Urgente"),A254,"")</f>
        <v/>
      </c>
      <c r="M254" s="74" t="str">
        <f ca="1">IF(AND(C254="Abierto",D254="Urgente"),TODAY()-E254,"")</f>
        <v/>
      </c>
      <c r="N254" s="74" t="str">
        <f>IF(AND(C254="Abierto",D254="Urgente"),RANK(M254,$M$13:$M$798,0)+COUNTIF($M$13:M254,M254)-1,"")</f>
        <v/>
      </c>
      <c r="O254" s="74" t="str">
        <f>IF(AND(C254="Abierto",D254="Alta"),A254,"")</f>
        <v/>
      </c>
      <c r="P254" s="74" t="str">
        <f ca="1">IF(AND(C254="Abierto",D254="Alta"),TODAY()-E254,"")</f>
        <v/>
      </c>
      <c r="Q254" s="74" t="str">
        <f>IF(AND(C254="Abierto",D254="Alta"),RANK(P254,$P$13:$P$798,0)+COUNTIF($P$13:P254,P254)-1+MAX(N:N),"")</f>
        <v/>
      </c>
      <c r="R254" s="74" t="str">
        <f>IF(AND(C254="Abierto",D254="Media"),A254,"")</f>
        <v/>
      </c>
      <c r="S254" s="74" t="str">
        <f ca="1">IF(AND(C254="Abierto",D254="Media"),TODAY()-E254,"")</f>
        <v/>
      </c>
      <c r="T254" s="74" t="str">
        <f>IF(AND(C254="Abierto",D254="Media"),RANK(S254,$S$13:$S$798,0)+COUNTIF($S$13:S254,S254)-1+MAX(N:N,Q:Q),"")</f>
        <v/>
      </c>
      <c r="U254" s="74" t="str">
        <f>IF(AND(C254="Abierto",D254="Baja"),A254,"")</f>
        <v/>
      </c>
      <c r="V254" s="74" t="str">
        <f ca="1">IF(AND(C254="Abierto",D254="Baja"),TODAY()-E254,"")</f>
        <v/>
      </c>
      <c r="W254" s="74" t="str">
        <f>IF(AND(C254="Abierto",D254="Baja"),RANK(V254,$V$13:$V$798,0)+COUNTIF($V$13:V254,V254)-1+MAX(N:N,Q:Q,T:T),"")</f>
        <v/>
      </c>
      <c r="X254" s="139" t="str">
        <f>IF(OR(C254="Resuelto",C254=""),"",SUM(N254,Q254,T254,W254))</f>
        <v/>
      </c>
      <c r="Y254" s="139" t="str">
        <f>IF(OR(C254="Resuelto",C254=""),"",SUM(M254,P254,S254,V254))</f>
        <v/>
      </c>
      <c r="Z254" s="139" t="str">
        <f>IF(OR(C254="Resuelto",C254=""),"",SUM(L254,O254,R254,U254))</f>
        <v/>
      </c>
      <c r="AA254" s="28">
        <v>452</v>
      </c>
      <c r="AB254" s="28" t="str">
        <f ca="1">IF(ISNA(VLOOKUP(AA254,$X$13:$Z$795,3,FALSE))=TRUE,"",VLOOKUP(AA254,$X$13:$Z$795,3,FALSE))</f>
        <v/>
      </c>
      <c r="AC254" s="75" t="str">
        <f ca="1">IF(ISNA(VLOOKUP(AA254,$X$13:$Z$795,2,FALSE))=TRUE,"",VLOOKUP(AA254,$X$13:$Z$795,2,FALSE))</f>
        <v/>
      </c>
      <c r="AH254" s="78" t="str">
        <f>IF(AI254="","",MAX($AH$5:AH253)+1)</f>
        <v/>
      </c>
      <c r="AI254" s="53" t="str">
        <f>IF(G253="","",IF(COUNTIF($AI$11:AI253,G253)=0,G253,""))</f>
        <v/>
      </c>
      <c r="AJ254" s="53" t="str">
        <f>IF(ISNA(VLOOKUP(AA254,$AH$13:$AI$795,2,FALSE))=TRUE,"",VLOOKUP(AA254,$AH$13:$AI$795,2,FALSE))</f>
        <v/>
      </c>
      <c r="AK254" s="135"/>
    </row>
    <row r="255" spans="1:37" x14ac:dyDescent="0.25">
      <c r="A255" s="136"/>
      <c r="B255" s="136"/>
      <c r="C255" s="136"/>
      <c r="D255" s="136"/>
      <c r="E255" s="137"/>
      <c r="F255" s="137"/>
      <c r="G255" s="136"/>
      <c r="H255" s="137"/>
      <c r="I255" s="140"/>
      <c r="J255" s="140"/>
      <c r="K255" s="140"/>
      <c r="L255" s="74" t="str">
        <f>IF(AND(C255="Abierto",D255="Urgente"),A255,"")</f>
        <v/>
      </c>
      <c r="M255" s="74" t="str">
        <f ca="1">IF(AND(C255="Abierto",D255="Urgente"),TODAY()-E255,"")</f>
        <v/>
      </c>
      <c r="N255" s="74" t="str">
        <f>IF(AND(C255="Abierto",D255="Urgente"),RANK(M255,$M$13:$M$798,0)+COUNTIF($M$13:M255,M255)-1,"")</f>
        <v/>
      </c>
      <c r="O255" s="74" t="str">
        <f>IF(AND(C255="Abierto",D255="Alta"),A255,"")</f>
        <v/>
      </c>
      <c r="P255" s="74" t="str">
        <f ca="1">IF(AND(C255="Abierto",D255="Alta"),TODAY()-E255,"")</f>
        <v/>
      </c>
      <c r="Q255" s="74" t="str">
        <f>IF(AND(C255="Abierto",D255="Alta"),RANK(P255,$P$13:$P$798,0)+COUNTIF($P$13:P255,P255)-1+MAX(N:N),"")</f>
        <v/>
      </c>
      <c r="R255" s="74" t="str">
        <f>IF(AND(C255="Abierto",D255="Media"),A255,"")</f>
        <v/>
      </c>
      <c r="S255" s="74" t="str">
        <f ca="1">IF(AND(C255="Abierto",D255="Media"),TODAY()-E255,"")</f>
        <v/>
      </c>
      <c r="T255" s="74" t="str">
        <f>IF(AND(C255="Abierto",D255="Media"),RANK(S255,$S$13:$S$798,0)+COUNTIF($S$13:S255,S255)-1+MAX(N:N,Q:Q),"")</f>
        <v/>
      </c>
      <c r="U255" s="74" t="str">
        <f>IF(AND(C255="Abierto",D255="Baja"),A255,"")</f>
        <v/>
      </c>
      <c r="V255" s="74" t="str">
        <f ca="1">IF(AND(C255="Abierto",D255="Baja"),TODAY()-E255,"")</f>
        <v/>
      </c>
      <c r="W255" s="74" t="str">
        <f>IF(AND(C255="Abierto",D255="Baja"),RANK(V255,$V$13:$V$798,0)+COUNTIF($V$13:V255,V255)-1+MAX(N:N,Q:Q,T:T),"")</f>
        <v/>
      </c>
      <c r="X255" s="139" t="str">
        <f>IF(OR(C255="Resuelto",C255=""),"",SUM(N255,Q255,T255,W255))</f>
        <v/>
      </c>
      <c r="Y255" s="139" t="str">
        <f>IF(OR(C255="Resuelto",C255=""),"",SUM(M255,P255,S255,V255))</f>
        <v/>
      </c>
      <c r="Z255" s="139" t="str">
        <f>IF(OR(C255="Resuelto",C255=""),"",SUM(L255,O255,R255,U255))</f>
        <v/>
      </c>
      <c r="AA255" s="28">
        <v>453</v>
      </c>
      <c r="AB255" s="28" t="str">
        <f ca="1">IF(ISNA(VLOOKUP(AA255,$X$13:$Z$795,3,FALSE))=TRUE,"",VLOOKUP(AA255,$X$13:$Z$795,3,FALSE))</f>
        <v/>
      </c>
      <c r="AC255" s="75" t="str">
        <f ca="1">IF(ISNA(VLOOKUP(AA255,$X$13:$Z$795,2,FALSE))=TRUE,"",VLOOKUP(AA255,$X$13:$Z$795,2,FALSE))</f>
        <v/>
      </c>
      <c r="AH255" s="78" t="str">
        <f>IF(AI255="","",MAX($AH$5:AH254)+1)</f>
        <v/>
      </c>
      <c r="AI255" s="53" t="str">
        <f>IF(G254="","",IF(COUNTIF($AI$11:AI254,G254)=0,G254,""))</f>
        <v/>
      </c>
      <c r="AJ255" s="53" t="str">
        <f>IF(ISNA(VLOOKUP(AA255,$AH$13:$AI$795,2,FALSE))=TRUE,"",VLOOKUP(AA255,$AH$13:$AI$795,2,FALSE))</f>
        <v/>
      </c>
      <c r="AK255" s="135"/>
    </row>
    <row r="256" spans="1:37" x14ac:dyDescent="0.25">
      <c r="A256" s="136"/>
      <c r="B256" s="136"/>
      <c r="C256" s="136"/>
      <c r="D256" s="136"/>
      <c r="E256" s="137"/>
      <c r="F256" s="137"/>
      <c r="G256" s="136"/>
      <c r="H256" s="137"/>
      <c r="I256" s="140"/>
      <c r="J256" s="140"/>
      <c r="K256" s="140"/>
      <c r="L256" s="74" t="str">
        <f>IF(AND(C256="Abierto",D256="Urgente"),A256,"")</f>
        <v/>
      </c>
      <c r="M256" s="74" t="str">
        <f ca="1">IF(AND(C256="Abierto",D256="Urgente"),TODAY()-E256,"")</f>
        <v/>
      </c>
      <c r="N256" s="74" t="str">
        <f>IF(AND(C256="Abierto",D256="Urgente"),RANK(M256,$M$13:$M$798,0)+COUNTIF($M$13:M256,M256)-1,"")</f>
        <v/>
      </c>
      <c r="O256" s="74" t="str">
        <f>IF(AND(C256="Abierto",D256="Alta"),A256,"")</f>
        <v/>
      </c>
      <c r="P256" s="74" t="str">
        <f ca="1">IF(AND(C256="Abierto",D256="Alta"),TODAY()-E256,"")</f>
        <v/>
      </c>
      <c r="Q256" s="74" t="str">
        <f>IF(AND(C256="Abierto",D256="Alta"),RANK(P256,$P$13:$P$798,0)+COUNTIF($P$13:P256,P256)-1+MAX(N:N),"")</f>
        <v/>
      </c>
      <c r="R256" s="74" t="str">
        <f>IF(AND(C256="Abierto",D256="Media"),A256,"")</f>
        <v/>
      </c>
      <c r="S256" s="74" t="str">
        <f ca="1">IF(AND(C256="Abierto",D256="Media"),TODAY()-E256,"")</f>
        <v/>
      </c>
      <c r="T256" s="74" t="str">
        <f>IF(AND(C256="Abierto",D256="Media"),RANK(S256,$S$13:$S$798,0)+COUNTIF($S$13:S256,S256)-1+MAX(N:N,Q:Q),"")</f>
        <v/>
      </c>
      <c r="U256" s="74" t="str">
        <f>IF(AND(C256="Abierto",D256="Baja"),A256,"")</f>
        <v/>
      </c>
      <c r="V256" s="74" t="str">
        <f ca="1">IF(AND(C256="Abierto",D256="Baja"),TODAY()-E256,"")</f>
        <v/>
      </c>
      <c r="W256" s="74" t="str">
        <f>IF(AND(C256="Abierto",D256="Baja"),RANK(V256,$V$13:$V$798,0)+COUNTIF($V$13:V256,V256)-1+MAX(N:N,Q:Q,T:T),"")</f>
        <v/>
      </c>
      <c r="X256" s="139" t="str">
        <f>IF(OR(C256="Resuelto",C256=""),"",SUM(N256,Q256,T256,W256))</f>
        <v/>
      </c>
      <c r="Y256" s="139" t="str">
        <f>IF(OR(C256="Resuelto",C256=""),"",SUM(M256,P256,S256,V256))</f>
        <v/>
      </c>
      <c r="Z256" s="139" t="str">
        <f>IF(OR(C256="Resuelto",C256=""),"",SUM(L256,O256,R256,U256))</f>
        <v/>
      </c>
      <c r="AA256" s="28">
        <v>454</v>
      </c>
      <c r="AB256" s="28" t="str">
        <f ca="1">IF(ISNA(VLOOKUP(AA256,$X$13:$Z$795,3,FALSE))=TRUE,"",VLOOKUP(AA256,$X$13:$Z$795,3,FALSE))</f>
        <v/>
      </c>
      <c r="AC256" s="75" t="str">
        <f ca="1">IF(ISNA(VLOOKUP(AA256,$X$13:$Z$795,2,FALSE))=TRUE,"",VLOOKUP(AA256,$X$13:$Z$795,2,FALSE))</f>
        <v/>
      </c>
      <c r="AH256" s="78" t="str">
        <f>IF(AI256="","",MAX($AH$5:AH255)+1)</f>
        <v/>
      </c>
      <c r="AI256" s="53" t="str">
        <f>IF(G255="","",IF(COUNTIF($AI$11:AI255,G255)=0,G255,""))</f>
        <v/>
      </c>
      <c r="AJ256" s="53" t="str">
        <f>IF(ISNA(VLOOKUP(AA256,$AH$13:$AI$795,2,FALSE))=TRUE,"",VLOOKUP(AA256,$AH$13:$AI$795,2,FALSE))</f>
        <v/>
      </c>
      <c r="AK256" s="135"/>
    </row>
    <row r="257" spans="1:37" x14ac:dyDescent="0.25">
      <c r="A257" s="136"/>
      <c r="B257" s="136"/>
      <c r="C257" s="136"/>
      <c r="D257" s="136"/>
      <c r="E257" s="137"/>
      <c r="F257" s="137"/>
      <c r="G257" s="136"/>
      <c r="H257" s="137"/>
      <c r="I257" s="140"/>
      <c r="J257" s="140"/>
      <c r="K257" s="140"/>
      <c r="L257" s="74" t="str">
        <f>IF(AND(C257="Abierto",D257="Urgente"),A257,"")</f>
        <v/>
      </c>
      <c r="M257" s="74" t="str">
        <f ca="1">IF(AND(C257="Abierto",D257="Urgente"),TODAY()-E257,"")</f>
        <v/>
      </c>
      <c r="N257" s="74" t="str">
        <f>IF(AND(C257="Abierto",D257="Urgente"),RANK(M257,$M$13:$M$798,0)+COUNTIF($M$13:M257,M257)-1,"")</f>
        <v/>
      </c>
      <c r="O257" s="74" t="str">
        <f>IF(AND(C257="Abierto",D257="Alta"),A257,"")</f>
        <v/>
      </c>
      <c r="P257" s="74" t="str">
        <f ca="1">IF(AND(C257="Abierto",D257="Alta"),TODAY()-E257,"")</f>
        <v/>
      </c>
      <c r="Q257" s="74" t="str">
        <f>IF(AND(C257="Abierto",D257="Alta"),RANK(P257,$P$13:$P$798,0)+COUNTIF($P$13:P257,P257)-1+MAX(N:N),"")</f>
        <v/>
      </c>
      <c r="R257" s="74" t="str">
        <f>IF(AND(C257="Abierto",D257="Media"),A257,"")</f>
        <v/>
      </c>
      <c r="S257" s="74" t="str">
        <f ca="1">IF(AND(C257="Abierto",D257="Media"),TODAY()-E257,"")</f>
        <v/>
      </c>
      <c r="T257" s="74" t="str">
        <f>IF(AND(C257="Abierto",D257="Media"),RANK(S257,$S$13:$S$798,0)+COUNTIF($S$13:S257,S257)-1+MAX(N:N,Q:Q),"")</f>
        <v/>
      </c>
      <c r="U257" s="74" t="str">
        <f>IF(AND(C257="Abierto",D257="Baja"),A257,"")</f>
        <v/>
      </c>
      <c r="V257" s="74" t="str">
        <f ca="1">IF(AND(C257="Abierto",D257="Baja"),TODAY()-E257,"")</f>
        <v/>
      </c>
      <c r="W257" s="74" t="str">
        <f>IF(AND(C257="Abierto",D257="Baja"),RANK(V257,$V$13:$V$798,0)+COUNTIF($V$13:V257,V257)-1+MAX(N:N,Q:Q,T:T),"")</f>
        <v/>
      </c>
      <c r="X257" s="139" t="str">
        <f>IF(OR(C257="Resuelto",C257=""),"",SUM(N257,Q257,T257,W257))</f>
        <v/>
      </c>
      <c r="Y257" s="139" t="str">
        <f>IF(OR(C257="Resuelto",C257=""),"",SUM(M257,P257,S257,V257))</f>
        <v/>
      </c>
      <c r="Z257" s="139" t="str">
        <f>IF(OR(C257="Resuelto",C257=""),"",SUM(L257,O257,R257,U257))</f>
        <v/>
      </c>
      <c r="AA257" s="28">
        <v>455</v>
      </c>
      <c r="AB257" s="28" t="str">
        <f ca="1">IF(ISNA(VLOOKUP(AA257,$X$13:$Z$795,3,FALSE))=TRUE,"",VLOOKUP(AA257,$X$13:$Z$795,3,FALSE))</f>
        <v/>
      </c>
      <c r="AC257" s="75" t="str">
        <f ca="1">IF(ISNA(VLOOKUP(AA257,$X$13:$Z$795,2,FALSE))=TRUE,"",VLOOKUP(AA257,$X$13:$Z$795,2,FALSE))</f>
        <v/>
      </c>
      <c r="AH257" s="78" t="str">
        <f>IF(AI257="","",MAX($AH$5:AH256)+1)</f>
        <v/>
      </c>
      <c r="AI257" s="53" t="str">
        <f>IF(G256="","",IF(COUNTIF($AI$11:AI256,G256)=0,G256,""))</f>
        <v/>
      </c>
      <c r="AJ257" s="53" t="str">
        <f>IF(ISNA(VLOOKUP(AA257,$AH$13:$AI$795,2,FALSE))=TRUE,"",VLOOKUP(AA257,$AH$13:$AI$795,2,FALSE))</f>
        <v/>
      </c>
      <c r="AK257" s="135"/>
    </row>
    <row r="258" spans="1:37" x14ac:dyDescent="0.25">
      <c r="A258" s="136"/>
      <c r="B258" s="136"/>
      <c r="C258" s="136"/>
      <c r="D258" s="136"/>
      <c r="E258" s="137"/>
      <c r="F258" s="137"/>
      <c r="G258" s="136"/>
      <c r="H258" s="137"/>
      <c r="I258" s="140"/>
      <c r="J258" s="140"/>
      <c r="K258" s="140"/>
      <c r="L258" s="74" t="str">
        <f>IF(AND(C258="Abierto",D258="Urgente"),A258,"")</f>
        <v/>
      </c>
      <c r="M258" s="74" t="str">
        <f ca="1">IF(AND(C258="Abierto",D258="Urgente"),TODAY()-E258,"")</f>
        <v/>
      </c>
      <c r="N258" s="74" t="str">
        <f>IF(AND(C258="Abierto",D258="Urgente"),RANK(M258,$M$13:$M$798,0)+COUNTIF($M$13:M258,M258)-1,"")</f>
        <v/>
      </c>
      <c r="O258" s="74" t="str">
        <f>IF(AND(C258="Abierto",D258="Alta"),A258,"")</f>
        <v/>
      </c>
      <c r="P258" s="74" t="str">
        <f ca="1">IF(AND(C258="Abierto",D258="Alta"),TODAY()-E258,"")</f>
        <v/>
      </c>
      <c r="Q258" s="74" t="str">
        <f>IF(AND(C258="Abierto",D258="Alta"),RANK(P258,$P$13:$P$798,0)+COUNTIF($P$13:P258,P258)-1+MAX(N:N),"")</f>
        <v/>
      </c>
      <c r="R258" s="74" t="str">
        <f>IF(AND(C258="Abierto",D258="Media"),A258,"")</f>
        <v/>
      </c>
      <c r="S258" s="74" t="str">
        <f ca="1">IF(AND(C258="Abierto",D258="Media"),TODAY()-E258,"")</f>
        <v/>
      </c>
      <c r="T258" s="74" t="str">
        <f>IF(AND(C258="Abierto",D258="Media"),RANK(S258,$S$13:$S$798,0)+COUNTIF($S$13:S258,S258)-1+MAX(N:N,Q:Q),"")</f>
        <v/>
      </c>
      <c r="U258" s="74" t="str">
        <f>IF(AND(C258="Abierto",D258="Baja"),A258,"")</f>
        <v/>
      </c>
      <c r="V258" s="74" t="str">
        <f ca="1">IF(AND(C258="Abierto",D258="Baja"),TODAY()-E258,"")</f>
        <v/>
      </c>
      <c r="W258" s="74" t="str">
        <f>IF(AND(C258="Abierto",D258="Baja"),RANK(V258,$V$13:$V$798,0)+COUNTIF($V$13:V258,V258)-1+MAX(N:N,Q:Q,T:T),"")</f>
        <v/>
      </c>
      <c r="X258" s="139" t="str">
        <f>IF(OR(C258="Resuelto",C258=""),"",SUM(N258,Q258,T258,W258))</f>
        <v/>
      </c>
      <c r="Y258" s="139" t="str">
        <f>IF(OR(C258="Resuelto",C258=""),"",SUM(M258,P258,S258,V258))</f>
        <v/>
      </c>
      <c r="Z258" s="139" t="str">
        <f>IF(OR(C258="Resuelto",C258=""),"",SUM(L258,O258,R258,U258))</f>
        <v/>
      </c>
      <c r="AA258" s="28">
        <v>456</v>
      </c>
      <c r="AB258" s="28" t="str">
        <f ca="1">IF(ISNA(VLOOKUP(AA258,$X$13:$Z$795,3,FALSE))=TRUE,"",VLOOKUP(AA258,$X$13:$Z$795,3,FALSE))</f>
        <v/>
      </c>
      <c r="AC258" s="75" t="str">
        <f ca="1">IF(ISNA(VLOOKUP(AA258,$X$13:$Z$795,2,FALSE))=TRUE,"",VLOOKUP(AA258,$X$13:$Z$795,2,FALSE))</f>
        <v/>
      </c>
      <c r="AH258" s="78" t="str">
        <f>IF(AI258="","",MAX($AH$5:AH257)+1)</f>
        <v/>
      </c>
      <c r="AI258" s="53" t="str">
        <f>IF(G257="","",IF(COUNTIF($AI$11:AI257,G257)=0,G257,""))</f>
        <v/>
      </c>
      <c r="AJ258" s="53" t="str">
        <f>IF(ISNA(VLOOKUP(AA258,$AH$13:$AI$795,2,FALSE))=TRUE,"",VLOOKUP(AA258,$AH$13:$AI$795,2,FALSE))</f>
        <v/>
      </c>
      <c r="AK258" s="135"/>
    </row>
    <row r="259" spans="1:37" x14ac:dyDescent="0.25">
      <c r="A259" s="136"/>
      <c r="B259" s="136"/>
      <c r="C259" s="136"/>
      <c r="D259" s="136"/>
      <c r="E259" s="137"/>
      <c r="F259" s="137"/>
      <c r="G259" s="136"/>
      <c r="H259" s="137"/>
      <c r="I259" s="140"/>
      <c r="J259" s="140"/>
      <c r="K259" s="140"/>
      <c r="L259" s="74" t="str">
        <f>IF(AND(C259="Abierto",D259="Urgente"),A259,"")</f>
        <v/>
      </c>
      <c r="M259" s="74" t="str">
        <f ca="1">IF(AND(C259="Abierto",D259="Urgente"),TODAY()-E259,"")</f>
        <v/>
      </c>
      <c r="N259" s="74" t="str">
        <f>IF(AND(C259="Abierto",D259="Urgente"),RANK(M259,$M$13:$M$798,0)+COUNTIF($M$13:M259,M259)-1,"")</f>
        <v/>
      </c>
      <c r="O259" s="74" t="str">
        <f>IF(AND(C259="Abierto",D259="Alta"),A259,"")</f>
        <v/>
      </c>
      <c r="P259" s="74" t="str">
        <f ca="1">IF(AND(C259="Abierto",D259="Alta"),TODAY()-E259,"")</f>
        <v/>
      </c>
      <c r="Q259" s="74" t="str">
        <f>IF(AND(C259="Abierto",D259="Alta"),RANK(P259,$P$13:$P$798,0)+COUNTIF($P$13:P259,P259)-1+MAX(N:N),"")</f>
        <v/>
      </c>
      <c r="R259" s="74" t="str">
        <f>IF(AND(C259="Abierto",D259="Media"),A259,"")</f>
        <v/>
      </c>
      <c r="S259" s="74" t="str">
        <f ca="1">IF(AND(C259="Abierto",D259="Media"),TODAY()-E259,"")</f>
        <v/>
      </c>
      <c r="T259" s="74" t="str">
        <f>IF(AND(C259="Abierto",D259="Media"),RANK(S259,$S$13:$S$798,0)+COUNTIF($S$13:S259,S259)-1+MAX(N:N,Q:Q),"")</f>
        <v/>
      </c>
      <c r="U259" s="74" t="str">
        <f>IF(AND(C259="Abierto",D259="Baja"),A259,"")</f>
        <v/>
      </c>
      <c r="V259" s="74" t="str">
        <f ca="1">IF(AND(C259="Abierto",D259="Baja"),TODAY()-E259,"")</f>
        <v/>
      </c>
      <c r="W259" s="74" t="str">
        <f>IF(AND(C259="Abierto",D259="Baja"),RANK(V259,$V$13:$V$798,0)+COUNTIF($V$13:V259,V259)-1+MAX(N:N,Q:Q,T:T),"")</f>
        <v/>
      </c>
      <c r="X259" s="139" t="str">
        <f>IF(OR(C259="Resuelto",C259=""),"",SUM(N259,Q259,T259,W259))</f>
        <v/>
      </c>
      <c r="Y259" s="139" t="str">
        <f>IF(OR(C259="Resuelto",C259=""),"",SUM(M259,P259,S259,V259))</f>
        <v/>
      </c>
      <c r="Z259" s="139" t="str">
        <f>IF(OR(C259="Resuelto",C259=""),"",SUM(L259,O259,R259,U259))</f>
        <v/>
      </c>
      <c r="AA259" s="28">
        <v>457</v>
      </c>
      <c r="AB259" s="28" t="str">
        <f ca="1">IF(ISNA(VLOOKUP(AA259,$X$13:$Z$795,3,FALSE))=TRUE,"",VLOOKUP(AA259,$X$13:$Z$795,3,FALSE))</f>
        <v/>
      </c>
      <c r="AC259" s="75" t="str">
        <f ca="1">IF(ISNA(VLOOKUP(AA259,$X$13:$Z$795,2,FALSE))=TRUE,"",VLOOKUP(AA259,$X$13:$Z$795,2,FALSE))</f>
        <v/>
      </c>
      <c r="AH259" s="78" t="str">
        <f>IF(AI259="","",MAX($AH$5:AH258)+1)</f>
        <v/>
      </c>
      <c r="AI259" s="53" t="str">
        <f>IF(G258="","",IF(COUNTIF($AI$11:AI258,G258)=0,G258,""))</f>
        <v/>
      </c>
      <c r="AJ259" s="53" t="str">
        <f>IF(ISNA(VLOOKUP(AA259,$AH$13:$AI$795,2,FALSE))=TRUE,"",VLOOKUP(AA259,$AH$13:$AI$795,2,FALSE))</f>
        <v/>
      </c>
      <c r="AK259" s="135"/>
    </row>
    <row r="260" spans="1:37" x14ac:dyDescent="0.25">
      <c r="A260" s="136"/>
      <c r="B260" s="136"/>
      <c r="C260" s="136"/>
      <c r="D260" s="136"/>
      <c r="E260" s="137"/>
      <c r="F260" s="137"/>
      <c r="G260" s="136"/>
      <c r="H260" s="137"/>
      <c r="I260" s="140"/>
      <c r="J260" s="140"/>
      <c r="K260" s="140"/>
      <c r="L260" s="74" t="str">
        <f>IF(AND(C260="Abierto",D260="Urgente"),A260,"")</f>
        <v/>
      </c>
      <c r="M260" s="74" t="str">
        <f ca="1">IF(AND(C260="Abierto",D260="Urgente"),TODAY()-E260,"")</f>
        <v/>
      </c>
      <c r="N260" s="74" t="str">
        <f>IF(AND(C260="Abierto",D260="Urgente"),RANK(M260,$M$13:$M$798,0)+COUNTIF($M$13:M260,M260)-1,"")</f>
        <v/>
      </c>
      <c r="O260" s="74" t="str">
        <f>IF(AND(C260="Abierto",D260="Alta"),A260,"")</f>
        <v/>
      </c>
      <c r="P260" s="74" t="str">
        <f ca="1">IF(AND(C260="Abierto",D260="Alta"),TODAY()-E260,"")</f>
        <v/>
      </c>
      <c r="Q260" s="74" t="str">
        <f>IF(AND(C260="Abierto",D260="Alta"),RANK(P260,$P$13:$P$798,0)+COUNTIF($P$13:P260,P260)-1+MAX(N:N),"")</f>
        <v/>
      </c>
      <c r="R260" s="74" t="str">
        <f>IF(AND(C260="Abierto",D260="Media"),A260,"")</f>
        <v/>
      </c>
      <c r="S260" s="74" t="str">
        <f ca="1">IF(AND(C260="Abierto",D260="Media"),TODAY()-E260,"")</f>
        <v/>
      </c>
      <c r="T260" s="74" t="str">
        <f>IF(AND(C260="Abierto",D260="Media"),RANK(S260,$S$13:$S$798,0)+COUNTIF($S$13:S260,S260)-1+MAX(N:N,Q:Q),"")</f>
        <v/>
      </c>
      <c r="U260" s="74" t="str">
        <f>IF(AND(C260="Abierto",D260="Baja"),A260,"")</f>
        <v/>
      </c>
      <c r="V260" s="74" t="str">
        <f ca="1">IF(AND(C260="Abierto",D260="Baja"),TODAY()-E260,"")</f>
        <v/>
      </c>
      <c r="W260" s="74" t="str">
        <f>IF(AND(C260="Abierto",D260="Baja"),RANK(V260,$V$13:$V$798,0)+COUNTIF($V$13:V260,V260)-1+MAX(N:N,Q:Q,T:T),"")</f>
        <v/>
      </c>
      <c r="X260" s="139" t="str">
        <f>IF(OR(C260="Resuelto",C260=""),"",SUM(N260,Q260,T260,W260))</f>
        <v/>
      </c>
      <c r="Y260" s="139" t="str">
        <f>IF(OR(C260="Resuelto",C260=""),"",SUM(M260,P260,S260,V260))</f>
        <v/>
      </c>
      <c r="Z260" s="139" t="str">
        <f>IF(OR(C260="Resuelto",C260=""),"",SUM(L260,O260,R260,U260))</f>
        <v/>
      </c>
      <c r="AA260" s="28">
        <v>458</v>
      </c>
      <c r="AB260" s="28" t="str">
        <f ca="1">IF(ISNA(VLOOKUP(AA260,$X$13:$Z$795,3,FALSE))=TRUE,"",VLOOKUP(AA260,$X$13:$Z$795,3,FALSE))</f>
        <v/>
      </c>
      <c r="AC260" s="75" t="str">
        <f ca="1">IF(ISNA(VLOOKUP(AA260,$X$13:$Z$795,2,FALSE))=TRUE,"",VLOOKUP(AA260,$X$13:$Z$795,2,FALSE))</f>
        <v/>
      </c>
      <c r="AH260" s="78" t="str">
        <f>IF(AI260="","",MAX($AH$5:AH259)+1)</f>
        <v/>
      </c>
      <c r="AI260" s="53" t="str">
        <f>IF(G259="","",IF(COUNTIF($AI$11:AI259,G259)=0,G259,""))</f>
        <v/>
      </c>
      <c r="AJ260" s="53" t="str">
        <f>IF(ISNA(VLOOKUP(AA260,$AH$13:$AI$795,2,FALSE))=TRUE,"",VLOOKUP(AA260,$AH$13:$AI$795,2,FALSE))</f>
        <v/>
      </c>
      <c r="AK260" s="135"/>
    </row>
    <row r="261" spans="1:37" x14ac:dyDescent="0.25">
      <c r="A261" s="136"/>
      <c r="B261" s="136"/>
      <c r="C261" s="136"/>
      <c r="D261" s="136"/>
      <c r="E261" s="137"/>
      <c r="F261" s="137"/>
      <c r="G261" s="136"/>
      <c r="H261" s="137"/>
      <c r="I261" s="140"/>
      <c r="J261" s="140"/>
      <c r="K261" s="140"/>
      <c r="L261" s="74" t="str">
        <f>IF(AND(C261="Abierto",D261="Urgente"),A261,"")</f>
        <v/>
      </c>
      <c r="M261" s="74" t="str">
        <f ca="1">IF(AND(C261="Abierto",D261="Urgente"),TODAY()-E261,"")</f>
        <v/>
      </c>
      <c r="N261" s="74" t="str">
        <f>IF(AND(C261="Abierto",D261="Urgente"),RANK(M261,$M$13:$M$798,0)+COUNTIF($M$13:M261,M261)-1,"")</f>
        <v/>
      </c>
      <c r="O261" s="74" t="str">
        <f>IF(AND(C261="Abierto",D261="Alta"),A261,"")</f>
        <v/>
      </c>
      <c r="P261" s="74" t="str">
        <f ca="1">IF(AND(C261="Abierto",D261="Alta"),TODAY()-E261,"")</f>
        <v/>
      </c>
      <c r="Q261" s="74" t="str">
        <f>IF(AND(C261="Abierto",D261="Alta"),RANK(P261,$P$13:$P$798,0)+COUNTIF($P$13:P261,P261)-1+MAX(N:N),"")</f>
        <v/>
      </c>
      <c r="R261" s="74" t="str">
        <f>IF(AND(C261="Abierto",D261="Media"),A261,"")</f>
        <v/>
      </c>
      <c r="S261" s="74" t="str">
        <f ca="1">IF(AND(C261="Abierto",D261="Media"),TODAY()-E261,"")</f>
        <v/>
      </c>
      <c r="T261" s="74" t="str">
        <f>IF(AND(C261="Abierto",D261="Media"),RANK(S261,$S$13:$S$798,0)+COUNTIF($S$13:S261,S261)-1+MAX(N:N,Q:Q),"")</f>
        <v/>
      </c>
      <c r="U261" s="74" t="str">
        <f>IF(AND(C261="Abierto",D261="Baja"),A261,"")</f>
        <v/>
      </c>
      <c r="V261" s="74" t="str">
        <f ca="1">IF(AND(C261="Abierto",D261="Baja"),TODAY()-E261,"")</f>
        <v/>
      </c>
      <c r="W261" s="74" t="str">
        <f>IF(AND(C261="Abierto",D261="Baja"),RANK(V261,$V$13:$V$798,0)+COUNTIF($V$13:V261,V261)-1+MAX(N:N,Q:Q,T:T),"")</f>
        <v/>
      </c>
      <c r="X261" s="139" t="str">
        <f>IF(OR(C261="Resuelto",C261=""),"",SUM(N261,Q261,T261,W261))</f>
        <v/>
      </c>
      <c r="Y261" s="139" t="str">
        <f>IF(OR(C261="Resuelto",C261=""),"",SUM(M261,P261,S261,V261))</f>
        <v/>
      </c>
      <c r="Z261" s="139" t="str">
        <f>IF(OR(C261="Resuelto",C261=""),"",SUM(L261,O261,R261,U261))</f>
        <v/>
      </c>
      <c r="AA261" s="28">
        <v>459</v>
      </c>
      <c r="AB261" s="28" t="str">
        <f ca="1">IF(ISNA(VLOOKUP(AA261,$X$13:$Z$795,3,FALSE))=TRUE,"",VLOOKUP(AA261,$X$13:$Z$795,3,FALSE))</f>
        <v/>
      </c>
      <c r="AC261" s="75" t="str">
        <f ca="1">IF(ISNA(VLOOKUP(AA261,$X$13:$Z$795,2,FALSE))=TRUE,"",VLOOKUP(AA261,$X$13:$Z$795,2,FALSE))</f>
        <v/>
      </c>
      <c r="AH261" s="78" t="str">
        <f>IF(AI261="","",MAX($AH$5:AH260)+1)</f>
        <v/>
      </c>
      <c r="AI261" s="53" t="str">
        <f>IF(G260="","",IF(COUNTIF($AI$11:AI260,G260)=0,G260,""))</f>
        <v/>
      </c>
      <c r="AJ261" s="53" t="str">
        <f>IF(ISNA(VLOOKUP(AA261,$AH$13:$AI$795,2,FALSE))=TRUE,"",VLOOKUP(AA261,$AH$13:$AI$795,2,FALSE))</f>
        <v/>
      </c>
      <c r="AK261" s="135"/>
    </row>
    <row r="262" spans="1:37" x14ac:dyDescent="0.25">
      <c r="A262" s="136"/>
      <c r="B262" s="136"/>
      <c r="C262" s="136"/>
      <c r="D262" s="136"/>
      <c r="E262" s="137"/>
      <c r="F262" s="137"/>
      <c r="G262" s="136"/>
      <c r="H262" s="137"/>
      <c r="I262" s="140"/>
      <c r="J262" s="140"/>
      <c r="K262" s="140"/>
      <c r="L262" s="74" t="str">
        <f>IF(AND(C262="Abierto",D262="Urgente"),A262,"")</f>
        <v/>
      </c>
      <c r="M262" s="74" t="str">
        <f ca="1">IF(AND(C262="Abierto",D262="Urgente"),TODAY()-E262,"")</f>
        <v/>
      </c>
      <c r="N262" s="74" t="str">
        <f>IF(AND(C262="Abierto",D262="Urgente"),RANK(M262,$M$13:$M$798,0)+COUNTIF($M$13:M262,M262)-1,"")</f>
        <v/>
      </c>
      <c r="O262" s="74" t="str">
        <f>IF(AND(C262="Abierto",D262="Alta"),A262,"")</f>
        <v/>
      </c>
      <c r="P262" s="74" t="str">
        <f ca="1">IF(AND(C262="Abierto",D262="Alta"),TODAY()-E262,"")</f>
        <v/>
      </c>
      <c r="Q262" s="74" t="str">
        <f>IF(AND(C262="Abierto",D262="Alta"),RANK(P262,$P$13:$P$798,0)+COUNTIF($P$13:P262,P262)-1+MAX(N:N),"")</f>
        <v/>
      </c>
      <c r="R262" s="74" t="str">
        <f>IF(AND(C262="Abierto",D262="Media"),A262,"")</f>
        <v/>
      </c>
      <c r="S262" s="74" t="str">
        <f ca="1">IF(AND(C262="Abierto",D262="Media"),TODAY()-E262,"")</f>
        <v/>
      </c>
      <c r="T262" s="74" t="str">
        <f>IF(AND(C262="Abierto",D262="Media"),RANK(S262,$S$13:$S$798,0)+COUNTIF($S$13:S262,S262)-1+MAX(N:N,Q:Q),"")</f>
        <v/>
      </c>
      <c r="U262" s="74" t="str">
        <f>IF(AND(C262="Abierto",D262="Baja"),A262,"")</f>
        <v/>
      </c>
      <c r="V262" s="74" t="str">
        <f ca="1">IF(AND(C262="Abierto",D262="Baja"),TODAY()-E262,"")</f>
        <v/>
      </c>
      <c r="W262" s="74" t="str">
        <f>IF(AND(C262="Abierto",D262="Baja"),RANK(V262,$V$13:$V$798,0)+COUNTIF($V$13:V262,V262)-1+MAX(N:N,Q:Q,T:T),"")</f>
        <v/>
      </c>
      <c r="X262" s="139" t="str">
        <f>IF(OR(C262="Resuelto",C262=""),"",SUM(N262,Q262,T262,W262))</f>
        <v/>
      </c>
      <c r="Y262" s="139" t="str">
        <f>IF(OR(C262="Resuelto",C262=""),"",SUM(M262,P262,S262,V262))</f>
        <v/>
      </c>
      <c r="Z262" s="139" t="str">
        <f>IF(OR(C262="Resuelto",C262=""),"",SUM(L262,O262,R262,U262))</f>
        <v/>
      </c>
      <c r="AA262" s="28">
        <v>460</v>
      </c>
      <c r="AB262" s="28" t="str">
        <f ca="1">IF(ISNA(VLOOKUP(AA262,$X$13:$Z$795,3,FALSE))=TRUE,"",VLOOKUP(AA262,$X$13:$Z$795,3,FALSE))</f>
        <v/>
      </c>
      <c r="AC262" s="75" t="str">
        <f ca="1">IF(ISNA(VLOOKUP(AA262,$X$13:$Z$795,2,FALSE))=TRUE,"",VLOOKUP(AA262,$X$13:$Z$795,2,FALSE))</f>
        <v/>
      </c>
      <c r="AH262" s="78" t="str">
        <f>IF(AI262="","",MAX($AH$5:AH261)+1)</f>
        <v/>
      </c>
      <c r="AI262" s="53" t="str">
        <f>IF(G261="","",IF(COUNTIF($AI$11:AI261,G261)=0,G261,""))</f>
        <v/>
      </c>
      <c r="AJ262" s="53" t="str">
        <f>IF(ISNA(VLOOKUP(AA262,$AH$13:$AI$795,2,FALSE))=TRUE,"",VLOOKUP(AA262,$AH$13:$AI$795,2,FALSE))</f>
        <v/>
      </c>
      <c r="AK262" s="135"/>
    </row>
    <row r="263" spans="1:37" x14ac:dyDescent="0.25">
      <c r="A263" s="136"/>
      <c r="B263" s="136"/>
      <c r="C263" s="136"/>
      <c r="D263" s="136"/>
      <c r="E263" s="137"/>
      <c r="F263" s="137"/>
      <c r="G263" s="136"/>
      <c r="H263" s="137"/>
      <c r="I263" s="140"/>
      <c r="J263" s="140"/>
      <c r="K263" s="140"/>
      <c r="L263" s="74" t="str">
        <f>IF(AND(C263="Abierto",D263="Urgente"),A263,"")</f>
        <v/>
      </c>
      <c r="M263" s="74" t="str">
        <f ca="1">IF(AND(C263="Abierto",D263="Urgente"),TODAY()-E263,"")</f>
        <v/>
      </c>
      <c r="N263" s="74" t="str">
        <f>IF(AND(C263="Abierto",D263="Urgente"),RANK(M263,$M$13:$M$798,0)+COUNTIF($M$13:M263,M263)-1,"")</f>
        <v/>
      </c>
      <c r="O263" s="74" t="str">
        <f>IF(AND(C263="Abierto",D263="Alta"),A263,"")</f>
        <v/>
      </c>
      <c r="P263" s="74" t="str">
        <f ca="1">IF(AND(C263="Abierto",D263="Alta"),TODAY()-E263,"")</f>
        <v/>
      </c>
      <c r="Q263" s="74" t="str">
        <f>IF(AND(C263="Abierto",D263="Alta"),RANK(P263,$P$13:$P$798,0)+COUNTIF($P$13:P263,P263)-1+MAX(N:N),"")</f>
        <v/>
      </c>
      <c r="R263" s="74" t="str">
        <f>IF(AND(C263="Abierto",D263="Media"),A263,"")</f>
        <v/>
      </c>
      <c r="S263" s="74" t="str">
        <f ca="1">IF(AND(C263="Abierto",D263="Media"),TODAY()-E263,"")</f>
        <v/>
      </c>
      <c r="T263" s="74" t="str">
        <f>IF(AND(C263="Abierto",D263="Media"),RANK(S263,$S$13:$S$798,0)+COUNTIF($S$13:S263,S263)-1+MAX(N:N,Q:Q),"")</f>
        <v/>
      </c>
      <c r="U263" s="74" t="str">
        <f>IF(AND(C263="Abierto",D263="Baja"),A263,"")</f>
        <v/>
      </c>
      <c r="V263" s="74" t="str">
        <f ca="1">IF(AND(C263="Abierto",D263="Baja"),TODAY()-E263,"")</f>
        <v/>
      </c>
      <c r="W263" s="74" t="str">
        <f>IF(AND(C263="Abierto",D263="Baja"),RANK(V263,$V$13:$V$798,0)+COUNTIF($V$13:V263,V263)-1+MAX(N:N,Q:Q,T:T),"")</f>
        <v/>
      </c>
      <c r="X263" s="139" t="str">
        <f>IF(OR(C263="Resuelto",C263=""),"",SUM(N263,Q263,T263,W263))</f>
        <v/>
      </c>
      <c r="Y263" s="139" t="str">
        <f>IF(OR(C263="Resuelto",C263=""),"",SUM(M263,P263,S263,V263))</f>
        <v/>
      </c>
      <c r="Z263" s="139" t="str">
        <f>IF(OR(C263="Resuelto",C263=""),"",SUM(L263,O263,R263,U263))</f>
        <v/>
      </c>
      <c r="AA263" s="28">
        <v>461</v>
      </c>
      <c r="AB263" s="28" t="str">
        <f ca="1">IF(ISNA(VLOOKUP(AA263,$X$13:$Z$795,3,FALSE))=TRUE,"",VLOOKUP(AA263,$X$13:$Z$795,3,FALSE))</f>
        <v/>
      </c>
      <c r="AC263" s="75" t="str">
        <f ca="1">IF(ISNA(VLOOKUP(AA263,$X$13:$Z$795,2,FALSE))=TRUE,"",VLOOKUP(AA263,$X$13:$Z$795,2,FALSE))</f>
        <v/>
      </c>
      <c r="AH263" s="78" t="str">
        <f>IF(AI263="","",MAX($AH$5:AH262)+1)</f>
        <v/>
      </c>
      <c r="AI263" s="53" t="str">
        <f>IF(G262="","",IF(COUNTIF($AI$11:AI262,G262)=0,G262,""))</f>
        <v/>
      </c>
      <c r="AJ263" s="53" t="str">
        <f>IF(ISNA(VLOOKUP(AA263,$AH$13:$AI$795,2,FALSE))=TRUE,"",VLOOKUP(AA263,$AH$13:$AI$795,2,FALSE))</f>
        <v/>
      </c>
      <c r="AK263" s="135"/>
    </row>
    <row r="264" spans="1:37" x14ac:dyDescent="0.25">
      <c r="A264" s="136"/>
      <c r="B264" s="136"/>
      <c r="C264" s="136"/>
      <c r="D264" s="136"/>
      <c r="E264" s="137"/>
      <c r="F264" s="137"/>
      <c r="G264" s="136"/>
      <c r="H264" s="137"/>
      <c r="I264" s="140"/>
      <c r="J264" s="140"/>
      <c r="K264" s="140"/>
      <c r="L264" s="74" t="str">
        <f>IF(AND(C264="Abierto",D264="Urgente"),A264,"")</f>
        <v/>
      </c>
      <c r="M264" s="74" t="str">
        <f ca="1">IF(AND(C264="Abierto",D264="Urgente"),TODAY()-E264,"")</f>
        <v/>
      </c>
      <c r="N264" s="74" t="str">
        <f>IF(AND(C264="Abierto",D264="Urgente"),RANK(M264,$M$13:$M$798,0)+COUNTIF($M$13:M264,M264)-1,"")</f>
        <v/>
      </c>
      <c r="O264" s="74" t="str">
        <f>IF(AND(C264="Abierto",D264="Alta"),A264,"")</f>
        <v/>
      </c>
      <c r="P264" s="74" t="str">
        <f ca="1">IF(AND(C264="Abierto",D264="Alta"),TODAY()-E264,"")</f>
        <v/>
      </c>
      <c r="Q264" s="74" t="str">
        <f>IF(AND(C264="Abierto",D264="Alta"),RANK(P264,$P$13:$P$798,0)+COUNTIF($P$13:P264,P264)-1+MAX(N:N),"")</f>
        <v/>
      </c>
      <c r="R264" s="74" t="str">
        <f>IF(AND(C264="Abierto",D264="Media"),A264,"")</f>
        <v/>
      </c>
      <c r="S264" s="74" t="str">
        <f ca="1">IF(AND(C264="Abierto",D264="Media"),TODAY()-E264,"")</f>
        <v/>
      </c>
      <c r="T264" s="74" t="str">
        <f>IF(AND(C264="Abierto",D264="Media"),RANK(S264,$S$13:$S$798,0)+COUNTIF($S$13:S264,S264)-1+MAX(N:N,Q:Q),"")</f>
        <v/>
      </c>
      <c r="U264" s="74" t="str">
        <f>IF(AND(C264="Abierto",D264="Baja"),A264,"")</f>
        <v/>
      </c>
      <c r="V264" s="74" t="str">
        <f ca="1">IF(AND(C264="Abierto",D264="Baja"),TODAY()-E264,"")</f>
        <v/>
      </c>
      <c r="W264" s="74" t="str">
        <f>IF(AND(C264="Abierto",D264="Baja"),RANK(V264,$V$13:$V$798,0)+COUNTIF($V$13:V264,V264)-1+MAX(N:N,Q:Q,T:T),"")</f>
        <v/>
      </c>
      <c r="X264" s="139" t="str">
        <f>IF(OR(C264="Resuelto",C264=""),"",SUM(N264,Q264,T264,W264))</f>
        <v/>
      </c>
      <c r="Y264" s="139" t="str">
        <f>IF(OR(C264="Resuelto",C264=""),"",SUM(M264,P264,S264,V264))</f>
        <v/>
      </c>
      <c r="Z264" s="139" t="str">
        <f>IF(OR(C264="Resuelto",C264=""),"",SUM(L264,O264,R264,U264))</f>
        <v/>
      </c>
      <c r="AA264" s="28">
        <v>462</v>
      </c>
      <c r="AB264" s="28" t="str">
        <f ca="1">IF(ISNA(VLOOKUP(AA264,$X$13:$Z$795,3,FALSE))=TRUE,"",VLOOKUP(AA264,$X$13:$Z$795,3,FALSE))</f>
        <v/>
      </c>
      <c r="AC264" s="75" t="str">
        <f ca="1">IF(ISNA(VLOOKUP(AA264,$X$13:$Z$795,2,FALSE))=TRUE,"",VLOOKUP(AA264,$X$13:$Z$795,2,FALSE))</f>
        <v/>
      </c>
      <c r="AH264" s="78" t="str">
        <f>IF(AI264="","",MAX($AH$5:AH263)+1)</f>
        <v/>
      </c>
      <c r="AI264" s="53" t="str">
        <f>IF(G263="","",IF(COUNTIF($AI$11:AI263,G263)=0,G263,""))</f>
        <v/>
      </c>
      <c r="AJ264" s="53" t="str">
        <f>IF(ISNA(VLOOKUP(AA264,$AH$13:$AI$795,2,FALSE))=TRUE,"",VLOOKUP(AA264,$AH$13:$AI$795,2,FALSE))</f>
        <v/>
      </c>
      <c r="AK264" s="135"/>
    </row>
    <row r="265" spans="1:37" x14ac:dyDescent="0.25">
      <c r="A265" s="136"/>
      <c r="B265" s="136"/>
      <c r="C265" s="136"/>
      <c r="D265" s="136"/>
      <c r="E265" s="137"/>
      <c r="F265" s="137"/>
      <c r="G265" s="136"/>
      <c r="H265" s="137"/>
      <c r="I265" s="140"/>
      <c r="J265" s="140"/>
      <c r="K265" s="140"/>
      <c r="L265" s="74" t="str">
        <f>IF(AND(C265="Abierto",D265="Urgente"),A265,"")</f>
        <v/>
      </c>
      <c r="M265" s="74" t="str">
        <f ca="1">IF(AND(C265="Abierto",D265="Urgente"),TODAY()-E265,"")</f>
        <v/>
      </c>
      <c r="N265" s="74" t="str">
        <f>IF(AND(C265="Abierto",D265="Urgente"),RANK(M265,$M$13:$M$798,0)+COUNTIF($M$13:M265,M265)-1,"")</f>
        <v/>
      </c>
      <c r="O265" s="74" t="str">
        <f>IF(AND(C265="Abierto",D265="Alta"),A265,"")</f>
        <v/>
      </c>
      <c r="P265" s="74" t="str">
        <f ca="1">IF(AND(C265="Abierto",D265="Alta"),TODAY()-E265,"")</f>
        <v/>
      </c>
      <c r="Q265" s="74" t="str">
        <f>IF(AND(C265="Abierto",D265="Alta"),RANK(P265,$P$13:$P$798,0)+COUNTIF($P$13:P265,P265)-1+MAX(N:N),"")</f>
        <v/>
      </c>
      <c r="R265" s="74" t="str">
        <f>IF(AND(C265="Abierto",D265="Media"),A265,"")</f>
        <v/>
      </c>
      <c r="S265" s="74" t="str">
        <f ca="1">IF(AND(C265="Abierto",D265="Media"),TODAY()-E265,"")</f>
        <v/>
      </c>
      <c r="T265" s="74" t="str">
        <f>IF(AND(C265="Abierto",D265="Media"),RANK(S265,$S$13:$S$798,0)+COUNTIF($S$13:S265,S265)-1+MAX(N:N,Q:Q),"")</f>
        <v/>
      </c>
      <c r="U265" s="74" t="str">
        <f>IF(AND(C265="Abierto",D265="Baja"),A265,"")</f>
        <v/>
      </c>
      <c r="V265" s="74" t="str">
        <f ca="1">IF(AND(C265="Abierto",D265="Baja"),TODAY()-E265,"")</f>
        <v/>
      </c>
      <c r="W265" s="74" t="str">
        <f>IF(AND(C265="Abierto",D265="Baja"),RANK(V265,$V$13:$V$798,0)+COUNTIF($V$13:V265,V265)-1+MAX(N:N,Q:Q,T:T),"")</f>
        <v/>
      </c>
      <c r="X265" s="139" t="str">
        <f>IF(OR(C265="Resuelto",C265=""),"",SUM(N265,Q265,T265,W265))</f>
        <v/>
      </c>
      <c r="Y265" s="139" t="str">
        <f>IF(OR(C265="Resuelto",C265=""),"",SUM(M265,P265,S265,V265))</f>
        <v/>
      </c>
      <c r="Z265" s="139" t="str">
        <f>IF(OR(C265="Resuelto",C265=""),"",SUM(L265,O265,R265,U265))</f>
        <v/>
      </c>
      <c r="AA265" s="28">
        <v>463</v>
      </c>
      <c r="AB265" s="28" t="str">
        <f ca="1">IF(ISNA(VLOOKUP(AA265,$X$13:$Z$795,3,FALSE))=TRUE,"",VLOOKUP(AA265,$X$13:$Z$795,3,FALSE))</f>
        <v/>
      </c>
      <c r="AC265" s="75" t="str">
        <f ca="1">IF(ISNA(VLOOKUP(AA265,$X$13:$Z$795,2,FALSE))=TRUE,"",VLOOKUP(AA265,$X$13:$Z$795,2,FALSE))</f>
        <v/>
      </c>
      <c r="AH265" s="78" t="str">
        <f>IF(AI265="","",MAX($AH$5:AH264)+1)</f>
        <v/>
      </c>
      <c r="AI265" s="53" t="str">
        <f>IF(G264="","",IF(COUNTIF($AI$11:AI264,G264)=0,G264,""))</f>
        <v/>
      </c>
      <c r="AJ265" s="53" t="str">
        <f>IF(ISNA(VLOOKUP(AA265,$AH$13:$AI$795,2,FALSE))=TRUE,"",VLOOKUP(AA265,$AH$13:$AI$795,2,FALSE))</f>
        <v/>
      </c>
      <c r="AK265" s="135"/>
    </row>
    <row r="266" spans="1:37" x14ac:dyDescent="0.25">
      <c r="A266" s="136"/>
      <c r="B266" s="136"/>
      <c r="C266" s="136"/>
      <c r="D266" s="136"/>
      <c r="E266" s="137"/>
      <c r="F266" s="137"/>
      <c r="G266" s="136"/>
      <c r="H266" s="137"/>
      <c r="I266" s="140"/>
      <c r="J266" s="140"/>
      <c r="K266" s="140"/>
      <c r="L266" s="74" t="str">
        <f>IF(AND(C266="Abierto",D266="Urgente"),A266,"")</f>
        <v/>
      </c>
      <c r="M266" s="74" t="str">
        <f ca="1">IF(AND(C266="Abierto",D266="Urgente"),TODAY()-E266,"")</f>
        <v/>
      </c>
      <c r="N266" s="74" t="str">
        <f>IF(AND(C266="Abierto",D266="Urgente"),RANK(M266,$M$13:$M$798,0)+COUNTIF($M$13:M266,M266)-1,"")</f>
        <v/>
      </c>
      <c r="O266" s="74" t="str">
        <f>IF(AND(C266="Abierto",D266="Alta"),A266,"")</f>
        <v/>
      </c>
      <c r="P266" s="74" t="str">
        <f ca="1">IF(AND(C266="Abierto",D266="Alta"),TODAY()-E266,"")</f>
        <v/>
      </c>
      <c r="Q266" s="74" t="str">
        <f>IF(AND(C266="Abierto",D266="Alta"),RANK(P266,$P$13:$P$798,0)+COUNTIF($P$13:P266,P266)-1+MAX(N:N),"")</f>
        <v/>
      </c>
      <c r="R266" s="74" t="str">
        <f>IF(AND(C266="Abierto",D266="Media"),A266,"")</f>
        <v/>
      </c>
      <c r="S266" s="74" t="str">
        <f ca="1">IF(AND(C266="Abierto",D266="Media"),TODAY()-E266,"")</f>
        <v/>
      </c>
      <c r="T266" s="74" t="str">
        <f>IF(AND(C266="Abierto",D266="Media"),RANK(S266,$S$13:$S$798,0)+COUNTIF($S$13:S266,S266)-1+MAX(N:N,Q:Q),"")</f>
        <v/>
      </c>
      <c r="U266" s="74" t="str">
        <f>IF(AND(C266="Abierto",D266="Baja"),A266,"")</f>
        <v/>
      </c>
      <c r="V266" s="74" t="str">
        <f ca="1">IF(AND(C266="Abierto",D266="Baja"),TODAY()-E266,"")</f>
        <v/>
      </c>
      <c r="W266" s="74" t="str">
        <f>IF(AND(C266="Abierto",D266="Baja"),RANK(V266,$V$13:$V$798,0)+COUNTIF($V$13:V266,V266)-1+MAX(N:N,Q:Q,T:T),"")</f>
        <v/>
      </c>
      <c r="X266" s="139" t="str">
        <f>IF(OR(C266="Resuelto",C266=""),"",SUM(N266,Q266,T266,W266))</f>
        <v/>
      </c>
      <c r="Y266" s="139" t="str">
        <f>IF(OR(C266="Resuelto",C266=""),"",SUM(M266,P266,S266,V266))</f>
        <v/>
      </c>
      <c r="Z266" s="139" t="str">
        <f>IF(OR(C266="Resuelto",C266=""),"",SUM(L266,O266,R266,U266))</f>
        <v/>
      </c>
      <c r="AA266" s="28">
        <v>464</v>
      </c>
      <c r="AB266" s="28" t="str">
        <f ca="1">IF(ISNA(VLOOKUP(AA266,$X$13:$Z$795,3,FALSE))=TRUE,"",VLOOKUP(AA266,$X$13:$Z$795,3,FALSE))</f>
        <v/>
      </c>
      <c r="AC266" s="75" t="str">
        <f ca="1">IF(ISNA(VLOOKUP(AA266,$X$13:$Z$795,2,FALSE))=TRUE,"",VLOOKUP(AA266,$X$13:$Z$795,2,FALSE))</f>
        <v/>
      </c>
      <c r="AH266" s="78" t="str">
        <f>IF(AI266="","",MAX($AH$5:AH265)+1)</f>
        <v/>
      </c>
      <c r="AI266" s="53" t="str">
        <f>IF(G265="","",IF(COUNTIF($AI$11:AI265,G265)=0,G265,""))</f>
        <v/>
      </c>
      <c r="AJ266" s="53" t="str">
        <f>IF(ISNA(VLOOKUP(AA266,$AH$13:$AI$795,2,FALSE))=TRUE,"",VLOOKUP(AA266,$AH$13:$AI$795,2,FALSE))</f>
        <v/>
      </c>
      <c r="AK266" s="135"/>
    </row>
    <row r="267" spans="1:37" x14ac:dyDescent="0.25">
      <c r="A267" s="136"/>
      <c r="B267" s="136"/>
      <c r="C267" s="136"/>
      <c r="D267" s="136"/>
      <c r="E267" s="137"/>
      <c r="F267" s="137"/>
      <c r="G267" s="136"/>
      <c r="H267" s="137"/>
      <c r="I267" s="140"/>
      <c r="J267" s="140"/>
      <c r="K267" s="140"/>
      <c r="L267" s="74" t="str">
        <f>IF(AND(C267="Abierto",D267="Urgente"),A267,"")</f>
        <v/>
      </c>
      <c r="M267" s="74" t="str">
        <f ca="1">IF(AND(C267="Abierto",D267="Urgente"),TODAY()-E267,"")</f>
        <v/>
      </c>
      <c r="N267" s="74" t="str">
        <f>IF(AND(C267="Abierto",D267="Urgente"),RANK(M267,$M$13:$M$798,0)+COUNTIF($M$13:M267,M267)-1,"")</f>
        <v/>
      </c>
      <c r="O267" s="74" t="str">
        <f>IF(AND(C267="Abierto",D267="Alta"),A267,"")</f>
        <v/>
      </c>
      <c r="P267" s="74" t="str">
        <f ca="1">IF(AND(C267="Abierto",D267="Alta"),TODAY()-E267,"")</f>
        <v/>
      </c>
      <c r="Q267" s="74" t="str">
        <f>IF(AND(C267="Abierto",D267="Alta"),RANK(P267,$P$13:$P$798,0)+COUNTIF($P$13:P267,P267)-1+MAX(N:N),"")</f>
        <v/>
      </c>
      <c r="R267" s="74" t="str">
        <f>IF(AND(C267="Abierto",D267="Media"),A267,"")</f>
        <v/>
      </c>
      <c r="S267" s="74" t="str">
        <f ca="1">IF(AND(C267="Abierto",D267="Media"),TODAY()-E267,"")</f>
        <v/>
      </c>
      <c r="T267" s="74" t="str">
        <f>IF(AND(C267="Abierto",D267="Media"),RANK(S267,$S$13:$S$798,0)+COUNTIF($S$13:S267,S267)-1+MAX(N:N,Q:Q),"")</f>
        <v/>
      </c>
      <c r="U267" s="74" t="str">
        <f>IF(AND(C267="Abierto",D267="Baja"),A267,"")</f>
        <v/>
      </c>
      <c r="V267" s="74" t="str">
        <f ca="1">IF(AND(C267="Abierto",D267="Baja"),TODAY()-E267,"")</f>
        <v/>
      </c>
      <c r="W267" s="74" t="str">
        <f>IF(AND(C267="Abierto",D267="Baja"),RANK(V267,$V$13:$V$798,0)+COUNTIF($V$13:V267,V267)-1+MAX(N:N,Q:Q,T:T),"")</f>
        <v/>
      </c>
      <c r="X267" s="139" t="str">
        <f>IF(OR(C267="Resuelto",C267=""),"",SUM(N267,Q267,T267,W267))</f>
        <v/>
      </c>
      <c r="Y267" s="139" t="str">
        <f>IF(OR(C267="Resuelto",C267=""),"",SUM(M267,P267,S267,V267))</f>
        <v/>
      </c>
      <c r="Z267" s="139" t="str">
        <f>IF(OR(C267="Resuelto",C267=""),"",SUM(L267,O267,R267,U267))</f>
        <v/>
      </c>
      <c r="AA267" s="28">
        <v>465</v>
      </c>
      <c r="AB267" s="28" t="str">
        <f ca="1">IF(ISNA(VLOOKUP(AA267,$X$13:$Z$795,3,FALSE))=TRUE,"",VLOOKUP(AA267,$X$13:$Z$795,3,FALSE))</f>
        <v/>
      </c>
      <c r="AC267" s="75" t="str">
        <f ca="1">IF(ISNA(VLOOKUP(AA267,$X$13:$Z$795,2,FALSE))=TRUE,"",VLOOKUP(AA267,$X$13:$Z$795,2,FALSE))</f>
        <v/>
      </c>
      <c r="AH267" s="78" t="str">
        <f>IF(AI267="","",MAX($AH$5:AH266)+1)</f>
        <v/>
      </c>
      <c r="AI267" s="53" t="str">
        <f>IF(G266="","",IF(COUNTIF($AI$11:AI266,G266)=0,G266,""))</f>
        <v/>
      </c>
      <c r="AJ267" s="53" t="str">
        <f>IF(ISNA(VLOOKUP(AA267,$AH$13:$AI$795,2,FALSE))=TRUE,"",VLOOKUP(AA267,$AH$13:$AI$795,2,FALSE))</f>
        <v/>
      </c>
      <c r="AK267" s="135"/>
    </row>
    <row r="268" spans="1:37" x14ac:dyDescent="0.25">
      <c r="A268" s="136"/>
      <c r="B268" s="136"/>
      <c r="C268" s="136"/>
      <c r="D268" s="136"/>
      <c r="E268" s="137"/>
      <c r="F268" s="137"/>
      <c r="G268" s="136"/>
      <c r="H268" s="137"/>
      <c r="I268" s="140"/>
      <c r="J268" s="140"/>
      <c r="K268" s="140"/>
      <c r="L268" s="74" t="str">
        <f>IF(AND(C268="Abierto",D268="Urgente"),A268,"")</f>
        <v/>
      </c>
      <c r="M268" s="74" t="str">
        <f ca="1">IF(AND(C268="Abierto",D268="Urgente"),TODAY()-E268,"")</f>
        <v/>
      </c>
      <c r="N268" s="74" t="str">
        <f>IF(AND(C268="Abierto",D268="Urgente"),RANK(M268,$M$13:$M$798,0)+COUNTIF($M$13:M268,M268)-1,"")</f>
        <v/>
      </c>
      <c r="O268" s="74" t="str">
        <f>IF(AND(C268="Abierto",D268="Alta"),A268,"")</f>
        <v/>
      </c>
      <c r="P268" s="74" t="str">
        <f ca="1">IF(AND(C268="Abierto",D268="Alta"),TODAY()-E268,"")</f>
        <v/>
      </c>
      <c r="Q268" s="74" t="str">
        <f>IF(AND(C268="Abierto",D268="Alta"),RANK(P268,$P$13:$P$798,0)+COUNTIF($P$13:P268,P268)-1+MAX(N:N),"")</f>
        <v/>
      </c>
      <c r="R268" s="74" t="str">
        <f>IF(AND(C268="Abierto",D268="Media"),A268,"")</f>
        <v/>
      </c>
      <c r="S268" s="74" t="str">
        <f ca="1">IF(AND(C268="Abierto",D268="Media"),TODAY()-E268,"")</f>
        <v/>
      </c>
      <c r="T268" s="74" t="str">
        <f>IF(AND(C268="Abierto",D268="Media"),RANK(S268,$S$13:$S$798,0)+COUNTIF($S$13:S268,S268)-1+MAX(N:N,Q:Q),"")</f>
        <v/>
      </c>
      <c r="U268" s="74" t="str">
        <f>IF(AND(C268="Abierto",D268="Baja"),A268,"")</f>
        <v/>
      </c>
      <c r="V268" s="74" t="str">
        <f ca="1">IF(AND(C268="Abierto",D268="Baja"),TODAY()-E268,"")</f>
        <v/>
      </c>
      <c r="W268" s="74" t="str">
        <f>IF(AND(C268="Abierto",D268="Baja"),RANK(V268,$V$13:$V$798,0)+COUNTIF($V$13:V268,V268)-1+MAX(N:N,Q:Q,T:T),"")</f>
        <v/>
      </c>
      <c r="X268" s="139" t="str">
        <f>IF(OR(C268="Resuelto",C268=""),"",SUM(N268,Q268,T268,W268))</f>
        <v/>
      </c>
      <c r="Y268" s="139" t="str">
        <f>IF(OR(C268="Resuelto",C268=""),"",SUM(M268,P268,S268,V268))</f>
        <v/>
      </c>
      <c r="Z268" s="139" t="str">
        <f>IF(OR(C268="Resuelto",C268=""),"",SUM(L268,O268,R268,U268))</f>
        <v/>
      </c>
      <c r="AA268" s="28">
        <v>466</v>
      </c>
      <c r="AB268" s="28" t="str">
        <f ca="1">IF(ISNA(VLOOKUP(AA268,$X$13:$Z$795,3,FALSE))=TRUE,"",VLOOKUP(AA268,$X$13:$Z$795,3,FALSE))</f>
        <v/>
      </c>
      <c r="AC268" s="75" t="str">
        <f ca="1">IF(ISNA(VLOOKUP(AA268,$X$13:$Z$795,2,FALSE))=TRUE,"",VLOOKUP(AA268,$X$13:$Z$795,2,FALSE))</f>
        <v/>
      </c>
      <c r="AH268" s="78" t="str">
        <f>IF(AI268="","",MAX($AH$5:AH267)+1)</f>
        <v/>
      </c>
      <c r="AI268" s="53" t="str">
        <f>IF(G267="","",IF(COUNTIF($AI$11:AI267,G267)=0,G267,""))</f>
        <v/>
      </c>
      <c r="AJ268" s="53" t="str">
        <f>IF(ISNA(VLOOKUP(AA268,$AH$13:$AI$795,2,FALSE))=TRUE,"",VLOOKUP(AA268,$AH$13:$AI$795,2,FALSE))</f>
        <v/>
      </c>
      <c r="AK268" s="135"/>
    </row>
    <row r="269" spans="1:37" x14ac:dyDescent="0.25">
      <c r="A269" s="136"/>
      <c r="B269" s="136"/>
      <c r="C269" s="136"/>
      <c r="D269" s="136"/>
      <c r="E269" s="137"/>
      <c r="F269" s="137"/>
      <c r="G269" s="136"/>
      <c r="H269" s="137"/>
      <c r="I269" s="140"/>
      <c r="J269" s="140"/>
      <c r="K269" s="140"/>
      <c r="L269" s="74" t="str">
        <f>IF(AND(C269="Abierto",D269="Urgente"),A269,"")</f>
        <v/>
      </c>
      <c r="M269" s="74" t="str">
        <f ca="1">IF(AND(C269="Abierto",D269="Urgente"),TODAY()-E269,"")</f>
        <v/>
      </c>
      <c r="N269" s="74" t="str">
        <f>IF(AND(C269="Abierto",D269="Urgente"),RANK(M269,$M$13:$M$798,0)+COUNTIF($M$13:M269,M269)-1,"")</f>
        <v/>
      </c>
      <c r="O269" s="74" t="str">
        <f>IF(AND(C269="Abierto",D269="Alta"),A269,"")</f>
        <v/>
      </c>
      <c r="P269" s="74" t="str">
        <f ca="1">IF(AND(C269="Abierto",D269="Alta"),TODAY()-E269,"")</f>
        <v/>
      </c>
      <c r="Q269" s="74" t="str">
        <f>IF(AND(C269="Abierto",D269="Alta"),RANK(P269,$P$13:$P$798,0)+COUNTIF($P$13:P269,P269)-1+MAX(N:N),"")</f>
        <v/>
      </c>
      <c r="R269" s="74" t="str">
        <f>IF(AND(C269="Abierto",D269="Media"),A269,"")</f>
        <v/>
      </c>
      <c r="S269" s="74" t="str">
        <f ca="1">IF(AND(C269="Abierto",D269="Media"),TODAY()-E269,"")</f>
        <v/>
      </c>
      <c r="T269" s="74" t="str">
        <f>IF(AND(C269="Abierto",D269="Media"),RANK(S269,$S$13:$S$798,0)+COUNTIF($S$13:S269,S269)-1+MAX(N:N,Q:Q),"")</f>
        <v/>
      </c>
      <c r="U269" s="74" t="str">
        <f>IF(AND(C269="Abierto",D269="Baja"),A269,"")</f>
        <v/>
      </c>
      <c r="V269" s="74" t="str">
        <f ca="1">IF(AND(C269="Abierto",D269="Baja"),TODAY()-E269,"")</f>
        <v/>
      </c>
      <c r="W269" s="74" t="str">
        <f>IF(AND(C269="Abierto",D269="Baja"),RANK(V269,$V$13:$V$798,0)+COUNTIF($V$13:V269,V269)-1+MAX(N:N,Q:Q,T:T),"")</f>
        <v/>
      </c>
      <c r="X269" s="139" t="str">
        <f>IF(OR(C269="Resuelto",C269=""),"",SUM(N269,Q269,T269,W269))</f>
        <v/>
      </c>
      <c r="Y269" s="139" t="str">
        <f>IF(OR(C269="Resuelto",C269=""),"",SUM(M269,P269,S269,V269))</f>
        <v/>
      </c>
      <c r="Z269" s="139" t="str">
        <f>IF(OR(C269="Resuelto",C269=""),"",SUM(L269,O269,R269,U269))</f>
        <v/>
      </c>
      <c r="AA269" s="28">
        <v>467</v>
      </c>
      <c r="AB269" s="28" t="str">
        <f ca="1">IF(ISNA(VLOOKUP(AA269,$X$13:$Z$795,3,FALSE))=TRUE,"",VLOOKUP(AA269,$X$13:$Z$795,3,FALSE))</f>
        <v/>
      </c>
      <c r="AC269" s="75" t="str">
        <f ca="1">IF(ISNA(VLOOKUP(AA269,$X$13:$Z$795,2,FALSE))=TRUE,"",VLOOKUP(AA269,$X$13:$Z$795,2,FALSE))</f>
        <v/>
      </c>
      <c r="AH269" s="78" t="str">
        <f>IF(AI269="","",MAX($AH$5:AH268)+1)</f>
        <v/>
      </c>
      <c r="AI269" s="53" t="str">
        <f>IF(G268="","",IF(COUNTIF($AI$11:AI268,G268)=0,G268,""))</f>
        <v/>
      </c>
      <c r="AJ269" s="53" t="str">
        <f>IF(ISNA(VLOOKUP(AA269,$AH$13:$AI$795,2,FALSE))=TRUE,"",VLOOKUP(AA269,$AH$13:$AI$795,2,FALSE))</f>
        <v/>
      </c>
      <c r="AK269" s="135"/>
    </row>
    <row r="270" spans="1:37" x14ac:dyDescent="0.25">
      <c r="A270" s="136"/>
      <c r="B270" s="136"/>
      <c r="C270" s="136"/>
      <c r="D270" s="136"/>
      <c r="E270" s="137"/>
      <c r="F270" s="137"/>
      <c r="G270" s="136"/>
      <c r="H270" s="137"/>
      <c r="I270" s="140"/>
      <c r="J270" s="140"/>
      <c r="K270" s="140"/>
      <c r="L270" s="74" t="str">
        <f>IF(AND(C270="Abierto",D270="Urgente"),A270,"")</f>
        <v/>
      </c>
      <c r="M270" s="74" t="str">
        <f ca="1">IF(AND(C270="Abierto",D270="Urgente"),TODAY()-E270,"")</f>
        <v/>
      </c>
      <c r="N270" s="74" t="str">
        <f>IF(AND(C270="Abierto",D270="Urgente"),RANK(M270,$M$13:$M$798,0)+COUNTIF($M$13:M270,M270)-1,"")</f>
        <v/>
      </c>
      <c r="O270" s="74" t="str">
        <f>IF(AND(C270="Abierto",D270="Alta"),A270,"")</f>
        <v/>
      </c>
      <c r="P270" s="74" t="str">
        <f ca="1">IF(AND(C270="Abierto",D270="Alta"),TODAY()-E270,"")</f>
        <v/>
      </c>
      <c r="Q270" s="74" t="str">
        <f>IF(AND(C270="Abierto",D270="Alta"),RANK(P270,$P$13:$P$798,0)+COUNTIF($P$13:P270,P270)-1+MAX(N:N),"")</f>
        <v/>
      </c>
      <c r="R270" s="74" t="str">
        <f>IF(AND(C270="Abierto",D270="Media"),A270,"")</f>
        <v/>
      </c>
      <c r="S270" s="74" t="str">
        <f ca="1">IF(AND(C270="Abierto",D270="Media"),TODAY()-E270,"")</f>
        <v/>
      </c>
      <c r="T270" s="74" t="str">
        <f>IF(AND(C270="Abierto",D270="Media"),RANK(S270,$S$13:$S$798,0)+COUNTIF($S$13:S270,S270)-1+MAX(N:N,Q:Q),"")</f>
        <v/>
      </c>
      <c r="U270" s="74" t="str">
        <f>IF(AND(C270="Abierto",D270="Baja"),A270,"")</f>
        <v/>
      </c>
      <c r="V270" s="74" t="str">
        <f ca="1">IF(AND(C270="Abierto",D270="Baja"),TODAY()-E270,"")</f>
        <v/>
      </c>
      <c r="W270" s="74" t="str">
        <f>IF(AND(C270="Abierto",D270="Baja"),RANK(V270,$V$13:$V$798,0)+COUNTIF($V$13:V270,V270)-1+MAX(N:N,Q:Q,T:T),"")</f>
        <v/>
      </c>
      <c r="X270" s="139" t="str">
        <f>IF(OR(C270="Resuelto",C270=""),"",SUM(N270,Q270,T270,W270))</f>
        <v/>
      </c>
      <c r="Y270" s="139" t="str">
        <f>IF(OR(C270="Resuelto",C270=""),"",SUM(M270,P270,S270,V270))</f>
        <v/>
      </c>
      <c r="Z270" s="139" t="str">
        <f>IF(OR(C270="Resuelto",C270=""),"",SUM(L270,O270,R270,U270))</f>
        <v/>
      </c>
      <c r="AA270" s="28">
        <v>468</v>
      </c>
      <c r="AB270" s="28" t="str">
        <f ca="1">IF(ISNA(VLOOKUP(AA270,$X$13:$Z$795,3,FALSE))=TRUE,"",VLOOKUP(AA270,$X$13:$Z$795,3,FALSE))</f>
        <v/>
      </c>
      <c r="AC270" s="75" t="str">
        <f ca="1">IF(ISNA(VLOOKUP(AA270,$X$13:$Z$795,2,FALSE))=TRUE,"",VLOOKUP(AA270,$X$13:$Z$795,2,FALSE))</f>
        <v/>
      </c>
      <c r="AH270" s="78" t="str">
        <f>IF(AI270="","",MAX($AH$5:AH269)+1)</f>
        <v/>
      </c>
      <c r="AI270" s="53" t="str">
        <f>IF(G269="","",IF(COUNTIF($AI$11:AI269,G269)=0,G269,""))</f>
        <v/>
      </c>
      <c r="AJ270" s="53" t="str">
        <f>IF(ISNA(VLOOKUP(AA270,$AH$13:$AI$795,2,FALSE))=TRUE,"",VLOOKUP(AA270,$AH$13:$AI$795,2,FALSE))</f>
        <v/>
      </c>
      <c r="AK270" s="135"/>
    </row>
    <row r="271" spans="1:37" x14ac:dyDescent="0.25">
      <c r="A271" s="136"/>
      <c r="B271" s="136"/>
      <c r="C271" s="136"/>
      <c r="D271" s="136"/>
      <c r="E271" s="137"/>
      <c r="F271" s="137"/>
      <c r="G271" s="136"/>
      <c r="H271" s="137"/>
      <c r="I271" s="140"/>
      <c r="J271" s="140"/>
      <c r="K271" s="140"/>
      <c r="L271" s="74" t="str">
        <f>IF(AND(C271="Abierto",D271="Urgente"),A271,"")</f>
        <v/>
      </c>
      <c r="M271" s="74" t="str">
        <f ca="1">IF(AND(C271="Abierto",D271="Urgente"),TODAY()-E271,"")</f>
        <v/>
      </c>
      <c r="N271" s="74" t="str">
        <f>IF(AND(C271="Abierto",D271="Urgente"),RANK(M271,$M$13:$M$798,0)+COUNTIF($M$13:M271,M271)-1,"")</f>
        <v/>
      </c>
      <c r="O271" s="74" t="str">
        <f>IF(AND(C271="Abierto",D271="Alta"),A271,"")</f>
        <v/>
      </c>
      <c r="P271" s="74" t="str">
        <f ca="1">IF(AND(C271="Abierto",D271="Alta"),TODAY()-E271,"")</f>
        <v/>
      </c>
      <c r="Q271" s="74" t="str">
        <f>IF(AND(C271="Abierto",D271="Alta"),RANK(P271,$P$13:$P$798,0)+COUNTIF($P$13:P271,P271)-1+MAX(N:N),"")</f>
        <v/>
      </c>
      <c r="R271" s="74" t="str">
        <f>IF(AND(C271="Abierto",D271="Media"),A271,"")</f>
        <v/>
      </c>
      <c r="S271" s="74" t="str">
        <f ca="1">IF(AND(C271="Abierto",D271="Media"),TODAY()-E271,"")</f>
        <v/>
      </c>
      <c r="T271" s="74" t="str">
        <f>IF(AND(C271="Abierto",D271="Media"),RANK(S271,$S$13:$S$798,0)+COUNTIF($S$13:S271,S271)-1+MAX(N:N,Q:Q),"")</f>
        <v/>
      </c>
      <c r="U271" s="74" t="str">
        <f>IF(AND(C271="Abierto",D271="Baja"),A271,"")</f>
        <v/>
      </c>
      <c r="V271" s="74" t="str">
        <f ca="1">IF(AND(C271="Abierto",D271="Baja"),TODAY()-E271,"")</f>
        <v/>
      </c>
      <c r="W271" s="74" t="str">
        <f>IF(AND(C271="Abierto",D271="Baja"),RANK(V271,$V$13:$V$798,0)+COUNTIF($V$13:V271,V271)-1+MAX(N:N,Q:Q,T:T),"")</f>
        <v/>
      </c>
      <c r="X271" s="139" t="str">
        <f>IF(OR(C271="Resuelto",C271=""),"",SUM(N271,Q271,T271,W271))</f>
        <v/>
      </c>
      <c r="Y271" s="139" t="str">
        <f>IF(OR(C271="Resuelto",C271=""),"",SUM(M271,P271,S271,V271))</f>
        <v/>
      </c>
      <c r="Z271" s="139" t="str">
        <f>IF(OR(C271="Resuelto",C271=""),"",SUM(L271,O271,R271,U271))</f>
        <v/>
      </c>
      <c r="AA271" s="28">
        <v>469</v>
      </c>
      <c r="AB271" s="28" t="str">
        <f ca="1">IF(ISNA(VLOOKUP(AA271,$X$13:$Z$795,3,FALSE))=TRUE,"",VLOOKUP(AA271,$X$13:$Z$795,3,FALSE))</f>
        <v/>
      </c>
      <c r="AC271" s="75" t="str">
        <f ca="1">IF(ISNA(VLOOKUP(AA271,$X$13:$Z$795,2,FALSE))=TRUE,"",VLOOKUP(AA271,$X$13:$Z$795,2,FALSE))</f>
        <v/>
      </c>
      <c r="AH271" s="78" t="str">
        <f>IF(AI271="","",MAX($AH$5:AH270)+1)</f>
        <v/>
      </c>
      <c r="AI271" s="53" t="str">
        <f>IF(G270="","",IF(COUNTIF($AI$11:AI270,G270)=0,G270,""))</f>
        <v/>
      </c>
      <c r="AJ271" s="53" t="str">
        <f>IF(ISNA(VLOOKUP(AA271,$AH$13:$AI$795,2,FALSE))=TRUE,"",VLOOKUP(AA271,$AH$13:$AI$795,2,FALSE))</f>
        <v/>
      </c>
      <c r="AK271" s="135"/>
    </row>
    <row r="272" spans="1:37" x14ac:dyDescent="0.25">
      <c r="A272" s="136"/>
      <c r="B272" s="136"/>
      <c r="C272" s="136"/>
      <c r="D272" s="136"/>
      <c r="E272" s="137"/>
      <c r="F272" s="137"/>
      <c r="G272" s="136"/>
      <c r="H272" s="137"/>
      <c r="I272" s="140"/>
      <c r="J272" s="140"/>
      <c r="K272" s="140"/>
      <c r="L272" s="74" t="str">
        <f>IF(AND(C272="Abierto",D272="Urgente"),A272,"")</f>
        <v/>
      </c>
      <c r="M272" s="74" t="str">
        <f ca="1">IF(AND(C272="Abierto",D272="Urgente"),TODAY()-E272,"")</f>
        <v/>
      </c>
      <c r="N272" s="74" t="str">
        <f>IF(AND(C272="Abierto",D272="Urgente"),RANK(M272,$M$13:$M$798,0)+COUNTIF($M$13:M272,M272)-1,"")</f>
        <v/>
      </c>
      <c r="O272" s="74" t="str">
        <f>IF(AND(C272="Abierto",D272="Alta"),A272,"")</f>
        <v/>
      </c>
      <c r="P272" s="74" t="str">
        <f ca="1">IF(AND(C272="Abierto",D272="Alta"),TODAY()-E272,"")</f>
        <v/>
      </c>
      <c r="Q272" s="74" t="str">
        <f>IF(AND(C272="Abierto",D272="Alta"),RANK(P272,$P$13:$P$798,0)+COUNTIF($P$13:P272,P272)-1+MAX(N:N),"")</f>
        <v/>
      </c>
      <c r="R272" s="74" t="str">
        <f>IF(AND(C272="Abierto",D272="Media"),A272,"")</f>
        <v/>
      </c>
      <c r="S272" s="74" t="str">
        <f ca="1">IF(AND(C272="Abierto",D272="Media"),TODAY()-E272,"")</f>
        <v/>
      </c>
      <c r="T272" s="74" t="str">
        <f>IF(AND(C272="Abierto",D272="Media"),RANK(S272,$S$13:$S$798,0)+COUNTIF($S$13:S272,S272)-1+MAX(N:N,Q:Q),"")</f>
        <v/>
      </c>
      <c r="U272" s="74" t="str">
        <f>IF(AND(C272="Abierto",D272="Baja"),A272,"")</f>
        <v/>
      </c>
      <c r="V272" s="74" t="str">
        <f ca="1">IF(AND(C272="Abierto",D272="Baja"),TODAY()-E272,"")</f>
        <v/>
      </c>
      <c r="W272" s="74" t="str">
        <f>IF(AND(C272="Abierto",D272="Baja"),RANK(V272,$V$13:$V$798,0)+COUNTIF($V$13:V272,V272)-1+MAX(N:N,Q:Q,T:T),"")</f>
        <v/>
      </c>
      <c r="X272" s="139" t="str">
        <f>IF(OR(C272="Resuelto",C272=""),"",SUM(N272,Q272,T272,W272))</f>
        <v/>
      </c>
      <c r="Y272" s="139" t="str">
        <f>IF(OR(C272="Resuelto",C272=""),"",SUM(M272,P272,S272,V272))</f>
        <v/>
      </c>
      <c r="Z272" s="139" t="str">
        <f>IF(OR(C272="Resuelto",C272=""),"",SUM(L272,O272,R272,U272))</f>
        <v/>
      </c>
      <c r="AA272" s="28">
        <v>470</v>
      </c>
      <c r="AB272" s="28" t="str">
        <f ca="1">IF(ISNA(VLOOKUP(AA272,$X$13:$Z$795,3,FALSE))=TRUE,"",VLOOKUP(AA272,$X$13:$Z$795,3,FALSE))</f>
        <v/>
      </c>
      <c r="AC272" s="75" t="str">
        <f ca="1">IF(ISNA(VLOOKUP(AA272,$X$13:$Z$795,2,FALSE))=TRUE,"",VLOOKUP(AA272,$X$13:$Z$795,2,FALSE))</f>
        <v/>
      </c>
      <c r="AH272" s="78" t="str">
        <f>IF(AI272="","",MAX($AH$5:AH271)+1)</f>
        <v/>
      </c>
      <c r="AI272" s="53" t="str">
        <f>IF(G271="","",IF(COUNTIF($AI$11:AI271,G271)=0,G271,""))</f>
        <v/>
      </c>
      <c r="AJ272" s="53" t="str">
        <f>IF(ISNA(VLOOKUP(AA272,$AH$13:$AI$795,2,FALSE))=TRUE,"",VLOOKUP(AA272,$AH$13:$AI$795,2,FALSE))</f>
        <v/>
      </c>
      <c r="AK272" s="135"/>
    </row>
    <row r="273" spans="1:37" x14ac:dyDescent="0.25">
      <c r="A273" s="136"/>
      <c r="B273" s="136"/>
      <c r="C273" s="136"/>
      <c r="D273" s="136"/>
      <c r="E273" s="137"/>
      <c r="F273" s="137"/>
      <c r="G273" s="136"/>
      <c r="H273" s="137"/>
      <c r="I273" s="140"/>
      <c r="J273" s="140"/>
      <c r="K273" s="140"/>
      <c r="L273" s="74" t="str">
        <f>IF(AND(C273="Abierto",D273="Urgente"),A273,"")</f>
        <v/>
      </c>
      <c r="M273" s="74" t="str">
        <f ca="1">IF(AND(C273="Abierto",D273="Urgente"),TODAY()-E273,"")</f>
        <v/>
      </c>
      <c r="N273" s="74" t="str">
        <f>IF(AND(C273="Abierto",D273="Urgente"),RANK(M273,$M$13:$M$798,0)+COUNTIF($M$13:M273,M273)-1,"")</f>
        <v/>
      </c>
      <c r="O273" s="74" t="str">
        <f>IF(AND(C273="Abierto",D273="Alta"),A273,"")</f>
        <v/>
      </c>
      <c r="P273" s="74" t="str">
        <f ca="1">IF(AND(C273="Abierto",D273="Alta"),TODAY()-E273,"")</f>
        <v/>
      </c>
      <c r="Q273" s="74" t="str">
        <f>IF(AND(C273="Abierto",D273="Alta"),RANK(P273,$P$13:$P$798,0)+COUNTIF($P$13:P273,P273)-1+MAX(N:N),"")</f>
        <v/>
      </c>
      <c r="R273" s="74" t="str">
        <f>IF(AND(C273="Abierto",D273="Media"),A273,"")</f>
        <v/>
      </c>
      <c r="S273" s="74" t="str">
        <f ca="1">IF(AND(C273="Abierto",D273="Media"),TODAY()-E273,"")</f>
        <v/>
      </c>
      <c r="T273" s="74" t="str">
        <f>IF(AND(C273="Abierto",D273="Media"),RANK(S273,$S$13:$S$798,0)+COUNTIF($S$13:S273,S273)-1+MAX(N:N,Q:Q),"")</f>
        <v/>
      </c>
      <c r="U273" s="74" t="str">
        <f>IF(AND(C273="Abierto",D273="Baja"),A273,"")</f>
        <v/>
      </c>
      <c r="V273" s="74" t="str">
        <f ca="1">IF(AND(C273="Abierto",D273="Baja"),TODAY()-E273,"")</f>
        <v/>
      </c>
      <c r="W273" s="74" t="str">
        <f>IF(AND(C273="Abierto",D273="Baja"),RANK(V273,$V$13:$V$798,0)+COUNTIF($V$13:V273,V273)-1+MAX(N:N,Q:Q,T:T),"")</f>
        <v/>
      </c>
      <c r="X273" s="139" t="str">
        <f>IF(OR(C273="Resuelto",C273=""),"",SUM(N273,Q273,T273,W273))</f>
        <v/>
      </c>
      <c r="Y273" s="139" t="str">
        <f>IF(OR(C273="Resuelto",C273=""),"",SUM(M273,P273,S273,V273))</f>
        <v/>
      </c>
      <c r="Z273" s="139" t="str">
        <f>IF(OR(C273="Resuelto",C273=""),"",SUM(L273,O273,R273,U273))</f>
        <v/>
      </c>
      <c r="AA273" s="28">
        <v>471</v>
      </c>
      <c r="AB273" s="28" t="str">
        <f ca="1">IF(ISNA(VLOOKUP(AA273,$X$13:$Z$795,3,FALSE))=TRUE,"",VLOOKUP(AA273,$X$13:$Z$795,3,FALSE))</f>
        <v/>
      </c>
      <c r="AC273" s="75" t="str">
        <f ca="1">IF(ISNA(VLOOKUP(AA273,$X$13:$Z$795,2,FALSE))=TRUE,"",VLOOKUP(AA273,$X$13:$Z$795,2,FALSE))</f>
        <v/>
      </c>
      <c r="AH273" s="78" t="str">
        <f>IF(AI273="","",MAX($AH$5:AH272)+1)</f>
        <v/>
      </c>
      <c r="AI273" s="53" t="str">
        <f>IF(G272="","",IF(COUNTIF($AI$11:AI272,G272)=0,G272,""))</f>
        <v/>
      </c>
      <c r="AJ273" s="53" t="str">
        <f>IF(ISNA(VLOOKUP(AA273,$AH$13:$AI$795,2,FALSE))=TRUE,"",VLOOKUP(AA273,$AH$13:$AI$795,2,FALSE))</f>
        <v/>
      </c>
      <c r="AK273" s="135"/>
    </row>
    <row r="274" spans="1:37" x14ac:dyDescent="0.25">
      <c r="A274" s="136"/>
      <c r="B274" s="136"/>
      <c r="C274" s="136"/>
      <c r="D274" s="136"/>
      <c r="E274" s="137"/>
      <c r="F274" s="137"/>
      <c r="G274" s="136"/>
      <c r="H274" s="137"/>
      <c r="I274" s="140"/>
      <c r="J274" s="140"/>
      <c r="K274" s="140"/>
      <c r="L274" s="74" t="str">
        <f>IF(AND(C274="Abierto",D274="Urgente"),A274,"")</f>
        <v/>
      </c>
      <c r="M274" s="74" t="str">
        <f ca="1">IF(AND(C274="Abierto",D274="Urgente"),TODAY()-E274,"")</f>
        <v/>
      </c>
      <c r="N274" s="74" t="str">
        <f>IF(AND(C274="Abierto",D274="Urgente"),RANK(M274,$M$13:$M$798,0)+COUNTIF($M$13:M274,M274)-1,"")</f>
        <v/>
      </c>
      <c r="O274" s="74" t="str">
        <f>IF(AND(C274="Abierto",D274="Alta"),A274,"")</f>
        <v/>
      </c>
      <c r="P274" s="74" t="str">
        <f ca="1">IF(AND(C274="Abierto",D274="Alta"),TODAY()-E274,"")</f>
        <v/>
      </c>
      <c r="Q274" s="74" t="str">
        <f>IF(AND(C274="Abierto",D274="Alta"),RANK(P274,$P$13:$P$798,0)+COUNTIF($P$13:P274,P274)-1+MAX(N:N),"")</f>
        <v/>
      </c>
      <c r="R274" s="74" t="str">
        <f>IF(AND(C274="Abierto",D274="Media"),A274,"")</f>
        <v/>
      </c>
      <c r="S274" s="74" t="str">
        <f ca="1">IF(AND(C274="Abierto",D274="Media"),TODAY()-E274,"")</f>
        <v/>
      </c>
      <c r="T274" s="74" t="str">
        <f>IF(AND(C274="Abierto",D274="Media"),RANK(S274,$S$13:$S$798,0)+COUNTIF($S$13:S274,S274)-1+MAX(N:N,Q:Q),"")</f>
        <v/>
      </c>
      <c r="U274" s="74" t="str">
        <f>IF(AND(C274="Abierto",D274="Baja"),A274,"")</f>
        <v/>
      </c>
      <c r="V274" s="74" t="str">
        <f ca="1">IF(AND(C274="Abierto",D274="Baja"),TODAY()-E274,"")</f>
        <v/>
      </c>
      <c r="W274" s="74" t="str">
        <f>IF(AND(C274="Abierto",D274="Baja"),RANK(V274,$V$13:$V$798,0)+COUNTIF($V$13:V274,V274)-1+MAX(N:N,Q:Q,T:T),"")</f>
        <v/>
      </c>
      <c r="X274" s="139" t="str">
        <f>IF(OR(C274="Resuelto",C274=""),"",SUM(N274,Q274,T274,W274))</f>
        <v/>
      </c>
      <c r="Y274" s="139" t="str">
        <f>IF(OR(C274="Resuelto",C274=""),"",SUM(M274,P274,S274,V274))</f>
        <v/>
      </c>
      <c r="Z274" s="139" t="str">
        <f>IF(OR(C274="Resuelto",C274=""),"",SUM(L274,O274,R274,U274))</f>
        <v/>
      </c>
      <c r="AA274" s="28">
        <v>472</v>
      </c>
      <c r="AB274" s="28" t="str">
        <f ca="1">IF(ISNA(VLOOKUP(AA274,$X$13:$Z$795,3,FALSE))=TRUE,"",VLOOKUP(AA274,$X$13:$Z$795,3,FALSE))</f>
        <v/>
      </c>
      <c r="AC274" s="75" t="str">
        <f ca="1">IF(ISNA(VLOOKUP(AA274,$X$13:$Z$795,2,FALSE))=TRUE,"",VLOOKUP(AA274,$X$13:$Z$795,2,FALSE))</f>
        <v/>
      </c>
      <c r="AH274" s="78" t="str">
        <f>IF(AI274="","",MAX($AH$5:AH273)+1)</f>
        <v/>
      </c>
      <c r="AI274" s="53" t="str">
        <f>IF(G273="","",IF(COUNTIF($AI$11:AI273,G273)=0,G273,""))</f>
        <v/>
      </c>
      <c r="AJ274" s="53" t="str">
        <f>IF(ISNA(VLOOKUP(AA274,$AH$13:$AI$795,2,FALSE))=TRUE,"",VLOOKUP(AA274,$AH$13:$AI$795,2,FALSE))</f>
        <v/>
      </c>
      <c r="AK274" s="135"/>
    </row>
    <row r="275" spans="1:37" x14ac:dyDescent="0.25">
      <c r="A275" s="136"/>
      <c r="B275" s="136"/>
      <c r="C275" s="136"/>
      <c r="D275" s="136"/>
      <c r="E275" s="137"/>
      <c r="F275" s="137"/>
      <c r="G275" s="136"/>
      <c r="H275" s="137"/>
      <c r="I275" s="140"/>
      <c r="J275" s="140"/>
      <c r="K275" s="140"/>
      <c r="L275" s="74" t="str">
        <f>IF(AND(C275="Abierto",D275="Urgente"),A275,"")</f>
        <v/>
      </c>
      <c r="M275" s="74" t="str">
        <f ca="1">IF(AND(C275="Abierto",D275="Urgente"),TODAY()-E275,"")</f>
        <v/>
      </c>
      <c r="N275" s="74" t="str">
        <f>IF(AND(C275="Abierto",D275="Urgente"),RANK(M275,$M$13:$M$798,0)+COUNTIF($M$13:M275,M275)-1,"")</f>
        <v/>
      </c>
      <c r="O275" s="74" t="str">
        <f>IF(AND(C275="Abierto",D275="Alta"),A275,"")</f>
        <v/>
      </c>
      <c r="P275" s="74" t="str">
        <f ca="1">IF(AND(C275="Abierto",D275="Alta"),TODAY()-E275,"")</f>
        <v/>
      </c>
      <c r="Q275" s="74" t="str">
        <f>IF(AND(C275="Abierto",D275="Alta"),RANK(P275,$P$13:$P$798,0)+COUNTIF($P$13:P275,P275)-1+MAX(N:N),"")</f>
        <v/>
      </c>
      <c r="R275" s="74" t="str">
        <f>IF(AND(C275="Abierto",D275="Media"),A275,"")</f>
        <v/>
      </c>
      <c r="S275" s="74" t="str">
        <f ca="1">IF(AND(C275="Abierto",D275="Media"),TODAY()-E275,"")</f>
        <v/>
      </c>
      <c r="T275" s="74" t="str">
        <f>IF(AND(C275="Abierto",D275="Media"),RANK(S275,$S$13:$S$798,0)+COUNTIF($S$13:S275,S275)-1+MAX(N:N,Q:Q),"")</f>
        <v/>
      </c>
      <c r="U275" s="74" t="str">
        <f>IF(AND(C275="Abierto",D275="Baja"),A275,"")</f>
        <v/>
      </c>
      <c r="V275" s="74" t="str">
        <f ca="1">IF(AND(C275="Abierto",D275="Baja"),TODAY()-E275,"")</f>
        <v/>
      </c>
      <c r="W275" s="74" t="str">
        <f>IF(AND(C275="Abierto",D275="Baja"),RANK(V275,$V$13:$V$798,0)+COUNTIF($V$13:V275,V275)-1+MAX(N:N,Q:Q,T:T),"")</f>
        <v/>
      </c>
      <c r="X275" s="139" t="str">
        <f>IF(OR(C275="Resuelto",C275=""),"",SUM(N275,Q275,T275,W275))</f>
        <v/>
      </c>
      <c r="Y275" s="139" t="str">
        <f>IF(OR(C275="Resuelto",C275=""),"",SUM(M275,P275,S275,V275))</f>
        <v/>
      </c>
      <c r="Z275" s="139" t="str">
        <f>IF(OR(C275="Resuelto",C275=""),"",SUM(L275,O275,R275,U275))</f>
        <v/>
      </c>
      <c r="AA275" s="28">
        <v>473</v>
      </c>
      <c r="AB275" s="28" t="str">
        <f ca="1">IF(ISNA(VLOOKUP(AA275,$X$13:$Z$795,3,FALSE))=TRUE,"",VLOOKUP(AA275,$X$13:$Z$795,3,FALSE))</f>
        <v/>
      </c>
      <c r="AC275" s="75" t="str">
        <f ca="1">IF(ISNA(VLOOKUP(AA275,$X$13:$Z$795,2,FALSE))=TRUE,"",VLOOKUP(AA275,$X$13:$Z$795,2,FALSE))</f>
        <v/>
      </c>
      <c r="AH275" s="78" t="str">
        <f>IF(AI275="","",MAX($AH$5:AH274)+1)</f>
        <v/>
      </c>
      <c r="AI275" s="53" t="str">
        <f>IF(G274="","",IF(COUNTIF($AI$11:AI274,G274)=0,G274,""))</f>
        <v/>
      </c>
      <c r="AJ275" s="53" t="str">
        <f>IF(ISNA(VLOOKUP(AA275,$AH$13:$AI$795,2,FALSE))=TRUE,"",VLOOKUP(AA275,$AH$13:$AI$795,2,FALSE))</f>
        <v/>
      </c>
      <c r="AK275" s="135"/>
    </row>
    <row r="276" spans="1:37" x14ac:dyDescent="0.25">
      <c r="A276" s="136"/>
      <c r="B276" s="136"/>
      <c r="C276" s="136"/>
      <c r="D276" s="136"/>
      <c r="E276" s="137"/>
      <c r="F276" s="137"/>
      <c r="G276" s="136"/>
      <c r="H276" s="137"/>
      <c r="I276" s="140"/>
      <c r="J276" s="140"/>
      <c r="K276" s="140"/>
      <c r="L276" s="74" t="str">
        <f>IF(AND(C276="Abierto",D276="Urgente"),A276,"")</f>
        <v/>
      </c>
      <c r="M276" s="74" t="str">
        <f ca="1">IF(AND(C276="Abierto",D276="Urgente"),TODAY()-E276,"")</f>
        <v/>
      </c>
      <c r="N276" s="74" t="str">
        <f>IF(AND(C276="Abierto",D276="Urgente"),RANK(M276,$M$13:$M$798,0)+COUNTIF($M$13:M276,M276)-1,"")</f>
        <v/>
      </c>
      <c r="O276" s="74" t="str">
        <f>IF(AND(C276="Abierto",D276="Alta"),A276,"")</f>
        <v/>
      </c>
      <c r="P276" s="74" t="str">
        <f ca="1">IF(AND(C276="Abierto",D276="Alta"),TODAY()-E276,"")</f>
        <v/>
      </c>
      <c r="Q276" s="74" t="str">
        <f>IF(AND(C276="Abierto",D276="Alta"),RANK(P276,$P$13:$P$798,0)+COUNTIF($P$13:P276,P276)-1+MAX(N:N),"")</f>
        <v/>
      </c>
      <c r="R276" s="74" t="str">
        <f>IF(AND(C276="Abierto",D276="Media"),A276,"")</f>
        <v/>
      </c>
      <c r="S276" s="74" t="str">
        <f ca="1">IF(AND(C276="Abierto",D276="Media"),TODAY()-E276,"")</f>
        <v/>
      </c>
      <c r="T276" s="74" t="str">
        <f>IF(AND(C276="Abierto",D276="Media"),RANK(S276,$S$13:$S$798,0)+COUNTIF($S$13:S276,S276)-1+MAX(N:N,Q:Q),"")</f>
        <v/>
      </c>
      <c r="U276" s="74" t="str">
        <f>IF(AND(C276="Abierto",D276="Baja"),A276,"")</f>
        <v/>
      </c>
      <c r="V276" s="74" t="str">
        <f ca="1">IF(AND(C276="Abierto",D276="Baja"),TODAY()-E276,"")</f>
        <v/>
      </c>
      <c r="W276" s="74" t="str">
        <f>IF(AND(C276="Abierto",D276="Baja"),RANK(V276,$V$13:$V$798,0)+COUNTIF($V$13:V276,V276)-1+MAX(N:N,Q:Q,T:T),"")</f>
        <v/>
      </c>
      <c r="X276" s="139" t="str">
        <f>IF(OR(C276="Resuelto",C276=""),"",SUM(N276,Q276,T276,W276))</f>
        <v/>
      </c>
      <c r="Y276" s="139" t="str">
        <f>IF(OR(C276="Resuelto",C276=""),"",SUM(M276,P276,S276,V276))</f>
        <v/>
      </c>
      <c r="Z276" s="139" t="str">
        <f>IF(OR(C276="Resuelto",C276=""),"",SUM(L276,O276,R276,U276))</f>
        <v/>
      </c>
      <c r="AA276" s="28">
        <v>474</v>
      </c>
      <c r="AB276" s="28" t="str">
        <f ca="1">IF(ISNA(VLOOKUP(AA276,$X$13:$Z$795,3,FALSE))=TRUE,"",VLOOKUP(AA276,$X$13:$Z$795,3,FALSE))</f>
        <v/>
      </c>
      <c r="AC276" s="75" t="str">
        <f ca="1">IF(ISNA(VLOOKUP(AA276,$X$13:$Z$795,2,FALSE))=TRUE,"",VLOOKUP(AA276,$X$13:$Z$795,2,FALSE))</f>
        <v/>
      </c>
      <c r="AH276" s="78" t="str">
        <f>IF(AI276="","",MAX($AH$5:AH275)+1)</f>
        <v/>
      </c>
      <c r="AI276" s="53" t="str">
        <f>IF(G275="","",IF(COUNTIF($AI$11:AI275,G275)=0,G275,""))</f>
        <v/>
      </c>
      <c r="AJ276" s="53" t="str">
        <f>IF(ISNA(VLOOKUP(AA276,$AH$13:$AI$795,2,FALSE))=TRUE,"",VLOOKUP(AA276,$AH$13:$AI$795,2,FALSE))</f>
        <v/>
      </c>
      <c r="AK276" s="135"/>
    </row>
    <row r="277" spans="1:37" x14ac:dyDescent="0.25">
      <c r="A277" s="136"/>
      <c r="B277" s="136"/>
      <c r="C277" s="136"/>
      <c r="D277" s="136"/>
      <c r="E277" s="137"/>
      <c r="F277" s="137"/>
      <c r="G277" s="136"/>
      <c r="H277" s="137"/>
      <c r="I277" s="140"/>
      <c r="J277" s="140"/>
      <c r="K277" s="140"/>
      <c r="L277" s="74" t="str">
        <f>IF(AND(C277="Abierto",D277="Urgente"),A277,"")</f>
        <v/>
      </c>
      <c r="M277" s="74" t="str">
        <f ca="1">IF(AND(C277="Abierto",D277="Urgente"),TODAY()-E277,"")</f>
        <v/>
      </c>
      <c r="N277" s="74" t="str">
        <f>IF(AND(C277="Abierto",D277="Urgente"),RANK(M277,$M$13:$M$798,0)+COUNTIF($M$13:M277,M277)-1,"")</f>
        <v/>
      </c>
      <c r="O277" s="74" t="str">
        <f>IF(AND(C277="Abierto",D277="Alta"),A277,"")</f>
        <v/>
      </c>
      <c r="P277" s="74" t="str">
        <f ca="1">IF(AND(C277="Abierto",D277="Alta"),TODAY()-E277,"")</f>
        <v/>
      </c>
      <c r="Q277" s="74" t="str">
        <f>IF(AND(C277="Abierto",D277="Alta"),RANK(P277,$P$13:$P$798,0)+COUNTIF($P$13:P277,P277)-1+MAX(N:N),"")</f>
        <v/>
      </c>
      <c r="R277" s="74" t="str">
        <f>IF(AND(C277="Abierto",D277="Media"),A277,"")</f>
        <v/>
      </c>
      <c r="S277" s="74" t="str">
        <f ca="1">IF(AND(C277="Abierto",D277="Media"),TODAY()-E277,"")</f>
        <v/>
      </c>
      <c r="T277" s="74" t="str">
        <f>IF(AND(C277="Abierto",D277="Media"),RANK(S277,$S$13:$S$798,0)+COUNTIF($S$13:S277,S277)-1+MAX(N:N,Q:Q),"")</f>
        <v/>
      </c>
      <c r="U277" s="74" t="str">
        <f>IF(AND(C277="Abierto",D277="Baja"),A277,"")</f>
        <v/>
      </c>
      <c r="V277" s="74" t="str">
        <f ca="1">IF(AND(C277="Abierto",D277="Baja"),TODAY()-E277,"")</f>
        <v/>
      </c>
      <c r="W277" s="74" t="str">
        <f>IF(AND(C277="Abierto",D277="Baja"),RANK(V277,$V$13:$V$798,0)+COUNTIF($V$13:V277,V277)-1+MAX(N:N,Q:Q,T:T),"")</f>
        <v/>
      </c>
      <c r="X277" s="139" t="str">
        <f>IF(OR(C277="Resuelto",C277=""),"",SUM(N277,Q277,T277,W277))</f>
        <v/>
      </c>
      <c r="Y277" s="139" t="str">
        <f>IF(OR(C277="Resuelto",C277=""),"",SUM(M277,P277,S277,V277))</f>
        <v/>
      </c>
      <c r="Z277" s="139" t="str">
        <f>IF(OR(C277="Resuelto",C277=""),"",SUM(L277,O277,R277,U277))</f>
        <v/>
      </c>
      <c r="AA277" s="28">
        <v>475</v>
      </c>
      <c r="AB277" s="28" t="str">
        <f ca="1">IF(ISNA(VLOOKUP(AA277,$X$13:$Z$795,3,FALSE))=TRUE,"",VLOOKUP(AA277,$X$13:$Z$795,3,FALSE))</f>
        <v/>
      </c>
      <c r="AC277" s="75" t="str">
        <f ca="1">IF(ISNA(VLOOKUP(AA277,$X$13:$Z$795,2,FALSE))=TRUE,"",VLOOKUP(AA277,$X$13:$Z$795,2,FALSE))</f>
        <v/>
      </c>
      <c r="AH277" s="78" t="str">
        <f>IF(AI277="","",MAX($AH$5:AH276)+1)</f>
        <v/>
      </c>
      <c r="AI277" s="53" t="str">
        <f>IF(G276="","",IF(COUNTIF($AI$11:AI276,G276)=0,G276,""))</f>
        <v/>
      </c>
      <c r="AJ277" s="53" t="str">
        <f>IF(ISNA(VLOOKUP(AA277,$AH$13:$AI$795,2,FALSE))=TRUE,"",VLOOKUP(AA277,$AH$13:$AI$795,2,FALSE))</f>
        <v/>
      </c>
      <c r="AK277" s="135"/>
    </row>
    <row r="278" spans="1:37" x14ac:dyDescent="0.25">
      <c r="A278" s="136"/>
      <c r="B278" s="136"/>
      <c r="C278" s="136"/>
      <c r="D278" s="136"/>
      <c r="E278" s="137"/>
      <c r="F278" s="137"/>
      <c r="G278" s="136"/>
      <c r="H278" s="137"/>
      <c r="I278" s="140"/>
      <c r="J278" s="140"/>
      <c r="K278" s="140"/>
      <c r="L278" s="74" t="str">
        <f>IF(AND(C278="Abierto",D278="Urgente"),A278,"")</f>
        <v/>
      </c>
      <c r="M278" s="74" t="str">
        <f ca="1">IF(AND(C278="Abierto",D278="Urgente"),TODAY()-E278,"")</f>
        <v/>
      </c>
      <c r="N278" s="74" t="str">
        <f>IF(AND(C278="Abierto",D278="Urgente"),RANK(M278,$M$13:$M$798,0)+COUNTIF($M$13:M278,M278)-1,"")</f>
        <v/>
      </c>
      <c r="O278" s="74" t="str">
        <f>IF(AND(C278="Abierto",D278="Alta"),A278,"")</f>
        <v/>
      </c>
      <c r="P278" s="74" t="str">
        <f ca="1">IF(AND(C278="Abierto",D278="Alta"),TODAY()-E278,"")</f>
        <v/>
      </c>
      <c r="Q278" s="74" t="str">
        <f>IF(AND(C278="Abierto",D278="Alta"),RANK(P278,$P$13:$P$798,0)+COUNTIF($P$13:P278,P278)-1+MAX(N:N),"")</f>
        <v/>
      </c>
      <c r="R278" s="74" t="str">
        <f>IF(AND(C278="Abierto",D278="Media"),A278,"")</f>
        <v/>
      </c>
      <c r="S278" s="74" t="str">
        <f ca="1">IF(AND(C278="Abierto",D278="Media"),TODAY()-E278,"")</f>
        <v/>
      </c>
      <c r="T278" s="74" t="str">
        <f>IF(AND(C278="Abierto",D278="Media"),RANK(S278,$S$13:$S$798,0)+COUNTIF($S$13:S278,S278)-1+MAX(N:N,Q:Q),"")</f>
        <v/>
      </c>
      <c r="U278" s="74" t="str">
        <f>IF(AND(C278="Abierto",D278="Baja"),A278,"")</f>
        <v/>
      </c>
      <c r="V278" s="74" t="str">
        <f ca="1">IF(AND(C278="Abierto",D278="Baja"),TODAY()-E278,"")</f>
        <v/>
      </c>
      <c r="W278" s="74" t="str">
        <f>IF(AND(C278="Abierto",D278="Baja"),RANK(V278,$V$13:$V$798,0)+COUNTIF($V$13:V278,V278)-1+MAX(N:N,Q:Q,T:T),"")</f>
        <v/>
      </c>
      <c r="X278" s="139" t="str">
        <f>IF(OR(C278="Resuelto",C278=""),"",SUM(N278,Q278,T278,W278))</f>
        <v/>
      </c>
      <c r="Y278" s="139" t="str">
        <f>IF(OR(C278="Resuelto",C278=""),"",SUM(M278,P278,S278,V278))</f>
        <v/>
      </c>
      <c r="Z278" s="139" t="str">
        <f>IF(OR(C278="Resuelto",C278=""),"",SUM(L278,O278,R278,U278))</f>
        <v/>
      </c>
      <c r="AA278" s="28">
        <v>476</v>
      </c>
      <c r="AB278" s="28" t="str">
        <f ca="1">IF(ISNA(VLOOKUP(AA278,$X$13:$Z$795,3,FALSE))=TRUE,"",VLOOKUP(AA278,$X$13:$Z$795,3,FALSE))</f>
        <v/>
      </c>
      <c r="AC278" s="75" t="str">
        <f ca="1">IF(ISNA(VLOOKUP(AA278,$X$13:$Z$795,2,FALSE))=TRUE,"",VLOOKUP(AA278,$X$13:$Z$795,2,FALSE))</f>
        <v/>
      </c>
      <c r="AH278" s="78" t="str">
        <f>IF(AI278="","",MAX($AH$5:AH277)+1)</f>
        <v/>
      </c>
      <c r="AI278" s="53" t="str">
        <f>IF(G277="","",IF(COUNTIF($AI$11:AI277,G277)=0,G277,""))</f>
        <v/>
      </c>
      <c r="AJ278" s="53" t="str">
        <f>IF(ISNA(VLOOKUP(AA278,$AH$13:$AI$795,2,FALSE))=TRUE,"",VLOOKUP(AA278,$AH$13:$AI$795,2,FALSE))</f>
        <v/>
      </c>
      <c r="AK278" s="135"/>
    </row>
    <row r="279" spans="1:37" x14ac:dyDescent="0.25">
      <c r="A279" s="136"/>
      <c r="B279" s="136"/>
      <c r="C279" s="136"/>
      <c r="D279" s="136"/>
      <c r="E279" s="137"/>
      <c r="F279" s="137"/>
      <c r="G279" s="136"/>
      <c r="H279" s="137"/>
      <c r="I279" s="140"/>
      <c r="J279" s="140"/>
      <c r="K279" s="140"/>
      <c r="L279" s="74" t="str">
        <f>IF(AND(C279="Abierto",D279="Urgente"),A279,"")</f>
        <v/>
      </c>
      <c r="M279" s="74" t="str">
        <f ca="1">IF(AND(C279="Abierto",D279="Urgente"),TODAY()-E279,"")</f>
        <v/>
      </c>
      <c r="N279" s="74" t="str">
        <f>IF(AND(C279="Abierto",D279="Urgente"),RANK(M279,$M$13:$M$798,0)+COUNTIF($M$13:M279,M279)-1,"")</f>
        <v/>
      </c>
      <c r="O279" s="74" t="str">
        <f>IF(AND(C279="Abierto",D279="Alta"),A279,"")</f>
        <v/>
      </c>
      <c r="P279" s="74" t="str">
        <f ca="1">IF(AND(C279="Abierto",D279="Alta"),TODAY()-E279,"")</f>
        <v/>
      </c>
      <c r="Q279" s="74" t="str">
        <f>IF(AND(C279="Abierto",D279="Alta"),RANK(P279,$P$13:$P$798,0)+COUNTIF($P$13:P279,P279)-1+MAX(N:N),"")</f>
        <v/>
      </c>
      <c r="R279" s="74" t="str">
        <f>IF(AND(C279="Abierto",D279="Media"),A279,"")</f>
        <v/>
      </c>
      <c r="S279" s="74" t="str">
        <f ca="1">IF(AND(C279="Abierto",D279="Media"),TODAY()-E279,"")</f>
        <v/>
      </c>
      <c r="T279" s="74" t="str">
        <f>IF(AND(C279="Abierto",D279="Media"),RANK(S279,$S$13:$S$798,0)+COUNTIF($S$13:S279,S279)-1+MAX(N:N,Q:Q),"")</f>
        <v/>
      </c>
      <c r="U279" s="74" t="str">
        <f>IF(AND(C279="Abierto",D279="Baja"),A279,"")</f>
        <v/>
      </c>
      <c r="V279" s="74" t="str">
        <f ca="1">IF(AND(C279="Abierto",D279="Baja"),TODAY()-E279,"")</f>
        <v/>
      </c>
      <c r="W279" s="74" t="str">
        <f>IF(AND(C279="Abierto",D279="Baja"),RANK(V279,$V$13:$V$798,0)+COUNTIF($V$13:V279,V279)-1+MAX(N:N,Q:Q,T:T),"")</f>
        <v/>
      </c>
      <c r="X279" s="139" t="str">
        <f>IF(OR(C279="Resuelto",C279=""),"",SUM(N279,Q279,T279,W279))</f>
        <v/>
      </c>
      <c r="Y279" s="139" t="str">
        <f>IF(OR(C279="Resuelto",C279=""),"",SUM(M279,P279,S279,V279))</f>
        <v/>
      </c>
      <c r="Z279" s="139" t="str">
        <f>IF(OR(C279="Resuelto",C279=""),"",SUM(L279,O279,R279,U279))</f>
        <v/>
      </c>
      <c r="AA279" s="28">
        <v>477</v>
      </c>
      <c r="AB279" s="28" t="str">
        <f ca="1">IF(ISNA(VLOOKUP(AA279,$X$13:$Z$795,3,FALSE))=TRUE,"",VLOOKUP(AA279,$X$13:$Z$795,3,FALSE))</f>
        <v/>
      </c>
      <c r="AC279" s="75" t="str">
        <f ca="1">IF(ISNA(VLOOKUP(AA279,$X$13:$Z$795,2,FALSE))=TRUE,"",VLOOKUP(AA279,$X$13:$Z$795,2,FALSE))</f>
        <v/>
      </c>
      <c r="AH279" s="78" t="str">
        <f>IF(AI279="","",MAX($AH$5:AH278)+1)</f>
        <v/>
      </c>
      <c r="AI279" s="53" t="str">
        <f>IF(G278="","",IF(COUNTIF($AI$11:AI278,G278)=0,G278,""))</f>
        <v/>
      </c>
      <c r="AJ279" s="53" t="str">
        <f>IF(ISNA(VLOOKUP(AA279,$AH$13:$AI$795,2,FALSE))=TRUE,"",VLOOKUP(AA279,$AH$13:$AI$795,2,FALSE))</f>
        <v/>
      </c>
      <c r="AK279" s="135"/>
    </row>
    <row r="280" spans="1:37" x14ac:dyDescent="0.25">
      <c r="A280" s="136"/>
      <c r="B280" s="136"/>
      <c r="C280" s="136"/>
      <c r="D280" s="136"/>
      <c r="E280" s="137"/>
      <c r="F280" s="137"/>
      <c r="G280" s="136"/>
      <c r="H280" s="137"/>
      <c r="I280" s="140"/>
      <c r="J280" s="140"/>
      <c r="K280" s="140"/>
      <c r="L280" s="74" t="str">
        <f>IF(AND(C280="Abierto",D280="Urgente"),A280,"")</f>
        <v/>
      </c>
      <c r="M280" s="74" t="str">
        <f ca="1">IF(AND(C280="Abierto",D280="Urgente"),TODAY()-E280,"")</f>
        <v/>
      </c>
      <c r="N280" s="74" t="str">
        <f>IF(AND(C280="Abierto",D280="Urgente"),RANK(M280,$M$13:$M$798,0)+COUNTIF($M$13:M280,M280)-1,"")</f>
        <v/>
      </c>
      <c r="O280" s="74" t="str">
        <f>IF(AND(C280="Abierto",D280="Alta"),A280,"")</f>
        <v/>
      </c>
      <c r="P280" s="74" t="str">
        <f ca="1">IF(AND(C280="Abierto",D280="Alta"),TODAY()-E280,"")</f>
        <v/>
      </c>
      <c r="Q280" s="74" t="str">
        <f>IF(AND(C280="Abierto",D280="Alta"),RANK(P280,$P$13:$P$798,0)+COUNTIF($P$13:P280,P280)-1+MAX(N:N),"")</f>
        <v/>
      </c>
      <c r="R280" s="74" t="str">
        <f>IF(AND(C280="Abierto",D280="Media"),A280,"")</f>
        <v/>
      </c>
      <c r="S280" s="74" t="str">
        <f ca="1">IF(AND(C280="Abierto",D280="Media"),TODAY()-E280,"")</f>
        <v/>
      </c>
      <c r="T280" s="74" t="str">
        <f>IF(AND(C280="Abierto",D280="Media"),RANK(S280,$S$13:$S$798,0)+COUNTIF($S$13:S280,S280)-1+MAX(N:N,Q:Q),"")</f>
        <v/>
      </c>
      <c r="U280" s="74" t="str">
        <f>IF(AND(C280="Abierto",D280="Baja"),A280,"")</f>
        <v/>
      </c>
      <c r="V280" s="74" t="str">
        <f ca="1">IF(AND(C280="Abierto",D280="Baja"),TODAY()-E280,"")</f>
        <v/>
      </c>
      <c r="W280" s="74" t="str">
        <f>IF(AND(C280="Abierto",D280="Baja"),RANK(V280,$V$13:$V$798,0)+COUNTIF($V$13:V280,V280)-1+MAX(N:N,Q:Q,T:T),"")</f>
        <v/>
      </c>
      <c r="X280" s="139" t="str">
        <f>IF(OR(C280="Resuelto",C280=""),"",SUM(N280,Q280,T280,W280))</f>
        <v/>
      </c>
      <c r="Y280" s="139" t="str">
        <f>IF(OR(C280="Resuelto",C280=""),"",SUM(M280,P280,S280,V280))</f>
        <v/>
      </c>
      <c r="Z280" s="139" t="str">
        <f>IF(OR(C280="Resuelto",C280=""),"",SUM(L280,O280,R280,U280))</f>
        <v/>
      </c>
      <c r="AA280" s="28">
        <v>478</v>
      </c>
      <c r="AB280" s="28" t="str">
        <f ca="1">IF(ISNA(VLOOKUP(AA280,$X$13:$Z$795,3,FALSE))=TRUE,"",VLOOKUP(AA280,$X$13:$Z$795,3,FALSE))</f>
        <v/>
      </c>
      <c r="AC280" s="75" t="str">
        <f ca="1">IF(ISNA(VLOOKUP(AA280,$X$13:$Z$795,2,FALSE))=TRUE,"",VLOOKUP(AA280,$X$13:$Z$795,2,FALSE))</f>
        <v/>
      </c>
      <c r="AH280" s="78" t="str">
        <f>IF(AI280="","",MAX($AH$5:AH279)+1)</f>
        <v/>
      </c>
      <c r="AI280" s="53" t="str">
        <f>IF(G279="","",IF(COUNTIF($AI$11:AI279,G279)=0,G279,""))</f>
        <v/>
      </c>
      <c r="AJ280" s="53" t="str">
        <f>IF(ISNA(VLOOKUP(AA280,$AH$13:$AI$795,2,FALSE))=TRUE,"",VLOOKUP(AA280,$AH$13:$AI$795,2,FALSE))</f>
        <v/>
      </c>
      <c r="AK280" s="135"/>
    </row>
    <row r="281" spans="1:37" x14ac:dyDescent="0.25">
      <c r="A281" s="136"/>
      <c r="B281" s="136"/>
      <c r="C281" s="136"/>
      <c r="D281" s="136"/>
      <c r="E281" s="137"/>
      <c r="F281" s="137"/>
      <c r="G281" s="136"/>
      <c r="H281" s="137"/>
      <c r="I281" s="140"/>
      <c r="J281" s="140"/>
      <c r="K281" s="140"/>
      <c r="L281" s="74" t="str">
        <f>IF(AND(C281="Abierto",D281="Urgente"),A281,"")</f>
        <v/>
      </c>
      <c r="M281" s="74" t="str">
        <f ca="1">IF(AND(C281="Abierto",D281="Urgente"),TODAY()-E281,"")</f>
        <v/>
      </c>
      <c r="N281" s="74" t="str">
        <f>IF(AND(C281="Abierto",D281="Urgente"),RANK(M281,$M$13:$M$798,0)+COUNTIF($M$13:M281,M281)-1,"")</f>
        <v/>
      </c>
      <c r="O281" s="74" t="str">
        <f>IF(AND(C281="Abierto",D281="Alta"),A281,"")</f>
        <v/>
      </c>
      <c r="P281" s="74" t="str">
        <f ca="1">IF(AND(C281="Abierto",D281="Alta"),TODAY()-E281,"")</f>
        <v/>
      </c>
      <c r="Q281" s="74" t="str">
        <f>IF(AND(C281="Abierto",D281="Alta"),RANK(P281,$P$13:$P$798,0)+COUNTIF($P$13:P281,P281)-1+MAX(N:N),"")</f>
        <v/>
      </c>
      <c r="R281" s="74" t="str">
        <f>IF(AND(C281="Abierto",D281="Media"),A281,"")</f>
        <v/>
      </c>
      <c r="S281" s="74" t="str">
        <f ca="1">IF(AND(C281="Abierto",D281="Media"),TODAY()-E281,"")</f>
        <v/>
      </c>
      <c r="T281" s="74" t="str">
        <f>IF(AND(C281="Abierto",D281="Media"),RANK(S281,$S$13:$S$798,0)+COUNTIF($S$13:S281,S281)-1+MAX(N:N,Q:Q),"")</f>
        <v/>
      </c>
      <c r="U281" s="74" t="str">
        <f>IF(AND(C281="Abierto",D281="Baja"),A281,"")</f>
        <v/>
      </c>
      <c r="V281" s="74" t="str">
        <f ca="1">IF(AND(C281="Abierto",D281="Baja"),TODAY()-E281,"")</f>
        <v/>
      </c>
      <c r="W281" s="74" t="str">
        <f>IF(AND(C281="Abierto",D281="Baja"),RANK(V281,$V$13:$V$798,0)+COUNTIF($V$13:V281,V281)-1+MAX(N:N,Q:Q,T:T),"")</f>
        <v/>
      </c>
      <c r="X281" s="139" t="str">
        <f>IF(OR(C281="Resuelto",C281=""),"",SUM(N281,Q281,T281,W281))</f>
        <v/>
      </c>
      <c r="Y281" s="139" t="str">
        <f>IF(OR(C281="Resuelto",C281=""),"",SUM(M281,P281,S281,V281))</f>
        <v/>
      </c>
      <c r="Z281" s="139" t="str">
        <f>IF(OR(C281="Resuelto",C281=""),"",SUM(L281,O281,R281,U281))</f>
        <v/>
      </c>
      <c r="AA281" s="28">
        <v>479</v>
      </c>
      <c r="AB281" s="28" t="str">
        <f ca="1">IF(ISNA(VLOOKUP(AA281,$X$13:$Z$795,3,FALSE))=TRUE,"",VLOOKUP(AA281,$X$13:$Z$795,3,FALSE))</f>
        <v/>
      </c>
      <c r="AC281" s="75" t="str">
        <f ca="1">IF(ISNA(VLOOKUP(AA281,$X$13:$Z$795,2,FALSE))=TRUE,"",VLOOKUP(AA281,$X$13:$Z$795,2,FALSE))</f>
        <v/>
      </c>
      <c r="AH281" s="78" t="str">
        <f>IF(AI281="","",MAX($AH$5:AH280)+1)</f>
        <v/>
      </c>
      <c r="AI281" s="53" t="str">
        <f>IF(G280="","",IF(COUNTIF($AI$11:AI280,G280)=0,G280,""))</f>
        <v/>
      </c>
      <c r="AJ281" s="53" t="str">
        <f>IF(ISNA(VLOOKUP(AA281,$AH$13:$AI$795,2,FALSE))=TRUE,"",VLOOKUP(AA281,$AH$13:$AI$795,2,FALSE))</f>
        <v/>
      </c>
      <c r="AK281" s="135"/>
    </row>
    <row r="282" spans="1:37" x14ac:dyDescent="0.25">
      <c r="A282" s="136"/>
      <c r="B282" s="136"/>
      <c r="C282" s="136"/>
      <c r="D282" s="136"/>
      <c r="E282" s="137"/>
      <c r="F282" s="137"/>
      <c r="G282" s="136"/>
      <c r="H282" s="137"/>
      <c r="I282" s="140"/>
      <c r="J282" s="140"/>
      <c r="K282" s="140"/>
      <c r="L282" s="74" t="str">
        <f>IF(AND(C282="Abierto",D282="Urgente"),A282,"")</f>
        <v/>
      </c>
      <c r="M282" s="74" t="str">
        <f ca="1">IF(AND(C282="Abierto",D282="Urgente"),TODAY()-E282,"")</f>
        <v/>
      </c>
      <c r="N282" s="74" t="str">
        <f>IF(AND(C282="Abierto",D282="Urgente"),RANK(M282,$M$13:$M$798,0)+COUNTIF($M$13:M282,M282)-1,"")</f>
        <v/>
      </c>
      <c r="O282" s="74" t="str">
        <f>IF(AND(C282="Abierto",D282="Alta"),A282,"")</f>
        <v/>
      </c>
      <c r="P282" s="74" t="str">
        <f ca="1">IF(AND(C282="Abierto",D282="Alta"),TODAY()-E282,"")</f>
        <v/>
      </c>
      <c r="Q282" s="74" t="str">
        <f>IF(AND(C282="Abierto",D282="Alta"),RANK(P282,$P$13:$P$798,0)+COUNTIF($P$13:P282,P282)-1+MAX(N:N),"")</f>
        <v/>
      </c>
      <c r="R282" s="74" t="str">
        <f>IF(AND(C282="Abierto",D282="Media"),A282,"")</f>
        <v/>
      </c>
      <c r="S282" s="74" t="str">
        <f ca="1">IF(AND(C282="Abierto",D282="Media"),TODAY()-E282,"")</f>
        <v/>
      </c>
      <c r="T282" s="74" t="str">
        <f>IF(AND(C282="Abierto",D282="Media"),RANK(S282,$S$13:$S$798,0)+COUNTIF($S$13:S282,S282)-1+MAX(N:N,Q:Q),"")</f>
        <v/>
      </c>
      <c r="U282" s="74" t="str">
        <f>IF(AND(C282="Abierto",D282="Baja"),A282,"")</f>
        <v/>
      </c>
      <c r="V282" s="74" t="str">
        <f ca="1">IF(AND(C282="Abierto",D282="Baja"),TODAY()-E282,"")</f>
        <v/>
      </c>
      <c r="W282" s="74" t="str">
        <f>IF(AND(C282="Abierto",D282="Baja"),RANK(V282,$V$13:$V$798,0)+COUNTIF($V$13:V282,V282)-1+MAX(N:N,Q:Q,T:T),"")</f>
        <v/>
      </c>
      <c r="X282" s="139" t="str">
        <f>IF(OR(C282="Resuelto",C282=""),"",SUM(N282,Q282,T282,W282))</f>
        <v/>
      </c>
      <c r="Y282" s="139" t="str">
        <f>IF(OR(C282="Resuelto",C282=""),"",SUM(M282,P282,S282,V282))</f>
        <v/>
      </c>
      <c r="Z282" s="139" t="str">
        <f>IF(OR(C282="Resuelto",C282=""),"",SUM(L282,O282,R282,U282))</f>
        <v/>
      </c>
      <c r="AA282" s="28">
        <v>480</v>
      </c>
      <c r="AB282" s="28" t="str">
        <f ca="1">IF(ISNA(VLOOKUP(AA282,$X$13:$Z$795,3,FALSE))=TRUE,"",VLOOKUP(AA282,$X$13:$Z$795,3,FALSE))</f>
        <v/>
      </c>
      <c r="AC282" s="75" t="str">
        <f ca="1">IF(ISNA(VLOOKUP(AA282,$X$13:$Z$795,2,FALSE))=TRUE,"",VLOOKUP(AA282,$X$13:$Z$795,2,FALSE))</f>
        <v/>
      </c>
      <c r="AH282" s="78" t="str">
        <f>IF(AI282="","",MAX($AH$5:AH281)+1)</f>
        <v/>
      </c>
      <c r="AI282" s="53" t="str">
        <f>IF(G281="","",IF(COUNTIF($AI$11:AI281,G281)=0,G281,""))</f>
        <v/>
      </c>
      <c r="AJ282" s="53" t="str">
        <f>IF(ISNA(VLOOKUP(AA282,$AH$13:$AI$795,2,FALSE))=TRUE,"",VLOOKUP(AA282,$AH$13:$AI$795,2,FALSE))</f>
        <v/>
      </c>
      <c r="AK282" s="135"/>
    </row>
    <row r="283" spans="1:37" x14ac:dyDescent="0.25">
      <c r="A283" s="136"/>
      <c r="B283" s="136"/>
      <c r="C283" s="136"/>
      <c r="D283" s="136"/>
      <c r="E283" s="137"/>
      <c r="F283" s="137"/>
      <c r="G283" s="136"/>
      <c r="H283" s="137"/>
      <c r="I283" s="140"/>
      <c r="J283" s="140"/>
      <c r="K283" s="140"/>
      <c r="L283" s="74" t="str">
        <f>IF(AND(C283="Abierto",D283="Urgente"),A283,"")</f>
        <v/>
      </c>
      <c r="M283" s="74" t="str">
        <f ca="1">IF(AND(C283="Abierto",D283="Urgente"),TODAY()-E283,"")</f>
        <v/>
      </c>
      <c r="N283" s="74" t="str">
        <f>IF(AND(C283="Abierto",D283="Urgente"),RANK(M283,$M$13:$M$798,0)+COUNTIF($M$13:M283,M283)-1,"")</f>
        <v/>
      </c>
      <c r="O283" s="74" t="str">
        <f>IF(AND(C283="Abierto",D283="Alta"),A283,"")</f>
        <v/>
      </c>
      <c r="P283" s="74" t="str">
        <f ca="1">IF(AND(C283="Abierto",D283="Alta"),TODAY()-E283,"")</f>
        <v/>
      </c>
      <c r="Q283" s="74" t="str">
        <f>IF(AND(C283="Abierto",D283="Alta"),RANK(P283,$P$13:$P$798,0)+COUNTIF($P$13:P283,P283)-1+MAX(N:N),"")</f>
        <v/>
      </c>
      <c r="R283" s="74" t="str">
        <f>IF(AND(C283="Abierto",D283="Media"),A283,"")</f>
        <v/>
      </c>
      <c r="S283" s="74" t="str">
        <f ca="1">IF(AND(C283="Abierto",D283="Media"),TODAY()-E283,"")</f>
        <v/>
      </c>
      <c r="T283" s="74" t="str">
        <f>IF(AND(C283="Abierto",D283="Media"),RANK(S283,$S$13:$S$798,0)+COUNTIF($S$13:S283,S283)-1+MAX(N:N,Q:Q),"")</f>
        <v/>
      </c>
      <c r="U283" s="74" t="str">
        <f>IF(AND(C283="Abierto",D283="Baja"),A283,"")</f>
        <v/>
      </c>
      <c r="V283" s="74" t="str">
        <f ca="1">IF(AND(C283="Abierto",D283="Baja"),TODAY()-E283,"")</f>
        <v/>
      </c>
      <c r="W283" s="74" t="str">
        <f>IF(AND(C283="Abierto",D283="Baja"),RANK(V283,$V$13:$V$798,0)+COUNTIF($V$13:V283,V283)-1+MAX(N:N,Q:Q,T:T),"")</f>
        <v/>
      </c>
      <c r="X283" s="139" t="str">
        <f>IF(OR(C283="Resuelto",C283=""),"",SUM(N283,Q283,T283,W283))</f>
        <v/>
      </c>
      <c r="Y283" s="139" t="str">
        <f>IF(OR(C283="Resuelto",C283=""),"",SUM(M283,P283,S283,V283))</f>
        <v/>
      </c>
      <c r="Z283" s="139" t="str">
        <f>IF(OR(C283="Resuelto",C283=""),"",SUM(L283,O283,R283,U283))</f>
        <v/>
      </c>
      <c r="AA283" s="28">
        <v>481</v>
      </c>
      <c r="AB283" s="28" t="str">
        <f ca="1">IF(ISNA(VLOOKUP(AA283,$X$13:$Z$795,3,FALSE))=TRUE,"",VLOOKUP(AA283,$X$13:$Z$795,3,FALSE))</f>
        <v/>
      </c>
      <c r="AC283" s="75" t="str">
        <f ca="1">IF(ISNA(VLOOKUP(AA283,$X$13:$Z$795,2,FALSE))=TRUE,"",VLOOKUP(AA283,$X$13:$Z$795,2,FALSE))</f>
        <v/>
      </c>
      <c r="AH283" s="78" t="str">
        <f>IF(AI283="","",MAX($AH$5:AH282)+1)</f>
        <v/>
      </c>
      <c r="AI283" s="53" t="str">
        <f>IF(G282="","",IF(COUNTIF($AI$11:AI282,G282)=0,G282,""))</f>
        <v/>
      </c>
      <c r="AJ283" s="53" t="str">
        <f>IF(ISNA(VLOOKUP(AA283,$AH$13:$AI$795,2,FALSE))=TRUE,"",VLOOKUP(AA283,$AH$13:$AI$795,2,FALSE))</f>
        <v/>
      </c>
      <c r="AK283" s="135"/>
    </row>
    <row r="284" spans="1:37" x14ac:dyDescent="0.25">
      <c r="A284" s="136"/>
      <c r="B284" s="136"/>
      <c r="C284" s="136"/>
      <c r="D284" s="136"/>
      <c r="E284" s="137"/>
      <c r="F284" s="137"/>
      <c r="G284" s="136"/>
      <c r="H284" s="137"/>
      <c r="I284" s="140"/>
      <c r="J284" s="140"/>
      <c r="K284" s="140"/>
      <c r="L284" s="74" t="str">
        <f>IF(AND(C284="Abierto",D284="Urgente"),A284,"")</f>
        <v/>
      </c>
      <c r="M284" s="74" t="str">
        <f ca="1">IF(AND(C284="Abierto",D284="Urgente"),TODAY()-E284,"")</f>
        <v/>
      </c>
      <c r="N284" s="74" t="str">
        <f>IF(AND(C284="Abierto",D284="Urgente"),RANK(M284,$M$13:$M$798,0)+COUNTIF($M$13:M284,M284)-1,"")</f>
        <v/>
      </c>
      <c r="O284" s="74" t="str">
        <f>IF(AND(C284="Abierto",D284="Alta"),A284,"")</f>
        <v/>
      </c>
      <c r="P284" s="74" t="str">
        <f ca="1">IF(AND(C284="Abierto",D284="Alta"),TODAY()-E284,"")</f>
        <v/>
      </c>
      <c r="Q284" s="74" t="str">
        <f>IF(AND(C284="Abierto",D284="Alta"),RANK(P284,$P$13:$P$798,0)+COUNTIF($P$13:P284,P284)-1+MAX(N:N),"")</f>
        <v/>
      </c>
      <c r="R284" s="74" t="str">
        <f>IF(AND(C284="Abierto",D284="Media"),A284,"")</f>
        <v/>
      </c>
      <c r="S284" s="74" t="str">
        <f ca="1">IF(AND(C284="Abierto",D284="Media"),TODAY()-E284,"")</f>
        <v/>
      </c>
      <c r="T284" s="74" t="str">
        <f>IF(AND(C284="Abierto",D284="Media"),RANK(S284,$S$13:$S$798,0)+COUNTIF($S$13:S284,S284)-1+MAX(N:N,Q:Q),"")</f>
        <v/>
      </c>
      <c r="U284" s="74" t="str">
        <f>IF(AND(C284="Abierto",D284="Baja"),A284,"")</f>
        <v/>
      </c>
      <c r="V284" s="74" t="str">
        <f ca="1">IF(AND(C284="Abierto",D284="Baja"),TODAY()-E284,"")</f>
        <v/>
      </c>
      <c r="W284" s="74" t="str">
        <f>IF(AND(C284="Abierto",D284="Baja"),RANK(V284,$V$13:$V$798,0)+COUNTIF($V$13:V284,V284)-1+MAX(N:N,Q:Q,T:T),"")</f>
        <v/>
      </c>
      <c r="X284" s="139" t="str">
        <f>IF(OR(C284="Resuelto",C284=""),"",SUM(N284,Q284,T284,W284))</f>
        <v/>
      </c>
      <c r="Y284" s="139" t="str">
        <f>IF(OR(C284="Resuelto",C284=""),"",SUM(M284,P284,S284,V284))</f>
        <v/>
      </c>
      <c r="Z284" s="139" t="str">
        <f>IF(OR(C284="Resuelto",C284=""),"",SUM(L284,O284,R284,U284))</f>
        <v/>
      </c>
      <c r="AA284" s="28">
        <v>482</v>
      </c>
      <c r="AB284" s="28" t="str">
        <f ca="1">IF(ISNA(VLOOKUP(AA284,$X$13:$Z$795,3,FALSE))=TRUE,"",VLOOKUP(AA284,$X$13:$Z$795,3,FALSE))</f>
        <v/>
      </c>
      <c r="AC284" s="75" t="str">
        <f ca="1">IF(ISNA(VLOOKUP(AA284,$X$13:$Z$795,2,FALSE))=TRUE,"",VLOOKUP(AA284,$X$13:$Z$795,2,FALSE))</f>
        <v/>
      </c>
      <c r="AH284" s="78" t="str">
        <f>IF(AI284="","",MAX($AH$5:AH283)+1)</f>
        <v/>
      </c>
      <c r="AI284" s="53" t="str">
        <f>IF(G283="","",IF(COUNTIF($AI$11:AI283,G283)=0,G283,""))</f>
        <v/>
      </c>
      <c r="AJ284" s="53" t="str">
        <f>IF(ISNA(VLOOKUP(AA284,$AH$13:$AI$795,2,FALSE))=TRUE,"",VLOOKUP(AA284,$AH$13:$AI$795,2,FALSE))</f>
        <v/>
      </c>
      <c r="AK284" s="135"/>
    </row>
    <row r="285" spans="1:37" x14ac:dyDescent="0.25">
      <c r="A285" s="136"/>
      <c r="B285" s="136"/>
      <c r="C285" s="136"/>
      <c r="D285" s="136"/>
      <c r="E285" s="137"/>
      <c r="F285" s="137"/>
      <c r="G285" s="136"/>
      <c r="H285" s="137"/>
      <c r="I285" s="140"/>
      <c r="J285" s="140"/>
      <c r="K285" s="140"/>
      <c r="L285" s="74" t="str">
        <f>IF(AND(C285="Abierto",D285="Urgente"),A285,"")</f>
        <v/>
      </c>
      <c r="M285" s="74" t="str">
        <f ca="1">IF(AND(C285="Abierto",D285="Urgente"),TODAY()-E285,"")</f>
        <v/>
      </c>
      <c r="N285" s="74" t="str">
        <f>IF(AND(C285="Abierto",D285="Urgente"),RANK(M285,$M$13:$M$798,0)+COUNTIF($M$13:M285,M285)-1,"")</f>
        <v/>
      </c>
      <c r="O285" s="74" t="str">
        <f>IF(AND(C285="Abierto",D285="Alta"),A285,"")</f>
        <v/>
      </c>
      <c r="P285" s="74" t="str">
        <f ca="1">IF(AND(C285="Abierto",D285="Alta"),TODAY()-E285,"")</f>
        <v/>
      </c>
      <c r="Q285" s="74" t="str">
        <f>IF(AND(C285="Abierto",D285="Alta"),RANK(P285,$P$13:$P$798,0)+COUNTIF($P$13:P285,P285)-1+MAX(N:N),"")</f>
        <v/>
      </c>
      <c r="R285" s="74" t="str">
        <f>IF(AND(C285="Abierto",D285="Media"),A285,"")</f>
        <v/>
      </c>
      <c r="S285" s="74" t="str">
        <f ca="1">IF(AND(C285="Abierto",D285="Media"),TODAY()-E285,"")</f>
        <v/>
      </c>
      <c r="T285" s="74" t="str">
        <f>IF(AND(C285="Abierto",D285="Media"),RANK(S285,$S$13:$S$798,0)+COUNTIF($S$13:S285,S285)-1+MAX(N:N,Q:Q),"")</f>
        <v/>
      </c>
      <c r="U285" s="74" t="str">
        <f>IF(AND(C285="Abierto",D285="Baja"),A285,"")</f>
        <v/>
      </c>
      <c r="V285" s="74" t="str">
        <f ca="1">IF(AND(C285="Abierto",D285="Baja"),TODAY()-E285,"")</f>
        <v/>
      </c>
      <c r="W285" s="74" t="str">
        <f>IF(AND(C285="Abierto",D285="Baja"),RANK(V285,$V$13:$V$798,0)+COUNTIF($V$13:V285,V285)-1+MAX(N:N,Q:Q,T:T),"")</f>
        <v/>
      </c>
      <c r="X285" s="139" t="str">
        <f>IF(OR(C285="Resuelto",C285=""),"",SUM(N285,Q285,T285,W285))</f>
        <v/>
      </c>
      <c r="Y285" s="139" t="str">
        <f>IF(OR(C285="Resuelto",C285=""),"",SUM(M285,P285,S285,V285))</f>
        <v/>
      </c>
      <c r="Z285" s="139" t="str">
        <f>IF(OR(C285="Resuelto",C285=""),"",SUM(L285,O285,R285,U285))</f>
        <v/>
      </c>
      <c r="AA285" s="28">
        <v>483</v>
      </c>
      <c r="AB285" s="28" t="str">
        <f ca="1">IF(ISNA(VLOOKUP(AA285,$X$13:$Z$795,3,FALSE))=TRUE,"",VLOOKUP(AA285,$X$13:$Z$795,3,FALSE))</f>
        <v/>
      </c>
      <c r="AC285" s="75" t="str">
        <f ca="1">IF(ISNA(VLOOKUP(AA285,$X$13:$Z$795,2,FALSE))=TRUE,"",VLOOKUP(AA285,$X$13:$Z$795,2,FALSE))</f>
        <v/>
      </c>
      <c r="AH285" s="78" t="str">
        <f>IF(AI285="","",MAX($AH$5:AH284)+1)</f>
        <v/>
      </c>
      <c r="AI285" s="53" t="str">
        <f>IF(G284="","",IF(COUNTIF($AI$11:AI284,G284)=0,G284,""))</f>
        <v/>
      </c>
      <c r="AJ285" s="53" t="str">
        <f>IF(ISNA(VLOOKUP(AA285,$AH$13:$AI$795,2,FALSE))=TRUE,"",VLOOKUP(AA285,$AH$13:$AI$795,2,FALSE))</f>
        <v/>
      </c>
      <c r="AK285" s="135"/>
    </row>
    <row r="286" spans="1:37" x14ac:dyDescent="0.25">
      <c r="A286" s="136"/>
      <c r="B286" s="136"/>
      <c r="C286" s="136"/>
      <c r="D286" s="136"/>
      <c r="E286" s="137"/>
      <c r="F286" s="137"/>
      <c r="G286" s="136"/>
      <c r="H286" s="137"/>
      <c r="I286" s="140"/>
      <c r="J286" s="140"/>
      <c r="K286" s="140"/>
      <c r="L286" s="74" t="str">
        <f>IF(AND(C286="Abierto",D286="Urgente"),A286,"")</f>
        <v/>
      </c>
      <c r="M286" s="74" t="str">
        <f ca="1">IF(AND(C286="Abierto",D286="Urgente"),TODAY()-E286,"")</f>
        <v/>
      </c>
      <c r="N286" s="74" t="str">
        <f>IF(AND(C286="Abierto",D286="Urgente"),RANK(M286,$M$13:$M$798,0)+COUNTIF($M$13:M286,M286)-1,"")</f>
        <v/>
      </c>
      <c r="O286" s="74" t="str">
        <f>IF(AND(C286="Abierto",D286="Alta"),A286,"")</f>
        <v/>
      </c>
      <c r="P286" s="74" t="str">
        <f ca="1">IF(AND(C286="Abierto",D286="Alta"),TODAY()-E286,"")</f>
        <v/>
      </c>
      <c r="Q286" s="74" t="str">
        <f>IF(AND(C286="Abierto",D286="Alta"),RANK(P286,$P$13:$P$798,0)+COUNTIF($P$13:P286,P286)-1+MAX(N:N),"")</f>
        <v/>
      </c>
      <c r="R286" s="74" t="str">
        <f>IF(AND(C286="Abierto",D286="Media"),A286,"")</f>
        <v/>
      </c>
      <c r="S286" s="74" t="str">
        <f ca="1">IF(AND(C286="Abierto",D286="Media"),TODAY()-E286,"")</f>
        <v/>
      </c>
      <c r="T286" s="74" t="str">
        <f>IF(AND(C286="Abierto",D286="Media"),RANK(S286,$S$13:$S$798,0)+COUNTIF($S$13:S286,S286)-1+MAX(N:N,Q:Q),"")</f>
        <v/>
      </c>
      <c r="U286" s="74" t="str">
        <f>IF(AND(C286="Abierto",D286="Baja"),A286,"")</f>
        <v/>
      </c>
      <c r="V286" s="74" t="str">
        <f ca="1">IF(AND(C286="Abierto",D286="Baja"),TODAY()-E286,"")</f>
        <v/>
      </c>
      <c r="W286" s="74" t="str">
        <f>IF(AND(C286="Abierto",D286="Baja"),RANK(V286,$V$13:$V$798,0)+COUNTIF($V$13:V286,V286)-1+MAX(N:N,Q:Q,T:T),"")</f>
        <v/>
      </c>
      <c r="X286" s="139" t="str">
        <f>IF(OR(C286="Resuelto",C286=""),"",SUM(N286,Q286,T286,W286))</f>
        <v/>
      </c>
      <c r="Y286" s="139" t="str">
        <f>IF(OR(C286="Resuelto",C286=""),"",SUM(M286,P286,S286,V286))</f>
        <v/>
      </c>
      <c r="Z286" s="139" t="str">
        <f>IF(OR(C286="Resuelto",C286=""),"",SUM(L286,O286,R286,U286))</f>
        <v/>
      </c>
      <c r="AA286" s="28">
        <v>484</v>
      </c>
      <c r="AB286" s="28" t="str">
        <f ca="1">IF(ISNA(VLOOKUP(AA286,$X$13:$Z$795,3,FALSE))=TRUE,"",VLOOKUP(AA286,$X$13:$Z$795,3,FALSE))</f>
        <v/>
      </c>
      <c r="AC286" s="75" t="str">
        <f ca="1">IF(ISNA(VLOOKUP(AA286,$X$13:$Z$795,2,FALSE))=TRUE,"",VLOOKUP(AA286,$X$13:$Z$795,2,FALSE))</f>
        <v/>
      </c>
      <c r="AH286" s="78" t="str">
        <f>IF(AI286="","",MAX($AH$5:AH285)+1)</f>
        <v/>
      </c>
      <c r="AI286" s="53" t="str">
        <f>IF(G285="","",IF(COUNTIF($AI$11:AI285,G285)=0,G285,""))</f>
        <v/>
      </c>
      <c r="AJ286" s="53" t="str">
        <f>IF(ISNA(VLOOKUP(AA286,$AH$13:$AI$795,2,FALSE))=TRUE,"",VLOOKUP(AA286,$AH$13:$AI$795,2,FALSE))</f>
        <v/>
      </c>
      <c r="AK286" s="135"/>
    </row>
    <row r="287" spans="1:37" x14ac:dyDescent="0.25">
      <c r="A287" s="136"/>
      <c r="B287" s="136"/>
      <c r="C287" s="136"/>
      <c r="D287" s="136"/>
      <c r="E287" s="137"/>
      <c r="F287" s="137"/>
      <c r="G287" s="136"/>
      <c r="H287" s="137"/>
      <c r="I287" s="140"/>
      <c r="J287" s="140"/>
      <c r="K287" s="140"/>
      <c r="L287" s="74" t="str">
        <f>IF(AND(C287="Abierto",D287="Urgente"),A287,"")</f>
        <v/>
      </c>
      <c r="M287" s="74" t="str">
        <f ca="1">IF(AND(C287="Abierto",D287="Urgente"),TODAY()-E287,"")</f>
        <v/>
      </c>
      <c r="N287" s="74" t="str">
        <f>IF(AND(C287="Abierto",D287="Urgente"),RANK(M287,$M$13:$M$798,0)+COUNTIF($M$13:M287,M287)-1,"")</f>
        <v/>
      </c>
      <c r="O287" s="74" t="str">
        <f>IF(AND(C287="Abierto",D287="Alta"),A287,"")</f>
        <v/>
      </c>
      <c r="P287" s="74" t="str">
        <f ca="1">IF(AND(C287="Abierto",D287="Alta"),TODAY()-E287,"")</f>
        <v/>
      </c>
      <c r="Q287" s="74" t="str">
        <f>IF(AND(C287="Abierto",D287="Alta"),RANK(P287,$P$13:$P$798,0)+COUNTIF($P$13:P287,P287)-1+MAX(N:N),"")</f>
        <v/>
      </c>
      <c r="R287" s="74" t="str">
        <f>IF(AND(C287="Abierto",D287="Media"),A287,"")</f>
        <v/>
      </c>
      <c r="S287" s="74" t="str">
        <f ca="1">IF(AND(C287="Abierto",D287="Media"),TODAY()-E287,"")</f>
        <v/>
      </c>
      <c r="T287" s="74" t="str">
        <f>IF(AND(C287="Abierto",D287="Media"),RANK(S287,$S$13:$S$798,0)+COUNTIF($S$13:S287,S287)-1+MAX(N:N,Q:Q),"")</f>
        <v/>
      </c>
      <c r="U287" s="74" t="str">
        <f>IF(AND(C287="Abierto",D287="Baja"),A287,"")</f>
        <v/>
      </c>
      <c r="V287" s="74" t="str">
        <f ca="1">IF(AND(C287="Abierto",D287="Baja"),TODAY()-E287,"")</f>
        <v/>
      </c>
      <c r="W287" s="74" t="str">
        <f>IF(AND(C287="Abierto",D287="Baja"),RANK(V287,$V$13:$V$798,0)+COUNTIF($V$13:V287,V287)-1+MAX(N:N,Q:Q,T:T),"")</f>
        <v/>
      </c>
      <c r="X287" s="139" t="str">
        <f>IF(OR(C287="Resuelto",C287=""),"",SUM(N287,Q287,T287,W287))</f>
        <v/>
      </c>
      <c r="Y287" s="139" t="str">
        <f>IF(OR(C287="Resuelto",C287=""),"",SUM(M287,P287,S287,V287))</f>
        <v/>
      </c>
      <c r="Z287" s="139" t="str">
        <f>IF(OR(C287="Resuelto",C287=""),"",SUM(L287,O287,R287,U287))</f>
        <v/>
      </c>
      <c r="AA287" s="28">
        <v>485</v>
      </c>
      <c r="AB287" s="28" t="str">
        <f ca="1">IF(ISNA(VLOOKUP(AA287,$X$13:$Z$795,3,FALSE))=TRUE,"",VLOOKUP(AA287,$X$13:$Z$795,3,FALSE))</f>
        <v/>
      </c>
      <c r="AC287" s="75" t="str">
        <f ca="1">IF(ISNA(VLOOKUP(AA287,$X$13:$Z$795,2,FALSE))=TRUE,"",VLOOKUP(AA287,$X$13:$Z$795,2,FALSE))</f>
        <v/>
      </c>
      <c r="AH287" s="78" t="str">
        <f>IF(AI287="","",MAX($AH$5:AH286)+1)</f>
        <v/>
      </c>
      <c r="AI287" s="53" t="str">
        <f>IF(G286="","",IF(COUNTIF($AI$11:AI286,G286)=0,G286,""))</f>
        <v/>
      </c>
      <c r="AJ287" s="53" t="str">
        <f>IF(ISNA(VLOOKUP(AA287,$AH$13:$AI$795,2,FALSE))=TRUE,"",VLOOKUP(AA287,$AH$13:$AI$795,2,FALSE))</f>
        <v/>
      </c>
      <c r="AK287" s="135"/>
    </row>
    <row r="288" spans="1:37" x14ac:dyDescent="0.25">
      <c r="A288" s="136"/>
      <c r="B288" s="136"/>
      <c r="C288" s="136"/>
      <c r="D288" s="136"/>
      <c r="E288" s="137"/>
      <c r="F288" s="137"/>
      <c r="G288" s="136"/>
      <c r="H288" s="137"/>
      <c r="I288" s="140"/>
      <c r="J288" s="140"/>
      <c r="K288" s="140"/>
      <c r="L288" s="74" t="str">
        <f>IF(AND(C288="Abierto",D288="Urgente"),A288,"")</f>
        <v/>
      </c>
      <c r="M288" s="74" t="str">
        <f ca="1">IF(AND(C288="Abierto",D288="Urgente"),TODAY()-E288,"")</f>
        <v/>
      </c>
      <c r="N288" s="74" t="str">
        <f>IF(AND(C288="Abierto",D288="Urgente"),RANK(M288,$M$13:$M$798,0)+COUNTIF($M$13:M288,M288)-1,"")</f>
        <v/>
      </c>
      <c r="O288" s="74" t="str">
        <f>IF(AND(C288="Abierto",D288="Alta"),A288,"")</f>
        <v/>
      </c>
      <c r="P288" s="74" t="str">
        <f ca="1">IF(AND(C288="Abierto",D288="Alta"),TODAY()-E288,"")</f>
        <v/>
      </c>
      <c r="Q288" s="74" t="str">
        <f>IF(AND(C288="Abierto",D288="Alta"),RANK(P288,$P$13:$P$798,0)+COUNTIF($P$13:P288,P288)-1+MAX(N:N),"")</f>
        <v/>
      </c>
      <c r="R288" s="74" t="str">
        <f>IF(AND(C288="Abierto",D288="Media"),A288,"")</f>
        <v/>
      </c>
      <c r="S288" s="74" t="str">
        <f ca="1">IF(AND(C288="Abierto",D288="Media"),TODAY()-E288,"")</f>
        <v/>
      </c>
      <c r="T288" s="74" t="str">
        <f>IF(AND(C288="Abierto",D288="Media"),RANK(S288,$S$13:$S$798,0)+COUNTIF($S$13:S288,S288)-1+MAX(N:N,Q:Q),"")</f>
        <v/>
      </c>
      <c r="U288" s="74" t="str">
        <f>IF(AND(C288="Abierto",D288="Baja"),A288,"")</f>
        <v/>
      </c>
      <c r="V288" s="74" t="str">
        <f ca="1">IF(AND(C288="Abierto",D288="Baja"),TODAY()-E288,"")</f>
        <v/>
      </c>
      <c r="W288" s="74" t="str">
        <f>IF(AND(C288="Abierto",D288="Baja"),RANK(V288,$V$13:$V$798,0)+COUNTIF($V$13:V288,V288)-1+MAX(N:N,Q:Q,T:T),"")</f>
        <v/>
      </c>
      <c r="X288" s="139" t="str">
        <f>IF(OR(C288="Resuelto",C288=""),"",SUM(N288,Q288,T288,W288))</f>
        <v/>
      </c>
      <c r="Y288" s="139" t="str">
        <f>IF(OR(C288="Resuelto",C288=""),"",SUM(M288,P288,S288,V288))</f>
        <v/>
      </c>
      <c r="Z288" s="139" t="str">
        <f>IF(OR(C288="Resuelto",C288=""),"",SUM(L288,O288,R288,U288))</f>
        <v/>
      </c>
      <c r="AA288" s="28">
        <v>486</v>
      </c>
      <c r="AB288" s="28" t="str">
        <f ca="1">IF(ISNA(VLOOKUP(AA288,$X$13:$Z$795,3,FALSE))=TRUE,"",VLOOKUP(AA288,$X$13:$Z$795,3,FALSE))</f>
        <v/>
      </c>
      <c r="AC288" s="75" t="str">
        <f ca="1">IF(ISNA(VLOOKUP(AA288,$X$13:$Z$795,2,FALSE))=TRUE,"",VLOOKUP(AA288,$X$13:$Z$795,2,FALSE))</f>
        <v/>
      </c>
      <c r="AH288" s="78" t="str">
        <f>IF(AI288="","",MAX($AH$5:AH287)+1)</f>
        <v/>
      </c>
      <c r="AI288" s="53" t="str">
        <f>IF(G287="","",IF(COUNTIF($AI$11:AI287,G287)=0,G287,""))</f>
        <v/>
      </c>
      <c r="AJ288" s="53" t="str">
        <f>IF(ISNA(VLOOKUP(AA288,$AH$13:$AI$795,2,FALSE))=TRUE,"",VLOOKUP(AA288,$AH$13:$AI$795,2,FALSE))</f>
        <v/>
      </c>
      <c r="AK288" s="135"/>
    </row>
    <row r="289" spans="1:37" x14ac:dyDescent="0.25">
      <c r="A289" s="136"/>
      <c r="B289" s="136"/>
      <c r="C289" s="136"/>
      <c r="D289" s="136"/>
      <c r="E289" s="137"/>
      <c r="F289" s="137"/>
      <c r="G289" s="136"/>
      <c r="H289" s="137"/>
      <c r="I289" s="140"/>
      <c r="J289" s="140"/>
      <c r="K289" s="140"/>
      <c r="L289" s="74" t="str">
        <f>IF(AND(C289="Abierto",D289="Urgente"),A289,"")</f>
        <v/>
      </c>
      <c r="M289" s="74" t="str">
        <f ca="1">IF(AND(C289="Abierto",D289="Urgente"),TODAY()-E289,"")</f>
        <v/>
      </c>
      <c r="N289" s="74" t="str">
        <f>IF(AND(C289="Abierto",D289="Urgente"),RANK(M289,$M$13:$M$798,0)+COUNTIF($M$13:M289,M289)-1,"")</f>
        <v/>
      </c>
      <c r="O289" s="74" t="str">
        <f>IF(AND(C289="Abierto",D289="Alta"),A289,"")</f>
        <v/>
      </c>
      <c r="P289" s="74" t="str">
        <f ca="1">IF(AND(C289="Abierto",D289="Alta"),TODAY()-E289,"")</f>
        <v/>
      </c>
      <c r="Q289" s="74" t="str">
        <f>IF(AND(C289="Abierto",D289="Alta"),RANK(P289,$P$13:$P$798,0)+COUNTIF($P$13:P289,P289)-1+MAX(N:N),"")</f>
        <v/>
      </c>
      <c r="R289" s="74" t="str">
        <f>IF(AND(C289="Abierto",D289="Media"),A289,"")</f>
        <v/>
      </c>
      <c r="S289" s="74" t="str">
        <f ca="1">IF(AND(C289="Abierto",D289="Media"),TODAY()-E289,"")</f>
        <v/>
      </c>
      <c r="T289" s="74" t="str">
        <f>IF(AND(C289="Abierto",D289="Media"),RANK(S289,$S$13:$S$798,0)+COUNTIF($S$13:S289,S289)-1+MAX(N:N,Q:Q),"")</f>
        <v/>
      </c>
      <c r="U289" s="74" t="str">
        <f>IF(AND(C289="Abierto",D289="Baja"),A289,"")</f>
        <v/>
      </c>
      <c r="V289" s="74" t="str">
        <f ca="1">IF(AND(C289="Abierto",D289="Baja"),TODAY()-E289,"")</f>
        <v/>
      </c>
      <c r="W289" s="74" t="str">
        <f>IF(AND(C289="Abierto",D289="Baja"),RANK(V289,$V$13:$V$798,0)+COUNTIF($V$13:V289,V289)-1+MAX(N:N,Q:Q,T:T),"")</f>
        <v/>
      </c>
      <c r="X289" s="139" t="str">
        <f>IF(OR(C289="Resuelto",C289=""),"",SUM(N289,Q289,T289,W289))</f>
        <v/>
      </c>
      <c r="Y289" s="139" t="str">
        <f>IF(OR(C289="Resuelto",C289=""),"",SUM(M289,P289,S289,V289))</f>
        <v/>
      </c>
      <c r="Z289" s="139" t="str">
        <f>IF(OR(C289="Resuelto",C289=""),"",SUM(L289,O289,R289,U289))</f>
        <v/>
      </c>
      <c r="AA289" s="28">
        <v>487</v>
      </c>
      <c r="AB289" s="28" t="str">
        <f ca="1">IF(ISNA(VLOOKUP(AA289,$X$13:$Z$795,3,FALSE))=TRUE,"",VLOOKUP(AA289,$X$13:$Z$795,3,FALSE))</f>
        <v/>
      </c>
      <c r="AC289" s="75" t="str">
        <f ca="1">IF(ISNA(VLOOKUP(AA289,$X$13:$Z$795,2,FALSE))=TRUE,"",VLOOKUP(AA289,$X$13:$Z$795,2,FALSE))</f>
        <v/>
      </c>
      <c r="AH289" s="78" t="str">
        <f>IF(AI289="","",MAX($AH$5:AH288)+1)</f>
        <v/>
      </c>
      <c r="AI289" s="53" t="str">
        <f>IF(G288="","",IF(COUNTIF($AI$11:AI288,G288)=0,G288,""))</f>
        <v/>
      </c>
      <c r="AJ289" s="53" t="str">
        <f>IF(ISNA(VLOOKUP(AA289,$AH$13:$AI$795,2,FALSE))=TRUE,"",VLOOKUP(AA289,$AH$13:$AI$795,2,FALSE))</f>
        <v/>
      </c>
      <c r="AK289" s="135"/>
    </row>
    <row r="290" spans="1:37" x14ac:dyDescent="0.25">
      <c r="A290" s="136"/>
      <c r="B290" s="136"/>
      <c r="C290" s="136"/>
      <c r="D290" s="136"/>
      <c r="E290" s="137"/>
      <c r="F290" s="137"/>
      <c r="G290" s="136"/>
      <c r="H290" s="137"/>
      <c r="I290" s="140"/>
      <c r="J290" s="140"/>
      <c r="K290" s="140"/>
      <c r="L290" s="74" t="str">
        <f>IF(AND(C290="Abierto",D290="Urgente"),A290,"")</f>
        <v/>
      </c>
      <c r="M290" s="74" t="str">
        <f ca="1">IF(AND(C290="Abierto",D290="Urgente"),TODAY()-E290,"")</f>
        <v/>
      </c>
      <c r="N290" s="74" t="str">
        <f>IF(AND(C290="Abierto",D290="Urgente"),RANK(M290,$M$13:$M$798,0)+COUNTIF($M$13:M290,M290)-1,"")</f>
        <v/>
      </c>
      <c r="O290" s="74" t="str">
        <f>IF(AND(C290="Abierto",D290="Alta"),A290,"")</f>
        <v/>
      </c>
      <c r="P290" s="74" t="str">
        <f ca="1">IF(AND(C290="Abierto",D290="Alta"),TODAY()-E290,"")</f>
        <v/>
      </c>
      <c r="Q290" s="74" t="str">
        <f>IF(AND(C290="Abierto",D290="Alta"),RANK(P290,$P$13:$P$798,0)+COUNTIF($P$13:P290,P290)-1+MAX(N:N),"")</f>
        <v/>
      </c>
      <c r="R290" s="74" t="str">
        <f>IF(AND(C290="Abierto",D290="Media"),A290,"")</f>
        <v/>
      </c>
      <c r="S290" s="74" t="str">
        <f ca="1">IF(AND(C290="Abierto",D290="Media"),TODAY()-E290,"")</f>
        <v/>
      </c>
      <c r="T290" s="74" t="str">
        <f>IF(AND(C290="Abierto",D290="Media"),RANK(S290,$S$13:$S$798,0)+COUNTIF($S$13:S290,S290)-1+MAX(N:N,Q:Q),"")</f>
        <v/>
      </c>
      <c r="U290" s="74" t="str">
        <f>IF(AND(C290="Abierto",D290="Baja"),A290,"")</f>
        <v/>
      </c>
      <c r="V290" s="74" t="str">
        <f ca="1">IF(AND(C290="Abierto",D290="Baja"),TODAY()-E290,"")</f>
        <v/>
      </c>
      <c r="W290" s="74" t="str">
        <f>IF(AND(C290="Abierto",D290="Baja"),RANK(V290,$V$13:$V$798,0)+COUNTIF($V$13:V290,V290)-1+MAX(N:N,Q:Q,T:T),"")</f>
        <v/>
      </c>
      <c r="X290" s="139" t="str">
        <f>IF(OR(C290="Resuelto",C290=""),"",SUM(N290,Q290,T290,W290))</f>
        <v/>
      </c>
      <c r="Y290" s="139" t="str">
        <f>IF(OR(C290="Resuelto",C290=""),"",SUM(M290,P290,S290,V290))</f>
        <v/>
      </c>
      <c r="Z290" s="139" t="str">
        <f>IF(OR(C290="Resuelto",C290=""),"",SUM(L290,O290,R290,U290))</f>
        <v/>
      </c>
      <c r="AA290" s="28">
        <v>488</v>
      </c>
      <c r="AB290" s="28" t="str">
        <f ca="1">IF(ISNA(VLOOKUP(AA290,$X$13:$Z$795,3,FALSE))=TRUE,"",VLOOKUP(AA290,$X$13:$Z$795,3,FALSE))</f>
        <v/>
      </c>
      <c r="AC290" s="75" t="str">
        <f ca="1">IF(ISNA(VLOOKUP(AA290,$X$13:$Z$795,2,FALSE))=TRUE,"",VLOOKUP(AA290,$X$13:$Z$795,2,FALSE))</f>
        <v/>
      </c>
      <c r="AH290" s="78" t="str">
        <f>IF(AI290="","",MAX($AH$5:AH289)+1)</f>
        <v/>
      </c>
      <c r="AI290" s="53" t="str">
        <f>IF(G289="","",IF(COUNTIF($AI$11:AI289,G289)=0,G289,""))</f>
        <v/>
      </c>
      <c r="AJ290" s="53" t="str">
        <f>IF(ISNA(VLOOKUP(AA290,$AH$13:$AI$795,2,FALSE))=TRUE,"",VLOOKUP(AA290,$AH$13:$AI$795,2,FALSE))</f>
        <v/>
      </c>
      <c r="AK290" s="135"/>
    </row>
    <row r="291" spans="1:37" x14ac:dyDescent="0.25">
      <c r="A291" s="136"/>
      <c r="B291" s="136"/>
      <c r="C291" s="136"/>
      <c r="D291" s="136"/>
      <c r="E291" s="137"/>
      <c r="F291" s="137"/>
      <c r="G291" s="136"/>
      <c r="H291" s="137"/>
      <c r="I291" s="140"/>
      <c r="J291" s="140"/>
      <c r="K291" s="140"/>
      <c r="L291" s="74" t="str">
        <f>IF(AND(C291="Abierto",D291="Urgente"),A291,"")</f>
        <v/>
      </c>
      <c r="M291" s="74" t="str">
        <f ca="1">IF(AND(C291="Abierto",D291="Urgente"),TODAY()-E291,"")</f>
        <v/>
      </c>
      <c r="N291" s="74" t="str">
        <f>IF(AND(C291="Abierto",D291="Urgente"),RANK(M291,$M$13:$M$798,0)+COUNTIF($M$13:M291,M291)-1,"")</f>
        <v/>
      </c>
      <c r="O291" s="74" t="str">
        <f>IF(AND(C291="Abierto",D291="Alta"),A291,"")</f>
        <v/>
      </c>
      <c r="P291" s="74" t="str">
        <f ca="1">IF(AND(C291="Abierto",D291="Alta"),TODAY()-E291,"")</f>
        <v/>
      </c>
      <c r="Q291" s="74" t="str">
        <f>IF(AND(C291="Abierto",D291="Alta"),RANK(P291,$P$13:$P$798,0)+COUNTIF($P$13:P291,P291)-1+MAX(N:N),"")</f>
        <v/>
      </c>
      <c r="R291" s="74" t="str">
        <f>IF(AND(C291="Abierto",D291="Media"),A291,"")</f>
        <v/>
      </c>
      <c r="S291" s="74" t="str">
        <f ca="1">IF(AND(C291="Abierto",D291="Media"),TODAY()-E291,"")</f>
        <v/>
      </c>
      <c r="T291" s="74" t="str">
        <f>IF(AND(C291="Abierto",D291="Media"),RANK(S291,$S$13:$S$798,0)+COUNTIF($S$13:S291,S291)-1+MAX(N:N,Q:Q),"")</f>
        <v/>
      </c>
      <c r="U291" s="74" t="str">
        <f>IF(AND(C291="Abierto",D291="Baja"),A291,"")</f>
        <v/>
      </c>
      <c r="V291" s="74" t="str">
        <f ca="1">IF(AND(C291="Abierto",D291="Baja"),TODAY()-E291,"")</f>
        <v/>
      </c>
      <c r="W291" s="74" t="str">
        <f>IF(AND(C291="Abierto",D291="Baja"),RANK(V291,$V$13:$V$798,0)+COUNTIF($V$13:V291,V291)-1+MAX(N:N,Q:Q,T:T),"")</f>
        <v/>
      </c>
      <c r="X291" s="139" t="str">
        <f>IF(OR(C291="Resuelto",C291=""),"",SUM(N291,Q291,T291,W291))</f>
        <v/>
      </c>
      <c r="Y291" s="139" t="str">
        <f>IF(OR(C291="Resuelto",C291=""),"",SUM(M291,P291,S291,V291))</f>
        <v/>
      </c>
      <c r="Z291" s="139" t="str">
        <f>IF(OR(C291="Resuelto",C291=""),"",SUM(L291,O291,R291,U291))</f>
        <v/>
      </c>
      <c r="AA291" s="28">
        <v>489</v>
      </c>
      <c r="AB291" s="28" t="str">
        <f ca="1">IF(ISNA(VLOOKUP(AA291,$X$13:$Z$795,3,FALSE))=TRUE,"",VLOOKUP(AA291,$X$13:$Z$795,3,FALSE))</f>
        <v/>
      </c>
      <c r="AC291" s="75" t="str">
        <f ca="1">IF(ISNA(VLOOKUP(AA291,$X$13:$Z$795,2,FALSE))=TRUE,"",VLOOKUP(AA291,$X$13:$Z$795,2,FALSE))</f>
        <v/>
      </c>
      <c r="AH291" s="78" t="str">
        <f>IF(AI291="","",MAX($AH$5:AH290)+1)</f>
        <v/>
      </c>
      <c r="AI291" s="53" t="str">
        <f>IF(G290="","",IF(COUNTIF($AI$11:AI290,G290)=0,G290,""))</f>
        <v/>
      </c>
      <c r="AJ291" s="53" t="str">
        <f>IF(ISNA(VLOOKUP(AA291,$AH$13:$AI$795,2,FALSE))=TRUE,"",VLOOKUP(AA291,$AH$13:$AI$795,2,FALSE))</f>
        <v/>
      </c>
      <c r="AK291" s="135"/>
    </row>
    <row r="292" spans="1:37" x14ac:dyDescent="0.25">
      <c r="A292" s="136"/>
      <c r="B292" s="136"/>
      <c r="C292" s="136"/>
      <c r="D292" s="136"/>
      <c r="E292" s="137"/>
      <c r="F292" s="137"/>
      <c r="G292" s="136"/>
      <c r="H292" s="137"/>
      <c r="I292" s="140"/>
      <c r="J292" s="140"/>
      <c r="K292" s="140"/>
      <c r="L292" s="74" t="str">
        <f>IF(AND(C292="Abierto",D292="Urgente"),A292,"")</f>
        <v/>
      </c>
      <c r="M292" s="74" t="str">
        <f ca="1">IF(AND(C292="Abierto",D292="Urgente"),TODAY()-E292,"")</f>
        <v/>
      </c>
      <c r="N292" s="74" t="str">
        <f>IF(AND(C292="Abierto",D292="Urgente"),RANK(M292,$M$13:$M$798,0)+COUNTIF($M$13:M292,M292)-1,"")</f>
        <v/>
      </c>
      <c r="O292" s="74" t="str">
        <f>IF(AND(C292="Abierto",D292="Alta"),A292,"")</f>
        <v/>
      </c>
      <c r="P292" s="74" t="str">
        <f ca="1">IF(AND(C292="Abierto",D292="Alta"),TODAY()-E292,"")</f>
        <v/>
      </c>
      <c r="Q292" s="74" t="str">
        <f>IF(AND(C292="Abierto",D292="Alta"),RANK(P292,$P$13:$P$798,0)+COUNTIF($P$13:P292,P292)-1+MAX(N:N),"")</f>
        <v/>
      </c>
      <c r="R292" s="74" t="str">
        <f>IF(AND(C292="Abierto",D292="Media"),A292,"")</f>
        <v/>
      </c>
      <c r="S292" s="74" t="str">
        <f ca="1">IF(AND(C292="Abierto",D292="Media"),TODAY()-E292,"")</f>
        <v/>
      </c>
      <c r="T292" s="74" t="str">
        <f>IF(AND(C292="Abierto",D292="Media"),RANK(S292,$S$13:$S$798,0)+COUNTIF($S$13:S292,S292)-1+MAX(N:N,Q:Q),"")</f>
        <v/>
      </c>
      <c r="U292" s="74" t="str">
        <f>IF(AND(C292="Abierto",D292="Baja"),A292,"")</f>
        <v/>
      </c>
      <c r="V292" s="74" t="str">
        <f ca="1">IF(AND(C292="Abierto",D292="Baja"),TODAY()-E292,"")</f>
        <v/>
      </c>
      <c r="W292" s="74" t="str">
        <f>IF(AND(C292="Abierto",D292="Baja"),RANK(V292,$V$13:$V$798,0)+COUNTIF($V$13:V292,V292)-1+MAX(N:N,Q:Q,T:T),"")</f>
        <v/>
      </c>
      <c r="X292" s="139" t="str">
        <f>IF(OR(C292="Resuelto",C292=""),"",SUM(N292,Q292,T292,W292))</f>
        <v/>
      </c>
      <c r="Y292" s="139" t="str">
        <f>IF(OR(C292="Resuelto",C292=""),"",SUM(M292,P292,S292,V292))</f>
        <v/>
      </c>
      <c r="Z292" s="139" t="str">
        <f>IF(OR(C292="Resuelto",C292=""),"",SUM(L292,O292,R292,U292))</f>
        <v/>
      </c>
      <c r="AA292" s="28">
        <v>490</v>
      </c>
      <c r="AB292" s="28" t="str">
        <f ca="1">IF(ISNA(VLOOKUP(AA292,$X$13:$Z$795,3,FALSE))=TRUE,"",VLOOKUP(AA292,$X$13:$Z$795,3,FALSE))</f>
        <v/>
      </c>
      <c r="AC292" s="75" t="str">
        <f ca="1">IF(ISNA(VLOOKUP(AA292,$X$13:$Z$795,2,FALSE))=TRUE,"",VLOOKUP(AA292,$X$13:$Z$795,2,FALSE))</f>
        <v/>
      </c>
      <c r="AH292" s="78" t="str">
        <f>IF(AI292="","",MAX($AH$5:AH291)+1)</f>
        <v/>
      </c>
      <c r="AI292" s="53" t="str">
        <f>IF(G291="","",IF(COUNTIF($AI$11:AI291,G291)=0,G291,""))</f>
        <v/>
      </c>
      <c r="AJ292" s="53" t="str">
        <f>IF(ISNA(VLOOKUP(AA292,$AH$13:$AI$795,2,FALSE))=TRUE,"",VLOOKUP(AA292,$AH$13:$AI$795,2,FALSE))</f>
        <v/>
      </c>
      <c r="AK292" s="135"/>
    </row>
    <row r="293" spans="1:37" x14ac:dyDescent="0.25">
      <c r="A293" s="136"/>
      <c r="B293" s="136"/>
      <c r="C293" s="136"/>
      <c r="D293" s="136"/>
      <c r="E293" s="137"/>
      <c r="F293" s="137"/>
      <c r="G293" s="136"/>
      <c r="H293" s="137"/>
      <c r="I293" s="140"/>
      <c r="J293" s="140"/>
      <c r="K293" s="140"/>
      <c r="L293" s="74" t="str">
        <f>IF(AND(C293="Abierto",D293="Urgente"),A293,"")</f>
        <v/>
      </c>
      <c r="M293" s="74" t="str">
        <f ca="1">IF(AND(C293="Abierto",D293="Urgente"),TODAY()-E293,"")</f>
        <v/>
      </c>
      <c r="N293" s="74" t="str">
        <f>IF(AND(C293="Abierto",D293="Urgente"),RANK(M293,$M$13:$M$798,0)+COUNTIF($M$13:M293,M293)-1,"")</f>
        <v/>
      </c>
      <c r="O293" s="74" t="str">
        <f>IF(AND(C293="Abierto",D293="Alta"),A293,"")</f>
        <v/>
      </c>
      <c r="P293" s="74" t="str">
        <f ca="1">IF(AND(C293="Abierto",D293="Alta"),TODAY()-E293,"")</f>
        <v/>
      </c>
      <c r="Q293" s="74" t="str">
        <f>IF(AND(C293="Abierto",D293="Alta"),RANK(P293,$P$13:$P$798,0)+COUNTIF($P$13:P293,P293)-1+MAX(N:N),"")</f>
        <v/>
      </c>
      <c r="R293" s="74" t="str">
        <f>IF(AND(C293="Abierto",D293="Media"),A293,"")</f>
        <v/>
      </c>
      <c r="S293" s="74" t="str">
        <f ca="1">IF(AND(C293="Abierto",D293="Media"),TODAY()-E293,"")</f>
        <v/>
      </c>
      <c r="T293" s="74" t="str">
        <f>IF(AND(C293="Abierto",D293="Media"),RANK(S293,$S$13:$S$798,0)+COUNTIF($S$13:S293,S293)-1+MAX(N:N,Q:Q),"")</f>
        <v/>
      </c>
      <c r="U293" s="74" t="str">
        <f>IF(AND(C293="Abierto",D293="Baja"),A293,"")</f>
        <v/>
      </c>
      <c r="V293" s="74" t="str">
        <f ca="1">IF(AND(C293="Abierto",D293="Baja"),TODAY()-E293,"")</f>
        <v/>
      </c>
      <c r="W293" s="74" t="str">
        <f>IF(AND(C293="Abierto",D293="Baja"),RANK(V293,$V$13:$V$798,0)+COUNTIF($V$13:V293,V293)-1+MAX(N:N,Q:Q,T:T),"")</f>
        <v/>
      </c>
      <c r="X293" s="139" t="str">
        <f>IF(OR(C293="Resuelto",C293=""),"",SUM(N293,Q293,T293,W293))</f>
        <v/>
      </c>
      <c r="Y293" s="139" t="str">
        <f>IF(OR(C293="Resuelto",C293=""),"",SUM(M293,P293,S293,V293))</f>
        <v/>
      </c>
      <c r="Z293" s="139" t="str">
        <f>IF(OR(C293="Resuelto",C293=""),"",SUM(L293,O293,R293,U293))</f>
        <v/>
      </c>
      <c r="AA293" s="28">
        <v>491</v>
      </c>
      <c r="AB293" s="28" t="str">
        <f ca="1">IF(ISNA(VLOOKUP(AA293,$X$13:$Z$795,3,FALSE))=TRUE,"",VLOOKUP(AA293,$X$13:$Z$795,3,FALSE))</f>
        <v/>
      </c>
      <c r="AC293" s="75" t="str">
        <f ca="1">IF(ISNA(VLOOKUP(AA293,$X$13:$Z$795,2,FALSE))=TRUE,"",VLOOKUP(AA293,$X$13:$Z$795,2,FALSE))</f>
        <v/>
      </c>
      <c r="AH293" s="78" t="str">
        <f>IF(AI293="","",MAX($AH$5:AH292)+1)</f>
        <v/>
      </c>
      <c r="AI293" s="53" t="str">
        <f>IF(G292="","",IF(COUNTIF($AI$11:AI292,G292)=0,G292,""))</f>
        <v/>
      </c>
      <c r="AJ293" s="53" t="str">
        <f>IF(ISNA(VLOOKUP(AA293,$AH$13:$AI$795,2,FALSE))=TRUE,"",VLOOKUP(AA293,$AH$13:$AI$795,2,FALSE))</f>
        <v/>
      </c>
      <c r="AK293" s="135"/>
    </row>
    <row r="294" spans="1:37" x14ac:dyDescent="0.25">
      <c r="A294" s="136"/>
      <c r="B294" s="136"/>
      <c r="C294" s="136"/>
      <c r="D294" s="136"/>
      <c r="E294" s="137"/>
      <c r="F294" s="137"/>
      <c r="G294" s="136"/>
      <c r="H294" s="137"/>
      <c r="I294" s="140"/>
      <c r="J294" s="140"/>
      <c r="K294" s="140"/>
      <c r="L294" s="74" t="str">
        <f>IF(AND(C294="Abierto",D294="Urgente"),A294,"")</f>
        <v/>
      </c>
      <c r="M294" s="74" t="str">
        <f ca="1">IF(AND(C294="Abierto",D294="Urgente"),TODAY()-E294,"")</f>
        <v/>
      </c>
      <c r="N294" s="74" t="str">
        <f>IF(AND(C294="Abierto",D294="Urgente"),RANK(M294,$M$13:$M$798,0)+COUNTIF($M$13:M294,M294)-1,"")</f>
        <v/>
      </c>
      <c r="O294" s="74" t="str">
        <f>IF(AND(C294="Abierto",D294="Alta"),A294,"")</f>
        <v/>
      </c>
      <c r="P294" s="74" t="str">
        <f ca="1">IF(AND(C294="Abierto",D294="Alta"),TODAY()-E294,"")</f>
        <v/>
      </c>
      <c r="Q294" s="74" t="str">
        <f>IF(AND(C294="Abierto",D294="Alta"),RANK(P294,$P$13:$P$798,0)+COUNTIF($P$13:P294,P294)-1+MAX(N:N),"")</f>
        <v/>
      </c>
      <c r="R294" s="74" t="str">
        <f>IF(AND(C294="Abierto",D294="Media"),A294,"")</f>
        <v/>
      </c>
      <c r="S294" s="74" t="str">
        <f ca="1">IF(AND(C294="Abierto",D294="Media"),TODAY()-E294,"")</f>
        <v/>
      </c>
      <c r="T294" s="74" t="str">
        <f>IF(AND(C294="Abierto",D294="Media"),RANK(S294,$S$13:$S$798,0)+COUNTIF($S$13:S294,S294)-1+MAX(N:N,Q:Q),"")</f>
        <v/>
      </c>
      <c r="U294" s="74" t="str">
        <f>IF(AND(C294="Abierto",D294="Baja"),A294,"")</f>
        <v/>
      </c>
      <c r="V294" s="74" t="str">
        <f ca="1">IF(AND(C294="Abierto",D294="Baja"),TODAY()-E294,"")</f>
        <v/>
      </c>
      <c r="W294" s="74" t="str">
        <f>IF(AND(C294="Abierto",D294="Baja"),RANK(V294,$V$13:$V$798,0)+COUNTIF($V$13:V294,V294)-1+MAX(N:N,Q:Q,T:T),"")</f>
        <v/>
      </c>
      <c r="X294" s="139" t="str">
        <f>IF(OR(C294="Resuelto",C294=""),"",SUM(N294,Q294,T294,W294))</f>
        <v/>
      </c>
      <c r="Y294" s="139" t="str">
        <f>IF(OR(C294="Resuelto",C294=""),"",SUM(M294,P294,S294,V294))</f>
        <v/>
      </c>
      <c r="Z294" s="139" t="str">
        <f>IF(OR(C294="Resuelto",C294=""),"",SUM(L294,O294,R294,U294))</f>
        <v/>
      </c>
      <c r="AA294" s="28">
        <v>492</v>
      </c>
      <c r="AB294" s="28" t="str">
        <f ca="1">IF(ISNA(VLOOKUP(AA294,$X$13:$Z$795,3,FALSE))=TRUE,"",VLOOKUP(AA294,$X$13:$Z$795,3,FALSE))</f>
        <v/>
      </c>
      <c r="AC294" s="75" t="str">
        <f ca="1">IF(ISNA(VLOOKUP(AA294,$X$13:$Z$795,2,FALSE))=TRUE,"",VLOOKUP(AA294,$X$13:$Z$795,2,FALSE))</f>
        <v/>
      </c>
      <c r="AH294" s="78" t="str">
        <f>IF(AI294="","",MAX($AH$5:AH293)+1)</f>
        <v/>
      </c>
      <c r="AI294" s="53" t="str">
        <f>IF(G293="","",IF(COUNTIF($AI$11:AI293,G293)=0,G293,""))</f>
        <v/>
      </c>
      <c r="AJ294" s="53" t="str">
        <f>IF(ISNA(VLOOKUP(AA294,$AH$13:$AI$795,2,FALSE))=TRUE,"",VLOOKUP(AA294,$AH$13:$AI$795,2,FALSE))</f>
        <v/>
      </c>
      <c r="AK294" s="135"/>
    </row>
    <row r="295" spans="1:37" x14ac:dyDescent="0.25">
      <c r="A295" s="136"/>
      <c r="B295" s="136"/>
      <c r="C295" s="136"/>
      <c r="D295" s="136"/>
      <c r="E295" s="137"/>
      <c r="F295" s="137"/>
      <c r="G295" s="136"/>
      <c r="H295" s="137"/>
      <c r="I295" s="140"/>
      <c r="J295" s="140"/>
      <c r="K295" s="140"/>
      <c r="L295" s="74" t="str">
        <f>IF(AND(C295="Abierto",D295="Urgente"),A295,"")</f>
        <v/>
      </c>
      <c r="M295" s="74" t="str">
        <f ca="1">IF(AND(C295="Abierto",D295="Urgente"),TODAY()-E295,"")</f>
        <v/>
      </c>
      <c r="N295" s="74" t="str">
        <f>IF(AND(C295="Abierto",D295="Urgente"),RANK(M295,$M$13:$M$798,0)+COUNTIF($M$13:M295,M295)-1,"")</f>
        <v/>
      </c>
      <c r="O295" s="74" t="str">
        <f>IF(AND(C295="Abierto",D295="Alta"),A295,"")</f>
        <v/>
      </c>
      <c r="P295" s="74" t="str">
        <f ca="1">IF(AND(C295="Abierto",D295="Alta"),TODAY()-E295,"")</f>
        <v/>
      </c>
      <c r="Q295" s="74" t="str">
        <f>IF(AND(C295="Abierto",D295="Alta"),RANK(P295,$P$13:$P$798,0)+COUNTIF($P$13:P295,P295)-1+MAX(N:N),"")</f>
        <v/>
      </c>
      <c r="R295" s="74" t="str">
        <f>IF(AND(C295="Abierto",D295="Media"),A295,"")</f>
        <v/>
      </c>
      <c r="S295" s="74" t="str">
        <f ca="1">IF(AND(C295="Abierto",D295="Media"),TODAY()-E295,"")</f>
        <v/>
      </c>
      <c r="T295" s="74" t="str">
        <f>IF(AND(C295="Abierto",D295="Media"),RANK(S295,$S$13:$S$798,0)+COUNTIF($S$13:S295,S295)-1+MAX(N:N,Q:Q),"")</f>
        <v/>
      </c>
      <c r="U295" s="74" t="str">
        <f>IF(AND(C295="Abierto",D295="Baja"),A295,"")</f>
        <v/>
      </c>
      <c r="V295" s="74" t="str">
        <f ca="1">IF(AND(C295="Abierto",D295="Baja"),TODAY()-E295,"")</f>
        <v/>
      </c>
      <c r="W295" s="74" t="str">
        <f>IF(AND(C295="Abierto",D295="Baja"),RANK(V295,$V$13:$V$798,0)+COUNTIF($V$13:V295,V295)-1+MAX(N:N,Q:Q,T:T),"")</f>
        <v/>
      </c>
      <c r="X295" s="139" t="str">
        <f>IF(OR(C295="Resuelto",C295=""),"",SUM(N295,Q295,T295,W295))</f>
        <v/>
      </c>
      <c r="Y295" s="139" t="str">
        <f>IF(OR(C295="Resuelto",C295=""),"",SUM(M295,P295,S295,V295))</f>
        <v/>
      </c>
      <c r="Z295" s="139" t="str">
        <f>IF(OR(C295="Resuelto",C295=""),"",SUM(L295,O295,R295,U295))</f>
        <v/>
      </c>
      <c r="AA295" s="28">
        <v>493</v>
      </c>
      <c r="AB295" s="28" t="str">
        <f ca="1">IF(ISNA(VLOOKUP(AA295,$X$13:$Z$795,3,FALSE))=TRUE,"",VLOOKUP(AA295,$X$13:$Z$795,3,FALSE))</f>
        <v/>
      </c>
      <c r="AC295" s="75" t="str">
        <f ca="1">IF(ISNA(VLOOKUP(AA295,$X$13:$Z$795,2,FALSE))=TRUE,"",VLOOKUP(AA295,$X$13:$Z$795,2,FALSE))</f>
        <v/>
      </c>
      <c r="AH295" s="78" t="str">
        <f>IF(AI295="","",MAX($AH$5:AH294)+1)</f>
        <v/>
      </c>
      <c r="AI295" s="53" t="str">
        <f>IF(G294="","",IF(COUNTIF($AI$11:AI294,G294)=0,G294,""))</f>
        <v/>
      </c>
      <c r="AJ295" s="53" t="str">
        <f>IF(ISNA(VLOOKUP(AA295,$AH$13:$AI$795,2,FALSE))=TRUE,"",VLOOKUP(AA295,$AH$13:$AI$795,2,FALSE))</f>
        <v/>
      </c>
      <c r="AK295" s="135"/>
    </row>
    <row r="296" spans="1:37" x14ac:dyDescent="0.25">
      <c r="A296" s="136"/>
      <c r="B296" s="136"/>
      <c r="C296" s="136"/>
      <c r="D296" s="136"/>
      <c r="E296" s="137"/>
      <c r="F296" s="137"/>
      <c r="G296" s="136"/>
      <c r="H296" s="137"/>
      <c r="I296" s="140"/>
      <c r="J296" s="140"/>
      <c r="K296" s="140"/>
      <c r="L296" s="74" t="str">
        <f>IF(AND(C296="Abierto",D296="Urgente"),A296,"")</f>
        <v/>
      </c>
      <c r="M296" s="74" t="str">
        <f ca="1">IF(AND(C296="Abierto",D296="Urgente"),TODAY()-E296,"")</f>
        <v/>
      </c>
      <c r="N296" s="74" t="str">
        <f>IF(AND(C296="Abierto",D296="Urgente"),RANK(M296,$M$13:$M$798,0)+COUNTIF($M$13:M296,M296)-1,"")</f>
        <v/>
      </c>
      <c r="O296" s="74" t="str">
        <f>IF(AND(C296="Abierto",D296="Alta"),A296,"")</f>
        <v/>
      </c>
      <c r="P296" s="74" t="str">
        <f ca="1">IF(AND(C296="Abierto",D296="Alta"),TODAY()-E296,"")</f>
        <v/>
      </c>
      <c r="Q296" s="74" t="str">
        <f>IF(AND(C296="Abierto",D296="Alta"),RANK(P296,$P$13:$P$798,0)+COUNTIF($P$13:P296,P296)-1+MAX(N:N),"")</f>
        <v/>
      </c>
      <c r="R296" s="74" t="str">
        <f>IF(AND(C296="Abierto",D296="Media"),A296,"")</f>
        <v/>
      </c>
      <c r="S296" s="74" t="str">
        <f ca="1">IF(AND(C296="Abierto",D296="Media"),TODAY()-E296,"")</f>
        <v/>
      </c>
      <c r="T296" s="74" t="str">
        <f>IF(AND(C296="Abierto",D296="Media"),RANK(S296,$S$13:$S$798,0)+COUNTIF($S$13:S296,S296)-1+MAX(N:N,Q:Q),"")</f>
        <v/>
      </c>
      <c r="U296" s="74" t="str">
        <f>IF(AND(C296="Abierto",D296="Baja"),A296,"")</f>
        <v/>
      </c>
      <c r="V296" s="74" t="str">
        <f ca="1">IF(AND(C296="Abierto",D296="Baja"),TODAY()-E296,"")</f>
        <v/>
      </c>
      <c r="W296" s="74" t="str">
        <f>IF(AND(C296="Abierto",D296="Baja"),RANK(V296,$V$13:$V$798,0)+COUNTIF($V$13:V296,V296)-1+MAX(N:N,Q:Q,T:T),"")</f>
        <v/>
      </c>
      <c r="X296" s="139" t="str">
        <f>IF(OR(C296="Resuelto",C296=""),"",SUM(N296,Q296,T296,W296))</f>
        <v/>
      </c>
      <c r="Y296" s="139" t="str">
        <f>IF(OR(C296="Resuelto",C296=""),"",SUM(M296,P296,S296,V296))</f>
        <v/>
      </c>
      <c r="Z296" s="139" t="str">
        <f>IF(OR(C296="Resuelto",C296=""),"",SUM(L296,O296,R296,U296))</f>
        <v/>
      </c>
      <c r="AA296" s="28">
        <v>494</v>
      </c>
      <c r="AB296" s="28" t="str">
        <f ca="1">IF(ISNA(VLOOKUP(AA296,$X$13:$Z$795,3,FALSE))=TRUE,"",VLOOKUP(AA296,$X$13:$Z$795,3,FALSE))</f>
        <v/>
      </c>
      <c r="AC296" s="75" t="str">
        <f ca="1">IF(ISNA(VLOOKUP(AA296,$X$13:$Z$795,2,FALSE))=TRUE,"",VLOOKUP(AA296,$X$13:$Z$795,2,FALSE))</f>
        <v/>
      </c>
      <c r="AH296" s="78" t="str">
        <f>IF(AI296="","",MAX($AH$5:AH295)+1)</f>
        <v/>
      </c>
      <c r="AI296" s="53" t="str">
        <f>IF(G295="","",IF(COUNTIF($AI$11:AI295,G295)=0,G295,""))</f>
        <v/>
      </c>
      <c r="AJ296" s="53" t="str">
        <f>IF(ISNA(VLOOKUP(AA296,$AH$13:$AI$795,2,FALSE))=TRUE,"",VLOOKUP(AA296,$AH$13:$AI$795,2,FALSE))</f>
        <v/>
      </c>
      <c r="AK296" s="135"/>
    </row>
    <row r="297" spans="1:37" x14ac:dyDescent="0.25">
      <c r="A297" s="136"/>
      <c r="B297" s="136"/>
      <c r="C297" s="136"/>
      <c r="D297" s="136"/>
      <c r="E297" s="137"/>
      <c r="F297" s="137"/>
      <c r="G297" s="136"/>
      <c r="H297" s="137"/>
      <c r="I297" s="140"/>
      <c r="J297" s="140"/>
      <c r="K297" s="140"/>
      <c r="L297" s="74" t="str">
        <f>IF(AND(C297="Abierto",D297="Urgente"),A297,"")</f>
        <v/>
      </c>
      <c r="M297" s="74" t="str">
        <f ca="1">IF(AND(C297="Abierto",D297="Urgente"),TODAY()-E297,"")</f>
        <v/>
      </c>
      <c r="N297" s="74" t="str">
        <f>IF(AND(C297="Abierto",D297="Urgente"),RANK(M297,$M$13:$M$798,0)+COUNTIF($M$13:M297,M297)-1,"")</f>
        <v/>
      </c>
      <c r="O297" s="74" t="str">
        <f>IF(AND(C297="Abierto",D297="Alta"),A297,"")</f>
        <v/>
      </c>
      <c r="P297" s="74" t="str">
        <f ca="1">IF(AND(C297="Abierto",D297="Alta"),TODAY()-E297,"")</f>
        <v/>
      </c>
      <c r="Q297" s="74" t="str">
        <f>IF(AND(C297="Abierto",D297="Alta"),RANK(P297,$P$13:$P$798,0)+COUNTIF($P$13:P297,P297)-1+MAX(N:N),"")</f>
        <v/>
      </c>
      <c r="R297" s="74" t="str">
        <f>IF(AND(C297="Abierto",D297="Media"),A297,"")</f>
        <v/>
      </c>
      <c r="S297" s="74" t="str">
        <f ca="1">IF(AND(C297="Abierto",D297="Media"),TODAY()-E297,"")</f>
        <v/>
      </c>
      <c r="T297" s="74" t="str">
        <f>IF(AND(C297="Abierto",D297="Media"),RANK(S297,$S$13:$S$798,0)+COUNTIF($S$13:S297,S297)-1+MAX(N:N,Q:Q),"")</f>
        <v/>
      </c>
      <c r="U297" s="74" t="str">
        <f>IF(AND(C297="Abierto",D297="Baja"),A297,"")</f>
        <v/>
      </c>
      <c r="V297" s="74" t="str">
        <f ca="1">IF(AND(C297="Abierto",D297="Baja"),TODAY()-E297,"")</f>
        <v/>
      </c>
      <c r="W297" s="74" t="str">
        <f>IF(AND(C297="Abierto",D297="Baja"),RANK(V297,$V$13:$V$798,0)+COUNTIF($V$13:V297,V297)-1+MAX(N:N,Q:Q,T:T),"")</f>
        <v/>
      </c>
      <c r="X297" s="139" t="str">
        <f>IF(OR(C297="Resuelto",C297=""),"",SUM(N297,Q297,T297,W297))</f>
        <v/>
      </c>
      <c r="Y297" s="139" t="str">
        <f>IF(OR(C297="Resuelto",C297=""),"",SUM(M297,P297,S297,V297))</f>
        <v/>
      </c>
      <c r="Z297" s="139" t="str">
        <f>IF(OR(C297="Resuelto",C297=""),"",SUM(L297,O297,R297,U297))</f>
        <v/>
      </c>
      <c r="AA297" s="28">
        <v>495</v>
      </c>
      <c r="AB297" s="28" t="str">
        <f ca="1">IF(ISNA(VLOOKUP(AA297,$X$13:$Z$795,3,FALSE))=TRUE,"",VLOOKUP(AA297,$X$13:$Z$795,3,FALSE))</f>
        <v/>
      </c>
      <c r="AC297" s="75" t="str">
        <f ca="1">IF(ISNA(VLOOKUP(AA297,$X$13:$Z$795,2,FALSE))=TRUE,"",VLOOKUP(AA297,$X$13:$Z$795,2,FALSE))</f>
        <v/>
      </c>
      <c r="AH297" s="78" t="str">
        <f>IF(AI297="","",MAX($AH$5:AH296)+1)</f>
        <v/>
      </c>
      <c r="AI297" s="53" t="str">
        <f>IF(G296="","",IF(COUNTIF($AI$11:AI296,G296)=0,G296,""))</f>
        <v/>
      </c>
      <c r="AJ297" s="53" t="str">
        <f>IF(ISNA(VLOOKUP(AA297,$AH$13:$AI$795,2,FALSE))=TRUE,"",VLOOKUP(AA297,$AH$13:$AI$795,2,FALSE))</f>
        <v/>
      </c>
      <c r="AK297" s="135"/>
    </row>
    <row r="298" spans="1:37" x14ac:dyDescent="0.25">
      <c r="A298" s="136"/>
      <c r="B298" s="136"/>
      <c r="C298" s="136"/>
      <c r="D298" s="136"/>
      <c r="E298" s="137"/>
      <c r="F298" s="137"/>
      <c r="G298" s="136"/>
      <c r="H298" s="137"/>
      <c r="I298" s="140"/>
      <c r="J298" s="140"/>
      <c r="K298" s="140"/>
      <c r="L298" s="74" t="str">
        <f>IF(AND(C298="Abierto",D298="Urgente"),A298,"")</f>
        <v/>
      </c>
      <c r="M298" s="74" t="str">
        <f ca="1">IF(AND(C298="Abierto",D298="Urgente"),TODAY()-E298,"")</f>
        <v/>
      </c>
      <c r="N298" s="74" t="str">
        <f>IF(AND(C298="Abierto",D298="Urgente"),RANK(M298,$M$13:$M$798,0)+COUNTIF($M$13:M298,M298)-1,"")</f>
        <v/>
      </c>
      <c r="O298" s="74" t="str">
        <f>IF(AND(C298="Abierto",D298="Alta"),A298,"")</f>
        <v/>
      </c>
      <c r="P298" s="74" t="str">
        <f ca="1">IF(AND(C298="Abierto",D298="Alta"),TODAY()-E298,"")</f>
        <v/>
      </c>
      <c r="Q298" s="74" t="str">
        <f>IF(AND(C298="Abierto",D298="Alta"),RANK(P298,$P$13:$P$798,0)+COUNTIF($P$13:P298,P298)-1+MAX(N:N),"")</f>
        <v/>
      </c>
      <c r="R298" s="74" t="str">
        <f>IF(AND(C298="Abierto",D298="Media"),A298,"")</f>
        <v/>
      </c>
      <c r="S298" s="74" t="str">
        <f ca="1">IF(AND(C298="Abierto",D298="Media"),TODAY()-E298,"")</f>
        <v/>
      </c>
      <c r="T298" s="74" t="str">
        <f>IF(AND(C298="Abierto",D298="Media"),RANK(S298,$S$13:$S$798,0)+COUNTIF($S$13:S298,S298)-1+MAX(N:N,Q:Q),"")</f>
        <v/>
      </c>
      <c r="U298" s="74" t="str">
        <f>IF(AND(C298="Abierto",D298="Baja"),A298,"")</f>
        <v/>
      </c>
      <c r="V298" s="74" t="str">
        <f ca="1">IF(AND(C298="Abierto",D298="Baja"),TODAY()-E298,"")</f>
        <v/>
      </c>
      <c r="W298" s="74" t="str">
        <f>IF(AND(C298="Abierto",D298="Baja"),RANK(V298,$V$13:$V$798,0)+COUNTIF($V$13:V298,V298)-1+MAX(N:N,Q:Q,T:T),"")</f>
        <v/>
      </c>
      <c r="X298" s="139" t="str">
        <f>IF(OR(C298="Resuelto",C298=""),"",SUM(N298,Q298,T298,W298))</f>
        <v/>
      </c>
      <c r="Y298" s="139" t="str">
        <f>IF(OR(C298="Resuelto",C298=""),"",SUM(M298,P298,S298,V298))</f>
        <v/>
      </c>
      <c r="Z298" s="139" t="str">
        <f>IF(OR(C298="Resuelto",C298=""),"",SUM(L298,O298,R298,U298))</f>
        <v/>
      </c>
      <c r="AA298" s="28">
        <v>496</v>
      </c>
      <c r="AB298" s="28" t="str">
        <f ca="1">IF(ISNA(VLOOKUP(AA298,$X$13:$Z$795,3,FALSE))=TRUE,"",VLOOKUP(AA298,$X$13:$Z$795,3,FALSE))</f>
        <v/>
      </c>
      <c r="AC298" s="75" t="str">
        <f ca="1">IF(ISNA(VLOOKUP(AA298,$X$13:$Z$795,2,FALSE))=TRUE,"",VLOOKUP(AA298,$X$13:$Z$795,2,FALSE))</f>
        <v/>
      </c>
      <c r="AH298" s="78" t="str">
        <f>IF(AI298="","",MAX($AH$5:AH297)+1)</f>
        <v/>
      </c>
      <c r="AI298" s="53" t="str">
        <f>IF(G297="","",IF(COUNTIF($AI$11:AI297,G297)=0,G297,""))</f>
        <v/>
      </c>
      <c r="AJ298" s="53" t="str">
        <f>IF(ISNA(VLOOKUP(AA298,$AH$13:$AI$795,2,FALSE))=TRUE,"",VLOOKUP(AA298,$AH$13:$AI$795,2,FALSE))</f>
        <v/>
      </c>
      <c r="AK298" s="135"/>
    </row>
    <row r="299" spans="1:37" x14ac:dyDescent="0.25">
      <c r="A299" s="136"/>
      <c r="B299" s="136"/>
      <c r="C299" s="136"/>
      <c r="D299" s="136"/>
      <c r="E299" s="137"/>
      <c r="F299" s="137"/>
      <c r="G299" s="136"/>
      <c r="H299" s="137"/>
      <c r="I299" s="140"/>
      <c r="J299" s="140"/>
      <c r="K299" s="140"/>
      <c r="L299" s="74" t="str">
        <f>IF(AND(C299="Abierto",D299="Urgente"),A299,"")</f>
        <v/>
      </c>
      <c r="M299" s="74" t="str">
        <f ca="1">IF(AND(C299="Abierto",D299="Urgente"),TODAY()-E299,"")</f>
        <v/>
      </c>
      <c r="N299" s="74" t="str">
        <f>IF(AND(C299="Abierto",D299="Urgente"),RANK(M299,$M$13:$M$798,0)+COUNTIF($M$13:M299,M299)-1,"")</f>
        <v/>
      </c>
      <c r="O299" s="74" t="str">
        <f>IF(AND(C299="Abierto",D299="Alta"),A299,"")</f>
        <v/>
      </c>
      <c r="P299" s="74" t="str">
        <f ca="1">IF(AND(C299="Abierto",D299="Alta"),TODAY()-E299,"")</f>
        <v/>
      </c>
      <c r="Q299" s="74" t="str">
        <f>IF(AND(C299="Abierto",D299="Alta"),RANK(P299,$P$13:$P$798,0)+COUNTIF($P$13:P299,P299)-1+MAX(N:N),"")</f>
        <v/>
      </c>
      <c r="R299" s="74" t="str">
        <f>IF(AND(C299="Abierto",D299="Media"),A299,"")</f>
        <v/>
      </c>
      <c r="S299" s="74" t="str">
        <f ca="1">IF(AND(C299="Abierto",D299="Media"),TODAY()-E299,"")</f>
        <v/>
      </c>
      <c r="T299" s="74" t="str">
        <f>IF(AND(C299="Abierto",D299="Media"),RANK(S299,$S$13:$S$798,0)+COUNTIF($S$13:S299,S299)-1+MAX(N:N,Q:Q),"")</f>
        <v/>
      </c>
      <c r="U299" s="74" t="str">
        <f>IF(AND(C299="Abierto",D299="Baja"),A299,"")</f>
        <v/>
      </c>
      <c r="V299" s="74" t="str">
        <f ca="1">IF(AND(C299="Abierto",D299="Baja"),TODAY()-E299,"")</f>
        <v/>
      </c>
      <c r="W299" s="74" t="str">
        <f>IF(AND(C299="Abierto",D299="Baja"),RANK(V299,$V$13:$V$798,0)+COUNTIF($V$13:V299,V299)-1+MAX(N:N,Q:Q,T:T),"")</f>
        <v/>
      </c>
      <c r="X299" s="139" t="str">
        <f>IF(OR(C299="Resuelto",C299=""),"",SUM(N299,Q299,T299,W299))</f>
        <v/>
      </c>
      <c r="Y299" s="139" t="str">
        <f>IF(OR(C299="Resuelto",C299=""),"",SUM(M299,P299,S299,V299))</f>
        <v/>
      </c>
      <c r="Z299" s="139" t="str">
        <f>IF(OR(C299="Resuelto",C299=""),"",SUM(L299,O299,R299,U299))</f>
        <v/>
      </c>
      <c r="AA299" s="28">
        <v>497</v>
      </c>
      <c r="AB299" s="28" t="str">
        <f ca="1">IF(ISNA(VLOOKUP(AA299,$X$13:$Z$795,3,FALSE))=TRUE,"",VLOOKUP(AA299,$X$13:$Z$795,3,FALSE))</f>
        <v/>
      </c>
      <c r="AC299" s="75" t="str">
        <f ca="1">IF(ISNA(VLOOKUP(AA299,$X$13:$Z$795,2,FALSE))=TRUE,"",VLOOKUP(AA299,$X$13:$Z$795,2,FALSE))</f>
        <v/>
      </c>
      <c r="AH299" s="78" t="str">
        <f>IF(AI299="","",MAX($AH$5:AH298)+1)</f>
        <v/>
      </c>
      <c r="AI299" s="53" t="str">
        <f>IF(G298="","",IF(COUNTIF($AI$11:AI298,G298)=0,G298,""))</f>
        <v/>
      </c>
      <c r="AJ299" s="53" t="str">
        <f>IF(ISNA(VLOOKUP(AA299,$AH$13:$AI$795,2,FALSE))=TRUE,"",VLOOKUP(AA299,$AH$13:$AI$795,2,FALSE))</f>
        <v/>
      </c>
      <c r="AK299" s="135"/>
    </row>
    <row r="300" spans="1:37" x14ac:dyDescent="0.25">
      <c r="A300" s="136"/>
      <c r="B300" s="136"/>
      <c r="C300" s="136"/>
      <c r="D300" s="136"/>
      <c r="E300" s="137"/>
      <c r="F300" s="137"/>
      <c r="G300" s="136"/>
      <c r="H300" s="137"/>
      <c r="I300" s="140"/>
      <c r="J300" s="140"/>
      <c r="K300" s="140"/>
      <c r="L300" s="74" t="str">
        <f>IF(AND(C300="Abierto",D300="Urgente"),A300,"")</f>
        <v/>
      </c>
      <c r="M300" s="74" t="str">
        <f ca="1">IF(AND(C300="Abierto",D300="Urgente"),TODAY()-E300,"")</f>
        <v/>
      </c>
      <c r="N300" s="74" t="str">
        <f>IF(AND(C300="Abierto",D300="Urgente"),RANK(M300,$M$13:$M$798,0)+COUNTIF($M$13:M300,M300)-1,"")</f>
        <v/>
      </c>
      <c r="O300" s="74" t="str">
        <f>IF(AND(C300="Abierto",D300="Alta"),A300,"")</f>
        <v/>
      </c>
      <c r="P300" s="74" t="str">
        <f ca="1">IF(AND(C300="Abierto",D300="Alta"),TODAY()-E300,"")</f>
        <v/>
      </c>
      <c r="Q300" s="74" t="str">
        <f>IF(AND(C300="Abierto",D300="Alta"),RANK(P300,$P$13:$P$798,0)+COUNTIF($P$13:P300,P300)-1+MAX(N:N),"")</f>
        <v/>
      </c>
      <c r="R300" s="74" t="str">
        <f>IF(AND(C300="Abierto",D300="Media"),A300,"")</f>
        <v/>
      </c>
      <c r="S300" s="74" t="str">
        <f ca="1">IF(AND(C300="Abierto",D300="Media"),TODAY()-E300,"")</f>
        <v/>
      </c>
      <c r="T300" s="74" t="str">
        <f>IF(AND(C300="Abierto",D300="Media"),RANK(S300,$S$13:$S$798,0)+COUNTIF($S$13:S300,S300)-1+MAX(N:N,Q:Q),"")</f>
        <v/>
      </c>
      <c r="U300" s="74" t="str">
        <f>IF(AND(C300="Abierto",D300="Baja"),A300,"")</f>
        <v/>
      </c>
      <c r="V300" s="74" t="str">
        <f ca="1">IF(AND(C300="Abierto",D300="Baja"),TODAY()-E300,"")</f>
        <v/>
      </c>
      <c r="W300" s="74" t="str">
        <f>IF(AND(C300="Abierto",D300="Baja"),RANK(V300,$V$13:$V$798,0)+COUNTIF($V$13:V300,V300)-1+MAX(N:N,Q:Q,T:T),"")</f>
        <v/>
      </c>
      <c r="X300" s="139" t="str">
        <f>IF(OR(C300="Resuelto",C300=""),"",SUM(N300,Q300,T300,W300))</f>
        <v/>
      </c>
      <c r="Y300" s="139" t="str">
        <f>IF(OR(C300="Resuelto",C300=""),"",SUM(M300,P300,S300,V300))</f>
        <v/>
      </c>
      <c r="Z300" s="139" t="str">
        <f>IF(OR(C300="Resuelto",C300=""),"",SUM(L300,O300,R300,U300))</f>
        <v/>
      </c>
      <c r="AA300" s="28">
        <v>498</v>
      </c>
      <c r="AB300" s="28" t="str">
        <f ca="1">IF(ISNA(VLOOKUP(AA300,$X$13:$Z$795,3,FALSE))=TRUE,"",VLOOKUP(AA300,$X$13:$Z$795,3,FALSE))</f>
        <v/>
      </c>
      <c r="AC300" s="75" t="str">
        <f ca="1">IF(ISNA(VLOOKUP(AA300,$X$13:$Z$795,2,FALSE))=TRUE,"",VLOOKUP(AA300,$X$13:$Z$795,2,FALSE))</f>
        <v/>
      </c>
      <c r="AH300" s="78" t="str">
        <f>IF(AI300="","",MAX($AH$5:AH299)+1)</f>
        <v/>
      </c>
      <c r="AI300" s="53" t="str">
        <f>IF(G299="","",IF(COUNTIF($AI$11:AI299,G299)=0,G299,""))</f>
        <v/>
      </c>
      <c r="AJ300" s="53" t="str">
        <f>IF(ISNA(VLOOKUP(AA300,$AH$13:$AI$795,2,FALSE))=TRUE,"",VLOOKUP(AA300,$AH$13:$AI$795,2,FALSE))</f>
        <v/>
      </c>
      <c r="AK300" s="135"/>
    </row>
    <row r="301" spans="1:37" x14ac:dyDescent="0.25">
      <c r="A301" s="136"/>
      <c r="B301" s="136"/>
      <c r="C301" s="136"/>
      <c r="D301" s="136"/>
      <c r="E301" s="137"/>
      <c r="F301" s="137"/>
      <c r="G301" s="136"/>
      <c r="H301" s="137"/>
      <c r="I301" s="140"/>
      <c r="J301" s="140"/>
      <c r="K301" s="140"/>
      <c r="L301" s="74" t="str">
        <f>IF(AND(C301="Abierto",D301="Urgente"),A301,"")</f>
        <v/>
      </c>
      <c r="M301" s="74" t="str">
        <f ca="1">IF(AND(C301="Abierto",D301="Urgente"),TODAY()-E301,"")</f>
        <v/>
      </c>
      <c r="N301" s="74" t="str">
        <f>IF(AND(C301="Abierto",D301="Urgente"),RANK(M301,$M$13:$M$798,0)+COUNTIF($M$13:M301,M301)-1,"")</f>
        <v/>
      </c>
      <c r="O301" s="74" t="str">
        <f>IF(AND(C301="Abierto",D301="Alta"),A301,"")</f>
        <v/>
      </c>
      <c r="P301" s="74" t="str">
        <f ca="1">IF(AND(C301="Abierto",D301="Alta"),TODAY()-E301,"")</f>
        <v/>
      </c>
      <c r="Q301" s="74" t="str">
        <f>IF(AND(C301="Abierto",D301="Alta"),RANK(P301,$P$13:$P$798,0)+COUNTIF($P$13:P301,P301)-1+MAX(N:N),"")</f>
        <v/>
      </c>
      <c r="R301" s="74" t="str">
        <f>IF(AND(C301="Abierto",D301="Media"),A301,"")</f>
        <v/>
      </c>
      <c r="S301" s="74" t="str">
        <f ca="1">IF(AND(C301="Abierto",D301="Media"),TODAY()-E301,"")</f>
        <v/>
      </c>
      <c r="T301" s="74" t="str">
        <f>IF(AND(C301="Abierto",D301="Media"),RANK(S301,$S$13:$S$798,0)+COUNTIF($S$13:S301,S301)-1+MAX(N:N,Q:Q),"")</f>
        <v/>
      </c>
      <c r="U301" s="74" t="str">
        <f>IF(AND(C301="Abierto",D301="Baja"),A301,"")</f>
        <v/>
      </c>
      <c r="V301" s="74" t="str">
        <f ca="1">IF(AND(C301="Abierto",D301="Baja"),TODAY()-E301,"")</f>
        <v/>
      </c>
      <c r="W301" s="74" t="str">
        <f>IF(AND(C301="Abierto",D301="Baja"),RANK(V301,$V$13:$V$798,0)+COUNTIF($V$13:V301,V301)-1+MAX(N:N,Q:Q,T:T),"")</f>
        <v/>
      </c>
      <c r="X301" s="139" t="str">
        <f>IF(OR(C301="Resuelto",C301=""),"",SUM(N301,Q301,T301,W301))</f>
        <v/>
      </c>
      <c r="Y301" s="139" t="str">
        <f>IF(OR(C301="Resuelto",C301=""),"",SUM(M301,P301,S301,V301))</f>
        <v/>
      </c>
      <c r="Z301" s="139" t="str">
        <f>IF(OR(C301="Resuelto",C301=""),"",SUM(L301,O301,R301,U301))</f>
        <v/>
      </c>
      <c r="AA301" s="28">
        <v>499</v>
      </c>
      <c r="AB301" s="28" t="str">
        <f ca="1">IF(ISNA(VLOOKUP(AA301,$X$13:$Z$795,3,FALSE))=TRUE,"",VLOOKUP(AA301,$X$13:$Z$795,3,FALSE))</f>
        <v/>
      </c>
      <c r="AC301" s="75" t="str">
        <f ca="1">IF(ISNA(VLOOKUP(AA301,$X$13:$Z$795,2,FALSE))=TRUE,"",VLOOKUP(AA301,$X$13:$Z$795,2,FALSE))</f>
        <v/>
      </c>
      <c r="AH301" s="78" t="str">
        <f>IF(AI301="","",MAX($AH$5:AH300)+1)</f>
        <v/>
      </c>
      <c r="AI301" s="53" t="str">
        <f>IF(G300="","",IF(COUNTIF($AI$11:AI300,G300)=0,G300,""))</f>
        <v/>
      </c>
      <c r="AJ301" s="53" t="str">
        <f>IF(ISNA(VLOOKUP(AA301,$AH$13:$AI$795,2,FALSE))=TRUE,"",VLOOKUP(AA301,$AH$13:$AI$795,2,FALSE))</f>
        <v/>
      </c>
      <c r="AK301" s="135"/>
    </row>
    <row r="302" spans="1:37" x14ac:dyDescent="0.25">
      <c r="A302" s="136"/>
      <c r="B302" s="136"/>
      <c r="C302" s="136"/>
      <c r="D302" s="136"/>
      <c r="E302" s="137"/>
      <c r="F302" s="137"/>
      <c r="G302" s="136"/>
      <c r="H302" s="137"/>
      <c r="I302" s="140"/>
      <c r="J302" s="140"/>
      <c r="K302" s="140"/>
      <c r="L302" s="74" t="str">
        <f>IF(AND(C302="Abierto",D302="Urgente"),A302,"")</f>
        <v/>
      </c>
      <c r="M302" s="74" t="str">
        <f ca="1">IF(AND(C302="Abierto",D302="Urgente"),TODAY()-E302,"")</f>
        <v/>
      </c>
      <c r="N302" s="74" t="str">
        <f>IF(AND(C302="Abierto",D302="Urgente"),RANK(M302,$M$13:$M$798,0)+COUNTIF($M$13:M302,M302)-1,"")</f>
        <v/>
      </c>
      <c r="O302" s="74" t="str">
        <f>IF(AND(C302="Abierto",D302="Alta"),A302,"")</f>
        <v/>
      </c>
      <c r="P302" s="74" t="str">
        <f ca="1">IF(AND(C302="Abierto",D302="Alta"),TODAY()-E302,"")</f>
        <v/>
      </c>
      <c r="Q302" s="74" t="str">
        <f>IF(AND(C302="Abierto",D302="Alta"),RANK(P302,$P$13:$P$798,0)+COUNTIF($P$13:P302,P302)-1+MAX(N:N),"")</f>
        <v/>
      </c>
      <c r="R302" s="74" t="str">
        <f>IF(AND(C302="Abierto",D302="Media"),A302,"")</f>
        <v/>
      </c>
      <c r="S302" s="74" t="str">
        <f ca="1">IF(AND(C302="Abierto",D302="Media"),TODAY()-E302,"")</f>
        <v/>
      </c>
      <c r="T302" s="74" t="str">
        <f>IF(AND(C302="Abierto",D302="Media"),RANK(S302,$S$13:$S$798,0)+COUNTIF($S$13:S302,S302)-1+MAX(N:N,Q:Q),"")</f>
        <v/>
      </c>
      <c r="U302" s="74" t="str">
        <f>IF(AND(C302="Abierto",D302="Baja"),A302,"")</f>
        <v/>
      </c>
      <c r="V302" s="74" t="str">
        <f ca="1">IF(AND(C302="Abierto",D302="Baja"),TODAY()-E302,"")</f>
        <v/>
      </c>
      <c r="W302" s="74" t="str">
        <f>IF(AND(C302="Abierto",D302="Baja"),RANK(V302,$V$13:$V$798,0)+COUNTIF($V$13:V302,V302)-1+MAX(N:N,Q:Q,T:T),"")</f>
        <v/>
      </c>
      <c r="X302" s="139" t="str">
        <f>IF(OR(C302="Resuelto",C302=""),"",SUM(N302,Q302,T302,W302))</f>
        <v/>
      </c>
      <c r="Y302" s="139" t="str">
        <f>IF(OR(C302="Resuelto",C302=""),"",SUM(M302,P302,S302,V302))</f>
        <v/>
      </c>
      <c r="Z302" s="139" t="str">
        <f>IF(OR(C302="Resuelto",C302=""),"",SUM(L302,O302,R302,U302))</f>
        <v/>
      </c>
      <c r="AA302" s="28">
        <v>500</v>
      </c>
      <c r="AB302" s="28" t="str">
        <f ca="1">IF(ISNA(VLOOKUP(AA302,$X$13:$Z$795,3,FALSE))=TRUE,"",VLOOKUP(AA302,$X$13:$Z$795,3,FALSE))</f>
        <v/>
      </c>
      <c r="AC302" s="75" t="str">
        <f ca="1">IF(ISNA(VLOOKUP(AA302,$X$13:$Z$795,2,FALSE))=TRUE,"",VLOOKUP(AA302,$X$13:$Z$795,2,FALSE))</f>
        <v/>
      </c>
      <c r="AH302" s="78" t="str">
        <f>IF(AI302="","",MAX($AH$5:AH301)+1)</f>
        <v/>
      </c>
      <c r="AI302" s="53" t="str">
        <f>IF(G301="","",IF(COUNTIF($AI$11:AI301,G301)=0,G301,""))</f>
        <v/>
      </c>
      <c r="AJ302" s="53" t="str">
        <f>IF(ISNA(VLOOKUP(AA302,$AH$13:$AI$795,2,FALSE))=TRUE,"",VLOOKUP(AA302,$AH$13:$AI$795,2,FALSE))</f>
        <v/>
      </c>
      <c r="AK302" s="135"/>
    </row>
    <row r="303" spans="1:37" x14ac:dyDescent="0.25">
      <c r="A303" s="136"/>
      <c r="B303" s="136"/>
      <c r="C303" s="136"/>
      <c r="D303" s="136"/>
      <c r="E303" s="137"/>
      <c r="F303" s="137"/>
      <c r="G303" s="136"/>
      <c r="H303" s="137"/>
      <c r="I303" s="140"/>
      <c r="J303" s="140"/>
      <c r="K303" s="140"/>
      <c r="L303" s="74" t="str">
        <f>IF(AND(C303="Abierto",D303="Urgente"),A303,"")</f>
        <v/>
      </c>
      <c r="M303" s="74" t="str">
        <f ca="1">IF(AND(C303="Abierto",D303="Urgente"),TODAY()-E303,"")</f>
        <v/>
      </c>
      <c r="N303" s="74" t="str">
        <f>IF(AND(C303="Abierto",D303="Urgente"),RANK(M303,$M$13:$M$798,0)+COUNTIF($M$13:M303,M303)-1,"")</f>
        <v/>
      </c>
      <c r="O303" s="74" t="str">
        <f>IF(AND(C303="Abierto",D303="Alta"),A303,"")</f>
        <v/>
      </c>
      <c r="P303" s="74" t="str">
        <f ca="1">IF(AND(C303="Abierto",D303="Alta"),TODAY()-E303,"")</f>
        <v/>
      </c>
      <c r="Q303" s="74" t="str">
        <f>IF(AND(C303="Abierto",D303="Alta"),RANK(P303,$P$13:$P$798,0)+COUNTIF($P$13:P303,P303)-1+MAX(N:N),"")</f>
        <v/>
      </c>
      <c r="R303" s="74" t="str">
        <f>IF(AND(C303="Abierto",D303="Media"),A303,"")</f>
        <v/>
      </c>
      <c r="S303" s="74" t="str">
        <f ca="1">IF(AND(C303="Abierto",D303="Media"),TODAY()-E303,"")</f>
        <v/>
      </c>
      <c r="T303" s="74" t="str">
        <f>IF(AND(C303="Abierto",D303="Media"),RANK(S303,$S$13:$S$798,0)+COUNTIF($S$13:S303,S303)-1+MAX(N:N,Q:Q),"")</f>
        <v/>
      </c>
      <c r="U303" s="74" t="str">
        <f>IF(AND(C303="Abierto",D303="Baja"),A303,"")</f>
        <v/>
      </c>
      <c r="V303" s="74" t="str">
        <f ca="1">IF(AND(C303="Abierto",D303="Baja"),TODAY()-E303,"")</f>
        <v/>
      </c>
      <c r="W303" s="74" t="str">
        <f>IF(AND(C303="Abierto",D303="Baja"),RANK(V303,$V$13:$V$798,0)+COUNTIF($V$13:V303,V303)-1+MAX(N:N,Q:Q,T:T),"")</f>
        <v/>
      </c>
      <c r="X303" s="139" t="str">
        <f>IF(OR(C303="Resuelto",C303=""),"",SUM(N303,Q303,T303,W303))</f>
        <v/>
      </c>
      <c r="Y303" s="139" t="str">
        <f>IF(OR(C303="Resuelto",C303=""),"",SUM(M303,P303,S303,V303))</f>
        <v/>
      </c>
      <c r="Z303" s="139" t="str">
        <f>IF(OR(C303="Resuelto",C303=""),"",SUM(L303,O303,R303,U303))</f>
        <v/>
      </c>
      <c r="AA303" s="28">
        <v>501</v>
      </c>
      <c r="AB303" s="28" t="str">
        <f ca="1">IF(ISNA(VLOOKUP(AA303,$X$13:$Z$795,3,FALSE))=TRUE,"",VLOOKUP(AA303,$X$13:$Z$795,3,FALSE))</f>
        <v/>
      </c>
      <c r="AC303" s="75" t="str">
        <f ca="1">IF(ISNA(VLOOKUP(AA303,$X$13:$Z$795,2,FALSE))=TRUE,"",VLOOKUP(AA303,$X$13:$Z$795,2,FALSE))</f>
        <v/>
      </c>
      <c r="AH303" s="78" t="str">
        <f>IF(AI303="","",MAX($AH$5:AH302)+1)</f>
        <v/>
      </c>
      <c r="AI303" s="53" t="str">
        <f>IF(G302="","",IF(COUNTIF($AI$11:AI302,G302)=0,G302,""))</f>
        <v/>
      </c>
      <c r="AJ303" s="53" t="str">
        <f>IF(ISNA(VLOOKUP(AA303,$AH$13:$AI$795,2,FALSE))=TRUE,"",VLOOKUP(AA303,$AH$13:$AI$795,2,FALSE))</f>
        <v/>
      </c>
      <c r="AK303" s="135"/>
    </row>
    <row r="304" spans="1:37" x14ac:dyDescent="0.25">
      <c r="A304" s="136"/>
      <c r="B304" s="136"/>
      <c r="C304" s="136"/>
      <c r="D304" s="136"/>
      <c r="E304" s="137"/>
      <c r="F304" s="137"/>
      <c r="G304" s="136"/>
      <c r="H304" s="137"/>
      <c r="I304" s="140"/>
      <c r="J304" s="140"/>
      <c r="K304" s="140"/>
      <c r="L304" s="74" t="str">
        <f>IF(AND(C304="Abierto",D304="Urgente"),A304,"")</f>
        <v/>
      </c>
      <c r="M304" s="74" t="str">
        <f ca="1">IF(AND(C304="Abierto",D304="Urgente"),TODAY()-E304,"")</f>
        <v/>
      </c>
      <c r="N304" s="74" t="str">
        <f>IF(AND(C304="Abierto",D304="Urgente"),RANK(M304,$M$13:$M$798,0)+COUNTIF($M$13:M304,M304)-1,"")</f>
        <v/>
      </c>
      <c r="O304" s="74" t="str">
        <f>IF(AND(C304="Abierto",D304="Alta"),A304,"")</f>
        <v/>
      </c>
      <c r="P304" s="74" t="str">
        <f ca="1">IF(AND(C304="Abierto",D304="Alta"),TODAY()-E304,"")</f>
        <v/>
      </c>
      <c r="Q304" s="74" t="str">
        <f>IF(AND(C304="Abierto",D304="Alta"),RANK(P304,$P$13:$P$798,0)+COUNTIF($P$13:P304,P304)-1+MAX(N:N),"")</f>
        <v/>
      </c>
      <c r="R304" s="74" t="str">
        <f>IF(AND(C304="Abierto",D304="Media"),A304,"")</f>
        <v/>
      </c>
      <c r="S304" s="74" t="str">
        <f ca="1">IF(AND(C304="Abierto",D304="Media"),TODAY()-E304,"")</f>
        <v/>
      </c>
      <c r="T304" s="74" t="str">
        <f>IF(AND(C304="Abierto",D304="Media"),RANK(S304,$S$13:$S$798,0)+COUNTIF($S$13:S304,S304)-1+MAX(N:N,Q:Q),"")</f>
        <v/>
      </c>
      <c r="U304" s="74" t="str">
        <f>IF(AND(C304="Abierto",D304="Baja"),A304,"")</f>
        <v/>
      </c>
      <c r="V304" s="74" t="str">
        <f ca="1">IF(AND(C304="Abierto",D304="Baja"),TODAY()-E304,"")</f>
        <v/>
      </c>
      <c r="W304" s="74" t="str">
        <f>IF(AND(C304="Abierto",D304="Baja"),RANK(V304,$V$13:$V$798,0)+COUNTIF($V$13:V304,V304)-1+MAX(N:N,Q:Q,T:T),"")</f>
        <v/>
      </c>
      <c r="X304" s="139" t="str">
        <f>IF(OR(C304="Resuelto",C304=""),"",SUM(N304,Q304,T304,W304))</f>
        <v/>
      </c>
      <c r="Y304" s="139" t="str">
        <f>IF(OR(C304="Resuelto",C304=""),"",SUM(M304,P304,S304,V304))</f>
        <v/>
      </c>
      <c r="Z304" s="139" t="str">
        <f>IF(OR(C304="Resuelto",C304=""),"",SUM(L304,O304,R304,U304))</f>
        <v/>
      </c>
      <c r="AA304" s="28">
        <v>502</v>
      </c>
      <c r="AB304" s="28" t="str">
        <f ca="1">IF(ISNA(VLOOKUP(AA304,$X$13:$Z$795,3,FALSE))=TRUE,"",VLOOKUP(AA304,$X$13:$Z$795,3,FALSE))</f>
        <v/>
      </c>
      <c r="AC304" s="75" t="str">
        <f ca="1">IF(ISNA(VLOOKUP(AA304,$X$13:$Z$795,2,FALSE))=TRUE,"",VLOOKUP(AA304,$X$13:$Z$795,2,FALSE))</f>
        <v/>
      </c>
      <c r="AH304" s="78" t="str">
        <f>IF(AI304="","",MAX($AH$5:AH303)+1)</f>
        <v/>
      </c>
      <c r="AI304" s="53" t="str">
        <f>IF(G303="","",IF(COUNTIF($AI$11:AI303,G303)=0,G303,""))</f>
        <v/>
      </c>
      <c r="AJ304" s="53" t="str">
        <f>IF(ISNA(VLOOKUP(AA304,$AH$13:$AI$795,2,FALSE))=TRUE,"",VLOOKUP(AA304,$AH$13:$AI$795,2,FALSE))</f>
        <v/>
      </c>
      <c r="AK304" s="135"/>
    </row>
    <row r="305" spans="1:37" x14ac:dyDescent="0.25">
      <c r="A305" s="136"/>
      <c r="B305" s="136"/>
      <c r="C305" s="136"/>
      <c r="D305" s="136"/>
      <c r="E305" s="137"/>
      <c r="F305" s="137"/>
      <c r="G305" s="136"/>
      <c r="H305" s="137"/>
      <c r="I305" s="140"/>
      <c r="J305" s="140"/>
      <c r="K305" s="140"/>
      <c r="L305" s="74" t="str">
        <f>IF(AND(C305="Abierto",D305="Urgente"),A305,"")</f>
        <v/>
      </c>
      <c r="M305" s="74" t="str">
        <f ca="1">IF(AND(C305="Abierto",D305="Urgente"),TODAY()-E305,"")</f>
        <v/>
      </c>
      <c r="N305" s="74" t="str">
        <f>IF(AND(C305="Abierto",D305="Urgente"),RANK(M305,$M$13:$M$798,0)+COUNTIF($M$13:M305,M305)-1,"")</f>
        <v/>
      </c>
      <c r="O305" s="74" t="str">
        <f>IF(AND(C305="Abierto",D305="Alta"),A305,"")</f>
        <v/>
      </c>
      <c r="P305" s="74" t="str">
        <f ca="1">IF(AND(C305="Abierto",D305="Alta"),TODAY()-E305,"")</f>
        <v/>
      </c>
      <c r="Q305" s="74" t="str">
        <f>IF(AND(C305="Abierto",D305="Alta"),RANK(P305,$P$13:$P$798,0)+COUNTIF($P$13:P305,P305)-1+MAX(N:N),"")</f>
        <v/>
      </c>
      <c r="R305" s="74" t="str">
        <f>IF(AND(C305="Abierto",D305="Media"),A305,"")</f>
        <v/>
      </c>
      <c r="S305" s="74" t="str">
        <f ca="1">IF(AND(C305="Abierto",D305="Media"),TODAY()-E305,"")</f>
        <v/>
      </c>
      <c r="T305" s="74" t="str">
        <f>IF(AND(C305="Abierto",D305="Media"),RANK(S305,$S$13:$S$798,0)+COUNTIF($S$13:S305,S305)-1+MAX(N:N,Q:Q),"")</f>
        <v/>
      </c>
      <c r="U305" s="74" t="str">
        <f>IF(AND(C305="Abierto",D305="Baja"),A305,"")</f>
        <v/>
      </c>
      <c r="V305" s="74" t="str">
        <f ca="1">IF(AND(C305="Abierto",D305="Baja"),TODAY()-E305,"")</f>
        <v/>
      </c>
      <c r="W305" s="74" t="str">
        <f>IF(AND(C305="Abierto",D305="Baja"),RANK(V305,$V$13:$V$798,0)+COUNTIF($V$13:V305,V305)-1+MAX(N:N,Q:Q,T:T),"")</f>
        <v/>
      </c>
      <c r="X305" s="139" t="str">
        <f>IF(OR(C305="Resuelto",C305=""),"",SUM(N305,Q305,T305,W305))</f>
        <v/>
      </c>
      <c r="Y305" s="139" t="str">
        <f>IF(OR(C305="Resuelto",C305=""),"",SUM(M305,P305,S305,V305))</f>
        <v/>
      </c>
      <c r="Z305" s="139" t="str">
        <f>IF(OR(C305="Resuelto",C305=""),"",SUM(L305,O305,R305,U305))</f>
        <v/>
      </c>
      <c r="AA305" s="28">
        <v>503</v>
      </c>
      <c r="AB305" s="28" t="str">
        <f ca="1">IF(ISNA(VLOOKUP(AA305,$X$13:$Z$795,3,FALSE))=TRUE,"",VLOOKUP(AA305,$X$13:$Z$795,3,FALSE))</f>
        <v/>
      </c>
      <c r="AC305" s="75" t="str">
        <f ca="1">IF(ISNA(VLOOKUP(AA305,$X$13:$Z$795,2,FALSE))=TRUE,"",VLOOKUP(AA305,$X$13:$Z$795,2,FALSE))</f>
        <v/>
      </c>
      <c r="AH305" s="78" t="str">
        <f>IF(AI305="","",MAX($AH$5:AH304)+1)</f>
        <v/>
      </c>
      <c r="AI305" s="53" t="str">
        <f>IF(G304="","",IF(COUNTIF($AI$11:AI304,G304)=0,G304,""))</f>
        <v/>
      </c>
      <c r="AJ305" s="53" t="str">
        <f>IF(ISNA(VLOOKUP(AA305,$AH$13:$AI$795,2,FALSE))=TRUE,"",VLOOKUP(AA305,$AH$13:$AI$795,2,FALSE))</f>
        <v/>
      </c>
      <c r="AK305" s="135"/>
    </row>
    <row r="306" spans="1:37" x14ac:dyDescent="0.25">
      <c r="A306" s="136"/>
      <c r="B306" s="136"/>
      <c r="C306" s="136"/>
      <c r="D306" s="136"/>
      <c r="E306" s="137"/>
      <c r="F306" s="137"/>
      <c r="G306" s="136"/>
      <c r="H306" s="137"/>
      <c r="I306" s="140"/>
      <c r="J306" s="140"/>
      <c r="K306" s="140"/>
      <c r="L306" s="74" t="str">
        <f>IF(AND(C306="Abierto",D306="Urgente"),A306,"")</f>
        <v/>
      </c>
      <c r="M306" s="74" t="str">
        <f ca="1">IF(AND(C306="Abierto",D306="Urgente"),TODAY()-E306,"")</f>
        <v/>
      </c>
      <c r="N306" s="74" t="str">
        <f>IF(AND(C306="Abierto",D306="Urgente"),RANK(M306,$M$13:$M$798,0)+COUNTIF($M$13:M306,M306)-1,"")</f>
        <v/>
      </c>
      <c r="O306" s="74" t="str">
        <f>IF(AND(C306="Abierto",D306="Alta"),A306,"")</f>
        <v/>
      </c>
      <c r="P306" s="74" t="str">
        <f ca="1">IF(AND(C306="Abierto",D306="Alta"),TODAY()-E306,"")</f>
        <v/>
      </c>
      <c r="Q306" s="74" t="str">
        <f>IF(AND(C306="Abierto",D306="Alta"),RANK(P306,$P$13:$P$798,0)+COUNTIF($P$13:P306,P306)-1+MAX(N:N),"")</f>
        <v/>
      </c>
      <c r="R306" s="74" t="str">
        <f>IF(AND(C306="Abierto",D306="Media"),A306,"")</f>
        <v/>
      </c>
      <c r="S306" s="74" t="str">
        <f ca="1">IF(AND(C306="Abierto",D306="Media"),TODAY()-E306,"")</f>
        <v/>
      </c>
      <c r="T306" s="74" t="str">
        <f>IF(AND(C306="Abierto",D306="Media"),RANK(S306,$S$13:$S$798,0)+COUNTIF($S$13:S306,S306)-1+MAX(N:N,Q:Q),"")</f>
        <v/>
      </c>
      <c r="U306" s="74" t="str">
        <f>IF(AND(C306="Abierto",D306="Baja"),A306,"")</f>
        <v/>
      </c>
      <c r="V306" s="74" t="str">
        <f ca="1">IF(AND(C306="Abierto",D306="Baja"),TODAY()-E306,"")</f>
        <v/>
      </c>
      <c r="W306" s="74" t="str">
        <f>IF(AND(C306="Abierto",D306="Baja"),RANK(V306,$V$13:$V$798,0)+COUNTIF($V$13:V306,V306)-1+MAX(N:N,Q:Q,T:T),"")</f>
        <v/>
      </c>
      <c r="X306" s="139" t="str">
        <f>IF(OR(C306="Resuelto",C306=""),"",SUM(N306,Q306,T306,W306))</f>
        <v/>
      </c>
      <c r="Y306" s="139" t="str">
        <f>IF(OR(C306="Resuelto",C306=""),"",SUM(M306,P306,S306,V306))</f>
        <v/>
      </c>
      <c r="Z306" s="139" t="str">
        <f>IF(OR(C306="Resuelto",C306=""),"",SUM(L306,O306,R306,U306))</f>
        <v/>
      </c>
      <c r="AA306" s="28">
        <v>504</v>
      </c>
      <c r="AB306" s="28" t="str">
        <f ca="1">IF(ISNA(VLOOKUP(AA306,$X$13:$Z$795,3,FALSE))=TRUE,"",VLOOKUP(AA306,$X$13:$Z$795,3,FALSE))</f>
        <v/>
      </c>
      <c r="AC306" s="75" t="str">
        <f ca="1">IF(ISNA(VLOOKUP(AA306,$X$13:$Z$795,2,FALSE))=TRUE,"",VLOOKUP(AA306,$X$13:$Z$795,2,FALSE))</f>
        <v/>
      </c>
      <c r="AH306" s="78" t="str">
        <f>IF(AI306="","",MAX($AH$5:AH305)+1)</f>
        <v/>
      </c>
      <c r="AI306" s="53" t="str">
        <f>IF(G305="","",IF(COUNTIF($AI$11:AI305,G305)=0,G305,""))</f>
        <v/>
      </c>
      <c r="AJ306" s="53" t="str">
        <f>IF(ISNA(VLOOKUP(AA306,$AH$13:$AI$795,2,FALSE))=TRUE,"",VLOOKUP(AA306,$AH$13:$AI$795,2,FALSE))</f>
        <v/>
      </c>
      <c r="AK306" s="135"/>
    </row>
    <row r="307" spans="1:37" x14ac:dyDescent="0.25">
      <c r="A307" s="136"/>
      <c r="B307" s="136"/>
      <c r="C307" s="136"/>
      <c r="D307" s="136"/>
      <c r="E307" s="137"/>
      <c r="F307" s="137"/>
      <c r="G307" s="136"/>
      <c r="H307" s="137"/>
      <c r="I307" s="140"/>
      <c r="J307" s="140"/>
      <c r="K307" s="140"/>
      <c r="L307" s="74" t="str">
        <f>IF(AND(C307="Abierto",D307="Urgente"),A307,"")</f>
        <v/>
      </c>
      <c r="M307" s="74" t="str">
        <f ca="1">IF(AND(C307="Abierto",D307="Urgente"),TODAY()-E307,"")</f>
        <v/>
      </c>
      <c r="N307" s="74" t="str">
        <f>IF(AND(C307="Abierto",D307="Urgente"),RANK(M307,$M$13:$M$798,0)+COUNTIF($M$13:M307,M307)-1,"")</f>
        <v/>
      </c>
      <c r="O307" s="74" t="str">
        <f>IF(AND(C307="Abierto",D307="Alta"),A307,"")</f>
        <v/>
      </c>
      <c r="P307" s="74" t="str">
        <f ca="1">IF(AND(C307="Abierto",D307="Alta"),TODAY()-E307,"")</f>
        <v/>
      </c>
      <c r="Q307" s="74" t="str">
        <f>IF(AND(C307="Abierto",D307="Alta"),RANK(P307,$P$13:$P$798,0)+COUNTIF($P$13:P307,P307)-1+MAX(N:N),"")</f>
        <v/>
      </c>
      <c r="R307" s="74" t="str">
        <f>IF(AND(C307="Abierto",D307="Media"),A307,"")</f>
        <v/>
      </c>
      <c r="S307" s="74" t="str">
        <f ca="1">IF(AND(C307="Abierto",D307="Media"),TODAY()-E307,"")</f>
        <v/>
      </c>
      <c r="T307" s="74" t="str">
        <f>IF(AND(C307="Abierto",D307="Media"),RANK(S307,$S$13:$S$798,0)+COUNTIF($S$13:S307,S307)-1+MAX(N:N,Q:Q),"")</f>
        <v/>
      </c>
      <c r="U307" s="74" t="str">
        <f>IF(AND(C307="Abierto",D307="Baja"),A307,"")</f>
        <v/>
      </c>
      <c r="V307" s="74" t="str">
        <f ca="1">IF(AND(C307="Abierto",D307="Baja"),TODAY()-E307,"")</f>
        <v/>
      </c>
      <c r="W307" s="74" t="str">
        <f>IF(AND(C307="Abierto",D307="Baja"),RANK(V307,$V$13:$V$798,0)+COUNTIF($V$13:V307,V307)-1+MAX(N:N,Q:Q,T:T),"")</f>
        <v/>
      </c>
      <c r="X307" s="139" t="str">
        <f>IF(OR(C307="Resuelto",C307=""),"",SUM(N307,Q307,T307,W307))</f>
        <v/>
      </c>
      <c r="Y307" s="139" t="str">
        <f>IF(OR(C307="Resuelto",C307=""),"",SUM(M307,P307,S307,V307))</f>
        <v/>
      </c>
      <c r="Z307" s="139" t="str">
        <f>IF(OR(C307="Resuelto",C307=""),"",SUM(L307,O307,R307,U307))</f>
        <v/>
      </c>
      <c r="AA307" s="28">
        <v>505</v>
      </c>
      <c r="AB307" s="28" t="str">
        <f ca="1">IF(ISNA(VLOOKUP(AA307,$X$13:$Z$795,3,FALSE))=TRUE,"",VLOOKUP(AA307,$X$13:$Z$795,3,FALSE))</f>
        <v/>
      </c>
      <c r="AC307" s="75" t="str">
        <f ca="1">IF(ISNA(VLOOKUP(AA307,$X$13:$Z$795,2,FALSE))=TRUE,"",VLOOKUP(AA307,$X$13:$Z$795,2,FALSE))</f>
        <v/>
      </c>
      <c r="AH307" s="78" t="str">
        <f>IF(AI307="","",MAX($AH$5:AH306)+1)</f>
        <v/>
      </c>
      <c r="AI307" s="53" t="str">
        <f>IF(G306="","",IF(COUNTIF($AI$11:AI306,G306)=0,G306,""))</f>
        <v/>
      </c>
      <c r="AJ307" s="53" t="str">
        <f>IF(ISNA(VLOOKUP(AA307,$AH$13:$AI$795,2,FALSE))=TRUE,"",VLOOKUP(AA307,$AH$13:$AI$795,2,FALSE))</f>
        <v/>
      </c>
      <c r="AK307" s="135"/>
    </row>
    <row r="308" spans="1:37" x14ac:dyDescent="0.25">
      <c r="A308" s="136"/>
      <c r="B308" s="136"/>
      <c r="C308" s="136"/>
      <c r="D308" s="136"/>
      <c r="E308" s="137"/>
      <c r="F308" s="137"/>
      <c r="G308" s="136"/>
      <c r="H308" s="137"/>
      <c r="I308" s="140"/>
      <c r="J308" s="140"/>
      <c r="K308" s="140"/>
      <c r="L308" s="74" t="str">
        <f>IF(AND(C308="Abierto",D308="Urgente"),A308,"")</f>
        <v/>
      </c>
      <c r="M308" s="74" t="str">
        <f ca="1">IF(AND(C308="Abierto",D308="Urgente"),TODAY()-E308,"")</f>
        <v/>
      </c>
      <c r="N308" s="74" t="str">
        <f>IF(AND(C308="Abierto",D308="Urgente"),RANK(M308,$M$13:$M$798,0)+COUNTIF($M$13:M308,M308)-1,"")</f>
        <v/>
      </c>
      <c r="O308" s="74" t="str">
        <f>IF(AND(C308="Abierto",D308="Alta"),A308,"")</f>
        <v/>
      </c>
      <c r="P308" s="74" t="str">
        <f ca="1">IF(AND(C308="Abierto",D308="Alta"),TODAY()-E308,"")</f>
        <v/>
      </c>
      <c r="Q308" s="74" t="str">
        <f>IF(AND(C308="Abierto",D308="Alta"),RANK(P308,$P$13:$P$798,0)+COUNTIF($P$13:P308,P308)-1+MAX(N:N),"")</f>
        <v/>
      </c>
      <c r="R308" s="74" t="str">
        <f>IF(AND(C308="Abierto",D308="Media"),A308,"")</f>
        <v/>
      </c>
      <c r="S308" s="74" t="str">
        <f ca="1">IF(AND(C308="Abierto",D308="Media"),TODAY()-E308,"")</f>
        <v/>
      </c>
      <c r="T308" s="74" t="str">
        <f>IF(AND(C308="Abierto",D308="Media"),RANK(S308,$S$13:$S$798,0)+COUNTIF($S$13:S308,S308)-1+MAX(N:N,Q:Q),"")</f>
        <v/>
      </c>
      <c r="U308" s="74" t="str">
        <f>IF(AND(C308="Abierto",D308="Baja"),A308,"")</f>
        <v/>
      </c>
      <c r="V308" s="74" t="str">
        <f ca="1">IF(AND(C308="Abierto",D308="Baja"),TODAY()-E308,"")</f>
        <v/>
      </c>
      <c r="W308" s="74" t="str">
        <f>IF(AND(C308="Abierto",D308="Baja"),RANK(V308,$V$13:$V$798,0)+COUNTIF($V$13:V308,V308)-1+MAX(N:N,Q:Q,T:T),"")</f>
        <v/>
      </c>
      <c r="X308" s="139" t="str">
        <f>IF(OR(C308="Resuelto",C308=""),"",SUM(N308,Q308,T308,W308))</f>
        <v/>
      </c>
      <c r="Y308" s="139" t="str">
        <f>IF(OR(C308="Resuelto",C308=""),"",SUM(M308,P308,S308,V308))</f>
        <v/>
      </c>
      <c r="Z308" s="139" t="str">
        <f>IF(OR(C308="Resuelto",C308=""),"",SUM(L308,O308,R308,U308))</f>
        <v/>
      </c>
      <c r="AA308" s="28">
        <v>506</v>
      </c>
      <c r="AB308" s="28" t="str">
        <f ca="1">IF(ISNA(VLOOKUP(AA308,$X$13:$Z$795,3,FALSE))=TRUE,"",VLOOKUP(AA308,$X$13:$Z$795,3,FALSE))</f>
        <v/>
      </c>
      <c r="AC308" s="75" t="str">
        <f ca="1">IF(ISNA(VLOOKUP(AA308,$X$13:$Z$795,2,FALSE))=TRUE,"",VLOOKUP(AA308,$X$13:$Z$795,2,FALSE))</f>
        <v/>
      </c>
      <c r="AH308" s="78" t="str">
        <f>IF(AI308="","",MAX($AH$5:AH307)+1)</f>
        <v/>
      </c>
      <c r="AI308" s="53" t="str">
        <f>IF(G307="","",IF(COUNTIF($AI$11:AI307,G307)=0,G307,""))</f>
        <v/>
      </c>
      <c r="AJ308" s="53" t="str">
        <f>IF(ISNA(VLOOKUP(AA308,$AH$13:$AI$795,2,FALSE))=TRUE,"",VLOOKUP(AA308,$AH$13:$AI$795,2,FALSE))</f>
        <v/>
      </c>
      <c r="AK308" s="135"/>
    </row>
    <row r="309" spans="1:37" x14ac:dyDescent="0.25">
      <c r="A309" s="136"/>
      <c r="B309" s="136"/>
      <c r="C309" s="136"/>
      <c r="D309" s="136"/>
      <c r="E309" s="137"/>
      <c r="F309" s="137"/>
      <c r="G309" s="136"/>
      <c r="H309" s="137"/>
      <c r="I309" s="140"/>
      <c r="J309" s="140"/>
      <c r="K309" s="140"/>
      <c r="L309" s="74" t="str">
        <f>IF(AND(C309="Abierto",D309="Urgente"),A309,"")</f>
        <v/>
      </c>
      <c r="M309" s="74" t="str">
        <f ca="1">IF(AND(C309="Abierto",D309="Urgente"),TODAY()-E309,"")</f>
        <v/>
      </c>
      <c r="N309" s="74" t="str">
        <f>IF(AND(C309="Abierto",D309="Urgente"),RANK(M309,$M$13:$M$798,0)+COUNTIF($M$13:M309,M309)-1,"")</f>
        <v/>
      </c>
      <c r="O309" s="74" t="str">
        <f>IF(AND(C309="Abierto",D309="Alta"),A309,"")</f>
        <v/>
      </c>
      <c r="P309" s="74" t="str">
        <f ca="1">IF(AND(C309="Abierto",D309="Alta"),TODAY()-E309,"")</f>
        <v/>
      </c>
      <c r="Q309" s="74" t="str">
        <f>IF(AND(C309="Abierto",D309="Alta"),RANK(P309,$P$13:$P$798,0)+COUNTIF($P$13:P309,P309)-1+MAX(N:N),"")</f>
        <v/>
      </c>
      <c r="R309" s="74" t="str">
        <f>IF(AND(C309="Abierto",D309="Media"),A309,"")</f>
        <v/>
      </c>
      <c r="S309" s="74" t="str">
        <f ca="1">IF(AND(C309="Abierto",D309="Media"),TODAY()-E309,"")</f>
        <v/>
      </c>
      <c r="T309" s="74" t="str">
        <f>IF(AND(C309="Abierto",D309="Media"),RANK(S309,$S$13:$S$798,0)+COUNTIF($S$13:S309,S309)-1+MAX(N:N,Q:Q),"")</f>
        <v/>
      </c>
      <c r="U309" s="74" t="str">
        <f>IF(AND(C309="Abierto",D309="Baja"),A309,"")</f>
        <v/>
      </c>
      <c r="V309" s="74" t="str">
        <f ca="1">IF(AND(C309="Abierto",D309="Baja"),TODAY()-E309,"")</f>
        <v/>
      </c>
      <c r="W309" s="74" t="str">
        <f>IF(AND(C309="Abierto",D309="Baja"),RANK(V309,$V$13:$V$798,0)+COUNTIF($V$13:V309,V309)-1+MAX(N:N,Q:Q,T:T),"")</f>
        <v/>
      </c>
      <c r="X309" s="139" t="str">
        <f>IF(OR(C309="Resuelto",C309=""),"",SUM(N309,Q309,T309,W309))</f>
        <v/>
      </c>
      <c r="Y309" s="139" t="str">
        <f>IF(OR(C309="Resuelto",C309=""),"",SUM(M309,P309,S309,V309))</f>
        <v/>
      </c>
      <c r="Z309" s="139" t="str">
        <f>IF(OR(C309="Resuelto",C309=""),"",SUM(L309,O309,R309,U309))</f>
        <v/>
      </c>
      <c r="AA309" s="28">
        <v>507</v>
      </c>
      <c r="AB309" s="28" t="str">
        <f ca="1">IF(ISNA(VLOOKUP(AA309,$X$13:$Z$795,3,FALSE))=TRUE,"",VLOOKUP(AA309,$X$13:$Z$795,3,FALSE))</f>
        <v/>
      </c>
      <c r="AC309" s="75" t="str">
        <f ca="1">IF(ISNA(VLOOKUP(AA309,$X$13:$Z$795,2,FALSE))=TRUE,"",VLOOKUP(AA309,$X$13:$Z$795,2,FALSE))</f>
        <v/>
      </c>
      <c r="AH309" s="78" t="str">
        <f>IF(AI309="","",MAX($AH$5:AH308)+1)</f>
        <v/>
      </c>
      <c r="AI309" s="53" t="str">
        <f>IF(G308="","",IF(COUNTIF($AI$11:AI308,G308)=0,G308,""))</f>
        <v/>
      </c>
      <c r="AJ309" s="53" t="str">
        <f>IF(ISNA(VLOOKUP(AA309,$AH$13:$AI$795,2,FALSE))=TRUE,"",VLOOKUP(AA309,$AH$13:$AI$795,2,FALSE))</f>
        <v/>
      </c>
      <c r="AK309" s="135"/>
    </row>
    <row r="310" spans="1:37" x14ac:dyDescent="0.25">
      <c r="A310" s="136"/>
      <c r="B310" s="136"/>
      <c r="C310" s="136"/>
      <c r="D310" s="136"/>
      <c r="E310" s="137"/>
      <c r="F310" s="137"/>
      <c r="G310" s="136"/>
      <c r="H310" s="137"/>
      <c r="I310" s="140"/>
      <c r="J310" s="140"/>
      <c r="K310" s="140"/>
      <c r="L310" s="74" t="str">
        <f>IF(AND(C310="Abierto",D310="Urgente"),A310,"")</f>
        <v/>
      </c>
      <c r="M310" s="74" t="str">
        <f ca="1">IF(AND(C310="Abierto",D310="Urgente"),TODAY()-E310,"")</f>
        <v/>
      </c>
      <c r="N310" s="74" t="str">
        <f>IF(AND(C310="Abierto",D310="Urgente"),RANK(M310,$M$13:$M$798,0)+COUNTIF($M$13:M310,M310)-1,"")</f>
        <v/>
      </c>
      <c r="O310" s="74" t="str">
        <f>IF(AND(C310="Abierto",D310="Alta"),A310,"")</f>
        <v/>
      </c>
      <c r="P310" s="74" t="str">
        <f ca="1">IF(AND(C310="Abierto",D310="Alta"),TODAY()-E310,"")</f>
        <v/>
      </c>
      <c r="Q310" s="74" t="str">
        <f>IF(AND(C310="Abierto",D310="Alta"),RANK(P310,$P$13:$P$798,0)+COUNTIF($P$13:P310,P310)-1+MAX(N:N),"")</f>
        <v/>
      </c>
      <c r="R310" s="74" t="str">
        <f>IF(AND(C310="Abierto",D310="Media"),A310,"")</f>
        <v/>
      </c>
      <c r="S310" s="74" t="str">
        <f ca="1">IF(AND(C310="Abierto",D310="Media"),TODAY()-E310,"")</f>
        <v/>
      </c>
      <c r="T310" s="74" t="str">
        <f>IF(AND(C310="Abierto",D310="Media"),RANK(S310,$S$13:$S$798,0)+COUNTIF($S$13:S310,S310)-1+MAX(N:N,Q:Q),"")</f>
        <v/>
      </c>
      <c r="U310" s="74" t="str">
        <f>IF(AND(C310="Abierto",D310="Baja"),A310,"")</f>
        <v/>
      </c>
      <c r="V310" s="74" t="str">
        <f ca="1">IF(AND(C310="Abierto",D310="Baja"),TODAY()-E310,"")</f>
        <v/>
      </c>
      <c r="W310" s="74" t="str">
        <f>IF(AND(C310="Abierto",D310="Baja"),RANK(V310,$V$13:$V$798,0)+COUNTIF($V$13:V310,V310)-1+MAX(N:N,Q:Q,T:T),"")</f>
        <v/>
      </c>
      <c r="X310" s="139" t="str">
        <f>IF(OR(C310="Resuelto",C310=""),"",SUM(N310,Q310,T310,W310))</f>
        <v/>
      </c>
      <c r="Y310" s="139" t="str">
        <f>IF(OR(C310="Resuelto",C310=""),"",SUM(M310,P310,S310,V310))</f>
        <v/>
      </c>
      <c r="Z310" s="139" t="str">
        <f>IF(OR(C310="Resuelto",C310=""),"",SUM(L310,O310,R310,U310))</f>
        <v/>
      </c>
      <c r="AA310" s="28">
        <v>508</v>
      </c>
      <c r="AB310" s="28" t="str">
        <f ca="1">IF(ISNA(VLOOKUP(AA310,$X$13:$Z$795,3,FALSE))=TRUE,"",VLOOKUP(AA310,$X$13:$Z$795,3,FALSE))</f>
        <v/>
      </c>
      <c r="AC310" s="75" t="str">
        <f ca="1">IF(ISNA(VLOOKUP(AA310,$X$13:$Z$795,2,FALSE))=TRUE,"",VLOOKUP(AA310,$X$13:$Z$795,2,FALSE))</f>
        <v/>
      </c>
      <c r="AH310" s="78" t="str">
        <f>IF(AI310="","",MAX($AH$5:AH309)+1)</f>
        <v/>
      </c>
      <c r="AI310" s="53" t="str">
        <f>IF(G309="","",IF(COUNTIF($AI$11:AI309,G309)=0,G309,""))</f>
        <v/>
      </c>
      <c r="AJ310" s="53" t="str">
        <f>IF(ISNA(VLOOKUP(AA310,$AH$13:$AI$795,2,FALSE))=TRUE,"",VLOOKUP(AA310,$AH$13:$AI$795,2,FALSE))</f>
        <v/>
      </c>
      <c r="AK310" s="135"/>
    </row>
    <row r="311" spans="1:37" x14ac:dyDescent="0.25">
      <c r="A311" s="136"/>
      <c r="B311" s="136"/>
      <c r="C311" s="136"/>
      <c r="D311" s="136"/>
      <c r="E311" s="137"/>
      <c r="F311" s="137"/>
      <c r="G311" s="136"/>
      <c r="H311" s="137"/>
      <c r="I311" s="140" t="str">
        <f t="shared" ref="I311:I374" si="6">IF(OR(E311=0,H311=0),"",H311-E311)</f>
        <v/>
      </c>
      <c r="J311" s="140"/>
      <c r="K311" s="140"/>
      <c r="L311" s="74" t="str">
        <f>IF(AND(C311="Abierto",D311="Urgente"),A311,"")</f>
        <v/>
      </c>
      <c r="M311" s="74" t="str">
        <f ca="1">IF(AND(C311="Abierto",D311="Urgente"),TODAY()-E311,"")</f>
        <v/>
      </c>
      <c r="N311" s="74" t="str">
        <f>IF(AND(C311="Abierto",D311="Urgente"),RANK(M311,$M$13:$M$798,0)+COUNTIF($M$13:M311,M311)-1,"")</f>
        <v/>
      </c>
      <c r="O311" s="74" t="str">
        <f>IF(AND(C311="Abierto",D311="Alta"),A311,"")</f>
        <v/>
      </c>
      <c r="P311" s="74" t="str">
        <f ca="1">IF(AND(C311="Abierto",D311="Alta"),TODAY()-E311,"")</f>
        <v/>
      </c>
      <c r="Q311" s="74" t="str">
        <f>IF(AND(C311="Abierto",D311="Alta"),RANK(P311,$P$13:$P$798,0)+COUNTIF($P$13:P311,P311)-1+MAX(N:N),"")</f>
        <v/>
      </c>
      <c r="R311" s="74" t="str">
        <f>IF(AND(C311="Abierto",D311="Media"),A311,"")</f>
        <v/>
      </c>
      <c r="S311" s="74" t="str">
        <f ca="1">IF(AND(C311="Abierto",D311="Media"),TODAY()-E311,"")</f>
        <v/>
      </c>
      <c r="T311" s="74" t="str">
        <f>IF(AND(C311="Abierto",D311="Media"),RANK(S311,$S$13:$S$798,0)+COUNTIF($S$13:S311,S311)-1+MAX(N:N,Q:Q),"")</f>
        <v/>
      </c>
      <c r="U311" s="74" t="str">
        <f>IF(AND(C311="Abierto",D311="Baja"),A311,"")</f>
        <v/>
      </c>
      <c r="V311" s="74" t="str">
        <f ca="1">IF(AND(C311="Abierto",D311="Baja"),TODAY()-E311,"")</f>
        <v/>
      </c>
      <c r="W311" s="74" t="str">
        <f>IF(AND(C311="Abierto",D311="Baja"),RANK(V311,$V$13:$V$798,0)+COUNTIF($V$13:V311,V311)-1+MAX(N:N,Q:Q,T:T),"")</f>
        <v/>
      </c>
      <c r="X311" s="139" t="str">
        <f>IF(OR(C311="Resuelto",C311=""),"",SUM(N311,Q311,T311,W311))</f>
        <v/>
      </c>
      <c r="Y311" s="139" t="str">
        <f>IF(OR(C311="Resuelto",C311=""),"",SUM(M311,P311,S311,V311))</f>
        <v/>
      </c>
      <c r="Z311" s="139" t="str">
        <f>IF(OR(C311="Resuelto",C311=""),"",SUM(L311,O311,R311,U311))</f>
        <v/>
      </c>
      <c r="AA311" s="28">
        <v>509</v>
      </c>
      <c r="AB311" s="28" t="str">
        <f ca="1">IF(ISNA(VLOOKUP(AA311,$X$13:$Z$795,3,FALSE))=TRUE,"",VLOOKUP(AA311,$X$13:$Z$795,3,FALSE))</f>
        <v/>
      </c>
      <c r="AC311" s="75" t="str">
        <f ca="1">IF(ISNA(VLOOKUP(AA311,$X$13:$Z$795,2,FALSE))=TRUE,"",VLOOKUP(AA311,$X$13:$Z$795,2,FALSE))</f>
        <v/>
      </c>
      <c r="AH311" s="78" t="str">
        <f>IF(AI311="","",MAX($AH$5:AH310)+1)</f>
        <v/>
      </c>
      <c r="AI311" s="53" t="str">
        <f>IF(G310="","",IF(COUNTIF($AI$11:AI310,G310)=0,G310,""))</f>
        <v/>
      </c>
      <c r="AJ311" s="53" t="str">
        <f>IF(ISNA(VLOOKUP(AA311,$AH$13:$AI$795,2,FALSE))=TRUE,"",VLOOKUP(AA311,$AH$13:$AI$795,2,FALSE))</f>
        <v/>
      </c>
      <c r="AK311" s="135"/>
    </row>
    <row r="312" spans="1:37" x14ac:dyDescent="0.25">
      <c r="A312" s="136"/>
      <c r="B312" s="136"/>
      <c r="C312" s="136"/>
      <c r="D312" s="136"/>
      <c r="E312" s="137"/>
      <c r="F312" s="137"/>
      <c r="G312" s="136"/>
      <c r="H312" s="137"/>
      <c r="I312" s="140" t="str">
        <f t="shared" si="6"/>
        <v/>
      </c>
      <c r="J312" s="140"/>
      <c r="K312" s="140"/>
      <c r="L312" s="74" t="str">
        <f>IF(AND(C312="Abierto",D312="Urgente"),A312,"")</f>
        <v/>
      </c>
      <c r="M312" s="74" t="str">
        <f ca="1">IF(AND(C312="Abierto",D312="Urgente"),TODAY()-E312,"")</f>
        <v/>
      </c>
      <c r="N312" s="74" t="str">
        <f>IF(AND(C312="Abierto",D312="Urgente"),RANK(M312,$M$13:$M$798,0)+COUNTIF($M$13:M312,M312)-1,"")</f>
        <v/>
      </c>
      <c r="O312" s="74" t="str">
        <f>IF(AND(C312="Abierto",D312="Alta"),A312,"")</f>
        <v/>
      </c>
      <c r="P312" s="74" t="str">
        <f ca="1">IF(AND(C312="Abierto",D312="Alta"),TODAY()-E312,"")</f>
        <v/>
      </c>
      <c r="Q312" s="74" t="str">
        <f>IF(AND(C312="Abierto",D312="Alta"),RANK(P312,$P$13:$P$798,0)+COUNTIF($P$13:P312,P312)-1+MAX(N:N),"")</f>
        <v/>
      </c>
      <c r="R312" s="74" t="str">
        <f>IF(AND(C312="Abierto",D312="Media"),A312,"")</f>
        <v/>
      </c>
      <c r="S312" s="74" t="str">
        <f ca="1">IF(AND(C312="Abierto",D312="Media"),TODAY()-E312,"")</f>
        <v/>
      </c>
      <c r="T312" s="74" t="str">
        <f>IF(AND(C312="Abierto",D312="Media"),RANK(S312,$S$13:$S$798,0)+COUNTIF($S$13:S312,S312)-1+MAX(N:N,Q:Q),"")</f>
        <v/>
      </c>
      <c r="U312" s="74" t="str">
        <f>IF(AND(C312="Abierto",D312="Baja"),A312,"")</f>
        <v/>
      </c>
      <c r="V312" s="74" t="str">
        <f ca="1">IF(AND(C312="Abierto",D312="Baja"),TODAY()-E312,"")</f>
        <v/>
      </c>
      <c r="W312" s="74" t="str">
        <f>IF(AND(C312="Abierto",D312="Baja"),RANK(V312,$V$13:$V$798,0)+COUNTIF($V$13:V312,V312)-1+MAX(N:N,Q:Q,T:T),"")</f>
        <v/>
      </c>
      <c r="X312" s="139" t="str">
        <f>IF(OR(C312="Resuelto",C312=""),"",SUM(N312,Q312,T312,W312))</f>
        <v/>
      </c>
      <c r="Y312" s="139" t="str">
        <f>IF(OR(C312="Resuelto",C312=""),"",SUM(M312,P312,S312,V312))</f>
        <v/>
      </c>
      <c r="Z312" s="139" t="str">
        <f>IF(OR(C312="Resuelto",C312=""),"",SUM(L312,O312,R312,U312))</f>
        <v/>
      </c>
      <c r="AA312" s="28">
        <v>510</v>
      </c>
      <c r="AB312" s="28" t="str">
        <f ca="1">IF(ISNA(VLOOKUP(AA312,$X$13:$Z$795,3,FALSE))=TRUE,"",VLOOKUP(AA312,$X$13:$Z$795,3,FALSE))</f>
        <v/>
      </c>
      <c r="AC312" s="75" t="str">
        <f ca="1">IF(ISNA(VLOOKUP(AA312,$X$13:$Z$795,2,FALSE))=TRUE,"",VLOOKUP(AA312,$X$13:$Z$795,2,FALSE))</f>
        <v/>
      </c>
      <c r="AH312" s="78" t="str">
        <f>IF(AI312="","",MAX($AH$5:AH311)+1)</f>
        <v/>
      </c>
      <c r="AI312" s="53" t="str">
        <f>IF(G311="","",IF(COUNTIF($AI$11:AI311,G311)=0,G311,""))</f>
        <v/>
      </c>
      <c r="AJ312" s="53" t="str">
        <f>IF(ISNA(VLOOKUP(AA312,$AH$13:$AI$795,2,FALSE))=TRUE,"",VLOOKUP(AA312,$AH$13:$AI$795,2,FALSE))</f>
        <v/>
      </c>
      <c r="AK312" s="135"/>
    </row>
    <row r="313" spans="1:37" x14ac:dyDescent="0.25">
      <c r="A313" s="136"/>
      <c r="B313" s="136"/>
      <c r="C313" s="136"/>
      <c r="D313" s="136"/>
      <c r="E313" s="137"/>
      <c r="F313" s="137"/>
      <c r="G313" s="136"/>
      <c r="H313" s="137"/>
      <c r="I313" s="140" t="str">
        <f t="shared" si="6"/>
        <v/>
      </c>
      <c r="J313" s="140"/>
      <c r="K313" s="140"/>
      <c r="L313" s="74" t="str">
        <f>IF(AND(C313="Abierto",D313="Urgente"),A313,"")</f>
        <v/>
      </c>
      <c r="M313" s="74" t="str">
        <f ca="1">IF(AND(C313="Abierto",D313="Urgente"),TODAY()-E313,"")</f>
        <v/>
      </c>
      <c r="N313" s="74" t="str">
        <f>IF(AND(C313="Abierto",D313="Urgente"),RANK(M313,$M$13:$M$798,0)+COUNTIF($M$13:M313,M313)-1,"")</f>
        <v/>
      </c>
      <c r="O313" s="74" t="str">
        <f>IF(AND(C313="Abierto",D313="Alta"),A313,"")</f>
        <v/>
      </c>
      <c r="P313" s="74" t="str">
        <f ca="1">IF(AND(C313="Abierto",D313="Alta"),TODAY()-E313,"")</f>
        <v/>
      </c>
      <c r="Q313" s="74" t="str">
        <f>IF(AND(C313="Abierto",D313="Alta"),RANK(P313,$P$13:$P$798,0)+COUNTIF($P$13:P313,P313)-1+MAX(N:N),"")</f>
        <v/>
      </c>
      <c r="R313" s="74" t="str">
        <f>IF(AND(C313="Abierto",D313="Media"),A313,"")</f>
        <v/>
      </c>
      <c r="S313" s="74" t="str">
        <f ca="1">IF(AND(C313="Abierto",D313="Media"),TODAY()-E313,"")</f>
        <v/>
      </c>
      <c r="T313" s="74" t="str">
        <f>IF(AND(C313="Abierto",D313="Media"),RANK(S313,$S$13:$S$798,0)+COUNTIF($S$13:S313,S313)-1+MAX(N:N,Q:Q),"")</f>
        <v/>
      </c>
      <c r="U313" s="74" t="str">
        <f>IF(AND(C313="Abierto",D313="Baja"),A313,"")</f>
        <v/>
      </c>
      <c r="V313" s="74" t="str">
        <f ca="1">IF(AND(C313="Abierto",D313="Baja"),TODAY()-E313,"")</f>
        <v/>
      </c>
      <c r="W313" s="74" t="str">
        <f>IF(AND(C313="Abierto",D313="Baja"),RANK(V313,$V$13:$V$798,0)+COUNTIF($V$13:V313,V313)-1+MAX(N:N,Q:Q,T:T),"")</f>
        <v/>
      </c>
      <c r="X313" s="139" t="str">
        <f>IF(OR(C313="Resuelto",C313=""),"",SUM(N313,Q313,T313,W313))</f>
        <v/>
      </c>
      <c r="Y313" s="139" t="str">
        <f>IF(OR(C313="Resuelto",C313=""),"",SUM(M313,P313,S313,V313))</f>
        <v/>
      </c>
      <c r="Z313" s="139" t="str">
        <f>IF(OR(C313="Resuelto",C313=""),"",SUM(L313,O313,R313,U313))</f>
        <v/>
      </c>
      <c r="AA313" s="28">
        <v>511</v>
      </c>
      <c r="AB313" s="28" t="str">
        <f ca="1">IF(ISNA(VLOOKUP(AA313,$X$13:$Z$795,3,FALSE))=TRUE,"",VLOOKUP(AA313,$X$13:$Z$795,3,FALSE))</f>
        <v/>
      </c>
      <c r="AC313" s="75" t="str">
        <f ca="1">IF(ISNA(VLOOKUP(AA313,$X$13:$Z$795,2,FALSE))=TRUE,"",VLOOKUP(AA313,$X$13:$Z$795,2,FALSE))</f>
        <v/>
      </c>
      <c r="AH313" s="78" t="str">
        <f>IF(AI313="","",MAX($AH$5:AH312)+1)</f>
        <v/>
      </c>
      <c r="AI313" s="53" t="str">
        <f>IF(G312="","",IF(COUNTIF($AI$11:AI312,G312)=0,G312,""))</f>
        <v/>
      </c>
      <c r="AJ313" s="53" t="str">
        <f>IF(ISNA(VLOOKUP(AA313,$AH$13:$AI$795,2,FALSE))=TRUE,"",VLOOKUP(AA313,$AH$13:$AI$795,2,FALSE))</f>
        <v/>
      </c>
      <c r="AK313" s="135"/>
    </row>
    <row r="314" spans="1:37" x14ac:dyDescent="0.25">
      <c r="A314" s="136"/>
      <c r="B314" s="136"/>
      <c r="C314" s="136"/>
      <c r="D314" s="136"/>
      <c r="E314" s="137"/>
      <c r="F314" s="137"/>
      <c r="G314" s="136"/>
      <c r="H314" s="137"/>
      <c r="I314" s="140" t="str">
        <f t="shared" si="6"/>
        <v/>
      </c>
      <c r="J314" s="140"/>
      <c r="K314" s="140"/>
      <c r="L314" s="74" t="str">
        <f>IF(AND(C314="Abierto",D314="Urgente"),A314,"")</f>
        <v/>
      </c>
      <c r="M314" s="74" t="str">
        <f ca="1">IF(AND(C314="Abierto",D314="Urgente"),TODAY()-E314,"")</f>
        <v/>
      </c>
      <c r="N314" s="74" t="str">
        <f>IF(AND(C314="Abierto",D314="Urgente"),RANK(M314,$M$13:$M$798,0)+COUNTIF($M$13:M314,M314)-1,"")</f>
        <v/>
      </c>
      <c r="O314" s="74" t="str">
        <f>IF(AND(C314="Abierto",D314="Alta"),A314,"")</f>
        <v/>
      </c>
      <c r="P314" s="74" t="str">
        <f ca="1">IF(AND(C314="Abierto",D314="Alta"),TODAY()-E314,"")</f>
        <v/>
      </c>
      <c r="Q314" s="74" t="str">
        <f>IF(AND(C314="Abierto",D314="Alta"),RANK(P314,$P$13:$P$798,0)+COUNTIF($P$13:P314,P314)-1+MAX(N:N),"")</f>
        <v/>
      </c>
      <c r="R314" s="74" t="str">
        <f>IF(AND(C314="Abierto",D314="Media"),A314,"")</f>
        <v/>
      </c>
      <c r="S314" s="74" t="str">
        <f ca="1">IF(AND(C314="Abierto",D314="Media"),TODAY()-E314,"")</f>
        <v/>
      </c>
      <c r="T314" s="74" t="str">
        <f>IF(AND(C314="Abierto",D314="Media"),RANK(S314,$S$13:$S$798,0)+COUNTIF($S$13:S314,S314)-1+MAX(N:N,Q:Q),"")</f>
        <v/>
      </c>
      <c r="U314" s="74" t="str">
        <f>IF(AND(C314="Abierto",D314="Baja"),A314,"")</f>
        <v/>
      </c>
      <c r="V314" s="74" t="str">
        <f ca="1">IF(AND(C314="Abierto",D314="Baja"),TODAY()-E314,"")</f>
        <v/>
      </c>
      <c r="W314" s="74" t="str">
        <f>IF(AND(C314="Abierto",D314="Baja"),RANK(V314,$V$13:$V$798,0)+COUNTIF($V$13:V314,V314)-1+MAX(N:N,Q:Q,T:T),"")</f>
        <v/>
      </c>
      <c r="X314" s="139" t="str">
        <f>IF(OR(C314="Resuelto",C314=""),"",SUM(N314,Q314,T314,W314))</f>
        <v/>
      </c>
      <c r="Y314" s="139" t="str">
        <f>IF(OR(C314="Resuelto",C314=""),"",SUM(M314,P314,S314,V314))</f>
        <v/>
      </c>
      <c r="Z314" s="139" t="str">
        <f>IF(OR(C314="Resuelto",C314=""),"",SUM(L314,O314,R314,U314))</f>
        <v/>
      </c>
      <c r="AA314" s="28">
        <v>512</v>
      </c>
      <c r="AB314" s="28" t="str">
        <f ca="1">IF(ISNA(VLOOKUP(AA314,$X$13:$Z$795,3,FALSE))=TRUE,"",VLOOKUP(AA314,$X$13:$Z$795,3,FALSE))</f>
        <v/>
      </c>
      <c r="AC314" s="75" t="str">
        <f ca="1">IF(ISNA(VLOOKUP(AA314,$X$13:$Z$795,2,FALSE))=TRUE,"",VLOOKUP(AA314,$X$13:$Z$795,2,FALSE))</f>
        <v/>
      </c>
      <c r="AH314" s="78" t="str">
        <f>IF(AI314="","",MAX($AH$5:AH313)+1)</f>
        <v/>
      </c>
      <c r="AI314" s="53" t="str">
        <f>IF(G313="","",IF(COUNTIF($AI$11:AI313,G313)=0,G313,""))</f>
        <v/>
      </c>
      <c r="AJ314" s="53" t="str">
        <f>IF(ISNA(VLOOKUP(AA314,$AH$13:$AI$795,2,FALSE))=TRUE,"",VLOOKUP(AA314,$AH$13:$AI$795,2,FALSE))</f>
        <v/>
      </c>
      <c r="AK314" s="135"/>
    </row>
    <row r="315" spans="1:37" x14ac:dyDescent="0.25">
      <c r="A315" s="136"/>
      <c r="B315" s="136"/>
      <c r="C315" s="136"/>
      <c r="D315" s="136"/>
      <c r="E315" s="137"/>
      <c r="F315" s="137"/>
      <c r="G315" s="136"/>
      <c r="H315" s="137"/>
      <c r="I315" s="140" t="str">
        <f t="shared" si="6"/>
        <v/>
      </c>
      <c r="J315" s="140"/>
      <c r="K315" s="140"/>
      <c r="L315" s="74" t="str">
        <f>IF(AND(C315="Abierto",D315="Urgente"),A315,"")</f>
        <v/>
      </c>
      <c r="M315" s="74" t="str">
        <f ca="1">IF(AND(C315="Abierto",D315="Urgente"),TODAY()-E315,"")</f>
        <v/>
      </c>
      <c r="N315" s="74" t="str">
        <f>IF(AND(C315="Abierto",D315="Urgente"),RANK(M315,$M$13:$M$798,0)+COUNTIF($M$13:M315,M315)-1,"")</f>
        <v/>
      </c>
      <c r="O315" s="74" t="str">
        <f>IF(AND(C315="Abierto",D315="Alta"),A315,"")</f>
        <v/>
      </c>
      <c r="P315" s="74" t="str">
        <f ca="1">IF(AND(C315="Abierto",D315="Alta"),TODAY()-E315,"")</f>
        <v/>
      </c>
      <c r="Q315" s="74" t="str">
        <f>IF(AND(C315="Abierto",D315="Alta"),RANK(P315,$P$13:$P$798,0)+COUNTIF($P$13:P315,P315)-1+MAX(N:N),"")</f>
        <v/>
      </c>
      <c r="R315" s="74" t="str">
        <f>IF(AND(C315="Abierto",D315="Media"),A315,"")</f>
        <v/>
      </c>
      <c r="S315" s="74" t="str">
        <f ca="1">IF(AND(C315="Abierto",D315="Media"),TODAY()-E315,"")</f>
        <v/>
      </c>
      <c r="T315" s="74" t="str">
        <f>IF(AND(C315="Abierto",D315="Media"),RANK(S315,$S$13:$S$798,0)+COUNTIF($S$13:S315,S315)-1+MAX(N:N,Q:Q),"")</f>
        <v/>
      </c>
      <c r="U315" s="74" t="str">
        <f>IF(AND(C315="Abierto",D315="Baja"),A315,"")</f>
        <v/>
      </c>
      <c r="V315" s="74" t="str">
        <f ca="1">IF(AND(C315="Abierto",D315="Baja"),TODAY()-E315,"")</f>
        <v/>
      </c>
      <c r="W315" s="74" t="str">
        <f>IF(AND(C315="Abierto",D315="Baja"),RANK(V315,$V$13:$V$798,0)+COUNTIF($V$13:V315,V315)-1+MAX(N:N,Q:Q,T:T),"")</f>
        <v/>
      </c>
      <c r="X315" s="139" t="str">
        <f>IF(OR(C315="Resuelto",C315=""),"",SUM(N315,Q315,T315,W315))</f>
        <v/>
      </c>
      <c r="Y315" s="139" t="str">
        <f>IF(OR(C315="Resuelto",C315=""),"",SUM(M315,P315,S315,V315))</f>
        <v/>
      </c>
      <c r="Z315" s="139" t="str">
        <f>IF(OR(C315="Resuelto",C315=""),"",SUM(L315,O315,R315,U315))</f>
        <v/>
      </c>
      <c r="AA315" s="28">
        <v>513</v>
      </c>
      <c r="AB315" s="28" t="str">
        <f ca="1">IF(ISNA(VLOOKUP(AA315,$X$13:$Z$795,3,FALSE))=TRUE,"",VLOOKUP(AA315,$X$13:$Z$795,3,FALSE))</f>
        <v/>
      </c>
      <c r="AC315" s="75" t="str">
        <f ca="1">IF(ISNA(VLOOKUP(AA315,$X$13:$Z$795,2,FALSE))=TRUE,"",VLOOKUP(AA315,$X$13:$Z$795,2,FALSE))</f>
        <v/>
      </c>
      <c r="AH315" s="78" t="str">
        <f>IF(AI315="","",MAX($AH$5:AH314)+1)</f>
        <v/>
      </c>
      <c r="AI315" s="53" t="str">
        <f>IF(G314="","",IF(COUNTIF($AI$11:AI314,G314)=0,G314,""))</f>
        <v/>
      </c>
      <c r="AJ315" s="53" t="str">
        <f>IF(ISNA(VLOOKUP(AA315,$AH$13:$AI$795,2,FALSE))=TRUE,"",VLOOKUP(AA315,$AH$13:$AI$795,2,FALSE))</f>
        <v/>
      </c>
      <c r="AK315" s="135"/>
    </row>
    <row r="316" spans="1:37" x14ac:dyDescent="0.25">
      <c r="A316" s="136"/>
      <c r="B316" s="136"/>
      <c r="C316" s="136"/>
      <c r="D316" s="136"/>
      <c r="E316" s="137"/>
      <c r="F316" s="137"/>
      <c r="G316" s="136"/>
      <c r="H316" s="137"/>
      <c r="I316" s="140" t="str">
        <f t="shared" si="6"/>
        <v/>
      </c>
      <c r="J316" s="140"/>
      <c r="K316" s="140"/>
      <c r="L316" s="74" t="str">
        <f>IF(AND(C316="Abierto",D316="Urgente"),A316,"")</f>
        <v/>
      </c>
      <c r="M316" s="74" t="str">
        <f ca="1">IF(AND(C316="Abierto",D316="Urgente"),TODAY()-E316,"")</f>
        <v/>
      </c>
      <c r="N316" s="74" t="str">
        <f>IF(AND(C316="Abierto",D316="Urgente"),RANK(M316,$M$13:$M$798,0)+COUNTIF($M$13:M316,M316)-1,"")</f>
        <v/>
      </c>
      <c r="O316" s="74" t="str">
        <f>IF(AND(C316="Abierto",D316="Alta"),A316,"")</f>
        <v/>
      </c>
      <c r="P316" s="74" t="str">
        <f ca="1">IF(AND(C316="Abierto",D316="Alta"),TODAY()-E316,"")</f>
        <v/>
      </c>
      <c r="Q316" s="74" t="str">
        <f>IF(AND(C316="Abierto",D316="Alta"),RANK(P316,$P$13:$P$798,0)+COUNTIF($P$13:P316,P316)-1+MAX(N:N),"")</f>
        <v/>
      </c>
      <c r="R316" s="74" t="str">
        <f>IF(AND(C316="Abierto",D316="Media"),A316,"")</f>
        <v/>
      </c>
      <c r="S316" s="74" t="str">
        <f ca="1">IF(AND(C316="Abierto",D316="Media"),TODAY()-E316,"")</f>
        <v/>
      </c>
      <c r="T316" s="74" t="str">
        <f>IF(AND(C316="Abierto",D316="Media"),RANK(S316,$S$13:$S$798,0)+COUNTIF($S$13:S316,S316)-1+MAX(N:N,Q:Q),"")</f>
        <v/>
      </c>
      <c r="U316" s="74" t="str">
        <f>IF(AND(C316="Abierto",D316="Baja"),A316,"")</f>
        <v/>
      </c>
      <c r="V316" s="74" t="str">
        <f ca="1">IF(AND(C316="Abierto",D316="Baja"),TODAY()-E316,"")</f>
        <v/>
      </c>
      <c r="W316" s="74" t="str">
        <f>IF(AND(C316="Abierto",D316="Baja"),RANK(V316,$V$13:$V$798,0)+COUNTIF($V$13:V316,V316)-1+MAX(N:N,Q:Q,T:T),"")</f>
        <v/>
      </c>
      <c r="X316" s="139" t="str">
        <f>IF(OR(C316="Resuelto",C316=""),"",SUM(N316,Q316,T316,W316))</f>
        <v/>
      </c>
      <c r="Y316" s="139" t="str">
        <f>IF(OR(C316="Resuelto",C316=""),"",SUM(M316,P316,S316,V316))</f>
        <v/>
      </c>
      <c r="Z316" s="139" t="str">
        <f>IF(OR(C316="Resuelto",C316=""),"",SUM(L316,O316,R316,U316))</f>
        <v/>
      </c>
      <c r="AA316" s="28">
        <v>514</v>
      </c>
      <c r="AB316" s="28" t="str">
        <f ca="1">IF(ISNA(VLOOKUP(AA316,$X$13:$Z$795,3,FALSE))=TRUE,"",VLOOKUP(AA316,$X$13:$Z$795,3,FALSE))</f>
        <v/>
      </c>
      <c r="AC316" s="75" t="str">
        <f ca="1">IF(ISNA(VLOOKUP(AA316,$X$13:$Z$795,2,FALSE))=TRUE,"",VLOOKUP(AA316,$X$13:$Z$795,2,FALSE))</f>
        <v/>
      </c>
      <c r="AH316" s="78" t="str">
        <f>IF(AI316="","",MAX($AH$5:AH315)+1)</f>
        <v/>
      </c>
      <c r="AI316" s="53" t="str">
        <f>IF(G315="","",IF(COUNTIF($AI$11:AI315,G315)=0,G315,""))</f>
        <v/>
      </c>
      <c r="AJ316" s="53" t="str">
        <f>IF(ISNA(VLOOKUP(AA316,$AH$13:$AI$795,2,FALSE))=TRUE,"",VLOOKUP(AA316,$AH$13:$AI$795,2,FALSE))</f>
        <v/>
      </c>
      <c r="AK316" s="135"/>
    </row>
    <row r="317" spans="1:37" x14ac:dyDescent="0.25">
      <c r="A317" s="136"/>
      <c r="B317" s="136"/>
      <c r="C317" s="136"/>
      <c r="D317" s="136"/>
      <c r="E317" s="137"/>
      <c r="F317" s="137"/>
      <c r="G317" s="136"/>
      <c r="H317" s="137"/>
      <c r="I317" s="140" t="str">
        <f t="shared" si="6"/>
        <v/>
      </c>
      <c r="J317" s="140"/>
      <c r="K317" s="140"/>
      <c r="L317" s="74" t="str">
        <f>IF(AND(C317="Abierto",D317="Urgente"),A317,"")</f>
        <v/>
      </c>
      <c r="M317" s="74" t="str">
        <f ca="1">IF(AND(C317="Abierto",D317="Urgente"),TODAY()-E317,"")</f>
        <v/>
      </c>
      <c r="N317" s="74" t="str">
        <f>IF(AND(C317="Abierto",D317="Urgente"),RANK(M317,$M$13:$M$798,0)+COUNTIF($M$13:M317,M317)-1,"")</f>
        <v/>
      </c>
      <c r="O317" s="74" t="str">
        <f>IF(AND(C317="Abierto",D317="Alta"),A317,"")</f>
        <v/>
      </c>
      <c r="P317" s="74" t="str">
        <f ca="1">IF(AND(C317="Abierto",D317="Alta"),TODAY()-E317,"")</f>
        <v/>
      </c>
      <c r="Q317" s="74" t="str">
        <f>IF(AND(C317="Abierto",D317="Alta"),RANK(P317,$P$13:$P$798,0)+COUNTIF($P$13:P317,P317)-1+MAX(N:N),"")</f>
        <v/>
      </c>
      <c r="R317" s="74" t="str">
        <f>IF(AND(C317="Abierto",D317="Media"),A317,"")</f>
        <v/>
      </c>
      <c r="S317" s="74" t="str">
        <f ca="1">IF(AND(C317="Abierto",D317="Media"),TODAY()-E317,"")</f>
        <v/>
      </c>
      <c r="T317" s="74" t="str">
        <f>IF(AND(C317="Abierto",D317="Media"),RANK(S317,$S$13:$S$798,0)+COUNTIF($S$13:S317,S317)-1+MAX(N:N,Q:Q),"")</f>
        <v/>
      </c>
      <c r="U317" s="74" t="str">
        <f>IF(AND(C317="Abierto",D317="Baja"),A317,"")</f>
        <v/>
      </c>
      <c r="V317" s="74" t="str">
        <f ca="1">IF(AND(C317="Abierto",D317="Baja"),TODAY()-E317,"")</f>
        <v/>
      </c>
      <c r="W317" s="74" t="str">
        <f>IF(AND(C317="Abierto",D317="Baja"),RANK(V317,$V$13:$V$798,0)+COUNTIF($V$13:V317,V317)-1+MAX(N:N,Q:Q,T:T),"")</f>
        <v/>
      </c>
      <c r="X317" s="139" t="str">
        <f>IF(OR(C317="Resuelto",C317=""),"",SUM(N317,Q317,T317,W317))</f>
        <v/>
      </c>
      <c r="Y317" s="139" t="str">
        <f>IF(OR(C317="Resuelto",C317=""),"",SUM(M317,P317,S317,V317))</f>
        <v/>
      </c>
      <c r="Z317" s="139" t="str">
        <f>IF(OR(C317="Resuelto",C317=""),"",SUM(L317,O317,R317,U317))</f>
        <v/>
      </c>
      <c r="AA317" s="28">
        <v>515</v>
      </c>
      <c r="AB317" s="28" t="str">
        <f ca="1">IF(ISNA(VLOOKUP(AA317,$X$13:$Z$795,3,FALSE))=TRUE,"",VLOOKUP(AA317,$X$13:$Z$795,3,FALSE))</f>
        <v/>
      </c>
      <c r="AC317" s="75" t="str">
        <f ca="1">IF(ISNA(VLOOKUP(AA317,$X$13:$Z$795,2,FALSE))=TRUE,"",VLOOKUP(AA317,$X$13:$Z$795,2,FALSE))</f>
        <v/>
      </c>
      <c r="AH317" s="78" t="str">
        <f>IF(AI317="","",MAX($AH$5:AH316)+1)</f>
        <v/>
      </c>
      <c r="AI317" s="53" t="str">
        <f>IF(G316="","",IF(COUNTIF($AI$11:AI316,G316)=0,G316,""))</f>
        <v/>
      </c>
      <c r="AJ317" s="53" t="str">
        <f>IF(ISNA(VLOOKUP(AA317,$AH$13:$AI$795,2,FALSE))=TRUE,"",VLOOKUP(AA317,$AH$13:$AI$795,2,FALSE))</f>
        <v/>
      </c>
      <c r="AK317" s="135"/>
    </row>
    <row r="318" spans="1:37" x14ac:dyDescent="0.25">
      <c r="A318" s="136"/>
      <c r="B318" s="136"/>
      <c r="C318" s="136"/>
      <c r="D318" s="136"/>
      <c r="E318" s="137"/>
      <c r="F318" s="137"/>
      <c r="G318" s="136"/>
      <c r="H318" s="137"/>
      <c r="I318" s="140" t="str">
        <f t="shared" si="6"/>
        <v/>
      </c>
      <c r="J318" s="140"/>
      <c r="K318" s="140"/>
      <c r="L318" s="74" t="str">
        <f>IF(AND(C318="Abierto",D318="Urgente"),A318,"")</f>
        <v/>
      </c>
      <c r="M318" s="74" t="str">
        <f ca="1">IF(AND(C318="Abierto",D318="Urgente"),TODAY()-E318,"")</f>
        <v/>
      </c>
      <c r="N318" s="74" t="str">
        <f>IF(AND(C318="Abierto",D318="Urgente"),RANK(M318,$M$13:$M$798,0)+COUNTIF($M$13:M318,M318)-1,"")</f>
        <v/>
      </c>
      <c r="O318" s="74" t="str">
        <f>IF(AND(C318="Abierto",D318="Alta"),A318,"")</f>
        <v/>
      </c>
      <c r="P318" s="74" t="str">
        <f ca="1">IF(AND(C318="Abierto",D318="Alta"),TODAY()-E318,"")</f>
        <v/>
      </c>
      <c r="Q318" s="74" t="str">
        <f>IF(AND(C318="Abierto",D318="Alta"),RANK(P318,$P$13:$P$798,0)+COUNTIF($P$13:P318,P318)-1+MAX(N:N),"")</f>
        <v/>
      </c>
      <c r="R318" s="74" t="str">
        <f>IF(AND(C318="Abierto",D318="Media"),A318,"")</f>
        <v/>
      </c>
      <c r="S318" s="74" t="str">
        <f ca="1">IF(AND(C318="Abierto",D318="Media"),TODAY()-E318,"")</f>
        <v/>
      </c>
      <c r="T318" s="74" t="str">
        <f>IF(AND(C318="Abierto",D318="Media"),RANK(S318,$S$13:$S$798,0)+COUNTIF($S$13:S318,S318)-1+MAX(N:N,Q:Q),"")</f>
        <v/>
      </c>
      <c r="U318" s="74" t="str">
        <f>IF(AND(C318="Abierto",D318="Baja"),A318,"")</f>
        <v/>
      </c>
      <c r="V318" s="74" t="str">
        <f ca="1">IF(AND(C318="Abierto",D318="Baja"),TODAY()-E318,"")</f>
        <v/>
      </c>
      <c r="W318" s="74" t="str">
        <f>IF(AND(C318="Abierto",D318="Baja"),RANK(V318,$V$13:$V$798,0)+COUNTIF($V$13:V318,V318)-1+MAX(N:N,Q:Q,T:T),"")</f>
        <v/>
      </c>
      <c r="X318" s="139" t="str">
        <f>IF(OR(C318="Resuelto",C318=""),"",SUM(N318,Q318,T318,W318))</f>
        <v/>
      </c>
      <c r="Y318" s="139" t="str">
        <f>IF(OR(C318="Resuelto",C318=""),"",SUM(M318,P318,S318,V318))</f>
        <v/>
      </c>
      <c r="Z318" s="139" t="str">
        <f>IF(OR(C318="Resuelto",C318=""),"",SUM(L318,O318,R318,U318))</f>
        <v/>
      </c>
      <c r="AA318" s="28">
        <v>516</v>
      </c>
      <c r="AB318" s="28" t="str">
        <f ca="1">IF(ISNA(VLOOKUP(AA318,$X$13:$Z$795,3,FALSE))=TRUE,"",VLOOKUP(AA318,$X$13:$Z$795,3,FALSE))</f>
        <v/>
      </c>
      <c r="AC318" s="75" t="str">
        <f ca="1">IF(ISNA(VLOOKUP(AA318,$X$13:$Z$795,2,FALSE))=TRUE,"",VLOOKUP(AA318,$X$13:$Z$795,2,FALSE))</f>
        <v/>
      </c>
      <c r="AH318" s="78" t="str">
        <f>IF(AI318="","",MAX($AH$5:AH317)+1)</f>
        <v/>
      </c>
      <c r="AI318" s="53" t="str">
        <f>IF(G317="","",IF(COUNTIF($AI$11:AI317,G317)=0,G317,""))</f>
        <v/>
      </c>
      <c r="AJ318" s="53" t="str">
        <f>IF(ISNA(VLOOKUP(AA318,$AH$13:$AI$795,2,FALSE))=TRUE,"",VLOOKUP(AA318,$AH$13:$AI$795,2,FALSE))</f>
        <v/>
      </c>
      <c r="AK318" s="135"/>
    </row>
    <row r="319" spans="1:37" x14ac:dyDescent="0.25">
      <c r="A319" s="136"/>
      <c r="B319" s="136"/>
      <c r="C319" s="136"/>
      <c r="D319" s="136"/>
      <c r="E319" s="137"/>
      <c r="F319" s="137"/>
      <c r="G319" s="136"/>
      <c r="H319" s="137"/>
      <c r="I319" s="140" t="str">
        <f t="shared" si="6"/>
        <v/>
      </c>
      <c r="J319" s="140"/>
      <c r="K319" s="140"/>
      <c r="L319" s="74" t="str">
        <f>IF(AND(C319="Abierto",D319="Urgente"),A319,"")</f>
        <v/>
      </c>
      <c r="M319" s="74" t="str">
        <f ca="1">IF(AND(C319="Abierto",D319="Urgente"),TODAY()-E319,"")</f>
        <v/>
      </c>
      <c r="N319" s="74" t="str">
        <f>IF(AND(C319="Abierto",D319="Urgente"),RANK(M319,$M$13:$M$798,0)+COUNTIF($M$13:M319,M319)-1,"")</f>
        <v/>
      </c>
      <c r="O319" s="74" t="str">
        <f>IF(AND(C319="Abierto",D319="Alta"),A319,"")</f>
        <v/>
      </c>
      <c r="P319" s="74" t="str">
        <f ca="1">IF(AND(C319="Abierto",D319="Alta"),TODAY()-E319,"")</f>
        <v/>
      </c>
      <c r="Q319" s="74" t="str">
        <f>IF(AND(C319="Abierto",D319="Alta"),RANK(P319,$P$13:$P$798,0)+COUNTIF($P$13:P319,P319)-1+MAX(N:N),"")</f>
        <v/>
      </c>
      <c r="R319" s="74" t="str">
        <f>IF(AND(C319="Abierto",D319="Media"),A319,"")</f>
        <v/>
      </c>
      <c r="S319" s="74" t="str">
        <f ca="1">IF(AND(C319="Abierto",D319="Media"),TODAY()-E319,"")</f>
        <v/>
      </c>
      <c r="T319" s="74" t="str">
        <f>IF(AND(C319="Abierto",D319="Media"),RANK(S319,$S$13:$S$798,0)+COUNTIF($S$13:S319,S319)-1+MAX(N:N,Q:Q),"")</f>
        <v/>
      </c>
      <c r="U319" s="74" t="str">
        <f>IF(AND(C319="Abierto",D319="Baja"),A319,"")</f>
        <v/>
      </c>
      <c r="V319" s="74" t="str">
        <f ca="1">IF(AND(C319="Abierto",D319="Baja"),TODAY()-E319,"")</f>
        <v/>
      </c>
      <c r="W319" s="74" t="str">
        <f>IF(AND(C319="Abierto",D319="Baja"),RANK(V319,$V$13:$V$798,0)+COUNTIF($V$13:V319,V319)-1+MAX(N:N,Q:Q,T:T),"")</f>
        <v/>
      </c>
      <c r="X319" s="139" t="str">
        <f>IF(OR(C319="Resuelto",C319=""),"",SUM(N319,Q319,T319,W319))</f>
        <v/>
      </c>
      <c r="Y319" s="139" t="str">
        <f>IF(OR(C319="Resuelto",C319=""),"",SUM(M319,P319,S319,V319))</f>
        <v/>
      </c>
      <c r="Z319" s="139" t="str">
        <f>IF(OR(C319="Resuelto",C319=""),"",SUM(L319,O319,R319,U319))</f>
        <v/>
      </c>
      <c r="AA319" s="28">
        <v>517</v>
      </c>
      <c r="AB319" s="28" t="str">
        <f ca="1">IF(ISNA(VLOOKUP(AA319,$X$13:$Z$795,3,FALSE))=TRUE,"",VLOOKUP(AA319,$X$13:$Z$795,3,FALSE))</f>
        <v/>
      </c>
      <c r="AC319" s="75" t="str">
        <f ca="1">IF(ISNA(VLOOKUP(AA319,$X$13:$Z$795,2,FALSE))=TRUE,"",VLOOKUP(AA319,$X$13:$Z$795,2,FALSE))</f>
        <v/>
      </c>
      <c r="AH319" s="78" t="str">
        <f>IF(AI319="","",MAX($AH$5:AH318)+1)</f>
        <v/>
      </c>
      <c r="AI319" s="53" t="str">
        <f>IF(G318="","",IF(COUNTIF($AI$11:AI318,G318)=0,G318,""))</f>
        <v/>
      </c>
      <c r="AJ319" s="53" t="str">
        <f>IF(ISNA(VLOOKUP(AA319,$AH$13:$AI$795,2,FALSE))=TRUE,"",VLOOKUP(AA319,$AH$13:$AI$795,2,FALSE))</f>
        <v/>
      </c>
      <c r="AK319" s="135"/>
    </row>
    <row r="320" spans="1:37" x14ac:dyDescent="0.25">
      <c r="A320" s="136"/>
      <c r="B320" s="136"/>
      <c r="C320" s="136"/>
      <c r="D320" s="136"/>
      <c r="E320" s="137"/>
      <c r="F320" s="137"/>
      <c r="G320" s="136"/>
      <c r="H320" s="137"/>
      <c r="I320" s="140" t="str">
        <f t="shared" si="6"/>
        <v/>
      </c>
      <c r="J320" s="140"/>
      <c r="K320" s="140"/>
      <c r="L320" s="74" t="str">
        <f>IF(AND(C320="Abierto",D320="Urgente"),A320,"")</f>
        <v/>
      </c>
      <c r="M320" s="74" t="str">
        <f ca="1">IF(AND(C320="Abierto",D320="Urgente"),TODAY()-E320,"")</f>
        <v/>
      </c>
      <c r="N320" s="74" t="str">
        <f>IF(AND(C320="Abierto",D320="Urgente"),RANK(M320,$M$13:$M$798,0)+COUNTIF($M$13:M320,M320)-1,"")</f>
        <v/>
      </c>
      <c r="O320" s="74" t="str">
        <f>IF(AND(C320="Abierto",D320="Alta"),A320,"")</f>
        <v/>
      </c>
      <c r="P320" s="74" t="str">
        <f ca="1">IF(AND(C320="Abierto",D320="Alta"),TODAY()-E320,"")</f>
        <v/>
      </c>
      <c r="Q320" s="74" t="str">
        <f>IF(AND(C320="Abierto",D320="Alta"),RANK(P320,$P$13:$P$798,0)+COUNTIF($P$13:P320,P320)-1+MAX(N:N),"")</f>
        <v/>
      </c>
      <c r="R320" s="74" t="str">
        <f>IF(AND(C320="Abierto",D320="Media"),A320,"")</f>
        <v/>
      </c>
      <c r="S320" s="74" t="str">
        <f ca="1">IF(AND(C320="Abierto",D320="Media"),TODAY()-E320,"")</f>
        <v/>
      </c>
      <c r="T320" s="74" t="str">
        <f>IF(AND(C320="Abierto",D320="Media"),RANK(S320,$S$13:$S$798,0)+COUNTIF($S$13:S320,S320)-1+MAX(N:N,Q:Q),"")</f>
        <v/>
      </c>
      <c r="U320" s="74" t="str">
        <f>IF(AND(C320="Abierto",D320="Baja"),A320,"")</f>
        <v/>
      </c>
      <c r="V320" s="74" t="str">
        <f ca="1">IF(AND(C320="Abierto",D320="Baja"),TODAY()-E320,"")</f>
        <v/>
      </c>
      <c r="W320" s="74" t="str">
        <f>IF(AND(C320="Abierto",D320="Baja"),RANK(V320,$V$13:$V$798,0)+COUNTIF($V$13:V320,V320)-1+MAX(N:N,Q:Q,T:T),"")</f>
        <v/>
      </c>
      <c r="X320" s="139" t="str">
        <f>IF(OR(C320="Resuelto",C320=""),"",SUM(N320,Q320,T320,W320))</f>
        <v/>
      </c>
      <c r="Y320" s="139" t="str">
        <f>IF(OR(C320="Resuelto",C320=""),"",SUM(M320,P320,S320,V320))</f>
        <v/>
      </c>
      <c r="Z320" s="139" t="str">
        <f>IF(OR(C320="Resuelto",C320=""),"",SUM(L320,O320,R320,U320))</f>
        <v/>
      </c>
      <c r="AA320" s="28">
        <v>518</v>
      </c>
      <c r="AB320" s="28" t="str">
        <f ca="1">IF(ISNA(VLOOKUP(AA320,$X$13:$Z$795,3,FALSE))=TRUE,"",VLOOKUP(AA320,$X$13:$Z$795,3,FALSE))</f>
        <v/>
      </c>
      <c r="AC320" s="75" t="str">
        <f ca="1">IF(ISNA(VLOOKUP(AA320,$X$13:$Z$795,2,FALSE))=TRUE,"",VLOOKUP(AA320,$X$13:$Z$795,2,FALSE))</f>
        <v/>
      </c>
      <c r="AH320" s="78" t="str">
        <f>IF(AI320="","",MAX($AH$5:AH319)+1)</f>
        <v/>
      </c>
      <c r="AI320" s="53" t="str">
        <f>IF(G319="","",IF(COUNTIF($AI$11:AI319,G319)=0,G319,""))</f>
        <v/>
      </c>
      <c r="AJ320" s="53" t="str">
        <f>IF(ISNA(VLOOKUP(AA320,$AH$13:$AI$795,2,FALSE))=TRUE,"",VLOOKUP(AA320,$AH$13:$AI$795,2,FALSE))</f>
        <v/>
      </c>
      <c r="AK320" s="135"/>
    </row>
    <row r="321" spans="1:37" x14ac:dyDescent="0.25">
      <c r="A321" s="136"/>
      <c r="B321" s="136"/>
      <c r="C321" s="136"/>
      <c r="D321" s="136"/>
      <c r="E321" s="137"/>
      <c r="F321" s="137"/>
      <c r="G321" s="136"/>
      <c r="H321" s="137"/>
      <c r="I321" s="140" t="str">
        <f t="shared" si="6"/>
        <v/>
      </c>
      <c r="J321" s="140"/>
      <c r="K321" s="140"/>
      <c r="L321" s="74" t="str">
        <f>IF(AND(C321="Abierto",D321="Urgente"),A321,"")</f>
        <v/>
      </c>
      <c r="M321" s="74" t="str">
        <f ca="1">IF(AND(C321="Abierto",D321="Urgente"),TODAY()-E321,"")</f>
        <v/>
      </c>
      <c r="N321" s="74" t="str">
        <f>IF(AND(C321="Abierto",D321="Urgente"),RANK(M321,$M$13:$M$798,0)+COUNTIF($M$13:M321,M321)-1,"")</f>
        <v/>
      </c>
      <c r="O321" s="74" t="str">
        <f>IF(AND(C321="Abierto",D321="Alta"),A321,"")</f>
        <v/>
      </c>
      <c r="P321" s="74" t="str">
        <f ca="1">IF(AND(C321="Abierto",D321="Alta"),TODAY()-E321,"")</f>
        <v/>
      </c>
      <c r="Q321" s="74" t="str">
        <f>IF(AND(C321="Abierto",D321="Alta"),RANK(P321,$P$13:$P$798,0)+COUNTIF($P$13:P321,P321)-1+MAX(N:N),"")</f>
        <v/>
      </c>
      <c r="R321" s="74" t="str">
        <f>IF(AND(C321="Abierto",D321="Media"),A321,"")</f>
        <v/>
      </c>
      <c r="S321" s="74" t="str">
        <f ca="1">IF(AND(C321="Abierto",D321="Media"),TODAY()-E321,"")</f>
        <v/>
      </c>
      <c r="T321" s="74" t="str">
        <f>IF(AND(C321="Abierto",D321="Media"),RANK(S321,$S$13:$S$798,0)+COUNTIF($S$13:S321,S321)-1+MAX(N:N,Q:Q),"")</f>
        <v/>
      </c>
      <c r="U321" s="74" t="str">
        <f>IF(AND(C321="Abierto",D321="Baja"),A321,"")</f>
        <v/>
      </c>
      <c r="V321" s="74" t="str">
        <f ca="1">IF(AND(C321="Abierto",D321="Baja"),TODAY()-E321,"")</f>
        <v/>
      </c>
      <c r="W321" s="74" t="str">
        <f>IF(AND(C321="Abierto",D321="Baja"),RANK(V321,$V$13:$V$798,0)+COUNTIF($V$13:V321,V321)-1+MAX(N:N,Q:Q,T:T),"")</f>
        <v/>
      </c>
      <c r="X321" s="139" t="str">
        <f>IF(OR(C321="Resuelto",C321=""),"",SUM(N321,Q321,T321,W321))</f>
        <v/>
      </c>
      <c r="Y321" s="139" t="str">
        <f>IF(OR(C321="Resuelto",C321=""),"",SUM(M321,P321,S321,V321))</f>
        <v/>
      </c>
      <c r="Z321" s="139" t="str">
        <f>IF(OR(C321="Resuelto",C321=""),"",SUM(L321,O321,R321,U321))</f>
        <v/>
      </c>
      <c r="AA321" s="28">
        <v>519</v>
      </c>
      <c r="AB321" s="28" t="str">
        <f ca="1">IF(ISNA(VLOOKUP(AA321,$X$13:$Z$795,3,FALSE))=TRUE,"",VLOOKUP(AA321,$X$13:$Z$795,3,FALSE))</f>
        <v/>
      </c>
      <c r="AC321" s="75" t="str">
        <f ca="1">IF(ISNA(VLOOKUP(AA321,$X$13:$Z$795,2,FALSE))=TRUE,"",VLOOKUP(AA321,$X$13:$Z$795,2,FALSE))</f>
        <v/>
      </c>
      <c r="AH321" s="78" t="str">
        <f>IF(AI321="","",MAX($AH$5:AH320)+1)</f>
        <v/>
      </c>
      <c r="AI321" s="53" t="str">
        <f>IF(G320="","",IF(COUNTIF($AI$11:AI320,G320)=0,G320,""))</f>
        <v/>
      </c>
      <c r="AJ321" s="53" t="str">
        <f>IF(ISNA(VLOOKUP(AA321,$AH$13:$AI$795,2,FALSE))=TRUE,"",VLOOKUP(AA321,$AH$13:$AI$795,2,FALSE))</f>
        <v/>
      </c>
      <c r="AK321" s="135"/>
    </row>
    <row r="322" spans="1:37" x14ac:dyDescent="0.25">
      <c r="A322" s="136"/>
      <c r="B322" s="136"/>
      <c r="C322" s="136"/>
      <c r="D322" s="136"/>
      <c r="E322" s="137"/>
      <c r="F322" s="137"/>
      <c r="G322" s="136"/>
      <c r="H322" s="137"/>
      <c r="I322" s="140" t="str">
        <f t="shared" si="6"/>
        <v/>
      </c>
      <c r="J322" s="140"/>
      <c r="K322" s="140"/>
      <c r="L322" s="74" t="str">
        <f>IF(AND(C322="Abierto",D322="Urgente"),A322,"")</f>
        <v/>
      </c>
      <c r="M322" s="74" t="str">
        <f ca="1">IF(AND(C322="Abierto",D322="Urgente"),TODAY()-E322,"")</f>
        <v/>
      </c>
      <c r="N322" s="74" t="str">
        <f>IF(AND(C322="Abierto",D322="Urgente"),RANK(M322,$M$13:$M$798,0)+COUNTIF($M$13:M322,M322)-1,"")</f>
        <v/>
      </c>
      <c r="O322" s="74" t="str">
        <f>IF(AND(C322="Abierto",D322="Alta"),A322,"")</f>
        <v/>
      </c>
      <c r="P322" s="74" t="str">
        <f ca="1">IF(AND(C322="Abierto",D322="Alta"),TODAY()-E322,"")</f>
        <v/>
      </c>
      <c r="Q322" s="74" t="str">
        <f>IF(AND(C322="Abierto",D322="Alta"),RANK(P322,$P$13:$P$798,0)+COUNTIF($P$13:P322,P322)-1+MAX(N:N),"")</f>
        <v/>
      </c>
      <c r="R322" s="74" t="str">
        <f>IF(AND(C322="Abierto",D322="Media"),A322,"")</f>
        <v/>
      </c>
      <c r="S322" s="74" t="str">
        <f ca="1">IF(AND(C322="Abierto",D322="Media"),TODAY()-E322,"")</f>
        <v/>
      </c>
      <c r="T322" s="74" t="str">
        <f>IF(AND(C322="Abierto",D322="Media"),RANK(S322,$S$13:$S$798,0)+COUNTIF($S$13:S322,S322)-1+MAX(N:N,Q:Q),"")</f>
        <v/>
      </c>
      <c r="U322" s="74" t="str">
        <f>IF(AND(C322="Abierto",D322="Baja"),A322,"")</f>
        <v/>
      </c>
      <c r="V322" s="74" t="str">
        <f ca="1">IF(AND(C322="Abierto",D322="Baja"),TODAY()-E322,"")</f>
        <v/>
      </c>
      <c r="W322" s="74" t="str">
        <f>IF(AND(C322="Abierto",D322="Baja"),RANK(V322,$V$13:$V$798,0)+COUNTIF($V$13:V322,V322)-1+MAX(N:N,Q:Q,T:T),"")</f>
        <v/>
      </c>
      <c r="X322" s="139" t="str">
        <f>IF(OR(C322="Resuelto",C322=""),"",SUM(N322,Q322,T322,W322))</f>
        <v/>
      </c>
      <c r="Y322" s="139" t="str">
        <f>IF(OR(C322="Resuelto",C322=""),"",SUM(M322,P322,S322,V322))</f>
        <v/>
      </c>
      <c r="Z322" s="139" t="str">
        <f>IF(OR(C322="Resuelto",C322=""),"",SUM(L322,O322,R322,U322))</f>
        <v/>
      </c>
      <c r="AA322" s="28">
        <v>520</v>
      </c>
      <c r="AB322" s="28" t="str">
        <f ca="1">IF(ISNA(VLOOKUP(AA322,$X$13:$Z$795,3,FALSE))=TRUE,"",VLOOKUP(AA322,$X$13:$Z$795,3,FALSE))</f>
        <v/>
      </c>
      <c r="AC322" s="75" t="str">
        <f ca="1">IF(ISNA(VLOOKUP(AA322,$X$13:$Z$795,2,FALSE))=TRUE,"",VLOOKUP(AA322,$X$13:$Z$795,2,FALSE))</f>
        <v/>
      </c>
      <c r="AH322" s="78" t="str">
        <f>IF(AI322="","",MAX($AH$5:AH321)+1)</f>
        <v/>
      </c>
      <c r="AI322" s="53" t="str">
        <f>IF(G321="","",IF(COUNTIF($AI$11:AI321,G321)=0,G321,""))</f>
        <v/>
      </c>
      <c r="AJ322" s="53" t="str">
        <f>IF(ISNA(VLOOKUP(AA322,$AH$13:$AI$795,2,FALSE))=TRUE,"",VLOOKUP(AA322,$AH$13:$AI$795,2,FALSE))</f>
        <v/>
      </c>
      <c r="AK322" s="135"/>
    </row>
    <row r="323" spans="1:37" x14ac:dyDescent="0.25">
      <c r="A323" s="136"/>
      <c r="B323" s="136"/>
      <c r="C323" s="136"/>
      <c r="D323" s="136"/>
      <c r="E323" s="137"/>
      <c r="F323" s="137"/>
      <c r="G323" s="136"/>
      <c r="H323" s="137"/>
      <c r="I323" s="140" t="str">
        <f t="shared" si="6"/>
        <v/>
      </c>
      <c r="J323" s="140"/>
      <c r="K323" s="140"/>
      <c r="L323" s="74" t="str">
        <f>IF(AND(C323="Abierto",D323="Urgente"),A323,"")</f>
        <v/>
      </c>
      <c r="M323" s="74" t="str">
        <f ca="1">IF(AND(C323="Abierto",D323="Urgente"),TODAY()-E323,"")</f>
        <v/>
      </c>
      <c r="N323" s="74" t="str">
        <f>IF(AND(C323="Abierto",D323="Urgente"),RANK(M323,$M$13:$M$798,0)+COUNTIF($M$13:M323,M323)-1,"")</f>
        <v/>
      </c>
      <c r="O323" s="74" t="str">
        <f>IF(AND(C323="Abierto",D323="Alta"),A323,"")</f>
        <v/>
      </c>
      <c r="P323" s="74" t="str">
        <f ca="1">IF(AND(C323="Abierto",D323="Alta"),TODAY()-E323,"")</f>
        <v/>
      </c>
      <c r="Q323" s="74" t="str">
        <f>IF(AND(C323="Abierto",D323="Alta"),RANK(P323,$P$13:$P$798,0)+COUNTIF($P$13:P323,P323)-1+MAX(N:N),"")</f>
        <v/>
      </c>
      <c r="R323" s="74" t="str">
        <f>IF(AND(C323="Abierto",D323="Media"),A323,"")</f>
        <v/>
      </c>
      <c r="S323" s="74" t="str">
        <f ca="1">IF(AND(C323="Abierto",D323="Media"),TODAY()-E323,"")</f>
        <v/>
      </c>
      <c r="T323" s="74" t="str">
        <f>IF(AND(C323="Abierto",D323="Media"),RANK(S323,$S$13:$S$798,0)+COUNTIF($S$13:S323,S323)-1+MAX(N:N,Q:Q),"")</f>
        <v/>
      </c>
      <c r="U323" s="74" t="str">
        <f>IF(AND(C323="Abierto",D323="Baja"),A323,"")</f>
        <v/>
      </c>
      <c r="V323" s="74" t="str">
        <f ca="1">IF(AND(C323="Abierto",D323="Baja"),TODAY()-E323,"")</f>
        <v/>
      </c>
      <c r="W323" s="74" t="str">
        <f>IF(AND(C323="Abierto",D323="Baja"),RANK(V323,$V$13:$V$798,0)+COUNTIF($V$13:V323,V323)-1+MAX(N:N,Q:Q,T:T),"")</f>
        <v/>
      </c>
      <c r="X323" s="139" t="str">
        <f>IF(OR(C323="Resuelto",C323=""),"",SUM(N323,Q323,T323,W323))</f>
        <v/>
      </c>
      <c r="Y323" s="139" t="str">
        <f>IF(OR(C323="Resuelto",C323=""),"",SUM(M323,P323,S323,V323))</f>
        <v/>
      </c>
      <c r="Z323" s="139" t="str">
        <f>IF(OR(C323="Resuelto",C323=""),"",SUM(L323,O323,R323,U323))</f>
        <v/>
      </c>
      <c r="AA323" s="28">
        <v>521</v>
      </c>
      <c r="AB323" s="28" t="str">
        <f ca="1">IF(ISNA(VLOOKUP(AA323,$X$13:$Z$795,3,FALSE))=TRUE,"",VLOOKUP(AA323,$X$13:$Z$795,3,FALSE))</f>
        <v/>
      </c>
      <c r="AC323" s="75" t="str">
        <f ca="1">IF(ISNA(VLOOKUP(AA323,$X$13:$Z$795,2,FALSE))=TRUE,"",VLOOKUP(AA323,$X$13:$Z$795,2,FALSE))</f>
        <v/>
      </c>
      <c r="AH323" s="78" t="str">
        <f>IF(AI323="","",MAX($AH$5:AH322)+1)</f>
        <v/>
      </c>
      <c r="AI323" s="53" t="str">
        <f>IF(G322="","",IF(COUNTIF($AI$11:AI322,G322)=0,G322,""))</f>
        <v/>
      </c>
      <c r="AJ323" s="53" t="str">
        <f>IF(ISNA(VLOOKUP(AA323,$AH$13:$AI$795,2,FALSE))=TRUE,"",VLOOKUP(AA323,$AH$13:$AI$795,2,FALSE))</f>
        <v/>
      </c>
      <c r="AK323" s="135"/>
    </row>
    <row r="324" spans="1:37" x14ac:dyDescent="0.25">
      <c r="A324" s="136"/>
      <c r="B324" s="136"/>
      <c r="C324" s="136"/>
      <c r="D324" s="136"/>
      <c r="E324" s="137"/>
      <c r="F324" s="137"/>
      <c r="G324" s="136"/>
      <c r="H324" s="137"/>
      <c r="I324" s="140" t="str">
        <f t="shared" si="6"/>
        <v/>
      </c>
      <c r="J324" s="140"/>
      <c r="K324" s="140"/>
      <c r="L324" s="74" t="str">
        <f>IF(AND(C324="Abierto",D324="Urgente"),A324,"")</f>
        <v/>
      </c>
      <c r="M324" s="74" t="str">
        <f ca="1">IF(AND(C324="Abierto",D324="Urgente"),TODAY()-E324,"")</f>
        <v/>
      </c>
      <c r="N324" s="74" t="str">
        <f>IF(AND(C324="Abierto",D324="Urgente"),RANK(M324,$M$13:$M$798,0)+COUNTIF($M$13:M324,M324)-1,"")</f>
        <v/>
      </c>
      <c r="O324" s="74" t="str">
        <f>IF(AND(C324="Abierto",D324="Alta"),A324,"")</f>
        <v/>
      </c>
      <c r="P324" s="74" t="str">
        <f ca="1">IF(AND(C324="Abierto",D324="Alta"),TODAY()-E324,"")</f>
        <v/>
      </c>
      <c r="Q324" s="74" t="str">
        <f>IF(AND(C324="Abierto",D324="Alta"),RANK(P324,$P$13:$P$798,0)+COUNTIF($P$13:P324,P324)-1+MAX(N:N),"")</f>
        <v/>
      </c>
      <c r="R324" s="74" t="str">
        <f>IF(AND(C324="Abierto",D324="Media"),A324,"")</f>
        <v/>
      </c>
      <c r="S324" s="74" t="str">
        <f ca="1">IF(AND(C324="Abierto",D324="Media"),TODAY()-E324,"")</f>
        <v/>
      </c>
      <c r="T324" s="74" t="str">
        <f>IF(AND(C324="Abierto",D324="Media"),RANK(S324,$S$13:$S$798,0)+COUNTIF($S$13:S324,S324)-1+MAX(N:N,Q:Q),"")</f>
        <v/>
      </c>
      <c r="U324" s="74" t="str">
        <f>IF(AND(C324="Abierto",D324="Baja"),A324,"")</f>
        <v/>
      </c>
      <c r="V324" s="74" t="str">
        <f ca="1">IF(AND(C324="Abierto",D324="Baja"),TODAY()-E324,"")</f>
        <v/>
      </c>
      <c r="W324" s="74" t="str">
        <f>IF(AND(C324="Abierto",D324="Baja"),RANK(V324,$V$13:$V$798,0)+COUNTIF($V$13:V324,V324)-1+MAX(N:N,Q:Q,T:T),"")</f>
        <v/>
      </c>
      <c r="X324" s="139" t="str">
        <f>IF(OR(C324="Resuelto",C324=""),"",SUM(N324,Q324,T324,W324))</f>
        <v/>
      </c>
      <c r="Y324" s="139" t="str">
        <f>IF(OR(C324="Resuelto",C324=""),"",SUM(M324,P324,S324,V324))</f>
        <v/>
      </c>
      <c r="Z324" s="139" t="str">
        <f>IF(OR(C324="Resuelto",C324=""),"",SUM(L324,O324,R324,U324))</f>
        <v/>
      </c>
      <c r="AA324" s="28">
        <v>522</v>
      </c>
      <c r="AB324" s="28" t="str">
        <f ca="1">IF(ISNA(VLOOKUP(AA324,$X$13:$Z$795,3,FALSE))=TRUE,"",VLOOKUP(AA324,$X$13:$Z$795,3,FALSE))</f>
        <v/>
      </c>
      <c r="AC324" s="75" t="str">
        <f ca="1">IF(ISNA(VLOOKUP(AA324,$X$13:$Z$795,2,FALSE))=TRUE,"",VLOOKUP(AA324,$X$13:$Z$795,2,FALSE))</f>
        <v/>
      </c>
      <c r="AH324" s="78" t="str">
        <f>IF(AI324="","",MAX($AH$5:AH323)+1)</f>
        <v/>
      </c>
      <c r="AI324" s="53" t="str">
        <f>IF(G323="","",IF(COUNTIF($AI$11:AI323,G323)=0,G323,""))</f>
        <v/>
      </c>
      <c r="AJ324" s="53" t="str">
        <f>IF(ISNA(VLOOKUP(AA324,$AH$13:$AI$795,2,FALSE))=TRUE,"",VLOOKUP(AA324,$AH$13:$AI$795,2,FALSE))</f>
        <v/>
      </c>
      <c r="AK324" s="135"/>
    </row>
    <row r="325" spans="1:37" x14ac:dyDescent="0.25">
      <c r="A325" s="136"/>
      <c r="B325" s="136"/>
      <c r="C325" s="136"/>
      <c r="D325" s="136"/>
      <c r="E325" s="137"/>
      <c r="F325" s="137"/>
      <c r="G325" s="136"/>
      <c r="H325" s="137"/>
      <c r="I325" s="140" t="str">
        <f t="shared" si="6"/>
        <v/>
      </c>
      <c r="J325" s="140"/>
      <c r="K325" s="140"/>
      <c r="L325" s="74" t="str">
        <f>IF(AND(C325="Abierto",D325="Urgente"),A325,"")</f>
        <v/>
      </c>
      <c r="M325" s="74" t="str">
        <f ca="1">IF(AND(C325="Abierto",D325="Urgente"),TODAY()-E325,"")</f>
        <v/>
      </c>
      <c r="N325" s="74" t="str">
        <f>IF(AND(C325="Abierto",D325="Urgente"),RANK(M325,$M$13:$M$798,0)+COUNTIF($M$13:M325,M325)-1,"")</f>
        <v/>
      </c>
      <c r="O325" s="74" t="str">
        <f>IF(AND(C325="Abierto",D325="Alta"),A325,"")</f>
        <v/>
      </c>
      <c r="P325" s="74" t="str">
        <f ca="1">IF(AND(C325="Abierto",D325="Alta"),TODAY()-E325,"")</f>
        <v/>
      </c>
      <c r="Q325" s="74" t="str">
        <f>IF(AND(C325="Abierto",D325="Alta"),RANK(P325,$P$13:$P$798,0)+COUNTIF($P$13:P325,P325)-1+MAX(N:N),"")</f>
        <v/>
      </c>
      <c r="R325" s="74" t="str">
        <f>IF(AND(C325="Abierto",D325="Media"),A325,"")</f>
        <v/>
      </c>
      <c r="S325" s="74" t="str">
        <f ca="1">IF(AND(C325="Abierto",D325="Media"),TODAY()-E325,"")</f>
        <v/>
      </c>
      <c r="T325" s="74" t="str">
        <f>IF(AND(C325="Abierto",D325="Media"),RANK(S325,$S$13:$S$798,0)+COUNTIF($S$13:S325,S325)-1+MAX(N:N,Q:Q),"")</f>
        <v/>
      </c>
      <c r="U325" s="74" t="str">
        <f>IF(AND(C325="Abierto",D325="Baja"),A325,"")</f>
        <v/>
      </c>
      <c r="V325" s="74" t="str">
        <f ca="1">IF(AND(C325="Abierto",D325="Baja"),TODAY()-E325,"")</f>
        <v/>
      </c>
      <c r="W325" s="74" t="str">
        <f>IF(AND(C325="Abierto",D325="Baja"),RANK(V325,$V$13:$V$798,0)+COUNTIF($V$13:V325,V325)-1+MAX(N:N,Q:Q,T:T),"")</f>
        <v/>
      </c>
      <c r="X325" s="139" t="str">
        <f>IF(OR(C325="Resuelto",C325=""),"",SUM(N325,Q325,T325,W325))</f>
        <v/>
      </c>
      <c r="Y325" s="139" t="str">
        <f>IF(OR(C325="Resuelto",C325=""),"",SUM(M325,P325,S325,V325))</f>
        <v/>
      </c>
      <c r="Z325" s="139" t="str">
        <f>IF(OR(C325="Resuelto",C325=""),"",SUM(L325,O325,R325,U325))</f>
        <v/>
      </c>
      <c r="AA325" s="28">
        <v>523</v>
      </c>
      <c r="AB325" s="28" t="str">
        <f ca="1">IF(ISNA(VLOOKUP(AA325,$X$13:$Z$795,3,FALSE))=TRUE,"",VLOOKUP(AA325,$X$13:$Z$795,3,FALSE))</f>
        <v/>
      </c>
      <c r="AC325" s="75" t="str">
        <f ca="1">IF(ISNA(VLOOKUP(AA325,$X$13:$Z$795,2,FALSE))=TRUE,"",VLOOKUP(AA325,$X$13:$Z$795,2,FALSE))</f>
        <v/>
      </c>
      <c r="AH325" s="78" t="str">
        <f>IF(AI325="","",MAX($AH$5:AH324)+1)</f>
        <v/>
      </c>
      <c r="AI325" s="53" t="str">
        <f>IF(G324="","",IF(COUNTIF($AI$11:AI324,G324)=0,G324,""))</f>
        <v/>
      </c>
      <c r="AJ325" s="53" t="str">
        <f>IF(ISNA(VLOOKUP(AA325,$AH$13:$AI$795,2,FALSE))=TRUE,"",VLOOKUP(AA325,$AH$13:$AI$795,2,FALSE))</f>
        <v/>
      </c>
      <c r="AK325" s="135"/>
    </row>
    <row r="326" spans="1:37" x14ac:dyDescent="0.25">
      <c r="A326" s="136"/>
      <c r="B326" s="136"/>
      <c r="C326" s="136"/>
      <c r="D326" s="136"/>
      <c r="E326" s="137"/>
      <c r="F326" s="137"/>
      <c r="G326" s="136"/>
      <c r="H326" s="137"/>
      <c r="I326" s="140" t="str">
        <f t="shared" si="6"/>
        <v/>
      </c>
      <c r="J326" s="140"/>
      <c r="K326" s="140"/>
      <c r="L326" s="74" t="str">
        <f>IF(AND(C326="Abierto",D326="Urgente"),A326,"")</f>
        <v/>
      </c>
      <c r="M326" s="74" t="str">
        <f ca="1">IF(AND(C326="Abierto",D326="Urgente"),TODAY()-E326,"")</f>
        <v/>
      </c>
      <c r="N326" s="74" t="str">
        <f>IF(AND(C326="Abierto",D326="Urgente"),RANK(M326,$M$13:$M$798,0)+COUNTIF($M$13:M326,M326)-1,"")</f>
        <v/>
      </c>
      <c r="O326" s="74" t="str">
        <f>IF(AND(C326="Abierto",D326="Alta"),A326,"")</f>
        <v/>
      </c>
      <c r="P326" s="74" t="str">
        <f ca="1">IF(AND(C326="Abierto",D326="Alta"),TODAY()-E326,"")</f>
        <v/>
      </c>
      <c r="Q326" s="74" t="str">
        <f>IF(AND(C326="Abierto",D326="Alta"),RANK(P326,$P$13:$P$798,0)+COUNTIF($P$13:P326,P326)-1+MAX(N:N),"")</f>
        <v/>
      </c>
      <c r="R326" s="74" t="str">
        <f>IF(AND(C326="Abierto",D326="Media"),A326,"")</f>
        <v/>
      </c>
      <c r="S326" s="74" t="str">
        <f ca="1">IF(AND(C326="Abierto",D326="Media"),TODAY()-E326,"")</f>
        <v/>
      </c>
      <c r="T326" s="74" t="str">
        <f>IF(AND(C326="Abierto",D326="Media"),RANK(S326,$S$13:$S$798,0)+COUNTIF($S$13:S326,S326)-1+MAX(N:N,Q:Q),"")</f>
        <v/>
      </c>
      <c r="U326" s="74" t="str">
        <f>IF(AND(C326="Abierto",D326="Baja"),A326,"")</f>
        <v/>
      </c>
      <c r="V326" s="74" t="str">
        <f ca="1">IF(AND(C326="Abierto",D326="Baja"),TODAY()-E326,"")</f>
        <v/>
      </c>
      <c r="W326" s="74" t="str">
        <f>IF(AND(C326="Abierto",D326="Baja"),RANK(V326,$V$13:$V$798,0)+COUNTIF($V$13:V326,V326)-1+MAX(N:N,Q:Q,T:T),"")</f>
        <v/>
      </c>
      <c r="X326" s="139" t="str">
        <f>IF(OR(C326="Resuelto",C326=""),"",SUM(N326,Q326,T326,W326))</f>
        <v/>
      </c>
      <c r="Y326" s="139" t="str">
        <f>IF(OR(C326="Resuelto",C326=""),"",SUM(M326,P326,S326,V326))</f>
        <v/>
      </c>
      <c r="Z326" s="139" t="str">
        <f>IF(OR(C326="Resuelto",C326=""),"",SUM(L326,O326,R326,U326))</f>
        <v/>
      </c>
      <c r="AA326" s="28">
        <v>524</v>
      </c>
      <c r="AB326" s="28" t="str">
        <f ca="1">IF(ISNA(VLOOKUP(AA326,$X$13:$Z$795,3,FALSE))=TRUE,"",VLOOKUP(AA326,$X$13:$Z$795,3,FALSE))</f>
        <v/>
      </c>
      <c r="AC326" s="75" t="str">
        <f ca="1">IF(ISNA(VLOOKUP(AA326,$X$13:$Z$795,2,FALSE))=TRUE,"",VLOOKUP(AA326,$X$13:$Z$795,2,FALSE))</f>
        <v/>
      </c>
      <c r="AH326" s="78" t="str">
        <f>IF(AI326="","",MAX($AH$5:AH325)+1)</f>
        <v/>
      </c>
      <c r="AI326" s="53" t="str">
        <f>IF(G325="","",IF(COUNTIF($AI$11:AI325,G325)=0,G325,""))</f>
        <v/>
      </c>
      <c r="AJ326" s="53" t="str">
        <f>IF(ISNA(VLOOKUP(AA326,$AH$13:$AI$795,2,FALSE))=TRUE,"",VLOOKUP(AA326,$AH$13:$AI$795,2,FALSE))</f>
        <v/>
      </c>
      <c r="AK326" s="135"/>
    </row>
    <row r="327" spans="1:37" x14ac:dyDescent="0.25">
      <c r="A327" s="136"/>
      <c r="B327" s="136"/>
      <c r="C327" s="136"/>
      <c r="D327" s="136"/>
      <c r="E327" s="137"/>
      <c r="F327" s="137"/>
      <c r="G327" s="136"/>
      <c r="H327" s="137"/>
      <c r="I327" s="140" t="str">
        <f t="shared" si="6"/>
        <v/>
      </c>
      <c r="J327" s="140"/>
      <c r="K327" s="140"/>
      <c r="L327" s="74" t="str">
        <f>IF(AND(C327="Abierto",D327="Urgente"),A327,"")</f>
        <v/>
      </c>
      <c r="M327" s="74" t="str">
        <f ca="1">IF(AND(C327="Abierto",D327="Urgente"),TODAY()-E327,"")</f>
        <v/>
      </c>
      <c r="N327" s="74" t="str">
        <f>IF(AND(C327="Abierto",D327="Urgente"),RANK(M327,$M$13:$M$798,0)+COUNTIF($M$13:M327,M327)-1,"")</f>
        <v/>
      </c>
      <c r="O327" s="74" t="str">
        <f>IF(AND(C327="Abierto",D327="Alta"),A327,"")</f>
        <v/>
      </c>
      <c r="P327" s="74" t="str">
        <f ca="1">IF(AND(C327="Abierto",D327="Alta"),TODAY()-E327,"")</f>
        <v/>
      </c>
      <c r="Q327" s="74" t="str">
        <f>IF(AND(C327="Abierto",D327="Alta"),RANK(P327,$P$13:$P$798,0)+COUNTIF($P$13:P327,P327)-1+MAX(N:N),"")</f>
        <v/>
      </c>
      <c r="R327" s="74" t="str">
        <f>IF(AND(C327="Abierto",D327="Media"),A327,"")</f>
        <v/>
      </c>
      <c r="S327" s="74" t="str">
        <f ca="1">IF(AND(C327="Abierto",D327="Media"),TODAY()-E327,"")</f>
        <v/>
      </c>
      <c r="T327" s="74" t="str">
        <f>IF(AND(C327="Abierto",D327="Media"),RANK(S327,$S$13:$S$798,0)+COUNTIF($S$13:S327,S327)-1+MAX(N:N,Q:Q),"")</f>
        <v/>
      </c>
      <c r="U327" s="74" t="str">
        <f>IF(AND(C327="Abierto",D327="Baja"),A327,"")</f>
        <v/>
      </c>
      <c r="V327" s="74" t="str">
        <f ca="1">IF(AND(C327="Abierto",D327="Baja"),TODAY()-E327,"")</f>
        <v/>
      </c>
      <c r="W327" s="74" t="str">
        <f>IF(AND(C327="Abierto",D327="Baja"),RANK(V327,$V$13:$V$798,0)+COUNTIF($V$13:V327,V327)-1+MAX(N:N,Q:Q,T:T),"")</f>
        <v/>
      </c>
      <c r="X327" s="139" t="str">
        <f>IF(OR(C327="Resuelto",C327=""),"",SUM(N327,Q327,T327,W327))</f>
        <v/>
      </c>
      <c r="Y327" s="139" t="str">
        <f>IF(OR(C327="Resuelto",C327=""),"",SUM(M327,P327,S327,V327))</f>
        <v/>
      </c>
      <c r="Z327" s="139" t="str">
        <f>IF(OR(C327="Resuelto",C327=""),"",SUM(L327,O327,R327,U327))</f>
        <v/>
      </c>
      <c r="AA327" s="28">
        <v>525</v>
      </c>
      <c r="AB327" s="28" t="str">
        <f ca="1">IF(ISNA(VLOOKUP(AA327,$X$13:$Z$795,3,FALSE))=TRUE,"",VLOOKUP(AA327,$X$13:$Z$795,3,FALSE))</f>
        <v/>
      </c>
      <c r="AC327" s="75" t="str">
        <f ca="1">IF(ISNA(VLOOKUP(AA327,$X$13:$Z$795,2,FALSE))=TRUE,"",VLOOKUP(AA327,$X$13:$Z$795,2,FALSE))</f>
        <v/>
      </c>
      <c r="AH327" s="78" t="str">
        <f>IF(AI327="","",MAX($AH$5:AH326)+1)</f>
        <v/>
      </c>
      <c r="AI327" s="53" t="str">
        <f>IF(G326="","",IF(COUNTIF($AI$11:AI326,G326)=0,G326,""))</f>
        <v/>
      </c>
      <c r="AJ327" s="53" t="str">
        <f>IF(ISNA(VLOOKUP(AA327,$AH$13:$AI$795,2,FALSE))=TRUE,"",VLOOKUP(AA327,$AH$13:$AI$795,2,FALSE))</f>
        <v/>
      </c>
      <c r="AK327" s="135"/>
    </row>
    <row r="328" spans="1:37" x14ac:dyDescent="0.25">
      <c r="A328" s="136"/>
      <c r="B328" s="136"/>
      <c r="C328" s="136"/>
      <c r="D328" s="136"/>
      <c r="E328" s="137"/>
      <c r="F328" s="137"/>
      <c r="G328" s="136"/>
      <c r="H328" s="137"/>
      <c r="I328" s="140" t="str">
        <f t="shared" si="6"/>
        <v/>
      </c>
      <c r="J328" s="140"/>
      <c r="K328" s="140"/>
      <c r="L328" s="74" t="str">
        <f>IF(AND(C328="Abierto",D328="Urgente"),A328,"")</f>
        <v/>
      </c>
      <c r="M328" s="74" t="str">
        <f ca="1">IF(AND(C328="Abierto",D328="Urgente"),TODAY()-E328,"")</f>
        <v/>
      </c>
      <c r="N328" s="74" t="str">
        <f>IF(AND(C328="Abierto",D328="Urgente"),RANK(M328,$M$13:$M$798,0)+COUNTIF($M$13:M328,M328)-1,"")</f>
        <v/>
      </c>
      <c r="O328" s="74" t="str">
        <f>IF(AND(C328="Abierto",D328="Alta"),A328,"")</f>
        <v/>
      </c>
      <c r="P328" s="74" t="str">
        <f ca="1">IF(AND(C328="Abierto",D328="Alta"),TODAY()-E328,"")</f>
        <v/>
      </c>
      <c r="Q328" s="74" t="str">
        <f>IF(AND(C328="Abierto",D328="Alta"),RANK(P328,$P$13:$P$798,0)+COUNTIF($P$13:P328,P328)-1+MAX(N:N),"")</f>
        <v/>
      </c>
      <c r="R328" s="74" t="str">
        <f>IF(AND(C328="Abierto",D328="Media"),A328,"")</f>
        <v/>
      </c>
      <c r="S328" s="74" t="str">
        <f ca="1">IF(AND(C328="Abierto",D328="Media"),TODAY()-E328,"")</f>
        <v/>
      </c>
      <c r="T328" s="74" t="str">
        <f>IF(AND(C328="Abierto",D328="Media"),RANK(S328,$S$13:$S$798,0)+COUNTIF($S$13:S328,S328)-1+MAX(N:N,Q:Q),"")</f>
        <v/>
      </c>
      <c r="U328" s="74" t="str">
        <f>IF(AND(C328="Abierto",D328="Baja"),A328,"")</f>
        <v/>
      </c>
      <c r="V328" s="74" t="str">
        <f ca="1">IF(AND(C328="Abierto",D328="Baja"),TODAY()-E328,"")</f>
        <v/>
      </c>
      <c r="W328" s="74" t="str">
        <f>IF(AND(C328="Abierto",D328="Baja"),RANK(V328,$V$13:$V$798,0)+COUNTIF($V$13:V328,V328)-1+MAX(N:N,Q:Q,T:T),"")</f>
        <v/>
      </c>
      <c r="X328" s="139" t="str">
        <f>IF(OR(C328="Resuelto",C328=""),"",SUM(N328,Q328,T328,W328))</f>
        <v/>
      </c>
      <c r="Y328" s="139" t="str">
        <f>IF(OR(C328="Resuelto",C328=""),"",SUM(M328,P328,S328,V328))</f>
        <v/>
      </c>
      <c r="Z328" s="139" t="str">
        <f>IF(OR(C328="Resuelto",C328=""),"",SUM(L328,O328,R328,U328))</f>
        <v/>
      </c>
      <c r="AA328" s="28">
        <v>526</v>
      </c>
      <c r="AB328" s="28" t="str">
        <f ca="1">IF(ISNA(VLOOKUP(AA328,$X$13:$Z$795,3,FALSE))=TRUE,"",VLOOKUP(AA328,$X$13:$Z$795,3,FALSE))</f>
        <v/>
      </c>
      <c r="AC328" s="75" t="str">
        <f ca="1">IF(ISNA(VLOOKUP(AA328,$X$13:$Z$795,2,FALSE))=TRUE,"",VLOOKUP(AA328,$X$13:$Z$795,2,FALSE))</f>
        <v/>
      </c>
      <c r="AH328" s="78" t="str">
        <f>IF(AI328="","",MAX($AH$5:AH327)+1)</f>
        <v/>
      </c>
      <c r="AI328" s="53" t="str">
        <f>IF(G327="","",IF(COUNTIF($AI$11:AI327,G327)=0,G327,""))</f>
        <v/>
      </c>
      <c r="AJ328" s="53" t="str">
        <f>IF(ISNA(VLOOKUP(AA328,$AH$13:$AI$795,2,FALSE))=TRUE,"",VLOOKUP(AA328,$AH$13:$AI$795,2,FALSE))</f>
        <v/>
      </c>
      <c r="AK328" s="135"/>
    </row>
    <row r="329" spans="1:37" x14ac:dyDescent="0.25">
      <c r="A329" s="136"/>
      <c r="B329" s="136"/>
      <c r="C329" s="136"/>
      <c r="D329" s="136"/>
      <c r="E329" s="137"/>
      <c r="F329" s="137"/>
      <c r="G329" s="136"/>
      <c r="H329" s="137"/>
      <c r="I329" s="140" t="str">
        <f t="shared" si="6"/>
        <v/>
      </c>
      <c r="J329" s="140"/>
      <c r="K329" s="140"/>
      <c r="L329" s="74" t="str">
        <f>IF(AND(C329="Abierto",D329="Urgente"),A329,"")</f>
        <v/>
      </c>
      <c r="M329" s="74" t="str">
        <f ca="1">IF(AND(C329="Abierto",D329="Urgente"),TODAY()-E329,"")</f>
        <v/>
      </c>
      <c r="N329" s="74" t="str">
        <f>IF(AND(C329="Abierto",D329="Urgente"),RANK(M329,$M$13:$M$798,0)+COUNTIF($M$13:M329,M329)-1,"")</f>
        <v/>
      </c>
      <c r="O329" s="74" t="str">
        <f>IF(AND(C329="Abierto",D329="Alta"),A329,"")</f>
        <v/>
      </c>
      <c r="P329" s="74" t="str">
        <f ca="1">IF(AND(C329="Abierto",D329="Alta"),TODAY()-E329,"")</f>
        <v/>
      </c>
      <c r="Q329" s="74" t="str">
        <f>IF(AND(C329="Abierto",D329="Alta"),RANK(P329,$P$13:$P$798,0)+COUNTIF($P$13:P329,P329)-1+MAX(N:N),"")</f>
        <v/>
      </c>
      <c r="R329" s="74" t="str">
        <f>IF(AND(C329="Abierto",D329="Media"),A329,"")</f>
        <v/>
      </c>
      <c r="S329" s="74" t="str">
        <f ca="1">IF(AND(C329="Abierto",D329="Media"),TODAY()-E329,"")</f>
        <v/>
      </c>
      <c r="T329" s="74" t="str">
        <f>IF(AND(C329="Abierto",D329="Media"),RANK(S329,$S$13:$S$798,0)+COUNTIF($S$13:S329,S329)-1+MAX(N:N,Q:Q),"")</f>
        <v/>
      </c>
      <c r="U329" s="74" t="str">
        <f>IF(AND(C329="Abierto",D329="Baja"),A329,"")</f>
        <v/>
      </c>
      <c r="V329" s="74" t="str">
        <f ca="1">IF(AND(C329="Abierto",D329="Baja"),TODAY()-E329,"")</f>
        <v/>
      </c>
      <c r="W329" s="74" t="str">
        <f>IF(AND(C329="Abierto",D329="Baja"),RANK(V329,$V$13:$V$798,0)+COUNTIF($V$13:V329,V329)-1+MAX(N:N,Q:Q,T:T),"")</f>
        <v/>
      </c>
      <c r="X329" s="139" t="str">
        <f>IF(OR(C329="Resuelto",C329=""),"",SUM(N329,Q329,T329,W329))</f>
        <v/>
      </c>
      <c r="Y329" s="139" t="str">
        <f>IF(OR(C329="Resuelto",C329=""),"",SUM(M329,P329,S329,V329))</f>
        <v/>
      </c>
      <c r="Z329" s="139" t="str">
        <f>IF(OR(C329="Resuelto",C329=""),"",SUM(L329,O329,R329,U329))</f>
        <v/>
      </c>
      <c r="AA329" s="28">
        <v>527</v>
      </c>
      <c r="AB329" s="28" t="str">
        <f ca="1">IF(ISNA(VLOOKUP(AA329,$X$13:$Z$795,3,FALSE))=TRUE,"",VLOOKUP(AA329,$X$13:$Z$795,3,FALSE))</f>
        <v/>
      </c>
      <c r="AC329" s="75" t="str">
        <f ca="1">IF(ISNA(VLOOKUP(AA329,$X$13:$Z$795,2,FALSE))=TRUE,"",VLOOKUP(AA329,$X$13:$Z$795,2,FALSE))</f>
        <v/>
      </c>
      <c r="AH329" s="78" t="str">
        <f>IF(AI329="","",MAX($AH$5:AH328)+1)</f>
        <v/>
      </c>
      <c r="AI329" s="53" t="str">
        <f>IF(G328="","",IF(COUNTIF($AI$11:AI328,G328)=0,G328,""))</f>
        <v/>
      </c>
      <c r="AJ329" s="53" t="str">
        <f>IF(ISNA(VLOOKUP(AA329,$AH$13:$AI$795,2,FALSE))=TRUE,"",VLOOKUP(AA329,$AH$13:$AI$795,2,FALSE))</f>
        <v/>
      </c>
      <c r="AK329" s="135"/>
    </row>
    <row r="330" spans="1:37" x14ac:dyDescent="0.25">
      <c r="A330" s="136"/>
      <c r="B330" s="136"/>
      <c r="C330" s="136"/>
      <c r="D330" s="136"/>
      <c r="E330" s="137"/>
      <c r="F330" s="137"/>
      <c r="G330" s="136"/>
      <c r="H330" s="137"/>
      <c r="I330" s="140" t="str">
        <f t="shared" si="6"/>
        <v/>
      </c>
      <c r="J330" s="140"/>
      <c r="K330" s="140"/>
      <c r="L330" s="74" t="str">
        <f>IF(AND(C330="Abierto",D330="Urgente"),A330,"")</f>
        <v/>
      </c>
      <c r="M330" s="74" t="str">
        <f ca="1">IF(AND(C330="Abierto",D330="Urgente"),TODAY()-E330,"")</f>
        <v/>
      </c>
      <c r="N330" s="74" t="str">
        <f>IF(AND(C330="Abierto",D330="Urgente"),RANK(M330,$M$13:$M$798,0)+COUNTIF($M$13:M330,M330)-1,"")</f>
        <v/>
      </c>
      <c r="O330" s="74" t="str">
        <f>IF(AND(C330="Abierto",D330="Alta"),A330,"")</f>
        <v/>
      </c>
      <c r="P330" s="74" t="str">
        <f ca="1">IF(AND(C330="Abierto",D330="Alta"),TODAY()-E330,"")</f>
        <v/>
      </c>
      <c r="Q330" s="74" t="str">
        <f>IF(AND(C330="Abierto",D330="Alta"),RANK(P330,$P$13:$P$798,0)+COUNTIF($P$13:P330,P330)-1+MAX(N:N),"")</f>
        <v/>
      </c>
      <c r="R330" s="74" t="str">
        <f>IF(AND(C330="Abierto",D330="Media"),A330,"")</f>
        <v/>
      </c>
      <c r="S330" s="74" t="str">
        <f ca="1">IF(AND(C330="Abierto",D330="Media"),TODAY()-E330,"")</f>
        <v/>
      </c>
      <c r="T330" s="74" t="str">
        <f>IF(AND(C330="Abierto",D330="Media"),RANK(S330,$S$13:$S$798,0)+COUNTIF($S$13:S330,S330)-1+MAX(N:N,Q:Q),"")</f>
        <v/>
      </c>
      <c r="U330" s="74" t="str">
        <f>IF(AND(C330="Abierto",D330="Baja"),A330,"")</f>
        <v/>
      </c>
      <c r="V330" s="74" t="str">
        <f ca="1">IF(AND(C330="Abierto",D330="Baja"),TODAY()-E330,"")</f>
        <v/>
      </c>
      <c r="W330" s="74" t="str">
        <f>IF(AND(C330="Abierto",D330="Baja"),RANK(V330,$V$13:$V$798,0)+COUNTIF($V$13:V330,V330)-1+MAX(N:N,Q:Q,T:T),"")</f>
        <v/>
      </c>
      <c r="X330" s="139" t="str">
        <f>IF(OR(C330="Resuelto",C330=""),"",SUM(N330,Q330,T330,W330))</f>
        <v/>
      </c>
      <c r="Y330" s="139" t="str">
        <f>IF(OR(C330="Resuelto",C330=""),"",SUM(M330,P330,S330,V330))</f>
        <v/>
      </c>
      <c r="Z330" s="139" t="str">
        <f>IF(OR(C330="Resuelto",C330=""),"",SUM(L330,O330,R330,U330))</f>
        <v/>
      </c>
      <c r="AA330" s="28">
        <v>528</v>
      </c>
      <c r="AB330" s="28" t="str">
        <f ca="1">IF(ISNA(VLOOKUP(AA330,$X$13:$Z$795,3,FALSE))=TRUE,"",VLOOKUP(AA330,$X$13:$Z$795,3,FALSE))</f>
        <v/>
      </c>
      <c r="AC330" s="75" t="str">
        <f ca="1">IF(ISNA(VLOOKUP(AA330,$X$13:$Z$795,2,FALSE))=TRUE,"",VLOOKUP(AA330,$X$13:$Z$795,2,FALSE))</f>
        <v/>
      </c>
      <c r="AH330" s="78" t="str">
        <f>IF(AI330="","",MAX($AH$5:AH329)+1)</f>
        <v/>
      </c>
      <c r="AI330" s="53" t="str">
        <f>IF(G329="","",IF(COUNTIF($AI$11:AI329,G329)=0,G329,""))</f>
        <v/>
      </c>
      <c r="AJ330" s="53" t="str">
        <f>IF(ISNA(VLOOKUP(AA330,$AH$13:$AI$795,2,FALSE))=TRUE,"",VLOOKUP(AA330,$AH$13:$AI$795,2,FALSE))</f>
        <v/>
      </c>
      <c r="AK330" s="135"/>
    </row>
    <row r="331" spans="1:37" x14ac:dyDescent="0.25">
      <c r="A331" s="136"/>
      <c r="B331" s="136"/>
      <c r="C331" s="136"/>
      <c r="D331" s="136"/>
      <c r="E331" s="137"/>
      <c r="F331" s="137"/>
      <c r="G331" s="136"/>
      <c r="H331" s="137"/>
      <c r="I331" s="140" t="str">
        <f t="shared" si="6"/>
        <v/>
      </c>
      <c r="J331" s="140"/>
      <c r="K331" s="140"/>
      <c r="L331" s="74" t="str">
        <f>IF(AND(C331="Abierto",D331="Urgente"),A331,"")</f>
        <v/>
      </c>
      <c r="M331" s="74" t="str">
        <f ca="1">IF(AND(C331="Abierto",D331="Urgente"),TODAY()-E331,"")</f>
        <v/>
      </c>
      <c r="N331" s="74" t="str">
        <f>IF(AND(C331="Abierto",D331="Urgente"),RANK(M331,$M$13:$M$798,0)+COUNTIF($M$13:M331,M331)-1,"")</f>
        <v/>
      </c>
      <c r="O331" s="74" t="str">
        <f>IF(AND(C331="Abierto",D331="Alta"),A331,"")</f>
        <v/>
      </c>
      <c r="P331" s="74" t="str">
        <f ca="1">IF(AND(C331="Abierto",D331="Alta"),TODAY()-E331,"")</f>
        <v/>
      </c>
      <c r="Q331" s="74" t="str">
        <f>IF(AND(C331="Abierto",D331="Alta"),RANK(P331,$P$13:$P$798,0)+COUNTIF($P$13:P331,P331)-1+MAX(N:N),"")</f>
        <v/>
      </c>
      <c r="R331" s="74" t="str">
        <f>IF(AND(C331="Abierto",D331="Media"),A331,"")</f>
        <v/>
      </c>
      <c r="S331" s="74" t="str">
        <f ca="1">IF(AND(C331="Abierto",D331="Media"),TODAY()-E331,"")</f>
        <v/>
      </c>
      <c r="T331" s="74" t="str">
        <f>IF(AND(C331="Abierto",D331="Media"),RANK(S331,$S$13:$S$798,0)+COUNTIF($S$13:S331,S331)-1+MAX(N:N,Q:Q),"")</f>
        <v/>
      </c>
      <c r="U331" s="74" t="str">
        <f>IF(AND(C331="Abierto",D331="Baja"),A331,"")</f>
        <v/>
      </c>
      <c r="V331" s="74" t="str">
        <f ca="1">IF(AND(C331="Abierto",D331="Baja"),TODAY()-E331,"")</f>
        <v/>
      </c>
      <c r="W331" s="74" t="str">
        <f>IF(AND(C331="Abierto",D331="Baja"),RANK(V331,$V$13:$V$798,0)+COUNTIF($V$13:V331,V331)-1+MAX(N:N,Q:Q,T:T),"")</f>
        <v/>
      </c>
      <c r="X331" s="139" t="str">
        <f>IF(OR(C331="Resuelto",C331=""),"",SUM(N331,Q331,T331,W331))</f>
        <v/>
      </c>
      <c r="Y331" s="139" t="str">
        <f>IF(OR(C331="Resuelto",C331=""),"",SUM(M331,P331,S331,V331))</f>
        <v/>
      </c>
      <c r="Z331" s="139" t="str">
        <f>IF(OR(C331="Resuelto",C331=""),"",SUM(L331,O331,R331,U331))</f>
        <v/>
      </c>
      <c r="AA331" s="28">
        <v>529</v>
      </c>
      <c r="AB331" s="28" t="str">
        <f ca="1">IF(ISNA(VLOOKUP(AA331,$X$13:$Z$795,3,FALSE))=TRUE,"",VLOOKUP(AA331,$X$13:$Z$795,3,FALSE))</f>
        <v/>
      </c>
      <c r="AC331" s="75" t="str">
        <f ca="1">IF(ISNA(VLOOKUP(AA331,$X$13:$Z$795,2,FALSE))=TRUE,"",VLOOKUP(AA331,$X$13:$Z$795,2,FALSE))</f>
        <v/>
      </c>
      <c r="AH331" s="78" t="str">
        <f>IF(AI331="","",MAX($AH$5:AH330)+1)</f>
        <v/>
      </c>
      <c r="AI331" s="53" t="str">
        <f>IF(G330="","",IF(COUNTIF($AI$11:AI330,G330)=0,G330,""))</f>
        <v/>
      </c>
      <c r="AJ331" s="53" t="str">
        <f>IF(ISNA(VLOOKUP(AA331,$AH$13:$AI$795,2,FALSE))=TRUE,"",VLOOKUP(AA331,$AH$13:$AI$795,2,FALSE))</f>
        <v/>
      </c>
      <c r="AK331" s="135"/>
    </row>
    <row r="332" spans="1:37" x14ac:dyDescent="0.25">
      <c r="A332" s="136"/>
      <c r="B332" s="136"/>
      <c r="C332" s="136"/>
      <c r="D332" s="136"/>
      <c r="E332" s="137"/>
      <c r="F332" s="137"/>
      <c r="G332" s="136"/>
      <c r="H332" s="137"/>
      <c r="I332" s="140" t="str">
        <f t="shared" si="6"/>
        <v/>
      </c>
      <c r="J332" s="140"/>
      <c r="K332" s="140"/>
      <c r="L332" s="74" t="str">
        <f>IF(AND(C332="Abierto",D332="Urgente"),A332,"")</f>
        <v/>
      </c>
      <c r="M332" s="74" t="str">
        <f ca="1">IF(AND(C332="Abierto",D332="Urgente"),TODAY()-E332,"")</f>
        <v/>
      </c>
      <c r="N332" s="74" t="str">
        <f>IF(AND(C332="Abierto",D332="Urgente"),RANK(M332,$M$13:$M$798,0)+COUNTIF($M$13:M332,M332)-1,"")</f>
        <v/>
      </c>
      <c r="O332" s="74" t="str">
        <f>IF(AND(C332="Abierto",D332="Alta"),A332,"")</f>
        <v/>
      </c>
      <c r="P332" s="74" t="str">
        <f ca="1">IF(AND(C332="Abierto",D332="Alta"),TODAY()-E332,"")</f>
        <v/>
      </c>
      <c r="Q332" s="74" t="str">
        <f>IF(AND(C332="Abierto",D332="Alta"),RANK(P332,$P$13:$P$798,0)+COUNTIF($P$13:P332,P332)-1+MAX(N:N),"")</f>
        <v/>
      </c>
      <c r="R332" s="74" t="str">
        <f>IF(AND(C332="Abierto",D332="Media"),A332,"")</f>
        <v/>
      </c>
      <c r="S332" s="74" t="str">
        <f ca="1">IF(AND(C332="Abierto",D332="Media"),TODAY()-E332,"")</f>
        <v/>
      </c>
      <c r="T332" s="74" t="str">
        <f>IF(AND(C332="Abierto",D332="Media"),RANK(S332,$S$13:$S$798,0)+COUNTIF($S$13:S332,S332)-1+MAX(N:N,Q:Q),"")</f>
        <v/>
      </c>
      <c r="U332" s="74" t="str">
        <f>IF(AND(C332="Abierto",D332="Baja"),A332,"")</f>
        <v/>
      </c>
      <c r="V332" s="74" t="str">
        <f ca="1">IF(AND(C332="Abierto",D332="Baja"),TODAY()-E332,"")</f>
        <v/>
      </c>
      <c r="W332" s="74" t="str">
        <f>IF(AND(C332="Abierto",D332="Baja"),RANK(V332,$V$13:$V$798,0)+COUNTIF($V$13:V332,V332)-1+MAX(N:N,Q:Q,T:T),"")</f>
        <v/>
      </c>
      <c r="X332" s="139" t="str">
        <f>IF(OR(C332="Resuelto",C332=""),"",SUM(N332,Q332,T332,W332))</f>
        <v/>
      </c>
      <c r="Y332" s="139" t="str">
        <f>IF(OR(C332="Resuelto",C332=""),"",SUM(M332,P332,S332,V332))</f>
        <v/>
      </c>
      <c r="Z332" s="139" t="str">
        <f>IF(OR(C332="Resuelto",C332=""),"",SUM(L332,O332,R332,U332))</f>
        <v/>
      </c>
      <c r="AA332" s="28">
        <v>530</v>
      </c>
      <c r="AB332" s="28" t="str">
        <f ca="1">IF(ISNA(VLOOKUP(AA332,$X$13:$Z$795,3,FALSE))=TRUE,"",VLOOKUP(AA332,$X$13:$Z$795,3,FALSE))</f>
        <v/>
      </c>
      <c r="AC332" s="75" t="str">
        <f ca="1">IF(ISNA(VLOOKUP(AA332,$X$13:$Z$795,2,FALSE))=TRUE,"",VLOOKUP(AA332,$X$13:$Z$795,2,FALSE))</f>
        <v/>
      </c>
      <c r="AH332" s="78" t="str">
        <f>IF(AI332="","",MAX($AH$5:AH331)+1)</f>
        <v/>
      </c>
      <c r="AI332" s="53" t="str">
        <f>IF(G331="","",IF(COUNTIF($AI$11:AI331,G331)=0,G331,""))</f>
        <v/>
      </c>
      <c r="AJ332" s="53" t="str">
        <f>IF(ISNA(VLOOKUP(AA332,$AH$13:$AI$795,2,FALSE))=TRUE,"",VLOOKUP(AA332,$AH$13:$AI$795,2,FALSE))</f>
        <v/>
      </c>
      <c r="AK332" s="135"/>
    </row>
    <row r="333" spans="1:37" x14ac:dyDescent="0.25">
      <c r="A333" s="136"/>
      <c r="B333" s="136"/>
      <c r="C333" s="136"/>
      <c r="D333" s="136"/>
      <c r="E333" s="137"/>
      <c r="F333" s="137"/>
      <c r="G333" s="136"/>
      <c r="H333" s="137"/>
      <c r="I333" s="140" t="str">
        <f t="shared" si="6"/>
        <v/>
      </c>
      <c r="J333" s="140"/>
      <c r="K333" s="140"/>
      <c r="L333" s="74" t="str">
        <f>IF(AND(C333="Abierto",D333="Urgente"),A333,"")</f>
        <v/>
      </c>
      <c r="M333" s="74" t="str">
        <f ca="1">IF(AND(C333="Abierto",D333="Urgente"),TODAY()-E333,"")</f>
        <v/>
      </c>
      <c r="N333" s="74" t="str">
        <f>IF(AND(C333="Abierto",D333="Urgente"),RANK(M333,$M$13:$M$798,0)+COUNTIF($M$13:M333,M333)-1,"")</f>
        <v/>
      </c>
      <c r="O333" s="74" t="str">
        <f>IF(AND(C333="Abierto",D333="Alta"),A333,"")</f>
        <v/>
      </c>
      <c r="P333" s="74" t="str">
        <f ca="1">IF(AND(C333="Abierto",D333="Alta"),TODAY()-E333,"")</f>
        <v/>
      </c>
      <c r="Q333" s="74" t="str">
        <f>IF(AND(C333="Abierto",D333="Alta"),RANK(P333,$P$13:$P$798,0)+COUNTIF($P$13:P333,P333)-1+MAX(N:N),"")</f>
        <v/>
      </c>
      <c r="R333" s="74" t="str">
        <f>IF(AND(C333="Abierto",D333="Media"),A333,"")</f>
        <v/>
      </c>
      <c r="S333" s="74" t="str">
        <f ca="1">IF(AND(C333="Abierto",D333="Media"),TODAY()-E333,"")</f>
        <v/>
      </c>
      <c r="T333" s="74" t="str">
        <f>IF(AND(C333="Abierto",D333="Media"),RANK(S333,$S$13:$S$798,0)+COUNTIF($S$13:S333,S333)-1+MAX(N:N,Q:Q),"")</f>
        <v/>
      </c>
      <c r="U333" s="74" t="str">
        <f>IF(AND(C333="Abierto",D333="Baja"),A333,"")</f>
        <v/>
      </c>
      <c r="V333" s="74" t="str">
        <f ca="1">IF(AND(C333="Abierto",D333="Baja"),TODAY()-E333,"")</f>
        <v/>
      </c>
      <c r="W333" s="74" t="str">
        <f>IF(AND(C333="Abierto",D333="Baja"),RANK(V333,$V$13:$V$798,0)+COUNTIF($V$13:V333,V333)-1+MAX(N:N,Q:Q,T:T),"")</f>
        <v/>
      </c>
      <c r="X333" s="139" t="str">
        <f>IF(OR(C333="Resuelto",C333=""),"",SUM(N333,Q333,T333,W333))</f>
        <v/>
      </c>
      <c r="Y333" s="139" t="str">
        <f>IF(OR(C333="Resuelto",C333=""),"",SUM(M333,P333,S333,V333))</f>
        <v/>
      </c>
      <c r="Z333" s="139" t="str">
        <f>IF(OR(C333="Resuelto",C333=""),"",SUM(L333,O333,R333,U333))</f>
        <v/>
      </c>
      <c r="AA333" s="28">
        <v>531</v>
      </c>
      <c r="AB333" s="28" t="str">
        <f ca="1">IF(ISNA(VLOOKUP(AA333,$X$13:$Z$795,3,FALSE))=TRUE,"",VLOOKUP(AA333,$X$13:$Z$795,3,FALSE))</f>
        <v/>
      </c>
      <c r="AC333" s="75" t="str">
        <f ca="1">IF(ISNA(VLOOKUP(AA333,$X$13:$Z$795,2,FALSE))=TRUE,"",VLOOKUP(AA333,$X$13:$Z$795,2,FALSE))</f>
        <v/>
      </c>
      <c r="AH333" s="78" t="str">
        <f>IF(AI333="","",MAX($AH$5:AH332)+1)</f>
        <v/>
      </c>
      <c r="AI333" s="53" t="str">
        <f>IF(G332="","",IF(COUNTIF($AI$11:AI332,G332)=0,G332,""))</f>
        <v/>
      </c>
      <c r="AJ333" s="53" t="str">
        <f>IF(ISNA(VLOOKUP(AA333,$AH$13:$AI$795,2,FALSE))=TRUE,"",VLOOKUP(AA333,$AH$13:$AI$795,2,FALSE))</f>
        <v/>
      </c>
      <c r="AK333" s="135"/>
    </row>
    <row r="334" spans="1:37" x14ac:dyDescent="0.25">
      <c r="A334" s="136"/>
      <c r="B334" s="136"/>
      <c r="C334" s="136"/>
      <c r="D334" s="136"/>
      <c r="E334" s="137"/>
      <c r="F334" s="137"/>
      <c r="G334" s="136"/>
      <c r="H334" s="137"/>
      <c r="I334" s="140" t="str">
        <f t="shared" si="6"/>
        <v/>
      </c>
      <c r="J334" s="140"/>
      <c r="K334" s="140"/>
      <c r="L334" s="74" t="str">
        <f>IF(AND(C334="Abierto",D334="Urgente"),A334,"")</f>
        <v/>
      </c>
      <c r="M334" s="74" t="str">
        <f ca="1">IF(AND(C334="Abierto",D334="Urgente"),TODAY()-E334,"")</f>
        <v/>
      </c>
      <c r="N334" s="74" t="str">
        <f>IF(AND(C334="Abierto",D334="Urgente"),RANK(M334,$M$13:$M$798,0)+COUNTIF($M$13:M334,M334)-1,"")</f>
        <v/>
      </c>
      <c r="O334" s="74" t="str">
        <f>IF(AND(C334="Abierto",D334="Alta"),A334,"")</f>
        <v/>
      </c>
      <c r="P334" s="74" t="str">
        <f ca="1">IF(AND(C334="Abierto",D334="Alta"),TODAY()-E334,"")</f>
        <v/>
      </c>
      <c r="Q334" s="74" t="str">
        <f>IF(AND(C334="Abierto",D334="Alta"),RANK(P334,$P$13:$P$798,0)+COUNTIF($P$13:P334,P334)-1+MAX(N:N),"")</f>
        <v/>
      </c>
      <c r="R334" s="74" t="str">
        <f>IF(AND(C334="Abierto",D334="Media"),A334,"")</f>
        <v/>
      </c>
      <c r="S334" s="74" t="str">
        <f ca="1">IF(AND(C334="Abierto",D334="Media"),TODAY()-E334,"")</f>
        <v/>
      </c>
      <c r="T334" s="74" t="str">
        <f>IF(AND(C334="Abierto",D334="Media"),RANK(S334,$S$13:$S$798,0)+COUNTIF($S$13:S334,S334)-1+MAX(N:N,Q:Q),"")</f>
        <v/>
      </c>
      <c r="U334" s="74" t="str">
        <f>IF(AND(C334="Abierto",D334="Baja"),A334,"")</f>
        <v/>
      </c>
      <c r="V334" s="74" t="str">
        <f ca="1">IF(AND(C334="Abierto",D334="Baja"),TODAY()-E334,"")</f>
        <v/>
      </c>
      <c r="W334" s="74" t="str">
        <f>IF(AND(C334="Abierto",D334="Baja"),RANK(V334,$V$13:$V$798,0)+COUNTIF($V$13:V334,V334)-1+MAX(N:N,Q:Q,T:T),"")</f>
        <v/>
      </c>
      <c r="X334" s="139" t="str">
        <f>IF(OR(C334="Resuelto",C334=""),"",SUM(N334,Q334,T334,W334))</f>
        <v/>
      </c>
      <c r="Y334" s="139" t="str">
        <f>IF(OR(C334="Resuelto",C334=""),"",SUM(M334,P334,S334,V334))</f>
        <v/>
      </c>
      <c r="Z334" s="139" t="str">
        <f>IF(OR(C334="Resuelto",C334=""),"",SUM(L334,O334,R334,U334))</f>
        <v/>
      </c>
      <c r="AA334" s="28">
        <v>532</v>
      </c>
      <c r="AB334" s="28" t="str">
        <f ca="1">IF(ISNA(VLOOKUP(AA334,$X$13:$Z$795,3,FALSE))=TRUE,"",VLOOKUP(AA334,$X$13:$Z$795,3,FALSE))</f>
        <v/>
      </c>
      <c r="AC334" s="75" t="str">
        <f ca="1">IF(ISNA(VLOOKUP(AA334,$X$13:$Z$795,2,FALSE))=TRUE,"",VLOOKUP(AA334,$X$13:$Z$795,2,FALSE))</f>
        <v/>
      </c>
      <c r="AH334" s="78" t="str">
        <f>IF(AI334="","",MAX($AH$5:AH333)+1)</f>
        <v/>
      </c>
      <c r="AI334" s="53" t="str">
        <f>IF(G333="","",IF(COUNTIF($AI$11:AI333,G333)=0,G333,""))</f>
        <v/>
      </c>
      <c r="AJ334" s="53" t="str">
        <f>IF(ISNA(VLOOKUP(AA334,$AH$13:$AI$795,2,FALSE))=TRUE,"",VLOOKUP(AA334,$AH$13:$AI$795,2,FALSE))</f>
        <v/>
      </c>
      <c r="AK334" s="135"/>
    </row>
    <row r="335" spans="1:37" x14ac:dyDescent="0.25">
      <c r="A335" s="136"/>
      <c r="B335" s="136"/>
      <c r="C335" s="136"/>
      <c r="D335" s="136"/>
      <c r="E335" s="137"/>
      <c r="F335" s="137"/>
      <c r="G335" s="136"/>
      <c r="H335" s="137"/>
      <c r="I335" s="140" t="str">
        <f t="shared" si="6"/>
        <v/>
      </c>
      <c r="J335" s="140"/>
      <c r="K335" s="140"/>
      <c r="L335" s="74" t="str">
        <f>IF(AND(C335="Abierto",D335="Urgente"),A335,"")</f>
        <v/>
      </c>
      <c r="M335" s="74" t="str">
        <f ca="1">IF(AND(C335="Abierto",D335="Urgente"),TODAY()-E335,"")</f>
        <v/>
      </c>
      <c r="N335" s="74" t="str">
        <f>IF(AND(C335="Abierto",D335="Urgente"),RANK(M335,$M$13:$M$798,0)+COUNTIF($M$13:M335,M335)-1,"")</f>
        <v/>
      </c>
      <c r="O335" s="74" t="str">
        <f>IF(AND(C335="Abierto",D335="Alta"),A335,"")</f>
        <v/>
      </c>
      <c r="P335" s="74" t="str">
        <f ca="1">IF(AND(C335="Abierto",D335="Alta"),TODAY()-E335,"")</f>
        <v/>
      </c>
      <c r="Q335" s="74" t="str">
        <f>IF(AND(C335="Abierto",D335="Alta"),RANK(P335,$P$13:$P$798,0)+COUNTIF($P$13:P335,P335)-1+MAX(N:N),"")</f>
        <v/>
      </c>
      <c r="R335" s="74" t="str">
        <f>IF(AND(C335="Abierto",D335="Media"),A335,"")</f>
        <v/>
      </c>
      <c r="S335" s="74" t="str">
        <f ca="1">IF(AND(C335="Abierto",D335="Media"),TODAY()-E335,"")</f>
        <v/>
      </c>
      <c r="T335" s="74" t="str">
        <f>IF(AND(C335="Abierto",D335="Media"),RANK(S335,$S$13:$S$798,0)+COUNTIF($S$13:S335,S335)-1+MAX(N:N,Q:Q),"")</f>
        <v/>
      </c>
      <c r="U335" s="74" t="str">
        <f>IF(AND(C335="Abierto",D335="Baja"),A335,"")</f>
        <v/>
      </c>
      <c r="V335" s="74" t="str">
        <f ca="1">IF(AND(C335="Abierto",D335="Baja"),TODAY()-E335,"")</f>
        <v/>
      </c>
      <c r="W335" s="74" t="str">
        <f>IF(AND(C335="Abierto",D335="Baja"),RANK(V335,$V$13:$V$798,0)+COUNTIF($V$13:V335,V335)-1+MAX(N:N,Q:Q,T:T),"")</f>
        <v/>
      </c>
      <c r="X335" s="139" t="str">
        <f>IF(OR(C335="Resuelto",C335=""),"",SUM(N335,Q335,T335,W335))</f>
        <v/>
      </c>
      <c r="Y335" s="139" t="str">
        <f>IF(OR(C335="Resuelto",C335=""),"",SUM(M335,P335,S335,V335))</f>
        <v/>
      </c>
      <c r="Z335" s="139" t="str">
        <f>IF(OR(C335="Resuelto",C335=""),"",SUM(L335,O335,R335,U335))</f>
        <v/>
      </c>
      <c r="AA335" s="28">
        <v>533</v>
      </c>
      <c r="AB335" s="28" t="str">
        <f ca="1">IF(ISNA(VLOOKUP(AA335,$X$13:$Z$795,3,FALSE))=TRUE,"",VLOOKUP(AA335,$X$13:$Z$795,3,FALSE))</f>
        <v/>
      </c>
      <c r="AC335" s="75" t="str">
        <f ca="1">IF(ISNA(VLOOKUP(AA335,$X$13:$Z$795,2,FALSE))=TRUE,"",VLOOKUP(AA335,$X$13:$Z$795,2,FALSE))</f>
        <v/>
      </c>
      <c r="AH335" s="78" t="str">
        <f>IF(AI335="","",MAX($AH$5:AH334)+1)</f>
        <v/>
      </c>
      <c r="AI335" s="53" t="str">
        <f>IF(G334="","",IF(COUNTIF($AI$11:AI334,G334)=0,G334,""))</f>
        <v/>
      </c>
      <c r="AJ335" s="53" t="str">
        <f>IF(ISNA(VLOOKUP(AA335,$AH$13:$AI$795,2,FALSE))=TRUE,"",VLOOKUP(AA335,$AH$13:$AI$795,2,FALSE))</f>
        <v/>
      </c>
      <c r="AK335" s="135"/>
    </row>
    <row r="336" spans="1:37" x14ac:dyDescent="0.25">
      <c r="A336" s="136"/>
      <c r="B336" s="136"/>
      <c r="C336" s="136"/>
      <c r="D336" s="136"/>
      <c r="E336" s="137"/>
      <c r="F336" s="137"/>
      <c r="G336" s="136"/>
      <c r="H336" s="137"/>
      <c r="I336" s="140" t="str">
        <f t="shared" si="6"/>
        <v/>
      </c>
      <c r="J336" s="140"/>
      <c r="K336" s="140"/>
      <c r="L336" s="74" t="str">
        <f>IF(AND(C336="Abierto",D336="Urgente"),A336,"")</f>
        <v/>
      </c>
      <c r="M336" s="74" t="str">
        <f ca="1">IF(AND(C336="Abierto",D336="Urgente"),TODAY()-E336,"")</f>
        <v/>
      </c>
      <c r="N336" s="74" t="str">
        <f>IF(AND(C336="Abierto",D336="Urgente"),RANK(M336,$M$13:$M$798,0)+COUNTIF($M$13:M336,M336)-1,"")</f>
        <v/>
      </c>
      <c r="O336" s="74" t="str">
        <f>IF(AND(C336="Abierto",D336="Alta"),A336,"")</f>
        <v/>
      </c>
      <c r="P336" s="74" t="str">
        <f ca="1">IF(AND(C336="Abierto",D336="Alta"),TODAY()-E336,"")</f>
        <v/>
      </c>
      <c r="Q336" s="74" t="str">
        <f>IF(AND(C336="Abierto",D336="Alta"),RANK(P336,$P$13:$P$798,0)+COUNTIF($P$13:P336,P336)-1+MAX(N:N),"")</f>
        <v/>
      </c>
      <c r="R336" s="74" t="str">
        <f>IF(AND(C336="Abierto",D336="Media"),A336,"")</f>
        <v/>
      </c>
      <c r="S336" s="74" t="str">
        <f ca="1">IF(AND(C336="Abierto",D336="Media"),TODAY()-E336,"")</f>
        <v/>
      </c>
      <c r="T336" s="74" t="str">
        <f>IF(AND(C336="Abierto",D336="Media"),RANK(S336,$S$13:$S$798,0)+COUNTIF($S$13:S336,S336)-1+MAX(N:N,Q:Q),"")</f>
        <v/>
      </c>
      <c r="U336" s="74" t="str">
        <f>IF(AND(C336="Abierto",D336="Baja"),A336,"")</f>
        <v/>
      </c>
      <c r="V336" s="74" t="str">
        <f ca="1">IF(AND(C336="Abierto",D336="Baja"),TODAY()-E336,"")</f>
        <v/>
      </c>
      <c r="W336" s="74" t="str">
        <f>IF(AND(C336="Abierto",D336="Baja"),RANK(V336,$V$13:$V$798,0)+COUNTIF($V$13:V336,V336)-1+MAX(N:N,Q:Q,T:T),"")</f>
        <v/>
      </c>
      <c r="X336" s="139" t="str">
        <f>IF(OR(C336="Resuelto",C336=""),"",SUM(N336,Q336,T336,W336))</f>
        <v/>
      </c>
      <c r="Y336" s="139" t="str">
        <f>IF(OR(C336="Resuelto",C336=""),"",SUM(M336,P336,S336,V336))</f>
        <v/>
      </c>
      <c r="Z336" s="139" t="str">
        <f>IF(OR(C336="Resuelto",C336=""),"",SUM(L336,O336,R336,U336))</f>
        <v/>
      </c>
      <c r="AA336" s="28">
        <v>534</v>
      </c>
      <c r="AB336" s="28" t="str">
        <f ca="1">IF(ISNA(VLOOKUP(AA336,$X$13:$Z$795,3,FALSE))=TRUE,"",VLOOKUP(AA336,$X$13:$Z$795,3,FALSE))</f>
        <v/>
      </c>
      <c r="AC336" s="75" t="str">
        <f ca="1">IF(ISNA(VLOOKUP(AA336,$X$13:$Z$795,2,FALSE))=TRUE,"",VLOOKUP(AA336,$X$13:$Z$795,2,FALSE))</f>
        <v/>
      </c>
      <c r="AH336" s="78" t="str">
        <f>IF(AI336="","",MAX($AH$5:AH335)+1)</f>
        <v/>
      </c>
      <c r="AI336" s="53" t="str">
        <f>IF(G335="","",IF(COUNTIF($AI$11:AI335,G335)=0,G335,""))</f>
        <v/>
      </c>
      <c r="AJ336" s="53" t="str">
        <f>IF(ISNA(VLOOKUP(AA336,$AH$13:$AI$795,2,FALSE))=TRUE,"",VLOOKUP(AA336,$AH$13:$AI$795,2,FALSE))</f>
        <v/>
      </c>
      <c r="AK336" s="135"/>
    </row>
    <row r="337" spans="1:37" x14ac:dyDescent="0.25">
      <c r="A337" s="136"/>
      <c r="B337" s="136"/>
      <c r="C337" s="136"/>
      <c r="D337" s="136"/>
      <c r="E337" s="137"/>
      <c r="F337" s="137"/>
      <c r="G337" s="136"/>
      <c r="H337" s="137"/>
      <c r="I337" s="140" t="str">
        <f t="shared" si="6"/>
        <v/>
      </c>
      <c r="J337" s="140"/>
      <c r="K337" s="140"/>
      <c r="L337" s="74" t="str">
        <f>IF(AND(C337="Abierto",D337="Urgente"),A337,"")</f>
        <v/>
      </c>
      <c r="M337" s="74" t="str">
        <f ca="1">IF(AND(C337="Abierto",D337="Urgente"),TODAY()-E337,"")</f>
        <v/>
      </c>
      <c r="N337" s="74" t="str">
        <f>IF(AND(C337="Abierto",D337="Urgente"),RANK(M337,$M$13:$M$798,0)+COUNTIF($M$13:M337,M337)-1,"")</f>
        <v/>
      </c>
      <c r="O337" s="74" t="str">
        <f>IF(AND(C337="Abierto",D337="Alta"),A337,"")</f>
        <v/>
      </c>
      <c r="P337" s="74" t="str">
        <f ca="1">IF(AND(C337="Abierto",D337="Alta"),TODAY()-E337,"")</f>
        <v/>
      </c>
      <c r="Q337" s="74" t="str">
        <f>IF(AND(C337="Abierto",D337="Alta"),RANK(P337,$P$13:$P$798,0)+COUNTIF($P$13:P337,P337)-1+MAX(N:N),"")</f>
        <v/>
      </c>
      <c r="R337" s="74" t="str">
        <f>IF(AND(C337="Abierto",D337="Media"),A337,"")</f>
        <v/>
      </c>
      <c r="S337" s="74" t="str">
        <f ca="1">IF(AND(C337="Abierto",D337="Media"),TODAY()-E337,"")</f>
        <v/>
      </c>
      <c r="T337" s="74" t="str">
        <f>IF(AND(C337="Abierto",D337="Media"),RANK(S337,$S$13:$S$798,0)+COUNTIF($S$13:S337,S337)-1+MAX(N:N,Q:Q),"")</f>
        <v/>
      </c>
      <c r="U337" s="74" t="str">
        <f>IF(AND(C337="Abierto",D337="Baja"),A337,"")</f>
        <v/>
      </c>
      <c r="V337" s="74" t="str">
        <f ca="1">IF(AND(C337="Abierto",D337="Baja"),TODAY()-E337,"")</f>
        <v/>
      </c>
      <c r="W337" s="74" t="str">
        <f>IF(AND(C337="Abierto",D337="Baja"),RANK(V337,$V$13:$V$798,0)+COUNTIF($V$13:V337,V337)-1+MAX(N:N,Q:Q,T:T),"")</f>
        <v/>
      </c>
      <c r="X337" s="139" t="str">
        <f>IF(OR(C337="Resuelto",C337=""),"",SUM(N337,Q337,T337,W337))</f>
        <v/>
      </c>
      <c r="Y337" s="139" t="str">
        <f>IF(OR(C337="Resuelto",C337=""),"",SUM(M337,P337,S337,V337))</f>
        <v/>
      </c>
      <c r="Z337" s="139" t="str">
        <f>IF(OR(C337="Resuelto",C337=""),"",SUM(L337,O337,R337,U337))</f>
        <v/>
      </c>
      <c r="AA337" s="28">
        <v>535</v>
      </c>
      <c r="AB337" s="28" t="str">
        <f ca="1">IF(ISNA(VLOOKUP(AA337,$X$13:$Z$795,3,FALSE))=TRUE,"",VLOOKUP(AA337,$X$13:$Z$795,3,FALSE))</f>
        <v/>
      </c>
      <c r="AC337" s="75" t="str">
        <f ca="1">IF(ISNA(VLOOKUP(AA337,$X$13:$Z$795,2,FALSE))=TRUE,"",VLOOKUP(AA337,$X$13:$Z$795,2,FALSE))</f>
        <v/>
      </c>
      <c r="AH337" s="78" t="str">
        <f>IF(AI337="","",MAX($AH$5:AH336)+1)</f>
        <v/>
      </c>
      <c r="AI337" s="53" t="str">
        <f>IF(G336="","",IF(COUNTIF($AI$11:AI336,G336)=0,G336,""))</f>
        <v/>
      </c>
      <c r="AJ337" s="53" t="str">
        <f>IF(ISNA(VLOOKUP(AA337,$AH$13:$AI$795,2,FALSE))=TRUE,"",VLOOKUP(AA337,$AH$13:$AI$795,2,FALSE))</f>
        <v/>
      </c>
      <c r="AK337" s="135"/>
    </row>
    <row r="338" spans="1:37" x14ac:dyDescent="0.25">
      <c r="A338" s="136"/>
      <c r="B338" s="136"/>
      <c r="C338" s="136"/>
      <c r="D338" s="136"/>
      <c r="E338" s="137"/>
      <c r="F338" s="137"/>
      <c r="G338" s="136"/>
      <c r="H338" s="137"/>
      <c r="I338" s="140" t="str">
        <f t="shared" si="6"/>
        <v/>
      </c>
      <c r="J338" s="140"/>
      <c r="K338" s="140"/>
      <c r="L338" s="74" t="str">
        <f>IF(AND(C338="Abierto",D338="Urgente"),A338,"")</f>
        <v/>
      </c>
      <c r="M338" s="74" t="str">
        <f ca="1">IF(AND(C338="Abierto",D338="Urgente"),TODAY()-E338,"")</f>
        <v/>
      </c>
      <c r="N338" s="74" t="str">
        <f>IF(AND(C338="Abierto",D338="Urgente"),RANK(M338,$M$13:$M$798,0)+COUNTIF($M$13:M338,M338)-1,"")</f>
        <v/>
      </c>
      <c r="O338" s="74" t="str">
        <f>IF(AND(C338="Abierto",D338="Alta"),A338,"")</f>
        <v/>
      </c>
      <c r="P338" s="74" t="str">
        <f ca="1">IF(AND(C338="Abierto",D338="Alta"),TODAY()-E338,"")</f>
        <v/>
      </c>
      <c r="Q338" s="74" t="str">
        <f>IF(AND(C338="Abierto",D338="Alta"),RANK(P338,$P$13:$P$798,0)+COUNTIF($P$13:P338,P338)-1+MAX(N:N),"")</f>
        <v/>
      </c>
      <c r="R338" s="74" t="str">
        <f>IF(AND(C338="Abierto",D338="Media"),A338,"")</f>
        <v/>
      </c>
      <c r="S338" s="74" t="str">
        <f ca="1">IF(AND(C338="Abierto",D338="Media"),TODAY()-E338,"")</f>
        <v/>
      </c>
      <c r="T338" s="74" t="str">
        <f>IF(AND(C338="Abierto",D338="Media"),RANK(S338,$S$13:$S$798,0)+COUNTIF($S$13:S338,S338)-1+MAX(N:N,Q:Q),"")</f>
        <v/>
      </c>
      <c r="U338" s="74" t="str">
        <f>IF(AND(C338="Abierto",D338="Baja"),A338,"")</f>
        <v/>
      </c>
      <c r="V338" s="74" t="str">
        <f ca="1">IF(AND(C338="Abierto",D338="Baja"),TODAY()-E338,"")</f>
        <v/>
      </c>
      <c r="W338" s="74" t="str">
        <f>IF(AND(C338="Abierto",D338="Baja"),RANK(V338,$V$13:$V$798,0)+COUNTIF($V$13:V338,V338)-1+MAX(N:N,Q:Q,T:T),"")</f>
        <v/>
      </c>
      <c r="X338" s="139" t="str">
        <f>IF(OR(C338="Resuelto",C338=""),"",SUM(N338,Q338,T338,W338))</f>
        <v/>
      </c>
      <c r="Y338" s="139" t="str">
        <f>IF(OR(C338="Resuelto",C338=""),"",SUM(M338,P338,S338,V338))</f>
        <v/>
      </c>
      <c r="Z338" s="139" t="str">
        <f>IF(OR(C338="Resuelto",C338=""),"",SUM(L338,O338,R338,U338))</f>
        <v/>
      </c>
      <c r="AA338" s="28">
        <v>536</v>
      </c>
      <c r="AB338" s="28" t="str">
        <f ca="1">IF(ISNA(VLOOKUP(AA338,$X$13:$Z$795,3,FALSE))=TRUE,"",VLOOKUP(AA338,$X$13:$Z$795,3,FALSE))</f>
        <v/>
      </c>
      <c r="AC338" s="75" t="str">
        <f ca="1">IF(ISNA(VLOOKUP(AA338,$X$13:$Z$795,2,FALSE))=TRUE,"",VLOOKUP(AA338,$X$13:$Z$795,2,FALSE))</f>
        <v/>
      </c>
      <c r="AH338" s="78" t="str">
        <f>IF(AI338="","",MAX($AH$5:AH337)+1)</f>
        <v/>
      </c>
      <c r="AI338" s="53" t="str">
        <f>IF(G337="","",IF(COUNTIF($AI$11:AI337,G337)=0,G337,""))</f>
        <v/>
      </c>
      <c r="AJ338" s="53" t="str">
        <f>IF(ISNA(VLOOKUP(AA338,$AH$13:$AI$795,2,FALSE))=TRUE,"",VLOOKUP(AA338,$AH$13:$AI$795,2,FALSE))</f>
        <v/>
      </c>
      <c r="AK338" s="135"/>
    </row>
    <row r="339" spans="1:37" x14ac:dyDescent="0.25">
      <c r="A339" s="136"/>
      <c r="B339" s="136"/>
      <c r="C339" s="136"/>
      <c r="D339" s="136"/>
      <c r="E339" s="137"/>
      <c r="F339" s="137"/>
      <c r="G339" s="136"/>
      <c r="H339" s="137"/>
      <c r="I339" s="140" t="str">
        <f t="shared" si="6"/>
        <v/>
      </c>
      <c r="J339" s="140"/>
      <c r="K339" s="140"/>
      <c r="L339" s="74" t="str">
        <f>IF(AND(C339="Abierto",D339="Urgente"),A339,"")</f>
        <v/>
      </c>
      <c r="M339" s="74" t="str">
        <f ca="1">IF(AND(C339="Abierto",D339="Urgente"),TODAY()-E339,"")</f>
        <v/>
      </c>
      <c r="N339" s="74" t="str">
        <f>IF(AND(C339="Abierto",D339="Urgente"),RANK(M339,$M$13:$M$798,0)+COUNTIF($M$13:M339,M339)-1,"")</f>
        <v/>
      </c>
      <c r="O339" s="74" t="str">
        <f>IF(AND(C339="Abierto",D339="Alta"),A339,"")</f>
        <v/>
      </c>
      <c r="P339" s="74" t="str">
        <f ca="1">IF(AND(C339="Abierto",D339="Alta"),TODAY()-E339,"")</f>
        <v/>
      </c>
      <c r="Q339" s="74" t="str">
        <f>IF(AND(C339="Abierto",D339="Alta"),RANK(P339,$P$13:$P$798,0)+COUNTIF($P$13:P339,P339)-1+MAX(N:N),"")</f>
        <v/>
      </c>
      <c r="R339" s="74" t="str">
        <f>IF(AND(C339="Abierto",D339="Media"),A339,"")</f>
        <v/>
      </c>
      <c r="S339" s="74" t="str">
        <f ca="1">IF(AND(C339="Abierto",D339="Media"),TODAY()-E339,"")</f>
        <v/>
      </c>
      <c r="T339" s="74" t="str">
        <f>IF(AND(C339="Abierto",D339="Media"),RANK(S339,$S$13:$S$798,0)+COUNTIF($S$13:S339,S339)-1+MAX(N:N,Q:Q),"")</f>
        <v/>
      </c>
      <c r="U339" s="74" t="str">
        <f>IF(AND(C339="Abierto",D339="Baja"),A339,"")</f>
        <v/>
      </c>
      <c r="V339" s="74" t="str">
        <f ca="1">IF(AND(C339="Abierto",D339="Baja"),TODAY()-E339,"")</f>
        <v/>
      </c>
      <c r="W339" s="74" t="str">
        <f>IF(AND(C339="Abierto",D339="Baja"),RANK(V339,$V$13:$V$798,0)+COUNTIF($V$13:V339,V339)-1+MAX(N:N,Q:Q,T:T),"")</f>
        <v/>
      </c>
      <c r="X339" s="139" t="str">
        <f>IF(OR(C339="Resuelto",C339=""),"",SUM(N339,Q339,T339,W339))</f>
        <v/>
      </c>
      <c r="Y339" s="139" t="str">
        <f>IF(OR(C339="Resuelto",C339=""),"",SUM(M339,P339,S339,V339))</f>
        <v/>
      </c>
      <c r="Z339" s="139" t="str">
        <f>IF(OR(C339="Resuelto",C339=""),"",SUM(L339,O339,R339,U339))</f>
        <v/>
      </c>
      <c r="AA339" s="28">
        <v>537</v>
      </c>
      <c r="AB339" s="28" t="str">
        <f ca="1">IF(ISNA(VLOOKUP(AA339,$X$13:$Z$795,3,FALSE))=TRUE,"",VLOOKUP(AA339,$X$13:$Z$795,3,FALSE))</f>
        <v/>
      </c>
      <c r="AC339" s="75" t="str">
        <f ca="1">IF(ISNA(VLOOKUP(AA339,$X$13:$Z$795,2,FALSE))=TRUE,"",VLOOKUP(AA339,$X$13:$Z$795,2,FALSE))</f>
        <v/>
      </c>
      <c r="AH339" s="78" t="str">
        <f>IF(AI339="","",MAX($AH$5:AH338)+1)</f>
        <v/>
      </c>
      <c r="AI339" s="53" t="str">
        <f>IF(G338="","",IF(COUNTIF($AI$11:AI338,G338)=0,G338,""))</f>
        <v/>
      </c>
      <c r="AJ339" s="53" t="str">
        <f>IF(ISNA(VLOOKUP(AA339,$AH$13:$AI$795,2,FALSE))=TRUE,"",VLOOKUP(AA339,$AH$13:$AI$795,2,FALSE))</f>
        <v/>
      </c>
      <c r="AK339" s="135"/>
    </row>
    <row r="340" spans="1:37" x14ac:dyDescent="0.25">
      <c r="A340" s="136"/>
      <c r="B340" s="136"/>
      <c r="C340" s="136"/>
      <c r="D340" s="136"/>
      <c r="E340" s="137"/>
      <c r="F340" s="137"/>
      <c r="G340" s="136"/>
      <c r="H340" s="137"/>
      <c r="I340" s="140" t="str">
        <f t="shared" si="6"/>
        <v/>
      </c>
      <c r="J340" s="140"/>
      <c r="K340" s="140"/>
      <c r="L340" s="74" t="str">
        <f>IF(AND(C340="Abierto",D340="Urgente"),A340,"")</f>
        <v/>
      </c>
      <c r="M340" s="74" t="str">
        <f ca="1">IF(AND(C340="Abierto",D340="Urgente"),TODAY()-E340,"")</f>
        <v/>
      </c>
      <c r="N340" s="74" t="str">
        <f>IF(AND(C340="Abierto",D340="Urgente"),RANK(M340,$M$13:$M$798,0)+COUNTIF($M$13:M340,M340)-1,"")</f>
        <v/>
      </c>
      <c r="O340" s="74" t="str">
        <f>IF(AND(C340="Abierto",D340="Alta"),A340,"")</f>
        <v/>
      </c>
      <c r="P340" s="74" t="str">
        <f ca="1">IF(AND(C340="Abierto",D340="Alta"),TODAY()-E340,"")</f>
        <v/>
      </c>
      <c r="Q340" s="74" t="str">
        <f>IF(AND(C340="Abierto",D340="Alta"),RANK(P340,$P$13:$P$798,0)+COUNTIF($P$13:P340,P340)-1+MAX(N:N),"")</f>
        <v/>
      </c>
      <c r="R340" s="74" t="str">
        <f>IF(AND(C340="Abierto",D340="Media"),A340,"")</f>
        <v/>
      </c>
      <c r="S340" s="74" t="str">
        <f ca="1">IF(AND(C340="Abierto",D340="Media"),TODAY()-E340,"")</f>
        <v/>
      </c>
      <c r="T340" s="74" t="str">
        <f>IF(AND(C340="Abierto",D340="Media"),RANK(S340,$S$13:$S$798,0)+COUNTIF($S$13:S340,S340)-1+MAX(N:N,Q:Q),"")</f>
        <v/>
      </c>
      <c r="U340" s="74" t="str">
        <f>IF(AND(C340="Abierto",D340="Baja"),A340,"")</f>
        <v/>
      </c>
      <c r="V340" s="74" t="str">
        <f ca="1">IF(AND(C340="Abierto",D340="Baja"),TODAY()-E340,"")</f>
        <v/>
      </c>
      <c r="W340" s="74" t="str">
        <f>IF(AND(C340="Abierto",D340="Baja"),RANK(V340,$V$13:$V$798,0)+COUNTIF($V$13:V340,V340)-1+MAX(N:N,Q:Q,T:T),"")</f>
        <v/>
      </c>
      <c r="X340" s="139" t="str">
        <f>IF(OR(C340="Resuelto",C340=""),"",SUM(N340,Q340,T340,W340))</f>
        <v/>
      </c>
      <c r="Y340" s="139" t="str">
        <f>IF(OR(C340="Resuelto",C340=""),"",SUM(M340,P340,S340,V340))</f>
        <v/>
      </c>
      <c r="Z340" s="139" t="str">
        <f>IF(OR(C340="Resuelto",C340=""),"",SUM(L340,O340,R340,U340))</f>
        <v/>
      </c>
      <c r="AA340" s="28">
        <v>538</v>
      </c>
      <c r="AB340" s="28" t="str">
        <f ca="1">IF(ISNA(VLOOKUP(AA340,$X$13:$Z$795,3,FALSE))=TRUE,"",VLOOKUP(AA340,$X$13:$Z$795,3,FALSE))</f>
        <v/>
      </c>
      <c r="AC340" s="75" t="str">
        <f ca="1">IF(ISNA(VLOOKUP(AA340,$X$13:$Z$795,2,FALSE))=TRUE,"",VLOOKUP(AA340,$X$13:$Z$795,2,FALSE))</f>
        <v/>
      </c>
      <c r="AH340" s="78" t="str">
        <f>IF(AI340="","",MAX($AH$5:AH339)+1)</f>
        <v/>
      </c>
      <c r="AI340" s="53" t="str">
        <f>IF(G339="","",IF(COUNTIF($AI$11:AI339,G339)=0,G339,""))</f>
        <v/>
      </c>
      <c r="AJ340" s="53" t="str">
        <f>IF(ISNA(VLOOKUP(AA340,$AH$13:$AI$795,2,FALSE))=TRUE,"",VLOOKUP(AA340,$AH$13:$AI$795,2,FALSE))</f>
        <v/>
      </c>
      <c r="AK340" s="135"/>
    </row>
    <row r="341" spans="1:37" x14ac:dyDescent="0.25">
      <c r="A341" s="136"/>
      <c r="B341" s="136"/>
      <c r="C341" s="136"/>
      <c r="D341" s="136"/>
      <c r="E341" s="137"/>
      <c r="F341" s="137"/>
      <c r="G341" s="136"/>
      <c r="H341" s="137"/>
      <c r="I341" s="140" t="str">
        <f t="shared" si="6"/>
        <v/>
      </c>
      <c r="J341" s="140"/>
      <c r="K341" s="140"/>
      <c r="L341" s="74" t="str">
        <f>IF(AND(C341="Abierto",D341="Urgente"),A341,"")</f>
        <v/>
      </c>
      <c r="M341" s="74" t="str">
        <f ca="1">IF(AND(C341="Abierto",D341="Urgente"),TODAY()-E341,"")</f>
        <v/>
      </c>
      <c r="N341" s="74" t="str">
        <f>IF(AND(C341="Abierto",D341="Urgente"),RANK(M341,$M$13:$M$798,0)+COUNTIF($M$13:M341,M341)-1,"")</f>
        <v/>
      </c>
      <c r="O341" s="74" t="str">
        <f>IF(AND(C341="Abierto",D341="Alta"),A341,"")</f>
        <v/>
      </c>
      <c r="P341" s="74" t="str">
        <f ca="1">IF(AND(C341="Abierto",D341="Alta"),TODAY()-E341,"")</f>
        <v/>
      </c>
      <c r="Q341" s="74" t="str">
        <f>IF(AND(C341="Abierto",D341="Alta"),RANK(P341,$P$13:$P$798,0)+COUNTIF($P$13:P341,P341)-1+MAX(N:N),"")</f>
        <v/>
      </c>
      <c r="R341" s="74" t="str">
        <f>IF(AND(C341="Abierto",D341="Media"),A341,"")</f>
        <v/>
      </c>
      <c r="S341" s="74" t="str">
        <f ca="1">IF(AND(C341="Abierto",D341="Media"),TODAY()-E341,"")</f>
        <v/>
      </c>
      <c r="T341" s="74" t="str">
        <f>IF(AND(C341="Abierto",D341="Media"),RANK(S341,$S$13:$S$798,0)+COUNTIF($S$13:S341,S341)-1+MAX(N:N,Q:Q),"")</f>
        <v/>
      </c>
      <c r="U341" s="74" t="str">
        <f>IF(AND(C341="Abierto",D341="Baja"),A341,"")</f>
        <v/>
      </c>
      <c r="V341" s="74" t="str">
        <f ca="1">IF(AND(C341="Abierto",D341="Baja"),TODAY()-E341,"")</f>
        <v/>
      </c>
      <c r="W341" s="74" t="str">
        <f>IF(AND(C341="Abierto",D341="Baja"),RANK(V341,$V$13:$V$798,0)+COUNTIF($V$13:V341,V341)-1+MAX(N:N,Q:Q,T:T),"")</f>
        <v/>
      </c>
      <c r="X341" s="139" t="str">
        <f>IF(OR(C341="Resuelto",C341=""),"",SUM(N341,Q341,T341,W341))</f>
        <v/>
      </c>
      <c r="Y341" s="139" t="str">
        <f>IF(OR(C341="Resuelto",C341=""),"",SUM(M341,P341,S341,V341))</f>
        <v/>
      </c>
      <c r="Z341" s="139" t="str">
        <f>IF(OR(C341="Resuelto",C341=""),"",SUM(L341,O341,R341,U341))</f>
        <v/>
      </c>
      <c r="AA341" s="28">
        <v>539</v>
      </c>
      <c r="AB341" s="28" t="str">
        <f ca="1">IF(ISNA(VLOOKUP(AA341,$X$13:$Z$795,3,FALSE))=TRUE,"",VLOOKUP(AA341,$X$13:$Z$795,3,FALSE))</f>
        <v/>
      </c>
      <c r="AC341" s="75" t="str">
        <f ca="1">IF(ISNA(VLOOKUP(AA341,$X$13:$Z$795,2,FALSE))=TRUE,"",VLOOKUP(AA341,$X$13:$Z$795,2,FALSE))</f>
        <v/>
      </c>
      <c r="AH341" s="78" t="str">
        <f>IF(AI341="","",MAX($AH$5:AH340)+1)</f>
        <v/>
      </c>
      <c r="AI341" s="53" t="str">
        <f>IF(G340="","",IF(COUNTIF($AI$11:AI340,G340)=0,G340,""))</f>
        <v/>
      </c>
      <c r="AJ341" s="53" t="str">
        <f>IF(ISNA(VLOOKUP(AA341,$AH$13:$AI$795,2,FALSE))=TRUE,"",VLOOKUP(AA341,$AH$13:$AI$795,2,FALSE))</f>
        <v/>
      </c>
      <c r="AK341" s="135"/>
    </row>
    <row r="342" spans="1:37" x14ac:dyDescent="0.25">
      <c r="A342" s="136"/>
      <c r="B342" s="136"/>
      <c r="C342" s="136"/>
      <c r="D342" s="136"/>
      <c r="E342" s="137"/>
      <c r="F342" s="137"/>
      <c r="G342" s="136"/>
      <c r="H342" s="137"/>
      <c r="I342" s="140" t="str">
        <f t="shared" si="6"/>
        <v/>
      </c>
      <c r="J342" s="140"/>
      <c r="K342" s="140"/>
      <c r="L342" s="74" t="str">
        <f>IF(AND(C342="Abierto",D342="Urgente"),A342,"")</f>
        <v/>
      </c>
      <c r="M342" s="74" t="str">
        <f ca="1">IF(AND(C342="Abierto",D342="Urgente"),TODAY()-E342,"")</f>
        <v/>
      </c>
      <c r="N342" s="74" t="str">
        <f>IF(AND(C342="Abierto",D342="Urgente"),RANK(M342,$M$13:$M$798,0)+COUNTIF($M$13:M342,M342)-1,"")</f>
        <v/>
      </c>
      <c r="O342" s="74" t="str">
        <f>IF(AND(C342="Abierto",D342="Alta"),A342,"")</f>
        <v/>
      </c>
      <c r="P342" s="74" t="str">
        <f ca="1">IF(AND(C342="Abierto",D342="Alta"),TODAY()-E342,"")</f>
        <v/>
      </c>
      <c r="Q342" s="74" t="str">
        <f>IF(AND(C342="Abierto",D342="Alta"),RANK(P342,$P$13:$P$798,0)+COUNTIF($P$13:P342,P342)-1+MAX(N:N),"")</f>
        <v/>
      </c>
      <c r="R342" s="74" t="str">
        <f>IF(AND(C342="Abierto",D342="Media"),A342,"")</f>
        <v/>
      </c>
      <c r="S342" s="74" t="str">
        <f ca="1">IF(AND(C342="Abierto",D342="Media"),TODAY()-E342,"")</f>
        <v/>
      </c>
      <c r="T342" s="74" t="str">
        <f>IF(AND(C342="Abierto",D342="Media"),RANK(S342,$S$13:$S$798,0)+COUNTIF($S$13:S342,S342)-1+MAX(N:N,Q:Q),"")</f>
        <v/>
      </c>
      <c r="U342" s="74" t="str">
        <f>IF(AND(C342="Abierto",D342="Baja"),A342,"")</f>
        <v/>
      </c>
      <c r="V342" s="74" t="str">
        <f ca="1">IF(AND(C342="Abierto",D342="Baja"),TODAY()-E342,"")</f>
        <v/>
      </c>
      <c r="W342" s="74" t="str">
        <f>IF(AND(C342="Abierto",D342="Baja"),RANK(V342,$V$13:$V$798,0)+COUNTIF($V$13:V342,V342)-1+MAX(N:N,Q:Q,T:T),"")</f>
        <v/>
      </c>
      <c r="X342" s="139" t="str">
        <f>IF(OR(C342="Resuelto",C342=""),"",SUM(N342,Q342,T342,W342))</f>
        <v/>
      </c>
      <c r="Y342" s="139" t="str">
        <f>IF(OR(C342="Resuelto",C342=""),"",SUM(M342,P342,S342,V342))</f>
        <v/>
      </c>
      <c r="Z342" s="139" t="str">
        <f>IF(OR(C342="Resuelto",C342=""),"",SUM(L342,O342,R342,U342))</f>
        <v/>
      </c>
      <c r="AA342" s="28">
        <v>540</v>
      </c>
      <c r="AB342" s="28" t="str">
        <f ca="1">IF(ISNA(VLOOKUP(AA342,$X$13:$Z$795,3,FALSE))=TRUE,"",VLOOKUP(AA342,$X$13:$Z$795,3,FALSE))</f>
        <v/>
      </c>
      <c r="AC342" s="75" t="str">
        <f ca="1">IF(ISNA(VLOOKUP(AA342,$X$13:$Z$795,2,FALSE))=TRUE,"",VLOOKUP(AA342,$X$13:$Z$795,2,FALSE))</f>
        <v/>
      </c>
      <c r="AH342" s="78" t="str">
        <f>IF(AI342="","",MAX($AH$5:AH341)+1)</f>
        <v/>
      </c>
      <c r="AI342" s="53" t="str">
        <f>IF(G341="","",IF(COUNTIF($AI$11:AI341,G341)=0,G341,""))</f>
        <v/>
      </c>
      <c r="AJ342" s="53" t="str">
        <f>IF(ISNA(VLOOKUP(AA342,$AH$13:$AI$795,2,FALSE))=TRUE,"",VLOOKUP(AA342,$AH$13:$AI$795,2,FALSE))</f>
        <v/>
      </c>
      <c r="AK342" s="135"/>
    </row>
    <row r="343" spans="1:37" x14ac:dyDescent="0.25">
      <c r="A343" s="136"/>
      <c r="B343" s="136"/>
      <c r="C343" s="136"/>
      <c r="D343" s="136"/>
      <c r="E343" s="137"/>
      <c r="F343" s="137"/>
      <c r="G343" s="136"/>
      <c r="H343" s="137"/>
      <c r="I343" s="140" t="str">
        <f t="shared" si="6"/>
        <v/>
      </c>
      <c r="J343" s="140"/>
      <c r="K343" s="140"/>
      <c r="L343" s="74" t="str">
        <f>IF(AND(C343="Abierto",D343="Urgente"),A343,"")</f>
        <v/>
      </c>
      <c r="M343" s="74" t="str">
        <f ca="1">IF(AND(C343="Abierto",D343="Urgente"),TODAY()-E343,"")</f>
        <v/>
      </c>
      <c r="N343" s="74" t="str">
        <f>IF(AND(C343="Abierto",D343="Urgente"),RANK(M343,$M$13:$M$798,0)+COUNTIF($M$13:M343,M343)-1,"")</f>
        <v/>
      </c>
      <c r="O343" s="74" t="str">
        <f>IF(AND(C343="Abierto",D343="Alta"),A343,"")</f>
        <v/>
      </c>
      <c r="P343" s="74" t="str">
        <f ca="1">IF(AND(C343="Abierto",D343="Alta"),TODAY()-E343,"")</f>
        <v/>
      </c>
      <c r="Q343" s="74" t="str">
        <f>IF(AND(C343="Abierto",D343="Alta"),RANK(P343,$P$13:$P$798,0)+COUNTIF($P$13:P343,P343)-1+MAX(N:N),"")</f>
        <v/>
      </c>
      <c r="R343" s="74" t="str">
        <f>IF(AND(C343="Abierto",D343="Media"),A343,"")</f>
        <v/>
      </c>
      <c r="S343" s="74" t="str">
        <f ca="1">IF(AND(C343="Abierto",D343="Media"),TODAY()-E343,"")</f>
        <v/>
      </c>
      <c r="T343" s="74" t="str">
        <f>IF(AND(C343="Abierto",D343="Media"),RANK(S343,$S$13:$S$798,0)+COUNTIF($S$13:S343,S343)-1+MAX(N:N,Q:Q),"")</f>
        <v/>
      </c>
      <c r="U343" s="74" t="str">
        <f>IF(AND(C343="Abierto",D343="Baja"),A343,"")</f>
        <v/>
      </c>
      <c r="V343" s="74" t="str">
        <f ca="1">IF(AND(C343="Abierto",D343="Baja"),TODAY()-E343,"")</f>
        <v/>
      </c>
      <c r="W343" s="74" t="str">
        <f>IF(AND(C343="Abierto",D343="Baja"),RANK(V343,$V$13:$V$798,0)+COUNTIF($V$13:V343,V343)-1+MAX(N:N,Q:Q,T:T),"")</f>
        <v/>
      </c>
      <c r="X343" s="139" t="str">
        <f>IF(OR(C343="Resuelto",C343=""),"",SUM(N343,Q343,T343,W343))</f>
        <v/>
      </c>
      <c r="Y343" s="139" t="str">
        <f>IF(OR(C343="Resuelto",C343=""),"",SUM(M343,P343,S343,V343))</f>
        <v/>
      </c>
      <c r="Z343" s="139" t="str">
        <f>IF(OR(C343="Resuelto",C343=""),"",SUM(L343,O343,R343,U343))</f>
        <v/>
      </c>
      <c r="AA343" s="28">
        <v>541</v>
      </c>
      <c r="AB343" s="28" t="str">
        <f ca="1">IF(ISNA(VLOOKUP(AA343,$X$13:$Z$795,3,FALSE))=TRUE,"",VLOOKUP(AA343,$X$13:$Z$795,3,FALSE))</f>
        <v/>
      </c>
      <c r="AC343" s="75" t="str">
        <f ca="1">IF(ISNA(VLOOKUP(AA343,$X$13:$Z$795,2,FALSE))=TRUE,"",VLOOKUP(AA343,$X$13:$Z$795,2,FALSE))</f>
        <v/>
      </c>
      <c r="AH343" s="78" t="str">
        <f>IF(AI343="","",MAX($AH$5:AH342)+1)</f>
        <v/>
      </c>
      <c r="AI343" s="53" t="str">
        <f>IF(G342="","",IF(COUNTIF($AI$11:AI342,G342)=0,G342,""))</f>
        <v/>
      </c>
      <c r="AJ343" s="53" t="str">
        <f>IF(ISNA(VLOOKUP(AA343,$AH$13:$AI$795,2,FALSE))=TRUE,"",VLOOKUP(AA343,$AH$13:$AI$795,2,FALSE))</f>
        <v/>
      </c>
      <c r="AK343" s="135"/>
    </row>
    <row r="344" spans="1:37" x14ac:dyDescent="0.25">
      <c r="A344" s="136"/>
      <c r="B344" s="136"/>
      <c r="C344" s="136"/>
      <c r="D344" s="136"/>
      <c r="E344" s="137"/>
      <c r="F344" s="137"/>
      <c r="G344" s="136"/>
      <c r="H344" s="137"/>
      <c r="I344" s="140" t="str">
        <f t="shared" si="6"/>
        <v/>
      </c>
      <c r="J344" s="140"/>
      <c r="K344" s="140"/>
      <c r="L344" s="74" t="str">
        <f>IF(AND(C344="Abierto",D344="Urgente"),A344,"")</f>
        <v/>
      </c>
      <c r="M344" s="74" t="str">
        <f ca="1">IF(AND(C344="Abierto",D344="Urgente"),TODAY()-E344,"")</f>
        <v/>
      </c>
      <c r="N344" s="74" t="str">
        <f>IF(AND(C344="Abierto",D344="Urgente"),RANK(M344,$M$13:$M$798,0)+COUNTIF($M$13:M344,M344)-1,"")</f>
        <v/>
      </c>
      <c r="O344" s="74" t="str">
        <f>IF(AND(C344="Abierto",D344="Alta"),A344,"")</f>
        <v/>
      </c>
      <c r="P344" s="74" t="str">
        <f ca="1">IF(AND(C344="Abierto",D344="Alta"),TODAY()-E344,"")</f>
        <v/>
      </c>
      <c r="Q344" s="74" t="str">
        <f>IF(AND(C344="Abierto",D344="Alta"),RANK(P344,$P$13:$P$798,0)+COUNTIF($P$13:P344,P344)-1+MAX(N:N),"")</f>
        <v/>
      </c>
      <c r="R344" s="74" t="str">
        <f>IF(AND(C344="Abierto",D344="Media"),A344,"")</f>
        <v/>
      </c>
      <c r="S344" s="74" t="str">
        <f ca="1">IF(AND(C344="Abierto",D344="Media"),TODAY()-E344,"")</f>
        <v/>
      </c>
      <c r="T344" s="74" t="str">
        <f>IF(AND(C344="Abierto",D344="Media"),RANK(S344,$S$13:$S$798,0)+COUNTIF($S$13:S344,S344)-1+MAX(N:N,Q:Q),"")</f>
        <v/>
      </c>
      <c r="U344" s="74" t="str">
        <f>IF(AND(C344="Abierto",D344="Baja"),A344,"")</f>
        <v/>
      </c>
      <c r="V344" s="74" t="str">
        <f ca="1">IF(AND(C344="Abierto",D344="Baja"),TODAY()-E344,"")</f>
        <v/>
      </c>
      <c r="W344" s="74" t="str">
        <f>IF(AND(C344="Abierto",D344="Baja"),RANK(V344,$V$13:$V$798,0)+COUNTIF($V$13:V344,V344)-1+MAX(N:N,Q:Q,T:T),"")</f>
        <v/>
      </c>
      <c r="X344" s="139" t="str">
        <f>IF(OR(C344="Resuelto",C344=""),"",SUM(N344,Q344,T344,W344))</f>
        <v/>
      </c>
      <c r="Y344" s="139" t="str">
        <f>IF(OR(C344="Resuelto",C344=""),"",SUM(M344,P344,S344,V344))</f>
        <v/>
      </c>
      <c r="Z344" s="139" t="str">
        <f>IF(OR(C344="Resuelto",C344=""),"",SUM(L344,O344,R344,U344))</f>
        <v/>
      </c>
      <c r="AA344" s="28">
        <v>542</v>
      </c>
      <c r="AB344" s="28" t="str">
        <f ca="1">IF(ISNA(VLOOKUP(AA344,$X$13:$Z$795,3,FALSE))=TRUE,"",VLOOKUP(AA344,$X$13:$Z$795,3,FALSE))</f>
        <v/>
      </c>
      <c r="AC344" s="75" t="str">
        <f ca="1">IF(ISNA(VLOOKUP(AA344,$X$13:$Z$795,2,FALSE))=TRUE,"",VLOOKUP(AA344,$X$13:$Z$795,2,FALSE))</f>
        <v/>
      </c>
      <c r="AH344" s="78" t="str">
        <f>IF(AI344="","",MAX($AH$5:AH343)+1)</f>
        <v/>
      </c>
      <c r="AI344" s="53" t="str">
        <f>IF(G343="","",IF(COUNTIF($AI$11:AI343,G343)=0,G343,""))</f>
        <v/>
      </c>
      <c r="AJ344" s="53" t="str">
        <f>IF(ISNA(VLOOKUP(AA344,$AH$13:$AI$795,2,FALSE))=TRUE,"",VLOOKUP(AA344,$AH$13:$AI$795,2,FALSE))</f>
        <v/>
      </c>
      <c r="AK344" s="135"/>
    </row>
    <row r="345" spans="1:37" x14ac:dyDescent="0.25">
      <c r="A345" s="136"/>
      <c r="B345" s="136"/>
      <c r="C345" s="136"/>
      <c r="D345" s="136"/>
      <c r="E345" s="137"/>
      <c r="F345" s="137"/>
      <c r="G345" s="136"/>
      <c r="H345" s="137"/>
      <c r="I345" s="140" t="str">
        <f t="shared" si="6"/>
        <v/>
      </c>
      <c r="J345" s="140"/>
      <c r="K345" s="140"/>
      <c r="L345" s="74" t="str">
        <f>IF(AND(C345="Abierto",D345="Urgente"),A345,"")</f>
        <v/>
      </c>
      <c r="M345" s="74" t="str">
        <f ca="1">IF(AND(C345="Abierto",D345="Urgente"),TODAY()-E345,"")</f>
        <v/>
      </c>
      <c r="N345" s="74" t="str">
        <f>IF(AND(C345="Abierto",D345="Urgente"),RANK(M345,$M$13:$M$798,0)+COUNTIF($M$13:M345,M345)-1,"")</f>
        <v/>
      </c>
      <c r="O345" s="74" t="str">
        <f>IF(AND(C345="Abierto",D345="Alta"),A345,"")</f>
        <v/>
      </c>
      <c r="P345" s="74" t="str">
        <f ca="1">IF(AND(C345="Abierto",D345="Alta"),TODAY()-E345,"")</f>
        <v/>
      </c>
      <c r="Q345" s="74" t="str">
        <f>IF(AND(C345="Abierto",D345="Alta"),RANK(P345,$P$13:$P$798,0)+COUNTIF($P$13:P345,P345)-1+MAX(N:N),"")</f>
        <v/>
      </c>
      <c r="R345" s="74" t="str">
        <f>IF(AND(C345="Abierto",D345="Media"),A345,"")</f>
        <v/>
      </c>
      <c r="S345" s="74" t="str">
        <f ca="1">IF(AND(C345="Abierto",D345="Media"),TODAY()-E345,"")</f>
        <v/>
      </c>
      <c r="T345" s="74" t="str">
        <f>IF(AND(C345="Abierto",D345="Media"),RANK(S345,$S$13:$S$798,0)+COUNTIF($S$13:S345,S345)-1+MAX(N:N,Q:Q),"")</f>
        <v/>
      </c>
      <c r="U345" s="74" t="str">
        <f>IF(AND(C345="Abierto",D345="Baja"),A345,"")</f>
        <v/>
      </c>
      <c r="V345" s="74" t="str">
        <f ca="1">IF(AND(C345="Abierto",D345="Baja"),TODAY()-E345,"")</f>
        <v/>
      </c>
      <c r="W345" s="74" t="str">
        <f>IF(AND(C345="Abierto",D345="Baja"),RANK(V345,$V$13:$V$798,0)+COUNTIF($V$13:V345,V345)-1+MAX(N:N,Q:Q,T:T),"")</f>
        <v/>
      </c>
      <c r="X345" s="139" t="str">
        <f>IF(OR(C345="Resuelto",C345=""),"",SUM(N345,Q345,T345,W345))</f>
        <v/>
      </c>
      <c r="Y345" s="139" t="str">
        <f>IF(OR(C345="Resuelto",C345=""),"",SUM(M345,P345,S345,V345))</f>
        <v/>
      </c>
      <c r="Z345" s="139" t="str">
        <f>IF(OR(C345="Resuelto",C345=""),"",SUM(L345,O345,R345,U345))</f>
        <v/>
      </c>
      <c r="AA345" s="28">
        <v>543</v>
      </c>
      <c r="AB345" s="28" t="str">
        <f ca="1">IF(ISNA(VLOOKUP(AA345,$X$13:$Z$795,3,FALSE))=TRUE,"",VLOOKUP(AA345,$X$13:$Z$795,3,FALSE))</f>
        <v/>
      </c>
      <c r="AC345" s="75" t="str">
        <f ca="1">IF(ISNA(VLOOKUP(AA345,$X$13:$Z$795,2,FALSE))=TRUE,"",VLOOKUP(AA345,$X$13:$Z$795,2,FALSE))</f>
        <v/>
      </c>
      <c r="AH345" s="78" t="str">
        <f>IF(AI345="","",MAX($AH$5:AH344)+1)</f>
        <v/>
      </c>
      <c r="AI345" s="53" t="str">
        <f>IF(G344="","",IF(COUNTIF($AI$11:AI344,G344)=0,G344,""))</f>
        <v/>
      </c>
      <c r="AJ345" s="53" t="str">
        <f>IF(ISNA(VLOOKUP(AA345,$AH$13:$AI$795,2,FALSE))=TRUE,"",VLOOKUP(AA345,$AH$13:$AI$795,2,FALSE))</f>
        <v/>
      </c>
      <c r="AK345" s="135"/>
    </row>
    <row r="346" spans="1:37" x14ac:dyDescent="0.25">
      <c r="A346" s="136"/>
      <c r="B346" s="136"/>
      <c r="C346" s="136"/>
      <c r="D346" s="136"/>
      <c r="E346" s="137"/>
      <c r="F346" s="137"/>
      <c r="G346" s="136"/>
      <c r="H346" s="137"/>
      <c r="I346" s="140" t="str">
        <f t="shared" si="6"/>
        <v/>
      </c>
      <c r="J346" s="140"/>
      <c r="K346" s="140"/>
      <c r="L346" s="74" t="str">
        <f>IF(AND(C346="Abierto",D346="Urgente"),A346,"")</f>
        <v/>
      </c>
      <c r="M346" s="74" t="str">
        <f ca="1">IF(AND(C346="Abierto",D346="Urgente"),TODAY()-E346,"")</f>
        <v/>
      </c>
      <c r="N346" s="74" t="str">
        <f>IF(AND(C346="Abierto",D346="Urgente"),RANK(M346,$M$13:$M$798,0)+COUNTIF($M$13:M346,M346)-1,"")</f>
        <v/>
      </c>
      <c r="O346" s="74" t="str">
        <f>IF(AND(C346="Abierto",D346="Alta"),A346,"")</f>
        <v/>
      </c>
      <c r="P346" s="74" t="str">
        <f ca="1">IF(AND(C346="Abierto",D346="Alta"),TODAY()-E346,"")</f>
        <v/>
      </c>
      <c r="Q346" s="74" t="str">
        <f>IF(AND(C346="Abierto",D346="Alta"),RANK(P346,$P$13:$P$798,0)+COUNTIF($P$13:P346,P346)-1+MAX(N:N),"")</f>
        <v/>
      </c>
      <c r="R346" s="74" t="str">
        <f>IF(AND(C346="Abierto",D346="Media"),A346,"")</f>
        <v/>
      </c>
      <c r="S346" s="74" t="str">
        <f ca="1">IF(AND(C346="Abierto",D346="Media"),TODAY()-E346,"")</f>
        <v/>
      </c>
      <c r="T346" s="74" t="str">
        <f>IF(AND(C346="Abierto",D346="Media"),RANK(S346,$S$13:$S$798,0)+COUNTIF($S$13:S346,S346)-1+MAX(N:N,Q:Q),"")</f>
        <v/>
      </c>
      <c r="U346" s="74" t="str">
        <f>IF(AND(C346="Abierto",D346="Baja"),A346,"")</f>
        <v/>
      </c>
      <c r="V346" s="74" t="str">
        <f ca="1">IF(AND(C346="Abierto",D346="Baja"),TODAY()-E346,"")</f>
        <v/>
      </c>
      <c r="W346" s="74" t="str">
        <f>IF(AND(C346="Abierto",D346="Baja"),RANK(V346,$V$13:$V$798,0)+COUNTIF($V$13:V346,V346)-1+MAX(N:N,Q:Q,T:T),"")</f>
        <v/>
      </c>
      <c r="X346" s="139" t="str">
        <f>IF(OR(C346="Resuelto",C346=""),"",SUM(N346,Q346,T346,W346))</f>
        <v/>
      </c>
      <c r="Y346" s="139" t="str">
        <f>IF(OR(C346="Resuelto",C346=""),"",SUM(M346,P346,S346,V346))</f>
        <v/>
      </c>
      <c r="Z346" s="139" t="str">
        <f>IF(OR(C346="Resuelto",C346=""),"",SUM(L346,O346,R346,U346))</f>
        <v/>
      </c>
      <c r="AA346" s="28">
        <v>544</v>
      </c>
      <c r="AB346" s="28" t="str">
        <f ca="1">IF(ISNA(VLOOKUP(AA346,$X$13:$Z$795,3,FALSE))=TRUE,"",VLOOKUP(AA346,$X$13:$Z$795,3,FALSE))</f>
        <v/>
      </c>
      <c r="AC346" s="75" t="str">
        <f ca="1">IF(ISNA(VLOOKUP(AA346,$X$13:$Z$795,2,FALSE))=TRUE,"",VLOOKUP(AA346,$X$13:$Z$795,2,FALSE))</f>
        <v/>
      </c>
      <c r="AH346" s="78" t="str">
        <f>IF(AI346="","",MAX($AH$5:AH345)+1)</f>
        <v/>
      </c>
      <c r="AI346" s="53" t="str">
        <f>IF(G345="","",IF(COUNTIF($AI$11:AI345,G345)=0,G345,""))</f>
        <v/>
      </c>
      <c r="AJ346" s="53" t="str">
        <f>IF(ISNA(VLOOKUP(AA346,$AH$13:$AI$795,2,FALSE))=TRUE,"",VLOOKUP(AA346,$AH$13:$AI$795,2,FALSE))</f>
        <v/>
      </c>
      <c r="AK346" s="135"/>
    </row>
    <row r="347" spans="1:37" x14ac:dyDescent="0.25">
      <c r="A347" s="136"/>
      <c r="B347" s="136"/>
      <c r="C347" s="136"/>
      <c r="D347" s="136"/>
      <c r="E347" s="137"/>
      <c r="F347" s="137"/>
      <c r="G347" s="136"/>
      <c r="H347" s="137"/>
      <c r="I347" s="140" t="str">
        <f t="shared" si="6"/>
        <v/>
      </c>
      <c r="J347" s="140"/>
      <c r="K347" s="140"/>
      <c r="L347" s="74" t="str">
        <f>IF(AND(C347="Abierto",D347="Urgente"),A347,"")</f>
        <v/>
      </c>
      <c r="M347" s="74" t="str">
        <f ca="1">IF(AND(C347="Abierto",D347="Urgente"),TODAY()-E347,"")</f>
        <v/>
      </c>
      <c r="N347" s="74" t="str">
        <f>IF(AND(C347="Abierto",D347="Urgente"),RANK(M347,$M$13:$M$798,0)+COUNTIF($M$13:M347,M347)-1,"")</f>
        <v/>
      </c>
      <c r="O347" s="74" t="str">
        <f>IF(AND(C347="Abierto",D347="Alta"),A347,"")</f>
        <v/>
      </c>
      <c r="P347" s="74" t="str">
        <f ca="1">IF(AND(C347="Abierto",D347="Alta"),TODAY()-E347,"")</f>
        <v/>
      </c>
      <c r="Q347" s="74" t="str">
        <f>IF(AND(C347="Abierto",D347="Alta"),RANK(P347,$P$13:$P$798,0)+COUNTIF($P$13:P347,P347)-1+MAX(N:N),"")</f>
        <v/>
      </c>
      <c r="R347" s="74" t="str">
        <f>IF(AND(C347="Abierto",D347="Media"),A347,"")</f>
        <v/>
      </c>
      <c r="S347" s="74" t="str">
        <f ca="1">IF(AND(C347="Abierto",D347="Media"),TODAY()-E347,"")</f>
        <v/>
      </c>
      <c r="T347" s="74" t="str">
        <f>IF(AND(C347="Abierto",D347="Media"),RANK(S347,$S$13:$S$798,0)+COUNTIF($S$13:S347,S347)-1+MAX(N:N,Q:Q),"")</f>
        <v/>
      </c>
      <c r="U347" s="74" t="str">
        <f>IF(AND(C347="Abierto",D347="Baja"),A347,"")</f>
        <v/>
      </c>
      <c r="V347" s="74" t="str">
        <f ca="1">IF(AND(C347="Abierto",D347="Baja"),TODAY()-E347,"")</f>
        <v/>
      </c>
      <c r="W347" s="74" t="str">
        <f>IF(AND(C347="Abierto",D347="Baja"),RANK(V347,$V$13:$V$798,0)+COUNTIF($V$13:V347,V347)-1+MAX(N:N,Q:Q,T:T),"")</f>
        <v/>
      </c>
      <c r="X347" s="139" t="str">
        <f>IF(OR(C347="Resuelto",C347=""),"",SUM(N347,Q347,T347,W347))</f>
        <v/>
      </c>
      <c r="Y347" s="139" t="str">
        <f>IF(OR(C347="Resuelto",C347=""),"",SUM(M347,P347,S347,V347))</f>
        <v/>
      </c>
      <c r="Z347" s="139" t="str">
        <f>IF(OR(C347="Resuelto",C347=""),"",SUM(L347,O347,R347,U347))</f>
        <v/>
      </c>
      <c r="AA347" s="28">
        <v>545</v>
      </c>
      <c r="AB347" s="28" t="str">
        <f ca="1">IF(ISNA(VLOOKUP(AA347,$X$13:$Z$795,3,FALSE))=TRUE,"",VLOOKUP(AA347,$X$13:$Z$795,3,FALSE))</f>
        <v/>
      </c>
      <c r="AC347" s="75" t="str">
        <f ca="1">IF(ISNA(VLOOKUP(AA347,$X$13:$Z$795,2,FALSE))=TRUE,"",VLOOKUP(AA347,$X$13:$Z$795,2,FALSE))</f>
        <v/>
      </c>
      <c r="AH347" s="78" t="str">
        <f>IF(AI347="","",MAX($AH$5:AH346)+1)</f>
        <v/>
      </c>
      <c r="AI347" s="53" t="str">
        <f>IF(G346="","",IF(COUNTIF($AI$11:AI346,G346)=0,G346,""))</f>
        <v/>
      </c>
      <c r="AJ347" s="53" t="str">
        <f>IF(ISNA(VLOOKUP(AA347,$AH$13:$AI$795,2,FALSE))=TRUE,"",VLOOKUP(AA347,$AH$13:$AI$795,2,FALSE))</f>
        <v/>
      </c>
      <c r="AK347" s="135"/>
    </row>
    <row r="348" spans="1:37" x14ac:dyDescent="0.25">
      <c r="A348" s="136"/>
      <c r="B348" s="136"/>
      <c r="C348" s="136"/>
      <c r="D348" s="136"/>
      <c r="E348" s="137"/>
      <c r="F348" s="137"/>
      <c r="G348" s="136"/>
      <c r="H348" s="137"/>
      <c r="I348" s="140" t="str">
        <f t="shared" si="6"/>
        <v/>
      </c>
      <c r="J348" s="140"/>
      <c r="K348" s="140"/>
      <c r="L348" s="74" t="str">
        <f>IF(AND(C348="Abierto",D348="Urgente"),A348,"")</f>
        <v/>
      </c>
      <c r="M348" s="74" t="str">
        <f ca="1">IF(AND(C348="Abierto",D348="Urgente"),TODAY()-E348,"")</f>
        <v/>
      </c>
      <c r="N348" s="74" t="str">
        <f>IF(AND(C348="Abierto",D348="Urgente"),RANK(M348,$M$13:$M$798,0)+COUNTIF($M$13:M348,M348)-1,"")</f>
        <v/>
      </c>
      <c r="O348" s="74" t="str">
        <f>IF(AND(C348="Abierto",D348="Alta"),A348,"")</f>
        <v/>
      </c>
      <c r="P348" s="74" t="str">
        <f ca="1">IF(AND(C348="Abierto",D348="Alta"),TODAY()-E348,"")</f>
        <v/>
      </c>
      <c r="Q348" s="74" t="str">
        <f>IF(AND(C348="Abierto",D348="Alta"),RANK(P348,$P$13:$P$798,0)+COUNTIF($P$13:P348,P348)-1+MAX(N:N),"")</f>
        <v/>
      </c>
      <c r="R348" s="74" t="str">
        <f>IF(AND(C348="Abierto",D348="Media"),A348,"")</f>
        <v/>
      </c>
      <c r="S348" s="74" t="str">
        <f ca="1">IF(AND(C348="Abierto",D348="Media"),TODAY()-E348,"")</f>
        <v/>
      </c>
      <c r="T348" s="74" t="str">
        <f>IF(AND(C348="Abierto",D348="Media"),RANK(S348,$S$13:$S$798,0)+COUNTIF($S$13:S348,S348)-1+MAX(N:N,Q:Q),"")</f>
        <v/>
      </c>
      <c r="U348" s="74" t="str">
        <f>IF(AND(C348="Abierto",D348="Baja"),A348,"")</f>
        <v/>
      </c>
      <c r="V348" s="74" t="str">
        <f ca="1">IF(AND(C348="Abierto",D348="Baja"),TODAY()-E348,"")</f>
        <v/>
      </c>
      <c r="W348" s="74" t="str">
        <f>IF(AND(C348="Abierto",D348="Baja"),RANK(V348,$V$13:$V$798,0)+COUNTIF($V$13:V348,V348)-1+MAX(N:N,Q:Q,T:T),"")</f>
        <v/>
      </c>
      <c r="X348" s="139" t="str">
        <f>IF(OR(C348="Resuelto",C348=""),"",SUM(N348,Q348,T348,W348))</f>
        <v/>
      </c>
      <c r="Y348" s="139" t="str">
        <f>IF(OR(C348="Resuelto",C348=""),"",SUM(M348,P348,S348,V348))</f>
        <v/>
      </c>
      <c r="Z348" s="139" t="str">
        <f>IF(OR(C348="Resuelto",C348=""),"",SUM(L348,O348,R348,U348))</f>
        <v/>
      </c>
      <c r="AA348" s="28">
        <v>546</v>
      </c>
      <c r="AB348" s="28" t="str">
        <f ca="1">IF(ISNA(VLOOKUP(AA348,$X$13:$Z$795,3,FALSE))=TRUE,"",VLOOKUP(AA348,$X$13:$Z$795,3,FALSE))</f>
        <v/>
      </c>
      <c r="AC348" s="75" t="str">
        <f ca="1">IF(ISNA(VLOOKUP(AA348,$X$13:$Z$795,2,FALSE))=TRUE,"",VLOOKUP(AA348,$X$13:$Z$795,2,FALSE))</f>
        <v/>
      </c>
      <c r="AH348" s="78" t="str">
        <f>IF(AI348="","",MAX($AH$5:AH347)+1)</f>
        <v/>
      </c>
      <c r="AI348" s="53" t="str">
        <f>IF(G347="","",IF(COUNTIF($AI$11:AI347,G347)=0,G347,""))</f>
        <v/>
      </c>
      <c r="AJ348" s="53" t="str">
        <f>IF(ISNA(VLOOKUP(AA348,$AH$13:$AI$795,2,FALSE))=TRUE,"",VLOOKUP(AA348,$AH$13:$AI$795,2,FALSE))</f>
        <v/>
      </c>
      <c r="AK348" s="135"/>
    </row>
    <row r="349" spans="1:37" x14ac:dyDescent="0.25">
      <c r="A349" s="136"/>
      <c r="B349" s="136"/>
      <c r="C349" s="136"/>
      <c r="D349" s="136"/>
      <c r="E349" s="137"/>
      <c r="F349" s="137"/>
      <c r="G349" s="136"/>
      <c r="H349" s="137"/>
      <c r="I349" s="140" t="str">
        <f t="shared" si="6"/>
        <v/>
      </c>
      <c r="J349" s="140"/>
      <c r="K349" s="140"/>
      <c r="L349" s="74" t="str">
        <f>IF(AND(C349="Abierto",D349="Urgente"),A349,"")</f>
        <v/>
      </c>
      <c r="M349" s="74" t="str">
        <f ca="1">IF(AND(C349="Abierto",D349="Urgente"),TODAY()-E349,"")</f>
        <v/>
      </c>
      <c r="N349" s="74" t="str">
        <f>IF(AND(C349="Abierto",D349="Urgente"),RANK(M349,$M$13:$M$798,0)+COUNTIF($M$13:M349,M349)-1,"")</f>
        <v/>
      </c>
      <c r="O349" s="74" t="str">
        <f>IF(AND(C349="Abierto",D349="Alta"),A349,"")</f>
        <v/>
      </c>
      <c r="P349" s="74" t="str">
        <f ca="1">IF(AND(C349="Abierto",D349="Alta"),TODAY()-E349,"")</f>
        <v/>
      </c>
      <c r="Q349" s="74" t="str">
        <f>IF(AND(C349="Abierto",D349="Alta"),RANK(P349,$P$13:$P$798,0)+COUNTIF($P$13:P349,P349)-1+MAX(N:N),"")</f>
        <v/>
      </c>
      <c r="R349" s="74" t="str">
        <f>IF(AND(C349="Abierto",D349="Media"),A349,"")</f>
        <v/>
      </c>
      <c r="S349" s="74" t="str">
        <f ca="1">IF(AND(C349="Abierto",D349="Media"),TODAY()-E349,"")</f>
        <v/>
      </c>
      <c r="T349" s="74" t="str">
        <f>IF(AND(C349="Abierto",D349="Media"),RANK(S349,$S$13:$S$798,0)+COUNTIF($S$13:S349,S349)-1+MAX(N:N,Q:Q),"")</f>
        <v/>
      </c>
      <c r="U349" s="74" t="str">
        <f>IF(AND(C349="Abierto",D349="Baja"),A349,"")</f>
        <v/>
      </c>
      <c r="V349" s="74" t="str">
        <f ca="1">IF(AND(C349="Abierto",D349="Baja"),TODAY()-E349,"")</f>
        <v/>
      </c>
      <c r="W349" s="74" t="str">
        <f>IF(AND(C349="Abierto",D349="Baja"),RANK(V349,$V$13:$V$798,0)+COUNTIF($V$13:V349,V349)-1+MAX(N:N,Q:Q,T:T),"")</f>
        <v/>
      </c>
      <c r="X349" s="139" t="str">
        <f>IF(OR(C349="Resuelto",C349=""),"",SUM(N349,Q349,T349,W349))</f>
        <v/>
      </c>
      <c r="Y349" s="139" t="str">
        <f>IF(OR(C349="Resuelto",C349=""),"",SUM(M349,P349,S349,V349))</f>
        <v/>
      </c>
      <c r="Z349" s="139" t="str">
        <f>IF(OR(C349="Resuelto",C349=""),"",SUM(L349,O349,R349,U349))</f>
        <v/>
      </c>
      <c r="AA349" s="28">
        <v>547</v>
      </c>
      <c r="AB349" s="28" t="str">
        <f ca="1">IF(ISNA(VLOOKUP(AA349,$X$13:$Z$795,3,FALSE))=TRUE,"",VLOOKUP(AA349,$X$13:$Z$795,3,FALSE))</f>
        <v/>
      </c>
      <c r="AC349" s="75" t="str">
        <f ca="1">IF(ISNA(VLOOKUP(AA349,$X$13:$Z$795,2,FALSE))=TRUE,"",VLOOKUP(AA349,$X$13:$Z$795,2,FALSE))</f>
        <v/>
      </c>
      <c r="AH349" s="78" t="str">
        <f>IF(AI349="","",MAX($AH$5:AH348)+1)</f>
        <v/>
      </c>
      <c r="AI349" s="53" t="str">
        <f>IF(G348="","",IF(COUNTIF($AI$11:AI348,G348)=0,G348,""))</f>
        <v/>
      </c>
      <c r="AJ349" s="53" t="str">
        <f>IF(ISNA(VLOOKUP(AA349,$AH$13:$AI$795,2,FALSE))=TRUE,"",VLOOKUP(AA349,$AH$13:$AI$795,2,FALSE))</f>
        <v/>
      </c>
      <c r="AK349" s="135"/>
    </row>
    <row r="350" spans="1:37" x14ac:dyDescent="0.25">
      <c r="A350" s="136"/>
      <c r="B350" s="136"/>
      <c r="C350" s="136"/>
      <c r="D350" s="136"/>
      <c r="E350" s="137"/>
      <c r="F350" s="137"/>
      <c r="G350" s="136"/>
      <c r="H350" s="137"/>
      <c r="I350" s="140" t="str">
        <f t="shared" si="6"/>
        <v/>
      </c>
      <c r="J350" s="140"/>
      <c r="K350" s="140"/>
      <c r="L350" s="74" t="str">
        <f>IF(AND(C350="Abierto",D350="Urgente"),A350,"")</f>
        <v/>
      </c>
      <c r="M350" s="74" t="str">
        <f ca="1">IF(AND(C350="Abierto",D350="Urgente"),TODAY()-E350,"")</f>
        <v/>
      </c>
      <c r="N350" s="74" t="str">
        <f>IF(AND(C350="Abierto",D350="Urgente"),RANK(M350,$M$13:$M$798,0)+COUNTIF($M$13:M350,M350)-1,"")</f>
        <v/>
      </c>
      <c r="O350" s="74" t="str">
        <f>IF(AND(C350="Abierto",D350="Alta"),A350,"")</f>
        <v/>
      </c>
      <c r="P350" s="74" t="str">
        <f ca="1">IF(AND(C350="Abierto",D350="Alta"),TODAY()-E350,"")</f>
        <v/>
      </c>
      <c r="Q350" s="74" t="str">
        <f>IF(AND(C350="Abierto",D350="Alta"),RANK(P350,$P$13:$P$798,0)+COUNTIF($P$13:P350,P350)-1+MAX(N:N),"")</f>
        <v/>
      </c>
      <c r="R350" s="74" t="str">
        <f>IF(AND(C350="Abierto",D350="Media"),A350,"")</f>
        <v/>
      </c>
      <c r="S350" s="74" t="str">
        <f ca="1">IF(AND(C350="Abierto",D350="Media"),TODAY()-E350,"")</f>
        <v/>
      </c>
      <c r="T350" s="74" t="str">
        <f>IF(AND(C350="Abierto",D350="Media"),RANK(S350,$S$13:$S$798,0)+COUNTIF($S$13:S350,S350)-1+MAX(N:N,Q:Q),"")</f>
        <v/>
      </c>
      <c r="U350" s="74" t="str">
        <f>IF(AND(C350="Abierto",D350="Baja"),A350,"")</f>
        <v/>
      </c>
      <c r="V350" s="74" t="str">
        <f ca="1">IF(AND(C350="Abierto",D350="Baja"),TODAY()-E350,"")</f>
        <v/>
      </c>
      <c r="W350" s="74" t="str">
        <f>IF(AND(C350="Abierto",D350="Baja"),RANK(V350,$V$13:$V$798,0)+COUNTIF($V$13:V350,V350)-1+MAX(N:N,Q:Q,T:T),"")</f>
        <v/>
      </c>
      <c r="X350" s="139" t="str">
        <f>IF(OR(C350="Resuelto",C350=""),"",SUM(N350,Q350,T350,W350))</f>
        <v/>
      </c>
      <c r="Y350" s="139" t="str">
        <f>IF(OR(C350="Resuelto",C350=""),"",SUM(M350,P350,S350,V350))</f>
        <v/>
      </c>
      <c r="Z350" s="139" t="str">
        <f>IF(OR(C350="Resuelto",C350=""),"",SUM(L350,O350,R350,U350))</f>
        <v/>
      </c>
      <c r="AA350" s="28">
        <v>548</v>
      </c>
      <c r="AB350" s="28" t="str">
        <f ca="1">IF(ISNA(VLOOKUP(AA350,$X$13:$Z$795,3,FALSE))=TRUE,"",VLOOKUP(AA350,$X$13:$Z$795,3,FALSE))</f>
        <v/>
      </c>
      <c r="AC350" s="75" t="str">
        <f ca="1">IF(ISNA(VLOOKUP(AA350,$X$13:$Z$795,2,FALSE))=TRUE,"",VLOOKUP(AA350,$X$13:$Z$795,2,FALSE))</f>
        <v/>
      </c>
      <c r="AH350" s="78" t="str">
        <f>IF(AI350="","",MAX($AH$5:AH349)+1)</f>
        <v/>
      </c>
      <c r="AI350" s="53" t="str">
        <f>IF(G349="","",IF(COUNTIF($AI$11:AI349,G349)=0,G349,""))</f>
        <v/>
      </c>
      <c r="AJ350" s="53" t="str">
        <f>IF(ISNA(VLOOKUP(AA350,$AH$13:$AI$795,2,FALSE))=TRUE,"",VLOOKUP(AA350,$AH$13:$AI$795,2,FALSE))</f>
        <v/>
      </c>
      <c r="AK350" s="135"/>
    </row>
    <row r="351" spans="1:37" x14ac:dyDescent="0.25">
      <c r="A351" s="136"/>
      <c r="B351" s="136"/>
      <c r="C351" s="136"/>
      <c r="D351" s="136"/>
      <c r="E351" s="137"/>
      <c r="F351" s="137"/>
      <c r="G351" s="136"/>
      <c r="H351" s="137"/>
      <c r="I351" s="140" t="str">
        <f t="shared" si="6"/>
        <v/>
      </c>
      <c r="J351" s="140"/>
      <c r="K351" s="140"/>
      <c r="L351" s="74" t="str">
        <f>IF(AND(C351="Abierto",D351="Urgente"),A351,"")</f>
        <v/>
      </c>
      <c r="M351" s="74" t="str">
        <f ca="1">IF(AND(C351="Abierto",D351="Urgente"),TODAY()-E351,"")</f>
        <v/>
      </c>
      <c r="N351" s="74" t="str">
        <f>IF(AND(C351="Abierto",D351="Urgente"),RANK(M351,$M$13:$M$798,0)+COUNTIF($M$13:M351,M351)-1,"")</f>
        <v/>
      </c>
      <c r="O351" s="74" t="str">
        <f>IF(AND(C351="Abierto",D351="Alta"),A351,"")</f>
        <v/>
      </c>
      <c r="P351" s="74" t="str">
        <f ca="1">IF(AND(C351="Abierto",D351="Alta"),TODAY()-E351,"")</f>
        <v/>
      </c>
      <c r="Q351" s="74" t="str">
        <f>IF(AND(C351="Abierto",D351="Alta"),RANK(P351,$P$13:$P$798,0)+COUNTIF($P$13:P351,P351)-1+MAX(N:N),"")</f>
        <v/>
      </c>
      <c r="R351" s="74" t="str">
        <f>IF(AND(C351="Abierto",D351="Media"),A351,"")</f>
        <v/>
      </c>
      <c r="S351" s="74" t="str">
        <f ca="1">IF(AND(C351="Abierto",D351="Media"),TODAY()-E351,"")</f>
        <v/>
      </c>
      <c r="T351" s="74" t="str">
        <f>IF(AND(C351="Abierto",D351="Media"),RANK(S351,$S$13:$S$798,0)+COUNTIF($S$13:S351,S351)-1+MAX(N:N,Q:Q),"")</f>
        <v/>
      </c>
      <c r="U351" s="74" t="str">
        <f>IF(AND(C351="Abierto",D351="Baja"),A351,"")</f>
        <v/>
      </c>
      <c r="V351" s="74" t="str">
        <f ca="1">IF(AND(C351="Abierto",D351="Baja"),TODAY()-E351,"")</f>
        <v/>
      </c>
      <c r="W351" s="74" t="str">
        <f>IF(AND(C351="Abierto",D351="Baja"),RANK(V351,$V$13:$V$798,0)+COUNTIF($V$13:V351,V351)-1+MAX(N:N,Q:Q,T:T),"")</f>
        <v/>
      </c>
      <c r="X351" s="139" t="str">
        <f>IF(OR(C351="Resuelto",C351=""),"",SUM(N351,Q351,T351,W351))</f>
        <v/>
      </c>
      <c r="Y351" s="139" t="str">
        <f>IF(OR(C351="Resuelto",C351=""),"",SUM(M351,P351,S351,V351))</f>
        <v/>
      </c>
      <c r="Z351" s="139" t="str">
        <f>IF(OR(C351="Resuelto",C351=""),"",SUM(L351,O351,R351,U351))</f>
        <v/>
      </c>
      <c r="AA351" s="28">
        <v>549</v>
      </c>
      <c r="AB351" s="28" t="str">
        <f ca="1">IF(ISNA(VLOOKUP(AA351,$X$13:$Z$795,3,FALSE))=TRUE,"",VLOOKUP(AA351,$X$13:$Z$795,3,FALSE))</f>
        <v/>
      </c>
      <c r="AC351" s="75" t="str">
        <f ca="1">IF(ISNA(VLOOKUP(AA351,$X$13:$Z$795,2,FALSE))=TRUE,"",VLOOKUP(AA351,$X$13:$Z$795,2,FALSE))</f>
        <v/>
      </c>
      <c r="AH351" s="78" t="str">
        <f>IF(AI351="","",MAX($AH$5:AH350)+1)</f>
        <v/>
      </c>
      <c r="AI351" s="53" t="str">
        <f>IF(G350="","",IF(COUNTIF($AI$11:AI350,G350)=0,G350,""))</f>
        <v/>
      </c>
      <c r="AJ351" s="53" t="str">
        <f>IF(ISNA(VLOOKUP(AA351,$AH$13:$AI$795,2,FALSE))=TRUE,"",VLOOKUP(AA351,$AH$13:$AI$795,2,FALSE))</f>
        <v/>
      </c>
      <c r="AK351" s="135"/>
    </row>
    <row r="352" spans="1:37" x14ac:dyDescent="0.25">
      <c r="A352" s="136"/>
      <c r="B352" s="136"/>
      <c r="C352" s="136"/>
      <c r="D352" s="136"/>
      <c r="E352" s="137"/>
      <c r="F352" s="137"/>
      <c r="G352" s="136"/>
      <c r="H352" s="137"/>
      <c r="I352" s="140" t="str">
        <f t="shared" si="6"/>
        <v/>
      </c>
      <c r="J352" s="140"/>
      <c r="K352" s="140"/>
      <c r="L352" s="74" t="str">
        <f>IF(AND(C352="Abierto",D352="Urgente"),A352,"")</f>
        <v/>
      </c>
      <c r="M352" s="74" t="str">
        <f ca="1">IF(AND(C352="Abierto",D352="Urgente"),TODAY()-E352,"")</f>
        <v/>
      </c>
      <c r="N352" s="74" t="str">
        <f>IF(AND(C352="Abierto",D352="Urgente"),RANK(M352,$M$13:$M$798,0)+COUNTIF($M$13:M352,M352)-1,"")</f>
        <v/>
      </c>
      <c r="O352" s="74" t="str">
        <f>IF(AND(C352="Abierto",D352="Alta"),A352,"")</f>
        <v/>
      </c>
      <c r="P352" s="74" t="str">
        <f ca="1">IF(AND(C352="Abierto",D352="Alta"),TODAY()-E352,"")</f>
        <v/>
      </c>
      <c r="Q352" s="74" t="str">
        <f>IF(AND(C352="Abierto",D352="Alta"),RANK(P352,$P$13:$P$798,0)+COUNTIF($P$13:P352,P352)-1+MAX(N:N),"")</f>
        <v/>
      </c>
      <c r="R352" s="74" t="str">
        <f>IF(AND(C352="Abierto",D352="Media"),A352,"")</f>
        <v/>
      </c>
      <c r="S352" s="74" t="str">
        <f ca="1">IF(AND(C352="Abierto",D352="Media"),TODAY()-E352,"")</f>
        <v/>
      </c>
      <c r="T352" s="74" t="str">
        <f>IF(AND(C352="Abierto",D352="Media"),RANK(S352,$S$13:$S$798,0)+COUNTIF($S$13:S352,S352)-1+MAX(N:N,Q:Q),"")</f>
        <v/>
      </c>
      <c r="U352" s="74" t="str">
        <f>IF(AND(C352="Abierto",D352="Baja"),A352,"")</f>
        <v/>
      </c>
      <c r="V352" s="74" t="str">
        <f ca="1">IF(AND(C352="Abierto",D352="Baja"),TODAY()-E352,"")</f>
        <v/>
      </c>
      <c r="W352" s="74" t="str">
        <f>IF(AND(C352="Abierto",D352="Baja"),RANK(V352,$V$13:$V$798,0)+COUNTIF($V$13:V352,V352)-1+MAX(N:N,Q:Q,T:T),"")</f>
        <v/>
      </c>
      <c r="X352" s="139" t="str">
        <f>IF(OR(C352="Resuelto",C352=""),"",SUM(N352,Q352,T352,W352))</f>
        <v/>
      </c>
      <c r="Y352" s="139" t="str">
        <f>IF(OR(C352="Resuelto",C352=""),"",SUM(M352,P352,S352,V352))</f>
        <v/>
      </c>
      <c r="Z352" s="139" t="str">
        <f>IF(OR(C352="Resuelto",C352=""),"",SUM(L352,O352,R352,U352))</f>
        <v/>
      </c>
      <c r="AA352" s="28">
        <v>550</v>
      </c>
      <c r="AB352" s="28" t="str">
        <f ca="1">IF(ISNA(VLOOKUP(AA352,$X$13:$Z$795,3,FALSE))=TRUE,"",VLOOKUP(AA352,$X$13:$Z$795,3,FALSE))</f>
        <v/>
      </c>
      <c r="AC352" s="75" t="str">
        <f ca="1">IF(ISNA(VLOOKUP(AA352,$X$13:$Z$795,2,FALSE))=TRUE,"",VLOOKUP(AA352,$X$13:$Z$795,2,FALSE))</f>
        <v/>
      </c>
      <c r="AH352" s="78" t="str">
        <f>IF(AI352="","",MAX($AH$5:AH351)+1)</f>
        <v/>
      </c>
      <c r="AI352" s="53" t="str">
        <f>IF(G351="","",IF(COUNTIF($AI$11:AI351,G351)=0,G351,""))</f>
        <v/>
      </c>
      <c r="AJ352" s="53" t="str">
        <f>IF(ISNA(VLOOKUP(AA352,$AH$13:$AI$795,2,FALSE))=TRUE,"",VLOOKUP(AA352,$AH$13:$AI$795,2,FALSE))</f>
        <v/>
      </c>
      <c r="AK352" s="135"/>
    </row>
    <row r="353" spans="1:37" x14ac:dyDescent="0.25">
      <c r="A353" s="136"/>
      <c r="B353" s="136"/>
      <c r="C353" s="136"/>
      <c r="D353" s="136"/>
      <c r="E353" s="137"/>
      <c r="F353" s="137"/>
      <c r="G353" s="136"/>
      <c r="H353" s="137"/>
      <c r="I353" s="140" t="str">
        <f t="shared" si="6"/>
        <v/>
      </c>
      <c r="J353" s="140"/>
      <c r="K353" s="140"/>
      <c r="L353" s="74" t="str">
        <f>IF(AND(C353="Abierto",D353="Urgente"),A353,"")</f>
        <v/>
      </c>
      <c r="M353" s="74" t="str">
        <f ca="1">IF(AND(C353="Abierto",D353="Urgente"),TODAY()-E353,"")</f>
        <v/>
      </c>
      <c r="N353" s="74" t="str">
        <f>IF(AND(C353="Abierto",D353="Urgente"),RANK(M353,$M$13:$M$798,0)+COUNTIF($M$13:M353,M353)-1,"")</f>
        <v/>
      </c>
      <c r="O353" s="74" t="str">
        <f>IF(AND(C353="Abierto",D353="Alta"),A353,"")</f>
        <v/>
      </c>
      <c r="P353" s="74" t="str">
        <f ca="1">IF(AND(C353="Abierto",D353="Alta"),TODAY()-E353,"")</f>
        <v/>
      </c>
      <c r="Q353" s="74" t="str">
        <f>IF(AND(C353="Abierto",D353="Alta"),RANK(P353,$P$13:$P$798,0)+COUNTIF($P$13:P353,P353)-1+MAX(N:N),"")</f>
        <v/>
      </c>
      <c r="R353" s="74" t="str">
        <f>IF(AND(C353="Abierto",D353="Media"),A353,"")</f>
        <v/>
      </c>
      <c r="S353" s="74" t="str">
        <f ca="1">IF(AND(C353="Abierto",D353="Media"),TODAY()-E353,"")</f>
        <v/>
      </c>
      <c r="T353" s="74" t="str">
        <f>IF(AND(C353="Abierto",D353="Media"),RANK(S353,$S$13:$S$798,0)+COUNTIF($S$13:S353,S353)-1+MAX(N:N,Q:Q),"")</f>
        <v/>
      </c>
      <c r="U353" s="74" t="str">
        <f>IF(AND(C353="Abierto",D353="Baja"),A353,"")</f>
        <v/>
      </c>
      <c r="V353" s="74" t="str">
        <f ca="1">IF(AND(C353="Abierto",D353="Baja"),TODAY()-E353,"")</f>
        <v/>
      </c>
      <c r="W353" s="74" t="str">
        <f>IF(AND(C353="Abierto",D353="Baja"),RANK(V353,$V$13:$V$798,0)+COUNTIF($V$13:V353,V353)-1+MAX(N:N,Q:Q,T:T),"")</f>
        <v/>
      </c>
      <c r="X353" s="139" t="str">
        <f>IF(OR(C353="Resuelto",C353=""),"",SUM(N353,Q353,T353,W353))</f>
        <v/>
      </c>
      <c r="Y353" s="139" t="str">
        <f>IF(OR(C353="Resuelto",C353=""),"",SUM(M353,P353,S353,V353))</f>
        <v/>
      </c>
      <c r="Z353" s="139" t="str">
        <f>IF(OR(C353="Resuelto",C353=""),"",SUM(L353,O353,R353,U353))</f>
        <v/>
      </c>
      <c r="AA353" s="28">
        <v>551</v>
      </c>
      <c r="AB353" s="28" t="str">
        <f ca="1">IF(ISNA(VLOOKUP(AA353,$X$13:$Z$795,3,FALSE))=TRUE,"",VLOOKUP(AA353,$X$13:$Z$795,3,FALSE))</f>
        <v/>
      </c>
      <c r="AC353" s="75" t="str">
        <f ca="1">IF(ISNA(VLOOKUP(AA353,$X$13:$Z$795,2,FALSE))=TRUE,"",VLOOKUP(AA353,$X$13:$Z$795,2,FALSE))</f>
        <v/>
      </c>
      <c r="AH353" s="78" t="str">
        <f>IF(AI353="","",MAX($AH$5:AH352)+1)</f>
        <v/>
      </c>
      <c r="AI353" s="53" t="str">
        <f>IF(G352="","",IF(COUNTIF($AI$11:AI352,G352)=0,G352,""))</f>
        <v/>
      </c>
      <c r="AJ353" s="53" t="str">
        <f>IF(ISNA(VLOOKUP(AA353,$AH$13:$AI$795,2,FALSE))=TRUE,"",VLOOKUP(AA353,$AH$13:$AI$795,2,FALSE))</f>
        <v/>
      </c>
      <c r="AK353" s="135"/>
    </row>
    <row r="354" spans="1:37" x14ac:dyDescent="0.25">
      <c r="A354" s="136"/>
      <c r="B354" s="136"/>
      <c r="C354" s="136"/>
      <c r="D354" s="136"/>
      <c r="E354" s="137"/>
      <c r="F354" s="137"/>
      <c r="G354" s="136"/>
      <c r="H354" s="137"/>
      <c r="I354" s="140" t="str">
        <f t="shared" si="6"/>
        <v/>
      </c>
      <c r="J354" s="140"/>
      <c r="K354" s="140"/>
      <c r="L354" s="74" t="str">
        <f>IF(AND(C354="Abierto",D354="Urgente"),A354,"")</f>
        <v/>
      </c>
      <c r="M354" s="74" t="str">
        <f ca="1">IF(AND(C354="Abierto",D354="Urgente"),TODAY()-E354,"")</f>
        <v/>
      </c>
      <c r="N354" s="74" t="str">
        <f>IF(AND(C354="Abierto",D354="Urgente"),RANK(M354,$M$13:$M$798,0)+COUNTIF($M$13:M354,M354)-1,"")</f>
        <v/>
      </c>
      <c r="O354" s="74" t="str">
        <f>IF(AND(C354="Abierto",D354="Alta"),A354,"")</f>
        <v/>
      </c>
      <c r="P354" s="74" t="str">
        <f ca="1">IF(AND(C354="Abierto",D354="Alta"),TODAY()-E354,"")</f>
        <v/>
      </c>
      <c r="Q354" s="74" t="str">
        <f>IF(AND(C354="Abierto",D354="Alta"),RANK(P354,$P$13:$P$798,0)+COUNTIF($P$13:P354,P354)-1+MAX(N:N),"")</f>
        <v/>
      </c>
      <c r="R354" s="74" t="str">
        <f>IF(AND(C354="Abierto",D354="Media"),A354,"")</f>
        <v/>
      </c>
      <c r="S354" s="74" t="str">
        <f ca="1">IF(AND(C354="Abierto",D354="Media"),TODAY()-E354,"")</f>
        <v/>
      </c>
      <c r="T354" s="74" t="str">
        <f>IF(AND(C354="Abierto",D354="Media"),RANK(S354,$S$13:$S$798,0)+COUNTIF($S$13:S354,S354)-1+MAX(N:N,Q:Q),"")</f>
        <v/>
      </c>
      <c r="U354" s="74" t="str">
        <f>IF(AND(C354="Abierto",D354="Baja"),A354,"")</f>
        <v/>
      </c>
      <c r="V354" s="74" t="str">
        <f ca="1">IF(AND(C354="Abierto",D354="Baja"),TODAY()-E354,"")</f>
        <v/>
      </c>
      <c r="W354" s="74" t="str">
        <f>IF(AND(C354="Abierto",D354="Baja"),RANK(V354,$V$13:$V$798,0)+COUNTIF($V$13:V354,V354)-1+MAX(N:N,Q:Q,T:T),"")</f>
        <v/>
      </c>
      <c r="X354" s="139" t="str">
        <f>IF(OR(C354="Resuelto",C354=""),"",SUM(N354,Q354,T354,W354))</f>
        <v/>
      </c>
      <c r="Y354" s="139" t="str">
        <f>IF(OR(C354="Resuelto",C354=""),"",SUM(M354,P354,S354,V354))</f>
        <v/>
      </c>
      <c r="Z354" s="139" t="str">
        <f>IF(OR(C354="Resuelto",C354=""),"",SUM(L354,O354,R354,U354))</f>
        <v/>
      </c>
      <c r="AA354" s="28">
        <v>552</v>
      </c>
      <c r="AB354" s="28" t="str">
        <f ca="1">IF(ISNA(VLOOKUP(AA354,$X$13:$Z$795,3,FALSE))=TRUE,"",VLOOKUP(AA354,$X$13:$Z$795,3,FALSE))</f>
        <v/>
      </c>
      <c r="AC354" s="75" t="str">
        <f ca="1">IF(ISNA(VLOOKUP(AA354,$X$13:$Z$795,2,FALSE))=TRUE,"",VLOOKUP(AA354,$X$13:$Z$795,2,FALSE))</f>
        <v/>
      </c>
      <c r="AH354" s="78" t="str">
        <f>IF(AI354="","",MAX($AH$5:AH353)+1)</f>
        <v/>
      </c>
      <c r="AI354" s="53" t="str">
        <f>IF(G353="","",IF(COUNTIF($AI$11:AI353,G353)=0,G353,""))</f>
        <v/>
      </c>
      <c r="AJ354" s="53" t="str">
        <f>IF(ISNA(VLOOKUP(AA354,$AH$13:$AI$795,2,FALSE))=TRUE,"",VLOOKUP(AA354,$AH$13:$AI$795,2,FALSE))</f>
        <v/>
      </c>
      <c r="AK354" s="135"/>
    </row>
    <row r="355" spans="1:37" x14ac:dyDescent="0.25">
      <c r="A355" s="136"/>
      <c r="B355" s="136"/>
      <c r="C355" s="136"/>
      <c r="D355" s="136"/>
      <c r="E355" s="137"/>
      <c r="F355" s="137"/>
      <c r="G355" s="136"/>
      <c r="H355" s="137"/>
      <c r="I355" s="140" t="str">
        <f t="shared" si="6"/>
        <v/>
      </c>
      <c r="J355" s="140"/>
      <c r="K355" s="140"/>
      <c r="L355" s="74" t="str">
        <f>IF(AND(C355="Abierto",D355="Urgente"),A355,"")</f>
        <v/>
      </c>
      <c r="M355" s="74" t="str">
        <f ca="1">IF(AND(C355="Abierto",D355="Urgente"),TODAY()-E355,"")</f>
        <v/>
      </c>
      <c r="N355" s="74" t="str">
        <f>IF(AND(C355="Abierto",D355="Urgente"),RANK(M355,$M$13:$M$798,0)+COUNTIF($M$13:M355,M355)-1,"")</f>
        <v/>
      </c>
      <c r="O355" s="74" t="str">
        <f>IF(AND(C355="Abierto",D355="Alta"),A355,"")</f>
        <v/>
      </c>
      <c r="P355" s="74" t="str">
        <f ca="1">IF(AND(C355="Abierto",D355="Alta"),TODAY()-E355,"")</f>
        <v/>
      </c>
      <c r="Q355" s="74" t="str">
        <f>IF(AND(C355="Abierto",D355="Alta"),RANK(P355,$P$13:$P$798,0)+COUNTIF($P$13:P355,P355)-1+MAX(N:N),"")</f>
        <v/>
      </c>
      <c r="R355" s="74" t="str">
        <f>IF(AND(C355="Abierto",D355="Media"),A355,"")</f>
        <v/>
      </c>
      <c r="S355" s="74" t="str">
        <f ca="1">IF(AND(C355="Abierto",D355="Media"),TODAY()-E355,"")</f>
        <v/>
      </c>
      <c r="T355" s="74" t="str">
        <f>IF(AND(C355="Abierto",D355="Media"),RANK(S355,$S$13:$S$798,0)+COUNTIF($S$13:S355,S355)-1+MAX(N:N,Q:Q),"")</f>
        <v/>
      </c>
      <c r="U355" s="74" t="str">
        <f>IF(AND(C355="Abierto",D355="Baja"),A355,"")</f>
        <v/>
      </c>
      <c r="V355" s="74" t="str">
        <f ca="1">IF(AND(C355="Abierto",D355="Baja"),TODAY()-E355,"")</f>
        <v/>
      </c>
      <c r="W355" s="74" t="str">
        <f>IF(AND(C355="Abierto",D355="Baja"),RANK(V355,$V$13:$V$798,0)+COUNTIF($V$13:V355,V355)-1+MAX(N:N,Q:Q,T:T),"")</f>
        <v/>
      </c>
      <c r="X355" s="139" t="str">
        <f>IF(OR(C355="Resuelto",C355=""),"",SUM(N355,Q355,T355,W355))</f>
        <v/>
      </c>
      <c r="Y355" s="139" t="str">
        <f>IF(OR(C355="Resuelto",C355=""),"",SUM(M355,P355,S355,V355))</f>
        <v/>
      </c>
      <c r="Z355" s="139" t="str">
        <f>IF(OR(C355="Resuelto",C355=""),"",SUM(L355,O355,R355,U355))</f>
        <v/>
      </c>
      <c r="AA355" s="28">
        <v>553</v>
      </c>
      <c r="AB355" s="28" t="str">
        <f ca="1">IF(ISNA(VLOOKUP(AA355,$X$13:$Z$795,3,FALSE))=TRUE,"",VLOOKUP(AA355,$X$13:$Z$795,3,FALSE))</f>
        <v/>
      </c>
      <c r="AC355" s="75" t="str">
        <f ca="1">IF(ISNA(VLOOKUP(AA355,$X$13:$Z$795,2,FALSE))=TRUE,"",VLOOKUP(AA355,$X$13:$Z$795,2,FALSE))</f>
        <v/>
      </c>
      <c r="AH355" s="78" t="str">
        <f>IF(AI355="","",MAX($AH$5:AH354)+1)</f>
        <v/>
      </c>
      <c r="AI355" s="53" t="str">
        <f>IF(G354="","",IF(COUNTIF($AI$11:AI354,G354)=0,G354,""))</f>
        <v/>
      </c>
      <c r="AJ355" s="53" t="str">
        <f>IF(ISNA(VLOOKUP(AA355,$AH$13:$AI$795,2,FALSE))=TRUE,"",VLOOKUP(AA355,$AH$13:$AI$795,2,FALSE))</f>
        <v/>
      </c>
      <c r="AK355" s="135"/>
    </row>
    <row r="356" spans="1:37" x14ac:dyDescent="0.25">
      <c r="A356" s="136"/>
      <c r="B356" s="136"/>
      <c r="C356" s="136"/>
      <c r="D356" s="136"/>
      <c r="E356" s="137"/>
      <c r="F356" s="137"/>
      <c r="G356" s="136"/>
      <c r="H356" s="137"/>
      <c r="I356" s="140" t="str">
        <f t="shared" si="6"/>
        <v/>
      </c>
      <c r="J356" s="140"/>
      <c r="K356" s="140"/>
      <c r="L356" s="74" t="str">
        <f>IF(AND(C356="Abierto",D356="Urgente"),A356,"")</f>
        <v/>
      </c>
      <c r="M356" s="74" t="str">
        <f ca="1">IF(AND(C356="Abierto",D356="Urgente"),TODAY()-E356,"")</f>
        <v/>
      </c>
      <c r="N356" s="74" t="str">
        <f>IF(AND(C356="Abierto",D356="Urgente"),RANK(M356,$M$13:$M$798,0)+COUNTIF($M$13:M356,M356)-1,"")</f>
        <v/>
      </c>
      <c r="O356" s="74" t="str">
        <f>IF(AND(C356="Abierto",D356="Alta"),A356,"")</f>
        <v/>
      </c>
      <c r="P356" s="74" t="str">
        <f ca="1">IF(AND(C356="Abierto",D356="Alta"),TODAY()-E356,"")</f>
        <v/>
      </c>
      <c r="Q356" s="74" t="str">
        <f>IF(AND(C356="Abierto",D356="Alta"),RANK(P356,$P$13:$P$798,0)+COUNTIF($P$13:P356,P356)-1+MAX(N:N),"")</f>
        <v/>
      </c>
      <c r="R356" s="74" t="str">
        <f>IF(AND(C356="Abierto",D356="Media"),A356,"")</f>
        <v/>
      </c>
      <c r="S356" s="74" t="str">
        <f ca="1">IF(AND(C356="Abierto",D356="Media"),TODAY()-E356,"")</f>
        <v/>
      </c>
      <c r="T356" s="74" t="str">
        <f>IF(AND(C356="Abierto",D356="Media"),RANK(S356,$S$13:$S$798,0)+COUNTIF($S$13:S356,S356)-1+MAX(N:N,Q:Q),"")</f>
        <v/>
      </c>
      <c r="U356" s="74" t="str">
        <f>IF(AND(C356="Abierto",D356="Baja"),A356,"")</f>
        <v/>
      </c>
      <c r="V356" s="74" t="str">
        <f ca="1">IF(AND(C356="Abierto",D356="Baja"),TODAY()-E356,"")</f>
        <v/>
      </c>
      <c r="W356" s="74" t="str">
        <f>IF(AND(C356="Abierto",D356="Baja"),RANK(V356,$V$13:$V$798,0)+COUNTIF($V$13:V356,V356)-1+MAX(N:N,Q:Q,T:T),"")</f>
        <v/>
      </c>
      <c r="X356" s="139" t="str">
        <f>IF(OR(C356="Resuelto",C356=""),"",SUM(N356,Q356,T356,W356))</f>
        <v/>
      </c>
      <c r="Y356" s="139" t="str">
        <f>IF(OR(C356="Resuelto",C356=""),"",SUM(M356,P356,S356,V356))</f>
        <v/>
      </c>
      <c r="Z356" s="139" t="str">
        <f>IF(OR(C356="Resuelto",C356=""),"",SUM(L356,O356,R356,U356))</f>
        <v/>
      </c>
      <c r="AA356" s="28">
        <v>554</v>
      </c>
      <c r="AB356" s="28" t="str">
        <f ca="1">IF(ISNA(VLOOKUP(AA356,$X$13:$Z$795,3,FALSE))=TRUE,"",VLOOKUP(AA356,$X$13:$Z$795,3,FALSE))</f>
        <v/>
      </c>
      <c r="AC356" s="75" t="str">
        <f ca="1">IF(ISNA(VLOOKUP(AA356,$X$13:$Z$795,2,FALSE))=TRUE,"",VLOOKUP(AA356,$X$13:$Z$795,2,FALSE))</f>
        <v/>
      </c>
      <c r="AH356" s="78" t="str">
        <f>IF(AI356="","",MAX($AH$5:AH355)+1)</f>
        <v/>
      </c>
      <c r="AI356" s="53" t="str">
        <f>IF(G355="","",IF(COUNTIF($AI$11:AI355,G355)=0,G355,""))</f>
        <v/>
      </c>
      <c r="AJ356" s="53" t="str">
        <f>IF(ISNA(VLOOKUP(AA356,$AH$13:$AI$795,2,FALSE))=TRUE,"",VLOOKUP(AA356,$AH$13:$AI$795,2,FALSE))</f>
        <v/>
      </c>
      <c r="AK356" s="135"/>
    </row>
    <row r="357" spans="1:37" x14ac:dyDescent="0.25">
      <c r="A357" s="136"/>
      <c r="B357" s="136"/>
      <c r="C357" s="136"/>
      <c r="D357" s="136"/>
      <c r="E357" s="137"/>
      <c r="F357" s="137"/>
      <c r="G357" s="136"/>
      <c r="H357" s="137"/>
      <c r="I357" s="140" t="str">
        <f t="shared" si="6"/>
        <v/>
      </c>
      <c r="J357" s="140"/>
      <c r="K357" s="140"/>
      <c r="L357" s="74" t="str">
        <f>IF(AND(C357="Abierto",D357="Urgente"),A357,"")</f>
        <v/>
      </c>
      <c r="M357" s="74" t="str">
        <f ca="1">IF(AND(C357="Abierto",D357="Urgente"),TODAY()-E357,"")</f>
        <v/>
      </c>
      <c r="N357" s="74" t="str">
        <f>IF(AND(C357="Abierto",D357="Urgente"),RANK(M357,$M$13:$M$798,0)+COUNTIF($M$13:M357,M357)-1,"")</f>
        <v/>
      </c>
      <c r="O357" s="74" t="str">
        <f>IF(AND(C357="Abierto",D357="Alta"),A357,"")</f>
        <v/>
      </c>
      <c r="P357" s="74" t="str">
        <f ca="1">IF(AND(C357="Abierto",D357="Alta"),TODAY()-E357,"")</f>
        <v/>
      </c>
      <c r="Q357" s="74" t="str">
        <f>IF(AND(C357="Abierto",D357="Alta"),RANK(P357,$P$13:$P$798,0)+COUNTIF($P$13:P357,P357)-1+MAX(N:N),"")</f>
        <v/>
      </c>
      <c r="R357" s="74" t="str">
        <f>IF(AND(C357="Abierto",D357="Media"),A357,"")</f>
        <v/>
      </c>
      <c r="S357" s="74" t="str">
        <f ca="1">IF(AND(C357="Abierto",D357="Media"),TODAY()-E357,"")</f>
        <v/>
      </c>
      <c r="T357" s="74" t="str">
        <f>IF(AND(C357="Abierto",D357="Media"),RANK(S357,$S$13:$S$798,0)+COUNTIF($S$13:S357,S357)-1+MAX(N:N,Q:Q),"")</f>
        <v/>
      </c>
      <c r="U357" s="74" t="str">
        <f>IF(AND(C357="Abierto",D357="Baja"),A357,"")</f>
        <v/>
      </c>
      <c r="V357" s="74" t="str">
        <f ca="1">IF(AND(C357="Abierto",D357="Baja"),TODAY()-E357,"")</f>
        <v/>
      </c>
      <c r="W357" s="74" t="str">
        <f>IF(AND(C357="Abierto",D357="Baja"),RANK(V357,$V$13:$V$798,0)+COUNTIF($V$13:V357,V357)-1+MAX(N:N,Q:Q,T:T),"")</f>
        <v/>
      </c>
      <c r="X357" s="139" t="str">
        <f>IF(OR(C357="Resuelto",C357=""),"",SUM(N357,Q357,T357,W357))</f>
        <v/>
      </c>
      <c r="Y357" s="139" t="str">
        <f>IF(OR(C357="Resuelto",C357=""),"",SUM(M357,P357,S357,V357))</f>
        <v/>
      </c>
      <c r="Z357" s="139" t="str">
        <f>IF(OR(C357="Resuelto",C357=""),"",SUM(L357,O357,R357,U357))</f>
        <v/>
      </c>
      <c r="AA357" s="28">
        <v>555</v>
      </c>
      <c r="AB357" s="28" t="str">
        <f ca="1">IF(ISNA(VLOOKUP(AA357,$X$13:$Z$795,3,FALSE))=TRUE,"",VLOOKUP(AA357,$X$13:$Z$795,3,FALSE))</f>
        <v/>
      </c>
      <c r="AC357" s="75" t="str">
        <f ca="1">IF(ISNA(VLOOKUP(AA357,$X$13:$Z$795,2,FALSE))=TRUE,"",VLOOKUP(AA357,$X$13:$Z$795,2,FALSE))</f>
        <v/>
      </c>
      <c r="AH357" s="78" t="str">
        <f>IF(AI357="","",MAX($AH$5:AH356)+1)</f>
        <v/>
      </c>
      <c r="AI357" s="53" t="str">
        <f>IF(G356="","",IF(COUNTIF($AI$11:AI356,G356)=0,G356,""))</f>
        <v/>
      </c>
      <c r="AJ357" s="53" t="str">
        <f>IF(ISNA(VLOOKUP(AA357,$AH$13:$AI$795,2,FALSE))=TRUE,"",VLOOKUP(AA357,$AH$13:$AI$795,2,FALSE))</f>
        <v/>
      </c>
      <c r="AK357" s="135"/>
    </row>
    <row r="358" spans="1:37" x14ac:dyDescent="0.25">
      <c r="A358" s="136"/>
      <c r="B358" s="136"/>
      <c r="C358" s="136"/>
      <c r="D358" s="136"/>
      <c r="E358" s="137"/>
      <c r="F358" s="137"/>
      <c r="G358" s="136"/>
      <c r="H358" s="137"/>
      <c r="I358" s="140" t="str">
        <f t="shared" si="6"/>
        <v/>
      </c>
      <c r="J358" s="140"/>
      <c r="K358" s="140"/>
      <c r="L358" s="74" t="str">
        <f>IF(AND(C358="Abierto",D358="Urgente"),A358,"")</f>
        <v/>
      </c>
      <c r="M358" s="74" t="str">
        <f ca="1">IF(AND(C358="Abierto",D358="Urgente"),TODAY()-E358,"")</f>
        <v/>
      </c>
      <c r="N358" s="74" t="str">
        <f>IF(AND(C358="Abierto",D358="Urgente"),RANK(M358,$M$13:$M$798,0)+COUNTIF($M$13:M358,M358)-1,"")</f>
        <v/>
      </c>
      <c r="O358" s="74" t="str">
        <f>IF(AND(C358="Abierto",D358="Alta"),A358,"")</f>
        <v/>
      </c>
      <c r="P358" s="74" t="str">
        <f ca="1">IF(AND(C358="Abierto",D358="Alta"),TODAY()-E358,"")</f>
        <v/>
      </c>
      <c r="Q358" s="74" t="str">
        <f>IF(AND(C358="Abierto",D358="Alta"),RANK(P358,$P$13:$P$798,0)+COUNTIF($P$13:P358,P358)-1+MAX(N:N),"")</f>
        <v/>
      </c>
      <c r="R358" s="74" t="str">
        <f>IF(AND(C358="Abierto",D358="Media"),A358,"")</f>
        <v/>
      </c>
      <c r="S358" s="74" t="str">
        <f ca="1">IF(AND(C358="Abierto",D358="Media"),TODAY()-E358,"")</f>
        <v/>
      </c>
      <c r="T358" s="74" t="str">
        <f>IF(AND(C358="Abierto",D358="Media"),RANK(S358,$S$13:$S$798,0)+COUNTIF($S$13:S358,S358)-1+MAX(N:N,Q:Q),"")</f>
        <v/>
      </c>
      <c r="U358" s="74" t="str">
        <f>IF(AND(C358="Abierto",D358="Baja"),A358,"")</f>
        <v/>
      </c>
      <c r="V358" s="74" t="str">
        <f ca="1">IF(AND(C358="Abierto",D358="Baja"),TODAY()-E358,"")</f>
        <v/>
      </c>
      <c r="W358" s="74" t="str">
        <f>IF(AND(C358="Abierto",D358="Baja"),RANK(V358,$V$13:$V$798,0)+COUNTIF($V$13:V358,V358)-1+MAX(N:N,Q:Q,T:T),"")</f>
        <v/>
      </c>
      <c r="X358" s="139" t="str">
        <f>IF(OR(C358="Resuelto",C358=""),"",SUM(N358,Q358,T358,W358))</f>
        <v/>
      </c>
      <c r="Y358" s="139" t="str">
        <f>IF(OR(C358="Resuelto",C358=""),"",SUM(M358,P358,S358,V358))</f>
        <v/>
      </c>
      <c r="Z358" s="139" t="str">
        <f>IF(OR(C358="Resuelto",C358=""),"",SUM(L358,O358,R358,U358))</f>
        <v/>
      </c>
      <c r="AA358" s="28">
        <v>556</v>
      </c>
      <c r="AB358" s="28" t="str">
        <f ca="1">IF(ISNA(VLOOKUP(AA358,$X$13:$Z$795,3,FALSE))=TRUE,"",VLOOKUP(AA358,$X$13:$Z$795,3,FALSE))</f>
        <v/>
      </c>
      <c r="AC358" s="75" t="str">
        <f ca="1">IF(ISNA(VLOOKUP(AA358,$X$13:$Z$795,2,FALSE))=TRUE,"",VLOOKUP(AA358,$X$13:$Z$795,2,FALSE))</f>
        <v/>
      </c>
      <c r="AH358" s="78" t="str">
        <f>IF(AI358="","",MAX($AH$5:AH357)+1)</f>
        <v/>
      </c>
      <c r="AI358" s="53" t="str">
        <f>IF(G357="","",IF(COUNTIF($AI$11:AI357,G357)=0,G357,""))</f>
        <v/>
      </c>
      <c r="AJ358" s="53" t="str">
        <f>IF(ISNA(VLOOKUP(AA358,$AH$13:$AI$795,2,FALSE))=TRUE,"",VLOOKUP(AA358,$AH$13:$AI$795,2,FALSE))</f>
        <v/>
      </c>
      <c r="AK358" s="135"/>
    </row>
    <row r="359" spans="1:37" x14ac:dyDescent="0.25">
      <c r="A359" s="136"/>
      <c r="B359" s="136"/>
      <c r="C359" s="136"/>
      <c r="D359" s="136"/>
      <c r="E359" s="137"/>
      <c r="F359" s="137"/>
      <c r="G359" s="136"/>
      <c r="H359" s="137"/>
      <c r="I359" s="140" t="str">
        <f t="shared" si="6"/>
        <v/>
      </c>
      <c r="J359" s="140"/>
      <c r="K359" s="140"/>
      <c r="L359" s="74" t="str">
        <f>IF(AND(C359="Abierto",D359="Urgente"),A359,"")</f>
        <v/>
      </c>
      <c r="M359" s="74" t="str">
        <f ca="1">IF(AND(C359="Abierto",D359="Urgente"),TODAY()-E359,"")</f>
        <v/>
      </c>
      <c r="N359" s="74" t="str">
        <f>IF(AND(C359="Abierto",D359="Urgente"),RANK(M359,$M$13:$M$798,0)+COUNTIF($M$13:M359,M359)-1,"")</f>
        <v/>
      </c>
      <c r="O359" s="74" t="str">
        <f>IF(AND(C359="Abierto",D359="Alta"),A359,"")</f>
        <v/>
      </c>
      <c r="P359" s="74" t="str">
        <f ca="1">IF(AND(C359="Abierto",D359="Alta"),TODAY()-E359,"")</f>
        <v/>
      </c>
      <c r="Q359" s="74" t="str">
        <f>IF(AND(C359="Abierto",D359="Alta"),RANK(P359,$P$13:$P$798,0)+COUNTIF($P$13:P359,P359)-1+MAX(N:N),"")</f>
        <v/>
      </c>
      <c r="R359" s="74" t="str">
        <f>IF(AND(C359="Abierto",D359="Media"),A359,"")</f>
        <v/>
      </c>
      <c r="S359" s="74" t="str">
        <f ca="1">IF(AND(C359="Abierto",D359="Media"),TODAY()-E359,"")</f>
        <v/>
      </c>
      <c r="T359" s="74" t="str">
        <f>IF(AND(C359="Abierto",D359="Media"),RANK(S359,$S$13:$S$798,0)+COUNTIF($S$13:S359,S359)-1+MAX(N:N,Q:Q),"")</f>
        <v/>
      </c>
      <c r="U359" s="74" t="str">
        <f>IF(AND(C359="Abierto",D359="Baja"),A359,"")</f>
        <v/>
      </c>
      <c r="V359" s="74" t="str">
        <f ca="1">IF(AND(C359="Abierto",D359="Baja"),TODAY()-E359,"")</f>
        <v/>
      </c>
      <c r="W359" s="74" t="str">
        <f>IF(AND(C359="Abierto",D359="Baja"),RANK(V359,$V$13:$V$798,0)+COUNTIF($V$13:V359,V359)-1+MAX(N:N,Q:Q,T:T),"")</f>
        <v/>
      </c>
      <c r="X359" s="139" t="str">
        <f>IF(OR(C359="Resuelto",C359=""),"",SUM(N359,Q359,T359,W359))</f>
        <v/>
      </c>
      <c r="Y359" s="139" t="str">
        <f>IF(OR(C359="Resuelto",C359=""),"",SUM(M359,P359,S359,V359))</f>
        <v/>
      </c>
      <c r="Z359" s="139" t="str">
        <f>IF(OR(C359="Resuelto",C359=""),"",SUM(L359,O359,R359,U359))</f>
        <v/>
      </c>
      <c r="AA359" s="28">
        <v>557</v>
      </c>
      <c r="AB359" s="28" t="str">
        <f ca="1">IF(ISNA(VLOOKUP(AA359,$X$13:$Z$795,3,FALSE))=TRUE,"",VLOOKUP(AA359,$X$13:$Z$795,3,FALSE))</f>
        <v/>
      </c>
      <c r="AC359" s="75" t="str">
        <f ca="1">IF(ISNA(VLOOKUP(AA359,$X$13:$Z$795,2,FALSE))=TRUE,"",VLOOKUP(AA359,$X$13:$Z$795,2,FALSE))</f>
        <v/>
      </c>
      <c r="AH359" s="78" t="str">
        <f>IF(AI359="","",MAX($AH$5:AH358)+1)</f>
        <v/>
      </c>
      <c r="AI359" s="53" t="str">
        <f>IF(G358="","",IF(COUNTIF($AI$11:AI358,G358)=0,G358,""))</f>
        <v/>
      </c>
      <c r="AJ359" s="53" t="str">
        <f>IF(ISNA(VLOOKUP(AA359,$AH$13:$AI$795,2,FALSE))=TRUE,"",VLOOKUP(AA359,$AH$13:$AI$795,2,FALSE))</f>
        <v/>
      </c>
      <c r="AK359" s="135"/>
    </row>
    <row r="360" spans="1:37" x14ac:dyDescent="0.25">
      <c r="A360" s="136"/>
      <c r="B360" s="136"/>
      <c r="C360" s="136"/>
      <c r="D360" s="136"/>
      <c r="E360" s="137"/>
      <c r="F360" s="137"/>
      <c r="G360" s="136"/>
      <c r="H360" s="137"/>
      <c r="I360" s="140" t="str">
        <f t="shared" si="6"/>
        <v/>
      </c>
      <c r="J360" s="140"/>
      <c r="K360" s="140"/>
      <c r="L360" s="74" t="str">
        <f>IF(AND(C360="Abierto",D360="Urgente"),A360,"")</f>
        <v/>
      </c>
      <c r="M360" s="74" t="str">
        <f ca="1">IF(AND(C360="Abierto",D360="Urgente"),TODAY()-E360,"")</f>
        <v/>
      </c>
      <c r="N360" s="74" t="str">
        <f>IF(AND(C360="Abierto",D360="Urgente"),RANK(M360,$M$13:$M$798,0)+COUNTIF($M$13:M360,M360)-1,"")</f>
        <v/>
      </c>
      <c r="O360" s="74" t="str">
        <f>IF(AND(C360="Abierto",D360="Alta"),A360,"")</f>
        <v/>
      </c>
      <c r="P360" s="74" t="str">
        <f ca="1">IF(AND(C360="Abierto",D360="Alta"),TODAY()-E360,"")</f>
        <v/>
      </c>
      <c r="Q360" s="74" t="str">
        <f>IF(AND(C360="Abierto",D360="Alta"),RANK(P360,$P$13:$P$798,0)+COUNTIF($P$13:P360,P360)-1+MAX(N:N),"")</f>
        <v/>
      </c>
      <c r="R360" s="74" t="str">
        <f>IF(AND(C360="Abierto",D360="Media"),A360,"")</f>
        <v/>
      </c>
      <c r="S360" s="74" t="str">
        <f ca="1">IF(AND(C360="Abierto",D360="Media"),TODAY()-E360,"")</f>
        <v/>
      </c>
      <c r="T360" s="74" t="str">
        <f>IF(AND(C360="Abierto",D360="Media"),RANK(S360,$S$13:$S$798,0)+COUNTIF($S$13:S360,S360)-1+MAX(N:N,Q:Q),"")</f>
        <v/>
      </c>
      <c r="U360" s="74" t="str">
        <f>IF(AND(C360="Abierto",D360="Baja"),A360,"")</f>
        <v/>
      </c>
      <c r="V360" s="74" t="str">
        <f ca="1">IF(AND(C360="Abierto",D360="Baja"),TODAY()-E360,"")</f>
        <v/>
      </c>
      <c r="W360" s="74" t="str">
        <f>IF(AND(C360="Abierto",D360="Baja"),RANK(V360,$V$13:$V$798,0)+COUNTIF($V$13:V360,V360)-1+MAX(N:N,Q:Q,T:T),"")</f>
        <v/>
      </c>
      <c r="X360" s="139" t="str">
        <f>IF(OR(C360="Resuelto",C360=""),"",SUM(N360,Q360,T360,W360))</f>
        <v/>
      </c>
      <c r="Y360" s="139" t="str">
        <f>IF(OR(C360="Resuelto",C360=""),"",SUM(M360,P360,S360,V360))</f>
        <v/>
      </c>
      <c r="Z360" s="139" t="str">
        <f>IF(OR(C360="Resuelto",C360=""),"",SUM(L360,O360,R360,U360))</f>
        <v/>
      </c>
      <c r="AA360" s="28">
        <v>558</v>
      </c>
      <c r="AB360" s="28" t="str">
        <f ca="1">IF(ISNA(VLOOKUP(AA360,$X$13:$Z$795,3,FALSE))=TRUE,"",VLOOKUP(AA360,$X$13:$Z$795,3,FALSE))</f>
        <v/>
      </c>
      <c r="AC360" s="75" t="str">
        <f ca="1">IF(ISNA(VLOOKUP(AA360,$X$13:$Z$795,2,FALSE))=TRUE,"",VLOOKUP(AA360,$X$13:$Z$795,2,FALSE))</f>
        <v/>
      </c>
      <c r="AH360" s="78" t="str">
        <f>IF(AI360="","",MAX($AH$5:AH359)+1)</f>
        <v/>
      </c>
      <c r="AI360" s="53" t="str">
        <f>IF(G359="","",IF(COUNTIF($AI$11:AI359,G359)=0,G359,""))</f>
        <v/>
      </c>
      <c r="AJ360" s="53" t="str">
        <f>IF(ISNA(VLOOKUP(AA360,$AH$13:$AI$795,2,FALSE))=TRUE,"",VLOOKUP(AA360,$AH$13:$AI$795,2,FALSE))</f>
        <v/>
      </c>
      <c r="AK360" s="135"/>
    </row>
    <row r="361" spans="1:37" x14ac:dyDescent="0.25">
      <c r="A361" s="136"/>
      <c r="B361" s="136"/>
      <c r="C361" s="136"/>
      <c r="D361" s="136"/>
      <c r="E361" s="137"/>
      <c r="F361" s="137"/>
      <c r="G361" s="136"/>
      <c r="H361" s="137"/>
      <c r="I361" s="140" t="str">
        <f t="shared" si="6"/>
        <v/>
      </c>
      <c r="J361" s="140"/>
      <c r="K361" s="140"/>
      <c r="L361" s="74" t="str">
        <f>IF(AND(C361="Abierto",D361="Urgente"),A361,"")</f>
        <v/>
      </c>
      <c r="M361" s="74" t="str">
        <f ca="1">IF(AND(C361="Abierto",D361="Urgente"),TODAY()-E361,"")</f>
        <v/>
      </c>
      <c r="N361" s="74" t="str">
        <f>IF(AND(C361="Abierto",D361="Urgente"),RANK(M361,$M$13:$M$798,0)+COUNTIF($M$13:M361,M361)-1,"")</f>
        <v/>
      </c>
      <c r="O361" s="74" t="str">
        <f>IF(AND(C361="Abierto",D361="Alta"),A361,"")</f>
        <v/>
      </c>
      <c r="P361" s="74" t="str">
        <f ca="1">IF(AND(C361="Abierto",D361="Alta"),TODAY()-E361,"")</f>
        <v/>
      </c>
      <c r="Q361" s="74" t="str">
        <f>IF(AND(C361="Abierto",D361="Alta"),RANK(P361,$P$13:$P$798,0)+COUNTIF($P$13:P361,P361)-1+MAX(N:N),"")</f>
        <v/>
      </c>
      <c r="R361" s="74" t="str">
        <f>IF(AND(C361="Abierto",D361="Media"),A361,"")</f>
        <v/>
      </c>
      <c r="S361" s="74" t="str">
        <f ca="1">IF(AND(C361="Abierto",D361="Media"),TODAY()-E361,"")</f>
        <v/>
      </c>
      <c r="T361" s="74" t="str">
        <f>IF(AND(C361="Abierto",D361="Media"),RANK(S361,$S$13:$S$798,0)+COUNTIF($S$13:S361,S361)-1+MAX(N:N,Q:Q),"")</f>
        <v/>
      </c>
      <c r="U361" s="74" t="str">
        <f>IF(AND(C361="Abierto",D361="Baja"),A361,"")</f>
        <v/>
      </c>
      <c r="V361" s="74" t="str">
        <f ca="1">IF(AND(C361="Abierto",D361="Baja"),TODAY()-E361,"")</f>
        <v/>
      </c>
      <c r="W361" s="74" t="str">
        <f>IF(AND(C361="Abierto",D361="Baja"),RANK(V361,$V$13:$V$798,0)+COUNTIF($V$13:V361,V361)-1+MAX(N:N,Q:Q,T:T),"")</f>
        <v/>
      </c>
      <c r="X361" s="139" t="str">
        <f>IF(OR(C361="Resuelto",C361=""),"",SUM(N361,Q361,T361,W361))</f>
        <v/>
      </c>
      <c r="Y361" s="139" t="str">
        <f>IF(OR(C361="Resuelto",C361=""),"",SUM(M361,P361,S361,V361))</f>
        <v/>
      </c>
      <c r="Z361" s="139" t="str">
        <f>IF(OR(C361="Resuelto",C361=""),"",SUM(L361,O361,R361,U361))</f>
        <v/>
      </c>
      <c r="AA361" s="28">
        <v>559</v>
      </c>
      <c r="AB361" s="28" t="str">
        <f ca="1">IF(ISNA(VLOOKUP(AA361,$X$13:$Z$795,3,FALSE))=TRUE,"",VLOOKUP(AA361,$X$13:$Z$795,3,FALSE))</f>
        <v/>
      </c>
      <c r="AC361" s="75" t="str">
        <f ca="1">IF(ISNA(VLOOKUP(AA361,$X$13:$Z$795,2,FALSE))=TRUE,"",VLOOKUP(AA361,$X$13:$Z$795,2,FALSE))</f>
        <v/>
      </c>
      <c r="AH361" s="78" t="str">
        <f>IF(AI361="","",MAX($AH$5:AH360)+1)</f>
        <v/>
      </c>
      <c r="AI361" s="53" t="str">
        <f>IF(G360="","",IF(COUNTIF($AI$11:AI360,G360)=0,G360,""))</f>
        <v/>
      </c>
      <c r="AJ361" s="53" t="str">
        <f>IF(ISNA(VLOOKUP(AA361,$AH$13:$AI$795,2,FALSE))=TRUE,"",VLOOKUP(AA361,$AH$13:$AI$795,2,FALSE))</f>
        <v/>
      </c>
      <c r="AK361" s="135"/>
    </row>
    <row r="362" spans="1:37" x14ac:dyDescent="0.25">
      <c r="A362" s="136"/>
      <c r="B362" s="136"/>
      <c r="C362" s="136"/>
      <c r="D362" s="136"/>
      <c r="E362" s="137"/>
      <c r="F362" s="137"/>
      <c r="G362" s="136"/>
      <c r="H362" s="137"/>
      <c r="I362" s="140" t="str">
        <f t="shared" si="6"/>
        <v/>
      </c>
      <c r="J362" s="140"/>
      <c r="K362" s="140"/>
      <c r="L362" s="74" t="str">
        <f>IF(AND(C362="Abierto",D362="Urgente"),A362,"")</f>
        <v/>
      </c>
      <c r="M362" s="74" t="str">
        <f ca="1">IF(AND(C362="Abierto",D362="Urgente"),TODAY()-E362,"")</f>
        <v/>
      </c>
      <c r="N362" s="74" t="str">
        <f>IF(AND(C362="Abierto",D362="Urgente"),RANK(M362,$M$13:$M$798,0)+COUNTIF($M$13:M362,M362)-1,"")</f>
        <v/>
      </c>
      <c r="O362" s="74" t="str">
        <f>IF(AND(C362="Abierto",D362="Alta"),A362,"")</f>
        <v/>
      </c>
      <c r="P362" s="74" t="str">
        <f ca="1">IF(AND(C362="Abierto",D362="Alta"),TODAY()-E362,"")</f>
        <v/>
      </c>
      <c r="Q362" s="74" t="str">
        <f>IF(AND(C362="Abierto",D362="Alta"),RANK(P362,$P$13:$P$798,0)+COUNTIF($P$13:P362,P362)-1+MAX(N:N),"")</f>
        <v/>
      </c>
      <c r="R362" s="74" t="str">
        <f>IF(AND(C362="Abierto",D362="Media"),A362,"")</f>
        <v/>
      </c>
      <c r="S362" s="74" t="str">
        <f ca="1">IF(AND(C362="Abierto",D362="Media"),TODAY()-E362,"")</f>
        <v/>
      </c>
      <c r="T362" s="74" t="str">
        <f>IF(AND(C362="Abierto",D362="Media"),RANK(S362,$S$13:$S$798,0)+COUNTIF($S$13:S362,S362)-1+MAX(N:N,Q:Q),"")</f>
        <v/>
      </c>
      <c r="U362" s="74" t="str">
        <f>IF(AND(C362="Abierto",D362="Baja"),A362,"")</f>
        <v/>
      </c>
      <c r="V362" s="74" t="str">
        <f ca="1">IF(AND(C362="Abierto",D362="Baja"),TODAY()-E362,"")</f>
        <v/>
      </c>
      <c r="W362" s="74" t="str">
        <f>IF(AND(C362="Abierto",D362="Baja"),RANK(V362,$V$13:$V$798,0)+COUNTIF($V$13:V362,V362)-1+MAX(N:N,Q:Q,T:T),"")</f>
        <v/>
      </c>
      <c r="X362" s="139" t="str">
        <f>IF(OR(C362="Resuelto",C362=""),"",SUM(N362,Q362,T362,W362))</f>
        <v/>
      </c>
      <c r="Y362" s="139" t="str">
        <f>IF(OR(C362="Resuelto",C362=""),"",SUM(M362,P362,S362,V362))</f>
        <v/>
      </c>
      <c r="Z362" s="139" t="str">
        <f>IF(OR(C362="Resuelto",C362=""),"",SUM(L362,O362,R362,U362))</f>
        <v/>
      </c>
      <c r="AA362" s="28">
        <v>560</v>
      </c>
      <c r="AB362" s="28" t="str">
        <f ca="1">IF(ISNA(VLOOKUP(AA362,$X$13:$Z$795,3,FALSE))=TRUE,"",VLOOKUP(AA362,$X$13:$Z$795,3,FALSE))</f>
        <v/>
      </c>
      <c r="AC362" s="75" t="str">
        <f ca="1">IF(ISNA(VLOOKUP(AA362,$X$13:$Z$795,2,FALSE))=TRUE,"",VLOOKUP(AA362,$X$13:$Z$795,2,FALSE))</f>
        <v/>
      </c>
      <c r="AH362" s="78" t="str">
        <f>IF(AI362="","",MAX($AH$5:AH361)+1)</f>
        <v/>
      </c>
      <c r="AI362" s="53" t="str">
        <f>IF(G361="","",IF(COUNTIF($AI$11:AI361,G361)=0,G361,""))</f>
        <v/>
      </c>
      <c r="AJ362" s="53" t="str">
        <f>IF(ISNA(VLOOKUP(AA362,$AH$13:$AI$795,2,FALSE))=TRUE,"",VLOOKUP(AA362,$AH$13:$AI$795,2,FALSE))</f>
        <v/>
      </c>
      <c r="AK362" s="135"/>
    </row>
    <row r="363" spans="1:37" x14ac:dyDescent="0.25">
      <c r="A363" s="136"/>
      <c r="B363" s="136"/>
      <c r="C363" s="136"/>
      <c r="D363" s="136"/>
      <c r="E363" s="137"/>
      <c r="F363" s="137"/>
      <c r="G363" s="136"/>
      <c r="H363" s="137"/>
      <c r="I363" s="140" t="str">
        <f t="shared" si="6"/>
        <v/>
      </c>
      <c r="J363" s="140"/>
      <c r="K363" s="140"/>
      <c r="L363" s="74" t="str">
        <f>IF(AND(C363="Abierto",D363="Urgente"),A363,"")</f>
        <v/>
      </c>
      <c r="M363" s="74" t="str">
        <f ca="1">IF(AND(C363="Abierto",D363="Urgente"),TODAY()-E363,"")</f>
        <v/>
      </c>
      <c r="N363" s="74" t="str">
        <f>IF(AND(C363="Abierto",D363="Urgente"),RANK(M363,$M$13:$M$798,0)+COUNTIF($M$13:M363,M363)-1,"")</f>
        <v/>
      </c>
      <c r="O363" s="74" t="str">
        <f>IF(AND(C363="Abierto",D363="Alta"),A363,"")</f>
        <v/>
      </c>
      <c r="P363" s="74" t="str">
        <f ca="1">IF(AND(C363="Abierto",D363="Alta"),TODAY()-E363,"")</f>
        <v/>
      </c>
      <c r="Q363" s="74" t="str">
        <f>IF(AND(C363="Abierto",D363="Alta"),RANK(P363,$P$13:$P$798,0)+COUNTIF($P$13:P363,P363)-1+MAX(N:N),"")</f>
        <v/>
      </c>
      <c r="R363" s="74" t="str">
        <f>IF(AND(C363="Abierto",D363="Media"),A363,"")</f>
        <v/>
      </c>
      <c r="S363" s="74" t="str">
        <f ca="1">IF(AND(C363="Abierto",D363="Media"),TODAY()-E363,"")</f>
        <v/>
      </c>
      <c r="T363" s="74" t="str">
        <f>IF(AND(C363="Abierto",D363="Media"),RANK(S363,$S$13:$S$798,0)+COUNTIF($S$13:S363,S363)-1+MAX(N:N,Q:Q),"")</f>
        <v/>
      </c>
      <c r="U363" s="74" t="str">
        <f>IF(AND(C363="Abierto",D363="Baja"),A363,"")</f>
        <v/>
      </c>
      <c r="V363" s="74" t="str">
        <f ca="1">IF(AND(C363="Abierto",D363="Baja"),TODAY()-E363,"")</f>
        <v/>
      </c>
      <c r="W363" s="74" t="str">
        <f>IF(AND(C363="Abierto",D363="Baja"),RANK(V363,$V$13:$V$798,0)+COUNTIF($V$13:V363,V363)-1+MAX(N:N,Q:Q,T:T),"")</f>
        <v/>
      </c>
      <c r="X363" s="139" t="str">
        <f>IF(OR(C363="Resuelto",C363=""),"",SUM(N363,Q363,T363,W363))</f>
        <v/>
      </c>
      <c r="Y363" s="139" t="str">
        <f>IF(OR(C363="Resuelto",C363=""),"",SUM(M363,P363,S363,V363))</f>
        <v/>
      </c>
      <c r="Z363" s="139" t="str">
        <f>IF(OR(C363="Resuelto",C363=""),"",SUM(L363,O363,R363,U363))</f>
        <v/>
      </c>
      <c r="AA363" s="28">
        <v>561</v>
      </c>
      <c r="AB363" s="28" t="str">
        <f ca="1">IF(ISNA(VLOOKUP(AA363,$X$13:$Z$795,3,FALSE))=TRUE,"",VLOOKUP(AA363,$X$13:$Z$795,3,FALSE))</f>
        <v/>
      </c>
      <c r="AC363" s="75" t="str">
        <f ca="1">IF(ISNA(VLOOKUP(AA363,$X$13:$Z$795,2,FALSE))=TRUE,"",VLOOKUP(AA363,$X$13:$Z$795,2,FALSE))</f>
        <v/>
      </c>
      <c r="AH363" s="78" t="str">
        <f>IF(AI363="","",MAX($AH$5:AH362)+1)</f>
        <v/>
      </c>
      <c r="AI363" s="53" t="str">
        <f>IF(G362="","",IF(COUNTIF($AI$11:AI362,G362)=0,G362,""))</f>
        <v/>
      </c>
      <c r="AJ363" s="53" t="str">
        <f>IF(ISNA(VLOOKUP(AA363,$AH$13:$AI$795,2,FALSE))=TRUE,"",VLOOKUP(AA363,$AH$13:$AI$795,2,FALSE))</f>
        <v/>
      </c>
      <c r="AK363" s="135"/>
    </row>
    <row r="364" spans="1:37" x14ac:dyDescent="0.25">
      <c r="A364" s="136"/>
      <c r="B364" s="136"/>
      <c r="C364" s="136"/>
      <c r="D364" s="136"/>
      <c r="E364" s="137"/>
      <c r="F364" s="137"/>
      <c r="G364" s="136"/>
      <c r="H364" s="137"/>
      <c r="I364" s="140" t="str">
        <f t="shared" si="6"/>
        <v/>
      </c>
      <c r="J364" s="140"/>
      <c r="K364" s="140"/>
      <c r="L364" s="74" t="str">
        <f>IF(AND(C364="Abierto",D364="Urgente"),A364,"")</f>
        <v/>
      </c>
      <c r="M364" s="74" t="str">
        <f ca="1">IF(AND(C364="Abierto",D364="Urgente"),TODAY()-E364,"")</f>
        <v/>
      </c>
      <c r="N364" s="74" t="str">
        <f>IF(AND(C364="Abierto",D364="Urgente"),RANK(M364,$M$13:$M$798,0)+COUNTIF($M$13:M364,M364)-1,"")</f>
        <v/>
      </c>
      <c r="O364" s="74" t="str">
        <f>IF(AND(C364="Abierto",D364="Alta"),A364,"")</f>
        <v/>
      </c>
      <c r="P364" s="74" t="str">
        <f ca="1">IF(AND(C364="Abierto",D364="Alta"),TODAY()-E364,"")</f>
        <v/>
      </c>
      <c r="Q364" s="74" t="str">
        <f>IF(AND(C364="Abierto",D364="Alta"),RANK(P364,$P$13:$P$798,0)+COUNTIF($P$13:P364,P364)-1+MAX(N:N),"")</f>
        <v/>
      </c>
      <c r="R364" s="74" t="str">
        <f>IF(AND(C364="Abierto",D364="Media"),A364,"")</f>
        <v/>
      </c>
      <c r="S364" s="74" t="str">
        <f ca="1">IF(AND(C364="Abierto",D364="Media"),TODAY()-E364,"")</f>
        <v/>
      </c>
      <c r="T364" s="74" t="str">
        <f>IF(AND(C364="Abierto",D364="Media"),RANK(S364,$S$13:$S$798,0)+COUNTIF($S$13:S364,S364)-1+MAX(N:N,Q:Q),"")</f>
        <v/>
      </c>
      <c r="U364" s="74" t="str">
        <f>IF(AND(C364="Abierto",D364="Baja"),A364,"")</f>
        <v/>
      </c>
      <c r="V364" s="74" t="str">
        <f ca="1">IF(AND(C364="Abierto",D364="Baja"),TODAY()-E364,"")</f>
        <v/>
      </c>
      <c r="W364" s="74" t="str">
        <f>IF(AND(C364="Abierto",D364="Baja"),RANK(V364,$V$13:$V$798,0)+COUNTIF($V$13:V364,V364)-1+MAX(N:N,Q:Q,T:T),"")</f>
        <v/>
      </c>
      <c r="X364" s="139" t="str">
        <f>IF(OR(C364="Resuelto",C364=""),"",SUM(N364,Q364,T364,W364))</f>
        <v/>
      </c>
      <c r="Y364" s="139" t="str">
        <f>IF(OR(C364="Resuelto",C364=""),"",SUM(M364,P364,S364,V364))</f>
        <v/>
      </c>
      <c r="Z364" s="139" t="str">
        <f>IF(OR(C364="Resuelto",C364=""),"",SUM(L364,O364,R364,U364))</f>
        <v/>
      </c>
      <c r="AA364" s="28">
        <v>562</v>
      </c>
      <c r="AB364" s="28" t="str">
        <f ca="1">IF(ISNA(VLOOKUP(AA364,$X$13:$Z$795,3,FALSE))=TRUE,"",VLOOKUP(AA364,$X$13:$Z$795,3,FALSE))</f>
        <v/>
      </c>
      <c r="AC364" s="75" t="str">
        <f ca="1">IF(ISNA(VLOOKUP(AA364,$X$13:$Z$795,2,FALSE))=TRUE,"",VLOOKUP(AA364,$X$13:$Z$795,2,FALSE))</f>
        <v/>
      </c>
      <c r="AH364" s="78" t="str">
        <f>IF(AI364="","",MAX($AH$5:AH363)+1)</f>
        <v/>
      </c>
      <c r="AI364" s="53" t="str">
        <f>IF(G363="","",IF(COUNTIF($AI$11:AI363,G363)=0,G363,""))</f>
        <v/>
      </c>
      <c r="AJ364" s="53" t="str">
        <f>IF(ISNA(VLOOKUP(AA364,$AH$13:$AI$795,2,FALSE))=TRUE,"",VLOOKUP(AA364,$AH$13:$AI$795,2,FALSE))</f>
        <v/>
      </c>
      <c r="AK364" s="135"/>
    </row>
    <row r="365" spans="1:37" x14ac:dyDescent="0.25">
      <c r="A365" s="136"/>
      <c r="B365" s="136"/>
      <c r="C365" s="136"/>
      <c r="D365" s="136"/>
      <c r="E365" s="137"/>
      <c r="F365" s="137"/>
      <c r="G365" s="136"/>
      <c r="H365" s="137"/>
      <c r="I365" s="140" t="str">
        <f t="shared" si="6"/>
        <v/>
      </c>
      <c r="J365" s="140"/>
      <c r="K365" s="140"/>
      <c r="L365" s="74" t="str">
        <f>IF(AND(C365="Abierto",D365="Urgente"),A365,"")</f>
        <v/>
      </c>
      <c r="M365" s="74" t="str">
        <f ca="1">IF(AND(C365="Abierto",D365="Urgente"),TODAY()-E365,"")</f>
        <v/>
      </c>
      <c r="N365" s="74" t="str">
        <f>IF(AND(C365="Abierto",D365="Urgente"),RANK(M365,$M$13:$M$798,0)+COUNTIF($M$13:M365,M365)-1,"")</f>
        <v/>
      </c>
      <c r="O365" s="74" t="str">
        <f>IF(AND(C365="Abierto",D365="Alta"),A365,"")</f>
        <v/>
      </c>
      <c r="P365" s="74" t="str">
        <f ca="1">IF(AND(C365="Abierto",D365="Alta"),TODAY()-E365,"")</f>
        <v/>
      </c>
      <c r="Q365" s="74" t="str">
        <f>IF(AND(C365="Abierto",D365="Alta"),RANK(P365,$P$13:$P$798,0)+COUNTIF($P$13:P365,P365)-1+MAX(N:N),"")</f>
        <v/>
      </c>
      <c r="R365" s="74" t="str">
        <f>IF(AND(C365="Abierto",D365="Media"),A365,"")</f>
        <v/>
      </c>
      <c r="S365" s="74" t="str">
        <f ca="1">IF(AND(C365="Abierto",D365="Media"),TODAY()-E365,"")</f>
        <v/>
      </c>
      <c r="T365" s="74" t="str">
        <f>IF(AND(C365="Abierto",D365="Media"),RANK(S365,$S$13:$S$798,0)+COUNTIF($S$13:S365,S365)-1+MAX(N:N,Q:Q),"")</f>
        <v/>
      </c>
      <c r="U365" s="74" t="str">
        <f>IF(AND(C365="Abierto",D365="Baja"),A365,"")</f>
        <v/>
      </c>
      <c r="V365" s="74" t="str">
        <f ca="1">IF(AND(C365="Abierto",D365="Baja"),TODAY()-E365,"")</f>
        <v/>
      </c>
      <c r="W365" s="74" t="str">
        <f>IF(AND(C365="Abierto",D365="Baja"),RANK(V365,$V$13:$V$798,0)+COUNTIF($V$13:V365,V365)-1+MAX(N:N,Q:Q,T:T),"")</f>
        <v/>
      </c>
      <c r="X365" s="139" t="str">
        <f>IF(OR(C365="Resuelto",C365=""),"",SUM(N365,Q365,T365,W365))</f>
        <v/>
      </c>
      <c r="Y365" s="139" t="str">
        <f>IF(OR(C365="Resuelto",C365=""),"",SUM(M365,P365,S365,V365))</f>
        <v/>
      </c>
      <c r="Z365" s="139" t="str">
        <f>IF(OR(C365="Resuelto",C365=""),"",SUM(L365,O365,R365,U365))</f>
        <v/>
      </c>
      <c r="AA365" s="28">
        <v>563</v>
      </c>
      <c r="AB365" s="28" t="str">
        <f ca="1">IF(ISNA(VLOOKUP(AA365,$X$13:$Z$795,3,FALSE))=TRUE,"",VLOOKUP(AA365,$X$13:$Z$795,3,FALSE))</f>
        <v/>
      </c>
      <c r="AC365" s="75" t="str">
        <f ca="1">IF(ISNA(VLOOKUP(AA365,$X$13:$Z$795,2,FALSE))=TRUE,"",VLOOKUP(AA365,$X$13:$Z$795,2,FALSE))</f>
        <v/>
      </c>
      <c r="AH365" s="78" t="str">
        <f>IF(AI365="","",MAX($AH$5:AH364)+1)</f>
        <v/>
      </c>
      <c r="AI365" s="53" t="str">
        <f>IF(G364="","",IF(COUNTIF($AI$11:AI364,G364)=0,G364,""))</f>
        <v/>
      </c>
      <c r="AJ365" s="53" t="str">
        <f>IF(ISNA(VLOOKUP(AA365,$AH$13:$AI$795,2,FALSE))=TRUE,"",VLOOKUP(AA365,$AH$13:$AI$795,2,FALSE))</f>
        <v/>
      </c>
      <c r="AK365" s="135"/>
    </row>
    <row r="366" spans="1:37" x14ac:dyDescent="0.25">
      <c r="A366" s="136"/>
      <c r="B366" s="136"/>
      <c r="C366" s="136"/>
      <c r="D366" s="136"/>
      <c r="E366" s="137"/>
      <c r="F366" s="137"/>
      <c r="G366" s="136"/>
      <c r="H366" s="137"/>
      <c r="I366" s="140" t="str">
        <f t="shared" si="6"/>
        <v/>
      </c>
      <c r="J366" s="140"/>
      <c r="K366" s="140"/>
      <c r="L366" s="74" t="str">
        <f>IF(AND(C366="Abierto",D366="Urgente"),A366,"")</f>
        <v/>
      </c>
      <c r="M366" s="74" t="str">
        <f ca="1">IF(AND(C366="Abierto",D366="Urgente"),TODAY()-E366,"")</f>
        <v/>
      </c>
      <c r="N366" s="74" t="str">
        <f>IF(AND(C366="Abierto",D366="Urgente"),RANK(M366,$M$13:$M$798,0)+COUNTIF($M$13:M366,M366)-1,"")</f>
        <v/>
      </c>
      <c r="O366" s="74" t="str">
        <f>IF(AND(C366="Abierto",D366="Alta"),A366,"")</f>
        <v/>
      </c>
      <c r="P366" s="74" t="str">
        <f ca="1">IF(AND(C366="Abierto",D366="Alta"),TODAY()-E366,"")</f>
        <v/>
      </c>
      <c r="Q366" s="74" t="str">
        <f>IF(AND(C366="Abierto",D366="Alta"),RANK(P366,$P$13:$P$798,0)+COUNTIF($P$13:P366,P366)-1+MAX(N:N),"")</f>
        <v/>
      </c>
      <c r="R366" s="74" t="str">
        <f>IF(AND(C366="Abierto",D366="Media"),A366,"")</f>
        <v/>
      </c>
      <c r="S366" s="74" t="str">
        <f ca="1">IF(AND(C366="Abierto",D366="Media"),TODAY()-E366,"")</f>
        <v/>
      </c>
      <c r="T366" s="74" t="str">
        <f>IF(AND(C366="Abierto",D366="Media"),RANK(S366,$S$13:$S$798,0)+COUNTIF($S$13:S366,S366)-1+MAX(N:N,Q:Q),"")</f>
        <v/>
      </c>
      <c r="U366" s="74" t="str">
        <f>IF(AND(C366="Abierto",D366="Baja"),A366,"")</f>
        <v/>
      </c>
      <c r="V366" s="74" t="str">
        <f ca="1">IF(AND(C366="Abierto",D366="Baja"),TODAY()-E366,"")</f>
        <v/>
      </c>
      <c r="W366" s="74" t="str">
        <f>IF(AND(C366="Abierto",D366="Baja"),RANK(V366,$V$13:$V$798,0)+COUNTIF($V$13:V366,V366)-1+MAX(N:N,Q:Q,T:T),"")</f>
        <v/>
      </c>
      <c r="X366" s="139" t="str">
        <f>IF(OR(C366="Resuelto",C366=""),"",SUM(N366,Q366,T366,W366))</f>
        <v/>
      </c>
      <c r="Y366" s="139" t="str">
        <f>IF(OR(C366="Resuelto",C366=""),"",SUM(M366,P366,S366,V366))</f>
        <v/>
      </c>
      <c r="Z366" s="139" t="str">
        <f>IF(OR(C366="Resuelto",C366=""),"",SUM(L366,O366,R366,U366))</f>
        <v/>
      </c>
      <c r="AA366" s="28">
        <v>564</v>
      </c>
      <c r="AB366" s="28" t="str">
        <f ca="1">IF(ISNA(VLOOKUP(AA366,$X$13:$Z$795,3,FALSE))=TRUE,"",VLOOKUP(AA366,$X$13:$Z$795,3,FALSE))</f>
        <v/>
      </c>
      <c r="AC366" s="75" t="str">
        <f ca="1">IF(ISNA(VLOOKUP(AA366,$X$13:$Z$795,2,FALSE))=TRUE,"",VLOOKUP(AA366,$X$13:$Z$795,2,FALSE))</f>
        <v/>
      </c>
      <c r="AH366" s="78" t="str">
        <f>IF(AI366="","",MAX($AH$5:AH365)+1)</f>
        <v/>
      </c>
      <c r="AI366" s="53" t="str">
        <f>IF(G365="","",IF(COUNTIF($AI$11:AI365,G365)=0,G365,""))</f>
        <v/>
      </c>
      <c r="AJ366" s="53" t="str">
        <f>IF(ISNA(VLOOKUP(AA366,$AH$13:$AI$795,2,FALSE))=TRUE,"",VLOOKUP(AA366,$AH$13:$AI$795,2,FALSE))</f>
        <v/>
      </c>
      <c r="AK366" s="135"/>
    </row>
    <row r="367" spans="1:37" x14ac:dyDescent="0.25">
      <c r="A367" s="136"/>
      <c r="B367" s="136"/>
      <c r="C367" s="136"/>
      <c r="D367" s="136"/>
      <c r="E367" s="137"/>
      <c r="F367" s="137"/>
      <c r="G367" s="136"/>
      <c r="H367" s="137"/>
      <c r="I367" s="140" t="str">
        <f t="shared" si="6"/>
        <v/>
      </c>
      <c r="J367" s="140"/>
      <c r="K367" s="140"/>
      <c r="L367" s="74" t="str">
        <f>IF(AND(C367="Abierto",D367="Urgente"),A367,"")</f>
        <v/>
      </c>
      <c r="M367" s="74" t="str">
        <f ca="1">IF(AND(C367="Abierto",D367="Urgente"),TODAY()-E367,"")</f>
        <v/>
      </c>
      <c r="N367" s="74" t="str">
        <f>IF(AND(C367="Abierto",D367="Urgente"),RANK(M367,$M$13:$M$798,0)+COUNTIF($M$13:M367,M367)-1,"")</f>
        <v/>
      </c>
      <c r="O367" s="74" t="str">
        <f>IF(AND(C367="Abierto",D367="Alta"),A367,"")</f>
        <v/>
      </c>
      <c r="P367" s="74" t="str">
        <f ca="1">IF(AND(C367="Abierto",D367="Alta"),TODAY()-E367,"")</f>
        <v/>
      </c>
      <c r="Q367" s="74" t="str">
        <f>IF(AND(C367="Abierto",D367="Alta"),RANK(P367,$P$13:$P$798,0)+COUNTIF($P$13:P367,P367)-1+MAX(N:N),"")</f>
        <v/>
      </c>
      <c r="R367" s="74" t="str">
        <f>IF(AND(C367="Abierto",D367="Media"),A367,"")</f>
        <v/>
      </c>
      <c r="S367" s="74" t="str">
        <f ca="1">IF(AND(C367="Abierto",D367="Media"),TODAY()-E367,"")</f>
        <v/>
      </c>
      <c r="T367" s="74" t="str">
        <f>IF(AND(C367="Abierto",D367="Media"),RANK(S367,$S$13:$S$798,0)+COUNTIF($S$13:S367,S367)-1+MAX(N:N,Q:Q),"")</f>
        <v/>
      </c>
      <c r="U367" s="74" t="str">
        <f>IF(AND(C367="Abierto",D367="Baja"),A367,"")</f>
        <v/>
      </c>
      <c r="V367" s="74" t="str">
        <f ca="1">IF(AND(C367="Abierto",D367="Baja"),TODAY()-E367,"")</f>
        <v/>
      </c>
      <c r="W367" s="74" t="str">
        <f>IF(AND(C367="Abierto",D367="Baja"),RANK(V367,$V$13:$V$798,0)+COUNTIF($V$13:V367,V367)-1+MAX(N:N,Q:Q,T:T),"")</f>
        <v/>
      </c>
      <c r="X367" s="139" t="str">
        <f>IF(OR(C367="Resuelto",C367=""),"",SUM(N367,Q367,T367,W367))</f>
        <v/>
      </c>
      <c r="Y367" s="139" t="str">
        <f>IF(OR(C367="Resuelto",C367=""),"",SUM(M367,P367,S367,V367))</f>
        <v/>
      </c>
      <c r="Z367" s="139" t="str">
        <f>IF(OR(C367="Resuelto",C367=""),"",SUM(L367,O367,R367,U367))</f>
        <v/>
      </c>
      <c r="AA367" s="28">
        <v>565</v>
      </c>
      <c r="AB367" s="28" t="str">
        <f ca="1">IF(ISNA(VLOOKUP(AA367,$X$13:$Z$795,3,FALSE))=TRUE,"",VLOOKUP(AA367,$X$13:$Z$795,3,FALSE))</f>
        <v/>
      </c>
      <c r="AC367" s="75" t="str">
        <f ca="1">IF(ISNA(VLOOKUP(AA367,$X$13:$Z$795,2,FALSE))=TRUE,"",VLOOKUP(AA367,$X$13:$Z$795,2,FALSE))</f>
        <v/>
      </c>
      <c r="AH367" s="78" t="str">
        <f>IF(AI367="","",MAX($AH$5:AH366)+1)</f>
        <v/>
      </c>
      <c r="AI367" s="53" t="str">
        <f>IF(G366="","",IF(COUNTIF($AI$11:AI366,G366)=0,G366,""))</f>
        <v/>
      </c>
      <c r="AJ367" s="53" t="str">
        <f>IF(ISNA(VLOOKUP(AA367,$AH$13:$AI$795,2,FALSE))=TRUE,"",VLOOKUP(AA367,$AH$13:$AI$795,2,FALSE))</f>
        <v/>
      </c>
      <c r="AK367" s="135"/>
    </row>
    <row r="368" spans="1:37" x14ac:dyDescent="0.25">
      <c r="A368" s="136"/>
      <c r="B368" s="136"/>
      <c r="C368" s="136"/>
      <c r="D368" s="136"/>
      <c r="E368" s="137"/>
      <c r="F368" s="137"/>
      <c r="G368" s="136"/>
      <c r="H368" s="137"/>
      <c r="I368" s="140" t="str">
        <f t="shared" si="6"/>
        <v/>
      </c>
      <c r="J368" s="140"/>
      <c r="K368" s="140"/>
      <c r="L368" s="74" t="str">
        <f>IF(AND(C368="Abierto",D368="Urgente"),A368,"")</f>
        <v/>
      </c>
      <c r="M368" s="74" t="str">
        <f ca="1">IF(AND(C368="Abierto",D368="Urgente"),TODAY()-E368,"")</f>
        <v/>
      </c>
      <c r="N368" s="74" t="str">
        <f>IF(AND(C368="Abierto",D368="Urgente"),RANK(M368,$M$13:$M$798,0)+COUNTIF($M$13:M368,M368)-1,"")</f>
        <v/>
      </c>
      <c r="O368" s="74" t="str">
        <f>IF(AND(C368="Abierto",D368="Alta"),A368,"")</f>
        <v/>
      </c>
      <c r="P368" s="74" t="str">
        <f ca="1">IF(AND(C368="Abierto",D368="Alta"),TODAY()-E368,"")</f>
        <v/>
      </c>
      <c r="Q368" s="74" t="str">
        <f>IF(AND(C368="Abierto",D368="Alta"),RANK(P368,$P$13:$P$798,0)+COUNTIF($P$13:P368,P368)-1+MAX(N:N),"")</f>
        <v/>
      </c>
      <c r="R368" s="74" t="str">
        <f>IF(AND(C368="Abierto",D368="Media"),A368,"")</f>
        <v/>
      </c>
      <c r="S368" s="74" t="str">
        <f ca="1">IF(AND(C368="Abierto",D368="Media"),TODAY()-E368,"")</f>
        <v/>
      </c>
      <c r="T368" s="74" t="str">
        <f>IF(AND(C368="Abierto",D368="Media"),RANK(S368,$S$13:$S$798,0)+COUNTIF($S$13:S368,S368)-1+MAX(N:N,Q:Q),"")</f>
        <v/>
      </c>
      <c r="U368" s="74" t="str">
        <f>IF(AND(C368="Abierto",D368="Baja"),A368,"")</f>
        <v/>
      </c>
      <c r="V368" s="74" t="str">
        <f ca="1">IF(AND(C368="Abierto",D368="Baja"),TODAY()-E368,"")</f>
        <v/>
      </c>
      <c r="W368" s="74" t="str">
        <f>IF(AND(C368="Abierto",D368="Baja"),RANK(V368,$V$13:$V$798,0)+COUNTIF($V$13:V368,V368)-1+MAX(N:N,Q:Q,T:T),"")</f>
        <v/>
      </c>
      <c r="X368" s="139" t="str">
        <f>IF(OR(C368="Resuelto",C368=""),"",SUM(N368,Q368,T368,W368))</f>
        <v/>
      </c>
      <c r="Y368" s="139" t="str">
        <f>IF(OR(C368="Resuelto",C368=""),"",SUM(M368,P368,S368,V368))</f>
        <v/>
      </c>
      <c r="Z368" s="139" t="str">
        <f>IF(OR(C368="Resuelto",C368=""),"",SUM(L368,O368,R368,U368))</f>
        <v/>
      </c>
      <c r="AA368" s="28">
        <v>566</v>
      </c>
      <c r="AB368" s="28" t="str">
        <f ca="1">IF(ISNA(VLOOKUP(AA368,$X$13:$Z$795,3,FALSE))=TRUE,"",VLOOKUP(AA368,$X$13:$Z$795,3,FALSE))</f>
        <v/>
      </c>
      <c r="AC368" s="75" t="str">
        <f ca="1">IF(ISNA(VLOOKUP(AA368,$X$13:$Z$795,2,FALSE))=TRUE,"",VLOOKUP(AA368,$X$13:$Z$795,2,FALSE))</f>
        <v/>
      </c>
      <c r="AH368" s="78" t="str">
        <f>IF(AI368="","",MAX($AH$5:AH367)+1)</f>
        <v/>
      </c>
      <c r="AI368" s="53" t="str">
        <f>IF(G367="","",IF(COUNTIF($AI$11:AI367,G367)=0,G367,""))</f>
        <v/>
      </c>
      <c r="AJ368" s="53" t="str">
        <f>IF(ISNA(VLOOKUP(AA368,$AH$13:$AI$795,2,FALSE))=TRUE,"",VLOOKUP(AA368,$AH$13:$AI$795,2,FALSE))</f>
        <v/>
      </c>
      <c r="AK368" s="135"/>
    </row>
    <row r="369" spans="1:37" x14ac:dyDescent="0.25">
      <c r="A369" s="136"/>
      <c r="B369" s="136"/>
      <c r="C369" s="136"/>
      <c r="D369" s="136"/>
      <c r="E369" s="137"/>
      <c r="F369" s="137"/>
      <c r="G369" s="136"/>
      <c r="H369" s="137"/>
      <c r="I369" s="140" t="str">
        <f t="shared" si="6"/>
        <v/>
      </c>
      <c r="J369" s="140"/>
      <c r="K369" s="140"/>
      <c r="L369" s="74" t="str">
        <f>IF(AND(C369="Abierto",D369="Urgente"),A369,"")</f>
        <v/>
      </c>
      <c r="M369" s="74" t="str">
        <f ca="1">IF(AND(C369="Abierto",D369="Urgente"),TODAY()-E369,"")</f>
        <v/>
      </c>
      <c r="N369" s="74" t="str">
        <f>IF(AND(C369="Abierto",D369="Urgente"),RANK(M369,$M$13:$M$798,0)+COUNTIF($M$13:M369,M369)-1,"")</f>
        <v/>
      </c>
      <c r="O369" s="74" t="str">
        <f>IF(AND(C369="Abierto",D369="Alta"),A369,"")</f>
        <v/>
      </c>
      <c r="P369" s="74" t="str">
        <f ca="1">IF(AND(C369="Abierto",D369="Alta"),TODAY()-E369,"")</f>
        <v/>
      </c>
      <c r="Q369" s="74" t="str">
        <f>IF(AND(C369="Abierto",D369="Alta"),RANK(P369,$P$13:$P$798,0)+COUNTIF($P$13:P369,P369)-1+MAX(N:N),"")</f>
        <v/>
      </c>
      <c r="R369" s="74" t="str">
        <f>IF(AND(C369="Abierto",D369="Media"),A369,"")</f>
        <v/>
      </c>
      <c r="S369" s="74" t="str">
        <f ca="1">IF(AND(C369="Abierto",D369="Media"),TODAY()-E369,"")</f>
        <v/>
      </c>
      <c r="T369" s="74" t="str">
        <f>IF(AND(C369="Abierto",D369="Media"),RANK(S369,$S$13:$S$798,0)+COUNTIF($S$13:S369,S369)-1+MAX(N:N,Q:Q),"")</f>
        <v/>
      </c>
      <c r="U369" s="74" t="str">
        <f>IF(AND(C369="Abierto",D369="Baja"),A369,"")</f>
        <v/>
      </c>
      <c r="V369" s="74" t="str">
        <f ca="1">IF(AND(C369="Abierto",D369="Baja"),TODAY()-E369,"")</f>
        <v/>
      </c>
      <c r="W369" s="74" t="str">
        <f>IF(AND(C369="Abierto",D369="Baja"),RANK(V369,$V$13:$V$798,0)+COUNTIF($V$13:V369,V369)-1+MAX(N:N,Q:Q,T:T),"")</f>
        <v/>
      </c>
      <c r="X369" s="139" t="str">
        <f>IF(OR(C369="Resuelto",C369=""),"",SUM(N369,Q369,T369,W369))</f>
        <v/>
      </c>
      <c r="Y369" s="139" t="str">
        <f>IF(OR(C369="Resuelto",C369=""),"",SUM(M369,P369,S369,V369))</f>
        <v/>
      </c>
      <c r="Z369" s="139" t="str">
        <f>IF(OR(C369="Resuelto",C369=""),"",SUM(L369,O369,R369,U369))</f>
        <v/>
      </c>
      <c r="AA369" s="28">
        <v>567</v>
      </c>
      <c r="AB369" s="28" t="str">
        <f ca="1">IF(ISNA(VLOOKUP(AA369,$X$13:$Z$795,3,FALSE))=TRUE,"",VLOOKUP(AA369,$X$13:$Z$795,3,FALSE))</f>
        <v/>
      </c>
      <c r="AC369" s="75" t="str">
        <f ca="1">IF(ISNA(VLOOKUP(AA369,$X$13:$Z$795,2,FALSE))=TRUE,"",VLOOKUP(AA369,$X$13:$Z$795,2,FALSE))</f>
        <v/>
      </c>
      <c r="AH369" s="78" t="str">
        <f>IF(AI369="","",MAX($AH$5:AH368)+1)</f>
        <v/>
      </c>
      <c r="AI369" s="53" t="str">
        <f>IF(G368="","",IF(COUNTIF($AI$11:AI368,G368)=0,G368,""))</f>
        <v/>
      </c>
      <c r="AJ369" s="53" t="str">
        <f>IF(ISNA(VLOOKUP(AA369,$AH$13:$AI$795,2,FALSE))=TRUE,"",VLOOKUP(AA369,$AH$13:$AI$795,2,FALSE))</f>
        <v/>
      </c>
      <c r="AK369" s="135"/>
    </row>
    <row r="370" spans="1:37" x14ac:dyDescent="0.25">
      <c r="A370" s="136"/>
      <c r="B370" s="136"/>
      <c r="C370" s="136"/>
      <c r="D370" s="136"/>
      <c r="E370" s="137"/>
      <c r="F370" s="137"/>
      <c r="G370" s="136"/>
      <c r="H370" s="137"/>
      <c r="I370" s="140" t="str">
        <f t="shared" si="6"/>
        <v/>
      </c>
      <c r="J370" s="140"/>
      <c r="K370" s="140"/>
      <c r="L370" s="74" t="str">
        <f>IF(AND(C370="Abierto",D370="Urgente"),A370,"")</f>
        <v/>
      </c>
      <c r="M370" s="74" t="str">
        <f ca="1">IF(AND(C370="Abierto",D370="Urgente"),TODAY()-E370,"")</f>
        <v/>
      </c>
      <c r="N370" s="74" t="str">
        <f>IF(AND(C370="Abierto",D370="Urgente"),RANK(M370,$M$13:$M$798,0)+COUNTIF($M$13:M370,M370)-1,"")</f>
        <v/>
      </c>
      <c r="O370" s="74" t="str">
        <f>IF(AND(C370="Abierto",D370="Alta"),A370,"")</f>
        <v/>
      </c>
      <c r="P370" s="74" t="str">
        <f ca="1">IF(AND(C370="Abierto",D370="Alta"),TODAY()-E370,"")</f>
        <v/>
      </c>
      <c r="Q370" s="74" t="str">
        <f>IF(AND(C370="Abierto",D370="Alta"),RANK(P370,$P$13:$P$798,0)+COUNTIF($P$13:P370,P370)-1+MAX(N:N),"")</f>
        <v/>
      </c>
      <c r="R370" s="74" t="str">
        <f>IF(AND(C370="Abierto",D370="Media"),A370,"")</f>
        <v/>
      </c>
      <c r="S370" s="74" t="str">
        <f ca="1">IF(AND(C370="Abierto",D370="Media"),TODAY()-E370,"")</f>
        <v/>
      </c>
      <c r="T370" s="74" t="str">
        <f>IF(AND(C370="Abierto",D370="Media"),RANK(S370,$S$13:$S$798,0)+COUNTIF($S$13:S370,S370)-1+MAX(N:N,Q:Q),"")</f>
        <v/>
      </c>
      <c r="U370" s="74" t="str">
        <f>IF(AND(C370="Abierto",D370="Baja"),A370,"")</f>
        <v/>
      </c>
      <c r="V370" s="74" t="str">
        <f ca="1">IF(AND(C370="Abierto",D370="Baja"),TODAY()-E370,"")</f>
        <v/>
      </c>
      <c r="W370" s="74" t="str">
        <f>IF(AND(C370="Abierto",D370="Baja"),RANK(V370,$V$13:$V$798,0)+COUNTIF($V$13:V370,V370)-1+MAX(N:N,Q:Q,T:T),"")</f>
        <v/>
      </c>
      <c r="X370" s="139" t="str">
        <f>IF(OR(C370="Resuelto",C370=""),"",SUM(N370,Q370,T370,W370))</f>
        <v/>
      </c>
      <c r="Y370" s="139" t="str">
        <f>IF(OR(C370="Resuelto",C370=""),"",SUM(M370,P370,S370,V370))</f>
        <v/>
      </c>
      <c r="Z370" s="139" t="str">
        <f>IF(OR(C370="Resuelto",C370=""),"",SUM(L370,O370,R370,U370))</f>
        <v/>
      </c>
      <c r="AA370" s="28">
        <v>568</v>
      </c>
      <c r="AB370" s="28" t="str">
        <f ca="1">IF(ISNA(VLOOKUP(AA370,$X$13:$Z$795,3,FALSE))=TRUE,"",VLOOKUP(AA370,$X$13:$Z$795,3,FALSE))</f>
        <v/>
      </c>
      <c r="AC370" s="75" t="str">
        <f ca="1">IF(ISNA(VLOOKUP(AA370,$X$13:$Z$795,2,FALSE))=TRUE,"",VLOOKUP(AA370,$X$13:$Z$795,2,FALSE))</f>
        <v/>
      </c>
      <c r="AH370" s="78" t="str">
        <f>IF(AI370="","",MAX($AH$5:AH369)+1)</f>
        <v/>
      </c>
      <c r="AI370" s="53" t="str">
        <f>IF(G369="","",IF(COUNTIF($AI$11:AI369,G369)=0,G369,""))</f>
        <v/>
      </c>
      <c r="AJ370" s="53" t="str">
        <f>IF(ISNA(VLOOKUP(AA370,$AH$13:$AI$795,2,FALSE))=TRUE,"",VLOOKUP(AA370,$AH$13:$AI$795,2,FALSE))</f>
        <v/>
      </c>
      <c r="AK370" s="135"/>
    </row>
    <row r="371" spans="1:37" x14ac:dyDescent="0.25">
      <c r="A371" s="136"/>
      <c r="B371" s="136"/>
      <c r="C371" s="136"/>
      <c r="D371" s="136"/>
      <c r="E371" s="137"/>
      <c r="F371" s="137"/>
      <c r="G371" s="136"/>
      <c r="H371" s="137"/>
      <c r="I371" s="140" t="str">
        <f t="shared" si="6"/>
        <v/>
      </c>
      <c r="J371" s="140"/>
      <c r="K371" s="140"/>
      <c r="L371" s="74" t="str">
        <f>IF(AND(C371="Abierto",D371="Urgente"),A371,"")</f>
        <v/>
      </c>
      <c r="M371" s="74" t="str">
        <f ca="1">IF(AND(C371="Abierto",D371="Urgente"),TODAY()-E371,"")</f>
        <v/>
      </c>
      <c r="N371" s="74" t="str">
        <f>IF(AND(C371="Abierto",D371="Urgente"),RANK(M371,$M$13:$M$798,0)+COUNTIF($M$13:M371,M371)-1,"")</f>
        <v/>
      </c>
      <c r="O371" s="74" t="str">
        <f>IF(AND(C371="Abierto",D371="Alta"),A371,"")</f>
        <v/>
      </c>
      <c r="P371" s="74" t="str">
        <f ca="1">IF(AND(C371="Abierto",D371="Alta"),TODAY()-E371,"")</f>
        <v/>
      </c>
      <c r="Q371" s="74" t="str">
        <f>IF(AND(C371="Abierto",D371="Alta"),RANK(P371,$P$13:$P$798,0)+COUNTIF($P$13:P371,P371)-1+MAX(N:N),"")</f>
        <v/>
      </c>
      <c r="R371" s="74" t="str">
        <f>IF(AND(C371="Abierto",D371="Media"),A371,"")</f>
        <v/>
      </c>
      <c r="S371" s="74" t="str">
        <f ca="1">IF(AND(C371="Abierto",D371="Media"),TODAY()-E371,"")</f>
        <v/>
      </c>
      <c r="T371" s="74" t="str">
        <f>IF(AND(C371="Abierto",D371="Media"),RANK(S371,$S$13:$S$798,0)+COUNTIF($S$13:S371,S371)-1+MAX(N:N,Q:Q),"")</f>
        <v/>
      </c>
      <c r="U371" s="74" t="str">
        <f>IF(AND(C371="Abierto",D371="Baja"),A371,"")</f>
        <v/>
      </c>
      <c r="V371" s="74" t="str">
        <f ca="1">IF(AND(C371="Abierto",D371="Baja"),TODAY()-E371,"")</f>
        <v/>
      </c>
      <c r="W371" s="74" t="str">
        <f>IF(AND(C371="Abierto",D371="Baja"),RANK(V371,$V$13:$V$798,0)+COUNTIF($V$13:V371,V371)-1+MAX(N:N,Q:Q,T:T),"")</f>
        <v/>
      </c>
      <c r="X371" s="139" t="str">
        <f>IF(OR(C371="Resuelto",C371=""),"",SUM(N371,Q371,T371,W371))</f>
        <v/>
      </c>
      <c r="Y371" s="139" t="str">
        <f>IF(OR(C371="Resuelto",C371=""),"",SUM(M371,P371,S371,V371))</f>
        <v/>
      </c>
      <c r="Z371" s="139" t="str">
        <f>IF(OR(C371="Resuelto",C371=""),"",SUM(L371,O371,R371,U371))</f>
        <v/>
      </c>
      <c r="AA371" s="28">
        <v>569</v>
      </c>
      <c r="AB371" s="28" t="str">
        <f ca="1">IF(ISNA(VLOOKUP(AA371,$X$13:$Z$795,3,FALSE))=TRUE,"",VLOOKUP(AA371,$X$13:$Z$795,3,FALSE))</f>
        <v/>
      </c>
      <c r="AC371" s="75" t="str">
        <f ca="1">IF(ISNA(VLOOKUP(AA371,$X$13:$Z$795,2,FALSE))=TRUE,"",VLOOKUP(AA371,$X$13:$Z$795,2,FALSE))</f>
        <v/>
      </c>
      <c r="AH371" s="78" t="str">
        <f>IF(AI371="","",MAX($AH$5:AH370)+1)</f>
        <v/>
      </c>
      <c r="AI371" s="53" t="str">
        <f>IF(G370="","",IF(COUNTIF($AI$11:AI370,G370)=0,G370,""))</f>
        <v/>
      </c>
      <c r="AJ371" s="53" t="str">
        <f>IF(ISNA(VLOOKUP(AA371,$AH$13:$AI$795,2,FALSE))=TRUE,"",VLOOKUP(AA371,$AH$13:$AI$795,2,FALSE))</f>
        <v/>
      </c>
      <c r="AK371" s="135"/>
    </row>
    <row r="372" spans="1:37" x14ac:dyDescent="0.25">
      <c r="A372" s="136"/>
      <c r="B372" s="136"/>
      <c r="C372" s="136"/>
      <c r="D372" s="136"/>
      <c r="E372" s="137"/>
      <c r="F372" s="137"/>
      <c r="G372" s="136"/>
      <c r="H372" s="137"/>
      <c r="I372" s="140" t="str">
        <f t="shared" si="6"/>
        <v/>
      </c>
      <c r="J372" s="140"/>
      <c r="K372" s="140"/>
      <c r="L372" s="74" t="str">
        <f>IF(AND(C372="Abierto",D372="Urgente"),A372,"")</f>
        <v/>
      </c>
      <c r="M372" s="74" t="str">
        <f ca="1">IF(AND(C372="Abierto",D372="Urgente"),TODAY()-E372,"")</f>
        <v/>
      </c>
      <c r="N372" s="74" t="str">
        <f>IF(AND(C372="Abierto",D372="Urgente"),RANK(M372,$M$13:$M$798,0)+COUNTIF($M$13:M372,M372)-1,"")</f>
        <v/>
      </c>
      <c r="O372" s="74" t="str">
        <f>IF(AND(C372="Abierto",D372="Alta"),A372,"")</f>
        <v/>
      </c>
      <c r="P372" s="74" t="str">
        <f ca="1">IF(AND(C372="Abierto",D372="Alta"),TODAY()-E372,"")</f>
        <v/>
      </c>
      <c r="Q372" s="74" t="str">
        <f>IF(AND(C372="Abierto",D372="Alta"),RANK(P372,$P$13:$P$798,0)+COUNTIF($P$13:P372,P372)-1+MAX(N:N),"")</f>
        <v/>
      </c>
      <c r="R372" s="74" t="str">
        <f>IF(AND(C372="Abierto",D372="Media"),A372,"")</f>
        <v/>
      </c>
      <c r="S372" s="74" t="str">
        <f ca="1">IF(AND(C372="Abierto",D372="Media"),TODAY()-E372,"")</f>
        <v/>
      </c>
      <c r="T372" s="74" t="str">
        <f>IF(AND(C372="Abierto",D372="Media"),RANK(S372,$S$13:$S$798,0)+COUNTIF($S$13:S372,S372)-1+MAX(N:N,Q:Q),"")</f>
        <v/>
      </c>
      <c r="U372" s="74" t="str">
        <f>IF(AND(C372="Abierto",D372="Baja"),A372,"")</f>
        <v/>
      </c>
      <c r="V372" s="74" t="str">
        <f ca="1">IF(AND(C372="Abierto",D372="Baja"),TODAY()-E372,"")</f>
        <v/>
      </c>
      <c r="W372" s="74" t="str">
        <f>IF(AND(C372="Abierto",D372="Baja"),RANK(V372,$V$13:$V$798,0)+COUNTIF($V$13:V372,V372)-1+MAX(N:N,Q:Q,T:T),"")</f>
        <v/>
      </c>
      <c r="X372" s="139" t="str">
        <f>IF(OR(C372="Resuelto",C372=""),"",SUM(N372,Q372,T372,W372))</f>
        <v/>
      </c>
      <c r="Y372" s="139" t="str">
        <f>IF(OR(C372="Resuelto",C372=""),"",SUM(M372,P372,S372,V372))</f>
        <v/>
      </c>
      <c r="Z372" s="139" t="str">
        <f>IF(OR(C372="Resuelto",C372=""),"",SUM(L372,O372,R372,U372))</f>
        <v/>
      </c>
      <c r="AA372" s="28">
        <v>570</v>
      </c>
      <c r="AB372" s="28" t="str">
        <f ca="1">IF(ISNA(VLOOKUP(AA372,$X$13:$Z$795,3,FALSE))=TRUE,"",VLOOKUP(AA372,$X$13:$Z$795,3,FALSE))</f>
        <v/>
      </c>
      <c r="AC372" s="75" t="str">
        <f ca="1">IF(ISNA(VLOOKUP(AA372,$X$13:$Z$795,2,FALSE))=TRUE,"",VLOOKUP(AA372,$X$13:$Z$795,2,FALSE))</f>
        <v/>
      </c>
      <c r="AH372" s="78" t="str">
        <f>IF(AI372="","",MAX($AH$5:AH371)+1)</f>
        <v/>
      </c>
      <c r="AI372" s="53" t="str">
        <f>IF(G371="","",IF(COUNTIF($AI$11:AI371,G371)=0,G371,""))</f>
        <v/>
      </c>
      <c r="AJ372" s="53" t="str">
        <f>IF(ISNA(VLOOKUP(AA372,$AH$13:$AI$795,2,FALSE))=TRUE,"",VLOOKUP(AA372,$AH$13:$AI$795,2,FALSE))</f>
        <v/>
      </c>
      <c r="AK372" s="135"/>
    </row>
    <row r="373" spans="1:37" x14ac:dyDescent="0.25">
      <c r="A373" s="136"/>
      <c r="B373" s="136"/>
      <c r="C373" s="136"/>
      <c r="D373" s="136"/>
      <c r="E373" s="137"/>
      <c r="F373" s="137"/>
      <c r="G373" s="136"/>
      <c r="H373" s="137"/>
      <c r="I373" s="140" t="str">
        <f t="shared" si="6"/>
        <v/>
      </c>
      <c r="J373" s="140"/>
      <c r="K373" s="140"/>
      <c r="L373" s="74" t="str">
        <f>IF(AND(C373="Abierto",D373="Urgente"),A373,"")</f>
        <v/>
      </c>
      <c r="M373" s="74" t="str">
        <f ca="1">IF(AND(C373="Abierto",D373="Urgente"),TODAY()-E373,"")</f>
        <v/>
      </c>
      <c r="N373" s="74" t="str">
        <f>IF(AND(C373="Abierto",D373="Urgente"),RANK(M373,$M$13:$M$798,0)+COUNTIF($M$13:M373,M373)-1,"")</f>
        <v/>
      </c>
      <c r="O373" s="74" t="str">
        <f>IF(AND(C373="Abierto",D373="Alta"),A373,"")</f>
        <v/>
      </c>
      <c r="P373" s="74" t="str">
        <f ca="1">IF(AND(C373="Abierto",D373="Alta"),TODAY()-E373,"")</f>
        <v/>
      </c>
      <c r="Q373" s="74" t="str">
        <f>IF(AND(C373="Abierto",D373="Alta"),RANK(P373,$P$13:$P$798,0)+COUNTIF($P$13:P373,P373)-1+MAX(N:N),"")</f>
        <v/>
      </c>
      <c r="R373" s="74" t="str">
        <f>IF(AND(C373="Abierto",D373="Media"),A373,"")</f>
        <v/>
      </c>
      <c r="S373" s="74" t="str">
        <f ca="1">IF(AND(C373="Abierto",D373="Media"),TODAY()-E373,"")</f>
        <v/>
      </c>
      <c r="T373" s="74" t="str">
        <f>IF(AND(C373="Abierto",D373="Media"),RANK(S373,$S$13:$S$798,0)+COUNTIF($S$13:S373,S373)-1+MAX(N:N,Q:Q),"")</f>
        <v/>
      </c>
      <c r="U373" s="74" t="str">
        <f>IF(AND(C373="Abierto",D373="Baja"),A373,"")</f>
        <v/>
      </c>
      <c r="V373" s="74" t="str">
        <f ca="1">IF(AND(C373="Abierto",D373="Baja"),TODAY()-E373,"")</f>
        <v/>
      </c>
      <c r="W373" s="74" t="str">
        <f>IF(AND(C373="Abierto",D373="Baja"),RANK(V373,$V$13:$V$798,0)+COUNTIF($V$13:V373,V373)-1+MAX(N:N,Q:Q,T:T),"")</f>
        <v/>
      </c>
      <c r="X373" s="139" t="str">
        <f>IF(OR(C373="Resuelto",C373=""),"",SUM(N373,Q373,T373,W373))</f>
        <v/>
      </c>
      <c r="Y373" s="139" t="str">
        <f>IF(OR(C373="Resuelto",C373=""),"",SUM(M373,P373,S373,V373))</f>
        <v/>
      </c>
      <c r="Z373" s="139" t="str">
        <f>IF(OR(C373="Resuelto",C373=""),"",SUM(L373,O373,R373,U373))</f>
        <v/>
      </c>
      <c r="AA373" s="28">
        <v>571</v>
      </c>
      <c r="AB373" s="28" t="str">
        <f ca="1">IF(ISNA(VLOOKUP(AA373,$X$13:$Z$795,3,FALSE))=TRUE,"",VLOOKUP(AA373,$X$13:$Z$795,3,FALSE))</f>
        <v/>
      </c>
      <c r="AC373" s="75" t="str">
        <f ca="1">IF(ISNA(VLOOKUP(AA373,$X$13:$Z$795,2,FALSE))=TRUE,"",VLOOKUP(AA373,$X$13:$Z$795,2,FALSE))</f>
        <v/>
      </c>
      <c r="AH373" s="78" t="str">
        <f>IF(AI373="","",MAX($AH$5:AH372)+1)</f>
        <v/>
      </c>
      <c r="AI373" s="53" t="str">
        <f>IF(G372="","",IF(COUNTIF($AI$11:AI372,G372)=0,G372,""))</f>
        <v/>
      </c>
      <c r="AJ373" s="53" t="str">
        <f>IF(ISNA(VLOOKUP(AA373,$AH$13:$AI$795,2,FALSE))=TRUE,"",VLOOKUP(AA373,$AH$13:$AI$795,2,FALSE))</f>
        <v/>
      </c>
      <c r="AK373" s="135"/>
    </row>
    <row r="374" spans="1:37" x14ac:dyDescent="0.25">
      <c r="A374" s="136"/>
      <c r="B374" s="136"/>
      <c r="C374" s="136"/>
      <c r="D374" s="136"/>
      <c r="E374" s="137"/>
      <c r="F374" s="137"/>
      <c r="G374" s="136"/>
      <c r="H374" s="137"/>
      <c r="I374" s="140" t="str">
        <f t="shared" si="6"/>
        <v/>
      </c>
      <c r="J374" s="140"/>
      <c r="K374" s="140"/>
      <c r="L374" s="74" t="str">
        <f>IF(AND(C374="Abierto",D374="Urgente"),A374,"")</f>
        <v/>
      </c>
      <c r="M374" s="74" t="str">
        <f ca="1">IF(AND(C374="Abierto",D374="Urgente"),TODAY()-E374,"")</f>
        <v/>
      </c>
      <c r="N374" s="74" t="str">
        <f>IF(AND(C374="Abierto",D374="Urgente"),RANK(M374,$M$13:$M$798,0)+COUNTIF($M$13:M374,M374)-1,"")</f>
        <v/>
      </c>
      <c r="O374" s="74" t="str">
        <f>IF(AND(C374="Abierto",D374="Alta"),A374,"")</f>
        <v/>
      </c>
      <c r="P374" s="74" t="str">
        <f ca="1">IF(AND(C374="Abierto",D374="Alta"),TODAY()-E374,"")</f>
        <v/>
      </c>
      <c r="Q374" s="74" t="str">
        <f>IF(AND(C374="Abierto",D374="Alta"),RANK(P374,$P$13:$P$798,0)+COUNTIF($P$13:P374,P374)-1+MAX(N:N),"")</f>
        <v/>
      </c>
      <c r="R374" s="74" t="str">
        <f>IF(AND(C374="Abierto",D374="Media"),A374,"")</f>
        <v/>
      </c>
      <c r="S374" s="74" t="str">
        <f ca="1">IF(AND(C374="Abierto",D374="Media"),TODAY()-E374,"")</f>
        <v/>
      </c>
      <c r="T374" s="74" t="str">
        <f>IF(AND(C374="Abierto",D374="Media"),RANK(S374,$S$13:$S$798,0)+COUNTIF($S$13:S374,S374)-1+MAX(N:N,Q:Q),"")</f>
        <v/>
      </c>
      <c r="U374" s="74" t="str">
        <f>IF(AND(C374="Abierto",D374="Baja"),A374,"")</f>
        <v/>
      </c>
      <c r="V374" s="74" t="str">
        <f ca="1">IF(AND(C374="Abierto",D374="Baja"),TODAY()-E374,"")</f>
        <v/>
      </c>
      <c r="W374" s="74" t="str">
        <f>IF(AND(C374="Abierto",D374="Baja"),RANK(V374,$V$13:$V$798,0)+COUNTIF($V$13:V374,V374)-1+MAX(N:N,Q:Q,T:T),"")</f>
        <v/>
      </c>
      <c r="X374" s="139" t="str">
        <f>IF(OR(C374="Resuelto",C374=""),"",SUM(N374,Q374,T374,W374))</f>
        <v/>
      </c>
      <c r="Y374" s="139" t="str">
        <f>IF(OR(C374="Resuelto",C374=""),"",SUM(M374,P374,S374,V374))</f>
        <v/>
      </c>
      <c r="Z374" s="139" t="str">
        <f>IF(OR(C374="Resuelto",C374=""),"",SUM(L374,O374,R374,U374))</f>
        <v/>
      </c>
      <c r="AA374" s="28">
        <v>572</v>
      </c>
      <c r="AB374" s="28" t="str">
        <f ca="1">IF(ISNA(VLOOKUP(AA374,$X$13:$Z$795,3,FALSE))=TRUE,"",VLOOKUP(AA374,$X$13:$Z$795,3,FALSE))</f>
        <v/>
      </c>
      <c r="AC374" s="75" t="str">
        <f ca="1">IF(ISNA(VLOOKUP(AA374,$X$13:$Z$795,2,FALSE))=TRUE,"",VLOOKUP(AA374,$X$13:$Z$795,2,FALSE))</f>
        <v/>
      </c>
      <c r="AH374" s="78" t="str">
        <f>IF(AI374="","",MAX($AH$5:AH373)+1)</f>
        <v/>
      </c>
      <c r="AI374" s="53" t="str">
        <f>IF(G373="","",IF(COUNTIF($AI$11:AI373,G373)=0,G373,""))</f>
        <v/>
      </c>
      <c r="AJ374" s="53" t="str">
        <f>IF(ISNA(VLOOKUP(AA374,$AH$13:$AI$795,2,FALSE))=TRUE,"",VLOOKUP(AA374,$AH$13:$AI$795,2,FALSE))</f>
        <v/>
      </c>
      <c r="AK374" s="135"/>
    </row>
    <row r="375" spans="1:37" x14ac:dyDescent="0.25">
      <c r="A375" s="136"/>
      <c r="B375" s="136"/>
      <c r="C375" s="136"/>
      <c r="D375" s="136"/>
      <c r="E375" s="137"/>
      <c r="F375" s="137"/>
      <c r="G375" s="136"/>
      <c r="H375" s="137"/>
      <c r="I375" s="140" t="str">
        <f t="shared" ref="I375:I438" si="7">IF(OR(E375=0,H375=0),"",H375-E375)</f>
        <v/>
      </c>
      <c r="J375" s="140"/>
      <c r="K375" s="140"/>
      <c r="L375" s="74" t="str">
        <f>IF(AND(C375="Abierto",D375="Urgente"),A375,"")</f>
        <v/>
      </c>
      <c r="M375" s="74" t="str">
        <f ca="1">IF(AND(C375="Abierto",D375="Urgente"),TODAY()-E375,"")</f>
        <v/>
      </c>
      <c r="N375" s="74" t="str">
        <f>IF(AND(C375="Abierto",D375="Urgente"),RANK(M375,$M$13:$M$798,0)+COUNTIF($M$13:M375,M375)-1,"")</f>
        <v/>
      </c>
      <c r="O375" s="74" t="str">
        <f>IF(AND(C375="Abierto",D375="Alta"),A375,"")</f>
        <v/>
      </c>
      <c r="P375" s="74" t="str">
        <f ca="1">IF(AND(C375="Abierto",D375="Alta"),TODAY()-E375,"")</f>
        <v/>
      </c>
      <c r="Q375" s="74" t="str">
        <f>IF(AND(C375="Abierto",D375="Alta"),RANK(P375,$P$13:$P$798,0)+COUNTIF($P$13:P375,P375)-1+MAX(N:N),"")</f>
        <v/>
      </c>
      <c r="R375" s="74" t="str">
        <f>IF(AND(C375="Abierto",D375="Media"),A375,"")</f>
        <v/>
      </c>
      <c r="S375" s="74" t="str">
        <f ca="1">IF(AND(C375="Abierto",D375="Media"),TODAY()-E375,"")</f>
        <v/>
      </c>
      <c r="T375" s="74" t="str">
        <f>IF(AND(C375="Abierto",D375="Media"),RANK(S375,$S$13:$S$798,0)+COUNTIF($S$13:S375,S375)-1+MAX(N:N,Q:Q),"")</f>
        <v/>
      </c>
      <c r="U375" s="74" t="str">
        <f>IF(AND(C375="Abierto",D375="Baja"),A375,"")</f>
        <v/>
      </c>
      <c r="V375" s="74" t="str">
        <f ca="1">IF(AND(C375="Abierto",D375="Baja"),TODAY()-E375,"")</f>
        <v/>
      </c>
      <c r="W375" s="74" t="str">
        <f>IF(AND(C375="Abierto",D375="Baja"),RANK(V375,$V$13:$V$798,0)+COUNTIF($V$13:V375,V375)-1+MAX(N:N,Q:Q,T:T),"")</f>
        <v/>
      </c>
      <c r="X375" s="139" t="str">
        <f>IF(OR(C375="Resuelto",C375=""),"",SUM(N375,Q375,T375,W375))</f>
        <v/>
      </c>
      <c r="Y375" s="139" t="str">
        <f>IF(OR(C375="Resuelto",C375=""),"",SUM(M375,P375,S375,V375))</f>
        <v/>
      </c>
      <c r="Z375" s="139" t="str">
        <f>IF(OR(C375="Resuelto",C375=""),"",SUM(L375,O375,R375,U375))</f>
        <v/>
      </c>
      <c r="AA375" s="28">
        <v>573</v>
      </c>
      <c r="AB375" s="28" t="str">
        <f ca="1">IF(ISNA(VLOOKUP(AA375,$X$13:$Z$795,3,FALSE))=TRUE,"",VLOOKUP(AA375,$X$13:$Z$795,3,FALSE))</f>
        <v/>
      </c>
      <c r="AC375" s="75" t="str">
        <f ca="1">IF(ISNA(VLOOKUP(AA375,$X$13:$Z$795,2,FALSE))=TRUE,"",VLOOKUP(AA375,$X$13:$Z$795,2,FALSE))</f>
        <v/>
      </c>
      <c r="AH375" s="78" t="str">
        <f>IF(AI375="","",MAX($AH$5:AH374)+1)</f>
        <v/>
      </c>
      <c r="AI375" s="53" t="str">
        <f>IF(G374="","",IF(COUNTIF($AI$11:AI374,G374)=0,G374,""))</f>
        <v/>
      </c>
      <c r="AJ375" s="53" t="str">
        <f>IF(ISNA(VLOOKUP(AA375,$AH$13:$AI$795,2,FALSE))=TRUE,"",VLOOKUP(AA375,$AH$13:$AI$795,2,FALSE))</f>
        <v/>
      </c>
      <c r="AK375" s="135"/>
    </row>
    <row r="376" spans="1:37" x14ac:dyDescent="0.25">
      <c r="A376" s="136"/>
      <c r="B376" s="136"/>
      <c r="C376" s="136"/>
      <c r="D376" s="136"/>
      <c r="E376" s="137"/>
      <c r="F376" s="137"/>
      <c r="G376" s="136"/>
      <c r="H376" s="137"/>
      <c r="I376" s="140" t="str">
        <f t="shared" si="7"/>
        <v/>
      </c>
      <c r="J376" s="140"/>
      <c r="K376" s="140"/>
      <c r="L376" s="74" t="str">
        <f>IF(AND(C376="Abierto",D376="Urgente"),A376,"")</f>
        <v/>
      </c>
      <c r="M376" s="74" t="str">
        <f ca="1">IF(AND(C376="Abierto",D376="Urgente"),TODAY()-E376,"")</f>
        <v/>
      </c>
      <c r="N376" s="74" t="str">
        <f>IF(AND(C376="Abierto",D376="Urgente"),RANK(M376,$M$13:$M$798,0)+COUNTIF($M$13:M376,M376)-1,"")</f>
        <v/>
      </c>
      <c r="O376" s="74" t="str">
        <f>IF(AND(C376="Abierto",D376="Alta"),A376,"")</f>
        <v/>
      </c>
      <c r="P376" s="74" t="str">
        <f ca="1">IF(AND(C376="Abierto",D376="Alta"),TODAY()-E376,"")</f>
        <v/>
      </c>
      <c r="Q376" s="74" t="str">
        <f>IF(AND(C376="Abierto",D376="Alta"),RANK(P376,$P$13:$P$798,0)+COUNTIF($P$13:P376,P376)-1+MAX(N:N),"")</f>
        <v/>
      </c>
      <c r="R376" s="74" t="str">
        <f>IF(AND(C376="Abierto",D376="Media"),A376,"")</f>
        <v/>
      </c>
      <c r="S376" s="74" t="str">
        <f ca="1">IF(AND(C376="Abierto",D376="Media"),TODAY()-E376,"")</f>
        <v/>
      </c>
      <c r="T376" s="74" t="str">
        <f>IF(AND(C376="Abierto",D376="Media"),RANK(S376,$S$13:$S$798,0)+COUNTIF($S$13:S376,S376)-1+MAX(N:N,Q:Q),"")</f>
        <v/>
      </c>
      <c r="U376" s="74" t="str">
        <f>IF(AND(C376="Abierto",D376="Baja"),A376,"")</f>
        <v/>
      </c>
      <c r="V376" s="74" t="str">
        <f ca="1">IF(AND(C376="Abierto",D376="Baja"),TODAY()-E376,"")</f>
        <v/>
      </c>
      <c r="W376" s="74" t="str">
        <f>IF(AND(C376="Abierto",D376="Baja"),RANK(V376,$V$13:$V$798,0)+COUNTIF($V$13:V376,V376)-1+MAX(N:N,Q:Q,T:T),"")</f>
        <v/>
      </c>
      <c r="X376" s="139" t="str">
        <f>IF(OR(C376="Resuelto",C376=""),"",SUM(N376,Q376,T376,W376))</f>
        <v/>
      </c>
      <c r="Y376" s="139" t="str">
        <f>IF(OR(C376="Resuelto",C376=""),"",SUM(M376,P376,S376,V376))</f>
        <v/>
      </c>
      <c r="Z376" s="139" t="str">
        <f>IF(OR(C376="Resuelto",C376=""),"",SUM(L376,O376,R376,U376))</f>
        <v/>
      </c>
      <c r="AA376" s="28">
        <v>574</v>
      </c>
      <c r="AB376" s="28" t="str">
        <f ca="1">IF(ISNA(VLOOKUP(AA376,$X$13:$Z$795,3,FALSE))=TRUE,"",VLOOKUP(AA376,$X$13:$Z$795,3,FALSE))</f>
        <v/>
      </c>
      <c r="AC376" s="75" t="str">
        <f ca="1">IF(ISNA(VLOOKUP(AA376,$X$13:$Z$795,2,FALSE))=TRUE,"",VLOOKUP(AA376,$X$13:$Z$795,2,FALSE))</f>
        <v/>
      </c>
      <c r="AH376" s="78" t="str">
        <f>IF(AI376="","",MAX($AH$5:AH375)+1)</f>
        <v/>
      </c>
      <c r="AI376" s="53" t="str">
        <f>IF(G375="","",IF(COUNTIF($AI$11:AI375,G375)=0,G375,""))</f>
        <v/>
      </c>
      <c r="AJ376" s="53" t="str">
        <f>IF(ISNA(VLOOKUP(AA376,$AH$13:$AI$795,2,FALSE))=TRUE,"",VLOOKUP(AA376,$AH$13:$AI$795,2,FALSE))</f>
        <v/>
      </c>
      <c r="AK376" s="135"/>
    </row>
    <row r="377" spans="1:37" x14ac:dyDescent="0.25">
      <c r="A377" s="136"/>
      <c r="B377" s="136"/>
      <c r="C377" s="136"/>
      <c r="D377" s="136"/>
      <c r="E377" s="137"/>
      <c r="F377" s="137"/>
      <c r="G377" s="136"/>
      <c r="H377" s="137"/>
      <c r="I377" s="140" t="str">
        <f t="shared" si="7"/>
        <v/>
      </c>
      <c r="J377" s="140"/>
      <c r="K377" s="140"/>
      <c r="L377" s="74" t="str">
        <f>IF(AND(C377="Abierto",D377="Urgente"),A377,"")</f>
        <v/>
      </c>
      <c r="M377" s="74" t="str">
        <f ca="1">IF(AND(C377="Abierto",D377="Urgente"),TODAY()-E377,"")</f>
        <v/>
      </c>
      <c r="N377" s="74" t="str">
        <f>IF(AND(C377="Abierto",D377="Urgente"),RANK(M377,$M$13:$M$798,0)+COUNTIF($M$13:M377,M377)-1,"")</f>
        <v/>
      </c>
      <c r="O377" s="74" t="str">
        <f>IF(AND(C377="Abierto",D377="Alta"),A377,"")</f>
        <v/>
      </c>
      <c r="P377" s="74" t="str">
        <f ca="1">IF(AND(C377="Abierto",D377="Alta"),TODAY()-E377,"")</f>
        <v/>
      </c>
      <c r="Q377" s="74" t="str">
        <f>IF(AND(C377="Abierto",D377="Alta"),RANK(P377,$P$13:$P$798,0)+COUNTIF($P$13:P377,P377)-1+MAX(N:N),"")</f>
        <v/>
      </c>
      <c r="R377" s="74" t="str">
        <f>IF(AND(C377="Abierto",D377="Media"),A377,"")</f>
        <v/>
      </c>
      <c r="S377" s="74" t="str">
        <f ca="1">IF(AND(C377="Abierto",D377="Media"),TODAY()-E377,"")</f>
        <v/>
      </c>
      <c r="T377" s="74" t="str">
        <f>IF(AND(C377="Abierto",D377="Media"),RANK(S377,$S$13:$S$798,0)+COUNTIF($S$13:S377,S377)-1+MAX(N:N,Q:Q),"")</f>
        <v/>
      </c>
      <c r="U377" s="74" t="str">
        <f>IF(AND(C377="Abierto",D377="Baja"),A377,"")</f>
        <v/>
      </c>
      <c r="V377" s="74" t="str">
        <f ca="1">IF(AND(C377="Abierto",D377="Baja"),TODAY()-E377,"")</f>
        <v/>
      </c>
      <c r="W377" s="74" t="str">
        <f>IF(AND(C377="Abierto",D377="Baja"),RANK(V377,$V$13:$V$798,0)+COUNTIF($V$13:V377,V377)-1+MAX(N:N,Q:Q,T:T),"")</f>
        <v/>
      </c>
      <c r="X377" s="139" t="str">
        <f>IF(OR(C377="Resuelto",C377=""),"",SUM(N377,Q377,T377,W377))</f>
        <v/>
      </c>
      <c r="Y377" s="139" t="str">
        <f>IF(OR(C377="Resuelto",C377=""),"",SUM(M377,P377,S377,V377))</f>
        <v/>
      </c>
      <c r="Z377" s="139" t="str">
        <f>IF(OR(C377="Resuelto",C377=""),"",SUM(L377,O377,R377,U377))</f>
        <v/>
      </c>
      <c r="AA377" s="28">
        <v>575</v>
      </c>
      <c r="AB377" s="28" t="str">
        <f ca="1">IF(ISNA(VLOOKUP(AA377,$X$13:$Z$795,3,FALSE))=TRUE,"",VLOOKUP(AA377,$X$13:$Z$795,3,FALSE))</f>
        <v/>
      </c>
      <c r="AC377" s="75" t="str">
        <f ca="1">IF(ISNA(VLOOKUP(AA377,$X$13:$Z$795,2,FALSE))=TRUE,"",VLOOKUP(AA377,$X$13:$Z$795,2,FALSE))</f>
        <v/>
      </c>
      <c r="AH377" s="78" t="str">
        <f>IF(AI377="","",MAX($AH$5:AH376)+1)</f>
        <v/>
      </c>
      <c r="AI377" s="53" t="str">
        <f>IF(G376="","",IF(COUNTIF($AI$11:AI376,G376)=0,G376,""))</f>
        <v/>
      </c>
      <c r="AJ377" s="53" t="str">
        <f>IF(ISNA(VLOOKUP(AA377,$AH$13:$AI$795,2,FALSE))=TRUE,"",VLOOKUP(AA377,$AH$13:$AI$795,2,FALSE))</f>
        <v/>
      </c>
      <c r="AK377" s="135"/>
    </row>
    <row r="378" spans="1:37" x14ac:dyDescent="0.25">
      <c r="A378" s="136"/>
      <c r="B378" s="136"/>
      <c r="C378" s="136"/>
      <c r="D378" s="136"/>
      <c r="E378" s="137"/>
      <c r="F378" s="137"/>
      <c r="G378" s="136"/>
      <c r="H378" s="137"/>
      <c r="I378" s="140" t="str">
        <f t="shared" si="7"/>
        <v/>
      </c>
      <c r="J378" s="140"/>
      <c r="K378" s="140"/>
      <c r="L378" s="74" t="str">
        <f>IF(AND(C378="Abierto",D378="Urgente"),A378,"")</f>
        <v/>
      </c>
      <c r="M378" s="74" t="str">
        <f ca="1">IF(AND(C378="Abierto",D378="Urgente"),TODAY()-E378,"")</f>
        <v/>
      </c>
      <c r="N378" s="74" t="str">
        <f>IF(AND(C378="Abierto",D378="Urgente"),RANK(M378,$M$13:$M$798,0)+COUNTIF($M$13:M378,M378)-1,"")</f>
        <v/>
      </c>
      <c r="O378" s="74" t="str">
        <f>IF(AND(C378="Abierto",D378="Alta"),A378,"")</f>
        <v/>
      </c>
      <c r="P378" s="74" t="str">
        <f ca="1">IF(AND(C378="Abierto",D378="Alta"),TODAY()-E378,"")</f>
        <v/>
      </c>
      <c r="Q378" s="74" t="str">
        <f>IF(AND(C378="Abierto",D378="Alta"),RANK(P378,$P$13:$P$798,0)+COUNTIF($P$13:P378,P378)-1+MAX(N:N),"")</f>
        <v/>
      </c>
      <c r="R378" s="74" t="str">
        <f>IF(AND(C378="Abierto",D378="Media"),A378,"")</f>
        <v/>
      </c>
      <c r="S378" s="74" t="str">
        <f ca="1">IF(AND(C378="Abierto",D378="Media"),TODAY()-E378,"")</f>
        <v/>
      </c>
      <c r="T378" s="74" t="str">
        <f>IF(AND(C378="Abierto",D378="Media"),RANK(S378,$S$13:$S$798,0)+COUNTIF($S$13:S378,S378)-1+MAX(N:N,Q:Q),"")</f>
        <v/>
      </c>
      <c r="U378" s="74" t="str">
        <f>IF(AND(C378="Abierto",D378="Baja"),A378,"")</f>
        <v/>
      </c>
      <c r="V378" s="74" t="str">
        <f ca="1">IF(AND(C378="Abierto",D378="Baja"),TODAY()-E378,"")</f>
        <v/>
      </c>
      <c r="W378" s="74" t="str">
        <f>IF(AND(C378="Abierto",D378="Baja"),RANK(V378,$V$13:$V$798,0)+COUNTIF($V$13:V378,V378)-1+MAX(N:N,Q:Q,T:T),"")</f>
        <v/>
      </c>
      <c r="X378" s="139" t="str">
        <f>IF(OR(C378="Resuelto",C378=""),"",SUM(N378,Q378,T378,W378))</f>
        <v/>
      </c>
      <c r="Y378" s="139" t="str">
        <f>IF(OR(C378="Resuelto",C378=""),"",SUM(M378,P378,S378,V378))</f>
        <v/>
      </c>
      <c r="Z378" s="139" t="str">
        <f>IF(OR(C378="Resuelto",C378=""),"",SUM(L378,O378,R378,U378))</f>
        <v/>
      </c>
      <c r="AA378" s="28">
        <v>576</v>
      </c>
      <c r="AB378" s="28" t="str">
        <f ca="1">IF(ISNA(VLOOKUP(AA378,$X$13:$Z$795,3,FALSE))=TRUE,"",VLOOKUP(AA378,$X$13:$Z$795,3,FALSE))</f>
        <v/>
      </c>
      <c r="AC378" s="75" t="str">
        <f ca="1">IF(ISNA(VLOOKUP(AA378,$X$13:$Z$795,2,FALSE))=TRUE,"",VLOOKUP(AA378,$X$13:$Z$795,2,FALSE))</f>
        <v/>
      </c>
      <c r="AH378" s="78" t="str">
        <f>IF(AI378="","",MAX($AH$5:AH377)+1)</f>
        <v/>
      </c>
      <c r="AI378" s="53" t="str">
        <f>IF(G377="","",IF(COUNTIF($AI$11:AI377,G377)=0,G377,""))</f>
        <v/>
      </c>
      <c r="AJ378" s="53" t="str">
        <f>IF(ISNA(VLOOKUP(AA378,$AH$13:$AI$795,2,FALSE))=TRUE,"",VLOOKUP(AA378,$AH$13:$AI$795,2,FALSE))</f>
        <v/>
      </c>
      <c r="AK378" s="135"/>
    </row>
    <row r="379" spans="1:37" x14ac:dyDescent="0.25">
      <c r="A379" s="136"/>
      <c r="B379" s="136"/>
      <c r="C379" s="136"/>
      <c r="D379" s="136"/>
      <c r="E379" s="137"/>
      <c r="F379" s="137"/>
      <c r="G379" s="136"/>
      <c r="H379" s="137"/>
      <c r="I379" s="140" t="str">
        <f t="shared" si="7"/>
        <v/>
      </c>
      <c r="J379" s="140"/>
      <c r="K379" s="140"/>
      <c r="L379" s="74" t="str">
        <f>IF(AND(C379="Abierto",D379="Urgente"),A379,"")</f>
        <v/>
      </c>
      <c r="M379" s="74" t="str">
        <f ca="1">IF(AND(C379="Abierto",D379="Urgente"),TODAY()-E379,"")</f>
        <v/>
      </c>
      <c r="N379" s="74" t="str">
        <f>IF(AND(C379="Abierto",D379="Urgente"),RANK(M379,$M$13:$M$798,0)+COUNTIF($M$13:M379,M379)-1,"")</f>
        <v/>
      </c>
      <c r="O379" s="74" t="str">
        <f>IF(AND(C379="Abierto",D379="Alta"),A379,"")</f>
        <v/>
      </c>
      <c r="P379" s="74" t="str">
        <f ca="1">IF(AND(C379="Abierto",D379="Alta"),TODAY()-E379,"")</f>
        <v/>
      </c>
      <c r="Q379" s="74" t="str">
        <f>IF(AND(C379="Abierto",D379="Alta"),RANK(P379,$P$13:$P$798,0)+COUNTIF($P$13:P379,P379)-1+MAX(N:N),"")</f>
        <v/>
      </c>
      <c r="R379" s="74" t="str">
        <f>IF(AND(C379="Abierto",D379="Media"),A379,"")</f>
        <v/>
      </c>
      <c r="S379" s="74" t="str">
        <f ca="1">IF(AND(C379="Abierto",D379="Media"),TODAY()-E379,"")</f>
        <v/>
      </c>
      <c r="T379" s="74" t="str">
        <f>IF(AND(C379="Abierto",D379="Media"),RANK(S379,$S$13:$S$798,0)+COUNTIF($S$13:S379,S379)-1+MAX(N:N,Q:Q),"")</f>
        <v/>
      </c>
      <c r="U379" s="74" t="str">
        <f>IF(AND(C379="Abierto",D379="Baja"),A379,"")</f>
        <v/>
      </c>
      <c r="V379" s="74" t="str">
        <f ca="1">IF(AND(C379="Abierto",D379="Baja"),TODAY()-E379,"")</f>
        <v/>
      </c>
      <c r="W379" s="74" t="str">
        <f>IF(AND(C379="Abierto",D379="Baja"),RANK(V379,$V$13:$V$798,0)+COUNTIF($V$13:V379,V379)-1+MAX(N:N,Q:Q,T:T),"")</f>
        <v/>
      </c>
      <c r="X379" s="139" t="str">
        <f>IF(OR(C379="Resuelto",C379=""),"",SUM(N379,Q379,T379,W379))</f>
        <v/>
      </c>
      <c r="Y379" s="139" t="str">
        <f>IF(OR(C379="Resuelto",C379=""),"",SUM(M379,P379,S379,V379))</f>
        <v/>
      </c>
      <c r="Z379" s="139" t="str">
        <f>IF(OR(C379="Resuelto",C379=""),"",SUM(L379,O379,R379,U379))</f>
        <v/>
      </c>
      <c r="AA379" s="28">
        <v>577</v>
      </c>
      <c r="AB379" s="28" t="str">
        <f ca="1">IF(ISNA(VLOOKUP(AA379,$X$13:$Z$795,3,FALSE))=TRUE,"",VLOOKUP(AA379,$X$13:$Z$795,3,FALSE))</f>
        <v/>
      </c>
      <c r="AC379" s="75" t="str">
        <f ca="1">IF(ISNA(VLOOKUP(AA379,$X$13:$Z$795,2,FALSE))=TRUE,"",VLOOKUP(AA379,$X$13:$Z$795,2,FALSE))</f>
        <v/>
      </c>
      <c r="AH379" s="78" t="str">
        <f>IF(AI379="","",MAX($AH$5:AH378)+1)</f>
        <v/>
      </c>
      <c r="AI379" s="53" t="str">
        <f>IF(G378="","",IF(COUNTIF($AI$11:AI378,G378)=0,G378,""))</f>
        <v/>
      </c>
      <c r="AJ379" s="53" t="str">
        <f>IF(ISNA(VLOOKUP(AA379,$AH$13:$AI$795,2,FALSE))=TRUE,"",VLOOKUP(AA379,$AH$13:$AI$795,2,FALSE))</f>
        <v/>
      </c>
      <c r="AK379" s="135"/>
    </row>
    <row r="380" spans="1:37" x14ac:dyDescent="0.25">
      <c r="A380" s="136"/>
      <c r="B380" s="136"/>
      <c r="C380" s="136"/>
      <c r="D380" s="136"/>
      <c r="E380" s="137"/>
      <c r="F380" s="137"/>
      <c r="G380" s="136"/>
      <c r="H380" s="137"/>
      <c r="I380" s="140" t="str">
        <f t="shared" si="7"/>
        <v/>
      </c>
      <c r="J380" s="140"/>
      <c r="K380" s="140"/>
      <c r="L380" s="74" t="str">
        <f>IF(AND(C380="Abierto",D380="Urgente"),A380,"")</f>
        <v/>
      </c>
      <c r="M380" s="74" t="str">
        <f ca="1">IF(AND(C380="Abierto",D380="Urgente"),TODAY()-E380,"")</f>
        <v/>
      </c>
      <c r="N380" s="74" t="str">
        <f>IF(AND(C380="Abierto",D380="Urgente"),RANK(M380,$M$13:$M$798,0)+COUNTIF($M$13:M380,M380)-1,"")</f>
        <v/>
      </c>
      <c r="O380" s="74" t="str">
        <f>IF(AND(C380="Abierto",D380="Alta"),A380,"")</f>
        <v/>
      </c>
      <c r="P380" s="74" t="str">
        <f ca="1">IF(AND(C380="Abierto",D380="Alta"),TODAY()-E380,"")</f>
        <v/>
      </c>
      <c r="Q380" s="74" t="str">
        <f>IF(AND(C380="Abierto",D380="Alta"),RANK(P380,$P$13:$P$798,0)+COUNTIF($P$13:P380,P380)-1+MAX(N:N),"")</f>
        <v/>
      </c>
      <c r="R380" s="74" t="str">
        <f>IF(AND(C380="Abierto",D380="Media"),A380,"")</f>
        <v/>
      </c>
      <c r="S380" s="74" t="str">
        <f ca="1">IF(AND(C380="Abierto",D380="Media"),TODAY()-E380,"")</f>
        <v/>
      </c>
      <c r="T380" s="74" t="str">
        <f>IF(AND(C380="Abierto",D380="Media"),RANK(S380,$S$13:$S$798,0)+COUNTIF($S$13:S380,S380)-1+MAX(N:N,Q:Q),"")</f>
        <v/>
      </c>
      <c r="U380" s="74" t="str">
        <f>IF(AND(C380="Abierto",D380="Baja"),A380,"")</f>
        <v/>
      </c>
      <c r="V380" s="74" t="str">
        <f ca="1">IF(AND(C380="Abierto",D380="Baja"),TODAY()-E380,"")</f>
        <v/>
      </c>
      <c r="W380" s="74" t="str">
        <f>IF(AND(C380="Abierto",D380="Baja"),RANK(V380,$V$13:$V$798,0)+COUNTIF($V$13:V380,V380)-1+MAX(N:N,Q:Q,T:T),"")</f>
        <v/>
      </c>
      <c r="X380" s="139" t="str">
        <f>IF(OR(C380="Resuelto",C380=""),"",SUM(N380,Q380,T380,W380))</f>
        <v/>
      </c>
      <c r="Y380" s="139" t="str">
        <f>IF(OR(C380="Resuelto",C380=""),"",SUM(M380,P380,S380,V380))</f>
        <v/>
      </c>
      <c r="Z380" s="139" t="str">
        <f>IF(OR(C380="Resuelto",C380=""),"",SUM(L380,O380,R380,U380))</f>
        <v/>
      </c>
      <c r="AA380" s="28">
        <v>578</v>
      </c>
      <c r="AB380" s="28" t="str">
        <f ca="1">IF(ISNA(VLOOKUP(AA380,$X$13:$Z$795,3,FALSE))=TRUE,"",VLOOKUP(AA380,$X$13:$Z$795,3,FALSE))</f>
        <v/>
      </c>
      <c r="AC380" s="75" t="str">
        <f ca="1">IF(ISNA(VLOOKUP(AA380,$X$13:$Z$795,2,FALSE))=TRUE,"",VLOOKUP(AA380,$X$13:$Z$795,2,FALSE))</f>
        <v/>
      </c>
      <c r="AH380" s="78" t="str">
        <f>IF(AI380="","",MAX($AH$5:AH379)+1)</f>
        <v/>
      </c>
      <c r="AI380" s="53" t="str">
        <f>IF(G379="","",IF(COUNTIF($AI$11:AI379,G379)=0,G379,""))</f>
        <v/>
      </c>
      <c r="AJ380" s="53" t="str">
        <f>IF(ISNA(VLOOKUP(AA380,$AH$13:$AI$795,2,FALSE))=TRUE,"",VLOOKUP(AA380,$AH$13:$AI$795,2,FALSE))</f>
        <v/>
      </c>
      <c r="AK380" s="135"/>
    </row>
    <row r="381" spans="1:37" x14ac:dyDescent="0.25">
      <c r="A381" s="136"/>
      <c r="B381" s="136"/>
      <c r="C381" s="136"/>
      <c r="D381" s="136"/>
      <c r="E381" s="137"/>
      <c r="F381" s="137"/>
      <c r="G381" s="136"/>
      <c r="H381" s="137"/>
      <c r="I381" s="140" t="str">
        <f t="shared" si="7"/>
        <v/>
      </c>
      <c r="J381" s="140"/>
      <c r="K381" s="140"/>
      <c r="L381" s="74" t="str">
        <f>IF(AND(C381="Abierto",D381="Urgente"),A381,"")</f>
        <v/>
      </c>
      <c r="M381" s="74" t="str">
        <f ca="1">IF(AND(C381="Abierto",D381="Urgente"),TODAY()-E381,"")</f>
        <v/>
      </c>
      <c r="N381" s="74" t="str">
        <f>IF(AND(C381="Abierto",D381="Urgente"),RANK(M381,$M$13:$M$798,0)+COUNTIF($M$13:M381,M381)-1,"")</f>
        <v/>
      </c>
      <c r="O381" s="74" t="str">
        <f>IF(AND(C381="Abierto",D381="Alta"),A381,"")</f>
        <v/>
      </c>
      <c r="P381" s="74" t="str">
        <f ca="1">IF(AND(C381="Abierto",D381="Alta"),TODAY()-E381,"")</f>
        <v/>
      </c>
      <c r="Q381" s="74" t="str">
        <f>IF(AND(C381="Abierto",D381="Alta"),RANK(P381,$P$13:$P$798,0)+COUNTIF($P$13:P381,P381)-1+MAX(N:N),"")</f>
        <v/>
      </c>
      <c r="R381" s="74" t="str">
        <f>IF(AND(C381="Abierto",D381="Media"),A381,"")</f>
        <v/>
      </c>
      <c r="S381" s="74" t="str">
        <f ca="1">IF(AND(C381="Abierto",D381="Media"),TODAY()-E381,"")</f>
        <v/>
      </c>
      <c r="T381" s="74" t="str">
        <f>IF(AND(C381="Abierto",D381="Media"),RANK(S381,$S$13:$S$798,0)+COUNTIF($S$13:S381,S381)-1+MAX(N:N,Q:Q),"")</f>
        <v/>
      </c>
      <c r="U381" s="74" t="str">
        <f>IF(AND(C381="Abierto",D381="Baja"),A381,"")</f>
        <v/>
      </c>
      <c r="V381" s="74" t="str">
        <f ca="1">IF(AND(C381="Abierto",D381="Baja"),TODAY()-E381,"")</f>
        <v/>
      </c>
      <c r="W381" s="74" t="str">
        <f>IF(AND(C381="Abierto",D381="Baja"),RANK(V381,$V$13:$V$798,0)+COUNTIF($V$13:V381,V381)-1+MAX(N:N,Q:Q,T:T),"")</f>
        <v/>
      </c>
      <c r="X381" s="139" t="str">
        <f>IF(OR(C381="Resuelto",C381=""),"",SUM(N381,Q381,T381,W381))</f>
        <v/>
      </c>
      <c r="Y381" s="139" t="str">
        <f>IF(OR(C381="Resuelto",C381=""),"",SUM(M381,P381,S381,V381))</f>
        <v/>
      </c>
      <c r="Z381" s="139" t="str">
        <f>IF(OR(C381="Resuelto",C381=""),"",SUM(L381,O381,R381,U381))</f>
        <v/>
      </c>
      <c r="AA381" s="28">
        <v>579</v>
      </c>
      <c r="AB381" s="28" t="str">
        <f ca="1">IF(ISNA(VLOOKUP(AA381,$X$13:$Z$795,3,FALSE))=TRUE,"",VLOOKUP(AA381,$X$13:$Z$795,3,FALSE))</f>
        <v/>
      </c>
      <c r="AC381" s="75" t="str">
        <f ca="1">IF(ISNA(VLOOKUP(AA381,$X$13:$Z$795,2,FALSE))=TRUE,"",VLOOKUP(AA381,$X$13:$Z$795,2,FALSE))</f>
        <v/>
      </c>
      <c r="AH381" s="78" t="str">
        <f>IF(AI381="","",MAX($AH$5:AH380)+1)</f>
        <v/>
      </c>
      <c r="AI381" s="53" t="str">
        <f>IF(G380="","",IF(COUNTIF($AI$11:AI380,G380)=0,G380,""))</f>
        <v/>
      </c>
      <c r="AJ381" s="53" t="str">
        <f>IF(ISNA(VLOOKUP(AA381,$AH$13:$AI$795,2,FALSE))=TRUE,"",VLOOKUP(AA381,$AH$13:$AI$795,2,FALSE))</f>
        <v/>
      </c>
      <c r="AK381" s="135"/>
    </row>
    <row r="382" spans="1:37" x14ac:dyDescent="0.25">
      <c r="A382" s="136"/>
      <c r="B382" s="136"/>
      <c r="C382" s="136"/>
      <c r="D382" s="136"/>
      <c r="E382" s="137"/>
      <c r="F382" s="137"/>
      <c r="G382" s="136"/>
      <c r="H382" s="137"/>
      <c r="I382" s="140" t="str">
        <f t="shared" si="7"/>
        <v/>
      </c>
      <c r="J382" s="140"/>
      <c r="K382" s="140"/>
      <c r="L382" s="74" t="str">
        <f>IF(AND(C382="Abierto",D382="Urgente"),A382,"")</f>
        <v/>
      </c>
      <c r="M382" s="74" t="str">
        <f ca="1">IF(AND(C382="Abierto",D382="Urgente"),TODAY()-E382,"")</f>
        <v/>
      </c>
      <c r="N382" s="74" t="str">
        <f>IF(AND(C382="Abierto",D382="Urgente"),RANK(M382,$M$13:$M$798,0)+COUNTIF($M$13:M382,M382)-1,"")</f>
        <v/>
      </c>
      <c r="O382" s="74" t="str">
        <f>IF(AND(C382="Abierto",D382="Alta"),A382,"")</f>
        <v/>
      </c>
      <c r="P382" s="74" t="str">
        <f ca="1">IF(AND(C382="Abierto",D382="Alta"),TODAY()-E382,"")</f>
        <v/>
      </c>
      <c r="Q382" s="74" t="str">
        <f>IF(AND(C382="Abierto",D382="Alta"),RANK(P382,$P$13:$P$798,0)+COUNTIF($P$13:P382,P382)-1+MAX(N:N),"")</f>
        <v/>
      </c>
      <c r="R382" s="74" t="str">
        <f>IF(AND(C382="Abierto",D382="Media"),A382,"")</f>
        <v/>
      </c>
      <c r="S382" s="74" t="str">
        <f ca="1">IF(AND(C382="Abierto",D382="Media"),TODAY()-E382,"")</f>
        <v/>
      </c>
      <c r="T382" s="74" t="str">
        <f>IF(AND(C382="Abierto",D382="Media"),RANK(S382,$S$13:$S$798,0)+COUNTIF($S$13:S382,S382)-1+MAX(N:N,Q:Q),"")</f>
        <v/>
      </c>
      <c r="U382" s="74" t="str">
        <f>IF(AND(C382="Abierto",D382="Baja"),A382,"")</f>
        <v/>
      </c>
      <c r="V382" s="74" t="str">
        <f ca="1">IF(AND(C382="Abierto",D382="Baja"),TODAY()-E382,"")</f>
        <v/>
      </c>
      <c r="W382" s="74" t="str">
        <f>IF(AND(C382="Abierto",D382="Baja"),RANK(V382,$V$13:$V$798,0)+COUNTIF($V$13:V382,V382)-1+MAX(N:N,Q:Q,T:T),"")</f>
        <v/>
      </c>
      <c r="X382" s="139" t="str">
        <f>IF(OR(C382="Resuelto",C382=""),"",SUM(N382,Q382,T382,W382))</f>
        <v/>
      </c>
      <c r="Y382" s="139" t="str">
        <f>IF(OR(C382="Resuelto",C382=""),"",SUM(M382,P382,S382,V382))</f>
        <v/>
      </c>
      <c r="Z382" s="139" t="str">
        <f>IF(OR(C382="Resuelto",C382=""),"",SUM(L382,O382,R382,U382))</f>
        <v/>
      </c>
      <c r="AA382" s="28">
        <v>580</v>
      </c>
      <c r="AB382" s="28" t="str">
        <f ca="1">IF(ISNA(VLOOKUP(AA382,$X$13:$Z$795,3,FALSE))=TRUE,"",VLOOKUP(AA382,$X$13:$Z$795,3,FALSE))</f>
        <v/>
      </c>
      <c r="AC382" s="75" t="str">
        <f ca="1">IF(ISNA(VLOOKUP(AA382,$X$13:$Z$795,2,FALSE))=TRUE,"",VLOOKUP(AA382,$X$13:$Z$795,2,FALSE))</f>
        <v/>
      </c>
      <c r="AH382" s="78" t="str">
        <f>IF(AI382="","",MAX($AH$5:AH381)+1)</f>
        <v/>
      </c>
      <c r="AI382" s="53" t="str">
        <f>IF(G381="","",IF(COUNTIF($AI$11:AI381,G381)=0,G381,""))</f>
        <v/>
      </c>
      <c r="AJ382" s="53" t="str">
        <f>IF(ISNA(VLOOKUP(AA382,$AH$13:$AI$795,2,FALSE))=TRUE,"",VLOOKUP(AA382,$AH$13:$AI$795,2,FALSE))</f>
        <v/>
      </c>
      <c r="AK382" s="135"/>
    </row>
    <row r="383" spans="1:37" x14ac:dyDescent="0.25">
      <c r="A383" s="136"/>
      <c r="B383" s="136"/>
      <c r="C383" s="136"/>
      <c r="D383" s="136"/>
      <c r="E383" s="137"/>
      <c r="F383" s="137"/>
      <c r="G383" s="136"/>
      <c r="H383" s="137"/>
      <c r="I383" s="140" t="str">
        <f t="shared" si="7"/>
        <v/>
      </c>
      <c r="J383" s="140"/>
      <c r="K383" s="140"/>
      <c r="L383" s="74" t="str">
        <f>IF(AND(C383="Abierto",D383="Urgente"),A383,"")</f>
        <v/>
      </c>
      <c r="M383" s="74" t="str">
        <f ca="1">IF(AND(C383="Abierto",D383="Urgente"),TODAY()-E383,"")</f>
        <v/>
      </c>
      <c r="N383" s="74" t="str">
        <f>IF(AND(C383="Abierto",D383="Urgente"),RANK(M383,$M$13:$M$798,0)+COUNTIF($M$13:M383,M383)-1,"")</f>
        <v/>
      </c>
      <c r="O383" s="74" t="str">
        <f>IF(AND(C383="Abierto",D383="Alta"),A383,"")</f>
        <v/>
      </c>
      <c r="P383" s="74" t="str">
        <f ca="1">IF(AND(C383="Abierto",D383="Alta"),TODAY()-E383,"")</f>
        <v/>
      </c>
      <c r="Q383" s="74" t="str">
        <f>IF(AND(C383="Abierto",D383="Alta"),RANK(P383,$P$13:$P$798,0)+COUNTIF($P$13:P383,P383)-1+MAX(N:N),"")</f>
        <v/>
      </c>
      <c r="R383" s="74" t="str">
        <f>IF(AND(C383="Abierto",D383="Media"),A383,"")</f>
        <v/>
      </c>
      <c r="S383" s="74" t="str">
        <f ca="1">IF(AND(C383="Abierto",D383="Media"),TODAY()-E383,"")</f>
        <v/>
      </c>
      <c r="T383" s="74" t="str">
        <f>IF(AND(C383="Abierto",D383="Media"),RANK(S383,$S$13:$S$798,0)+COUNTIF($S$13:S383,S383)-1+MAX(N:N,Q:Q),"")</f>
        <v/>
      </c>
      <c r="U383" s="74" t="str">
        <f>IF(AND(C383="Abierto",D383="Baja"),A383,"")</f>
        <v/>
      </c>
      <c r="V383" s="74" t="str">
        <f ca="1">IF(AND(C383="Abierto",D383="Baja"),TODAY()-E383,"")</f>
        <v/>
      </c>
      <c r="W383" s="74" t="str">
        <f>IF(AND(C383="Abierto",D383="Baja"),RANK(V383,$V$13:$V$798,0)+COUNTIF($V$13:V383,V383)-1+MAX(N:N,Q:Q,T:T),"")</f>
        <v/>
      </c>
      <c r="X383" s="139" t="str">
        <f>IF(OR(C383="Resuelto",C383=""),"",SUM(N383,Q383,T383,W383))</f>
        <v/>
      </c>
      <c r="Y383" s="139" t="str">
        <f>IF(OR(C383="Resuelto",C383=""),"",SUM(M383,P383,S383,V383))</f>
        <v/>
      </c>
      <c r="Z383" s="139" t="str">
        <f>IF(OR(C383="Resuelto",C383=""),"",SUM(L383,O383,R383,U383))</f>
        <v/>
      </c>
      <c r="AA383" s="28">
        <v>581</v>
      </c>
      <c r="AB383" s="28" t="str">
        <f ca="1">IF(ISNA(VLOOKUP(AA383,$X$13:$Z$795,3,FALSE))=TRUE,"",VLOOKUP(AA383,$X$13:$Z$795,3,FALSE))</f>
        <v/>
      </c>
      <c r="AC383" s="75" t="str">
        <f ca="1">IF(ISNA(VLOOKUP(AA383,$X$13:$Z$795,2,FALSE))=TRUE,"",VLOOKUP(AA383,$X$13:$Z$795,2,FALSE))</f>
        <v/>
      </c>
      <c r="AH383" s="78" t="str">
        <f>IF(AI383="","",MAX($AH$5:AH382)+1)</f>
        <v/>
      </c>
      <c r="AI383" s="53" t="str">
        <f>IF(G382="","",IF(COUNTIF($AI$11:AI382,G382)=0,G382,""))</f>
        <v/>
      </c>
      <c r="AJ383" s="53" t="str">
        <f>IF(ISNA(VLOOKUP(AA383,$AH$13:$AI$795,2,FALSE))=TRUE,"",VLOOKUP(AA383,$AH$13:$AI$795,2,FALSE))</f>
        <v/>
      </c>
      <c r="AK383" s="135"/>
    </row>
    <row r="384" spans="1:37" x14ac:dyDescent="0.25">
      <c r="A384" s="136"/>
      <c r="B384" s="136"/>
      <c r="C384" s="136"/>
      <c r="D384" s="136"/>
      <c r="E384" s="137"/>
      <c r="F384" s="137"/>
      <c r="G384" s="136"/>
      <c r="H384" s="137"/>
      <c r="I384" s="140" t="str">
        <f t="shared" si="7"/>
        <v/>
      </c>
      <c r="J384" s="140"/>
      <c r="K384" s="140"/>
      <c r="L384" s="74" t="str">
        <f>IF(AND(C384="Abierto",D384="Urgente"),A384,"")</f>
        <v/>
      </c>
      <c r="M384" s="74" t="str">
        <f ca="1">IF(AND(C384="Abierto",D384="Urgente"),TODAY()-E384,"")</f>
        <v/>
      </c>
      <c r="N384" s="74" t="str">
        <f>IF(AND(C384="Abierto",D384="Urgente"),RANK(M384,$M$13:$M$798,0)+COUNTIF($M$13:M384,M384)-1,"")</f>
        <v/>
      </c>
      <c r="O384" s="74" t="str">
        <f>IF(AND(C384="Abierto",D384="Alta"),A384,"")</f>
        <v/>
      </c>
      <c r="P384" s="74" t="str">
        <f ca="1">IF(AND(C384="Abierto",D384="Alta"),TODAY()-E384,"")</f>
        <v/>
      </c>
      <c r="Q384" s="74" t="str">
        <f>IF(AND(C384="Abierto",D384="Alta"),RANK(P384,$P$13:$P$798,0)+COUNTIF($P$13:P384,P384)-1+MAX(N:N),"")</f>
        <v/>
      </c>
      <c r="R384" s="74" t="str">
        <f>IF(AND(C384="Abierto",D384="Media"),A384,"")</f>
        <v/>
      </c>
      <c r="S384" s="74" t="str">
        <f ca="1">IF(AND(C384="Abierto",D384="Media"),TODAY()-E384,"")</f>
        <v/>
      </c>
      <c r="T384" s="74" t="str">
        <f>IF(AND(C384="Abierto",D384="Media"),RANK(S384,$S$13:$S$798,0)+COUNTIF($S$13:S384,S384)-1+MAX(N:N,Q:Q),"")</f>
        <v/>
      </c>
      <c r="U384" s="74" t="str">
        <f>IF(AND(C384="Abierto",D384="Baja"),A384,"")</f>
        <v/>
      </c>
      <c r="V384" s="74" t="str">
        <f ca="1">IF(AND(C384="Abierto",D384="Baja"),TODAY()-E384,"")</f>
        <v/>
      </c>
      <c r="W384" s="74" t="str">
        <f>IF(AND(C384="Abierto",D384="Baja"),RANK(V384,$V$13:$V$798,0)+COUNTIF($V$13:V384,V384)-1+MAX(N:N,Q:Q,T:T),"")</f>
        <v/>
      </c>
      <c r="X384" s="139" t="str">
        <f>IF(OR(C384="Resuelto",C384=""),"",SUM(N384,Q384,T384,W384))</f>
        <v/>
      </c>
      <c r="Y384" s="139" t="str">
        <f>IF(OR(C384="Resuelto",C384=""),"",SUM(M384,P384,S384,V384))</f>
        <v/>
      </c>
      <c r="Z384" s="139" t="str">
        <f>IF(OR(C384="Resuelto",C384=""),"",SUM(L384,O384,R384,U384))</f>
        <v/>
      </c>
      <c r="AA384" s="28">
        <v>582</v>
      </c>
      <c r="AB384" s="28" t="str">
        <f ca="1">IF(ISNA(VLOOKUP(AA384,$X$13:$Z$795,3,FALSE))=TRUE,"",VLOOKUP(AA384,$X$13:$Z$795,3,FALSE))</f>
        <v/>
      </c>
      <c r="AC384" s="75" t="str">
        <f ca="1">IF(ISNA(VLOOKUP(AA384,$X$13:$Z$795,2,FALSE))=TRUE,"",VLOOKUP(AA384,$X$13:$Z$795,2,FALSE))</f>
        <v/>
      </c>
      <c r="AH384" s="78" t="str">
        <f>IF(AI384="","",MAX($AH$5:AH383)+1)</f>
        <v/>
      </c>
      <c r="AI384" s="53" t="str">
        <f>IF(G383="","",IF(COUNTIF($AI$11:AI383,G383)=0,G383,""))</f>
        <v/>
      </c>
      <c r="AJ384" s="53" t="str">
        <f>IF(ISNA(VLOOKUP(AA384,$AH$13:$AI$795,2,FALSE))=TRUE,"",VLOOKUP(AA384,$AH$13:$AI$795,2,FALSE))</f>
        <v/>
      </c>
      <c r="AK384" s="135"/>
    </row>
    <row r="385" spans="1:37" x14ac:dyDescent="0.25">
      <c r="A385" s="136"/>
      <c r="B385" s="136"/>
      <c r="C385" s="136"/>
      <c r="D385" s="136"/>
      <c r="E385" s="137"/>
      <c r="F385" s="137"/>
      <c r="G385" s="136"/>
      <c r="H385" s="137"/>
      <c r="I385" s="140" t="str">
        <f t="shared" si="7"/>
        <v/>
      </c>
      <c r="J385" s="140"/>
      <c r="K385" s="140"/>
      <c r="L385" s="74" t="str">
        <f>IF(AND(C385="Abierto",D385="Urgente"),A385,"")</f>
        <v/>
      </c>
      <c r="M385" s="74" t="str">
        <f ca="1">IF(AND(C385="Abierto",D385="Urgente"),TODAY()-E385,"")</f>
        <v/>
      </c>
      <c r="N385" s="74" t="str">
        <f>IF(AND(C385="Abierto",D385="Urgente"),RANK(M385,$M$13:$M$798,0)+COUNTIF($M$13:M385,M385)-1,"")</f>
        <v/>
      </c>
      <c r="O385" s="74" t="str">
        <f>IF(AND(C385="Abierto",D385="Alta"),A385,"")</f>
        <v/>
      </c>
      <c r="P385" s="74" t="str">
        <f ca="1">IF(AND(C385="Abierto",D385="Alta"),TODAY()-E385,"")</f>
        <v/>
      </c>
      <c r="Q385" s="74" t="str">
        <f>IF(AND(C385="Abierto",D385="Alta"),RANK(P385,$P$13:$P$798,0)+COUNTIF($P$13:P385,P385)-1+MAX(N:N),"")</f>
        <v/>
      </c>
      <c r="R385" s="74" t="str">
        <f>IF(AND(C385="Abierto",D385="Media"),A385,"")</f>
        <v/>
      </c>
      <c r="S385" s="74" t="str">
        <f ca="1">IF(AND(C385="Abierto",D385="Media"),TODAY()-E385,"")</f>
        <v/>
      </c>
      <c r="T385" s="74" t="str">
        <f>IF(AND(C385="Abierto",D385="Media"),RANK(S385,$S$13:$S$798,0)+COUNTIF($S$13:S385,S385)-1+MAX(N:N,Q:Q),"")</f>
        <v/>
      </c>
      <c r="U385" s="74" t="str">
        <f>IF(AND(C385="Abierto",D385="Baja"),A385,"")</f>
        <v/>
      </c>
      <c r="V385" s="74" t="str">
        <f ca="1">IF(AND(C385="Abierto",D385="Baja"),TODAY()-E385,"")</f>
        <v/>
      </c>
      <c r="W385" s="74" t="str">
        <f>IF(AND(C385="Abierto",D385="Baja"),RANK(V385,$V$13:$V$798,0)+COUNTIF($V$13:V385,V385)-1+MAX(N:N,Q:Q,T:T),"")</f>
        <v/>
      </c>
      <c r="X385" s="139" t="str">
        <f>IF(OR(C385="Resuelto",C385=""),"",SUM(N385,Q385,T385,W385))</f>
        <v/>
      </c>
      <c r="Y385" s="139" t="str">
        <f>IF(OR(C385="Resuelto",C385=""),"",SUM(M385,P385,S385,V385))</f>
        <v/>
      </c>
      <c r="Z385" s="139" t="str">
        <f>IF(OR(C385="Resuelto",C385=""),"",SUM(L385,O385,R385,U385))</f>
        <v/>
      </c>
      <c r="AA385" s="28">
        <v>583</v>
      </c>
      <c r="AB385" s="28" t="str">
        <f ca="1">IF(ISNA(VLOOKUP(AA385,$X$13:$Z$795,3,FALSE))=TRUE,"",VLOOKUP(AA385,$X$13:$Z$795,3,FALSE))</f>
        <v/>
      </c>
      <c r="AC385" s="75" t="str">
        <f ca="1">IF(ISNA(VLOOKUP(AA385,$X$13:$Z$795,2,FALSE))=TRUE,"",VLOOKUP(AA385,$X$13:$Z$795,2,FALSE))</f>
        <v/>
      </c>
      <c r="AH385" s="78" t="str">
        <f>IF(AI385="","",MAX($AH$5:AH384)+1)</f>
        <v/>
      </c>
      <c r="AI385" s="53" t="str">
        <f>IF(G384="","",IF(COUNTIF($AI$11:AI384,G384)=0,G384,""))</f>
        <v/>
      </c>
      <c r="AJ385" s="53" t="str">
        <f>IF(ISNA(VLOOKUP(AA385,$AH$13:$AI$795,2,FALSE))=TRUE,"",VLOOKUP(AA385,$AH$13:$AI$795,2,FALSE))</f>
        <v/>
      </c>
      <c r="AK385" s="135"/>
    </row>
    <row r="386" spans="1:37" x14ac:dyDescent="0.25">
      <c r="A386" s="136"/>
      <c r="B386" s="136"/>
      <c r="C386" s="136"/>
      <c r="D386" s="136"/>
      <c r="E386" s="137"/>
      <c r="F386" s="137"/>
      <c r="G386" s="136"/>
      <c r="H386" s="137"/>
      <c r="I386" s="140" t="str">
        <f t="shared" si="7"/>
        <v/>
      </c>
      <c r="J386" s="140"/>
      <c r="K386" s="140"/>
      <c r="L386" s="74" t="str">
        <f>IF(AND(C386="Abierto",D386="Urgente"),A386,"")</f>
        <v/>
      </c>
      <c r="M386" s="74" t="str">
        <f ca="1">IF(AND(C386="Abierto",D386="Urgente"),TODAY()-E386,"")</f>
        <v/>
      </c>
      <c r="N386" s="74" t="str">
        <f>IF(AND(C386="Abierto",D386="Urgente"),RANK(M386,$M$13:$M$798,0)+COUNTIF($M$13:M386,M386)-1,"")</f>
        <v/>
      </c>
      <c r="O386" s="74" t="str">
        <f>IF(AND(C386="Abierto",D386="Alta"),A386,"")</f>
        <v/>
      </c>
      <c r="P386" s="74" t="str">
        <f ca="1">IF(AND(C386="Abierto",D386="Alta"),TODAY()-E386,"")</f>
        <v/>
      </c>
      <c r="Q386" s="74" t="str">
        <f>IF(AND(C386="Abierto",D386="Alta"),RANK(P386,$P$13:$P$798,0)+COUNTIF($P$13:P386,P386)-1+MAX(N:N),"")</f>
        <v/>
      </c>
      <c r="R386" s="74" t="str">
        <f>IF(AND(C386="Abierto",D386="Media"),A386,"")</f>
        <v/>
      </c>
      <c r="S386" s="74" t="str">
        <f ca="1">IF(AND(C386="Abierto",D386="Media"),TODAY()-E386,"")</f>
        <v/>
      </c>
      <c r="T386" s="74" t="str">
        <f>IF(AND(C386="Abierto",D386="Media"),RANK(S386,$S$13:$S$798,0)+COUNTIF($S$13:S386,S386)-1+MAX(N:N,Q:Q),"")</f>
        <v/>
      </c>
      <c r="U386" s="74" t="str">
        <f>IF(AND(C386="Abierto",D386="Baja"),A386,"")</f>
        <v/>
      </c>
      <c r="V386" s="74" t="str">
        <f ca="1">IF(AND(C386="Abierto",D386="Baja"),TODAY()-E386,"")</f>
        <v/>
      </c>
      <c r="W386" s="74" t="str">
        <f>IF(AND(C386="Abierto",D386="Baja"),RANK(V386,$V$13:$V$798,0)+COUNTIF($V$13:V386,V386)-1+MAX(N:N,Q:Q,T:T),"")</f>
        <v/>
      </c>
      <c r="X386" s="139" t="str">
        <f>IF(OR(C386="Resuelto",C386=""),"",SUM(N386,Q386,T386,W386))</f>
        <v/>
      </c>
      <c r="Y386" s="139" t="str">
        <f>IF(OR(C386="Resuelto",C386=""),"",SUM(M386,P386,S386,V386))</f>
        <v/>
      </c>
      <c r="Z386" s="139" t="str">
        <f>IF(OR(C386="Resuelto",C386=""),"",SUM(L386,O386,R386,U386))</f>
        <v/>
      </c>
      <c r="AA386" s="28">
        <v>584</v>
      </c>
      <c r="AB386" s="28" t="str">
        <f ca="1">IF(ISNA(VLOOKUP(AA386,$X$13:$Z$795,3,FALSE))=TRUE,"",VLOOKUP(AA386,$X$13:$Z$795,3,FALSE))</f>
        <v/>
      </c>
      <c r="AC386" s="75" t="str">
        <f ca="1">IF(ISNA(VLOOKUP(AA386,$X$13:$Z$795,2,FALSE))=TRUE,"",VLOOKUP(AA386,$X$13:$Z$795,2,FALSE))</f>
        <v/>
      </c>
      <c r="AH386" s="78" t="str">
        <f>IF(AI386="","",MAX($AH$5:AH385)+1)</f>
        <v/>
      </c>
      <c r="AI386" s="53" t="str">
        <f>IF(G385="","",IF(COUNTIF($AI$11:AI385,G385)=0,G385,""))</f>
        <v/>
      </c>
      <c r="AJ386" s="53" t="str">
        <f>IF(ISNA(VLOOKUP(AA386,$AH$13:$AI$795,2,FALSE))=TRUE,"",VLOOKUP(AA386,$AH$13:$AI$795,2,FALSE))</f>
        <v/>
      </c>
      <c r="AK386" s="135"/>
    </row>
    <row r="387" spans="1:37" x14ac:dyDescent="0.25">
      <c r="A387" s="136"/>
      <c r="B387" s="136"/>
      <c r="C387" s="136"/>
      <c r="D387" s="136"/>
      <c r="E387" s="137"/>
      <c r="F387" s="137"/>
      <c r="G387" s="136"/>
      <c r="H387" s="137"/>
      <c r="I387" s="140" t="str">
        <f t="shared" si="7"/>
        <v/>
      </c>
      <c r="J387" s="140"/>
      <c r="K387" s="140"/>
      <c r="L387" s="74" t="str">
        <f>IF(AND(C387="Abierto",D387="Urgente"),A387,"")</f>
        <v/>
      </c>
      <c r="M387" s="74" t="str">
        <f ca="1">IF(AND(C387="Abierto",D387="Urgente"),TODAY()-E387,"")</f>
        <v/>
      </c>
      <c r="N387" s="74" t="str">
        <f>IF(AND(C387="Abierto",D387="Urgente"),RANK(M387,$M$13:$M$798,0)+COUNTIF($M$13:M387,M387)-1,"")</f>
        <v/>
      </c>
      <c r="O387" s="74" t="str">
        <f>IF(AND(C387="Abierto",D387="Alta"),A387,"")</f>
        <v/>
      </c>
      <c r="P387" s="74" t="str">
        <f ca="1">IF(AND(C387="Abierto",D387="Alta"),TODAY()-E387,"")</f>
        <v/>
      </c>
      <c r="Q387" s="74" t="str">
        <f>IF(AND(C387="Abierto",D387="Alta"),RANK(P387,$P$13:$P$798,0)+COUNTIF($P$13:P387,P387)-1+MAX(N:N),"")</f>
        <v/>
      </c>
      <c r="R387" s="74" t="str">
        <f>IF(AND(C387="Abierto",D387="Media"),A387,"")</f>
        <v/>
      </c>
      <c r="S387" s="74" t="str">
        <f ca="1">IF(AND(C387="Abierto",D387="Media"),TODAY()-E387,"")</f>
        <v/>
      </c>
      <c r="T387" s="74" t="str">
        <f>IF(AND(C387="Abierto",D387="Media"),RANK(S387,$S$13:$S$798,0)+COUNTIF($S$13:S387,S387)-1+MAX(N:N,Q:Q),"")</f>
        <v/>
      </c>
      <c r="U387" s="74" t="str">
        <f>IF(AND(C387="Abierto",D387="Baja"),A387,"")</f>
        <v/>
      </c>
      <c r="V387" s="74" t="str">
        <f ca="1">IF(AND(C387="Abierto",D387="Baja"),TODAY()-E387,"")</f>
        <v/>
      </c>
      <c r="W387" s="74" t="str">
        <f>IF(AND(C387="Abierto",D387="Baja"),RANK(V387,$V$13:$V$798,0)+COUNTIF($V$13:V387,V387)-1+MAX(N:N,Q:Q,T:T),"")</f>
        <v/>
      </c>
      <c r="X387" s="139" t="str">
        <f>IF(OR(C387="Resuelto",C387=""),"",SUM(N387,Q387,T387,W387))</f>
        <v/>
      </c>
      <c r="Y387" s="139" t="str">
        <f>IF(OR(C387="Resuelto",C387=""),"",SUM(M387,P387,S387,V387))</f>
        <v/>
      </c>
      <c r="Z387" s="139" t="str">
        <f>IF(OR(C387="Resuelto",C387=""),"",SUM(L387,O387,R387,U387))</f>
        <v/>
      </c>
      <c r="AA387" s="28">
        <v>585</v>
      </c>
      <c r="AB387" s="28" t="str">
        <f ca="1">IF(ISNA(VLOOKUP(AA387,$X$13:$Z$795,3,FALSE))=TRUE,"",VLOOKUP(AA387,$X$13:$Z$795,3,FALSE))</f>
        <v/>
      </c>
      <c r="AC387" s="75" t="str">
        <f ca="1">IF(ISNA(VLOOKUP(AA387,$X$13:$Z$795,2,FALSE))=TRUE,"",VLOOKUP(AA387,$X$13:$Z$795,2,FALSE))</f>
        <v/>
      </c>
      <c r="AH387" s="78" t="str">
        <f>IF(AI387="","",MAX($AH$5:AH386)+1)</f>
        <v/>
      </c>
      <c r="AI387" s="53" t="str">
        <f>IF(G386="","",IF(COUNTIF($AI$11:AI386,G386)=0,G386,""))</f>
        <v/>
      </c>
      <c r="AJ387" s="53" t="str">
        <f>IF(ISNA(VLOOKUP(AA387,$AH$13:$AI$795,2,FALSE))=TRUE,"",VLOOKUP(AA387,$AH$13:$AI$795,2,FALSE))</f>
        <v/>
      </c>
      <c r="AK387" s="135"/>
    </row>
    <row r="388" spans="1:37" x14ac:dyDescent="0.25">
      <c r="A388" s="136"/>
      <c r="B388" s="136"/>
      <c r="C388" s="136"/>
      <c r="D388" s="136"/>
      <c r="E388" s="137"/>
      <c r="F388" s="137"/>
      <c r="G388" s="136"/>
      <c r="H388" s="137"/>
      <c r="I388" s="140" t="str">
        <f t="shared" si="7"/>
        <v/>
      </c>
      <c r="J388" s="140"/>
      <c r="K388" s="140"/>
      <c r="L388" s="74" t="str">
        <f>IF(AND(C388="Abierto",D388="Urgente"),A388,"")</f>
        <v/>
      </c>
      <c r="M388" s="74" t="str">
        <f ca="1">IF(AND(C388="Abierto",D388="Urgente"),TODAY()-E388,"")</f>
        <v/>
      </c>
      <c r="N388" s="74" t="str">
        <f>IF(AND(C388="Abierto",D388="Urgente"),RANK(M388,$M$13:$M$798,0)+COUNTIF($M$13:M388,M388)-1,"")</f>
        <v/>
      </c>
      <c r="O388" s="74" t="str">
        <f>IF(AND(C388="Abierto",D388="Alta"),A388,"")</f>
        <v/>
      </c>
      <c r="P388" s="74" t="str">
        <f ca="1">IF(AND(C388="Abierto",D388="Alta"),TODAY()-E388,"")</f>
        <v/>
      </c>
      <c r="Q388" s="74" t="str">
        <f>IF(AND(C388="Abierto",D388="Alta"),RANK(P388,$P$13:$P$798,0)+COUNTIF($P$13:P388,P388)-1+MAX(N:N),"")</f>
        <v/>
      </c>
      <c r="R388" s="74" t="str">
        <f>IF(AND(C388="Abierto",D388="Media"),A388,"")</f>
        <v/>
      </c>
      <c r="S388" s="74" t="str">
        <f ca="1">IF(AND(C388="Abierto",D388="Media"),TODAY()-E388,"")</f>
        <v/>
      </c>
      <c r="T388" s="74" t="str">
        <f>IF(AND(C388="Abierto",D388="Media"),RANK(S388,$S$13:$S$798,0)+COUNTIF($S$13:S388,S388)-1+MAX(N:N,Q:Q),"")</f>
        <v/>
      </c>
      <c r="U388" s="74" t="str">
        <f>IF(AND(C388="Abierto",D388="Baja"),A388,"")</f>
        <v/>
      </c>
      <c r="V388" s="74" t="str">
        <f ca="1">IF(AND(C388="Abierto",D388="Baja"),TODAY()-E388,"")</f>
        <v/>
      </c>
      <c r="W388" s="74" t="str">
        <f>IF(AND(C388="Abierto",D388="Baja"),RANK(V388,$V$13:$V$798,0)+COUNTIF($V$13:V388,V388)-1+MAX(N:N,Q:Q,T:T),"")</f>
        <v/>
      </c>
      <c r="X388" s="139" t="str">
        <f>IF(OR(C388="Resuelto",C388=""),"",SUM(N388,Q388,T388,W388))</f>
        <v/>
      </c>
      <c r="Y388" s="139" t="str">
        <f>IF(OR(C388="Resuelto",C388=""),"",SUM(M388,P388,S388,V388))</f>
        <v/>
      </c>
      <c r="Z388" s="139" t="str">
        <f>IF(OR(C388="Resuelto",C388=""),"",SUM(L388,O388,R388,U388))</f>
        <v/>
      </c>
      <c r="AA388" s="28">
        <v>586</v>
      </c>
      <c r="AB388" s="28" t="str">
        <f ca="1">IF(ISNA(VLOOKUP(AA388,$X$13:$Z$795,3,FALSE))=TRUE,"",VLOOKUP(AA388,$X$13:$Z$795,3,FALSE))</f>
        <v/>
      </c>
      <c r="AC388" s="75" t="str">
        <f ca="1">IF(ISNA(VLOOKUP(AA388,$X$13:$Z$795,2,FALSE))=TRUE,"",VLOOKUP(AA388,$X$13:$Z$795,2,FALSE))</f>
        <v/>
      </c>
      <c r="AH388" s="78" t="str">
        <f>IF(AI388="","",MAX($AH$5:AH387)+1)</f>
        <v/>
      </c>
      <c r="AI388" s="53" t="str">
        <f>IF(G387="","",IF(COUNTIF($AI$11:AI387,G387)=0,G387,""))</f>
        <v/>
      </c>
      <c r="AJ388" s="53" t="str">
        <f>IF(ISNA(VLOOKUP(AA388,$AH$13:$AI$795,2,FALSE))=TRUE,"",VLOOKUP(AA388,$AH$13:$AI$795,2,FALSE))</f>
        <v/>
      </c>
      <c r="AK388" s="135"/>
    </row>
    <row r="389" spans="1:37" x14ac:dyDescent="0.25">
      <c r="A389" s="136"/>
      <c r="B389" s="136"/>
      <c r="C389" s="136"/>
      <c r="D389" s="136"/>
      <c r="E389" s="137"/>
      <c r="F389" s="137"/>
      <c r="G389" s="136"/>
      <c r="H389" s="137"/>
      <c r="I389" s="140" t="str">
        <f t="shared" si="7"/>
        <v/>
      </c>
      <c r="J389" s="140"/>
      <c r="K389" s="140"/>
      <c r="L389" s="74" t="str">
        <f>IF(AND(C389="Abierto",D389="Urgente"),A389,"")</f>
        <v/>
      </c>
      <c r="M389" s="74" t="str">
        <f ca="1">IF(AND(C389="Abierto",D389="Urgente"),TODAY()-E389,"")</f>
        <v/>
      </c>
      <c r="N389" s="74" t="str">
        <f>IF(AND(C389="Abierto",D389="Urgente"),RANK(M389,$M$13:$M$798,0)+COUNTIF($M$13:M389,M389)-1,"")</f>
        <v/>
      </c>
      <c r="O389" s="74" t="str">
        <f>IF(AND(C389="Abierto",D389="Alta"),A389,"")</f>
        <v/>
      </c>
      <c r="P389" s="74" t="str">
        <f ca="1">IF(AND(C389="Abierto",D389="Alta"),TODAY()-E389,"")</f>
        <v/>
      </c>
      <c r="Q389" s="74" t="str">
        <f>IF(AND(C389="Abierto",D389="Alta"),RANK(P389,$P$13:$P$798,0)+COUNTIF($P$13:P389,P389)-1+MAX(N:N),"")</f>
        <v/>
      </c>
      <c r="R389" s="74" t="str">
        <f>IF(AND(C389="Abierto",D389="Media"),A389,"")</f>
        <v/>
      </c>
      <c r="S389" s="74" t="str">
        <f ca="1">IF(AND(C389="Abierto",D389="Media"),TODAY()-E389,"")</f>
        <v/>
      </c>
      <c r="T389" s="74" t="str">
        <f>IF(AND(C389="Abierto",D389="Media"),RANK(S389,$S$13:$S$798,0)+COUNTIF($S$13:S389,S389)-1+MAX(N:N,Q:Q),"")</f>
        <v/>
      </c>
      <c r="U389" s="74" t="str">
        <f>IF(AND(C389="Abierto",D389="Baja"),A389,"")</f>
        <v/>
      </c>
      <c r="V389" s="74" t="str">
        <f ca="1">IF(AND(C389="Abierto",D389="Baja"),TODAY()-E389,"")</f>
        <v/>
      </c>
      <c r="W389" s="74" t="str">
        <f>IF(AND(C389="Abierto",D389="Baja"),RANK(V389,$V$13:$V$798,0)+COUNTIF($V$13:V389,V389)-1+MAX(N:N,Q:Q,T:T),"")</f>
        <v/>
      </c>
      <c r="X389" s="139" t="str">
        <f>IF(OR(C389="Resuelto",C389=""),"",SUM(N389,Q389,T389,W389))</f>
        <v/>
      </c>
      <c r="Y389" s="139" t="str">
        <f>IF(OR(C389="Resuelto",C389=""),"",SUM(M389,P389,S389,V389))</f>
        <v/>
      </c>
      <c r="Z389" s="139" t="str">
        <f>IF(OR(C389="Resuelto",C389=""),"",SUM(L389,O389,R389,U389))</f>
        <v/>
      </c>
      <c r="AA389" s="28">
        <v>587</v>
      </c>
      <c r="AB389" s="28" t="str">
        <f ca="1">IF(ISNA(VLOOKUP(AA389,$X$13:$Z$795,3,FALSE))=TRUE,"",VLOOKUP(AA389,$X$13:$Z$795,3,FALSE))</f>
        <v/>
      </c>
      <c r="AC389" s="75" t="str">
        <f ca="1">IF(ISNA(VLOOKUP(AA389,$X$13:$Z$795,2,FALSE))=TRUE,"",VLOOKUP(AA389,$X$13:$Z$795,2,FALSE))</f>
        <v/>
      </c>
      <c r="AH389" s="78" t="str">
        <f>IF(AI389="","",MAX($AH$5:AH388)+1)</f>
        <v/>
      </c>
      <c r="AI389" s="53" t="str">
        <f>IF(G388="","",IF(COUNTIF($AI$11:AI388,G388)=0,G388,""))</f>
        <v/>
      </c>
      <c r="AJ389" s="53" t="str">
        <f>IF(ISNA(VLOOKUP(AA389,$AH$13:$AI$795,2,FALSE))=TRUE,"",VLOOKUP(AA389,$AH$13:$AI$795,2,FALSE))</f>
        <v/>
      </c>
      <c r="AK389" s="135"/>
    </row>
    <row r="390" spans="1:37" x14ac:dyDescent="0.25">
      <c r="A390" s="136"/>
      <c r="B390" s="136"/>
      <c r="C390" s="136"/>
      <c r="D390" s="136"/>
      <c r="E390" s="137"/>
      <c r="F390" s="137"/>
      <c r="G390" s="136"/>
      <c r="H390" s="137"/>
      <c r="I390" s="140" t="str">
        <f t="shared" si="7"/>
        <v/>
      </c>
      <c r="J390" s="140"/>
      <c r="K390" s="140"/>
      <c r="L390" s="74" t="str">
        <f>IF(AND(C390="Abierto",D390="Urgente"),A390,"")</f>
        <v/>
      </c>
      <c r="M390" s="74" t="str">
        <f ca="1">IF(AND(C390="Abierto",D390="Urgente"),TODAY()-E390,"")</f>
        <v/>
      </c>
      <c r="N390" s="74" t="str">
        <f>IF(AND(C390="Abierto",D390="Urgente"),RANK(M390,$M$13:$M$798,0)+COUNTIF($M$13:M390,M390)-1,"")</f>
        <v/>
      </c>
      <c r="O390" s="74" t="str">
        <f>IF(AND(C390="Abierto",D390="Alta"),A390,"")</f>
        <v/>
      </c>
      <c r="P390" s="74" t="str">
        <f ca="1">IF(AND(C390="Abierto",D390="Alta"),TODAY()-E390,"")</f>
        <v/>
      </c>
      <c r="Q390" s="74" t="str">
        <f>IF(AND(C390="Abierto",D390="Alta"),RANK(P390,$P$13:$P$798,0)+COUNTIF($P$13:P390,P390)-1+MAX(N:N),"")</f>
        <v/>
      </c>
      <c r="R390" s="74" t="str">
        <f>IF(AND(C390="Abierto",D390="Media"),A390,"")</f>
        <v/>
      </c>
      <c r="S390" s="74" t="str">
        <f ca="1">IF(AND(C390="Abierto",D390="Media"),TODAY()-E390,"")</f>
        <v/>
      </c>
      <c r="T390" s="74" t="str">
        <f>IF(AND(C390="Abierto",D390="Media"),RANK(S390,$S$13:$S$798,0)+COUNTIF($S$13:S390,S390)-1+MAX(N:N,Q:Q),"")</f>
        <v/>
      </c>
      <c r="U390" s="74" t="str">
        <f>IF(AND(C390="Abierto",D390="Baja"),A390,"")</f>
        <v/>
      </c>
      <c r="V390" s="74" t="str">
        <f ca="1">IF(AND(C390="Abierto",D390="Baja"),TODAY()-E390,"")</f>
        <v/>
      </c>
      <c r="W390" s="74" t="str">
        <f>IF(AND(C390="Abierto",D390="Baja"),RANK(V390,$V$13:$V$798,0)+COUNTIF($V$13:V390,V390)-1+MAX(N:N,Q:Q,T:T),"")</f>
        <v/>
      </c>
      <c r="X390" s="139" t="str">
        <f>IF(OR(C390="Resuelto",C390=""),"",SUM(N390,Q390,T390,W390))</f>
        <v/>
      </c>
      <c r="Y390" s="139" t="str">
        <f>IF(OR(C390="Resuelto",C390=""),"",SUM(M390,P390,S390,V390))</f>
        <v/>
      </c>
      <c r="Z390" s="139" t="str">
        <f>IF(OR(C390="Resuelto",C390=""),"",SUM(L390,O390,R390,U390))</f>
        <v/>
      </c>
      <c r="AA390" s="28">
        <v>588</v>
      </c>
      <c r="AB390" s="28" t="str">
        <f ca="1">IF(ISNA(VLOOKUP(AA390,$X$13:$Z$795,3,FALSE))=TRUE,"",VLOOKUP(AA390,$X$13:$Z$795,3,FALSE))</f>
        <v/>
      </c>
      <c r="AC390" s="75" t="str">
        <f ca="1">IF(ISNA(VLOOKUP(AA390,$X$13:$Z$795,2,FALSE))=TRUE,"",VLOOKUP(AA390,$X$13:$Z$795,2,FALSE))</f>
        <v/>
      </c>
      <c r="AH390" s="78" t="str">
        <f>IF(AI390="","",MAX($AH$5:AH389)+1)</f>
        <v/>
      </c>
      <c r="AI390" s="53" t="str">
        <f>IF(G389="","",IF(COUNTIF($AI$11:AI389,G389)=0,G389,""))</f>
        <v/>
      </c>
      <c r="AJ390" s="53" t="str">
        <f>IF(ISNA(VLOOKUP(AA390,$AH$13:$AI$795,2,FALSE))=TRUE,"",VLOOKUP(AA390,$AH$13:$AI$795,2,FALSE))</f>
        <v/>
      </c>
      <c r="AK390" s="135"/>
    </row>
    <row r="391" spans="1:37" x14ac:dyDescent="0.25">
      <c r="A391" s="136"/>
      <c r="B391" s="136"/>
      <c r="C391" s="136"/>
      <c r="D391" s="136"/>
      <c r="E391" s="137"/>
      <c r="F391" s="137"/>
      <c r="G391" s="136"/>
      <c r="H391" s="137"/>
      <c r="I391" s="140" t="str">
        <f t="shared" si="7"/>
        <v/>
      </c>
      <c r="J391" s="140"/>
      <c r="K391" s="140"/>
      <c r="L391" s="74" t="str">
        <f>IF(AND(C391="Abierto",D391="Urgente"),A391,"")</f>
        <v/>
      </c>
      <c r="M391" s="74" t="str">
        <f ca="1">IF(AND(C391="Abierto",D391="Urgente"),TODAY()-E391,"")</f>
        <v/>
      </c>
      <c r="N391" s="74" t="str">
        <f>IF(AND(C391="Abierto",D391="Urgente"),RANK(M391,$M$13:$M$798,0)+COUNTIF($M$13:M391,M391)-1,"")</f>
        <v/>
      </c>
      <c r="O391" s="74" t="str">
        <f>IF(AND(C391="Abierto",D391="Alta"),A391,"")</f>
        <v/>
      </c>
      <c r="P391" s="74" t="str">
        <f ca="1">IF(AND(C391="Abierto",D391="Alta"),TODAY()-E391,"")</f>
        <v/>
      </c>
      <c r="Q391" s="74" t="str">
        <f>IF(AND(C391="Abierto",D391="Alta"),RANK(P391,$P$13:$P$798,0)+COUNTIF($P$13:P391,P391)-1+MAX(N:N),"")</f>
        <v/>
      </c>
      <c r="R391" s="74" t="str">
        <f>IF(AND(C391="Abierto",D391="Media"),A391,"")</f>
        <v/>
      </c>
      <c r="S391" s="74" t="str">
        <f ca="1">IF(AND(C391="Abierto",D391="Media"),TODAY()-E391,"")</f>
        <v/>
      </c>
      <c r="T391" s="74" t="str">
        <f>IF(AND(C391="Abierto",D391="Media"),RANK(S391,$S$13:$S$798,0)+COUNTIF($S$13:S391,S391)-1+MAX(N:N,Q:Q),"")</f>
        <v/>
      </c>
      <c r="U391" s="74" t="str">
        <f>IF(AND(C391="Abierto",D391="Baja"),A391,"")</f>
        <v/>
      </c>
      <c r="V391" s="74" t="str">
        <f ca="1">IF(AND(C391="Abierto",D391="Baja"),TODAY()-E391,"")</f>
        <v/>
      </c>
      <c r="W391" s="74" t="str">
        <f>IF(AND(C391="Abierto",D391="Baja"),RANK(V391,$V$13:$V$798,0)+COUNTIF($V$13:V391,V391)-1+MAX(N:N,Q:Q,T:T),"")</f>
        <v/>
      </c>
      <c r="X391" s="139" t="str">
        <f>IF(OR(C391="Resuelto",C391=""),"",SUM(N391,Q391,T391,W391))</f>
        <v/>
      </c>
      <c r="Y391" s="139" t="str">
        <f>IF(OR(C391="Resuelto",C391=""),"",SUM(M391,P391,S391,V391))</f>
        <v/>
      </c>
      <c r="Z391" s="139" t="str">
        <f>IF(OR(C391="Resuelto",C391=""),"",SUM(L391,O391,R391,U391))</f>
        <v/>
      </c>
      <c r="AA391" s="28">
        <v>589</v>
      </c>
      <c r="AB391" s="28" t="str">
        <f ca="1">IF(ISNA(VLOOKUP(AA391,$X$13:$Z$795,3,FALSE))=TRUE,"",VLOOKUP(AA391,$X$13:$Z$795,3,FALSE))</f>
        <v/>
      </c>
      <c r="AC391" s="75" t="str">
        <f ca="1">IF(ISNA(VLOOKUP(AA391,$X$13:$Z$795,2,FALSE))=TRUE,"",VLOOKUP(AA391,$X$13:$Z$795,2,FALSE))</f>
        <v/>
      </c>
      <c r="AH391" s="78" t="str">
        <f>IF(AI391="","",MAX($AH$5:AH390)+1)</f>
        <v/>
      </c>
      <c r="AI391" s="53" t="str">
        <f>IF(G390="","",IF(COUNTIF($AI$11:AI390,G390)=0,G390,""))</f>
        <v/>
      </c>
      <c r="AJ391" s="53" t="str">
        <f>IF(ISNA(VLOOKUP(AA391,$AH$13:$AI$795,2,FALSE))=TRUE,"",VLOOKUP(AA391,$AH$13:$AI$795,2,FALSE))</f>
        <v/>
      </c>
      <c r="AK391" s="135"/>
    </row>
    <row r="392" spans="1:37" x14ac:dyDescent="0.25">
      <c r="A392" s="136"/>
      <c r="B392" s="136"/>
      <c r="C392" s="136"/>
      <c r="D392" s="136"/>
      <c r="E392" s="137"/>
      <c r="F392" s="137"/>
      <c r="G392" s="136"/>
      <c r="H392" s="137"/>
      <c r="I392" s="140" t="str">
        <f t="shared" si="7"/>
        <v/>
      </c>
      <c r="J392" s="140"/>
      <c r="K392" s="140"/>
      <c r="L392" s="74" t="str">
        <f>IF(AND(C392="Abierto",D392="Urgente"),A392,"")</f>
        <v/>
      </c>
      <c r="M392" s="74" t="str">
        <f ca="1">IF(AND(C392="Abierto",D392="Urgente"),TODAY()-E392,"")</f>
        <v/>
      </c>
      <c r="N392" s="74" t="str">
        <f>IF(AND(C392="Abierto",D392="Urgente"),RANK(M392,$M$13:$M$798,0)+COUNTIF($M$13:M392,M392)-1,"")</f>
        <v/>
      </c>
      <c r="O392" s="74" t="str">
        <f>IF(AND(C392="Abierto",D392="Alta"),A392,"")</f>
        <v/>
      </c>
      <c r="P392" s="74" t="str">
        <f ca="1">IF(AND(C392="Abierto",D392="Alta"),TODAY()-E392,"")</f>
        <v/>
      </c>
      <c r="Q392" s="74" t="str">
        <f>IF(AND(C392="Abierto",D392="Alta"),RANK(P392,$P$13:$P$798,0)+COUNTIF($P$13:P392,P392)-1+MAX(N:N),"")</f>
        <v/>
      </c>
      <c r="R392" s="74" t="str">
        <f>IF(AND(C392="Abierto",D392="Media"),A392,"")</f>
        <v/>
      </c>
      <c r="S392" s="74" t="str">
        <f ca="1">IF(AND(C392="Abierto",D392="Media"),TODAY()-E392,"")</f>
        <v/>
      </c>
      <c r="T392" s="74" t="str">
        <f>IF(AND(C392="Abierto",D392="Media"),RANK(S392,$S$13:$S$798,0)+COUNTIF($S$13:S392,S392)-1+MAX(N:N,Q:Q),"")</f>
        <v/>
      </c>
      <c r="U392" s="74" t="str">
        <f>IF(AND(C392="Abierto",D392="Baja"),A392,"")</f>
        <v/>
      </c>
      <c r="V392" s="74" t="str">
        <f ca="1">IF(AND(C392="Abierto",D392="Baja"),TODAY()-E392,"")</f>
        <v/>
      </c>
      <c r="W392" s="74" t="str">
        <f>IF(AND(C392="Abierto",D392="Baja"),RANK(V392,$V$13:$V$798,0)+COUNTIF($V$13:V392,V392)-1+MAX(N:N,Q:Q,T:T),"")</f>
        <v/>
      </c>
      <c r="X392" s="139" t="str">
        <f>IF(OR(C392="Resuelto",C392=""),"",SUM(N392,Q392,T392,W392))</f>
        <v/>
      </c>
      <c r="Y392" s="139" t="str">
        <f>IF(OR(C392="Resuelto",C392=""),"",SUM(M392,P392,S392,V392))</f>
        <v/>
      </c>
      <c r="Z392" s="139" t="str">
        <f>IF(OR(C392="Resuelto",C392=""),"",SUM(L392,O392,R392,U392))</f>
        <v/>
      </c>
      <c r="AA392" s="28">
        <v>590</v>
      </c>
      <c r="AB392" s="28" t="str">
        <f ca="1">IF(ISNA(VLOOKUP(AA392,$X$13:$Z$795,3,FALSE))=TRUE,"",VLOOKUP(AA392,$X$13:$Z$795,3,FALSE))</f>
        <v/>
      </c>
      <c r="AC392" s="75" t="str">
        <f ca="1">IF(ISNA(VLOOKUP(AA392,$X$13:$Z$795,2,FALSE))=TRUE,"",VLOOKUP(AA392,$X$13:$Z$795,2,FALSE))</f>
        <v/>
      </c>
      <c r="AH392" s="78" t="str">
        <f>IF(AI392="","",MAX($AH$5:AH391)+1)</f>
        <v/>
      </c>
      <c r="AI392" s="53" t="str">
        <f>IF(G391="","",IF(COUNTIF($AI$11:AI391,G391)=0,G391,""))</f>
        <v/>
      </c>
      <c r="AJ392" s="53" t="str">
        <f>IF(ISNA(VLOOKUP(AA392,$AH$13:$AI$795,2,FALSE))=TRUE,"",VLOOKUP(AA392,$AH$13:$AI$795,2,FALSE))</f>
        <v/>
      </c>
      <c r="AK392" s="135"/>
    </row>
    <row r="393" spans="1:37" x14ac:dyDescent="0.25">
      <c r="A393" s="136"/>
      <c r="B393" s="136"/>
      <c r="C393" s="136"/>
      <c r="D393" s="136"/>
      <c r="E393" s="137"/>
      <c r="F393" s="137"/>
      <c r="G393" s="136"/>
      <c r="H393" s="137"/>
      <c r="I393" s="140" t="str">
        <f t="shared" si="7"/>
        <v/>
      </c>
      <c r="J393" s="140"/>
      <c r="K393" s="140"/>
      <c r="L393" s="74" t="str">
        <f>IF(AND(C393="Abierto",D393="Urgente"),A393,"")</f>
        <v/>
      </c>
      <c r="M393" s="74" t="str">
        <f ca="1">IF(AND(C393="Abierto",D393="Urgente"),TODAY()-E393,"")</f>
        <v/>
      </c>
      <c r="N393" s="74" t="str">
        <f>IF(AND(C393="Abierto",D393="Urgente"),RANK(M393,$M$13:$M$798,0)+COUNTIF($M$13:M393,M393)-1,"")</f>
        <v/>
      </c>
      <c r="O393" s="74" t="str">
        <f>IF(AND(C393="Abierto",D393="Alta"),A393,"")</f>
        <v/>
      </c>
      <c r="P393" s="74" t="str">
        <f ca="1">IF(AND(C393="Abierto",D393="Alta"),TODAY()-E393,"")</f>
        <v/>
      </c>
      <c r="Q393" s="74" t="str">
        <f>IF(AND(C393="Abierto",D393="Alta"),RANK(P393,$P$13:$P$798,0)+COUNTIF($P$13:P393,P393)-1+MAX(N:N),"")</f>
        <v/>
      </c>
      <c r="R393" s="74" t="str">
        <f>IF(AND(C393="Abierto",D393="Media"),A393,"")</f>
        <v/>
      </c>
      <c r="S393" s="74" t="str">
        <f ca="1">IF(AND(C393="Abierto",D393="Media"),TODAY()-E393,"")</f>
        <v/>
      </c>
      <c r="T393" s="74" t="str">
        <f>IF(AND(C393="Abierto",D393="Media"),RANK(S393,$S$13:$S$798,0)+COUNTIF($S$13:S393,S393)-1+MAX(N:N,Q:Q),"")</f>
        <v/>
      </c>
      <c r="U393" s="74" t="str">
        <f>IF(AND(C393="Abierto",D393="Baja"),A393,"")</f>
        <v/>
      </c>
      <c r="V393" s="74" t="str">
        <f ca="1">IF(AND(C393="Abierto",D393="Baja"),TODAY()-E393,"")</f>
        <v/>
      </c>
      <c r="W393" s="74" t="str">
        <f>IF(AND(C393="Abierto",D393="Baja"),RANK(V393,$V$13:$V$798,0)+COUNTIF($V$13:V393,V393)-1+MAX(N:N,Q:Q,T:T),"")</f>
        <v/>
      </c>
      <c r="X393" s="139" t="str">
        <f>IF(OR(C393="Resuelto",C393=""),"",SUM(N393,Q393,T393,W393))</f>
        <v/>
      </c>
      <c r="Y393" s="139" t="str">
        <f>IF(OR(C393="Resuelto",C393=""),"",SUM(M393,P393,S393,V393))</f>
        <v/>
      </c>
      <c r="Z393" s="139" t="str">
        <f>IF(OR(C393="Resuelto",C393=""),"",SUM(L393,O393,R393,U393))</f>
        <v/>
      </c>
      <c r="AA393" s="28">
        <v>591</v>
      </c>
      <c r="AB393" s="28" t="str">
        <f ca="1">IF(ISNA(VLOOKUP(AA393,$X$13:$Z$795,3,FALSE))=TRUE,"",VLOOKUP(AA393,$X$13:$Z$795,3,FALSE))</f>
        <v/>
      </c>
      <c r="AC393" s="75" t="str">
        <f ca="1">IF(ISNA(VLOOKUP(AA393,$X$13:$Z$795,2,FALSE))=TRUE,"",VLOOKUP(AA393,$X$13:$Z$795,2,FALSE))</f>
        <v/>
      </c>
      <c r="AH393" s="78" t="str">
        <f>IF(AI393="","",MAX($AH$5:AH392)+1)</f>
        <v/>
      </c>
      <c r="AI393" s="53" t="str">
        <f>IF(G392="","",IF(COUNTIF($AI$11:AI392,G392)=0,G392,""))</f>
        <v/>
      </c>
      <c r="AJ393" s="53" t="str">
        <f>IF(ISNA(VLOOKUP(AA393,$AH$13:$AI$795,2,FALSE))=TRUE,"",VLOOKUP(AA393,$AH$13:$AI$795,2,FALSE))</f>
        <v/>
      </c>
      <c r="AK393" s="135"/>
    </row>
    <row r="394" spans="1:37" x14ac:dyDescent="0.25">
      <c r="A394" s="136"/>
      <c r="B394" s="136"/>
      <c r="C394" s="136"/>
      <c r="D394" s="136"/>
      <c r="E394" s="137"/>
      <c r="F394" s="137"/>
      <c r="G394" s="136"/>
      <c r="H394" s="137"/>
      <c r="I394" s="140" t="str">
        <f t="shared" si="7"/>
        <v/>
      </c>
      <c r="J394" s="140"/>
      <c r="K394" s="140"/>
      <c r="L394" s="74" t="str">
        <f>IF(AND(C394="Abierto",D394="Urgente"),A394,"")</f>
        <v/>
      </c>
      <c r="M394" s="74" t="str">
        <f ca="1">IF(AND(C394="Abierto",D394="Urgente"),TODAY()-E394,"")</f>
        <v/>
      </c>
      <c r="N394" s="74" t="str">
        <f>IF(AND(C394="Abierto",D394="Urgente"),RANK(M394,$M$13:$M$798,0)+COUNTIF($M$13:M394,M394)-1,"")</f>
        <v/>
      </c>
      <c r="O394" s="74" t="str">
        <f>IF(AND(C394="Abierto",D394="Alta"),A394,"")</f>
        <v/>
      </c>
      <c r="P394" s="74" t="str">
        <f ca="1">IF(AND(C394="Abierto",D394="Alta"),TODAY()-E394,"")</f>
        <v/>
      </c>
      <c r="Q394" s="74" t="str">
        <f>IF(AND(C394="Abierto",D394="Alta"),RANK(P394,$P$13:$P$798,0)+COUNTIF($P$13:P394,P394)-1+MAX(N:N),"")</f>
        <v/>
      </c>
      <c r="R394" s="74" t="str">
        <f>IF(AND(C394="Abierto",D394="Media"),A394,"")</f>
        <v/>
      </c>
      <c r="S394" s="74" t="str">
        <f ca="1">IF(AND(C394="Abierto",D394="Media"),TODAY()-E394,"")</f>
        <v/>
      </c>
      <c r="T394" s="74" t="str">
        <f>IF(AND(C394="Abierto",D394="Media"),RANK(S394,$S$13:$S$798,0)+COUNTIF($S$13:S394,S394)-1+MAX(N:N,Q:Q),"")</f>
        <v/>
      </c>
      <c r="U394" s="74" t="str">
        <f>IF(AND(C394="Abierto",D394="Baja"),A394,"")</f>
        <v/>
      </c>
      <c r="V394" s="74" t="str">
        <f ca="1">IF(AND(C394="Abierto",D394="Baja"),TODAY()-E394,"")</f>
        <v/>
      </c>
      <c r="W394" s="74" t="str">
        <f>IF(AND(C394="Abierto",D394="Baja"),RANK(V394,$V$13:$V$798,0)+COUNTIF($V$13:V394,V394)-1+MAX(N:N,Q:Q,T:T),"")</f>
        <v/>
      </c>
      <c r="X394" s="139" t="str">
        <f>IF(OR(C394="Resuelto",C394=""),"",SUM(N394,Q394,T394,W394))</f>
        <v/>
      </c>
      <c r="Y394" s="139" t="str">
        <f>IF(OR(C394="Resuelto",C394=""),"",SUM(M394,P394,S394,V394))</f>
        <v/>
      </c>
      <c r="Z394" s="139" t="str">
        <f>IF(OR(C394="Resuelto",C394=""),"",SUM(L394,O394,R394,U394))</f>
        <v/>
      </c>
      <c r="AA394" s="28">
        <v>592</v>
      </c>
      <c r="AB394" s="28" t="str">
        <f ca="1">IF(ISNA(VLOOKUP(AA394,$X$13:$Z$795,3,FALSE))=TRUE,"",VLOOKUP(AA394,$X$13:$Z$795,3,FALSE))</f>
        <v/>
      </c>
      <c r="AC394" s="75" t="str">
        <f ca="1">IF(ISNA(VLOOKUP(AA394,$X$13:$Z$795,2,FALSE))=TRUE,"",VLOOKUP(AA394,$X$13:$Z$795,2,FALSE))</f>
        <v/>
      </c>
      <c r="AH394" s="78" t="str">
        <f>IF(AI394="","",MAX($AH$5:AH393)+1)</f>
        <v/>
      </c>
      <c r="AI394" s="53" t="str">
        <f>IF(G393="","",IF(COUNTIF($AI$11:AI393,G393)=0,G393,""))</f>
        <v/>
      </c>
      <c r="AJ394" s="53" t="str">
        <f>IF(ISNA(VLOOKUP(AA394,$AH$13:$AI$795,2,FALSE))=TRUE,"",VLOOKUP(AA394,$AH$13:$AI$795,2,FALSE))</f>
        <v/>
      </c>
      <c r="AK394" s="135"/>
    </row>
    <row r="395" spans="1:37" x14ac:dyDescent="0.25">
      <c r="A395" s="136"/>
      <c r="B395" s="136"/>
      <c r="C395" s="136"/>
      <c r="D395" s="136"/>
      <c r="E395" s="137"/>
      <c r="F395" s="137"/>
      <c r="G395" s="136"/>
      <c r="H395" s="137"/>
      <c r="I395" s="140" t="str">
        <f t="shared" si="7"/>
        <v/>
      </c>
      <c r="J395" s="140"/>
      <c r="K395" s="140"/>
      <c r="L395" s="74" t="str">
        <f>IF(AND(C395="Abierto",D395="Urgente"),A395,"")</f>
        <v/>
      </c>
      <c r="M395" s="74" t="str">
        <f ca="1">IF(AND(C395="Abierto",D395="Urgente"),TODAY()-E395,"")</f>
        <v/>
      </c>
      <c r="N395" s="74" t="str">
        <f>IF(AND(C395="Abierto",D395="Urgente"),RANK(M395,$M$13:$M$798,0)+COUNTIF($M$13:M395,M395)-1,"")</f>
        <v/>
      </c>
      <c r="O395" s="74" t="str">
        <f>IF(AND(C395="Abierto",D395="Alta"),A395,"")</f>
        <v/>
      </c>
      <c r="P395" s="74" t="str">
        <f ca="1">IF(AND(C395="Abierto",D395="Alta"),TODAY()-E395,"")</f>
        <v/>
      </c>
      <c r="Q395" s="74" t="str">
        <f>IF(AND(C395="Abierto",D395="Alta"),RANK(P395,$P$13:$P$798,0)+COUNTIF($P$13:P395,P395)-1+MAX(N:N),"")</f>
        <v/>
      </c>
      <c r="R395" s="74" t="str">
        <f>IF(AND(C395="Abierto",D395="Media"),A395,"")</f>
        <v/>
      </c>
      <c r="S395" s="74" t="str">
        <f ca="1">IF(AND(C395="Abierto",D395="Media"),TODAY()-E395,"")</f>
        <v/>
      </c>
      <c r="T395" s="74" t="str">
        <f>IF(AND(C395="Abierto",D395="Media"),RANK(S395,$S$13:$S$798,0)+COUNTIF($S$13:S395,S395)-1+MAX(N:N,Q:Q),"")</f>
        <v/>
      </c>
      <c r="U395" s="74" t="str">
        <f>IF(AND(C395="Abierto",D395="Baja"),A395,"")</f>
        <v/>
      </c>
      <c r="V395" s="74" t="str">
        <f ca="1">IF(AND(C395="Abierto",D395="Baja"),TODAY()-E395,"")</f>
        <v/>
      </c>
      <c r="W395" s="74" t="str">
        <f>IF(AND(C395="Abierto",D395="Baja"),RANK(V395,$V$13:$V$798,0)+COUNTIF($V$13:V395,V395)-1+MAX(N:N,Q:Q,T:T),"")</f>
        <v/>
      </c>
      <c r="X395" s="139" t="str">
        <f>IF(OR(C395="Resuelto",C395=""),"",SUM(N395,Q395,T395,W395))</f>
        <v/>
      </c>
      <c r="Y395" s="139" t="str">
        <f>IF(OR(C395="Resuelto",C395=""),"",SUM(M395,P395,S395,V395))</f>
        <v/>
      </c>
      <c r="Z395" s="139" t="str">
        <f>IF(OR(C395="Resuelto",C395=""),"",SUM(L395,O395,R395,U395))</f>
        <v/>
      </c>
      <c r="AA395" s="28">
        <v>593</v>
      </c>
      <c r="AB395" s="28" t="str">
        <f ca="1">IF(ISNA(VLOOKUP(AA395,$X$13:$Z$795,3,FALSE))=TRUE,"",VLOOKUP(AA395,$X$13:$Z$795,3,FALSE))</f>
        <v/>
      </c>
      <c r="AC395" s="75" t="str">
        <f ca="1">IF(ISNA(VLOOKUP(AA395,$X$13:$Z$795,2,FALSE))=TRUE,"",VLOOKUP(AA395,$X$13:$Z$795,2,FALSE))</f>
        <v/>
      </c>
      <c r="AH395" s="78" t="str">
        <f>IF(AI395="","",MAX($AH$5:AH394)+1)</f>
        <v/>
      </c>
      <c r="AI395" s="53" t="str">
        <f>IF(G394="","",IF(COUNTIF($AI$11:AI394,G394)=0,G394,""))</f>
        <v/>
      </c>
      <c r="AJ395" s="53" t="str">
        <f>IF(ISNA(VLOOKUP(AA395,$AH$13:$AI$795,2,FALSE))=TRUE,"",VLOOKUP(AA395,$AH$13:$AI$795,2,FALSE))</f>
        <v/>
      </c>
      <c r="AK395" s="135"/>
    </row>
    <row r="396" spans="1:37" x14ac:dyDescent="0.25">
      <c r="A396" s="136"/>
      <c r="B396" s="136"/>
      <c r="C396" s="136"/>
      <c r="D396" s="136"/>
      <c r="E396" s="137"/>
      <c r="F396" s="137"/>
      <c r="G396" s="136"/>
      <c r="H396" s="137"/>
      <c r="I396" s="140" t="str">
        <f t="shared" si="7"/>
        <v/>
      </c>
      <c r="J396" s="140"/>
      <c r="K396" s="140"/>
      <c r="L396" s="74" t="str">
        <f>IF(AND(C396="Abierto",D396="Urgente"),A396,"")</f>
        <v/>
      </c>
      <c r="M396" s="74" t="str">
        <f ca="1">IF(AND(C396="Abierto",D396="Urgente"),TODAY()-E396,"")</f>
        <v/>
      </c>
      <c r="N396" s="74" t="str">
        <f>IF(AND(C396="Abierto",D396="Urgente"),RANK(M396,$M$13:$M$798,0)+COUNTIF($M$13:M396,M396)-1,"")</f>
        <v/>
      </c>
      <c r="O396" s="74" t="str">
        <f>IF(AND(C396="Abierto",D396="Alta"),A396,"")</f>
        <v/>
      </c>
      <c r="P396" s="74" t="str">
        <f ca="1">IF(AND(C396="Abierto",D396="Alta"),TODAY()-E396,"")</f>
        <v/>
      </c>
      <c r="Q396" s="74" t="str">
        <f>IF(AND(C396="Abierto",D396="Alta"),RANK(P396,$P$13:$P$798,0)+COUNTIF($P$13:P396,P396)-1+MAX(N:N),"")</f>
        <v/>
      </c>
      <c r="R396" s="74" t="str">
        <f>IF(AND(C396="Abierto",D396="Media"),A396,"")</f>
        <v/>
      </c>
      <c r="S396" s="74" t="str">
        <f ca="1">IF(AND(C396="Abierto",D396="Media"),TODAY()-E396,"")</f>
        <v/>
      </c>
      <c r="T396" s="74" t="str">
        <f>IF(AND(C396="Abierto",D396="Media"),RANK(S396,$S$13:$S$798,0)+COUNTIF($S$13:S396,S396)-1+MAX(N:N,Q:Q),"")</f>
        <v/>
      </c>
      <c r="U396" s="74" t="str">
        <f>IF(AND(C396="Abierto",D396="Baja"),A396,"")</f>
        <v/>
      </c>
      <c r="V396" s="74" t="str">
        <f ca="1">IF(AND(C396="Abierto",D396="Baja"),TODAY()-E396,"")</f>
        <v/>
      </c>
      <c r="W396" s="74" t="str">
        <f>IF(AND(C396="Abierto",D396="Baja"),RANK(V396,$V$13:$V$798,0)+COUNTIF($V$13:V396,V396)-1+MAX(N:N,Q:Q,T:T),"")</f>
        <v/>
      </c>
      <c r="X396" s="139" t="str">
        <f>IF(OR(C396="Resuelto",C396=""),"",SUM(N396,Q396,T396,W396))</f>
        <v/>
      </c>
      <c r="Y396" s="139" t="str">
        <f>IF(OR(C396="Resuelto",C396=""),"",SUM(M396,P396,S396,V396))</f>
        <v/>
      </c>
      <c r="Z396" s="139" t="str">
        <f>IF(OR(C396="Resuelto",C396=""),"",SUM(L396,O396,R396,U396))</f>
        <v/>
      </c>
      <c r="AA396" s="28">
        <v>594</v>
      </c>
      <c r="AB396" s="28" t="str">
        <f ca="1">IF(ISNA(VLOOKUP(AA396,$X$13:$Z$795,3,FALSE))=TRUE,"",VLOOKUP(AA396,$X$13:$Z$795,3,FALSE))</f>
        <v/>
      </c>
      <c r="AC396" s="75" t="str">
        <f ca="1">IF(ISNA(VLOOKUP(AA396,$X$13:$Z$795,2,FALSE))=TRUE,"",VLOOKUP(AA396,$X$13:$Z$795,2,FALSE))</f>
        <v/>
      </c>
      <c r="AH396" s="78" t="str">
        <f>IF(AI396="","",MAX($AH$5:AH395)+1)</f>
        <v/>
      </c>
      <c r="AI396" s="53" t="str">
        <f>IF(G395="","",IF(COUNTIF($AI$11:AI395,G395)=0,G395,""))</f>
        <v/>
      </c>
      <c r="AJ396" s="53" t="str">
        <f>IF(ISNA(VLOOKUP(AA396,$AH$13:$AI$795,2,FALSE))=TRUE,"",VLOOKUP(AA396,$AH$13:$AI$795,2,FALSE))</f>
        <v/>
      </c>
      <c r="AK396" s="135"/>
    </row>
    <row r="397" spans="1:37" x14ac:dyDescent="0.25">
      <c r="A397" s="136"/>
      <c r="B397" s="136"/>
      <c r="C397" s="136"/>
      <c r="D397" s="136"/>
      <c r="E397" s="137"/>
      <c r="F397" s="137"/>
      <c r="G397" s="136"/>
      <c r="H397" s="137"/>
      <c r="I397" s="140" t="str">
        <f t="shared" si="7"/>
        <v/>
      </c>
      <c r="J397" s="140"/>
      <c r="K397" s="140"/>
      <c r="L397" s="74" t="str">
        <f>IF(AND(C397="Abierto",D397="Urgente"),A397,"")</f>
        <v/>
      </c>
      <c r="M397" s="74" t="str">
        <f ca="1">IF(AND(C397="Abierto",D397="Urgente"),TODAY()-E397,"")</f>
        <v/>
      </c>
      <c r="N397" s="74" t="str">
        <f>IF(AND(C397="Abierto",D397="Urgente"),RANK(M397,$M$13:$M$798,0)+COUNTIF($M$13:M397,M397)-1,"")</f>
        <v/>
      </c>
      <c r="O397" s="74" t="str">
        <f>IF(AND(C397="Abierto",D397="Alta"),A397,"")</f>
        <v/>
      </c>
      <c r="P397" s="74" t="str">
        <f ca="1">IF(AND(C397="Abierto",D397="Alta"),TODAY()-E397,"")</f>
        <v/>
      </c>
      <c r="Q397" s="74" t="str">
        <f>IF(AND(C397="Abierto",D397="Alta"),RANK(P397,$P$13:$P$798,0)+COUNTIF($P$13:P397,P397)-1+MAX(N:N),"")</f>
        <v/>
      </c>
      <c r="R397" s="74" t="str">
        <f>IF(AND(C397="Abierto",D397="Media"),A397,"")</f>
        <v/>
      </c>
      <c r="S397" s="74" t="str">
        <f ca="1">IF(AND(C397="Abierto",D397="Media"),TODAY()-E397,"")</f>
        <v/>
      </c>
      <c r="T397" s="74" t="str">
        <f>IF(AND(C397="Abierto",D397="Media"),RANK(S397,$S$13:$S$798,0)+COUNTIF($S$13:S397,S397)-1+MAX(N:N,Q:Q),"")</f>
        <v/>
      </c>
      <c r="U397" s="74" t="str">
        <f>IF(AND(C397="Abierto",D397="Baja"),A397,"")</f>
        <v/>
      </c>
      <c r="V397" s="74" t="str">
        <f ca="1">IF(AND(C397="Abierto",D397="Baja"),TODAY()-E397,"")</f>
        <v/>
      </c>
      <c r="W397" s="74" t="str">
        <f>IF(AND(C397="Abierto",D397="Baja"),RANK(V397,$V$13:$V$798,0)+COUNTIF($V$13:V397,V397)-1+MAX(N:N,Q:Q,T:T),"")</f>
        <v/>
      </c>
      <c r="X397" s="139" t="str">
        <f>IF(OR(C397="Resuelto",C397=""),"",SUM(N397,Q397,T397,W397))</f>
        <v/>
      </c>
      <c r="Y397" s="139" t="str">
        <f>IF(OR(C397="Resuelto",C397=""),"",SUM(M397,P397,S397,V397))</f>
        <v/>
      </c>
      <c r="Z397" s="139" t="str">
        <f>IF(OR(C397="Resuelto",C397=""),"",SUM(L397,O397,R397,U397))</f>
        <v/>
      </c>
      <c r="AA397" s="28">
        <v>595</v>
      </c>
      <c r="AB397" s="28" t="str">
        <f ca="1">IF(ISNA(VLOOKUP(AA397,$X$13:$Z$795,3,FALSE))=TRUE,"",VLOOKUP(AA397,$X$13:$Z$795,3,FALSE))</f>
        <v/>
      </c>
      <c r="AC397" s="75" t="str">
        <f ca="1">IF(ISNA(VLOOKUP(AA397,$X$13:$Z$795,2,FALSE))=TRUE,"",VLOOKUP(AA397,$X$13:$Z$795,2,FALSE))</f>
        <v/>
      </c>
      <c r="AH397" s="78" t="str">
        <f>IF(AI397="","",MAX($AH$5:AH396)+1)</f>
        <v/>
      </c>
      <c r="AI397" s="53" t="str">
        <f>IF(G396="","",IF(COUNTIF($AI$11:AI396,G396)=0,G396,""))</f>
        <v/>
      </c>
      <c r="AJ397" s="53" t="str">
        <f>IF(ISNA(VLOOKUP(AA397,$AH$13:$AI$795,2,FALSE))=TRUE,"",VLOOKUP(AA397,$AH$13:$AI$795,2,FALSE))</f>
        <v/>
      </c>
      <c r="AK397" s="135"/>
    </row>
    <row r="398" spans="1:37" x14ac:dyDescent="0.25">
      <c r="A398" s="136"/>
      <c r="B398" s="136"/>
      <c r="C398" s="136"/>
      <c r="D398" s="136"/>
      <c r="E398" s="137"/>
      <c r="F398" s="137"/>
      <c r="G398" s="136"/>
      <c r="H398" s="137"/>
      <c r="I398" s="140" t="str">
        <f t="shared" si="7"/>
        <v/>
      </c>
      <c r="J398" s="140"/>
      <c r="K398" s="140"/>
      <c r="L398" s="74" t="str">
        <f>IF(AND(C398="Abierto",D398="Urgente"),A398,"")</f>
        <v/>
      </c>
      <c r="M398" s="74" t="str">
        <f ca="1">IF(AND(C398="Abierto",D398="Urgente"),TODAY()-E398,"")</f>
        <v/>
      </c>
      <c r="N398" s="74" t="str">
        <f>IF(AND(C398="Abierto",D398="Urgente"),RANK(M398,$M$13:$M$798,0)+COUNTIF($M$13:M398,M398)-1,"")</f>
        <v/>
      </c>
      <c r="O398" s="74" t="str">
        <f>IF(AND(C398="Abierto",D398="Alta"),A398,"")</f>
        <v/>
      </c>
      <c r="P398" s="74" t="str">
        <f ca="1">IF(AND(C398="Abierto",D398="Alta"),TODAY()-E398,"")</f>
        <v/>
      </c>
      <c r="Q398" s="74" t="str">
        <f>IF(AND(C398="Abierto",D398="Alta"),RANK(P398,$P$13:$P$798,0)+COUNTIF($P$13:P398,P398)-1+MAX(N:N),"")</f>
        <v/>
      </c>
      <c r="R398" s="74" t="str">
        <f>IF(AND(C398="Abierto",D398="Media"),A398,"")</f>
        <v/>
      </c>
      <c r="S398" s="74" t="str">
        <f ca="1">IF(AND(C398="Abierto",D398="Media"),TODAY()-E398,"")</f>
        <v/>
      </c>
      <c r="T398" s="74" t="str">
        <f>IF(AND(C398="Abierto",D398="Media"),RANK(S398,$S$13:$S$798,0)+COUNTIF($S$13:S398,S398)-1+MAX(N:N,Q:Q),"")</f>
        <v/>
      </c>
      <c r="U398" s="74" t="str">
        <f>IF(AND(C398="Abierto",D398="Baja"),A398,"")</f>
        <v/>
      </c>
      <c r="V398" s="74" t="str">
        <f ca="1">IF(AND(C398="Abierto",D398="Baja"),TODAY()-E398,"")</f>
        <v/>
      </c>
      <c r="W398" s="74" t="str">
        <f>IF(AND(C398="Abierto",D398="Baja"),RANK(V398,$V$13:$V$798,0)+COUNTIF($V$13:V398,V398)-1+MAX(N:N,Q:Q,T:T),"")</f>
        <v/>
      </c>
      <c r="X398" s="139" t="str">
        <f>IF(OR(C398="Resuelto",C398=""),"",SUM(N398,Q398,T398,W398))</f>
        <v/>
      </c>
      <c r="Y398" s="139" t="str">
        <f>IF(OR(C398="Resuelto",C398=""),"",SUM(M398,P398,S398,V398))</f>
        <v/>
      </c>
      <c r="Z398" s="139" t="str">
        <f>IF(OR(C398="Resuelto",C398=""),"",SUM(L398,O398,R398,U398))</f>
        <v/>
      </c>
      <c r="AA398" s="28">
        <v>596</v>
      </c>
      <c r="AB398" s="28" t="str">
        <f ca="1">IF(ISNA(VLOOKUP(AA398,$X$13:$Z$795,3,FALSE))=TRUE,"",VLOOKUP(AA398,$X$13:$Z$795,3,FALSE))</f>
        <v/>
      </c>
      <c r="AC398" s="75" t="str">
        <f ca="1">IF(ISNA(VLOOKUP(AA398,$X$13:$Z$795,2,FALSE))=TRUE,"",VLOOKUP(AA398,$X$13:$Z$795,2,FALSE))</f>
        <v/>
      </c>
      <c r="AH398" s="78" t="str">
        <f>IF(AI398="","",MAX($AH$5:AH397)+1)</f>
        <v/>
      </c>
      <c r="AI398" s="53" t="str">
        <f>IF(G397="","",IF(COUNTIF($AI$11:AI397,G397)=0,G397,""))</f>
        <v/>
      </c>
      <c r="AJ398" s="53" t="str">
        <f>IF(ISNA(VLOOKUP(AA398,$AH$13:$AI$795,2,FALSE))=TRUE,"",VLOOKUP(AA398,$AH$13:$AI$795,2,FALSE))</f>
        <v/>
      </c>
      <c r="AK398" s="135"/>
    </row>
    <row r="399" spans="1:37" x14ac:dyDescent="0.25">
      <c r="A399" s="136"/>
      <c r="B399" s="136"/>
      <c r="C399" s="136"/>
      <c r="D399" s="136"/>
      <c r="E399" s="137"/>
      <c r="F399" s="137"/>
      <c r="G399" s="136"/>
      <c r="H399" s="137"/>
      <c r="I399" s="140" t="str">
        <f t="shared" si="7"/>
        <v/>
      </c>
      <c r="J399" s="140"/>
      <c r="K399" s="140"/>
      <c r="L399" s="74" t="str">
        <f>IF(AND(C399="Abierto",D399="Urgente"),A399,"")</f>
        <v/>
      </c>
      <c r="M399" s="74" t="str">
        <f ca="1">IF(AND(C399="Abierto",D399="Urgente"),TODAY()-E399,"")</f>
        <v/>
      </c>
      <c r="N399" s="74" t="str">
        <f>IF(AND(C399="Abierto",D399="Urgente"),RANK(M399,$M$13:$M$798,0)+COUNTIF($M$13:M399,M399)-1,"")</f>
        <v/>
      </c>
      <c r="O399" s="74" t="str">
        <f>IF(AND(C399="Abierto",D399="Alta"),A399,"")</f>
        <v/>
      </c>
      <c r="P399" s="74" t="str">
        <f ca="1">IF(AND(C399="Abierto",D399="Alta"),TODAY()-E399,"")</f>
        <v/>
      </c>
      <c r="Q399" s="74" t="str">
        <f>IF(AND(C399="Abierto",D399="Alta"),RANK(P399,$P$13:$P$798,0)+COUNTIF($P$13:P399,P399)-1+MAX(N:N),"")</f>
        <v/>
      </c>
      <c r="R399" s="74" t="str">
        <f>IF(AND(C399="Abierto",D399="Media"),A399,"")</f>
        <v/>
      </c>
      <c r="S399" s="74" t="str">
        <f ca="1">IF(AND(C399="Abierto",D399="Media"),TODAY()-E399,"")</f>
        <v/>
      </c>
      <c r="T399" s="74" t="str">
        <f>IF(AND(C399="Abierto",D399="Media"),RANK(S399,$S$13:$S$798,0)+COUNTIF($S$13:S399,S399)-1+MAX(N:N,Q:Q),"")</f>
        <v/>
      </c>
      <c r="U399" s="74" t="str">
        <f>IF(AND(C399="Abierto",D399="Baja"),A399,"")</f>
        <v/>
      </c>
      <c r="V399" s="74" t="str">
        <f ca="1">IF(AND(C399="Abierto",D399="Baja"),TODAY()-E399,"")</f>
        <v/>
      </c>
      <c r="W399" s="74" t="str">
        <f>IF(AND(C399="Abierto",D399="Baja"),RANK(V399,$V$13:$V$798,0)+COUNTIF($V$13:V399,V399)-1+MAX(N:N,Q:Q,T:T),"")</f>
        <v/>
      </c>
      <c r="X399" s="139" t="str">
        <f>IF(OR(C399="Resuelto",C399=""),"",SUM(N399,Q399,T399,W399))</f>
        <v/>
      </c>
      <c r="Y399" s="139" t="str">
        <f>IF(OR(C399="Resuelto",C399=""),"",SUM(M399,P399,S399,V399))</f>
        <v/>
      </c>
      <c r="Z399" s="139" t="str">
        <f>IF(OR(C399="Resuelto",C399=""),"",SUM(L399,O399,R399,U399))</f>
        <v/>
      </c>
      <c r="AA399" s="28">
        <v>597</v>
      </c>
      <c r="AB399" s="28" t="str">
        <f ca="1">IF(ISNA(VLOOKUP(AA399,$X$13:$Z$795,3,FALSE))=TRUE,"",VLOOKUP(AA399,$X$13:$Z$795,3,FALSE))</f>
        <v/>
      </c>
      <c r="AC399" s="75" t="str">
        <f ca="1">IF(ISNA(VLOOKUP(AA399,$X$13:$Z$795,2,FALSE))=TRUE,"",VLOOKUP(AA399,$X$13:$Z$795,2,FALSE))</f>
        <v/>
      </c>
      <c r="AH399" s="78" t="str">
        <f>IF(AI399="","",MAX($AH$5:AH398)+1)</f>
        <v/>
      </c>
      <c r="AI399" s="53" t="str">
        <f>IF(G398="","",IF(COUNTIF($AI$11:AI398,G398)=0,G398,""))</f>
        <v/>
      </c>
      <c r="AJ399" s="53" t="str">
        <f>IF(ISNA(VLOOKUP(AA399,$AH$13:$AI$795,2,FALSE))=TRUE,"",VLOOKUP(AA399,$AH$13:$AI$795,2,FALSE))</f>
        <v/>
      </c>
      <c r="AK399" s="135"/>
    </row>
    <row r="400" spans="1:37" x14ac:dyDescent="0.25">
      <c r="A400" s="136"/>
      <c r="B400" s="136"/>
      <c r="C400" s="136"/>
      <c r="D400" s="136"/>
      <c r="E400" s="137"/>
      <c r="F400" s="137"/>
      <c r="G400" s="136"/>
      <c r="H400" s="137"/>
      <c r="I400" s="140" t="str">
        <f t="shared" si="7"/>
        <v/>
      </c>
      <c r="J400" s="140"/>
      <c r="K400" s="140"/>
      <c r="L400" s="74" t="str">
        <f>IF(AND(C400="Abierto",D400="Urgente"),A400,"")</f>
        <v/>
      </c>
      <c r="M400" s="74" t="str">
        <f ca="1">IF(AND(C400="Abierto",D400="Urgente"),TODAY()-E400,"")</f>
        <v/>
      </c>
      <c r="N400" s="74" t="str">
        <f>IF(AND(C400="Abierto",D400="Urgente"),RANK(M400,$M$13:$M$798,0)+COUNTIF($M$13:M400,M400)-1,"")</f>
        <v/>
      </c>
      <c r="O400" s="74" t="str">
        <f>IF(AND(C400="Abierto",D400="Alta"),A400,"")</f>
        <v/>
      </c>
      <c r="P400" s="74" t="str">
        <f ca="1">IF(AND(C400="Abierto",D400="Alta"),TODAY()-E400,"")</f>
        <v/>
      </c>
      <c r="Q400" s="74" t="str">
        <f>IF(AND(C400="Abierto",D400="Alta"),RANK(P400,$P$13:$P$798,0)+COUNTIF($P$13:P400,P400)-1+MAX(N:N),"")</f>
        <v/>
      </c>
      <c r="R400" s="74" t="str">
        <f>IF(AND(C400="Abierto",D400="Media"),A400,"")</f>
        <v/>
      </c>
      <c r="S400" s="74" t="str">
        <f ca="1">IF(AND(C400="Abierto",D400="Media"),TODAY()-E400,"")</f>
        <v/>
      </c>
      <c r="T400" s="74" t="str">
        <f>IF(AND(C400="Abierto",D400="Media"),RANK(S400,$S$13:$S$798,0)+COUNTIF($S$13:S400,S400)-1+MAX(N:N,Q:Q),"")</f>
        <v/>
      </c>
      <c r="U400" s="74" t="str">
        <f>IF(AND(C400="Abierto",D400="Baja"),A400,"")</f>
        <v/>
      </c>
      <c r="V400" s="74" t="str">
        <f ca="1">IF(AND(C400="Abierto",D400="Baja"),TODAY()-E400,"")</f>
        <v/>
      </c>
      <c r="W400" s="74" t="str">
        <f>IF(AND(C400="Abierto",D400="Baja"),RANK(V400,$V$13:$V$798,0)+COUNTIF($V$13:V400,V400)-1+MAX(N:N,Q:Q,T:T),"")</f>
        <v/>
      </c>
      <c r="X400" s="139" t="str">
        <f>IF(OR(C400="Resuelto",C400=""),"",SUM(N400,Q400,T400,W400))</f>
        <v/>
      </c>
      <c r="Y400" s="139" t="str">
        <f>IF(OR(C400="Resuelto",C400=""),"",SUM(M400,P400,S400,V400))</f>
        <v/>
      </c>
      <c r="Z400" s="139" t="str">
        <f>IF(OR(C400="Resuelto",C400=""),"",SUM(L400,O400,R400,U400))</f>
        <v/>
      </c>
      <c r="AA400" s="28">
        <v>598</v>
      </c>
      <c r="AB400" s="28" t="str">
        <f ca="1">IF(ISNA(VLOOKUP(AA400,$X$13:$Z$795,3,FALSE))=TRUE,"",VLOOKUP(AA400,$X$13:$Z$795,3,FALSE))</f>
        <v/>
      </c>
      <c r="AC400" s="75" t="str">
        <f ca="1">IF(ISNA(VLOOKUP(AA400,$X$13:$Z$795,2,FALSE))=TRUE,"",VLOOKUP(AA400,$X$13:$Z$795,2,FALSE))</f>
        <v/>
      </c>
      <c r="AH400" s="78" t="str">
        <f>IF(AI400="","",MAX($AH$5:AH399)+1)</f>
        <v/>
      </c>
      <c r="AI400" s="53" t="str">
        <f>IF(G399="","",IF(COUNTIF($AI$11:AI399,G399)=0,G399,""))</f>
        <v/>
      </c>
      <c r="AJ400" s="53" t="str">
        <f>IF(ISNA(VLOOKUP(AA400,$AH$13:$AI$795,2,FALSE))=TRUE,"",VLOOKUP(AA400,$AH$13:$AI$795,2,FALSE))</f>
        <v/>
      </c>
      <c r="AK400" s="135"/>
    </row>
    <row r="401" spans="1:37" x14ac:dyDescent="0.25">
      <c r="A401" s="136"/>
      <c r="B401" s="136"/>
      <c r="C401" s="136"/>
      <c r="D401" s="136"/>
      <c r="E401" s="137"/>
      <c r="F401" s="137"/>
      <c r="G401" s="136"/>
      <c r="H401" s="137"/>
      <c r="I401" s="140" t="str">
        <f t="shared" si="7"/>
        <v/>
      </c>
      <c r="J401" s="140"/>
      <c r="K401" s="140"/>
      <c r="L401" s="74" t="str">
        <f>IF(AND(C401="Abierto",D401="Urgente"),A401,"")</f>
        <v/>
      </c>
      <c r="M401" s="74" t="str">
        <f ca="1">IF(AND(C401="Abierto",D401="Urgente"),TODAY()-E401,"")</f>
        <v/>
      </c>
      <c r="N401" s="74" t="str">
        <f>IF(AND(C401="Abierto",D401="Urgente"),RANK(M401,$M$13:$M$798,0)+COUNTIF($M$13:M401,M401)-1,"")</f>
        <v/>
      </c>
      <c r="O401" s="74" t="str">
        <f>IF(AND(C401="Abierto",D401="Alta"),A401,"")</f>
        <v/>
      </c>
      <c r="P401" s="74" t="str">
        <f ca="1">IF(AND(C401="Abierto",D401="Alta"),TODAY()-E401,"")</f>
        <v/>
      </c>
      <c r="Q401" s="74" t="str">
        <f>IF(AND(C401="Abierto",D401="Alta"),RANK(P401,$P$13:$P$798,0)+COUNTIF($P$13:P401,P401)-1+MAX(N:N),"")</f>
        <v/>
      </c>
      <c r="R401" s="74" t="str">
        <f>IF(AND(C401="Abierto",D401="Media"),A401,"")</f>
        <v/>
      </c>
      <c r="S401" s="74" t="str">
        <f ca="1">IF(AND(C401="Abierto",D401="Media"),TODAY()-E401,"")</f>
        <v/>
      </c>
      <c r="T401" s="74" t="str">
        <f>IF(AND(C401="Abierto",D401="Media"),RANK(S401,$S$13:$S$798,0)+COUNTIF($S$13:S401,S401)-1+MAX(N:N,Q:Q),"")</f>
        <v/>
      </c>
      <c r="U401" s="74" t="str">
        <f>IF(AND(C401="Abierto",D401="Baja"),A401,"")</f>
        <v/>
      </c>
      <c r="V401" s="74" t="str">
        <f ca="1">IF(AND(C401="Abierto",D401="Baja"),TODAY()-E401,"")</f>
        <v/>
      </c>
      <c r="W401" s="74" t="str">
        <f>IF(AND(C401="Abierto",D401="Baja"),RANK(V401,$V$13:$V$798,0)+COUNTIF($V$13:V401,V401)-1+MAX(N:N,Q:Q,T:T),"")</f>
        <v/>
      </c>
      <c r="X401" s="139" t="str">
        <f>IF(OR(C401="Resuelto",C401=""),"",SUM(N401,Q401,T401,W401))</f>
        <v/>
      </c>
      <c r="Y401" s="139" t="str">
        <f>IF(OR(C401="Resuelto",C401=""),"",SUM(M401,P401,S401,V401))</f>
        <v/>
      </c>
      <c r="Z401" s="139" t="str">
        <f>IF(OR(C401="Resuelto",C401=""),"",SUM(L401,O401,R401,U401))</f>
        <v/>
      </c>
      <c r="AA401" s="28">
        <v>599</v>
      </c>
      <c r="AB401" s="28" t="str">
        <f ca="1">IF(ISNA(VLOOKUP(AA401,$X$13:$Z$795,3,FALSE))=TRUE,"",VLOOKUP(AA401,$X$13:$Z$795,3,FALSE))</f>
        <v/>
      </c>
      <c r="AC401" s="75" t="str">
        <f ca="1">IF(ISNA(VLOOKUP(AA401,$X$13:$Z$795,2,FALSE))=TRUE,"",VLOOKUP(AA401,$X$13:$Z$795,2,FALSE))</f>
        <v/>
      </c>
      <c r="AH401" s="78" t="str">
        <f>IF(AI401="","",MAX($AH$5:AH400)+1)</f>
        <v/>
      </c>
      <c r="AI401" s="53" t="str">
        <f>IF(G400="","",IF(COUNTIF($AI$11:AI400,G400)=0,G400,""))</f>
        <v/>
      </c>
      <c r="AJ401" s="53" t="str">
        <f>IF(ISNA(VLOOKUP(AA401,$AH$13:$AI$795,2,FALSE))=TRUE,"",VLOOKUP(AA401,$AH$13:$AI$795,2,FALSE))</f>
        <v/>
      </c>
      <c r="AK401" s="135"/>
    </row>
    <row r="402" spans="1:37" x14ac:dyDescent="0.25">
      <c r="A402" s="136"/>
      <c r="B402" s="136"/>
      <c r="C402" s="136"/>
      <c r="D402" s="136"/>
      <c r="E402" s="137"/>
      <c r="F402" s="137"/>
      <c r="G402" s="136"/>
      <c r="H402" s="137"/>
      <c r="I402" s="140" t="str">
        <f t="shared" si="7"/>
        <v/>
      </c>
      <c r="J402" s="140"/>
      <c r="K402" s="140"/>
      <c r="L402" s="74" t="str">
        <f>IF(AND(C402="Abierto",D402="Urgente"),A402,"")</f>
        <v/>
      </c>
      <c r="M402" s="74" t="str">
        <f ca="1">IF(AND(C402="Abierto",D402="Urgente"),TODAY()-E402,"")</f>
        <v/>
      </c>
      <c r="N402" s="74" t="str">
        <f>IF(AND(C402="Abierto",D402="Urgente"),RANK(M402,$M$13:$M$798,0)+COUNTIF($M$13:M402,M402)-1,"")</f>
        <v/>
      </c>
      <c r="O402" s="74" t="str">
        <f>IF(AND(C402="Abierto",D402="Alta"),A402,"")</f>
        <v/>
      </c>
      <c r="P402" s="74" t="str">
        <f ca="1">IF(AND(C402="Abierto",D402="Alta"),TODAY()-E402,"")</f>
        <v/>
      </c>
      <c r="Q402" s="74" t="str">
        <f>IF(AND(C402="Abierto",D402="Alta"),RANK(P402,$P$13:$P$798,0)+COUNTIF($P$13:P402,P402)-1+MAX(N:N),"")</f>
        <v/>
      </c>
      <c r="R402" s="74" t="str">
        <f>IF(AND(C402="Abierto",D402="Media"),A402,"")</f>
        <v/>
      </c>
      <c r="S402" s="74" t="str">
        <f ca="1">IF(AND(C402="Abierto",D402="Media"),TODAY()-E402,"")</f>
        <v/>
      </c>
      <c r="T402" s="74" t="str">
        <f>IF(AND(C402="Abierto",D402="Media"),RANK(S402,$S$13:$S$798,0)+COUNTIF($S$13:S402,S402)-1+MAX(N:N,Q:Q),"")</f>
        <v/>
      </c>
      <c r="U402" s="74" t="str">
        <f>IF(AND(C402="Abierto",D402="Baja"),A402,"")</f>
        <v/>
      </c>
      <c r="V402" s="74" t="str">
        <f ca="1">IF(AND(C402="Abierto",D402="Baja"),TODAY()-E402,"")</f>
        <v/>
      </c>
      <c r="W402" s="74" t="str">
        <f>IF(AND(C402="Abierto",D402="Baja"),RANK(V402,$V$13:$V$798,0)+COUNTIF($V$13:V402,V402)-1+MAX(N:N,Q:Q,T:T),"")</f>
        <v/>
      </c>
      <c r="X402" s="139" t="str">
        <f>IF(OR(C402="Resuelto",C402=""),"",SUM(N402,Q402,T402,W402))</f>
        <v/>
      </c>
      <c r="Y402" s="139" t="str">
        <f>IF(OR(C402="Resuelto",C402=""),"",SUM(M402,P402,S402,V402))</f>
        <v/>
      </c>
      <c r="Z402" s="139" t="str">
        <f>IF(OR(C402="Resuelto",C402=""),"",SUM(L402,O402,R402,U402))</f>
        <v/>
      </c>
      <c r="AA402" s="28">
        <v>600</v>
      </c>
      <c r="AB402" s="28" t="str">
        <f ca="1">IF(ISNA(VLOOKUP(AA402,$X$13:$Z$795,3,FALSE))=TRUE,"",VLOOKUP(AA402,$X$13:$Z$795,3,FALSE))</f>
        <v/>
      </c>
      <c r="AC402" s="75" t="str">
        <f ca="1">IF(ISNA(VLOOKUP(AA402,$X$13:$Z$795,2,FALSE))=TRUE,"",VLOOKUP(AA402,$X$13:$Z$795,2,FALSE))</f>
        <v/>
      </c>
      <c r="AH402" s="78" t="str">
        <f>IF(AI402="","",MAX($AH$5:AH401)+1)</f>
        <v/>
      </c>
      <c r="AI402" s="53" t="str">
        <f>IF(G401="","",IF(COUNTIF($AI$11:AI401,G401)=0,G401,""))</f>
        <v/>
      </c>
      <c r="AJ402" s="53" t="str">
        <f>IF(ISNA(VLOOKUP(AA402,$AH$13:$AI$795,2,FALSE))=TRUE,"",VLOOKUP(AA402,$AH$13:$AI$795,2,FALSE))</f>
        <v/>
      </c>
      <c r="AK402" s="135"/>
    </row>
    <row r="403" spans="1:37" x14ac:dyDescent="0.25">
      <c r="A403" s="136"/>
      <c r="B403" s="136"/>
      <c r="C403" s="136"/>
      <c r="D403" s="136"/>
      <c r="E403" s="137"/>
      <c r="F403" s="137"/>
      <c r="G403" s="136"/>
      <c r="H403" s="137"/>
      <c r="I403" s="140" t="str">
        <f t="shared" si="7"/>
        <v/>
      </c>
      <c r="J403" s="140"/>
      <c r="K403" s="140"/>
      <c r="L403" s="74" t="str">
        <f>IF(AND(C403="Abierto",D403="Urgente"),A403,"")</f>
        <v/>
      </c>
      <c r="M403" s="74" t="str">
        <f ca="1">IF(AND(C403="Abierto",D403="Urgente"),TODAY()-E403,"")</f>
        <v/>
      </c>
      <c r="N403" s="74" t="str">
        <f>IF(AND(C403="Abierto",D403="Urgente"),RANK(M403,$M$13:$M$798,0)+COUNTIF($M$13:M403,M403)-1,"")</f>
        <v/>
      </c>
      <c r="O403" s="74" t="str">
        <f>IF(AND(C403="Abierto",D403="Alta"),A403,"")</f>
        <v/>
      </c>
      <c r="P403" s="74" t="str">
        <f ca="1">IF(AND(C403="Abierto",D403="Alta"),TODAY()-E403,"")</f>
        <v/>
      </c>
      <c r="Q403" s="74" t="str">
        <f>IF(AND(C403="Abierto",D403="Alta"),RANK(P403,$P$13:$P$798,0)+COUNTIF($P$13:P403,P403)-1+MAX(N:N),"")</f>
        <v/>
      </c>
      <c r="R403" s="74" t="str">
        <f>IF(AND(C403="Abierto",D403="Media"),A403,"")</f>
        <v/>
      </c>
      <c r="S403" s="74" t="str">
        <f ca="1">IF(AND(C403="Abierto",D403="Media"),TODAY()-E403,"")</f>
        <v/>
      </c>
      <c r="T403" s="74" t="str">
        <f>IF(AND(C403="Abierto",D403="Media"),RANK(S403,$S$13:$S$798,0)+COUNTIF($S$13:S403,S403)-1+MAX(N:N,Q:Q),"")</f>
        <v/>
      </c>
      <c r="U403" s="74" t="str">
        <f>IF(AND(C403="Abierto",D403="Baja"),A403,"")</f>
        <v/>
      </c>
      <c r="V403" s="74" t="str">
        <f ca="1">IF(AND(C403="Abierto",D403="Baja"),TODAY()-E403,"")</f>
        <v/>
      </c>
      <c r="W403" s="74" t="str">
        <f>IF(AND(C403="Abierto",D403="Baja"),RANK(V403,$V$13:$V$798,0)+COUNTIF($V$13:V403,V403)-1+MAX(N:N,Q:Q,T:T),"")</f>
        <v/>
      </c>
      <c r="X403" s="139" t="str">
        <f>IF(OR(C403="Resuelto",C403=""),"",SUM(N403,Q403,T403,W403))</f>
        <v/>
      </c>
      <c r="Y403" s="139" t="str">
        <f>IF(OR(C403="Resuelto",C403=""),"",SUM(M403,P403,S403,V403))</f>
        <v/>
      </c>
      <c r="Z403" s="139" t="str">
        <f>IF(OR(C403="Resuelto",C403=""),"",SUM(L403,O403,R403,U403))</f>
        <v/>
      </c>
      <c r="AA403" s="28">
        <v>601</v>
      </c>
      <c r="AB403" s="28" t="str">
        <f ca="1">IF(ISNA(VLOOKUP(AA403,$X$13:$Z$795,3,FALSE))=TRUE,"",VLOOKUP(AA403,$X$13:$Z$795,3,FALSE))</f>
        <v/>
      </c>
      <c r="AC403" s="75" t="str">
        <f ca="1">IF(ISNA(VLOOKUP(AA403,$X$13:$Z$795,2,FALSE))=TRUE,"",VLOOKUP(AA403,$X$13:$Z$795,2,FALSE))</f>
        <v/>
      </c>
      <c r="AH403" s="78" t="str">
        <f>IF(AI403="","",MAX($AH$5:AH402)+1)</f>
        <v/>
      </c>
      <c r="AI403" s="53" t="str">
        <f>IF(G402="","",IF(COUNTIF($AI$11:AI402,G402)=0,G402,""))</f>
        <v/>
      </c>
      <c r="AJ403" s="53" t="str">
        <f>IF(ISNA(VLOOKUP(AA403,$AH$13:$AI$795,2,FALSE))=TRUE,"",VLOOKUP(AA403,$AH$13:$AI$795,2,FALSE))</f>
        <v/>
      </c>
      <c r="AK403" s="135"/>
    </row>
    <row r="404" spans="1:37" x14ac:dyDescent="0.25">
      <c r="A404" s="136"/>
      <c r="B404" s="136"/>
      <c r="C404" s="136"/>
      <c r="D404" s="136"/>
      <c r="E404" s="137"/>
      <c r="F404" s="137"/>
      <c r="G404" s="136"/>
      <c r="H404" s="137"/>
      <c r="I404" s="140" t="str">
        <f t="shared" si="7"/>
        <v/>
      </c>
      <c r="J404" s="140"/>
      <c r="K404" s="140"/>
      <c r="L404" s="74" t="str">
        <f>IF(AND(C404="Abierto",D404="Urgente"),A404,"")</f>
        <v/>
      </c>
      <c r="M404" s="74" t="str">
        <f ca="1">IF(AND(C404="Abierto",D404="Urgente"),TODAY()-E404,"")</f>
        <v/>
      </c>
      <c r="N404" s="74" t="str">
        <f>IF(AND(C404="Abierto",D404="Urgente"),RANK(M404,$M$13:$M$798,0)+COUNTIF($M$13:M404,M404)-1,"")</f>
        <v/>
      </c>
      <c r="O404" s="74" t="str">
        <f>IF(AND(C404="Abierto",D404="Alta"),A404,"")</f>
        <v/>
      </c>
      <c r="P404" s="74" t="str">
        <f ca="1">IF(AND(C404="Abierto",D404="Alta"),TODAY()-E404,"")</f>
        <v/>
      </c>
      <c r="Q404" s="74" t="str">
        <f>IF(AND(C404="Abierto",D404="Alta"),RANK(P404,$P$13:$P$798,0)+COUNTIF($P$13:P404,P404)-1+MAX(N:N),"")</f>
        <v/>
      </c>
      <c r="R404" s="74" t="str">
        <f>IF(AND(C404="Abierto",D404="Media"),A404,"")</f>
        <v/>
      </c>
      <c r="S404" s="74" t="str">
        <f ca="1">IF(AND(C404="Abierto",D404="Media"),TODAY()-E404,"")</f>
        <v/>
      </c>
      <c r="T404" s="74" t="str">
        <f>IF(AND(C404="Abierto",D404="Media"),RANK(S404,$S$13:$S$798,0)+COUNTIF($S$13:S404,S404)-1+MAX(N:N,Q:Q),"")</f>
        <v/>
      </c>
      <c r="U404" s="74" t="str">
        <f>IF(AND(C404="Abierto",D404="Baja"),A404,"")</f>
        <v/>
      </c>
      <c r="V404" s="74" t="str">
        <f ca="1">IF(AND(C404="Abierto",D404="Baja"),TODAY()-E404,"")</f>
        <v/>
      </c>
      <c r="W404" s="74" t="str">
        <f>IF(AND(C404="Abierto",D404="Baja"),RANK(V404,$V$13:$V$798,0)+COUNTIF($V$13:V404,V404)-1+MAX(N:N,Q:Q,T:T),"")</f>
        <v/>
      </c>
      <c r="X404" s="139" t="str">
        <f>IF(OR(C404="Resuelto",C404=""),"",SUM(N404,Q404,T404,W404))</f>
        <v/>
      </c>
      <c r="Y404" s="139" t="str">
        <f>IF(OR(C404="Resuelto",C404=""),"",SUM(M404,P404,S404,V404))</f>
        <v/>
      </c>
      <c r="Z404" s="139" t="str">
        <f>IF(OR(C404="Resuelto",C404=""),"",SUM(L404,O404,R404,U404))</f>
        <v/>
      </c>
      <c r="AA404" s="28">
        <v>602</v>
      </c>
      <c r="AB404" s="28" t="str">
        <f ca="1">IF(ISNA(VLOOKUP(AA404,$X$13:$Z$795,3,FALSE))=TRUE,"",VLOOKUP(AA404,$X$13:$Z$795,3,FALSE))</f>
        <v/>
      </c>
      <c r="AC404" s="75" t="str">
        <f ca="1">IF(ISNA(VLOOKUP(AA404,$X$13:$Z$795,2,FALSE))=TRUE,"",VLOOKUP(AA404,$X$13:$Z$795,2,FALSE))</f>
        <v/>
      </c>
      <c r="AH404" s="78" t="str">
        <f>IF(AI404="","",MAX($AH$5:AH403)+1)</f>
        <v/>
      </c>
      <c r="AI404" s="53" t="str">
        <f>IF(G403="","",IF(COUNTIF($AI$11:AI403,G403)=0,G403,""))</f>
        <v/>
      </c>
      <c r="AJ404" s="53" t="str">
        <f>IF(ISNA(VLOOKUP(AA404,$AH$13:$AI$795,2,FALSE))=TRUE,"",VLOOKUP(AA404,$AH$13:$AI$795,2,FALSE))</f>
        <v/>
      </c>
      <c r="AK404" s="135"/>
    </row>
    <row r="405" spans="1:37" x14ac:dyDescent="0.25">
      <c r="A405" s="136"/>
      <c r="B405" s="136"/>
      <c r="C405" s="136"/>
      <c r="D405" s="136"/>
      <c r="E405" s="137"/>
      <c r="F405" s="137"/>
      <c r="G405" s="136"/>
      <c r="H405" s="137"/>
      <c r="I405" s="140" t="str">
        <f t="shared" si="7"/>
        <v/>
      </c>
      <c r="J405" s="140"/>
      <c r="K405" s="140"/>
      <c r="L405" s="74" t="str">
        <f>IF(AND(C405="Abierto",D405="Urgente"),A405,"")</f>
        <v/>
      </c>
      <c r="M405" s="74" t="str">
        <f ca="1">IF(AND(C405="Abierto",D405="Urgente"),TODAY()-E405,"")</f>
        <v/>
      </c>
      <c r="N405" s="74" t="str">
        <f>IF(AND(C405="Abierto",D405="Urgente"),RANK(M405,$M$13:$M$798,0)+COUNTIF($M$13:M405,M405)-1,"")</f>
        <v/>
      </c>
      <c r="O405" s="74" t="str">
        <f>IF(AND(C405="Abierto",D405="Alta"),A405,"")</f>
        <v/>
      </c>
      <c r="P405" s="74" t="str">
        <f ca="1">IF(AND(C405="Abierto",D405="Alta"),TODAY()-E405,"")</f>
        <v/>
      </c>
      <c r="Q405" s="74" t="str">
        <f>IF(AND(C405="Abierto",D405="Alta"),RANK(P405,$P$13:$P$798,0)+COUNTIF($P$13:P405,P405)-1+MAX(N:N),"")</f>
        <v/>
      </c>
      <c r="R405" s="74" t="str">
        <f>IF(AND(C405="Abierto",D405="Media"),A405,"")</f>
        <v/>
      </c>
      <c r="S405" s="74" t="str">
        <f ca="1">IF(AND(C405="Abierto",D405="Media"),TODAY()-E405,"")</f>
        <v/>
      </c>
      <c r="T405" s="74" t="str">
        <f>IF(AND(C405="Abierto",D405="Media"),RANK(S405,$S$13:$S$798,0)+COUNTIF($S$13:S405,S405)-1+MAX(N:N,Q:Q),"")</f>
        <v/>
      </c>
      <c r="U405" s="74" t="str">
        <f>IF(AND(C405="Abierto",D405="Baja"),A405,"")</f>
        <v/>
      </c>
      <c r="V405" s="74" t="str">
        <f ca="1">IF(AND(C405="Abierto",D405="Baja"),TODAY()-E405,"")</f>
        <v/>
      </c>
      <c r="W405" s="74" t="str">
        <f>IF(AND(C405="Abierto",D405="Baja"),RANK(V405,$V$13:$V$798,0)+COUNTIF($V$13:V405,V405)-1+MAX(N:N,Q:Q,T:T),"")</f>
        <v/>
      </c>
      <c r="X405" s="139" t="str">
        <f>IF(OR(C405="Resuelto",C405=""),"",SUM(N405,Q405,T405,W405))</f>
        <v/>
      </c>
      <c r="Y405" s="139" t="str">
        <f>IF(OR(C405="Resuelto",C405=""),"",SUM(M405,P405,S405,V405))</f>
        <v/>
      </c>
      <c r="Z405" s="139" t="str">
        <f>IF(OR(C405="Resuelto",C405=""),"",SUM(L405,O405,R405,U405))</f>
        <v/>
      </c>
      <c r="AA405" s="28">
        <v>603</v>
      </c>
      <c r="AB405" s="28" t="str">
        <f ca="1">IF(ISNA(VLOOKUP(AA405,$X$13:$Z$795,3,FALSE))=TRUE,"",VLOOKUP(AA405,$X$13:$Z$795,3,FALSE))</f>
        <v/>
      </c>
      <c r="AC405" s="75" t="str">
        <f ca="1">IF(ISNA(VLOOKUP(AA405,$X$13:$Z$795,2,FALSE))=TRUE,"",VLOOKUP(AA405,$X$13:$Z$795,2,FALSE))</f>
        <v/>
      </c>
      <c r="AH405" s="78" t="str">
        <f>IF(AI405="","",MAX($AH$5:AH404)+1)</f>
        <v/>
      </c>
      <c r="AI405" s="53" t="str">
        <f>IF(G404="","",IF(COUNTIF($AI$11:AI404,G404)=0,G404,""))</f>
        <v/>
      </c>
      <c r="AJ405" s="53" t="str">
        <f>IF(ISNA(VLOOKUP(AA405,$AH$13:$AI$795,2,FALSE))=TRUE,"",VLOOKUP(AA405,$AH$13:$AI$795,2,FALSE))</f>
        <v/>
      </c>
      <c r="AK405" s="135"/>
    </row>
    <row r="406" spans="1:37" x14ac:dyDescent="0.25">
      <c r="A406" s="136"/>
      <c r="B406" s="136"/>
      <c r="C406" s="136"/>
      <c r="D406" s="136"/>
      <c r="E406" s="137"/>
      <c r="F406" s="137"/>
      <c r="G406" s="136"/>
      <c r="H406" s="137"/>
      <c r="I406" s="140" t="str">
        <f t="shared" si="7"/>
        <v/>
      </c>
      <c r="J406" s="140"/>
      <c r="K406" s="140"/>
      <c r="L406" s="74" t="str">
        <f>IF(AND(C406="Abierto",D406="Urgente"),A406,"")</f>
        <v/>
      </c>
      <c r="M406" s="74" t="str">
        <f ca="1">IF(AND(C406="Abierto",D406="Urgente"),TODAY()-E406,"")</f>
        <v/>
      </c>
      <c r="N406" s="74" t="str">
        <f>IF(AND(C406="Abierto",D406="Urgente"),RANK(M406,$M$13:$M$798,0)+COUNTIF($M$13:M406,M406)-1,"")</f>
        <v/>
      </c>
      <c r="O406" s="74" t="str">
        <f>IF(AND(C406="Abierto",D406="Alta"),A406,"")</f>
        <v/>
      </c>
      <c r="P406" s="74" t="str">
        <f ca="1">IF(AND(C406="Abierto",D406="Alta"),TODAY()-E406,"")</f>
        <v/>
      </c>
      <c r="Q406" s="74" t="str">
        <f>IF(AND(C406="Abierto",D406="Alta"),RANK(P406,$P$13:$P$798,0)+COUNTIF($P$13:P406,P406)-1+MAX(N:N),"")</f>
        <v/>
      </c>
      <c r="R406" s="74" t="str">
        <f>IF(AND(C406="Abierto",D406="Media"),A406,"")</f>
        <v/>
      </c>
      <c r="S406" s="74" t="str">
        <f ca="1">IF(AND(C406="Abierto",D406="Media"),TODAY()-E406,"")</f>
        <v/>
      </c>
      <c r="T406" s="74" t="str">
        <f>IF(AND(C406="Abierto",D406="Media"),RANK(S406,$S$13:$S$798,0)+COUNTIF($S$13:S406,S406)-1+MAX(N:N,Q:Q),"")</f>
        <v/>
      </c>
      <c r="U406" s="74" t="str">
        <f>IF(AND(C406="Abierto",D406="Baja"),A406,"")</f>
        <v/>
      </c>
      <c r="V406" s="74" t="str">
        <f ca="1">IF(AND(C406="Abierto",D406="Baja"),TODAY()-E406,"")</f>
        <v/>
      </c>
      <c r="W406" s="74" t="str">
        <f>IF(AND(C406="Abierto",D406="Baja"),RANK(V406,$V$13:$V$798,0)+COUNTIF($V$13:V406,V406)-1+MAX(N:N,Q:Q,T:T),"")</f>
        <v/>
      </c>
      <c r="X406" s="139" t="str">
        <f>IF(OR(C406="Resuelto",C406=""),"",SUM(N406,Q406,T406,W406))</f>
        <v/>
      </c>
      <c r="Y406" s="139" t="str">
        <f>IF(OR(C406="Resuelto",C406=""),"",SUM(M406,P406,S406,V406))</f>
        <v/>
      </c>
      <c r="Z406" s="139" t="str">
        <f>IF(OR(C406="Resuelto",C406=""),"",SUM(L406,O406,R406,U406))</f>
        <v/>
      </c>
      <c r="AA406" s="28">
        <v>604</v>
      </c>
      <c r="AB406" s="28" t="str">
        <f ca="1">IF(ISNA(VLOOKUP(AA406,$X$13:$Z$795,3,FALSE))=TRUE,"",VLOOKUP(AA406,$X$13:$Z$795,3,FALSE))</f>
        <v/>
      </c>
      <c r="AC406" s="75" t="str">
        <f ca="1">IF(ISNA(VLOOKUP(AA406,$X$13:$Z$795,2,FALSE))=TRUE,"",VLOOKUP(AA406,$X$13:$Z$795,2,FALSE))</f>
        <v/>
      </c>
      <c r="AH406" s="78" t="str">
        <f>IF(AI406="","",MAX($AH$5:AH405)+1)</f>
        <v/>
      </c>
      <c r="AI406" s="53" t="str">
        <f>IF(G405="","",IF(COUNTIF($AI$11:AI405,G405)=0,G405,""))</f>
        <v/>
      </c>
      <c r="AJ406" s="53" t="str">
        <f>IF(ISNA(VLOOKUP(AA406,$AH$13:$AI$795,2,FALSE))=TRUE,"",VLOOKUP(AA406,$AH$13:$AI$795,2,FALSE))</f>
        <v/>
      </c>
      <c r="AK406" s="135"/>
    </row>
    <row r="407" spans="1:37" x14ac:dyDescent="0.25">
      <c r="A407" s="136"/>
      <c r="B407" s="136"/>
      <c r="C407" s="136"/>
      <c r="D407" s="136"/>
      <c r="E407" s="137"/>
      <c r="F407" s="137"/>
      <c r="G407" s="136"/>
      <c r="H407" s="137"/>
      <c r="I407" s="140" t="str">
        <f t="shared" si="7"/>
        <v/>
      </c>
      <c r="J407" s="140"/>
      <c r="K407" s="140"/>
      <c r="L407" s="74" t="str">
        <f>IF(AND(C407="Abierto",D407="Urgente"),A407,"")</f>
        <v/>
      </c>
      <c r="M407" s="74" t="str">
        <f ca="1">IF(AND(C407="Abierto",D407="Urgente"),TODAY()-E407,"")</f>
        <v/>
      </c>
      <c r="N407" s="74" t="str">
        <f>IF(AND(C407="Abierto",D407="Urgente"),RANK(M407,$M$13:$M$798,0)+COUNTIF($M$13:M407,M407)-1,"")</f>
        <v/>
      </c>
      <c r="O407" s="74" t="str">
        <f>IF(AND(C407="Abierto",D407="Alta"),A407,"")</f>
        <v/>
      </c>
      <c r="P407" s="74" t="str">
        <f ca="1">IF(AND(C407="Abierto",D407="Alta"),TODAY()-E407,"")</f>
        <v/>
      </c>
      <c r="Q407" s="74" t="str">
        <f>IF(AND(C407="Abierto",D407="Alta"),RANK(P407,$P$13:$P$798,0)+COUNTIF($P$13:P407,P407)-1+MAX(N:N),"")</f>
        <v/>
      </c>
      <c r="R407" s="74" t="str">
        <f>IF(AND(C407="Abierto",D407="Media"),A407,"")</f>
        <v/>
      </c>
      <c r="S407" s="74" t="str">
        <f ca="1">IF(AND(C407="Abierto",D407="Media"),TODAY()-E407,"")</f>
        <v/>
      </c>
      <c r="T407" s="74" t="str">
        <f>IF(AND(C407="Abierto",D407="Media"),RANK(S407,$S$13:$S$798,0)+COUNTIF($S$13:S407,S407)-1+MAX(N:N,Q:Q),"")</f>
        <v/>
      </c>
      <c r="U407" s="74" t="str">
        <f>IF(AND(C407="Abierto",D407="Baja"),A407,"")</f>
        <v/>
      </c>
      <c r="V407" s="74" t="str">
        <f ca="1">IF(AND(C407="Abierto",D407="Baja"),TODAY()-E407,"")</f>
        <v/>
      </c>
      <c r="W407" s="74" t="str">
        <f>IF(AND(C407="Abierto",D407="Baja"),RANK(V407,$V$13:$V$798,0)+COUNTIF($V$13:V407,V407)-1+MAX(N:N,Q:Q,T:T),"")</f>
        <v/>
      </c>
      <c r="X407" s="139" t="str">
        <f>IF(OR(C407="Resuelto",C407=""),"",SUM(N407,Q407,T407,W407))</f>
        <v/>
      </c>
      <c r="Y407" s="139" t="str">
        <f>IF(OR(C407="Resuelto",C407=""),"",SUM(M407,P407,S407,V407))</f>
        <v/>
      </c>
      <c r="Z407" s="139" t="str">
        <f>IF(OR(C407="Resuelto",C407=""),"",SUM(L407,O407,R407,U407))</f>
        <v/>
      </c>
      <c r="AA407" s="28">
        <v>605</v>
      </c>
      <c r="AB407" s="28" t="str">
        <f ca="1">IF(ISNA(VLOOKUP(AA407,$X$13:$Z$795,3,FALSE))=TRUE,"",VLOOKUP(AA407,$X$13:$Z$795,3,FALSE))</f>
        <v/>
      </c>
      <c r="AC407" s="75" t="str">
        <f ca="1">IF(ISNA(VLOOKUP(AA407,$X$13:$Z$795,2,FALSE))=TRUE,"",VLOOKUP(AA407,$X$13:$Z$795,2,FALSE))</f>
        <v/>
      </c>
      <c r="AH407" s="78" t="str">
        <f>IF(AI407="","",MAX($AH$5:AH406)+1)</f>
        <v/>
      </c>
      <c r="AI407" s="53" t="str">
        <f>IF(G406="","",IF(COUNTIF($AI$11:AI406,G406)=0,G406,""))</f>
        <v/>
      </c>
      <c r="AJ407" s="53" t="str">
        <f>IF(ISNA(VLOOKUP(AA407,$AH$13:$AI$795,2,FALSE))=TRUE,"",VLOOKUP(AA407,$AH$13:$AI$795,2,FALSE))</f>
        <v/>
      </c>
      <c r="AK407" s="135"/>
    </row>
    <row r="408" spans="1:37" x14ac:dyDescent="0.25">
      <c r="A408" s="136"/>
      <c r="B408" s="136"/>
      <c r="C408" s="136"/>
      <c r="D408" s="136"/>
      <c r="E408" s="137"/>
      <c r="F408" s="137"/>
      <c r="G408" s="136"/>
      <c r="H408" s="137"/>
      <c r="I408" s="140" t="str">
        <f t="shared" si="7"/>
        <v/>
      </c>
      <c r="J408" s="140"/>
      <c r="K408" s="140"/>
      <c r="L408" s="74" t="str">
        <f>IF(AND(C408="Abierto",D408="Urgente"),A408,"")</f>
        <v/>
      </c>
      <c r="M408" s="74" t="str">
        <f ca="1">IF(AND(C408="Abierto",D408="Urgente"),TODAY()-E408,"")</f>
        <v/>
      </c>
      <c r="N408" s="74" t="str">
        <f>IF(AND(C408="Abierto",D408="Urgente"),RANK(M408,$M$13:$M$798,0)+COUNTIF($M$13:M408,M408)-1,"")</f>
        <v/>
      </c>
      <c r="O408" s="74" t="str">
        <f>IF(AND(C408="Abierto",D408="Alta"),A408,"")</f>
        <v/>
      </c>
      <c r="P408" s="74" t="str">
        <f ca="1">IF(AND(C408="Abierto",D408="Alta"),TODAY()-E408,"")</f>
        <v/>
      </c>
      <c r="Q408" s="74" t="str">
        <f>IF(AND(C408="Abierto",D408="Alta"),RANK(P408,$P$13:$P$798,0)+COUNTIF($P$13:P408,P408)-1+MAX(N:N),"")</f>
        <v/>
      </c>
      <c r="R408" s="74" t="str">
        <f>IF(AND(C408="Abierto",D408="Media"),A408,"")</f>
        <v/>
      </c>
      <c r="S408" s="74" t="str">
        <f ca="1">IF(AND(C408="Abierto",D408="Media"),TODAY()-E408,"")</f>
        <v/>
      </c>
      <c r="T408" s="74" t="str">
        <f>IF(AND(C408="Abierto",D408="Media"),RANK(S408,$S$13:$S$798,0)+COUNTIF($S$13:S408,S408)-1+MAX(N:N,Q:Q),"")</f>
        <v/>
      </c>
      <c r="U408" s="74" t="str">
        <f>IF(AND(C408="Abierto",D408="Baja"),A408,"")</f>
        <v/>
      </c>
      <c r="V408" s="74" t="str">
        <f ca="1">IF(AND(C408="Abierto",D408="Baja"),TODAY()-E408,"")</f>
        <v/>
      </c>
      <c r="W408" s="74" t="str">
        <f>IF(AND(C408="Abierto",D408="Baja"),RANK(V408,$V$13:$V$798,0)+COUNTIF($V$13:V408,V408)-1+MAX(N:N,Q:Q,T:T),"")</f>
        <v/>
      </c>
      <c r="X408" s="139" t="str">
        <f>IF(OR(C408="Resuelto",C408=""),"",SUM(N408,Q408,T408,W408))</f>
        <v/>
      </c>
      <c r="Y408" s="139" t="str">
        <f>IF(OR(C408="Resuelto",C408=""),"",SUM(M408,P408,S408,V408))</f>
        <v/>
      </c>
      <c r="Z408" s="139" t="str">
        <f>IF(OR(C408="Resuelto",C408=""),"",SUM(L408,O408,R408,U408))</f>
        <v/>
      </c>
      <c r="AA408" s="28">
        <v>606</v>
      </c>
      <c r="AB408" s="28" t="str">
        <f ca="1">IF(ISNA(VLOOKUP(AA408,$X$13:$Z$795,3,FALSE))=TRUE,"",VLOOKUP(AA408,$X$13:$Z$795,3,FALSE))</f>
        <v/>
      </c>
      <c r="AC408" s="75" t="str">
        <f ca="1">IF(ISNA(VLOOKUP(AA408,$X$13:$Z$795,2,FALSE))=TRUE,"",VLOOKUP(AA408,$X$13:$Z$795,2,FALSE))</f>
        <v/>
      </c>
      <c r="AH408" s="78" t="str">
        <f>IF(AI408="","",MAX($AH$5:AH407)+1)</f>
        <v/>
      </c>
      <c r="AI408" s="53" t="str">
        <f>IF(G407="","",IF(COUNTIF($AI$11:AI407,G407)=0,G407,""))</f>
        <v/>
      </c>
      <c r="AJ408" s="53" t="str">
        <f>IF(ISNA(VLOOKUP(AA408,$AH$13:$AI$795,2,FALSE))=TRUE,"",VLOOKUP(AA408,$AH$13:$AI$795,2,FALSE))</f>
        <v/>
      </c>
      <c r="AK408" s="135"/>
    </row>
    <row r="409" spans="1:37" x14ac:dyDescent="0.25">
      <c r="A409" s="136"/>
      <c r="B409" s="136"/>
      <c r="C409" s="136"/>
      <c r="D409" s="136"/>
      <c r="E409" s="137"/>
      <c r="F409" s="137"/>
      <c r="G409" s="136"/>
      <c r="H409" s="137"/>
      <c r="I409" s="140" t="str">
        <f t="shared" si="7"/>
        <v/>
      </c>
      <c r="J409" s="140"/>
      <c r="K409" s="140"/>
      <c r="L409" s="74" t="str">
        <f>IF(AND(C409="Abierto",D409="Urgente"),A409,"")</f>
        <v/>
      </c>
      <c r="M409" s="74" t="str">
        <f ca="1">IF(AND(C409="Abierto",D409="Urgente"),TODAY()-E409,"")</f>
        <v/>
      </c>
      <c r="N409" s="74" t="str">
        <f>IF(AND(C409="Abierto",D409="Urgente"),RANK(M409,$M$13:$M$798,0)+COUNTIF($M$13:M409,M409)-1,"")</f>
        <v/>
      </c>
      <c r="O409" s="74" t="str">
        <f>IF(AND(C409="Abierto",D409="Alta"),A409,"")</f>
        <v/>
      </c>
      <c r="P409" s="74" t="str">
        <f ca="1">IF(AND(C409="Abierto",D409="Alta"),TODAY()-E409,"")</f>
        <v/>
      </c>
      <c r="Q409" s="74" t="str">
        <f>IF(AND(C409="Abierto",D409="Alta"),RANK(P409,$P$13:$P$798,0)+COUNTIF($P$13:P409,P409)-1+MAX(N:N),"")</f>
        <v/>
      </c>
      <c r="R409" s="74" t="str">
        <f>IF(AND(C409="Abierto",D409="Media"),A409,"")</f>
        <v/>
      </c>
      <c r="S409" s="74" t="str">
        <f ca="1">IF(AND(C409="Abierto",D409="Media"),TODAY()-E409,"")</f>
        <v/>
      </c>
      <c r="T409" s="74" t="str">
        <f>IF(AND(C409="Abierto",D409="Media"),RANK(S409,$S$13:$S$798,0)+COUNTIF($S$13:S409,S409)-1+MAX(N:N,Q:Q),"")</f>
        <v/>
      </c>
      <c r="U409" s="74" t="str">
        <f>IF(AND(C409="Abierto",D409="Baja"),A409,"")</f>
        <v/>
      </c>
      <c r="V409" s="74" t="str">
        <f ca="1">IF(AND(C409="Abierto",D409="Baja"),TODAY()-E409,"")</f>
        <v/>
      </c>
      <c r="W409" s="74" t="str">
        <f>IF(AND(C409="Abierto",D409="Baja"),RANK(V409,$V$13:$V$798,0)+COUNTIF($V$13:V409,V409)-1+MAX(N:N,Q:Q,T:T),"")</f>
        <v/>
      </c>
      <c r="X409" s="139" t="str">
        <f>IF(OR(C409="Resuelto",C409=""),"",SUM(N409,Q409,T409,W409))</f>
        <v/>
      </c>
      <c r="Y409" s="139" t="str">
        <f>IF(OR(C409="Resuelto",C409=""),"",SUM(M409,P409,S409,V409))</f>
        <v/>
      </c>
      <c r="Z409" s="139" t="str">
        <f>IF(OR(C409="Resuelto",C409=""),"",SUM(L409,O409,R409,U409))</f>
        <v/>
      </c>
      <c r="AA409" s="28">
        <v>607</v>
      </c>
      <c r="AB409" s="28" t="str">
        <f ca="1">IF(ISNA(VLOOKUP(AA409,$X$13:$Z$795,3,FALSE))=TRUE,"",VLOOKUP(AA409,$X$13:$Z$795,3,FALSE))</f>
        <v/>
      </c>
      <c r="AC409" s="75" t="str">
        <f ca="1">IF(ISNA(VLOOKUP(AA409,$X$13:$Z$795,2,FALSE))=TRUE,"",VLOOKUP(AA409,$X$13:$Z$795,2,FALSE))</f>
        <v/>
      </c>
      <c r="AH409" s="78" t="str">
        <f>IF(AI409="","",MAX($AH$5:AH408)+1)</f>
        <v/>
      </c>
      <c r="AI409" s="53" t="str">
        <f>IF(G408="","",IF(COUNTIF($AI$11:AI408,G408)=0,G408,""))</f>
        <v/>
      </c>
      <c r="AJ409" s="53" t="str">
        <f>IF(ISNA(VLOOKUP(AA409,$AH$13:$AI$795,2,FALSE))=TRUE,"",VLOOKUP(AA409,$AH$13:$AI$795,2,FALSE))</f>
        <v/>
      </c>
      <c r="AK409" s="135"/>
    </row>
    <row r="410" spans="1:37" x14ac:dyDescent="0.25">
      <c r="A410" s="136"/>
      <c r="B410" s="136"/>
      <c r="C410" s="136"/>
      <c r="D410" s="136"/>
      <c r="E410" s="137"/>
      <c r="F410" s="137"/>
      <c r="G410" s="136"/>
      <c r="H410" s="137"/>
      <c r="I410" s="140" t="str">
        <f t="shared" si="7"/>
        <v/>
      </c>
      <c r="J410" s="140"/>
      <c r="K410" s="140"/>
      <c r="L410" s="74" t="str">
        <f>IF(AND(C410="Abierto",D410="Urgente"),A410,"")</f>
        <v/>
      </c>
      <c r="M410" s="74" t="str">
        <f ca="1">IF(AND(C410="Abierto",D410="Urgente"),TODAY()-E410,"")</f>
        <v/>
      </c>
      <c r="N410" s="74" t="str">
        <f>IF(AND(C410="Abierto",D410="Urgente"),RANK(M410,$M$13:$M$798,0)+COUNTIF($M$13:M410,M410)-1,"")</f>
        <v/>
      </c>
      <c r="O410" s="74" t="str">
        <f>IF(AND(C410="Abierto",D410="Alta"),A410,"")</f>
        <v/>
      </c>
      <c r="P410" s="74" t="str">
        <f ca="1">IF(AND(C410="Abierto",D410="Alta"),TODAY()-E410,"")</f>
        <v/>
      </c>
      <c r="Q410" s="74" t="str">
        <f>IF(AND(C410="Abierto",D410="Alta"),RANK(P410,$P$13:$P$798,0)+COUNTIF($P$13:P410,P410)-1+MAX(N:N),"")</f>
        <v/>
      </c>
      <c r="R410" s="74" t="str">
        <f>IF(AND(C410="Abierto",D410="Media"),A410,"")</f>
        <v/>
      </c>
      <c r="S410" s="74" t="str">
        <f ca="1">IF(AND(C410="Abierto",D410="Media"),TODAY()-E410,"")</f>
        <v/>
      </c>
      <c r="T410" s="74" t="str">
        <f>IF(AND(C410="Abierto",D410="Media"),RANK(S410,$S$13:$S$798,0)+COUNTIF($S$13:S410,S410)-1+MAX(N:N,Q:Q),"")</f>
        <v/>
      </c>
      <c r="U410" s="74" t="str">
        <f>IF(AND(C410="Abierto",D410="Baja"),A410,"")</f>
        <v/>
      </c>
      <c r="V410" s="74" t="str">
        <f ca="1">IF(AND(C410="Abierto",D410="Baja"),TODAY()-E410,"")</f>
        <v/>
      </c>
      <c r="W410" s="74" t="str">
        <f>IF(AND(C410="Abierto",D410="Baja"),RANK(V410,$V$13:$V$798,0)+COUNTIF($V$13:V410,V410)-1+MAX(N:N,Q:Q,T:T),"")</f>
        <v/>
      </c>
      <c r="X410" s="139" t="str">
        <f>IF(OR(C410="Resuelto",C410=""),"",SUM(N410,Q410,T410,W410))</f>
        <v/>
      </c>
      <c r="Y410" s="139" t="str">
        <f>IF(OR(C410="Resuelto",C410=""),"",SUM(M410,P410,S410,V410))</f>
        <v/>
      </c>
      <c r="Z410" s="139" t="str">
        <f>IF(OR(C410="Resuelto",C410=""),"",SUM(L410,O410,R410,U410))</f>
        <v/>
      </c>
      <c r="AA410" s="28">
        <v>608</v>
      </c>
      <c r="AB410" s="28" t="str">
        <f ca="1">IF(ISNA(VLOOKUP(AA410,$X$13:$Z$795,3,FALSE))=TRUE,"",VLOOKUP(AA410,$X$13:$Z$795,3,FALSE))</f>
        <v/>
      </c>
      <c r="AC410" s="75" t="str">
        <f ca="1">IF(ISNA(VLOOKUP(AA410,$X$13:$Z$795,2,FALSE))=TRUE,"",VLOOKUP(AA410,$X$13:$Z$795,2,FALSE))</f>
        <v/>
      </c>
      <c r="AH410" s="78" t="str">
        <f>IF(AI410="","",MAX($AH$5:AH409)+1)</f>
        <v/>
      </c>
      <c r="AI410" s="53" t="str">
        <f>IF(G409="","",IF(COUNTIF($AI$11:AI409,G409)=0,G409,""))</f>
        <v/>
      </c>
      <c r="AJ410" s="53" t="str">
        <f>IF(ISNA(VLOOKUP(AA410,$AH$13:$AI$795,2,FALSE))=TRUE,"",VLOOKUP(AA410,$AH$13:$AI$795,2,FALSE))</f>
        <v/>
      </c>
      <c r="AK410" s="135"/>
    </row>
    <row r="411" spans="1:37" x14ac:dyDescent="0.25">
      <c r="A411" s="136"/>
      <c r="B411" s="136"/>
      <c r="C411" s="136"/>
      <c r="D411" s="136"/>
      <c r="E411" s="137"/>
      <c r="F411" s="137"/>
      <c r="G411" s="136"/>
      <c r="H411" s="137"/>
      <c r="I411" s="140" t="str">
        <f t="shared" si="7"/>
        <v/>
      </c>
      <c r="J411" s="140"/>
      <c r="K411" s="140"/>
      <c r="L411" s="74" t="str">
        <f>IF(AND(C411="Abierto",D411="Urgente"),A411,"")</f>
        <v/>
      </c>
      <c r="M411" s="74" t="str">
        <f ca="1">IF(AND(C411="Abierto",D411="Urgente"),TODAY()-E411,"")</f>
        <v/>
      </c>
      <c r="N411" s="74" t="str">
        <f>IF(AND(C411="Abierto",D411="Urgente"),RANK(M411,$M$13:$M$798,0)+COUNTIF($M$13:M411,M411)-1,"")</f>
        <v/>
      </c>
      <c r="O411" s="74" t="str">
        <f>IF(AND(C411="Abierto",D411="Alta"),A411,"")</f>
        <v/>
      </c>
      <c r="P411" s="74" t="str">
        <f ca="1">IF(AND(C411="Abierto",D411="Alta"),TODAY()-E411,"")</f>
        <v/>
      </c>
      <c r="Q411" s="74" t="str">
        <f>IF(AND(C411="Abierto",D411="Alta"),RANK(P411,$P$13:$P$798,0)+COUNTIF($P$13:P411,P411)-1+MAX(N:N),"")</f>
        <v/>
      </c>
      <c r="R411" s="74" t="str">
        <f>IF(AND(C411="Abierto",D411="Media"),A411,"")</f>
        <v/>
      </c>
      <c r="S411" s="74" t="str">
        <f ca="1">IF(AND(C411="Abierto",D411="Media"),TODAY()-E411,"")</f>
        <v/>
      </c>
      <c r="T411" s="74" t="str">
        <f>IF(AND(C411="Abierto",D411="Media"),RANK(S411,$S$13:$S$798,0)+COUNTIF($S$13:S411,S411)-1+MAX(N:N,Q:Q),"")</f>
        <v/>
      </c>
      <c r="U411" s="74" t="str">
        <f>IF(AND(C411="Abierto",D411="Baja"),A411,"")</f>
        <v/>
      </c>
      <c r="V411" s="74" t="str">
        <f ca="1">IF(AND(C411="Abierto",D411="Baja"),TODAY()-E411,"")</f>
        <v/>
      </c>
      <c r="W411" s="74" t="str">
        <f>IF(AND(C411="Abierto",D411="Baja"),RANK(V411,$V$13:$V$798,0)+COUNTIF($V$13:V411,V411)-1+MAX(N:N,Q:Q,T:T),"")</f>
        <v/>
      </c>
      <c r="X411" s="139" t="str">
        <f>IF(OR(C411="Resuelto",C411=""),"",SUM(N411,Q411,T411,W411))</f>
        <v/>
      </c>
      <c r="Y411" s="139" t="str">
        <f>IF(OR(C411="Resuelto",C411=""),"",SUM(M411,P411,S411,V411))</f>
        <v/>
      </c>
      <c r="Z411" s="139" t="str">
        <f>IF(OR(C411="Resuelto",C411=""),"",SUM(L411,O411,R411,U411))</f>
        <v/>
      </c>
      <c r="AA411" s="28">
        <v>609</v>
      </c>
      <c r="AB411" s="28" t="str">
        <f ca="1">IF(ISNA(VLOOKUP(AA411,$X$13:$Z$795,3,FALSE))=TRUE,"",VLOOKUP(AA411,$X$13:$Z$795,3,FALSE))</f>
        <v/>
      </c>
      <c r="AC411" s="75" t="str">
        <f ca="1">IF(ISNA(VLOOKUP(AA411,$X$13:$Z$795,2,FALSE))=TRUE,"",VLOOKUP(AA411,$X$13:$Z$795,2,FALSE))</f>
        <v/>
      </c>
      <c r="AH411" s="78" t="str">
        <f>IF(AI411="","",MAX($AH$5:AH410)+1)</f>
        <v/>
      </c>
      <c r="AI411" s="53" t="str">
        <f>IF(G410="","",IF(COUNTIF($AI$11:AI410,G410)=0,G410,""))</f>
        <v/>
      </c>
      <c r="AJ411" s="53" t="str">
        <f>IF(ISNA(VLOOKUP(AA411,$AH$13:$AI$795,2,FALSE))=TRUE,"",VLOOKUP(AA411,$AH$13:$AI$795,2,FALSE))</f>
        <v/>
      </c>
      <c r="AK411" s="135"/>
    </row>
    <row r="412" spans="1:37" x14ac:dyDescent="0.25">
      <c r="A412" s="136"/>
      <c r="B412" s="136"/>
      <c r="C412" s="136"/>
      <c r="D412" s="136"/>
      <c r="E412" s="137"/>
      <c r="F412" s="137"/>
      <c r="G412" s="136"/>
      <c r="H412" s="137"/>
      <c r="I412" s="140" t="str">
        <f t="shared" si="7"/>
        <v/>
      </c>
      <c r="J412" s="140"/>
      <c r="K412" s="140"/>
      <c r="L412" s="74" t="str">
        <f>IF(AND(C412="Abierto",D412="Urgente"),A412,"")</f>
        <v/>
      </c>
      <c r="M412" s="74" t="str">
        <f ca="1">IF(AND(C412="Abierto",D412="Urgente"),TODAY()-E412,"")</f>
        <v/>
      </c>
      <c r="N412" s="74" t="str">
        <f>IF(AND(C412="Abierto",D412="Urgente"),RANK(M412,$M$13:$M$798,0)+COUNTIF($M$13:M412,M412)-1,"")</f>
        <v/>
      </c>
      <c r="O412" s="74" t="str">
        <f>IF(AND(C412="Abierto",D412="Alta"),A412,"")</f>
        <v/>
      </c>
      <c r="P412" s="74" t="str">
        <f ca="1">IF(AND(C412="Abierto",D412="Alta"),TODAY()-E412,"")</f>
        <v/>
      </c>
      <c r="Q412" s="74" t="str">
        <f>IF(AND(C412="Abierto",D412="Alta"),RANK(P412,$P$13:$P$798,0)+COUNTIF($P$13:P412,P412)-1+MAX(N:N),"")</f>
        <v/>
      </c>
      <c r="R412" s="74" t="str">
        <f>IF(AND(C412="Abierto",D412="Media"),A412,"")</f>
        <v/>
      </c>
      <c r="S412" s="74" t="str">
        <f ca="1">IF(AND(C412="Abierto",D412="Media"),TODAY()-E412,"")</f>
        <v/>
      </c>
      <c r="T412" s="74" t="str">
        <f>IF(AND(C412="Abierto",D412="Media"),RANK(S412,$S$13:$S$798,0)+COUNTIF($S$13:S412,S412)-1+MAX(N:N,Q:Q),"")</f>
        <v/>
      </c>
      <c r="U412" s="74" t="str">
        <f>IF(AND(C412="Abierto",D412="Baja"),A412,"")</f>
        <v/>
      </c>
      <c r="V412" s="74" t="str">
        <f ca="1">IF(AND(C412="Abierto",D412="Baja"),TODAY()-E412,"")</f>
        <v/>
      </c>
      <c r="W412" s="74" t="str">
        <f>IF(AND(C412="Abierto",D412="Baja"),RANK(V412,$V$13:$V$798,0)+COUNTIF($V$13:V412,V412)-1+MAX(N:N,Q:Q,T:T),"")</f>
        <v/>
      </c>
      <c r="X412" s="139" t="str">
        <f>IF(OR(C412="Resuelto",C412=""),"",SUM(N412,Q412,T412,W412))</f>
        <v/>
      </c>
      <c r="Y412" s="139" t="str">
        <f>IF(OR(C412="Resuelto",C412=""),"",SUM(M412,P412,S412,V412))</f>
        <v/>
      </c>
      <c r="Z412" s="139" t="str">
        <f>IF(OR(C412="Resuelto",C412=""),"",SUM(L412,O412,R412,U412))</f>
        <v/>
      </c>
      <c r="AA412" s="28">
        <v>610</v>
      </c>
      <c r="AB412" s="28" t="str">
        <f ca="1">IF(ISNA(VLOOKUP(AA412,$X$13:$Z$795,3,FALSE))=TRUE,"",VLOOKUP(AA412,$X$13:$Z$795,3,FALSE))</f>
        <v/>
      </c>
      <c r="AC412" s="75" t="str">
        <f ca="1">IF(ISNA(VLOOKUP(AA412,$X$13:$Z$795,2,FALSE))=TRUE,"",VLOOKUP(AA412,$X$13:$Z$795,2,FALSE))</f>
        <v/>
      </c>
      <c r="AH412" s="78" t="str">
        <f>IF(AI412="","",MAX($AH$5:AH411)+1)</f>
        <v/>
      </c>
      <c r="AI412" s="53" t="str">
        <f>IF(G411="","",IF(COUNTIF($AI$11:AI411,G411)=0,G411,""))</f>
        <v/>
      </c>
      <c r="AJ412" s="53" t="str">
        <f>IF(ISNA(VLOOKUP(AA412,$AH$13:$AI$795,2,FALSE))=TRUE,"",VLOOKUP(AA412,$AH$13:$AI$795,2,FALSE))</f>
        <v/>
      </c>
      <c r="AK412" s="135"/>
    </row>
    <row r="413" spans="1:37" x14ac:dyDescent="0.25">
      <c r="A413" s="136"/>
      <c r="B413" s="136"/>
      <c r="C413" s="136"/>
      <c r="D413" s="136"/>
      <c r="E413" s="137"/>
      <c r="F413" s="137"/>
      <c r="G413" s="136"/>
      <c r="H413" s="137"/>
      <c r="I413" s="140" t="str">
        <f t="shared" si="7"/>
        <v/>
      </c>
      <c r="J413" s="140"/>
      <c r="K413" s="140"/>
      <c r="L413" s="74" t="str">
        <f>IF(AND(C413="Abierto",D413="Urgente"),A413,"")</f>
        <v/>
      </c>
      <c r="M413" s="74" t="str">
        <f ca="1">IF(AND(C413="Abierto",D413="Urgente"),TODAY()-E413,"")</f>
        <v/>
      </c>
      <c r="N413" s="74" t="str">
        <f>IF(AND(C413="Abierto",D413="Urgente"),RANK(M413,$M$13:$M$798,0)+COUNTIF($M$13:M413,M413)-1,"")</f>
        <v/>
      </c>
      <c r="O413" s="74" t="str">
        <f>IF(AND(C413="Abierto",D413="Alta"),A413,"")</f>
        <v/>
      </c>
      <c r="P413" s="74" t="str">
        <f ca="1">IF(AND(C413="Abierto",D413="Alta"),TODAY()-E413,"")</f>
        <v/>
      </c>
      <c r="Q413" s="74" t="str">
        <f>IF(AND(C413="Abierto",D413="Alta"),RANK(P413,$P$13:$P$798,0)+COUNTIF($P$13:P413,P413)-1+MAX(N:N),"")</f>
        <v/>
      </c>
      <c r="R413" s="74" t="str">
        <f>IF(AND(C413="Abierto",D413="Media"),A413,"")</f>
        <v/>
      </c>
      <c r="S413" s="74" t="str">
        <f ca="1">IF(AND(C413="Abierto",D413="Media"),TODAY()-E413,"")</f>
        <v/>
      </c>
      <c r="T413" s="74" t="str">
        <f>IF(AND(C413="Abierto",D413="Media"),RANK(S413,$S$13:$S$798,0)+COUNTIF($S$13:S413,S413)-1+MAX(N:N,Q:Q),"")</f>
        <v/>
      </c>
      <c r="U413" s="74" t="str">
        <f>IF(AND(C413="Abierto",D413="Baja"),A413,"")</f>
        <v/>
      </c>
      <c r="V413" s="74" t="str">
        <f ca="1">IF(AND(C413="Abierto",D413="Baja"),TODAY()-E413,"")</f>
        <v/>
      </c>
      <c r="W413" s="74" t="str">
        <f>IF(AND(C413="Abierto",D413="Baja"),RANK(V413,$V$13:$V$798,0)+COUNTIF($V$13:V413,V413)-1+MAX(N:N,Q:Q,T:T),"")</f>
        <v/>
      </c>
      <c r="X413" s="139" t="str">
        <f>IF(OR(C413="Resuelto",C413=""),"",SUM(N413,Q413,T413,W413))</f>
        <v/>
      </c>
      <c r="Y413" s="139" t="str">
        <f>IF(OR(C413="Resuelto",C413=""),"",SUM(M413,P413,S413,V413))</f>
        <v/>
      </c>
      <c r="Z413" s="139" t="str">
        <f>IF(OR(C413="Resuelto",C413=""),"",SUM(L413,O413,R413,U413))</f>
        <v/>
      </c>
      <c r="AA413" s="28">
        <v>611</v>
      </c>
      <c r="AB413" s="28" t="str">
        <f ca="1">IF(ISNA(VLOOKUP(AA413,$X$13:$Z$795,3,FALSE))=TRUE,"",VLOOKUP(AA413,$X$13:$Z$795,3,FALSE))</f>
        <v/>
      </c>
      <c r="AC413" s="75" t="str">
        <f ca="1">IF(ISNA(VLOOKUP(AA413,$X$13:$Z$795,2,FALSE))=TRUE,"",VLOOKUP(AA413,$X$13:$Z$795,2,FALSE))</f>
        <v/>
      </c>
      <c r="AH413" s="78" t="str">
        <f>IF(AI413="","",MAX($AH$5:AH412)+1)</f>
        <v/>
      </c>
      <c r="AI413" s="53" t="str">
        <f>IF(G412="","",IF(COUNTIF($AI$11:AI412,G412)=0,G412,""))</f>
        <v/>
      </c>
      <c r="AJ413" s="53" t="str">
        <f>IF(ISNA(VLOOKUP(AA413,$AH$13:$AI$795,2,FALSE))=TRUE,"",VLOOKUP(AA413,$AH$13:$AI$795,2,FALSE))</f>
        <v/>
      </c>
      <c r="AK413" s="135"/>
    </row>
    <row r="414" spans="1:37" x14ac:dyDescent="0.25">
      <c r="A414" s="136"/>
      <c r="B414" s="136"/>
      <c r="C414" s="136"/>
      <c r="D414" s="136"/>
      <c r="E414" s="137"/>
      <c r="F414" s="137"/>
      <c r="G414" s="136"/>
      <c r="H414" s="137"/>
      <c r="I414" s="140" t="str">
        <f t="shared" si="7"/>
        <v/>
      </c>
      <c r="J414" s="140"/>
      <c r="K414" s="140"/>
      <c r="L414" s="74" t="str">
        <f>IF(AND(C414="Abierto",D414="Urgente"),A414,"")</f>
        <v/>
      </c>
      <c r="M414" s="74" t="str">
        <f ca="1">IF(AND(C414="Abierto",D414="Urgente"),TODAY()-E414,"")</f>
        <v/>
      </c>
      <c r="N414" s="74" t="str">
        <f>IF(AND(C414="Abierto",D414="Urgente"),RANK(M414,$M$13:$M$798,0)+COUNTIF($M$13:M414,M414)-1,"")</f>
        <v/>
      </c>
      <c r="O414" s="74" t="str">
        <f>IF(AND(C414="Abierto",D414="Alta"),A414,"")</f>
        <v/>
      </c>
      <c r="P414" s="74" t="str">
        <f ca="1">IF(AND(C414="Abierto",D414="Alta"),TODAY()-E414,"")</f>
        <v/>
      </c>
      <c r="Q414" s="74" t="str">
        <f>IF(AND(C414="Abierto",D414="Alta"),RANK(P414,$P$13:$P$798,0)+COUNTIF($P$13:P414,P414)-1+MAX(N:N),"")</f>
        <v/>
      </c>
      <c r="R414" s="74" t="str">
        <f>IF(AND(C414="Abierto",D414="Media"),A414,"")</f>
        <v/>
      </c>
      <c r="S414" s="74" t="str">
        <f ca="1">IF(AND(C414="Abierto",D414="Media"),TODAY()-E414,"")</f>
        <v/>
      </c>
      <c r="T414" s="74" t="str">
        <f>IF(AND(C414="Abierto",D414="Media"),RANK(S414,$S$13:$S$798,0)+COUNTIF($S$13:S414,S414)-1+MAX(N:N,Q:Q),"")</f>
        <v/>
      </c>
      <c r="U414" s="74" t="str">
        <f>IF(AND(C414="Abierto",D414="Baja"),A414,"")</f>
        <v/>
      </c>
      <c r="V414" s="74" t="str">
        <f ca="1">IF(AND(C414="Abierto",D414="Baja"),TODAY()-E414,"")</f>
        <v/>
      </c>
      <c r="W414" s="74" t="str">
        <f>IF(AND(C414="Abierto",D414="Baja"),RANK(V414,$V$13:$V$798,0)+COUNTIF($V$13:V414,V414)-1+MAX(N:N,Q:Q,T:T),"")</f>
        <v/>
      </c>
      <c r="X414" s="139" t="str">
        <f>IF(OR(C414="Resuelto",C414=""),"",SUM(N414,Q414,T414,W414))</f>
        <v/>
      </c>
      <c r="Y414" s="139" t="str">
        <f>IF(OR(C414="Resuelto",C414=""),"",SUM(M414,P414,S414,V414))</f>
        <v/>
      </c>
      <c r="Z414" s="139" t="str">
        <f>IF(OR(C414="Resuelto",C414=""),"",SUM(L414,O414,R414,U414))</f>
        <v/>
      </c>
      <c r="AA414" s="28">
        <v>612</v>
      </c>
      <c r="AB414" s="28" t="str">
        <f ca="1">IF(ISNA(VLOOKUP(AA414,$X$13:$Z$795,3,FALSE))=TRUE,"",VLOOKUP(AA414,$X$13:$Z$795,3,FALSE))</f>
        <v/>
      </c>
      <c r="AC414" s="75" t="str">
        <f ca="1">IF(ISNA(VLOOKUP(AA414,$X$13:$Z$795,2,FALSE))=TRUE,"",VLOOKUP(AA414,$X$13:$Z$795,2,FALSE))</f>
        <v/>
      </c>
      <c r="AH414" s="78" t="str">
        <f>IF(AI414="","",MAX($AH$5:AH413)+1)</f>
        <v/>
      </c>
      <c r="AI414" s="53" t="str">
        <f>IF(G413="","",IF(COUNTIF($AI$11:AI413,G413)=0,G413,""))</f>
        <v/>
      </c>
      <c r="AJ414" s="53" t="str">
        <f>IF(ISNA(VLOOKUP(AA414,$AH$13:$AI$795,2,FALSE))=TRUE,"",VLOOKUP(AA414,$AH$13:$AI$795,2,FALSE))</f>
        <v/>
      </c>
      <c r="AK414" s="135"/>
    </row>
    <row r="415" spans="1:37" x14ac:dyDescent="0.25">
      <c r="A415" s="136"/>
      <c r="B415" s="136"/>
      <c r="C415" s="136"/>
      <c r="D415" s="136"/>
      <c r="E415" s="137"/>
      <c r="F415" s="137"/>
      <c r="G415" s="136"/>
      <c r="H415" s="137"/>
      <c r="I415" s="140" t="str">
        <f t="shared" si="7"/>
        <v/>
      </c>
      <c r="J415" s="140"/>
      <c r="K415" s="140"/>
      <c r="L415" s="74" t="str">
        <f>IF(AND(C415="Abierto",D415="Urgente"),A415,"")</f>
        <v/>
      </c>
      <c r="M415" s="74" t="str">
        <f ca="1">IF(AND(C415="Abierto",D415="Urgente"),TODAY()-E415,"")</f>
        <v/>
      </c>
      <c r="N415" s="74" t="str">
        <f>IF(AND(C415="Abierto",D415="Urgente"),RANK(M415,$M$13:$M$798,0)+COUNTIF($M$13:M415,M415)-1,"")</f>
        <v/>
      </c>
      <c r="O415" s="74" t="str">
        <f>IF(AND(C415="Abierto",D415="Alta"),A415,"")</f>
        <v/>
      </c>
      <c r="P415" s="74" t="str">
        <f ca="1">IF(AND(C415="Abierto",D415="Alta"),TODAY()-E415,"")</f>
        <v/>
      </c>
      <c r="Q415" s="74" t="str">
        <f>IF(AND(C415="Abierto",D415="Alta"),RANK(P415,$P$13:$P$798,0)+COUNTIF($P$13:P415,P415)-1+MAX(N:N),"")</f>
        <v/>
      </c>
      <c r="R415" s="74" t="str">
        <f>IF(AND(C415="Abierto",D415="Media"),A415,"")</f>
        <v/>
      </c>
      <c r="S415" s="74" t="str">
        <f ca="1">IF(AND(C415="Abierto",D415="Media"),TODAY()-E415,"")</f>
        <v/>
      </c>
      <c r="T415" s="74" t="str">
        <f>IF(AND(C415="Abierto",D415="Media"),RANK(S415,$S$13:$S$798,0)+COUNTIF($S$13:S415,S415)-1+MAX(N:N,Q:Q),"")</f>
        <v/>
      </c>
      <c r="U415" s="74" t="str">
        <f>IF(AND(C415="Abierto",D415="Baja"),A415,"")</f>
        <v/>
      </c>
      <c r="V415" s="74" t="str">
        <f ca="1">IF(AND(C415="Abierto",D415="Baja"),TODAY()-E415,"")</f>
        <v/>
      </c>
      <c r="W415" s="74" t="str">
        <f>IF(AND(C415="Abierto",D415="Baja"),RANK(V415,$V$13:$V$798,0)+COUNTIF($V$13:V415,V415)-1+MAX(N:N,Q:Q,T:T),"")</f>
        <v/>
      </c>
      <c r="X415" s="139" t="str">
        <f>IF(OR(C415="Resuelto",C415=""),"",SUM(N415,Q415,T415,W415))</f>
        <v/>
      </c>
      <c r="Y415" s="139" t="str">
        <f>IF(OR(C415="Resuelto",C415=""),"",SUM(M415,P415,S415,V415))</f>
        <v/>
      </c>
      <c r="Z415" s="139" t="str">
        <f>IF(OR(C415="Resuelto",C415=""),"",SUM(L415,O415,R415,U415))</f>
        <v/>
      </c>
      <c r="AA415" s="28">
        <v>613</v>
      </c>
      <c r="AB415" s="28" t="str">
        <f ca="1">IF(ISNA(VLOOKUP(AA415,$X$13:$Z$795,3,FALSE))=TRUE,"",VLOOKUP(AA415,$X$13:$Z$795,3,FALSE))</f>
        <v/>
      </c>
      <c r="AC415" s="75" t="str">
        <f ca="1">IF(ISNA(VLOOKUP(AA415,$X$13:$Z$795,2,FALSE))=TRUE,"",VLOOKUP(AA415,$X$13:$Z$795,2,FALSE))</f>
        <v/>
      </c>
      <c r="AH415" s="78" t="str">
        <f>IF(AI415="","",MAX($AH$5:AH414)+1)</f>
        <v/>
      </c>
      <c r="AI415" s="53" t="str">
        <f>IF(G414="","",IF(COUNTIF($AI$11:AI414,G414)=0,G414,""))</f>
        <v/>
      </c>
      <c r="AJ415" s="53" t="str">
        <f>IF(ISNA(VLOOKUP(AA415,$AH$13:$AI$795,2,FALSE))=TRUE,"",VLOOKUP(AA415,$AH$13:$AI$795,2,FALSE))</f>
        <v/>
      </c>
      <c r="AK415" s="135"/>
    </row>
    <row r="416" spans="1:37" x14ac:dyDescent="0.25">
      <c r="A416" s="136"/>
      <c r="B416" s="136"/>
      <c r="C416" s="136"/>
      <c r="D416" s="136"/>
      <c r="E416" s="137"/>
      <c r="F416" s="137"/>
      <c r="G416" s="136"/>
      <c r="H416" s="137"/>
      <c r="I416" s="140" t="str">
        <f t="shared" si="7"/>
        <v/>
      </c>
      <c r="J416" s="140"/>
      <c r="K416" s="140"/>
      <c r="L416" s="74" t="str">
        <f>IF(AND(C416="Abierto",D416="Urgente"),A416,"")</f>
        <v/>
      </c>
      <c r="M416" s="74" t="str">
        <f ca="1">IF(AND(C416="Abierto",D416="Urgente"),TODAY()-E416,"")</f>
        <v/>
      </c>
      <c r="N416" s="74" t="str">
        <f>IF(AND(C416="Abierto",D416="Urgente"),RANK(M416,$M$13:$M$798,0)+COUNTIF($M$13:M416,M416)-1,"")</f>
        <v/>
      </c>
      <c r="O416" s="74" t="str">
        <f>IF(AND(C416="Abierto",D416="Alta"),A416,"")</f>
        <v/>
      </c>
      <c r="P416" s="74" t="str">
        <f ca="1">IF(AND(C416="Abierto",D416="Alta"),TODAY()-E416,"")</f>
        <v/>
      </c>
      <c r="Q416" s="74" t="str">
        <f>IF(AND(C416="Abierto",D416="Alta"),RANK(P416,$P$13:$P$798,0)+COUNTIF($P$13:P416,P416)-1+MAX(N:N),"")</f>
        <v/>
      </c>
      <c r="R416" s="74" t="str">
        <f>IF(AND(C416="Abierto",D416="Media"),A416,"")</f>
        <v/>
      </c>
      <c r="S416" s="74" t="str">
        <f ca="1">IF(AND(C416="Abierto",D416="Media"),TODAY()-E416,"")</f>
        <v/>
      </c>
      <c r="T416" s="74" t="str">
        <f>IF(AND(C416="Abierto",D416="Media"),RANK(S416,$S$13:$S$798,0)+COUNTIF($S$13:S416,S416)-1+MAX(N:N,Q:Q),"")</f>
        <v/>
      </c>
      <c r="U416" s="74" t="str">
        <f>IF(AND(C416="Abierto",D416="Baja"),A416,"")</f>
        <v/>
      </c>
      <c r="V416" s="74" t="str">
        <f ca="1">IF(AND(C416="Abierto",D416="Baja"),TODAY()-E416,"")</f>
        <v/>
      </c>
      <c r="W416" s="74" t="str">
        <f>IF(AND(C416="Abierto",D416="Baja"),RANK(V416,$V$13:$V$798,0)+COUNTIF($V$13:V416,V416)-1+MAX(N:N,Q:Q,T:T),"")</f>
        <v/>
      </c>
      <c r="X416" s="139" t="str">
        <f>IF(OR(C416="Resuelto",C416=""),"",SUM(N416,Q416,T416,W416))</f>
        <v/>
      </c>
      <c r="Y416" s="139" t="str">
        <f>IF(OR(C416="Resuelto",C416=""),"",SUM(M416,P416,S416,V416))</f>
        <v/>
      </c>
      <c r="Z416" s="139" t="str">
        <f>IF(OR(C416="Resuelto",C416=""),"",SUM(L416,O416,R416,U416))</f>
        <v/>
      </c>
      <c r="AA416" s="28">
        <v>614</v>
      </c>
      <c r="AB416" s="28" t="str">
        <f ca="1">IF(ISNA(VLOOKUP(AA416,$X$13:$Z$795,3,FALSE))=TRUE,"",VLOOKUP(AA416,$X$13:$Z$795,3,FALSE))</f>
        <v/>
      </c>
      <c r="AC416" s="75" t="str">
        <f ca="1">IF(ISNA(VLOOKUP(AA416,$X$13:$Z$795,2,FALSE))=TRUE,"",VLOOKUP(AA416,$X$13:$Z$795,2,FALSE))</f>
        <v/>
      </c>
      <c r="AH416" s="78" t="str">
        <f>IF(AI416="","",MAX($AH$5:AH415)+1)</f>
        <v/>
      </c>
      <c r="AI416" s="53" t="str">
        <f>IF(G415="","",IF(COUNTIF($AI$11:AI415,G415)=0,G415,""))</f>
        <v/>
      </c>
      <c r="AJ416" s="53" t="str">
        <f>IF(ISNA(VLOOKUP(AA416,$AH$13:$AI$795,2,FALSE))=TRUE,"",VLOOKUP(AA416,$AH$13:$AI$795,2,FALSE))</f>
        <v/>
      </c>
      <c r="AK416" s="135"/>
    </row>
    <row r="417" spans="1:37" x14ac:dyDescent="0.25">
      <c r="A417" s="136"/>
      <c r="B417" s="136"/>
      <c r="C417" s="136"/>
      <c r="D417" s="136"/>
      <c r="E417" s="137"/>
      <c r="F417" s="137"/>
      <c r="G417" s="136"/>
      <c r="H417" s="137"/>
      <c r="I417" s="140" t="str">
        <f t="shared" si="7"/>
        <v/>
      </c>
      <c r="J417" s="140"/>
      <c r="K417" s="140"/>
      <c r="L417" s="74" t="str">
        <f>IF(AND(C417="Abierto",D417="Urgente"),A417,"")</f>
        <v/>
      </c>
      <c r="M417" s="74" t="str">
        <f ca="1">IF(AND(C417="Abierto",D417="Urgente"),TODAY()-E417,"")</f>
        <v/>
      </c>
      <c r="N417" s="74" t="str">
        <f>IF(AND(C417="Abierto",D417="Urgente"),RANK(M417,$M$13:$M$798,0)+COUNTIF($M$13:M417,M417)-1,"")</f>
        <v/>
      </c>
      <c r="O417" s="74" t="str">
        <f>IF(AND(C417="Abierto",D417="Alta"),A417,"")</f>
        <v/>
      </c>
      <c r="P417" s="74" t="str">
        <f ca="1">IF(AND(C417="Abierto",D417="Alta"),TODAY()-E417,"")</f>
        <v/>
      </c>
      <c r="Q417" s="74" t="str">
        <f>IF(AND(C417="Abierto",D417="Alta"),RANK(P417,$P$13:$P$798,0)+COUNTIF($P$13:P417,P417)-1+MAX(N:N),"")</f>
        <v/>
      </c>
      <c r="R417" s="74" t="str">
        <f>IF(AND(C417="Abierto",D417="Media"),A417,"")</f>
        <v/>
      </c>
      <c r="S417" s="74" t="str">
        <f ca="1">IF(AND(C417="Abierto",D417="Media"),TODAY()-E417,"")</f>
        <v/>
      </c>
      <c r="T417" s="74" t="str">
        <f>IF(AND(C417="Abierto",D417="Media"),RANK(S417,$S$13:$S$798,0)+COUNTIF($S$13:S417,S417)-1+MAX(N:N,Q:Q),"")</f>
        <v/>
      </c>
      <c r="U417" s="74" t="str">
        <f>IF(AND(C417="Abierto",D417="Baja"),A417,"")</f>
        <v/>
      </c>
      <c r="V417" s="74" t="str">
        <f ca="1">IF(AND(C417="Abierto",D417="Baja"),TODAY()-E417,"")</f>
        <v/>
      </c>
      <c r="W417" s="74" t="str">
        <f>IF(AND(C417="Abierto",D417="Baja"),RANK(V417,$V$13:$V$798,0)+COUNTIF($V$13:V417,V417)-1+MAX(N:N,Q:Q,T:T),"")</f>
        <v/>
      </c>
      <c r="X417" s="139" t="str">
        <f>IF(OR(C417="Resuelto",C417=""),"",SUM(N417,Q417,T417,W417))</f>
        <v/>
      </c>
      <c r="Y417" s="139" t="str">
        <f>IF(OR(C417="Resuelto",C417=""),"",SUM(M417,P417,S417,V417))</f>
        <v/>
      </c>
      <c r="Z417" s="139" t="str">
        <f>IF(OR(C417="Resuelto",C417=""),"",SUM(L417,O417,R417,U417))</f>
        <v/>
      </c>
      <c r="AA417" s="28">
        <v>615</v>
      </c>
      <c r="AB417" s="28" t="str">
        <f ca="1">IF(ISNA(VLOOKUP(AA417,$X$13:$Z$795,3,FALSE))=TRUE,"",VLOOKUP(AA417,$X$13:$Z$795,3,FALSE))</f>
        <v/>
      </c>
      <c r="AC417" s="75" t="str">
        <f ca="1">IF(ISNA(VLOOKUP(AA417,$X$13:$Z$795,2,FALSE))=TRUE,"",VLOOKUP(AA417,$X$13:$Z$795,2,FALSE))</f>
        <v/>
      </c>
      <c r="AH417" s="78" t="str">
        <f>IF(AI417="","",MAX($AH$5:AH416)+1)</f>
        <v/>
      </c>
      <c r="AI417" s="53" t="str">
        <f>IF(G416="","",IF(COUNTIF($AI$11:AI416,G416)=0,G416,""))</f>
        <v/>
      </c>
      <c r="AJ417" s="53" t="str">
        <f>IF(ISNA(VLOOKUP(AA417,$AH$13:$AI$795,2,FALSE))=TRUE,"",VLOOKUP(AA417,$AH$13:$AI$795,2,FALSE))</f>
        <v/>
      </c>
      <c r="AK417" s="135"/>
    </row>
    <row r="418" spans="1:37" x14ac:dyDescent="0.25">
      <c r="A418" s="136"/>
      <c r="B418" s="136"/>
      <c r="C418" s="136"/>
      <c r="D418" s="136"/>
      <c r="E418" s="137"/>
      <c r="F418" s="137"/>
      <c r="G418" s="136"/>
      <c r="H418" s="137"/>
      <c r="I418" s="140" t="str">
        <f t="shared" si="7"/>
        <v/>
      </c>
      <c r="J418" s="140"/>
      <c r="K418" s="140"/>
      <c r="L418" s="74" t="str">
        <f>IF(AND(C418="Abierto",D418="Urgente"),A418,"")</f>
        <v/>
      </c>
      <c r="M418" s="74" t="str">
        <f ca="1">IF(AND(C418="Abierto",D418="Urgente"),TODAY()-E418,"")</f>
        <v/>
      </c>
      <c r="N418" s="74" t="str">
        <f>IF(AND(C418="Abierto",D418="Urgente"),RANK(M418,$M$13:$M$798,0)+COUNTIF($M$13:M418,M418)-1,"")</f>
        <v/>
      </c>
      <c r="O418" s="74" t="str">
        <f>IF(AND(C418="Abierto",D418="Alta"),A418,"")</f>
        <v/>
      </c>
      <c r="P418" s="74" t="str">
        <f ca="1">IF(AND(C418="Abierto",D418="Alta"),TODAY()-E418,"")</f>
        <v/>
      </c>
      <c r="Q418" s="74" t="str">
        <f>IF(AND(C418="Abierto",D418="Alta"),RANK(P418,$P$13:$P$798,0)+COUNTIF($P$13:P418,P418)-1+MAX(N:N),"")</f>
        <v/>
      </c>
      <c r="R418" s="74" t="str">
        <f>IF(AND(C418="Abierto",D418="Media"),A418,"")</f>
        <v/>
      </c>
      <c r="S418" s="74" t="str">
        <f ca="1">IF(AND(C418="Abierto",D418="Media"),TODAY()-E418,"")</f>
        <v/>
      </c>
      <c r="T418" s="74" t="str">
        <f>IF(AND(C418="Abierto",D418="Media"),RANK(S418,$S$13:$S$798,0)+COUNTIF($S$13:S418,S418)-1+MAX(N:N,Q:Q),"")</f>
        <v/>
      </c>
      <c r="U418" s="74" t="str">
        <f>IF(AND(C418="Abierto",D418="Baja"),A418,"")</f>
        <v/>
      </c>
      <c r="V418" s="74" t="str">
        <f ca="1">IF(AND(C418="Abierto",D418="Baja"),TODAY()-E418,"")</f>
        <v/>
      </c>
      <c r="W418" s="74" t="str">
        <f>IF(AND(C418="Abierto",D418="Baja"),RANK(V418,$V$13:$V$798,0)+COUNTIF($V$13:V418,V418)-1+MAX(N:N,Q:Q,T:T),"")</f>
        <v/>
      </c>
      <c r="X418" s="139" t="str">
        <f>IF(OR(C418="Resuelto",C418=""),"",SUM(N418,Q418,T418,W418))</f>
        <v/>
      </c>
      <c r="Y418" s="139" t="str">
        <f>IF(OR(C418="Resuelto",C418=""),"",SUM(M418,P418,S418,V418))</f>
        <v/>
      </c>
      <c r="Z418" s="139" t="str">
        <f>IF(OR(C418="Resuelto",C418=""),"",SUM(L418,O418,R418,U418))</f>
        <v/>
      </c>
      <c r="AA418" s="28">
        <v>616</v>
      </c>
      <c r="AB418" s="28" t="str">
        <f ca="1">IF(ISNA(VLOOKUP(AA418,$X$13:$Z$795,3,FALSE))=TRUE,"",VLOOKUP(AA418,$X$13:$Z$795,3,FALSE))</f>
        <v/>
      </c>
      <c r="AC418" s="75" t="str">
        <f ca="1">IF(ISNA(VLOOKUP(AA418,$X$13:$Z$795,2,FALSE))=TRUE,"",VLOOKUP(AA418,$X$13:$Z$795,2,FALSE))</f>
        <v/>
      </c>
      <c r="AH418" s="78" t="str">
        <f>IF(AI418="","",MAX($AH$5:AH417)+1)</f>
        <v/>
      </c>
      <c r="AI418" s="53" t="str">
        <f>IF(G417="","",IF(COUNTIF($AI$11:AI417,G417)=0,G417,""))</f>
        <v/>
      </c>
      <c r="AJ418" s="53" t="str">
        <f>IF(ISNA(VLOOKUP(AA418,$AH$13:$AI$795,2,FALSE))=TRUE,"",VLOOKUP(AA418,$AH$13:$AI$795,2,FALSE))</f>
        <v/>
      </c>
      <c r="AK418" s="135"/>
    </row>
    <row r="419" spans="1:37" x14ac:dyDescent="0.25">
      <c r="A419" s="136"/>
      <c r="B419" s="136"/>
      <c r="C419" s="136"/>
      <c r="D419" s="136"/>
      <c r="E419" s="137"/>
      <c r="F419" s="137"/>
      <c r="G419" s="136"/>
      <c r="H419" s="137"/>
      <c r="I419" s="140" t="str">
        <f t="shared" si="7"/>
        <v/>
      </c>
      <c r="J419" s="140"/>
      <c r="K419" s="140"/>
      <c r="L419" s="74" t="str">
        <f>IF(AND(C419="Abierto",D419="Urgente"),A419,"")</f>
        <v/>
      </c>
      <c r="M419" s="74" t="str">
        <f ca="1">IF(AND(C419="Abierto",D419="Urgente"),TODAY()-E419,"")</f>
        <v/>
      </c>
      <c r="N419" s="74" t="str">
        <f>IF(AND(C419="Abierto",D419="Urgente"),RANK(M419,$M$13:$M$798,0)+COUNTIF($M$13:M419,M419)-1,"")</f>
        <v/>
      </c>
      <c r="O419" s="74" t="str">
        <f>IF(AND(C419="Abierto",D419="Alta"),A419,"")</f>
        <v/>
      </c>
      <c r="P419" s="74" t="str">
        <f ca="1">IF(AND(C419="Abierto",D419="Alta"),TODAY()-E419,"")</f>
        <v/>
      </c>
      <c r="Q419" s="74" t="str">
        <f>IF(AND(C419="Abierto",D419="Alta"),RANK(P419,$P$13:$P$798,0)+COUNTIF($P$13:P419,P419)-1+MAX(N:N),"")</f>
        <v/>
      </c>
      <c r="R419" s="74" t="str">
        <f>IF(AND(C419="Abierto",D419="Media"),A419,"")</f>
        <v/>
      </c>
      <c r="S419" s="74" t="str">
        <f ca="1">IF(AND(C419="Abierto",D419="Media"),TODAY()-E419,"")</f>
        <v/>
      </c>
      <c r="T419" s="74" t="str">
        <f>IF(AND(C419="Abierto",D419="Media"),RANK(S419,$S$13:$S$798,0)+COUNTIF($S$13:S419,S419)-1+MAX(N:N,Q:Q),"")</f>
        <v/>
      </c>
      <c r="U419" s="74" t="str">
        <f>IF(AND(C419="Abierto",D419="Baja"),A419,"")</f>
        <v/>
      </c>
      <c r="V419" s="74" t="str">
        <f ca="1">IF(AND(C419="Abierto",D419="Baja"),TODAY()-E419,"")</f>
        <v/>
      </c>
      <c r="W419" s="74" t="str">
        <f>IF(AND(C419="Abierto",D419="Baja"),RANK(V419,$V$13:$V$798,0)+COUNTIF($V$13:V419,V419)-1+MAX(N:N,Q:Q,T:T),"")</f>
        <v/>
      </c>
      <c r="X419" s="139" t="str">
        <f>IF(OR(C419="Resuelto",C419=""),"",SUM(N419,Q419,T419,W419))</f>
        <v/>
      </c>
      <c r="Y419" s="139" t="str">
        <f>IF(OR(C419="Resuelto",C419=""),"",SUM(M419,P419,S419,V419))</f>
        <v/>
      </c>
      <c r="Z419" s="139" t="str">
        <f>IF(OR(C419="Resuelto",C419=""),"",SUM(L419,O419,R419,U419))</f>
        <v/>
      </c>
      <c r="AA419" s="28">
        <v>617</v>
      </c>
      <c r="AB419" s="28" t="str">
        <f ca="1">IF(ISNA(VLOOKUP(AA419,$X$13:$Z$795,3,FALSE))=TRUE,"",VLOOKUP(AA419,$X$13:$Z$795,3,FALSE))</f>
        <v/>
      </c>
      <c r="AC419" s="75" t="str">
        <f ca="1">IF(ISNA(VLOOKUP(AA419,$X$13:$Z$795,2,FALSE))=TRUE,"",VLOOKUP(AA419,$X$13:$Z$795,2,FALSE))</f>
        <v/>
      </c>
      <c r="AH419" s="78" t="str">
        <f>IF(AI419="","",MAX($AH$5:AH418)+1)</f>
        <v/>
      </c>
      <c r="AI419" s="53" t="str">
        <f>IF(G418="","",IF(COUNTIF($AI$11:AI418,G418)=0,G418,""))</f>
        <v/>
      </c>
      <c r="AJ419" s="53" t="str">
        <f>IF(ISNA(VLOOKUP(AA419,$AH$13:$AI$795,2,FALSE))=TRUE,"",VLOOKUP(AA419,$AH$13:$AI$795,2,FALSE))</f>
        <v/>
      </c>
      <c r="AK419" s="135"/>
    </row>
    <row r="420" spans="1:37" x14ac:dyDescent="0.25">
      <c r="A420" s="136"/>
      <c r="B420" s="136"/>
      <c r="C420" s="136"/>
      <c r="D420" s="136"/>
      <c r="E420" s="137"/>
      <c r="F420" s="137"/>
      <c r="G420" s="136"/>
      <c r="H420" s="137"/>
      <c r="I420" s="140" t="str">
        <f t="shared" si="7"/>
        <v/>
      </c>
      <c r="J420" s="140"/>
      <c r="K420" s="140"/>
      <c r="L420" s="74" t="str">
        <f>IF(AND(C420="Abierto",D420="Urgente"),A420,"")</f>
        <v/>
      </c>
      <c r="M420" s="74" t="str">
        <f ca="1">IF(AND(C420="Abierto",D420="Urgente"),TODAY()-E420,"")</f>
        <v/>
      </c>
      <c r="N420" s="74" t="str">
        <f>IF(AND(C420="Abierto",D420="Urgente"),RANK(M420,$M$13:$M$798,0)+COUNTIF($M$13:M420,M420)-1,"")</f>
        <v/>
      </c>
      <c r="O420" s="74" t="str">
        <f>IF(AND(C420="Abierto",D420="Alta"),A420,"")</f>
        <v/>
      </c>
      <c r="P420" s="74" t="str">
        <f ca="1">IF(AND(C420="Abierto",D420="Alta"),TODAY()-E420,"")</f>
        <v/>
      </c>
      <c r="Q420" s="74" t="str">
        <f>IF(AND(C420="Abierto",D420="Alta"),RANK(P420,$P$13:$P$798,0)+COUNTIF($P$13:P420,P420)-1+MAX(N:N),"")</f>
        <v/>
      </c>
      <c r="R420" s="74" t="str">
        <f>IF(AND(C420="Abierto",D420="Media"),A420,"")</f>
        <v/>
      </c>
      <c r="S420" s="74" t="str">
        <f ca="1">IF(AND(C420="Abierto",D420="Media"),TODAY()-E420,"")</f>
        <v/>
      </c>
      <c r="T420" s="74" t="str">
        <f>IF(AND(C420="Abierto",D420="Media"),RANK(S420,$S$13:$S$798,0)+COUNTIF($S$13:S420,S420)-1+MAX(N:N,Q:Q),"")</f>
        <v/>
      </c>
      <c r="U420" s="74" t="str">
        <f>IF(AND(C420="Abierto",D420="Baja"),A420,"")</f>
        <v/>
      </c>
      <c r="V420" s="74" t="str">
        <f ca="1">IF(AND(C420="Abierto",D420="Baja"),TODAY()-E420,"")</f>
        <v/>
      </c>
      <c r="W420" s="74" t="str">
        <f>IF(AND(C420="Abierto",D420="Baja"),RANK(V420,$V$13:$V$798,0)+COUNTIF($V$13:V420,V420)-1+MAX(N:N,Q:Q,T:T),"")</f>
        <v/>
      </c>
      <c r="X420" s="139" t="str">
        <f>IF(OR(C420="Resuelto",C420=""),"",SUM(N420,Q420,T420,W420))</f>
        <v/>
      </c>
      <c r="Y420" s="139" t="str">
        <f>IF(OR(C420="Resuelto",C420=""),"",SUM(M420,P420,S420,V420))</f>
        <v/>
      </c>
      <c r="Z420" s="139" t="str">
        <f>IF(OR(C420="Resuelto",C420=""),"",SUM(L420,O420,R420,U420))</f>
        <v/>
      </c>
      <c r="AA420" s="28">
        <v>618</v>
      </c>
      <c r="AB420" s="28" t="str">
        <f ca="1">IF(ISNA(VLOOKUP(AA420,$X$13:$Z$795,3,FALSE))=TRUE,"",VLOOKUP(AA420,$X$13:$Z$795,3,FALSE))</f>
        <v/>
      </c>
      <c r="AC420" s="75" t="str">
        <f ca="1">IF(ISNA(VLOOKUP(AA420,$X$13:$Z$795,2,FALSE))=TRUE,"",VLOOKUP(AA420,$X$13:$Z$795,2,FALSE))</f>
        <v/>
      </c>
      <c r="AH420" s="78" t="str">
        <f>IF(AI420="","",MAX($AH$5:AH419)+1)</f>
        <v/>
      </c>
      <c r="AI420" s="53" t="str">
        <f>IF(G419="","",IF(COUNTIF($AI$11:AI419,G419)=0,G419,""))</f>
        <v/>
      </c>
      <c r="AJ420" s="53" t="str">
        <f>IF(ISNA(VLOOKUP(AA420,$AH$13:$AI$795,2,FALSE))=TRUE,"",VLOOKUP(AA420,$AH$13:$AI$795,2,FALSE))</f>
        <v/>
      </c>
      <c r="AK420" s="135"/>
    </row>
    <row r="421" spans="1:37" x14ac:dyDescent="0.25">
      <c r="A421" s="136"/>
      <c r="B421" s="136"/>
      <c r="C421" s="136"/>
      <c r="D421" s="136"/>
      <c r="E421" s="137"/>
      <c r="F421" s="137"/>
      <c r="G421" s="136"/>
      <c r="H421" s="137"/>
      <c r="I421" s="140" t="str">
        <f t="shared" si="7"/>
        <v/>
      </c>
      <c r="J421" s="140"/>
      <c r="K421" s="140"/>
      <c r="L421" s="74" t="str">
        <f>IF(AND(C421="Abierto",D421="Urgente"),A421,"")</f>
        <v/>
      </c>
      <c r="M421" s="74" t="str">
        <f ca="1">IF(AND(C421="Abierto",D421="Urgente"),TODAY()-E421,"")</f>
        <v/>
      </c>
      <c r="N421" s="74" t="str">
        <f>IF(AND(C421="Abierto",D421="Urgente"),RANK(M421,$M$13:$M$798,0)+COUNTIF($M$13:M421,M421)-1,"")</f>
        <v/>
      </c>
      <c r="O421" s="74" t="str">
        <f>IF(AND(C421="Abierto",D421="Alta"),A421,"")</f>
        <v/>
      </c>
      <c r="P421" s="74" t="str">
        <f ca="1">IF(AND(C421="Abierto",D421="Alta"),TODAY()-E421,"")</f>
        <v/>
      </c>
      <c r="Q421" s="74" t="str">
        <f>IF(AND(C421="Abierto",D421="Alta"),RANK(P421,$P$13:$P$798,0)+COUNTIF($P$13:P421,P421)-1+MAX(N:N),"")</f>
        <v/>
      </c>
      <c r="R421" s="74" t="str">
        <f>IF(AND(C421="Abierto",D421="Media"),A421,"")</f>
        <v/>
      </c>
      <c r="S421" s="74" t="str">
        <f ca="1">IF(AND(C421="Abierto",D421="Media"),TODAY()-E421,"")</f>
        <v/>
      </c>
      <c r="T421" s="74" t="str">
        <f>IF(AND(C421="Abierto",D421="Media"),RANK(S421,$S$13:$S$798,0)+COUNTIF($S$13:S421,S421)-1+MAX(N:N,Q:Q),"")</f>
        <v/>
      </c>
      <c r="U421" s="74" t="str">
        <f>IF(AND(C421="Abierto",D421="Baja"),A421,"")</f>
        <v/>
      </c>
      <c r="V421" s="74" t="str">
        <f ca="1">IF(AND(C421="Abierto",D421="Baja"),TODAY()-E421,"")</f>
        <v/>
      </c>
      <c r="W421" s="74" t="str">
        <f>IF(AND(C421="Abierto",D421="Baja"),RANK(V421,$V$13:$V$798,0)+COUNTIF($V$13:V421,V421)-1+MAX(N:N,Q:Q,T:T),"")</f>
        <v/>
      </c>
      <c r="X421" s="139" t="str">
        <f>IF(OR(C421="Resuelto",C421=""),"",SUM(N421,Q421,T421,W421))</f>
        <v/>
      </c>
      <c r="Y421" s="139" t="str">
        <f>IF(OR(C421="Resuelto",C421=""),"",SUM(M421,P421,S421,V421))</f>
        <v/>
      </c>
      <c r="Z421" s="139" t="str">
        <f>IF(OR(C421="Resuelto",C421=""),"",SUM(L421,O421,R421,U421))</f>
        <v/>
      </c>
      <c r="AA421" s="28">
        <v>619</v>
      </c>
      <c r="AB421" s="28" t="str">
        <f ca="1">IF(ISNA(VLOOKUP(AA421,$X$13:$Z$795,3,FALSE))=TRUE,"",VLOOKUP(AA421,$X$13:$Z$795,3,FALSE))</f>
        <v/>
      </c>
      <c r="AC421" s="75" t="str">
        <f ca="1">IF(ISNA(VLOOKUP(AA421,$X$13:$Z$795,2,FALSE))=TRUE,"",VLOOKUP(AA421,$X$13:$Z$795,2,FALSE))</f>
        <v/>
      </c>
      <c r="AH421" s="78" t="str">
        <f>IF(AI421="","",MAX($AH$5:AH420)+1)</f>
        <v/>
      </c>
      <c r="AI421" s="53" t="str">
        <f>IF(G420="","",IF(COUNTIF($AI$11:AI420,G420)=0,G420,""))</f>
        <v/>
      </c>
      <c r="AJ421" s="53" t="str">
        <f>IF(ISNA(VLOOKUP(AA421,$AH$13:$AI$795,2,FALSE))=TRUE,"",VLOOKUP(AA421,$AH$13:$AI$795,2,FALSE))</f>
        <v/>
      </c>
      <c r="AK421" s="135"/>
    </row>
    <row r="422" spans="1:37" x14ac:dyDescent="0.25">
      <c r="A422" s="136"/>
      <c r="B422" s="136"/>
      <c r="C422" s="136"/>
      <c r="D422" s="136"/>
      <c r="E422" s="137"/>
      <c r="F422" s="137"/>
      <c r="G422" s="136"/>
      <c r="H422" s="137"/>
      <c r="I422" s="140" t="str">
        <f t="shared" si="7"/>
        <v/>
      </c>
      <c r="J422" s="140"/>
      <c r="K422" s="140"/>
      <c r="L422" s="74" t="str">
        <f>IF(AND(C422="Abierto",D422="Urgente"),A422,"")</f>
        <v/>
      </c>
      <c r="M422" s="74" t="str">
        <f ca="1">IF(AND(C422="Abierto",D422="Urgente"),TODAY()-E422,"")</f>
        <v/>
      </c>
      <c r="N422" s="74" t="str">
        <f>IF(AND(C422="Abierto",D422="Urgente"),RANK(M422,$M$13:$M$798,0)+COUNTIF($M$13:M422,M422)-1,"")</f>
        <v/>
      </c>
      <c r="O422" s="74" t="str">
        <f>IF(AND(C422="Abierto",D422="Alta"),A422,"")</f>
        <v/>
      </c>
      <c r="P422" s="74" t="str">
        <f ca="1">IF(AND(C422="Abierto",D422="Alta"),TODAY()-E422,"")</f>
        <v/>
      </c>
      <c r="Q422" s="74" t="str">
        <f>IF(AND(C422="Abierto",D422="Alta"),RANK(P422,$P$13:$P$798,0)+COUNTIF($P$13:P422,P422)-1+MAX(N:N),"")</f>
        <v/>
      </c>
      <c r="R422" s="74" t="str">
        <f>IF(AND(C422="Abierto",D422="Media"),A422,"")</f>
        <v/>
      </c>
      <c r="S422" s="74" t="str">
        <f ca="1">IF(AND(C422="Abierto",D422="Media"),TODAY()-E422,"")</f>
        <v/>
      </c>
      <c r="T422" s="74" t="str">
        <f>IF(AND(C422="Abierto",D422="Media"),RANK(S422,$S$13:$S$798,0)+COUNTIF($S$13:S422,S422)-1+MAX(N:N,Q:Q),"")</f>
        <v/>
      </c>
      <c r="U422" s="74" t="str">
        <f>IF(AND(C422="Abierto",D422="Baja"),A422,"")</f>
        <v/>
      </c>
      <c r="V422" s="74" t="str">
        <f ca="1">IF(AND(C422="Abierto",D422="Baja"),TODAY()-E422,"")</f>
        <v/>
      </c>
      <c r="W422" s="74" t="str">
        <f>IF(AND(C422="Abierto",D422="Baja"),RANK(V422,$V$13:$V$798,0)+COUNTIF($V$13:V422,V422)-1+MAX(N:N,Q:Q,T:T),"")</f>
        <v/>
      </c>
      <c r="X422" s="139" t="str">
        <f>IF(OR(C422="Resuelto",C422=""),"",SUM(N422,Q422,T422,W422))</f>
        <v/>
      </c>
      <c r="Y422" s="139" t="str">
        <f>IF(OR(C422="Resuelto",C422=""),"",SUM(M422,P422,S422,V422))</f>
        <v/>
      </c>
      <c r="Z422" s="139" t="str">
        <f>IF(OR(C422="Resuelto",C422=""),"",SUM(L422,O422,R422,U422))</f>
        <v/>
      </c>
      <c r="AA422" s="28">
        <v>620</v>
      </c>
      <c r="AB422" s="28" t="str">
        <f ca="1">IF(ISNA(VLOOKUP(AA422,$X$13:$Z$795,3,FALSE))=TRUE,"",VLOOKUP(AA422,$X$13:$Z$795,3,FALSE))</f>
        <v/>
      </c>
      <c r="AC422" s="75" t="str">
        <f ca="1">IF(ISNA(VLOOKUP(AA422,$X$13:$Z$795,2,FALSE))=TRUE,"",VLOOKUP(AA422,$X$13:$Z$795,2,FALSE))</f>
        <v/>
      </c>
      <c r="AH422" s="78" t="str">
        <f>IF(AI422="","",MAX($AH$5:AH421)+1)</f>
        <v/>
      </c>
      <c r="AI422" s="53" t="str">
        <f>IF(G421="","",IF(COUNTIF($AI$11:AI421,G421)=0,G421,""))</f>
        <v/>
      </c>
      <c r="AJ422" s="53" t="str">
        <f>IF(ISNA(VLOOKUP(AA422,$AH$13:$AI$795,2,FALSE))=TRUE,"",VLOOKUP(AA422,$AH$13:$AI$795,2,FALSE))</f>
        <v/>
      </c>
      <c r="AK422" s="135"/>
    </row>
    <row r="423" spans="1:37" x14ac:dyDescent="0.25">
      <c r="A423" s="136"/>
      <c r="B423" s="136"/>
      <c r="C423" s="136"/>
      <c r="D423" s="136"/>
      <c r="E423" s="137"/>
      <c r="F423" s="137"/>
      <c r="G423" s="136"/>
      <c r="H423" s="137"/>
      <c r="I423" s="140" t="str">
        <f t="shared" si="7"/>
        <v/>
      </c>
      <c r="J423" s="140"/>
      <c r="K423" s="140"/>
      <c r="L423" s="74" t="str">
        <f>IF(AND(C423="Abierto",D423="Urgente"),A423,"")</f>
        <v/>
      </c>
      <c r="M423" s="74" t="str">
        <f ca="1">IF(AND(C423="Abierto",D423="Urgente"),TODAY()-E423,"")</f>
        <v/>
      </c>
      <c r="N423" s="74" t="str">
        <f>IF(AND(C423="Abierto",D423="Urgente"),RANK(M423,$M$13:$M$798,0)+COUNTIF($M$13:M423,M423)-1,"")</f>
        <v/>
      </c>
      <c r="O423" s="74" t="str">
        <f>IF(AND(C423="Abierto",D423="Alta"),A423,"")</f>
        <v/>
      </c>
      <c r="P423" s="74" t="str">
        <f ca="1">IF(AND(C423="Abierto",D423="Alta"),TODAY()-E423,"")</f>
        <v/>
      </c>
      <c r="Q423" s="74" t="str">
        <f>IF(AND(C423="Abierto",D423="Alta"),RANK(P423,$P$13:$P$798,0)+COUNTIF($P$13:P423,P423)-1+MAX(N:N),"")</f>
        <v/>
      </c>
      <c r="R423" s="74" t="str">
        <f>IF(AND(C423="Abierto",D423="Media"),A423,"")</f>
        <v/>
      </c>
      <c r="S423" s="74" t="str">
        <f ca="1">IF(AND(C423="Abierto",D423="Media"),TODAY()-E423,"")</f>
        <v/>
      </c>
      <c r="T423" s="74" t="str">
        <f>IF(AND(C423="Abierto",D423="Media"),RANK(S423,$S$13:$S$798,0)+COUNTIF($S$13:S423,S423)-1+MAX(N:N,Q:Q),"")</f>
        <v/>
      </c>
      <c r="U423" s="74" t="str">
        <f>IF(AND(C423="Abierto",D423="Baja"),A423,"")</f>
        <v/>
      </c>
      <c r="V423" s="74" t="str">
        <f ca="1">IF(AND(C423="Abierto",D423="Baja"),TODAY()-E423,"")</f>
        <v/>
      </c>
      <c r="W423" s="74" t="str">
        <f>IF(AND(C423="Abierto",D423="Baja"),RANK(V423,$V$13:$V$798,0)+COUNTIF($V$13:V423,V423)-1+MAX(N:N,Q:Q,T:T),"")</f>
        <v/>
      </c>
      <c r="X423" s="139" t="str">
        <f>IF(OR(C423="Resuelto",C423=""),"",SUM(N423,Q423,T423,W423))</f>
        <v/>
      </c>
      <c r="Y423" s="139" t="str">
        <f>IF(OR(C423="Resuelto",C423=""),"",SUM(M423,P423,S423,V423))</f>
        <v/>
      </c>
      <c r="Z423" s="139" t="str">
        <f>IF(OR(C423="Resuelto",C423=""),"",SUM(L423,O423,R423,U423))</f>
        <v/>
      </c>
      <c r="AA423" s="28">
        <v>621</v>
      </c>
      <c r="AB423" s="28" t="str">
        <f ca="1">IF(ISNA(VLOOKUP(AA423,$X$13:$Z$795,3,FALSE))=TRUE,"",VLOOKUP(AA423,$X$13:$Z$795,3,FALSE))</f>
        <v/>
      </c>
      <c r="AC423" s="75" t="str">
        <f ca="1">IF(ISNA(VLOOKUP(AA423,$X$13:$Z$795,2,FALSE))=TRUE,"",VLOOKUP(AA423,$X$13:$Z$795,2,FALSE))</f>
        <v/>
      </c>
      <c r="AH423" s="78" t="str">
        <f>IF(AI423="","",MAX($AH$5:AH422)+1)</f>
        <v/>
      </c>
      <c r="AI423" s="53" t="str">
        <f>IF(G422="","",IF(COUNTIF($AI$11:AI422,G422)=0,G422,""))</f>
        <v/>
      </c>
      <c r="AJ423" s="53" t="str">
        <f>IF(ISNA(VLOOKUP(AA423,$AH$13:$AI$795,2,FALSE))=TRUE,"",VLOOKUP(AA423,$AH$13:$AI$795,2,FALSE))</f>
        <v/>
      </c>
      <c r="AK423" s="135"/>
    </row>
    <row r="424" spans="1:37" x14ac:dyDescent="0.25">
      <c r="A424" s="136"/>
      <c r="B424" s="136"/>
      <c r="C424" s="136"/>
      <c r="D424" s="136"/>
      <c r="E424" s="137"/>
      <c r="F424" s="137"/>
      <c r="G424" s="136"/>
      <c r="H424" s="137"/>
      <c r="I424" s="140" t="str">
        <f t="shared" si="7"/>
        <v/>
      </c>
      <c r="J424" s="140"/>
      <c r="K424" s="140"/>
      <c r="L424" s="74" t="str">
        <f>IF(AND(C424="Abierto",D424="Urgente"),A424,"")</f>
        <v/>
      </c>
      <c r="M424" s="74" t="str">
        <f ca="1">IF(AND(C424="Abierto",D424="Urgente"),TODAY()-E424,"")</f>
        <v/>
      </c>
      <c r="N424" s="74" t="str">
        <f>IF(AND(C424="Abierto",D424="Urgente"),RANK(M424,$M$13:$M$798,0)+COUNTIF($M$13:M424,M424)-1,"")</f>
        <v/>
      </c>
      <c r="O424" s="74" t="str">
        <f>IF(AND(C424="Abierto",D424="Alta"),A424,"")</f>
        <v/>
      </c>
      <c r="P424" s="74" t="str">
        <f ca="1">IF(AND(C424="Abierto",D424="Alta"),TODAY()-E424,"")</f>
        <v/>
      </c>
      <c r="Q424" s="74" t="str">
        <f>IF(AND(C424="Abierto",D424="Alta"),RANK(P424,$P$13:$P$798,0)+COUNTIF($P$13:P424,P424)-1+MAX(N:N),"")</f>
        <v/>
      </c>
      <c r="R424" s="74" t="str">
        <f>IF(AND(C424="Abierto",D424="Media"),A424,"")</f>
        <v/>
      </c>
      <c r="S424" s="74" t="str">
        <f ca="1">IF(AND(C424="Abierto",D424="Media"),TODAY()-E424,"")</f>
        <v/>
      </c>
      <c r="T424" s="74" t="str">
        <f>IF(AND(C424="Abierto",D424="Media"),RANK(S424,$S$13:$S$798,0)+COUNTIF($S$13:S424,S424)-1+MAX(N:N,Q:Q),"")</f>
        <v/>
      </c>
      <c r="U424" s="74" t="str">
        <f>IF(AND(C424="Abierto",D424="Baja"),A424,"")</f>
        <v/>
      </c>
      <c r="V424" s="74" t="str">
        <f ca="1">IF(AND(C424="Abierto",D424="Baja"),TODAY()-E424,"")</f>
        <v/>
      </c>
      <c r="W424" s="74" t="str">
        <f>IF(AND(C424="Abierto",D424="Baja"),RANK(V424,$V$13:$V$798,0)+COUNTIF($V$13:V424,V424)-1+MAX(N:N,Q:Q,T:T),"")</f>
        <v/>
      </c>
      <c r="X424" s="139" t="str">
        <f>IF(OR(C424="Resuelto",C424=""),"",SUM(N424,Q424,T424,W424))</f>
        <v/>
      </c>
      <c r="Y424" s="139" t="str">
        <f>IF(OR(C424="Resuelto",C424=""),"",SUM(M424,P424,S424,V424))</f>
        <v/>
      </c>
      <c r="Z424" s="139" t="str">
        <f>IF(OR(C424="Resuelto",C424=""),"",SUM(L424,O424,R424,U424))</f>
        <v/>
      </c>
      <c r="AA424" s="28">
        <v>622</v>
      </c>
      <c r="AB424" s="28" t="str">
        <f ca="1">IF(ISNA(VLOOKUP(AA424,$X$13:$Z$795,3,FALSE))=TRUE,"",VLOOKUP(AA424,$X$13:$Z$795,3,FALSE))</f>
        <v/>
      </c>
      <c r="AC424" s="75" t="str">
        <f ca="1">IF(ISNA(VLOOKUP(AA424,$X$13:$Z$795,2,FALSE))=TRUE,"",VLOOKUP(AA424,$X$13:$Z$795,2,FALSE))</f>
        <v/>
      </c>
      <c r="AH424" s="78" t="str">
        <f>IF(AI424="","",MAX($AH$5:AH423)+1)</f>
        <v/>
      </c>
      <c r="AI424" s="53" t="str">
        <f>IF(G423="","",IF(COUNTIF($AI$11:AI423,G423)=0,G423,""))</f>
        <v/>
      </c>
      <c r="AJ424" s="53" t="str">
        <f>IF(ISNA(VLOOKUP(AA424,$AH$13:$AI$795,2,FALSE))=TRUE,"",VLOOKUP(AA424,$AH$13:$AI$795,2,FALSE))</f>
        <v/>
      </c>
      <c r="AK424" s="135"/>
    </row>
    <row r="425" spans="1:37" x14ac:dyDescent="0.25">
      <c r="A425" s="136"/>
      <c r="B425" s="136"/>
      <c r="C425" s="136"/>
      <c r="D425" s="136"/>
      <c r="E425" s="137"/>
      <c r="F425" s="137"/>
      <c r="G425" s="136"/>
      <c r="H425" s="137"/>
      <c r="I425" s="140" t="str">
        <f t="shared" si="7"/>
        <v/>
      </c>
      <c r="J425" s="140"/>
      <c r="K425" s="140"/>
      <c r="L425" s="74" t="str">
        <f>IF(AND(C425="Abierto",D425="Urgente"),A425,"")</f>
        <v/>
      </c>
      <c r="M425" s="74" t="str">
        <f ca="1">IF(AND(C425="Abierto",D425="Urgente"),TODAY()-E425,"")</f>
        <v/>
      </c>
      <c r="N425" s="74" t="str">
        <f>IF(AND(C425="Abierto",D425="Urgente"),RANK(M425,$M$13:$M$798,0)+COUNTIF($M$13:M425,M425)-1,"")</f>
        <v/>
      </c>
      <c r="O425" s="74" t="str">
        <f>IF(AND(C425="Abierto",D425="Alta"),A425,"")</f>
        <v/>
      </c>
      <c r="P425" s="74" t="str">
        <f ca="1">IF(AND(C425="Abierto",D425="Alta"),TODAY()-E425,"")</f>
        <v/>
      </c>
      <c r="Q425" s="74" t="str">
        <f>IF(AND(C425="Abierto",D425="Alta"),RANK(P425,$P$13:$P$798,0)+COUNTIF($P$13:P425,P425)-1+MAX(N:N),"")</f>
        <v/>
      </c>
      <c r="R425" s="74" t="str">
        <f>IF(AND(C425="Abierto",D425="Media"),A425,"")</f>
        <v/>
      </c>
      <c r="S425" s="74" t="str">
        <f ca="1">IF(AND(C425="Abierto",D425="Media"),TODAY()-E425,"")</f>
        <v/>
      </c>
      <c r="T425" s="74" t="str">
        <f>IF(AND(C425="Abierto",D425="Media"),RANK(S425,$S$13:$S$798,0)+COUNTIF($S$13:S425,S425)-1+MAX(N:N,Q:Q),"")</f>
        <v/>
      </c>
      <c r="U425" s="74" t="str">
        <f>IF(AND(C425="Abierto",D425="Baja"),A425,"")</f>
        <v/>
      </c>
      <c r="V425" s="74" t="str">
        <f ca="1">IF(AND(C425="Abierto",D425="Baja"),TODAY()-E425,"")</f>
        <v/>
      </c>
      <c r="W425" s="74" t="str">
        <f>IF(AND(C425="Abierto",D425="Baja"),RANK(V425,$V$13:$V$798,0)+COUNTIF($V$13:V425,V425)-1+MAX(N:N,Q:Q,T:T),"")</f>
        <v/>
      </c>
      <c r="X425" s="139" t="str">
        <f>IF(OR(C425="Resuelto",C425=""),"",SUM(N425,Q425,T425,W425))</f>
        <v/>
      </c>
      <c r="Y425" s="139" t="str">
        <f>IF(OR(C425="Resuelto",C425=""),"",SUM(M425,P425,S425,V425))</f>
        <v/>
      </c>
      <c r="Z425" s="139" t="str">
        <f>IF(OR(C425="Resuelto",C425=""),"",SUM(L425,O425,R425,U425))</f>
        <v/>
      </c>
      <c r="AA425" s="28">
        <v>623</v>
      </c>
      <c r="AB425" s="28" t="str">
        <f ca="1">IF(ISNA(VLOOKUP(AA425,$X$13:$Z$795,3,FALSE))=TRUE,"",VLOOKUP(AA425,$X$13:$Z$795,3,FALSE))</f>
        <v/>
      </c>
      <c r="AC425" s="75" t="str">
        <f ca="1">IF(ISNA(VLOOKUP(AA425,$X$13:$Z$795,2,FALSE))=TRUE,"",VLOOKUP(AA425,$X$13:$Z$795,2,FALSE))</f>
        <v/>
      </c>
      <c r="AH425" s="78" t="str">
        <f>IF(AI425="","",MAX($AH$5:AH424)+1)</f>
        <v/>
      </c>
      <c r="AI425" s="53" t="str">
        <f>IF(G424="","",IF(COUNTIF($AI$11:AI424,G424)=0,G424,""))</f>
        <v/>
      </c>
      <c r="AJ425" s="53" t="str">
        <f>IF(ISNA(VLOOKUP(AA425,$AH$13:$AI$795,2,FALSE))=TRUE,"",VLOOKUP(AA425,$AH$13:$AI$795,2,FALSE))</f>
        <v/>
      </c>
      <c r="AK425" s="135"/>
    </row>
    <row r="426" spans="1:37" x14ac:dyDescent="0.25">
      <c r="A426" s="136"/>
      <c r="B426" s="136"/>
      <c r="C426" s="136"/>
      <c r="D426" s="136"/>
      <c r="E426" s="137"/>
      <c r="F426" s="137"/>
      <c r="G426" s="136"/>
      <c r="H426" s="137"/>
      <c r="I426" s="140" t="str">
        <f t="shared" si="7"/>
        <v/>
      </c>
      <c r="J426" s="140"/>
      <c r="K426" s="140"/>
      <c r="L426" s="74" t="str">
        <f>IF(AND(C426="Abierto",D426="Urgente"),A426,"")</f>
        <v/>
      </c>
      <c r="M426" s="74" t="str">
        <f ca="1">IF(AND(C426="Abierto",D426="Urgente"),TODAY()-E426,"")</f>
        <v/>
      </c>
      <c r="N426" s="74" t="str">
        <f>IF(AND(C426="Abierto",D426="Urgente"),RANK(M426,$M$13:$M$798,0)+COUNTIF($M$13:M426,M426)-1,"")</f>
        <v/>
      </c>
      <c r="O426" s="74" t="str">
        <f>IF(AND(C426="Abierto",D426="Alta"),A426,"")</f>
        <v/>
      </c>
      <c r="P426" s="74" t="str">
        <f ca="1">IF(AND(C426="Abierto",D426="Alta"),TODAY()-E426,"")</f>
        <v/>
      </c>
      <c r="Q426" s="74" t="str">
        <f>IF(AND(C426="Abierto",D426="Alta"),RANK(P426,$P$13:$P$798,0)+COUNTIF($P$13:P426,P426)-1+MAX(N:N),"")</f>
        <v/>
      </c>
      <c r="R426" s="74" t="str">
        <f>IF(AND(C426="Abierto",D426="Media"),A426,"")</f>
        <v/>
      </c>
      <c r="S426" s="74" t="str">
        <f ca="1">IF(AND(C426="Abierto",D426="Media"),TODAY()-E426,"")</f>
        <v/>
      </c>
      <c r="T426" s="74" t="str">
        <f>IF(AND(C426="Abierto",D426="Media"),RANK(S426,$S$13:$S$798,0)+COUNTIF($S$13:S426,S426)-1+MAX(N:N,Q:Q),"")</f>
        <v/>
      </c>
      <c r="U426" s="74" t="str">
        <f>IF(AND(C426="Abierto",D426="Baja"),A426,"")</f>
        <v/>
      </c>
      <c r="V426" s="74" t="str">
        <f ca="1">IF(AND(C426="Abierto",D426="Baja"),TODAY()-E426,"")</f>
        <v/>
      </c>
      <c r="W426" s="74" t="str">
        <f>IF(AND(C426="Abierto",D426="Baja"),RANK(V426,$V$13:$V$798,0)+COUNTIF($V$13:V426,V426)-1+MAX(N:N,Q:Q,T:T),"")</f>
        <v/>
      </c>
      <c r="X426" s="139" t="str">
        <f>IF(OR(C426="Resuelto",C426=""),"",SUM(N426,Q426,T426,W426))</f>
        <v/>
      </c>
      <c r="Y426" s="139" t="str">
        <f>IF(OR(C426="Resuelto",C426=""),"",SUM(M426,P426,S426,V426))</f>
        <v/>
      </c>
      <c r="Z426" s="139" t="str">
        <f>IF(OR(C426="Resuelto",C426=""),"",SUM(L426,O426,R426,U426))</f>
        <v/>
      </c>
      <c r="AA426" s="28">
        <v>624</v>
      </c>
      <c r="AB426" s="28" t="str">
        <f ca="1">IF(ISNA(VLOOKUP(AA426,$X$13:$Z$795,3,FALSE))=TRUE,"",VLOOKUP(AA426,$X$13:$Z$795,3,FALSE))</f>
        <v/>
      </c>
      <c r="AC426" s="75" t="str">
        <f ca="1">IF(ISNA(VLOOKUP(AA426,$X$13:$Z$795,2,FALSE))=TRUE,"",VLOOKUP(AA426,$X$13:$Z$795,2,FALSE))</f>
        <v/>
      </c>
      <c r="AH426" s="78" t="str">
        <f>IF(AI426="","",MAX($AH$5:AH425)+1)</f>
        <v/>
      </c>
      <c r="AI426" s="53" t="str">
        <f>IF(G425="","",IF(COUNTIF($AI$11:AI425,G425)=0,G425,""))</f>
        <v/>
      </c>
      <c r="AJ426" s="53" t="str">
        <f>IF(ISNA(VLOOKUP(AA426,$AH$13:$AI$795,2,FALSE))=TRUE,"",VLOOKUP(AA426,$AH$13:$AI$795,2,FALSE))</f>
        <v/>
      </c>
      <c r="AK426" s="135"/>
    </row>
    <row r="427" spans="1:37" x14ac:dyDescent="0.25">
      <c r="A427" s="136"/>
      <c r="B427" s="136"/>
      <c r="C427" s="136"/>
      <c r="D427" s="136"/>
      <c r="E427" s="137"/>
      <c r="F427" s="137"/>
      <c r="G427" s="136"/>
      <c r="H427" s="137"/>
      <c r="I427" s="140" t="str">
        <f t="shared" si="7"/>
        <v/>
      </c>
      <c r="J427" s="140"/>
      <c r="K427" s="140"/>
      <c r="L427" s="74" t="str">
        <f>IF(AND(C427="Abierto",D427="Urgente"),A427,"")</f>
        <v/>
      </c>
      <c r="M427" s="74" t="str">
        <f ca="1">IF(AND(C427="Abierto",D427="Urgente"),TODAY()-E427,"")</f>
        <v/>
      </c>
      <c r="N427" s="74" t="str">
        <f>IF(AND(C427="Abierto",D427="Urgente"),RANK(M427,$M$13:$M$798,0)+COUNTIF($M$13:M427,M427)-1,"")</f>
        <v/>
      </c>
      <c r="O427" s="74" t="str">
        <f>IF(AND(C427="Abierto",D427="Alta"),A427,"")</f>
        <v/>
      </c>
      <c r="P427" s="74" t="str">
        <f ca="1">IF(AND(C427="Abierto",D427="Alta"),TODAY()-E427,"")</f>
        <v/>
      </c>
      <c r="Q427" s="74" t="str">
        <f>IF(AND(C427="Abierto",D427="Alta"),RANK(P427,$P$13:$P$798,0)+COUNTIF($P$13:P427,P427)-1+MAX(N:N),"")</f>
        <v/>
      </c>
      <c r="R427" s="74" t="str">
        <f>IF(AND(C427="Abierto",D427="Media"),A427,"")</f>
        <v/>
      </c>
      <c r="S427" s="74" t="str">
        <f ca="1">IF(AND(C427="Abierto",D427="Media"),TODAY()-E427,"")</f>
        <v/>
      </c>
      <c r="T427" s="74" t="str">
        <f>IF(AND(C427="Abierto",D427="Media"),RANK(S427,$S$13:$S$798,0)+COUNTIF($S$13:S427,S427)-1+MAX(N:N,Q:Q),"")</f>
        <v/>
      </c>
      <c r="U427" s="74" t="str">
        <f>IF(AND(C427="Abierto",D427="Baja"),A427,"")</f>
        <v/>
      </c>
      <c r="V427" s="74" t="str">
        <f ca="1">IF(AND(C427="Abierto",D427="Baja"),TODAY()-E427,"")</f>
        <v/>
      </c>
      <c r="W427" s="74" t="str">
        <f>IF(AND(C427="Abierto",D427="Baja"),RANK(V427,$V$13:$V$798,0)+COUNTIF($V$13:V427,V427)-1+MAX(N:N,Q:Q,T:T),"")</f>
        <v/>
      </c>
      <c r="X427" s="139" t="str">
        <f>IF(OR(C427="Resuelto",C427=""),"",SUM(N427,Q427,T427,W427))</f>
        <v/>
      </c>
      <c r="Y427" s="139" t="str">
        <f>IF(OR(C427="Resuelto",C427=""),"",SUM(M427,P427,S427,V427))</f>
        <v/>
      </c>
      <c r="Z427" s="139" t="str">
        <f>IF(OR(C427="Resuelto",C427=""),"",SUM(L427,O427,R427,U427))</f>
        <v/>
      </c>
      <c r="AA427" s="28">
        <v>625</v>
      </c>
      <c r="AB427" s="28" t="str">
        <f ca="1">IF(ISNA(VLOOKUP(AA427,$X$13:$Z$795,3,FALSE))=TRUE,"",VLOOKUP(AA427,$X$13:$Z$795,3,FALSE))</f>
        <v/>
      </c>
      <c r="AC427" s="75" t="str">
        <f ca="1">IF(ISNA(VLOOKUP(AA427,$X$13:$Z$795,2,FALSE))=TRUE,"",VLOOKUP(AA427,$X$13:$Z$795,2,FALSE))</f>
        <v/>
      </c>
      <c r="AH427" s="78" t="str">
        <f>IF(AI427="","",MAX($AH$5:AH426)+1)</f>
        <v/>
      </c>
      <c r="AI427" s="53" t="str">
        <f>IF(G426="","",IF(COUNTIF($AI$11:AI426,G426)=0,G426,""))</f>
        <v/>
      </c>
      <c r="AJ427" s="53" t="str">
        <f>IF(ISNA(VLOOKUP(AA427,$AH$13:$AI$795,2,FALSE))=TRUE,"",VLOOKUP(AA427,$AH$13:$AI$795,2,FALSE))</f>
        <v/>
      </c>
      <c r="AK427" s="135"/>
    </row>
    <row r="428" spans="1:37" x14ac:dyDescent="0.25">
      <c r="A428" s="136"/>
      <c r="B428" s="136"/>
      <c r="C428" s="136"/>
      <c r="D428" s="136"/>
      <c r="E428" s="137"/>
      <c r="F428" s="137"/>
      <c r="G428" s="136"/>
      <c r="H428" s="137"/>
      <c r="I428" s="140" t="str">
        <f t="shared" si="7"/>
        <v/>
      </c>
      <c r="J428" s="140"/>
      <c r="K428" s="140"/>
      <c r="L428" s="74" t="str">
        <f>IF(AND(C428="Abierto",D428="Urgente"),A428,"")</f>
        <v/>
      </c>
      <c r="M428" s="74" t="str">
        <f ca="1">IF(AND(C428="Abierto",D428="Urgente"),TODAY()-E428,"")</f>
        <v/>
      </c>
      <c r="N428" s="74" t="str">
        <f>IF(AND(C428="Abierto",D428="Urgente"),RANK(M428,$M$13:$M$798,0)+COUNTIF($M$13:M428,M428)-1,"")</f>
        <v/>
      </c>
      <c r="O428" s="74" t="str">
        <f>IF(AND(C428="Abierto",D428="Alta"),A428,"")</f>
        <v/>
      </c>
      <c r="P428" s="74" t="str">
        <f ca="1">IF(AND(C428="Abierto",D428="Alta"),TODAY()-E428,"")</f>
        <v/>
      </c>
      <c r="Q428" s="74" t="str">
        <f>IF(AND(C428="Abierto",D428="Alta"),RANK(P428,$P$13:$P$798,0)+COUNTIF($P$13:P428,P428)-1+MAX(N:N),"")</f>
        <v/>
      </c>
      <c r="R428" s="74" t="str">
        <f>IF(AND(C428="Abierto",D428="Media"),A428,"")</f>
        <v/>
      </c>
      <c r="S428" s="74" t="str">
        <f ca="1">IF(AND(C428="Abierto",D428="Media"),TODAY()-E428,"")</f>
        <v/>
      </c>
      <c r="T428" s="74" t="str">
        <f>IF(AND(C428="Abierto",D428="Media"),RANK(S428,$S$13:$S$798,0)+COUNTIF($S$13:S428,S428)-1+MAX(N:N,Q:Q),"")</f>
        <v/>
      </c>
      <c r="U428" s="74" t="str">
        <f>IF(AND(C428="Abierto",D428="Baja"),A428,"")</f>
        <v/>
      </c>
      <c r="V428" s="74" t="str">
        <f ca="1">IF(AND(C428="Abierto",D428="Baja"),TODAY()-E428,"")</f>
        <v/>
      </c>
      <c r="W428" s="74" t="str">
        <f>IF(AND(C428="Abierto",D428="Baja"),RANK(V428,$V$13:$V$798,0)+COUNTIF($V$13:V428,V428)-1+MAX(N:N,Q:Q,T:T),"")</f>
        <v/>
      </c>
      <c r="X428" s="139" t="str">
        <f>IF(OR(C428="Resuelto",C428=""),"",SUM(N428,Q428,T428,W428))</f>
        <v/>
      </c>
      <c r="Y428" s="139" t="str">
        <f>IF(OR(C428="Resuelto",C428=""),"",SUM(M428,P428,S428,V428))</f>
        <v/>
      </c>
      <c r="Z428" s="139" t="str">
        <f>IF(OR(C428="Resuelto",C428=""),"",SUM(L428,O428,R428,U428))</f>
        <v/>
      </c>
      <c r="AA428" s="28">
        <v>626</v>
      </c>
      <c r="AB428" s="28" t="str">
        <f ca="1">IF(ISNA(VLOOKUP(AA428,$X$13:$Z$795,3,FALSE))=TRUE,"",VLOOKUP(AA428,$X$13:$Z$795,3,FALSE))</f>
        <v/>
      </c>
      <c r="AC428" s="75" t="str">
        <f ca="1">IF(ISNA(VLOOKUP(AA428,$X$13:$Z$795,2,FALSE))=TRUE,"",VLOOKUP(AA428,$X$13:$Z$795,2,FALSE))</f>
        <v/>
      </c>
      <c r="AH428" s="78" t="str">
        <f>IF(AI428="","",MAX($AH$5:AH427)+1)</f>
        <v/>
      </c>
      <c r="AI428" s="53" t="str">
        <f>IF(G427="","",IF(COUNTIF($AI$11:AI427,G427)=0,G427,""))</f>
        <v/>
      </c>
      <c r="AJ428" s="53" t="str">
        <f>IF(ISNA(VLOOKUP(AA428,$AH$13:$AI$795,2,FALSE))=TRUE,"",VLOOKUP(AA428,$AH$13:$AI$795,2,FALSE))</f>
        <v/>
      </c>
      <c r="AK428" s="135"/>
    </row>
    <row r="429" spans="1:37" x14ac:dyDescent="0.25">
      <c r="A429" s="136"/>
      <c r="B429" s="136"/>
      <c r="C429" s="136"/>
      <c r="D429" s="136"/>
      <c r="E429" s="137"/>
      <c r="F429" s="137"/>
      <c r="G429" s="136"/>
      <c r="H429" s="137"/>
      <c r="I429" s="140" t="str">
        <f t="shared" si="7"/>
        <v/>
      </c>
      <c r="J429" s="140"/>
      <c r="K429" s="140"/>
      <c r="L429" s="74" t="str">
        <f>IF(AND(C429="Abierto",D429="Urgente"),A429,"")</f>
        <v/>
      </c>
      <c r="M429" s="74" t="str">
        <f ca="1">IF(AND(C429="Abierto",D429="Urgente"),TODAY()-E429,"")</f>
        <v/>
      </c>
      <c r="N429" s="74" t="str">
        <f>IF(AND(C429="Abierto",D429="Urgente"),RANK(M429,$M$13:$M$798,0)+COUNTIF($M$13:M429,M429)-1,"")</f>
        <v/>
      </c>
      <c r="O429" s="74" t="str">
        <f>IF(AND(C429="Abierto",D429="Alta"),A429,"")</f>
        <v/>
      </c>
      <c r="P429" s="74" t="str">
        <f ca="1">IF(AND(C429="Abierto",D429="Alta"),TODAY()-E429,"")</f>
        <v/>
      </c>
      <c r="Q429" s="74" t="str">
        <f>IF(AND(C429="Abierto",D429="Alta"),RANK(P429,$P$13:$P$798,0)+COUNTIF($P$13:P429,P429)-1+MAX(N:N),"")</f>
        <v/>
      </c>
      <c r="R429" s="74" t="str">
        <f>IF(AND(C429="Abierto",D429="Media"),A429,"")</f>
        <v/>
      </c>
      <c r="S429" s="74" t="str">
        <f ca="1">IF(AND(C429="Abierto",D429="Media"),TODAY()-E429,"")</f>
        <v/>
      </c>
      <c r="T429" s="74" t="str">
        <f>IF(AND(C429="Abierto",D429="Media"),RANK(S429,$S$13:$S$798,0)+COUNTIF($S$13:S429,S429)-1+MAX(N:N,Q:Q),"")</f>
        <v/>
      </c>
      <c r="U429" s="74" t="str">
        <f>IF(AND(C429="Abierto",D429="Baja"),A429,"")</f>
        <v/>
      </c>
      <c r="V429" s="74" t="str">
        <f ca="1">IF(AND(C429="Abierto",D429="Baja"),TODAY()-E429,"")</f>
        <v/>
      </c>
      <c r="W429" s="74" t="str">
        <f>IF(AND(C429="Abierto",D429="Baja"),RANK(V429,$V$13:$V$798,0)+COUNTIF($V$13:V429,V429)-1+MAX(N:N,Q:Q,T:T),"")</f>
        <v/>
      </c>
      <c r="X429" s="139" t="str">
        <f>IF(OR(C429="Resuelto",C429=""),"",SUM(N429,Q429,T429,W429))</f>
        <v/>
      </c>
      <c r="Y429" s="139" t="str">
        <f>IF(OR(C429="Resuelto",C429=""),"",SUM(M429,P429,S429,V429))</f>
        <v/>
      </c>
      <c r="Z429" s="139" t="str">
        <f>IF(OR(C429="Resuelto",C429=""),"",SUM(L429,O429,R429,U429))</f>
        <v/>
      </c>
      <c r="AA429" s="28">
        <v>627</v>
      </c>
      <c r="AB429" s="28" t="str">
        <f ca="1">IF(ISNA(VLOOKUP(AA429,$X$13:$Z$795,3,FALSE))=TRUE,"",VLOOKUP(AA429,$X$13:$Z$795,3,FALSE))</f>
        <v/>
      </c>
      <c r="AC429" s="75" t="str">
        <f ca="1">IF(ISNA(VLOOKUP(AA429,$X$13:$Z$795,2,FALSE))=TRUE,"",VLOOKUP(AA429,$X$13:$Z$795,2,FALSE))</f>
        <v/>
      </c>
      <c r="AH429" s="78" t="str">
        <f>IF(AI429="","",MAX($AH$5:AH428)+1)</f>
        <v/>
      </c>
      <c r="AI429" s="53" t="str">
        <f>IF(G428="","",IF(COUNTIF($AI$11:AI428,G428)=0,G428,""))</f>
        <v/>
      </c>
      <c r="AJ429" s="53" t="str">
        <f>IF(ISNA(VLOOKUP(AA429,$AH$13:$AI$795,2,FALSE))=TRUE,"",VLOOKUP(AA429,$AH$13:$AI$795,2,FALSE))</f>
        <v/>
      </c>
      <c r="AK429" s="135"/>
    </row>
    <row r="430" spans="1:37" x14ac:dyDescent="0.25">
      <c r="A430" s="136"/>
      <c r="B430" s="136"/>
      <c r="C430" s="136"/>
      <c r="D430" s="136"/>
      <c r="E430" s="137"/>
      <c r="F430" s="137"/>
      <c r="G430" s="136"/>
      <c r="H430" s="137"/>
      <c r="I430" s="140" t="str">
        <f t="shared" si="7"/>
        <v/>
      </c>
      <c r="J430" s="140"/>
      <c r="K430" s="140"/>
      <c r="L430" s="74" t="str">
        <f>IF(AND(C430="Abierto",D430="Urgente"),A430,"")</f>
        <v/>
      </c>
      <c r="M430" s="74" t="str">
        <f ca="1">IF(AND(C430="Abierto",D430="Urgente"),TODAY()-E430,"")</f>
        <v/>
      </c>
      <c r="N430" s="74" t="str">
        <f>IF(AND(C430="Abierto",D430="Urgente"),RANK(M430,$M$13:$M$798,0)+COUNTIF($M$13:M430,M430)-1,"")</f>
        <v/>
      </c>
      <c r="O430" s="74" t="str">
        <f>IF(AND(C430="Abierto",D430="Alta"),A430,"")</f>
        <v/>
      </c>
      <c r="P430" s="74" t="str">
        <f ca="1">IF(AND(C430="Abierto",D430="Alta"),TODAY()-E430,"")</f>
        <v/>
      </c>
      <c r="Q430" s="74" t="str">
        <f>IF(AND(C430="Abierto",D430="Alta"),RANK(P430,$P$13:$P$798,0)+COUNTIF($P$13:P430,P430)-1+MAX(N:N),"")</f>
        <v/>
      </c>
      <c r="R430" s="74" t="str">
        <f>IF(AND(C430="Abierto",D430="Media"),A430,"")</f>
        <v/>
      </c>
      <c r="S430" s="74" t="str">
        <f ca="1">IF(AND(C430="Abierto",D430="Media"),TODAY()-E430,"")</f>
        <v/>
      </c>
      <c r="T430" s="74" t="str">
        <f>IF(AND(C430="Abierto",D430="Media"),RANK(S430,$S$13:$S$798,0)+COUNTIF($S$13:S430,S430)-1+MAX(N:N,Q:Q),"")</f>
        <v/>
      </c>
      <c r="U430" s="74" t="str">
        <f>IF(AND(C430="Abierto",D430="Baja"),A430,"")</f>
        <v/>
      </c>
      <c r="V430" s="74" t="str">
        <f ca="1">IF(AND(C430="Abierto",D430="Baja"),TODAY()-E430,"")</f>
        <v/>
      </c>
      <c r="W430" s="74" t="str">
        <f>IF(AND(C430="Abierto",D430="Baja"),RANK(V430,$V$13:$V$798,0)+COUNTIF($V$13:V430,V430)-1+MAX(N:N,Q:Q,T:T),"")</f>
        <v/>
      </c>
      <c r="X430" s="139" t="str">
        <f>IF(OR(C430="Resuelto",C430=""),"",SUM(N430,Q430,T430,W430))</f>
        <v/>
      </c>
      <c r="Y430" s="139" t="str">
        <f>IF(OR(C430="Resuelto",C430=""),"",SUM(M430,P430,S430,V430))</f>
        <v/>
      </c>
      <c r="Z430" s="139" t="str">
        <f>IF(OR(C430="Resuelto",C430=""),"",SUM(L430,O430,R430,U430))</f>
        <v/>
      </c>
      <c r="AA430" s="28">
        <v>628</v>
      </c>
      <c r="AB430" s="28" t="str">
        <f ca="1">IF(ISNA(VLOOKUP(AA430,$X$13:$Z$795,3,FALSE))=TRUE,"",VLOOKUP(AA430,$X$13:$Z$795,3,FALSE))</f>
        <v/>
      </c>
      <c r="AC430" s="75" t="str">
        <f ca="1">IF(ISNA(VLOOKUP(AA430,$X$13:$Z$795,2,FALSE))=TRUE,"",VLOOKUP(AA430,$X$13:$Z$795,2,FALSE))</f>
        <v/>
      </c>
      <c r="AH430" s="78" t="str">
        <f>IF(AI430="","",MAX($AH$5:AH429)+1)</f>
        <v/>
      </c>
      <c r="AI430" s="53" t="str">
        <f>IF(G429="","",IF(COUNTIF($AI$11:AI429,G429)=0,G429,""))</f>
        <v/>
      </c>
      <c r="AJ430" s="53" t="str">
        <f>IF(ISNA(VLOOKUP(AA430,$AH$13:$AI$795,2,FALSE))=TRUE,"",VLOOKUP(AA430,$AH$13:$AI$795,2,FALSE))</f>
        <v/>
      </c>
      <c r="AK430" s="135"/>
    </row>
    <row r="431" spans="1:37" x14ac:dyDescent="0.25">
      <c r="A431" s="136"/>
      <c r="B431" s="136"/>
      <c r="C431" s="136"/>
      <c r="D431" s="136"/>
      <c r="E431" s="137"/>
      <c r="F431" s="137"/>
      <c r="G431" s="136"/>
      <c r="H431" s="137"/>
      <c r="I431" s="140" t="str">
        <f t="shared" si="7"/>
        <v/>
      </c>
      <c r="J431" s="140"/>
      <c r="K431" s="140"/>
      <c r="L431" s="74" t="str">
        <f>IF(AND(C431="Abierto",D431="Urgente"),A431,"")</f>
        <v/>
      </c>
      <c r="M431" s="74" t="str">
        <f ca="1">IF(AND(C431="Abierto",D431="Urgente"),TODAY()-E431,"")</f>
        <v/>
      </c>
      <c r="N431" s="74" t="str">
        <f>IF(AND(C431="Abierto",D431="Urgente"),RANK(M431,$M$13:$M$798,0)+COUNTIF($M$13:M431,M431)-1,"")</f>
        <v/>
      </c>
      <c r="O431" s="74" t="str">
        <f>IF(AND(C431="Abierto",D431="Alta"),A431,"")</f>
        <v/>
      </c>
      <c r="P431" s="74" t="str">
        <f ca="1">IF(AND(C431="Abierto",D431="Alta"),TODAY()-E431,"")</f>
        <v/>
      </c>
      <c r="Q431" s="74" t="str">
        <f>IF(AND(C431="Abierto",D431="Alta"),RANK(P431,$P$13:$P$798,0)+COUNTIF($P$13:P431,P431)-1+MAX(N:N),"")</f>
        <v/>
      </c>
      <c r="R431" s="74" t="str">
        <f>IF(AND(C431="Abierto",D431="Media"),A431,"")</f>
        <v/>
      </c>
      <c r="S431" s="74" t="str">
        <f ca="1">IF(AND(C431="Abierto",D431="Media"),TODAY()-E431,"")</f>
        <v/>
      </c>
      <c r="T431" s="74" t="str">
        <f>IF(AND(C431="Abierto",D431="Media"),RANK(S431,$S$13:$S$798,0)+COUNTIF($S$13:S431,S431)-1+MAX(N:N,Q:Q),"")</f>
        <v/>
      </c>
      <c r="U431" s="74" t="str">
        <f>IF(AND(C431="Abierto",D431="Baja"),A431,"")</f>
        <v/>
      </c>
      <c r="V431" s="74" t="str">
        <f ca="1">IF(AND(C431="Abierto",D431="Baja"),TODAY()-E431,"")</f>
        <v/>
      </c>
      <c r="W431" s="74" t="str">
        <f>IF(AND(C431="Abierto",D431="Baja"),RANK(V431,$V$13:$V$798,0)+COUNTIF($V$13:V431,V431)-1+MAX(N:N,Q:Q,T:T),"")</f>
        <v/>
      </c>
      <c r="X431" s="139" t="str">
        <f>IF(OR(C431="Resuelto",C431=""),"",SUM(N431,Q431,T431,W431))</f>
        <v/>
      </c>
      <c r="Y431" s="139" t="str">
        <f>IF(OR(C431="Resuelto",C431=""),"",SUM(M431,P431,S431,V431))</f>
        <v/>
      </c>
      <c r="Z431" s="139" t="str">
        <f>IF(OR(C431="Resuelto",C431=""),"",SUM(L431,O431,R431,U431))</f>
        <v/>
      </c>
      <c r="AA431" s="28">
        <v>629</v>
      </c>
      <c r="AB431" s="28" t="str">
        <f ca="1">IF(ISNA(VLOOKUP(AA431,$X$13:$Z$795,3,FALSE))=TRUE,"",VLOOKUP(AA431,$X$13:$Z$795,3,FALSE))</f>
        <v/>
      </c>
      <c r="AC431" s="75" t="str">
        <f ca="1">IF(ISNA(VLOOKUP(AA431,$X$13:$Z$795,2,FALSE))=TRUE,"",VLOOKUP(AA431,$X$13:$Z$795,2,FALSE))</f>
        <v/>
      </c>
      <c r="AH431" s="78" t="str">
        <f>IF(AI431="","",MAX($AH$5:AH430)+1)</f>
        <v/>
      </c>
      <c r="AI431" s="53" t="str">
        <f>IF(G430="","",IF(COUNTIF($AI$11:AI430,G430)=0,G430,""))</f>
        <v/>
      </c>
      <c r="AJ431" s="53" t="str">
        <f>IF(ISNA(VLOOKUP(AA431,$AH$13:$AI$795,2,FALSE))=TRUE,"",VLOOKUP(AA431,$AH$13:$AI$795,2,FALSE))</f>
        <v/>
      </c>
      <c r="AK431" s="135"/>
    </row>
    <row r="432" spans="1:37" x14ac:dyDescent="0.25">
      <c r="A432" s="136"/>
      <c r="B432" s="136"/>
      <c r="C432" s="136"/>
      <c r="D432" s="136"/>
      <c r="E432" s="137"/>
      <c r="F432" s="137"/>
      <c r="G432" s="136"/>
      <c r="H432" s="137"/>
      <c r="I432" s="140" t="str">
        <f t="shared" si="7"/>
        <v/>
      </c>
      <c r="J432" s="140"/>
      <c r="K432" s="140"/>
      <c r="L432" s="74" t="str">
        <f>IF(AND(C432="Abierto",D432="Urgente"),A432,"")</f>
        <v/>
      </c>
      <c r="M432" s="74" t="str">
        <f ca="1">IF(AND(C432="Abierto",D432="Urgente"),TODAY()-E432,"")</f>
        <v/>
      </c>
      <c r="N432" s="74" t="str">
        <f>IF(AND(C432="Abierto",D432="Urgente"),RANK(M432,$M$13:$M$798,0)+COUNTIF($M$13:M432,M432)-1,"")</f>
        <v/>
      </c>
      <c r="O432" s="74" t="str">
        <f>IF(AND(C432="Abierto",D432="Alta"),A432,"")</f>
        <v/>
      </c>
      <c r="P432" s="74" t="str">
        <f ca="1">IF(AND(C432="Abierto",D432="Alta"),TODAY()-E432,"")</f>
        <v/>
      </c>
      <c r="Q432" s="74" t="str">
        <f>IF(AND(C432="Abierto",D432="Alta"),RANK(P432,$P$13:$P$798,0)+COUNTIF($P$13:P432,P432)-1+MAX(N:N),"")</f>
        <v/>
      </c>
      <c r="R432" s="74" t="str">
        <f>IF(AND(C432="Abierto",D432="Media"),A432,"")</f>
        <v/>
      </c>
      <c r="S432" s="74" t="str">
        <f ca="1">IF(AND(C432="Abierto",D432="Media"),TODAY()-E432,"")</f>
        <v/>
      </c>
      <c r="T432" s="74" t="str">
        <f>IF(AND(C432="Abierto",D432="Media"),RANK(S432,$S$13:$S$798,0)+COUNTIF($S$13:S432,S432)-1+MAX(N:N,Q:Q),"")</f>
        <v/>
      </c>
      <c r="U432" s="74" t="str">
        <f>IF(AND(C432="Abierto",D432="Baja"),A432,"")</f>
        <v/>
      </c>
      <c r="V432" s="74" t="str">
        <f ca="1">IF(AND(C432="Abierto",D432="Baja"),TODAY()-E432,"")</f>
        <v/>
      </c>
      <c r="W432" s="74" t="str">
        <f>IF(AND(C432="Abierto",D432="Baja"),RANK(V432,$V$13:$V$798,0)+COUNTIF($V$13:V432,V432)-1+MAX(N:N,Q:Q,T:T),"")</f>
        <v/>
      </c>
      <c r="X432" s="139" t="str">
        <f>IF(OR(C432="Resuelto",C432=""),"",SUM(N432,Q432,T432,W432))</f>
        <v/>
      </c>
      <c r="Y432" s="139" t="str">
        <f>IF(OR(C432="Resuelto",C432=""),"",SUM(M432,P432,S432,V432))</f>
        <v/>
      </c>
      <c r="Z432" s="139" t="str">
        <f>IF(OR(C432="Resuelto",C432=""),"",SUM(L432,O432,R432,U432))</f>
        <v/>
      </c>
      <c r="AA432" s="28">
        <v>630</v>
      </c>
      <c r="AB432" s="28" t="str">
        <f ca="1">IF(ISNA(VLOOKUP(AA432,$X$13:$Z$795,3,FALSE))=TRUE,"",VLOOKUP(AA432,$X$13:$Z$795,3,FALSE))</f>
        <v/>
      </c>
      <c r="AC432" s="75" t="str">
        <f ca="1">IF(ISNA(VLOOKUP(AA432,$X$13:$Z$795,2,FALSE))=TRUE,"",VLOOKUP(AA432,$X$13:$Z$795,2,FALSE))</f>
        <v/>
      </c>
      <c r="AH432" s="78" t="str">
        <f>IF(AI432="","",MAX($AH$5:AH431)+1)</f>
        <v/>
      </c>
      <c r="AI432" s="53" t="str">
        <f>IF(G431="","",IF(COUNTIF($AI$11:AI431,G431)=0,G431,""))</f>
        <v/>
      </c>
      <c r="AJ432" s="53" t="str">
        <f>IF(ISNA(VLOOKUP(AA432,$AH$13:$AI$795,2,FALSE))=TRUE,"",VLOOKUP(AA432,$AH$13:$AI$795,2,FALSE))</f>
        <v/>
      </c>
      <c r="AK432" s="135"/>
    </row>
    <row r="433" spans="1:37" x14ac:dyDescent="0.25">
      <c r="A433" s="136"/>
      <c r="B433" s="136"/>
      <c r="C433" s="136"/>
      <c r="D433" s="136"/>
      <c r="E433" s="137"/>
      <c r="F433" s="137"/>
      <c r="G433" s="136"/>
      <c r="H433" s="137"/>
      <c r="I433" s="140" t="str">
        <f t="shared" si="7"/>
        <v/>
      </c>
      <c r="J433" s="140"/>
      <c r="K433" s="140"/>
      <c r="L433" s="74" t="str">
        <f>IF(AND(C433="Abierto",D433="Urgente"),A433,"")</f>
        <v/>
      </c>
      <c r="M433" s="74" t="str">
        <f ca="1">IF(AND(C433="Abierto",D433="Urgente"),TODAY()-E433,"")</f>
        <v/>
      </c>
      <c r="N433" s="74" t="str">
        <f>IF(AND(C433="Abierto",D433="Urgente"),RANK(M433,$M$13:$M$798,0)+COUNTIF($M$13:M433,M433)-1,"")</f>
        <v/>
      </c>
      <c r="O433" s="74" t="str">
        <f>IF(AND(C433="Abierto",D433="Alta"),A433,"")</f>
        <v/>
      </c>
      <c r="P433" s="74" t="str">
        <f ca="1">IF(AND(C433="Abierto",D433="Alta"),TODAY()-E433,"")</f>
        <v/>
      </c>
      <c r="Q433" s="74" t="str">
        <f>IF(AND(C433="Abierto",D433="Alta"),RANK(P433,$P$13:$P$798,0)+COUNTIF($P$13:P433,P433)-1+MAX(N:N),"")</f>
        <v/>
      </c>
      <c r="R433" s="74" t="str">
        <f>IF(AND(C433="Abierto",D433="Media"),A433,"")</f>
        <v/>
      </c>
      <c r="S433" s="74" t="str">
        <f ca="1">IF(AND(C433="Abierto",D433="Media"),TODAY()-E433,"")</f>
        <v/>
      </c>
      <c r="T433" s="74" t="str">
        <f>IF(AND(C433="Abierto",D433="Media"),RANK(S433,$S$13:$S$798,0)+COUNTIF($S$13:S433,S433)-1+MAX(N:N,Q:Q),"")</f>
        <v/>
      </c>
      <c r="U433" s="74" t="str">
        <f>IF(AND(C433="Abierto",D433="Baja"),A433,"")</f>
        <v/>
      </c>
      <c r="V433" s="74" t="str">
        <f ca="1">IF(AND(C433="Abierto",D433="Baja"),TODAY()-E433,"")</f>
        <v/>
      </c>
      <c r="W433" s="74" t="str">
        <f>IF(AND(C433="Abierto",D433="Baja"),RANK(V433,$V$13:$V$798,0)+COUNTIF($V$13:V433,V433)-1+MAX(N:N,Q:Q,T:T),"")</f>
        <v/>
      </c>
      <c r="X433" s="139" t="str">
        <f>IF(OR(C433="Resuelto",C433=""),"",SUM(N433,Q433,T433,W433))</f>
        <v/>
      </c>
      <c r="Y433" s="139" t="str">
        <f>IF(OR(C433="Resuelto",C433=""),"",SUM(M433,P433,S433,V433))</f>
        <v/>
      </c>
      <c r="Z433" s="139" t="str">
        <f>IF(OR(C433="Resuelto",C433=""),"",SUM(L433,O433,R433,U433))</f>
        <v/>
      </c>
      <c r="AA433" s="28">
        <v>631</v>
      </c>
      <c r="AB433" s="28" t="str">
        <f ca="1">IF(ISNA(VLOOKUP(AA433,$X$13:$Z$795,3,FALSE))=TRUE,"",VLOOKUP(AA433,$X$13:$Z$795,3,FALSE))</f>
        <v/>
      </c>
      <c r="AC433" s="75" t="str">
        <f ca="1">IF(ISNA(VLOOKUP(AA433,$X$13:$Z$795,2,FALSE))=TRUE,"",VLOOKUP(AA433,$X$13:$Z$795,2,FALSE))</f>
        <v/>
      </c>
      <c r="AH433" s="78" t="str">
        <f>IF(AI433="","",MAX($AH$5:AH432)+1)</f>
        <v/>
      </c>
      <c r="AI433" s="53" t="str">
        <f>IF(G432="","",IF(COUNTIF($AI$11:AI432,G432)=0,G432,""))</f>
        <v/>
      </c>
      <c r="AJ433" s="53" t="str">
        <f>IF(ISNA(VLOOKUP(AA433,$AH$13:$AI$795,2,FALSE))=TRUE,"",VLOOKUP(AA433,$AH$13:$AI$795,2,FALSE))</f>
        <v/>
      </c>
      <c r="AK433" s="135"/>
    </row>
    <row r="434" spans="1:37" x14ac:dyDescent="0.25">
      <c r="A434" s="136"/>
      <c r="B434" s="136"/>
      <c r="C434" s="136"/>
      <c r="D434" s="136"/>
      <c r="E434" s="137"/>
      <c r="F434" s="137"/>
      <c r="G434" s="136"/>
      <c r="H434" s="137"/>
      <c r="I434" s="140" t="str">
        <f t="shared" si="7"/>
        <v/>
      </c>
      <c r="J434" s="140"/>
      <c r="K434" s="140"/>
      <c r="L434" s="74" t="str">
        <f>IF(AND(C434="Abierto",D434="Urgente"),A434,"")</f>
        <v/>
      </c>
      <c r="M434" s="74" t="str">
        <f ca="1">IF(AND(C434="Abierto",D434="Urgente"),TODAY()-E434,"")</f>
        <v/>
      </c>
      <c r="N434" s="74" t="str">
        <f>IF(AND(C434="Abierto",D434="Urgente"),RANK(M434,$M$13:$M$798,0)+COUNTIF($M$13:M434,M434)-1,"")</f>
        <v/>
      </c>
      <c r="O434" s="74" t="str">
        <f>IF(AND(C434="Abierto",D434="Alta"),A434,"")</f>
        <v/>
      </c>
      <c r="P434" s="74" t="str">
        <f ca="1">IF(AND(C434="Abierto",D434="Alta"),TODAY()-E434,"")</f>
        <v/>
      </c>
      <c r="Q434" s="74" t="str">
        <f>IF(AND(C434="Abierto",D434="Alta"),RANK(P434,$P$13:$P$798,0)+COUNTIF($P$13:P434,P434)-1+MAX(N:N),"")</f>
        <v/>
      </c>
      <c r="R434" s="74" t="str">
        <f>IF(AND(C434="Abierto",D434="Media"),A434,"")</f>
        <v/>
      </c>
      <c r="S434" s="74" t="str">
        <f ca="1">IF(AND(C434="Abierto",D434="Media"),TODAY()-E434,"")</f>
        <v/>
      </c>
      <c r="T434" s="74" t="str">
        <f>IF(AND(C434="Abierto",D434="Media"),RANK(S434,$S$13:$S$798,0)+COUNTIF($S$13:S434,S434)-1+MAX(N:N,Q:Q),"")</f>
        <v/>
      </c>
      <c r="U434" s="74" t="str">
        <f>IF(AND(C434="Abierto",D434="Baja"),A434,"")</f>
        <v/>
      </c>
      <c r="V434" s="74" t="str">
        <f ca="1">IF(AND(C434="Abierto",D434="Baja"),TODAY()-E434,"")</f>
        <v/>
      </c>
      <c r="W434" s="74" t="str">
        <f>IF(AND(C434="Abierto",D434="Baja"),RANK(V434,$V$13:$V$798,0)+COUNTIF($V$13:V434,V434)-1+MAX(N:N,Q:Q,T:T),"")</f>
        <v/>
      </c>
      <c r="X434" s="139" t="str">
        <f>IF(OR(C434="Resuelto",C434=""),"",SUM(N434,Q434,T434,W434))</f>
        <v/>
      </c>
      <c r="Y434" s="139" t="str">
        <f>IF(OR(C434="Resuelto",C434=""),"",SUM(M434,P434,S434,V434))</f>
        <v/>
      </c>
      <c r="Z434" s="139" t="str">
        <f>IF(OR(C434="Resuelto",C434=""),"",SUM(L434,O434,R434,U434))</f>
        <v/>
      </c>
      <c r="AA434" s="28">
        <v>632</v>
      </c>
      <c r="AB434" s="28" t="str">
        <f ca="1">IF(ISNA(VLOOKUP(AA434,$X$13:$Z$795,3,FALSE))=TRUE,"",VLOOKUP(AA434,$X$13:$Z$795,3,FALSE))</f>
        <v/>
      </c>
      <c r="AC434" s="75" t="str">
        <f ca="1">IF(ISNA(VLOOKUP(AA434,$X$13:$Z$795,2,FALSE))=TRUE,"",VLOOKUP(AA434,$X$13:$Z$795,2,FALSE))</f>
        <v/>
      </c>
      <c r="AH434" s="78" t="str">
        <f>IF(AI434="","",MAX($AH$5:AH433)+1)</f>
        <v/>
      </c>
      <c r="AI434" s="53" t="str">
        <f>IF(G433="","",IF(COUNTIF($AI$11:AI433,G433)=0,G433,""))</f>
        <v/>
      </c>
      <c r="AJ434" s="53" t="str">
        <f>IF(ISNA(VLOOKUP(AA434,$AH$13:$AI$795,2,FALSE))=TRUE,"",VLOOKUP(AA434,$AH$13:$AI$795,2,FALSE))</f>
        <v/>
      </c>
      <c r="AK434" s="135"/>
    </row>
    <row r="435" spans="1:37" x14ac:dyDescent="0.25">
      <c r="A435" s="136"/>
      <c r="B435" s="136"/>
      <c r="C435" s="136"/>
      <c r="D435" s="136"/>
      <c r="E435" s="137"/>
      <c r="F435" s="137"/>
      <c r="G435" s="136"/>
      <c r="H435" s="137"/>
      <c r="I435" s="140" t="str">
        <f t="shared" si="7"/>
        <v/>
      </c>
      <c r="J435" s="140"/>
      <c r="K435" s="140"/>
      <c r="L435" s="74" t="str">
        <f>IF(AND(C435="Abierto",D435="Urgente"),A435,"")</f>
        <v/>
      </c>
      <c r="M435" s="74" t="str">
        <f ca="1">IF(AND(C435="Abierto",D435="Urgente"),TODAY()-E435,"")</f>
        <v/>
      </c>
      <c r="N435" s="74" t="str">
        <f>IF(AND(C435="Abierto",D435="Urgente"),RANK(M435,$M$13:$M$798,0)+COUNTIF($M$13:M435,M435)-1,"")</f>
        <v/>
      </c>
      <c r="O435" s="74" t="str">
        <f>IF(AND(C435="Abierto",D435="Alta"),A435,"")</f>
        <v/>
      </c>
      <c r="P435" s="74" t="str">
        <f ca="1">IF(AND(C435="Abierto",D435="Alta"),TODAY()-E435,"")</f>
        <v/>
      </c>
      <c r="Q435" s="74" t="str">
        <f>IF(AND(C435="Abierto",D435="Alta"),RANK(P435,$P$13:$P$798,0)+COUNTIF($P$13:P435,P435)-1+MAX(N:N),"")</f>
        <v/>
      </c>
      <c r="R435" s="74" t="str">
        <f>IF(AND(C435="Abierto",D435="Media"),A435,"")</f>
        <v/>
      </c>
      <c r="S435" s="74" t="str">
        <f ca="1">IF(AND(C435="Abierto",D435="Media"),TODAY()-E435,"")</f>
        <v/>
      </c>
      <c r="T435" s="74" t="str">
        <f>IF(AND(C435="Abierto",D435="Media"),RANK(S435,$S$13:$S$798,0)+COUNTIF($S$13:S435,S435)-1+MAX(N:N,Q:Q),"")</f>
        <v/>
      </c>
      <c r="U435" s="74" t="str">
        <f>IF(AND(C435="Abierto",D435="Baja"),A435,"")</f>
        <v/>
      </c>
      <c r="V435" s="74" t="str">
        <f ca="1">IF(AND(C435="Abierto",D435="Baja"),TODAY()-E435,"")</f>
        <v/>
      </c>
      <c r="W435" s="74" t="str">
        <f>IF(AND(C435="Abierto",D435="Baja"),RANK(V435,$V$13:$V$798,0)+COUNTIF($V$13:V435,V435)-1+MAX(N:N,Q:Q,T:T),"")</f>
        <v/>
      </c>
      <c r="X435" s="139" t="str">
        <f>IF(OR(C435="Resuelto",C435=""),"",SUM(N435,Q435,T435,W435))</f>
        <v/>
      </c>
      <c r="Y435" s="139" t="str">
        <f>IF(OR(C435="Resuelto",C435=""),"",SUM(M435,P435,S435,V435))</f>
        <v/>
      </c>
      <c r="Z435" s="139" t="str">
        <f>IF(OR(C435="Resuelto",C435=""),"",SUM(L435,O435,R435,U435))</f>
        <v/>
      </c>
      <c r="AA435" s="28">
        <v>633</v>
      </c>
      <c r="AB435" s="28" t="str">
        <f ca="1">IF(ISNA(VLOOKUP(AA435,$X$13:$Z$795,3,FALSE))=TRUE,"",VLOOKUP(AA435,$X$13:$Z$795,3,FALSE))</f>
        <v/>
      </c>
      <c r="AC435" s="75" t="str">
        <f ca="1">IF(ISNA(VLOOKUP(AA435,$X$13:$Z$795,2,FALSE))=TRUE,"",VLOOKUP(AA435,$X$13:$Z$795,2,FALSE))</f>
        <v/>
      </c>
      <c r="AH435" s="78" t="str">
        <f>IF(AI435="","",MAX($AH$5:AH434)+1)</f>
        <v/>
      </c>
      <c r="AI435" s="53" t="str">
        <f>IF(G434="","",IF(COUNTIF($AI$11:AI434,G434)=0,G434,""))</f>
        <v/>
      </c>
      <c r="AJ435" s="53" t="str">
        <f>IF(ISNA(VLOOKUP(AA435,$AH$13:$AI$795,2,FALSE))=TRUE,"",VLOOKUP(AA435,$AH$13:$AI$795,2,FALSE))</f>
        <v/>
      </c>
      <c r="AK435" s="135"/>
    </row>
    <row r="436" spans="1:37" x14ac:dyDescent="0.25">
      <c r="A436" s="136"/>
      <c r="B436" s="136"/>
      <c r="C436" s="136"/>
      <c r="D436" s="136"/>
      <c r="E436" s="137"/>
      <c r="F436" s="137"/>
      <c r="G436" s="136"/>
      <c r="H436" s="137"/>
      <c r="I436" s="140" t="str">
        <f t="shared" si="7"/>
        <v/>
      </c>
      <c r="J436" s="140"/>
      <c r="K436" s="140"/>
      <c r="L436" s="74" t="str">
        <f>IF(AND(C436="Abierto",D436="Urgente"),A436,"")</f>
        <v/>
      </c>
      <c r="M436" s="74" t="str">
        <f ca="1">IF(AND(C436="Abierto",D436="Urgente"),TODAY()-E436,"")</f>
        <v/>
      </c>
      <c r="N436" s="74" t="str">
        <f>IF(AND(C436="Abierto",D436="Urgente"),RANK(M436,$M$13:$M$798,0)+COUNTIF($M$13:M436,M436)-1,"")</f>
        <v/>
      </c>
      <c r="O436" s="74" t="str">
        <f>IF(AND(C436="Abierto",D436="Alta"),A436,"")</f>
        <v/>
      </c>
      <c r="P436" s="74" t="str">
        <f ca="1">IF(AND(C436="Abierto",D436="Alta"),TODAY()-E436,"")</f>
        <v/>
      </c>
      <c r="Q436" s="74" t="str">
        <f>IF(AND(C436="Abierto",D436="Alta"),RANK(P436,$P$13:$P$798,0)+COUNTIF($P$13:P436,P436)-1+MAX(N:N),"")</f>
        <v/>
      </c>
      <c r="R436" s="74" t="str">
        <f>IF(AND(C436="Abierto",D436="Media"),A436,"")</f>
        <v/>
      </c>
      <c r="S436" s="74" t="str">
        <f ca="1">IF(AND(C436="Abierto",D436="Media"),TODAY()-E436,"")</f>
        <v/>
      </c>
      <c r="T436" s="74" t="str">
        <f>IF(AND(C436="Abierto",D436="Media"),RANK(S436,$S$13:$S$798,0)+COUNTIF($S$13:S436,S436)-1+MAX(N:N,Q:Q),"")</f>
        <v/>
      </c>
      <c r="U436" s="74" t="str">
        <f>IF(AND(C436="Abierto",D436="Baja"),A436,"")</f>
        <v/>
      </c>
      <c r="V436" s="74" t="str">
        <f ca="1">IF(AND(C436="Abierto",D436="Baja"),TODAY()-E436,"")</f>
        <v/>
      </c>
      <c r="W436" s="74" t="str">
        <f>IF(AND(C436="Abierto",D436="Baja"),RANK(V436,$V$13:$V$798,0)+COUNTIF($V$13:V436,V436)-1+MAX(N:N,Q:Q,T:T),"")</f>
        <v/>
      </c>
      <c r="X436" s="139" t="str">
        <f>IF(OR(C436="Resuelto",C436=""),"",SUM(N436,Q436,T436,W436))</f>
        <v/>
      </c>
      <c r="Y436" s="139" t="str">
        <f>IF(OR(C436="Resuelto",C436=""),"",SUM(M436,P436,S436,V436))</f>
        <v/>
      </c>
      <c r="Z436" s="139" t="str">
        <f>IF(OR(C436="Resuelto",C436=""),"",SUM(L436,O436,R436,U436))</f>
        <v/>
      </c>
      <c r="AA436" s="28">
        <v>634</v>
      </c>
      <c r="AB436" s="28" t="str">
        <f ca="1">IF(ISNA(VLOOKUP(AA436,$X$13:$Z$795,3,FALSE))=TRUE,"",VLOOKUP(AA436,$X$13:$Z$795,3,FALSE))</f>
        <v/>
      </c>
      <c r="AC436" s="75" t="str">
        <f ca="1">IF(ISNA(VLOOKUP(AA436,$X$13:$Z$795,2,FALSE))=TRUE,"",VLOOKUP(AA436,$X$13:$Z$795,2,FALSE))</f>
        <v/>
      </c>
      <c r="AH436" s="78" t="str">
        <f>IF(AI436="","",MAX($AH$5:AH435)+1)</f>
        <v/>
      </c>
      <c r="AI436" s="53" t="str">
        <f>IF(G435="","",IF(COUNTIF($AI$11:AI435,G435)=0,G435,""))</f>
        <v/>
      </c>
      <c r="AJ436" s="53" t="str">
        <f>IF(ISNA(VLOOKUP(AA436,$AH$13:$AI$795,2,FALSE))=TRUE,"",VLOOKUP(AA436,$AH$13:$AI$795,2,FALSE))</f>
        <v/>
      </c>
      <c r="AK436" s="135"/>
    </row>
    <row r="437" spans="1:37" x14ac:dyDescent="0.25">
      <c r="A437" s="136"/>
      <c r="B437" s="136"/>
      <c r="C437" s="136"/>
      <c r="D437" s="136"/>
      <c r="E437" s="137"/>
      <c r="F437" s="137"/>
      <c r="G437" s="136"/>
      <c r="H437" s="137"/>
      <c r="I437" s="140" t="str">
        <f t="shared" si="7"/>
        <v/>
      </c>
      <c r="J437" s="140"/>
      <c r="K437" s="140"/>
      <c r="L437" s="74" t="str">
        <f>IF(AND(C437="Abierto",D437="Urgente"),A437,"")</f>
        <v/>
      </c>
      <c r="M437" s="74" t="str">
        <f ca="1">IF(AND(C437="Abierto",D437="Urgente"),TODAY()-E437,"")</f>
        <v/>
      </c>
      <c r="N437" s="74" t="str">
        <f>IF(AND(C437="Abierto",D437="Urgente"),RANK(M437,$M$13:$M$798,0)+COUNTIF($M$13:M437,M437)-1,"")</f>
        <v/>
      </c>
      <c r="O437" s="74" t="str">
        <f>IF(AND(C437="Abierto",D437="Alta"),A437,"")</f>
        <v/>
      </c>
      <c r="P437" s="74" t="str">
        <f ca="1">IF(AND(C437="Abierto",D437="Alta"),TODAY()-E437,"")</f>
        <v/>
      </c>
      <c r="Q437" s="74" t="str">
        <f>IF(AND(C437="Abierto",D437="Alta"),RANK(P437,$P$13:$P$798,0)+COUNTIF($P$13:P437,P437)-1+MAX(N:N),"")</f>
        <v/>
      </c>
      <c r="R437" s="74" t="str">
        <f>IF(AND(C437="Abierto",D437="Media"),A437,"")</f>
        <v/>
      </c>
      <c r="S437" s="74" t="str">
        <f ca="1">IF(AND(C437="Abierto",D437="Media"),TODAY()-E437,"")</f>
        <v/>
      </c>
      <c r="T437" s="74" t="str">
        <f>IF(AND(C437="Abierto",D437="Media"),RANK(S437,$S$13:$S$798,0)+COUNTIF($S$13:S437,S437)-1+MAX(N:N,Q:Q),"")</f>
        <v/>
      </c>
      <c r="U437" s="74" t="str">
        <f>IF(AND(C437="Abierto",D437="Baja"),A437,"")</f>
        <v/>
      </c>
      <c r="V437" s="74" t="str">
        <f ca="1">IF(AND(C437="Abierto",D437="Baja"),TODAY()-E437,"")</f>
        <v/>
      </c>
      <c r="W437" s="74" t="str">
        <f>IF(AND(C437="Abierto",D437="Baja"),RANK(V437,$V$13:$V$798,0)+COUNTIF($V$13:V437,V437)-1+MAX(N:N,Q:Q,T:T),"")</f>
        <v/>
      </c>
      <c r="X437" s="139" t="str">
        <f>IF(OR(C437="Resuelto",C437=""),"",SUM(N437,Q437,T437,W437))</f>
        <v/>
      </c>
      <c r="Y437" s="139" t="str">
        <f>IF(OR(C437="Resuelto",C437=""),"",SUM(M437,P437,S437,V437))</f>
        <v/>
      </c>
      <c r="Z437" s="139" t="str">
        <f>IF(OR(C437="Resuelto",C437=""),"",SUM(L437,O437,R437,U437))</f>
        <v/>
      </c>
      <c r="AA437" s="28">
        <v>635</v>
      </c>
      <c r="AB437" s="28" t="str">
        <f ca="1">IF(ISNA(VLOOKUP(AA437,$X$13:$Z$795,3,FALSE))=TRUE,"",VLOOKUP(AA437,$X$13:$Z$795,3,FALSE))</f>
        <v/>
      </c>
      <c r="AC437" s="75" t="str">
        <f ca="1">IF(ISNA(VLOOKUP(AA437,$X$13:$Z$795,2,FALSE))=TRUE,"",VLOOKUP(AA437,$X$13:$Z$795,2,FALSE))</f>
        <v/>
      </c>
      <c r="AH437" s="78" t="str">
        <f>IF(AI437="","",MAX($AH$5:AH436)+1)</f>
        <v/>
      </c>
      <c r="AI437" s="53" t="str">
        <f>IF(G436="","",IF(COUNTIF($AI$11:AI436,G436)=0,G436,""))</f>
        <v/>
      </c>
      <c r="AJ437" s="53" t="str">
        <f>IF(ISNA(VLOOKUP(AA437,$AH$13:$AI$795,2,FALSE))=TRUE,"",VLOOKUP(AA437,$AH$13:$AI$795,2,FALSE))</f>
        <v/>
      </c>
      <c r="AK437" s="135"/>
    </row>
    <row r="438" spans="1:37" x14ac:dyDescent="0.25">
      <c r="A438" s="136"/>
      <c r="B438" s="136"/>
      <c r="C438" s="136"/>
      <c r="D438" s="136"/>
      <c r="E438" s="137"/>
      <c r="F438" s="137"/>
      <c r="G438" s="136"/>
      <c r="H438" s="137"/>
      <c r="I438" s="140" t="str">
        <f t="shared" si="7"/>
        <v/>
      </c>
      <c r="J438" s="140"/>
      <c r="K438" s="140"/>
      <c r="L438" s="74" t="str">
        <f>IF(AND(C438="Abierto",D438="Urgente"),A438,"")</f>
        <v/>
      </c>
      <c r="M438" s="74" t="str">
        <f ca="1">IF(AND(C438="Abierto",D438="Urgente"),TODAY()-E438,"")</f>
        <v/>
      </c>
      <c r="N438" s="74" t="str">
        <f>IF(AND(C438="Abierto",D438="Urgente"),RANK(M438,$M$13:$M$798,0)+COUNTIF($M$13:M438,M438)-1,"")</f>
        <v/>
      </c>
      <c r="O438" s="74" t="str">
        <f>IF(AND(C438="Abierto",D438="Alta"),A438,"")</f>
        <v/>
      </c>
      <c r="P438" s="74" t="str">
        <f ca="1">IF(AND(C438="Abierto",D438="Alta"),TODAY()-E438,"")</f>
        <v/>
      </c>
      <c r="Q438" s="74" t="str">
        <f>IF(AND(C438="Abierto",D438="Alta"),RANK(P438,$P$13:$P$798,0)+COUNTIF($P$13:P438,P438)-1+MAX(N:N),"")</f>
        <v/>
      </c>
      <c r="R438" s="74" t="str">
        <f>IF(AND(C438="Abierto",D438="Media"),A438,"")</f>
        <v/>
      </c>
      <c r="S438" s="74" t="str">
        <f ca="1">IF(AND(C438="Abierto",D438="Media"),TODAY()-E438,"")</f>
        <v/>
      </c>
      <c r="T438" s="74" t="str">
        <f>IF(AND(C438="Abierto",D438="Media"),RANK(S438,$S$13:$S$798,0)+COUNTIF($S$13:S438,S438)-1+MAX(N:N,Q:Q),"")</f>
        <v/>
      </c>
      <c r="U438" s="74" t="str">
        <f>IF(AND(C438="Abierto",D438="Baja"),A438,"")</f>
        <v/>
      </c>
      <c r="V438" s="74" t="str">
        <f ca="1">IF(AND(C438="Abierto",D438="Baja"),TODAY()-E438,"")</f>
        <v/>
      </c>
      <c r="W438" s="74" t="str">
        <f>IF(AND(C438="Abierto",D438="Baja"),RANK(V438,$V$13:$V$798,0)+COUNTIF($V$13:V438,V438)-1+MAX(N:N,Q:Q,T:T),"")</f>
        <v/>
      </c>
      <c r="X438" s="139" t="str">
        <f>IF(OR(C438="Resuelto",C438=""),"",SUM(N438,Q438,T438,W438))</f>
        <v/>
      </c>
      <c r="Y438" s="139" t="str">
        <f>IF(OR(C438="Resuelto",C438=""),"",SUM(M438,P438,S438,V438))</f>
        <v/>
      </c>
      <c r="Z438" s="139" t="str">
        <f>IF(OR(C438="Resuelto",C438=""),"",SUM(L438,O438,R438,U438))</f>
        <v/>
      </c>
      <c r="AA438" s="28">
        <v>636</v>
      </c>
      <c r="AB438" s="28" t="str">
        <f ca="1">IF(ISNA(VLOOKUP(AA438,$X$13:$Z$795,3,FALSE))=TRUE,"",VLOOKUP(AA438,$X$13:$Z$795,3,FALSE))</f>
        <v/>
      </c>
      <c r="AC438" s="75" t="str">
        <f ca="1">IF(ISNA(VLOOKUP(AA438,$X$13:$Z$795,2,FALSE))=TRUE,"",VLOOKUP(AA438,$X$13:$Z$795,2,FALSE))</f>
        <v/>
      </c>
      <c r="AH438" s="78" t="str">
        <f>IF(AI438="","",MAX($AH$5:AH437)+1)</f>
        <v/>
      </c>
      <c r="AI438" s="53" t="str">
        <f>IF(G437="","",IF(COUNTIF($AI$11:AI437,G437)=0,G437,""))</f>
        <v/>
      </c>
      <c r="AJ438" s="53" t="str">
        <f>IF(ISNA(VLOOKUP(AA438,$AH$13:$AI$795,2,FALSE))=TRUE,"",VLOOKUP(AA438,$AH$13:$AI$795,2,FALSE))</f>
        <v/>
      </c>
      <c r="AK438" s="135"/>
    </row>
    <row r="439" spans="1:37" x14ac:dyDescent="0.25">
      <c r="A439" s="136"/>
      <c r="B439" s="136"/>
      <c r="C439" s="136"/>
      <c r="D439" s="136"/>
      <c r="E439" s="137"/>
      <c r="F439" s="137"/>
      <c r="G439" s="136"/>
      <c r="H439" s="137"/>
      <c r="I439" s="140" t="str">
        <f t="shared" ref="I439:I502" si="8">IF(OR(E439=0,H439=0),"",H439-E439)</f>
        <v/>
      </c>
      <c r="J439" s="140"/>
      <c r="K439" s="140"/>
      <c r="L439" s="74" t="str">
        <f>IF(AND(C439="Abierto",D439="Urgente"),A439,"")</f>
        <v/>
      </c>
      <c r="M439" s="74" t="str">
        <f ca="1">IF(AND(C439="Abierto",D439="Urgente"),TODAY()-E439,"")</f>
        <v/>
      </c>
      <c r="N439" s="74" t="str">
        <f>IF(AND(C439="Abierto",D439="Urgente"),RANK(M439,$M$13:$M$798,0)+COUNTIF($M$13:M439,M439)-1,"")</f>
        <v/>
      </c>
      <c r="O439" s="74" t="str">
        <f>IF(AND(C439="Abierto",D439="Alta"),A439,"")</f>
        <v/>
      </c>
      <c r="P439" s="74" t="str">
        <f ca="1">IF(AND(C439="Abierto",D439="Alta"),TODAY()-E439,"")</f>
        <v/>
      </c>
      <c r="Q439" s="74" t="str">
        <f>IF(AND(C439="Abierto",D439="Alta"),RANK(P439,$P$13:$P$798,0)+COUNTIF($P$13:P439,P439)-1+MAX(N:N),"")</f>
        <v/>
      </c>
      <c r="R439" s="74" t="str">
        <f>IF(AND(C439="Abierto",D439="Media"),A439,"")</f>
        <v/>
      </c>
      <c r="S439" s="74" t="str">
        <f ca="1">IF(AND(C439="Abierto",D439="Media"),TODAY()-E439,"")</f>
        <v/>
      </c>
      <c r="T439" s="74" t="str">
        <f>IF(AND(C439="Abierto",D439="Media"),RANK(S439,$S$13:$S$798,0)+COUNTIF($S$13:S439,S439)-1+MAX(N:N,Q:Q),"")</f>
        <v/>
      </c>
      <c r="U439" s="74" t="str">
        <f>IF(AND(C439="Abierto",D439="Baja"),A439,"")</f>
        <v/>
      </c>
      <c r="V439" s="74" t="str">
        <f ca="1">IF(AND(C439="Abierto",D439="Baja"),TODAY()-E439,"")</f>
        <v/>
      </c>
      <c r="W439" s="74" t="str">
        <f>IF(AND(C439="Abierto",D439="Baja"),RANK(V439,$V$13:$V$798,0)+COUNTIF($V$13:V439,V439)-1+MAX(N:N,Q:Q,T:T),"")</f>
        <v/>
      </c>
      <c r="X439" s="139" t="str">
        <f>IF(OR(C439="Resuelto",C439=""),"",SUM(N439,Q439,T439,W439))</f>
        <v/>
      </c>
      <c r="Y439" s="139" t="str">
        <f>IF(OR(C439="Resuelto",C439=""),"",SUM(M439,P439,S439,V439))</f>
        <v/>
      </c>
      <c r="Z439" s="139" t="str">
        <f>IF(OR(C439="Resuelto",C439=""),"",SUM(L439,O439,R439,U439))</f>
        <v/>
      </c>
      <c r="AA439" s="28">
        <v>637</v>
      </c>
      <c r="AB439" s="28" t="str">
        <f ca="1">IF(ISNA(VLOOKUP(AA439,$X$13:$Z$795,3,FALSE))=TRUE,"",VLOOKUP(AA439,$X$13:$Z$795,3,FALSE))</f>
        <v/>
      </c>
      <c r="AC439" s="75" t="str">
        <f ca="1">IF(ISNA(VLOOKUP(AA439,$X$13:$Z$795,2,FALSE))=TRUE,"",VLOOKUP(AA439,$X$13:$Z$795,2,FALSE))</f>
        <v/>
      </c>
      <c r="AH439" s="78" t="str">
        <f>IF(AI439="","",MAX($AH$5:AH438)+1)</f>
        <v/>
      </c>
      <c r="AI439" s="53" t="str">
        <f>IF(G438="","",IF(COUNTIF($AI$11:AI438,G438)=0,G438,""))</f>
        <v/>
      </c>
      <c r="AJ439" s="53" t="str">
        <f>IF(ISNA(VLOOKUP(AA439,$AH$13:$AI$795,2,FALSE))=TRUE,"",VLOOKUP(AA439,$AH$13:$AI$795,2,FALSE))</f>
        <v/>
      </c>
      <c r="AK439" s="135"/>
    </row>
    <row r="440" spans="1:37" x14ac:dyDescent="0.25">
      <c r="A440" s="136"/>
      <c r="B440" s="136"/>
      <c r="C440" s="136"/>
      <c r="D440" s="136"/>
      <c r="E440" s="137"/>
      <c r="F440" s="137"/>
      <c r="G440" s="136"/>
      <c r="H440" s="137"/>
      <c r="I440" s="140" t="str">
        <f t="shared" si="8"/>
        <v/>
      </c>
      <c r="J440" s="140"/>
      <c r="K440" s="140"/>
      <c r="L440" s="74" t="str">
        <f>IF(AND(C440="Abierto",D440="Urgente"),A440,"")</f>
        <v/>
      </c>
      <c r="M440" s="74" t="str">
        <f ca="1">IF(AND(C440="Abierto",D440="Urgente"),TODAY()-E440,"")</f>
        <v/>
      </c>
      <c r="N440" s="74" t="str">
        <f>IF(AND(C440="Abierto",D440="Urgente"),RANK(M440,$M$13:$M$798,0)+COUNTIF($M$13:M440,M440)-1,"")</f>
        <v/>
      </c>
      <c r="O440" s="74" t="str">
        <f>IF(AND(C440="Abierto",D440="Alta"),A440,"")</f>
        <v/>
      </c>
      <c r="P440" s="74" t="str">
        <f ca="1">IF(AND(C440="Abierto",D440="Alta"),TODAY()-E440,"")</f>
        <v/>
      </c>
      <c r="Q440" s="74" t="str">
        <f>IF(AND(C440="Abierto",D440="Alta"),RANK(P440,$P$13:$P$798,0)+COUNTIF($P$13:P440,P440)-1+MAX(N:N),"")</f>
        <v/>
      </c>
      <c r="R440" s="74" t="str">
        <f>IF(AND(C440="Abierto",D440="Media"),A440,"")</f>
        <v/>
      </c>
      <c r="S440" s="74" t="str">
        <f ca="1">IF(AND(C440="Abierto",D440="Media"),TODAY()-E440,"")</f>
        <v/>
      </c>
      <c r="T440" s="74" t="str">
        <f>IF(AND(C440="Abierto",D440="Media"),RANK(S440,$S$13:$S$798,0)+COUNTIF($S$13:S440,S440)-1+MAX(N:N,Q:Q),"")</f>
        <v/>
      </c>
      <c r="U440" s="74" t="str">
        <f>IF(AND(C440="Abierto",D440="Baja"),A440,"")</f>
        <v/>
      </c>
      <c r="V440" s="74" t="str">
        <f ca="1">IF(AND(C440="Abierto",D440="Baja"),TODAY()-E440,"")</f>
        <v/>
      </c>
      <c r="W440" s="74" t="str">
        <f>IF(AND(C440="Abierto",D440="Baja"),RANK(V440,$V$13:$V$798,0)+COUNTIF($V$13:V440,V440)-1+MAX(N:N,Q:Q,T:T),"")</f>
        <v/>
      </c>
      <c r="X440" s="139" t="str">
        <f>IF(OR(C440="Resuelto",C440=""),"",SUM(N440,Q440,T440,W440))</f>
        <v/>
      </c>
      <c r="Y440" s="139" t="str">
        <f>IF(OR(C440="Resuelto",C440=""),"",SUM(M440,P440,S440,V440))</f>
        <v/>
      </c>
      <c r="Z440" s="139" t="str">
        <f>IF(OR(C440="Resuelto",C440=""),"",SUM(L440,O440,R440,U440))</f>
        <v/>
      </c>
      <c r="AA440" s="28">
        <v>638</v>
      </c>
      <c r="AB440" s="28" t="str">
        <f ca="1">IF(ISNA(VLOOKUP(AA440,$X$13:$Z$795,3,FALSE))=TRUE,"",VLOOKUP(AA440,$X$13:$Z$795,3,FALSE))</f>
        <v/>
      </c>
      <c r="AC440" s="75" t="str">
        <f ca="1">IF(ISNA(VLOOKUP(AA440,$X$13:$Z$795,2,FALSE))=TRUE,"",VLOOKUP(AA440,$X$13:$Z$795,2,FALSE))</f>
        <v/>
      </c>
      <c r="AH440" s="78" t="str">
        <f>IF(AI440="","",MAX($AH$5:AH439)+1)</f>
        <v/>
      </c>
      <c r="AI440" s="53" t="str">
        <f>IF(G439="","",IF(COUNTIF($AI$11:AI439,G439)=0,G439,""))</f>
        <v/>
      </c>
      <c r="AJ440" s="53" t="str">
        <f>IF(ISNA(VLOOKUP(AA440,$AH$13:$AI$795,2,FALSE))=TRUE,"",VLOOKUP(AA440,$AH$13:$AI$795,2,FALSE))</f>
        <v/>
      </c>
      <c r="AK440" s="135"/>
    </row>
    <row r="441" spans="1:37" x14ac:dyDescent="0.25">
      <c r="A441" s="136"/>
      <c r="B441" s="136"/>
      <c r="C441" s="136"/>
      <c r="D441" s="136"/>
      <c r="E441" s="137"/>
      <c r="F441" s="137"/>
      <c r="G441" s="136"/>
      <c r="H441" s="137"/>
      <c r="I441" s="140" t="str">
        <f t="shared" si="8"/>
        <v/>
      </c>
      <c r="J441" s="140"/>
      <c r="K441" s="140"/>
      <c r="L441" s="74" t="str">
        <f>IF(AND(C441="Abierto",D441="Urgente"),A441,"")</f>
        <v/>
      </c>
      <c r="M441" s="74" t="str">
        <f ca="1">IF(AND(C441="Abierto",D441="Urgente"),TODAY()-E441,"")</f>
        <v/>
      </c>
      <c r="N441" s="74" t="str">
        <f>IF(AND(C441="Abierto",D441="Urgente"),RANK(M441,$M$13:$M$798,0)+COUNTIF($M$13:M441,M441)-1,"")</f>
        <v/>
      </c>
      <c r="O441" s="74" t="str">
        <f>IF(AND(C441="Abierto",D441="Alta"),A441,"")</f>
        <v/>
      </c>
      <c r="P441" s="74" t="str">
        <f ca="1">IF(AND(C441="Abierto",D441="Alta"),TODAY()-E441,"")</f>
        <v/>
      </c>
      <c r="Q441" s="74" t="str">
        <f>IF(AND(C441="Abierto",D441="Alta"),RANK(P441,$P$13:$P$798,0)+COUNTIF($P$13:P441,P441)-1+MAX(N:N),"")</f>
        <v/>
      </c>
      <c r="R441" s="74" t="str">
        <f>IF(AND(C441="Abierto",D441="Media"),A441,"")</f>
        <v/>
      </c>
      <c r="S441" s="74" t="str">
        <f ca="1">IF(AND(C441="Abierto",D441="Media"),TODAY()-E441,"")</f>
        <v/>
      </c>
      <c r="T441" s="74" t="str">
        <f>IF(AND(C441="Abierto",D441="Media"),RANK(S441,$S$13:$S$798,0)+COUNTIF($S$13:S441,S441)-1+MAX(N:N,Q:Q),"")</f>
        <v/>
      </c>
      <c r="U441" s="74" t="str">
        <f>IF(AND(C441="Abierto",D441="Baja"),A441,"")</f>
        <v/>
      </c>
      <c r="V441" s="74" t="str">
        <f ca="1">IF(AND(C441="Abierto",D441="Baja"),TODAY()-E441,"")</f>
        <v/>
      </c>
      <c r="W441" s="74" t="str">
        <f>IF(AND(C441="Abierto",D441="Baja"),RANK(V441,$V$13:$V$798,0)+COUNTIF($V$13:V441,V441)-1+MAX(N:N,Q:Q,T:T),"")</f>
        <v/>
      </c>
      <c r="X441" s="139" t="str">
        <f>IF(OR(C441="Resuelto",C441=""),"",SUM(N441,Q441,T441,W441))</f>
        <v/>
      </c>
      <c r="Y441" s="139" t="str">
        <f>IF(OR(C441="Resuelto",C441=""),"",SUM(M441,P441,S441,V441))</f>
        <v/>
      </c>
      <c r="Z441" s="139" t="str">
        <f>IF(OR(C441="Resuelto",C441=""),"",SUM(L441,O441,R441,U441))</f>
        <v/>
      </c>
      <c r="AA441" s="28">
        <v>639</v>
      </c>
      <c r="AB441" s="28" t="str">
        <f ca="1">IF(ISNA(VLOOKUP(AA441,$X$13:$Z$795,3,FALSE))=TRUE,"",VLOOKUP(AA441,$X$13:$Z$795,3,FALSE))</f>
        <v/>
      </c>
      <c r="AC441" s="75" t="str">
        <f ca="1">IF(ISNA(VLOOKUP(AA441,$X$13:$Z$795,2,FALSE))=TRUE,"",VLOOKUP(AA441,$X$13:$Z$795,2,FALSE))</f>
        <v/>
      </c>
      <c r="AH441" s="78" t="str">
        <f>IF(AI441="","",MAX($AH$5:AH440)+1)</f>
        <v/>
      </c>
      <c r="AI441" s="53" t="str">
        <f>IF(G440="","",IF(COUNTIF($AI$11:AI440,G440)=0,G440,""))</f>
        <v/>
      </c>
      <c r="AJ441" s="53" t="str">
        <f>IF(ISNA(VLOOKUP(AA441,$AH$13:$AI$795,2,FALSE))=TRUE,"",VLOOKUP(AA441,$AH$13:$AI$795,2,FALSE))</f>
        <v/>
      </c>
      <c r="AK441" s="135"/>
    </row>
    <row r="442" spans="1:37" x14ac:dyDescent="0.25">
      <c r="A442" s="136"/>
      <c r="B442" s="136"/>
      <c r="C442" s="136"/>
      <c r="D442" s="136"/>
      <c r="E442" s="137"/>
      <c r="F442" s="137"/>
      <c r="G442" s="136"/>
      <c r="H442" s="137"/>
      <c r="I442" s="140" t="str">
        <f t="shared" si="8"/>
        <v/>
      </c>
      <c r="J442" s="140"/>
      <c r="K442" s="140"/>
      <c r="L442" s="74" t="str">
        <f>IF(AND(C442="Abierto",D442="Urgente"),A442,"")</f>
        <v/>
      </c>
      <c r="M442" s="74" t="str">
        <f ca="1">IF(AND(C442="Abierto",D442="Urgente"),TODAY()-E442,"")</f>
        <v/>
      </c>
      <c r="N442" s="74" t="str">
        <f>IF(AND(C442="Abierto",D442="Urgente"),RANK(M442,$M$13:$M$798,0)+COUNTIF($M$13:M442,M442)-1,"")</f>
        <v/>
      </c>
      <c r="O442" s="74" t="str">
        <f>IF(AND(C442="Abierto",D442="Alta"),A442,"")</f>
        <v/>
      </c>
      <c r="P442" s="74" t="str">
        <f ca="1">IF(AND(C442="Abierto",D442="Alta"),TODAY()-E442,"")</f>
        <v/>
      </c>
      <c r="Q442" s="74" t="str">
        <f>IF(AND(C442="Abierto",D442="Alta"),RANK(P442,$P$13:$P$798,0)+COUNTIF($P$13:P442,P442)-1+MAX(N:N),"")</f>
        <v/>
      </c>
      <c r="R442" s="74" t="str">
        <f>IF(AND(C442="Abierto",D442="Media"),A442,"")</f>
        <v/>
      </c>
      <c r="S442" s="74" t="str">
        <f ca="1">IF(AND(C442="Abierto",D442="Media"),TODAY()-E442,"")</f>
        <v/>
      </c>
      <c r="T442" s="74" t="str">
        <f>IF(AND(C442="Abierto",D442="Media"),RANK(S442,$S$13:$S$798,0)+COUNTIF($S$13:S442,S442)-1+MAX(N:N,Q:Q),"")</f>
        <v/>
      </c>
      <c r="U442" s="74" t="str">
        <f>IF(AND(C442="Abierto",D442="Baja"),A442,"")</f>
        <v/>
      </c>
      <c r="V442" s="74" t="str">
        <f ca="1">IF(AND(C442="Abierto",D442="Baja"),TODAY()-E442,"")</f>
        <v/>
      </c>
      <c r="W442" s="74" t="str">
        <f>IF(AND(C442="Abierto",D442="Baja"),RANK(V442,$V$13:$V$798,0)+COUNTIF($V$13:V442,V442)-1+MAX(N:N,Q:Q,T:T),"")</f>
        <v/>
      </c>
      <c r="X442" s="139" t="str">
        <f>IF(OR(C442="Resuelto",C442=""),"",SUM(N442,Q442,T442,W442))</f>
        <v/>
      </c>
      <c r="Y442" s="139" t="str">
        <f>IF(OR(C442="Resuelto",C442=""),"",SUM(M442,P442,S442,V442))</f>
        <v/>
      </c>
      <c r="Z442" s="139" t="str">
        <f>IF(OR(C442="Resuelto",C442=""),"",SUM(L442,O442,R442,U442))</f>
        <v/>
      </c>
      <c r="AA442" s="28">
        <v>640</v>
      </c>
      <c r="AB442" s="28" t="str">
        <f ca="1">IF(ISNA(VLOOKUP(AA442,$X$13:$Z$795,3,FALSE))=TRUE,"",VLOOKUP(AA442,$X$13:$Z$795,3,FALSE))</f>
        <v/>
      </c>
      <c r="AC442" s="75" t="str">
        <f ca="1">IF(ISNA(VLOOKUP(AA442,$X$13:$Z$795,2,FALSE))=TRUE,"",VLOOKUP(AA442,$X$13:$Z$795,2,FALSE))</f>
        <v/>
      </c>
      <c r="AH442" s="78" t="str">
        <f>IF(AI442="","",MAX($AH$5:AH441)+1)</f>
        <v/>
      </c>
      <c r="AI442" s="53" t="str">
        <f>IF(G441="","",IF(COUNTIF($AI$11:AI441,G441)=0,G441,""))</f>
        <v/>
      </c>
      <c r="AJ442" s="53" t="str">
        <f>IF(ISNA(VLOOKUP(AA442,$AH$13:$AI$795,2,FALSE))=TRUE,"",VLOOKUP(AA442,$AH$13:$AI$795,2,FALSE))</f>
        <v/>
      </c>
      <c r="AK442" s="135"/>
    </row>
    <row r="443" spans="1:37" x14ac:dyDescent="0.25">
      <c r="A443" s="136"/>
      <c r="B443" s="136"/>
      <c r="C443" s="136"/>
      <c r="D443" s="136"/>
      <c r="E443" s="137"/>
      <c r="F443" s="137"/>
      <c r="G443" s="136"/>
      <c r="H443" s="137"/>
      <c r="I443" s="140" t="str">
        <f t="shared" si="8"/>
        <v/>
      </c>
      <c r="J443" s="140"/>
      <c r="K443" s="140"/>
      <c r="L443" s="74" t="str">
        <f>IF(AND(C443="Abierto",D443="Urgente"),A443,"")</f>
        <v/>
      </c>
      <c r="M443" s="74" t="str">
        <f ca="1">IF(AND(C443="Abierto",D443="Urgente"),TODAY()-E443,"")</f>
        <v/>
      </c>
      <c r="N443" s="74" t="str">
        <f>IF(AND(C443="Abierto",D443="Urgente"),RANK(M443,$M$13:$M$798,0)+COUNTIF($M$13:M443,M443)-1,"")</f>
        <v/>
      </c>
      <c r="O443" s="74" t="str">
        <f>IF(AND(C443="Abierto",D443="Alta"),A443,"")</f>
        <v/>
      </c>
      <c r="P443" s="74" t="str">
        <f ca="1">IF(AND(C443="Abierto",D443="Alta"),TODAY()-E443,"")</f>
        <v/>
      </c>
      <c r="Q443" s="74" t="str">
        <f>IF(AND(C443="Abierto",D443="Alta"),RANK(P443,$P$13:$P$798,0)+COUNTIF($P$13:P443,P443)-1+MAX(N:N),"")</f>
        <v/>
      </c>
      <c r="R443" s="74" t="str">
        <f>IF(AND(C443="Abierto",D443="Media"),A443,"")</f>
        <v/>
      </c>
      <c r="S443" s="74" t="str">
        <f ca="1">IF(AND(C443="Abierto",D443="Media"),TODAY()-E443,"")</f>
        <v/>
      </c>
      <c r="T443" s="74" t="str">
        <f>IF(AND(C443="Abierto",D443="Media"),RANK(S443,$S$13:$S$798,0)+COUNTIF($S$13:S443,S443)-1+MAX(N:N,Q:Q),"")</f>
        <v/>
      </c>
      <c r="U443" s="74" t="str">
        <f>IF(AND(C443="Abierto",D443="Baja"),A443,"")</f>
        <v/>
      </c>
      <c r="V443" s="74" t="str">
        <f ca="1">IF(AND(C443="Abierto",D443="Baja"),TODAY()-E443,"")</f>
        <v/>
      </c>
      <c r="W443" s="74" t="str">
        <f>IF(AND(C443="Abierto",D443="Baja"),RANK(V443,$V$13:$V$798,0)+COUNTIF($V$13:V443,V443)-1+MAX(N:N,Q:Q,T:T),"")</f>
        <v/>
      </c>
      <c r="X443" s="139" t="str">
        <f>IF(OR(C443="Resuelto",C443=""),"",SUM(N443,Q443,T443,W443))</f>
        <v/>
      </c>
      <c r="Y443" s="139" t="str">
        <f>IF(OR(C443="Resuelto",C443=""),"",SUM(M443,P443,S443,V443))</f>
        <v/>
      </c>
      <c r="Z443" s="139" t="str">
        <f>IF(OR(C443="Resuelto",C443=""),"",SUM(L443,O443,R443,U443))</f>
        <v/>
      </c>
      <c r="AA443" s="28">
        <v>641</v>
      </c>
      <c r="AB443" s="28" t="str">
        <f ca="1">IF(ISNA(VLOOKUP(AA443,$X$13:$Z$795,3,FALSE))=TRUE,"",VLOOKUP(AA443,$X$13:$Z$795,3,FALSE))</f>
        <v/>
      </c>
      <c r="AC443" s="75" t="str">
        <f ca="1">IF(ISNA(VLOOKUP(AA443,$X$13:$Z$795,2,FALSE))=TRUE,"",VLOOKUP(AA443,$X$13:$Z$795,2,FALSE))</f>
        <v/>
      </c>
      <c r="AH443" s="78" t="str">
        <f>IF(AI443="","",MAX($AH$5:AH442)+1)</f>
        <v/>
      </c>
      <c r="AI443" s="53" t="str">
        <f>IF(G442="","",IF(COUNTIF($AI$11:AI442,G442)=0,G442,""))</f>
        <v/>
      </c>
      <c r="AJ443" s="53" t="str">
        <f>IF(ISNA(VLOOKUP(AA443,$AH$13:$AI$795,2,FALSE))=TRUE,"",VLOOKUP(AA443,$AH$13:$AI$795,2,FALSE))</f>
        <v/>
      </c>
      <c r="AK443" s="135"/>
    </row>
    <row r="444" spans="1:37" x14ac:dyDescent="0.25">
      <c r="A444" s="136"/>
      <c r="B444" s="136"/>
      <c r="C444" s="136"/>
      <c r="D444" s="136"/>
      <c r="E444" s="137"/>
      <c r="F444" s="137"/>
      <c r="G444" s="136"/>
      <c r="H444" s="137"/>
      <c r="I444" s="140" t="str">
        <f t="shared" si="8"/>
        <v/>
      </c>
      <c r="J444" s="140"/>
      <c r="K444" s="140"/>
      <c r="L444" s="74" t="str">
        <f>IF(AND(C444="Abierto",D444="Urgente"),A444,"")</f>
        <v/>
      </c>
      <c r="M444" s="74" t="str">
        <f ca="1">IF(AND(C444="Abierto",D444="Urgente"),TODAY()-E444,"")</f>
        <v/>
      </c>
      <c r="N444" s="74" t="str">
        <f>IF(AND(C444="Abierto",D444="Urgente"),RANK(M444,$M$13:$M$798,0)+COUNTIF($M$13:M444,M444)-1,"")</f>
        <v/>
      </c>
      <c r="O444" s="74" t="str">
        <f>IF(AND(C444="Abierto",D444="Alta"),A444,"")</f>
        <v/>
      </c>
      <c r="P444" s="74" t="str">
        <f ca="1">IF(AND(C444="Abierto",D444="Alta"),TODAY()-E444,"")</f>
        <v/>
      </c>
      <c r="Q444" s="74" t="str">
        <f>IF(AND(C444="Abierto",D444="Alta"),RANK(P444,$P$13:$P$798,0)+COUNTIF($P$13:P444,P444)-1+MAX(N:N),"")</f>
        <v/>
      </c>
      <c r="R444" s="74" t="str">
        <f>IF(AND(C444="Abierto",D444="Media"),A444,"")</f>
        <v/>
      </c>
      <c r="S444" s="74" t="str">
        <f ca="1">IF(AND(C444="Abierto",D444="Media"),TODAY()-E444,"")</f>
        <v/>
      </c>
      <c r="T444" s="74" t="str">
        <f>IF(AND(C444="Abierto",D444="Media"),RANK(S444,$S$13:$S$798,0)+COUNTIF($S$13:S444,S444)-1+MAX(N:N,Q:Q),"")</f>
        <v/>
      </c>
      <c r="U444" s="74" t="str">
        <f>IF(AND(C444="Abierto",D444="Baja"),A444,"")</f>
        <v/>
      </c>
      <c r="V444" s="74" t="str">
        <f ca="1">IF(AND(C444="Abierto",D444="Baja"),TODAY()-E444,"")</f>
        <v/>
      </c>
      <c r="W444" s="74" t="str">
        <f>IF(AND(C444="Abierto",D444="Baja"),RANK(V444,$V$13:$V$798,0)+COUNTIF($V$13:V444,V444)-1+MAX(N:N,Q:Q,T:T),"")</f>
        <v/>
      </c>
      <c r="X444" s="139" t="str">
        <f>IF(OR(C444="Resuelto",C444=""),"",SUM(N444,Q444,T444,W444))</f>
        <v/>
      </c>
      <c r="Y444" s="139" t="str">
        <f>IF(OR(C444="Resuelto",C444=""),"",SUM(M444,P444,S444,V444))</f>
        <v/>
      </c>
      <c r="Z444" s="139" t="str">
        <f>IF(OR(C444="Resuelto",C444=""),"",SUM(L444,O444,R444,U444))</f>
        <v/>
      </c>
      <c r="AA444" s="28">
        <v>642</v>
      </c>
      <c r="AB444" s="28" t="str">
        <f ca="1">IF(ISNA(VLOOKUP(AA444,$X$13:$Z$795,3,FALSE))=TRUE,"",VLOOKUP(AA444,$X$13:$Z$795,3,FALSE))</f>
        <v/>
      </c>
      <c r="AC444" s="75" t="str">
        <f ca="1">IF(ISNA(VLOOKUP(AA444,$X$13:$Z$795,2,FALSE))=TRUE,"",VLOOKUP(AA444,$X$13:$Z$795,2,FALSE))</f>
        <v/>
      </c>
      <c r="AH444" s="78" t="str">
        <f>IF(AI444="","",MAX($AH$5:AH443)+1)</f>
        <v/>
      </c>
      <c r="AI444" s="53" t="str">
        <f>IF(G443="","",IF(COUNTIF($AI$11:AI443,G443)=0,G443,""))</f>
        <v/>
      </c>
      <c r="AJ444" s="53" t="str">
        <f>IF(ISNA(VLOOKUP(AA444,$AH$13:$AI$795,2,FALSE))=TRUE,"",VLOOKUP(AA444,$AH$13:$AI$795,2,FALSE))</f>
        <v/>
      </c>
      <c r="AK444" s="135"/>
    </row>
    <row r="445" spans="1:37" x14ac:dyDescent="0.25">
      <c r="A445" s="136"/>
      <c r="B445" s="136"/>
      <c r="C445" s="136"/>
      <c r="D445" s="136"/>
      <c r="E445" s="137"/>
      <c r="F445" s="137"/>
      <c r="G445" s="136"/>
      <c r="H445" s="137"/>
      <c r="I445" s="140" t="str">
        <f t="shared" si="8"/>
        <v/>
      </c>
      <c r="J445" s="140"/>
      <c r="K445" s="140"/>
      <c r="L445" s="74" t="str">
        <f>IF(AND(C445="Abierto",D445="Urgente"),A445,"")</f>
        <v/>
      </c>
      <c r="M445" s="74" t="str">
        <f ca="1">IF(AND(C445="Abierto",D445="Urgente"),TODAY()-E445,"")</f>
        <v/>
      </c>
      <c r="N445" s="74" t="str">
        <f>IF(AND(C445="Abierto",D445="Urgente"),RANK(M445,$M$13:$M$798,0)+COUNTIF($M$13:M445,M445)-1,"")</f>
        <v/>
      </c>
      <c r="O445" s="74" t="str">
        <f>IF(AND(C445="Abierto",D445="Alta"),A445,"")</f>
        <v/>
      </c>
      <c r="P445" s="74" t="str">
        <f ca="1">IF(AND(C445="Abierto",D445="Alta"),TODAY()-E445,"")</f>
        <v/>
      </c>
      <c r="Q445" s="74" t="str">
        <f>IF(AND(C445="Abierto",D445="Alta"),RANK(P445,$P$13:$P$798,0)+COUNTIF($P$13:P445,P445)-1+MAX(N:N),"")</f>
        <v/>
      </c>
      <c r="R445" s="74" t="str">
        <f>IF(AND(C445="Abierto",D445="Media"),A445,"")</f>
        <v/>
      </c>
      <c r="S445" s="74" t="str">
        <f ca="1">IF(AND(C445="Abierto",D445="Media"),TODAY()-E445,"")</f>
        <v/>
      </c>
      <c r="T445" s="74" t="str">
        <f>IF(AND(C445="Abierto",D445="Media"),RANK(S445,$S$13:$S$798,0)+COUNTIF($S$13:S445,S445)-1+MAX(N:N,Q:Q),"")</f>
        <v/>
      </c>
      <c r="U445" s="74" t="str">
        <f>IF(AND(C445="Abierto",D445="Baja"),A445,"")</f>
        <v/>
      </c>
      <c r="V445" s="74" t="str">
        <f ca="1">IF(AND(C445="Abierto",D445="Baja"),TODAY()-E445,"")</f>
        <v/>
      </c>
      <c r="W445" s="74" t="str">
        <f>IF(AND(C445="Abierto",D445="Baja"),RANK(V445,$V$13:$V$798,0)+COUNTIF($V$13:V445,V445)-1+MAX(N:N,Q:Q,T:T),"")</f>
        <v/>
      </c>
      <c r="X445" s="139" t="str">
        <f>IF(OR(C445="Resuelto",C445=""),"",SUM(N445,Q445,T445,W445))</f>
        <v/>
      </c>
      <c r="Y445" s="139" t="str">
        <f>IF(OR(C445="Resuelto",C445=""),"",SUM(M445,P445,S445,V445))</f>
        <v/>
      </c>
      <c r="Z445" s="139" t="str">
        <f>IF(OR(C445="Resuelto",C445=""),"",SUM(L445,O445,R445,U445))</f>
        <v/>
      </c>
      <c r="AA445" s="28">
        <v>643</v>
      </c>
      <c r="AB445" s="28" t="str">
        <f ca="1">IF(ISNA(VLOOKUP(AA445,$X$13:$Z$795,3,FALSE))=TRUE,"",VLOOKUP(AA445,$X$13:$Z$795,3,FALSE))</f>
        <v/>
      </c>
      <c r="AC445" s="75" t="str">
        <f ca="1">IF(ISNA(VLOOKUP(AA445,$X$13:$Z$795,2,FALSE))=TRUE,"",VLOOKUP(AA445,$X$13:$Z$795,2,FALSE))</f>
        <v/>
      </c>
      <c r="AH445" s="78" t="str">
        <f>IF(AI445="","",MAX($AH$5:AH444)+1)</f>
        <v/>
      </c>
      <c r="AI445" s="53" t="str">
        <f>IF(G444="","",IF(COUNTIF($AI$11:AI444,G444)=0,G444,""))</f>
        <v/>
      </c>
      <c r="AJ445" s="53" t="str">
        <f>IF(ISNA(VLOOKUP(AA445,$AH$13:$AI$795,2,FALSE))=TRUE,"",VLOOKUP(AA445,$AH$13:$AI$795,2,FALSE))</f>
        <v/>
      </c>
      <c r="AK445" s="135"/>
    </row>
    <row r="446" spans="1:37" x14ac:dyDescent="0.25">
      <c r="A446" s="136"/>
      <c r="B446" s="136"/>
      <c r="C446" s="136"/>
      <c r="D446" s="136"/>
      <c r="E446" s="137"/>
      <c r="F446" s="137"/>
      <c r="G446" s="136"/>
      <c r="H446" s="137"/>
      <c r="I446" s="140" t="str">
        <f t="shared" si="8"/>
        <v/>
      </c>
      <c r="J446" s="140"/>
      <c r="K446" s="140"/>
      <c r="L446" s="74" t="str">
        <f>IF(AND(C446="Abierto",D446="Urgente"),A446,"")</f>
        <v/>
      </c>
      <c r="M446" s="74" t="str">
        <f ca="1">IF(AND(C446="Abierto",D446="Urgente"),TODAY()-E446,"")</f>
        <v/>
      </c>
      <c r="N446" s="74" t="str">
        <f>IF(AND(C446="Abierto",D446="Urgente"),RANK(M446,$M$13:$M$798,0)+COUNTIF($M$13:M446,M446)-1,"")</f>
        <v/>
      </c>
      <c r="O446" s="74" t="str">
        <f>IF(AND(C446="Abierto",D446="Alta"),A446,"")</f>
        <v/>
      </c>
      <c r="P446" s="74" t="str">
        <f ca="1">IF(AND(C446="Abierto",D446="Alta"),TODAY()-E446,"")</f>
        <v/>
      </c>
      <c r="Q446" s="74" t="str">
        <f>IF(AND(C446="Abierto",D446="Alta"),RANK(P446,$P$13:$P$798,0)+COUNTIF($P$13:P446,P446)-1+MAX(N:N),"")</f>
        <v/>
      </c>
      <c r="R446" s="74" t="str">
        <f>IF(AND(C446="Abierto",D446="Media"),A446,"")</f>
        <v/>
      </c>
      <c r="S446" s="74" t="str">
        <f ca="1">IF(AND(C446="Abierto",D446="Media"),TODAY()-E446,"")</f>
        <v/>
      </c>
      <c r="T446" s="74" t="str">
        <f>IF(AND(C446="Abierto",D446="Media"),RANK(S446,$S$13:$S$798,0)+COUNTIF($S$13:S446,S446)-1+MAX(N:N,Q:Q),"")</f>
        <v/>
      </c>
      <c r="U446" s="74" t="str">
        <f>IF(AND(C446="Abierto",D446="Baja"),A446,"")</f>
        <v/>
      </c>
      <c r="V446" s="74" t="str">
        <f ca="1">IF(AND(C446="Abierto",D446="Baja"),TODAY()-E446,"")</f>
        <v/>
      </c>
      <c r="W446" s="74" t="str">
        <f>IF(AND(C446="Abierto",D446="Baja"),RANK(V446,$V$13:$V$798,0)+COUNTIF($V$13:V446,V446)-1+MAX(N:N,Q:Q,T:T),"")</f>
        <v/>
      </c>
      <c r="X446" s="139" t="str">
        <f>IF(OR(C446="Resuelto",C446=""),"",SUM(N446,Q446,T446,W446))</f>
        <v/>
      </c>
      <c r="Y446" s="139" t="str">
        <f>IF(OR(C446="Resuelto",C446=""),"",SUM(M446,P446,S446,V446))</f>
        <v/>
      </c>
      <c r="Z446" s="139" t="str">
        <f>IF(OR(C446="Resuelto",C446=""),"",SUM(L446,O446,R446,U446))</f>
        <v/>
      </c>
      <c r="AA446" s="28">
        <v>644</v>
      </c>
      <c r="AB446" s="28" t="str">
        <f ca="1">IF(ISNA(VLOOKUP(AA446,$X$13:$Z$795,3,FALSE))=TRUE,"",VLOOKUP(AA446,$X$13:$Z$795,3,FALSE))</f>
        <v/>
      </c>
      <c r="AC446" s="75" t="str">
        <f ca="1">IF(ISNA(VLOOKUP(AA446,$X$13:$Z$795,2,FALSE))=TRUE,"",VLOOKUP(AA446,$X$13:$Z$795,2,FALSE))</f>
        <v/>
      </c>
      <c r="AH446" s="78" t="str">
        <f>IF(AI446="","",MAX($AH$5:AH445)+1)</f>
        <v/>
      </c>
      <c r="AI446" s="53" t="str">
        <f>IF(G445="","",IF(COUNTIF($AI$11:AI445,G445)=0,G445,""))</f>
        <v/>
      </c>
      <c r="AJ446" s="53" t="str">
        <f>IF(ISNA(VLOOKUP(AA446,$AH$13:$AI$795,2,FALSE))=TRUE,"",VLOOKUP(AA446,$AH$13:$AI$795,2,FALSE))</f>
        <v/>
      </c>
      <c r="AK446" s="135"/>
    </row>
    <row r="447" spans="1:37" x14ac:dyDescent="0.25">
      <c r="A447" s="136"/>
      <c r="B447" s="136"/>
      <c r="C447" s="136"/>
      <c r="D447" s="136"/>
      <c r="E447" s="137"/>
      <c r="F447" s="137"/>
      <c r="G447" s="136"/>
      <c r="H447" s="137"/>
      <c r="I447" s="140" t="str">
        <f t="shared" si="8"/>
        <v/>
      </c>
      <c r="J447" s="140"/>
      <c r="K447" s="140"/>
      <c r="L447" s="74" t="str">
        <f>IF(AND(C447="Abierto",D447="Urgente"),A447,"")</f>
        <v/>
      </c>
      <c r="M447" s="74" t="str">
        <f ca="1">IF(AND(C447="Abierto",D447="Urgente"),TODAY()-E447,"")</f>
        <v/>
      </c>
      <c r="N447" s="74" t="str">
        <f>IF(AND(C447="Abierto",D447="Urgente"),RANK(M447,$M$13:$M$798,0)+COUNTIF($M$13:M447,M447)-1,"")</f>
        <v/>
      </c>
      <c r="O447" s="74" t="str">
        <f>IF(AND(C447="Abierto",D447="Alta"),A447,"")</f>
        <v/>
      </c>
      <c r="P447" s="74" t="str">
        <f ca="1">IF(AND(C447="Abierto",D447="Alta"),TODAY()-E447,"")</f>
        <v/>
      </c>
      <c r="Q447" s="74" t="str">
        <f>IF(AND(C447="Abierto",D447="Alta"),RANK(P447,$P$13:$P$798,0)+COUNTIF($P$13:P447,P447)-1+MAX(N:N),"")</f>
        <v/>
      </c>
      <c r="R447" s="74" t="str">
        <f>IF(AND(C447="Abierto",D447="Media"),A447,"")</f>
        <v/>
      </c>
      <c r="S447" s="74" t="str">
        <f ca="1">IF(AND(C447="Abierto",D447="Media"),TODAY()-E447,"")</f>
        <v/>
      </c>
      <c r="T447" s="74" t="str">
        <f>IF(AND(C447="Abierto",D447="Media"),RANK(S447,$S$13:$S$798,0)+COUNTIF($S$13:S447,S447)-1+MAX(N:N,Q:Q),"")</f>
        <v/>
      </c>
      <c r="U447" s="74" t="str">
        <f>IF(AND(C447="Abierto",D447="Baja"),A447,"")</f>
        <v/>
      </c>
      <c r="V447" s="74" t="str">
        <f ca="1">IF(AND(C447="Abierto",D447="Baja"),TODAY()-E447,"")</f>
        <v/>
      </c>
      <c r="W447" s="74" t="str">
        <f>IF(AND(C447="Abierto",D447="Baja"),RANK(V447,$V$13:$V$798,0)+COUNTIF($V$13:V447,V447)-1+MAX(N:N,Q:Q,T:T),"")</f>
        <v/>
      </c>
      <c r="X447" s="139" t="str">
        <f>IF(OR(C447="Resuelto",C447=""),"",SUM(N447,Q447,T447,W447))</f>
        <v/>
      </c>
      <c r="Y447" s="139" t="str">
        <f>IF(OR(C447="Resuelto",C447=""),"",SUM(M447,P447,S447,V447))</f>
        <v/>
      </c>
      <c r="Z447" s="139" t="str">
        <f>IF(OR(C447="Resuelto",C447=""),"",SUM(L447,O447,R447,U447))</f>
        <v/>
      </c>
      <c r="AA447" s="28">
        <v>645</v>
      </c>
      <c r="AB447" s="28" t="str">
        <f ca="1">IF(ISNA(VLOOKUP(AA447,$X$13:$Z$795,3,FALSE))=TRUE,"",VLOOKUP(AA447,$X$13:$Z$795,3,FALSE))</f>
        <v/>
      </c>
      <c r="AC447" s="75" t="str">
        <f ca="1">IF(ISNA(VLOOKUP(AA447,$X$13:$Z$795,2,FALSE))=TRUE,"",VLOOKUP(AA447,$X$13:$Z$795,2,FALSE))</f>
        <v/>
      </c>
      <c r="AH447" s="78" t="str">
        <f>IF(AI447="","",MAX($AH$5:AH446)+1)</f>
        <v/>
      </c>
      <c r="AI447" s="53" t="str">
        <f>IF(G446="","",IF(COUNTIF($AI$11:AI446,G446)=0,G446,""))</f>
        <v/>
      </c>
      <c r="AJ447" s="53" t="str">
        <f>IF(ISNA(VLOOKUP(AA447,$AH$13:$AI$795,2,FALSE))=TRUE,"",VLOOKUP(AA447,$AH$13:$AI$795,2,FALSE))</f>
        <v/>
      </c>
      <c r="AK447" s="135"/>
    </row>
    <row r="448" spans="1:37" x14ac:dyDescent="0.25">
      <c r="A448" s="136"/>
      <c r="B448" s="136"/>
      <c r="C448" s="136"/>
      <c r="D448" s="136"/>
      <c r="E448" s="137"/>
      <c r="F448" s="137"/>
      <c r="G448" s="136"/>
      <c r="H448" s="137"/>
      <c r="I448" s="140" t="str">
        <f t="shared" si="8"/>
        <v/>
      </c>
      <c r="J448" s="140"/>
      <c r="K448" s="140"/>
      <c r="L448" s="74" t="str">
        <f>IF(AND(C448="Abierto",D448="Urgente"),A448,"")</f>
        <v/>
      </c>
      <c r="M448" s="74" t="str">
        <f ca="1">IF(AND(C448="Abierto",D448="Urgente"),TODAY()-E448,"")</f>
        <v/>
      </c>
      <c r="N448" s="74" t="str">
        <f>IF(AND(C448="Abierto",D448="Urgente"),RANK(M448,$M$13:$M$798,0)+COUNTIF($M$13:M448,M448)-1,"")</f>
        <v/>
      </c>
      <c r="O448" s="74" t="str">
        <f>IF(AND(C448="Abierto",D448="Alta"),A448,"")</f>
        <v/>
      </c>
      <c r="P448" s="74" t="str">
        <f ca="1">IF(AND(C448="Abierto",D448="Alta"),TODAY()-E448,"")</f>
        <v/>
      </c>
      <c r="Q448" s="74" t="str">
        <f>IF(AND(C448="Abierto",D448="Alta"),RANK(P448,$P$13:$P$798,0)+COUNTIF($P$13:P448,P448)-1+MAX(N:N),"")</f>
        <v/>
      </c>
      <c r="R448" s="74" t="str">
        <f>IF(AND(C448="Abierto",D448="Media"),A448,"")</f>
        <v/>
      </c>
      <c r="S448" s="74" t="str">
        <f ca="1">IF(AND(C448="Abierto",D448="Media"),TODAY()-E448,"")</f>
        <v/>
      </c>
      <c r="T448" s="74" t="str">
        <f>IF(AND(C448="Abierto",D448="Media"),RANK(S448,$S$13:$S$798,0)+COUNTIF($S$13:S448,S448)-1+MAX(N:N,Q:Q),"")</f>
        <v/>
      </c>
      <c r="U448" s="74" t="str">
        <f>IF(AND(C448="Abierto",D448="Baja"),A448,"")</f>
        <v/>
      </c>
      <c r="V448" s="74" t="str">
        <f ca="1">IF(AND(C448="Abierto",D448="Baja"),TODAY()-E448,"")</f>
        <v/>
      </c>
      <c r="W448" s="74" t="str">
        <f>IF(AND(C448="Abierto",D448="Baja"),RANK(V448,$V$13:$V$798,0)+COUNTIF($V$13:V448,V448)-1+MAX(N:N,Q:Q,T:T),"")</f>
        <v/>
      </c>
      <c r="X448" s="139" t="str">
        <f>IF(OR(C448="Resuelto",C448=""),"",SUM(N448,Q448,T448,W448))</f>
        <v/>
      </c>
      <c r="Y448" s="139" t="str">
        <f>IF(OR(C448="Resuelto",C448=""),"",SUM(M448,P448,S448,V448))</f>
        <v/>
      </c>
      <c r="Z448" s="139" t="str">
        <f>IF(OR(C448="Resuelto",C448=""),"",SUM(L448,O448,R448,U448))</f>
        <v/>
      </c>
      <c r="AA448" s="28">
        <v>646</v>
      </c>
      <c r="AB448" s="28" t="str">
        <f ca="1">IF(ISNA(VLOOKUP(AA448,$X$13:$Z$795,3,FALSE))=TRUE,"",VLOOKUP(AA448,$X$13:$Z$795,3,FALSE))</f>
        <v/>
      </c>
      <c r="AC448" s="75" t="str">
        <f ca="1">IF(ISNA(VLOOKUP(AA448,$X$13:$Z$795,2,FALSE))=TRUE,"",VLOOKUP(AA448,$X$13:$Z$795,2,FALSE))</f>
        <v/>
      </c>
      <c r="AH448" s="78" t="str">
        <f>IF(AI448="","",MAX($AH$5:AH447)+1)</f>
        <v/>
      </c>
      <c r="AI448" s="53" t="str">
        <f>IF(G447="","",IF(COUNTIF($AI$11:AI447,G447)=0,G447,""))</f>
        <v/>
      </c>
      <c r="AJ448" s="53" t="str">
        <f>IF(ISNA(VLOOKUP(AA448,$AH$13:$AI$795,2,FALSE))=TRUE,"",VLOOKUP(AA448,$AH$13:$AI$795,2,FALSE))</f>
        <v/>
      </c>
      <c r="AK448" s="135"/>
    </row>
    <row r="449" spans="1:37" x14ac:dyDescent="0.25">
      <c r="A449" s="136"/>
      <c r="B449" s="136"/>
      <c r="C449" s="136"/>
      <c r="D449" s="136"/>
      <c r="E449" s="137"/>
      <c r="F449" s="137"/>
      <c r="G449" s="136"/>
      <c r="H449" s="137"/>
      <c r="I449" s="140" t="str">
        <f t="shared" si="8"/>
        <v/>
      </c>
      <c r="J449" s="140"/>
      <c r="K449" s="140"/>
      <c r="L449" s="74" t="str">
        <f>IF(AND(C449="Abierto",D449="Urgente"),A449,"")</f>
        <v/>
      </c>
      <c r="M449" s="74" t="str">
        <f ca="1">IF(AND(C449="Abierto",D449="Urgente"),TODAY()-E449,"")</f>
        <v/>
      </c>
      <c r="N449" s="74" t="str">
        <f>IF(AND(C449="Abierto",D449="Urgente"),RANK(M449,$M$13:$M$798,0)+COUNTIF($M$13:M449,M449)-1,"")</f>
        <v/>
      </c>
      <c r="O449" s="74" t="str">
        <f>IF(AND(C449="Abierto",D449="Alta"),A449,"")</f>
        <v/>
      </c>
      <c r="P449" s="74" t="str">
        <f ca="1">IF(AND(C449="Abierto",D449="Alta"),TODAY()-E449,"")</f>
        <v/>
      </c>
      <c r="Q449" s="74" t="str">
        <f>IF(AND(C449="Abierto",D449="Alta"),RANK(P449,$P$13:$P$798,0)+COUNTIF($P$13:P449,P449)-1+MAX(N:N),"")</f>
        <v/>
      </c>
      <c r="R449" s="74" t="str">
        <f>IF(AND(C449="Abierto",D449="Media"),A449,"")</f>
        <v/>
      </c>
      <c r="S449" s="74" t="str">
        <f ca="1">IF(AND(C449="Abierto",D449="Media"),TODAY()-E449,"")</f>
        <v/>
      </c>
      <c r="T449" s="74" t="str">
        <f>IF(AND(C449="Abierto",D449="Media"),RANK(S449,$S$13:$S$798,0)+COUNTIF($S$13:S449,S449)-1+MAX(N:N,Q:Q),"")</f>
        <v/>
      </c>
      <c r="U449" s="74" t="str">
        <f>IF(AND(C449="Abierto",D449="Baja"),A449,"")</f>
        <v/>
      </c>
      <c r="V449" s="74" t="str">
        <f ca="1">IF(AND(C449="Abierto",D449="Baja"),TODAY()-E449,"")</f>
        <v/>
      </c>
      <c r="W449" s="74" t="str">
        <f>IF(AND(C449="Abierto",D449="Baja"),RANK(V449,$V$13:$V$798,0)+COUNTIF($V$13:V449,V449)-1+MAX(N:N,Q:Q,T:T),"")</f>
        <v/>
      </c>
      <c r="X449" s="139" t="str">
        <f>IF(OR(C449="Resuelto",C449=""),"",SUM(N449,Q449,T449,W449))</f>
        <v/>
      </c>
      <c r="Y449" s="139" t="str">
        <f>IF(OR(C449="Resuelto",C449=""),"",SUM(M449,P449,S449,V449))</f>
        <v/>
      </c>
      <c r="Z449" s="139" t="str">
        <f>IF(OR(C449="Resuelto",C449=""),"",SUM(L449,O449,R449,U449))</f>
        <v/>
      </c>
      <c r="AA449" s="28">
        <v>647</v>
      </c>
      <c r="AB449" s="28" t="str">
        <f ca="1">IF(ISNA(VLOOKUP(AA449,$X$13:$Z$795,3,FALSE))=TRUE,"",VLOOKUP(AA449,$X$13:$Z$795,3,FALSE))</f>
        <v/>
      </c>
      <c r="AC449" s="75" t="str">
        <f ca="1">IF(ISNA(VLOOKUP(AA449,$X$13:$Z$795,2,FALSE))=TRUE,"",VLOOKUP(AA449,$X$13:$Z$795,2,FALSE))</f>
        <v/>
      </c>
      <c r="AH449" s="78" t="str">
        <f>IF(AI449="","",MAX($AH$5:AH448)+1)</f>
        <v/>
      </c>
      <c r="AI449" s="53" t="str">
        <f>IF(G448="","",IF(COUNTIF($AI$11:AI448,G448)=0,G448,""))</f>
        <v/>
      </c>
      <c r="AJ449" s="53" t="str">
        <f>IF(ISNA(VLOOKUP(AA449,$AH$13:$AI$795,2,FALSE))=TRUE,"",VLOOKUP(AA449,$AH$13:$AI$795,2,FALSE))</f>
        <v/>
      </c>
      <c r="AK449" s="135"/>
    </row>
    <row r="450" spans="1:37" x14ac:dyDescent="0.25">
      <c r="A450" s="136"/>
      <c r="B450" s="136"/>
      <c r="C450" s="136"/>
      <c r="D450" s="136"/>
      <c r="E450" s="137"/>
      <c r="F450" s="137"/>
      <c r="G450" s="136"/>
      <c r="H450" s="137"/>
      <c r="I450" s="140" t="str">
        <f t="shared" si="8"/>
        <v/>
      </c>
      <c r="J450" s="140"/>
      <c r="K450" s="140"/>
      <c r="L450" s="74" t="str">
        <f>IF(AND(C450="Abierto",D450="Urgente"),A450,"")</f>
        <v/>
      </c>
      <c r="M450" s="74" t="str">
        <f ca="1">IF(AND(C450="Abierto",D450="Urgente"),TODAY()-E450,"")</f>
        <v/>
      </c>
      <c r="N450" s="74" t="str">
        <f>IF(AND(C450="Abierto",D450="Urgente"),RANK(M450,$M$13:$M$798,0)+COUNTIF($M$13:M450,M450)-1,"")</f>
        <v/>
      </c>
      <c r="O450" s="74" t="str">
        <f>IF(AND(C450="Abierto",D450="Alta"),A450,"")</f>
        <v/>
      </c>
      <c r="P450" s="74" t="str">
        <f ca="1">IF(AND(C450="Abierto",D450="Alta"),TODAY()-E450,"")</f>
        <v/>
      </c>
      <c r="Q450" s="74" t="str">
        <f>IF(AND(C450="Abierto",D450="Alta"),RANK(P450,$P$13:$P$798,0)+COUNTIF($P$13:P450,P450)-1+MAX(N:N),"")</f>
        <v/>
      </c>
      <c r="R450" s="74" t="str">
        <f>IF(AND(C450="Abierto",D450="Media"),A450,"")</f>
        <v/>
      </c>
      <c r="S450" s="74" t="str">
        <f ca="1">IF(AND(C450="Abierto",D450="Media"),TODAY()-E450,"")</f>
        <v/>
      </c>
      <c r="T450" s="74" t="str">
        <f>IF(AND(C450="Abierto",D450="Media"),RANK(S450,$S$13:$S$798,0)+COUNTIF($S$13:S450,S450)-1+MAX(N:N,Q:Q),"")</f>
        <v/>
      </c>
      <c r="U450" s="74" t="str">
        <f>IF(AND(C450="Abierto",D450="Baja"),A450,"")</f>
        <v/>
      </c>
      <c r="V450" s="74" t="str">
        <f ca="1">IF(AND(C450="Abierto",D450="Baja"),TODAY()-E450,"")</f>
        <v/>
      </c>
      <c r="W450" s="74" t="str">
        <f>IF(AND(C450="Abierto",D450="Baja"),RANK(V450,$V$13:$V$798,0)+COUNTIF($V$13:V450,V450)-1+MAX(N:N,Q:Q,T:T),"")</f>
        <v/>
      </c>
      <c r="X450" s="139" t="str">
        <f>IF(OR(C450="Resuelto",C450=""),"",SUM(N450,Q450,T450,W450))</f>
        <v/>
      </c>
      <c r="Y450" s="139" t="str">
        <f>IF(OR(C450="Resuelto",C450=""),"",SUM(M450,P450,S450,V450))</f>
        <v/>
      </c>
      <c r="Z450" s="139" t="str">
        <f>IF(OR(C450="Resuelto",C450=""),"",SUM(L450,O450,R450,U450))</f>
        <v/>
      </c>
      <c r="AA450" s="28">
        <v>648</v>
      </c>
      <c r="AB450" s="28" t="str">
        <f ca="1">IF(ISNA(VLOOKUP(AA450,$X$13:$Z$795,3,FALSE))=TRUE,"",VLOOKUP(AA450,$X$13:$Z$795,3,FALSE))</f>
        <v/>
      </c>
      <c r="AC450" s="75" t="str">
        <f ca="1">IF(ISNA(VLOOKUP(AA450,$X$13:$Z$795,2,FALSE))=TRUE,"",VLOOKUP(AA450,$X$13:$Z$795,2,FALSE))</f>
        <v/>
      </c>
      <c r="AH450" s="78" t="str">
        <f>IF(AI450="","",MAX($AH$5:AH449)+1)</f>
        <v/>
      </c>
      <c r="AI450" s="53" t="str">
        <f>IF(G449="","",IF(COUNTIF($AI$11:AI449,G449)=0,G449,""))</f>
        <v/>
      </c>
      <c r="AJ450" s="53" t="str">
        <f>IF(ISNA(VLOOKUP(AA450,$AH$13:$AI$795,2,FALSE))=TRUE,"",VLOOKUP(AA450,$AH$13:$AI$795,2,FALSE))</f>
        <v/>
      </c>
      <c r="AK450" s="135"/>
    </row>
    <row r="451" spans="1:37" x14ac:dyDescent="0.25">
      <c r="A451" s="136"/>
      <c r="B451" s="136"/>
      <c r="C451" s="136"/>
      <c r="D451" s="136"/>
      <c r="E451" s="137"/>
      <c r="F451" s="137"/>
      <c r="G451" s="136"/>
      <c r="H451" s="137"/>
      <c r="I451" s="140" t="str">
        <f t="shared" si="8"/>
        <v/>
      </c>
      <c r="J451" s="140"/>
      <c r="K451" s="140"/>
      <c r="L451" s="74" t="str">
        <f>IF(AND(C451="Abierto",D451="Urgente"),A451,"")</f>
        <v/>
      </c>
      <c r="M451" s="74" t="str">
        <f ca="1">IF(AND(C451="Abierto",D451="Urgente"),TODAY()-E451,"")</f>
        <v/>
      </c>
      <c r="N451" s="74" t="str">
        <f>IF(AND(C451="Abierto",D451="Urgente"),RANK(M451,$M$13:$M$798,0)+COUNTIF($M$13:M451,M451)-1,"")</f>
        <v/>
      </c>
      <c r="O451" s="74" t="str">
        <f>IF(AND(C451="Abierto",D451="Alta"),A451,"")</f>
        <v/>
      </c>
      <c r="P451" s="74" t="str">
        <f ca="1">IF(AND(C451="Abierto",D451="Alta"),TODAY()-E451,"")</f>
        <v/>
      </c>
      <c r="Q451" s="74" t="str">
        <f>IF(AND(C451="Abierto",D451="Alta"),RANK(P451,$P$13:$P$798,0)+COUNTIF($P$13:P451,P451)-1+MAX(N:N),"")</f>
        <v/>
      </c>
      <c r="R451" s="74" t="str">
        <f>IF(AND(C451="Abierto",D451="Media"),A451,"")</f>
        <v/>
      </c>
      <c r="S451" s="74" t="str">
        <f ca="1">IF(AND(C451="Abierto",D451="Media"),TODAY()-E451,"")</f>
        <v/>
      </c>
      <c r="T451" s="74" t="str">
        <f>IF(AND(C451="Abierto",D451="Media"),RANK(S451,$S$13:$S$798,0)+COUNTIF($S$13:S451,S451)-1+MAX(N:N,Q:Q),"")</f>
        <v/>
      </c>
      <c r="U451" s="74" t="str">
        <f>IF(AND(C451="Abierto",D451="Baja"),A451,"")</f>
        <v/>
      </c>
      <c r="V451" s="74" t="str">
        <f ca="1">IF(AND(C451="Abierto",D451="Baja"),TODAY()-E451,"")</f>
        <v/>
      </c>
      <c r="W451" s="74" t="str">
        <f>IF(AND(C451="Abierto",D451="Baja"),RANK(V451,$V$13:$V$798,0)+COUNTIF($V$13:V451,V451)-1+MAX(N:N,Q:Q,T:T),"")</f>
        <v/>
      </c>
      <c r="X451" s="139" t="str">
        <f>IF(OR(C451="Resuelto",C451=""),"",SUM(N451,Q451,T451,W451))</f>
        <v/>
      </c>
      <c r="Y451" s="139" t="str">
        <f>IF(OR(C451="Resuelto",C451=""),"",SUM(M451,P451,S451,V451))</f>
        <v/>
      </c>
      <c r="Z451" s="139" t="str">
        <f>IF(OR(C451="Resuelto",C451=""),"",SUM(L451,O451,R451,U451))</f>
        <v/>
      </c>
      <c r="AA451" s="28">
        <v>649</v>
      </c>
      <c r="AB451" s="28" t="str">
        <f ca="1">IF(ISNA(VLOOKUP(AA451,$X$13:$Z$795,3,FALSE))=TRUE,"",VLOOKUP(AA451,$X$13:$Z$795,3,FALSE))</f>
        <v/>
      </c>
      <c r="AC451" s="75" t="str">
        <f ca="1">IF(ISNA(VLOOKUP(AA451,$X$13:$Z$795,2,FALSE))=TRUE,"",VLOOKUP(AA451,$X$13:$Z$795,2,FALSE))</f>
        <v/>
      </c>
      <c r="AH451" s="78" t="str">
        <f>IF(AI451="","",MAX($AH$5:AH450)+1)</f>
        <v/>
      </c>
      <c r="AI451" s="53" t="str">
        <f>IF(G450="","",IF(COUNTIF($AI$11:AI450,G450)=0,G450,""))</f>
        <v/>
      </c>
      <c r="AJ451" s="53" t="str">
        <f>IF(ISNA(VLOOKUP(AA451,$AH$13:$AI$795,2,FALSE))=TRUE,"",VLOOKUP(AA451,$AH$13:$AI$795,2,FALSE))</f>
        <v/>
      </c>
      <c r="AK451" s="135"/>
    </row>
    <row r="452" spans="1:37" x14ac:dyDescent="0.25">
      <c r="A452" s="136"/>
      <c r="B452" s="136"/>
      <c r="C452" s="136"/>
      <c r="D452" s="136"/>
      <c r="E452" s="137"/>
      <c r="F452" s="137"/>
      <c r="G452" s="136"/>
      <c r="H452" s="137"/>
      <c r="I452" s="140" t="str">
        <f t="shared" si="8"/>
        <v/>
      </c>
      <c r="J452" s="140"/>
      <c r="K452" s="140"/>
      <c r="L452" s="74" t="str">
        <f>IF(AND(C452="Abierto",D452="Urgente"),A452,"")</f>
        <v/>
      </c>
      <c r="M452" s="74" t="str">
        <f ca="1">IF(AND(C452="Abierto",D452="Urgente"),TODAY()-E452,"")</f>
        <v/>
      </c>
      <c r="N452" s="74" t="str">
        <f>IF(AND(C452="Abierto",D452="Urgente"),RANK(M452,$M$13:$M$798,0)+COUNTIF($M$13:M452,M452)-1,"")</f>
        <v/>
      </c>
      <c r="O452" s="74" t="str">
        <f>IF(AND(C452="Abierto",D452="Alta"),A452,"")</f>
        <v/>
      </c>
      <c r="P452" s="74" t="str">
        <f ca="1">IF(AND(C452="Abierto",D452="Alta"),TODAY()-E452,"")</f>
        <v/>
      </c>
      <c r="Q452" s="74" t="str">
        <f>IF(AND(C452="Abierto",D452="Alta"),RANK(P452,$P$13:$P$798,0)+COUNTIF($P$13:P452,P452)-1+MAX(N:N),"")</f>
        <v/>
      </c>
      <c r="R452" s="74" t="str">
        <f>IF(AND(C452="Abierto",D452="Media"),A452,"")</f>
        <v/>
      </c>
      <c r="S452" s="74" t="str">
        <f ca="1">IF(AND(C452="Abierto",D452="Media"),TODAY()-E452,"")</f>
        <v/>
      </c>
      <c r="T452" s="74" t="str">
        <f>IF(AND(C452="Abierto",D452="Media"),RANK(S452,$S$13:$S$798,0)+COUNTIF($S$13:S452,S452)-1+MAX(N:N,Q:Q),"")</f>
        <v/>
      </c>
      <c r="U452" s="74" t="str">
        <f>IF(AND(C452="Abierto",D452="Baja"),A452,"")</f>
        <v/>
      </c>
      <c r="V452" s="74" t="str">
        <f ca="1">IF(AND(C452="Abierto",D452="Baja"),TODAY()-E452,"")</f>
        <v/>
      </c>
      <c r="W452" s="74" t="str">
        <f>IF(AND(C452="Abierto",D452="Baja"),RANK(V452,$V$13:$V$798,0)+COUNTIF($V$13:V452,V452)-1+MAX(N:N,Q:Q,T:T),"")</f>
        <v/>
      </c>
      <c r="X452" s="139" t="str">
        <f>IF(OR(C452="Resuelto",C452=""),"",SUM(N452,Q452,T452,W452))</f>
        <v/>
      </c>
      <c r="Y452" s="139" t="str">
        <f>IF(OR(C452="Resuelto",C452=""),"",SUM(M452,P452,S452,V452))</f>
        <v/>
      </c>
      <c r="Z452" s="139" t="str">
        <f>IF(OR(C452="Resuelto",C452=""),"",SUM(L452,O452,R452,U452))</f>
        <v/>
      </c>
      <c r="AA452" s="28">
        <v>650</v>
      </c>
      <c r="AB452" s="28" t="str">
        <f ca="1">IF(ISNA(VLOOKUP(AA452,$X$13:$Z$795,3,FALSE))=TRUE,"",VLOOKUP(AA452,$X$13:$Z$795,3,FALSE))</f>
        <v/>
      </c>
      <c r="AC452" s="75" t="str">
        <f ca="1">IF(ISNA(VLOOKUP(AA452,$X$13:$Z$795,2,FALSE))=TRUE,"",VLOOKUP(AA452,$X$13:$Z$795,2,FALSE))</f>
        <v/>
      </c>
      <c r="AH452" s="78" t="str">
        <f>IF(AI452="","",MAX($AH$5:AH451)+1)</f>
        <v/>
      </c>
      <c r="AI452" s="53" t="str">
        <f>IF(G451="","",IF(COUNTIF($AI$11:AI451,G451)=0,G451,""))</f>
        <v/>
      </c>
      <c r="AJ452" s="53" t="str">
        <f>IF(ISNA(VLOOKUP(AA452,$AH$13:$AI$795,2,FALSE))=TRUE,"",VLOOKUP(AA452,$AH$13:$AI$795,2,FALSE))</f>
        <v/>
      </c>
      <c r="AK452" s="135"/>
    </row>
    <row r="453" spans="1:37" x14ac:dyDescent="0.25">
      <c r="A453" s="136"/>
      <c r="B453" s="136"/>
      <c r="C453" s="136"/>
      <c r="D453" s="136"/>
      <c r="E453" s="137"/>
      <c r="F453" s="137"/>
      <c r="G453" s="136"/>
      <c r="H453" s="137"/>
      <c r="I453" s="140" t="str">
        <f t="shared" si="8"/>
        <v/>
      </c>
      <c r="J453" s="140"/>
      <c r="K453" s="140"/>
      <c r="L453" s="74" t="str">
        <f>IF(AND(C453="Abierto",D453="Urgente"),A453,"")</f>
        <v/>
      </c>
      <c r="M453" s="74" t="str">
        <f ca="1">IF(AND(C453="Abierto",D453="Urgente"),TODAY()-E453,"")</f>
        <v/>
      </c>
      <c r="N453" s="74" t="str">
        <f>IF(AND(C453="Abierto",D453="Urgente"),RANK(M453,$M$13:$M$798,0)+COUNTIF($M$13:M453,M453)-1,"")</f>
        <v/>
      </c>
      <c r="O453" s="74" t="str">
        <f>IF(AND(C453="Abierto",D453="Alta"),A453,"")</f>
        <v/>
      </c>
      <c r="P453" s="74" t="str">
        <f ca="1">IF(AND(C453="Abierto",D453="Alta"),TODAY()-E453,"")</f>
        <v/>
      </c>
      <c r="Q453" s="74" t="str">
        <f>IF(AND(C453="Abierto",D453="Alta"),RANK(P453,$P$13:$P$798,0)+COUNTIF($P$13:P453,P453)-1+MAX(N:N),"")</f>
        <v/>
      </c>
      <c r="R453" s="74" t="str">
        <f>IF(AND(C453="Abierto",D453="Media"),A453,"")</f>
        <v/>
      </c>
      <c r="S453" s="74" t="str">
        <f ca="1">IF(AND(C453="Abierto",D453="Media"),TODAY()-E453,"")</f>
        <v/>
      </c>
      <c r="T453" s="74" t="str">
        <f>IF(AND(C453="Abierto",D453="Media"),RANK(S453,$S$13:$S$798,0)+COUNTIF($S$13:S453,S453)-1+MAX(N:N,Q:Q),"")</f>
        <v/>
      </c>
      <c r="U453" s="74" t="str">
        <f>IF(AND(C453="Abierto",D453="Baja"),A453,"")</f>
        <v/>
      </c>
      <c r="V453" s="74" t="str">
        <f ca="1">IF(AND(C453="Abierto",D453="Baja"),TODAY()-E453,"")</f>
        <v/>
      </c>
      <c r="W453" s="74" t="str">
        <f>IF(AND(C453="Abierto",D453="Baja"),RANK(V453,$V$13:$V$798,0)+COUNTIF($V$13:V453,V453)-1+MAX(N:N,Q:Q,T:T),"")</f>
        <v/>
      </c>
      <c r="X453" s="139" t="str">
        <f>IF(OR(C453="Resuelto",C453=""),"",SUM(N453,Q453,T453,W453))</f>
        <v/>
      </c>
      <c r="Y453" s="139" t="str">
        <f>IF(OR(C453="Resuelto",C453=""),"",SUM(M453,P453,S453,V453))</f>
        <v/>
      </c>
      <c r="Z453" s="139" t="str">
        <f>IF(OR(C453="Resuelto",C453=""),"",SUM(L453,O453,R453,U453))</f>
        <v/>
      </c>
      <c r="AA453" s="28">
        <v>651</v>
      </c>
      <c r="AB453" s="28" t="str">
        <f ca="1">IF(ISNA(VLOOKUP(AA453,$X$13:$Z$795,3,FALSE))=TRUE,"",VLOOKUP(AA453,$X$13:$Z$795,3,FALSE))</f>
        <v/>
      </c>
      <c r="AC453" s="75" t="str">
        <f ca="1">IF(ISNA(VLOOKUP(AA453,$X$13:$Z$795,2,FALSE))=TRUE,"",VLOOKUP(AA453,$X$13:$Z$795,2,FALSE))</f>
        <v/>
      </c>
      <c r="AH453" s="78" t="str">
        <f>IF(AI453="","",MAX($AH$5:AH452)+1)</f>
        <v/>
      </c>
      <c r="AI453" s="53" t="str">
        <f>IF(G452="","",IF(COUNTIF($AI$11:AI452,G452)=0,G452,""))</f>
        <v/>
      </c>
      <c r="AJ453" s="53" t="str">
        <f>IF(ISNA(VLOOKUP(AA453,$AH$13:$AI$795,2,FALSE))=TRUE,"",VLOOKUP(AA453,$AH$13:$AI$795,2,FALSE))</f>
        <v/>
      </c>
      <c r="AK453" s="135"/>
    </row>
    <row r="454" spans="1:37" x14ac:dyDescent="0.25">
      <c r="A454" s="136"/>
      <c r="B454" s="136"/>
      <c r="C454" s="136"/>
      <c r="D454" s="136"/>
      <c r="E454" s="137"/>
      <c r="F454" s="137"/>
      <c r="G454" s="136"/>
      <c r="H454" s="137"/>
      <c r="I454" s="140" t="str">
        <f t="shared" si="8"/>
        <v/>
      </c>
      <c r="J454" s="140"/>
      <c r="K454" s="140"/>
      <c r="L454" s="74" t="str">
        <f>IF(AND(C454="Abierto",D454="Urgente"),A454,"")</f>
        <v/>
      </c>
      <c r="M454" s="74" t="str">
        <f ca="1">IF(AND(C454="Abierto",D454="Urgente"),TODAY()-E454,"")</f>
        <v/>
      </c>
      <c r="N454" s="74" t="str">
        <f>IF(AND(C454="Abierto",D454="Urgente"),RANK(M454,$M$13:$M$798,0)+COUNTIF($M$13:M454,M454)-1,"")</f>
        <v/>
      </c>
      <c r="O454" s="74" t="str">
        <f>IF(AND(C454="Abierto",D454="Alta"),A454,"")</f>
        <v/>
      </c>
      <c r="P454" s="74" t="str">
        <f ca="1">IF(AND(C454="Abierto",D454="Alta"),TODAY()-E454,"")</f>
        <v/>
      </c>
      <c r="Q454" s="74" t="str">
        <f>IF(AND(C454="Abierto",D454="Alta"),RANK(P454,$P$13:$P$798,0)+COUNTIF($P$13:P454,P454)-1+MAX(N:N),"")</f>
        <v/>
      </c>
      <c r="R454" s="74" t="str">
        <f>IF(AND(C454="Abierto",D454="Media"),A454,"")</f>
        <v/>
      </c>
      <c r="S454" s="74" t="str">
        <f ca="1">IF(AND(C454="Abierto",D454="Media"),TODAY()-E454,"")</f>
        <v/>
      </c>
      <c r="T454" s="74" t="str">
        <f>IF(AND(C454="Abierto",D454="Media"),RANK(S454,$S$13:$S$798,0)+COUNTIF($S$13:S454,S454)-1+MAX(N:N,Q:Q),"")</f>
        <v/>
      </c>
      <c r="U454" s="74" t="str">
        <f>IF(AND(C454="Abierto",D454="Baja"),A454,"")</f>
        <v/>
      </c>
      <c r="V454" s="74" t="str">
        <f ca="1">IF(AND(C454="Abierto",D454="Baja"),TODAY()-E454,"")</f>
        <v/>
      </c>
      <c r="W454" s="74" t="str">
        <f>IF(AND(C454="Abierto",D454="Baja"),RANK(V454,$V$13:$V$798,0)+COUNTIF($V$13:V454,V454)-1+MAX(N:N,Q:Q,T:T),"")</f>
        <v/>
      </c>
      <c r="X454" s="139" t="str">
        <f>IF(OR(C454="Resuelto",C454=""),"",SUM(N454,Q454,T454,W454))</f>
        <v/>
      </c>
      <c r="Y454" s="139" t="str">
        <f>IF(OR(C454="Resuelto",C454=""),"",SUM(M454,P454,S454,V454))</f>
        <v/>
      </c>
      <c r="Z454" s="139" t="str">
        <f>IF(OR(C454="Resuelto",C454=""),"",SUM(L454,O454,R454,U454))</f>
        <v/>
      </c>
      <c r="AA454" s="28">
        <v>652</v>
      </c>
      <c r="AB454" s="28" t="str">
        <f ca="1">IF(ISNA(VLOOKUP(AA454,$X$13:$Z$795,3,FALSE))=TRUE,"",VLOOKUP(AA454,$X$13:$Z$795,3,FALSE))</f>
        <v/>
      </c>
      <c r="AC454" s="75" t="str">
        <f ca="1">IF(ISNA(VLOOKUP(AA454,$X$13:$Z$795,2,FALSE))=TRUE,"",VLOOKUP(AA454,$X$13:$Z$795,2,FALSE))</f>
        <v/>
      </c>
      <c r="AH454" s="78" t="str">
        <f>IF(AI454="","",MAX($AH$5:AH453)+1)</f>
        <v/>
      </c>
      <c r="AI454" s="53" t="str">
        <f>IF(G453="","",IF(COUNTIF($AI$11:AI453,G453)=0,G453,""))</f>
        <v/>
      </c>
      <c r="AJ454" s="53" t="str">
        <f>IF(ISNA(VLOOKUP(AA454,$AH$13:$AI$795,2,FALSE))=TRUE,"",VLOOKUP(AA454,$AH$13:$AI$795,2,FALSE))</f>
        <v/>
      </c>
      <c r="AK454" s="135"/>
    </row>
    <row r="455" spans="1:37" x14ac:dyDescent="0.25">
      <c r="A455" s="136"/>
      <c r="B455" s="136"/>
      <c r="C455" s="136"/>
      <c r="D455" s="136"/>
      <c r="E455" s="137"/>
      <c r="F455" s="137"/>
      <c r="G455" s="136"/>
      <c r="H455" s="137"/>
      <c r="I455" s="140" t="str">
        <f t="shared" si="8"/>
        <v/>
      </c>
      <c r="J455" s="140"/>
      <c r="K455" s="140"/>
      <c r="L455" s="74" t="str">
        <f>IF(AND(C455="Abierto",D455="Urgente"),A455,"")</f>
        <v/>
      </c>
      <c r="M455" s="74" t="str">
        <f ca="1">IF(AND(C455="Abierto",D455="Urgente"),TODAY()-E455,"")</f>
        <v/>
      </c>
      <c r="N455" s="74" t="str">
        <f>IF(AND(C455="Abierto",D455="Urgente"),RANK(M455,$M$13:$M$798,0)+COUNTIF($M$13:M455,M455)-1,"")</f>
        <v/>
      </c>
      <c r="O455" s="74" t="str">
        <f>IF(AND(C455="Abierto",D455="Alta"),A455,"")</f>
        <v/>
      </c>
      <c r="P455" s="74" t="str">
        <f ca="1">IF(AND(C455="Abierto",D455="Alta"),TODAY()-E455,"")</f>
        <v/>
      </c>
      <c r="Q455" s="74" t="str">
        <f>IF(AND(C455="Abierto",D455="Alta"),RANK(P455,$P$13:$P$798,0)+COUNTIF($P$13:P455,P455)-1+MAX(N:N),"")</f>
        <v/>
      </c>
      <c r="R455" s="74" t="str">
        <f>IF(AND(C455="Abierto",D455="Media"),A455,"")</f>
        <v/>
      </c>
      <c r="S455" s="74" t="str">
        <f ca="1">IF(AND(C455="Abierto",D455="Media"),TODAY()-E455,"")</f>
        <v/>
      </c>
      <c r="T455" s="74" t="str">
        <f>IF(AND(C455="Abierto",D455="Media"),RANK(S455,$S$13:$S$798,0)+COUNTIF($S$13:S455,S455)-1+MAX(N:N,Q:Q),"")</f>
        <v/>
      </c>
      <c r="U455" s="74" t="str">
        <f>IF(AND(C455="Abierto",D455="Baja"),A455,"")</f>
        <v/>
      </c>
      <c r="V455" s="74" t="str">
        <f ca="1">IF(AND(C455="Abierto",D455="Baja"),TODAY()-E455,"")</f>
        <v/>
      </c>
      <c r="W455" s="74" t="str">
        <f>IF(AND(C455="Abierto",D455="Baja"),RANK(V455,$V$13:$V$798,0)+COUNTIF($V$13:V455,V455)-1+MAX(N:N,Q:Q,T:T),"")</f>
        <v/>
      </c>
      <c r="X455" s="139" t="str">
        <f>IF(OR(C455="Resuelto",C455=""),"",SUM(N455,Q455,T455,W455))</f>
        <v/>
      </c>
      <c r="Y455" s="139" t="str">
        <f>IF(OR(C455="Resuelto",C455=""),"",SUM(M455,P455,S455,V455))</f>
        <v/>
      </c>
      <c r="Z455" s="139" t="str">
        <f>IF(OR(C455="Resuelto",C455=""),"",SUM(L455,O455,R455,U455))</f>
        <v/>
      </c>
      <c r="AA455" s="28">
        <v>653</v>
      </c>
      <c r="AB455" s="28" t="str">
        <f ca="1">IF(ISNA(VLOOKUP(AA455,$X$13:$Z$795,3,FALSE))=TRUE,"",VLOOKUP(AA455,$X$13:$Z$795,3,FALSE))</f>
        <v/>
      </c>
      <c r="AC455" s="75" t="str">
        <f ca="1">IF(ISNA(VLOOKUP(AA455,$X$13:$Z$795,2,FALSE))=TRUE,"",VLOOKUP(AA455,$X$13:$Z$795,2,FALSE))</f>
        <v/>
      </c>
      <c r="AH455" s="78" t="str">
        <f>IF(AI455="","",MAX($AH$5:AH454)+1)</f>
        <v/>
      </c>
      <c r="AI455" s="53" t="str">
        <f>IF(G454="","",IF(COUNTIF($AI$11:AI454,G454)=0,G454,""))</f>
        <v/>
      </c>
      <c r="AJ455" s="53" t="str">
        <f>IF(ISNA(VLOOKUP(AA455,$AH$13:$AI$795,2,FALSE))=TRUE,"",VLOOKUP(AA455,$AH$13:$AI$795,2,FALSE))</f>
        <v/>
      </c>
      <c r="AK455" s="135"/>
    </row>
    <row r="456" spans="1:37" x14ac:dyDescent="0.25">
      <c r="A456" s="136"/>
      <c r="B456" s="136"/>
      <c r="C456" s="136"/>
      <c r="D456" s="136"/>
      <c r="E456" s="137"/>
      <c r="F456" s="137"/>
      <c r="G456" s="136"/>
      <c r="H456" s="137"/>
      <c r="I456" s="140" t="str">
        <f t="shared" si="8"/>
        <v/>
      </c>
      <c r="J456" s="140"/>
      <c r="K456" s="140"/>
      <c r="L456" s="74" t="str">
        <f>IF(AND(C456="Abierto",D456="Urgente"),A456,"")</f>
        <v/>
      </c>
      <c r="M456" s="74" t="str">
        <f ca="1">IF(AND(C456="Abierto",D456="Urgente"),TODAY()-E456,"")</f>
        <v/>
      </c>
      <c r="N456" s="74" t="str">
        <f>IF(AND(C456="Abierto",D456="Urgente"),RANK(M456,$M$13:$M$798,0)+COUNTIF($M$13:M456,M456)-1,"")</f>
        <v/>
      </c>
      <c r="O456" s="74" t="str">
        <f>IF(AND(C456="Abierto",D456="Alta"),A456,"")</f>
        <v/>
      </c>
      <c r="P456" s="74" t="str">
        <f ca="1">IF(AND(C456="Abierto",D456="Alta"),TODAY()-E456,"")</f>
        <v/>
      </c>
      <c r="Q456" s="74" t="str">
        <f>IF(AND(C456="Abierto",D456="Alta"),RANK(P456,$P$13:$P$798,0)+COUNTIF($P$13:P456,P456)-1+MAX(N:N),"")</f>
        <v/>
      </c>
      <c r="R456" s="74" t="str">
        <f>IF(AND(C456="Abierto",D456="Media"),A456,"")</f>
        <v/>
      </c>
      <c r="S456" s="74" t="str">
        <f ca="1">IF(AND(C456="Abierto",D456="Media"),TODAY()-E456,"")</f>
        <v/>
      </c>
      <c r="T456" s="74" t="str">
        <f>IF(AND(C456="Abierto",D456="Media"),RANK(S456,$S$13:$S$798,0)+COUNTIF($S$13:S456,S456)-1+MAX(N:N,Q:Q),"")</f>
        <v/>
      </c>
      <c r="U456" s="74" t="str">
        <f>IF(AND(C456="Abierto",D456="Baja"),A456,"")</f>
        <v/>
      </c>
      <c r="V456" s="74" t="str">
        <f ca="1">IF(AND(C456="Abierto",D456="Baja"),TODAY()-E456,"")</f>
        <v/>
      </c>
      <c r="W456" s="74" t="str">
        <f>IF(AND(C456="Abierto",D456="Baja"),RANK(V456,$V$13:$V$798,0)+COUNTIF($V$13:V456,V456)-1+MAX(N:N,Q:Q,T:T),"")</f>
        <v/>
      </c>
      <c r="X456" s="139" t="str">
        <f>IF(OR(C456="Resuelto",C456=""),"",SUM(N456,Q456,T456,W456))</f>
        <v/>
      </c>
      <c r="Y456" s="139" t="str">
        <f>IF(OR(C456="Resuelto",C456=""),"",SUM(M456,P456,S456,V456))</f>
        <v/>
      </c>
      <c r="Z456" s="139" t="str">
        <f>IF(OR(C456="Resuelto",C456=""),"",SUM(L456,O456,R456,U456))</f>
        <v/>
      </c>
      <c r="AA456" s="28">
        <v>654</v>
      </c>
      <c r="AB456" s="28" t="str">
        <f ca="1">IF(ISNA(VLOOKUP(AA456,$X$13:$Z$795,3,FALSE))=TRUE,"",VLOOKUP(AA456,$X$13:$Z$795,3,FALSE))</f>
        <v/>
      </c>
      <c r="AC456" s="75" t="str">
        <f ca="1">IF(ISNA(VLOOKUP(AA456,$X$13:$Z$795,2,FALSE))=TRUE,"",VLOOKUP(AA456,$X$13:$Z$795,2,FALSE))</f>
        <v/>
      </c>
      <c r="AH456" s="78" t="str">
        <f>IF(AI456="","",MAX($AH$5:AH455)+1)</f>
        <v/>
      </c>
      <c r="AI456" s="53" t="str">
        <f>IF(G455="","",IF(COUNTIF($AI$11:AI455,G455)=0,G455,""))</f>
        <v/>
      </c>
      <c r="AJ456" s="53" t="str">
        <f>IF(ISNA(VLOOKUP(AA456,$AH$13:$AI$795,2,FALSE))=TRUE,"",VLOOKUP(AA456,$AH$13:$AI$795,2,FALSE))</f>
        <v/>
      </c>
      <c r="AK456" s="135"/>
    </row>
    <row r="457" spans="1:37" x14ac:dyDescent="0.25">
      <c r="A457" s="136"/>
      <c r="B457" s="136"/>
      <c r="C457" s="136"/>
      <c r="D457" s="136"/>
      <c r="E457" s="137"/>
      <c r="F457" s="137"/>
      <c r="G457" s="136"/>
      <c r="H457" s="137"/>
      <c r="I457" s="140" t="str">
        <f t="shared" si="8"/>
        <v/>
      </c>
      <c r="J457" s="140"/>
      <c r="K457" s="140"/>
      <c r="L457" s="74" t="str">
        <f>IF(AND(C457="Abierto",D457="Urgente"),A457,"")</f>
        <v/>
      </c>
      <c r="M457" s="74" t="str">
        <f ca="1">IF(AND(C457="Abierto",D457="Urgente"),TODAY()-E457,"")</f>
        <v/>
      </c>
      <c r="N457" s="74" t="str">
        <f>IF(AND(C457="Abierto",D457="Urgente"),RANK(M457,$M$13:$M$798,0)+COUNTIF($M$13:M457,M457)-1,"")</f>
        <v/>
      </c>
      <c r="O457" s="74" t="str">
        <f>IF(AND(C457="Abierto",D457="Alta"),A457,"")</f>
        <v/>
      </c>
      <c r="P457" s="74" t="str">
        <f ca="1">IF(AND(C457="Abierto",D457="Alta"),TODAY()-E457,"")</f>
        <v/>
      </c>
      <c r="Q457" s="74" t="str">
        <f>IF(AND(C457="Abierto",D457="Alta"),RANK(P457,$P$13:$P$798,0)+COUNTIF($P$13:P457,P457)-1+MAX(N:N),"")</f>
        <v/>
      </c>
      <c r="R457" s="74" t="str">
        <f>IF(AND(C457="Abierto",D457="Media"),A457,"")</f>
        <v/>
      </c>
      <c r="S457" s="74" t="str">
        <f ca="1">IF(AND(C457="Abierto",D457="Media"),TODAY()-E457,"")</f>
        <v/>
      </c>
      <c r="T457" s="74" t="str">
        <f>IF(AND(C457="Abierto",D457="Media"),RANK(S457,$S$13:$S$798,0)+COUNTIF($S$13:S457,S457)-1+MAX(N:N,Q:Q),"")</f>
        <v/>
      </c>
      <c r="U457" s="74" t="str">
        <f>IF(AND(C457="Abierto",D457="Baja"),A457,"")</f>
        <v/>
      </c>
      <c r="V457" s="74" t="str">
        <f ca="1">IF(AND(C457="Abierto",D457="Baja"),TODAY()-E457,"")</f>
        <v/>
      </c>
      <c r="W457" s="74" t="str">
        <f>IF(AND(C457="Abierto",D457="Baja"),RANK(V457,$V$13:$V$798,0)+COUNTIF($V$13:V457,V457)-1+MAX(N:N,Q:Q,T:T),"")</f>
        <v/>
      </c>
      <c r="X457" s="139" t="str">
        <f>IF(OR(C457="Resuelto",C457=""),"",SUM(N457,Q457,T457,W457))</f>
        <v/>
      </c>
      <c r="Y457" s="139" t="str">
        <f>IF(OR(C457="Resuelto",C457=""),"",SUM(M457,P457,S457,V457))</f>
        <v/>
      </c>
      <c r="Z457" s="139" t="str">
        <f>IF(OR(C457="Resuelto",C457=""),"",SUM(L457,O457,R457,U457))</f>
        <v/>
      </c>
      <c r="AA457" s="28">
        <v>655</v>
      </c>
      <c r="AB457" s="28" t="str">
        <f ca="1">IF(ISNA(VLOOKUP(AA457,$X$13:$Z$795,3,FALSE))=TRUE,"",VLOOKUP(AA457,$X$13:$Z$795,3,FALSE))</f>
        <v/>
      </c>
      <c r="AC457" s="75" t="str">
        <f ca="1">IF(ISNA(VLOOKUP(AA457,$X$13:$Z$795,2,FALSE))=TRUE,"",VLOOKUP(AA457,$X$13:$Z$795,2,FALSE))</f>
        <v/>
      </c>
      <c r="AH457" s="78" t="str">
        <f>IF(AI457="","",MAX($AH$5:AH456)+1)</f>
        <v/>
      </c>
      <c r="AI457" s="53" t="str">
        <f>IF(G456="","",IF(COUNTIF($AI$11:AI456,G456)=0,G456,""))</f>
        <v/>
      </c>
      <c r="AJ457" s="53" t="str">
        <f>IF(ISNA(VLOOKUP(AA457,$AH$13:$AI$795,2,FALSE))=TRUE,"",VLOOKUP(AA457,$AH$13:$AI$795,2,FALSE))</f>
        <v/>
      </c>
      <c r="AK457" s="135"/>
    </row>
    <row r="458" spans="1:37" x14ac:dyDescent="0.25">
      <c r="A458" s="136"/>
      <c r="B458" s="136"/>
      <c r="C458" s="136"/>
      <c r="D458" s="136"/>
      <c r="E458" s="137"/>
      <c r="F458" s="137"/>
      <c r="G458" s="136"/>
      <c r="H458" s="137"/>
      <c r="I458" s="140" t="str">
        <f t="shared" si="8"/>
        <v/>
      </c>
      <c r="J458" s="140"/>
      <c r="K458" s="140"/>
      <c r="L458" s="74" t="str">
        <f>IF(AND(C458="Abierto",D458="Urgente"),A458,"")</f>
        <v/>
      </c>
      <c r="M458" s="74" t="str">
        <f ca="1">IF(AND(C458="Abierto",D458="Urgente"),TODAY()-E458,"")</f>
        <v/>
      </c>
      <c r="N458" s="74" t="str">
        <f>IF(AND(C458="Abierto",D458="Urgente"),RANK(M458,$M$13:$M$798,0)+COUNTIF($M$13:M458,M458)-1,"")</f>
        <v/>
      </c>
      <c r="O458" s="74" t="str">
        <f>IF(AND(C458="Abierto",D458="Alta"),A458,"")</f>
        <v/>
      </c>
      <c r="P458" s="74" t="str">
        <f ca="1">IF(AND(C458="Abierto",D458="Alta"),TODAY()-E458,"")</f>
        <v/>
      </c>
      <c r="Q458" s="74" t="str">
        <f>IF(AND(C458="Abierto",D458="Alta"),RANK(P458,$P$13:$P$798,0)+COUNTIF($P$13:P458,P458)-1+MAX(N:N),"")</f>
        <v/>
      </c>
      <c r="R458" s="74" t="str">
        <f>IF(AND(C458="Abierto",D458="Media"),A458,"")</f>
        <v/>
      </c>
      <c r="S458" s="74" t="str">
        <f ca="1">IF(AND(C458="Abierto",D458="Media"),TODAY()-E458,"")</f>
        <v/>
      </c>
      <c r="T458" s="74" t="str">
        <f>IF(AND(C458="Abierto",D458="Media"),RANK(S458,$S$13:$S$798,0)+COUNTIF($S$13:S458,S458)-1+MAX(N:N,Q:Q),"")</f>
        <v/>
      </c>
      <c r="U458" s="74" t="str">
        <f>IF(AND(C458="Abierto",D458="Baja"),A458,"")</f>
        <v/>
      </c>
      <c r="V458" s="74" t="str">
        <f ca="1">IF(AND(C458="Abierto",D458="Baja"),TODAY()-E458,"")</f>
        <v/>
      </c>
      <c r="W458" s="74" t="str">
        <f>IF(AND(C458="Abierto",D458="Baja"),RANK(V458,$V$13:$V$798,0)+COUNTIF($V$13:V458,V458)-1+MAX(N:N,Q:Q,T:T),"")</f>
        <v/>
      </c>
      <c r="X458" s="139" t="str">
        <f>IF(OR(C458="Resuelto",C458=""),"",SUM(N458,Q458,T458,W458))</f>
        <v/>
      </c>
      <c r="Y458" s="139" t="str">
        <f>IF(OR(C458="Resuelto",C458=""),"",SUM(M458,P458,S458,V458))</f>
        <v/>
      </c>
      <c r="Z458" s="139" t="str">
        <f>IF(OR(C458="Resuelto",C458=""),"",SUM(L458,O458,R458,U458))</f>
        <v/>
      </c>
      <c r="AA458" s="28">
        <v>656</v>
      </c>
      <c r="AB458" s="28" t="str">
        <f ca="1">IF(ISNA(VLOOKUP(AA458,$X$13:$Z$795,3,FALSE))=TRUE,"",VLOOKUP(AA458,$X$13:$Z$795,3,FALSE))</f>
        <v/>
      </c>
      <c r="AC458" s="75" t="str">
        <f ca="1">IF(ISNA(VLOOKUP(AA458,$X$13:$Z$795,2,FALSE))=TRUE,"",VLOOKUP(AA458,$X$13:$Z$795,2,FALSE))</f>
        <v/>
      </c>
      <c r="AH458" s="78" t="str">
        <f>IF(AI458="","",MAX($AH$5:AH457)+1)</f>
        <v/>
      </c>
      <c r="AI458" s="53" t="str">
        <f>IF(G457="","",IF(COUNTIF($AI$11:AI457,G457)=0,G457,""))</f>
        <v/>
      </c>
      <c r="AJ458" s="53" t="str">
        <f>IF(ISNA(VLOOKUP(AA458,$AH$13:$AI$795,2,FALSE))=TRUE,"",VLOOKUP(AA458,$AH$13:$AI$795,2,FALSE))</f>
        <v/>
      </c>
      <c r="AK458" s="135"/>
    </row>
    <row r="459" spans="1:37" x14ac:dyDescent="0.25">
      <c r="A459" s="136"/>
      <c r="B459" s="136"/>
      <c r="C459" s="136"/>
      <c r="D459" s="136"/>
      <c r="E459" s="137"/>
      <c r="F459" s="137"/>
      <c r="G459" s="136"/>
      <c r="H459" s="137"/>
      <c r="I459" s="140" t="str">
        <f t="shared" si="8"/>
        <v/>
      </c>
      <c r="J459" s="140"/>
      <c r="K459" s="140"/>
      <c r="L459" s="74" t="str">
        <f>IF(AND(C459="Abierto",D459="Urgente"),A459,"")</f>
        <v/>
      </c>
      <c r="M459" s="74" t="str">
        <f ca="1">IF(AND(C459="Abierto",D459="Urgente"),TODAY()-E459,"")</f>
        <v/>
      </c>
      <c r="N459" s="74" t="str">
        <f>IF(AND(C459="Abierto",D459="Urgente"),RANK(M459,$M$13:$M$798,0)+COUNTIF($M$13:M459,M459)-1,"")</f>
        <v/>
      </c>
      <c r="O459" s="74" t="str">
        <f>IF(AND(C459="Abierto",D459="Alta"),A459,"")</f>
        <v/>
      </c>
      <c r="P459" s="74" t="str">
        <f ca="1">IF(AND(C459="Abierto",D459="Alta"),TODAY()-E459,"")</f>
        <v/>
      </c>
      <c r="Q459" s="74" t="str">
        <f>IF(AND(C459="Abierto",D459="Alta"),RANK(P459,$P$13:$P$798,0)+COUNTIF($P$13:P459,P459)-1+MAX(N:N),"")</f>
        <v/>
      </c>
      <c r="R459" s="74" t="str">
        <f>IF(AND(C459="Abierto",D459="Media"),A459,"")</f>
        <v/>
      </c>
      <c r="S459" s="74" t="str">
        <f ca="1">IF(AND(C459="Abierto",D459="Media"),TODAY()-E459,"")</f>
        <v/>
      </c>
      <c r="T459" s="74" t="str">
        <f>IF(AND(C459="Abierto",D459="Media"),RANK(S459,$S$13:$S$798,0)+COUNTIF($S$13:S459,S459)-1+MAX(N:N,Q:Q),"")</f>
        <v/>
      </c>
      <c r="U459" s="74" t="str">
        <f>IF(AND(C459="Abierto",D459="Baja"),A459,"")</f>
        <v/>
      </c>
      <c r="V459" s="74" t="str">
        <f ca="1">IF(AND(C459="Abierto",D459="Baja"),TODAY()-E459,"")</f>
        <v/>
      </c>
      <c r="W459" s="74" t="str">
        <f>IF(AND(C459="Abierto",D459="Baja"),RANK(V459,$V$13:$V$798,0)+COUNTIF($V$13:V459,V459)-1+MAX(N:N,Q:Q,T:T),"")</f>
        <v/>
      </c>
      <c r="X459" s="139" t="str">
        <f>IF(OR(C459="Resuelto",C459=""),"",SUM(N459,Q459,T459,W459))</f>
        <v/>
      </c>
      <c r="Y459" s="139" t="str">
        <f>IF(OR(C459="Resuelto",C459=""),"",SUM(M459,P459,S459,V459))</f>
        <v/>
      </c>
      <c r="Z459" s="139" t="str">
        <f>IF(OR(C459="Resuelto",C459=""),"",SUM(L459,O459,R459,U459))</f>
        <v/>
      </c>
      <c r="AA459" s="28">
        <v>657</v>
      </c>
      <c r="AB459" s="28" t="str">
        <f ca="1">IF(ISNA(VLOOKUP(AA459,$X$13:$Z$795,3,FALSE))=TRUE,"",VLOOKUP(AA459,$X$13:$Z$795,3,FALSE))</f>
        <v/>
      </c>
      <c r="AC459" s="75" t="str">
        <f ca="1">IF(ISNA(VLOOKUP(AA459,$X$13:$Z$795,2,FALSE))=TRUE,"",VLOOKUP(AA459,$X$13:$Z$795,2,FALSE))</f>
        <v/>
      </c>
      <c r="AH459" s="78" t="str">
        <f>IF(AI459="","",MAX($AH$5:AH458)+1)</f>
        <v/>
      </c>
      <c r="AI459" s="53" t="str">
        <f>IF(G458="","",IF(COUNTIF($AI$11:AI458,G458)=0,G458,""))</f>
        <v/>
      </c>
      <c r="AJ459" s="53" t="str">
        <f>IF(ISNA(VLOOKUP(AA459,$AH$13:$AI$795,2,FALSE))=TRUE,"",VLOOKUP(AA459,$AH$13:$AI$795,2,FALSE))</f>
        <v/>
      </c>
      <c r="AK459" s="135"/>
    </row>
    <row r="460" spans="1:37" x14ac:dyDescent="0.25">
      <c r="A460" s="136"/>
      <c r="B460" s="136"/>
      <c r="C460" s="136"/>
      <c r="D460" s="136"/>
      <c r="E460" s="137"/>
      <c r="F460" s="137"/>
      <c r="G460" s="136"/>
      <c r="H460" s="137"/>
      <c r="I460" s="140" t="str">
        <f t="shared" si="8"/>
        <v/>
      </c>
      <c r="J460" s="140"/>
      <c r="K460" s="140"/>
      <c r="L460" s="74" t="str">
        <f>IF(AND(C460="Abierto",D460="Urgente"),A460,"")</f>
        <v/>
      </c>
      <c r="M460" s="74" t="str">
        <f ca="1">IF(AND(C460="Abierto",D460="Urgente"),TODAY()-E460,"")</f>
        <v/>
      </c>
      <c r="N460" s="74" t="str">
        <f>IF(AND(C460="Abierto",D460="Urgente"),RANK(M460,$M$13:$M$798,0)+COUNTIF($M$13:M460,M460)-1,"")</f>
        <v/>
      </c>
      <c r="O460" s="74" t="str">
        <f>IF(AND(C460="Abierto",D460="Alta"),A460,"")</f>
        <v/>
      </c>
      <c r="P460" s="74" t="str">
        <f ca="1">IF(AND(C460="Abierto",D460="Alta"),TODAY()-E460,"")</f>
        <v/>
      </c>
      <c r="Q460" s="74" t="str">
        <f>IF(AND(C460="Abierto",D460="Alta"),RANK(P460,$P$13:$P$798,0)+COUNTIF($P$13:P460,P460)-1+MAX(N:N),"")</f>
        <v/>
      </c>
      <c r="R460" s="74" t="str">
        <f>IF(AND(C460="Abierto",D460="Media"),A460,"")</f>
        <v/>
      </c>
      <c r="S460" s="74" t="str">
        <f ca="1">IF(AND(C460="Abierto",D460="Media"),TODAY()-E460,"")</f>
        <v/>
      </c>
      <c r="T460" s="74" t="str">
        <f>IF(AND(C460="Abierto",D460="Media"),RANK(S460,$S$13:$S$798,0)+COUNTIF($S$13:S460,S460)-1+MAX(N:N,Q:Q),"")</f>
        <v/>
      </c>
      <c r="U460" s="74" t="str">
        <f>IF(AND(C460="Abierto",D460="Baja"),A460,"")</f>
        <v/>
      </c>
      <c r="V460" s="74" t="str">
        <f ca="1">IF(AND(C460="Abierto",D460="Baja"),TODAY()-E460,"")</f>
        <v/>
      </c>
      <c r="W460" s="74" t="str">
        <f>IF(AND(C460="Abierto",D460="Baja"),RANK(V460,$V$13:$V$798,0)+COUNTIF($V$13:V460,V460)-1+MAX(N:N,Q:Q,T:T),"")</f>
        <v/>
      </c>
      <c r="X460" s="139" t="str">
        <f>IF(OR(C460="Resuelto",C460=""),"",SUM(N460,Q460,T460,W460))</f>
        <v/>
      </c>
      <c r="Y460" s="139" t="str">
        <f>IF(OR(C460="Resuelto",C460=""),"",SUM(M460,P460,S460,V460))</f>
        <v/>
      </c>
      <c r="Z460" s="139" t="str">
        <f>IF(OR(C460="Resuelto",C460=""),"",SUM(L460,O460,R460,U460))</f>
        <v/>
      </c>
      <c r="AA460" s="28">
        <v>658</v>
      </c>
      <c r="AB460" s="28" t="str">
        <f ca="1">IF(ISNA(VLOOKUP(AA460,$X$13:$Z$795,3,FALSE))=TRUE,"",VLOOKUP(AA460,$X$13:$Z$795,3,FALSE))</f>
        <v/>
      </c>
      <c r="AC460" s="75" t="str">
        <f ca="1">IF(ISNA(VLOOKUP(AA460,$X$13:$Z$795,2,FALSE))=TRUE,"",VLOOKUP(AA460,$X$13:$Z$795,2,FALSE))</f>
        <v/>
      </c>
      <c r="AH460" s="78" t="str">
        <f>IF(AI460="","",MAX($AH$5:AH459)+1)</f>
        <v/>
      </c>
      <c r="AI460" s="53" t="str">
        <f>IF(G459="","",IF(COUNTIF($AI$11:AI459,G459)=0,G459,""))</f>
        <v/>
      </c>
      <c r="AJ460" s="53" t="str">
        <f>IF(ISNA(VLOOKUP(AA460,$AH$13:$AI$795,2,FALSE))=TRUE,"",VLOOKUP(AA460,$AH$13:$AI$795,2,FALSE))</f>
        <v/>
      </c>
      <c r="AK460" s="135"/>
    </row>
    <row r="461" spans="1:37" x14ac:dyDescent="0.25">
      <c r="A461" s="136"/>
      <c r="B461" s="136"/>
      <c r="C461" s="136"/>
      <c r="D461" s="136"/>
      <c r="E461" s="137"/>
      <c r="F461" s="137"/>
      <c r="G461" s="136"/>
      <c r="H461" s="137"/>
      <c r="I461" s="140" t="str">
        <f t="shared" si="8"/>
        <v/>
      </c>
      <c r="J461" s="140"/>
      <c r="K461" s="140"/>
      <c r="L461" s="74" t="str">
        <f>IF(AND(C461="Abierto",D461="Urgente"),A461,"")</f>
        <v/>
      </c>
      <c r="M461" s="74" t="str">
        <f ca="1">IF(AND(C461="Abierto",D461="Urgente"),TODAY()-E461,"")</f>
        <v/>
      </c>
      <c r="N461" s="74" t="str">
        <f>IF(AND(C461="Abierto",D461="Urgente"),RANK(M461,$M$13:$M$798,0)+COUNTIF($M$13:M461,M461)-1,"")</f>
        <v/>
      </c>
      <c r="O461" s="74" t="str">
        <f>IF(AND(C461="Abierto",D461="Alta"),A461,"")</f>
        <v/>
      </c>
      <c r="P461" s="74" t="str">
        <f ca="1">IF(AND(C461="Abierto",D461="Alta"),TODAY()-E461,"")</f>
        <v/>
      </c>
      <c r="Q461" s="74" t="str">
        <f>IF(AND(C461="Abierto",D461="Alta"),RANK(P461,$P$13:$P$798,0)+COUNTIF($P$13:P461,P461)-1+MAX(N:N),"")</f>
        <v/>
      </c>
      <c r="R461" s="74" t="str">
        <f>IF(AND(C461="Abierto",D461="Media"),A461,"")</f>
        <v/>
      </c>
      <c r="S461" s="74" t="str">
        <f ca="1">IF(AND(C461="Abierto",D461="Media"),TODAY()-E461,"")</f>
        <v/>
      </c>
      <c r="T461" s="74" t="str">
        <f>IF(AND(C461="Abierto",D461="Media"),RANK(S461,$S$13:$S$798,0)+COUNTIF($S$13:S461,S461)-1+MAX(N:N,Q:Q),"")</f>
        <v/>
      </c>
      <c r="U461" s="74" t="str">
        <f>IF(AND(C461="Abierto",D461="Baja"),A461,"")</f>
        <v/>
      </c>
      <c r="V461" s="74" t="str">
        <f ca="1">IF(AND(C461="Abierto",D461="Baja"),TODAY()-E461,"")</f>
        <v/>
      </c>
      <c r="W461" s="74" t="str">
        <f>IF(AND(C461="Abierto",D461="Baja"),RANK(V461,$V$13:$V$798,0)+COUNTIF($V$13:V461,V461)-1+MAX(N:N,Q:Q,T:T),"")</f>
        <v/>
      </c>
      <c r="X461" s="139" t="str">
        <f>IF(OR(C461="Resuelto",C461=""),"",SUM(N461,Q461,T461,W461))</f>
        <v/>
      </c>
      <c r="Y461" s="139" t="str">
        <f>IF(OR(C461="Resuelto",C461=""),"",SUM(M461,P461,S461,V461))</f>
        <v/>
      </c>
      <c r="Z461" s="139" t="str">
        <f>IF(OR(C461="Resuelto",C461=""),"",SUM(L461,O461,R461,U461))</f>
        <v/>
      </c>
      <c r="AA461" s="28">
        <v>659</v>
      </c>
      <c r="AB461" s="28" t="str">
        <f ca="1">IF(ISNA(VLOOKUP(AA461,$X$13:$Z$795,3,FALSE))=TRUE,"",VLOOKUP(AA461,$X$13:$Z$795,3,FALSE))</f>
        <v/>
      </c>
      <c r="AC461" s="75" t="str">
        <f ca="1">IF(ISNA(VLOOKUP(AA461,$X$13:$Z$795,2,FALSE))=TRUE,"",VLOOKUP(AA461,$X$13:$Z$795,2,FALSE))</f>
        <v/>
      </c>
      <c r="AH461" s="78" t="str">
        <f>IF(AI461="","",MAX($AH$5:AH460)+1)</f>
        <v/>
      </c>
      <c r="AI461" s="53" t="str">
        <f>IF(G460="","",IF(COUNTIF($AI$11:AI460,G460)=0,G460,""))</f>
        <v/>
      </c>
      <c r="AJ461" s="53" t="str">
        <f>IF(ISNA(VLOOKUP(AA461,$AH$13:$AI$795,2,FALSE))=TRUE,"",VLOOKUP(AA461,$AH$13:$AI$795,2,FALSE))</f>
        <v/>
      </c>
      <c r="AK461" s="135"/>
    </row>
    <row r="462" spans="1:37" x14ac:dyDescent="0.25">
      <c r="A462" s="136"/>
      <c r="B462" s="136"/>
      <c r="C462" s="136"/>
      <c r="D462" s="136"/>
      <c r="E462" s="137"/>
      <c r="F462" s="137"/>
      <c r="G462" s="136"/>
      <c r="H462" s="137"/>
      <c r="I462" s="140" t="str">
        <f t="shared" si="8"/>
        <v/>
      </c>
      <c r="J462" s="140"/>
      <c r="K462" s="140"/>
      <c r="L462" s="74" t="str">
        <f>IF(AND(C462="Abierto",D462="Urgente"),A462,"")</f>
        <v/>
      </c>
      <c r="M462" s="74" t="str">
        <f ca="1">IF(AND(C462="Abierto",D462="Urgente"),TODAY()-E462,"")</f>
        <v/>
      </c>
      <c r="N462" s="74" t="str">
        <f>IF(AND(C462="Abierto",D462="Urgente"),RANK(M462,$M$13:$M$798,0)+COUNTIF($M$13:M462,M462)-1,"")</f>
        <v/>
      </c>
      <c r="O462" s="74" t="str">
        <f>IF(AND(C462="Abierto",D462="Alta"),A462,"")</f>
        <v/>
      </c>
      <c r="P462" s="74" t="str">
        <f ca="1">IF(AND(C462="Abierto",D462="Alta"),TODAY()-E462,"")</f>
        <v/>
      </c>
      <c r="Q462" s="74" t="str">
        <f>IF(AND(C462="Abierto",D462="Alta"),RANK(P462,$P$13:$P$798,0)+COUNTIF($P$13:P462,P462)-1+MAX(N:N),"")</f>
        <v/>
      </c>
      <c r="R462" s="74" t="str">
        <f>IF(AND(C462="Abierto",D462="Media"),A462,"")</f>
        <v/>
      </c>
      <c r="S462" s="74" t="str">
        <f ca="1">IF(AND(C462="Abierto",D462="Media"),TODAY()-E462,"")</f>
        <v/>
      </c>
      <c r="T462" s="74" t="str">
        <f>IF(AND(C462="Abierto",D462="Media"),RANK(S462,$S$13:$S$798,0)+COUNTIF($S$13:S462,S462)-1+MAX(N:N,Q:Q),"")</f>
        <v/>
      </c>
      <c r="U462" s="74" t="str">
        <f>IF(AND(C462="Abierto",D462="Baja"),A462,"")</f>
        <v/>
      </c>
      <c r="V462" s="74" t="str">
        <f ca="1">IF(AND(C462="Abierto",D462="Baja"),TODAY()-E462,"")</f>
        <v/>
      </c>
      <c r="W462" s="74" t="str">
        <f>IF(AND(C462="Abierto",D462="Baja"),RANK(V462,$V$13:$V$798,0)+COUNTIF($V$13:V462,V462)-1+MAX(N:N,Q:Q,T:T),"")</f>
        <v/>
      </c>
      <c r="X462" s="139" t="str">
        <f>IF(OR(C462="Resuelto",C462=""),"",SUM(N462,Q462,T462,W462))</f>
        <v/>
      </c>
      <c r="Y462" s="139" t="str">
        <f>IF(OR(C462="Resuelto",C462=""),"",SUM(M462,P462,S462,V462))</f>
        <v/>
      </c>
      <c r="Z462" s="139" t="str">
        <f>IF(OR(C462="Resuelto",C462=""),"",SUM(L462,O462,R462,U462))</f>
        <v/>
      </c>
      <c r="AA462" s="28">
        <v>660</v>
      </c>
      <c r="AB462" s="28" t="str">
        <f ca="1">IF(ISNA(VLOOKUP(AA462,$X$13:$Z$795,3,FALSE))=TRUE,"",VLOOKUP(AA462,$X$13:$Z$795,3,FALSE))</f>
        <v/>
      </c>
      <c r="AC462" s="75" t="str">
        <f ca="1">IF(ISNA(VLOOKUP(AA462,$X$13:$Z$795,2,FALSE))=TRUE,"",VLOOKUP(AA462,$X$13:$Z$795,2,FALSE))</f>
        <v/>
      </c>
      <c r="AH462" s="78" t="str">
        <f>IF(AI462="","",MAX($AH$5:AH461)+1)</f>
        <v/>
      </c>
      <c r="AI462" s="53" t="str">
        <f>IF(G461="","",IF(COUNTIF($AI$11:AI461,G461)=0,G461,""))</f>
        <v/>
      </c>
      <c r="AJ462" s="53" t="str">
        <f>IF(ISNA(VLOOKUP(AA462,$AH$13:$AI$795,2,FALSE))=TRUE,"",VLOOKUP(AA462,$AH$13:$AI$795,2,FALSE))</f>
        <v/>
      </c>
      <c r="AK462" s="135"/>
    </row>
    <row r="463" spans="1:37" x14ac:dyDescent="0.25">
      <c r="A463" s="136"/>
      <c r="B463" s="136"/>
      <c r="C463" s="136"/>
      <c r="D463" s="136"/>
      <c r="E463" s="137"/>
      <c r="F463" s="137"/>
      <c r="G463" s="136"/>
      <c r="H463" s="137"/>
      <c r="I463" s="140" t="str">
        <f t="shared" si="8"/>
        <v/>
      </c>
      <c r="J463" s="140"/>
      <c r="K463" s="140"/>
      <c r="L463" s="74" t="str">
        <f>IF(AND(C463="Abierto",D463="Urgente"),A463,"")</f>
        <v/>
      </c>
      <c r="M463" s="74" t="str">
        <f ca="1">IF(AND(C463="Abierto",D463="Urgente"),TODAY()-E463,"")</f>
        <v/>
      </c>
      <c r="N463" s="74" t="str">
        <f>IF(AND(C463="Abierto",D463="Urgente"),RANK(M463,$M$13:$M$798,0)+COUNTIF($M$13:M463,M463)-1,"")</f>
        <v/>
      </c>
      <c r="O463" s="74" t="str">
        <f>IF(AND(C463="Abierto",D463="Alta"),A463,"")</f>
        <v/>
      </c>
      <c r="P463" s="74" t="str">
        <f ca="1">IF(AND(C463="Abierto",D463="Alta"),TODAY()-E463,"")</f>
        <v/>
      </c>
      <c r="Q463" s="74" t="str">
        <f>IF(AND(C463="Abierto",D463="Alta"),RANK(P463,$P$13:$P$798,0)+COUNTIF($P$13:P463,P463)-1+MAX(N:N),"")</f>
        <v/>
      </c>
      <c r="R463" s="74" t="str">
        <f>IF(AND(C463="Abierto",D463="Media"),A463,"")</f>
        <v/>
      </c>
      <c r="S463" s="74" t="str">
        <f ca="1">IF(AND(C463="Abierto",D463="Media"),TODAY()-E463,"")</f>
        <v/>
      </c>
      <c r="T463" s="74" t="str">
        <f>IF(AND(C463="Abierto",D463="Media"),RANK(S463,$S$13:$S$798,0)+COUNTIF($S$13:S463,S463)-1+MAX(N:N,Q:Q),"")</f>
        <v/>
      </c>
      <c r="U463" s="74" t="str">
        <f>IF(AND(C463="Abierto",D463="Baja"),A463,"")</f>
        <v/>
      </c>
      <c r="V463" s="74" t="str">
        <f ca="1">IF(AND(C463="Abierto",D463="Baja"),TODAY()-E463,"")</f>
        <v/>
      </c>
      <c r="W463" s="74" t="str">
        <f>IF(AND(C463="Abierto",D463="Baja"),RANK(V463,$V$13:$V$798,0)+COUNTIF($V$13:V463,V463)-1+MAX(N:N,Q:Q,T:T),"")</f>
        <v/>
      </c>
      <c r="X463" s="139" t="str">
        <f>IF(OR(C463="Resuelto",C463=""),"",SUM(N463,Q463,T463,W463))</f>
        <v/>
      </c>
      <c r="Y463" s="139" t="str">
        <f>IF(OR(C463="Resuelto",C463=""),"",SUM(M463,P463,S463,V463))</f>
        <v/>
      </c>
      <c r="Z463" s="139" t="str">
        <f>IF(OR(C463="Resuelto",C463=""),"",SUM(L463,O463,R463,U463))</f>
        <v/>
      </c>
      <c r="AA463" s="28">
        <v>661</v>
      </c>
      <c r="AB463" s="28" t="str">
        <f ca="1">IF(ISNA(VLOOKUP(AA463,$X$13:$Z$795,3,FALSE))=TRUE,"",VLOOKUP(AA463,$X$13:$Z$795,3,FALSE))</f>
        <v/>
      </c>
      <c r="AC463" s="75" t="str">
        <f ca="1">IF(ISNA(VLOOKUP(AA463,$X$13:$Z$795,2,FALSE))=TRUE,"",VLOOKUP(AA463,$X$13:$Z$795,2,FALSE))</f>
        <v/>
      </c>
      <c r="AH463" s="78" t="str">
        <f>IF(AI463="","",MAX($AH$5:AH462)+1)</f>
        <v/>
      </c>
      <c r="AI463" s="53" t="str">
        <f>IF(G462="","",IF(COUNTIF($AI$11:AI462,G462)=0,G462,""))</f>
        <v/>
      </c>
      <c r="AJ463" s="53" t="str">
        <f>IF(ISNA(VLOOKUP(AA463,$AH$13:$AI$795,2,FALSE))=TRUE,"",VLOOKUP(AA463,$AH$13:$AI$795,2,FALSE))</f>
        <v/>
      </c>
      <c r="AK463" s="135"/>
    </row>
    <row r="464" spans="1:37" x14ac:dyDescent="0.25">
      <c r="A464" s="136"/>
      <c r="B464" s="136"/>
      <c r="C464" s="136"/>
      <c r="D464" s="136"/>
      <c r="E464" s="137"/>
      <c r="F464" s="137"/>
      <c r="G464" s="136"/>
      <c r="H464" s="137"/>
      <c r="I464" s="140" t="str">
        <f t="shared" si="8"/>
        <v/>
      </c>
      <c r="J464" s="140"/>
      <c r="K464" s="140"/>
      <c r="L464" s="74" t="str">
        <f>IF(AND(C464="Abierto",D464="Urgente"),A464,"")</f>
        <v/>
      </c>
      <c r="M464" s="74" t="str">
        <f ca="1">IF(AND(C464="Abierto",D464="Urgente"),TODAY()-E464,"")</f>
        <v/>
      </c>
      <c r="N464" s="74" t="str">
        <f>IF(AND(C464="Abierto",D464="Urgente"),RANK(M464,$M$13:$M$798,0)+COUNTIF($M$13:M464,M464)-1,"")</f>
        <v/>
      </c>
      <c r="O464" s="74" t="str">
        <f>IF(AND(C464="Abierto",D464="Alta"),A464,"")</f>
        <v/>
      </c>
      <c r="P464" s="74" t="str">
        <f ca="1">IF(AND(C464="Abierto",D464="Alta"),TODAY()-E464,"")</f>
        <v/>
      </c>
      <c r="Q464" s="74" t="str">
        <f>IF(AND(C464="Abierto",D464="Alta"),RANK(P464,$P$13:$P$798,0)+COUNTIF($P$13:P464,P464)-1+MAX(N:N),"")</f>
        <v/>
      </c>
      <c r="R464" s="74" t="str">
        <f>IF(AND(C464="Abierto",D464="Media"),A464,"")</f>
        <v/>
      </c>
      <c r="S464" s="74" t="str">
        <f ca="1">IF(AND(C464="Abierto",D464="Media"),TODAY()-E464,"")</f>
        <v/>
      </c>
      <c r="T464" s="74" t="str">
        <f>IF(AND(C464="Abierto",D464="Media"),RANK(S464,$S$13:$S$798,0)+COUNTIF($S$13:S464,S464)-1+MAX(N:N,Q:Q),"")</f>
        <v/>
      </c>
      <c r="U464" s="74" t="str">
        <f>IF(AND(C464="Abierto",D464="Baja"),A464,"")</f>
        <v/>
      </c>
      <c r="V464" s="74" t="str">
        <f ca="1">IF(AND(C464="Abierto",D464="Baja"),TODAY()-E464,"")</f>
        <v/>
      </c>
      <c r="W464" s="74" t="str">
        <f>IF(AND(C464="Abierto",D464="Baja"),RANK(V464,$V$13:$V$798,0)+COUNTIF($V$13:V464,V464)-1+MAX(N:N,Q:Q,T:T),"")</f>
        <v/>
      </c>
      <c r="X464" s="139" t="str">
        <f>IF(OR(C464="Resuelto",C464=""),"",SUM(N464,Q464,T464,W464))</f>
        <v/>
      </c>
      <c r="Y464" s="139" t="str">
        <f>IF(OR(C464="Resuelto",C464=""),"",SUM(M464,P464,S464,V464))</f>
        <v/>
      </c>
      <c r="Z464" s="139" t="str">
        <f>IF(OR(C464="Resuelto",C464=""),"",SUM(L464,O464,R464,U464))</f>
        <v/>
      </c>
      <c r="AA464" s="28">
        <v>662</v>
      </c>
      <c r="AB464" s="28" t="str">
        <f ca="1">IF(ISNA(VLOOKUP(AA464,$X$13:$Z$795,3,FALSE))=TRUE,"",VLOOKUP(AA464,$X$13:$Z$795,3,FALSE))</f>
        <v/>
      </c>
      <c r="AC464" s="75" t="str">
        <f ca="1">IF(ISNA(VLOOKUP(AA464,$X$13:$Z$795,2,FALSE))=TRUE,"",VLOOKUP(AA464,$X$13:$Z$795,2,FALSE))</f>
        <v/>
      </c>
      <c r="AH464" s="78" t="str">
        <f>IF(AI464="","",MAX($AH$5:AH463)+1)</f>
        <v/>
      </c>
      <c r="AI464" s="53" t="str">
        <f>IF(G463="","",IF(COUNTIF($AI$11:AI463,G463)=0,G463,""))</f>
        <v/>
      </c>
      <c r="AJ464" s="53" t="str">
        <f>IF(ISNA(VLOOKUP(AA464,$AH$13:$AI$795,2,FALSE))=TRUE,"",VLOOKUP(AA464,$AH$13:$AI$795,2,FALSE))</f>
        <v/>
      </c>
      <c r="AK464" s="135"/>
    </row>
    <row r="465" spans="1:37" x14ac:dyDescent="0.25">
      <c r="A465" s="136"/>
      <c r="B465" s="136"/>
      <c r="C465" s="136"/>
      <c r="D465" s="136"/>
      <c r="E465" s="137"/>
      <c r="F465" s="137"/>
      <c r="G465" s="136"/>
      <c r="H465" s="137"/>
      <c r="I465" s="140" t="str">
        <f t="shared" si="8"/>
        <v/>
      </c>
      <c r="J465" s="140"/>
      <c r="K465" s="140"/>
      <c r="L465" s="74" t="str">
        <f>IF(AND(C465="Abierto",D465="Urgente"),A465,"")</f>
        <v/>
      </c>
      <c r="M465" s="74" t="str">
        <f ca="1">IF(AND(C465="Abierto",D465="Urgente"),TODAY()-E465,"")</f>
        <v/>
      </c>
      <c r="N465" s="74" t="str">
        <f>IF(AND(C465="Abierto",D465="Urgente"),RANK(M465,$M$13:$M$798,0)+COUNTIF($M$13:M465,M465)-1,"")</f>
        <v/>
      </c>
      <c r="O465" s="74" t="str">
        <f>IF(AND(C465="Abierto",D465="Alta"),A465,"")</f>
        <v/>
      </c>
      <c r="P465" s="74" t="str">
        <f ca="1">IF(AND(C465="Abierto",D465="Alta"),TODAY()-E465,"")</f>
        <v/>
      </c>
      <c r="Q465" s="74" t="str">
        <f>IF(AND(C465="Abierto",D465="Alta"),RANK(P465,$P$13:$P$798,0)+COUNTIF($P$13:P465,P465)-1+MAX(N:N),"")</f>
        <v/>
      </c>
      <c r="R465" s="74" t="str">
        <f>IF(AND(C465="Abierto",D465="Media"),A465,"")</f>
        <v/>
      </c>
      <c r="S465" s="74" t="str">
        <f ca="1">IF(AND(C465="Abierto",D465="Media"),TODAY()-E465,"")</f>
        <v/>
      </c>
      <c r="T465" s="74" t="str">
        <f>IF(AND(C465="Abierto",D465="Media"),RANK(S465,$S$13:$S$798,0)+COUNTIF($S$13:S465,S465)-1+MAX(N:N,Q:Q),"")</f>
        <v/>
      </c>
      <c r="U465" s="74" t="str">
        <f>IF(AND(C465="Abierto",D465="Baja"),A465,"")</f>
        <v/>
      </c>
      <c r="V465" s="74" t="str">
        <f ca="1">IF(AND(C465="Abierto",D465="Baja"),TODAY()-E465,"")</f>
        <v/>
      </c>
      <c r="W465" s="74" t="str">
        <f>IF(AND(C465="Abierto",D465="Baja"),RANK(V465,$V$13:$V$798,0)+COUNTIF($V$13:V465,V465)-1+MAX(N:N,Q:Q,T:T),"")</f>
        <v/>
      </c>
      <c r="X465" s="139" t="str">
        <f>IF(OR(C465="Resuelto",C465=""),"",SUM(N465,Q465,T465,W465))</f>
        <v/>
      </c>
      <c r="Y465" s="139" t="str">
        <f>IF(OR(C465="Resuelto",C465=""),"",SUM(M465,P465,S465,V465))</f>
        <v/>
      </c>
      <c r="Z465" s="139" t="str">
        <f>IF(OR(C465="Resuelto",C465=""),"",SUM(L465,O465,R465,U465))</f>
        <v/>
      </c>
      <c r="AA465" s="28">
        <v>663</v>
      </c>
      <c r="AB465" s="28" t="str">
        <f ca="1">IF(ISNA(VLOOKUP(AA465,$X$13:$Z$795,3,FALSE))=TRUE,"",VLOOKUP(AA465,$X$13:$Z$795,3,FALSE))</f>
        <v/>
      </c>
      <c r="AC465" s="75" t="str">
        <f ca="1">IF(ISNA(VLOOKUP(AA465,$X$13:$Z$795,2,FALSE))=TRUE,"",VLOOKUP(AA465,$X$13:$Z$795,2,FALSE))</f>
        <v/>
      </c>
      <c r="AH465" s="78" t="str">
        <f>IF(AI465="","",MAX($AH$5:AH464)+1)</f>
        <v/>
      </c>
      <c r="AI465" s="53" t="str">
        <f>IF(G464="","",IF(COUNTIF($AI$11:AI464,G464)=0,G464,""))</f>
        <v/>
      </c>
      <c r="AJ465" s="53" t="str">
        <f>IF(ISNA(VLOOKUP(AA465,$AH$13:$AI$795,2,FALSE))=TRUE,"",VLOOKUP(AA465,$AH$13:$AI$795,2,FALSE))</f>
        <v/>
      </c>
      <c r="AK465" s="135"/>
    </row>
    <row r="466" spans="1:37" x14ac:dyDescent="0.25">
      <c r="A466" s="136"/>
      <c r="B466" s="136"/>
      <c r="C466" s="136"/>
      <c r="D466" s="136"/>
      <c r="E466" s="137"/>
      <c r="F466" s="137"/>
      <c r="G466" s="136"/>
      <c r="H466" s="137"/>
      <c r="I466" s="140" t="str">
        <f t="shared" si="8"/>
        <v/>
      </c>
      <c r="J466" s="140"/>
      <c r="K466" s="140"/>
      <c r="L466" s="74" t="str">
        <f>IF(AND(C466="Abierto",D466="Urgente"),A466,"")</f>
        <v/>
      </c>
      <c r="M466" s="74" t="str">
        <f ca="1">IF(AND(C466="Abierto",D466="Urgente"),TODAY()-E466,"")</f>
        <v/>
      </c>
      <c r="N466" s="74" t="str">
        <f>IF(AND(C466="Abierto",D466="Urgente"),RANK(M466,$M$13:$M$798,0)+COUNTIF($M$13:M466,M466)-1,"")</f>
        <v/>
      </c>
      <c r="O466" s="74" t="str">
        <f>IF(AND(C466="Abierto",D466="Alta"),A466,"")</f>
        <v/>
      </c>
      <c r="P466" s="74" t="str">
        <f ca="1">IF(AND(C466="Abierto",D466="Alta"),TODAY()-E466,"")</f>
        <v/>
      </c>
      <c r="Q466" s="74" t="str">
        <f>IF(AND(C466="Abierto",D466="Alta"),RANK(P466,$P$13:$P$798,0)+COUNTIF($P$13:P466,P466)-1+MAX(N:N),"")</f>
        <v/>
      </c>
      <c r="R466" s="74" t="str">
        <f>IF(AND(C466="Abierto",D466="Media"),A466,"")</f>
        <v/>
      </c>
      <c r="S466" s="74" t="str">
        <f ca="1">IF(AND(C466="Abierto",D466="Media"),TODAY()-E466,"")</f>
        <v/>
      </c>
      <c r="T466" s="74" t="str">
        <f>IF(AND(C466="Abierto",D466="Media"),RANK(S466,$S$13:$S$798,0)+COUNTIF($S$13:S466,S466)-1+MAX(N:N,Q:Q),"")</f>
        <v/>
      </c>
      <c r="U466" s="74" t="str">
        <f>IF(AND(C466="Abierto",D466="Baja"),A466,"")</f>
        <v/>
      </c>
      <c r="V466" s="74" t="str">
        <f ca="1">IF(AND(C466="Abierto",D466="Baja"),TODAY()-E466,"")</f>
        <v/>
      </c>
      <c r="W466" s="74" t="str">
        <f>IF(AND(C466="Abierto",D466="Baja"),RANK(V466,$V$13:$V$798,0)+COUNTIF($V$13:V466,V466)-1+MAX(N:N,Q:Q,T:T),"")</f>
        <v/>
      </c>
      <c r="X466" s="139" t="str">
        <f>IF(OR(C466="Resuelto",C466=""),"",SUM(N466,Q466,T466,W466))</f>
        <v/>
      </c>
      <c r="Y466" s="139" t="str">
        <f>IF(OR(C466="Resuelto",C466=""),"",SUM(M466,P466,S466,V466))</f>
        <v/>
      </c>
      <c r="Z466" s="139" t="str">
        <f>IF(OR(C466="Resuelto",C466=""),"",SUM(L466,O466,R466,U466))</f>
        <v/>
      </c>
      <c r="AA466" s="28">
        <v>664</v>
      </c>
      <c r="AB466" s="28" t="str">
        <f ca="1">IF(ISNA(VLOOKUP(AA466,$X$13:$Z$795,3,FALSE))=TRUE,"",VLOOKUP(AA466,$X$13:$Z$795,3,FALSE))</f>
        <v/>
      </c>
      <c r="AC466" s="75" t="str">
        <f ca="1">IF(ISNA(VLOOKUP(AA466,$X$13:$Z$795,2,FALSE))=TRUE,"",VLOOKUP(AA466,$X$13:$Z$795,2,FALSE))</f>
        <v/>
      </c>
      <c r="AH466" s="78" t="str">
        <f>IF(AI466="","",MAX($AH$5:AH465)+1)</f>
        <v/>
      </c>
      <c r="AI466" s="53" t="str">
        <f>IF(G465="","",IF(COUNTIF($AI$11:AI465,G465)=0,G465,""))</f>
        <v/>
      </c>
      <c r="AJ466" s="53" t="str">
        <f>IF(ISNA(VLOOKUP(AA466,$AH$13:$AI$795,2,FALSE))=TRUE,"",VLOOKUP(AA466,$AH$13:$AI$795,2,FALSE))</f>
        <v/>
      </c>
      <c r="AK466" s="135"/>
    </row>
    <row r="467" spans="1:37" x14ac:dyDescent="0.25">
      <c r="A467" s="136"/>
      <c r="B467" s="136"/>
      <c r="C467" s="136"/>
      <c r="D467" s="136"/>
      <c r="E467" s="137"/>
      <c r="F467" s="137"/>
      <c r="G467" s="136"/>
      <c r="H467" s="137"/>
      <c r="I467" s="140" t="str">
        <f t="shared" si="8"/>
        <v/>
      </c>
      <c r="J467" s="140"/>
      <c r="K467" s="140"/>
      <c r="L467" s="74" t="str">
        <f>IF(AND(C467="Abierto",D467="Urgente"),A467,"")</f>
        <v/>
      </c>
      <c r="M467" s="74" t="str">
        <f ca="1">IF(AND(C467="Abierto",D467="Urgente"),TODAY()-E467,"")</f>
        <v/>
      </c>
      <c r="N467" s="74" t="str">
        <f>IF(AND(C467="Abierto",D467="Urgente"),RANK(M467,$M$13:$M$798,0)+COUNTIF($M$13:M467,M467)-1,"")</f>
        <v/>
      </c>
      <c r="O467" s="74" t="str">
        <f>IF(AND(C467="Abierto",D467="Alta"),A467,"")</f>
        <v/>
      </c>
      <c r="P467" s="74" t="str">
        <f ca="1">IF(AND(C467="Abierto",D467="Alta"),TODAY()-E467,"")</f>
        <v/>
      </c>
      <c r="Q467" s="74" t="str">
        <f>IF(AND(C467="Abierto",D467="Alta"),RANK(P467,$P$13:$P$798,0)+COUNTIF($P$13:P467,P467)-1+MAX(N:N),"")</f>
        <v/>
      </c>
      <c r="R467" s="74" t="str">
        <f>IF(AND(C467="Abierto",D467="Media"),A467,"")</f>
        <v/>
      </c>
      <c r="S467" s="74" t="str">
        <f ca="1">IF(AND(C467="Abierto",D467="Media"),TODAY()-E467,"")</f>
        <v/>
      </c>
      <c r="T467" s="74" t="str">
        <f>IF(AND(C467="Abierto",D467="Media"),RANK(S467,$S$13:$S$798,0)+COUNTIF($S$13:S467,S467)-1+MAX(N:N,Q:Q),"")</f>
        <v/>
      </c>
      <c r="U467" s="74" t="str">
        <f>IF(AND(C467="Abierto",D467="Baja"),A467,"")</f>
        <v/>
      </c>
      <c r="V467" s="74" t="str">
        <f ca="1">IF(AND(C467="Abierto",D467="Baja"),TODAY()-E467,"")</f>
        <v/>
      </c>
      <c r="W467" s="74" t="str">
        <f>IF(AND(C467="Abierto",D467="Baja"),RANK(V467,$V$13:$V$798,0)+COUNTIF($V$13:V467,V467)-1+MAX(N:N,Q:Q,T:T),"")</f>
        <v/>
      </c>
      <c r="X467" s="139" t="str">
        <f>IF(OR(C467="Resuelto",C467=""),"",SUM(N467,Q467,T467,W467))</f>
        <v/>
      </c>
      <c r="Y467" s="139" t="str">
        <f>IF(OR(C467="Resuelto",C467=""),"",SUM(M467,P467,S467,V467))</f>
        <v/>
      </c>
      <c r="Z467" s="139" t="str">
        <f>IF(OR(C467="Resuelto",C467=""),"",SUM(L467,O467,R467,U467))</f>
        <v/>
      </c>
      <c r="AA467" s="28">
        <v>665</v>
      </c>
      <c r="AB467" s="28" t="str">
        <f ca="1">IF(ISNA(VLOOKUP(AA467,$X$13:$Z$795,3,FALSE))=TRUE,"",VLOOKUP(AA467,$X$13:$Z$795,3,FALSE))</f>
        <v/>
      </c>
      <c r="AC467" s="75" t="str">
        <f ca="1">IF(ISNA(VLOOKUP(AA467,$X$13:$Z$795,2,FALSE))=TRUE,"",VLOOKUP(AA467,$X$13:$Z$795,2,FALSE))</f>
        <v/>
      </c>
      <c r="AH467" s="78" t="str">
        <f>IF(AI467="","",MAX($AH$5:AH466)+1)</f>
        <v/>
      </c>
      <c r="AI467" s="53" t="str">
        <f>IF(G466="","",IF(COUNTIF($AI$11:AI466,G466)=0,G466,""))</f>
        <v/>
      </c>
      <c r="AJ467" s="53" t="str">
        <f>IF(ISNA(VLOOKUP(AA467,$AH$13:$AI$795,2,FALSE))=TRUE,"",VLOOKUP(AA467,$AH$13:$AI$795,2,FALSE))</f>
        <v/>
      </c>
      <c r="AK467" s="135"/>
    </row>
    <row r="468" spans="1:37" x14ac:dyDescent="0.25">
      <c r="A468" s="136"/>
      <c r="B468" s="136"/>
      <c r="C468" s="136"/>
      <c r="D468" s="136"/>
      <c r="E468" s="137"/>
      <c r="F468" s="137"/>
      <c r="G468" s="136"/>
      <c r="H468" s="137"/>
      <c r="I468" s="140" t="str">
        <f t="shared" si="8"/>
        <v/>
      </c>
      <c r="J468" s="140"/>
      <c r="K468" s="140"/>
      <c r="L468" s="74" t="str">
        <f>IF(AND(C468="Abierto",D468="Urgente"),A468,"")</f>
        <v/>
      </c>
      <c r="M468" s="74" t="str">
        <f ca="1">IF(AND(C468="Abierto",D468="Urgente"),TODAY()-E468,"")</f>
        <v/>
      </c>
      <c r="N468" s="74" t="str">
        <f>IF(AND(C468="Abierto",D468="Urgente"),RANK(M468,$M$13:$M$798,0)+COUNTIF($M$13:M468,M468)-1,"")</f>
        <v/>
      </c>
      <c r="O468" s="74" t="str">
        <f>IF(AND(C468="Abierto",D468="Alta"),A468,"")</f>
        <v/>
      </c>
      <c r="P468" s="74" t="str">
        <f ca="1">IF(AND(C468="Abierto",D468="Alta"),TODAY()-E468,"")</f>
        <v/>
      </c>
      <c r="Q468" s="74" t="str">
        <f>IF(AND(C468="Abierto",D468="Alta"),RANK(P468,$P$13:$P$798,0)+COUNTIF($P$13:P468,P468)-1+MAX(N:N),"")</f>
        <v/>
      </c>
      <c r="R468" s="74" t="str">
        <f>IF(AND(C468="Abierto",D468="Media"),A468,"")</f>
        <v/>
      </c>
      <c r="S468" s="74" t="str">
        <f ca="1">IF(AND(C468="Abierto",D468="Media"),TODAY()-E468,"")</f>
        <v/>
      </c>
      <c r="T468" s="74" t="str">
        <f>IF(AND(C468="Abierto",D468="Media"),RANK(S468,$S$13:$S$798,0)+COUNTIF($S$13:S468,S468)-1+MAX(N:N,Q:Q),"")</f>
        <v/>
      </c>
      <c r="U468" s="74" t="str">
        <f>IF(AND(C468="Abierto",D468="Baja"),A468,"")</f>
        <v/>
      </c>
      <c r="V468" s="74" t="str">
        <f ca="1">IF(AND(C468="Abierto",D468="Baja"),TODAY()-E468,"")</f>
        <v/>
      </c>
      <c r="W468" s="74" t="str">
        <f>IF(AND(C468="Abierto",D468="Baja"),RANK(V468,$V$13:$V$798,0)+COUNTIF($V$13:V468,V468)-1+MAX(N:N,Q:Q,T:T),"")</f>
        <v/>
      </c>
      <c r="X468" s="139" t="str">
        <f>IF(OR(C468="Resuelto",C468=""),"",SUM(N468,Q468,T468,W468))</f>
        <v/>
      </c>
      <c r="Y468" s="139" t="str">
        <f>IF(OR(C468="Resuelto",C468=""),"",SUM(M468,P468,S468,V468))</f>
        <v/>
      </c>
      <c r="Z468" s="139" t="str">
        <f>IF(OR(C468="Resuelto",C468=""),"",SUM(L468,O468,R468,U468))</f>
        <v/>
      </c>
      <c r="AA468" s="28">
        <v>666</v>
      </c>
      <c r="AB468" s="28" t="str">
        <f ca="1">IF(ISNA(VLOOKUP(AA468,$X$13:$Z$795,3,FALSE))=TRUE,"",VLOOKUP(AA468,$X$13:$Z$795,3,FALSE))</f>
        <v/>
      </c>
      <c r="AC468" s="75" t="str">
        <f ca="1">IF(ISNA(VLOOKUP(AA468,$X$13:$Z$795,2,FALSE))=TRUE,"",VLOOKUP(AA468,$X$13:$Z$795,2,FALSE))</f>
        <v/>
      </c>
      <c r="AH468" s="78" t="str">
        <f>IF(AI468="","",MAX($AH$5:AH467)+1)</f>
        <v/>
      </c>
      <c r="AI468" s="53" t="str">
        <f>IF(G467="","",IF(COUNTIF($AI$11:AI467,G467)=0,G467,""))</f>
        <v/>
      </c>
      <c r="AJ468" s="53" t="str">
        <f>IF(ISNA(VLOOKUP(AA468,$AH$13:$AI$795,2,FALSE))=TRUE,"",VLOOKUP(AA468,$AH$13:$AI$795,2,FALSE))</f>
        <v/>
      </c>
      <c r="AK468" s="135"/>
    </row>
    <row r="469" spans="1:37" x14ac:dyDescent="0.25">
      <c r="A469" s="136"/>
      <c r="B469" s="136"/>
      <c r="C469" s="136"/>
      <c r="D469" s="136"/>
      <c r="E469" s="137"/>
      <c r="F469" s="137"/>
      <c r="G469" s="136"/>
      <c r="H469" s="137"/>
      <c r="I469" s="140" t="str">
        <f t="shared" si="8"/>
        <v/>
      </c>
      <c r="J469" s="140"/>
      <c r="K469" s="140"/>
      <c r="L469" s="74" t="str">
        <f>IF(AND(C469="Abierto",D469="Urgente"),A469,"")</f>
        <v/>
      </c>
      <c r="M469" s="74" t="str">
        <f ca="1">IF(AND(C469="Abierto",D469="Urgente"),TODAY()-E469,"")</f>
        <v/>
      </c>
      <c r="N469" s="74" t="str">
        <f>IF(AND(C469="Abierto",D469="Urgente"),RANK(M469,$M$13:$M$798,0)+COUNTIF($M$13:M469,M469)-1,"")</f>
        <v/>
      </c>
      <c r="O469" s="74" t="str">
        <f>IF(AND(C469="Abierto",D469="Alta"),A469,"")</f>
        <v/>
      </c>
      <c r="P469" s="74" t="str">
        <f ca="1">IF(AND(C469="Abierto",D469="Alta"),TODAY()-E469,"")</f>
        <v/>
      </c>
      <c r="Q469" s="74" t="str">
        <f>IF(AND(C469="Abierto",D469="Alta"),RANK(P469,$P$13:$P$798,0)+COUNTIF($P$13:P469,P469)-1+MAX(N:N),"")</f>
        <v/>
      </c>
      <c r="R469" s="74" t="str">
        <f>IF(AND(C469="Abierto",D469="Media"),A469,"")</f>
        <v/>
      </c>
      <c r="S469" s="74" t="str">
        <f ca="1">IF(AND(C469="Abierto",D469="Media"),TODAY()-E469,"")</f>
        <v/>
      </c>
      <c r="T469" s="74" t="str">
        <f>IF(AND(C469="Abierto",D469="Media"),RANK(S469,$S$13:$S$798,0)+COUNTIF($S$13:S469,S469)-1+MAX(N:N,Q:Q),"")</f>
        <v/>
      </c>
      <c r="U469" s="74" t="str">
        <f>IF(AND(C469="Abierto",D469="Baja"),A469,"")</f>
        <v/>
      </c>
      <c r="V469" s="74" t="str">
        <f ca="1">IF(AND(C469="Abierto",D469="Baja"),TODAY()-E469,"")</f>
        <v/>
      </c>
      <c r="W469" s="74" t="str">
        <f>IF(AND(C469="Abierto",D469="Baja"),RANK(V469,$V$13:$V$798,0)+COUNTIF($V$13:V469,V469)-1+MAX(N:N,Q:Q,T:T),"")</f>
        <v/>
      </c>
      <c r="X469" s="139" t="str">
        <f>IF(OR(C469="Resuelto",C469=""),"",SUM(N469,Q469,T469,W469))</f>
        <v/>
      </c>
      <c r="Y469" s="139" t="str">
        <f>IF(OR(C469="Resuelto",C469=""),"",SUM(M469,P469,S469,V469))</f>
        <v/>
      </c>
      <c r="Z469" s="139" t="str">
        <f>IF(OR(C469="Resuelto",C469=""),"",SUM(L469,O469,R469,U469))</f>
        <v/>
      </c>
      <c r="AA469" s="28">
        <v>667</v>
      </c>
      <c r="AB469" s="28" t="str">
        <f ca="1">IF(ISNA(VLOOKUP(AA469,$X$13:$Z$795,3,FALSE))=TRUE,"",VLOOKUP(AA469,$X$13:$Z$795,3,FALSE))</f>
        <v/>
      </c>
      <c r="AC469" s="75" t="str">
        <f ca="1">IF(ISNA(VLOOKUP(AA469,$X$13:$Z$795,2,FALSE))=TRUE,"",VLOOKUP(AA469,$X$13:$Z$795,2,FALSE))</f>
        <v/>
      </c>
      <c r="AH469" s="78" t="str">
        <f>IF(AI469="","",MAX($AH$5:AH468)+1)</f>
        <v/>
      </c>
      <c r="AI469" s="53" t="str">
        <f>IF(G468="","",IF(COUNTIF($AI$11:AI468,G468)=0,G468,""))</f>
        <v/>
      </c>
      <c r="AJ469" s="53" t="str">
        <f>IF(ISNA(VLOOKUP(AA469,$AH$13:$AI$795,2,FALSE))=TRUE,"",VLOOKUP(AA469,$AH$13:$AI$795,2,FALSE))</f>
        <v/>
      </c>
      <c r="AK469" s="135"/>
    </row>
    <row r="470" spans="1:37" x14ac:dyDescent="0.25">
      <c r="A470" s="136"/>
      <c r="B470" s="136"/>
      <c r="C470" s="136"/>
      <c r="D470" s="136"/>
      <c r="E470" s="137"/>
      <c r="F470" s="137"/>
      <c r="G470" s="136"/>
      <c r="H470" s="137"/>
      <c r="I470" s="140" t="str">
        <f t="shared" si="8"/>
        <v/>
      </c>
      <c r="J470" s="140"/>
      <c r="K470" s="140"/>
      <c r="L470" s="74" t="str">
        <f>IF(AND(C470="Abierto",D470="Urgente"),A470,"")</f>
        <v/>
      </c>
      <c r="M470" s="74" t="str">
        <f ca="1">IF(AND(C470="Abierto",D470="Urgente"),TODAY()-E470,"")</f>
        <v/>
      </c>
      <c r="N470" s="74" t="str">
        <f>IF(AND(C470="Abierto",D470="Urgente"),RANK(M470,$M$13:$M$798,0)+COUNTIF($M$13:M470,M470)-1,"")</f>
        <v/>
      </c>
      <c r="O470" s="74" t="str">
        <f>IF(AND(C470="Abierto",D470="Alta"),A470,"")</f>
        <v/>
      </c>
      <c r="P470" s="74" t="str">
        <f ca="1">IF(AND(C470="Abierto",D470="Alta"),TODAY()-E470,"")</f>
        <v/>
      </c>
      <c r="Q470" s="74" t="str">
        <f>IF(AND(C470="Abierto",D470="Alta"),RANK(P470,$P$13:$P$798,0)+COUNTIF($P$13:P470,P470)-1+MAX(N:N),"")</f>
        <v/>
      </c>
      <c r="R470" s="74" t="str">
        <f>IF(AND(C470="Abierto",D470="Media"),A470,"")</f>
        <v/>
      </c>
      <c r="S470" s="74" t="str">
        <f ca="1">IF(AND(C470="Abierto",D470="Media"),TODAY()-E470,"")</f>
        <v/>
      </c>
      <c r="T470" s="74" t="str">
        <f>IF(AND(C470="Abierto",D470="Media"),RANK(S470,$S$13:$S$798,0)+COUNTIF($S$13:S470,S470)-1+MAX(N:N,Q:Q),"")</f>
        <v/>
      </c>
      <c r="U470" s="74" t="str">
        <f>IF(AND(C470="Abierto",D470="Baja"),A470,"")</f>
        <v/>
      </c>
      <c r="V470" s="74" t="str">
        <f ca="1">IF(AND(C470="Abierto",D470="Baja"),TODAY()-E470,"")</f>
        <v/>
      </c>
      <c r="W470" s="74" t="str">
        <f>IF(AND(C470="Abierto",D470="Baja"),RANK(V470,$V$13:$V$798,0)+COUNTIF($V$13:V470,V470)-1+MAX(N:N,Q:Q,T:T),"")</f>
        <v/>
      </c>
      <c r="X470" s="139" t="str">
        <f>IF(OR(C470="Resuelto",C470=""),"",SUM(N470,Q470,T470,W470))</f>
        <v/>
      </c>
      <c r="Y470" s="139" t="str">
        <f>IF(OR(C470="Resuelto",C470=""),"",SUM(M470,P470,S470,V470))</f>
        <v/>
      </c>
      <c r="Z470" s="139" t="str">
        <f>IF(OR(C470="Resuelto",C470=""),"",SUM(L470,O470,R470,U470))</f>
        <v/>
      </c>
      <c r="AA470" s="28">
        <v>668</v>
      </c>
      <c r="AB470" s="28" t="str">
        <f ca="1">IF(ISNA(VLOOKUP(AA470,$X$13:$Z$795,3,FALSE))=TRUE,"",VLOOKUP(AA470,$X$13:$Z$795,3,FALSE))</f>
        <v/>
      </c>
      <c r="AC470" s="75" t="str">
        <f ca="1">IF(ISNA(VLOOKUP(AA470,$X$13:$Z$795,2,FALSE))=TRUE,"",VLOOKUP(AA470,$X$13:$Z$795,2,FALSE))</f>
        <v/>
      </c>
      <c r="AH470" s="78" t="str">
        <f>IF(AI470="","",MAX($AH$5:AH469)+1)</f>
        <v/>
      </c>
      <c r="AI470" s="53" t="str">
        <f>IF(G469="","",IF(COUNTIF($AI$11:AI469,G469)=0,G469,""))</f>
        <v/>
      </c>
      <c r="AJ470" s="53" t="str">
        <f>IF(ISNA(VLOOKUP(AA470,$AH$13:$AI$795,2,FALSE))=TRUE,"",VLOOKUP(AA470,$AH$13:$AI$795,2,FALSE))</f>
        <v/>
      </c>
      <c r="AK470" s="135"/>
    </row>
    <row r="471" spans="1:37" x14ac:dyDescent="0.25">
      <c r="A471" s="136"/>
      <c r="B471" s="136"/>
      <c r="C471" s="136"/>
      <c r="D471" s="136"/>
      <c r="E471" s="137"/>
      <c r="F471" s="137"/>
      <c r="G471" s="136"/>
      <c r="H471" s="137"/>
      <c r="I471" s="140" t="str">
        <f t="shared" si="8"/>
        <v/>
      </c>
      <c r="J471" s="140"/>
      <c r="K471" s="140"/>
      <c r="L471" s="74" t="str">
        <f>IF(AND(C471="Abierto",D471="Urgente"),A471,"")</f>
        <v/>
      </c>
      <c r="M471" s="74" t="str">
        <f ca="1">IF(AND(C471="Abierto",D471="Urgente"),TODAY()-E471,"")</f>
        <v/>
      </c>
      <c r="N471" s="74" t="str">
        <f>IF(AND(C471="Abierto",D471="Urgente"),RANK(M471,$M$13:$M$798,0)+COUNTIF($M$13:M471,M471)-1,"")</f>
        <v/>
      </c>
      <c r="O471" s="74" t="str">
        <f>IF(AND(C471="Abierto",D471="Alta"),A471,"")</f>
        <v/>
      </c>
      <c r="P471" s="74" t="str">
        <f ca="1">IF(AND(C471="Abierto",D471="Alta"),TODAY()-E471,"")</f>
        <v/>
      </c>
      <c r="Q471" s="74" t="str">
        <f>IF(AND(C471="Abierto",D471="Alta"),RANK(P471,$P$13:$P$798,0)+COUNTIF($P$13:P471,P471)-1+MAX(N:N),"")</f>
        <v/>
      </c>
      <c r="R471" s="74" t="str">
        <f>IF(AND(C471="Abierto",D471="Media"),A471,"")</f>
        <v/>
      </c>
      <c r="S471" s="74" t="str">
        <f ca="1">IF(AND(C471="Abierto",D471="Media"),TODAY()-E471,"")</f>
        <v/>
      </c>
      <c r="T471" s="74" t="str">
        <f>IF(AND(C471="Abierto",D471="Media"),RANK(S471,$S$13:$S$798,0)+COUNTIF($S$13:S471,S471)-1+MAX(N:N,Q:Q),"")</f>
        <v/>
      </c>
      <c r="U471" s="74" t="str">
        <f>IF(AND(C471="Abierto",D471="Baja"),A471,"")</f>
        <v/>
      </c>
      <c r="V471" s="74" t="str">
        <f ca="1">IF(AND(C471="Abierto",D471="Baja"),TODAY()-E471,"")</f>
        <v/>
      </c>
      <c r="W471" s="74" t="str">
        <f>IF(AND(C471="Abierto",D471="Baja"),RANK(V471,$V$13:$V$798,0)+COUNTIF($V$13:V471,V471)-1+MAX(N:N,Q:Q,T:T),"")</f>
        <v/>
      </c>
      <c r="X471" s="139" t="str">
        <f>IF(OR(C471="Resuelto",C471=""),"",SUM(N471,Q471,T471,W471))</f>
        <v/>
      </c>
      <c r="Y471" s="139" t="str">
        <f>IF(OR(C471="Resuelto",C471=""),"",SUM(M471,P471,S471,V471))</f>
        <v/>
      </c>
      <c r="Z471" s="139" t="str">
        <f>IF(OR(C471="Resuelto",C471=""),"",SUM(L471,O471,R471,U471))</f>
        <v/>
      </c>
      <c r="AA471" s="28">
        <v>669</v>
      </c>
      <c r="AB471" s="28" t="str">
        <f ca="1">IF(ISNA(VLOOKUP(AA471,$X$13:$Z$795,3,FALSE))=TRUE,"",VLOOKUP(AA471,$X$13:$Z$795,3,FALSE))</f>
        <v/>
      </c>
      <c r="AC471" s="75" t="str">
        <f ca="1">IF(ISNA(VLOOKUP(AA471,$X$13:$Z$795,2,FALSE))=TRUE,"",VLOOKUP(AA471,$X$13:$Z$795,2,FALSE))</f>
        <v/>
      </c>
      <c r="AH471" s="78" t="str">
        <f>IF(AI471="","",MAX($AH$5:AH470)+1)</f>
        <v/>
      </c>
      <c r="AI471" s="53" t="str">
        <f>IF(G470="","",IF(COUNTIF($AI$11:AI470,G470)=0,G470,""))</f>
        <v/>
      </c>
      <c r="AJ471" s="53" t="str">
        <f>IF(ISNA(VLOOKUP(AA471,$AH$13:$AI$795,2,FALSE))=TRUE,"",VLOOKUP(AA471,$AH$13:$AI$795,2,FALSE))</f>
        <v/>
      </c>
      <c r="AK471" s="135"/>
    </row>
    <row r="472" spans="1:37" x14ac:dyDescent="0.25">
      <c r="A472" s="136"/>
      <c r="B472" s="136"/>
      <c r="C472" s="136"/>
      <c r="D472" s="136"/>
      <c r="E472" s="137"/>
      <c r="F472" s="137"/>
      <c r="G472" s="136"/>
      <c r="H472" s="137"/>
      <c r="I472" s="140" t="str">
        <f t="shared" si="8"/>
        <v/>
      </c>
      <c r="J472" s="140"/>
      <c r="K472" s="140"/>
      <c r="L472" s="74" t="str">
        <f>IF(AND(C472="Abierto",D472="Urgente"),A472,"")</f>
        <v/>
      </c>
      <c r="M472" s="74" t="str">
        <f ca="1">IF(AND(C472="Abierto",D472="Urgente"),TODAY()-E472,"")</f>
        <v/>
      </c>
      <c r="N472" s="74" t="str">
        <f>IF(AND(C472="Abierto",D472="Urgente"),RANK(M472,$M$13:$M$798,0)+COUNTIF($M$13:M472,M472)-1,"")</f>
        <v/>
      </c>
      <c r="O472" s="74" t="str">
        <f>IF(AND(C472="Abierto",D472="Alta"),A472,"")</f>
        <v/>
      </c>
      <c r="P472" s="74" t="str">
        <f ca="1">IF(AND(C472="Abierto",D472="Alta"),TODAY()-E472,"")</f>
        <v/>
      </c>
      <c r="Q472" s="74" t="str">
        <f>IF(AND(C472="Abierto",D472="Alta"),RANK(P472,$P$13:$P$798,0)+COUNTIF($P$13:P472,P472)-1+MAX(N:N),"")</f>
        <v/>
      </c>
      <c r="R472" s="74" t="str">
        <f>IF(AND(C472="Abierto",D472="Media"),A472,"")</f>
        <v/>
      </c>
      <c r="S472" s="74" t="str">
        <f ca="1">IF(AND(C472="Abierto",D472="Media"),TODAY()-E472,"")</f>
        <v/>
      </c>
      <c r="T472" s="74" t="str">
        <f>IF(AND(C472="Abierto",D472="Media"),RANK(S472,$S$13:$S$798,0)+COUNTIF($S$13:S472,S472)-1+MAX(N:N,Q:Q),"")</f>
        <v/>
      </c>
      <c r="U472" s="74" t="str">
        <f>IF(AND(C472="Abierto",D472="Baja"),A472,"")</f>
        <v/>
      </c>
      <c r="V472" s="74" t="str">
        <f ca="1">IF(AND(C472="Abierto",D472="Baja"),TODAY()-E472,"")</f>
        <v/>
      </c>
      <c r="W472" s="74" t="str">
        <f>IF(AND(C472="Abierto",D472="Baja"),RANK(V472,$V$13:$V$798,0)+COUNTIF($V$13:V472,V472)-1+MAX(N:N,Q:Q,T:T),"")</f>
        <v/>
      </c>
      <c r="X472" s="139" t="str">
        <f>IF(OR(C472="Resuelto",C472=""),"",SUM(N472,Q472,T472,W472))</f>
        <v/>
      </c>
      <c r="Y472" s="139" t="str">
        <f>IF(OR(C472="Resuelto",C472=""),"",SUM(M472,P472,S472,V472))</f>
        <v/>
      </c>
      <c r="Z472" s="139" t="str">
        <f>IF(OR(C472="Resuelto",C472=""),"",SUM(L472,O472,R472,U472))</f>
        <v/>
      </c>
      <c r="AA472" s="28">
        <v>670</v>
      </c>
      <c r="AB472" s="28" t="str">
        <f ca="1">IF(ISNA(VLOOKUP(AA472,$X$13:$Z$795,3,FALSE))=TRUE,"",VLOOKUP(AA472,$X$13:$Z$795,3,FALSE))</f>
        <v/>
      </c>
      <c r="AC472" s="75" t="str">
        <f ca="1">IF(ISNA(VLOOKUP(AA472,$X$13:$Z$795,2,FALSE))=TRUE,"",VLOOKUP(AA472,$X$13:$Z$795,2,FALSE))</f>
        <v/>
      </c>
      <c r="AH472" s="78" t="str">
        <f>IF(AI472="","",MAX($AH$5:AH471)+1)</f>
        <v/>
      </c>
      <c r="AI472" s="53" t="str">
        <f>IF(G471="","",IF(COUNTIF($AI$11:AI471,G471)=0,G471,""))</f>
        <v/>
      </c>
      <c r="AJ472" s="53" t="str">
        <f>IF(ISNA(VLOOKUP(AA472,$AH$13:$AI$795,2,FALSE))=TRUE,"",VLOOKUP(AA472,$AH$13:$AI$795,2,FALSE))</f>
        <v/>
      </c>
      <c r="AK472" s="135"/>
    </row>
    <row r="473" spans="1:37" x14ac:dyDescent="0.25">
      <c r="A473" s="136"/>
      <c r="B473" s="136"/>
      <c r="C473" s="136"/>
      <c r="D473" s="136"/>
      <c r="E473" s="137"/>
      <c r="F473" s="137"/>
      <c r="G473" s="136"/>
      <c r="H473" s="137"/>
      <c r="I473" s="140" t="str">
        <f t="shared" si="8"/>
        <v/>
      </c>
      <c r="J473" s="140"/>
      <c r="K473" s="140"/>
      <c r="L473" s="74" t="str">
        <f>IF(AND(C473="Abierto",D473="Urgente"),A473,"")</f>
        <v/>
      </c>
      <c r="M473" s="74" t="str">
        <f ca="1">IF(AND(C473="Abierto",D473="Urgente"),TODAY()-E473,"")</f>
        <v/>
      </c>
      <c r="N473" s="74" t="str">
        <f>IF(AND(C473="Abierto",D473="Urgente"),RANK(M473,$M$13:$M$798,0)+COUNTIF($M$13:M473,M473)-1,"")</f>
        <v/>
      </c>
      <c r="O473" s="74" t="str">
        <f>IF(AND(C473="Abierto",D473="Alta"),A473,"")</f>
        <v/>
      </c>
      <c r="P473" s="74" t="str">
        <f ca="1">IF(AND(C473="Abierto",D473="Alta"),TODAY()-E473,"")</f>
        <v/>
      </c>
      <c r="Q473" s="74" t="str">
        <f>IF(AND(C473="Abierto",D473="Alta"),RANK(P473,$P$13:$P$798,0)+COUNTIF($P$13:P473,P473)-1+MAX(N:N),"")</f>
        <v/>
      </c>
      <c r="R473" s="74" t="str">
        <f>IF(AND(C473="Abierto",D473="Media"),A473,"")</f>
        <v/>
      </c>
      <c r="S473" s="74" t="str">
        <f ca="1">IF(AND(C473="Abierto",D473="Media"),TODAY()-E473,"")</f>
        <v/>
      </c>
      <c r="T473" s="74" t="str">
        <f>IF(AND(C473="Abierto",D473="Media"),RANK(S473,$S$13:$S$798,0)+COUNTIF($S$13:S473,S473)-1+MAX(N:N,Q:Q),"")</f>
        <v/>
      </c>
      <c r="U473" s="74" t="str">
        <f>IF(AND(C473="Abierto",D473="Baja"),A473,"")</f>
        <v/>
      </c>
      <c r="V473" s="74" t="str">
        <f ca="1">IF(AND(C473="Abierto",D473="Baja"),TODAY()-E473,"")</f>
        <v/>
      </c>
      <c r="W473" s="74" t="str">
        <f>IF(AND(C473="Abierto",D473="Baja"),RANK(V473,$V$13:$V$798,0)+COUNTIF($V$13:V473,V473)-1+MAX(N:N,Q:Q,T:T),"")</f>
        <v/>
      </c>
      <c r="X473" s="139" t="str">
        <f>IF(OR(C473="Resuelto",C473=""),"",SUM(N473,Q473,T473,W473))</f>
        <v/>
      </c>
      <c r="Y473" s="139" t="str">
        <f>IF(OR(C473="Resuelto",C473=""),"",SUM(M473,P473,S473,V473))</f>
        <v/>
      </c>
      <c r="Z473" s="139" t="str">
        <f>IF(OR(C473="Resuelto",C473=""),"",SUM(L473,O473,R473,U473))</f>
        <v/>
      </c>
      <c r="AA473" s="28">
        <v>671</v>
      </c>
      <c r="AB473" s="28" t="str">
        <f ca="1">IF(ISNA(VLOOKUP(AA473,$X$13:$Z$795,3,FALSE))=TRUE,"",VLOOKUP(AA473,$X$13:$Z$795,3,FALSE))</f>
        <v/>
      </c>
      <c r="AC473" s="75" t="str">
        <f ca="1">IF(ISNA(VLOOKUP(AA473,$X$13:$Z$795,2,FALSE))=TRUE,"",VLOOKUP(AA473,$X$13:$Z$795,2,FALSE))</f>
        <v/>
      </c>
      <c r="AH473" s="78" t="str">
        <f>IF(AI473="","",MAX($AH$5:AH472)+1)</f>
        <v/>
      </c>
      <c r="AI473" s="53" t="str">
        <f>IF(G472="","",IF(COUNTIF($AI$11:AI472,G472)=0,G472,""))</f>
        <v/>
      </c>
      <c r="AJ473" s="53" t="str">
        <f>IF(ISNA(VLOOKUP(AA473,$AH$13:$AI$795,2,FALSE))=TRUE,"",VLOOKUP(AA473,$AH$13:$AI$795,2,FALSE))</f>
        <v/>
      </c>
      <c r="AK473" s="135"/>
    </row>
    <row r="474" spans="1:37" x14ac:dyDescent="0.25">
      <c r="A474" s="136"/>
      <c r="B474" s="136"/>
      <c r="C474" s="136"/>
      <c r="D474" s="136"/>
      <c r="E474" s="137"/>
      <c r="F474" s="137"/>
      <c r="G474" s="136"/>
      <c r="H474" s="137"/>
      <c r="I474" s="140" t="str">
        <f t="shared" si="8"/>
        <v/>
      </c>
      <c r="J474" s="140"/>
      <c r="K474" s="140"/>
      <c r="L474" s="74" t="str">
        <f>IF(AND(C474="Abierto",D474="Urgente"),A474,"")</f>
        <v/>
      </c>
      <c r="M474" s="74" t="str">
        <f ca="1">IF(AND(C474="Abierto",D474="Urgente"),TODAY()-E474,"")</f>
        <v/>
      </c>
      <c r="N474" s="74" t="str">
        <f>IF(AND(C474="Abierto",D474="Urgente"),RANK(M474,$M$13:$M$798,0)+COUNTIF($M$13:M474,M474)-1,"")</f>
        <v/>
      </c>
      <c r="O474" s="74" t="str">
        <f>IF(AND(C474="Abierto",D474="Alta"),A474,"")</f>
        <v/>
      </c>
      <c r="P474" s="74" t="str">
        <f ca="1">IF(AND(C474="Abierto",D474="Alta"),TODAY()-E474,"")</f>
        <v/>
      </c>
      <c r="Q474" s="74" t="str">
        <f>IF(AND(C474="Abierto",D474="Alta"),RANK(P474,$P$13:$P$798,0)+COUNTIF($P$13:P474,P474)-1+MAX(N:N),"")</f>
        <v/>
      </c>
      <c r="R474" s="74" t="str">
        <f>IF(AND(C474="Abierto",D474="Media"),A474,"")</f>
        <v/>
      </c>
      <c r="S474" s="74" t="str">
        <f ca="1">IF(AND(C474="Abierto",D474="Media"),TODAY()-E474,"")</f>
        <v/>
      </c>
      <c r="T474" s="74" t="str">
        <f>IF(AND(C474="Abierto",D474="Media"),RANK(S474,$S$13:$S$798,0)+COUNTIF($S$13:S474,S474)-1+MAX(N:N,Q:Q),"")</f>
        <v/>
      </c>
      <c r="U474" s="74" t="str">
        <f>IF(AND(C474="Abierto",D474="Baja"),A474,"")</f>
        <v/>
      </c>
      <c r="V474" s="74" t="str">
        <f ca="1">IF(AND(C474="Abierto",D474="Baja"),TODAY()-E474,"")</f>
        <v/>
      </c>
      <c r="W474" s="74" t="str">
        <f>IF(AND(C474="Abierto",D474="Baja"),RANK(V474,$V$13:$V$798,0)+COUNTIF($V$13:V474,V474)-1+MAX(N:N,Q:Q,T:T),"")</f>
        <v/>
      </c>
      <c r="X474" s="139" t="str">
        <f>IF(OR(C474="Resuelto",C474=""),"",SUM(N474,Q474,T474,W474))</f>
        <v/>
      </c>
      <c r="Y474" s="139" t="str">
        <f>IF(OR(C474="Resuelto",C474=""),"",SUM(M474,P474,S474,V474))</f>
        <v/>
      </c>
      <c r="Z474" s="139" t="str">
        <f>IF(OR(C474="Resuelto",C474=""),"",SUM(L474,O474,R474,U474))</f>
        <v/>
      </c>
      <c r="AA474" s="28">
        <v>672</v>
      </c>
      <c r="AB474" s="28" t="str">
        <f ca="1">IF(ISNA(VLOOKUP(AA474,$X$13:$Z$795,3,FALSE))=TRUE,"",VLOOKUP(AA474,$X$13:$Z$795,3,FALSE))</f>
        <v/>
      </c>
      <c r="AC474" s="75" t="str">
        <f ca="1">IF(ISNA(VLOOKUP(AA474,$X$13:$Z$795,2,FALSE))=TRUE,"",VLOOKUP(AA474,$X$13:$Z$795,2,FALSE))</f>
        <v/>
      </c>
      <c r="AH474" s="78" t="str">
        <f>IF(AI474="","",MAX($AH$5:AH473)+1)</f>
        <v/>
      </c>
      <c r="AI474" s="53" t="str">
        <f>IF(G473="","",IF(COUNTIF($AI$11:AI473,G473)=0,G473,""))</f>
        <v/>
      </c>
      <c r="AJ474" s="53" t="str">
        <f>IF(ISNA(VLOOKUP(AA474,$AH$13:$AI$795,2,FALSE))=TRUE,"",VLOOKUP(AA474,$AH$13:$AI$795,2,FALSE))</f>
        <v/>
      </c>
      <c r="AK474" s="135"/>
    </row>
    <row r="475" spans="1:37" x14ac:dyDescent="0.25">
      <c r="A475" s="136"/>
      <c r="B475" s="136"/>
      <c r="C475" s="136"/>
      <c r="D475" s="136"/>
      <c r="E475" s="137"/>
      <c r="F475" s="137"/>
      <c r="G475" s="136"/>
      <c r="H475" s="137"/>
      <c r="I475" s="140" t="str">
        <f t="shared" si="8"/>
        <v/>
      </c>
      <c r="J475" s="140"/>
      <c r="K475" s="140"/>
      <c r="L475" s="74" t="str">
        <f>IF(AND(C475="Abierto",D475="Urgente"),A475,"")</f>
        <v/>
      </c>
      <c r="M475" s="74" t="str">
        <f ca="1">IF(AND(C475="Abierto",D475="Urgente"),TODAY()-E475,"")</f>
        <v/>
      </c>
      <c r="N475" s="74" t="str">
        <f>IF(AND(C475="Abierto",D475="Urgente"),RANK(M475,$M$13:$M$798,0)+COUNTIF($M$13:M475,M475)-1,"")</f>
        <v/>
      </c>
      <c r="O475" s="74" t="str">
        <f>IF(AND(C475="Abierto",D475="Alta"),A475,"")</f>
        <v/>
      </c>
      <c r="P475" s="74" t="str">
        <f ca="1">IF(AND(C475="Abierto",D475="Alta"),TODAY()-E475,"")</f>
        <v/>
      </c>
      <c r="Q475" s="74" t="str">
        <f>IF(AND(C475="Abierto",D475="Alta"),RANK(P475,$P$13:$P$798,0)+COUNTIF($P$13:P475,P475)-1+MAX(N:N),"")</f>
        <v/>
      </c>
      <c r="R475" s="74" t="str">
        <f>IF(AND(C475="Abierto",D475="Media"),A475,"")</f>
        <v/>
      </c>
      <c r="S475" s="74" t="str">
        <f ca="1">IF(AND(C475="Abierto",D475="Media"),TODAY()-E475,"")</f>
        <v/>
      </c>
      <c r="T475" s="74" t="str">
        <f>IF(AND(C475="Abierto",D475="Media"),RANK(S475,$S$13:$S$798,0)+COUNTIF($S$13:S475,S475)-1+MAX(N:N,Q:Q),"")</f>
        <v/>
      </c>
      <c r="U475" s="74" t="str">
        <f>IF(AND(C475="Abierto",D475="Baja"),A475,"")</f>
        <v/>
      </c>
      <c r="V475" s="74" t="str">
        <f ca="1">IF(AND(C475="Abierto",D475="Baja"),TODAY()-E475,"")</f>
        <v/>
      </c>
      <c r="W475" s="74" t="str">
        <f>IF(AND(C475="Abierto",D475="Baja"),RANK(V475,$V$13:$V$798,0)+COUNTIF($V$13:V475,V475)-1+MAX(N:N,Q:Q,T:T),"")</f>
        <v/>
      </c>
      <c r="X475" s="139" t="str">
        <f>IF(OR(C475="Resuelto",C475=""),"",SUM(N475,Q475,T475,W475))</f>
        <v/>
      </c>
      <c r="Y475" s="139" t="str">
        <f>IF(OR(C475="Resuelto",C475=""),"",SUM(M475,P475,S475,V475))</f>
        <v/>
      </c>
      <c r="Z475" s="139" t="str">
        <f>IF(OR(C475="Resuelto",C475=""),"",SUM(L475,O475,R475,U475))</f>
        <v/>
      </c>
      <c r="AA475" s="28">
        <v>673</v>
      </c>
      <c r="AB475" s="28" t="str">
        <f ca="1">IF(ISNA(VLOOKUP(AA475,$X$13:$Z$795,3,FALSE))=TRUE,"",VLOOKUP(AA475,$X$13:$Z$795,3,FALSE))</f>
        <v/>
      </c>
      <c r="AC475" s="75" t="str">
        <f ca="1">IF(ISNA(VLOOKUP(AA475,$X$13:$Z$795,2,FALSE))=TRUE,"",VLOOKUP(AA475,$X$13:$Z$795,2,FALSE))</f>
        <v/>
      </c>
      <c r="AH475" s="78" t="str">
        <f>IF(AI475="","",MAX($AH$5:AH474)+1)</f>
        <v/>
      </c>
      <c r="AI475" s="53" t="str">
        <f>IF(G474="","",IF(COUNTIF($AI$11:AI474,G474)=0,G474,""))</f>
        <v/>
      </c>
      <c r="AJ475" s="53" t="str">
        <f>IF(ISNA(VLOOKUP(AA475,$AH$13:$AI$795,2,FALSE))=TRUE,"",VLOOKUP(AA475,$AH$13:$AI$795,2,FALSE))</f>
        <v/>
      </c>
      <c r="AK475" s="135"/>
    </row>
    <row r="476" spans="1:37" x14ac:dyDescent="0.25">
      <c r="A476" s="136"/>
      <c r="B476" s="136"/>
      <c r="C476" s="136"/>
      <c r="D476" s="136"/>
      <c r="E476" s="137"/>
      <c r="F476" s="137"/>
      <c r="G476" s="136"/>
      <c r="H476" s="137"/>
      <c r="I476" s="140" t="str">
        <f t="shared" si="8"/>
        <v/>
      </c>
      <c r="J476" s="140"/>
      <c r="K476" s="140"/>
      <c r="L476" s="74" t="str">
        <f>IF(AND(C476="Abierto",D476="Urgente"),A476,"")</f>
        <v/>
      </c>
      <c r="M476" s="74" t="str">
        <f ca="1">IF(AND(C476="Abierto",D476="Urgente"),TODAY()-E476,"")</f>
        <v/>
      </c>
      <c r="N476" s="74" t="str">
        <f>IF(AND(C476="Abierto",D476="Urgente"),RANK(M476,$M$13:$M$798,0)+COUNTIF($M$13:M476,M476)-1,"")</f>
        <v/>
      </c>
      <c r="O476" s="74" t="str">
        <f>IF(AND(C476="Abierto",D476="Alta"),A476,"")</f>
        <v/>
      </c>
      <c r="P476" s="74" t="str">
        <f ca="1">IF(AND(C476="Abierto",D476="Alta"),TODAY()-E476,"")</f>
        <v/>
      </c>
      <c r="Q476" s="74" t="str">
        <f>IF(AND(C476="Abierto",D476="Alta"),RANK(P476,$P$13:$P$798,0)+COUNTIF($P$13:P476,P476)-1+MAX(N:N),"")</f>
        <v/>
      </c>
      <c r="R476" s="74" t="str">
        <f>IF(AND(C476="Abierto",D476="Media"),A476,"")</f>
        <v/>
      </c>
      <c r="S476" s="74" t="str">
        <f ca="1">IF(AND(C476="Abierto",D476="Media"),TODAY()-E476,"")</f>
        <v/>
      </c>
      <c r="T476" s="74" t="str">
        <f>IF(AND(C476="Abierto",D476="Media"),RANK(S476,$S$13:$S$798,0)+COUNTIF($S$13:S476,S476)-1+MAX(N:N,Q:Q),"")</f>
        <v/>
      </c>
      <c r="U476" s="74" t="str">
        <f>IF(AND(C476="Abierto",D476="Baja"),A476,"")</f>
        <v/>
      </c>
      <c r="V476" s="74" t="str">
        <f ca="1">IF(AND(C476="Abierto",D476="Baja"),TODAY()-E476,"")</f>
        <v/>
      </c>
      <c r="W476" s="74" t="str">
        <f>IF(AND(C476="Abierto",D476="Baja"),RANK(V476,$V$13:$V$798,0)+COUNTIF($V$13:V476,V476)-1+MAX(N:N,Q:Q,T:T),"")</f>
        <v/>
      </c>
      <c r="X476" s="139" t="str">
        <f>IF(OR(C476="Resuelto",C476=""),"",SUM(N476,Q476,T476,W476))</f>
        <v/>
      </c>
      <c r="Y476" s="139" t="str">
        <f>IF(OR(C476="Resuelto",C476=""),"",SUM(M476,P476,S476,V476))</f>
        <v/>
      </c>
      <c r="Z476" s="139" t="str">
        <f>IF(OR(C476="Resuelto",C476=""),"",SUM(L476,O476,R476,U476))</f>
        <v/>
      </c>
      <c r="AA476" s="28">
        <v>674</v>
      </c>
      <c r="AB476" s="28" t="str">
        <f ca="1">IF(ISNA(VLOOKUP(AA476,$X$13:$Z$795,3,FALSE))=TRUE,"",VLOOKUP(AA476,$X$13:$Z$795,3,FALSE))</f>
        <v/>
      </c>
      <c r="AC476" s="75" t="str">
        <f ca="1">IF(ISNA(VLOOKUP(AA476,$X$13:$Z$795,2,FALSE))=TRUE,"",VLOOKUP(AA476,$X$13:$Z$795,2,FALSE))</f>
        <v/>
      </c>
      <c r="AH476" s="78" t="str">
        <f>IF(AI476="","",MAX($AH$5:AH475)+1)</f>
        <v/>
      </c>
      <c r="AI476" s="53" t="str">
        <f>IF(G475="","",IF(COUNTIF($AI$11:AI475,G475)=0,G475,""))</f>
        <v/>
      </c>
      <c r="AJ476" s="53" t="str">
        <f>IF(ISNA(VLOOKUP(AA476,$AH$13:$AI$795,2,FALSE))=TRUE,"",VLOOKUP(AA476,$AH$13:$AI$795,2,FALSE))</f>
        <v/>
      </c>
      <c r="AK476" s="135"/>
    </row>
    <row r="477" spans="1:37" x14ac:dyDescent="0.25">
      <c r="A477" s="136"/>
      <c r="B477" s="136"/>
      <c r="C477" s="136"/>
      <c r="D477" s="136"/>
      <c r="E477" s="137"/>
      <c r="F477" s="137"/>
      <c r="G477" s="136"/>
      <c r="H477" s="137"/>
      <c r="I477" s="140" t="str">
        <f t="shared" si="8"/>
        <v/>
      </c>
      <c r="J477" s="140"/>
      <c r="K477" s="140"/>
      <c r="L477" s="74" t="str">
        <f>IF(AND(C477="Abierto",D477="Urgente"),A477,"")</f>
        <v/>
      </c>
      <c r="M477" s="74" t="str">
        <f ca="1">IF(AND(C477="Abierto",D477="Urgente"),TODAY()-E477,"")</f>
        <v/>
      </c>
      <c r="N477" s="74" t="str">
        <f>IF(AND(C477="Abierto",D477="Urgente"),RANK(M477,$M$13:$M$798,0)+COUNTIF($M$13:M477,M477)-1,"")</f>
        <v/>
      </c>
      <c r="O477" s="74" t="str">
        <f>IF(AND(C477="Abierto",D477="Alta"),A477,"")</f>
        <v/>
      </c>
      <c r="P477" s="74" t="str">
        <f ca="1">IF(AND(C477="Abierto",D477="Alta"),TODAY()-E477,"")</f>
        <v/>
      </c>
      <c r="Q477" s="74" t="str">
        <f>IF(AND(C477="Abierto",D477="Alta"),RANK(P477,$P$13:$P$798,0)+COUNTIF($P$13:P477,P477)-1+MAX(N:N),"")</f>
        <v/>
      </c>
      <c r="R477" s="74" t="str">
        <f>IF(AND(C477="Abierto",D477="Media"),A477,"")</f>
        <v/>
      </c>
      <c r="S477" s="74" t="str">
        <f ca="1">IF(AND(C477="Abierto",D477="Media"),TODAY()-E477,"")</f>
        <v/>
      </c>
      <c r="T477" s="74" t="str">
        <f>IF(AND(C477="Abierto",D477="Media"),RANK(S477,$S$13:$S$798,0)+COUNTIF($S$13:S477,S477)-1+MAX(N:N,Q:Q),"")</f>
        <v/>
      </c>
      <c r="U477" s="74" t="str">
        <f>IF(AND(C477="Abierto",D477="Baja"),A477,"")</f>
        <v/>
      </c>
      <c r="V477" s="74" t="str">
        <f ca="1">IF(AND(C477="Abierto",D477="Baja"),TODAY()-E477,"")</f>
        <v/>
      </c>
      <c r="W477" s="74" t="str">
        <f>IF(AND(C477="Abierto",D477="Baja"),RANK(V477,$V$13:$V$798,0)+COUNTIF($V$13:V477,V477)-1+MAX(N:N,Q:Q,T:T),"")</f>
        <v/>
      </c>
      <c r="X477" s="139" t="str">
        <f>IF(OR(C477="Resuelto",C477=""),"",SUM(N477,Q477,T477,W477))</f>
        <v/>
      </c>
      <c r="Y477" s="139" t="str">
        <f>IF(OR(C477="Resuelto",C477=""),"",SUM(M477,P477,S477,V477))</f>
        <v/>
      </c>
      <c r="Z477" s="139" t="str">
        <f>IF(OR(C477="Resuelto",C477=""),"",SUM(L477,O477,R477,U477))</f>
        <v/>
      </c>
      <c r="AA477" s="28">
        <v>675</v>
      </c>
      <c r="AB477" s="28" t="str">
        <f ca="1">IF(ISNA(VLOOKUP(AA477,$X$13:$Z$795,3,FALSE))=TRUE,"",VLOOKUP(AA477,$X$13:$Z$795,3,FALSE))</f>
        <v/>
      </c>
      <c r="AC477" s="75" t="str">
        <f ca="1">IF(ISNA(VLOOKUP(AA477,$X$13:$Z$795,2,FALSE))=TRUE,"",VLOOKUP(AA477,$X$13:$Z$795,2,FALSE))</f>
        <v/>
      </c>
      <c r="AH477" s="78" t="str">
        <f>IF(AI477="","",MAX($AH$5:AH476)+1)</f>
        <v/>
      </c>
      <c r="AI477" s="53" t="str">
        <f>IF(G476="","",IF(COUNTIF($AI$11:AI476,G476)=0,G476,""))</f>
        <v/>
      </c>
      <c r="AJ477" s="53" t="str">
        <f>IF(ISNA(VLOOKUP(AA477,$AH$13:$AI$795,2,FALSE))=TRUE,"",VLOOKUP(AA477,$AH$13:$AI$795,2,FALSE))</f>
        <v/>
      </c>
      <c r="AK477" s="135"/>
    </row>
    <row r="478" spans="1:37" x14ac:dyDescent="0.25">
      <c r="A478" s="136"/>
      <c r="B478" s="136"/>
      <c r="C478" s="136"/>
      <c r="D478" s="136"/>
      <c r="E478" s="137"/>
      <c r="F478" s="137"/>
      <c r="G478" s="136"/>
      <c r="H478" s="137"/>
      <c r="I478" s="140" t="str">
        <f t="shared" si="8"/>
        <v/>
      </c>
      <c r="J478" s="140"/>
      <c r="K478" s="140"/>
      <c r="L478" s="74" t="str">
        <f>IF(AND(C478="Abierto",D478="Urgente"),A478,"")</f>
        <v/>
      </c>
      <c r="M478" s="74" t="str">
        <f ca="1">IF(AND(C478="Abierto",D478="Urgente"),TODAY()-E478,"")</f>
        <v/>
      </c>
      <c r="N478" s="74" t="str">
        <f>IF(AND(C478="Abierto",D478="Urgente"),RANK(M478,$M$13:$M$798,0)+COUNTIF($M$13:M478,M478)-1,"")</f>
        <v/>
      </c>
      <c r="O478" s="74" t="str">
        <f>IF(AND(C478="Abierto",D478="Alta"),A478,"")</f>
        <v/>
      </c>
      <c r="P478" s="74" t="str">
        <f ca="1">IF(AND(C478="Abierto",D478="Alta"),TODAY()-E478,"")</f>
        <v/>
      </c>
      <c r="Q478" s="74" t="str">
        <f>IF(AND(C478="Abierto",D478="Alta"),RANK(P478,$P$13:$P$798,0)+COUNTIF($P$13:P478,P478)-1+MAX(N:N),"")</f>
        <v/>
      </c>
      <c r="R478" s="74" t="str">
        <f>IF(AND(C478="Abierto",D478="Media"),A478,"")</f>
        <v/>
      </c>
      <c r="S478" s="74" t="str">
        <f ca="1">IF(AND(C478="Abierto",D478="Media"),TODAY()-E478,"")</f>
        <v/>
      </c>
      <c r="T478" s="74" t="str">
        <f>IF(AND(C478="Abierto",D478="Media"),RANK(S478,$S$13:$S$798,0)+COUNTIF($S$13:S478,S478)-1+MAX(N:N,Q:Q),"")</f>
        <v/>
      </c>
      <c r="U478" s="74" t="str">
        <f>IF(AND(C478="Abierto",D478="Baja"),A478,"")</f>
        <v/>
      </c>
      <c r="V478" s="74" t="str">
        <f ca="1">IF(AND(C478="Abierto",D478="Baja"),TODAY()-E478,"")</f>
        <v/>
      </c>
      <c r="W478" s="74" t="str">
        <f>IF(AND(C478="Abierto",D478="Baja"),RANK(V478,$V$13:$V$798,0)+COUNTIF($V$13:V478,V478)-1+MAX(N:N,Q:Q,T:T),"")</f>
        <v/>
      </c>
      <c r="X478" s="139" t="str">
        <f>IF(OR(C478="Resuelto",C478=""),"",SUM(N478,Q478,T478,W478))</f>
        <v/>
      </c>
      <c r="Y478" s="139" t="str">
        <f>IF(OR(C478="Resuelto",C478=""),"",SUM(M478,P478,S478,V478))</f>
        <v/>
      </c>
      <c r="Z478" s="139" t="str">
        <f>IF(OR(C478="Resuelto",C478=""),"",SUM(L478,O478,R478,U478))</f>
        <v/>
      </c>
      <c r="AA478" s="28">
        <v>676</v>
      </c>
      <c r="AB478" s="28" t="str">
        <f ca="1">IF(ISNA(VLOOKUP(AA478,$X$13:$Z$795,3,FALSE))=TRUE,"",VLOOKUP(AA478,$X$13:$Z$795,3,FALSE))</f>
        <v/>
      </c>
      <c r="AC478" s="75" t="str">
        <f ca="1">IF(ISNA(VLOOKUP(AA478,$X$13:$Z$795,2,FALSE))=TRUE,"",VLOOKUP(AA478,$X$13:$Z$795,2,FALSE))</f>
        <v/>
      </c>
      <c r="AH478" s="78" t="str">
        <f>IF(AI478="","",MAX($AH$5:AH477)+1)</f>
        <v/>
      </c>
      <c r="AI478" s="53" t="str">
        <f>IF(G477="","",IF(COUNTIF($AI$11:AI477,G477)=0,G477,""))</f>
        <v/>
      </c>
      <c r="AJ478" s="53" t="str">
        <f>IF(ISNA(VLOOKUP(AA478,$AH$13:$AI$795,2,FALSE))=TRUE,"",VLOOKUP(AA478,$AH$13:$AI$795,2,FALSE))</f>
        <v/>
      </c>
      <c r="AK478" s="135"/>
    </row>
    <row r="479" spans="1:37" x14ac:dyDescent="0.25">
      <c r="A479" s="136"/>
      <c r="B479" s="136"/>
      <c r="C479" s="136"/>
      <c r="D479" s="136"/>
      <c r="E479" s="137"/>
      <c r="F479" s="137"/>
      <c r="G479" s="136"/>
      <c r="H479" s="137"/>
      <c r="I479" s="140" t="str">
        <f t="shared" si="8"/>
        <v/>
      </c>
      <c r="J479" s="140"/>
      <c r="K479" s="140"/>
      <c r="L479" s="74" t="str">
        <f>IF(AND(C479="Abierto",D479="Urgente"),A479,"")</f>
        <v/>
      </c>
      <c r="M479" s="74" t="str">
        <f ca="1">IF(AND(C479="Abierto",D479="Urgente"),TODAY()-E479,"")</f>
        <v/>
      </c>
      <c r="N479" s="74" t="str">
        <f>IF(AND(C479="Abierto",D479="Urgente"),RANK(M479,$M$13:$M$798,0)+COUNTIF($M$13:M479,M479)-1,"")</f>
        <v/>
      </c>
      <c r="O479" s="74" t="str">
        <f>IF(AND(C479="Abierto",D479="Alta"),A479,"")</f>
        <v/>
      </c>
      <c r="P479" s="74" t="str">
        <f ca="1">IF(AND(C479="Abierto",D479="Alta"),TODAY()-E479,"")</f>
        <v/>
      </c>
      <c r="Q479" s="74" t="str">
        <f>IF(AND(C479="Abierto",D479="Alta"),RANK(P479,$P$13:$P$798,0)+COUNTIF($P$13:P479,P479)-1+MAX(N:N),"")</f>
        <v/>
      </c>
      <c r="R479" s="74" t="str">
        <f>IF(AND(C479="Abierto",D479="Media"),A479,"")</f>
        <v/>
      </c>
      <c r="S479" s="74" t="str">
        <f ca="1">IF(AND(C479="Abierto",D479="Media"),TODAY()-E479,"")</f>
        <v/>
      </c>
      <c r="T479" s="74" t="str">
        <f>IF(AND(C479="Abierto",D479="Media"),RANK(S479,$S$13:$S$798,0)+COUNTIF($S$13:S479,S479)-1+MAX(N:N,Q:Q),"")</f>
        <v/>
      </c>
      <c r="U479" s="74" t="str">
        <f>IF(AND(C479="Abierto",D479="Baja"),A479,"")</f>
        <v/>
      </c>
      <c r="V479" s="74" t="str">
        <f ca="1">IF(AND(C479="Abierto",D479="Baja"),TODAY()-E479,"")</f>
        <v/>
      </c>
      <c r="W479" s="74" t="str">
        <f>IF(AND(C479="Abierto",D479="Baja"),RANK(V479,$V$13:$V$798,0)+COUNTIF($V$13:V479,V479)-1+MAX(N:N,Q:Q,T:T),"")</f>
        <v/>
      </c>
      <c r="X479" s="139" t="str">
        <f>IF(OR(C479="Resuelto",C479=""),"",SUM(N479,Q479,T479,W479))</f>
        <v/>
      </c>
      <c r="Y479" s="139" t="str">
        <f>IF(OR(C479="Resuelto",C479=""),"",SUM(M479,P479,S479,V479))</f>
        <v/>
      </c>
      <c r="Z479" s="139" t="str">
        <f>IF(OR(C479="Resuelto",C479=""),"",SUM(L479,O479,R479,U479))</f>
        <v/>
      </c>
      <c r="AA479" s="28">
        <v>677</v>
      </c>
      <c r="AB479" s="28" t="str">
        <f ca="1">IF(ISNA(VLOOKUP(AA479,$X$13:$Z$795,3,FALSE))=TRUE,"",VLOOKUP(AA479,$X$13:$Z$795,3,FALSE))</f>
        <v/>
      </c>
      <c r="AC479" s="75" t="str">
        <f ca="1">IF(ISNA(VLOOKUP(AA479,$X$13:$Z$795,2,FALSE))=TRUE,"",VLOOKUP(AA479,$X$13:$Z$795,2,FALSE))</f>
        <v/>
      </c>
      <c r="AH479" s="78" t="str">
        <f>IF(AI479="","",MAX($AH$5:AH478)+1)</f>
        <v/>
      </c>
      <c r="AI479" s="53" t="str">
        <f>IF(G478="","",IF(COUNTIF($AI$11:AI478,G478)=0,G478,""))</f>
        <v/>
      </c>
      <c r="AJ479" s="53" t="str">
        <f>IF(ISNA(VLOOKUP(AA479,$AH$13:$AI$795,2,FALSE))=TRUE,"",VLOOKUP(AA479,$AH$13:$AI$795,2,FALSE))</f>
        <v/>
      </c>
      <c r="AK479" s="135"/>
    </row>
    <row r="480" spans="1:37" x14ac:dyDescent="0.25">
      <c r="A480" s="136"/>
      <c r="B480" s="136"/>
      <c r="C480" s="136"/>
      <c r="D480" s="136"/>
      <c r="E480" s="137"/>
      <c r="F480" s="137"/>
      <c r="G480" s="136"/>
      <c r="H480" s="137"/>
      <c r="I480" s="140" t="str">
        <f t="shared" si="8"/>
        <v/>
      </c>
      <c r="J480" s="140"/>
      <c r="K480" s="140"/>
      <c r="L480" s="74" t="str">
        <f>IF(AND(C480="Abierto",D480="Urgente"),A480,"")</f>
        <v/>
      </c>
      <c r="M480" s="74" t="str">
        <f ca="1">IF(AND(C480="Abierto",D480="Urgente"),TODAY()-E480,"")</f>
        <v/>
      </c>
      <c r="N480" s="74" t="str">
        <f>IF(AND(C480="Abierto",D480="Urgente"),RANK(M480,$M$13:$M$798,0)+COUNTIF($M$13:M480,M480)-1,"")</f>
        <v/>
      </c>
      <c r="O480" s="74" t="str">
        <f>IF(AND(C480="Abierto",D480="Alta"),A480,"")</f>
        <v/>
      </c>
      <c r="P480" s="74" t="str">
        <f ca="1">IF(AND(C480="Abierto",D480="Alta"),TODAY()-E480,"")</f>
        <v/>
      </c>
      <c r="Q480" s="74" t="str">
        <f>IF(AND(C480="Abierto",D480="Alta"),RANK(P480,$P$13:$P$798,0)+COUNTIF($P$13:P480,P480)-1+MAX(N:N),"")</f>
        <v/>
      </c>
      <c r="R480" s="74" t="str">
        <f>IF(AND(C480="Abierto",D480="Media"),A480,"")</f>
        <v/>
      </c>
      <c r="S480" s="74" t="str">
        <f ca="1">IF(AND(C480="Abierto",D480="Media"),TODAY()-E480,"")</f>
        <v/>
      </c>
      <c r="T480" s="74" t="str">
        <f>IF(AND(C480="Abierto",D480="Media"),RANK(S480,$S$13:$S$798,0)+COUNTIF($S$13:S480,S480)-1+MAX(N:N,Q:Q),"")</f>
        <v/>
      </c>
      <c r="U480" s="74" t="str">
        <f>IF(AND(C480="Abierto",D480="Baja"),A480,"")</f>
        <v/>
      </c>
      <c r="V480" s="74" t="str">
        <f ca="1">IF(AND(C480="Abierto",D480="Baja"),TODAY()-E480,"")</f>
        <v/>
      </c>
      <c r="W480" s="74" t="str">
        <f>IF(AND(C480="Abierto",D480="Baja"),RANK(V480,$V$13:$V$798,0)+COUNTIF($V$13:V480,V480)-1+MAX(N:N,Q:Q,T:T),"")</f>
        <v/>
      </c>
      <c r="X480" s="139" t="str">
        <f>IF(OR(C480="Resuelto",C480=""),"",SUM(N480,Q480,T480,W480))</f>
        <v/>
      </c>
      <c r="Y480" s="139" t="str">
        <f>IF(OR(C480="Resuelto",C480=""),"",SUM(M480,P480,S480,V480))</f>
        <v/>
      </c>
      <c r="Z480" s="139" t="str">
        <f>IF(OR(C480="Resuelto",C480=""),"",SUM(L480,O480,R480,U480))</f>
        <v/>
      </c>
      <c r="AA480" s="28">
        <v>678</v>
      </c>
      <c r="AB480" s="28" t="str">
        <f ca="1">IF(ISNA(VLOOKUP(AA480,$X$13:$Z$795,3,FALSE))=TRUE,"",VLOOKUP(AA480,$X$13:$Z$795,3,FALSE))</f>
        <v/>
      </c>
      <c r="AC480" s="75" t="str">
        <f ca="1">IF(ISNA(VLOOKUP(AA480,$X$13:$Z$795,2,FALSE))=TRUE,"",VLOOKUP(AA480,$X$13:$Z$795,2,FALSE))</f>
        <v/>
      </c>
      <c r="AH480" s="78" t="str">
        <f>IF(AI480="","",MAX($AH$5:AH479)+1)</f>
        <v/>
      </c>
      <c r="AI480" s="53" t="str">
        <f>IF(G479="","",IF(COUNTIF($AI$11:AI479,G479)=0,G479,""))</f>
        <v/>
      </c>
      <c r="AJ480" s="53" t="str">
        <f>IF(ISNA(VLOOKUP(AA480,$AH$13:$AI$795,2,FALSE))=TRUE,"",VLOOKUP(AA480,$AH$13:$AI$795,2,FALSE))</f>
        <v/>
      </c>
      <c r="AK480" s="135"/>
    </row>
    <row r="481" spans="1:37" x14ac:dyDescent="0.25">
      <c r="A481" s="136"/>
      <c r="B481" s="136"/>
      <c r="C481" s="136"/>
      <c r="D481" s="136"/>
      <c r="E481" s="137"/>
      <c r="F481" s="137"/>
      <c r="G481" s="136"/>
      <c r="H481" s="137"/>
      <c r="I481" s="140" t="str">
        <f t="shared" si="8"/>
        <v/>
      </c>
      <c r="J481" s="140"/>
      <c r="K481" s="140"/>
      <c r="L481" s="74" t="str">
        <f>IF(AND(C481="Abierto",D481="Urgente"),A481,"")</f>
        <v/>
      </c>
      <c r="M481" s="74" t="str">
        <f ca="1">IF(AND(C481="Abierto",D481="Urgente"),TODAY()-E481,"")</f>
        <v/>
      </c>
      <c r="N481" s="74" t="str">
        <f>IF(AND(C481="Abierto",D481="Urgente"),RANK(M481,$M$13:$M$798,0)+COUNTIF($M$13:M481,M481)-1,"")</f>
        <v/>
      </c>
      <c r="O481" s="74" t="str">
        <f>IF(AND(C481="Abierto",D481="Alta"),A481,"")</f>
        <v/>
      </c>
      <c r="P481" s="74" t="str">
        <f ca="1">IF(AND(C481="Abierto",D481="Alta"),TODAY()-E481,"")</f>
        <v/>
      </c>
      <c r="Q481" s="74" t="str">
        <f>IF(AND(C481="Abierto",D481="Alta"),RANK(P481,$P$13:$P$798,0)+COUNTIF($P$13:P481,P481)-1+MAX(N:N),"")</f>
        <v/>
      </c>
      <c r="R481" s="74" t="str">
        <f>IF(AND(C481="Abierto",D481="Media"),A481,"")</f>
        <v/>
      </c>
      <c r="S481" s="74" t="str">
        <f ca="1">IF(AND(C481="Abierto",D481="Media"),TODAY()-E481,"")</f>
        <v/>
      </c>
      <c r="T481" s="74" t="str">
        <f>IF(AND(C481="Abierto",D481="Media"),RANK(S481,$S$13:$S$798,0)+COUNTIF($S$13:S481,S481)-1+MAX(N:N,Q:Q),"")</f>
        <v/>
      </c>
      <c r="U481" s="74" t="str">
        <f>IF(AND(C481="Abierto",D481="Baja"),A481,"")</f>
        <v/>
      </c>
      <c r="V481" s="74" t="str">
        <f ca="1">IF(AND(C481="Abierto",D481="Baja"),TODAY()-E481,"")</f>
        <v/>
      </c>
      <c r="W481" s="74" t="str">
        <f>IF(AND(C481="Abierto",D481="Baja"),RANK(V481,$V$13:$V$798,0)+COUNTIF($V$13:V481,V481)-1+MAX(N:N,Q:Q,T:T),"")</f>
        <v/>
      </c>
      <c r="X481" s="139" t="str">
        <f>IF(OR(C481="Resuelto",C481=""),"",SUM(N481,Q481,T481,W481))</f>
        <v/>
      </c>
      <c r="Y481" s="139" t="str">
        <f>IF(OR(C481="Resuelto",C481=""),"",SUM(M481,P481,S481,V481))</f>
        <v/>
      </c>
      <c r="Z481" s="139" t="str">
        <f>IF(OR(C481="Resuelto",C481=""),"",SUM(L481,O481,R481,U481))</f>
        <v/>
      </c>
      <c r="AA481" s="28">
        <v>679</v>
      </c>
      <c r="AB481" s="28" t="str">
        <f ca="1">IF(ISNA(VLOOKUP(AA481,$X$13:$Z$795,3,FALSE))=TRUE,"",VLOOKUP(AA481,$X$13:$Z$795,3,FALSE))</f>
        <v/>
      </c>
      <c r="AC481" s="75" t="str">
        <f ca="1">IF(ISNA(VLOOKUP(AA481,$X$13:$Z$795,2,FALSE))=TRUE,"",VLOOKUP(AA481,$X$13:$Z$795,2,FALSE))</f>
        <v/>
      </c>
      <c r="AH481" s="78" t="str">
        <f>IF(AI481="","",MAX($AH$5:AH480)+1)</f>
        <v/>
      </c>
      <c r="AI481" s="53" t="str">
        <f>IF(G480="","",IF(COUNTIF($AI$11:AI480,G480)=0,G480,""))</f>
        <v/>
      </c>
      <c r="AJ481" s="53" t="str">
        <f>IF(ISNA(VLOOKUP(AA481,$AH$13:$AI$795,2,FALSE))=TRUE,"",VLOOKUP(AA481,$AH$13:$AI$795,2,FALSE))</f>
        <v/>
      </c>
      <c r="AK481" s="135"/>
    </row>
    <row r="482" spans="1:37" x14ac:dyDescent="0.25">
      <c r="A482" s="136"/>
      <c r="B482" s="136"/>
      <c r="C482" s="136"/>
      <c r="D482" s="136"/>
      <c r="E482" s="137"/>
      <c r="F482" s="137"/>
      <c r="G482" s="136"/>
      <c r="H482" s="137"/>
      <c r="I482" s="140" t="str">
        <f t="shared" si="8"/>
        <v/>
      </c>
      <c r="J482" s="140"/>
      <c r="K482" s="140"/>
      <c r="L482" s="74" t="str">
        <f>IF(AND(C482="Abierto",D482="Urgente"),A482,"")</f>
        <v/>
      </c>
      <c r="M482" s="74" t="str">
        <f ca="1">IF(AND(C482="Abierto",D482="Urgente"),TODAY()-E482,"")</f>
        <v/>
      </c>
      <c r="N482" s="74" t="str">
        <f>IF(AND(C482="Abierto",D482="Urgente"),RANK(M482,$M$13:$M$798,0)+COUNTIF($M$13:M482,M482)-1,"")</f>
        <v/>
      </c>
      <c r="O482" s="74" t="str">
        <f>IF(AND(C482="Abierto",D482="Alta"),A482,"")</f>
        <v/>
      </c>
      <c r="P482" s="74" t="str">
        <f ca="1">IF(AND(C482="Abierto",D482="Alta"),TODAY()-E482,"")</f>
        <v/>
      </c>
      <c r="Q482" s="74" t="str">
        <f>IF(AND(C482="Abierto",D482="Alta"),RANK(P482,$P$13:$P$798,0)+COUNTIF($P$13:P482,P482)-1+MAX(N:N),"")</f>
        <v/>
      </c>
      <c r="R482" s="74" t="str">
        <f>IF(AND(C482="Abierto",D482="Media"),A482,"")</f>
        <v/>
      </c>
      <c r="S482" s="74" t="str">
        <f ca="1">IF(AND(C482="Abierto",D482="Media"),TODAY()-E482,"")</f>
        <v/>
      </c>
      <c r="T482" s="74" t="str">
        <f>IF(AND(C482="Abierto",D482="Media"),RANK(S482,$S$13:$S$798,0)+COUNTIF($S$13:S482,S482)-1+MAX(N:N,Q:Q),"")</f>
        <v/>
      </c>
      <c r="U482" s="74" t="str">
        <f>IF(AND(C482="Abierto",D482="Baja"),A482,"")</f>
        <v/>
      </c>
      <c r="V482" s="74" t="str">
        <f ca="1">IF(AND(C482="Abierto",D482="Baja"),TODAY()-E482,"")</f>
        <v/>
      </c>
      <c r="W482" s="74" t="str">
        <f>IF(AND(C482="Abierto",D482="Baja"),RANK(V482,$V$13:$V$798,0)+COUNTIF($V$13:V482,V482)-1+MAX(N:N,Q:Q,T:T),"")</f>
        <v/>
      </c>
      <c r="X482" s="139" t="str">
        <f>IF(OR(C482="Resuelto",C482=""),"",SUM(N482,Q482,T482,W482))</f>
        <v/>
      </c>
      <c r="Y482" s="139" t="str">
        <f>IF(OR(C482="Resuelto",C482=""),"",SUM(M482,P482,S482,V482))</f>
        <v/>
      </c>
      <c r="Z482" s="139" t="str">
        <f>IF(OR(C482="Resuelto",C482=""),"",SUM(L482,O482,R482,U482))</f>
        <v/>
      </c>
      <c r="AA482" s="28">
        <v>680</v>
      </c>
      <c r="AB482" s="28" t="str">
        <f ca="1">IF(ISNA(VLOOKUP(AA482,$X$13:$Z$795,3,FALSE))=TRUE,"",VLOOKUP(AA482,$X$13:$Z$795,3,FALSE))</f>
        <v/>
      </c>
      <c r="AC482" s="75" t="str">
        <f ca="1">IF(ISNA(VLOOKUP(AA482,$X$13:$Z$795,2,FALSE))=TRUE,"",VLOOKUP(AA482,$X$13:$Z$795,2,FALSE))</f>
        <v/>
      </c>
      <c r="AH482" s="78" t="str">
        <f>IF(AI482="","",MAX($AH$5:AH481)+1)</f>
        <v/>
      </c>
      <c r="AI482" s="53" t="str">
        <f>IF(G481="","",IF(COUNTIF($AI$11:AI481,G481)=0,G481,""))</f>
        <v/>
      </c>
      <c r="AJ482" s="53" t="str">
        <f>IF(ISNA(VLOOKUP(AA482,$AH$13:$AI$795,2,FALSE))=TRUE,"",VLOOKUP(AA482,$AH$13:$AI$795,2,FALSE))</f>
        <v/>
      </c>
      <c r="AK482" s="135"/>
    </row>
    <row r="483" spans="1:37" x14ac:dyDescent="0.25">
      <c r="A483" s="136"/>
      <c r="B483" s="136"/>
      <c r="C483" s="136"/>
      <c r="D483" s="136"/>
      <c r="E483" s="137"/>
      <c r="F483" s="137"/>
      <c r="G483" s="136"/>
      <c r="H483" s="137"/>
      <c r="I483" s="140" t="str">
        <f t="shared" si="8"/>
        <v/>
      </c>
      <c r="J483" s="140"/>
      <c r="K483" s="140"/>
      <c r="L483" s="74" t="str">
        <f>IF(AND(C483="Abierto",D483="Urgente"),A483,"")</f>
        <v/>
      </c>
      <c r="M483" s="74" t="str">
        <f ca="1">IF(AND(C483="Abierto",D483="Urgente"),TODAY()-E483,"")</f>
        <v/>
      </c>
      <c r="N483" s="74" t="str">
        <f>IF(AND(C483="Abierto",D483="Urgente"),RANK(M483,$M$13:$M$798,0)+COUNTIF($M$13:M483,M483)-1,"")</f>
        <v/>
      </c>
      <c r="O483" s="74" t="str">
        <f>IF(AND(C483="Abierto",D483="Alta"),A483,"")</f>
        <v/>
      </c>
      <c r="P483" s="74" t="str">
        <f ca="1">IF(AND(C483="Abierto",D483="Alta"),TODAY()-E483,"")</f>
        <v/>
      </c>
      <c r="Q483" s="74" t="str">
        <f>IF(AND(C483="Abierto",D483="Alta"),RANK(P483,$P$13:$P$798,0)+COUNTIF($P$13:P483,P483)-1+MAX(N:N),"")</f>
        <v/>
      </c>
      <c r="R483" s="74" t="str">
        <f>IF(AND(C483="Abierto",D483="Media"),A483,"")</f>
        <v/>
      </c>
      <c r="S483" s="74" t="str">
        <f ca="1">IF(AND(C483="Abierto",D483="Media"),TODAY()-E483,"")</f>
        <v/>
      </c>
      <c r="T483" s="74" t="str">
        <f>IF(AND(C483="Abierto",D483="Media"),RANK(S483,$S$13:$S$798,0)+COUNTIF($S$13:S483,S483)-1+MAX(N:N,Q:Q),"")</f>
        <v/>
      </c>
      <c r="U483" s="74" t="str">
        <f>IF(AND(C483="Abierto",D483="Baja"),A483,"")</f>
        <v/>
      </c>
      <c r="V483" s="74" t="str">
        <f ca="1">IF(AND(C483="Abierto",D483="Baja"),TODAY()-E483,"")</f>
        <v/>
      </c>
      <c r="W483" s="74" t="str">
        <f>IF(AND(C483="Abierto",D483="Baja"),RANK(V483,$V$13:$V$798,0)+COUNTIF($V$13:V483,V483)-1+MAX(N:N,Q:Q,T:T),"")</f>
        <v/>
      </c>
      <c r="X483" s="139" t="str">
        <f>IF(OR(C483="Resuelto",C483=""),"",SUM(N483,Q483,T483,W483))</f>
        <v/>
      </c>
      <c r="Y483" s="139" t="str">
        <f>IF(OR(C483="Resuelto",C483=""),"",SUM(M483,P483,S483,V483))</f>
        <v/>
      </c>
      <c r="Z483" s="139" t="str">
        <f>IF(OR(C483="Resuelto",C483=""),"",SUM(L483,O483,R483,U483))</f>
        <v/>
      </c>
      <c r="AA483" s="28">
        <v>681</v>
      </c>
      <c r="AB483" s="28" t="str">
        <f ca="1">IF(ISNA(VLOOKUP(AA483,$X$13:$Z$795,3,FALSE))=TRUE,"",VLOOKUP(AA483,$X$13:$Z$795,3,FALSE))</f>
        <v/>
      </c>
      <c r="AC483" s="75" t="str">
        <f ca="1">IF(ISNA(VLOOKUP(AA483,$X$13:$Z$795,2,FALSE))=TRUE,"",VLOOKUP(AA483,$X$13:$Z$795,2,FALSE))</f>
        <v/>
      </c>
      <c r="AH483" s="78" t="str">
        <f>IF(AI483="","",MAX($AH$5:AH482)+1)</f>
        <v/>
      </c>
      <c r="AI483" s="53" t="str">
        <f>IF(G482="","",IF(COUNTIF($AI$11:AI482,G482)=0,G482,""))</f>
        <v/>
      </c>
      <c r="AJ483" s="53" t="str">
        <f>IF(ISNA(VLOOKUP(AA483,$AH$13:$AI$795,2,FALSE))=TRUE,"",VLOOKUP(AA483,$AH$13:$AI$795,2,FALSE))</f>
        <v/>
      </c>
      <c r="AK483" s="135"/>
    </row>
    <row r="484" spans="1:37" x14ac:dyDescent="0.25">
      <c r="A484" s="136"/>
      <c r="B484" s="136"/>
      <c r="C484" s="136"/>
      <c r="D484" s="136"/>
      <c r="E484" s="137"/>
      <c r="F484" s="137"/>
      <c r="G484" s="136"/>
      <c r="H484" s="137"/>
      <c r="I484" s="140" t="str">
        <f t="shared" si="8"/>
        <v/>
      </c>
      <c r="J484" s="140"/>
      <c r="K484" s="140"/>
      <c r="L484" s="74" t="str">
        <f>IF(AND(C484="Abierto",D484="Urgente"),A484,"")</f>
        <v/>
      </c>
      <c r="M484" s="74" t="str">
        <f ca="1">IF(AND(C484="Abierto",D484="Urgente"),TODAY()-E484,"")</f>
        <v/>
      </c>
      <c r="N484" s="74" t="str">
        <f>IF(AND(C484="Abierto",D484="Urgente"),RANK(M484,$M$13:$M$798,0)+COUNTIF($M$13:M484,M484)-1,"")</f>
        <v/>
      </c>
      <c r="O484" s="74" t="str">
        <f>IF(AND(C484="Abierto",D484="Alta"),A484,"")</f>
        <v/>
      </c>
      <c r="P484" s="74" t="str">
        <f ca="1">IF(AND(C484="Abierto",D484="Alta"),TODAY()-E484,"")</f>
        <v/>
      </c>
      <c r="Q484" s="74" t="str">
        <f>IF(AND(C484="Abierto",D484="Alta"),RANK(P484,$P$13:$P$798,0)+COUNTIF($P$13:P484,P484)-1+MAX(N:N),"")</f>
        <v/>
      </c>
      <c r="R484" s="74" t="str">
        <f>IF(AND(C484="Abierto",D484="Media"),A484,"")</f>
        <v/>
      </c>
      <c r="S484" s="74" t="str">
        <f ca="1">IF(AND(C484="Abierto",D484="Media"),TODAY()-E484,"")</f>
        <v/>
      </c>
      <c r="T484" s="74" t="str">
        <f>IF(AND(C484="Abierto",D484="Media"),RANK(S484,$S$13:$S$798,0)+COUNTIF($S$13:S484,S484)-1+MAX(N:N,Q:Q),"")</f>
        <v/>
      </c>
      <c r="U484" s="74" t="str">
        <f>IF(AND(C484="Abierto",D484="Baja"),A484,"")</f>
        <v/>
      </c>
      <c r="V484" s="74" t="str">
        <f ca="1">IF(AND(C484="Abierto",D484="Baja"),TODAY()-E484,"")</f>
        <v/>
      </c>
      <c r="W484" s="74" t="str">
        <f>IF(AND(C484="Abierto",D484="Baja"),RANK(V484,$V$13:$V$798,0)+COUNTIF($V$13:V484,V484)-1+MAX(N:N,Q:Q,T:T),"")</f>
        <v/>
      </c>
      <c r="X484" s="139" t="str">
        <f>IF(OR(C484="Resuelto",C484=""),"",SUM(N484,Q484,T484,W484))</f>
        <v/>
      </c>
      <c r="Y484" s="139" t="str">
        <f>IF(OR(C484="Resuelto",C484=""),"",SUM(M484,P484,S484,V484))</f>
        <v/>
      </c>
      <c r="Z484" s="139" t="str">
        <f>IF(OR(C484="Resuelto",C484=""),"",SUM(L484,O484,R484,U484))</f>
        <v/>
      </c>
      <c r="AA484" s="28">
        <v>682</v>
      </c>
      <c r="AB484" s="28" t="str">
        <f ca="1">IF(ISNA(VLOOKUP(AA484,$X$13:$Z$795,3,FALSE))=TRUE,"",VLOOKUP(AA484,$X$13:$Z$795,3,FALSE))</f>
        <v/>
      </c>
      <c r="AC484" s="75" t="str">
        <f ca="1">IF(ISNA(VLOOKUP(AA484,$X$13:$Z$795,2,FALSE))=TRUE,"",VLOOKUP(AA484,$X$13:$Z$795,2,FALSE))</f>
        <v/>
      </c>
      <c r="AH484" s="78" t="str">
        <f>IF(AI484="","",MAX($AH$5:AH483)+1)</f>
        <v/>
      </c>
      <c r="AI484" s="53" t="str">
        <f>IF(G483="","",IF(COUNTIF($AI$11:AI483,G483)=0,G483,""))</f>
        <v/>
      </c>
      <c r="AJ484" s="53" t="str">
        <f>IF(ISNA(VLOOKUP(AA484,$AH$13:$AI$795,2,FALSE))=TRUE,"",VLOOKUP(AA484,$AH$13:$AI$795,2,FALSE))</f>
        <v/>
      </c>
      <c r="AK484" s="135"/>
    </row>
    <row r="485" spans="1:37" x14ac:dyDescent="0.25">
      <c r="A485" s="136"/>
      <c r="B485" s="136"/>
      <c r="C485" s="136"/>
      <c r="D485" s="136"/>
      <c r="E485" s="137"/>
      <c r="F485" s="137"/>
      <c r="G485" s="136"/>
      <c r="H485" s="137"/>
      <c r="I485" s="140" t="str">
        <f t="shared" si="8"/>
        <v/>
      </c>
      <c r="J485" s="140"/>
      <c r="K485" s="140"/>
      <c r="L485" s="74" t="str">
        <f>IF(AND(C485="Abierto",D485="Urgente"),A485,"")</f>
        <v/>
      </c>
      <c r="M485" s="74" t="str">
        <f ca="1">IF(AND(C485="Abierto",D485="Urgente"),TODAY()-E485,"")</f>
        <v/>
      </c>
      <c r="N485" s="74" t="str">
        <f>IF(AND(C485="Abierto",D485="Urgente"),RANK(M485,$M$13:$M$798,0)+COUNTIF($M$13:M485,M485)-1,"")</f>
        <v/>
      </c>
      <c r="O485" s="74" t="str">
        <f>IF(AND(C485="Abierto",D485="Alta"),A485,"")</f>
        <v/>
      </c>
      <c r="P485" s="74" t="str">
        <f ca="1">IF(AND(C485="Abierto",D485="Alta"),TODAY()-E485,"")</f>
        <v/>
      </c>
      <c r="Q485" s="74" t="str">
        <f>IF(AND(C485="Abierto",D485="Alta"),RANK(P485,$P$13:$P$798,0)+COUNTIF($P$13:P485,P485)-1+MAX(N:N),"")</f>
        <v/>
      </c>
      <c r="R485" s="74" t="str">
        <f>IF(AND(C485="Abierto",D485="Media"),A485,"")</f>
        <v/>
      </c>
      <c r="S485" s="74" t="str">
        <f ca="1">IF(AND(C485="Abierto",D485="Media"),TODAY()-E485,"")</f>
        <v/>
      </c>
      <c r="T485" s="74" t="str">
        <f>IF(AND(C485="Abierto",D485="Media"),RANK(S485,$S$13:$S$798,0)+COUNTIF($S$13:S485,S485)-1+MAX(N:N,Q:Q),"")</f>
        <v/>
      </c>
      <c r="U485" s="74" t="str">
        <f>IF(AND(C485="Abierto",D485="Baja"),A485,"")</f>
        <v/>
      </c>
      <c r="V485" s="74" t="str">
        <f ca="1">IF(AND(C485="Abierto",D485="Baja"),TODAY()-E485,"")</f>
        <v/>
      </c>
      <c r="W485" s="74" t="str">
        <f>IF(AND(C485="Abierto",D485="Baja"),RANK(V485,$V$13:$V$798,0)+COUNTIF($V$13:V485,V485)-1+MAX(N:N,Q:Q,T:T),"")</f>
        <v/>
      </c>
      <c r="X485" s="139" t="str">
        <f>IF(OR(C485="Resuelto",C485=""),"",SUM(N485,Q485,T485,W485))</f>
        <v/>
      </c>
      <c r="Y485" s="139" t="str">
        <f>IF(OR(C485="Resuelto",C485=""),"",SUM(M485,P485,S485,V485))</f>
        <v/>
      </c>
      <c r="Z485" s="139" t="str">
        <f>IF(OR(C485="Resuelto",C485=""),"",SUM(L485,O485,R485,U485))</f>
        <v/>
      </c>
      <c r="AA485" s="28">
        <v>683</v>
      </c>
      <c r="AB485" s="28" t="str">
        <f ca="1">IF(ISNA(VLOOKUP(AA485,$X$13:$Z$795,3,FALSE))=TRUE,"",VLOOKUP(AA485,$X$13:$Z$795,3,FALSE))</f>
        <v/>
      </c>
      <c r="AC485" s="75" t="str">
        <f ca="1">IF(ISNA(VLOOKUP(AA485,$X$13:$Z$795,2,FALSE))=TRUE,"",VLOOKUP(AA485,$X$13:$Z$795,2,FALSE))</f>
        <v/>
      </c>
      <c r="AH485" s="78" t="str">
        <f>IF(AI485="","",MAX($AH$5:AH484)+1)</f>
        <v/>
      </c>
      <c r="AI485" s="53" t="str">
        <f>IF(G484="","",IF(COUNTIF($AI$11:AI484,G484)=0,G484,""))</f>
        <v/>
      </c>
      <c r="AJ485" s="53" t="str">
        <f>IF(ISNA(VLOOKUP(AA485,$AH$13:$AI$795,2,FALSE))=TRUE,"",VLOOKUP(AA485,$AH$13:$AI$795,2,FALSE))</f>
        <v/>
      </c>
      <c r="AK485" s="135"/>
    </row>
    <row r="486" spans="1:37" x14ac:dyDescent="0.25">
      <c r="A486" s="136"/>
      <c r="B486" s="136"/>
      <c r="C486" s="136"/>
      <c r="D486" s="136"/>
      <c r="E486" s="137"/>
      <c r="F486" s="137"/>
      <c r="G486" s="136"/>
      <c r="H486" s="137"/>
      <c r="I486" s="140" t="str">
        <f t="shared" si="8"/>
        <v/>
      </c>
      <c r="J486" s="140"/>
      <c r="K486" s="140"/>
      <c r="L486" s="74" t="str">
        <f>IF(AND(C486="Abierto",D486="Urgente"),A486,"")</f>
        <v/>
      </c>
      <c r="M486" s="74" t="str">
        <f ca="1">IF(AND(C486="Abierto",D486="Urgente"),TODAY()-E486,"")</f>
        <v/>
      </c>
      <c r="N486" s="74" t="str">
        <f>IF(AND(C486="Abierto",D486="Urgente"),RANK(M486,$M$13:$M$798,0)+COUNTIF($M$13:M486,M486)-1,"")</f>
        <v/>
      </c>
      <c r="O486" s="74" t="str">
        <f>IF(AND(C486="Abierto",D486="Alta"),A486,"")</f>
        <v/>
      </c>
      <c r="P486" s="74" t="str">
        <f ca="1">IF(AND(C486="Abierto",D486="Alta"),TODAY()-E486,"")</f>
        <v/>
      </c>
      <c r="Q486" s="74" t="str">
        <f>IF(AND(C486="Abierto",D486="Alta"),RANK(P486,$P$13:$P$798,0)+COUNTIF($P$13:P486,P486)-1+MAX(N:N),"")</f>
        <v/>
      </c>
      <c r="R486" s="74" t="str">
        <f>IF(AND(C486="Abierto",D486="Media"),A486,"")</f>
        <v/>
      </c>
      <c r="S486" s="74" t="str">
        <f ca="1">IF(AND(C486="Abierto",D486="Media"),TODAY()-E486,"")</f>
        <v/>
      </c>
      <c r="T486" s="74" t="str">
        <f>IF(AND(C486="Abierto",D486="Media"),RANK(S486,$S$13:$S$798,0)+COUNTIF($S$13:S486,S486)-1+MAX(N:N,Q:Q),"")</f>
        <v/>
      </c>
      <c r="U486" s="74" t="str">
        <f>IF(AND(C486="Abierto",D486="Baja"),A486,"")</f>
        <v/>
      </c>
      <c r="V486" s="74" t="str">
        <f ca="1">IF(AND(C486="Abierto",D486="Baja"),TODAY()-E486,"")</f>
        <v/>
      </c>
      <c r="W486" s="74" t="str">
        <f>IF(AND(C486="Abierto",D486="Baja"),RANK(V486,$V$13:$V$798,0)+COUNTIF($V$13:V486,V486)-1+MAX(N:N,Q:Q,T:T),"")</f>
        <v/>
      </c>
      <c r="X486" s="139" t="str">
        <f>IF(OR(C486="Resuelto",C486=""),"",SUM(N486,Q486,T486,W486))</f>
        <v/>
      </c>
      <c r="Y486" s="139" t="str">
        <f>IF(OR(C486="Resuelto",C486=""),"",SUM(M486,P486,S486,V486))</f>
        <v/>
      </c>
      <c r="Z486" s="139" t="str">
        <f>IF(OR(C486="Resuelto",C486=""),"",SUM(L486,O486,R486,U486))</f>
        <v/>
      </c>
      <c r="AA486" s="28">
        <v>684</v>
      </c>
      <c r="AB486" s="28" t="str">
        <f ca="1">IF(ISNA(VLOOKUP(AA486,$X$13:$Z$795,3,FALSE))=TRUE,"",VLOOKUP(AA486,$X$13:$Z$795,3,FALSE))</f>
        <v/>
      </c>
      <c r="AC486" s="75" t="str">
        <f ca="1">IF(ISNA(VLOOKUP(AA486,$X$13:$Z$795,2,FALSE))=TRUE,"",VLOOKUP(AA486,$X$13:$Z$795,2,FALSE))</f>
        <v/>
      </c>
      <c r="AH486" s="78" t="str">
        <f>IF(AI486="","",MAX($AH$5:AH485)+1)</f>
        <v/>
      </c>
      <c r="AI486" s="53" t="str">
        <f>IF(G485="","",IF(COUNTIF($AI$11:AI485,G485)=0,G485,""))</f>
        <v/>
      </c>
      <c r="AJ486" s="53" t="str">
        <f>IF(ISNA(VLOOKUP(AA486,$AH$13:$AI$795,2,FALSE))=TRUE,"",VLOOKUP(AA486,$AH$13:$AI$795,2,FALSE))</f>
        <v/>
      </c>
      <c r="AK486" s="135"/>
    </row>
    <row r="487" spans="1:37" x14ac:dyDescent="0.25">
      <c r="A487" s="136"/>
      <c r="B487" s="136"/>
      <c r="C487" s="136"/>
      <c r="D487" s="136"/>
      <c r="E487" s="137"/>
      <c r="F487" s="137"/>
      <c r="G487" s="136"/>
      <c r="H487" s="137"/>
      <c r="I487" s="140" t="str">
        <f t="shared" si="8"/>
        <v/>
      </c>
      <c r="J487" s="140"/>
      <c r="K487" s="140"/>
      <c r="L487" s="74" t="str">
        <f>IF(AND(C487="Abierto",D487="Urgente"),A487,"")</f>
        <v/>
      </c>
      <c r="M487" s="74" t="str">
        <f ca="1">IF(AND(C487="Abierto",D487="Urgente"),TODAY()-E487,"")</f>
        <v/>
      </c>
      <c r="N487" s="74" t="str">
        <f>IF(AND(C487="Abierto",D487="Urgente"),RANK(M487,$M$13:$M$798,0)+COUNTIF($M$13:M487,M487)-1,"")</f>
        <v/>
      </c>
      <c r="O487" s="74" t="str">
        <f>IF(AND(C487="Abierto",D487="Alta"),A487,"")</f>
        <v/>
      </c>
      <c r="P487" s="74" t="str">
        <f ca="1">IF(AND(C487="Abierto",D487="Alta"),TODAY()-E487,"")</f>
        <v/>
      </c>
      <c r="Q487" s="74" t="str">
        <f>IF(AND(C487="Abierto",D487="Alta"),RANK(P487,$P$13:$P$798,0)+COUNTIF($P$13:P487,P487)-1+MAX(N:N),"")</f>
        <v/>
      </c>
      <c r="R487" s="74" t="str">
        <f>IF(AND(C487="Abierto",D487="Media"),A487,"")</f>
        <v/>
      </c>
      <c r="S487" s="74" t="str">
        <f ca="1">IF(AND(C487="Abierto",D487="Media"),TODAY()-E487,"")</f>
        <v/>
      </c>
      <c r="T487" s="74" t="str">
        <f>IF(AND(C487="Abierto",D487="Media"),RANK(S487,$S$13:$S$798,0)+COUNTIF($S$13:S487,S487)-1+MAX(N:N,Q:Q),"")</f>
        <v/>
      </c>
      <c r="U487" s="74" t="str">
        <f>IF(AND(C487="Abierto",D487="Baja"),A487,"")</f>
        <v/>
      </c>
      <c r="V487" s="74" t="str">
        <f ca="1">IF(AND(C487="Abierto",D487="Baja"),TODAY()-E487,"")</f>
        <v/>
      </c>
      <c r="W487" s="74" t="str">
        <f>IF(AND(C487="Abierto",D487="Baja"),RANK(V487,$V$13:$V$798,0)+COUNTIF($V$13:V487,V487)-1+MAX(N:N,Q:Q,T:T),"")</f>
        <v/>
      </c>
      <c r="X487" s="139" t="str">
        <f>IF(OR(C487="Resuelto",C487=""),"",SUM(N487,Q487,T487,W487))</f>
        <v/>
      </c>
      <c r="Y487" s="139" t="str">
        <f>IF(OR(C487="Resuelto",C487=""),"",SUM(M487,P487,S487,V487))</f>
        <v/>
      </c>
      <c r="Z487" s="139" t="str">
        <f>IF(OR(C487="Resuelto",C487=""),"",SUM(L487,O487,R487,U487))</f>
        <v/>
      </c>
      <c r="AA487" s="28">
        <v>685</v>
      </c>
      <c r="AB487" s="28" t="str">
        <f ca="1">IF(ISNA(VLOOKUP(AA487,$X$13:$Z$795,3,FALSE))=TRUE,"",VLOOKUP(AA487,$X$13:$Z$795,3,FALSE))</f>
        <v/>
      </c>
      <c r="AC487" s="75" t="str">
        <f ca="1">IF(ISNA(VLOOKUP(AA487,$X$13:$Z$795,2,FALSE))=TRUE,"",VLOOKUP(AA487,$X$13:$Z$795,2,FALSE))</f>
        <v/>
      </c>
      <c r="AH487" s="78" t="str">
        <f>IF(AI487="","",MAX($AH$5:AH486)+1)</f>
        <v/>
      </c>
      <c r="AI487" s="53" t="str">
        <f>IF(G486="","",IF(COUNTIF($AI$11:AI486,G486)=0,G486,""))</f>
        <v/>
      </c>
      <c r="AJ487" s="53" t="str">
        <f>IF(ISNA(VLOOKUP(AA487,$AH$13:$AI$795,2,FALSE))=TRUE,"",VLOOKUP(AA487,$AH$13:$AI$795,2,FALSE))</f>
        <v/>
      </c>
      <c r="AK487" s="135"/>
    </row>
    <row r="488" spans="1:37" x14ac:dyDescent="0.25">
      <c r="A488" s="136"/>
      <c r="B488" s="136"/>
      <c r="C488" s="136"/>
      <c r="D488" s="136"/>
      <c r="E488" s="137"/>
      <c r="F488" s="137"/>
      <c r="G488" s="136"/>
      <c r="H488" s="137"/>
      <c r="I488" s="140" t="str">
        <f t="shared" si="8"/>
        <v/>
      </c>
      <c r="J488" s="140"/>
      <c r="K488" s="140"/>
      <c r="L488" s="74" t="str">
        <f>IF(AND(C488="Abierto",D488="Urgente"),A488,"")</f>
        <v/>
      </c>
      <c r="M488" s="74" t="str">
        <f ca="1">IF(AND(C488="Abierto",D488="Urgente"),TODAY()-E488,"")</f>
        <v/>
      </c>
      <c r="N488" s="74" t="str">
        <f>IF(AND(C488="Abierto",D488="Urgente"),RANK(M488,$M$13:$M$798,0)+COUNTIF($M$13:M488,M488)-1,"")</f>
        <v/>
      </c>
      <c r="O488" s="74" t="str">
        <f>IF(AND(C488="Abierto",D488="Alta"),A488,"")</f>
        <v/>
      </c>
      <c r="P488" s="74" t="str">
        <f ca="1">IF(AND(C488="Abierto",D488="Alta"),TODAY()-E488,"")</f>
        <v/>
      </c>
      <c r="Q488" s="74" t="str">
        <f>IF(AND(C488="Abierto",D488="Alta"),RANK(P488,$P$13:$P$798,0)+COUNTIF($P$13:P488,P488)-1+MAX(N:N),"")</f>
        <v/>
      </c>
      <c r="R488" s="74" t="str">
        <f>IF(AND(C488="Abierto",D488="Media"),A488,"")</f>
        <v/>
      </c>
      <c r="S488" s="74" t="str">
        <f ca="1">IF(AND(C488="Abierto",D488="Media"),TODAY()-E488,"")</f>
        <v/>
      </c>
      <c r="T488" s="74" t="str">
        <f>IF(AND(C488="Abierto",D488="Media"),RANK(S488,$S$13:$S$798,0)+COUNTIF($S$13:S488,S488)-1+MAX(N:N,Q:Q),"")</f>
        <v/>
      </c>
      <c r="U488" s="74" t="str">
        <f>IF(AND(C488="Abierto",D488="Baja"),A488,"")</f>
        <v/>
      </c>
      <c r="V488" s="74" t="str">
        <f ca="1">IF(AND(C488="Abierto",D488="Baja"),TODAY()-E488,"")</f>
        <v/>
      </c>
      <c r="W488" s="74" t="str">
        <f>IF(AND(C488="Abierto",D488="Baja"),RANK(V488,$V$13:$V$798,0)+COUNTIF($V$13:V488,V488)-1+MAX(N:N,Q:Q,T:T),"")</f>
        <v/>
      </c>
      <c r="X488" s="139" t="str">
        <f>IF(OR(C488="Resuelto",C488=""),"",SUM(N488,Q488,T488,W488))</f>
        <v/>
      </c>
      <c r="Y488" s="139" t="str">
        <f>IF(OR(C488="Resuelto",C488=""),"",SUM(M488,P488,S488,V488))</f>
        <v/>
      </c>
      <c r="Z488" s="139" t="str">
        <f>IF(OR(C488="Resuelto",C488=""),"",SUM(L488,O488,R488,U488))</f>
        <v/>
      </c>
      <c r="AA488" s="28">
        <v>686</v>
      </c>
      <c r="AB488" s="28" t="str">
        <f ca="1">IF(ISNA(VLOOKUP(AA488,$X$13:$Z$795,3,FALSE))=TRUE,"",VLOOKUP(AA488,$X$13:$Z$795,3,FALSE))</f>
        <v/>
      </c>
      <c r="AC488" s="75" t="str">
        <f ca="1">IF(ISNA(VLOOKUP(AA488,$X$13:$Z$795,2,FALSE))=TRUE,"",VLOOKUP(AA488,$X$13:$Z$795,2,FALSE))</f>
        <v/>
      </c>
      <c r="AH488" s="78" t="str">
        <f>IF(AI488="","",MAX($AH$5:AH487)+1)</f>
        <v/>
      </c>
      <c r="AI488" s="53" t="str">
        <f>IF(G487="","",IF(COUNTIF($AI$11:AI487,G487)=0,G487,""))</f>
        <v/>
      </c>
      <c r="AJ488" s="53" t="str">
        <f>IF(ISNA(VLOOKUP(AA488,$AH$13:$AI$795,2,FALSE))=TRUE,"",VLOOKUP(AA488,$AH$13:$AI$795,2,FALSE))</f>
        <v/>
      </c>
      <c r="AK488" s="135"/>
    </row>
    <row r="489" spans="1:37" x14ac:dyDescent="0.25">
      <c r="A489" s="136"/>
      <c r="B489" s="136"/>
      <c r="C489" s="136"/>
      <c r="D489" s="136"/>
      <c r="E489" s="137"/>
      <c r="F489" s="137"/>
      <c r="G489" s="136"/>
      <c r="H489" s="137"/>
      <c r="I489" s="140" t="str">
        <f t="shared" si="8"/>
        <v/>
      </c>
      <c r="J489" s="140"/>
      <c r="K489" s="140"/>
      <c r="L489" s="74" t="str">
        <f>IF(AND(C489="Abierto",D489="Urgente"),A489,"")</f>
        <v/>
      </c>
      <c r="M489" s="74" t="str">
        <f ca="1">IF(AND(C489="Abierto",D489="Urgente"),TODAY()-E489,"")</f>
        <v/>
      </c>
      <c r="N489" s="74" t="str">
        <f>IF(AND(C489="Abierto",D489="Urgente"),RANK(M489,$M$13:$M$798,0)+COUNTIF($M$13:M489,M489)-1,"")</f>
        <v/>
      </c>
      <c r="O489" s="74" t="str">
        <f>IF(AND(C489="Abierto",D489="Alta"),A489,"")</f>
        <v/>
      </c>
      <c r="P489" s="74" t="str">
        <f ca="1">IF(AND(C489="Abierto",D489="Alta"),TODAY()-E489,"")</f>
        <v/>
      </c>
      <c r="Q489" s="74" t="str">
        <f>IF(AND(C489="Abierto",D489="Alta"),RANK(P489,$P$13:$P$798,0)+COUNTIF($P$13:P489,P489)-1+MAX(N:N),"")</f>
        <v/>
      </c>
      <c r="R489" s="74" t="str">
        <f>IF(AND(C489="Abierto",D489="Media"),A489,"")</f>
        <v/>
      </c>
      <c r="S489" s="74" t="str">
        <f ca="1">IF(AND(C489="Abierto",D489="Media"),TODAY()-E489,"")</f>
        <v/>
      </c>
      <c r="T489" s="74" t="str">
        <f>IF(AND(C489="Abierto",D489="Media"),RANK(S489,$S$13:$S$798,0)+COUNTIF($S$13:S489,S489)-1+MAX(N:N,Q:Q),"")</f>
        <v/>
      </c>
      <c r="U489" s="74" t="str">
        <f>IF(AND(C489="Abierto",D489="Baja"),A489,"")</f>
        <v/>
      </c>
      <c r="V489" s="74" t="str">
        <f ca="1">IF(AND(C489="Abierto",D489="Baja"),TODAY()-E489,"")</f>
        <v/>
      </c>
      <c r="W489" s="74" t="str">
        <f>IF(AND(C489="Abierto",D489="Baja"),RANK(V489,$V$13:$V$798,0)+COUNTIF($V$13:V489,V489)-1+MAX(N:N,Q:Q,T:T),"")</f>
        <v/>
      </c>
      <c r="X489" s="139" t="str">
        <f>IF(OR(C489="Resuelto",C489=""),"",SUM(N489,Q489,T489,W489))</f>
        <v/>
      </c>
      <c r="Y489" s="139" t="str">
        <f>IF(OR(C489="Resuelto",C489=""),"",SUM(M489,P489,S489,V489))</f>
        <v/>
      </c>
      <c r="Z489" s="139" t="str">
        <f>IF(OR(C489="Resuelto",C489=""),"",SUM(L489,O489,R489,U489))</f>
        <v/>
      </c>
      <c r="AA489" s="28">
        <v>687</v>
      </c>
      <c r="AB489" s="28" t="str">
        <f ca="1">IF(ISNA(VLOOKUP(AA489,$X$13:$Z$795,3,FALSE))=TRUE,"",VLOOKUP(AA489,$X$13:$Z$795,3,FALSE))</f>
        <v/>
      </c>
      <c r="AC489" s="75" t="str">
        <f ca="1">IF(ISNA(VLOOKUP(AA489,$X$13:$Z$795,2,FALSE))=TRUE,"",VLOOKUP(AA489,$X$13:$Z$795,2,FALSE))</f>
        <v/>
      </c>
      <c r="AH489" s="78" t="str">
        <f>IF(AI489="","",MAX($AH$5:AH488)+1)</f>
        <v/>
      </c>
      <c r="AI489" s="53" t="str">
        <f>IF(G488="","",IF(COUNTIF($AI$11:AI488,G488)=0,G488,""))</f>
        <v/>
      </c>
      <c r="AJ489" s="53" t="str">
        <f>IF(ISNA(VLOOKUP(AA489,$AH$13:$AI$795,2,FALSE))=TRUE,"",VLOOKUP(AA489,$AH$13:$AI$795,2,FALSE))</f>
        <v/>
      </c>
      <c r="AK489" s="135"/>
    </row>
    <row r="490" spans="1:37" x14ac:dyDescent="0.25">
      <c r="A490" s="136"/>
      <c r="B490" s="136"/>
      <c r="C490" s="136"/>
      <c r="D490" s="136"/>
      <c r="E490" s="137"/>
      <c r="F490" s="137"/>
      <c r="G490" s="136"/>
      <c r="H490" s="137"/>
      <c r="I490" s="140" t="str">
        <f t="shared" si="8"/>
        <v/>
      </c>
      <c r="J490" s="140"/>
      <c r="K490" s="140"/>
      <c r="L490" s="74" t="str">
        <f>IF(AND(C490="Abierto",D490="Urgente"),A490,"")</f>
        <v/>
      </c>
      <c r="M490" s="74" t="str">
        <f ca="1">IF(AND(C490="Abierto",D490="Urgente"),TODAY()-E490,"")</f>
        <v/>
      </c>
      <c r="N490" s="74" t="str">
        <f>IF(AND(C490="Abierto",D490="Urgente"),RANK(M490,$M$13:$M$798,0)+COUNTIF($M$13:M490,M490)-1,"")</f>
        <v/>
      </c>
      <c r="O490" s="74" t="str">
        <f>IF(AND(C490="Abierto",D490="Alta"),A490,"")</f>
        <v/>
      </c>
      <c r="P490" s="74" t="str">
        <f ca="1">IF(AND(C490="Abierto",D490="Alta"),TODAY()-E490,"")</f>
        <v/>
      </c>
      <c r="Q490" s="74" t="str">
        <f>IF(AND(C490="Abierto",D490="Alta"),RANK(P490,$P$13:$P$798,0)+COUNTIF($P$13:P490,P490)-1+MAX(N:N),"")</f>
        <v/>
      </c>
      <c r="R490" s="74" t="str">
        <f>IF(AND(C490="Abierto",D490="Media"),A490,"")</f>
        <v/>
      </c>
      <c r="S490" s="74" t="str">
        <f ca="1">IF(AND(C490="Abierto",D490="Media"),TODAY()-E490,"")</f>
        <v/>
      </c>
      <c r="T490" s="74" t="str">
        <f>IF(AND(C490="Abierto",D490="Media"),RANK(S490,$S$13:$S$798,0)+COUNTIF($S$13:S490,S490)-1+MAX(N:N,Q:Q),"")</f>
        <v/>
      </c>
      <c r="U490" s="74" t="str">
        <f>IF(AND(C490="Abierto",D490="Baja"),A490,"")</f>
        <v/>
      </c>
      <c r="V490" s="74" t="str">
        <f ca="1">IF(AND(C490="Abierto",D490="Baja"),TODAY()-E490,"")</f>
        <v/>
      </c>
      <c r="W490" s="74" t="str">
        <f>IF(AND(C490="Abierto",D490="Baja"),RANK(V490,$V$13:$V$798,0)+COUNTIF($V$13:V490,V490)-1+MAX(N:N,Q:Q,T:T),"")</f>
        <v/>
      </c>
      <c r="X490" s="139" t="str">
        <f>IF(OR(C490="Resuelto",C490=""),"",SUM(N490,Q490,T490,W490))</f>
        <v/>
      </c>
      <c r="Y490" s="139" t="str">
        <f>IF(OR(C490="Resuelto",C490=""),"",SUM(M490,P490,S490,V490))</f>
        <v/>
      </c>
      <c r="Z490" s="139" t="str">
        <f>IF(OR(C490="Resuelto",C490=""),"",SUM(L490,O490,R490,U490))</f>
        <v/>
      </c>
      <c r="AA490" s="28">
        <v>688</v>
      </c>
      <c r="AB490" s="28" t="str">
        <f ca="1">IF(ISNA(VLOOKUP(AA490,$X$13:$Z$795,3,FALSE))=TRUE,"",VLOOKUP(AA490,$X$13:$Z$795,3,FALSE))</f>
        <v/>
      </c>
      <c r="AC490" s="75" t="str">
        <f ca="1">IF(ISNA(VLOOKUP(AA490,$X$13:$Z$795,2,FALSE))=TRUE,"",VLOOKUP(AA490,$X$13:$Z$795,2,FALSE))</f>
        <v/>
      </c>
      <c r="AH490" s="78" t="str">
        <f>IF(AI490="","",MAX($AH$5:AH489)+1)</f>
        <v/>
      </c>
      <c r="AI490" s="53" t="str">
        <f>IF(G489="","",IF(COUNTIF($AI$11:AI489,G489)=0,G489,""))</f>
        <v/>
      </c>
      <c r="AJ490" s="53" t="str">
        <f>IF(ISNA(VLOOKUP(AA490,$AH$13:$AI$795,2,FALSE))=TRUE,"",VLOOKUP(AA490,$AH$13:$AI$795,2,FALSE))</f>
        <v/>
      </c>
      <c r="AK490" s="135"/>
    </row>
    <row r="491" spans="1:37" x14ac:dyDescent="0.25">
      <c r="A491" s="136"/>
      <c r="B491" s="136"/>
      <c r="C491" s="136"/>
      <c r="D491" s="136"/>
      <c r="E491" s="137"/>
      <c r="F491" s="137"/>
      <c r="G491" s="136"/>
      <c r="H491" s="137"/>
      <c r="I491" s="140" t="str">
        <f t="shared" si="8"/>
        <v/>
      </c>
      <c r="J491" s="140"/>
      <c r="K491" s="140"/>
      <c r="L491" s="74" t="str">
        <f>IF(AND(C491="Abierto",D491="Urgente"),A491,"")</f>
        <v/>
      </c>
      <c r="M491" s="74" t="str">
        <f ca="1">IF(AND(C491="Abierto",D491="Urgente"),TODAY()-E491,"")</f>
        <v/>
      </c>
      <c r="N491" s="74" t="str">
        <f>IF(AND(C491="Abierto",D491="Urgente"),RANK(M491,$M$13:$M$798,0)+COUNTIF($M$13:M491,M491)-1,"")</f>
        <v/>
      </c>
      <c r="O491" s="74" t="str">
        <f>IF(AND(C491="Abierto",D491="Alta"),A491,"")</f>
        <v/>
      </c>
      <c r="P491" s="74" t="str">
        <f ca="1">IF(AND(C491="Abierto",D491="Alta"),TODAY()-E491,"")</f>
        <v/>
      </c>
      <c r="Q491" s="74" t="str">
        <f>IF(AND(C491="Abierto",D491="Alta"),RANK(P491,$P$13:$P$798,0)+COUNTIF($P$13:P491,P491)-1+MAX(N:N),"")</f>
        <v/>
      </c>
      <c r="R491" s="74" t="str">
        <f>IF(AND(C491="Abierto",D491="Media"),A491,"")</f>
        <v/>
      </c>
      <c r="S491" s="74" t="str">
        <f ca="1">IF(AND(C491="Abierto",D491="Media"),TODAY()-E491,"")</f>
        <v/>
      </c>
      <c r="T491" s="74" t="str">
        <f>IF(AND(C491="Abierto",D491="Media"),RANK(S491,$S$13:$S$798,0)+COUNTIF($S$13:S491,S491)-1+MAX(N:N,Q:Q),"")</f>
        <v/>
      </c>
      <c r="U491" s="74" t="str">
        <f>IF(AND(C491="Abierto",D491="Baja"),A491,"")</f>
        <v/>
      </c>
      <c r="V491" s="74" t="str">
        <f ca="1">IF(AND(C491="Abierto",D491="Baja"),TODAY()-E491,"")</f>
        <v/>
      </c>
      <c r="W491" s="74" t="str">
        <f>IF(AND(C491="Abierto",D491="Baja"),RANK(V491,$V$13:$V$798,0)+COUNTIF($V$13:V491,V491)-1+MAX(N:N,Q:Q,T:T),"")</f>
        <v/>
      </c>
      <c r="X491" s="139" t="str">
        <f>IF(OR(C491="Resuelto",C491=""),"",SUM(N491,Q491,T491,W491))</f>
        <v/>
      </c>
      <c r="Y491" s="139" t="str">
        <f>IF(OR(C491="Resuelto",C491=""),"",SUM(M491,P491,S491,V491))</f>
        <v/>
      </c>
      <c r="Z491" s="139" t="str">
        <f>IF(OR(C491="Resuelto",C491=""),"",SUM(L491,O491,R491,U491))</f>
        <v/>
      </c>
      <c r="AA491" s="28">
        <v>689</v>
      </c>
      <c r="AB491" s="28" t="str">
        <f ca="1">IF(ISNA(VLOOKUP(AA491,$X$13:$Z$795,3,FALSE))=TRUE,"",VLOOKUP(AA491,$X$13:$Z$795,3,FALSE))</f>
        <v/>
      </c>
      <c r="AC491" s="75" t="str">
        <f ca="1">IF(ISNA(VLOOKUP(AA491,$X$13:$Z$795,2,FALSE))=TRUE,"",VLOOKUP(AA491,$X$13:$Z$795,2,FALSE))</f>
        <v/>
      </c>
      <c r="AH491" s="78" t="str">
        <f>IF(AI491="","",MAX($AH$5:AH490)+1)</f>
        <v/>
      </c>
      <c r="AI491" s="53" t="str">
        <f>IF(G490="","",IF(COUNTIF($AI$11:AI490,G490)=0,G490,""))</f>
        <v/>
      </c>
      <c r="AJ491" s="53" t="str">
        <f>IF(ISNA(VLOOKUP(AA491,$AH$13:$AI$795,2,FALSE))=TRUE,"",VLOOKUP(AA491,$AH$13:$AI$795,2,FALSE))</f>
        <v/>
      </c>
      <c r="AK491" s="135"/>
    </row>
    <row r="492" spans="1:37" x14ac:dyDescent="0.25">
      <c r="A492" s="136"/>
      <c r="B492" s="136"/>
      <c r="C492" s="136"/>
      <c r="D492" s="136"/>
      <c r="E492" s="137"/>
      <c r="F492" s="137"/>
      <c r="G492" s="136"/>
      <c r="H492" s="137"/>
      <c r="I492" s="140" t="str">
        <f t="shared" si="8"/>
        <v/>
      </c>
      <c r="J492" s="140"/>
      <c r="K492" s="140"/>
      <c r="L492" s="74" t="str">
        <f>IF(AND(C492="Abierto",D492="Urgente"),A492,"")</f>
        <v/>
      </c>
      <c r="M492" s="74" t="str">
        <f ca="1">IF(AND(C492="Abierto",D492="Urgente"),TODAY()-E492,"")</f>
        <v/>
      </c>
      <c r="N492" s="74" t="str">
        <f>IF(AND(C492="Abierto",D492="Urgente"),RANK(M492,$M$13:$M$798,0)+COUNTIF($M$13:M492,M492)-1,"")</f>
        <v/>
      </c>
      <c r="O492" s="74" t="str">
        <f>IF(AND(C492="Abierto",D492="Alta"),A492,"")</f>
        <v/>
      </c>
      <c r="P492" s="74" t="str">
        <f ca="1">IF(AND(C492="Abierto",D492="Alta"),TODAY()-E492,"")</f>
        <v/>
      </c>
      <c r="Q492" s="74" t="str">
        <f>IF(AND(C492="Abierto",D492="Alta"),RANK(P492,$P$13:$P$798,0)+COUNTIF($P$13:P492,P492)-1+MAX(N:N),"")</f>
        <v/>
      </c>
      <c r="R492" s="74" t="str">
        <f>IF(AND(C492="Abierto",D492="Media"),A492,"")</f>
        <v/>
      </c>
      <c r="S492" s="74" t="str">
        <f ca="1">IF(AND(C492="Abierto",D492="Media"),TODAY()-E492,"")</f>
        <v/>
      </c>
      <c r="T492" s="74" t="str">
        <f>IF(AND(C492="Abierto",D492="Media"),RANK(S492,$S$13:$S$798,0)+COUNTIF($S$13:S492,S492)-1+MAX(N:N,Q:Q),"")</f>
        <v/>
      </c>
      <c r="U492" s="74" t="str">
        <f>IF(AND(C492="Abierto",D492="Baja"),A492,"")</f>
        <v/>
      </c>
      <c r="V492" s="74" t="str">
        <f ca="1">IF(AND(C492="Abierto",D492="Baja"),TODAY()-E492,"")</f>
        <v/>
      </c>
      <c r="W492" s="74" t="str">
        <f>IF(AND(C492="Abierto",D492="Baja"),RANK(V492,$V$13:$V$798,0)+COUNTIF($V$13:V492,V492)-1+MAX(N:N,Q:Q,T:T),"")</f>
        <v/>
      </c>
      <c r="X492" s="139" t="str">
        <f>IF(OR(C492="Resuelto",C492=""),"",SUM(N492,Q492,T492,W492))</f>
        <v/>
      </c>
      <c r="Y492" s="139" t="str">
        <f>IF(OR(C492="Resuelto",C492=""),"",SUM(M492,P492,S492,V492))</f>
        <v/>
      </c>
      <c r="Z492" s="139" t="str">
        <f>IF(OR(C492="Resuelto",C492=""),"",SUM(L492,O492,R492,U492))</f>
        <v/>
      </c>
      <c r="AA492" s="28">
        <v>690</v>
      </c>
      <c r="AB492" s="28" t="str">
        <f ca="1">IF(ISNA(VLOOKUP(AA492,$X$13:$Z$795,3,FALSE))=TRUE,"",VLOOKUP(AA492,$X$13:$Z$795,3,FALSE))</f>
        <v/>
      </c>
      <c r="AC492" s="75" t="str">
        <f ca="1">IF(ISNA(VLOOKUP(AA492,$X$13:$Z$795,2,FALSE))=TRUE,"",VLOOKUP(AA492,$X$13:$Z$795,2,FALSE))</f>
        <v/>
      </c>
      <c r="AH492" s="78" t="str">
        <f>IF(AI492="","",MAX($AH$5:AH491)+1)</f>
        <v/>
      </c>
      <c r="AI492" s="53" t="str">
        <f>IF(G491="","",IF(COUNTIF($AI$11:AI491,G491)=0,G491,""))</f>
        <v/>
      </c>
      <c r="AJ492" s="53" t="str">
        <f>IF(ISNA(VLOOKUP(AA492,$AH$13:$AI$795,2,FALSE))=TRUE,"",VLOOKUP(AA492,$AH$13:$AI$795,2,FALSE))</f>
        <v/>
      </c>
      <c r="AK492" s="135"/>
    </row>
    <row r="493" spans="1:37" x14ac:dyDescent="0.25">
      <c r="A493" s="136"/>
      <c r="B493" s="136"/>
      <c r="C493" s="136"/>
      <c r="D493" s="136"/>
      <c r="E493" s="137"/>
      <c r="F493" s="137"/>
      <c r="G493" s="136"/>
      <c r="H493" s="137"/>
      <c r="I493" s="140" t="str">
        <f t="shared" si="8"/>
        <v/>
      </c>
      <c r="J493" s="140"/>
      <c r="K493" s="140"/>
      <c r="L493" s="74" t="str">
        <f>IF(AND(C493="Abierto",D493="Urgente"),A493,"")</f>
        <v/>
      </c>
      <c r="M493" s="74" t="str">
        <f ca="1">IF(AND(C493="Abierto",D493="Urgente"),TODAY()-E493,"")</f>
        <v/>
      </c>
      <c r="N493" s="74" t="str">
        <f>IF(AND(C493="Abierto",D493="Urgente"),RANK(M493,$M$13:$M$798,0)+COUNTIF($M$13:M493,M493)-1,"")</f>
        <v/>
      </c>
      <c r="O493" s="74" t="str">
        <f>IF(AND(C493="Abierto",D493="Alta"),A493,"")</f>
        <v/>
      </c>
      <c r="P493" s="74" t="str">
        <f ca="1">IF(AND(C493="Abierto",D493="Alta"),TODAY()-E493,"")</f>
        <v/>
      </c>
      <c r="Q493" s="74" t="str">
        <f>IF(AND(C493="Abierto",D493="Alta"),RANK(P493,$P$13:$P$798,0)+COUNTIF($P$13:P493,P493)-1+MAX(N:N),"")</f>
        <v/>
      </c>
      <c r="R493" s="74" t="str">
        <f>IF(AND(C493="Abierto",D493="Media"),A493,"")</f>
        <v/>
      </c>
      <c r="S493" s="74" t="str">
        <f ca="1">IF(AND(C493="Abierto",D493="Media"),TODAY()-E493,"")</f>
        <v/>
      </c>
      <c r="T493" s="74" t="str">
        <f>IF(AND(C493="Abierto",D493="Media"),RANK(S493,$S$13:$S$798,0)+COUNTIF($S$13:S493,S493)-1+MAX(N:N,Q:Q),"")</f>
        <v/>
      </c>
      <c r="U493" s="74" t="str">
        <f>IF(AND(C493="Abierto",D493="Baja"),A493,"")</f>
        <v/>
      </c>
      <c r="V493" s="74" t="str">
        <f ca="1">IF(AND(C493="Abierto",D493="Baja"),TODAY()-E493,"")</f>
        <v/>
      </c>
      <c r="W493" s="74" t="str">
        <f>IF(AND(C493="Abierto",D493="Baja"),RANK(V493,$V$13:$V$798,0)+COUNTIF($V$13:V493,V493)-1+MAX(N:N,Q:Q,T:T),"")</f>
        <v/>
      </c>
      <c r="X493" s="139" t="str">
        <f>IF(OR(C493="Resuelto",C493=""),"",SUM(N493,Q493,T493,W493))</f>
        <v/>
      </c>
      <c r="Y493" s="139" t="str">
        <f>IF(OR(C493="Resuelto",C493=""),"",SUM(M493,P493,S493,V493))</f>
        <v/>
      </c>
      <c r="Z493" s="139" t="str">
        <f>IF(OR(C493="Resuelto",C493=""),"",SUM(L493,O493,R493,U493))</f>
        <v/>
      </c>
      <c r="AA493" s="28">
        <v>691</v>
      </c>
      <c r="AB493" s="28" t="str">
        <f ca="1">IF(ISNA(VLOOKUP(AA493,$X$13:$Z$795,3,FALSE))=TRUE,"",VLOOKUP(AA493,$X$13:$Z$795,3,FALSE))</f>
        <v/>
      </c>
      <c r="AC493" s="75" t="str">
        <f ca="1">IF(ISNA(VLOOKUP(AA493,$X$13:$Z$795,2,FALSE))=TRUE,"",VLOOKUP(AA493,$X$13:$Z$795,2,FALSE))</f>
        <v/>
      </c>
      <c r="AH493" s="78" t="str">
        <f>IF(AI493="","",MAX($AH$5:AH492)+1)</f>
        <v/>
      </c>
      <c r="AI493" s="53" t="str">
        <f>IF(G492="","",IF(COUNTIF($AI$11:AI492,G492)=0,G492,""))</f>
        <v/>
      </c>
      <c r="AJ493" s="53" t="str">
        <f>IF(ISNA(VLOOKUP(AA493,$AH$13:$AI$795,2,FALSE))=TRUE,"",VLOOKUP(AA493,$AH$13:$AI$795,2,FALSE))</f>
        <v/>
      </c>
      <c r="AK493" s="135"/>
    </row>
    <row r="494" spans="1:37" x14ac:dyDescent="0.25">
      <c r="A494" s="136"/>
      <c r="B494" s="136"/>
      <c r="C494" s="136"/>
      <c r="D494" s="136"/>
      <c r="E494" s="137"/>
      <c r="F494" s="137"/>
      <c r="G494" s="136"/>
      <c r="H494" s="137"/>
      <c r="I494" s="140" t="str">
        <f t="shared" si="8"/>
        <v/>
      </c>
      <c r="J494" s="140"/>
      <c r="K494" s="140"/>
      <c r="L494" s="74" t="str">
        <f>IF(AND(C494="Abierto",D494="Urgente"),A494,"")</f>
        <v/>
      </c>
      <c r="M494" s="74" t="str">
        <f ca="1">IF(AND(C494="Abierto",D494="Urgente"),TODAY()-E494,"")</f>
        <v/>
      </c>
      <c r="N494" s="74" t="str">
        <f>IF(AND(C494="Abierto",D494="Urgente"),RANK(M494,$M$13:$M$798,0)+COUNTIF($M$13:M494,M494)-1,"")</f>
        <v/>
      </c>
      <c r="O494" s="74" t="str">
        <f>IF(AND(C494="Abierto",D494="Alta"),A494,"")</f>
        <v/>
      </c>
      <c r="P494" s="74" t="str">
        <f ca="1">IF(AND(C494="Abierto",D494="Alta"),TODAY()-E494,"")</f>
        <v/>
      </c>
      <c r="Q494" s="74" t="str">
        <f>IF(AND(C494="Abierto",D494="Alta"),RANK(P494,$P$13:$P$798,0)+COUNTIF($P$13:P494,P494)-1+MAX(N:N),"")</f>
        <v/>
      </c>
      <c r="R494" s="74" t="str">
        <f>IF(AND(C494="Abierto",D494="Media"),A494,"")</f>
        <v/>
      </c>
      <c r="S494" s="74" t="str">
        <f ca="1">IF(AND(C494="Abierto",D494="Media"),TODAY()-E494,"")</f>
        <v/>
      </c>
      <c r="T494" s="74" t="str">
        <f>IF(AND(C494="Abierto",D494="Media"),RANK(S494,$S$13:$S$798,0)+COUNTIF($S$13:S494,S494)-1+MAX(N:N,Q:Q),"")</f>
        <v/>
      </c>
      <c r="U494" s="74" t="str">
        <f>IF(AND(C494="Abierto",D494="Baja"),A494,"")</f>
        <v/>
      </c>
      <c r="V494" s="74" t="str">
        <f ca="1">IF(AND(C494="Abierto",D494="Baja"),TODAY()-E494,"")</f>
        <v/>
      </c>
      <c r="W494" s="74" t="str">
        <f>IF(AND(C494="Abierto",D494="Baja"),RANK(V494,$V$13:$V$798,0)+COUNTIF($V$13:V494,V494)-1+MAX(N:N,Q:Q,T:T),"")</f>
        <v/>
      </c>
      <c r="X494" s="139" t="str">
        <f>IF(OR(C494="Resuelto",C494=""),"",SUM(N494,Q494,T494,W494))</f>
        <v/>
      </c>
      <c r="Y494" s="139" t="str">
        <f>IF(OR(C494="Resuelto",C494=""),"",SUM(M494,P494,S494,V494))</f>
        <v/>
      </c>
      <c r="Z494" s="139" t="str">
        <f>IF(OR(C494="Resuelto",C494=""),"",SUM(L494,O494,R494,U494))</f>
        <v/>
      </c>
      <c r="AA494" s="28">
        <v>692</v>
      </c>
      <c r="AB494" s="28" t="str">
        <f ca="1">IF(ISNA(VLOOKUP(AA494,$X$13:$Z$795,3,FALSE))=TRUE,"",VLOOKUP(AA494,$X$13:$Z$795,3,FALSE))</f>
        <v/>
      </c>
      <c r="AC494" s="75" t="str">
        <f ca="1">IF(ISNA(VLOOKUP(AA494,$X$13:$Z$795,2,FALSE))=TRUE,"",VLOOKUP(AA494,$X$13:$Z$795,2,FALSE))</f>
        <v/>
      </c>
      <c r="AH494" s="78" t="str">
        <f>IF(AI494="","",MAX($AH$5:AH493)+1)</f>
        <v/>
      </c>
      <c r="AI494" s="53" t="str">
        <f>IF(G493="","",IF(COUNTIF($AI$11:AI493,G493)=0,G493,""))</f>
        <v/>
      </c>
      <c r="AJ494" s="53" t="str">
        <f>IF(ISNA(VLOOKUP(AA494,$AH$13:$AI$795,2,FALSE))=TRUE,"",VLOOKUP(AA494,$AH$13:$AI$795,2,FALSE))</f>
        <v/>
      </c>
      <c r="AK494" s="135"/>
    </row>
    <row r="495" spans="1:37" x14ac:dyDescent="0.25">
      <c r="A495" s="136"/>
      <c r="B495" s="136"/>
      <c r="C495" s="136"/>
      <c r="D495" s="136"/>
      <c r="E495" s="137"/>
      <c r="F495" s="137"/>
      <c r="G495" s="136"/>
      <c r="H495" s="137"/>
      <c r="I495" s="140" t="str">
        <f t="shared" si="8"/>
        <v/>
      </c>
      <c r="J495" s="140"/>
      <c r="K495" s="140"/>
      <c r="L495" s="74" t="str">
        <f>IF(AND(C495="Abierto",D495="Urgente"),A495,"")</f>
        <v/>
      </c>
      <c r="M495" s="74" t="str">
        <f ca="1">IF(AND(C495="Abierto",D495="Urgente"),TODAY()-E495,"")</f>
        <v/>
      </c>
      <c r="N495" s="74" t="str">
        <f>IF(AND(C495="Abierto",D495="Urgente"),RANK(M495,$M$13:$M$798,0)+COUNTIF($M$13:M495,M495)-1,"")</f>
        <v/>
      </c>
      <c r="O495" s="74" t="str">
        <f>IF(AND(C495="Abierto",D495="Alta"),A495,"")</f>
        <v/>
      </c>
      <c r="P495" s="74" t="str">
        <f ca="1">IF(AND(C495="Abierto",D495="Alta"),TODAY()-E495,"")</f>
        <v/>
      </c>
      <c r="Q495" s="74" t="str">
        <f>IF(AND(C495="Abierto",D495="Alta"),RANK(P495,$P$13:$P$798,0)+COUNTIF($P$13:P495,P495)-1+MAX(N:N),"")</f>
        <v/>
      </c>
      <c r="R495" s="74" t="str">
        <f>IF(AND(C495="Abierto",D495="Media"),A495,"")</f>
        <v/>
      </c>
      <c r="S495" s="74" t="str">
        <f ca="1">IF(AND(C495="Abierto",D495="Media"),TODAY()-E495,"")</f>
        <v/>
      </c>
      <c r="T495" s="74" t="str">
        <f>IF(AND(C495="Abierto",D495="Media"),RANK(S495,$S$13:$S$798,0)+COUNTIF($S$13:S495,S495)-1+MAX(N:N,Q:Q),"")</f>
        <v/>
      </c>
      <c r="U495" s="74" t="str">
        <f>IF(AND(C495="Abierto",D495="Baja"),A495,"")</f>
        <v/>
      </c>
      <c r="V495" s="74" t="str">
        <f ca="1">IF(AND(C495="Abierto",D495="Baja"),TODAY()-E495,"")</f>
        <v/>
      </c>
      <c r="W495" s="74" t="str">
        <f>IF(AND(C495="Abierto",D495="Baja"),RANK(V495,$V$13:$V$798,0)+COUNTIF($V$13:V495,V495)-1+MAX(N:N,Q:Q,T:T),"")</f>
        <v/>
      </c>
      <c r="X495" s="139" t="str">
        <f>IF(OR(C495="Resuelto",C495=""),"",SUM(N495,Q495,T495,W495))</f>
        <v/>
      </c>
      <c r="Y495" s="139" t="str">
        <f>IF(OR(C495="Resuelto",C495=""),"",SUM(M495,P495,S495,V495))</f>
        <v/>
      </c>
      <c r="Z495" s="139" t="str">
        <f>IF(OR(C495="Resuelto",C495=""),"",SUM(L495,O495,R495,U495))</f>
        <v/>
      </c>
      <c r="AA495" s="28">
        <v>693</v>
      </c>
      <c r="AB495" s="28" t="str">
        <f ca="1">IF(ISNA(VLOOKUP(AA495,$X$13:$Z$795,3,FALSE))=TRUE,"",VLOOKUP(AA495,$X$13:$Z$795,3,FALSE))</f>
        <v/>
      </c>
      <c r="AC495" s="75" t="str">
        <f ca="1">IF(ISNA(VLOOKUP(AA495,$X$13:$Z$795,2,FALSE))=TRUE,"",VLOOKUP(AA495,$X$13:$Z$795,2,FALSE))</f>
        <v/>
      </c>
      <c r="AH495" s="78" t="str">
        <f>IF(AI495="","",MAX($AH$5:AH494)+1)</f>
        <v/>
      </c>
      <c r="AI495" s="53" t="str">
        <f>IF(G494="","",IF(COUNTIF($AI$11:AI494,G494)=0,G494,""))</f>
        <v/>
      </c>
      <c r="AJ495" s="53" t="str">
        <f>IF(ISNA(VLOOKUP(AA495,$AH$13:$AI$795,2,FALSE))=TRUE,"",VLOOKUP(AA495,$AH$13:$AI$795,2,FALSE))</f>
        <v/>
      </c>
      <c r="AK495" s="135"/>
    </row>
    <row r="496" spans="1:37" x14ac:dyDescent="0.25">
      <c r="A496" s="136"/>
      <c r="B496" s="136"/>
      <c r="C496" s="136"/>
      <c r="D496" s="136"/>
      <c r="E496" s="137"/>
      <c r="F496" s="137"/>
      <c r="G496" s="136"/>
      <c r="H496" s="137"/>
      <c r="I496" s="140" t="str">
        <f t="shared" si="8"/>
        <v/>
      </c>
      <c r="J496" s="140"/>
      <c r="K496" s="140"/>
      <c r="L496" s="74" t="str">
        <f>IF(AND(C496="Abierto",D496="Urgente"),A496,"")</f>
        <v/>
      </c>
      <c r="M496" s="74" t="str">
        <f ca="1">IF(AND(C496="Abierto",D496="Urgente"),TODAY()-E496,"")</f>
        <v/>
      </c>
      <c r="N496" s="74" t="str">
        <f>IF(AND(C496="Abierto",D496="Urgente"),RANK(M496,$M$13:$M$798,0)+COUNTIF($M$13:M496,M496)-1,"")</f>
        <v/>
      </c>
      <c r="O496" s="74" t="str">
        <f>IF(AND(C496="Abierto",D496="Alta"),A496,"")</f>
        <v/>
      </c>
      <c r="P496" s="74" t="str">
        <f ca="1">IF(AND(C496="Abierto",D496="Alta"),TODAY()-E496,"")</f>
        <v/>
      </c>
      <c r="Q496" s="74" t="str">
        <f>IF(AND(C496="Abierto",D496="Alta"),RANK(P496,$P$13:$P$798,0)+COUNTIF($P$13:P496,P496)-1+MAX(N:N),"")</f>
        <v/>
      </c>
      <c r="R496" s="74" t="str">
        <f>IF(AND(C496="Abierto",D496="Media"),A496,"")</f>
        <v/>
      </c>
      <c r="S496" s="74" t="str">
        <f ca="1">IF(AND(C496="Abierto",D496="Media"),TODAY()-E496,"")</f>
        <v/>
      </c>
      <c r="T496" s="74" t="str">
        <f>IF(AND(C496="Abierto",D496="Media"),RANK(S496,$S$13:$S$798,0)+COUNTIF($S$13:S496,S496)-1+MAX(N:N,Q:Q),"")</f>
        <v/>
      </c>
      <c r="U496" s="74" t="str">
        <f>IF(AND(C496="Abierto",D496="Baja"),A496,"")</f>
        <v/>
      </c>
      <c r="V496" s="74" t="str">
        <f ca="1">IF(AND(C496="Abierto",D496="Baja"),TODAY()-E496,"")</f>
        <v/>
      </c>
      <c r="W496" s="74" t="str">
        <f>IF(AND(C496="Abierto",D496="Baja"),RANK(V496,$V$13:$V$798,0)+COUNTIF($V$13:V496,V496)-1+MAX(N:N,Q:Q,T:T),"")</f>
        <v/>
      </c>
      <c r="X496" s="139" t="str">
        <f>IF(OR(C496="Resuelto",C496=""),"",SUM(N496,Q496,T496,W496))</f>
        <v/>
      </c>
      <c r="Y496" s="139" t="str">
        <f>IF(OR(C496="Resuelto",C496=""),"",SUM(M496,P496,S496,V496))</f>
        <v/>
      </c>
      <c r="Z496" s="139" t="str">
        <f>IF(OR(C496="Resuelto",C496=""),"",SUM(L496,O496,R496,U496))</f>
        <v/>
      </c>
      <c r="AA496" s="28">
        <v>694</v>
      </c>
      <c r="AB496" s="28" t="str">
        <f ca="1">IF(ISNA(VLOOKUP(AA496,$X$13:$Z$795,3,FALSE))=TRUE,"",VLOOKUP(AA496,$X$13:$Z$795,3,FALSE))</f>
        <v/>
      </c>
      <c r="AC496" s="75" t="str">
        <f ca="1">IF(ISNA(VLOOKUP(AA496,$X$13:$Z$795,2,FALSE))=TRUE,"",VLOOKUP(AA496,$X$13:$Z$795,2,FALSE))</f>
        <v/>
      </c>
      <c r="AH496" s="78" t="str">
        <f>IF(AI496="","",MAX($AH$5:AH495)+1)</f>
        <v/>
      </c>
      <c r="AI496" s="53" t="str">
        <f>IF(G495="","",IF(COUNTIF($AI$11:AI495,G495)=0,G495,""))</f>
        <v/>
      </c>
      <c r="AJ496" s="53" t="str">
        <f>IF(ISNA(VLOOKUP(AA496,$AH$13:$AI$795,2,FALSE))=TRUE,"",VLOOKUP(AA496,$AH$13:$AI$795,2,FALSE))</f>
        <v/>
      </c>
      <c r="AK496" s="135"/>
    </row>
    <row r="497" spans="1:37" x14ac:dyDescent="0.25">
      <c r="A497" s="136"/>
      <c r="B497" s="136"/>
      <c r="C497" s="136"/>
      <c r="D497" s="136"/>
      <c r="E497" s="137"/>
      <c r="F497" s="137"/>
      <c r="G497" s="136"/>
      <c r="H497" s="137"/>
      <c r="I497" s="140" t="str">
        <f t="shared" si="8"/>
        <v/>
      </c>
      <c r="J497" s="140"/>
      <c r="K497" s="140"/>
      <c r="L497" s="74" t="str">
        <f>IF(AND(C497="Abierto",D497="Urgente"),A497,"")</f>
        <v/>
      </c>
      <c r="M497" s="74" t="str">
        <f ca="1">IF(AND(C497="Abierto",D497="Urgente"),TODAY()-E497,"")</f>
        <v/>
      </c>
      <c r="N497" s="74" t="str">
        <f>IF(AND(C497="Abierto",D497="Urgente"),RANK(M497,$M$13:$M$798,0)+COUNTIF($M$13:M497,M497)-1,"")</f>
        <v/>
      </c>
      <c r="O497" s="74" t="str">
        <f>IF(AND(C497="Abierto",D497="Alta"),A497,"")</f>
        <v/>
      </c>
      <c r="P497" s="74" t="str">
        <f ca="1">IF(AND(C497="Abierto",D497="Alta"),TODAY()-E497,"")</f>
        <v/>
      </c>
      <c r="Q497" s="74" t="str">
        <f>IF(AND(C497="Abierto",D497="Alta"),RANK(P497,$P$13:$P$798,0)+COUNTIF($P$13:P497,P497)-1+MAX(N:N),"")</f>
        <v/>
      </c>
      <c r="R497" s="74" t="str">
        <f>IF(AND(C497="Abierto",D497="Media"),A497,"")</f>
        <v/>
      </c>
      <c r="S497" s="74" t="str">
        <f ca="1">IF(AND(C497="Abierto",D497="Media"),TODAY()-E497,"")</f>
        <v/>
      </c>
      <c r="T497" s="74" t="str">
        <f>IF(AND(C497="Abierto",D497="Media"),RANK(S497,$S$13:$S$798,0)+COUNTIF($S$13:S497,S497)-1+MAX(N:N,Q:Q),"")</f>
        <v/>
      </c>
      <c r="U497" s="74" t="str">
        <f>IF(AND(C497="Abierto",D497="Baja"),A497,"")</f>
        <v/>
      </c>
      <c r="V497" s="74" t="str">
        <f ca="1">IF(AND(C497="Abierto",D497="Baja"),TODAY()-E497,"")</f>
        <v/>
      </c>
      <c r="W497" s="74" t="str">
        <f>IF(AND(C497="Abierto",D497="Baja"),RANK(V497,$V$13:$V$798,0)+COUNTIF($V$13:V497,V497)-1+MAX(N:N,Q:Q,T:T),"")</f>
        <v/>
      </c>
      <c r="X497" s="139" t="str">
        <f>IF(OR(C497="Resuelto",C497=""),"",SUM(N497,Q497,T497,W497))</f>
        <v/>
      </c>
      <c r="Y497" s="139" t="str">
        <f>IF(OR(C497="Resuelto",C497=""),"",SUM(M497,P497,S497,V497))</f>
        <v/>
      </c>
      <c r="Z497" s="139" t="str">
        <f>IF(OR(C497="Resuelto",C497=""),"",SUM(L497,O497,R497,U497))</f>
        <v/>
      </c>
      <c r="AA497" s="28">
        <v>695</v>
      </c>
      <c r="AB497" s="28" t="str">
        <f ca="1">IF(ISNA(VLOOKUP(AA497,$X$13:$Z$795,3,FALSE))=TRUE,"",VLOOKUP(AA497,$X$13:$Z$795,3,FALSE))</f>
        <v/>
      </c>
      <c r="AC497" s="75" t="str">
        <f ca="1">IF(ISNA(VLOOKUP(AA497,$X$13:$Z$795,2,FALSE))=TRUE,"",VLOOKUP(AA497,$X$13:$Z$795,2,FALSE))</f>
        <v/>
      </c>
      <c r="AH497" s="78" t="str">
        <f>IF(AI497="","",MAX($AH$5:AH496)+1)</f>
        <v/>
      </c>
      <c r="AI497" s="53" t="str">
        <f>IF(G496="","",IF(COUNTIF($AI$11:AI496,G496)=0,G496,""))</f>
        <v/>
      </c>
      <c r="AJ497" s="53" t="str">
        <f>IF(ISNA(VLOOKUP(AA497,$AH$13:$AI$795,2,FALSE))=TRUE,"",VLOOKUP(AA497,$AH$13:$AI$795,2,FALSE))</f>
        <v/>
      </c>
      <c r="AK497" s="135"/>
    </row>
    <row r="498" spans="1:37" x14ac:dyDescent="0.25">
      <c r="A498" s="136"/>
      <c r="B498" s="136"/>
      <c r="C498" s="136"/>
      <c r="D498" s="136"/>
      <c r="E498" s="137"/>
      <c r="F498" s="137"/>
      <c r="G498" s="136"/>
      <c r="H498" s="137"/>
      <c r="I498" s="140" t="str">
        <f t="shared" si="8"/>
        <v/>
      </c>
      <c r="J498" s="140"/>
      <c r="K498" s="140"/>
      <c r="L498" s="74" t="str">
        <f>IF(AND(C498="Abierto",D498="Urgente"),A498,"")</f>
        <v/>
      </c>
      <c r="M498" s="74" t="str">
        <f ca="1">IF(AND(C498="Abierto",D498="Urgente"),TODAY()-E498,"")</f>
        <v/>
      </c>
      <c r="N498" s="74" t="str">
        <f>IF(AND(C498="Abierto",D498="Urgente"),RANK(M498,$M$13:$M$798,0)+COUNTIF($M$13:M498,M498)-1,"")</f>
        <v/>
      </c>
      <c r="O498" s="74" t="str">
        <f>IF(AND(C498="Abierto",D498="Alta"),A498,"")</f>
        <v/>
      </c>
      <c r="P498" s="74" t="str">
        <f ca="1">IF(AND(C498="Abierto",D498="Alta"),TODAY()-E498,"")</f>
        <v/>
      </c>
      <c r="Q498" s="74" t="str">
        <f>IF(AND(C498="Abierto",D498="Alta"),RANK(P498,$P$13:$P$798,0)+COUNTIF($P$13:P498,P498)-1+MAX(N:N),"")</f>
        <v/>
      </c>
      <c r="R498" s="74" t="str">
        <f>IF(AND(C498="Abierto",D498="Media"),A498,"")</f>
        <v/>
      </c>
      <c r="S498" s="74" t="str">
        <f ca="1">IF(AND(C498="Abierto",D498="Media"),TODAY()-E498,"")</f>
        <v/>
      </c>
      <c r="T498" s="74" t="str">
        <f>IF(AND(C498="Abierto",D498="Media"),RANK(S498,$S$13:$S$798,0)+COUNTIF($S$13:S498,S498)-1+MAX(N:N,Q:Q),"")</f>
        <v/>
      </c>
      <c r="U498" s="74" t="str">
        <f>IF(AND(C498="Abierto",D498="Baja"),A498,"")</f>
        <v/>
      </c>
      <c r="V498" s="74" t="str">
        <f ca="1">IF(AND(C498="Abierto",D498="Baja"),TODAY()-E498,"")</f>
        <v/>
      </c>
      <c r="W498" s="74" t="str">
        <f>IF(AND(C498="Abierto",D498="Baja"),RANK(V498,$V$13:$V$798,0)+COUNTIF($V$13:V498,V498)-1+MAX(N:N,Q:Q,T:T),"")</f>
        <v/>
      </c>
      <c r="X498" s="139" t="str">
        <f>IF(OR(C498="Resuelto",C498=""),"",SUM(N498,Q498,T498,W498))</f>
        <v/>
      </c>
      <c r="Y498" s="139" t="str">
        <f>IF(OR(C498="Resuelto",C498=""),"",SUM(M498,P498,S498,V498))</f>
        <v/>
      </c>
      <c r="Z498" s="139" t="str">
        <f>IF(OR(C498="Resuelto",C498=""),"",SUM(L498,O498,R498,U498))</f>
        <v/>
      </c>
      <c r="AA498" s="28">
        <v>696</v>
      </c>
      <c r="AB498" s="28" t="str">
        <f ca="1">IF(ISNA(VLOOKUP(AA498,$X$13:$Z$795,3,FALSE))=TRUE,"",VLOOKUP(AA498,$X$13:$Z$795,3,FALSE))</f>
        <v/>
      </c>
      <c r="AC498" s="75" t="str">
        <f ca="1">IF(ISNA(VLOOKUP(AA498,$X$13:$Z$795,2,FALSE))=TRUE,"",VLOOKUP(AA498,$X$13:$Z$795,2,FALSE))</f>
        <v/>
      </c>
      <c r="AH498" s="78" t="str">
        <f>IF(AI498="","",MAX($AH$5:AH497)+1)</f>
        <v/>
      </c>
      <c r="AI498" s="53" t="str">
        <f>IF(G497="","",IF(COUNTIF($AI$11:AI497,G497)=0,G497,""))</f>
        <v/>
      </c>
      <c r="AJ498" s="53" t="str">
        <f>IF(ISNA(VLOOKUP(AA498,$AH$13:$AI$795,2,FALSE))=TRUE,"",VLOOKUP(AA498,$AH$13:$AI$795,2,FALSE))</f>
        <v/>
      </c>
      <c r="AK498" s="135"/>
    </row>
    <row r="499" spans="1:37" x14ac:dyDescent="0.25">
      <c r="A499" s="136"/>
      <c r="B499" s="136"/>
      <c r="C499" s="136"/>
      <c r="D499" s="136"/>
      <c r="E499" s="137"/>
      <c r="F499" s="137"/>
      <c r="G499" s="136"/>
      <c r="H499" s="137"/>
      <c r="I499" s="140" t="str">
        <f t="shared" si="8"/>
        <v/>
      </c>
      <c r="J499" s="140"/>
      <c r="K499" s="140"/>
      <c r="L499" s="74" t="str">
        <f>IF(AND(C499="Abierto",D499="Urgente"),A499,"")</f>
        <v/>
      </c>
      <c r="M499" s="74" t="str">
        <f ca="1">IF(AND(C499="Abierto",D499="Urgente"),TODAY()-E499,"")</f>
        <v/>
      </c>
      <c r="N499" s="74" t="str">
        <f>IF(AND(C499="Abierto",D499="Urgente"),RANK(M499,$M$13:$M$798,0)+COUNTIF($M$13:M499,M499)-1,"")</f>
        <v/>
      </c>
      <c r="O499" s="74" t="str">
        <f>IF(AND(C499="Abierto",D499="Alta"),A499,"")</f>
        <v/>
      </c>
      <c r="P499" s="74" t="str">
        <f ca="1">IF(AND(C499="Abierto",D499="Alta"),TODAY()-E499,"")</f>
        <v/>
      </c>
      <c r="Q499" s="74" t="str">
        <f>IF(AND(C499="Abierto",D499="Alta"),RANK(P499,$P$13:$P$798,0)+COUNTIF($P$13:P499,P499)-1+MAX(N:N),"")</f>
        <v/>
      </c>
      <c r="R499" s="74" t="str">
        <f>IF(AND(C499="Abierto",D499="Media"),A499,"")</f>
        <v/>
      </c>
      <c r="S499" s="74" t="str">
        <f ca="1">IF(AND(C499="Abierto",D499="Media"),TODAY()-E499,"")</f>
        <v/>
      </c>
      <c r="T499" s="74" t="str">
        <f>IF(AND(C499="Abierto",D499="Media"),RANK(S499,$S$13:$S$798,0)+COUNTIF($S$13:S499,S499)-1+MAX(N:N,Q:Q),"")</f>
        <v/>
      </c>
      <c r="U499" s="74" t="str">
        <f>IF(AND(C499="Abierto",D499="Baja"),A499,"")</f>
        <v/>
      </c>
      <c r="V499" s="74" t="str">
        <f ca="1">IF(AND(C499="Abierto",D499="Baja"),TODAY()-E499,"")</f>
        <v/>
      </c>
      <c r="W499" s="74" t="str">
        <f>IF(AND(C499="Abierto",D499="Baja"),RANK(V499,$V$13:$V$798,0)+COUNTIF($V$13:V499,V499)-1+MAX(N:N,Q:Q,T:T),"")</f>
        <v/>
      </c>
      <c r="X499" s="139" t="str">
        <f>IF(OR(C499="Resuelto",C499=""),"",SUM(N499,Q499,T499,W499))</f>
        <v/>
      </c>
      <c r="Y499" s="139" t="str">
        <f>IF(OR(C499="Resuelto",C499=""),"",SUM(M499,P499,S499,V499))</f>
        <v/>
      </c>
      <c r="Z499" s="139" t="str">
        <f>IF(OR(C499="Resuelto",C499=""),"",SUM(L499,O499,R499,U499))</f>
        <v/>
      </c>
      <c r="AA499" s="28">
        <v>697</v>
      </c>
      <c r="AB499" s="28" t="str">
        <f ca="1">IF(ISNA(VLOOKUP(AA499,$X$13:$Z$795,3,FALSE))=TRUE,"",VLOOKUP(AA499,$X$13:$Z$795,3,FALSE))</f>
        <v/>
      </c>
      <c r="AC499" s="75" t="str">
        <f ca="1">IF(ISNA(VLOOKUP(AA499,$X$13:$Z$795,2,FALSE))=TRUE,"",VLOOKUP(AA499,$X$13:$Z$795,2,FALSE))</f>
        <v/>
      </c>
      <c r="AH499" s="78" t="str">
        <f>IF(AI499="","",MAX($AH$5:AH498)+1)</f>
        <v/>
      </c>
      <c r="AI499" s="53" t="str">
        <f>IF(G498="","",IF(COUNTIF($AI$11:AI498,G498)=0,G498,""))</f>
        <v/>
      </c>
      <c r="AJ499" s="53" t="str">
        <f>IF(ISNA(VLOOKUP(AA499,$AH$13:$AI$795,2,FALSE))=TRUE,"",VLOOKUP(AA499,$AH$13:$AI$795,2,FALSE))</f>
        <v/>
      </c>
      <c r="AK499" s="135"/>
    </row>
    <row r="500" spans="1:37" x14ac:dyDescent="0.25">
      <c r="A500" s="136"/>
      <c r="B500" s="136"/>
      <c r="C500" s="136"/>
      <c r="D500" s="136"/>
      <c r="E500" s="137"/>
      <c r="F500" s="137"/>
      <c r="G500" s="136"/>
      <c r="H500" s="137"/>
      <c r="I500" s="140" t="str">
        <f t="shared" si="8"/>
        <v/>
      </c>
      <c r="J500" s="140"/>
      <c r="K500" s="140"/>
      <c r="L500" s="74" t="str">
        <f>IF(AND(C500="Abierto",D500="Urgente"),A500,"")</f>
        <v/>
      </c>
      <c r="M500" s="74" t="str">
        <f ca="1">IF(AND(C500="Abierto",D500="Urgente"),TODAY()-E500,"")</f>
        <v/>
      </c>
      <c r="N500" s="74" t="str">
        <f>IF(AND(C500="Abierto",D500="Urgente"),RANK(M500,$M$13:$M$798,0)+COUNTIF($M$13:M500,M500)-1,"")</f>
        <v/>
      </c>
      <c r="O500" s="74" t="str">
        <f>IF(AND(C500="Abierto",D500="Alta"),A500,"")</f>
        <v/>
      </c>
      <c r="P500" s="74" t="str">
        <f ca="1">IF(AND(C500="Abierto",D500="Alta"),TODAY()-E500,"")</f>
        <v/>
      </c>
      <c r="Q500" s="74" t="str">
        <f>IF(AND(C500="Abierto",D500="Alta"),RANK(P500,$P$13:$P$798,0)+COUNTIF($P$13:P500,P500)-1+MAX(N:N),"")</f>
        <v/>
      </c>
      <c r="R500" s="74" t="str">
        <f>IF(AND(C500="Abierto",D500="Media"),A500,"")</f>
        <v/>
      </c>
      <c r="S500" s="74" t="str">
        <f ca="1">IF(AND(C500="Abierto",D500="Media"),TODAY()-E500,"")</f>
        <v/>
      </c>
      <c r="T500" s="74" t="str">
        <f>IF(AND(C500="Abierto",D500="Media"),RANK(S500,$S$13:$S$798,0)+COUNTIF($S$13:S500,S500)-1+MAX(N:N,Q:Q),"")</f>
        <v/>
      </c>
      <c r="U500" s="74" t="str">
        <f>IF(AND(C500="Abierto",D500="Baja"),A500,"")</f>
        <v/>
      </c>
      <c r="V500" s="74" t="str">
        <f ca="1">IF(AND(C500="Abierto",D500="Baja"),TODAY()-E500,"")</f>
        <v/>
      </c>
      <c r="W500" s="74" t="str">
        <f>IF(AND(C500="Abierto",D500="Baja"),RANK(V500,$V$13:$V$798,0)+COUNTIF($V$13:V500,V500)-1+MAX(N:N,Q:Q,T:T),"")</f>
        <v/>
      </c>
      <c r="X500" s="139" t="str">
        <f>IF(OR(C500="Resuelto",C500=""),"",SUM(N500,Q500,T500,W500))</f>
        <v/>
      </c>
      <c r="Y500" s="139" t="str">
        <f>IF(OR(C500="Resuelto",C500=""),"",SUM(M500,P500,S500,V500))</f>
        <v/>
      </c>
      <c r="Z500" s="139" t="str">
        <f>IF(OR(C500="Resuelto",C500=""),"",SUM(L500,O500,R500,U500))</f>
        <v/>
      </c>
      <c r="AA500" s="28">
        <v>698</v>
      </c>
      <c r="AB500" s="28" t="str">
        <f ca="1">IF(ISNA(VLOOKUP(AA500,$X$13:$Z$795,3,FALSE))=TRUE,"",VLOOKUP(AA500,$X$13:$Z$795,3,FALSE))</f>
        <v/>
      </c>
      <c r="AC500" s="75" t="str">
        <f ca="1">IF(ISNA(VLOOKUP(AA500,$X$13:$Z$795,2,FALSE))=TRUE,"",VLOOKUP(AA500,$X$13:$Z$795,2,FALSE))</f>
        <v/>
      </c>
      <c r="AH500" s="78" t="str">
        <f>IF(AI500="","",MAX($AH$5:AH499)+1)</f>
        <v/>
      </c>
      <c r="AI500" s="53" t="str">
        <f>IF(G499="","",IF(COUNTIF($AI$11:AI499,G499)=0,G499,""))</f>
        <v/>
      </c>
      <c r="AJ500" s="53" t="str">
        <f>IF(ISNA(VLOOKUP(AA500,$AH$13:$AI$795,2,FALSE))=TRUE,"",VLOOKUP(AA500,$AH$13:$AI$795,2,FALSE))</f>
        <v/>
      </c>
      <c r="AK500" s="135"/>
    </row>
    <row r="501" spans="1:37" x14ac:dyDescent="0.25">
      <c r="A501" s="136"/>
      <c r="B501" s="136"/>
      <c r="C501" s="136"/>
      <c r="D501" s="136"/>
      <c r="E501" s="137"/>
      <c r="F501" s="137"/>
      <c r="G501" s="136"/>
      <c r="H501" s="137"/>
      <c r="I501" s="140" t="str">
        <f t="shared" si="8"/>
        <v/>
      </c>
      <c r="J501" s="140"/>
      <c r="K501" s="140"/>
      <c r="L501" s="74" t="str">
        <f>IF(AND(C501="Abierto",D501="Urgente"),A501,"")</f>
        <v/>
      </c>
      <c r="M501" s="74" t="str">
        <f ca="1">IF(AND(C501="Abierto",D501="Urgente"),TODAY()-E501,"")</f>
        <v/>
      </c>
      <c r="N501" s="74" t="str">
        <f>IF(AND(C501="Abierto",D501="Urgente"),RANK(M501,$M$13:$M$798,0)+COUNTIF($M$13:M501,M501)-1,"")</f>
        <v/>
      </c>
      <c r="O501" s="74" t="str">
        <f>IF(AND(C501="Abierto",D501="Alta"),A501,"")</f>
        <v/>
      </c>
      <c r="P501" s="74" t="str">
        <f ca="1">IF(AND(C501="Abierto",D501="Alta"),TODAY()-E501,"")</f>
        <v/>
      </c>
      <c r="Q501" s="74" t="str">
        <f>IF(AND(C501="Abierto",D501="Alta"),RANK(P501,$P$13:$P$798,0)+COUNTIF($P$13:P501,P501)-1+MAX(N:N),"")</f>
        <v/>
      </c>
      <c r="R501" s="74" t="str">
        <f>IF(AND(C501="Abierto",D501="Media"),A501,"")</f>
        <v/>
      </c>
      <c r="S501" s="74" t="str">
        <f ca="1">IF(AND(C501="Abierto",D501="Media"),TODAY()-E501,"")</f>
        <v/>
      </c>
      <c r="T501" s="74" t="str">
        <f>IF(AND(C501="Abierto",D501="Media"),RANK(S501,$S$13:$S$798,0)+COUNTIF($S$13:S501,S501)-1+MAX(N:N,Q:Q),"")</f>
        <v/>
      </c>
      <c r="U501" s="74" t="str">
        <f>IF(AND(C501="Abierto",D501="Baja"),A501,"")</f>
        <v/>
      </c>
      <c r="V501" s="74" t="str">
        <f ca="1">IF(AND(C501="Abierto",D501="Baja"),TODAY()-E501,"")</f>
        <v/>
      </c>
      <c r="W501" s="74" t="str">
        <f>IF(AND(C501="Abierto",D501="Baja"),RANK(V501,$V$13:$V$798,0)+COUNTIF($V$13:V501,V501)-1+MAX(N:N,Q:Q,T:T),"")</f>
        <v/>
      </c>
      <c r="X501" s="139" t="str">
        <f>IF(OR(C501="Resuelto",C501=""),"",SUM(N501,Q501,T501,W501))</f>
        <v/>
      </c>
      <c r="Y501" s="139" t="str">
        <f>IF(OR(C501="Resuelto",C501=""),"",SUM(M501,P501,S501,V501))</f>
        <v/>
      </c>
      <c r="Z501" s="139" t="str">
        <f>IF(OR(C501="Resuelto",C501=""),"",SUM(L501,O501,R501,U501))</f>
        <v/>
      </c>
      <c r="AA501" s="28">
        <v>699</v>
      </c>
      <c r="AB501" s="28" t="str">
        <f ca="1">IF(ISNA(VLOOKUP(AA501,$X$13:$Z$795,3,FALSE))=TRUE,"",VLOOKUP(AA501,$X$13:$Z$795,3,FALSE))</f>
        <v/>
      </c>
      <c r="AC501" s="75" t="str">
        <f ca="1">IF(ISNA(VLOOKUP(AA501,$X$13:$Z$795,2,FALSE))=TRUE,"",VLOOKUP(AA501,$X$13:$Z$795,2,FALSE))</f>
        <v/>
      </c>
      <c r="AH501" s="78" t="str">
        <f>IF(AI501="","",MAX($AH$5:AH500)+1)</f>
        <v/>
      </c>
      <c r="AI501" s="53" t="str">
        <f>IF(G500="","",IF(COUNTIF($AI$11:AI500,G500)=0,G500,""))</f>
        <v/>
      </c>
      <c r="AJ501" s="53" t="str">
        <f>IF(ISNA(VLOOKUP(AA501,$AH$13:$AI$795,2,FALSE))=TRUE,"",VLOOKUP(AA501,$AH$13:$AI$795,2,FALSE))</f>
        <v/>
      </c>
      <c r="AK501" s="135"/>
    </row>
    <row r="502" spans="1:37" x14ac:dyDescent="0.25">
      <c r="A502" s="136"/>
      <c r="B502" s="136"/>
      <c r="C502" s="136"/>
      <c r="D502" s="136"/>
      <c r="E502" s="137"/>
      <c r="F502" s="137"/>
      <c r="G502" s="136"/>
      <c r="H502" s="137"/>
      <c r="I502" s="140" t="str">
        <f t="shared" si="8"/>
        <v/>
      </c>
      <c r="J502" s="140"/>
      <c r="K502" s="140"/>
      <c r="L502" s="74" t="str">
        <f>IF(AND(C502="Abierto",D502="Urgente"),A502,"")</f>
        <v/>
      </c>
      <c r="M502" s="74" t="str">
        <f ca="1">IF(AND(C502="Abierto",D502="Urgente"),TODAY()-E502,"")</f>
        <v/>
      </c>
      <c r="N502" s="74" t="str">
        <f>IF(AND(C502="Abierto",D502="Urgente"),RANK(M502,$M$13:$M$798,0)+COUNTIF($M$13:M502,M502)-1,"")</f>
        <v/>
      </c>
      <c r="O502" s="74" t="str">
        <f>IF(AND(C502="Abierto",D502="Alta"),A502,"")</f>
        <v/>
      </c>
      <c r="P502" s="74" t="str">
        <f ca="1">IF(AND(C502="Abierto",D502="Alta"),TODAY()-E502,"")</f>
        <v/>
      </c>
      <c r="Q502" s="74" t="str">
        <f>IF(AND(C502="Abierto",D502="Alta"),RANK(P502,$P$13:$P$798,0)+COUNTIF($P$13:P502,P502)-1+MAX(N:N),"")</f>
        <v/>
      </c>
      <c r="R502" s="74" t="str">
        <f>IF(AND(C502="Abierto",D502="Media"),A502,"")</f>
        <v/>
      </c>
      <c r="S502" s="74" t="str">
        <f ca="1">IF(AND(C502="Abierto",D502="Media"),TODAY()-E502,"")</f>
        <v/>
      </c>
      <c r="T502" s="74" t="str">
        <f>IF(AND(C502="Abierto",D502="Media"),RANK(S502,$S$13:$S$798,0)+COUNTIF($S$13:S502,S502)-1+MAX(N:N,Q:Q),"")</f>
        <v/>
      </c>
      <c r="U502" s="74" t="str">
        <f>IF(AND(C502="Abierto",D502="Baja"),A502,"")</f>
        <v/>
      </c>
      <c r="V502" s="74" t="str">
        <f ca="1">IF(AND(C502="Abierto",D502="Baja"),TODAY()-E502,"")</f>
        <v/>
      </c>
      <c r="W502" s="74" t="str">
        <f>IF(AND(C502="Abierto",D502="Baja"),RANK(V502,$V$13:$V$798,0)+COUNTIF($V$13:V502,V502)-1+MAX(N:N,Q:Q,T:T),"")</f>
        <v/>
      </c>
      <c r="X502" s="139" t="str">
        <f>IF(OR(C502="Resuelto",C502=""),"",SUM(N502,Q502,T502,W502))</f>
        <v/>
      </c>
      <c r="Y502" s="139" t="str">
        <f>IF(OR(C502="Resuelto",C502=""),"",SUM(M502,P502,S502,V502))</f>
        <v/>
      </c>
      <c r="Z502" s="139" t="str">
        <f>IF(OR(C502="Resuelto",C502=""),"",SUM(L502,O502,R502,U502))</f>
        <v/>
      </c>
      <c r="AA502" s="28">
        <v>700</v>
      </c>
      <c r="AB502" s="28" t="str">
        <f ca="1">IF(ISNA(VLOOKUP(AA502,$X$13:$Z$795,3,FALSE))=TRUE,"",VLOOKUP(AA502,$X$13:$Z$795,3,FALSE))</f>
        <v/>
      </c>
      <c r="AC502" s="75" t="str">
        <f ca="1">IF(ISNA(VLOOKUP(AA502,$X$13:$Z$795,2,FALSE))=TRUE,"",VLOOKUP(AA502,$X$13:$Z$795,2,FALSE))</f>
        <v/>
      </c>
      <c r="AH502" s="78" t="str">
        <f>IF(AI502="","",MAX($AH$5:AH501)+1)</f>
        <v/>
      </c>
      <c r="AI502" s="53" t="str">
        <f>IF(G501="","",IF(COUNTIF($AI$11:AI501,G501)=0,G501,""))</f>
        <v/>
      </c>
      <c r="AJ502" s="53" t="str">
        <f>IF(ISNA(VLOOKUP(AA502,$AH$13:$AI$795,2,FALSE))=TRUE,"",VLOOKUP(AA502,$AH$13:$AI$795,2,FALSE))</f>
        <v/>
      </c>
      <c r="AK502" s="135"/>
    </row>
    <row r="503" spans="1:37" x14ac:dyDescent="0.25">
      <c r="A503" s="136"/>
      <c r="B503" s="136"/>
      <c r="C503" s="136"/>
      <c r="D503" s="136"/>
      <c r="E503" s="137"/>
      <c r="F503" s="137"/>
      <c r="G503" s="136"/>
      <c r="H503" s="137"/>
      <c r="I503" s="140" t="str">
        <f t="shared" ref="I503:I566" si="9">IF(OR(E503=0,H503=0),"",H503-E503)</f>
        <v/>
      </c>
      <c r="J503" s="140"/>
      <c r="K503" s="140"/>
      <c r="L503" s="74" t="str">
        <f>IF(AND(C503="Abierto",D503="Urgente"),A503,"")</f>
        <v/>
      </c>
      <c r="M503" s="74" t="str">
        <f ca="1">IF(AND(C503="Abierto",D503="Urgente"),TODAY()-E503,"")</f>
        <v/>
      </c>
      <c r="N503" s="74" t="str">
        <f>IF(AND(C503="Abierto",D503="Urgente"),RANK(M503,$M$13:$M$798,0)+COUNTIF($M$13:M503,M503)-1,"")</f>
        <v/>
      </c>
      <c r="O503" s="74" t="str">
        <f>IF(AND(C503="Abierto",D503="Alta"),A503,"")</f>
        <v/>
      </c>
      <c r="P503" s="74" t="str">
        <f ca="1">IF(AND(C503="Abierto",D503="Alta"),TODAY()-E503,"")</f>
        <v/>
      </c>
      <c r="Q503" s="74" t="str">
        <f>IF(AND(C503="Abierto",D503="Alta"),RANK(P503,$P$13:$P$798,0)+COUNTIF($P$13:P503,P503)-1+MAX(N:N),"")</f>
        <v/>
      </c>
      <c r="R503" s="74" t="str">
        <f>IF(AND(C503="Abierto",D503="Media"),A503,"")</f>
        <v/>
      </c>
      <c r="S503" s="74" t="str">
        <f ca="1">IF(AND(C503="Abierto",D503="Media"),TODAY()-E503,"")</f>
        <v/>
      </c>
      <c r="T503" s="74" t="str">
        <f>IF(AND(C503="Abierto",D503="Media"),RANK(S503,$S$13:$S$798,0)+COUNTIF($S$13:S503,S503)-1+MAX(N:N,Q:Q),"")</f>
        <v/>
      </c>
      <c r="U503" s="74" t="str">
        <f>IF(AND(C503="Abierto",D503="Baja"),A503,"")</f>
        <v/>
      </c>
      <c r="V503" s="74" t="str">
        <f ca="1">IF(AND(C503="Abierto",D503="Baja"),TODAY()-E503,"")</f>
        <v/>
      </c>
      <c r="W503" s="74" t="str">
        <f>IF(AND(C503="Abierto",D503="Baja"),RANK(V503,$V$13:$V$798,0)+COUNTIF($V$13:V503,V503)-1+MAX(N:N,Q:Q,T:T),"")</f>
        <v/>
      </c>
      <c r="X503" s="139" t="str">
        <f>IF(OR(C503="Resuelto",C503=""),"",SUM(N503,Q503,T503,W503))</f>
        <v/>
      </c>
      <c r="Y503" s="139" t="str">
        <f>IF(OR(C503="Resuelto",C503=""),"",SUM(M503,P503,S503,V503))</f>
        <v/>
      </c>
      <c r="Z503" s="139" t="str">
        <f>IF(OR(C503="Resuelto",C503=""),"",SUM(L503,O503,R503,U503))</f>
        <v/>
      </c>
      <c r="AA503" s="28">
        <v>701</v>
      </c>
      <c r="AB503" s="28" t="str">
        <f ca="1">IF(ISNA(VLOOKUP(AA503,$X$13:$Z$795,3,FALSE))=TRUE,"",VLOOKUP(AA503,$X$13:$Z$795,3,FALSE))</f>
        <v/>
      </c>
      <c r="AC503" s="75" t="str">
        <f ca="1">IF(ISNA(VLOOKUP(AA503,$X$13:$Z$795,2,FALSE))=TRUE,"",VLOOKUP(AA503,$X$13:$Z$795,2,FALSE))</f>
        <v/>
      </c>
      <c r="AH503" s="78" t="str">
        <f>IF(AI503="","",MAX($AH$5:AH502)+1)</f>
        <v/>
      </c>
      <c r="AI503" s="53" t="str">
        <f>IF(G502="","",IF(COUNTIF($AI$11:AI502,G502)=0,G502,""))</f>
        <v/>
      </c>
      <c r="AJ503" s="53" t="str">
        <f>IF(ISNA(VLOOKUP(AA503,$AH$13:$AI$795,2,FALSE))=TRUE,"",VLOOKUP(AA503,$AH$13:$AI$795,2,FALSE))</f>
        <v/>
      </c>
      <c r="AK503" s="135"/>
    </row>
    <row r="504" spans="1:37" x14ac:dyDescent="0.25">
      <c r="A504" s="136"/>
      <c r="B504" s="136"/>
      <c r="C504" s="136"/>
      <c r="D504" s="136"/>
      <c r="E504" s="137"/>
      <c r="F504" s="137"/>
      <c r="G504" s="136"/>
      <c r="H504" s="137"/>
      <c r="I504" s="140" t="str">
        <f t="shared" si="9"/>
        <v/>
      </c>
      <c r="J504" s="140"/>
      <c r="K504" s="140"/>
      <c r="L504" s="74" t="str">
        <f>IF(AND(C504="Abierto",D504="Urgente"),A504,"")</f>
        <v/>
      </c>
      <c r="M504" s="74" t="str">
        <f ca="1">IF(AND(C504="Abierto",D504="Urgente"),TODAY()-E504,"")</f>
        <v/>
      </c>
      <c r="N504" s="74" t="str">
        <f>IF(AND(C504="Abierto",D504="Urgente"),RANK(M504,$M$13:$M$798,0)+COUNTIF($M$13:M504,M504)-1,"")</f>
        <v/>
      </c>
      <c r="O504" s="74" t="str">
        <f>IF(AND(C504="Abierto",D504="Alta"),A504,"")</f>
        <v/>
      </c>
      <c r="P504" s="74" t="str">
        <f ca="1">IF(AND(C504="Abierto",D504="Alta"),TODAY()-E504,"")</f>
        <v/>
      </c>
      <c r="Q504" s="74" t="str">
        <f>IF(AND(C504="Abierto",D504="Alta"),RANK(P504,$P$13:$P$798,0)+COUNTIF($P$13:P504,P504)-1+MAX(N:N),"")</f>
        <v/>
      </c>
      <c r="R504" s="74" t="str">
        <f>IF(AND(C504="Abierto",D504="Media"),A504,"")</f>
        <v/>
      </c>
      <c r="S504" s="74" t="str">
        <f ca="1">IF(AND(C504="Abierto",D504="Media"),TODAY()-E504,"")</f>
        <v/>
      </c>
      <c r="T504" s="74" t="str">
        <f>IF(AND(C504="Abierto",D504="Media"),RANK(S504,$S$13:$S$798,0)+COUNTIF($S$13:S504,S504)-1+MAX(N:N,Q:Q),"")</f>
        <v/>
      </c>
      <c r="U504" s="74" t="str">
        <f>IF(AND(C504="Abierto",D504="Baja"),A504,"")</f>
        <v/>
      </c>
      <c r="V504" s="74" t="str">
        <f ca="1">IF(AND(C504="Abierto",D504="Baja"),TODAY()-E504,"")</f>
        <v/>
      </c>
      <c r="W504" s="74" t="str">
        <f>IF(AND(C504="Abierto",D504="Baja"),RANK(V504,$V$13:$V$798,0)+COUNTIF($V$13:V504,V504)-1+MAX(N:N,Q:Q,T:T),"")</f>
        <v/>
      </c>
      <c r="X504" s="139" t="str">
        <f>IF(OR(C504="Resuelto",C504=""),"",SUM(N504,Q504,T504,W504))</f>
        <v/>
      </c>
      <c r="Y504" s="139" t="str">
        <f>IF(OR(C504="Resuelto",C504=""),"",SUM(M504,P504,S504,V504))</f>
        <v/>
      </c>
      <c r="Z504" s="139" t="str">
        <f>IF(OR(C504="Resuelto",C504=""),"",SUM(L504,O504,R504,U504))</f>
        <v/>
      </c>
      <c r="AA504" s="28">
        <v>702</v>
      </c>
      <c r="AB504" s="28" t="str">
        <f ca="1">IF(ISNA(VLOOKUP(AA504,$X$13:$Z$795,3,FALSE))=TRUE,"",VLOOKUP(AA504,$X$13:$Z$795,3,FALSE))</f>
        <v/>
      </c>
      <c r="AC504" s="75" t="str">
        <f ca="1">IF(ISNA(VLOOKUP(AA504,$X$13:$Z$795,2,FALSE))=TRUE,"",VLOOKUP(AA504,$X$13:$Z$795,2,FALSE))</f>
        <v/>
      </c>
      <c r="AH504" s="78" t="str">
        <f>IF(AI504="","",MAX($AH$5:AH503)+1)</f>
        <v/>
      </c>
      <c r="AI504" s="53" t="str">
        <f>IF(G503="","",IF(COUNTIF($AI$11:AI503,G503)=0,G503,""))</f>
        <v/>
      </c>
      <c r="AJ504" s="53" t="str">
        <f>IF(ISNA(VLOOKUP(AA504,$AH$13:$AI$795,2,FALSE))=TRUE,"",VLOOKUP(AA504,$AH$13:$AI$795,2,FALSE))</f>
        <v/>
      </c>
      <c r="AK504" s="135"/>
    </row>
    <row r="505" spans="1:37" x14ac:dyDescent="0.25">
      <c r="A505" s="136"/>
      <c r="B505" s="136"/>
      <c r="C505" s="136"/>
      <c r="D505" s="136"/>
      <c r="E505" s="137"/>
      <c r="F505" s="137"/>
      <c r="G505" s="136"/>
      <c r="H505" s="137"/>
      <c r="I505" s="140" t="str">
        <f t="shared" si="9"/>
        <v/>
      </c>
      <c r="J505" s="140"/>
      <c r="K505" s="140"/>
      <c r="L505" s="74" t="str">
        <f>IF(AND(C505="Abierto",D505="Urgente"),A505,"")</f>
        <v/>
      </c>
      <c r="M505" s="74" t="str">
        <f ca="1">IF(AND(C505="Abierto",D505="Urgente"),TODAY()-E505,"")</f>
        <v/>
      </c>
      <c r="N505" s="74" t="str">
        <f>IF(AND(C505="Abierto",D505="Urgente"),RANK(M505,$M$13:$M$798,0)+COUNTIF($M$13:M505,M505)-1,"")</f>
        <v/>
      </c>
      <c r="O505" s="74" t="str">
        <f>IF(AND(C505="Abierto",D505="Alta"),A505,"")</f>
        <v/>
      </c>
      <c r="P505" s="74" t="str">
        <f ca="1">IF(AND(C505="Abierto",D505="Alta"),TODAY()-E505,"")</f>
        <v/>
      </c>
      <c r="Q505" s="74" t="str">
        <f>IF(AND(C505="Abierto",D505="Alta"),RANK(P505,$P$13:$P$798,0)+COUNTIF($P$13:P505,P505)-1+MAX(N:N),"")</f>
        <v/>
      </c>
      <c r="R505" s="74" t="str">
        <f>IF(AND(C505="Abierto",D505="Media"),A505,"")</f>
        <v/>
      </c>
      <c r="S505" s="74" t="str">
        <f ca="1">IF(AND(C505="Abierto",D505="Media"),TODAY()-E505,"")</f>
        <v/>
      </c>
      <c r="T505" s="74" t="str">
        <f>IF(AND(C505="Abierto",D505="Media"),RANK(S505,$S$13:$S$798,0)+COUNTIF($S$13:S505,S505)-1+MAX(N:N,Q:Q),"")</f>
        <v/>
      </c>
      <c r="U505" s="74" t="str">
        <f>IF(AND(C505="Abierto",D505="Baja"),A505,"")</f>
        <v/>
      </c>
      <c r="V505" s="74" t="str">
        <f ca="1">IF(AND(C505="Abierto",D505="Baja"),TODAY()-E505,"")</f>
        <v/>
      </c>
      <c r="W505" s="74" t="str">
        <f>IF(AND(C505="Abierto",D505="Baja"),RANK(V505,$V$13:$V$798,0)+COUNTIF($V$13:V505,V505)-1+MAX(N:N,Q:Q,T:T),"")</f>
        <v/>
      </c>
      <c r="X505" s="139" t="str">
        <f>IF(OR(C505="Resuelto",C505=""),"",SUM(N505,Q505,T505,W505))</f>
        <v/>
      </c>
      <c r="Y505" s="139" t="str">
        <f>IF(OR(C505="Resuelto",C505=""),"",SUM(M505,P505,S505,V505))</f>
        <v/>
      </c>
      <c r="Z505" s="139" t="str">
        <f>IF(OR(C505="Resuelto",C505=""),"",SUM(L505,O505,R505,U505))</f>
        <v/>
      </c>
      <c r="AA505" s="28">
        <v>703</v>
      </c>
      <c r="AB505" s="28" t="str">
        <f ca="1">IF(ISNA(VLOOKUP(AA505,$X$13:$Z$795,3,FALSE))=TRUE,"",VLOOKUP(AA505,$X$13:$Z$795,3,FALSE))</f>
        <v/>
      </c>
      <c r="AC505" s="75" t="str">
        <f ca="1">IF(ISNA(VLOOKUP(AA505,$X$13:$Z$795,2,FALSE))=TRUE,"",VLOOKUP(AA505,$X$13:$Z$795,2,FALSE))</f>
        <v/>
      </c>
      <c r="AH505" s="78" t="str">
        <f>IF(AI505="","",MAX($AH$5:AH504)+1)</f>
        <v/>
      </c>
      <c r="AI505" s="53" t="str">
        <f>IF(G504="","",IF(COUNTIF($AI$11:AI504,G504)=0,G504,""))</f>
        <v/>
      </c>
      <c r="AJ505" s="53" t="str">
        <f>IF(ISNA(VLOOKUP(AA505,$AH$13:$AI$795,2,FALSE))=TRUE,"",VLOOKUP(AA505,$AH$13:$AI$795,2,FALSE))</f>
        <v/>
      </c>
      <c r="AK505" s="135"/>
    </row>
    <row r="506" spans="1:37" x14ac:dyDescent="0.25">
      <c r="A506" s="136"/>
      <c r="B506" s="136"/>
      <c r="C506" s="136"/>
      <c r="D506" s="136"/>
      <c r="E506" s="137"/>
      <c r="F506" s="137"/>
      <c r="G506" s="136"/>
      <c r="H506" s="137"/>
      <c r="I506" s="140" t="str">
        <f t="shared" si="9"/>
        <v/>
      </c>
      <c r="J506" s="140"/>
      <c r="K506" s="140"/>
      <c r="L506" s="74" t="str">
        <f>IF(AND(C506="Abierto",D506="Urgente"),A506,"")</f>
        <v/>
      </c>
      <c r="M506" s="74" t="str">
        <f ca="1">IF(AND(C506="Abierto",D506="Urgente"),TODAY()-E506,"")</f>
        <v/>
      </c>
      <c r="N506" s="74" t="str">
        <f>IF(AND(C506="Abierto",D506="Urgente"),RANK(M506,$M$13:$M$798,0)+COUNTIF($M$13:M506,M506)-1,"")</f>
        <v/>
      </c>
      <c r="O506" s="74" t="str">
        <f>IF(AND(C506="Abierto",D506="Alta"),A506,"")</f>
        <v/>
      </c>
      <c r="P506" s="74" t="str">
        <f ca="1">IF(AND(C506="Abierto",D506="Alta"),TODAY()-E506,"")</f>
        <v/>
      </c>
      <c r="Q506" s="74" t="str">
        <f>IF(AND(C506="Abierto",D506="Alta"),RANK(P506,$P$13:$P$798,0)+COUNTIF($P$13:P506,P506)-1+MAX(N:N),"")</f>
        <v/>
      </c>
      <c r="R506" s="74" t="str">
        <f>IF(AND(C506="Abierto",D506="Media"),A506,"")</f>
        <v/>
      </c>
      <c r="S506" s="74" t="str">
        <f ca="1">IF(AND(C506="Abierto",D506="Media"),TODAY()-E506,"")</f>
        <v/>
      </c>
      <c r="T506" s="74" t="str">
        <f>IF(AND(C506="Abierto",D506="Media"),RANK(S506,$S$13:$S$798,0)+COUNTIF($S$13:S506,S506)-1+MAX(N:N,Q:Q),"")</f>
        <v/>
      </c>
      <c r="U506" s="74" t="str">
        <f>IF(AND(C506="Abierto",D506="Baja"),A506,"")</f>
        <v/>
      </c>
      <c r="V506" s="74" t="str">
        <f ca="1">IF(AND(C506="Abierto",D506="Baja"),TODAY()-E506,"")</f>
        <v/>
      </c>
      <c r="W506" s="74" t="str">
        <f>IF(AND(C506="Abierto",D506="Baja"),RANK(V506,$V$13:$V$798,0)+COUNTIF($V$13:V506,V506)-1+MAX(N:N,Q:Q,T:T),"")</f>
        <v/>
      </c>
      <c r="X506" s="139" t="str">
        <f>IF(OR(C506="Resuelto",C506=""),"",SUM(N506,Q506,T506,W506))</f>
        <v/>
      </c>
      <c r="Y506" s="139" t="str">
        <f>IF(OR(C506="Resuelto",C506=""),"",SUM(M506,P506,S506,V506))</f>
        <v/>
      </c>
      <c r="Z506" s="139" t="str">
        <f>IF(OR(C506="Resuelto",C506=""),"",SUM(L506,O506,R506,U506))</f>
        <v/>
      </c>
      <c r="AA506" s="28">
        <v>704</v>
      </c>
      <c r="AB506" s="28" t="str">
        <f ca="1">IF(ISNA(VLOOKUP(AA506,$X$13:$Z$795,3,FALSE))=TRUE,"",VLOOKUP(AA506,$X$13:$Z$795,3,FALSE))</f>
        <v/>
      </c>
      <c r="AC506" s="75" t="str">
        <f ca="1">IF(ISNA(VLOOKUP(AA506,$X$13:$Z$795,2,FALSE))=TRUE,"",VLOOKUP(AA506,$X$13:$Z$795,2,FALSE))</f>
        <v/>
      </c>
      <c r="AH506" s="78" t="str">
        <f>IF(AI506="","",MAX($AH$5:AH505)+1)</f>
        <v/>
      </c>
      <c r="AI506" s="53" t="str">
        <f>IF(G505="","",IF(COUNTIF($AI$11:AI505,G505)=0,G505,""))</f>
        <v/>
      </c>
      <c r="AJ506" s="53" t="str">
        <f>IF(ISNA(VLOOKUP(AA506,$AH$13:$AI$795,2,FALSE))=TRUE,"",VLOOKUP(AA506,$AH$13:$AI$795,2,FALSE))</f>
        <v/>
      </c>
      <c r="AK506" s="135"/>
    </row>
    <row r="507" spans="1:37" x14ac:dyDescent="0.25">
      <c r="A507" s="136"/>
      <c r="B507" s="136"/>
      <c r="C507" s="136"/>
      <c r="D507" s="136"/>
      <c r="E507" s="137"/>
      <c r="F507" s="137"/>
      <c r="G507" s="136"/>
      <c r="H507" s="137"/>
      <c r="I507" s="140" t="str">
        <f t="shared" si="9"/>
        <v/>
      </c>
      <c r="J507" s="140"/>
      <c r="K507" s="140"/>
      <c r="L507" s="74" t="str">
        <f>IF(AND(C507="Abierto",D507="Urgente"),A507,"")</f>
        <v/>
      </c>
      <c r="M507" s="74" t="str">
        <f ca="1">IF(AND(C507="Abierto",D507="Urgente"),TODAY()-E507,"")</f>
        <v/>
      </c>
      <c r="N507" s="74" t="str">
        <f>IF(AND(C507="Abierto",D507="Urgente"),RANK(M507,$M$13:$M$798,0)+COUNTIF($M$13:M507,M507)-1,"")</f>
        <v/>
      </c>
      <c r="O507" s="74" t="str">
        <f>IF(AND(C507="Abierto",D507="Alta"),A507,"")</f>
        <v/>
      </c>
      <c r="P507" s="74" t="str">
        <f ca="1">IF(AND(C507="Abierto",D507="Alta"),TODAY()-E507,"")</f>
        <v/>
      </c>
      <c r="Q507" s="74" t="str">
        <f>IF(AND(C507="Abierto",D507="Alta"),RANK(P507,$P$13:$P$798,0)+COUNTIF($P$13:P507,P507)-1+MAX(N:N),"")</f>
        <v/>
      </c>
      <c r="R507" s="74" t="str">
        <f>IF(AND(C507="Abierto",D507="Media"),A507,"")</f>
        <v/>
      </c>
      <c r="S507" s="74" t="str">
        <f ca="1">IF(AND(C507="Abierto",D507="Media"),TODAY()-E507,"")</f>
        <v/>
      </c>
      <c r="T507" s="74" t="str">
        <f>IF(AND(C507="Abierto",D507="Media"),RANK(S507,$S$13:$S$798,0)+COUNTIF($S$13:S507,S507)-1+MAX(N:N,Q:Q),"")</f>
        <v/>
      </c>
      <c r="U507" s="74" t="str">
        <f>IF(AND(C507="Abierto",D507="Baja"),A507,"")</f>
        <v/>
      </c>
      <c r="V507" s="74" t="str">
        <f ca="1">IF(AND(C507="Abierto",D507="Baja"),TODAY()-E507,"")</f>
        <v/>
      </c>
      <c r="W507" s="74" t="str">
        <f>IF(AND(C507="Abierto",D507="Baja"),RANK(V507,$V$13:$V$798,0)+COUNTIF($V$13:V507,V507)-1+MAX(N:N,Q:Q,T:T),"")</f>
        <v/>
      </c>
      <c r="X507" s="139" t="str">
        <f>IF(OR(C507="Resuelto",C507=""),"",SUM(N507,Q507,T507,W507))</f>
        <v/>
      </c>
      <c r="Y507" s="139" t="str">
        <f>IF(OR(C507="Resuelto",C507=""),"",SUM(M507,P507,S507,V507))</f>
        <v/>
      </c>
      <c r="Z507" s="139" t="str">
        <f>IF(OR(C507="Resuelto",C507=""),"",SUM(L507,O507,R507,U507))</f>
        <v/>
      </c>
      <c r="AA507" s="28">
        <v>705</v>
      </c>
      <c r="AB507" s="28" t="str">
        <f ca="1">IF(ISNA(VLOOKUP(AA507,$X$13:$Z$795,3,FALSE))=TRUE,"",VLOOKUP(AA507,$X$13:$Z$795,3,FALSE))</f>
        <v/>
      </c>
      <c r="AC507" s="75" t="str">
        <f ca="1">IF(ISNA(VLOOKUP(AA507,$X$13:$Z$795,2,FALSE))=TRUE,"",VLOOKUP(AA507,$X$13:$Z$795,2,FALSE))</f>
        <v/>
      </c>
      <c r="AH507" s="78" t="str">
        <f>IF(AI507="","",MAX($AH$5:AH506)+1)</f>
        <v/>
      </c>
      <c r="AI507" s="53" t="str">
        <f>IF(G506="","",IF(COUNTIF($AI$11:AI506,G506)=0,G506,""))</f>
        <v/>
      </c>
      <c r="AJ507" s="53" t="str">
        <f>IF(ISNA(VLOOKUP(AA507,$AH$13:$AI$795,2,FALSE))=TRUE,"",VLOOKUP(AA507,$AH$13:$AI$795,2,FALSE))</f>
        <v/>
      </c>
      <c r="AK507" s="135"/>
    </row>
    <row r="508" spans="1:37" x14ac:dyDescent="0.25">
      <c r="A508" s="136"/>
      <c r="B508" s="136"/>
      <c r="C508" s="136"/>
      <c r="D508" s="136"/>
      <c r="E508" s="137"/>
      <c r="F508" s="137"/>
      <c r="G508" s="136"/>
      <c r="H508" s="137"/>
      <c r="I508" s="140" t="str">
        <f t="shared" si="9"/>
        <v/>
      </c>
      <c r="J508" s="140"/>
      <c r="K508" s="140"/>
      <c r="L508" s="74" t="str">
        <f>IF(AND(C508="Abierto",D508="Urgente"),A508,"")</f>
        <v/>
      </c>
      <c r="M508" s="74" t="str">
        <f ca="1">IF(AND(C508="Abierto",D508="Urgente"),TODAY()-E508,"")</f>
        <v/>
      </c>
      <c r="N508" s="74" t="str">
        <f>IF(AND(C508="Abierto",D508="Urgente"),RANK(M508,$M$13:$M$798,0)+COUNTIF($M$13:M508,M508)-1,"")</f>
        <v/>
      </c>
      <c r="O508" s="74" t="str">
        <f>IF(AND(C508="Abierto",D508="Alta"),A508,"")</f>
        <v/>
      </c>
      <c r="P508" s="74" t="str">
        <f ca="1">IF(AND(C508="Abierto",D508="Alta"),TODAY()-E508,"")</f>
        <v/>
      </c>
      <c r="Q508" s="74" t="str">
        <f>IF(AND(C508="Abierto",D508="Alta"),RANK(P508,$P$13:$P$798,0)+COUNTIF($P$13:P508,P508)-1+MAX(N:N),"")</f>
        <v/>
      </c>
      <c r="R508" s="74" t="str">
        <f>IF(AND(C508="Abierto",D508="Media"),A508,"")</f>
        <v/>
      </c>
      <c r="S508" s="74" t="str">
        <f ca="1">IF(AND(C508="Abierto",D508="Media"),TODAY()-E508,"")</f>
        <v/>
      </c>
      <c r="T508" s="74" t="str">
        <f>IF(AND(C508="Abierto",D508="Media"),RANK(S508,$S$13:$S$798,0)+COUNTIF($S$13:S508,S508)-1+MAX(N:N,Q:Q),"")</f>
        <v/>
      </c>
      <c r="U508" s="74" t="str">
        <f>IF(AND(C508="Abierto",D508="Baja"),A508,"")</f>
        <v/>
      </c>
      <c r="V508" s="74" t="str">
        <f ca="1">IF(AND(C508="Abierto",D508="Baja"),TODAY()-E508,"")</f>
        <v/>
      </c>
      <c r="W508" s="74" t="str">
        <f>IF(AND(C508="Abierto",D508="Baja"),RANK(V508,$V$13:$V$798,0)+COUNTIF($V$13:V508,V508)-1+MAX(N:N,Q:Q,T:T),"")</f>
        <v/>
      </c>
      <c r="X508" s="139" t="str">
        <f>IF(OR(C508="Resuelto",C508=""),"",SUM(N508,Q508,T508,W508))</f>
        <v/>
      </c>
      <c r="Y508" s="139" t="str">
        <f>IF(OR(C508="Resuelto",C508=""),"",SUM(M508,P508,S508,V508))</f>
        <v/>
      </c>
      <c r="Z508" s="139" t="str">
        <f>IF(OR(C508="Resuelto",C508=""),"",SUM(L508,O508,R508,U508))</f>
        <v/>
      </c>
      <c r="AA508" s="28">
        <v>706</v>
      </c>
      <c r="AB508" s="28" t="str">
        <f ca="1">IF(ISNA(VLOOKUP(AA508,$X$13:$Z$795,3,FALSE))=TRUE,"",VLOOKUP(AA508,$X$13:$Z$795,3,FALSE))</f>
        <v/>
      </c>
      <c r="AC508" s="75" t="str">
        <f ca="1">IF(ISNA(VLOOKUP(AA508,$X$13:$Z$795,2,FALSE))=TRUE,"",VLOOKUP(AA508,$X$13:$Z$795,2,FALSE))</f>
        <v/>
      </c>
      <c r="AH508" s="78" t="str">
        <f>IF(AI508="","",MAX($AH$5:AH507)+1)</f>
        <v/>
      </c>
      <c r="AI508" s="53" t="str">
        <f>IF(G507="","",IF(COUNTIF($AI$11:AI507,G507)=0,G507,""))</f>
        <v/>
      </c>
      <c r="AJ508" s="53" t="str">
        <f>IF(ISNA(VLOOKUP(AA508,$AH$13:$AI$795,2,FALSE))=TRUE,"",VLOOKUP(AA508,$AH$13:$AI$795,2,FALSE))</f>
        <v/>
      </c>
      <c r="AK508" s="135"/>
    </row>
    <row r="509" spans="1:37" x14ac:dyDescent="0.25">
      <c r="A509" s="136"/>
      <c r="B509" s="136"/>
      <c r="C509" s="136"/>
      <c r="D509" s="136"/>
      <c r="E509" s="137"/>
      <c r="F509" s="137"/>
      <c r="G509" s="136"/>
      <c r="H509" s="137"/>
      <c r="I509" s="140" t="str">
        <f t="shared" si="9"/>
        <v/>
      </c>
      <c r="J509" s="140"/>
      <c r="K509" s="140"/>
      <c r="L509" s="74" t="str">
        <f>IF(AND(C509="Abierto",D509="Urgente"),A509,"")</f>
        <v/>
      </c>
      <c r="M509" s="74" t="str">
        <f ca="1">IF(AND(C509="Abierto",D509="Urgente"),TODAY()-E509,"")</f>
        <v/>
      </c>
      <c r="N509" s="74" t="str">
        <f>IF(AND(C509="Abierto",D509="Urgente"),RANK(M509,$M$13:$M$798,0)+COUNTIF($M$13:M509,M509)-1,"")</f>
        <v/>
      </c>
      <c r="O509" s="74" t="str">
        <f>IF(AND(C509="Abierto",D509="Alta"),A509,"")</f>
        <v/>
      </c>
      <c r="P509" s="74" t="str">
        <f ca="1">IF(AND(C509="Abierto",D509="Alta"),TODAY()-E509,"")</f>
        <v/>
      </c>
      <c r="Q509" s="74" t="str">
        <f>IF(AND(C509="Abierto",D509="Alta"),RANK(P509,$P$13:$P$798,0)+COUNTIF($P$13:P509,P509)-1+MAX(N:N),"")</f>
        <v/>
      </c>
      <c r="R509" s="74" t="str">
        <f>IF(AND(C509="Abierto",D509="Media"),A509,"")</f>
        <v/>
      </c>
      <c r="S509" s="74" t="str">
        <f ca="1">IF(AND(C509="Abierto",D509="Media"),TODAY()-E509,"")</f>
        <v/>
      </c>
      <c r="T509" s="74" t="str">
        <f>IF(AND(C509="Abierto",D509="Media"),RANK(S509,$S$13:$S$798,0)+COUNTIF($S$13:S509,S509)-1+MAX(N:N,Q:Q),"")</f>
        <v/>
      </c>
      <c r="U509" s="74" t="str">
        <f>IF(AND(C509="Abierto",D509="Baja"),A509,"")</f>
        <v/>
      </c>
      <c r="V509" s="74" t="str">
        <f ca="1">IF(AND(C509="Abierto",D509="Baja"),TODAY()-E509,"")</f>
        <v/>
      </c>
      <c r="W509" s="74" t="str">
        <f>IF(AND(C509="Abierto",D509="Baja"),RANK(V509,$V$13:$V$798,0)+COUNTIF($V$13:V509,V509)-1+MAX(N:N,Q:Q,T:T),"")</f>
        <v/>
      </c>
      <c r="X509" s="139" t="str">
        <f>IF(OR(C509="Resuelto",C509=""),"",SUM(N509,Q509,T509,W509))</f>
        <v/>
      </c>
      <c r="Y509" s="139" t="str">
        <f>IF(OR(C509="Resuelto",C509=""),"",SUM(M509,P509,S509,V509))</f>
        <v/>
      </c>
      <c r="Z509" s="139" t="str">
        <f>IF(OR(C509="Resuelto",C509=""),"",SUM(L509,O509,R509,U509))</f>
        <v/>
      </c>
      <c r="AA509" s="28">
        <v>707</v>
      </c>
      <c r="AB509" s="28" t="str">
        <f ca="1">IF(ISNA(VLOOKUP(AA509,$X$13:$Z$795,3,FALSE))=TRUE,"",VLOOKUP(AA509,$X$13:$Z$795,3,FALSE))</f>
        <v/>
      </c>
      <c r="AC509" s="75" t="str">
        <f ca="1">IF(ISNA(VLOOKUP(AA509,$X$13:$Z$795,2,FALSE))=TRUE,"",VLOOKUP(AA509,$X$13:$Z$795,2,FALSE))</f>
        <v/>
      </c>
      <c r="AH509" s="78" t="str">
        <f>IF(AI509="","",MAX($AH$5:AH508)+1)</f>
        <v/>
      </c>
      <c r="AI509" s="53" t="str">
        <f>IF(G508="","",IF(COUNTIF($AI$11:AI508,G508)=0,G508,""))</f>
        <v/>
      </c>
      <c r="AJ509" s="53" t="str">
        <f>IF(ISNA(VLOOKUP(AA509,$AH$13:$AI$795,2,FALSE))=TRUE,"",VLOOKUP(AA509,$AH$13:$AI$795,2,FALSE))</f>
        <v/>
      </c>
      <c r="AK509" s="135"/>
    </row>
    <row r="510" spans="1:37" x14ac:dyDescent="0.25">
      <c r="A510" s="136"/>
      <c r="B510" s="136"/>
      <c r="C510" s="136"/>
      <c r="D510" s="136"/>
      <c r="E510" s="137"/>
      <c r="F510" s="137"/>
      <c r="G510" s="136"/>
      <c r="H510" s="137"/>
      <c r="I510" s="140" t="str">
        <f t="shared" si="9"/>
        <v/>
      </c>
      <c r="J510" s="140"/>
      <c r="K510" s="140"/>
      <c r="L510" s="74" t="str">
        <f>IF(AND(C510="Abierto",D510="Urgente"),A510,"")</f>
        <v/>
      </c>
      <c r="M510" s="74" t="str">
        <f ca="1">IF(AND(C510="Abierto",D510="Urgente"),TODAY()-E510,"")</f>
        <v/>
      </c>
      <c r="N510" s="74" t="str">
        <f>IF(AND(C510="Abierto",D510="Urgente"),RANK(M510,$M$13:$M$798,0)+COUNTIF($M$13:M510,M510)-1,"")</f>
        <v/>
      </c>
      <c r="O510" s="74" t="str">
        <f>IF(AND(C510="Abierto",D510="Alta"),A510,"")</f>
        <v/>
      </c>
      <c r="P510" s="74" t="str">
        <f ca="1">IF(AND(C510="Abierto",D510="Alta"),TODAY()-E510,"")</f>
        <v/>
      </c>
      <c r="Q510" s="74" t="str">
        <f>IF(AND(C510="Abierto",D510="Alta"),RANK(P510,$P$13:$P$798,0)+COUNTIF($P$13:P510,P510)-1+MAX(N:N),"")</f>
        <v/>
      </c>
      <c r="R510" s="74" t="str">
        <f>IF(AND(C510="Abierto",D510="Media"),A510,"")</f>
        <v/>
      </c>
      <c r="S510" s="74" t="str">
        <f ca="1">IF(AND(C510="Abierto",D510="Media"),TODAY()-E510,"")</f>
        <v/>
      </c>
      <c r="T510" s="74" t="str">
        <f>IF(AND(C510="Abierto",D510="Media"),RANK(S510,$S$13:$S$798,0)+COUNTIF($S$13:S510,S510)-1+MAX(N:N,Q:Q),"")</f>
        <v/>
      </c>
      <c r="U510" s="74" t="str">
        <f>IF(AND(C510="Abierto",D510="Baja"),A510,"")</f>
        <v/>
      </c>
      <c r="V510" s="74" t="str">
        <f ca="1">IF(AND(C510="Abierto",D510="Baja"),TODAY()-E510,"")</f>
        <v/>
      </c>
      <c r="W510" s="74" t="str">
        <f>IF(AND(C510="Abierto",D510="Baja"),RANK(V510,$V$13:$V$798,0)+COUNTIF($V$13:V510,V510)-1+MAX(N:N,Q:Q,T:T),"")</f>
        <v/>
      </c>
      <c r="X510" s="139" t="str">
        <f>IF(OR(C510="Resuelto",C510=""),"",SUM(N510,Q510,T510,W510))</f>
        <v/>
      </c>
      <c r="Y510" s="139" t="str">
        <f>IF(OR(C510="Resuelto",C510=""),"",SUM(M510,P510,S510,V510))</f>
        <v/>
      </c>
      <c r="Z510" s="139" t="str">
        <f>IF(OR(C510="Resuelto",C510=""),"",SUM(L510,O510,R510,U510))</f>
        <v/>
      </c>
      <c r="AA510" s="28">
        <v>708</v>
      </c>
      <c r="AB510" s="28" t="str">
        <f ca="1">IF(ISNA(VLOOKUP(AA510,$X$13:$Z$795,3,FALSE))=TRUE,"",VLOOKUP(AA510,$X$13:$Z$795,3,FALSE))</f>
        <v/>
      </c>
      <c r="AC510" s="75" t="str">
        <f ca="1">IF(ISNA(VLOOKUP(AA510,$X$13:$Z$795,2,FALSE))=TRUE,"",VLOOKUP(AA510,$X$13:$Z$795,2,FALSE))</f>
        <v/>
      </c>
      <c r="AH510" s="78" t="str">
        <f>IF(AI510="","",MAX($AH$5:AH509)+1)</f>
        <v/>
      </c>
      <c r="AI510" s="53" t="str">
        <f>IF(G509="","",IF(COUNTIF($AI$11:AI509,G509)=0,G509,""))</f>
        <v/>
      </c>
      <c r="AJ510" s="53" t="str">
        <f>IF(ISNA(VLOOKUP(AA510,$AH$13:$AI$795,2,FALSE))=TRUE,"",VLOOKUP(AA510,$AH$13:$AI$795,2,FALSE))</f>
        <v/>
      </c>
      <c r="AK510" s="135"/>
    </row>
    <row r="511" spans="1:37" x14ac:dyDescent="0.25">
      <c r="A511" s="136"/>
      <c r="B511" s="136"/>
      <c r="C511" s="136"/>
      <c r="D511" s="136"/>
      <c r="E511" s="137"/>
      <c r="F511" s="137"/>
      <c r="G511" s="136"/>
      <c r="H511" s="137"/>
      <c r="I511" s="140" t="str">
        <f t="shared" si="9"/>
        <v/>
      </c>
      <c r="J511" s="140"/>
      <c r="K511" s="140"/>
      <c r="L511" s="74" t="str">
        <f>IF(AND(C511="Abierto",D511="Urgente"),A511,"")</f>
        <v/>
      </c>
      <c r="M511" s="74" t="str">
        <f ca="1">IF(AND(C511="Abierto",D511="Urgente"),TODAY()-E511,"")</f>
        <v/>
      </c>
      <c r="N511" s="74" t="str">
        <f>IF(AND(C511="Abierto",D511="Urgente"),RANK(M511,$M$13:$M$798,0)+COUNTIF($M$13:M511,M511)-1,"")</f>
        <v/>
      </c>
      <c r="O511" s="74" t="str">
        <f>IF(AND(C511="Abierto",D511="Alta"),A511,"")</f>
        <v/>
      </c>
      <c r="P511" s="74" t="str">
        <f ca="1">IF(AND(C511="Abierto",D511="Alta"),TODAY()-E511,"")</f>
        <v/>
      </c>
      <c r="Q511" s="74" t="str">
        <f>IF(AND(C511="Abierto",D511="Alta"),RANK(P511,$P$13:$P$798,0)+COUNTIF($P$13:P511,P511)-1+MAX(N:N),"")</f>
        <v/>
      </c>
      <c r="R511" s="74" t="str">
        <f>IF(AND(C511="Abierto",D511="Media"),A511,"")</f>
        <v/>
      </c>
      <c r="S511" s="74" t="str">
        <f ca="1">IF(AND(C511="Abierto",D511="Media"),TODAY()-E511,"")</f>
        <v/>
      </c>
      <c r="T511" s="74" t="str">
        <f>IF(AND(C511="Abierto",D511="Media"),RANK(S511,$S$13:$S$798,0)+COUNTIF($S$13:S511,S511)-1+MAX(N:N,Q:Q),"")</f>
        <v/>
      </c>
      <c r="U511" s="74" t="str">
        <f>IF(AND(C511="Abierto",D511="Baja"),A511,"")</f>
        <v/>
      </c>
      <c r="V511" s="74" t="str">
        <f ca="1">IF(AND(C511="Abierto",D511="Baja"),TODAY()-E511,"")</f>
        <v/>
      </c>
      <c r="W511" s="74" t="str">
        <f>IF(AND(C511="Abierto",D511="Baja"),RANK(V511,$V$13:$V$798,0)+COUNTIF($V$13:V511,V511)-1+MAX(N:N,Q:Q,T:T),"")</f>
        <v/>
      </c>
      <c r="X511" s="139" t="str">
        <f>IF(OR(C511="Resuelto",C511=""),"",SUM(N511,Q511,T511,W511))</f>
        <v/>
      </c>
      <c r="Y511" s="139" t="str">
        <f>IF(OR(C511="Resuelto",C511=""),"",SUM(M511,P511,S511,V511))</f>
        <v/>
      </c>
      <c r="Z511" s="139" t="str">
        <f>IF(OR(C511="Resuelto",C511=""),"",SUM(L511,O511,R511,U511))</f>
        <v/>
      </c>
      <c r="AA511" s="28">
        <v>709</v>
      </c>
      <c r="AB511" s="28" t="str">
        <f ca="1">IF(ISNA(VLOOKUP(AA511,$X$13:$Z$795,3,FALSE))=TRUE,"",VLOOKUP(AA511,$X$13:$Z$795,3,FALSE))</f>
        <v/>
      </c>
      <c r="AC511" s="75" t="str">
        <f ca="1">IF(ISNA(VLOOKUP(AA511,$X$13:$Z$795,2,FALSE))=TRUE,"",VLOOKUP(AA511,$X$13:$Z$795,2,FALSE))</f>
        <v/>
      </c>
      <c r="AH511" s="78" t="str">
        <f>IF(AI511="","",MAX($AH$5:AH510)+1)</f>
        <v/>
      </c>
      <c r="AI511" s="53" t="str">
        <f>IF(G510="","",IF(COUNTIF($AI$11:AI510,G510)=0,G510,""))</f>
        <v/>
      </c>
      <c r="AJ511" s="53" t="str">
        <f>IF(ISNA(VLOOKUP(AA511,$AH$13:$AI$795,2,FALSE))=TRUE,"",VLOOKUP(AA511,$AH$13:$AI$795,2,FALSE))</f>
        <v/>
      </c>
      <c r="AK511" s="135"/>
    </row>
    <row r="512" spans="1:37" x14ac:dyDescent="0.25">
      <c r="A512" s="136"/>
      <c r="B512" s="136"/>
      <c r="C512" s="136"/>
      <c r="D512" s="136"/>
      <c r="E512" s="137"/>
      <c r="F512" s="137"/>
      <c r="G512" s="136"/>
      <c r="H512" s="137"/>
      <c r="I512" s="140" t="str">
        <f t="shared" si="9"/>
        <v/>
      </c>
      <c r="J512" s="140"/>
      <c r="K512" s="140"/>
      <c r="L512" s="74" t="str">
        <f>IF(AND(C512="Abierto",D512="Urgente"),A512,"")</f>
        <v/>
      </c>
      <c r="M512" s="74" t="str">
        <f ca="1">IF(AND(C512="Abierto",D512="Urgente"),TODAY()-E512,"")</f>
        <v/>
      </c>
      <c r="N512" s="74" t="str">
        <f>IF(AND(C512="Abierto",D512="Urgente"),RANK(M512,$M$13:$M$798,0)+COUNTIF($M$13:M512,M512)-1,"")</f>
        <v/>
      </c>
      <c r="O512" s="74" t="str">
        <f>IF(AND(C512="Abierto",D512="Alta"),A512,"")</f>
        <v/>
      </c>
      <c r="P512" s="74" t="str">
        <f ca="1">IF(AND(C512="Abierto",D512="Alta"),TODAY()-E512,"")</f>
        <v/>
      </c>
      <c r="Q512" s="74" t="str">
        <f>IF(AND(C512="Abierto",D512="Alta"),RANK(P512,$P$13:$P$798,0)+COUNTIF($P$13:P512,P512)-1+MAX(N:N),"")</f>
        <v/>
      </c>
      <c r="R512" s="74" t="str">
        <f>IF(AND(C512="Abierto",D512="Media"),A512,"")</f>
        <v/>
      </c>
      <c r="S512" s="74" t="str">
        <f ca="1">IF(AND(C512="Abierto",D512="Media"),TODAY()-E512,"")</f>
        <v/>
      </c>
      <c r="T512" s="74" t="str">
        <f>IF(AND(C512="Abierto",D512="Media"),RANK(S512,$S$13:$S$798,0)+COUNTIF($S$13:S512,S512)-1+MAX(N:N,Q:Q),"")</f>
        <v/>
      </c>
      <c r="U512" s="74" t="str">
        <f>IF(AND(C512="Abierto",D512="Baja"),A512,"")</f>
        <v/>
      </c>
      <c r="V512" s="74" t="str">
        <f ca="1">IF(AND(C512="Abierto",D512="Baja"),TODAY()-E512,"")</f>
        <v/>
      </c>
      <c r="W512" s="74" t="str">
        <f>IF(AND(C512="Abierto",D512="Baja"),RANK(V512,$V$13:$V$798,0)+COUNTIF($V$13:V512,V512)-1+MAX(N:N,Q:Q,T:T),"")</f>
        <v/>
      </c>
      <c r="X512" s="139" t="str">
        <f>IF(OR(C512="Resuelto",C512=""),"",SUM(N512,Q512,T512,W512))</f>
        <v/>
      </c>
      <c r="Y512" s="139" t="str">
        <f>IF(OR(C512="Resuelto",C512=""),"",SUM(M512,P512,S512,V512))</f>
        <v/>
      </c>
      <c r="Z512" s="139" t="str">
        <f>IF(OR(C512="Resuelto",C512=""),"",SUM(L512,O512,R512,U512))</f>
        <v/>
      </c>
      <c r="AA512" s="28">
        <v>710</v>
      </c>
      <c r="AB512" s="28" t="str">
        <f ca="1">IF(ISNA(VLOOKUP(AA512,$X$13:$Z$795,3,FALSE))=TRUE,"",VLOOKUP(AA512,$X$13:$Z$795,3,FALSE))</f>
        <v/>
      </c>
      <c r="AC512" s="75" t="str">
        <f ca="1">IF(ISNA(VLOOKUP(AA512,$X$13:$Z$795,2,FALSE))=TRUE,"",VLOOKUP(AA512,$X$13:$Z$795,2,FALSE))</f>
        <v/>
      </c>
      <c r="AH512" s="78" t="str">
        <f>IF(AI512="","",MAX($AH$5:AH511)+1)</f>
        <v/>
      </c>
      <c r="AI512" s="53" t="str">
        <f>IF(G511="","",IF(COUNTIF($AI$11:AI511,G511)=0,G511,""))</f>
        <v/>
      </c>
      <c r="AJ512" s="53" t="str">
        <f>IF(ISNA(VLOOKUP(AA512,$AH$13:$AI$795,2,FALSE))=TRUE,"",VLOOKUP(AA512,$AH$13:$AI$795,2,FALSE))</f>
        <v/>
      </c>
      <c r="AK512" s="135"/>
    </row>
    <row r="513" spans="1:37" x14ac:dyDescent="0.25">
      <c r="A513" s="136"/>
      <c r="B513" s="136"/>
      <c r="C513" s="136"/>
      <c r="D513" s="136"/>
      <c r="E513" s="137"/>
      <c r="F513" s="137"/>
      <c r="G513" s="136"/>
      <c r="H513" s="137"/>
      <c r="I513" s="140" t="str">
        <f t="shared" si="9"/>
        <v/>
      </c>
      <c r="J513" s="140"/>
      <c r="K513" s="140"/>
      <c r="L513" s="74" t="str">
        <f>IF(AND(C513="Abierto",D513="Urgente"),A513,"")</f>
        <v/>
      </c>
      <c r="M513" s="74" t="str">
        <f ca="1">IF(AND(C513="Abierto",D513="Urgente"),TODAY()-E513,"")</f>
        <v/>
      </c>
      <c r="N513" s="74" t="str">
        <f>IF(AND(C513="Abierto",D513="Urgente"),RANK(M513,$M$13:$M$798,0)+COUNTIF($M$13:M513,M513)-1,"")</f>
        <v/>
      </c>
      <c r="O513" s="74" t="str">
        <f>IF(AND(C513="Abierto",D513="Alta"),A513,"")</f>
        <v/>
      </c>
      <c r="P513" s="74" t="str">
        <f ca="1">IF(AND(C513="Abierto",D513="Alta"),TODAY()-E513,"")</f>
        <v/>
      </c>
      <c r="Q513" s="74" t="str">
        <f>IF(AND(C513="Abierto",D513="Alta"),RANK(P513,$P$13:$P$798,0)+COUNTIF($P$13:P513,P513)-1+MAX(N:N),"")</f>
        <v/>
      </c>
      <c r="R513" s="74" t="str">
        <f>IF(AND(C513="Abierto",D513="Media"),A513,"")</f>
        <v/>
      </c>
      <c r="S513" s="74" t="str">
        <f ca="1">IF(AND(C513="Abierto",D513="Media"),TODAY()-E513,"")</f>
        <v/>
      </c>
      <c r="T513" s="74" t="str">
        <f>IF(AND(C513="Abierto",D513="Media"),RANK(S513,$S$13:$S$798,0)+COUNTIF($S$13:S513,S513)-1+MAX(N:N,Q:Q),"")</f>
        <v/>
      </c>
      <c r="U513" s="74" t="str">
        <f>IF(AND(C513="Abierto",D513="Baja"),A513,"")</f>
        <v/>
      </c>
      <c r="V513" s="74" t="str">
        <f ca="1">IF(AND(C513="Abierto",D513="Baja"),TODAY()-E513,"")</f>
        <v/>
      </c>
      <c r="W513" s="74" t="str">
        <f>IF(AND(C513="Abierto",D513="Baja"),RANK(V513,$V$13:$V$798,0)+COUNTIF($V$13:V513,V513)-1+MAX(N:N,Q:Q,T:T),"")</f>
        <v/>
      </c>
      <c r="X513" s="139" t="str">
        <f>IF(OR(C513="Resuelto",C513=""),"",SUM(N513,Q513,T513,W513))</f>
        <v/>
      </c>
      <c r="Y513" s="139" t="str">
        <f>IF(OR(C513="Resuelto",C513=""),"",SUM(M513,P513,S513,V513))</f>
        <v/>
      </c>
      <c r="Z513" s="139" t="str">
        <f>IF(OR(C513="Resuelto",C513=""),"",SUM(L513,O513,R513,U513))</f>
        <v/>
      </c>
      <c r="AA513" s="28">
        <v>711</v>
      </c>
      <c r="AB513" s="28" t="str">
        <f ca="1">IF(ISNA(VLOOKUP(AA513,$X$13:$Z$795,3,FALSE))=TRUE,"",VLOOKUP(AA513,$X$13:$Z$795,3,FALSE))</f>
        <v/>
      </c>
      <c r="AC513" s="75" t="str">
        <f ca="1">IF(ISNA(VLOOKUP(AA513,$X$13:$Z$795,2,FALSE))=TRUE,"",VLOOKUP(AA513,$X$13:$Z$795,2,FALSE))</f>
        <v/>
      </c>
      <c r="AH513" s="78" t="str">
        <f>IF(AI513="","",MAX($AH$5:AH512)+1)</f>
        <v/>
      </c>
      <c r="AI513" s="53" t="str">
        <f>IF(G512="","",IF(COUNTIF($AI$11:AI512,G512)=0,G512,""))</f>
        <v/>
      </c>
      <c r="AJ513" s="53" t="str">
        <f>IF(ISNA(VLOOKUP(AA513,$AH$13:$AI$795,2,FALSE))=TRUE,"",VLOOKUP(AA513,$AH$13:$AI$795,2,FALSE))</f>
        <v/>
      </c>
      <c r="AK513" s="135"/>
    </row>
    <row r="514" spans="1:37" x14ac:dyDescent="0.25">
      <c r="A514" s="136"/>
      <c r="B514" s="136"/>
      <c r="C514" s="136"/>
      <c r="D514" s="136"/>
      <c r="E514" s="137"/>
      <c r="F514" s="137"/>
      <c r="G514" s="136"/>
      <c r="H514" s="137"/>
      <c r="I514" s="140" t="str">
        <f t="shared" si="9"/>
        <v/>
      </c>
      <c r="J514" s="140"/>
      <c r="K514" s="140"/>
      <c r="L514" s="74" t="str">
        <f>IF(AND(C514="Abierto",D514="Urgente"),A514,"")</f>
        <v/>
      </c>
      <c r="M514" s="74" t="str">
        <f ca="1">IF(AND(C514="Abierto",D514="Urgente"),TODAY()-E514,"")</f>
        <v/>
      </c>
      <c r="N514" s="74" t="str">
        <f>IF(AND(C514="Abierto",D514="Urgente"),RANK(M514,$M$13:$M$798,0)+COUNTIF($M$13:M514,M514)-1,"")</f>
        <v/>
      </c>
      <c r="O514" s="74" t="str">
        <f>IF(AND(C514="Abierto",D514="Alta"),A514,"")</f>
        <v/>
      </c>
      <c r="P514" s="74" t="str">
        <f ca="1">IF(AND(C514="Abierto",D514="Alta"),TODAY()-E514,"")</f>
        <v/>
      </c>
      <c r="Q514" s="74" t="str">
        <f>IF(AND(C514="Abierto",D514="Alta"),RANK(P514,$P$13:$P$798,0)+COUNTIF($P$13:P514,P514)-1+MAX(N:N),"")</f>
        <v/>
      </c>
      <c r="R514" s="74" t="str">
        <f>IF(AND(C514="Abierto",D514="Media"),A514,"")</f>
        <v/>
      </c>
      <c r="S514" s="74" t="str">
        <f ca="1">IF(AND(C514="Abierto",D514="Media"),TODAY()-E514,"")</f>
        <v/>
      </c>
      <c r="T514" s="74" t="str">
        <f>IF(AND(C514="Abierto",D514="Media"),RANK(S514,$S$13:$S$798,0)+COUNTIF($S$13:S514,S514)-1+MAX(N:N,Q:Q),"")</f>
        <v/>
      </c>
      <c r="U514" s="74" t="str">
        <f>IF(AND(C514="Abierto",D514="Baja"),A514,"")</f>
        <v/>
      </c>
      <c r="V514" s="74" t="str">
        <f ca="1">IF(AND(C514="Abierto",D514="Baja"),TODAY()-E514,"")</f>
        <v/>
      </c>
      <c r="W514" s="74" t="str">
        <f>IF(AND(C514="Abierto",D514="Baja"),RANK(V514,$V$13:$V$798,0)+COUNTIF($V$13:V514,V514)-1+MAX(N:N,Q:Q,T:T),"")</f>
        <v/>
      </c>
      <c r="X514" s="139" t="str">
        <f>IF(OR(C514="Resuelto",C514=""),"",SUM(N514,Q514,T514,W514))</f>
        <v/>
      </c>
      <c r="Y514" s="139" t="str">
        <f>IF(OR(C514="Resuelto",C514=""),"",SUM(M514,P514,S514,V514))</f>
        <v/>
      </c>
      <c r="Z514" s="139" t="str">
        <f>IF(OR(C514="Resuelto",C514=""),"",SUM(L514,O514,R514,U514))</f>
        <v/>
      </c>
      <c r="AA514" s="28">
        <v>712</v>
      </c>
      <c r="AB514" s="28" t="str">
        <f ca="1">IF(ISNA(VLOOKUP(AA514,$X$13:$Z$795,3,FALSE))=TRUE,"",VLOOKUP(AA514,$X$13:$Z$795,3,FALSE))</f>
        <v/>
      </c>
      <c r="AC514" s="75" t="str">
        <f ca="1">IF(ISNA(VLOOKUP(AA514,$X$13:$Z$795,2,FALSE))=TRUE,"",VLOOKUP(AA514,$X$13:$Z$795,2,FALSE))</f>
        <v/>
      </c>
      <c r="AH514" s="78" t="str">
        <f>IF(AI514="","",MAX($AH$5:AH513)+1)</f>
        <v/>
      </c>
      <c r="AI514" s="53" t="str">
        <f>IF(G513="","",IF(COUNTIF($AI$11:AI513,G513)=0,G513,""))</f>
        <v/>
      </c>
      <c r="AJ514" s="53" t="str">
        <f>IF(ISNA(VLOOKUP(AA514,$AH$13:$AI$795,2,FALSE))=TRUE,"",VLOOKUP(AA514,$AH$13:$AI$795,2,FALSE))</f>
        <v/>
      </c>
      <c r="AK514" s="135"/>
    </row>
    <row r="515" spans="1:37" x14ac:dyDescent="0.25">
      <c r="A515" s="136"/>
      <c r="B515" s="136"/>
      <c r="C515" s="136"/>
      <c r="D515" s="136"/>
      <c r="E515" s="137"/>
      <c r="F515" s="137"/>
      <c r="G515" s="136"/>
      <c r="H515" s="137"/>
      <c r="I515" s="140" t="str">
        <f t="shared" si="9"/>
        <v/>
      </c>
      <c r="J515" s="140"/>
      <c r="K515" s="140"/>
      <c r="L515" s="74" t="str">
        <f>IF(AND(C515="Abierto",D515="Urgente"),A515,"")</f>
        <v/>
      </c>
      <c r="M515" s="74" t="str">
        <f ca="1">IF(AND(C515="Abierto",D515="Urgente"),TODAY()-E515,"")</f>
        <v/>
      </c>
      <c r="N515" s="74" t="str">
        <f>IF(AND(C515="Abierto",D515="Urgente"),RANK(M515,$M$13:$M$798,0)+COUNTIF($M$13:M515,M515)-1,"")</f>
        <v/>
      </c>
      <c r="O515" s="74" t="str">
        <f>IF(AND(C515="Abierto",D515="Alta"),A515,"")</f>
        <v/>
      </c>
      <c r="P515" s="74" t="str">
        <f ca="1">IF(AND(C515="Abierto",D515="Alta"),TODAY()-E515,"")</f>
        <v/>
      </c>
      <c r="Q515" s="74" t="str">
        <f>IF(AND(C515="Abierto",D515="Alta"),RANK(P515,$P$13:$P$798,0)+COUNTIF($P$13:P515,P515)-1+MAX(N:N),"")</f>
        <v/>
      </c>
      <c r="R515" s="74" t="str">
        <f>IF(AND(C515="Abierto",D515="Media"),A515,"")</f>
        <v/>
      </c>
      <c r="S515" s="74" t="str">
        <f ca="1">IF(AND(C515="Abierto",D515="Media"),TODAY()-E515,"")</f>
        <v/>
      </c>
      <c r="T515" s="74" t="str">
        <f>IF(AND(C515="Abierto",D515="Media"),RANK(S515,$S$13:$S$798,0)+COUNTIF($S$13:S515,S515)-1+MAX(N:N,Q:Q),"")</f>
        <v/>
      </c>
      <c r="U515" s="74" t="str">
        <f>IF(AND(C515="Abierto",D515="Baja"),A515,"")</f>
        <v/>
      </c>
      <c r="V515" s="74" t="str">
        <f ca="1">IF(AND(C515="Abierto",D515="Baja"),TODAY()-E515,"")</f>
        <v/>
      </c>
      <c r="W515" s="74" t="str">
        <f>IF(AND(C515="Abierto",D515="Baja"),RANK(V515,$V$13:$V$798,0)+COUNTIF($V$13:V515,V515)-1+MAX(N:N,Q:Q,T:T),"")</f>
        <v/>
      </c>
      <c r="X515" s="139" t="str">
        <f>IF(OR(C515="Resuelto",C515=""),"",SUM(N515,Q515,T515,W515))</f>
        <v/>
      </c>
      <c r="Y515" s="139" t="str">
        <f>IF(OR(C515="Resuelto",C515=""),"",SUM(M515,P515,S515,V515))</f>
        <v/>
      </c>
      <c r="Z515" s="139" t="str">
        <f>IF(OR(C515="Resuelto",C515=""),"",SUM(L515,O515,R515,U515))</f>
        <v/>
      </c>
      <c r="AA515" s="28">
        <v>713</v>
      </c>
      <c r="AB515" s="28" t="str">
        <f ca="1">IF(ISNA(VLOOKUP(AA515,$X$13:$Z$795,3,FALSE))=TRUE,"",VLOOKUP(AA515,$X$13:$Z$795,3,FALSE))</f>
        <v/>
      </c>
      <c r="AC515" s="75" t="str">
        <f ca="1">IF(ISNA(VLOOKUP(AA515,$X$13:$Z$795,2,FALSE))=TRUE,"",VLOOKUP(AA515,$X$13:$Z$795,2,FALSE))</f>
        <v/>
      </c>
      <c r="AH515" s="78" t="str">
        <f>IF(AI515="","",MAX($AH$5:AH514)+1)</f>
        <v/>
      </c>
      <c r="AI515" s="53" t="str">
        <f>IF(G514="","",IF(COUNTIF($AI$11:AI514,G514)=0,G514,""))</f>
        <v/>
      </c>
      <c r="AJ515" s="53" t="str">
        <f>IF(ISNA(VLOOKUP(AA515,$AH$13:$AI$795,2,FALSE))=TRUE,"",VLOOKUP(AA515,$AH$13:$AI$795,2,FALSE))</f>
        <v/>
      </c>
      <c r="AK515" s="135"/>
    </row>
    <row r="516" spans="1:37" x14ac:dyDescent="0.25">
      <c r="A516" s="136"/>
      <c r="B516" s="136"/>
      <c r="C516" s="136"/>
      <c r="D516" s="136"/>
      <c r="E516" s="137"/>
      <c r="F516" s="137"/>
      <c r="G516" s="136"/>
      <c r="H516" s="137"/>
      <c r="I516" s="140" t="str">
        <f t="shared" si="9"/>
        <v/>
      </c>
      <c r="J516" s="140"/>
      <c r="K516" s="140"/>
      <c r="L516" s="74" t="str">
        <f>IF(AND(C516="Abierto",D516="Urgente"),A516,"")</f>
        <v/>
      </c>
      <c r="M516" s="74" t="str">
        <f ca="1">IF(AND(C516="Abierto",D516="Urgente"),TODAY()-E516,"")</f>
        <v/>
      </c>
      <c r="N516" s="74" t="str">
        <f>IF(AND(C516="Abierto",D516="Urgente"),RANK(M516,$M$13:$M$798,0)+COUNTIF($M$13:M516,M516)-1,"")</f>
        <v/>
      </c>
      <c r="O516" s="74" t="str">
        <f>IF(AND(C516="Abierto",D516="Alta"),A516,"")</f>
        <v/>
      </c>
      <c r="P516" s="74" t="str">
        <f ca="1">IF(AND(C516="Abierto",D516="Alta"),TODAY()-E516,"")</f>
        <v/>
      </c>
      <c r="Q516" s="74" t="str">
        <f>IF(AND(C516="Abierto",D516="Alta"),RANK(P516,$P$13:$P$798,0)+COUNTIF($P$13:P516,P516)-1+MAX(N:N),"")</f>
        <v/>
      </c>
      <c r="R516" s="74" t="str">
        <f>IF(AND(C516="Abierto",D516="Media"),A516,"")</f>
        <v/>
      </c>
      <c r="S516" s="74" t="str">
        <f ca="1">IF(AND(C516="Abierto",D516="Media"),TODAY()-E516,"")</f>
        <v/>
      </c>
      <c r="T516" s="74" t="str">
        <f>IF(AND(C516="Abierto",D516="Media"),RANK(S516,$S$13:$S$798,0)+COUNTIF($S$13:S516,S516)-1+MAX(N:N,Q:Q),"")</f>
        <v/>
      </c>
      <c r="U516" s="74" t="str">
        <f>IF(AND(C516="Abierto",D516="Baja"),A516,"")</f>
        <v/>
      </c>
      <c r="V516" s="74" t="str">
        <f ca="1">IF(AND(C516="Abierto",D516="Baja"),TODAY()-E516,"")</f>
        <v/>
      </c>
      <c r="W516" s="74" t="str">
        <f>IF(AND(C516="Abierto",D516="Baja"),RANK(V516,$V$13:$V$798,0)+COUNTIF($V$13:V516,V516)-1+MAX(N:N,Q:Q,T:T),"")</f>
        <v/>
      </c>
      <c r="X516" s="139" t="str">
        <f>IF(OR(C516="Resuelto",C516=""),"",SUM(N516,Q516,T516,W516))</f>
        <v/>
      </c>
      <c r="Y516" s="139" t="str">
        <f>IF(OR(C516="Resuelto",C516=""),"",SUM(M516,P516,S516,V516))</f>
        <v/>
      </c>
      <c r="Z516" s="139" t="str">
        <f>IF(OR(C516="Resuelto",C516=""),"",SUM(L516,O516,R516,U516))</f>
        <v/>
      </c>
      <c r="AA516" s="28">
        <v>714</v>
      </c>
      <c r="AB516" s="28" t="str">
        <f ca="1">IF(ISNA(VLOOKUP(AA516,$X$13:$Z$795,3,FALSE))=TRUE,"",VLOOKUP(AA516,$X$13:$Z$795,3,FALSE))</f>
        <v/>
      </c>
      <c r="AC516" s="75" t="str">
        <f ca="1">IF(ISNA(VLOOKUP(AA516,$X$13:$Z$795,2,FALSE))=TRUE,"",VLOOKUP(AA516,$X$13:$Z$795,2,FALSE))</f>
        <v/>
      </c>
      <c r="AH516" s="78" t="str">
        <f>IF(AI516="","",MAX($AH$5:AH515)+1)</f>
        <v/>
      </c>
      <c r="AI516" s="53" t="str">
        <f>IF(G515="","",IF(COUNTIF($AI$11:AI515,G515)=0,G515,""))</f>
        <v/>
      </c>
      <c r="AJ516" s="53" t="str">
        <f>IF(ISNA(VLOOKUP(AA516,$AH$13:$AI$795,2,FALSE))=TRUE,"",VLOOKUP(AA516,$AH$13:$AI$795,2,FALSE))</f>
        <v/>
      </c>
      <c r="AK516" s="135"/>
    </row>
    <row r="517" spans="1:37" x14ac:dyDescent="0.25">
      <c r="A517" s="136"/>
      <c r="B517" s="136"/>
      <c r="C517" s="136"/>
      <c r="D517" s="136"/>
      <c r="E517" s="137"/>
      <c r="F517" s="137"/>
      <c r="G517" s="136"/>
      <c r="H517" s="137"/>
      <c r="I517" s="140" t="str">
        <f t="shared" si="9"/>
        <v/>
      </c>
      <c r="J517" s="140"/>
      <c r="K517" s="140"/>
      <c r="L517" s="74" t="str">
        <f>IF(AND(C517="Abierto",D517="Urgente"),A517,"")</f>
        <v/>
      </c>
      <c r="M517" s="74" t="str">
        <f ca="1">IF(AND(C517="Abierto",D517="Urgente"),TODAY()-E517,"")</f>
        <v/>
      </c>
      <c r="N517" s="74" t="str">
        <f>IF(AND(C517="Abierto",D517="Urgente"),RANK(M517,$M$13:$M$798,0)+COUNTIF($M$13:M517,M517)-1,"")</f>
        <v/>
      </c>
      <c r="O517" s="74" t="str">
        <f>IF(AND(C517="Abierto",D517="Alta"),A517,"")</f>
        <v/>
      </c>
      <c r="P517" s="74" t="str">
        <f ca="1">IF(AND(C517="Abierto",D517="Alta"),TODAY()-E517,"")</f>
        <v/>
      </c>
      <c r="Q517" s="74" t="str">
        <f>IF(AND(C517="Abierto",D517="Alta"),RANK(P517,$P$13:$P$798,0)+COUNTIF($P$13:P517,P517)-1+MAX(N:N),"")</f>
        <v/>
      </c>
      <c r="R517" s="74" t="str">
        <f>IF(AND(C517="Abierto",D517="Media"),A517,"")</f>
        <v/>
      </c>
      <c r="S517" s="74" t="str">
        <f ca="1">IF(AND(C517="Abierto",D517="Media"),TODAY()-E517,"")</f>
        <v/>
      </c>
      <c r="T517" s="74" t="str">
        <f>IF(AND(C517="Abierto",D517="Media"),RANK(S517,$S$13:$S$798,0)+COUNTIF($S$13:S517,S517)-1+MAX(N:N,Q:Q),"")</f>
        <v/>
      </c>
      <c r="U517" s="74" t="str">
        <f>IF(AND(C517="Abierto",D517="Baja"),A517,"")</f>
        <v/>
      </c>
      <c r="V517" s="74" t="str">
        <f ca="1">IF(AND(C517="Abierto",D517="Baja"),TODAY()-E517,"")</f>
        <v/>
      </c>
      <c r="W517" s="74" t="str">
        <f>IF(AND(C517="Abierto",D517="Baja"),RANK(V517,$V$13:$V$798,0)+COUNTIF($V$13:V517,V517)-1+MAX(N:N,Q:Q,T:T),"")</f>
        <v/>
      </c>
      <c r="X517" s="139" t="str">
        <f>IF(OR(C517="Resuelto",C517=""),"",SUM(N517,Q517,T517,W517))</f>
        <v/>
      </c>
      <c r="Y517" s="139" t="str">
        <f>IF(OR(C517="Resuelto",C517=""),"",SUM(M517,P517,S517,V517))</f>
        <v/>
      </c>
      <c r="Z517" s="139" t="str">
        <f>IF(OR(C517="Resuelto",C517=""),"",SUM(L517,O517,R517,U517))</f>
        <v/>
      </c>
      <c r="AA517" s="28">
        <v>715</v>
      </c>
      <c r="AB517" s="28" t="str">
        <f ca="1">IF(ISNA(VLOOKUP(AA517,$X$13:$Z$795,3,FALSE))=TRUE,"",VLOOKUP(AA517,$X$13:$Z$795,3,FALSE))</f>
        <v/>
      </c>
      <c r="AC517" s="75" t="str">
        <f ca="1">IF(ISNA(VLOOKUP(AA517,$X$13:$Z$795,2,FALSE))=TRUE,"",VLOOKUP(AA517,$X$13:$Z$795,2,FALSE))</f>
        <v/>
      </c>
      <c r="AH517" s="78" t="str">
        <f>IF(AI517="","",MAX($AH$5:AH516)+1)</f>
        <v/>
      </c>
      <c r="AI517" s="53" t="str">
        <f>IF(G516="","",IF(COUNTIF($AI$11:AI516,G516)=0,G516,""))</f>
        <v/>
      </c>
      <c r="AJ517" s="53" t="str">
        <f>IF(ISNA(VLOOKUP(AA517,$AH$13:$AI$795,2,FALSE))=TRUE,"",VLOOKUP(AA517,$AH$13:$AI$795,2,FALSE))</f>
        <v/>
      </c>
      <c r="AK517" s="135"/>
    </row>
    <row r="518" spans="1:37" x14ac:dyDescent="0.25">
      <c r="A518" s="136"/>
      <c r="B518" s="136"/>
      <c r="C518" s="136"/>
      <c r="D518" s="136"/>
      <c r="E518" s="137"/>
      <c r="F518" s="137"/>
      <c r="G518" s="136"/>
      <c r="H518" s="137"/>
      <c r="I518" s="140" t="str">
        <f t="shared" si="9"/>
        <v/>
      </c>
      <c r="J518" s="140"/>
      <c r="K518" s="140"/>
      <c r="L518" s="74" t="str">
        <f>IF(AND(C518="Abierto",D518="Urgente"),A518,"")</f>
        <v/>
      </c>
      <c r="M518" s="74" t="str">
        <f ca="1">IF(AND(C518="Abierto",D518="Urgente"),TODAY()-E518,"")</f>
        <v/>
      </c>
      <c r="N518" s="74" t="str">
        <f>IF(AND(C518="Abierto",D518="Urgente"),RANK(M518,$M$13:$M$798,0)+COUNTIF($M$13:M518,M518)-1,"")</f>
        <v/>
      </c>
      <c r="O518" s="74" t="str">
        <f>IF(AND(C518="Abierto",D518="Alta"),A518,"")</f>
        <v/>
      </c>
      <c r="P518" s="74" t="str">
        <f ca="1">IF(AND(C518="Abierto",D518="Alta"),TODAY()-E518,"")</f>
        <v/>
      </c>
      <c r="Q518" s="74" t="str">
        <f>IF(AND(C518="Abierto",D518="Alta"),RANK(P518,$P$13:$P$798,0)+COUNTIF($P$13:P518,P518)-1+MAX(N:N),"")</f>
        <v/>
      </c>
      <c r="R518" s="74" t="str">
        <f>IF(AND(C518="Abierto",D518="Media"),A518,"")</f>
        <v/>
      </c>
      <c r="S518" s="74" t="str">
        <f ca="1">IF(AND(C518="Abierto",D518="Media"),TODAY()-E518,"")</f>
        <v/>
      </c>
      <c r="T518" s="74" t="str">
        <f>IF(AND(C518="Abierto",D518="Media"),RANK(S518,$S$13:$S$798,0)+COUNTIF($S$13:S518,S518)-1+MAX(N:N,Q:Q),"")</f>
        <v/>
      </c>
      <c r="U518" s="74" t="str">
        <f>IF(AND(C518="Abierto",D518="Baja"),A518,"")</f>
        <v/>
      </c>
      <c r="V518" s="74" t="str">
        <f ca="1">IF(AND(C518="Abierto",D518="Baja"),TODAY()-E518,"")</f>
        <v/>
      </c>
      <c r="W518" s="74" t="str">
        <f>IF(AND(C518="Abierto",D518="Baja"),RANK(V518,$V$13:$V$798,0)+COUNTIF($V$13:V518,V518)-1+MAX(N:N,Q:Q,T:T),"")</f>
        <v/>
      </c>
      <c r="X518" s="139" t="str">
        <f>IF(OR(C518="Resuelto",C518=""),"",SUM(N518,Q518,T518,W518))</f>
        <v/>
      </c>
      <c r="Y518" s="139" t="str">
        <f>IF(OR(C518="Resuelto",C518=""),"",SUM(M518,P518,S518,V518))</f>
        <v/>
      </c>
      <c r="Z518" s="139" t="str">
        <f>IF(OR(C518="Resuelto",C518=""),"",SUM(L518,O518,R518,U518))</f>
        <v/>
      </c>
      <c r="AA518" s="28">
        <v>716</v>
      </c>
      <c r="AB518" s="28" t="str">
        <f ca="1">IF(ISNA(VLOOKUP(AA518,$X$13:$Z$795,3,FALSE))=TRUE,"",VLOOKUP(AA518,$X$13:$Z$795,3,FALSE))</f>
        <v/>
      </c>
      <c r="AC518" s="75" t="str">
        <f ca="1">IF(ISNA(VLOOKUP(AA518,$X$13:$Z$795,2,FALSE))=TRUE,"",VLOOKUP(AA518,$X$13:$Z$795,2,FALSE))</f>
        <v/>
      </c>
      <c r="AH518" s="78" t="str">
        <f>IF(AI518="","",MAX($AH$5:AH517)+1)</f>
        <v/>
      </c>
      <c r="AI518" s="53" t="str">
        <f>IF(G517="","",IF(COUNTIF($AI$11:AI517,G517)=0,G517,""))</f>
        <v/>
      </c>
      <c r="AJ518" s="53" t="str">
        <f>IF(ISNA(VLOOKUP(AA518,$AH$13:$AI$795,2,FALSE))=TRUE,"",VLOOKUP(AA518,$AH$13:$AI$795,2,FALSE))</f>
        <v/>
      </c>
      <c r="AK518" s="135"/>
    </row>
    <row r="519" spans="1:37" x14ac:dyDescent="0.25">
      <c r="A519" s="136"/>
      <c r="B519" s="136"/>
      <c r="C519" s="136"/>
      <c r="D519" s="136"/>
      <c r="E519" s="137"/>
      <c r="F519" s="137"/>
      <c r="G519" s="136"/>
      <c r="H519" s="137"/>
      <c r="I519" s="140" t="str">
        <f t="shared" si="9"/>
        <v/>
      </c>
      <c r="J519" s="140"/>
      <c r="K519" s="140"/>
      <c r="L519" s="74" t="str">
        <f>IF(AND(C519="Abierto",D519="Urgente"),A519,"")</f>
        <v/>
      </c>
      <c r="M519" s="74" t="str">
        <f ca="1">IF(AND(C519="Abierto",D519="Urgente"),TODAY()-E519,"")</f>
        <v/>
      </c>
      <c r="N519" s="74" t="str">
        <f>IF(AND(C519="Abierto",D519="Urgente"),RANK(M519,$M$13:$M$798,0)+COUNTIF($M$13:M519,M519)-1,"")</f>
        <v/>
      </c>
      <c r="O519" s="74" t="str">
        <f>IF(AND(C519="Abierto",D519="Alta"),A519,"")</f>
        <v/>
      </c>
      <c r="P519" s="74" t="str">
        <f ca="1">IF(AND(C519="Abierto",D519="Alta"),TODAY()-E519,"")</f>
        <v/>
      </c>
      <c r="Q519" s="74" t="str">
        <f>IF(AND(C519="Abierto",D519="Alta"),RANK(P519,$P$13:$P$798,0)+COUNTIF($P$13:P519,P519)-1+MAX(N:N),"")</f>
        <v/>
      </c>
      <c r="R519" s="74" t="str">
        <f>IF(AND(C519="Abierto",D519="Media"),A519,"")</f>
        <v/>
      </c>
      <c r="S519" s="74" t="str">
        <f ca="1">IF(AND(C519="Abierto",D519="Media"),TODAY()-E519,"")</f>
        <v/>
      </c>
      <c r="T519" s="74" t="str">
        <f>IF(AND(C519="Abierto",D519="Media"),RANK(S519,$S$13:$S$798,0)+COUNTIF($S$13:S519,S519)-1+MAX(N:N,Q:Q),"")</f>
        <v/>
      </c>
      <c r="U519" s="74" t="str">
        <f>IF(AND(C519="Abierto",D519="Baja"),A519,"")</f>
        <v/>
      </c>
      <c r="V519" s="74" t="str">
        <f ca="1">IF(AND(C519="Abierto",D519="Baja"),TODAY()-E519,"")</f>
        <v/>
      </c>
      <c r="W519" s="74" t="str">
        <f>IF(AND(C519="Abierto",D519="Baja"),RANK(V519,$V$13:$V$798,0)+COUNTIF($V$13:V519,V519)-1+MAX(N:N,Q:Q,T:T),"")</f>
        <v/>
      </c>
      <c r="X519" s="139" t="str">
        <f>IF(OR(C519="Resuelto",C519=""),"",SUM(N519,Q519,T519,W519))</f>
        <v/>
      </c>
      <c r="Y519" s="139" t="str">
        <f>IF(OR(C519="Resuelto",C519=""),"",SUM(M519,P519,S519,V519))</f>
        <v/>
      </c>
      <c r="Z519" s="139" t="str">
        <f>IF(OR(C519="Resuelto",C519=""),"",SUM(L519,O519,R519,U519))</f>
        <v/>
      </c>
      <c r="AA519" s="28">
        <v>717</v>
      </c>
      <c r="AB519" s="28" t="str">
        <f ca="1">IF(ISNA(VLOOKUP(AA519,$X$13:$Z$795,3,FALSE))=TRUE,"",VLOOKUP(AA519,$X$13:$Z$795,3,FALSE))</f>
        <v/>
      </c>
      <c r="AC519" s="75" t="str">
        <f ca="1">IF(ISNA(VLOOKUP(AA519,$X$13:$Z$795,2,FALSE))=TRUE,"",VLOOKUP(AA519,$X$13:$Z$795,2,FALSE))</f>
        <v/>
      </c>
      <c r="AH519" s="78" t="str">
        <f>IF(AI519="","",MAX($AH$5:AH518)+1)</f>
        <v/>
      </c>
      <c r="AI519" s="53" t="str">
        <f>IF(G518="","",IF(COUNTIF($AI$11:AI518,G518)=0,G518,""))</f>
        <v/>
      </c>
      <c r="AJ519" s="53" t="str">
        <f>IF(ISNA(VLOOKUP(AA519,$AH$13:$AI$795,2,FALSE))=TRUE,"",VLOOKUP(AA519,$AH$13:$AI$795,2,FALSE))</f>
        <v/>
      </c>
      <c r="AK519" s="135"/>
    </row>
    <row r="520" spans="1:37" x14ac:dyDescent="0.25">
      <c r="A520" s="136"/>
      <c r="B520" s="136"/>
      <c r="C520" s="136"/>
      <c r="D520" s="136"/>
      <c r="E520" s="137"/>
      <c r="F520" s="137"/>
      <c r="G520" s="136"/>
      <c r="H520" s="137"/>
      <c r="I520" s="140" t="str">
        <f t="shared" si="9"/>
        <v/>
      </c>
      <c r="J520" s="140"/>
      <c r="K520" s="140"/>
      <c r="L520" s="74" t="str">
        <f>IF(AND(C520="Abierto",D520="Urgente"),A520,"")</f>
        <v/>
      </c>
      <c r="M520" s="74" t="str">
        <f ca="1">IF(AND(C520="Abierto",D520="Urgente"),TODAY()-E520,"")</f>
        <v/>
      </c>
      <c r="N520" s="74" t="str">
        <f>IF(AND(C520="Abierto",D520="Urgente"),RANK(M520,$M$13:$M$798,0)+COUNTIF($M$13:M520,M520)-1,"")</f>
        <v/>
      </c>
      <c r="O520" s="74" t="str">
        <f>IF(AND(C520="Abierto",D520="Alta"),A520,"")</f>
        <v/>
      </c>
      <c r="P520" s="74" t="str">
        <f ca="1">IF(AND(C520="Abierto",D520="Alta"),TODAY()-E520,"")</f>
        <v/>
      </c>
      <c r="Q520" s="74" t="str">
        <f>IF(AND(C520="Abierto",D520="Alta"),RANK(P520,$P$13:$P$798,0)+COUNTIF($P$13:P520,P520)-1+MAX(N:N),"")</f>
        <v/>
      </c>
      <c r="R520" s="74" t="str">
        <f>IF(AND(C520="Abierto",D520="Media"),A520,"")</f>
        <v/>
      </c>
      <c r="S520" s="74" t="str">
        <f ca="1">IF(AND(C520="Abierto",D520="Media"),TODAY()-E520,"")</f>
        <v/>
      </c>
      <c r="T520" s="74" t="str">
        <f>IF(AND(C520="Abierto",D520="Media"),RANK(S520,$S$13:$S$798,0)+COUNTIF($S$13:S520,S520)-1+MAX(N:N,Q:Q),"")</f>
        <v/>
      </c>
      <c r="U520" s="74" t="str">
        <f>IF(AND(C520="Abierto",D520="Baja"),A520,"")</f>
        <v/>
      </c>
      <c r="V520" s="74" t="str">
        <f ca="1">IF(AND(C520="Abierto",D520="Baja"),TODAY()-E520,"")</f>
        <v/>
      </c>
      <c r="W520" s="74" t="str">
        <f>IF(AND(C520="Abierto",D520="Baja"),RANK(V520,$V$13:$V$798,0)+COUNTIF($V$13:V520,V520)-1+MAX(N:N,Q:Q,T:T),"")</f>
        <v/>
      </c>
      <c r="X520" s="139" t="str">
        <f>IF(OR(C520="Resuelto",C520=""),"",SUM(N520,Q520,T520,W520))</f>
        <v/>
      </c>
      <c r="Y520" s="139" t="str">
        <f>IF(OR(C520="Resuelto",C520=""),"",SUM(M520,P520,S520,V520))</f>
        <v/>
      </c>
      <c r="Z520" s="139" t="str">
        <f>IF(OR(C520="Resuelto",C520=""),"",SUM(L520,O520,R520,U520))</f>
        <v/>
      </c>
      <c r="AA520" s="28">
        <v>718</v>
      </c>
      <c r="AB520" s="28" t="str">
        <f ca="1">IF(ISNA(VLOOKUP(AA520,$X$13:$Z$795,3,FALSE))=TRUE,"",VLOOKUP(AA520,$X$13:$Z$795,3,FALSE))</f>
        <v/>
      </c>
      <c r="AC520" s="75" t="str">
        <f ca="1">IF(ISNA(VLOOKUP(AA520,$X$13:$Z$795,2,FALSE))=TRUE,"",VLOOKUP(AA520,$X$13:$Z$795,2,FALSE))</f>
        <v/>
      </c>
      <c r="AH520" s="78" t="str">
        <f>IF(AI520="","",MAX($AH$5:AH519)+1)</f>
        <v/>
      </c>
      <c r="AI520" s="53" t="str">
        <f>IF(G519="","",IF(COUNTIF($AI$11:AI519,G519)=0,G519,""))</f>
        <v/>
      </c>
      <c r="AJ520" s="53" t="str">
        <f>IF(ISNA(VLOOKUP(AA520,$AH$13:$AI$795,2,FALSE))=TRUE,"",VLOOKUP(AA520,$AH$13:$AI$795,2,FALSE))</f>
        <v/>
      </c>
      <c r="AK520" s="135"/>
    </row>
    <row r="521" spans="1:37" x14ac:dyDescent="0.25">
      <c r="A521" s="136"/>
      <c r="B521" s="136"/>
      <c r="C521" s="136"/>
      <c r="D521" s="136"/>
      <c r="E521" s="137"/>
      <c r="F521" s="137"/>
      <c r="G521" s="136"/>
      <c r="H521" s="137"/>
      <c r="I521" s="140" t="str">
        <f t="shared" si="9"/>
        <v/>
      </c>
      <c r="J521" s="140"/>
      <c r="K521" s="140"/>
      <c r="L521" s="74" t="str">
        <f>IF(AND(C521="Abierto",D521="Urgente"),A521,"")</f>
        <v/>
      </c>
      <c r="M521" s="74" t="str">
        <f ca="1">IF(AND(C521="Abierto",D521="Urgente"),TODAY()-E521,"")</f>
        <v/>
      </c>
      <c r="N521" s="74" t="str">
        <f>IF(AND(C521="Abierto",D521="Urgente"),RANK(M521,$M$13:$M$798,0)+COUNTIF($M$13:M521,M521)-1,"")</f>
        <v/>
      </c>
      <c r="O521" s="74" t="str">
        <f>IF(AND(C521="Abierto",D521="Alta"),A521,"")</f>
        <v/>
      </c>
      <c r="P521" s="74" t="str">
        <f ca="1">IF(AND(C521="Abierto",D521="Alta"),TODAY()-E521,"")</f>
        <v/>
      </c>
      <c r="Q521" s="74" t="str">
        <f>IF(AND(C521="Abierto",D521="Alta"),RANK(P521,$P$13:$P$798,0)+COUNTIF($P$13:P521,P521)-1+MAX(N:N),"")</f>
        <v/>
      </c>
      <c r="R521" s="74" t="str">
        <f>IF(AND(C521="Abierto",D521="Media"),A521,"")</f>
        <v/>
      </c>
      <c r="S521" s="74" t="str">
        <f ca="1">IF(AND(C521="Abierto",D521="Media"),TODAY()-E521,"")</f>
        <v/>
      </c>
      <c r="T521" s="74" t="str">
        <f>IF(AND(C521="Abierto",D521="Media"),RANK(S521,$S$13:$S$798,0)+COUNTIF($S$13:S521,S521)-1+MAX(N:N,Q:Q),"")</f>
        <v/>
      </c>
      <c r="U521" s="74" t="str">
        <f>IF(AND(C521="Abierto",D521="Baja"),A521,"")</f>
        <v/>
      </c>
      <c r="V521" s="74" t="str">
        <f ca="1">IF(AND(C521="Abierto",D521="Baja"),TODAY()-E521,"")</f>
        <v/>
      </c>
      <c r="W521" s="74" t="str">
        <f>IF(AND(C521="Abierto",D521="Baja"),RANK(V521,$V$13:$V$798,0)+COUNTIF($V$13:V521,V521)-1+MAX(N:N,Q:Q,T:T),"")</f>
        <v/>
      </c>
      <c r="X521" s="139" t="str">
        <f>IF(OR(C521="Resuelto",C521=""),"",SUM(N521,Q521,T521,W521))</f>
        <v/>
      </c>
      <c r="Y521" s="139" t="str">
        <f>IF(OR(C521="Resuelto",C521=""),"",SUM(M521,P521,S521,V521))</f>
        <v/>
      </c>
      <c r="Z521" s="139" t="str">
        <f>IF(OR(C521="Resuelto",C521=""),"",SUM(L521,O521,R521,U521))</f>
        <v/>
      </c>
      <c r="AA521" s="28">
        <v>719</v>
      </c>
      <c r="AB521" s="28" t="str">
        <f ca="1">IF(ISNA(VLOOKUP(AA521,$X$13:$Z$795,3,FALSE))=TRUE,"",VLOOKUP(AA521,$X$13:$Z$795,3,FALSE))</f>
        <v/>
      </c>
      <c r="AC521" s="75" t="str">
        <f ca="1">IF(ISNA(VLOOKUP(AA521,$X$13:$Z$795,2,FALSE))=TRUE,"",VLOOKUP(AA521,$X$13:$Z$795,2,FALSE))</f>
        <v/>
      </c>
      <c r="AH521" s="78" t="str">
        <f>IF(AI521="","",MAX($AH$5:AH520)+1)</f>
        <v/>
      </c>
      <c r="AI521" s="53" t="str">
        <f>IF(G520="","",IF(COUNTIF($AI$11:AI520,G520)=0,G520,""))</f>
        <v/>
      </c>
      <c r="AJ521" s="53" t="str">
        <f>IF(ISNA(VLOOKUP(AA521,$AH$13:$AI$795,2,FALSE))=TRUE,"",VLOOKUP(AA521,$AH$13:$AI$795,2,FALSE))</f>
        <v/>
      </c>
      <c r="AK521" s="135"/>
    </row>
    <row r="522" spans="1:37" x14ac:dyDescent="0.25">
      <c r="A522" s="136"/>
      <c r="B522" s="136"/>
      <c r="C522" s="136"/>
      <c r="D522" s="136"/>
      <c r="E522" s="137"/>
      <c r="F522" s="137"/>
      <c r="G522" s="136"/>
      <c r="H522" s="137"/>
      <c r="I522" s="140" t="str">
        <f t="shared" si="9"/>
        <v/>
      </c>
      <c r="J522" s="140"/>
      <c r="K522" s="140"/>
      <c r="L522" s="74" t="str">
        <f>IF(AND(C522="Abierto",D522="Urgente"),A522,"")</f>
        <v/>
      </c>
      <c r="M522" s="74" t="str">
        <f ca="1">IF(AND(C522="Abierto",D522="Urgente"),TODAY()-E522,"")</f>
        <v/>
      </c>
      <c r="N522" s="74" t="str">
        <f>IF(AND(C522="Abierto",D522="Urgente"),RANK(M522,$M$13:$M$798,0)+COUNTIF($M$13:M522,M522)-1,"")</f>
        <v/>
      </c>
      <c r="O522" s="74" t="str">
        <f>IF(AND(C522="Abierto",D522="Alta"),A522,"")</f>
        <v/>
      </c>
      <c r="P522" s="74" t="str">
        <f ca="1">IF(AND(C522="Abierto",D522="Alta"),TODAY()-E522,"")</f>
        <v/>
      </c>
      <c r="Q522" s="74" t="str">
        <f>IF(AND(C522="Abierto",D522="Alta"),RANK(P522,$P$13:$P$798,0)+COUNTIF($P$13:P522,P522)-1+MAX(N:N),"")</f>
        <v/>
      </c>
      <c r="R522" s="74" t="str">
        <f>IF(AND(C522="Abierto",D522="Media"),A522,"")</f>
        <v/>
      </c>
      <c r="S522" s="74" t="str">
        <f ca="1">IF(AND(C522="Abierto",D522="Media"),TODAY()-E522,"")</f>
        <v/>
      </c>
      <c r="T522" s="74" t="str">
        <f>IF(AND(C522="Abierto",D522="Media"),RANK(S522,$S$13:$S$798,0)+COUNTIF($S$13:S522,S522)-1+MAX(N:N,Q:Q),"")</f>
        <v/>
      </c>
      <c r="U522" s="74" t="str">
        <f>IF(AND(C522="Abierto",D522="Baja"),A522,"")</f>
        <v/>
      </c>
      <c r="V522" s="74" t="str">
        <f ca="1">IF(AND(C522="Abierto",D522="Baja"),TODAY()-E522,"")</f>
        <v/>
      </c>
      <c r="W522" s="74" t="str">
        <f>IF(AND(C522="Abierto",D522="Baja"),RANK(V522,$V$13:$V$798,0)+COUNTIF($V$13:V522,V522)-1+MAX(N:N,Q:Q,T:T),"")</f>
        <v/>
      </c>
      <c r="X522" s="139" t="str">
        <f>IF(OR(C522="Resuelto",C522=""),"",SUM(N522,Q522,T522,W522))</f>
        <v/>
      </c>
      <c r="Y522" s="139" t="str">
        <f>IF(OR(C522="Resuelto",C522=""),"",SUM(M522,P522,S522,V522))</f>
        <v/>
      </c>
      <c r="Z522" s="139" t="str">
        <f>IF(OR(C522="Resuelto",C522=""),"",SUM(L522,O522,R522,U522))</f>
        <v/>
      </c>
      <c r="AA522" s="28">
        <v>720</v>
      </c>
      <c r="AB522" s="28" t="str">
        <f ca="1">IF(ISNA(VLOOKUP(AA522,$X$13:$Z$795,3,FALSE))=TRUE,"",VLOOKUP(AA522,$X$13:$Z$795,3,FALSE))</f>
        <v/>
      </c>
      <c r="AC522" s="75" t="str">
        <f ca="1">IF(ISNA(VLOOKUP(AA522,$X$13:$Z$795,2,FALSE))=TRUE,"",VLOOKUP(AA522,$X$13:$Z$795,2,FALSE))</f>
        <v/>
      </c>
      <c r="AH522" s="78" t="str">
        <f>IF(AI522="","",MAX($AH$5:AH521)+1)</f>
        <v/>
      </c>
      <c r="AI522" s="53" t="str">
        <f>IF(G521="","",IF(COUNTIF($AI$11:AI521,G521)=0,G521,""))</f>
        <v/>
      </c>
      <c r="AJ522" s="53" t="str">
        <f>IF(ISNA(VLOOKUP(AA522,$AH$13:$AI$795,2,FALSE))=TRUE,"",VLOOKUP(AA522,$AH$13:$AI$795,2,FALSE))</f>
        <v/>
      </c>
      <c r="AK522" s="135"/>
    </row>
    <row r="523" spans="1:37" x14ac:dyDescent="0.25">
      <c r="A523" s="136"/>
      <c r="B523" s="136"/>
      <c r="C523" s="136"/>
      <c r="D523" s="136"/>
      <c r="E523" s="137"/>
      <c r="F523" s="137"/>
      <c r="G523" s="136"/>
      <c r="H523" s="137"/>
      <c r="I523" s="140" t="str">
        <f t="shared" si="9"/>
        <v/>
      </c>
      <c r="J523" s="140"/>
      <c r="K523" s="140"/>
      <c r="L523" s="74" t="str">
        <f>IF(AND(C523="Abierto",D523="Urgente"),A523,"")</f>
        <v/>
      </c>
      <c r="M523" s="74" t="str">
        <f ca="1">IF(AND(C523="Abierto",D523="Urgente"),TODAY()-E523,"")</f>
        <v/>
      </c>
      <c r="N523" s="74" t="str">
        <f>IF(AND(C523="Abierto",D523="Urgente"),RANK(M523,$M$13:$M$798,0)+COUNTIF($M$13:M523,M523)-1,"")</f>
        <v/>
      </c>
      <c r="O523" s="74" t="str">
        <f>IF(AND(C523="Abierto",D523="Alta"),A523,"")</f>
        <v/>
      </c>
      <c r="P523" s="74" t="str">
        <f ca="1">IF(AND(C523="Abierto",D523="Alta"),TODAY()-E523,"")</f>
        <v/>
      </c>
      <c r="Q523" s="74" t="str">
        <f>IF(AND(C523="Abierto",D523="Alta"),RANK(P523,$P$13:$P$798,0)+COUNTIF($P$13:P523,P523)-1+MAX(N:N),"")</f>
        <v/>
      </c>
      <c r="R523" s="74" t="str">
        <f>IF(AND(C523="Abierto",D523="Media"),A523,"")</f>
        <v/>
      </c>
      <c r="S523" s="74" t="str">
        <f ca="1">IF(AND(C523="Abierto",D523="Media"),TODAY()-E523,"")</f>
        <v/>
      </c>
      <c r="T523" s="74" t="str">
        <f>IF(AND(C523="Abierto",D523="Media"),RANK(S523,$S$13:$S$798,0)+COUNTIF($S$13:S523,S523)-1+MAX(N:N,Q:Q),"")</f>
        <v/>
      </c>
      <c r="U523" s="74" t="str">
        <f>IF(AND(C523="Abierto",D523="Baja"),A523,"")</f>
        <v/>
      </c>
      <c r="V523" s="74" t="str">
        <f ca="1">IF(AND(C523="Abierto",D523="Baja"),TODAY()-E523,"")</f>
        <v/>
      </c>
      <c r="W523" s="74" t="str">
        <f>IF(AND(C523="Abierto",D523="Baja"),RANK(V523,$V$13:$V$798,0)+COUNTIF($V$13:V523,V523)-1+MAX(N:N,Q:Q,T:T),"")</f>
        <v/>
      </c>
      <c r="X523" s="139" t="str">
        <f>IF(OR(C523="Resuelto",C523=""),"",SUM(N523,Q523,T523,W523))</f>
        <v/>
      </c>
      <c r="Y523" s="139" t="str">
        <f>IF(OR(C523="Resuelto",C523=""),"",SUM(M523,P523,S523,V523))</f>
        <v/>
      </c>
      <c r="Z523" s="139" t="str">
        <f>IF(OR(C523="Resuelto",C523=""),"",SUM(L523,O523,R523,U523))</f>
        <v/>
      </c>
      <c r="AA523" s="28">
        <v>721</v>
      </c>
      <c r="AB523" s="28" t="str">
        <f ca="1">IF(ISNA(VLOOKUP(AA523,$X$13:$Z$795,3,FALSE))=TRUE,"",VLOOKUP(AA523,$X$13:$Z$795,3,FALSE))</f>
        <v/>
      </c>
      <c r="AC523" s="75" t="str">
        <f ca="1">IF(ISNA(VLOOKUP(AA523,$X$13:$Z$795,2,FALSE))=TRUE,"",VLOOKUP(AA523,$X$13:$Z$795,2,FALSE))</f>
        <v/>
      </c>
      <c r="AH523" s="78" t="str">
        <f>IF(AI523="","",MAX($AH$5:AH522)+1)</f>
        <v/>
      </c>
      <c r="AI523" s="53" t="str">
        <f>IF(G522="","",IF(COUNTIF($AI$11:AI522,G522)=0,G522,""))</f>
        <v/>
      </c>
      <c r="AJ523" s="53" t="str">
        <f>IF(ISNA(VLOOKUP(AA523,$AH$13:$AI$795,2,FALSE))=TRUE,"",VLOOKUP(AA523,$AH$13:$AI$795,2,FALSE))</f>
        <v/>
      </c>
      <c r="AK523" s="135"/>
    </row>
    <row r="524" spans="1:37" x14ac:dyDescent="0.25">
      <c r="A524" s="136"/>
      <c r="B524" s="136"/>
      <c r="C524" s="136"/>
      <c r="D524" s="136"/>
      <c r="E524" s="137"/>
      <c r="F524" s="137"/>
      <c r="G524" s="136"/>
      <c r="H524" s="137"/>
      <c r="I524" s="140" t="str">
        <f t="shared" si="9"/>
        <v/>
      </c>
      <c r="J524" s="140"/>
      <c r="K524" s="140"/>
      <c r="L524" s="74" t="str">
        <f>IF(AND(C524="Abierto",D524="Urgente"),A524,"")</f>
        <v/>
      </c>
      <c r="M524" s="74" t="str">
        <f ca="1">IF(AND(C524="Abierto",D524="Urgente"),TODAY()-E524,"")</f>
        <v/>
      </c>
      <c r="N524" s="74" t="str">
        <f>IF(AND(C524="Abierto",D524="Urgente"),RANK(M524,$M$13:$M$798,0)+COUNTIF($M$13:M524,M524)-1,"")</f>
        <v/>
      </c>
      <c r="O524" s="74" t="str">
        <f>IF(AND(C524="Abierto",D524="Alta"),A524,"")</f>
        <v/>
      </c>
      <c r="P524" s="74" t="str">
        <f ca="1">IF(AND(C524="Abierto",D524="Alta"),TODAY()-E524,"")</f>
        <v/>
      </c>
      <c r="Q524" s="74" t="str">
        <f>IF(AND(C524="Abierto",D524="Alta"),RANK(P524,$P$13:$P$798,0)+COUNTIF($P$13:P524,P524)-1+MAX(N:N),"")</f>
        <v/>
      </c>
      <c r="R524" s="74" t="str">
        <f>IF(AND(C524="Abierto",D524="Media"),A524,"")</f>
        <v/>
      </c>
      <c r="S524" s="74" t="str">
        <f ca="1">IF(AND(C524="Abierto",D524="Media"),TODAY()-E524,"")</f>
        <v/>
      </c>
      <c r="T524" s="74" t="str">
        <f>IF(AND(C524="Abierto",D524="Media"),RANK(S524,$S$13:$S$798,0)+COUNTIF($S$13:S524,S524)-1+MAX(N:N,Q:Q),"")</f>
        <v/>
      </c>
      <c r="U524" s="74" t="str">
        <f>IF(AND(C524="Abierto",D524="Baja"),A524,"")</f>
        <v/>
      </c>
      <c r="V524" s="74" t="str">
        <f ca="1">IF(AND(C524="Abierto",D524="Baja"),TODAY()-E524,"")</f>
        <v/>
      </c>
      <c r="W524" s="74" t="str">
        <f>IF(AND(C524="Abierto",D524="Baja"),RANK(V524,$V$13:$V$798,0)+COUNTIF($V$13:V524,V524)-1+MAX(N:N,Q:Q,T:T),"")</f>
        <v/>
      </c>
      <c r="X524" s="139" t="str">
        <f>IF(OR(C524="Resuelto",C524=""),"",SUM(N524,Q524,T524,W524))</f>
        <v/>
      </c>
      <c r="Y524" s="139" t="str">
        <f>IF(OR(C524="Resuelto",C524=""),"",SUM(M524,P524,S524,V524))</f>
        <v/>
      </c>
      <c r="Z524" s="139" t="str">
        <f>IF(OR(C524="Resuelto",C524=""),"",SUM(L524,O524,R524,U524))</f>
        <v/>
      </c>
      <c r="AA524" s="28">
        <v>722</v>
      </c>
      <c r="AB524" s="28" t="str">
        <f ca="1">IF(ISNA(VLOOKUP(AA524,$X$13:$Z$795,3,FALSE))=TRUE,"",VLOOKUP(AA524,$X$13:$Z$795,3,FALSE))</f>
        <v/>
      </c>
      <c r="AC524" s="75" t="str">
        <f ca="1">IF(ISNA(VLOOKUP(AA524,$X$13:$Z$795,2,FALSE))=TRUE,"",VLOOKUP(AA524,$X$13:$Z$795,2,FALSE))</f>
        <v/>
      </c>
      <c r="AH524" s="78" t="str">
        <f>IF(AI524="","",MAX($AH$5:AH523)+1)</f>
        <v/>
      </c>
      <c r="AI524" s="53" t="str">
        <f>IF(G523="","",IF(COUNTIF($AI$11:AI523,G523)=0,G523,""))</f>
        <v/>
      </c>
      <c r="AJ524" s="53" t="str">
        <f>IF(ISNA(VLOOKUP(AA524,$AH$13:$AI$795,2,FALSE))=TRUE,"",VLOOKUP(AA524,$AH$13:$AI$795,2,FALSE))</f>
        <v/>
      </c>
      <c r="AK524" s="135"/>
    </row>
    <row r="525" spans="1:37" x14ac:dyDescent="0.25">
      <c r="A525" s="136"/>
      <c r="B525" s="136"/>
      <c r="C525" s="136"/>
      <c r="D525" s="136"/>
      <c r="E525" s="137"/>
      <c r="F525" s="137"/>
      <c r="G525" s="136"/>
      <c r="H525" s="137"/>
      <c r="I525" s="140" t="str">
        <f t="shared" si="9"/>
        <v/>
      </c>
      <c r="J525" s="140"/>
      <c r="K525" s="140"/>
      <c r="L525" s="74" t="str">
        <f>IF(AND(C525="Abierto",D525="Urgente"),A525,"")</f>
        <v/>
      </c>
      <c r="M525" s="74" t="str">
        <f ca="1">IF(AND(C525="Abierto",D525="Urgente"),TODAY()-E525,"")</f>
        <v/>
      </c>
      <c r="N525" s="74" t="str">
        <f>IF(AND(C525="Abierto",D525="Urgente"),RANK(M525,$M$13:$M$798,0)+COUNTIF($M$13:M525,M525)-1,"")</f>
        <v/>
      </c>
      <c r="O525" s="74" t="str">
        <f>IF(AND(C525="Abierto",D525="Alta"),A525,"")</f>
        <v/>
      </c>
      <c r="P525" s="74" t="str">
        <f ca="1">IF(AND(C525="Abierto",D525="Alta"),TODAY()-E525,"")</f>
        <v/>
      </c>
      <c r="Q525" s="74" t="str">
        <f>IF(AND(C525="Abierto",D525="Alta"),RANK(P525,$P$13:$P$798,0)+COUNTIF($P$13:P525,P525)-1+MAX(N:N),"")</f>
        <v/>
      </c>
      <c r="R525" s="74" t="str">
        <f>IF(AND(C525="Abierto",D525="Media"),A525,"")</f>
        <v/>
      </c>
      <c r="S525" s="74" t="str">
        <f ca="1">IF(AND(C525="Abierto",D525="Media"),TODAY()-E525,"")</f>
        <v/>
      </c>
      <c r="T525" s="74" t="str">
        <f>IF(AND(C525="Abierto",D525="Media"),RANK(S525,$S$13:$S$798,0)+COUNTIF($S$13:S525,S525)-1+MAX(N:N,Q:Q),"")</f>
        <v/>
      </c>
      <c r="U525" s="74" t="str">
        <f>IF(AND(C525="Abierto",D525="Baja"),A525,"")</f>
        <v/>
      </c>
      <c r="V525" s="74" t="str">
        <f ca="1">IF(AND(C525="Abierto",D525="Baja"),TODAY()-E525,"")</f>
        <v/>
      </c>
      <c r="W525" s="74" t="str">
        <f>IF(AND(C525="Abierto",D525="Baja"),RANK(V525,$V$13:$V$798,0)+COUNTIF($V$13:V525,V525)-1+MAX(N:N,Q:Q,T:T),"")</f>
        <v/>
      </c>
      <c r="X525" s="139" t="str">
        <f>IF(OR(C525="Resuelto",C525=""),"",SUM(N525,Q525,T525,W525))</f>
        <v/>
      </c>
      <c r="Y525" s="139" t="str">
        <f>IF(OR(C525="Resuelto",C525=""),"",SUM(M525,P525,S525,V525))</f>
        <v/>
      </c>
      <c r="Z525" s="139" t="str">
        <f>IF(OR(C525="Resuelto",C525=""),"",SUM(L525,O525,R525,U525))</f>
        <v/>
      </c>
      <c r="AA525" s="28">
        <v>723</v>
      </c>
      <c r="AB525" s="28" t="str">
        <f ca="1">IF(ISNA(VLOOKUP(AA525,$X$13:$Z$795,3,FALSE))=TRUE,"",VLOOKUP(AA525,$X$13:$Z$795,3,FALSE))</f>
        <v/>
      </c>
      <c r="AC525" s="75" t="str">
        <f ca="1">IF(ISNA(VLOOKUP(AA525,$X$13:$Z$795,2,FALSE))=TRUE,"",VLOOKUP(AA525,$X$13:$Z$795,2,FALSE))</f>
        <v/>
      </c>
      <c r="AH525" s="78" t="str">
        <f>IF(AI525="","",MAX($AH$5:AH524)+1)</f>
        <v/>
      </c>
      <c r="AI525" s="53" t="str">
        <f>IF(G524="","",IF(COUNTIF($AI$11:AI524,G524)=0,G524,""))</f>
        <v/>
      </c>
      <c r="AJ525" s="53" t="str">
        <f>IF(ISNA(VLOOKUP(AA525,$AH$13:$AI$795,2,FALSE))=TRUE,"",VLOOKUP(AA525,$AH$13:$AI$795,2,FALSE))</f>
        <v/>
      </c>
      <c r="AK525" s="135"/>
    </row>
    <row r="526" spans="1:37" x14ac:dyDescent="0.25">
      <c r="A526" s="136"/>
      <c r="B526" s="136"/>
      <c r="C526" s="136"/>
      <c r="D526" s="136"/>
      <c r="E526" s="137"/>
      <c r="F526" s="137"/>
      <c r="G526" s="136"/>
      <c r="H526" s="137"/>
      <c r="I526" s="140" t="str">
        <f t="shared" si="9"/>
        <v/>
      </c>
      <c r="J526" s="140"/>
      <c r="K526" s="140"/>
      <c r="L526" s="74" t="str">
        <f>IF(AND(C526="Abierto",D526="Urgente"),A526,"")</f>
        <v/>
      </c>
      <c r="M526" s="74" t="str">
        <f ca="1">IF(AND(C526="Abierto",D526="Urgente"),TODAY()-E526,"")</f>
        <v/>
      </c>
      <c r="N526" s="74" t="str">
        <f>IF(AND(C526="Abierto",D526="Urgente"),RANK(M526,$M$13:$M$798,0)+COUNTIF($M$13:M526,M526)-1,"")</f>
        <v/>
      </c>
      <c r="O526" s="74" t="str">
        <f>IF(AND(C526="Abierto",D526="Alta"),A526,"")</f>
        <v/>
      </c>
      <c r="P526" s="74" t="str">
        <f ca="1">IF(AND(C526="Abierto",D526="Alta"),TODAY()-E526,"")</f>
        <v/>
      </c>
      <c r="Q526" s="74" t="str">
        <f>IF(AND(C526="Abierto",D526="Alta"),RANK(P526,$P$13:$P$798,0)+COUNTIF($P$13:P526,P526)-1+MAX(N:N),"")</f>
        <v/>
      </c>
      <c r="R526" s="74" t="str">
        <f>IF(AND(C526="Abierto",D526="Media"),A526,"")</f>
        <v/>
      </c>
      <c r="S526" s="74" t="str">
        <f ca="1">IF(AND(C526="Abierto",D526="Media"),TODAY()-E526,"")</f>
        <v/>
      </c>
      <c r="T526" s="74" t="str">
        <f>IF(AND(C526="Abierto",D526="Media"),RANK(S526,$S$13:$S$798,0)+COUNTIF($S$13:S526,S526)-1+MAX(N:N,Q:Q),"")</f>
        <v/>
      </c>
      <c r="U526" s="74" t="str">
        <f>IF(AND(C526="Abierto",D526="Baja"),A526,"")</f>
        <v/>
      </c>
      <c r="V526" s="74" t="str">
        <f ca="1">IF(AND(C526="Abierto",D526="Baja"),TODAY()-E526,"")</f>
        <v/>
      </c>
      <c r="W526" s="74" t="str">
        <f>IF(AND(C526="Abierto",D526="Baja"),RANK(V526,$V$13:$V$798,0)+COUNTIF($V$13:V526,V526)-1+MAX(N:N,Q:Q,T:T),"")</f>
        <v/>
      </c>
      <c r="X526" s="139" t="str">
        <f>IF(OR(C526="Resuelto",C526=""),"",SUM(N526,Q526,T526,W526))</f>
        <v/>
      </c>
      <c r="Y526" s="139" t="str">
        <f>IF(OR(C526="Resuelto",C526=""),"",SUM(M526,P526,S526,V526))</f>
        <v/>
      </c>
      <c r="Z526" s="139" t="str">
        <f>IF(OR(C526="Resuelto",C526=""),"",SUM(L526,O526,R526,U526))</f>
        <v/>
      </c>
      <c r="AA526" s="28">
        <v>724</v>
      </c>
      <c r="AB526" s="28" t="str">
        <f ca="1">IF(ISNA(VLOOKUP(AA526,$X$13:$Z$795,3,FALSE))=TRUE,"",VLOOKUP(AA526,$X$13:$Z$795,3,FALSE))</f>
        <v/>
      </c>
      <c r="AC526" s="75" t="str">
        <f ca="1">IF(ISNA(VLOOKUP(AA526,$X$13:$Z$795,2,FALSE))=TRUE,"",VLOOKUP(AA526,$X$13:$Z$795,2,FALSE))</f>
        <v/>
      </c>
      <c r="AH526" s="78" t="str">
        <f>IF(AI526="","",MAX($AH$5:AH525)+1)</f>
        <v/>
      </c>
      <c r="AI526" s="53" t="str">
        <f>IF(G525="","",IF(COUNTIF($AI$11:AI525,G525)=0,G525,""))</f>
        <v/>
      </c>
      <c r="AJ526" s="53" t="str">
        <f>IF(ISNA(VLOOKUP(AA526,$AH$13:$AI$795,2,FALSE))=TRUE,"",VLOOKUP(AA526,$AH$13:$AI$795,2,FALSE))</f>
        <v/>
      </c>
      <c r="AK526" s="135"/>
    </row>
    <row r="527" spans="1:37" x14ac:dyDescent="0.25">
      <c r="A527" s="136"/>
      <c r="B527" s="136"/>
      <c r="C527" s="136"/>
      <c r="D527" s="136"/>
      <c r="E527" s="137"/>
      <c r="F527" s="137"/>
      <c r="G527" s="136"/>
      <c r="H527" s="137"/>
      <c r="I527" s="140" t="str">
        <f t="shared" si="9"/>
        <v/>
      </c>
      <c r="J527" s="140"/>
      <c r="K527" s="140"/>
      <c r="L527" s="74" t="str">
        <f>IF(AND(C527="Abierto",D527="Urgente"),A527,"")</f>
        <v/>
      </c>
      <c r="M527" s="74" t="str">
        <f ca="1">IF(AND(C527="Abierto",D527="Urgente"),TODAY()-E527,"")</f>
        <v/>
      </c>
      <c r="N527" s="74" t="str">
        <f>IF(AND(C527="Abierto",D527="Urgente"),RANK(M527,$M$13:$M$798,0)+COUNTIF($M$13:M527,M527)-1,"")</f>
        <v/>
      </c>
      <c r="O527" s="74" t="str">
        <f>IF(AND(C527="Abierto",D527="Alta"),A527,"")</f>
        <v/>
      </c>
      <c r="P527" s="74" t="str">
        <f ca="1">IF(AND(C527="Abierto",D527="Alta"),TODAY()-E527,"")</f>
        <v/>
      </c>
      <c r="Q527" s="74" t="str">
        <f>IF(AND(C527="Abierto",D527="Alta"),RANK(P527,$P$13:$P$798,0)+COUNTIF($P$13:P527,P527)-1+MAX(N:N),"")</f>
        <v/>
      </c>
      <c r="R527" s="74" t="str">
        <f>IF(AND(C527="Abierto",D527="Media"),A527,"")</f>
        <v/>
      </c>
      <c r="S527" s="74" t="str">
        <f ca="1">IF(AND(C527="Abierto",D527="Media"),TODAY()-E527,"")</f>
        <v/>
      </c>
      <c r="T527" s="74" t="str">
        <f>IF(AND(C527="Abierto",D527="Media"),RANK(S527,$S$13:$S$798,0)+COUNTIF($S$13:S527,S527)-1+MAX(N:N,Q:Q),"")</f>
        <v/>
      </c>
      <c r="U527" s="74" t="str">
        <f>IF(AND(C527="Abierto",D527="Baja"),A527,"")</f>
        <v/>
      </c>
      <c r="V527" s="74" t="str">
        <f ca="1">IF(AND(C527="Abierto",D527="Baja"),TODAY()-E527,"")</f>
        <v/>
      </c>
      <c r="W527" s="74" t="str">
        <f>IF(AND(C527="Abierto",D527="Baja"),RANK(V527,$V$13:$V$798,0)+COUNTIF($V$13:V527,V527)-1+MAX(N:N,Q:Q,T:T),"")</f>
        <v/>
      </c>
      <c r="X527" s="139" t="str">
        <f>IF(OR(C527="Resuelto",C527=""),"",SUM(N527,Q527,T527,W527))</f>
        <v/>
      </c>
      <c r="Y527" s="139" t="str">
        <f>IF(OR(C527="Resuelto",C527=""),"",SUM(M527,P527,S527,V527))</f>
        <v/>
      </c>
      <c r="Z527" s="139" t="str">
        <f>IF(OR(C527="Resuelto",C527=""),"",SUM(L527,O527,R527,U527))</f>
        <v/>
      </c>
      <c r="AA527" s="28">
        <v>725</v>
      </c>
      <c r="AB527" s="28" t="str">
        <f ca="1">IF(ISNA(VLOOKUP(AA527,$X$13:$Z$795,3,FALSE))=TRUE,"",VLOOKUP(AA527,$X$13:$Z$795,3,FALSE))</f>
        <v/>
      </c>
      <c r="AC527" s="75" t="str">
        <f ca="1">IF(ISNA(VLOOKUP(AA527,$X$13:$Z$795,2,FALSE))=TRUE,"",VLOOKUP(AA527,$X$13:$Z$795,2,FALSE))</f>
        <v/>
      </c>
      <c r="AH527" s="78" t="str">
        <f>IF(AI527="","",MAX($AH$5:AH526)+1)</f>
        <v/>
      </c>
      <c r="AI527" s="53" t="str">
        <f>IF(G526="","",IF(COUNTIF($AI$11:AI526,G526)=0,G526,""))</f>
        <v/>
      </c>
      <c r="AJ527" s="53" t="str">
        <f>IF(ISNA(VLOOKUP(AA527,$AH$13:$AI$795,2,FALSE))=TRUE,"",VLOOKUP(AA527,$AH$13:$AI$795,2,FALSE))</f>
        <v/>
      </c>
      <c r="AK527" s="135"/>
    </row>
    <row r="528" spans="1:37" x14ac:dyDescent="0.25">
      <c r="A528" s="136"/>
      <c r="B528" s="136"/>
      <c r="C528" s="136"/>
      <c r="D528" s="136"/>
      <c r="E528" s="137"/>
      <c r="F528" s="137"/>
      <c r="G528" s="136"/>
      <c r="H528" s="137"/>
      <c r="I528" s="140" t="str">
        <f t="shared" si="9"/>
        <v/>
      </c>
      <c r="J528" s="140"/>
      <c r="K528" s="140"/>
      <c r="L528" s="74" t="str">
        <f>IF(AND(C528="Abierto",D528="Urgente"),A528,"")</f>
        <v/>
      </c>
      <c r="M528" s="74" t="str">
        <f ca="1">IF(AND(C528="Abierto",D528="Urgente"),TODAY()-E528,"")</f>
        <v/>
      </c>
      <c r="N528" s="74" t="str">
        <f>IF(AND(C528="Abierto",D528="Urgente"),RANK(M528,$M$13:$M$798,0)+COUNTIF($M$13:M528,M528)-1,"")</f>
        <v/>
      </c>
      <c r="O528" s="74" t="str">
        <f>IF(AND(C528="Abierto",D528="Alta"),A528,"")</f>
        <v/>
      </c>
      <c r="P528" s="74" t="str">
        <f ca="1">IF(AND(C528="Abierto",D528="Alta"),TODAY()-E528,"")</f>
        <v/>
      </c>
      <c r="Q528" s="74" t="str">
        <f>IF(AND(C528="Abierto",D528="Alta"),RANK(P528,$P$13:$P$798,0)+COUNTIF($P$13:P528,P528)-1+MAX(N:N),"")</f>
        <v/>
      </c>
      <c r="R528" s="74" t="str">
        <f>IF(AND(C528="Abierto",D528="Media"),A528,"")</f>
        <v/>
      </c>
      <c r="S528" s="74" t="str">
        <f ca="1">IF(AND(C528="Abierto",D528="Media"),TODAY()-E528,"")</f>
        <v/>
      </c>
      <c r="T528" s="74" t="str">
        <f>IF(AND(C528="Abierto",D528="Media"),RANK(S528,$S$13:$S$798,0)+COUNTIF($S$13:S528,S528)-1+MAX(N:N,Q:Q),"")</f>
        <v/>
      </c>
      <c r="U528" s="74" t="str">
        <f>IF(AND(C528="Abierto",D528="Baja"),A528,"")</f>
        <v/>
      </c>
      <c r="V528" s="74" t="str">
        <f ca="1">IF(AND(C528="Abierto",D528="Baja"),TODAY()-E528,"")</f>
        <v/>
      </c>
      <c r="W528" s="74" t="str">
        <f>IF(AND(C528="Abierto",D528="Baja"),RANK(V528,$V$13:$V$798,0)+COUNTIF($V$13:V528,V528)-1+MAX(N:N,Q:Q,T:T),"")</f>
        <v/>
      </c>
      <c r="X528" s="139" t="str">
        <f>IF(OR(C528="Resuelto",C528=""),"",SUM(N528,Q528,T528,W528))</f>
        <v/>
      </c>
      <c r="Y528" s="139" t="str">
        <f>IF(OR(C528="Resuelto",C528=""),"",SUM(M528,P528,S528,V528))</f>
        <v/>
      </c>
      <c r="Z528" s="139" t="str">
        <f>IF(OR(C528="Resuelto",C528=""),"",SUM(L528,O528,R528,U528))</f>
        <v/>
      </c>
      <c r="AA528" s="28">
        <v>726</v>
      </c>
      <c r="AB528" s="28" t="str">
        <f ca="1">IF(ISNA(VLOOKUP(AA528,$X$13:$Z$795,3,FALSE))=TRUE,"",VLOOKUP(AA528,$X$13:$Z$795,3,FALSE))</f>
        <v/>
      </c>
      <c r="AC528" s="75" t="str">
        <f ca="1">IF(ISNA(VLOOKUP(AA528,$X$13:$Z$795,2,FALSE))=TRUE,"",VLOOKUP(AA528,$X$13:$Z$795,2,FALSE))</f>
        <v/>
      </c>
      <c r="AH528" s="78" t="str">
        <f>IF(AI528="","",MAX($AH$5:AH527)+1)</f>
        <v/>
      </c>
      <c r="AI528" s="53" t="str">
        <f>IF(G527="","",IF(COUNTIF($AI$11:AI527,G527)=0,G527,""))</f>
        <v/>
      </c>
      <c r="AJ528" s="53" t="str">
        <f>IF(ISNA(VLOOKUP(AA528,$AH$13:$AI$795,2,FALSE))=TRUE,"",VLOOKUP(AA528,$AH$13:$AI$795,2,FALSE))</f>
        <v/>
      </c>
      <c r="AK528" s="135"/>
    </row>
    <row r="529" spans="1:37" x14ac:dyDescent="0.25">
      <c r="A529" s="136"/>
      <c r="B529" s="136"/>
      <c r="C529" s="136"/>
      <c r="D529" s="136"/>
      <c r="E529" s="137"/>
      <c r="F529" s="137"/>
      <c r="G529" s="136"/>
      <c r="H529" s="137"/>
      <c r="I529" s="140" t="str">
        <f t="shared" si="9"/>
        <v/>
      </c>
      <c r="J529" s="140"/>
      <c r="K529" s="140"/>
      <c r="L529" s="74" t="str">
        <f>IF(AND(C529="Abierto",D529="Urgente"),A529,"")</f>
        <v/>
      </c>
      <c r="M529" s="74" t="str">
        <f ca="1">IF(AND(C529="Abierto",D529="Urgente"),TODAY()-E529,"")</f>
        <v/>
      </c>
      <c r="N529" s="74" t="str">
        <f>IF(AND(C529="Abierto",D529="Urgente"),RANK(M529,$M$13:$M$798,0)+COUNTIF($M$13:M529,M529)-1,"")</f>
        <v/>
      </c>
      <c r="O529" s="74" t="str">
        <f>IF(AND(C529="Abierto",D529="Alta"),A529,"")</f>
        <v/>
      </c>
      <c r="P529" s="74" t="str">
        <f ca="1">IF(AND(C529="Abierto",D529="Alta"),TODAY()-E529,"")</f>
        <v/>
      </c>
      <c r="Q529" s="74" t="str">
        <f>IF(AND(C529="Abierto",D529="Alta"),RANK(P529,$P$13:$P$798,0)+COUNTIF($P$13:P529,P529)-1+MAX(N:N),"")</f>
        <v/>
      </c>
      <c r="R529" s="74" t="str">
        <f>IF(AND(C529="Abierto",D529="Media"),A529,"")</f>
        <v/>
      </c>
      <c r="S529" s="74" t="str">
        <f ca="1">IF(AND(C529="Abierto",D529="Media"),TODAY()-E529,"")</f>
        <v/>
      </c>
      <c r="T529" s="74" t="str">
        <f>IF(AND(C529="Abierto",D529="Media"),RANK(S529,$S$13:$S$798,0)+COUNTIF($S$13:S529,S529)-1+MAX(N:N,Q:Q),"")</f>
        <v/>
      </c>
      <c r="U529" s="74" t="str">
        <f>IF(AND(C529="Abierto",D529="Baja"),A529,"")</f>
        <v/>
      </c>
      <c r="V529" s="74" t="str">
        <f ca="1">IF(AND(C529="Abierto",D529="Baja"),TODAY()-E529,"")</f>
        <v/>
      </c>
      <c r="W529" s="74" t="str">
        <f>IF(AND(C529="Abierto",D529="Baja"),RANK(V529,$V$13:$V$798,0)+COUNTIF($V$13:V529,V529)-1+MAX(N:N,Q:Q,T:T),"")</f>
        <v/>
      </c>
      <c r="X529" s="139" t="str">
        <f>IF(OR(C529="Resuelto",C529=""),"",SUM(N529,Q529,T529,W529))</f>
        <v/>
      </c>
      <c r="Y529" s="139" t="str">
        <f>IF(OR(C529="Resuelto",C529=""),"",SUM(M529,P529,S529,V529))</f>
        <v/>
      </c>
      <c r="Z529" s="139" t="str">
        <f>IF(OR(C529="Resuelto",C529=""),"",SUM(L529,O529,R529,U529))</f>
        <v/>
      </c>
      <c r="AA529" s="28">
        <v>727</v>
      </c>
      <c r="AB529" s="28" t="str">
        <f ca="1">IF(ISNA(VLOOKUP(AA529,$X$13:$Z$795,3,FALSE))=TRUE,"",VLOOKUP(AA529,$X$13:$Z$795,3,FALSE))</f>
        <v/>
      </c>
      <c r="AC529" s="75" t="str">
        <f ca="1">IF(ISNA(VLOOKUP(AA529,$X$13:$Z$795,2,FALSE))=TRUE,"",VLOOKUP(AA529,$X$13:$Z$795,2,FALSE))</f>
        <v/>
      </c>
      <c r="AH529" s="78" t="str">
        <f>IF(AI529="","",MAX($AH$5:AH528)+1)</f>
        <v/>
      </c>
      <c r="AI529" s="53" t="str">
        <f>IF(G528="","",IF(COUNTIF($AI$11:AI528,G528)=0,G528,""))</f>
        <v/>
      </c>
      <c r="AJ529" s="53" t="str">
        <f>IF(ISNA(VLOOKUP(AA529,$AH$13:$AI$795,2,FALSE))=TRUE,"",VLOOKUP(AA529,$AH$13:$AI$795,2,FALSE))</f>
        <v/>
      </c>
      <c r="AK529" s="135"/>
    </row>
    <row r="530" spans="1:37" x14ac:dyDescent="0.25">
      <c r="A530" s="136"/>
      <c r="B530" s="136"/>
      <c r="C530" s="136"/>
      <c r="D530" s="136"/>
      <c r="E530" s="137"/>
      <c r="F530" s="137"/>
      <c r="G530" s="136"/>
      <c r="H530" s="137"/>
      <c r="I530" s="140" t="str">
        <f t="shared" si="9"/>
        <v/>
      </c>
      <c r="J530" s="140"/>
      <c r="K530" s="140"/>
      <c r="L530" s="74" t="str">
        <f>IF(AND(C530="Abierto",D530="Urgente"),A530,"")</f>
        <v/>
      </c>
      <c r="M530" s="74" t="str">
        <f ca="1">IF(AND(C530="Abierto",D530="Urgente"),TODAY()-E530,"")</f>
        <v/>
      </c>
      <c r="N530" s="74" t="str">
        <f>IF(AND(C530="Abierto",D530="Urgente"),RANK(M530,$M$13:$M$798,0)+COUNTIF($M$13:M530,M530)-1,"")</f>
        <v/>
      </c>
      <c r="O530" s="74" t="str">
        <f>IF(AND(C530="Abierto",D530="Alta"),A530,"")</f>
        <v/>
      </c>
      <c r="P530" s="74" t="str">
        <f ca="1">IF(AND(C530="Abierto",D530="Alta"),TODAY()-E530,"")</f>
        <v/>
      </c>
      <c r="Q530" s="74" t="str">
        <f>IF(AND(C530="Abierto",D530="Alta"),RANK(P530,$P$13:$P$798,0)+COUNTIF($P$13:P530,P530)-1+MAX(N:N),"")</f>
        <v/>
      </c>
      <c r="R530" s="74" t="str">
        <f>IF(AND(C530="Abierto",D530="Media"),A530,"")</f>
        <v/>
      </c>
      <c r="S530" s="74" t="str">
        <f ca="1">IF(AND(C530="Abierto",D530="Media"),TODAY()-E530,"")</f>
        <v/>
      </c>
      <c r="T530" s="74" t="str">
        <f>IF(AND(C530="Abierto",D530="Media"),RANK(S530,$S$13:$S$798,0)+COUNTIF($S$13:S530,S530)-1+MAX(N:N,Q:Q),"")</f>
        <v/>
      </c>
      <c r="U530" s="74" t="str">
        <f>IF(AND(C530="Abierto",D530="Baja"),A530,"")</f>
        <v/>
      </c>
      <c r="V530" s="74" t="str">
        <f ca="1">IF(AND(C530="Abierto",D530="Baja"),TODAY()-E530,"")</f>
        <v/>
      </c>
      <c r="W530" s="74" t="str">
        <f>IF(AND(C530="Abierto",D530="Baja"),RANK(V530,$V$13:$V$798,0)+COUNTIF($V$13:V530,V530)-1+MAX(N:N,Q:Q,T:T),"")</f>
        <v/>
      </c>
      <c r="X530" s="139" t="str">
        <f>IF(OR(C530="Resuelto",C530=""),"",SUM(N530,Q530,T530,W530))</f>
        <v/>
      </c>
      <c r="Y530" s="139" t="str">
        <f>IF(OR(C530="Resuelto",C530=""),"",SUM(M530,P530,S530,V530))</f>
        <v/>
      </c>
      <c r="Z530" s="139" t="str">
        <f>IF(OR(C530="Resuelto",C530=""),"",SUM(L530,O530,R530,U530))</f>
        <v/>
      </c>
      <c r="AA530" s="28">
        <v>728</v>
      </c>
      <c r="AB530" s="28" t="str">
        <f ca="1">IF(ISNA(VLOOKUP(AA530,$X$13:$Z$795,3,FALSE))=TRUE,"",VLOOKUP(AA530,$X$13:$Z$795,3,FALSE))</f>
        <v/>
      </c>
      <c r="AC530" s="75" t="str">
        <f ca="1">IF(ISNA(VLOOKUP(AA530,$X$13:$Z$795,2,FALSE))=TRUE,"",VLOOKUP(AA530,$X$13:$Z$795,2,FALSE))</f>
        <v/>
      </c>
      <c r="AH530" s="78" t="str">
        <f>IF(AI530="","",MAX($AH$5:AH529)+1)</f>
        <v/>
      </c>
      <c r="AI530" s="53" t="str">
        <f>IF(G529="","",IF(COUNTIF($AI$11:AI529,G529)=0,G529,""))</f>
        <v/>
      </c>
      <c r="AJ530" s="53" t="str">
        <f>IF(ISNA(VLOOKUP(AA530,$AH$13:$AI$795,2,FALSE))=TRUE,"",VLOOKUP(AA530,$AH$13:$AI$795,2,FALSE))</f>
        <v/>
      </c>
      <c r="AK530" s="135"/>
    </row>
    <row r="531" spans="1:37" x14ac:dyDescent="0.25">
      <c r="A531" s="136"/>
      <c r="B531" s="136"/>
      <c r="C531" s="136"/>
      <c r="D531" s="136"/>
      <c r="E531" s="137"/>
      <c r="F531" s="137"/>
      <c r="G531" s="136"/>
      <c r="H531" s="137"/>
      <c r="I531" s="140" t="str">
        <f t="shared" si="9"/>
        <v/>
      </c>
      <c r="J531" s="140"/>
      <c r="K531" s="140"/>
      <c r="L531" s="74" t="str">
        <f>IF(AND(C531="Abierto",D531="Urgente"),A531,"")</f>
        <v/>
      </c>
      <c r="M531" s="74" t="str">
        <f ca="1">IF(AND(C531="Abierto",D531="Urgente"),TODAY()-E531,"")</f>
        <v/>
      </c>
      <c r="N531" s="74" t="str">
        <f>IF(AND(C531="Abierto",D531="Urgente"),RANK(M531,$M$13:$M$798,0)+COUNTIF($M$13:M531,M531)-1,"")</f>
        <v/>
      </c>
      <c r="O531" s="74" t="str">
        <f>IF(AND(C531="Abierto",D531="Alta"),A531,"")</f>
        <v/>
      </c>
      <c r="P531" s="74" t="str">
        <f ca="1">IF(AND(C531="Abierto",D531="Alta"),TODAY()-E531,"")</f>
        <v/>
      </c>
      <c r="Q531" s="74" t="str">
        <f>IF(AND(C531="Abierto",D531="Alta"),RANK(P531,$P$13:$P$798,0)+COUNTIF($P$13:P531,P531)-1+MAX(N:N),"")</f>
        <v/>
      </c>
      <c r="R531" s="74" t="str">
        <f>IF(AND(C531="Abierto",D531="Media"),A531,"")</f>
        <v/>
      </c>
      <c r="S531" s="74" t="str">
        <f ca="1">IF(AND(C531="Abierto",D531="Media"),TODAY()-E531,"")</f>
        <v/>
      </c>
      <c r="T531" s="74" t="str">
        <f>IF(AND(C531="Abierto",D531="Media"),RANK(S531,$S$13:$S$798,0)+COUNTIF($S$13:S531,S531)-1+MAX(N:N,Q:Q),"")</f>
        <v/>
      </c>
      <c r="U531" s="74" t="str">
        <f>IF(AND(C531="Abierto",D531="Baja"),A531,"")</f>
        <v/>
      </c>
      <c r="V531" s="74" t="str">
        <f ca="1">IF(AND(C531="Abierto",D531="Baja"),TODAY()-E531,"")</f>
        <v/>
      </c>
      <c r="W531" s="74" t="str">
        <f>IF(AND(C531="Abierto",D531="Baja"),RANK(V531,$V$13:$V$798,0)+COUNTIF($V$13:V531,V531)-1+MAX(N:N,Q:Q,T:T),"")</f>
        <v/>
      </c>
      <c r="X531" s="139" t="str">
        <f>IF(OR(C531="Resuelto",C531=""),"",SUM(N531,Q531,T531,W531))</f>
        <v/>
      </c>
      <c r="Y531" s="139" t="str">
        <f>IF(OR(C531="Resuelto",C531=""),"",SUM(M531,P531,S531,V531))</f>
        <v/>
      </c>
      <c r="Z531" s="139" t="str">
        <f>IF(OR(C531="Resuelto",C531=""),"",SUM(L531,O531,R531,U531))</f>
        <v/>
      </c>
      <c r="AA531" s="28">
        <v>729</v>
      </c>
      <c r="AB531" s="28" t="str">
        <f ca="1">IF(ISNA(VLOOKUP(AA531,$X$13:$Z$795,3,FALSE))=TRUE,"",VLOOKUP(AA531,$X$13:$Z$795,3,FALSE))</f>
        <v/>
      </c>
      <c r="AC531" s="75" t="str">
        <f ca="1">IF(ISNA(VLOOKUP(AA531,$X$13:$Z$795,2,FALSE))=TRUE,"",VLOOKUP(AA531,$X$13:$Z$795,2,FALSE))</f>
        <v/>
      </c>
      <c r="AH531" s="78" t="str">
        <f>IF(AI531="","",MAX($AH$5:AH530)+1)</f>
        <v/>
      </c>
      <c r="AI531" s="53" t="str">
        <f>IF(G530="","",IF(COUNTIF($AI$11:AI530,G530)=0,G530,""))</f>
        <v/>
      </c>
      <c r="AJ531" s="53" t="str">
        <f>IF(ISNA(VLOOKUP(AA531,$AH$13:$AI$795,2,FALSE))=TRUE,"",VLOOKUP(AA531,$AH$13:$AI$795,2,FALSE))</f>
        <v/>
      </c>
      <c r="AK531" s="135"/>
    </row>
    <row r="532" spans="1:37" x14ac:dyDescent="0.25">
      <c r="A532" s="136"/>
      <c r="B532" s="136"/>
      <c r="C532" s="136"/>
      <c r="D532" s="136"/>
      <c r="E532" s="137"/>
      <c r="F532" s="137"/>
      <c r="G532" s="136"/>
      <c r="H532" s="137"/>
      <c r="I532" s="140" t="str">
        <f t="shared" si="9"/>
        <v/>
      </c>
      <c r="J532" s="140"/>
      <c r="K532" s="140"/>
      <c r="L532" s="74" t="str">
        <f>IF(AND(C532="Abierto",D532="Urgente"),A532,"")</f>
        <v/>
      </c>
      <c r="M532" s="74" t="str">
        <f ca="1">IF(AND(C532="Abierto",D532="Urgente"),TODAY()-E532,"")</f>
        <v/>
      </c>
      <c r="N532" s="74" t="str">
        <f>IF(AND(C532="Abierto",D532="Urgente"),RANK(M532,$M$13:$M$798,0)+COUNTIF($M$13:M532,M532)-1,"")</f>
        <v/>
      </c>
      <c r="O532" s="74" t="str">
        <f>IF(AND(C532="Abierto",D532="Alta"),A532,"")</f>
        <v/>
      </c>
      <c r="P532" s="74" t="str">
        <f ca="1">IF(AND(C532="Abierto",D532="Alta"),TODAY()-E532,"")</f>
        <v/>
      </c>
      <c r="Q532" s="74" t="str">
        <f>IF(AND(C532="Abierto",D532="Alta"),RANK(P532,$P$13:$P$798,0)+COUNTIF($P$13:P532,P532)-1+MAX(N:N),"")</f>
        <v/>
      </c>
      <c r="R532" s="74" t="str">
        <f>IF(AND(C532="Abierto",D532="Media"),A532,"")</f>
        <v/>
      </c>
      <c r="S532" s="74" t="str">
        <f ca="1">IF(AND(C532="Abierto",D532="Media"),TODAY()-E532,"")</f>
        <v/>
      </c>
      <c r="T532" s="74" t="str">
        <f>IF(AND(C532="Abierto",D532="Media"),RANK(S532,$S$13:$S$798,0)+COUNTIF($S$13:S532,S532)-1+MAX(N:N,Q:Q),"")</f>
        <v/>
      </c>
      <c r="U532" s="74" t="str">
        <f>IF(AND(C532="Abierto",D532="Baja"),A532,"")</f>
        <v/>
      </c>
      <c r="V532" s="74" t="str">
        <f ca="1">IF(AND(C532="Abierto",D532="Baja"),TODAY()-E532,"")</f>
        <v/>
      </c>
      <c r="W532" s="74" t="str">
        <f>IF(AND(C532="Abierto",D532="Baja"),RANK(V532,$V$13:$V$798,0)+COUNTIF($V$13:V532,V532)-1+MAX(N:N,Q:Q,T:T),"")</f>
        <v/>
      </c>
      <c r="X532" s="139" t="str">
        <f>IF(OR(C532="Resuelto",C532=""),"",SUM(N532,Q532,T532,W532))</f>
        <v/>
      </c>
      <c r="Y532" s="139" t="str">
        <f>IF(OR(C532="Resuelto",C532=""),"",SUM(M532,P532,S532,V532))</f>
        <v/>
      </c>
      <c r="Z532" s="139" t="str">
        <f>IF(OR(C532="Resuelto",C532=""),"",SUM(L532,O532,R532,U532))</f>
        <v/>
      </c>
      <c r="AA532" s="28">
        <v>730</v>
      </c>
      <c r="AB532" s="28" t="str">
        <f ca="1">IF(ISNA(VLOOKUP(AA532,$X$13:$Z$795,3,FALSE))=TRUE,"",VLOOKUP(AA532,$X$13:$Z$795,3,FALSE))</f>
        <v/>
      </c>
      <c r="AC532" s="75" t="str">
        <f ca="1">IF(ISNA(VLOOKUP(AA532,$X$13:$Z$795,2,FALSE))=TRUE,"",VLOOKUP(AA532,$X$13:$Z$795,2,FALSE))</f>
        <v/>
      </c>
      <c r="AH532" s="78" t="str">
        <f>IF(AI532="","",MAX($AH$5:AH531)+1)</f>
        <v/>
      </c>
      <c r="AI532" s="53" t="str">
        <f>IF(G531="","",IF(COUNTIF($AI$11:AI531,G531)=0,G531,""))</f>
        <v/>
      </c>
      <c r="AJ532" s="53" t="str">
        <f>IF(ISNA(VLOOKUP(AA532,$AH$13:$AI$795,2,FALSE))=TRUE,"",VLOOKUP(AA532,$AH$13:$AI$795,2,FALSE))</f>
        <v/>
      </c>
      <c r="AK532" s="135"/>
    </row>
    <row r="533" spans="1:37" x14ac:dyDescent="0.25">
      <c r="A533" s="136"/>
      <c r="B533" s="136"/>
      <c r="C533" s="136"/>
      <c r="D533" s="136"/>
      <c r="E533" s="137"/>
      <c r="F533" s="137"/>
      <c r="G533" s="136"/>
      <c r="H533" s="137"/>
      <c r="I533" s="140" t="str">
        <f t="shared" si="9"/>
        <v/>
      </c>
      <c r="J533" s="140"/>
      <c r="K533" s="140"/>
      <c r="L533" s="74" t="str">
        <f>IF(AND(C533="Abierto",D533="Urgente"),A533,"")</f>
        <v/>
      </c>
      <c r="M533" s="74" t="str">
        <f ca="1">IF(AND(C533="Abierto",D533="Urgente"),TODAY()-E533,"")</f>
        <v/>
      </c>
      <c r="N533" s="74" t="str">
        <f>IF(AND(C533="Abierto",D533="Urgente"),RANK(M533,$M$13:$M$798,0)+COUNTIF($M$13:M533,M533)-1,"")</f>
        <v/>
      </c>
      <c r="O533" s="74" t="str">
        <f>IF(AND(C533="Abierto",D533="Alta"),A533,"")</f>
        <v/>
      </c>
      <c r="P533" s="74" t="str">
        <f ca="1">IF(AND(C533="Abierto",D533="Alta"),TODAY()-E533,"")</f>
        <v/>
      </c>
      <c r="Q533" s="74" t="str">
        <f>IF(AND(C533="Abierto",D533="Alta"),RANK(P533,$P$13:$P$798,0)+COUNTIF($P$13:P533,P533)-1+MAX(N:N),"")</f>
        <v/>
      </c>
      <c r="R533" s="74" t="str">
        <f>IF(AND(C533="Abierto",D533="Media"),A533,"")</f>
        <v/>
      </c>
      <c r="S533" s="74" t="str">
        <f ca="1">IF(AND(C533="Abierto",D533="Media"),TODAY()-E533,"")</f>
        <v/>
      </c>
      <c r="T533" s="74" t="str">
        <f>IF(AND(C533="Abierto",D533="Media"),RANK(S533,$S$13:$S$798,0)+COUNTIF($S$13:S533,S533)-1+MAX(N:N,Q:Q),"")</f>
        <v/>
      </c>
      <c r="U533" s="74" t="str">
        <f>IF(AND(C533="Abierto",D533="Baja"),A533,"")</f>
        <v/>
      </c>
      <c r="V533" s="74" t="str">
        <f ca="1">IF(AND(C533="Abierto",D533="Baja"),TODAY()-E533,"")</f>
        <v/>
      </c>
      <c r="W533" s="74" t="str">
        <f>IF(AND(C533="Abierto",D533="Baja"),RANK(V533,$V$13:$V$798,0)+COUNTIF($V$13:V533,V533)-1+MAX(N:N,Q:Q,T:T),"")</f>
        <v/>
      </c>
      <c r="X533" s="139" t="str">
        <f>IF(OR(C533="Resuelto",C533=""),"",SUM(N533,Q533,T533,W533))</f>
        <v/>
      </c>
      <c r="Y533" s="139" t="str">
        <f>IF(OR(C533="Resuelto",C533=""),"",SUM(M533,P533,S533,V533))</f>
        <v/>
      </c>
      <c r="Z533" s="139" t="str">
        <f>IF(OR(C533="Resuelto",C533=""),"",SUM(L533,O533,R533,U533))</f>
        <v/>
      </c>
      <c r="AA533" s="28">
        <v>731</v>
      </c>
      <c r="AB533" s="28" t="str">
        <f ca="1">IF(ISNA(VLOOKUP(AA533,$X$13:$Z$795,3,FALSE))=TRUE,"",VLOOKUP(AA533,$X$13:$Z$795,3,FALSE))</f>
        <v/>
      </c>
      <c r="AC533" s="75" t="str">
        <f ca="1">IF(ISNA(VLOOKUP(AA533,$X$13:$Z$795,2,FALSE))=TRUE,"",VLOOKUP(AA533,$X$13:$Z$795,2,FALSE))</f>
        <v/>
      </c>
      <c r="AH533" s="78" t="str">
        <f>IF(AI533="","",MAX($AH$5:AH532)+1)</f>
        <v/>
      </c>
      <c r="AI533" s="53" t="str">
        <f>IF(G532="","",IF(COUNTIF($AI$11:AI532,G532)=0,G532,""))</f>
        <v/>
      </c>
      <c r="AJ533" s="53" t="str">
        <f>IF(ISNA(VLOOKUP(AA533,$AH$13:$AI$795,2,FALSE))=TRUE,"",VLOOKUP(AA533,$AH$13:$AI$795,2,FALSE))</f>
        <v/>
      </c>
      <c r="AK533" s="135"/>
    </row>
    <row r="534" spans="1:37" x14ac:dyDescent="0.25">
      <c r="A534" s="136"/>
      <c r="B534" s="136"/>
      <c r="C534" s="136"/>
      <c r="D534" s="136"/>
      <c r="E534" s="137"/>
      <c r="F534" s="137"/>
      <c r="G534" s="136"/>
      <c r="H534" s="137"/>
      <c r="I534" s="140" t="str">
        <f t="shared" si="9"/>
        <v/>
      </c>
      <c r="J534" s="140"/>
      <c r="K534" s="140"/>
      <c r="L534" s="74" t="str">
        <f>IF(AND(C534="Abierto",D534="Urgente"),A534,"")</f>
        <v/>
      </c>
      <c r="M534" s="74" t="str">
        <f ca="1">IF(AND(C534="Abierto",D534="Urgente"),TODAY()-E534,"")</f>
        <v/>
      </c>
      <c r="N534" s="74" t="str">
        <f>IF(AND(C534="Abierto",D534="Urgente"),RANK(M534,$M$13:$M$798,0)+COUNTIF($M$13:M534,M534)-1,"")</f>
        <v/>
      </c>
      <c r="O534" s="74" t="str">
        <f>IF(AND(C534="Abierto",D534="Alta"),A534,"")</f>
        <v/>
      </c>
      <c r="P534" s="74" t="str">
        <f ca="1">IF(AND(C534="Abierto",D534="Alta"),TODAY()-E534,"")</f>
        <v/>
      </c>
      <c r="Q534" s="74" t="str">
        <f>IF(AND(C534="Abierto",D534="Alta"),RANK(P534,$P$13:$P$798,0)+COUNTIF($P$13:P534,P534)-1+MAX(N:N),"")</f>
        <v/>
      </c>
      <c r="R534" s="74" t="str">
        <f>IF(AND(C534="Abierto",D534="Media"),A534,"")</f>
        <v/>
      </c>
      <c r="S534" s="74" t="str">
        <f ca="1">IF(AND(C534="Abierto",D534="Media"),TODAY()-E534,"")</f>
        <v/>
      </c>
      <c r="T534" s="74" t="str">
        <f>IF(AND(C534="Abierto",D534="Media"),RANK(S534,$S$13:$S$798,0)+COUNTIF($S$13:S534,S534)-1+MAX(N:N,Q:Q),"")</f>
        <v/>
      </c>
      <c r="U534" s="74" t="str">
        <f>IF(AND(C534="Abierto",D534="Baja"),A534,"")</f>
        <v/>
      </c>
      <c r="V534" s="74" t="str">
        <f ca="1">IF(AND(C534="Abierto",D534="Baja"),TODAY()-E534,"")</f>
        <v/>
      </c>
      <c r="W534" s="74" t="str">
        <f>IF(AND(C534="Abierto",D534="Baja"),RANK(V534,$V$13:$V$798,0)+COUNTIF($V$13:V534,V534)-1+MAX(N:N,Q:Q,T:T),"")</f>
        <v/>
      </c>
      <c r="X534" s="139" t="str">
        <f>IF(OR(C534="Resuelto",C534=""),"",SUM(N534,Q534,T534,W534))</f>
        <v/>
      </c>
      <c r="Y534" s="139" t="str">
        <f>IF(OR(C534="Resuelto",C534=""),"",SUM(M534,P534,S534,V534))</f>
        <v/>
      </c>
      <c r="Z534" s="139" t="str">
        <f>IF(OR(C534="Resuelto",C534=""),"",SUM(L534,O534,R534,U534))</f>
        <v/>
      </c>
      <c r="AA534" s="28">
        <v>732</v>
      </c>
      <c r="AB534" s="28" t="str">
        <f ca="1">IF(ISNA(VLOOKUP(AA534,$X$13:$Z$795,3,FALSE))=TRUE,"",VLOOKUP(AA534,$X$13:$Z$795,3,FALSE))</f>
        <v/>
      </c>
      <c r="AC534" s="75" t="str">
        <f ca="1">IF(ISNA(VLOOKUP(AA534,$X$13:$Z$795,2,FALSE))=TRUE,"",VLOOKUP(AA534,$X$13:$Z$795,2,FALSE))</f>
        <v/>
      </c>
      <c r="AH534" s="78" t="str">
        <f>IF(AI534="","",MAX($AH$5:AH533)+1)</f>
        <v/>
      </c>
      <c r="AI534" s="53" t="str">
        <f>IF(G533="","",IF(COUNTIF($AI$11:AI533,G533)=0,G533,""))</f>
        <v/>
      </c>
      <c r="AJ534" s="53" t="str">
        <f>IF(ISNA(VLOOKUP(AA534,$AH$13:$AI$795,2,FALSE))=TRUE,"",VLOOKUP(AA534,$AH$13:$AI$795,2,FALSE))</f>
        <v/>
      </c>
      <c r="AK534" s="135"/>
    </row>
    <row r="535" spans="1:37" x14ac:dyDescent="0.25">
      <c r="A535" s="136"/>
      <c r="B535" s="136"/>
      <c r="C535" s="136"/>
      <c r="D535" s="136"/>
      <c r="E535" s="137"/>
      <c r="F535" s="137"/>
      <c r="G535" s="136"/>
      <c r="H535" s="137"/>
      <c r="I535" s="140" t="str">
        <f t="shared" si="9"/>
        <v/>
      </c>
      <c r="J535" s="140"/>
      <c r="K535" s="140"/>
      <c r="L535" s="74" t="str">
        <f>IF(AND(C535="Abierto",D535="Urgente"),A535,"")</f>
        <v/>
      </c>
      <c r="M535" s="74" t="str">
        <f ca="1">IF(AND(C535="Abierto",D535="Urgente"),TODAY()-E535,"")</f>
        <v/>
      </c>
      <c r="N535" s="74" t="str">
        <f>IF(AND(C535="Abierto",D535="Urgente"),RANK(M535,$M$13:$M$798,0)+COUNTIF($M$13:M535,M535)-1,"")</f>
        <v/>
      </c>
      <c r="O535" s="74" t="str">
        <f>IF(AND(C535="Abierto",D535="Alta"),A535,"")</f>
        <v/>
      </c>
      <c r="P535" s="74" t="str">
        <f ca="1">IF(AND(C535="Abierto",D535="Alta"),TODAY()-E535,"")</f>
        <v/>
      </c>
      <c r="Q535" s="74" t="str">
        <f>IF(AND(C535="Abierto",D535="Alta"),RANK(P535,$P$13:$P$798,0)+COUNTIF($P$13:P535,P535)-1+MAX(N:N),"")</f>
        <v/>
      </c>
      <c r="R535" s="74" t="str">
        <f>IF(AND(C535="Abierto",D535="Media"),A535,"")</f>
        <v/>
      </c>
      <c r="S535" s="74" t="str">
        <f ca="1">IF(AND(C535="Abierto",D535="Media"),TODAY()-E535,"")</f>
        <v/>
      </c>
      <c r="T535" s="74" t="str">
        <f>IF(AND(C535="Abierto",D535="Media"),RANK(S535,$S$13:$S$798,0)+COUNTIF($S$13:S535,S535)-1+MAX(N:N,Q:Q),"")</f>
        <v/>
      </c>
      <c r="U535" s="74" t="str">
        <f>IF(AND(C535="Abierto",D535="Baja"),A535,"")</f>
        <v/>
      </c>
      <c r="V535" s="74" t="str">
        <f ca="1">IF(AND(C535="Abierto",D535="Baja"),TODAY()-E535,"")</f>
        <v/>
      </c>
      <c r="W535" s="74" t="str">
        <f>IF(AND(C535="Abierto",D535="Baja"),RANK(V535,$V$13:$V$798,0)+COUNTIF($V$13:V535,V535)-1+MAX(N:N,Q:Q,T:T),"")</f>
        <v/>
      </c>
      <c r="X535" s="139" t="str">
        <f>IF(OR(C535="Resuelto",C535=""),"",SUM(N535,Q535,T535,W535))</f>
        <v/>
      </c>
      <c r="Y535" s="139" t="str">
        <f>IF(OR(C535="Resuelto",C535=""),"",SUM(M535,P535,S535,V535))</f>
        <v/>
      </c>
      <c r="Z535" s="139" t="str">
        <f>IF(OR(C535="Resuelto",C535=""),"",SUM(L535,O535,R535,U535))</f>
        <v/>
      </c>
      <c r="AA535" s="28">
        <v>733</v>
      </c>
      <c r="AB535" s="28" t="str">
        <f ca="1">IF(ISNA(VLOOKUP(AA535,$X$13:$Z$795,3,FALSE))=TRUE,"",VLOOKUP(AA535,$X$13:$Z$795,3,FALSE))</f>
        <v/>
      </c>
      <c r="AC535" s="75" t="str">
        <f ca="1">IF(ISNA(VLOOKUP(AA535,$X$13:$Z$795,2,FALSE))=TRUE,"",VLOOKUP(AA535,$X$13:$Z$795,2,FALSE))</f>
        <v/>
      </c>
      <c r="AH535" s="78" t="str">
        <f>IF(AI535="","",MAX($AH$5:AH534)+1)</f>
        <v/>
      </c>
      <c r="AI535" s="53" t="str">
        <f>IF(G534="","",IF(COUNTIF($AI$11:AI534,G534)=0,G534,""))</f>
        <v/>
      </c>
      <c r="AJ535" s="53" t="str">
        <f>IF(ISNA(VLOOKUP(AA535,$AH$13:$AI$795,2,FALSE))=TRUE,"",VLOOKUP(AA535,$AH$13:$AI$795,2,FALSE))</f>
        <v/>
      </c>
      <c r="AK535" s="135"/>
    </row>
    <row r="536" spans="1:37" x14ac:dyDescent="0.25">
      <c r="A536" s="136"/>
      <c r="B536" s="136"/>
      <c r="C536" s="136"/>
      <c r="D536" s="136"/>
      <c r="E536" s="137"/>
      <c r="F536" s="137"/>
      <c r="G536" s="136"/>
      <c r="H536" s="137"/>
      <c r="I536" s="140" t="str">
        <f t="shared" si="9"/>
        <v/>
      </c>
      <c r="J536" s="140"/>
      <c r="K536" s="140"/>
      <c r="L536" s="74" t="str">
        <f>IF(AND(C536="Abierto",D536="Urgente"),A536,"")</f>
        <v/>
      </c>
      <c r="M536" s="74" t="str">
        <f ca="1">IF(AND(C536="Abierto",D536="Urgente"),TODAY()-E536,"")</f>
        <v/>
      </c>
      <c r="N536" s="74" t="str">
        <f>IF(AND(C536="Abierto",D536="Urgente"),RANK(M536,$M$13:$M$798,0)+COUNTIF($M$13:M536,M536)-1,"")</f>
        <v/>
      </c>
      <c r="O536" s="74" t="str">
        <f>IF(AND(C536="Abierto",D536="Alta"),A536,"")</f>
        <v/>
      </c>
      <c r="P536" s="74" t="str">
        <f ca="1">IF(AND(C536="Abierto",D536="Alta"),TODAY()-E536,"")</f>
        <v/>
      </c>
      <c r="Q536" s="74" t="str">
        <f>IF(AND(C536="Abierto",D536="Alta"),RANK(P536,$P$13:$P$798,0)+COUNTIF($P$13:P536,P536)-1+MAX(N:N),"")</f>
        <v/>
      </c>
      <c r="R536" s="74" t="str">
        <f>IF(AND(C536="Abierto",D536="Media"),A536,"")</f>
        <v/>
      </c>
      <c r="S536" s="74" t="str">
        <f ca="1">IF(AND(C536="Abierto",D536="Media"),TODAY()-E536,"")</f>
        <v/>
      </c>
      <c r="T536" s="74" t="str">
        <f>IF(AND(C536="Abierto",D536="Media"),RANK(S536,$S$13:$S$798,0)+COUNTIF($S$13:S536,S536)-1+MAX(N:N,Q:Q),"")</f>
        <v/>
      </c>
      <c r="U536" s="74" t="str">
        <f>IF(AND(C536="Abierto",D536="Baja"),A536,"")</f>
        <v/>
      </c>
      <c r="V536" s="74" t="str">
        <f ca="1">IF(AND(C536="Abierto",D536="Baja"),TODAY()-E536,"")</f>
        <v/>
      </c>
      <c r="W536" s="74" t="str">
        <f>IF(AND(C536="Abierto",D536="Baja"),RANK(V536,$V$13:$V$798,0)+COUNTIF($V$13:V536,V536)-1+MAX(N:N,Q:Q,T:T),"")</f>
        <v/>
      </c>
      <c r="X536" s="139" t="str">
        <f>IF(OR(C536="Resuelto",C536=""),"",SUM(N536,Q536,T536,W536))</f>
        <v/>
      </c>
      <c r="Y536" s="139" t="str">
        <f>IF(OR(C536="Resuelto",C536=""),"",SUM(M536,P536,S536,V536))</f>
        <v/>
      </c>
      <c r="Z536" s="139" t="str">
        <f>IF(OR(C536="Resuelto",C536=""),"",SUM(L536,O536,R536,U536))</f>
        <v/>
      </c>
      <c r="AA536" s="28">
        <v>734</v>
      </c>
      <c r="AB536" s="28" t="str">
        <f ca="1">IF(ISNA(VLOOKUP(AA536,$X$13:$Z$795,3,FALSE))=TRUE,"",VLOOKUP(AA536,$X$13:$Z$795,3,FALSE))</f>
        <v/>
      </c>
      <c r="AC536" s="75" t="str">
        <f ca="1">IF(ISNA(VLOOKUP(AA536,$X$13:$Z$795,2,FALSE))=TRUE,"",VLOOKUP(AA536,$X$13:$Z$795,2,FALSE))</f>
        <v/>
      </c>
      <c r="AH536" s="78" t="str">
        <f>IF(AI536="","",MAX($AH$5:AH535)+1)</f>
        <v/>
      </c>
      <c r="AI536" s="53" t="str">
        <f>IF(G535="","",IF(COUNTIF($AI$11:AI535,G535)=0,G535,""))</f>
        <v/>
      </c>
      <c r="AJ536" s="53" t="str">
        <f>IF(ISNA(VLOOKUP(AA536,$AH$13:$AI$795,2,FALSE))=TRUE,"",VLOOKUP(AA536,$AH$13:$AI$795,2,FALSE))</f>
        <v/>
      </c>
      <c r="AK536" s="135"/>
    </row>
    <row r="537" spans="1:37" x14ac:dyDescent="0.25">
      <c r="A537" s="136"/>
      <c r="B537" s="136"/>
      <c r="C537" s="136"/>
      <c r="D537" s="136"/>
      <c r="E537" s="137"/>
      <c r="F537" s="137"/>
      <c r="G537" s="136"/>
      <c r="H537" s="137"/>
      <c r="I537" s="140" t="str">
        <f t="shared" si="9"/>
        <v/>
      </c>
      <c r="J537" s="140"/>
      <c r="K537" s="140"/>
      <c r="L537" s="74" t="str">
        <f>IF(AND(C537="Abierto",D537="Urgente"),A537,"")</f>
        <v/>
      </c>
      <c r="M537" s="74" t="str">
        <f ca="1">IF(AND(C537="Abierto",D537="Urgente"),TODAY()-E537,"")</f>
        <v/>
      </c>
      <c r="N537" s="74" t="str">
        <f>IF(AND(C537="Abierto",D537="Urgente"),RANK(M537,$M$13:$M$798,0)+COUNTIF($M$13:M537,M537)-1,"")</f>
        <v/>
      </c>
      <c r="O537" s="74" t="str">
        <f>IF(AND(C537="Abierto",D537="Alta"),A537,"")</f>
        <v/>
      </c>
      <c r="P537" s="74" t="str">
        <f ca="1">IF(AND(C537="Abierto",D537="Alta"),TODAY()-E537,"")</f>
        <v/>
      </c>
      <c r="Q537" s="74" t="str">
        <f>IF(AND(C537="Abierto",D537="Alta"),RANK(P537,$P$13:$P$798,0)+COUNTIF($P$13:P537,P537)-1+MAX(N:N),"")</f>
        <v/>
      </c>
      <c r="R537" s="74" t="str">
        <f>IF(AND(C537="Abierto",D537="Media"),A537,"")</f>
        <v/>
      </c>
      <c r="S537" s="74" t="str">
        <f ca="1">IF(AND(C537="Abierto",D537="Media"),TODAY()-E537,"")</f>
        <v/>
      </c>
      <c r="T537" s="74" t="str">
        <f>IF(AND(C537="Abierto",D537="Media"),RANK(S537,$S$13:$S$798,0)+COUNTIF($S$13:S537,S537)-1+MAX(N:N,Q:Q),"")</f>
        <v/>
      </c>
      <c r="U537" s="74" t="str">
        <f>IF(AND(C537="Abierto",D537="Baja"),A537,"")</f>
        <v/>
      </c>
      <c r="V537" s="74" t="str">
        <f ca="1">IF(AND(C537="Abierto",D537="Baja"),TODAY()-E537,"")</f>
        <v/>
      </c>
      <c r="W537" s="74" t="str">
        <f>IF(AND(C537="Abierto",D537="Baja"),RANK(V537,$V$13:$V$798,0)+COUNTIF($V$13:V537,V537)-1+MAX(N:N,Q:Q,T:T),"")</f>
        <v/>
      </c>
      <c r="X537" s="139" t="str">
        <f>IF(OR(C537="Resuelto",C537=""),"",SUM(N537,Q537,T537,W537))</f>
        <v/>
      </c>
      <c r="Y537" s="139" t="str">
        <f>IF(OR(C537="Resuelto",C537=""),"",SUM(M537,P537,S537,V537))</f>
        <v/>
      </c>
      <c r="Z537" s="139" t="str">
        <f>IF(OR(C537="Resuelto",C537=""),"",SUM(L537,O537,R537,U537))</f>
        <v/>
      </c>
      <c r="AA537" s="28">
        <v>735</v>
      </c>
      <c r="AB537" s="28" t="str">
        <f ca="1">IF(ISNA(VLOOKUP(AA537,$X$13:$Z$795,3,FALSE))=TRUE,"",VLOOKUP(AA537,$X$13:$Z$795,3,FALSE))</f>
        <v/>
      </c>
      <c r="AC537" s="75" t="str">
        <f ca="1">IF(ISNA(VLOOKUP(AA537,$X$13:$Z$795,2,FALSE))=TRUE,"",VLOOKUP(AA537,$X$13:$Z$795,2,FALSE))</f>
        <v/>
      </c>
      <c r="AH537" s="78" t="str">
        <f>IF(AI537="","",MAX($AH$5:AH536)+1)</f>
        <v/>
      </c>
      <c r="AI537" s="53" t="str">
        <f>IF(G536="","",IF(COUNTIF($AI$11:AI536,G536)=0,G536,""))</f>
        <v/>
      </c>
      <c r="AJ537" s="53" t="str">
        <f>IF(ISNA(VLOOKUP(AA537,$AH$13:$AI$795,2,FALSE))=TRUE,"",VLOOKUP(AA537,$AH$13:$AI$795,2,FALSE))</f>
        <v/>
      </c>
      <c r="AK537" s="135"/>
    </row>
    <row r="538" spans="1:37" x14ac:dyDescent="0.25">
      <c r="A538" s="136"/>
      <c r="B538" s="136"/>
      <c r="C538" s="136"/>
      <c r="D538" s="136"/>
      <c r="E538" s="137"/>
      <c r="F538" s="137"/>
      <c r="G538" s="136"/>
      <c r="H538" s="137"/>
      <c r="I538" s="140" t="str">
        <f t="shared" si="9"/>
        <v/>
      </c>
      <c r="J538" s="140"/>
      <c r="K538" s="140"/>
      <c r="L538" s="74" t="str">
        <f>IF(AND(C538="Abierto",D538="Urgente"),A538,"")</f>
        <v/>
      </c>
      <c r="M538" s="74" t="str">
        <f ca="1">IF(AND(C538="Abierto",D538="Urgente"),TODAY()-E538,"")</f>
        <v/>
      </c>
      <c r="N538" s="74" t="str">
        <f>IF(AND(C538="Abierto",D538="Urgente"),RANK(M538,$M$13:$M$798,0)+COUNTIF($M$13:M538,M538)-1,"")</f>
        <v/>
      </c>
      <c r="O538" s="74" t="str">
        <f>IF(AND(C538="Abierto",D538="Alta"),A538,"")</f>
        <v/>
      </c>
      <c r="P538" s="74" t="str">
        <f ca="1">IF(AND(C538="Abierto",D538="Alta"),TODAY()-E538,"")</f>
        <v/>
      </c>
      <c r="Q538" s="74" t="str">
        <f>IF(AND(C538="Abierto",D538="Alta"),RANK(P538,$P$13:$P$798,0)+COUNTIF($P$13:P538,P538)-1+MAX(N:N),"")</f>
        <v/>
      </c>
      <c r="R538" s="74" t="str">
        <f>IF(AND(C538="Abierto",D538="Media"),A538,"")</f>
        <v/>
      </c>
      <c r="S538" s="74" t="str">
        <f ca="1">IF(AND(C538="Abierto",D538="Media"),TODAY()-E538,"")</f>
        <v/>
      </c>
      <c r="T538" s="74" t="str">
        <f>IF(AND(C538="Abierto",D538="Media"),RANK(S538,$S$13:$S$798,0)+COUNTIF($S$13:S538,S538)-1+MAX(N:N,Q:Q),"")</f>
        <v/>
      </c>
      <c r="U538" s="74" t="str">
        <f>IF(AND(C538="Abierto",D538="Baja"),A538,"")</f>
        <v/>
      </c>
      <c r="V538" s="74" t="str">
        <f ca="1">IF(AND(C538="Abierto",D538="Baja"),TODAY()-E538,"")</f>
        <v/>
      </c>
      <c r="W538" s="74" t="str">
        <f>IF(AND(C538="Abierto",D538="Baja"),RANK(V538,$V$13:$V$798,0)+COUNTIF($V$13:V538,V538)-1+MAX(N:N,Q:Q,T:T),"")</f>
        <v/>
      </c>
      <c r="X538" s="139" t="str">
        <f>IF(OR(C538="Resuelto",C538=""),"",SUM(N538,Q538,T538,W538))</f>
        <v/>
      </c>
      <c r="Y538" s="139" t="str">
        <f>IF(OR(C538="Resuelto",C538=""),"",SUM(M538,P538,S538,V538))</f>
        <v/>
      </c>
      <c r="Z538" s="139" t="str">
        <f>IF(OR(C538="Resuelto",C538=""),"",SUM(L538,O538,R538,U538))</f>
        <v/>
      </c>
      <c r="AA538" s="28">
        <v>736</v>
      </c>
      <c r="AB538" s="28" t="str">
        <f ca="1">IF(ISNA(VLOOKUP(AA538,$X$13:$Z$795,3,FALSE))=TRUE,"",VLOOKUP(AA538,$X$13:$Z$795,3,FALSE))</f>
        <v/>
      </c>
      <c r="AC538" s="75" t="str">
        <f ca="1">IF(ISNA(VLOOKUP(AA538,$X$13:$Z$795,2,FALSE))=TRUE,"",VLOOKUP(AA538,$X$13:$Z$795,2,FALSE))</f>
        <v/>
      </c>
      <c r="AH538" s="78" t="str">
        <f>IF(AI538="","",MAX($AH$5:AH537)+1)</f>
        <v/>
      </c>
      <c r="AI538" s="53" t="str">
        <f>IF(G537="","",IF(COUNTIF($AI$11:AI537,G537)=0,G537,""))</f>
        <v/>
      </c>
      <c r="AJ538" s="53" t="str">
        <f>IF(ISNA(VLOOKUP(AA538,$AH$13:$AI$795,2,FALSE))=TRUE,"",VLOOKUP(AA538,$AH$13:$AI$795,2,FALSE))</f>
        <v/>
      </c>
      <c r="AK538" s="135"/>
    </row>
    <row r="539" spans="1:37" x14ac:dyDescent="0.25">
      <c r="A539" s="136"/>
      <c r="B539" s="136"/>
      <c r="C539" s="136"/>
      <c r="D539" s="136"/>
      <c r="E539" s="137"/>
      <c r="F539" s="137"/>
      <c r="G539" s="136"/>
      <c r="H539" s="137"/>
      <c r="I539" s="140" t="str">
        <f t="shared" si="9"/>
        <v/>
      </c>
      <c r="J539" s="140"/>
      <c r="K539" s="140"/>
      <c r="L539" s="74" t="str">
        <f>IF(AND(C539="Abierto",D539="Urgente"),A539,"")</f>
        <v/>
      </c>
      <c r="M539" s="74" t="str">
        <f ca="1">IF(AND(C539="Abierto",D539="Urgente"),TODAY()-E539,"")</f>
        <v/>
      </c>
      <c r="N539" s="74" t="str">
        <f>IF(AND(C539="Abierto",D539="Urgente"),RANK(M539,$M$13:$M$798,0)+COUNTIF($M$13:M539,M539)-1,"")</f>
        <v/>
      </c>
      <c r="O539" s="74" t="str">
        <f>IF(AND(C539="Abierto",D539="Alta"),A539,"")</f>
        <v/>
      </c>
      <c r="P539" s="74" t="str">
        <f ca="1">IF(AND(C539="Abierto",D539="Alta"),TODAY()-E539,"")</f>
        <v/>
      </c>
      <c r="Q539" s="74" t="str">
        <f>IF(AND(C539="Abierto",D539="Alta"),RANK(P539,$P$13:$P$798,0)+COUNTIF($P$13:P539,P539)-1+MAX(N:N),"")</f>
        <v/>
      </c>
      <c r="R539" s="74" t="str">
        <f>IF(AND(C539="Abierto",D539="Media"),A539,"")</f>
        <v/>
      </c>
      <c r="S539" s="74" t="str">
        <f ca="1">IF(AND(C539="Abierto",D539="Media"),TODAY()-E539,"")</f>
        <v/>
      </c>
      <c r="T539" s="74" t="str">
        <f>IF(AND(C539="Abierto",D539="Media"),RANK(S539,$S$13:$S$798,0)+COUNTIF($S$13:S539,S539)-1+MAX(N:N,Q:Q),"")</f>
        <v/>
      </c>
      <c r="U539" s="74" t="str">
        <f>IF(AND(C539="Abierto",D539="Baja"),A539,"")</f>
        <v/>
      </c>
      <c r="V539" s="74" t="str">
        <f ca="1">IF(AND(C539="Abierto",D539="Baja"),TODAY()-E539,"")</f>
        <v/>
      </c>
      <c r="W539" s="74" t="str">
        <f>IF(AND(C539="Abierto",D539="Baja"),RANK(V539,$V$13:$V$798,0)+COUNTIF($V$13:V539,V539)-1+MAX(N:N,Q:Q,T:T),"")</f>
        <v/>
      </c>
      <c r="X539" s="139" t="str">
        <f>IF(OR(C539="Resuelto",C539=""),"",SUM(N539,Q539,T539,W539))</f>
        <v/>
      </c>
      <c r="Y539" s="139" t="str">
        <f>IF(OR(C539="Resuelto",C539=""),"",SUM(M539,P539,S539,V539))</f>
        <v/>
      </c>
      <c r="Z539" s="139" t="str">
        <f>IF(OR(C539="Resuelto",C539=""),"",SUM(L539,O539,R539,U539))</f>
        <v/>
      </c>
      <c r="AA539" s="28">
        <v>737</v>
      </c>
      <c r="AB539" s="28" t="str">
        <f ca="1">IF(ISNA(VLOOKUP(AA539,$X$13:$Z$795,3,FALSE))=TRUE,"",VLOOKUP(AA539,$X$13:$Z$795,3,FALSE))</f>
        <v/>
      </c>
      <c r="AC539" s="75" t="str">
        <f ca="1">IF(ISNA(VLOOKUP(AA539,$X$13:$Z$795,2,FALSE))=TRUE,"",VLOOKUP(AA539,$X$13:$Z$795,2,FALSE))</f>
        <v/>
      </c>
      <c r="AH539" s="78" t="str">
        <f>IF(AI539="","",MAX($AH$5:AH538)+1)</f>
        <v/>
      </c>
      <c r="AI539" s="53" t="str">
        <f>IF(G538="","",IF(COUNTIF($AI$11:AI538,G538)=0,G538,""))</f>
        <v/>
      </c>
      <c r="AJ539" s="53" t="str">
        <f>IF(ISNA(VLOOKUP(AA539,$AH$13:$AI$795,2,FALSE))=TRUE,"",VLOOKUP(AA539,$AH$13:$AI$795,2,FALSE))</f>
        <v/>
      </c>
      <c r="AK539" s="135"/>
    </row>
    <row r="540" spans="1:37" x14ac:dyDescent="0.25">
      <c r="A540" s="136"/>
      <c r="B540" s="136"/>
      <c r="C540" s="136"/>
      <c r="D540" s="136"/>
      <c r="E540" s="137"/>
      <c r="F540" s="137"/>
      <c r="G540" s="136"/>
      <c r="H540" s="137"/>
      <c r="I540" s="140" t="str">
        <f t="shared" si="9"/>
        <v/>
      </c>
      <c r="J540" s="140"/>
      <c r="K540" s="140"/>
      <c r="L540" s="74" t="str">
        <f>IF(AND(C540="Abierto",D540="Urgente"),A540,"")</f>
        <v/>
      </c>
      <c r="M540" s="74" t="str">
        <f ca="1">IF(AND(C540="Abierto",D540="Urgente"),TODAY()-E540,"")</f>
        <v/>
      </c>
      <c r="N540" s="74" t="str">
        <f>IF(AND(C540="Abierto",D540="Urgente"),RANK(M540,$M$13:$M$798,0)+COUNTIF($M$13:M540,M540)-1,"")</f>
        <v/>
      </c>
      <c r="O540" s="74" t="str">
        <f>IF(AND(C540="Abierto",D540="Alta"),A540,"")</f>
        <v/>
      </c>
      <c r="P540" s="74" t="str">
        <f ca="1">IF(AND(C540="Abierto",D540="Alta"),TODAY()-E540,"")</f>
        <v/>
      </c>
      <c r="Q540" s="74" t="str">
        <f>IF(AND(C540="Abierto",D540="Alta"),RANK(P540,$P$13:$P$798,0)+COUNTIF($P$13:P540,P540)-1+MAX(N:N),"")</f>
        <v/>
      </c>
      <c r="R540" s="74" t="str">
        <f>IF(AND(C540="Abierto",D540="Media"),A540,"")</f>
        <v/>
      </c>
      <c r="S540" s="74" t="str">
        <f ca="1">IF(AND(C540="Abierto",D540="Media"),TODAY()-E540,"")</f>
        <v/>
      </c>
      <c r="T540" s="74" t="str">
        <f>IF(AND(C540="Abierto",D540="Media"),RANK(S540,$S$13:$S$798,0)+COUNTIF($S$13:S540,S540)-1+MAX(N:N,Q:Q),"")</f>
        <v/>
      </c>
      <c r="U540" s="74" t="str">
        <f>IF(AND(C540="Abierto",D540="Baja"),A540,"")</f>
        <v/>
      </c>
      <c r="V540" s="74" t="str">
        <f ca="1">IF(AND(C540="Abierto",D540="Baja"),TODAY()-E540,"")</f>
        <v/>
      </c>
      <c r="W540" s="74" t="str">
        <f>IF(AND(C540="Abierto",D540="Baja"),RANK(V540,$V$13:$V$798,0)+COUNTIF($V$13:V540,V540)-1+MAX(N:N,Q:Q,T:T),"")</f>
        <v/>
      </c>
      <c r="X540" s="139" t="str">
        <f>IF(OR(C540="Resuelto",C540=""),"",SUM(N540,Q540,T540,W540))</f>
        <v/>
      </c>
      <c r="Y540" s="139" t="str">
        <f>IF(OR(C540="Resuelto",C540=""),"",SUM(M540,P540,S540,V540))</f>
        <v/>
      </c>
      <c r="Z540" s="139" t="str">
        <f>IF(OR(C540="Resuelto",C540=""),"",SUM(L540,O540,R540,U540))</f>
        <v/>
      </c>
      <c r="AA540" s="28">
        <v>738</v>
      </c>
      <c r="AB540" s="28" t="str">
        <f ca="1">IF(ISNA(VLOOKUP(AA540,$X$13:$Z$795,3,FALSE))=TRUE,"",VLOOKUP(AA540,$X$13:$Z$795,3,FALSE))</f>
        <v/>
      </c>
      <c r="AC540" s="75" t="str">
        <f ca="1">IF(ISNA(VLOOKUP(AA540,$X$13:$Z$795,2,FALSE))=TRUE,"",VLOOKUP(AA540,$X$13:$Z$795,2,FALSE))</f>
        <v/>
      </c>
      <c r="AH540" s="78" t="str">
        <f>IF(AI540="","",MAX($AH$5:AH539)+1)</f>
        <v/>
      </c>
      <c r="AI540" s="53" t="str">
        <f>IF(G539="","",IF(COUNTIF($AI$11:AI539,G539)=0,G539,""))</f>
        <v/>
      </c>
      <c r="AJ540" s="53" t="str">
        <f>IF(ISNA(VLOOKUP(AA540,$AH$13:$AI$795,2,FALSE))=TRUE,"",VLOOKUP(AA540,$AH$13:$AI$795,2,FALSE))</f>
        <v/>
      </c>
      <c r="AK540" s="135"/>
    </row>
    <row r="541" spans="1:37" x14ac:dyDescent="0.25">
      <c r="A541" s="136"/>
      <c r="B541" s="136"/>
      <c r="C541" s="136"/>
      <c r="D541" s="136"/>
      <c r="E541" s="137"/>
      <c r="F541" s="137"/>
      <c r="G541" s="136"/>
      <c r="H541" s="137"/>
      <c r="I541" s="140" t="str">
        <f t="shared" si="9"/>
        <v/>
      </c>
      <c r="J541" s="140"/>
      <c r="K541" s="140"/>
      <c r="L541" s="74" t="str">
        <f>IF(AND(C541="Abierto",D541="Urgente"),A541,"")</f>
        <v/>
      </c>
      <c r="M541" s="74" t="str">
        <f ca="1">IF(AND(C541="Abierto",D541="Urgente"),TODAY()-E541,"")</f>
        <v/>
      </c>
      <c r="N541" s="74" t="str">
        <f>IF(AND(C541="Abierto",D541="Urgente"),RANK(M541,$M$13:$M$798,0)+COUNTIF($M$13:M541,M541)-1,"")</f>
        <v/>
      </c>
      <c r="O541" s="74" t="str">
        <f>IF(AND(C541="Abierto",D541="Alta"),A541,"")</f>
        <v/>
      </c>
      <c r="P541" s="74" t="str">
        <f ca="1">IF(AND(C541="Abierto",D541="Alta"),TODAY()-E541,"")</f>
        <v/>
      </c>
      <c r="Q541" s="74" t="str">
        <f>IF(AND(C541="Abierto",D541="Alta"),RANK(P541,$P$13:$P$798,0)+COUNTIF($P$13:P541,P541)-1+MAX(N:N),"")</f>
        <v/>
      </c>
      <c r="R541" s="74" t="str">
        <f>IF(AND(C541="Abierto",D541="Media"),A541,"")</f>
        <v/>
      </c>
      <c r="S541" s="74" t="str">
        <f ca="1">IF(AND(C541="Abierto",D541="Media"),TODAY()-E541,"")</f>
        <v/>
      </c>
      <c r="T541" s="74" t="str">
        <f>IF(AND(C541="Abierto",D541="Media"),RANK(S541,$S$13:$S$798,0)+COUNTIF($S$13:S541,S541)-1+MAX(N:N,Q:Q),"")</f>
        <v/>
      </c>
      <c r="U541" s="74" t="str">
        <f>IF(AND(C541="Abierto",D541="Baja"),A541,"")</f>
        <v/>
      </c>
      <c r="V541" s="74" t="str">
        <f ca="1">IF(AND(C541="Abierto",D541="Baja"),TODAY()-E541,"")</f>
        <v/>
      </c>
      <c r="W541" s="74" t="str">
        <f>IF(AND(C541="Abierto",D541="Baja"),RANK(V541,$V$13:$V$798,0)+COUNTIF($V$13:V541,V541)-1+MAX(N:N,Q:Q,T:T),"")</f>
        <v/>
      </c>
      <c r="X541" s="139" t="str">
        <f>IF(OR(C541="Resuelto",C541=""),"",SUM(N541,Q541,T541,W541))</f>
        <v/>
      </c>
      <c r="Y541" s="139" t="str">
        <f>IF(OR(C541="Resuelto",C541=""),"",SUM(M541,P541,S541,V541))</f>
        <v/>
      </c>
      <c r="Z541" s="139" t="str">
        <f>IF(OR(C541="Resuelto",C541=""),"",SUM(L541,O541,R541,U541))</f>
        <v/>
      </c>
      <c r="AA541" s="28">
        <v>739</v>
      </c>
      <c r="AB541" s="28" t="str">
        <f ca="1">IF(ISNA(VLOOKUP(AA541,$X$13:$Z$795,3,FALSE))=TRUE,"",VLOOKUP(AA541,$X$13:$Z$795,3,FALSE))</f>
        <v/>
      </c>
      <c r="AC541" s="75" t="str">
        <f ca="1">IF(ISNA(VLOOKUP(AA541,$X$13:$Z$795,2,FALSE))=TRUE,"",VLOOKUP(AA541,$X$13:$Z$795,2,FALSE))</f>
        <v/>
      </c>
      <c r="AH541" s="78" t="str">
        <f>IF(AI541="","",MAX($AH$5:AH540)+1)</f>
        <v/>
      </c>
      <c r="AI541" s="53" t="str">
        <f>IF(G540="","",IF(COUNTIF($AI$11:AI540,G540)=0,G540,""))</f>
        <v/>
      </c>
      <c r="AJ541" s="53" t="str">
        <f>IF(ISNA(VLOOKUP(AA541,$AH$13:$AI$795,2,FALSE))=TRUE,"",VLOOKUP(AA541,$AH$13:$AI$795,2,FALSE))</f>
        <v/>
      </c>
      <c r="AK541" s="135"/>
    </row>
    <row r="542" spans="1:37" x14ac:dyDescent="0.25">
      <c r="A542" s="136"/>
      <c r="B542" s="136"/>
      <c r="C542" s="136"/>
      <c r="D542" s="136"/>
      <c r="E542" s="137"/>
      <c r="F542" s="137"/>
      <c r="G542" s="136"/>
      <c r="H542" s="137"/>
      <c r="I542" s="140" t="str">
        <f t="shared" si="9"/>
        <v/>
      </c>
      <c r="J542" s="140"/>
      <c r="K542" s="140"/>
      <c r="L542" s="74" t="str">
        <f>IF(AND(C542="Abierto",D542="Urgente"),A542,"")</f>
        <v/>
      </c>
      <c r="M542" s="74" t="str">
        <f ca="1">IF(AND(C542="Abierto",D542="Urgente"),TODAY()-E542,"")</f>
        <v/>
      </c>
      <c r="N542" s="74" t="str">
        <f>IF(AND(C542="Abierto",D542="Urgente"),RANK(M542,$M$13:$M$798,0)+COUNTIF($M$13:M542,M542)-1,"")</f>
        <v/>
      </c>
      <c r="O542" s="74" t="str">
        <f>IF(AND(C542="Abierto",D542="Alta"),A542,"")</f>
        <v/>
      </c>
      <c r="P542" s="74" t="str">
        <f ca="1">IF(AND(C542="Abierto",D542="Alta"),TODAY()-E542,"")</f>
        <v/>
      </c>
      <c r="Q542" s="74" t="str">
        <f>IF(AND(C542="Abierto",D542="Alta"),RANK(P542,$P$13:$P$798,0)+COUNTIF($P$13:P542,P542)-1+MAX(N:N),"")</f>
        <v/>
      </c>
      <c r="R542" s="74" t="str">
        <f>IF(AND(C542="Abierto",D542="Media"),A542,"")</f>
        <v/>
      </c>
      <c r="S542" s="74" t="str">
        <f ca="1">IF(AND(C542="Abierto",D542="Media"),TODAY()-E542,"")</f>
        <v/>
      </c>
      <c r="T542" s="74" t="str">
        <f>IF(AND(C542="Abierto",D542="Media"),RANK(S542,$S$13:$S$798,0)+COUNTIF($S$13:S542,S542)-1+MAX(N:N,Q:Q),"")</f>
        <v/>
      </c>
      <c r="U542" s="74" t="str">
        <f>IF(AND(C542="Abierto",D542="Baja"),A542,"")</f>
        <v/>
      </c>
      <c r="V542" s="74" t="str">
        <f ca="1">IF(AND(C542="Abierto",D542="Baja"),TODAY()-E542,"")</f>
        <v/>
      </c>
      <c r="W542" s="74" t="str">
        <f>IF(AND(C542="Abierto",D542="Baja"),RANK(V542,$V$13:$V$798,0)+COUNTIF($V$13:V542,V542)-1+MAX(N:N,Q:Q,T:T),"")</f>
        <v/>
      </c>
      <c r="X542" s="139" t="str">
        <f>IF(OR(C542="Resuelto",C542=""),"",SUM(N542,Q542,T542,W542))</f>
        <v/>
      </c>
      <c r="Y542" s="139" t="str">
        <f>IF(OR(C542="Resuelto",C542=""),"",SUM(M542,P542,S542,V542))</f>
        <v/>
      </c>
      <c r="Z542" s="139" t="str">
        <f>IF(OR(C542="Resuelto",C542=""),"",SUM(L542,O542,R542,U542))</f>
        <v/>
      </c>
      <c r="AA542" s="28">
        <v>740</v>
      </c>
      <c r="AB542" s="28" t="str">
        <f ca="1">IF(ISNA(VLOOKUP(AA542,$X$13:$Z$795,3,FALSE))=TRUE,"",VLOOKUP(AA542,$X$13:$Z$795,3,FALSE))</f>
        <v/>
      </c>
      <c r="AC542" s="75" t="str">
        <f ca="1">IF(ISNA(VLOOKUP(AA542,$X$13:$Z$795,2,FALSE))=TRUE,"",VLOOKUP(AA542,$X$13:$Z$795,2,FALSE))</f>
        <v/>
      </c>
      <c r="AH542" s="78" t="str">
        <f>IF(AI542="","",MAX($AH$5:AH541)+1)</f>
        <v/>
      </c>
      <c r="AI542" s="53" t="str">
        <f>IF(G541="","",IF(COUNTIF($AI$11:AI541,G541)=0,G541,""))</f>
        <v/>
      </c>
      <c r="AJ542" s="53" t="str">
        <f>IF(ISNA(VLOOKUP(AA542,$AH$13:$AI$795,2,FALSE))=TRUE,"",VLOOKUP(AA542,$AH$13:$AI$795,2,FALSE))</f>
        <v/>
      </c>
      <c r="AK542" s="135"/>
    </row>
    <row r="543" spans="1:37" x14ac:dyDescent="0.25">
      <c r="A543" s="136"/>
      <c r="B543" s="136"/>
      <c r="C543" s="136"/>
      <c r="D543" s="136"/>
      <c r="E543" s="137"/>
      <c r="F543" s="137"/>
      <c r="G543" s="136"/>
      <c r="H543" s="137"/>
      <c r="I543" s="140" t="str">
        <f t="shared" si="9"/>
        <v/>
      </c>
      <c r="J543" s="140"/>
      <c r="K543" s="140"/>
      <c r="L543" s="74" t="str">
        <f>IF(AND(C543="Abierto",D543="Urgente"),A543,"")</f>
        <v/>
      </c>
      <c r="M543" s="74" t="str">
        <f ca="1">IF(AND(C543="Abierto",D543="Urgente"),TODAY()-E543,"")</f>
        <v/>
      </c>
      <c r="N543" s="74" t="str">
        <f>IF(AND(C543="Abierto",D543="Urgente"),RANK(M543,$M$13:$M$798,0)+COUNTIF($M$13:M543,M543)-1,"")</f>
        <v/>
      </c>
      <c r="O543" s="74" t="str">
        <f>IF(AND(C543="Abierto",D543="Alta"),A543,"")</f>
        <v/>
      </c>
      <c r="P543" s="74" t="str">
        <f ca="1">IF(AND(C543="Abierto",D543="Alta"),TODAY()-E543,"")</f>
        <v/>
      </c>
      <c r="Q543" s="74" t="str">
        <f>IF(AND(C543="Abierto",D543="Alta"),RANK(P543,$P$13:$P$798,0)+COUNTIF($P$13:P543,P543)-1+MAX(N:N),"")</f>
        <v/>
      </c>
      <c r="R543" s="74" t="str">
        <f>IF(AND(C543="Abierto",D543="Media"),A543,"")</f>
        <v/>
      </c>
      <c r="S543" s="74" t="str">
        <f ca="1">IF(AND(C543="Abierto",D543="Media"),TODAY()-E543,"")</f>
        <v/>
      </c>
      <c r="T543" s="74" t="str">
        <f>IF(AND(C543="Abierto",D543="Media"),RANK(S543,$S$13:$S$798,0)+COUNTIF($S$13:S543,S543)-1+MAX(N:N,Q:Q),"")</f>
        <v/>
      </c>
      <c r="U543" s="74" t="str">
        <f>IF(AND(C543="Abierto",D543="Baja"),A543,"")</f>
        <v/>
      </c>
      <c r="V543" s="74" t="str">
        <f ca="1">IF(AND(C543="Abierto",D543="Baja"),TODAY()-E543,"")</f>
        <v/>
      </c>
      <c r="W543" s="74" t="str">
        <f>IF(AND(C543="Abierto",D543="Baja"),RANK(V543,$V$13:$V$798,0)+COUNTIF($V$13:V543,V543)-1+MAX(N:N,Q:Q,T:T),"")</f>
        <v/>
      </c>
      <c r="X543" s="139" t="str">
        <f>IF(OR(C543="Resuelto",C543=""),"",SUM(N543,Q543,T543,W543))</f>
        <v/>
      </c>
      <c r="Y543" s="139" t="str">
        <f>IF(OR(C543="Resuelto",C543=""),"",SUM(M543,P543,S543,V543))</f>
        <v/>
      </c>
      <c r="Z543" s="139" t="str">
        <f>IF(OR(C543="Resuelto",C543=""),"",SUM(L543,O543,R543,U543))</f>
        <v/>
      </c>
      <c r="AA543" s="28">
        <v>741</v>
      </c>
      <c r="AB543" s="28" t="str">
        <f ca="1">IF(ISNA(VLOOKUP(AA543,$X$13:$Z$795,3,FALSE))=TRUE,"",VLOOKUP(AA543,$X$13:$Z$795,3,FALSE))</f>
        <v/>
      </c>
      <c r="AC543" s="75" t="str">
        <f ca="1">IF(ISNA(VLOOKUP(AA543,$X$13:$Z$795,2,FALSE))=TRUE,"",VLOOKUP(AA543,$X$13:$Z$795,2,FALSE))</f>
        <v/>
      </c>
      <c r="AH543" s="78" t="str">
        <f>IF(AI543="","",MAX($AH$5:AH542)+1)</f>
        <v/>
      </c>
      <c r="AI543" s="53" t="str">
        <f>IF(G542="","",IF(COUNTIF($AI$11:AI542,G542)=0,G542,""))</f>
        <v/>
      </c>
      <c r="AJ543" s="53" t="str">
        <f>IF(ISNA(VLOOKUP(AA543,$AH$13:$AI$795,2,FALSE))=TRUE,"",VLOOKUP(AA543,$AH$13:$AI$795,2,FALSE))</f>
        <v/>
      </c>
      <c r="AK543" s="135"/>
    </row>
    <row r="544" spans="1:37" x14ac:dyDescent="0.25">
      <c r="A544" s="136"/>
      <c r="B544" s="136"/>
      <c r="C544" s="136"/>
      <c r="D544" s="136"/>
      <c r="E544" s="137"/>
      <c r="F544" s="137"/>
      <c r="G544" s="136"/>
      <c r="H544" s="137"/>
      <c r="I544" s="140" t="str">
        <f t="shared" si="9"/>
        <v/>
      </c>
      <c r="J544" s="140"/>
      <c r="K544" s="140"/>
      <c r="L544" s="74" t="str">
        <f>IF(AND(C544="Abierto",D544="Urgente"),A544,"")</f>
        <v/>
      </c>
      <c r="M544" s="74" t="str">
        <f ca="1">IF(AND(C544="Abierto",D544="Urgente"),TODAY()-E544,"")</f>
        <v/>
      </c>
      <c r="N544" s="74" t="str">
        <f>IF(AND(C544="Abierto",D544="Urgente"),RANK(M544,$M$13:$M$798,0)+COUNTIF($M$13:M544,M544)-1,"")</f>
        <v/>
      </c>
      <c r="O544" s="74" t="str">
        <f>IF(AND(C544="Abierto",D544="Alta"),A544,"")</f>
        <v/>
      </c>
      <c r="P544" s="74" t="str">
        <f ca="1">IF(AND(C544="Abierto",D544="Alta"),TODAY()-E544,"")</f>
        <v/>
      </c>
      <c r="Q544" s="74" t="str">
        <f>IF(AND(C544="Abierto",D544="Alta"),RANK(P544,$P$13:$P$798,0)+COUNTIF($P$13:P544,P544)-1+MAX(N:N),"")</f>
        <v/>
      </c>
      <c r="R544" s="74" t="str">
        <f>IF(AND(C544="Abierto",D544="Media"),A544,"")</f>
        <v/>
      </c>
      <c r="S544" s="74" t="str">
        <f ca="1">IF(AND(C544="Abierto",D544="Media"),TODAY()-E544,"")</f>
        <v/>
      </c>
      <c r="T544" s="74" t="str">
        <f>IF(AND(C544="Abierto",D544="Media"),RANK(S544,$S$13:$S$798,0)+COUNTIF($S$13:S544,S544)-1+MAX(N:N,Q:Q),"")</f>
        <v/>
      </c>
      <c r="U544" s="74" t="str">
        <f>IF(AND(C544="Abierto",D544="Baja"),A544,"")</f>
        <v/>
      </c>
      <c r="V544" s="74" t="str">
        <f ca="1">IF(AND(C544="Abierto",D544="Baja"),TODAY()-E544,"")</f>
        <v/>
      </c>
      <c r="W544" s="74" t="str">
        <f>IF(AND(C544="Abierto",D544="Baja"),RANK(V544,$V$13:$V$798,0)+COUNTIF($V$13:V544,V544)-1+MAX(N:N,Q:Q,T:T),"")</f>
        <v/>
      </c>
      <c r="X544" s="139" t="str">
        <f>IF(OR(C544="Resuelto",C544=""),"",SUM(N544,Q544,T544,W544))</f>
        <v/>
      </c>
      <c r="Y544" s="139" t="str">
        <f>IF(OR(C544="Resuelto",C544=""),"",SUM(M544,P544,S544,V544))</f>
        <v/>
      </c>
      <c r="Z544" s="139" t="str">
        <f>IF(OR(C544="Resuelto",C544=""),"",SUM(L544,O544,R544,U544))</f>
        <v/>
      </c>
      <c r="AA544" s="28">
        <v>742</v>
      </c>
      <c r="AB544" s="28" t="str">
        <f ca="1">IF(ISNA(VLOOKUP(AA544,$X$13:$Z$795,3,FALSE))=TRUE,"",VLOOKUP(AA544,$X$13:$Z$795,3,FALSE))</f>
        <v/>
      </c>
      <c r="AC544" s="75" t="str">
        <f ca="1">IF(ISNA(VLOOKUP(AA544,$X$13:$Z$795,2,FALSE))=TRUE,"",VLOOKUP(AA544,$X$13:$Z$795,2,FALSE))</f>
        <v/>
      </c>
      <c r="AH544" s="78" t="str">
        <f>IF(AI544="","",MAX($AH$5:AH543)+1)</f>
        <v/>
      </c>
      <c r="AI544" s="53" t="str">
        <f>IF(G543="","",IF(COUNTIF($AI$11:AI543,G543)=0,G543,""))</f>
        <v/>
      </c>
      <c r="AJ544" s="53" t="str">
        <f>IF(ISNA(VLOOKUP(AA544,$AH$13:$AI$795,2,FALSE))=TRUE,"",VLOOKUP(AA544,$AH$13:$AI$795,2,FALSE))</f>
        <v/>
      </c>
      <c r="AK544" s="135"/>
    </row>
    <row r="545" spans="1:37" x14ac:dyDescent="0.25">
      <c r="A545" s="136"/>
      <c r="B545" s="136"/>
      <c r="C545" s="136"/>
      <c r="D545" s="136"/>
      <c r="E545" s="137"/>
      <c r="F545" s="137"/>
      <c r="G545" s="136"/>
      <c r="H545" s="137"/>
      <c r="I545" s="140" t="str">
        <f t="shared" si="9"/>
        <v/>
      </c>
      <c r="J545" s="140"/>
      <c r="K545" s="140"/>
      <c r="L545" s="74" t="str">
        <f>IF(AND(C545="Abierto",D545="Urgente"),A545,"")</f>
        <v/>
      </c>
      <c r="M545" s="74" t="str">
        <f ca="1">IF(AND(C545="Abierto",D545="Urgente"),TODAY()-E545,"")</f>
        <v/>
      </c>
      <c r="N545" s="74" t="str">
        <f>IF(AND(C545="Abierto",D545="Urgente"),RANK(M545,$M$13:$M$798,0)+COUNTIF($M$13:M545,M545)-1,"")</f>
        <v/>
      </c>
      <c r="O545" s="74" t="str">
        <f>IF(AND(C545="Abierto",D545="Alta"),A545,"")</f>
        <v/>
      </c>
      <c r="P545" s="74" t="str">
        <f ca="1">IF(AND(C545="Abierto",D545="Alta"),TODAY()-E545,"")</f>
        <v/>
      </c>
      <c r="Q545" s="74" t="str">
        <f>IF(AND(C545="Abierto",D545="Alta"),RANK(P545,$P$13:$P$798,0)+COUNTIF($P$13:P545,P545)-1+MAX(N:N),"")</f>
        <v/>
      </c>
      <c r="R545" s="74" t="str">
        <f>IF(AND(C545="Abierto",D545="Media"),A545,"")</f>
        <v/>
      </c>
      <c r="S545" s="74" t="str">
        <f ca="1">IF(AND(C545="Abierto",D545="Media"),TODAY()-E545,"")</f>
        <v/>
      </c>
      <c r="T545" s="74" t="str">
        <f>IF(AND(C545="Abierto",D545="Media"),RANK(S545,$S$13:$S$798,0)+COUNTIF($S$13:S545,S545)-1+MAX(N:N,Q:Q),"")</f>
        <v/>
      </c>
      <c r="U545" s="74" t="str">
        <f>IF(AND(C545="Abierto",D545="Baja"),A545,"")</f>
        <v/>
      </c>
      <c r="V545" s="74" t="str">
        <f ca="1">IF(AND(C545="Abierto",D545="Baja"),TODAY()-E545,"")</f>
        <v/>
      </c>
      <c r="W545" s="74" t="str">
        <f>IF(AND(C545="Abierto",D545="Baja"),RANK(V545,$V$13:$V$798,0)+COUNTIF($V$13:V545,V545)-1+MAX(N:N,Q:Q,T:T),"")</f>
        <v/>
      </c>
      <c r="X545" s="139" t="str">
        <f>IF(OR(C545="Resuelto",C545=""),"",SUM(N545,Q545,T545,W545))</f>
        <v/>
      </c>
      <c r="Y545" s="139" t="str">
        <f>IF(OR(C545="Resuelto",C545=""),"",SUM(M545,P545,S545,V545))</f>
        <v/>
      </c>
      <c r="Z545" s="139" t="str">
        <f>IF(OR(C545="Resuelto",C545=""),"",SUM(L545,O545,R545,U545))</f>
        <v/>
      </c>
      <c r="AA545" s="28">
        <v>743</v>
      </c>
      <c r="AB545" s="28" t="str">
        <f ca="1">IF(ISNA(VLOOKUP(AA545,$X$13:$Z$795,3,FALSE))=TRUE,"",VLOOKUP(AA545,$X$13:$Z$795,3,FALSE))</f>
        <v/>
      </c>
      <c r="AC545" s="75" t="str">
        <f ca="1">IF(ISNA(VLOOKUP(AA545,$X$13:$Z$795,2,FALSE))=TRUE,"",VLOOKUP(AA545,$X$13:$Z$795,2,FALSE))</f>
        <v/>
      </c>
      <c r="AH545" s="78" t="str">
        <f>IF(AI545="","",MAX($AH$5:AH544)+1)</f>
        <v/>
      </c>
      <c r="AI545" s="53" t="str">
        <f>IF(G544="","",IF(COUNTIF($AI$11:AI544,G544)=0,G544,""))</f>
        <v/>
      </c>
      <c r="AJ545" s="53" t="str">
        <f>IF(ISNA(VLOOKUP(AA545,$AH$13:$AI$795,2,FALSE))=TRUE,"",VLOOKUP(AA545,$AH$13:$AI$795,2,FALSE))</f>
        <v/>
      </c>
      <c r="AK545" s="135"/>
    </row>
    <row r="546" spans="1:37" x14ac:dyDescent="0.25">
      <c r="A546" s="136"/>
      <c r="B546" s="136"/>
      <c r="C546" s="136"/>
      <c r="D546" s="136"/>
      <c r="E546" s="137"/>
      <c r="F546" s="137"/>
      <c r="G546" s="136"/>
      <c r="H546" s="137"/>
      <c r="I546" s="140" t="str">
        <f t="shared" si="9"/>
        <v/>
      </c>
      <c r="J546" s="140"/>
      <c r="K546" s="140"/>
      <c r="L546" s="74" t="str">
        <f>IF(AND(C546="Abierto",D546="Urgente"),A546,"")</f>
        <v/>
      </c>
      <c r="M546" s="74" t="str">
        <f ca="1">IF(AND(C546="Abierto",D546="Urgente"),TODAY()-E546,"")</f>
        <v/>
      </c>
      <c r="N546" s="74" t="str">
        <f>IF(AND(C546="Abierto",D546="Urgente"),RANK(M546,$M$13:$M$798,0)+COUNTIF($M$13:M546,M546)-1,"")</f>
        <v/>
      </c>
      <c r="O546" s="74" t="str">
        <f>IF(AND(C546="Abierto",D546="Alta"),A546,"")</f>
        <v/>
      </c>
      <c r="P546" s="74" t="str">
        <f ca="1">IF(AND(C546="Abierto",D546="Alta"),TODAY()-E546,"")</f>
        <v/>
      </c>
      <c r="Q546" s="74" t="str">
        <f>IF(AND(C546="Abierto",D546="Alta"),RANK(P546,$P$13:$P$798,0)+COUNTIF($P$13:P546,P546)-1+MAX(N:N),"")</f>
        <v/>
      </c>
      <c r="R546" s="74" t="str">
        <f>IF(AND(C546="Abierto",D546="Media"),A546,"")</f>
        <v/>
      </c>
      <c r="S546" s="74" t="str">
        <f ca="1">IF(AND(C546="Abierto",D546="Media"),TODAY()-E546,"")</f>
        <v/>
      </c>
      <c r="T546" s="74" t="str">
        <f>IF(AND(C546="Abierto",D546="Media"),RANK(S546,$S$13:$S$798,0)+COUNTIF($S$13:S546,S546)-1+MAX(N:N,Q:Q),"")</f>
        <v/>
      </c>
      <c r="U546" s="74" t="str">
        <f>IF(AND(C546="Abierto",D546="Baja"),A546,"")</f>
        <v/>
      </c>
      <c r="V546" s="74" t="str">
        <f ca="1">IF(AND(C546="Abierto",D546="Baja"),TODAY()-E546,"")</f>
        <v/>
      </c>
      <c r="W546" s="74" t="str">
        <f>IF(AND(C546="Abierto",D546="Baja"),RANK(V546,$V$13:$V$798,0)+COUNTIF($V$13:V546,V546)-1+MAX(N:N,Q:Q,T:T),"")</f>
        <v/>
      </c>
      <c r="X546" s="139" t="str">
        <f>IF(OR(C546="Resuelto",C546=""),"",SUM(N546,Q546,T546,W546))</f>
        <v/>
      </c>
      <c r="Y546" s="139" t="str">
        <f>IF(OR(C546="Resuelto",C546=""),"",SUM(M546,P546,S546,V546))</f>
        <v/>
      </c>
      <c r="Z546" s="139" t="str">
        <f>IF(OR(C546="Resuelto",C546=""),"",SUM(L546,O546,R546,U546))</f>
        <v/>
      </c>
      <c r="AA546" s="28">
        <v>744</v>
      </c>
      <c r="AB546" s="28" t="str">
        <f ca="1">IF(ISNA(VLOOKUP(AA546,$X$13:$Z$795,3,FALSE))=TRUE,"",VLOOKUP(AA546,$X$13:$Z$795,3,FALSE))</f>
        <v/>
      </c>
      <c r="AC546" s="75" t="str">
        <f ca="1">IF(ISNA(VLOOKUP(AA546,$X$13:$Z$795,2,FALSE))=TRUE,"",VLOOKUP(AA546,$X$13:$Z$795,2,FALSE))</f>
        <v/>
      </c>
      <c r="AH546" s="78" t="str">
        <f>IF(AI546="","",MAX($AH$5:AH545)+1)</f>
        <v/>
      </c>
      <c r="AI546" s="53" t="str">
        <f>IF(G545="","",IF(COUNTIF($AI$11:AI545,G545)=0,G545,""))</f>
        <v/>
      </c>
      <c r="AJ546" s="53" t="str">
        <f>IF(ISNA(VLOOKUP(AA546,$AH$13:$AI$795,2,FALSE))=TRUE,"",VLOOKUP(AA546,$AH$13:$AI$795,2,FALSE))</f>
        <v/>
      </c>
      <c r="AK546" s="135"/>
    </row>
    <row r="547" spans="1:37" x14ac:dyDescent="0.25">
      <c r="A547" s="136"/>
      <c r="B547" s="136"/>
      <c r="C547" s="136"/>
      <c r="D547" s="136"/>
      <c r="E547" s="137"/>
      <c r="F547" s="137"/>
      <c r="G547" s="136"/>
      <c r="H547" s="137"/>
      <c r="I547" s="140" t="str">
        <f t="shared" si="9"/>
        <v/>
      </c>
      <c r="J547" s="140"/>
      <c r="K547" s="140"/>
      <c r="L547" s="74" t="str">
        <f>IF(AND(C547="Abierto",D547="Urgente"),A547,"")</f>
        <v/>
      </c>
      <c r="M547" s="74" t="str">
        <f ca="1">IF(AND(C547="Abierto",D547="Urgente"),TODAY()-E547,"")</f>
        <v/>
      </c>
      <c r="N547" s="74" t="str">
        <f>IF(AND(C547="Abierto",D547="Urgente"),RANK(M547,$M$13:$M$798,0)+COUNTIF($M$13:M547,M547)-1,"")</f>
        <v/>
      </c>
      <c r="O547" s="74" t="str">
        <f>IF(AND(C547="Abierto",D547="Alta"),A547,"")</f>
        <v/>
      </c>
      <c r="P547" s="74" t="str">
        <f ca="1">IF(AND(C547="Abierto",D547="Alta"),TODAY()-E547,"")</f>
        <v/>
      </c>
      <c r="Q547" s="74" t="str">
        <f>IF(AND(C547="Abierto",D547="Alta"),RANK(P547,$P$13:$P$798,0)+COUNTIF($P$13:P547,P547)-1+MAX(N:N),"")</f>
        <v/>
      </c>
      <c r="R547" s="74" t="str">
        <f>IF(AND(C547="Abierto",D547="Media"),A547,"")</f>
        <v/>
      </c>
      <c r="S547" s="74" t="str">
        <f ca="1">IF(AND(C547="Abierto",D547="Media"),TODAY()-E547,"")</f>
        <v/>
      </c>
      <c r="T547" s="74" t="str">
        <f>IF(AND(C547="Abierto",D547="Media"),RANK(S547,$S$13:$S$798,0)+COUNTIF($S$13:S547,S547)-1+MAX(N:N,Q:Q),"")</f>
        <v/>
      </c>
      <c r="U547" s="74" t="str">
        <f>IF(AND(C547="Abierto",D547="Baja"),A547,"")</f>
        <v/>
      </c>
      <c r="V547" s="74" t="str">
        <f ca="1">IF(AND(C547="Abierto",D547="Baja"),TODAY()-E547,"")</f>
        <v/>
      </c>
      <c r="W547" s="74" t="str">
        <f>IF(AND(C547="Abierto",D547="Baja"),RANK(V547,$V$13:$V$798,0)+COUNTIF($V$13:V547,V547)-1+MAX(N:N,Q:Q,T:T),"")</f>
        <v/>
      </c>
      <c r="X547" s="139" t="str">
        <f>IF(OR(C547="Resuelto",C547=""),"",SUM(N547,Q547,T547,W547))</f>
        <v/>
      </c>
      <c r="Y547" s="139" t="str">
        <f>IF(OR(C547="Resuelto",C547=""),"",SUM(M547,P547,S547,V547))</f>
        <v/>
      </c>
      <c r="Z547" s="139" t="str">
        <f>IF(OR(C547="Resuelto",C547=""),"",SUM(L547,O547,R547,U547))</f>
        <v/>
      </c>
      <c r="AA547" s="28">
        <v>745</v>
      </c>
      <c r="AB547" s="28" t="str">
        <f ca="1">IF(ISNA(VLOOKUP(AA547,$X$13:$Z$795,3,FALSE))=TRUE,"",VLOOKUP(AA547,$X$13:$Z$795,3,FALSE))</f>
        <v/>
      </c>
      <c r="AC547" s="75" t="str">
        <f ca="1">IF(ISNA(VLOOKUP(AA547,$X$13:$Z$795,2,FALSE))=TRUE,"",VLOOKUP(AA547,$X$13:$Z$795,2,FALSE))</f>
        <v/>
      </c>
      <c r="AH547" s="78" t="str">
        <f>IF(AI547="","",MAX($AH$5:AH546)+1)</f>
        <v/>
      </c>
      <c r="AI547" s="53" t="str">
        <f>IF(G546="","",IF(COUNTIF($AI$11:AI546,G546)=0,G546,""))</f>
        <v/>
      </c>
      <c r="AJ547" s="53" t="str">
        <f>IF(ISNA(VLOOKUP(AA547,$AH$13:$AI$795,2,FALSE))=TRUE,"",VLOOKUP(AA547,$AH$13:$AI$795,2,FALSE))</f>
        <v/>
      </c>
      <c r="AK547" s="135"/>
    </row>
    <row r="548" spans="1:37" x14ac:dyDescent="0.25">
      <c r="A548" s="136"/>
      <c r="B548" s="136"/>
      <c r="C548" s="136"/>
      <c r="D548" s="136"/>
      <c r="E548" s="137"/>
      <c r="F548" s="137"/>
      <c r="G548" s="136"/>
      <c r="H548" s="137"/>
      <c r="I548" s="140" t="str">
        <f t="shared" si="9"/>
        <v/>
      </c>
      <c r="J548" s="140"/>
      <c r="K548" s="140"/>
      <c r="L548" s="74" t="str">
        <f>IF(AND(C548="Abierto",D548="Urgente"),A548,"")</f>
        <v/>
      </c>
      <c r="M548" s="74" t="str">
        <f ca="1">IF(AND(C548="Abierto",D548="Urgente"),TODAY()-E548,"")</f>
        <v/>
      </c>
      <c r="N548" s="74" t="str">
        <f>IF(AND(C548="Abierto",D548="Urgente"),RANK(M548,$M$13:$M$798,0)+COUNTIF($M$13:M548,M548)-1,"")</f>
        <v/>
      </c>
      <c r="O548" s="74" t="str">
        <f>IF(AND(C548="Abierto",D548="Alta"),A548,"")</f>
        <v/>
      </c>
      <c r="P548" s="74" t="str">
        <f ca="1">IF(AND(C548="Abierto",D548="Alta"),TODAY()-E548,"")</f>
        <v/>
      </c>
      <c r="Q548" s="74" t="str">
        <f>IF(AND(C548="Abierto",D548="Alta"),RANK(P548,$P$13:$P$798,0)+COUNTIF($P$13:P548,P548)-1+MAX(N:N),"")</f>
        <v/>
      </c>
      <c r="R548" s="74" t="str">
        <f>IF(AND(C548="Abierto",D548="Media"),A548,"")</f>
        <v/>
      </c>
      <c r="S548" s="74" t="str">
        <f ca="1">IF(AND(C548="Abierto",D548="Media"),TODAY()-E548,"")</f>
        <v/>
      </c>
      <c r="T548" s="74" t="str">
        <f>IF(AND(C548="Abierto",D548="Media"),RANK(S548,$S$13:$S$798,0)+COUNTIF($S$13:S548,S548)-1+MAX(N:N,Q:Q),"")</f>
        <v/>
      </c>
      <c r="U548" s="74" t="str">
        <f>IF(AND(C548="Abierto",D548="Baja"),A548,"")</f>
        <v/>
      </c>
      <c r="V548" s="74" t="str">
        <f ca="1">IF(AND(C548="Abierto",D548="Baja"),TODAY()-E548,"")</f>
        <v/>
      </c>
      <c r="W548" s="74" t="str">
        <f>IF(AND(C548="Abierto",D548="Baja"),RANK(V548,$V$13:$V$798,0)+COUNTIF($V$13:V548,V548)-1+MAX(N:N,Q:Q,T:T),"")</f>
        <v/>
      </c>
      <c r="X548" s="139" t="str">
        <f>IF(OR(C548="Resuelto",C548=""),"",SUM(N548,Q548,T548,W548))</f>
        <v/>
      </c>
      <c r="Y548" s="139" t="str">
        <f>IF(OR(C548="Resuelto",C548=""),"",SUM(M548,P548,S548,V548))</f>
        <v/>
      </c>
      <c r="Z548" s="139" t="str">
        <f>IF(OR(C548="Resuelto",C548=""),"",SUM(L548,O548,R548,U548))</f>
        <v/>
      </c>
      <c r="AA548" s="28">
        <v>746</v>
      </c>
      <c r="AB548" s="28" t="str">
        <f ca="1">IF(ISNA(VLOOKUP(AA548,$X$13:$Z$795,3,FALSE))=TRUE,"",VLOOKUP(AA548,$X$13:$Z$795,3,FALSE))</f>
        <v/>
      </c>
      <c r="AC548" s="75" t="str">
        <f ca="1">IF(ISNA(VLOOKUP(AA548,$X$13:$Z$795,2,FALSE))=TRUE,"",VLOOKUP(AA548,$X$13:$Z$795,2,FALSE))</f>
        <v/>
      </c>
      <c r="AH548" s="78" t="str">
        <f>IF(AI548="","",MAX($AH$5:AH547)+1)</f>
        <v/>
      </c>
      <c r="AI548" s="53" t="str">
        <f>IF(G547="","",IF(COUNTIF($AI$11:AI547,G547)=0,G547,""))</f>
        <v/>
      </c>
      <c r="AJ548" s="53" t="str">
        <f>IF(ISNA(VLOOKUP(AA548,$AH$13:$AI$795,2,FALSE))=TRUE,"",VLOOKUP(AA548,$AH$13:$AI$795,2,FALSE))</f>
        <v/>
      </c>
      <c r="AK548" s="135"/>
    </row>
    <row r="549" spans="1:37" x14ac:dyDescent="0.25">
      <c r="A549" s="136"/>
      <c r="B549" s="136"/>
      <c r="C549" s="136"/>
      <c r="D549" s="136"/>
      <c r="E549" s="137"/>
      <c r="F549" s="137"/>
      <c r="G549" s="136"/>
      <c r="H549" s="137"/>
      <c r="I549" s="140" t="str">
        <f t="shared" si="9"/>
        <v/>
      </c>
      <c r="J549" s="140"/>
      <c r="K549" s="140"/>
      <c r="L549" s="74" t="str">
        <f>IF(AND(C549="Abierto",D549="Urgente"),A549,"")</f>
        <v/>
      </c>
      <c r="M549" s="74" t="str">
        <f ca="1">IF(AND(C549="Abierto",D549="Urgente"),TODAY()-E549,"")</f>
        <v/>
      </c>
      <c r="N549" s="74" t="str">
        <f>IF(AND(C549="Abierto",D549="Urgente"),RANK(M549,$M$13:$M$798,0)+COUNTIF($M$13:M549,M549)-1,"")</f>
        <v/>
      </c>
      <c r="O549" s="74" t="str">
        <f>IF(AND(C549="Abierto",D549="Alta"),A549,"")</f>
        <v/>
      </c>
      <c r="P549" s="74" t="str">
        <f ca="1">IF(AND(C549="Abierto",D549="Alta"),TODAY()-E549,"")</f>
        <v/>
      </c>
      <c r="Q549" s="74" t="str">
        <f>IF(AND(C549="Abierto",D549="Alta"),RANK(P549,$P$13:$P$798,0)+COUNTIF($P$13:P549,P549)-1+MAX(N:N),"")</f>
        <v/>
      </c>
      <c r="R549" s="74" t="str">
        <f>IF(AND(C549="Abierto",D549="Media"),A549,"")</f>
        <v/>
      </c>
      <c r="S549" s="74" t="str">
        <f ca="1">IF(AND(C549="Abierto",D549="Media"),TODAY()-E549,"")</f>
        <v/>
      </c>
      <c r="T549" s="74" t="str">
        <f>IF(AND(C549="Abierto",D549="Media"),RANK(S549,$S$13:$S$798,0)+COUNTIF($S$13:S549,S549)-1+MAX(N:N,Q:Q),"")</f>
        <v/>
      </c>
      <c r="U549" s="74" t="str">
        <f>IF(AND(C549="Abierto",D549="Baja"),A549,"")</f>
        <v/>
      </c>
      <c r="V549" s="74" t="str">
        <f ca="1">IF(AND(C549="Abierto",D549="Baja"),TODAY()-E549,"")</f>
        <v/>
      </c>
      <c r="W549" s="74" t="str">
        <f>IF(AND(C549="Abierto",D549="Baja"),RANK(V549,$V$13:$V$798,0)+COUNTIF($V$13:V549,V549)-1+MAX(N:N,Q:Q,T:T),"")</f>
        <v/>
      </c>
      <c r="X549" s="139" t="str">
        <f>IF(OR(C549="Resuelto",C549=""),"",SUM(N549,Q549,T549,W549))</f>
        <v/>
      </c>
      <c r="Y549" s="139" t="str">
        <f>IF(OR(C549="Resuelto",C549=""),"",SUM(M549,P549,S549,V549))</f>
        <v/>
      </c>
      <c r="Z549" s="139" t="str">
        <f>IF(OR(C549="Resuelto",C549=""),"",SUM(L549,O549,R549,U549))</f>
        <v/>
      </c>
      <c r="AA549" s="28">
        <v>747</v>
      </c>
      <c r="AB549" s="28" t="str">
        <f ca="1">IF(ISNA(VLOOKUP(AA549,$X$13:$Z$795,3,FALSE))=TRUE,"",VLOOKUP(AA549,$X$13:$Z$795,3,FALSE))</f>
        <v/>
      </c>
      <c r="AC549" s="75" t="str">
        <f ca="1">IF(ISNA(VLOOKUP(AA549,$X$13:$Z$795,2,FALSE))=TRUE,"",VLOOKUP(AA549,$X$13:$Z$795,2,FALSE))</f>
        <v/>
      </c>
      <c r="AH549" s="78" t="str">
        <f>IF(AI549="","",MAX($AH$5:AH548)+1)</f>
        <v/>
      </c>
      <c r="AI549" s="53" t="str">
        <f>IF(G548="","",IF(COUNTIF($AI$11:AI548,G548)=0,G548,""))</f>
        <v/>
      </c>
      <c r="AJ549" s="53" t="str">
        <f>IF(ISNA(VLOOKUP(AA549,$AH$13:$AI$795,2,FALSE))=TRUE,"",VLOOKUP(AA549,$AH$13:$AI$795,2,FALSE))</f>
        <v/>
      </c>
      <c r="AK549" s="135"/>
    </row>
    <row r="550" spans="1:37" x14ac:dyDescent="0.25">
      <c r="A550" s="136"/>
      <c r="B550" s="136"/>
      <c r="C550" s="136"/>
      <c r="D550" s="136"/>
      <c r="E550" s="137"/>
      <c r="F550" s="137"/>
      <c r="G550" s="136"/>
      <c r="H550" s="137"/>
      <c r="I550" s="140" t="str">
        <f t="shared" si="9"/>
        <v/>
      </c>
      <c r="J550" s="140"/>
      <c r="K550" s="140"/>
      <c r="L550" s="74" t="str">
        <f>IF(AND(C550="Abierto",D550="Urgente"),A550,"")</f>
        <v/>
      </c>
      <c r="M550" s="74" t="str">
        <f ca="1">IF(AND(C550="Abierto",D550="Urgente"),TODAY()-E550,"")</f>
        <v/>
      </c>
      <c r="N550" s="74" t="str">
        <f>IF(AND(C550="Abierto",D550="Urgente"),RANK(M550,$M$13:$M$798,0)+COUNTIF($M$13:M550,M550)-1,"")</f>
        <v/>
      </c>
      <c r="O550" s="74" t="str">
        <f>IF(AND(C550="Abierto",D550="Alta"),A550,"")</f>
        <v/>
      </c>
      <c r="P550" s="74" t="str">
        <f ca="1">IF(AND(C550="Abierto",D550="Alta"),TODAY()-E550,"")</f>
        <v/>
      </c>
      <c r="Q550" s="74" t="str">
        <f>IF(AND(C550="Abierto",D550="Alta"),RANK(P550,$P$13:$P$798,0)+COUNTIF($P$13:P550,P550)-1+MAX(N:N),"")</f>
        <v/>
      </c>
      <c r="R550" s="74" t="str">
        <f>IF(AND(C550="Abierto",D550="Media"),A550,"")</f>
        <v/>
      </c>
      <c r="S550" s="74" t="str">
        <f ca="1">IF(AND(C550="Abierto",D550="Media"),TODAY()-E550,"")</f>
        <v/>
      </c>
      <c r="T550" s="74" t="str">
        <f>IF(AND(C550="Abierto",D550="Media"),RANK(S550,$S$13:$S$798,0)+COUNTIF($S$13:S550,S550)-1+MAX(N:N,Q:Q),"")</f>
        <v/>
      </c>
      <c r="U550" s="74" t="str">
        <f>IF(AND(C550="Abierto",D550="Baja"),A550,"")</f>
        <v/>
      </c>
      <c r="V550" s="74" t="str">
        <f ca="1">IF(AND(C550="Abierto",D550="Baja"),TODAY()-E550,"")</f>
        <v/>
      </c>
      <c r="W550" s="74" t="str">
        <f>IF(AND(C550="Abierto",D550="Baja"),RANK(V550,$V$13:$V$798,0)+COUNTIF($V$13:V550,V550)-1+MAX(N:N,Q:Q,T:T),"")</f>
        <v/>
      </c>
      <c r="X550" s="139" t="str">
        <f>IF(OR(C550="Resuelto",C550=""),"",SUM(N550,Q550,T550,W550))</f>
        <v/>
      </c>
      <c r="Y550" s="139" t="str">
        <f>IF(OR(C550="Resuelto",C550=""),"",SUM(M550,P550,S550,V550))</f>
        <v/>
      </c>
      <c r="Z550" s="139" t="str">
        <f>IF(OR(C550="Resuelto",C550=""),"",SUM(L550,O550,R550,U550))</f>
        <v/>
      </c>
      <c r="AA550" s="28">
        <v>748</v>
      </c>
      <c r="AB550" s="28" t="str">
        <f ca="1">IF(ISNA(VLOOKUP(AA550,$X$13:$Z$795,3,FALSE))=TRUE,"",VLOOKUP(AA550,$X$13:$Z$795,3,FALSE))</f>
        <v/>
      </c>
      <c r="AC550" s="75" t="str">
        <f ca="1">IF(ISNA(VLOOKUP(AA550,$X$13:$Z$795,2,FALSE))=TRUE,"",VLOOKUP(AA550,$X$13:$Z$795,2,FALSE))</f>
        <v/>
      </c>
      <c r="AH550" s="78" t="str">
        <f>IF(AI550="","",MAX($AH$5:AH549)+1)</f>
        <v/>
      </c>
      <c r="AI550" s="53" t="str">
        <f>IF(G549="","",IF(COUNTIF($AI$11:AI549,G549)=0,G549,""))</f>
        <v/>
      </c>
      <c r="AJ550" s="53" t="str">
        <f>IF(ISNA(VLOOKUP(AA550,$AH$13:$AI$795,2,FALSE))=TRUE,"",VLOOKUP(AA550,$AH$13:$AI$795,2,FALSE))</f>
        <v/>
      </c>
      <c r="AK550" s="135"/>
    </row>
    <row r="551" spans="1:37" x14ac:dyDescent="0.25">
      <c r="A551" s="136"/>
      <c r="B551" s="136"/>
      <c r="C551" s="136"/>
      <c r="D551" s="136"/>
      <c r="E551" s="137"/>
      <c r="F551" s="137"/>
      <c r="G551" s="136"/>
      <c r="H551" s="137"/>
      <c r="I551" s="140" t="str">
        <f t="shared" si="9"/>
        <v/>
      </c>
      <c r="J551" s="140"/>
      <c r="K551" s="140"/>
      <c r="L551" s="74" t="str">
        <f>IF(AND(C551="Abierto",D551="Urgente"),A551,"")</f>
        <v/>
      </c>
      <c r="M551" s="74" t="str">
        <f ca="1">IF(AND(C551="Abierto",D551="Urgente"),TODAY()-E551,"")</f>
        <v/>
      </c>
      <c r="N551" s="74" t="str">
        <f>IF(AND(C551="Abierto",D551="Urgente"),RANK(M551,$M$13:$M$798,0)+COUNTIF($M$13:M551,M551)-1,"")</f>
        <v/>
      </c>
      <c r="O551" s="74" t="str">
        <f>IF(AND(C551="Abierto",D551="Alta"),A551,"")</f>
        <v/>
      </c>
      <c r="P551" s="74" t="str">
        <f ca="1">IF(AND(C551="Abierto",D551="Alta"),TODAY()-E551,"")</f>
        <v/>
      </c>
      <c r="Q551" s="74" t="str">
        <f>IF(AND(C551="Abierto",D551="Alta"),RANK(P551,$P$13:$P$798,0)+COUNTIF($P$13:P551,P551)-1+MAX(N:N),"")</f>
        <v/>
      </c>
      <c r="R551" s="74" t="str">
        <f>IF(AND(C551="Abierto",D551="Media"),A551,"")</f>
        <v/>
      </c>
      <c r="S551" s="74" t="str">
        <f ca="1">IF(AND(C551="Abierto",D551="Media"),TODAY()-E551,"")</f>
        <v/>
      </c>
      <c r="T551" s="74" t="str">
        <f>IF(AND(C551="Abierto",D551="Media"),RANK(S551,$S$13:$S$798,0)+COUNTIF($S$13:S551,S551)-1+MAX(N:N,Q:Q),"")</f>
        <v/>
      </c>
      <c r="U551" s="74" t="str">
        <f>IF(AND(C551="Abierto",D551="Baja"),A551,"")</f>
        <v/>
      </c>
      <c r="V551" s="74" t="str">
        <f ca="1">IF(AND(C551="Abierto",D551="Baja"),TODAY()-E551,"")</f>
        <v/>
      </c>
      <c r="W551" s="74" t="str">
        <f>IF(AND(C551="Abierto",D551="Baja"),RANK(V551,$V$13:$V$798,0)+COUNTIF($V$13:V551,V551)-1+MAX(N:N,Q:Q,T:T),"")</f>
        <v/>
      </c>
      <c r="X551" s="139" t="str">
        <f>IF(OR(C551="Resuelto",C551=""),"",SUM(N551,Q551,T551,W551))</f>
        <v/>
      </c>
      <c r="Y551" s="139" t="str">
        <f>IF(OR(C551="Resuelto",C551=""),"",SUM(M551,P551,S551,V551))</f>
        <v/>
      </c>
      <c r="Z551" s="139" t="str">
        <f>IF(OR(C551="Resuelto",C551=""),"",SUM(L551,O551,R551,U551))</f>
        <v/>
      </c>
      <c r="AA551" s="28">
        <v>749</v>
      </c>
      <c r="AB551" s="28" t="str">
        <f ca="1">IF(ISNA(VLOOKUP(AA551,$X$13:$Z$795,3,FALSE))=TRUE,"",VLOOKUP(AA551,$X$13:$Z$795,3,FALSE))</f>
        <v/>
      </c>
      <c r="AC551" s="75" t="str">
        <f ca="1">IF(ISNA(VLOOKUP(AA551,$X$13:$Z$795,2,FALSE))=TRUE,"",VLOOKUP(AA551,$X$13:$Z$795,2,FALSE))</f>
        <v/>
      </c>
      <c r="AH551" s="78" t="str">
        <f>IF(AI551="","",MAX($AH$5:AH550)+1)</f>
        <v/>
      </c>
      <c r="AI551" s="53" t="str">
        <f>IF(G550="","",IF(COUNTIF($AI$11:AI550,G550)=0,G550,""))</f>
        <v/>
      </c>
      <c r="AJ551" s="53" t="str">
        <f>IF(ISNA(VLOOKUP(AA551,$AH$13:$AI$795,2,FALSE))=TRUE,"",VLOOKUP(AA551,$AH$13:$AI$795,2,FALSE))</f>
        <v/>
      </c>
      <c r="AK551" s="135"/>
    </row>
    <row r="552" spans="1:37" x14ac:dyDescent="0.25">
      <c r="A552" s="136"/>
      <c r="B552" s="136"/>
      <c r="C552" s="136"/>
      <c r="D552" s="136"/>
      <c r="E552" s="137"/>
      <c r="F552" s="137"/>
      <c r="G552" s="136"/>
      <c r="H552" s="137"/>
      <c r="I552" s="140" t="str">
        <f t="shared" si="9"/>
        <v/>
      </c>
      <c r="J552" s="140"/>
      <c r="K552" s="140"/>
      <c r="L552" s="74" t="str">
        <f>IF(AND(C552="Abierto",D552="Urgente"),A552,"")</f>
        <v/>
      </c>
      <c r="M552" s="74" t="str">
        <f ca="1">IF(AND(C552="Abierto",D552="Urgente"),TODAY()-E552,"")</f>
        <v/>
      </c>
      <c r="N552" s="74" t="str">
        <f>IF(AND(C552="Abierto",D552="Urgente"),RANK(M552,$M$13:$M$798,0)+COUNTIF($M$13:M552,M552)-1,"")</f>
        <v/>
      </c>
      <c r="O552" s="74" t="str">
        <f>IF(AND(C552="Abierto",D552="Alta"),A552,"")</f>
        <v/>
      </c>
      <c r="P552" s="74" t="str">
        <f ca="1">IF(AND(C552="Abierto",D552="Alta"),TODAY()-E552,"")</f>
        <v/>
      </c>
      <c r="Q552" s="74" t="str">
        <f>IF(AND(C552="Abierto",D552="Alta"),RANK(P552,$P$13:$P$798,0)+COUNTIF($P$13:P552,P552)-1+MAX(N:N),"")</f>
        <v/>
      </c>
      <c r="R552" s="74" t="str">
        <f>IF(AND(C552="Abierto",D552="Media"),A552,"")</f>
        <v/>
      </c>
      <c r="S552" s="74" t="str">
        <f ca="1">IF(AND(C552="Abierto",D552="Media"),TODAY()-E552,"")</f>
        <v/>
      </c>
      <c r="T552" s="74" t="str">
        <f>IF(AND(C552="Abierto",D552="Media"),RANK(S552,$S$13:$S$798,0)+COUNTIF($S$13:S552,S552)-1+MAX(N:N,Q:Q),"")</f>
        <v/>
      </c>
      <c r="U552" s="74" t="str">
        <f>IF(AND(C552="Abierto",D552="Baja"),A552,"")</f>
        <v/>
      </c>
      <c r="V552" s="74" t="str">
        <f ca="1">IF(AND(C552="Abierto",D552="Baja"),TODAY()-E552,"")</f>
        <v/>
      </c>
      <c r="W552" s="74" t="str">
        <f>IF(AND(C552="Abierto",D552="Baja"),RANK(V552,$V$13:$V$798,0)+COUNTIF($V$13:V552,V552)-1+MAX(N:N,Q:Q,T:T),"")</f>
        <v/>
      </c>
      <c r="X552" s="139" t="str">
        <f>IF(OR(C552="Resuelto",C552=""),"",SUM(N552,Q552,T552,W552))</f>
        <v/>
      </c>
      <c r="Y552" s="139" t="str">
        <f>IF(OR(C552="Resuelto",C552=""),"",SUM(M552,P552,S552,V552))</f>
        <v/>
      </c>
      <c r="Z552" s="139" t="str">
        <f>IF(OR(C552="Resuelto",C552=""),"",SUM(L552,O552,R552,U552))</f>
        <v/>
      </c>
      <c r="AA552" s="28">
        <v>750</v>
      </c>
      <c r="AB552" s="28" t="str">
        <f ca="1">IF(ISNA(VLOOKUP(AA552,$X$13:$Z$795,3,FALSE))=TRUE,"",VLOOKUP(AA552,$X$13:$Z$795,3,FALSE))</f>
        <v/>
      </c>
      <c r="AC552" s="75" t="str">
        <f ca="1">IF(ISNA(VLOOKUP(AA552,$X$13:$Z$795,2,FALSE))=TRUE,"",VLOOKUP(AA552,$X$13:$Z$795,2,FALSE))</f>
        <v/>
      </c>
      <c r="AH552" s="78" t="str">
        <f>IF(AI552="","",MAX($AH$5:AH551)+1)</f>
        <v/>
      </c>
      <c r="AI552" s="53" t="str">
        <f>IF(G551="","",IF(COUNTIF($AI$11:AI551,G551)=0,G551,""))</f>
        <v/>
      </c>
      <c r="AJ552" s="53" t="str">
        <f>IF(ISNA(VLOOKUP(AA552,$AH$13:$AI$795,2,FALSE))=TRUE,"",VLOOKUP(AA552,$AH$13:$AI$795,2,FALSE))</f>
        <v/>
      </c>
      <c r="AK552" s="135"/>
    </row>
    <row r="553" spans="1:37" x14ac:dyDescent="0.25">
      <c r="A553" s="136"/>
      <c r="B553" s="136"/>
      <c r="C553" s="136"/>
      <c r="D553" s="136"/>
      <c r="E553" s="137"/>
      <c r="F553" s="137"/>
      <c r="G553" s="136"/>
      <c r="H553" s="137"/>
      <c r="I553" s="140" t="str">
        <f t="shared" si="9"/>
        <v/>
      </c>
      <c r="J553" s="140"/>
      <c r="K553" s="140"/>
      <c r="L553" s="74" t="str">
        <f>IF(AND(C553="Abierto",D553="Urgente"),A553,"")</f>
        <v/>
      </c>
      <c r="M553" s="74" t="str">
        <f ca="1">IF(AND(C553="Abierto",D553="Urgente"),TODAY()-E553,"")</f>
        <v/>
      </c>
      <c r="N553" s="74" t="str">
        <f>IF(AND(C553="Abierto",D553="Urgente"),RANK(M553,$M$13:$M$798,0)+COUNTIF($M$13:M553,M553)-1,"")</f>
        <v/>
      </c>
      <c r="O553" s="74" t="str">
        <f>IF(AND(C553="Abierto",D553="Alta"),A553,"")</f>
        <v/>
      </c>
      <c r="P553" s="74" t="str">
        <f ca="1">IF(AND(C553="Abierto",D553="Alta"),TODAY()-E553,"")</f>
        <v/>
      </c>
      <c r="Q553" s="74" t="str">
        <f>IF(AND(C553="Abierto",D553="Alta"),RANK(P553,$P$13:$P$798,0)+COUNTIF($P$13:P553,P553)-1+MAX(N:N),"")</f>
        <v/>
      </c>
      <c r="R553" s="74" t="str">
        <f>IF(AND(C553="Abierto",D553="Media"),A553,"")</f>
        <v/>
      </c>
      <c r="S553" s="74" t="str">
        <f ca="1">IF(AND(C553="Abierto",D553="Media"),TODAY()-E553,"")</f>
        <v/>
      </c>
      <c r="T553" s="74" t="str">
        <f>IF(AND(C553="Abierto",D553="Media"),RANK(S553,$S$13:$S$798,0)+COUNTIF($S$13:S553,S553)-1+MAX(N:N,Q:Q),"")</f>
        <v/>
      </c>
      <c r="U553" s="74" t="str">
        <f>IF(AND(C553="Abierto",D553="Baja"),A553,"")</f>
        <v/>
      </c>
      <c r="V553" s="74" t="str">
        <f ca="1">IF(AND(C553="Abierto",D553="Baja"),TODAY()-E553,"")</f>
        <v/>
      </c>
      <c r="W553" s="74" t="str">
        <f>IF(AND(C553="Abierto",D553="Baja"),RANK(V553,$V$13:$V$798,0)+COUNTIF($V$13:V553,V553)-1+MAX(N:N,Q:Q,T:T),"")</f>
        <v/>
      </c>
      <c r="X553" s="139" t="str">
        <f>IF(OR(C553="Resuelto",C553=""),"",SUM(N553,Q553,T553,W553))</f>
        <v/>
      </c>
      <c r="Y553" s="139" t="str">
        <f>IF(OR(C553="Resuelto",C553=""),"",SUM(M553,P553,S553,V553))</f>
        <v/>
      </c>
      <c r="Z553" s="139" t="str">
        <f>IF(OR(C553="Resuelto",C553=""),"",SUM(L553,O553,R553,U553))</f>
        <v/>
      </c>
      <c r="AA553" s="28">
        <v>751</v>
      </c>
      <c r="AB553" s="28" t="str">
        <f ca="1">IF(ISNA(VLOOKUP(AA553,$X$13:$Z$795,3,FALSE))=TRUE,"",VLOOKUP(AA553,$X$13:$Z$795,3,FALSE))</f>
        <v/>
      </c>
      <c r="AC553" s="75" t="str">
        <f ca="1">IF(ISNA(VLOOKUP(AA553,$X$13:$Z$795,2,FALSE))=TRUE,"",VLOOKUP(AA553,$X$13:$Z$795,2,FALSE))</f>
        <v/>
      </c>
      <c r="AH553" s="78" t="str">
        <f>IF(AI553="","",MAX($AH$5:AH552)+1)</f>
        <v/>
      </c>
      <c r="AI553" s="53" t="str">
        <f>IF(G552="","",IF(COUNTIF($AI$11:AI552,G552)=0,G552,""))</f>
        <v/>
      </c>
      <c r="AJ553" s="53" t="str">
        <f>IF(ISNA(VLOOKUP(AA553,$AH$13:$AI$795,2,FALSE))=TRUE,"",VLOOKUP(AA553,$AH$13:$AI$795,2,FALSE))</f>
        <v/>
      </c>
      <c r="AK553" s="135"/>
    </row>
    <row r="554" spans="1:37" x14ac:dyDescent="0.25">
      <c r="A554" s="136"/>
      <c r="B554" s="136"/>
      <c r="C554" s="136"/>
      <c r="D554" s="136"/>
      <c r="E554" s="137"/>
      <c r="F554" s="137"/>
      <c r="G554" s="136"/>
      <c r="H554" s="137"/>
      <c r="I554" s="140" t="str">
        <f t="shared" si="9"/>
        <v/>
      </c>
      <c r="J554" s="140"/>
      <c r="K554" s="140"/>
      <c r="L554" s="74" t="str">
        <f>IF(AND(C554="Abierto",D554="Urgente"),A554,"")</f>
        <v/>
      </c>
      <c r="M554" s="74" t="str">
        <f ca="1">IF(AND(C554="Abierto",D554="Urgente"),TODAY()-E554,"")</f>
        <v/>
      </c>
      <c r="N554" s="74" t="str">
        <f>IF(AND(C554="Abierto",D554="Urgente"),RANK(M554,$M$13:$M$798,0)+COUNTIF($M$13:M554,M554)-1,"")</f>
        <v/>
      </c>
      <c r="O554" s="74" t="str">
        <f>IF(AND(C554="Abierto",D554="Alta"),A554,"")</f>
        <v/>
      </c>
      <c r="P554" s="74" t="str">
        <f ca="1">IF(AND(C554="Abierto",D554="Alta"),TODAY()-E554,"")</f>
        <v/>
      </c>
      <c r="Q554" s="74" t="str">
        <f>IF(AND(C554="Abierto",D554="Alta"),RANK(P554,$P$13:$P$798,0)+COUNTIF($P$13:P554,P554)-1+MAX(N:N),"")</f>
        <v/>
      </c>
      <c r="R554" s="74" t="str">
        <f>IF(AND(C554="Abierto",D554="Media"),A554,"")</f>
        <v/>
      </c>
      <c r="S554" s="74" t="str">
        <f ca="1">IF(AND(C554="Abierto",D554="Media"),TODAY()-E554,"")</f>
        <v/>
      </c>
      <c r="T554" s="74" t="str">
        <f>IF(AND(C554="Abierto",D554="Media"),RANK(S554,$S$13:$S$798,0)+COUNTIF($S$13:S554,S554)-1+MAX(N:N,Q:Q),"")</f>
        <v/>
      </c>
      <c r="U554" s="74" t="str">
        <f>IF(AND(C554="Abierto",D554="Baja"),A554,"")</f>
        <v/>
      </c>
      <c r="V554" s="74" t="str">
        <f ca="1">IF(AND(C554="Abierto",D554="Baja"),TODAY()-E554,"")</f>
        <v/>
      </c>
      <c r="W554" s="74" t="str">
        <f>IF(AND(C554="Abierto",D554="Baja"),RANK(V554,$V$13:$V$798,0)+COUNTIF($V$13:V554,V554)-1+MAX(N:N,Q:Q,T:T),"")</f>
        <v/>
      </c>
      <c r="X554" s="139" t="str">
        <f>IF(OR(C554="Resuelto",C554=""),"",SUM(N554,Q554,T554,W554))</f>
        <v/>
      </c>
      <c r="Y554" s="139" t="str">
        <f>IF(OR(C554="Resuelto",C554=""),"",SUM(M554,P554,S554,V554))</f>
        <v/>
      </c>
      <c r="Z554" s="139" t="str">
        <f>IF(OR(C554="Resuelto",C554=""),"",SUM(L554,O554,R554,U554))</f>
        <v/>
      </c>
      <c r="AA554" s="28">
        <v>752</v>
      </c>
      <c r="AB554" s="28" t="str">
        <f ca="1">IF(ISNA(VLOOKUP(AA554,$X$13:$Z$795,3,FALSE))=TRUE,"",VLOOKUP(AA554,$X$13:$Z$795,3,FALSE))</f>
        <v/>
      </c>
      <c r="AC554" s="75" t="str">
        <f ca="1">IF(ISNA(VLOOKUP(AA554,$X$13:$Z$795,2,FALSE))=TRUE,"",VLOOKUP(AA554,$X$13:$Z$795,2,FALSE))</f>
        <v/>
      </c>
      <c r="AH554" s="78" t="str">
        <f>IF(AI554="","",MAX($AH$5:AH553)+1)</f>
        <v/>
      </c>
      <c r="AI554" s="53" t="str">
        <f>IF(G553="","",IF(COUNTIF($AI$11:AI553,G553)=0,G553,""))</f>
        <v/>
      </c>
      <c r="AJ554" s="53" t="str">
        <f>IF(ISNA(VLOOKUP(AA554,$AH$13:$AI$795,2,FALSE))=TRUE,"",VLOOKUP(AA554,$AH$13:$AI$795,2,FALSE))</f>
        <v/>
      </c>
      <c r="AK554" s="135"/>
    </row>
    <row r="555" spans="1:37" x14ac:dyDescent="0.25">
      <c r="A555" s="136"/>
      <c r="B555" s="136"/>
      <c r="C555" s="136"/>
      <c r="D555" s="136"/>
      <c r="E555" s="137"/>
      <c r="F555" s="137"/>
      <c r="G555" s="136"/>
      <c r="H555" s="137"/>
      <c r="I555" s="140" t="str">
        <f t="shared" si="9"/>
        <v/>
      </c>
      <c r="J555" s="140"/>
      <c r="K555" s="140"/>
      <c r="L555" s="74" t="str">
        <f>IF(AND(C555="Abierto",D555="Urgente"),A555,"")</f>
        <v/>
      </c>
      <c r="M555" s="74" t="str">
        <f ca="1">IF(AND(C555="Abierto",D555="Urgente"),TODAY()-E555,"")</f>
        <v/>
      </c>
      <c r="N555" s="74" t="str">
        <f>IF(AND(C555="Abierto",D555="Urgente"),RANK(M555,$M$13:$M$798,0)+COUNTIF($M$13:M555,M555)-1,"")</f>
        <v/>
      </c>
      <c r="O555" s="74" t="str">
        <f>IF(AND(C555="Abierto",D555="Alta"),A555,"")</f>
        <v/>
      </c>
      <c r="P555" s="74" t="str">
        <f ca="1">IF(AND(C555="Abierto",D555="Alta"),TODAY()-E555,"")</f>
        <v/>
      </c>
      <c r="Q555" s="74" t="str">
        <f>IF(AND(C555="Abierto",D555="Alta"),RANK(P555,$P$13:$P$798,0)+COUNTIF($P$13:P555,P555)-1+MAX(N:N),"")</f>
        <v/>
      </c>
      <c r="R555" s="74" t="str">
        <f>IF(AND(C555="Abierto",D555="Media"),A555,"")</f>
        <v/>
      </c>
      <c r="S555" s="74" t="str">
        <f ca="1">IF(AND(C555="Abierto",D555="Media"),TODAY()-E555,"")</f>
        <v/>
      </c>
      <c r="T555" s="74" t="str">
        <f>IF(AND(C555="Abierto",D555="Media"),RANK(S555,$S$13:$S$798,0)+COUNTIF($S$13:S555,S555)-1+MAX(N:N,Q:Q),"")</f>
        <v/>
      </c>
      <c r="U555" s="74" t="str">
        <f>IF(AND(C555="Abierto",D555="Baja"),A555,"")</f>
        <v/>
      </c>
      <c r="V555" s="74" t="str">
        <f ca="1">IF(AND(C555="Abierto",D555="Baja"),TODAY()-E555,"")</f>
        <v/>
      </c>
      <c r="W555" s="74" t="str">
        <f>IF(AND(C555="Abierto",D555="Baja"),RANK(V555,$V$13:$V$798,0)+COUNTIF($V$13:V555,V555)-1+MAX(N:N,Q:Q,T:T),"")</f>
        <v/>
      </c>
      <c r="X555" s="139" t="str">
        <f>IF(OR(C555="Resuelto",C555=""),"",SUM(N555,Q555,T555,W555))</f>
        <v/>
      </c>
      <c r="Y555" s="139" t="str">
        <f>IF(OR(C555="Resuelto",C555=""),"",SUM(M555,P555,S555,V555))</f>
        <v/>
      </c>
      <c r="Z555" s="139" t="str">
        <f>IF(OR(C555="Resuelto",C555=""),"",SUM(L555,O555,R555,U555))</f>
        <v/>
      </c>
      <c r="AA555" s="28">
        <v>753</v>
      </c>
      <c r="AB555" s="28" t="str">
        <f ca="1">IF(ISNA(VLOOKUP(AA555,$X$13:$Z$795,3,FALSE))=TRUE,"",VLOOKUP(AA555,$X$13:$Z$795,3,FALSE))</f>
        <v/>
      </c>
      <c r="AC555" s="75" t="str">
        <f ca="1">IF(ISNA(VLOOKUP(AA555,$X$13:$Z$795,2,FALSE))=TRUE,"",VLOOKUP(AA555,$X$13:$Z$795,2,FALSE))</f>
        <v/>
      </c>
      <c r="AH555" s="78" t="str">
        <f>IF(AI555="","",MAX($AH$5:AH554)+1)</f>
        <v/>
      </c>
      <c r="AI555" s="53" t="str">
        <f>IF(G554="","",IF(COUNTIF($AI$11:AI554,G554)=0,G554,""))</f>
        <v/>
      </c>
      <c r="AJ555" s="53" t="str">
        <f>IF(ISNA(VLOOKUP(AA555,$AH$13:$AI$795,2,FALSE))=TRUE,"",VLOOKUP(AA555,$AH$13:$AI$795,2,FALSE))</f>
        <v/>
      </c>
      <c r="AK555" s="135"/>
    </row>
    <row r="556" spans="1:37" x14ac:dyDescent="0.25">
      <c r="A556" s="136"/>
      <c r="B556" s="136"/>
      <c r="C556" s="136"/>
      <c r="D556" s="136"/>
      <c r="E556" s="137"/>
      <c r="F556" s="137"/>
      <c r="G556" s="136"/>
      <c r="H556" s="137"/>
      <c r="I556" s="140" t="str">
        <f t="shared" si="9"/>
        <v/>
      </c>
      <c r="J556" s="140"/>
      <c r="K556" s="140"/>
      <c r="L556" s="74" t="str">
        <f>IF(AND(C556="Abierto",D556="Urgente"),A556,"")</f>
        <v/>
      </c>
      <c r="M556" s="74" t="str">
        <f ca="1">IF(AND(C556="Abierto",D556="Urgente"),TODAY()-E556,"")</f>
        <v/>
      </c>
      <c r="N556" s="74" t="str">
        <f>IF(AND(C556="Abierto",D556="Urgente"),RANK(M556,$M$13:$M$798,0)+COUNTIF($M$13:M556,M556)-1,"")</f>
        <v/>
      </c>
      <c r="O556" s="74" t="str">
        <f>IF(AND(C556="Abierto",D556="Alta"),A556,"")</f>
        <v/>
      </c>
      <c r="P556" s="74" t="str">
        <f ca="1">IF(AND(C556="Abierto",D556="Alta"),TODAY()-E556,"")</f>
        <v/>
      </c>
      <c r="Q556" s="74" t="str">
        <f>IF(AND(C556="Abierto",D556="Alta"),RANK(P556,$P$13:$P$798,0)+COUNTIF($P$13:P556,P556)-1+MAX(N:N),"")</f>
        <v/>
      </c>
      <c r="R556" s="74" t="str">
        <f>IF(AND(C556="Abierto",D556="Media"),A556,"")</f>
        <v/>
      </c>
      <c r="S556" s="74" t="str">
        <f ca="1">IF(AND(C556="Abierto",D556="Media"),TODAY()-E556,"")</f>
        <v/>
      </c>
      <c r="T556" s="74" t="str">
        <f>IF(AND(C556="Abierto",D556="Media"),RANK(S556,$S$13:$S$798,0)+COUNTIF($S$13:S556,S556)-1+MAX(N:N,Q:Q),"")</f>
        <v/>
      </c>
      <c r="U556" s="74" t="str">
        <f>IF(AND(C556="Abierto",D556="Baja"),A556,"")</f>
        <v/>
      </c>
      <c r="V556" s="74" t="str">
        <f ca="1">IF(AND(C556="Abierto",D556="Baja"),TODAY()-E556,"")</f>
        <v/>
      </c>
      <c r="W556" s="74" t="str">
        <f>IF(AND(C556="Abierto",D556="Baja"),RANK(V556,$V$13:$V$798,0)+COUNTIF($V$13:V556,V556)-1+MAX(N:N,Q:Q,T:T),"")</f>
        <v/>
      </c>
      <c r="X556" s="139" t="str">
        <f>IF(OR(C556="Resuelto",C556=""),"",SUM(N556,Q556,T556,W556))</f>
        <v/>
      </c>
      <c r="Y556" s="139" t="str">
        <f>IF(OR(C556="Resuelto",C556=""),"",SUM(M556,P556,S556,V556))</f>
        <v/>
      </c>
      <c r="Z556" s="139" t="str">
        <f>IF(OR(C556="Resuelto",C556=""),"",SUM(L556,O556,R556,U556))</f>
        <v/>
      </c>
      <c r="AA556" s="28">
        <v>754</v>
      </c>
      <c r="AB556" s="28" t="str">
        <f ca="1">IF(ISNA(VLOOKUP(AA556,$X$13:$Z$795,3,FALSE))=TRUE,"",VLOOKUP(AA556,$X$13:$Z$795,3,FALSE))</f>
        <v/>
      </c>
      <c r="AC556" s="75" t="str">
        <f ca="1">IF(ISNA(VLOOKUP(AA556,$X$13:$Z$795,2,FALSE))=TRUE,"",VLOOKUP(AA556,$X$13:$Z$795,2,FALSE))</f>
        <v/>
      </c>
      <c r="AH556" s="78" t="str">
        <f>IF(AI556="","",MAX($AH$5:AH555)+1)</f>
        <v/>
      </c>
      <c r="AI556" s="53" t="str">
        <f>IF(G555="","",IF(COUNTIF($AI$11:AI555,G555)=0,G555,""))</f>
        <v/>
      </c>
      <c r="AJ556" s="53" t="str">
        <f>IF(ISNA(VLOOKUP(AA556,$AH$13:$AI$795,2,FALSE))=TRUE,"",VLOOKUP(AA556,$AH$13:$AI$795,2,FALSE))</f>
        <v/>
      </c>
      <c r="AK556" s="135"/>
    </row>
    <row r="557" spans="1:37" x14ac:dyDescent="0.25">
      <c r="A557" s="136"/>
      <c r="B557" s="136"/>
      <c r="C557" s="136"/>
      <c r="D557" s="136"/>
      <c r="E557" s="137"/>
      <c r="F557" s="137"/>
      <c r="G557" s="136"/>
      <c r="H557" s="137"/>
      <c r="I557" s="140" t="str">
        <f t="shared" si="9"/>
        <v/>
      </c>
      <c r="J557" s="140"/>
      <c r="K557" s="140"/>
      <c r="L557" s="74" t="str">
        <f>IF(AND(C557="Abierto",D557="Urgente"),A557,"")</f>
        <v/>
      </c>
      <c r="M557" s="74" t="str">
        <f ca="1">IF(AND(C557="Abierto",D557="Urgente"),TODAY()-E557,"")</f>
        <v/>
      </c>
      <c r="N557" s="74" t="str">
        <f>IF(AND(C557="Abierto",D557="Urgente"),RANK(M557,$M$13:$M$798,0)+COUNTIF($M$13:M557,M557)-1,"")</f>
        <v/>
      </c>
      <c r="O557" s="74" t="str">
        <f>IF(AND(C557="Abierto",D557="Alta"),A557,"")</f>
        <v/>
      </c>
      <c r="P557" s="74" t="str">
        <f ca="1">IF(AND(C557="Abierto",D557="Alta"),TODAY()-E557,"")</f>
        <v/>
      </c>
      <c r="Q557" s="74" t="str">
        <f>IF(AND(C557="Abierto",D557="Alta"),RANK(P557,$P$13:$P$798,0)+COUNTIF($P$13:P557,P557)-1+MAX(N:N),"")</f>
        <v/>
      </c>
      <c r="R557" s="74" t="str">
        <f>IF(AND(C557="Abierto",D557="Media"),A557,"")</f>
        <v/>
      </c>
      <c r="S557" s="74" t="str">
        <f ca="1">IF(AND(C557="Abierto",D557="Media"),TODAY()-E557,"")</f>
        <v/>
      </c>
      <c r="T557" s="74" t="str">
        <f>IF(AND(C557="Abierto",D557="Media"),RANK(S557,$S$13:$S$798,0)+COUNTIF($S$13:S557,S557)-1+MAX(N:N,Q:Q),"")</f>
        <v/>
      </c>
      <c r="U557" s="74" t="str">
        <f>IF(AND(C557="Abierto",D557="Baja"),A557,"")</f>
        <v/>
      </c>
      <c r="V557" s="74" t="str">
        <f ca="1">IF(AND(C557="Abierto",D557="Baja"),TODAY()-E557,"")</f>
        <v/>
      </c>
      <c r="W557" s="74" t="str">
        <f>IF(AND(C557="Abierto",D557="Baja"),RANK(V557,$V$13:$V$798,0)+COUNTIF($V$13:V557,V557)-1+MAX(N:N,Q:Q,T:T),"")</f>
        <v/>
      </c>
      <c r="X557" s="139" t="str">
        <f>IF(OR(C557="Resuelto",C557=""),"",SUM(N557,Q557,T557,W557))</f>
        <v/>
      </c>
      <c r="Y557" s="139" t="str">
        <f>IF(OR(C557="Resuelto",C557=""),"",SUM(M557,P557,S557,V557))</f>
        <v/>
      </c>
      <c r="Z557" s="139" t="str">
        <f>IF(OR(C557="Resuelto",C557=""),"",SUM(L557,O557,R557,U557))</f>
        <v/>
      </c>
      <c r="AA557" s="28">
        <v>755</v>
      </c>
      <c r="AB557" s="28" t="str">
        <f ca="1">IF(ISNA(VLOOKUP(AA557,$X$13:$Z$795,3,FALSE))=TRUE,"",VLOOKUP(AA557,$X$13:$Z$795,3,FALSE))</f>
        <v/>
      </c>
      <c r="AC557" s="75" t="str">
        <f ca="1">IF(ISNA(VLOOKUP(AA557,$X$13:$Z$795,2,FALSE))=TRUE,"",VLOOKUP(AA557,$X$13:$Z$795,2,FALSE))</f>
        <v/>
      </c>
      <c r="AH557" s="78" t="str">
        <f>IF(AI557="","",MAX($AH$5:AH556)+1)</f>
        <v/>
      </c>
      <c r="AI557" s="53" t="str">
        <f>IF(G556="","",IF(COUNTIF($AI$11:AI556,G556)=0,G556,""))</f>
        <v/>
      </c>
      <c r="AJ557" s="53" t="str">
        <f>IF(ISNA(VLOOKUP(AA557,$AH$13:$AI$795,2,FALSE))=TRUE,"",VLOOKUP(AA557,$AH$13:$AI$795,2,FALSE))</f>
        <v/>
      </c>
      <c r="AK557" s="135"/>
    </row>
    <row r="558" spans="1:37" x14ac:dyDescent="0.25">
      <c r="A558" s="136"/>
      <c r="B558" s="136"/>
      <c r="C558" s="136"/>
      <c r="D558" s="136"/>
      <c r="E558" s="137"/>
      <c r="F558" s="137"/>
      <c r="G558" s="136"/>
      <c r="H558" s="137"/>
      <c r="I558" s="140" t="str">
        <f t="shared" si="9"/>
        <v/>
      </c>
      <c r="J558" s="140"/>
      <c r="K558" s="140"/>
      <c r="L558" s="74" t="str">
        <f>IF(AND(C558="Abierto",D558="Urgente"),A558,"")</f>
        <v/>
      </c>
      <c r="M558" s="74" t="str">
        <f ca="1">IF(AND(C558="Abierto",D558="Urgente"),TODAY()-E558,"")</f>
        <v/>
      </c>
      <c r="N558" s="74" t="str">
        <f>IF(AND(C558="Abierto",D558="Urgente"),RANK(M558,$M$13:$M$798,0)+COUNTIF($M$13:M558,M558)-1,"")</f>
        <v/>
      </c>
      <c r="O558" s="74" t="str">
        <f>IF(AND(C558="Abierto",D558="Alta"),A558,"")</f>
        <v/>
      </c>
      <c r="P558" s="74" t="str">
        <f ca="1">IF(AND(C558="Abierto",D558="Alta"),TODAY()-E558,"")</f>
        <v/>
      </c>
      <c r="Q558" s="74" t="str">
        <f>IF(AND(C558="Abierto",D558="Alta"),RANK(P558,$P$13:$P$798,0)+COUNTIF($P$13:P558,P558)-1+MAX(N:N),"")</f>
        <v/>
      </c>
      <c r="R558" s="74" t="str">
        <f>IF(AND(C558="Abierto",D558="Media"),A558,"")</f>
        <v/>
      </c>
      <c r="S558" s="74" t="str">
        <f ca="1">IF(AND(C558="Abierto",D558="Media"),TODAY()-E558,"")</f>
        <v/>
      </c>
      <c r="T558" s="74" t="str">
        <f>IF(AND(C558="Abierto",D558="Media"),RANK(S558,$S$13:$S$798,0)+COUNTIF($S$13:S558,S558)-1+MAX(N:N,Q:Q),"")</f>
        <v/>
      </c>
      <c r="U558" s="74" t="str">
        <f>IF(AND(C558="Abierto",D558="Baja"),A558,"")</f>
        <v/>
      </c>
      <c r="V558" s="74" t="str">
        <f ca="1">IF(AND(C558="Abierto",D558="Baja"),TODAY()-E558,"")</f>
        <v/>
      </c>
      <c r="W558" s="74" t="str">
        <f>IF(AND(C558="Abierto",D558="Baja"),RANK(V558,$V$13:$V$798,0)+COUNTIF($V$13:V558,V558)-1+MAX(N:N,Q:Q,T:T),"")</f>
        <v/>
      </c>
      <c r="X558" s="139" t="str">
        <f>IF(OR(C558="Resuelto",C558=""),"",SUM(N558,Q558,T558,W558))</f>
        <v/>
      </c>
      <c r="Y558" s="139" t="str">
        <f>IF(OR(C558="Resuelto",C558=""),"",SUM(M558,P558,S558,V558))</f>
        <v/>
      </c>
      <c r="Z558" s="139" t="str">
        <f>IF(OR(C558="Resuelto",C558=""),"",SUM(L558,O558,R558,U558))</f>
        <v/>
      </c>
      <c r="AA558" s="28">
        <v>756</v>
      </c>
      <c r="AB558" s="28" t="str">
        <f ca="1">IF(ISNA(VLOOKUP(AA558,$X$13:$Z$795,3,FALSE))=TRUE,"",VLOOKUP(AA558,$X$13:$Z$795,3,FALSE))</f>
        <v/>
      </c>
      <c r="AC558" s="75" t="str">
        <f ca="1">IF(ISNA(VLOOKUP(AA558,$X$13:$Z$795,2,FALSE))=TRUE,"",VLOOKUP(AA558,$X$13:$Z$795,2,FALSE))</f>
        <v/>
      </c>
      <c r="AH558" s="78" t="str">
        <f>IF(AI558="","",MAX($AH$5:AH557)+1)</f>
        <v/>
      </c>
      <c r="AI558" s="53" t="str">
        <f>IF(G557="","",IF(COUNTIF($AI$11:AI557,G557)=0,G557,""))</f>
        <v/>
      </c>
      <c r="AJ558" s="53" t="str">
        <f>IF(ISNA(VLOOKUP(AA558,$AH$13:$AI$795,2,FALSE))=TRUE,"",VLOOKUP(AA558,$AH$13:$AI$795,2,FALSE))</f>
        <v/>
      </c>
      <c r="AK558" s="135"/>
    </row>
    <row r="559" spans="1:37" x14ac:dyDescent="0.25">
      <c r="A559" s="136"/>
      <c r="B559" s="136"/>
      <c r="C559" s="136"/>
      <c r="D559" s="136"/>
      <c r="E559" s="137"/>
      <c r="F559" s="137"/>
      <c r="G559" s="136"/>
      <c r="H559" s="137"/>
      <c r="I559" s="140" t="str">
        <f t="shared" si="9"/>
        <v/>
      </c>
      <c r="J559" s="140"/>
      <c r="K559" s="140"/>
      <c r="L559" s="74" t="str">
        <f>IF(AND(C559="Abierto",D559="Urgente"),A559,"")</f>
        <v/>
      </c>
      <c r="M559" s="74" t="str">
        <f ca="1">IF(AND(C559="Abierto",D559="Urgente"),TODAY()-E559,"")</f>
        <v/>
      </c>
      <c r="N559" s="74" t="str">
        <f>IF(AND(C559="Abierto",D559="Urgente"),RANK(M559,$M$13:$M$798,0)+COUNTIF($M$13:M559,M559)-1,"")</f>
        <v/>
      </c>
      <c r="O559" s="74" t="str">
        <f>IF(AND(C559="Abierto",D559="Alta"),A559,"")</f>
        <v/>
      </c>
      <c r="P559" s="74" t="str">
        <f ca="1">IF(AND(C559="Abierto",D559="Alta"),TODAY()-E559,"")</f>
        <v/>
      </c>
      <c r="Q559" s="74" t="str">
        <f>IF(AND(C559="Abierto",D559="Alta"),RANK(P559,$P$13:$P$798,0)+COUNTIF($P$13:P559,P559)-1+MAX(N:N),"")</f>
        <v/>
      </c>
      <c r="R559" s="74" t="str">
        <f>IF(AND(C559="Abierto",D559="Media"),A559,"")</f>
        <v/>
      </c>
      <c r="S559" s="74" t="str">
        <f ca="1">IF(AND(C559="Abierto",D559="Media"),TODAY()-E559,"")</f>
        <v/>
      </c>
      <c r="T559" s="74" t="str">
        <f>IF(AND(C559="Abierto",D559="Media"),RANK(S559,$S$13:$S$798,0)+COUNTIF($S$13:S559,S559)-1+MAX(N:N,Q:Q),"")</f>
        <v/>
      </c>
      <c r="U559" s="74" t="str">
        <f>IF(AND(C559="Abierto",D559="Baja"),A559,"")</f>
        <v/>
      </c>
      <c r="V559" s="74" t="str">
        <f ca="1">IF(AND(C559="Abierto",D559="Baja"),TODAY()-E559,"")</f>
        <v/>
      </c>
      <c r="W559" s="74" t="str">
        <f>IF(AND(C559="Abierto",D559="Baja"),RANK(V559,$V$13:$V$798,0)+COUNTIF($V$13:V559,V559)-1+MAX(N:N,Q:Q,T:T),"")</f>
        <v/>
      </c>
      <c r="X559" s="139" t="str">
        <f>IF(OR(C559="Resuelto",C559=""),"",SUM(N559,Q559,T559,W559))</f>
        <v/>
      </c>
      <c r="Y559" s="139" t="str">
        <f>IF(OR(C559="Resuelto",C559=""),"",SUM(M559,P559,S559,V559))</f>
        <v/>
      </c>
      <c r="Z559" s="139" t="str">
        <f>IF(OR(C559="Resuelto",C559=""),"",SUM(L559,O559,R559,U559))</f>
        <v/>
      </c>
      <c r="AA559" s="28">
        <v>757</v>
      </c>
      <c r="AB559" s="28" t="str">
        <f ca="1">IF(ISNA(VLOOKUP(AA559,$X$13:$Z$795,3,FALSE))=TRUE,"",VLOOKUP(AA559,$X$13:$Z$795,3,FALSE))</f>
        <v/>
      </c>
      <c r="AC559" s="75" t="str">
        <f ca="1">IF(ISNA(VLOOKUP(AA559,$X$13:$Z$795,2,FALSE))=TRUE,"",VLOOKUP(AA559,$X$13:$Z$795,2,FALSE))</f>
        <v/>
      </c>
      <c r="AH559" s="78" t="str">
        <f>IF(AI559="","",MAX($AH$5:AH558)+1)</f>
        <v/>
      </c>
      <c r="AI559" s="53" t="str">
        <f>IF(G558="","",IF(COUNTIF($AI$11:AI558,G558)=0,G558,""))</f>
        <v/>
      </c>
      <c r="AJ559" s="53" t="str">
        <f>IF(ISNA(VLOOKUP(AA559,$AH$13:$AI$795,2,FALSE))=TRUE,"",VLOOKUP(AA559,$AH$13:$AI$795,2,FALSE))</f>
        <v/>
      </c>
      <c r="AK559" s="135"/>
    </row>
    <row r="560" spans="1:37" x14ac:dyDescent="0.25">
      <c r="A560" s="136"/>
      <c r="B560" s="136"/>
      <c r="C560" s="136"/>
      <c r="D560" s="136"/>
      <c r="E560" s="137"/>
      <c r="F560" s="137"/>
      <c r="G560" s="136"/>
      <c r="H560" s="137"/>
      <c r="I560" s="140" t="str">
        <f t="shared" si="9"/>
        <v/>
      </c>
      <c r="J560" s="140"/>
      <c r="K560" s="140"/>
      <c r="L560" s="74" t="str">
        <f>IF(AND(C560="Abierto",D560="Urgente"),A560,"")</f>
        <v/>
      </c>
      <c r="M560" s="74" t="str">
        <f ca="1">IF(AND(C560="Abierto",D560="Urgente"),TODAY()-E560,"")</f>
        <v/>
      </c>
      <c r="N560" s="74" t="str">
        <f>IF(AND(C560="Abierto",D560="Urgente"),RANK(M560,$M$13:$M$798,0)+COUNTIF($M$13:M560,M560)-1,"")</f>
        <v/>
      </c>
      <c r="O560" s="74" t="str">
        <f>IF(AND(C560="Abierto",D560="Alta"),A560,"")</f>
        <v/>
      </c>
      <c r="P560" s="74" t="str">
        <f ca="1">IF(AND(C560="Abierto",D560="Alta"),TODAY()-E560,"")</f>
        <v/>
      </c>
      <c r="Q560" s="74" t="str">
        <f>IF(AND(C560="Abierto",D560="Alta"),RANK(P560,$P$13:$P$798,0)+COUNTIF($P$13:P560,P560)-1+MAX(N:N),"")</f>
        <v/>
      </c>
      <c r="R560" s="74" t="str">
        <f>IF(AND(C560="Abierto",D560="Media"),A560,"")</f>
        <v/>
      </c>
      <c r="S560" s="74" t="str">
        <f ca="1">IF(AND(C560="Abierto",D560="Media"),TODAY()-E560,"")</f>
        <v/>
      </c>
      <c r="T560" s="74" t="str">
        <f>IF(AND(C560="Abierto",D560="Media"),RANK(S560,$S$13:$S$798,0)+COUNTIF($S$13:S560,S560)-1+MAX(N:N,Q:Q),"")</f>
        <v/>
      </c>
      <c r="U560" s="74" t="str">
        <f>IF(AND(C560="Abierto",D560="Baja"),A560,"")</f>
        <v/>
      </c>
      <c r="V560" s="74" t="str">
        <f ca="1">IF(AND(C560="Abierto",D560="Baja"),TODAY()-E560,"")</f>
        <v/>
      </c>
      <c r="W560" s="74" t="str">
        <f>IF(AND(C560="Abierto",D560="Baja"),RANK(V560,$V$13:$V$798,0)+COUNTIF($V$13:V560,V560)-1+MAX(N:N,Q:Q,T:T),"")</f>
        <v/>
      </c>
      <c r="X560" s="139" t="str">
        <f>IF(OR(C560="Resuelto",C560=""),"",SUM(N560,Q560,T560,W560))</f>
        <v/>
      </c>
      <c r="Y560" s="139" t="str">
        <f>IF(OR(C560="Resuelto",C560=""),"",SUM(M560,P560,S560,V560))</f>
        <v/>
      </c>
      <c r="Z560" s="139" t="str">
        <f>IF(OR(C560="Resuelto",C560=""),"",SUM(L560,O560,R560,U560))</f>
        <v/>
      </c>
      <c r="AA560" s="28">
        <v>758</v>
      </c>
      <c r="AB560" s="28" t="str">
        <f ca="1">IF(ISNA(VLOOKUP(AA560,$X$13:$Z$795,3,FALSE))=TRUE,"",VLOOKUP(AA560,$X$13:$Z$795,3,FALSE))</f>
        <v/>
      </c>
      <c r="AC560" s="75" t="str">
        <f ca="1">IF(ISNA(VLOOKUP(AA560,$X$13:$Z$795,2,FALSE))=TRUE,"",VLOOKUP(AA560,$X$13:$Z$795,2,FALSE))</f>
        <v/>
      </c>
      <c r="AH560" s="78" t="str">
        <f>IF(AI560="","",MAX($AH$5:AH559)+1)</f>
        <v/>
      </c>
      <c r="AI560" s="53" t="str">
        <f>IF(G559="","",IF(COUNTIF($AI$11:AI559,G559)=0,G559,""))</f>
        <v/>
      </c>
      <c r="AJ560" s="53" t="str">
        <f>IF(ISNA(VLOOKUP(AA560,$AH$13:$AI$795,2,FALSE))=TRUE,"",VLOOKUP(AA560,$AH$13:$AI$795,2,FALSE))</f>
        <v/>
      </c>
      <c r="AK560" s="135"/>
    </row>
    <row r="561" spans="1:37" x14ac:dyDescent="0.25">
      <c r="A561" s="136"/>
      <c r="B561" s="136"/>
      <c r="C561" s="136"/>
      <c r="D561" s="136"/>
      <c r="E561" s="137"/>
      <c r="F561" s="137"/>
      <c r="G561" s="136"/>
      <c r="H561" s="137"/>
      <c r="I561" s="140" t="str">
        <f t="shared" si="9"/>
        <v/>
      </c>
      <c r="J561" s="140"/>
      <c r="K561" s="140"/>
      <c r="L561" s="74" t="str">
        <f>IF(AND(C561="Abierto",D561="Urgente"),A561,"")</f>
        <v/>
      </c>
      <c r="M561" s="74" t="str">
        <f ca="1">IF(AND(C561="Abierto",D561="Urgente"),TODAY()-E561,"")</f>
        <v/>
      </c>
      <c r="N561" s="74" t="str">
        <f>IF(AND(C561="Abierto",D561="Urgente"),RANK(M561,$M$13:$M$798,0)+COUNTIF($M$13:M561,M561)-1,"")</f>
        <v/>
      </c>
      <c r="O561" s="74" t="str">
        <f>IF(AND(C561="Abierto",D561="Alta"),A561,"")</f>
        <v/>
      </c>
      <c r="P561" s="74" t="str">
        <f ca="1">IF(AND(C561="Abierto",D561="Alta"),TODAY()-E561,"")</f>
        <v/>
      </c>
      <c r="Q561" s="74" t="str">
        <f>IF(AND(C561="Abierto",D561="Alta"),RANK(P561,$P$13:$P$798,0)+COUNTIF($P$13:P561,P561)-1+MAX(N:N),"")</f>
        <v/>
      </c>
      <c r="R561" s="74" t="str">
        <f>IF(AND(C561="Abierto",D561="Media"),A561,"")</f>
        <v/>
      </c>
      <c r="S561" s="74" t="str">
        <f ca="1">IF(AND(C561="Abierto",D561="Media"),TODAY()-E561,"")</f>
        <v/>
      </c>
      <c r="T561" s="74" t="str">
        <f>IF(AND(C561="Abierto",D561="Media"),RANK(S561,$S$13:$S$798,0)+COUNTIF($S$13:S561,S561)-1+MAX(N:N,Q:Q),"")</f>
        <v/>
      </c>
      <c r="U561" s="74" t="str">
        <f>IF(AND(C561="Abierto",D561="Baja"),A561,"")</f>
        <v/>
      </c>
      <c r="V561" s="74" t="str">
        <f ca="1">IF(AND(C561="Abierto",D561="Baja"),TODAY()-E561,"")</f>
        <v/>
      </c>
      <c r="W561" s="74" t="str">
        <f>IF(AND(C561="Abierto",D561="Baja"),RANK(V561,$V$13:$V$798,0)+COUNTIF($V$13:V561,V561)-1+MAX(N:N,Q:Q,T:T),"")</f>
        <v/>
      </c>
      <c r="X561" s="139" t="str">
        <f>IF(OR(C561="Resuelto",C561=""),"",SUM(N561,Q561,T561,W561))</f>
        <v/>
      </c>
      <c r="Y561" s="139" t="str">
        <f>IF(OR(C561="Resuelto",C561=""),"",SUM(M561,P561,S561,V561))</f>
        <v/>
      </c>
      <c r="Z561" s="139" t="str">
        <f>IF(OR(C561="Resuelto",C561=""),"",SUM(L561,O561,R561,U561))</f>
        <v/>
      </c>
      <c r="AA561" s="28">
        <v>759</v>
      </c>
      <c r="AB561" s="28" t="str">
        <f ca="1">IF(ISNA(VLOOKUP(AA561,$X$13:$Z$795,3,FALSE))=TRUE,"",VLOOKUP(AA561,$X$13:$Z$795,3,FALSE))</f>
        <v/>
      </c>
      <c r="AC561" s="75" t="str">
        <f ca="1">IF(ISNA(VLOOKUP(AA561,$X$13:$Z$795,2,FALSE))=TRUE,"",VLOOKUP(AA561,$X$13:$Z$795,2,FALSE))</f>
        <v/>
      </c>
      <c r="AH561" s="78" t="str">
        <f>IF(AI561="","",MAX($AH$5:AH560)+1)</f>
        <v/>
      </c>
      <c r="AI561" s="53" t="str">
        <f>IF(G560="","",IF(COUNTIF($AI$11:AI560,G560)=0,G560,""))</f>
        <v/>
      </c>
      <c r="AJ561" s="53" t="str">
        <f>IF(ISNA(VLOOKUP(AA561,$AH$13:$AI$795,2,FALSE))=TRUE,"",VLOOKUP(AA561,$AH$13:$AI$795,2,FALSE))</f>
        <v/>
      </c>
      <c r="AK561" s="135"/>
    </row>
    <row r="562" spans="1:37" x14ac:dyDescent="0.25">
      <c r="A562" s="136"/>
      <c r="B562" s="136"/>
      <c r="C562" s="136"/>
      <c r="D562" s="136"/>
      <c r="E562" s="137"/>
      <c r="F562" s="137"/>
      <c r="G562" s="136"/>
      <c r="H562" s="137"/>
      <c r="I562" s="140" t="str">
        <f t="shared" si="9"/>
        <v/>
      </c>
      <c r="J562" s="140"/>
      <c r="K562" s="140"/>
      <c r="L562" s="74" t="str">
        <f>IF(AND(C562="Abierto",D562="Urgente"),A562,"")</f>
        <v/>
      </c>
      <c r="M562" s="74" t="str">
        <f ca="1">IF(AND(C562="Abierto",D562="Urgente"),TODAY()-E562,"")</f>
        <v/>
      </c>
      <c r="N562" s="74" t="str">
        <f>IF(AND(C562="Abierto",D562="Urgente"),RANK(M562,$M$13:$M$798,0)+COUNTIF($M$13:M562,M562)-1,"")</f>
        <v/>
      </c>
      <c r="O562" s="74" t="str">
        <f>IF(AND(C562="Abierto",D562="Alta"),A562,"")</f>
        <v/>
      </c>
      <c r="P562" s="74" t="str">
        <f ca="1">IF(AND(C562="Abierto",D562="Alta"),TODAY()-E562,"")</f>
        <v/>
      </c>
      <c r="Q562" s="74" t="str">
        <f>IF(AND(C562="Abierto",D562="Alta"),RANK(P562,$P$13:$P$798,0)+COUNTIF($P$13:P562,P562)-1+MAX(N:N),"")</f>
        <v/>
      </c>
      <c r="R562" s="74" t="str">
        <f>IF(AND(C562="Abierto",D562="Media"),A562,"")</f>
        <v/>
      </c>
      <c r="S562" s="74" t="str">
        <f ca="1">IF(AND(C562="Abierto",D562="Media"),TODAY()-E562,"")</f>
        <v/>
      </c>
      <c r="T562" s="74" t="str">
        <f>IF(AND(C562="Abierto",D562="Media"),RANK(S562,$S$13:$S$798,0)+COUNTIF($S$13:S562,S562)-1+MAX(N:N,Q:Q),"")</f>
        <v/>
      </c>
      <c r="U562" s="74" t="str">
        <f>IF(AND(C562="Abierto",D562="Baja"),A562,"")</f>
        <v/>
      </c>
      <c r="V562" s="74" t="str">
        <f ca="1">IF(AND(C562="Abierto",D562="Baja"),TODAY()-E562,"")</f>
        <v/>
      </c>
      <c r="W562" s="74" t="str">
        <f>IF(AND(C562="Abierto",D562="Baja"),RANK(V562,$V$13:$V$798,0)+COUNTIF($V$13:V562,V562)-1+MAX(N:N,Q:Q,T:T),"")</f>
        <v/>
      </c>
      <c r="X562" s="139" t="str">
        <f>IF(OR(C562="Resuelto",C562=""),"",SUM(N562,Q562,T562,W562))</f>
        <v/>
      </c>
      <c r="Y562" s="139" t="str">
        <f>IF(OR(C562="Resuelto",C562=""),"",SUM(M562,P562,S562,V562))</f>
        <v/>
      </c>
      <c r="Z562" s="139" t="str">
        <f>IF(OR(C562="Resuelto",C562=""),"",SUM(L562,O562,R562,U562))</f>
        <v/>
      </c>
      <c r="AA562" s="28">
        <v>760</v>
      </c>
      <c r="AB562" s="28" t="str">
        <f ca="1">IF(ISNA(VLOOKUP(AA562,$X$13:$Z$795,3,FALSE))=TRUE,"",VLOOKUP(AA562,$X$13:$Z$795,3,FALSE))</f>
        <v/>
      </c>
      <c r="AC562" s="75" t="str">
        <f ca="1">IF(ISNA(VLOOKUP(AA562,$X$13:$Z$795,2,FALSE))=TRUE,"",VLOOKUP(AA562,$X$13:$Z$795,2,FALSE))</f>
        <v/>
      </c>
      <c r="AH562" s="78" t="str">
        <f>IF(AI562="","",MAX($AH$5:AH561)+1)</f>
        <v/>
      </c>
      <c r="AI562" s="53" t="str">
        <f>IF(G561="","",IF(COUNTIF($AI$11:AI561,G561)=0,G561,""))</f>
        <v/>
      </c>
      <c r="AJ562" s="53" t="str">
        <f>IF(ISNA(VLOOKUP(AA562,$AH$13:$AI$795,2,FALSE))=TRUE,"",VLOOKUP(AA562,$AH$13:$AI$795,2,FALSE))</f>
        <v/>
      </c>
      <c r="AK562" s="135"/>
    </row>
    <row r="563" spans="1:37" x14ac:dyDescent="0.25">
      <c r="A563" s="136"/>
      <c r="B563" s="136"/>
      <c r="C563" s="136"/>
      <c r="D563" s="136"/>
      <c r="E563" s="137"/>
      <c r="F563" s="137"/>
      <c r="G563" s="136"/>
      <c r="H563" s="137"/>
      <c r="I563" s="140" t="str">
        <f t="shared" si="9"/>
        <v/>
      </c>
      <c r="J563" s="140"/>
      <c r="K563" s="140"/>
      <c r="L563" s="74" t="str">
        <f>IF(AND(C563="Abierto",D563="Urgente"),A563,"")</f>
        <v/>
      </c>
      <c r="M563" s="74" t="str">
        <f ca="1">IF(AND(C563="Abierto",D563="Urgente"),TODAY()-E563,"")</f>
        <v/>
      </c>
      <c r="N563" s="74" t="str">
        <f>IF(AND(C563="Abierto",D563="Urgente"),RANK(M563,$M$13:$M$798,0)+COUNTIF($M$13:M563,M563)-1,"")</f>
        <v/>
      </c>
      <c r="O563" s="74" t="str">
        <f>IF(AND(C563="Abierto",D563="Alta"),A563,"")</f>
        <v/>
      </c>
      <c r="P563" s="74" t="str">
        <f ca="1">IF(AND(C563="Abierto",D563="Alta"),TODAY()-E563,"")</f>
        <v/>
      </c>
      <c r="Q563" s="74" t="str">
        <f>IF(AND(C563="Abierto",D563="Alta"),RANK(P563,$P$13:$P$798,0)+COUNTIF($P$13:P563,P563)-1+MAX(N:N),"")</f>
        <v/>
      </c>
      <c r="R563" s="74" t="str">
        <f>IF(AND(C563="Abierto",D563="Media"),A563,"")</f>
        <v/>
      </c>
      <c r="S563" s="74" t="str">
        <f ca="1">IF(AND(C563="Abierto",D563="Media"),TODAY()-E563,"")</f>
        <v/>
      </c>
      <c r="T563" s="74" t="str">
        <f>IF(AND(C563="Abierto",D563="Media"),RANK(S563,$S$13:$S$798,0)+COUNTIF($S$13:S563,S563)-1+MAX(N:N,Q:Q),"")</f>
        <v/>
      </c>
      <c r="U563" s="74" t="str">
        <f>IF(AND(C563="Abierto",D563="Baja"),A563,"")</f>
        <v/>
      </c>
      <c r="V563" s="74" t="str">
        <f ca="1">IF(AND(C563="Abierto",D563="Baja"),TODAY()-E563,"")</f>
        <v/>
      </c>
      <c r="W563" s="74" t="str">
        <f>IF(AND(C563="Abierto",D563="Baja"),RANK(V563,$V$13:$V$798,0)+COUNTIF($V$13:V563,V563)-1+MAX(N:N,Q:Q,T:T),"")</f>
        <v/>
      </c>
      <c r="X563" s="139" t="str">
        <f>IF(OR(C563="Resuelto",C563=""),"",SUM(N563,Q563,T563,W563))</f>
        <v/>
      </c>
      <c r="Y563" s="139" t="str">
        <f>IF(OR(C563="Resuelto",C563=""),"",SUM(M563,P563,S563,V563))</f>
        <v/>
      </c>
      <c r="Z563" s="139" t="str">
        <f>IF(OR(C563="Resuelto",C563=""),"",SUM(L563,O563,R563,U563))</f>
        <v/>
      </c>
      <c r="AA563" s="28">
        <v>761</v>
      </c>
      <c r="AB563" s="28" t="str">
        <f ca="1">IF(ISNA(VLOOKUP(AA563,$X$13:$Z$795,3,FALSE))=TRUE,"",VLOOKUP(AA563,$X$13:$Z$795,3,FALSE))</f>
        <v/>
      </c>
      <c r="AC563" s="75" t="str">
        <f ca="1">IF(ISNA(VLOOKUP(AA563,$X$13:$Z$795,2,FALSE))=TRUE,"",VLOOKUP(AA563,$X$13:$Z$795,2,FALSE))</f>
        <v/>
      </c>
      <c r="AH563" s="78" t="str">
        <f>IF(AI563="","",MAX($AH$5:AH562)+1)</f>
        <v/>
      </c>
      <c r="AI563" s="53" t="str">
        <f>IF(G562="","",IF(COUNTIF($AI$11:AI562,G562)=0,G562,""))</f>
        <v/>
      </c>
      <c r="AJ563" s="53" t="str">
        <f>IF(ISNA(VLOOKUP(AA563,$AH$13:$AI$795,2,FALSE))=TRUE,"",VLOOKUP(AA563,$AH$13:$AI$795,2,FALSE))</f>
        <v/>
      </c>
      <c r="AK563" s="135"/>
    </row>
    <row r="564" spans="1:37" x14ac:dyDescent="0.25">
      <c r="A564" s="136"/>
      <c r="B564" s="136"/>
      <c r="C564" s="136"/>
      <c r="D564" s="136"/>
      <c r="E564" s="137"/>
      <c r="F564" s="137"/>
      <c r="G564" s="136"/>
      <c r="H564" s="137"/>
      <c r="I564" s="140" t="str">
        <f t="shared" si="9"/>
        <v/>
      </c>
      <c r="J564" s="140"/>
      <c r="K564" s="140"/>
      <c r="L564" s="74" t="str">
        <f>IF(AND(C564="Abierto",D564="Urgente"),A564,"")</f>
        <v/>
      </c>
      <c r="M564" s="74" t="str">
        <f ca="1">IF(AND(C564="Abierto",D564="Urgente"),TODAY()-E564,"")</f>
        <v/>
      </c>
      <c r="N564" s="74" t="str">
        <f>IF(AND(C564="Abierto",D564="Urgente"),RANK(M564,$M$13:$M$798,0)+COUNTIF($M$13:M564,M564)-1,"")</f>
        <v/>
      </c>
      <c r="O564" s="74" t="str">
        <f>IF(AND(C564="Abierto",D564="Alta"),A564,"")</f>
        <v/>
      </c>
      <c r="P564" s="74" t="str">
        <f ca="1">IF(AND(C564="Abierto",D564="Alta"),TODAY()-E564,"")</f>
        <v/>
      </c>
      <c r="Q564" s="74" t="str">
        <f>IF(AND(C564="Abierto",D564="Alta"),RANK(P564,$P$13:$P$798,0)+COUNTIF($P$13:P564,P564)-1+MAX(N:N),"")</f>
        <v/>
      </c>
      <c r="R564" s="74" t="str">
        <f>IF(AND(C564="Abierto",D564="Media"),A564,"")</f>
        <v/>
      </c>
      <c r="S564" s="74" t="str">
        <f ca="1">IF(AND(C564="Abierto",D564="Media"),TODAY()-E564,"")</f>
        <v/>
      </c>
      <c r="T564" s="74" t="str">
        <f>IF(AND(C564="Abierto",D564="Media"),RANK(S564,$S$13:$S$798,0)+COUNTIF($S$13:S564,S564)-1+MAX(N:N,Q:Q),"")</f>
        <v/>
      </c>
      <c r="U564" s="74" t="str">
        <f>IF(AND(C564="Abierto",D564="Baja"),A564,"")</f>
        <v/>
      </c>
      <c r="V564" s="74" t="str">
        <f ca="1">IF(AND(C564="Abierto",D564="Baja"),TODAY()-E564,"")</f>
        <v/>
      </c>
      <c r="W564" s="74" t="str">
        <f>IF(AND(C564="Abierto",D564="Baja"),RANK(V564,$V$13:$V$798,0)+COUNTIF($V$13:V564,V564)-1+MAX(N:N,Q:Q,T:T),"")</f>
        <v/>
      </c>
      <c r="X564" s="139" t="str">
        <f>IF(OR(C564="Resuelto",C564=""),"",SUM(N564,Q564,T564,W564))</f>
        <v/>
      </c>
      <c r="Y564" s="139" t="str">
        <f>IF(OR(C564="Resuelto",C564=""),"",SUM(M564,P564,S564,V564))</f>
        <v/>
      </c>
      <c r="Z564" s="139" t="str">
        <f>IF(OR(C564="Resuelto",C564=""),"",SUM(L564,O564,R564,U564))</f>
        <v/>
      </c>
      <c r="AA564" s="28">
        <v>762</v>
      </c>
      <c r="AB564" s="28" t="str">
        <f ca="1">IF(ISNA(VLOOKUP(AA564,$X$13:$Z$795,3,FALSE))=TRUE,"",VLOOKUP(AA564,$X$13:$Z$795,3,FALSE))</f>
        <v/>
      </c>
      <c r="AC564" s="75" t="str">
        <f ca="1">IF(ISNA(VLOOKUP(AA564,$X$13:$Z$795,2,FALSE))=TRUE,"",VLOOKUP(AA564,$X$13:$Z$795,2,FALSE))</f>
        <v/>
      </c>
      <c r="AH564" s="78" t="str">
        <f>IF(AI564="","",MAX($AH$5:AH563)+1)</f>
        <v/>
      </c>
      <c r="AI564" s="53" t="str">
        <f>IF(G563="","",IF(COUNTIF($AI$11:AI563,G563)=0,G563,""))</f>
        <v/>
      </c>
      <c r="AJ564" s="53" t="str">
        <f>IF(ISNA(VLOOKUP(AA564,$AH$13:$AI$795,2,FALSE))=TRUE,"",VLOOKUP(AA564,$AH$13:$AI$795,2,FALSE))</f>
        <v/>
      </c>
      <c r="AK564" s="135"/>
    </row>
    <row r="565" spans="1:37" x14ac:dyDescent="0.25">
      <c r="A565" s="136"/>
      <c r="B565" s="136"/>
      <c r="C565" s="136"/>
      <c r="D565" s="136"/>
      <c r="E565" s="137"/>
      <c r="F565" s="137"/>
      <c r="G565" s="136"/>
      <c r="H565" s="137"/>
      <c r="I565" s="140" t="str">
        <f t="shared" si="9"/>
        <v/>
      </c>
      <c r="J565" s="140"/>
      <c r="K565" s="140"/>
      <c r="L565" s="74" t="str">
        <f>IF(AND(C565="Abierto",D565="Urgente"),A565,"")</f>
        <v/>
      </c>
      <c r="M565" s="74" t="str">
        <f ca="1">IF(AND(C565="Abierto",D565="Urgente"),TODAY()-E565,"")</f>
        <v/>
      </c>
      <c r="N565" s="74" t="str">
        <f>IF(AND(C565="Abierto",D565="Urgente"),RANK(M565,$M$13:$M$798,0)+COUNTIF($M$13:M565,M565)-1,"")</f>
        <v/>
      </c>
      <c r="O565" s="74" t="str">
        <f>IF(AND(C565="Abierto",D565="Alta"),A565,"")</f>
        <v/>
      </c>
      <c r="P565" s="74" t="str">
        <f ca="1">IF(AND(C565="Abierto",D565="Alta"),TODAY()-E565,"")</f>
        <v/>
      </c>
      <c r="Q565" s="74" t="str">
        <f>IF(AND(C565="Abierto",D565="Alta"),RANK(P565,$P$13:$P$798,0)+COUNTIF($P$13:P565,P565)-1+MAX(N:N),"")</f>
        <v/>
      </c>
      <c r="R565" s="74" t="str">
        <f>IF(AND(C565="Abierto",D565="Media"),A565,"")</f>
        <v/>
      </c>
      <c r="S565" s="74" t="str">
        <f ca="1">IF(AND(C565="Abierto",D565="Media"),TODAY()-E565,"")</f>
        <v/>
      </c>
      <c r="T565" s="74" t="str">
        <f>IF(AND(C565="Abierto",D565="Media"),RANK(S565,$S$13:$S$798,0)+COUNTIF($S$13:S565,S565)-1+MAX(N:N,Q:Q),"")</f>
        <v/>
      </c>
      <c r="U565" s="74" t="str">
        <f>IF(AND(C565="Abierto",D565="Baja"),A565,"")</f>
        <v/>
      </c>
      <c r="V565" s="74" t="str">
        <f ca="1">IF(AND(C565="Abierto",D565="Baja"),TODAY()-E565,"")</f>
        <v/>
      </c>
      <c r="W565" s="74" t="str">
        <f>IF(AND(C565="Abierto",D565="Baja"),RANK(V565,$V$13:$V$798,0)+COUNTIF($V$13:V565,V565)-1+MAX(N:N,Q:Q,T:T),"")</f>
        <v/>
      </c>
      <c r="X565" s="139" t="str">
        <f>IF(OR(C565="Resuelto",C565=""),"",SUM(N565,Q565,T565,W565))</f>
        <v/>
      </c>
      <c r="Y565" s="139" t="str">
        <f>IF(OR(C565="Resuelto",C565=""),"",SUM(M565,P565,S565,V565))</f>
        <v/>
      </c>
      <c r="Z565" s="139" t="str">
        <f>IF(OR(C565="Resuelto",C565=""),"",SUM(L565,O565,R565,U565))</f>
        <v/>
      </c>
      <c r="AA565" s="28">
        <v>763</v>
      </c>
      <c r="AB565" s="28" t="str">
        <f ca="1">IF(ISNA(VLOOKUP(AA565,$X$13:$Z$795,3,FALSE))=TRUE,"",VLOOKUP(AA565,$X$13:$Z$795,3,FALSE))</f>
        <v/>
      </c>
      <c r="AC565" s="75" t="str">
        <f ca="1">IF(ISNA(VLOOKUP(AA565,$X$13:$Z$795,2,FALSE))=TRUE,"",VLOOKUP(AA565,$X$13:$Z$795,2,FALSE))</f>
        <v/>
      </c>
      <c r="AH565" s="78" t="str">
        <f>IF(AI565="","",MAX($AH$5:AH564)+1)</f>
        <v/>
      </c>
      <c r="AI565" s="53" t="str">
        <f>IF(G564="","",IF(COUNTIF($AI$11:AI564,G564)=0,G564,""))</f>
        <v/>
      </c>
      <c r="AJ565" s="53" t="str">
        <f>IF(ISNA(VLOOKUP(AA565,$AH$13:$AI$795,2,FALSE))=TRUE,"",VLOOKUP(AA565,$AH$13:$AI$795,2,FALSE))</f>
        <v/>
      </c>
      <c r="AK565" s="135"/>
    </row>
    <row r="566" spans="1:37" x14ac:dyDescent="0.25">
      <c r="A566" s="136"/>
      <c r="B566" s="136"/>
      <c r="C566" s="136"/>
      <c r="D566" s="136"/>
      <c r="E566" s="137"/>
      <c r="F566" s="137"/>
      <c r="G566" s="136"/>
      <c r="H566" s="137"/>
      <c r="I566" s="140" t="str">
        <f t="shared" si="9"/>
        <v/>
      </c>
      <c r="J566" s="140"/>
      <c r="K566" s="140"/>
      <c r="L566" s="74" t="str">
        <f>IF(AND(C566="Abierto",D566="Urgente"),A566,"")</f>
        <v/>
      </c>
      <c r="M566" s="74" t="str">
        <f ca="1">IF(AND(C566="Abierto",D566="Urgente"),TODAY()-E566,"")</f>
        <v/>
      </c>
      <c r="N566" s="74" t="str">
        <f>IF(AND(C566="Abierto",D566="Urgente"),RANK(M566,$M$13:$M$798,0)+COUNTIF($M$13:M566,M566)-1,"")</f>
        <v/>
      </c>
      <c r="O566" s="74" t="str">
        <f>IF(AND(C566="Abierto",D566="Alta"),A566,"")</f>
        <v/>
      </c>
      <c r="P566" s="74" t="str">
        <f ca="1">IF(AND(C566="Abierto",D566="Alta"),TODAY()-E566,"")</f>
        <v/>
      </c>
      <c r="Q566" s="74" t="str">
        <f>IF(AND(C566="Abierto",D566="Alta"),RANK(P566,$P$13:$P$798,0)+COUNTIF($P$13:P566,P566)-1+MAX(N:N),"")</f>
        <v/>
      </c>
      <c r="R566" s="74" t="str">
        <f>IF(AND(C566="Abierto",D566="Media"),A566,"")</f>
        <v/>
      </c>
      <c r="S566" s="74" t="str">
        <f ca="1">IF(AND(C566="Abierto",D566="Media"),TODAY()-E566,"")</f>
        <v/>
      </c>
      <c r="T566" s="74" t="str">
        <f>IF(AND(C566="Abierto",D566="Media"),RANK(S566,$S$13:$S$798,0)+COUNTIF($S$13:S566,S566)-1+MAX(N:N,Q:Q),"")</f>
        <v/>
      </c>
      <c r="U566" s="74" t="str">
        <f>IF(AND(C566="Abierto",D566="Baja"),A566,"")</f>
        <v/>
      </c>
      <c r="V566" s="74" t="str">
        <f ca="1">IF(AND(C566="Abierto",D566="Baja"),TODAY()-E566,"")</f>
        <v/>
      </c>
      <c r="W566" s="74" t="str">
        <f>IF(AND(C566="Abierto",D566="Baja"),RANK(V566,$V$13:$V$798,0)+COUNTIF($V$13:V566,V566)-1+MAX(N:N,Q:Q,T:T),"")</f>
        <v/>
      </c>
      <c r="X566" s="139" t="str">
        <f>IF(OR(C566="Resuelto",C566=""),"",SUM(N566,Q566,T566,W566))</f>
        <v/>
      </c>
      <c r="Y566" s="139" t="str">
        <f>IF(OR(C566="Resuelto",C566=""),"",SUM(M566,P566,S566,V566))</f>
        <v/>
      </c>
      <c r="Z566" s="139" t="str">
        <f>IF(OR(C566="Resuelto",C566=""),"",SUM(L566,O566,R566,U566))</f>
        <v/>
      </c>
      <c r="AA566" s="28">
        <v>764</v>
      </c>
      <c r="AB566" s="28" t="str">
        <f ca="1">IF(ISNA(VLOOKUP(AA566,$X$13:$Z$795,3,FALSE))=TRUE,"",VLOOKUP(AA566,$X$13:$Z$795,3,FALSE))</f>
        <v/>
      </c>
      <c r="AC566" s="75" t="str">
        <f ca="1">IF(ISNA(VLOOKUP(AA566,$X$13:$Z$795,2,FALSE))=TRUE,"",VLOOKUP(AA566,$X$13:$Z$795,2,FALSE))</f>
        <v/>
      </c>
      <c r="AH566" s="78" t="str">
        <f>IF(AI566="","",MAX($AH$5:AH565)+1)</f>
        <v/>
      </c>
      <c r="AI566" s="53" t="str">
        <f>IF(G565="","",IF(COUNTIF($AI$11:AI565,G565)=0,G565,""))</f>
        <v/>
      </c>
      <c r="AJ566" s="53" t="str">
        <f>IF(ISNA(VLOOKUP(AA566,$AH$13:$AI$795,2,FALSE))=TRUE,"",VLOOKUP(AA566,$AH$13:$AI$795,2,FALSE))</f>
        <v/>
      </c>
      <c r="AK566" s="135"/>
    </row>
    <row r="567" spans="1:37" x14ac:dyDescent="0.25">
      <c r="A567" s="136"/>
      <c r="B567" s="136"/>
      <c r="C567" s="136"/>
      <c r="D567" s="136"/>
      <c r="E567" s="137"/>
      <c r="F567" s="137"/>
      <c r="G567" s="136"/>
      <c r="H567" s="137"/>
      <c r="I567" s="140" t="str">
        <f t="shared" ref="I567:I630" si="10">IF(OR(E567=0,H567=0),"",H567-E567)</f>
        <v/>
      </c>
      <c r="J567" s="140"/>
      <c r="K567" s="140"/>
      <c r="L567" s="74" t="str">
        <f>IF(AND(C567="Abierto",D567="Urgente"),A567,"")</f>
        <v/>
      </c>
      <c r="M567" s="74" t="str">
        <f ca="1">IF(AND(C567="Abierto",D567="Urgente"),TODAY()-E567,"")</f>
        <v/>
      </c>
      <c r="N567" s="74" t="str">
        <f>IF(AND(C567="Abierto",D567="Urgente"),RANK(M567,$M$13:$M$798,0)+COUNTIF($M$13:M567,M567)-1,"")</f>
        <v/>
      </c>
      <c r="O567" s="74" t="str">
        <f>IF(AND(C567="Abierto",D567="Alta"),A567,"")</f>
        <v/>
      </c>
      <c r="P567" s="74" t="str">
        <f ca="1">IF(AND(C567="Abierto",D567="Alta"),TODAY()-E567,"")</f>
        <v/>
      </c>
      <c r="Q567" s="74" t="str">
        <f>IF(AND(C567="Abierto",D567="Alta"),RANK(P567,$P$13:$P$798,0)+COUNTIF($P$13:P567,P567)-1+MAX(N:N),"")</f>
        <v/>
      </c>
      <c r="R567" s="74" t="str">
        <f>IF(AND(C567="Abierto",D567="Media"),A567,"")</f>
        <v/>
      </c>
      <c r="S567" s="74" t="str">
        <f ca="1">IF(AND(C567="Abierto",D567="Media"),TODAY()-E567,"")</f>
        <v/>
      </c>
      <c r="T567" s="74" t="str">
        <f>IF(AND(C567="Abierto",D567="Media"),RANK(S567,$S$13:$S$798,0)+COUNTIF($S$13:S567,S567)-1+MAX(N:N,Q:Q),"")</f>
        <v/>
      </c>
      <c r="U567" s="74" t="str">
        <f>IF(AND(C567="Abierto",D567="Baja"),A567,"")</f>
        <v/>
      </c>
      <c r="V567" s="74" t="str">
        <f ca="1">IF(AND(C567="Abierto",D567="Baja"),TODAY()-E567,"")</f>
        <v/>
      </c>
      <c r="W567" s="74" t="str">
        <f>IF(AND(C567="Abierto",D567="Baja"),RANK(V567,$V$13:$V$798,0)+COUNTIF($V$13:V567,V567)-1+MAX(N:N,Q:Q,T:T),"")</f>
        <v/>
      </c>
      <c r="X567" s="139" t="str">
        <f>IF(OR(C567="Resuelto",C567=""),"",SUM(N567,Q567,T567,W567))</f>
        <v/>
      </c>
      <c r="Y567" s="139" t="str">
        <f>IF(OR(C567="Resuelto",C567=""),"",SUM(M567,P567,S567,V567))</f>
        <v/>
      </c>
      <c r="Z567" s="139" t="str">
        <f>IF(OR(C567="Resuelto",C567=""),"",SUM(L567,O567,R567,U567))</f>
        <v/>
      </c>
      <c r="AA567" s="28">
        <v>765</v>
      </c>
      <c r="AB567" s="28" t="str">
        <f ca="1">IF(ISNA(VLOOKUP(AA567,$X$13:$Z$795,3,FALSE))=TRUE,"",VLOOKUP(AA567,$X$13:$Z$795,3,FALSE))</f>
        <v/>
      </c>
      <c r="AC567" s="75" t="str">
        <f ca="1">IF(ISNA(VLOOKUP(AA567,$X$13:$Z$795,2,FALSE))=TRUE,"",VLOOKUP(AA567,$X$13:$Z$795,2,FALSE))</f>
        <v/>
      </c>
      <c r="AH567" s="78" t="str">
        <f>IF(AI567="","",MAX($AH$5:AH566)+1)</f>
        <v/>
      </c>
      <c r="AI567" s="53" t="str">
        <f>IF(G566="","",IF(COUNTIF($AI$11:AI566,G566)=0,G566,""))</f>
        <v/>
      </c>
      <c r="AJ567" s="53" t="str">
        <f>IF(ISNA(VLOOKUP(AA567,$AH$13:$AI$795,2,FALSE))=TRUE,"",VLOOKUP(AA567,$AH$13:$AI$795,2,FALSE))</f>
        <v/>
      </c>
      <c r="AK567" s="135"/>
    </row>
    <row r="568" spans="1:37" x14ac:dyDescent="0.25">
      <c r="A568" s="136"/>
      <c r="B568" s="136"/>
      <c r="C568" s="136"/>
      <c r="D568" s="136"/>
      <c r="E568" s="137"/>
      <c r="F568" s="137"/>
      <c r="G568" s="136"/>
      <c r="H568" s="137"/>
      <c r="I568" s="140" t="str">
        <f t="shared" si="10"/>
        <v/>
      </c>
      <c r="J568" s="140"/>
      <c r="K568" s="140"/>
      <c r="L568" s="74" t="str">
        <f>IF(AND(C568="Abierto",D568="Urgente"),A568,"")</f>
        <v/>
      </c>
      <c r="M568" s="74" t="str">
        <f ca="1">IF(AND(C568="Abierto",D568="Urgente"),TODAY()-E568,"")</f>
        <v/>
      </c>
      <c r="N568" s="74" t="str">
        <f>IF(AND(C568="Abierto",D568="Urgente"),RANK(M568,$M$13:$M$798,0)+COUNTIF($M$13:M568,M568)-1,"")</f>
        <v/>
      </c>
      <c r="O568" s="74" t="str">
        <f>IF(AND(C568="Abierto",D568="Alta"),A568,"")</f>
        <v/>
      </c>
      <c r="P568" s="74" t="str">
        <f ca="1">IF(AND(C568="Abierto",D568="Alta"),TODAY()-E568,"")</f>
        <v/>
      </c>
      <c r="Q568" s="74" t="str">
        <f>IF(AND(C568="Abierto",D568="Alta"),RANK(P568,$P$13:$P$798,0)+COUNTIF($P$13:P568,P568)-1+MAX(N:N),"")</f>
        <v/>
      </c>
      <c r="R568" s="74" t="str">
        <f>IF(AND(C568="Abierto",D568="Media"),A568,"")</f>
        <v/>
      </c>
      <c r="S568" s="74" t="str">
        <f ca="1">IF(AND(C568="Abierto",D568="Media"),TODAY()-E568,"")</f>
        <v/>
      </c>
      <c r="T568" s="74" t="str">
        <f>IF(AND(C568="Abierto",D568="Media"),RANK(S568,$S$13:$S$798,0)+COUNTIF($S$13:S568,S568)-1+MAX(N:N,Q:Q),"")</f>
        <v/>
      </c>
      <c r="U568" s="74" t="str">
        <f>IF(AND(C568="Abierto",D568="Baja"),A568,"")</f>
        <v/>
      </c>
      <c r="V568" s="74" t="str">
        <f ca="1">IF(AND(C568="Abierto",D568="Baja"),TODAY()-E568,"")</f>
        <v/>
      </c>
      <c r="W568" s="74" t="str">
        <f>IF(AND(C568="Abierto",D568="Baja"),RANK(V568,$V$13:$V$798,0)+COUNTIF($V$13:V568,V568)-1+MAX(N:N,Q:Q,T:T),"")</f>
        <v/>
      </c>
      <c r="X568" s="139" t="str">
        <f>IF(OR(C568="Resuelto",C568=""),"",SUM(N568,Q568,T568,W568))</f>
        <v/>
      </c>
      <c r="Y568" s="139" t="str">
        <f>IF(OR(C568="Resuelto",C568=""),"",SUM(M568,P568,S568,V568))</f>
        <v/>
      </c>
      <c r="Z568" s="139" t="str">
        <f>IF(OR(C568="Resuelto",C568=""),"",SUM(L568,O568,R568,U568))</f>
        <v/>
      </c>
      <c r="AA568" s="28">
        <v>766</v>
      </c>
      <c r="AB568" s="28" t="str">
        <f ca="1">IF(ISNA(VLOOKUP(AA568,$X$13:$Z$795,3,FALSE))=TRUE,"",VLOOKUP(AA568,$X$13:$Z$795,3,FALSE))</f>
        <v/>
      </c>
      <c r="AC568" s="75" t="str">
        <f ca="1">IF(ISNA(VLOOKUP(AA568,$X$13:$Z$795,2,FALSE))=TRUE,"",VLOOKUP(AA568,$X$13:$Z$795,2,FALSE))</f>
        <v/>
      </c>
      <c r="AH568" s="78" t="str">
        <f>IF(AI568="","",MAX($AH$5:AH567)+1)</f>
        <v/>
      </c>
      <c r="AI568" s="53" t="str">
        <f>IF(G567="","",IF(COUNTIF($AI$11:AI567,G567)=0,G567,""))</f>
        <v/>
      </c>
      <c r="AJ568" s="53" t="str">
        <f>IF(ISNA(VLOOKUP(AA568,$AH$13:$AI$795,2,FALSE))=TRUE,"",VLOOKUP(AA568,$AH$13:$AI$795,2,FALSE))</f>
        <v/>
      </c>
      <c r="AK568" s="135"/>
    </row>
    <row r="569" spans="1:37" x14ac:dyDescent="0.25">
      <c r="A569" s="136"/>
      <c r="B569" s="136"/>
      <c r="C569" s="136"/>
      <c r="D569" s="136"/>
      <c r="E569" s="137"/>
      <c r="F569" s="137"/>
      <c r="G569" s="136"/>
      <c r="H569" s="137"/>
      <c r="I569" s="140" t="str">
        <f t="shared" si="10"/>
        <v/>
      </c>
      <c r="J569" s="140"/>
      <c r="K569" s="140"/>
      <c r="L569" s="74" t="str">
        <f>IF(AND(C569="Abierto",D569="Urgente"),A569,"")</f>
        <v/>
      </c>
      <c r="M569" s="74" t="str">
        <f ca="1">IF(AND(C569="Abierto",D569="Urgente"),TODAY()-E569,"")</f>
        <v/>
      </c>
      <c r="N569" s="74" t="str">
        <f>IF(AND(C569="Abierto",D569="Urgente"),RANK(M569,$M$13:$M$798,0)+COUNTIF($M$13:M569,M569)-1,"")</f>
        <v/>
      </c>
      <c r="O569" s="74" t="str">
        <f>IF(AND(C569="Abierto",D569="Alta"),A569,"")</f>
        <v/>
      </c>
      <c r="P569" s="74" t="str">
        <f ca="1">IF(AND(C569="Abierto",D569="Alta"),TODAY()-E569,"")</f>
        <v/>
      </c>
      <c r="Q569" s="74" t="str">
        <f>IF(AND(C569="Abierto",D569="Alta"),RANK(P569,$P$13:$P$798,0)+COUNTIF($P$13:P569,P569)-1+MAX(N:N),"")</f>
        <v/>
      </c>
      <c r="R569" s="74" t="str">
        <f>IF(AND(C569="Abierto",D569="Media"),A569,"")</f>
        <v/>
      </c>
      <c r="S569" s="74" t="str">
        <f ca="1">IF(AND(C569="Abierto",D569="Media"),TODAY()-E569,"")</f>
        <v/>
      </c>
      <c r="T569" s="74" t="str">
        <f>IF(AND(C569="Abierto",D569="Media"),RANK(S569,$S$13:$S$798,0)+COUNTIF($S$13:S569,S569)-1+MAX(N:N,Q:Q),"")</f>
        <v/>
      </c>
      <c r="U569" s="74" t="str">
        <f>IF(AND(C569="Abierto",D569="Baja"),A569,"")</f>
        <v/>
      </c>
      <c r="V569" s="74" t="str">
        <f ca="1">IF(AND(C569="Abierto",D569="Baja"),TODAY()-E569,"")</f>
        <v/>
      </c>
      <c r="W569" s="74" t="str">
        <f>IF(AND(C569="Abierto",D569="Baja"),RANK(V569,$V$13:$V$798,0)+COUNTIF($V$13:V569,V569)-1+MAX(N:N,Q:Q,T:T),"")</f>
        <v/>
      </c>
      <c r="X569" s="139" t="str">
        <f>IF(OR(C569="Resuelto",C569=""),"",SUM(N569,Q569,T569,W569))</f>
        <v/>
      </c>
      <c r="Y569" s="139" t="str">
        <f>IF(OR(C569="Resuelto",C569=""),"",SUM(M569,P569,S569,V569))</f>
        <v/>
      </c>
      <c r="Z569" s="139" t="str">
        <f>IF(OR(C569="Resuelto",C569=""),"",SUM(L569,O569,R569,U569))</f>
        <v/>
      </c>
      <c r="AA569" s="28">
        <v>767</v>
      </c>
      <c r="AB569" s="28" t="str">
        <f ca="1">IF(ISNA(VLOOKUP(AA569,$X$13:$Z$795,3,FALSE))=TRUE,"",VLOOKUP(AA569,$X$13:$Z$795,3,FALSE))</f>
        <v/>
      </c>
      <c r="AC569" s="75" t="str">
        <f ca="1">IF(ISNA(VLOOKUP(AA569,$X$13:$Z$795,2,FALSE))=TRUE,"",VLOOKUP(AA569,$X$13:$Z$795,2,FALSE))</f>
        <v/>
      </c>
      <c r="AH569" s="78" t="str">
        <f>IF(AI569="","",MAX($AH$5:AH568)+1)</f>
        <v/>
      </c>
      <c r="AI569" s="53" t="str">
        <f>IF(G568="","",IF(COUNTIF($AI$11:AI568,G568)=0,G568,""))</f>
        <v/>
      </c>
      <c r="AJ569" s="53" t="str">
        <f>IF(ISNA(VLOOKUP(AA569,$AH$13:$AI$795,2,FALSE))=TRUE,"",VLOOKUP(AA569,$AH$13:$AI$795,2,FALSE))</f>
        <v/>
      </c>
      <c r="AK569" s="135"/>
    </row>
    <row r="570" spans="1:37" x14ac:dyDescent="0.25">
      <c r="A570" s="136"/>
      <c r="B570" s="136"/>
      <c r="C570" s="136"/>
      <c r="D570" s="136"/>
      <c r="E570" s="137"/>
      <c r="F570" s="137"/>
      <c r="G570" s="136"/>
      <c r="H570" s="137"/>
      <c r="I570" s="140" t="str">
        <f t="shared" si="10"/>
        <v/>
      </c>
      <c r="J570" s="140"/>
      <c r="K570" s="140"/>
      <c r="L570" s="74" t="str">
        <f>IF(AND(C570="Abierto",D570="Urgente"),A570,"")</f>
        <v/>
      </c>
      <c r="M570" s="74" t="str">
        <f ca="1">IF(AND(C570="Abierto",D570="Urgente"),TODAY()-E570,"")</f>
        <v/>
      </c>
      <c r="N570" s="74" t="str">
        <f>IF(AND(C570="Abierto",D570="Urgente"),RANK(M570,$M$13:$M$798,0)+COUNTIF($M$13:M570,M570)-1,"")</f>
        <v/>
      </c>
      <c r="O570" s="74" t="str">
        <f>IF(AND(C570="Abierto",D570="Alta"),A570,"")</f>
        <v/>
      </c>
      <c r="P570" s="74" t="str">
        <f ca="1">IF(AND(C570="Abierto",D570="Alta"),TODAY()-E570,"")</f>
        <v/>
      </c>
      <c r="Q570" s="74" t="str">
        <f>IF(AND(C570="Abierto",D570="Alta"),RANK(P570,$P$13:$P$798,0)+COUNTIF($P$13:P570,P570)-1+MAX(N:N),"")</f>
        <v/>
      </c>
      <c r="R570" s="74" t="str">
        <f>IF(AND(C570="Abierto",D570="Media"),A570,"")</f>
        <v/>
      </c>
      <c r="S570" s="74" t="str">
        <f ca="1">IF(AND(C570="Abierto",D570="Media"),TODAY()-E570,"")</f>
        <v/>
      </c>
      <c r="T570" s="74" t="str">
        <f>IF(AND(C570="Abierto",D570="Media"),RANK(S570,$S$13:$S$798,0)+COUNTIF($S$13:S570,S570)-1+MAX(N:N,Q:Q),"")</f>
        <v/>
      </c>
      <c r="U570" s="74" t="str">
        <f>IF(AND(C570="Abierto",D570="Baja"),A570,"")</f>
        <v/>
      </c>
      <c r="V570" s="74" t="str">
        <f ca="1">IF(AND(C570="Abierto",D570="Baja"),TODAY()-E570,"")</f>
        <v/>
      </c>
      <c r="W570" s="74" t="str">
        <f>IF(AND(C570="Abierto",D570="Baja"),RANK(V570,$V$13:$V$798,0)+COUNTIF($V$13:V570,V570)-1+MAX(N:N,Q:Q,T:T),"")</f>
        <v/>
      </c>
      <c r="X570" s="139" t="str">
        <f>IF(OR(C570="Resuelto",C570=""),"",SUM(N570,Q570,T570,W570))</f>
        <v/>
      </c>
      <c r="Y570" s="139" t="str">
        <f>IF(OR(C570="Resuelto",C570=""),"",SUM(M570,P570,S570,V570))</f>
        <v/>
      </c>
      <c r="Z570" s="139" t="str">
        <f>IF(OR(C570="Resuelto",C570=""),"",SUM(L570,O570,R570,U570))</f>
        <v/>
      </c>
      <c r="AA570" s="28">
        <v>768</v>
      </c>
      <c r="AB570" s="28" t="str">
        <f ca="1">IF(ISNA(VLOOKUP(AA570,$X$13:$Z$795,3,FALSE))=TRUE,"",VLOOKUP(AA570,$X$13:$Z$795,3,FALSE))</f>
        <v/>
      </c>
      <c r="AC570" s="75" t="str">
        <f ca="1">IF(ISNA(VLOOKUP(AA570,$X$13:$Z$795,2,FALSE))=TRUE,"",VLOOKUP(AA570,$X$13:$Z$795,2,FALSE))</f>
        <v/>
      </c>
      <c r="AH570" s="78" t="str">
        <f>IF(AI570="","",MAX($AH$5:AH569)+1)</f>
        <v/>
      </c>
      <c r="AI570" s="53" t="str">
        <f>IF(G569="","",IF(COUNTIF($AI$11:AI569,G569)=0,G569,""))</f>
        <v/>
      </c>
      <c r="AJ570" s="53" t="str">
        <f>IF(ISNA(VLOOKUP(AA570,$AH$13:$AI$795,2,FALSE))=TRUE,"",VLOOKUP(AA570,$AH$13:$AI$795,2,FALSE))</f>
        <v/>
      </c>
      <c r="AK570" s="135"/>
    </row>
    <row r="571" spans="1:37" x14ac:dyDescent="0.25">
      <c r="A571" s="136"/>
      <c r="B571" s="136"/>
      <c r="C571" s="136"/>
      <c r="D571" s="136"/>
      <c r="E571" s="137"/>
      <c r="F571" s="137"/>
      <c r="G571" s="136"/>
      <c r="H571" s="137"/>
      <c r="I571" s="140" t="str">
        <f t="shared" si="10"/>
        <v/>
      </c>
      <c r="J571" s="140"/>
      <c r="K571" s="140"/>
      <c r="L571" s="74" t="str">
        <f>IF(AND(C571="Abierto",D571="Urgente"),A571,"")</f>
        <v/>
      </c>
      <c r="M571" s="74" t="str">
        <f ca="1">IF(AND(C571="Abierto",D571="Urgente"),TODAY()-E571,"")</f>
        <v/>
      </c>
      <c r="N571" s="74" t="str">
        <f>IF(AND(C571="Abierto",D571="Urgente"),RANK(M571,$M$13:$M$798,0)+COUNTIF($M$13:M571,M571)-1,"")</f>
        <v/>
      </c>
      <c r="O571" s="74" t="str">
        <f>IF(AND(C571="Abierto",D571="Alta"),A571,"")</f>
        <v/>
      </c>
      <c r="P571" s="74" t="str">
        <f ca="1">IF(AND(C571="Abierto",D571="Alta"),TODAY()-E571,"")</f>
        <v/>
      </c>
      <c r="Q571" s="74" t="str">
        <f>IF(AND(C571="Abierto",D571="Alta"),RANK(P571,$P$13:$P$798,0)+COUNTIF($P$13:P571,P571)-1+MAX(N:N),"")</f>
        <v/>
      </c>
      <c r="R571" s="74" t="str">
        <f>IF(AND(C571="Abierto",D571="Media"),A571,"")</f>
        <v/>
      </c>
      <c r="S571" s="74" t="str">
        <f ca="1">IF(AND(C571="Abierto",D571="Media"),TODAY()-E571,"")</f>
        <v/>
      </c>
      <c r="T571" s="74" t="str">
        <f>IF(AND(C571="Abierto",D571="Media"),RANK(S571,$S$13:$S$798,0)+COUNTIF($S$13:S571,S571)-1+MAX(N:N,Q:Q),"")</f>
        <v/>
      </c>
      <c r="U571" s="74" t="str">
        <f>IF(AND(C571="Abierto",D571="Baja"),A571,"")</f>
        <v/>
      </c>
      <c r="V571" s="74" t="str">
        <f ca="1">IF(AND(C571="Abierto",D571="Baja"),TODAY()-E571,"")</f>
        <v/>
      </c>
      <c r="W571" s="74" t="str">
        <f>IF(AND(C571="Abierto",D571="Baja"),RANK(V571,$V$13:$V$798,0)+COUNTIF($V$13:V571,V571)-1+MAX(N:N,Q:Q,T:T),"")</f>
        <v/>
      </c>
      <c r="X571" s="139" t="str">
        <f>IF(OR(C571="Resuelto",C571=""),"",SUM(N571,Q571,T571,W571))</f>
        <v/>
      </c>
      <c r="Y571" s="139" t="str">
        <f>IF(OR(C571="Resuelto",C571=""),"",SUM(M571,P571,S571,V571))</f>
        <v/>
      </c>
      <c r="Z571" s="139" t="str">
        <f>IF(OR(C571="Resuelto",C571=""),"",SUM(L571,O571,R571,U571))</f>
        <v/>
      </c>
      <c r="AA571" s="28">
        <v>769</v>
      </c>
      <c r="AB571" s="28" t="str">
        <f ca="1">IF(ISNA(VLOOKUP(AA571,$X$13:$Z$795,3,FALSE))=TRUE,"",VLOOKUP(AA571,$X$13:$Z$795,3,FALSE))</f>
        <v/>
      </c>
      <c r="AC571" s="75" t="str">
        <f ca="1">IF(ISNA(VLOOKUP(AA571,$X$13:$Z$795,2,FALSE))=TRUE,"",VLOOKUP(AA571,$X$13:$Z$795,2,FALSE))</f>
        <v/>
      </c>
      <c r="AH571" s="78" t="str">
        <f>IF(AI571="","",MAX($AH$5:AH570)+1)</f>
        <v/>
      </c>
      <c r="AI571" s="53" t="str">
        <f>IF(G570="","",IF(COUNTIF($AI$11:AI570,G570)=0,G570,""))</f>
        <v/>
      </c>
      <c r="AJ571" s="53" t="str">
        <f>IF(ISNA(VLOOKUP(AA571,$AH$13:$AI$795,2,FALSE))=TRUE,"",VLOOKUP(AA571,$AH$13:$AI$795,2,FALSE))</f>
        <v/>
      </c>
      <c r="AK571" s="135"/>
    </row>
    <row r="572" spans="1:37" x14ac:dyDescent="0.25">
      <c r="A572" s="136"/>
      <c r="B572" s="136"/>
      <c r="C572" s="136"/>
      <c r="D572" s="136"/>
      <c r="E572" s="137"/>
      <c r="F572" s="137"/>
      <c r="G572" s="136"/>
      <c r="H572" s="137"/>
      <c r="I572" s="140" t="str">
        <f t="shared" si="10"/>
        <v/>
      </c>
      <c r="J572" s="140"/>
      <c r="K572" s="140"/>
      <c r="L572" s="74" t="str">
        <f>IF(AND(C572="Abierto",D572="Urgente"),A572,"")</f>
        <v/>
      </c>
      <c r="M572" s="74" t="str">
        <f ca="1">IF(AND(C572="Abierto",D572="Urgente"),TODAY()-E572,"")</f>
        <v/>
      </c>
      <c r="N572" s="74" t="str">
        <f>IF(AND(C572="Abierto",D572="Urgente"),RANK(M572,$M$13:$M$798,0)+COUNTIF($M$13:M572,M572)-1,"")</f>
        <v/>
      </c>
      <c r="O572" s="74" t="str">
        <f>IF(AND(C572="Abierto",D572="Alta"),A572,"")</f>
        <v/>
      </c>
      <c r="P572" s="74" t="str">
        <f ca="1">IF(AND(C572="Abierto",D572="Alta"),TODAY()-E572,"")</f>
        <v/>
      </c>
      <c r="Q572" s="74" t="str">
        <f>IF(AND(C572="Abierto",D572="Alta"),RANK(P572,$P$13:$P$798,0)+COUNTIF($P$13:P572,P572)-1+MAX(N:N),"")</f>
        <v/>
      </c>
      <c r="R572" s="74" t="str">
        <f>IF(AND(C572="Abierto",D572="Media"),A572,"")</f>
        <v/>
      </c>
      <c r="S572" s="74" t="str">
        <f ca="1">IF(AND(C572="Abierto",D572="Media"),TODAY()-E572,"")</f>
        <v/>
      </c>
      <c r="T572" s="74" t="str">
        <f>IF(AND(C572="Abierto",D572="Media"),RANK(S572,$S$13:$S$798,0)+COUNTIF($S$13:S572,S572)-1+MAX(N:N,Q:Q),"")</f>
        <v/>
      </c>
      <c r="U572" s="74" t="str">
        <f>IF(AND(C572="Abierto",D572="Baja"),A572,"")</f>
        <v/>
      </c>
      <c r="V572" s="74" t="str">
        <f ca="1">IF(AND(C572="Abierto",D572="Baja"),TODAY()-E572,"")</f>
        <v/>
      </c>
      <c r="W572" s="74" t="str">
        <f>IF(AND(C572="Abierto",D572="Baja"),RANK(V572,$V$13:$V$798,0)+COUNTIF($V$13:V572,V572)-1+MAX(N:N,Q:Q,T:T),"")</f>
        <v/>
      </c>
      <c r="X572" s="139" t="str">
        <f>IF(OR(C572="Resuelto",C572=""),"",SUM(N572,Q572,T572,W572))</f>
        <v/>
      </c>
      <c r="Y572" s="139" t="str">
        <f>IF(OR(C572="Resuelto",C572=""),"",SUM(M572,P572,S572,V572))</f>
        <v/>
      </c>
      <c r="Z572" s="139" t="str">
        <f>IF(OR(C572="Resuelto",C572=""),"",SUM(L572,O572,R572,U572))</f>
        <v/>
      </c>
      <c r="AA572" s="28">
        <v>770</v>
      </c>
      <c r="AB572" s="28" t="str">
        <f ca="1">IF(ISNA(VLOOKUP(AA572,$X$13:$Z$795,3,FALSE))=TRUE,"",VLOOKUP(AA572,$X$13:$Z$795,3,FALSE))</f>
        <v/>
      </c>
      <c r="AC572" s="75" t="str">
        <f ca="1">IF(ISNA(VLOOKUP(AA572,$X$13:$Z$795,2,FALSE))=TRUE,"",VLOOKUP(AA572,$X$13:$Z$795,2,FALSE))</f>
        <v/>
      </c>
      <c r="AH572" s="78" t="str">
        <f>IF(AI572="","",MAX($AH$5:AH571)+1)</f>
        <v/>
      </c>
      <c r="AI572" s="53" t="str">
        <f>IF(G571="","",IF(COUNTIF($AI$11:AI571,G571)=0,G571,""))</f>
        <v/>
      </c>
      <c r="AJ572" s="53" t="str">
        <f>IF(ISNA(VLOOKUP(AA572,$AH$13:$AI$795,2,FALSE))=TRUE,"",VLOOKUP(AA572,$AH$13:$AI$795,2,FALSE))</f>
        <v/>
      </c>
      <c r="AK572" s="135"/>
    </row>
    <row r="573" spans="1:37" x14ac:dyDescent="0.25">
      <c r="A573" s="136"/>
      <c r="B573" s="136"/>
      <c r="C573" s="136"/>
      <c r="D573" s="136"/>
      <c r="E573" s="137"/>
      <c r="F573" s="137"/>
      <c r="G573" s="136"/>
      <c r="H573" s="137"/>
      <c r="I573" s="140" t="str">
        <f t="shared" si="10"/>
        <v/>
      </c>
      <c r="J573" s="140"/>
      <c r="K573" s="140"/>
      <c r="L573" s="74" t="str">
        <f>IF(AND(C573="Abierto",D573="Urgente"),A573,"")</f>
        <v/>
      </c>
      <c r="M573" s="74" t="str">
        <f ca="1">IF(AND(C573="Abierto",D573="Urgente"),TODAY()-E573,"")</f>
        <v/>
      </c>
      <c r="N573" s="74" t="str">
        <f>IF(AND(C573="Abierto",D573="Urgente"),RANK(M573,$M$13:$M$798,0)+COUNTIF($M$13:M573,M573)-1,"")</f>
        <v/>
      </c>
      <c r="O573" s="74" t="str">
        <f>IF(AND(C573="Abierto",D573="Alta"),A573,"")</f>
        <v/>
      </c>
      <c r="P573" s="74" t="str">
        <f ca="1">IF(AND(C573="Abierto",D573="Alta"),TODAY()-E573,"")</f>
        <v/>
      </c>
      <c r="Q573" s="74" t="str">
        <f>IF(AND(C573="Abierto",D573="Alta"),RANK(P573,$P$13:$P$798,0)+COUNTIF($P$13:P573,P573)-1+MAX(N:N),"")</f>
        <v/>
      </c>
      <c r="R573" s="74" t="str">
        <f>IF(AND(C573="Abierto",D573="Media"),A573,"")</f>
        <v/>
      </c>
      <c r="S573" s="74" t="str">
        <f ca="1">IF(AND(C573="Abierto",D573="Media"),TODAY()-E573,"")</f>
        <v/>
      </c>
      <c r="T573" s="74" t="str">
        <f>IF(AND(C573="Abierto",D573="Media"),RANK(S573,$S$13:$S$798,0)+COUNTIF($S$13:S573,S573)-1+MAX(N:N,Q:Q),"")</f>
        <v/>
      </c>
      <c r="U573" s="74" t="str">
        <f>IF(AND(C573="Abierto",D573="Baja"),A573,"")</f>
        <v/>
      </c>
      <c r="V573" s="74" t="str">
        <f ca="1">IF(AND(C573="Abierto",D573="Baja"),TODAY()-E573,"")</f>
        <v/>
      </c>
      <c r="W573" s="74" t="str">
        <f>IF(AND(C573="Abierto",D573="Baja"),RANK(V573,$V$13:$V$798,0)+COUNTIF($V$13:V573,V573)-1+MAX(N:N,Q:Q,T:T),"")</f>
        <v/>
      </c>
      <c r="X573" s="139" t="str">
        <f>IF(OR(C573="Resuelto",C573=""),"",SUM(N573,Q573,T573,W573))</f>
        <v/>
      </c>
      <c r="Y573" s="139" t="str">
        <f>IF(OR(C573="Resuelto",C573=""),"",SUM(M573,P573,S573,V573))</f>
        <v/>
      </c>
      <c r="Z573" s="139" t="str">
        <f>IF(OR(C573="Resuelto",C573=""),"",SUM(L573,O573,R573,U573))</f>
        <v/>
      </c>
      <c r="AA573" s="28">
        <v>771</v>
      </c>
      <c r="AB573" s="28" t="str">
        <f ca="1">IF(ISNA(VLOOKUP(AA573,$X$13:$Z$795,3,FALSE))=TRUE,"",VLOOKUP(AA573,$X$13:$Z$795,3,FALSE))</f>
        <v/>
      </c>
      <c r="AC573" s="75" t="str">
        <f ca="1">IF(ISNA(VLOOKUP(AA573,$X$13:$Z$795,2,FALSE))=TRUE,"",VLOOKUP(AA573,$X$13:$Z$795,2,FALSE))</f>
        <v/>
      </c>
      <c r="AH573" s="78" t="str">
        <f>IF(AI573="","",MAX($AH$5:AH572)+1)</f>
        <v/>
      </c>
      <c r="AI573" s="53" t="str">
        <f>IF(G572="","",IF(COUNTIF($AI$11:AI572,G572)=0,G572,""))</f>
        <v/>
      </c>
      <c r="AJ573" s="53" t="str">
        <f>IF(ISNA(VLOOKUP(AA573,$AH$13:$AI$795,2,FALSE))=TRUE,"",VLOOKUP(AA573,$AH$13:$AI$795,2,FALSE))</f>
        <v/>
      </c>
      <c r="AK573" s="135"/>
    </row>
    <row r="574" spans="1:37" x14ac:dyDescent="0.25">
      <c r="A574" s="136"/>
      <c r="B574" s="136"/>
      <c r="C574" s="136"/>
      <c r="D574" s="136"/>
      <c r="E574" s="137"/>
      <c r="F574" s="137"/>
      <c r="G574" s="136"/>
      <c r="H574" s="137"/>
      <c r="I574" s="140" t="str">
        <f t="shared" si="10"/>
        <v/>
      </c>
      <c r="J574" s="140"/>
      <c r="K574" s="140"/>
      <c r="L574" s="74" t="str">
        <f>IF(AND(C574="Abierto",D574="Urgente"),A574,"")</f>
        <v/>
      </c>
      <c r="M574" s="74" t="str">
        <f ca="1">IF(AND(C574="Abierto",D574="Urgente"),TODAY()-E574,"")</f>
        <v/>
      </c>
      <c r="N574" s="74" t="str">
        <f>IF(AND(C574="Abierto",D574="Urgente"),RANK(M574,$M$13:$M$798,0)+COUNTIF($M$13:M574,M574)-1,"")</f>
        <v/>
      </c>
      <c r="O574" s="74" t="str">
        <f>IF(AND(C574="Abierto",D574="Alta"),A574,"")</f>
        <v/>
      </c>
      <c r="P574" s="74" t="str">
        <f ca="1">IF(AND(C574="Abierto",D574="Alta"),TODAY()-E574,"")</f>
        <v/>
      </c>
      <c r="Q574" s="74" t="str">
        <f>IF(AND(C574="Abierto",D574="Alta"),RANK(P574,$P$13:$P$798,0)+COUNTIF($P$13:P574,P574)-1+MAX(N:N),"")</f>
        <v/>
      </c>
      <c r="R574" s="74" t="str">
        <f>IF(AND(C574="Abierto",D574="Media"),A574,"")</f>
        <v/>
      </c>
      <c r="S574" s="74" t="str">
        <f ca="1">IF(AND(C574="Abierto",D574="Media"),TODAY()-E574,"")</f>
        <v/>
      </c>
      <c r="T574" s="74" t="str">
        <f>IF(AND(C574="Abierto",D574="Media"),RANK(S574,$S$13:$S$798,0)+COUNTIF($S$13:S574,S574)-1+MAX(N:N,Q:Q),"")</f>
        <v/>
      </c>
      <c r="U574" s="74" t="str">
        <f>IF(AND(C574="Abierto",D574="Baja"),A574,"")</f>
        <v/>
      </c>
      <c r="V574" s="74" t="str">
        <f ca="1">IF(AND(C574="Abierto",D574="Baja"),TODAY()-E574,"")</f>
        <v/>
      </c>
      <c r="W574" s="74" t="str">
        <f>IF(AND(C574="Abierto",D574="Baja"),RANK(V574,$V$13:$V$798,0)+COUNTIF($V$13:V574,V574)-1+MAX(N:N,Q:Q,T:T),"")</f>
        <v/>
      </c>
      <c r="X574" s="139" t="str">
        <f>IF(OR(C574="Resuelto",C574=""),"",SUM(N574,Q574,T574,W574))</f>
        <v/>
      </c>
      <c r="Y574" s="139" t="str">
        <f>IF(OR(C574="Resuelto",C574=""),"",SUM(M574,P574,S574,V574))</f>
        <v/>
      </c>
      <c r="Z574" s="139" t="str">
        <f>IF(OR(C574="Resuelto",C574=""),"",SUM(L574,O574,R574,U574))</f>
        <v/>
      </c>
      <c r="AA574" s="28">
        <v>772</v>
      </c>
      <c r="AB574" s="28" t="str">
        <f ca="1">IF(ISNA(VLOOKUP(AA574,$X$13:$Z$795,3,FALSE))=TRUE,"",VLOOKUP(AA574,$X$13:$Z$795,3,FALSE))</f>
        <v/>
      </c>
      <c r="AC574" s="75" t="str">
        <f ca="1">IF(ISNA(VLOOKUP(AA574,$X$13:$Z$795,2,FALSE))=TRUE,"",VLOOKUP(AA574,$X$13:$Z$795,2,FALSE))</f>
        <v/>
      </c>
      <c r="AH574" s="78" t="str">
        <f>IF(AI574="","",MAX($AH$5:AH573)+1)</f>
        <v/>
      </c>
      <c r="AI574" s="53" t="str">
        <f>IF(G573="","",IF(COUNTIF($AI$11:AI573,G573)=0,G573,""))</f>
        <v/>
      </c>
      <c r="AJ574" s="53" t="str">
        <f>IF(ISNA(VLOOKUP(AA574,$AH$13:$AI$795,2,FALSE))=TRUE,"",VLOOKUP(AA574,$AH$13:$AI$795,2,FALSE))</f>
        <v/>
      </c>
      <c r="AK574" s="135"/>
    </row>
    <row r="575" spans="1:37" x14ac:dyDescent="0.25">
      <c r="A575" s="136"/>
      <c r="B575" s="136"/>
      <c r="C575" s="136"/>
      <c r="D575" s="136"/>
      <c r="E575" s="137"/>
      <c r="F575" s="137"/>
      <c r="G575" s="136"/>
      <c r="H575" s="137"/>
      <c r="I575" s="140" t="str">
        <f t="shared" si="10"/>
        <v/>
      </c>
      <c r="J575" s="140"/>
      <c r="K575" s="140"/>
      <c r="L575" s="74" t="str">
        <f>IF(AND(C575="Abierto",D575="Urgente"),A575,"")</f>
        <v/>
      </c>
      <c r="M575" s="74" t="str">
        <f ca="1">IF(AND(C575="Abierto",D575="Urgente"),TODAY()-E575,"")</f>
        <v/>
      </c>
      <c r="N575" s="74" t="str">
        <f>IF(AND(C575="Abierto",D575="Urgente"),RANK(M575,$M$13:$M$798,0)+COUNTIF($M$13:M575,M575)-1,"")</f>
        <v/>
      </c>
      <c r="O575" s="74" t="str">
        <f>IF(AND(C575="Abierto",D575="Alta"),A575,"")</f>
        <v/>
      </c>
      <c r="P575" s="74" t="str">
        <f ca="1">IF(AND(C575="Abierto",D575="Alta"),TODAY()-E575,"")</f>
        <v/>
      </c>
      <c r="Q575" s="74" t="str">
        <f>IF(AND(C575="Abierto",D575="Alta"),RANK(P575,$P$13:$P$798,0)+COUNTIF($P$13:P575,P575)-1+MAX(N:N),"")</f>
        <v/>
      </c>
      <c r="R575" s="74" t="str">
        <f>IF(AND(C575="Abierto",D575="Media"),A575,"")</f>
        <v/>
      </c>
      <c r="S575" s="74" t="str">
        <f ca="1">IF(AND(C575="Abierto",D575="Media"),TODAY()-E575,"")</f>
        <v/>
      </c>
      <c r="T575" s="74" t="str">
        <f>IF(AND(C575="Abierto",D575="Media"),RANK(S575,$S$13:$S$798,0)+COUNTIF($S$13:S575,S575)-1+MAX(N:N,Q:Q),"")</f>
        <v/>
      </c>
      <c r="U575" s="74" t="str">
        <f>IF(AND(C575="Abierto",D575="Baja"),A575,"")</f>
        <v/>
      </c>
      <c r="V575" s="74" t="str">
        <f ca="1">IF(AND(C575="Abierto",D575="Baja"),TODAY()-E575,"")</f>
        <v/>
      </c>
      <c r="W575" s="74" t="str">
        <f>IF(AND(C575="Abierto",D575="Baja"),RANK(V575,$V$13:$V$798,0)+COUNTIF($V$13:V575,V575)-1+MAX(N:N,Q:Q,T:T),"")</f>
        <v/>
      </c>
      <c r="X575" s="139" t="str">
        <f>IF(OR(C575="Resuelto",C575=""),"",SUM(N575,Q575,T575,W575))</f>
        <v/>
      </c>
      <c r="Y575" s="139" t="str">
        <f>IF(OR(C575="Resuelto",C575=""),"",SUM(M575,P575,S575,V575))</f>
        <v/>
      </c>
      <c r="Z575" s="139" t="str">
        <f>IF(OR(C575="Resuelto",C575=""),"",SUM(L575,O575,R575,U575))</f>
        <v/>
      </c>
      <c r="AA575" s="28">
        <v>773</v>
      </c>
      <c r="AB575" s="28" t="str">
        <f ca="1">IF(ISNA(VLOOKUP(AA575,$X$13:$Z$795,3,FALSE))=TRUE,"",VLOOKUP(AA575,$X$13:$Z$795,3,FALSE))</f>
        <v/>
      </c>
      <c r="AC575" s="75" t="str">
        <f ca="1">IF(ISNA(VLOOKUP(AA575,$X$13:$Z$795,2,FALSE))=TRUE,"",VLOOKUP(AA575,$X$13:$Z$795,2,FALSE))</f>
        <v/>
      </c>
      <c r="AH575" s="78" t="str">
        <f>IF(AI575="","",MAX($AH$5:AH574)+1)</f>
        <v/>
      </c>
      <c r="AI575" s="53" t="str">
        <f>IF(G574="","",IF(COUNTIF($AI$11:AI574,G574)=0,G574,""))</f>
        <v/>
      </c>
      <c r="AJ575" s="53" t="str">
        <f>IF(ISNA(VLOOKUP(AA575,$AH$13:$AI$795,2,FALSE))=TRUE,"",VLOOKUP(AA575,$AH$13:$AI$795,2,FALSE))</f>
        <v/>
      </c>
      <c r="AK575" s="135"/>
    </row>
    <row r="576" spans="1:37" x14ac:dyDescent="0.25">
      <c r="A576" s="136"/>
      <c r="B576" s="136"/>
      <c r="C576" s="136"/>
      <c r="D576" s="136"/>
      <c r="E576" s="137"/>
      <c r="F576" s="137"/>
      <c r="G576" s="136"/>
      <c r="H576" s="137"/>
      <c r="I576" s="140" t="str">
        <f t="shared" si="10"/>
        <v/>
      </c>
      <c r="J576" s="140"/>
      <c r="K576" s="140"/>
      <c r="L576" s="74" t="str">
        <f>IF(AND(C576="Abierto",D576="Urgente"),A576,"")</f>
        <v/>
      </c>
      <c r="M576" s="74" t="str">
        <f ca="1">IF(AND(C576="Abierto",D576="Urgente"),TODAY()-E576,"")</f>
        <v/>
      </c>
      <c r="N576" s="74" t="str">
        <f>IF(AND(C576="Abierto",D576="Urgente"),RANK(M576,$M$13:$M$798,0)+COUNTIF($M$13:M576,M576)-1,"")</f>
        <v/>
      </c>
      <c r="O576" s="74" t="str">
        <f>IF(AND(C576="Abierto",D576="Alta"),A576,"")</f>
        <v/>
      </c>
      <c r="P576" s="74" t="str">
        <f ca="1">IF(AND(C576="Abierto",D576="Alta"),TODAY()-E576,"")</f>
        <v/>
      </c>
      <c r="Q576" s="74" t="str">
        <f>IF(AND(C576="Abierto",D576="Alta"),RANK(P576,$P$13:$P$798,0)+COUNTIF($P$13:P576,P576)-1+MAX(N:N),"")</f>
        <v/>
      </c>
      <c r="R576" s="74" t="str">
        <f>IF(AND(C576="Abierto",D576="Media"),A576,"")</f>
        <v/>
      </c>
      <c r="S576" s="74" t="str">
        <f ca="1">IF(AND(C576="Abierto",D576="Media"),TODAY()-E576,"")</f>
        <v/>
      </c>
      <c r="T576" s="74" t="str">
        <f>IF(AND(C576="Abierto",D576="Media"),RANK(S576,$S$13:$S$798,0)+COUNTIF($S$13:S576,S576)-1+MAX(N:N,Q:Q),"")</f>
        <v/>
      </c>
      <c r="U576" s="74" t="str">
        <f>IF(AND(C576="Abierto",D576="Baja"),A576,"")</f>
        <v/>
      </c>
      <c r="V576" s="74" t="str">
        <f ca="1">IF(AND(C576="Abierto",D576="Baja"),TODAY()-E576,"")</f>
        <v/>
      </c>
      <c r="W576" s="74" t="str">
        <f>IF(AND(C576="Abierto",D576="Baja"),RANK(V576,$V$13:$V$798,0)+COUNTIF($V$13:V576,V576)-1+MAX(N:N,Q:Q,T:T),"")</f>
        <v/>
      </c>
      <c r="X576" s="139" t="str">
        <f>IF(OR(C576="Resuelto",C576=""),"",SUM(N576,Q576,T576,W576))</f>
        <v/>
      </c>
      <c r="Y576" s="139" t="str">
        <f>IF(OR(C576="Resuelto",C576=""),"",SUM(M576,P576,S576,V576))</f>
        <v/>
      </c>
      <c r="Z576" s="139" t="str">
        <f>IF(OR(C576="Resuelto",C576=""),"",SUM(L576,O576,R576,U576))</f>
        <v/>
      </c>
      <c r="AA576" s="28">
        <v>774</v>
      </c>
      <c r="AB576" s="28" t="str">
        <f ca="1">IF(ISNA(VLOOKUP(AA576,$X$13:$Z$795,3,FALSE))=TRUE,"",VLOOKUP(AA576,$X$13:$Z$795,3,FALSE))</f>
        <v/>
      </c>
      <c r="AC576" s="75" t="str">
        <f ca="1">IF(ISNA(VLOOKUP(AA576,$X$13:$Z$795,2,FALSE))=TRUE,"",VLOOKUP(AA576,$X$13:$Z$795,2,FALSE))</f>
        <v/>
      </c>
      <c r="AH576" s="78" t="str">
        <f>IF(AI576="","",MAX($AH$5:AH575)+1)</f>
        <v/>
      </c>
      <c r="AI576" s="53" t="str">
        <f>IF(G575="","",IF(COUNTIF($AI$11:AI575,G575)=0,G575,""))</f>
        <v/>
      </c>
      <c r="AJ576" s="53" t="str">
        <f>IF(ISNA(VLOOKUP(AA576,$AH$13:$AI$795,2,FALSE))=TRUE,"",VLOOKUP(AA576,$AH$13:$AI$795,2,FALSE))</f>
        <v/>
      </c>
      <c r="AK576" s="135"/>
    </row>
    <row r="577" spans="1:37" x14ac:dyDescent="0.25">
      <c r="A577" s="136"/>
      <c r="B577" s="136"/>
      <c r="C577" s="136"/>
      <c r="D577" s="136"/>
      <c r="E577" s="137"/>
      <c r="F577" s="137"/>
      <c r="G577" s="136"/>
      <c r="H577" s="137"/>
      <c r="I577" s="140" t="str">
        <f t="shared" si="10"/>
        <v/>
      </c>
      <c r="J577" s="140"/>
      <c r="K577" s="140"/>
      <c r="L577" s="74" t="str">
        <f>IF(AND(C577="Abierto",D577="Urgente"),A577,"")</f>
        <v/>
      </c>
      <c r="M577" s="74" t="str">
        <f ca="1">IF(AND(C577="Abierto",D577="Urgente"),TODAY()-E577,"")</f>
        <v/>
      </c>
      <c r="N577" s="74" t="str">
        <f>IF(AND(C577="Abierto",D577="Urgente"),RANK(M577,$M$13:$M$798,0)+COUNTIF($M$13:M577,M577)-1,"")</f>
        <v/>
      </c>
      <c r="O577" s="74" t="str">
        <f>IF(AND(C577="Abierto",D577="Alta"),A577,"")</f>
        <v/>
      </c>
      <c r="P577" s="74" t="str">
        <f ca="1">IF(AND(C577="Abierto",D577="Alta"),TODAY()-E577,"")</f>
        <v/>
      </c>
      <c r="Q577" s="74" t="str">
        <f>IF(AND(C577="Abierto",D577="Alta"),RANK(P577,$P$13:$P$798,0)+COUNTIF($P$13:P577,P577)-1+MAX(N:N),"")</f>
        <v/>
      </c>
      <c r="R577" s="74" t="str">
        <f>IF(AND(C577="Abierto",D577="Media"),A577,"")</f>
        <v/>
      </c>
      <c r="S577" s="74" t="str">
        <f ca="1">IF(AND(C577="Abierto",D577="Media"),TODAY()-E577,"")</f>
        <v/>
      </c>
      <c r="T577" s="74" t="str">
        <f>IF(AND(C577="Abierto",D577="Media"),RANK(S577,$S$13:$S$798,0)+COUNTIF($S$13:S577,S577)-1+MAX(N:N,Q:Q),"")</f>
        <v/>
      </c>
      <c r="U577" s="74" t="str">
        <f>IF(AND(C577="Abierto",D577="Baja"),A577,"")</f>
        <v/>
      </c>
      <c r="V577" s="74" t="str">
        <f ca="1">IF(AND(C577="Abierto",D577="Baja"),TODAY()-E577,"")</f>
        <v/>
      </c>
      <c r="W577" s="74" t="str">
        <f>IF(AND(C577="Abierto",D577="Baja"),RANK(V577,$V$13:$V$798,0)+COUNTIF($V$13:V577,V577)-1+MAX(N:N,Q:Q,T:T),"")</f>
        <v/>
      </c>
      <c r="X577" s="139" t="str">
        <f>IF(OR(C577="Resuelto",C577=""),"",SUM(N577,Q577,T577,W577))</f>
        <v/>
      </c>
      <c r="Y577" s="139" t="str">
        <f>IF(OR(C577="Resuelto",C577=""),"",SUM(M577,P577,S577,V577))</f>
        <v/>
      </c>
      <c r="Z577" s="139" t="str">
        <f>IF(OR(C577="Resuelto",C577=""),"",SUM(L577,O577,R577,U577))</f>
        <v/>
      </c>
      <c r="AA577" s="28">
        <v>775</v>
      </c>
      <c r="AB577" s="28" t="str">
        <f ca="1">IF(ISNA(VLOOKUP(AA577,$X$13:$Z$795,3,FALSE))=TRUE,"",VLOOKUP(AA577,$X$13:$Z$795,3,FALSE))</f>
        <v/>
      </c>
      <c r="AC577" s="75" t="str">
        <f ca="1">IF(ISNA(VLOOKUP(AA577,$X$13:$Z$795,2,FALSE))=TRUE,"",VLOOKUP(AA577,$X$13:$Z$795,2,FALSE))</f>
        <v/>
      </c>
      <c r="AH577" s="78" t="str">
        <f>IF(AI577="","",MAX($AH$5:AH576)+1)</f>
        <v/>
      </c>
      <c r="AI577" s="53" t="str">
        <f>IF(G576="","",IF(COUNTIF($AI$11:AI576,G576)=0,G576,""))</f>
        <v/>
      </c>
      <c r="AJ577" s="53" t="str">
        <f>IF(ISNA(VLOOKUP(AA577,$AH$13:$AI$795,2,FALSE))=TRUE,"",VLOOKUP(AA577,$AH$13:$AI$795,2,FALSE))</f>
        <v/>
      </c>
      <c r="AK577" s="135"/>
    </row>
    <row r="578" spans="1:37" x14ac:dyDescent="0.25">
      <c r="A578" s="136"/>
      <c r="B578" s="136"/>
      <c r="C578" s="136"/>
      <c r="D578" s="136"/>
      <c r="E578" s="137"/>
      <c r="F578" s="137"/>
      <c r="G578" s="136"/>
      <c r="H578" s="137"/>
      <c r="I578" s="140" t="str">
        <f t="shared" si="10"/>
        <v/>
      </c>
      <c r="J578" s="140"/>
      <c r="K578" s="140"/>
      <c r="L578" s="74" t="str">
        <f>IF(AND(C578="Abierto",D578="Urgente"),A578,"")</f>
        <v/>
      </c>
      <c r="M578" s="74" t="str">
        <f ca="1">IF(AND(C578="Abierto",D578="Urgente"),TODAY()-E578,"")</f>
        <v/>
      </c>
      <c r="N578" s="74" t="str">
        <f>IF(AND(C578="Abierto",D578="Urgente"),RANK(M578,$M$13:$M$798,0)+COUNTIF($M$13:M578,M578)-1,"")</f>
        <v/>
      </c>
      <c r="O578" s="74" t="str">
        <f>IF(AND(C578="Abierto",D578="Alta"),A578,"")</f>
        <v/>
      </c>
      <c r="P578" s="74" t="str">
        <f ca="1">IF(AND(C578="Abierto",D578="Alta"),TODAY()-E578,"")</f>
        <v/>
      </c>
      <c r="Q578" s="74" t="str">
        <f>IF(AND(C578="Abierto",D578="Alta"),RANK(P578,$P$13:$P$798,0)+COUNTIF($P$13:P578,P578)-1+MAX(N:N),"")</f>
        <v/>
      </c>
      <c r="R578" s="74" t="str">
        <f>IF(AND(C578="Abierto",D578="Media"),A578,"")</f>
        <v/>
      </c>
      <c r="S578" s="74" t="str">
        <f ca="1">IF(AND(C578="Abierto",D578="Media"),TODAY()-E578,"")</f>
        <v/>
      </c>
      <c r="T578" s="74" t="str">
        <f>IF(AND(C578="Abierto",D578="Media"),RANK(S578,$S$13:$S$798,0)+COUNTIF($S$13:S578,S578)-1+MAX(N:N,Q:Q),"")</f>
        <v/>
      </c>
      <c r="U578" s="74" t="str">
        <f>IF(AND(C578="Abierto",D578="Baja"),A578,"")</f>
        <v/>
      </c>
      <c r="V578" s="74" t="str">
        <f ca="1">IF(AND(C578="Abierto",D578="Baja"),TODAY()-E578,"")</f>
        <v/>
      </c>
      <c r="W578" s="74" t="str">
        <f>IF(AND(C578="Abierto",D578="Baja"),RANK(V578,$V$13:$V$798,0)+COUNTIF($V$13:V578,V578)-1+MAX(N:N,Q:Q,T:T),"")</f>
        <v/>
      </c>
      <c r="X578" s="139" t="str">
        <f>IF(OR(C578="Resuelto",C578=""),"",SUM(N578,Q578,T578,W578))</f>
        <v/>
      </c>
      <c r="Y578" s="139" t="str">
        <f>IF(OR(C578="Resuelto",C578=""),"",SUM(M578,P578,S578,V578))</f>
        <v/>
      </c>
      <c r="Z578" s="139" t="str">
        <f>IF(OR(C578="Resuelto",C578=""),"",SUM(L578,O578,R578,U578))</f>
        <v/>
      </c>
      <c r="AA578" s="28">
        <v>776</v>
      </c>
      <c r="AB578" s="28" t="str">
        <f ca="1">IF(ISNA(VLOOKUP(AA578,$X$13:$Z$795,3,FALSE))=TRUE,"",VLOOKUP(AA578,$X$13:$Z$795,3,FALSE))</f>
        <v/>
      </c>
      <c r="AC578" s="75" t="str">
        <f ca="1">IF(ISNA(VLOOKUP(AA578,$X$13:$Z$795,2,FALSE))=TRUE,"",VLOOKUP(AA578,$X$13:$Z$795,2,FALSE))</f>
        <v/>
      </c>
      <c r="AH578" s="78" t="str">
        <f>IF(AI578="","",MAX($AH$5:AH577)+1)</f>
        <v/>
      </c>
      <c r="AI578" s="53" t="str">
        <f>IF(G577="","",IF(COUNTIF($AI$11:AI577,G577)=0,G577,""))</f>
        <v/>
      </c>
      <c r="AJ578" s="53" t="str">
        <f>IF(ISNA(VLOOKUP(AA578,$AH$13:$AI$795,2,FALSE))=TRUE,"",VLOOKUP(AA578,$AH$13:$AI$795,2,FALSE))</f>
        <v/>
      </c>
      <c r="AK578" s="135"/>
    </row>
    <row r="579" spans="1:37" x14ac:dyDescent="0.25">
      <c r="A579" s="136"/>
      <c r="B579" s="136"/>
      <c r="C579" s="136"/>
      <c r="D579" s="136"/>
      <c r="E579" s="137"/>
      <c r="F579" s="137"/>
      <c r="G579" s="136"/>
      <c r="H579" s="137"/>
      <c r="I579" s="140" t="str">
        <f t="shared" si="10"/>
        <v/>
      </c>
      <c r="J579" s="140"/>
      <c r="K579" s="140"/>
      <c r="L579" s="74" t="str">
        <f>IF(AND(C579="Abierto",D579="Urgente"),A579,"")</f>
        <v/>
      </c>
      <c r="M579" s="74" t="str">
        <f ca="1">IF(AND(C579="Abierto",D579="Urgente"),TODAY()-E579,"")</f>
        <v/>
      </c>
      <c r="N579" s="74" t="str">
        <f>IF(AND(C579="Abierto",D579="Urgente"),RANK(M579,$M$13:$M$798,0)+COUNTIF($M$13:M579,M579)-1,"")</f>
        <v/>
      </c>
      <c r="O579" s="74" t="str">
        <f>IF(AND(C579="Abierto",D579="Alta"),A579,"")</f>
        <v/>
      </c>
      <c r="P579" s="74" t="str">
        <f ca="1">IF(AND(C579="Abierto",D579="Alta"),TODAY()-E579,"")</f>
        <v/>
      </c>
      <c r="Q579" s="74" t="str">
        <f>IF(AND(C579="Abierto",D579="Alta"),RANK(P579,$P$13:$P$798,0)+COUNTIF($P$13:P579,P579)-1+MAX(N:N),"")</f>
        <v/>
      </c>
      <c r="R579" s="74" t="str">
        <f>IF(AND(C579="Abierto",D579="Media"),A579,"")</f>
        <v/>
      </c>
      <c r="S579" s="74" t="str">
        <f ca="1">IF(AND(C579="Abierto",D579="Media"),TODAY()-E579,"")</f>
        <v/>
      </c>
      <c r="T579" s="74" t="str">
        <f>IF(AND(C579="Abierto",D579="Media"),RANK(S579,$S$13:$S$798,0)+COUNTIF($S$13:S579,S579)-1+MAX(N:N,Q:Q),"")</f>
        <v/>
      </c>
      <c r="U579" s="74" t="str">
        <f>IF(AND(C579="Abierto",D579="Baja"),A579,"")</f>
        <v/>
      </c>
      <c r="V579" s="74" t="str">
        <f ca="1">IF(AND(C579="Abierto",D579="Baja"),TODAY()-E579,"")</f>
        <v/>
      </c>
      <c r="W579" s="74" t="str">
        <f>IF(AND(C579="Abierto",D579="Baja"),RANK(V579,$V$13:$V$798,0)+COUNTIF($V$13:V579,V579)-1+MAX(N:N,Q:Q,T:T),"")</f>
        <v/>
      </c>
      <c r="X579" s="139" t="str">
        <f>IF(OR(C579="Resuelto",C579=""),"",SUM(N579,Q579,T579,W579))</f>
        <v/>
      </c>
      <c r="Y579" s="139" t="str">
        <f>IF(OR(C579="Resuelto",C579=""),"",SUM(M579,P579,S579,V579))</f>
        <v/>
      </c>
      <c r="Z579" s="139" t="str">
        <f>IF(OR(C579="Resuelto",C579=""),"",SUM(L579,O579,R579,U579))</f>
        <v/>
      </c>
      <c r="AA579" s="28">
        <v>777</v>
      </c>
      <c r="AB579" s="28" t="str">
        <f ca="1">IF(ISNA(VLOOKUP(AA579,$X$13:$Z$795,3,FALSE))=TRUE,"",VLOOKUP(AA579,$X$13:$Z$795,3,FALSE))</f>
        <v/>
      </c>
      <c r="AC579" s="75" t="str">
        <f ca="1">IF(ISNA(VLOOKUP(AA579,$X$13:$Z$795,2,FALSE))=TRUE,"",VLOOKUP(AA579,$X$13:$Z$795,2,FALSE))</f>
        <v/>
      </c>
      <c r="AH579" s="78" t="str">
        <f>IF(AI579="","",MAX($AH$5:AH578)+1)</f>
        <v/>
      </c>
      <c r="AI579" s="53" t="str">
        <f>IF(G578="","",IF(COUNTIF($AI$11:AI578,G578)=0,G578,""))</f>
        <v/>
      </c>
      <c r="AJ579" s="53" t="str">
        <f>IF(ISNA(VLOOKUP(AA579,$AH$13:$AI$795,2,FALSE))=TRUE,"",VLOOKUP(AA579,$AH$13:$AI$795,2,FALSE))</f>
        <v/>
      </c>
      <c r="AK579" s="135"/>
    </row>
    <row r="580" spans="1:37" x14ac:dyDescent="0.25">
      <c r="A580" s="136"/>
      <c r="B580" s="136"/>
      <c r="C580" s="136"/>
      <c r="D580" s="136"/>
      <c r="E580" s="137"/>
      <c r="F580" s="137"/>
      <c r="G580" s="136"/>
      <c r="H580" s="137"/>
      <c r="I580" s="140" t="str">
        <f t="shared" si="10"/>
        <v/>
      </c>
      <c r="J580" s="140"/>
      <c r="K580" s="140"/>
      <c r="L580" s="74" t="str">
        <f>IF(AND(C580="Abierto",D580="Urgente"),A580,"")</f>
        <v/>
      </c>
      <c r="M580" s="74" t="str">
        <f ca="1">IF(AND(C580="Abierto",D580="Urgente"),TODAY()-E580,"")</f>
        <v/>
      </c>
      <c r="N580" s="74" t="str">
        <f>IF(AND(C580="Abierto",D580="Urgente"),RANK(M580,$M$13:$M$798,0)+COUNTIF($M$13:M580,M580)-1,"")</f>
        <v/>
      </c>
      <c r="O580" s="74" t="str">
        <f>IF(AND(C580="Abierto",D580="Alta"),A580,"")</f>
        <v/>
      </c>
      <c r="P580" s="74" t="str">
        <f ca="1">IF(AND(C580="Abierto",D580="Alta"),TODAY()-E580,"")</f>
        <v/>
      </c>
      <c r="Q580" s="74" t="str">
        <f>IF(AND(C580="Abierto",D580="Alta"),RANK(P580,$P$13:$P$798,0)+COUNTIF($P$13:P580,P580)-1+MAX(N:N),"")</f>
        <v/>
      </c>
      <c r="R580" s="74" t="str">
        <f>IF(AND(C580="Abierto",D580="Media"),A580,"")</f>
        <v/>
      </c>
      <c r="S580" s="74" t="str">
        <f ca="1">IF(AND(C580="Abierto",D580="Media"),TODAY()-E580,"")</f>
        <v/>
      </c>
      <c r="T580" s="74" t="str">
        <f>IF(AND(C580="Abierto",D580="Media"),RANK(S580,$S$13:$S$798,0)+COUNTIF($S$13:S580,S580)-1+MAX(N:N,Q:Q),"")</f>
        <v/>
      </c>
      <c r="U580" s="74" t="str">
        <f>IF(AND(C580="Abierto",D580="Baja"),A580,"")</f>
        <v/>
      </c>
      <c r="V580" s="74" t="str">
        <f ca="1">IF(AND(C580="Abierto",D580="Baja"),TODAY()-E580,"")</f>
        <v/>
      </c>
      <c r="W580" s="74" t="str">
        <f>IF(AND(C580="Abierto",D580="Baja"),RANK(V580,$V$13:$V$798,0)+COUNTIF($V$13:V580,V580)-1+MAX(N:N,Q:Q,T:T),"")</f>
        <v/>
      </c>
      <c r="X580" s="139" t="str">
        <f>IF(OR(C580="Resuelto",C580=""),"",SUM(N580,Q580,T580,W580))</f>
        <v/>
      </c>
      <c r="Y580" s="139" t="str">
        <f>IF(OR(C580="Resuelto",C580=""),"",SUM(M580,P580,S580,V580))</f>
        <v/>
      </c>
      <c r="Z580" s="139" t="str">
        <f>IF(OR(C580="Resuelto",C580=""),"",SUM(L580,O580,R580,U580))</f>
        <v/>
      </c>
      <c r="AA580" s="28">
        <v>778</v>
      </c>
      <c r="AB580" s="28" t="str">
        <f ca="1">IF(ISNA(VLOOKUP(AA580,$X$13:$Z$795,3,FALSE))=TRUE,"",VLOOKUP(AA580,$X$13:$Z$795,3,FALSE))</f>
        <v/>
      </c>
      <c r="AC580" s="75" t="str">
        <f ca="1">IF(ISNA(VLOOKUP(AA580,$X$13:$Z$795,2,FALSE))=TRUE,"",VLOOKUP(AA580,$X$13:$Z$795,2,FALSE))</f>
        <v/>
      </c>
      <c r="AH580" s="78" t="str">
        <f>IF(AI580="","",MAX($AH$5:AH579)+1)</f>
        <v/>
      </c>
      <c r="AI580" s="53" t="str">
        <f>IF(G579="","",IF(COUNTIF($AI$11:AI579,G579)=0,G579,""))</f>
        <v/>
      </c>
      <c r="AJ580" s="53" t="str">
        <f>IF(ISNA(VLOOKUP(AA580,$AH$13:$AI$795,2,FALSE))=TRUE,"",VLOOKUP(AA580,$AH$13:$AI$795,2,FALSE))</f>
        <v/>
      </c>
      <c r="AK580" s="135"/>
    </row>
    <row r="581" spans="1:37" x14ac:dyDescent="0.25">
      <c r="A581" s="136"/>
      <c r="B581" s="136"/>
      <c r="C581" s="136"/>
      <c r="D581" s="136"/>
      <c r="E581" s="137"/>
      <c r="F581" s="137"/>
      <c r="G581" s="136"/>
      <c r="H581" s="137"/>
      <c r="I581" s="140" t="str">
        <f t="shared" si="10"/>
        <v/>
      </c>
      <c r="J581" s="140"/>
      <c r="K581" s="140"/>
      <c r="L581" s="74" t="str">
        <f>IF(AND(C581="Abierto",D581="Urgente"),A581,"")</f>
        <v/>
      </c>
      <c r="M581" s="74" t="str">
        <f ca="1">IF(AND(C581="Abierto",D581="Urgente"),TODAY()-E581,"")</f>
        <v/>
      </c>
      <c r="N581" s="74" t="str">
        <f>IF(AND(C581="Abierto",D581="Urgente"),RANK(M581,$M$13:$M$798,0)+COUNTIF($M$13:M581,M581)-1,"")</f>
        <v/>
      </c>
      <c r="O581" s="74" t="str">
        <f>IF(AND(C581="Abierto",D581="Alta"),A581,"")</f>
        <v/>
      </c>
      <c r="P581" s="74" t="str">
        <f ca="1">IF(AND(C581="Abierto",D581="Alta"),TODAY()-E581,"")</f>
        <v/>
      </c>
      <c r="Q581" s="74" t="str">
        <f>IF(AND(C581="Abierto",D581="Alta"),RANK(P581,$P$13:$P$798,0)+COUNTIF($P$13:P581,P581)-1+MAX(N:N),"")</f>
        <v/>
      </c>
      <c r="R581" s="74" t="str">
        <f>IF(AND(C581="Abierto",D581="Media"),A581,"")</f>
        <v/>
      </c>
      <c r="S581" s="74" t="str">
        <f ca="1">IF(AND(C581="Abierto",D581="Media"),TODAY()-E581,"")</f>
        <v/>
      </c>
      <c r="T581" s="74" t="str">
        <f>IF(AND(C581="Abierto",D581="Media"),RANK(S581,$S$13:$S$798,0)+COUNTIF($S$13:S581,S581)-1+MAX(N:N,Q:Q),"")</f>
        <v/>
      </c>
      <c r="U581" s="74" t="str">
        <f>IF(AND(C581="Abierto",D581="Baja"),A581,"")</f>
        <v/>
      </c>
      <c r="V581" s="74" t="str">
        <f ca="1">IF(AND(C581="Abierto",D581="Baja"),TODAY()-E581,"")</f>
        <v/>
      </c>
      <c r="W581" s="74" t="str">
        <f>IF(AND(C581="Abierto",D581="Baja"),RANK(V581,$V$13:$V$798,0)+COUNTIF($V$13:V581,V581)-1+MAX(N:N,Q:Q,T:T),"")</f>
        <v/>
      </c>
      <c r="X581" s="139" t="str">
        <f>IF(OR(C581="Resuelto",C581=""),"",SUM(N581,Q581,T581,W581))</f>
        <v/>
      </c>
      <c r="Y581" s="139" t="str">
        <f>IF(OR(C581="Resuelto",C581=""),"",SUM(M581,P581,S581,V581))</f>
        <v/>
      </c>
      <c r="Z581" s="139" t="str">
        <f>IF(OR(C581="Resuelto",C581=""),"",SUM(L581,O581,R581,U581))</f>
        <v/>
      </c>
      <c r="AA581" s="28">
        <v>779</v>
      </c>
      <c r="AB581" s="28" t="str">
        <f ca="1">IF(ISNA(VLOOKUP(AA581,$X$13:$Z$795,3,FALSE))=TRUE,"",VLOOKUP(AA581,$X$13:$Z$795,3,FALSE))</f>
        <v/>
      </c>
      <c r="AC581" s="75" t="str">
        <f ca="1">IF(ISNA(VLOOKUP(AA581,$X$13:$Z$795,2,FALSE))=TRUE,"",VLOOKUP(AA581,$X$13:$Z$795,2,FALSE))</f>
        <v/>
      </c>
      <c r="AH581" s="78" t="str">
        <f>IF(AI581="","",MAX($AH$5:AH580)+1)</f>
        <v/>
      </c>
      <c r="AI581" s="53" t="str">
        <f>IF(G580="","",IF(COUNTIF($AI$11:AI580,G580)=0,G580,""))</f>
        <v/>
      </c>
      <c r="AJ581" s="53" t="str">
        <f>IF(ISNA(VLOOKUP(AA581,$AH$13:$AI$795,2,FALSE))=TRUE,"",VLOOKUP(AA581,$AH$13:$AI$795,2,FALSE))</f>
        <v/>
      </c>
      <c r="AK581" s="135"/>
    </row>
    <row r="582" spans="1:37" x14ac:dyDescent="0.25">
      <c r="A582" s="136"/>
      <c r="B582" s="136"/>
      <c r="C582" s="136"/>
      <c r="D582" s="136"/>
      <c r="E582" s="137"/>
      <c r="F582" s="137"/>
      <c r="G582" s="136"/>
      <c r="H582" s="137"/>
      <c r="I582" s="140" t="str">
        <f t="shared" si="10"/>
        <v/>
      </c>
      <c r="J582" s="140"/>
      <c r="K582" s="140"/>
      <c r="L582" s="74" t="str">
        <f>IF(AND(C582="Abierto",D582="Urgente"),A582,"")</f>
        <v/>
      </c>
      <c r="M582" s="74" t="str">
        <f ca="1">IF(AND(C582="Abierto",D582="Urgente"),TODAY()-E582,"")</f>
        <v/>
      </c>
      <c r="N582" s="74" t="str">
        <f>IF(AND(C582="Abierto",D582="Urgente"),RANK(M582,$M$13:$M$798,0)+COUNTIF($M$13:M582,M582)-1,"")</f>
        <v/>
      </c>
      <c r="O582" s="74" t="str">
        <f>IF(AND(C582="Abierto",D582="Alta"),A582,"")</f>
        <v/>
      </c>
      <c r="P582" s="74" t="str">
        <f ca="1">IF(AND(C582="Abierto",D582="Alta"),TODAY()-E582,"")</f>
        <v/>
      </c>
      <c r="Q582" s="74" t="str">
        <f>IF(AND(C582="Abierto",D582="Alta"),RANK(P582,$P$13:$P$798,0)+COUNTIF($P$13:P582,P582)-1+MAX(N:N),"")</f>
        <v/>
      </c>
      <c r="R582" s="74" t="str">
        <f>IF(AND(C582="Abierto",D582="Media"),A582,"")</f>
        <v/>
      </c>
      <c r="S582" s="74" t="str">
        <f ca="1">IF(AND(C582="Abierto",D582="Media"),TODAY()-E582,"")</f>
        <v/>
      </c>
      <c r="T582" s="74" t="str">
        <f>IF(AND(C582="Abierto",D582="Media"),RANK(S582,$S$13:$S$798,0)+COUNTIF($S$13:S582,S582)-1+MAX(N:N,Q:Q),"")</f>
        <v/>
      </c>
      <c r="U582" s="74" t="str">
        <f>IF(AND(C582="Abierto",D582="Baja"),A582,"")</f>
        <v/>
      </c>
      <c r="V582" s="74" t="str">
        <f ca="1">IF(AND(C582="Abierto",D582="Baja"),TODAY()-E582,"")</f>
        <v/>
      </c>
      <c r="W582" s="74" t="str">
        <f>IF(AND(C582="Abierto",D582="Baja"),RANK(V582,$V$13:$V$798,0)+COUNTIF($V$13:V582,V582)-1+MAX(N:N,Q:Q,T:T),"")</f>
        <v/>
      </c>
      <c r="X582" s="139" t="str">
        <f>IF(OR(C582="Resuelto",C582=""),"",SUM(N582,Q582,T582,W582))</f>
        <v/>
      </c>
      <c r="Y582" s="139" t="str">
        <f>IF(OR(C582="Resuelto",C582=""),"",SUM(M582,P582,S582,V582))</f>
        <v/>
      </c>
      <c r="Z582" s="139" t="str">
        <f>IF(OR(C582="Resuelto",C582=""),"",SUM(L582,O582,R582,U582))</f>
        <v/>
      </c>
      <c r="AA582" s="28">
        <v>780</v>
      </c>
      <c r="AB582" s="28" t="str">
        <f ca="1">IF(ISNA(VLOOKUP(AA582,$X$13:$Z$795,3,FALSE))=TRUE,"",VLOOKUP(AA582,$X$13:$Z$795,3,FALSE))</f>
        <v/>
      </c>
      <c r="AC582" s="75" t="str">
        <f ca="1">IF(ISNA(VLOOKUP(AA582,$X$13:$Z$795,2,FALSE))=TRUE,"",VLOOKUP(AA582,$X$13:$Z$795,2,FALSE))</f>
        <v/>
      </c>
      <c r="AH582" s="78" t="str">
        <f>IF(AI582="","",MAX($AH$5:AH581)+1)</f>
        <v/>
      </c>
      <c r="AI582" s="53" t="str">
        <f>IF(G581="","",IF(COUNTIF($AI$11:AI581,G581)=0,G581,""))</f>
        <v/>
      </c>
      <c r="AJ582" s="53" t="str">
        <f>IF(ISNA(VLOOKUP(AA582,$AH$13:$AI$795,2,FALSE))=TRUE,"",VLOOKUP(AA582,$AH$13:$AI$795,2,FALSE))</f>
        <v/>
      </c>
      <c r="AK582" s="135"/>
    </row>
    <row r="583" spans="1:37" x14ac:dyDescent="0.25">
      <c r="A583" s="136"/>
      <c r="B583" s="136"/>
      <c r="C583" s="136"/>
      <c r="D583" s="136"/>
      <c r="E583" s="137"/>
      <c r="F583" s="137"/>
      <c r="G583" s="136"/>
      <c r="H583" s="137"/>
      <c r="I583" s="140" t="str">
        <f t="shared" si="10"/>
        <v/>
      </c>
      <c r="J583" s="140"/>
      <c r="K583" s="140"/>
      <c r="L583" s="74" t="str">
        <f>IF(AND(C583="Abierto",D583="Urgente"),A583,"")</f>
        <v/>
      </c>
      <c r="M583" s="74" t="str">
        <f ca="1">IF(AND(C583="Abierto",D583="Urgente"),TODAY()-E583,"")</f>
        <v/>
      </c>
      <c r="N583" s="74" t="str">
        <f>IF(AND(C583="Abierto",D583="Urgente"),RANK(M583,$M$13:$M$798,0)+COUNTIF($M$13:M583,M583)-1,"")</f>
        <v/>
      </c>
      <c r="O583" s="74" t="str">
        <f>IF(AND(C583="Abierto",D583="Alta"),A583,"")</f>
        <v/>
      </c>
      <c r="P583" s="74" t="str">
        <f ca="1">IF(AND(C583="Abierto",D583="Alta"),TODAY()-E583,"")</f>
        <v/>
      </c>
      <c r="Q583" s="74" t="str">
        <f>IF(AND(C583="Abierto",D583="Alta"),RANK(P583,$P$13:$P$798,0)+COUNTIF($P$13:P583,P583)-1+MAX(N:N),"")</f>
        <v/>
      </c>
      <c r="R583" s="74" t="str">
        <f>IF(AND(C583="Abierto",D583="Media"),A583,"")</f>
        <v/>
      </c>
      <c r="S583" s="74" t="str">
        <f ca="1">IF(AND(C583="Abierto",D583="Media"),TODAY()-E583,"")</f>
        <v/>
      </c>
      <c r="T583" s="74" t="str">
        <f>IF(AND(C583="Abierto",D583="Media"),RANK(S583,$S$13:$S$798,0)+COUNTIF($S$13:S583,S583)-1+MAX(N:N,Q:Q),"")</f>
        <v/>
      </c>
      <c r="U583" s="74" t="str">
        <f>IF(AND(C583="Abierto",D583="Baja"),A583,"")</f>
        <v/>
      </c>
      <c r="V583" s="74" t="str">
        <f ca="1">IF(AND(C583="Abierto",D583="Baja"),TODAY()-E583,"")</f>
        <v/>
      </c>
      <c r="W583" s="74" t="str">
        <f>IF(AND(C583="Abierto",D583="Baja"),RANK(V583,$V$13:$V$798,0)+COUNTIF($V$13:V583,V583)-1+MAX(N:N,Q:Q,T:T),"")</f>
        <v/>
      </c>
      <c r="X583" s="139" t="str">
        <f>IF(OR(C583="Resuelto",C583=""),"",SUM(N583,Q583,T583,W583))</f>
        <v/>
      </c>
      <c r="Y583" s="139" t="str">
        <f>IF(OR(C583="Resuelto",C583=""),"",SUM(M583,P583,S583,V583))</f>
        <v/>
      </c>
      <c r="Z583" s="139" t="str">
        <f>IF(OR(C583="Resuelto",C583=""),"",SUM(L583,O583,R583,U583))</f>
        <v/>
      </c>
      <c r="AA583" s="28">
        <v>781</v>
      </c>
      <c r="AB583" s="28" t="str">
        <f ca="1">IF(ISNA(VLOOKUP(AA583,$X$13:$Z$795,3,FALSE))=TRUE,"",VLOOKUP(AA583,$X$13:$Z$795,3,FALSE))</f>
        <v/>
      </c>
      <c r="AC583" s="75" t="str">
        <f ca="1">IF(ISNA(VLOOKUP(AA583,$X$13:$Z$795,2,FALSE))=TRUE,"",VLOOKUP(AA583,$X$13:$Z$795,2,FALSE))</f>
        <v/>
      </c>
      <c r="AH583" s="78" t="str">
        <f>IF(AI583="","",MAX($AH$5:AH582)+1)</f>
        <v/>
      </c>
      <c r="AI583" s="53" t="str">
        <f>IF(G582="","",IF(COUNTIF($AI$11:AI582,G582)=0,G582,""))</f>
        <v/>
      </c>
      <c r="AJ583" s="53" t="str">
        <f>IF(ISNA(VLOOKUP(AA583,$AH$13:$AI$795,2,FALSE))=TRUE,"",VLOOKUP(AA583,$AH$13:$AI$795,2,FALSE))</f>
        <v/>
      </c>
      <c r="AK583" s="135"/>
    </row>
    <row r="584" spans="1:37" x14ac:dyDescent="0.25">
      <c r="A584" s="136"/>
      <c r="B584" s="136"/>
      <c r="C584" s="136"/>
      <c r="D584" s="136"/>
      <c r="E584" s="137"/>
      <c r="F584" s="137"/>
      <c r="G584" s="136"/>
      <c r="H584" s="137"/>
      <c r="I584" s="140" t="str">
        <f t="shared" si="10"/>
        <v/>
      </c>
      <c r="J584" s="140"/>
      <c r="K584" s="140"/>
      <c r="L584" s="74" t="str">
        <f>IF(AND(C584="Abierto",D584="Urgente"),A584,"")</f>
        <v/>
      </c>
      <c r="M584" s="74" t="str">
        <f ca="1">IF(AND(C584="Abierto",D584="Urgente"),TODAY()-E584,"")</f>
        <v/>
      </c>
      <c r="N584" s="74" t="str">
        <f>IF(AND(C584="Abierto",D584="Urgente"),RANK(M584,$M$13:$M$798,0)+COUNTIF($M$13:M584,M584)-1,"")</f>
        <v/>
      </c>
      <c r="O584" s="74" t="str">
        <f>IF(AND(C584="Abierto",D584="Alta"),A584,"")</f>
        <v/>
      </c>
      <c r="P584" s="74" t="str">
        <f ca="1">IF(AND(C584="Abierto",D584="Alta"),TODAY()-E584,"")</f>
        <v/>
      </c>
      <c r="Q584" s="74" t="str">
        <f>IF(AND(C584="Abierto",D584="Alta"),RANK(P584,$P$13:$P$798,0)+COUNTIF($P$13:P584,P584)-1+MAX(N:N),"")</f>
        <v/>
      </c>
      <c r="R584" s="74" t="str">
        <f>IF(AND(C584="Abierto",D584="Media"),A584,"")</f>
        <v/>
      </c>
      <c r="S584" s="74" t="str">
        <f ca="1">IF(AND(C584="Abierto",D584="Media"),TODAY()-E584,"")</f>
        <v/>
      </c>
      <c r="T584" s="74" t="str">
        <f>IF(AND(C584="Abierto",D584="Media"),RANK(S584,$S$13:$S$798,0)+COUNTIF($S$13:S584,S584)-1+MAX(N:N,Q:Q),"")</f>
        <v/>
      </c>
      <c r="U584" s="74" t="str">
        <f>IF(AND(C584="Abierto",D584="Baja"),A584,"")</f>
        <v/>
      </c>
      <c r="V584" s="74" t="str">
        <f ca="1">IF(AND(C584="Abierto",D584="Baja"),TODAY()-E584,"")</f>
        <v/>
      </c>
      <c r="W584" s="74" t="str">
        <f>IF(AND(C584="Abierto",D584="Baja"),RANK(V584,$V$13:$V$798,0)+COUNTIF($V$13:V584,V584)-1+MAX(N:N,Q:Q,T:T),"")</f>
        <v/>
      </c>
      <c r="X584" s="139" t="str">
        <f>IF(OR(C584="Resuelto",C584=""),"",SUM(N584,Q584,T584,W584))</f>
        <v/>
      </c>
      <c r="Y584" s="139" t="str">
        <f>IF(OR(C584="Resuelto",C584=""),"",SUM(M584,P584,S584,V584))</f>
        <v/>
      </c>
      <c r="Z584" s="139" t="str">
        <f>IF(OR(C584="Resuelto",C584=""),"",SUM(L584,O584,R584,U584))</f>
        <v/>
      </c>
      <c r="AA584" s="28">
        <v>782</v>
      </c>
      <c r="AB584" s="28" t="str">
        <f ca="1">IF(ISNA(VLOOKUP(AA584,$X$13:$Z$795,3,FALSE))=TRUE,"",VLOOKUP(AA584,$X$13:$Z$795,3,FALSE))</f>
        <v/>
      </c>
      <c r="AC584" s="75" t="str">
        <f ca="1">IF(ISNA(VLOOKUP(AA584,$X$13:$Z$795,2,FALSE))=TRUE,"",VLOOKUP(AA584,$X$13:$Z$795,2,FALSE))</f>
        <v/>
      </c>
      <c r="AH584" s="78" t="str">
        <f>IF(AI584="","",MAX($AH$5:AH583)+1)</f>
        <v/>
      </c>
      <c r="AI584" s="53" t="str">
        <f>IF(G583="","",IF(COUNTIF($AI$11:AI583,G583)=0,G583,""))</f>
        <v/>
      </c>
      <c r="AJ584" s="53" t="str">
        <f>IF(ISNA(VLOOKUP(AA584,$AH$13:$AI$795,2,FALSE))=TRUE,"",VLOOKUP(AA584,$AH$13:$AI$795,2,FALSE))</f>
        <v/>
      </c>
      <c r="AK584" s="135"/>
    </row>
    <row r="585" spans="1:37" x14ac:dyDescent="0.25">
      <c r="A585" s="136"/>
      <c r="B585" s="136"/>
      <c r="C585" s="136"/>
      <c r="D585" s="136"/>
      <c r="E585" s="137"/>
      <c r="F585" s="137"/>
      <c r="G585" s="136"/>
      <c r="H585" s="137"/>
      <c r="I585" s="140" t="str">
        <f t="shared" si="10"/>
        <v/>
      </c>
      <c r="J585" s="140"/>
      <c r="K585" s="140"/>
      <c r="L585" s="74" t="str">
        <f>IF(AND(C585="Abierto",D585="Urgente"),A585,"")</f>
        <v/>
      </c>
      <c r="M585" s="74" t="str">
        <f ca="1">IF(AND(C585="Abierto",D585="Urgente"),TODAY()-E585,"")</f>
        <v/>
      </c>
      <c r="N585" s="74" t="str">
        <f>IF(AND(C585="Abierto",D585="Urgente"),RANK(M585,$M$13:$M$798,0)+COUNTIF($M$13:M585,M585)-1,"")</f>
        <v/>
      </c>
      <c r="O585" s="74" t="str">
        <f>IF(AND(C585="Abierto",D585="Alta"),A585,"")</f>
        <v/>
      </c>
      <c r="P585" s="74" t="str">
        <f ca="1">IF(AND(C585="Abierto",D585="Alta"),TODAY()-E585,"")</f>
        <v/>
      </c>
      <c r="Q585" s="74" t="str">
        <f>IF(AND(C585="Abierto",D585="Alta"),RANK(P585,$P$13:$P$798,0)+COUNTIF($P$13:P585,P585)-1+MAX(N:N),"")</f>
        <v/>
      </c>
      <c r="R585" s="74" t="str">
        <f>IF(AND(C585="Abierto",D585="Media"),A585,"")</f>
        <v/>
      </c>
      <c r="S585" s="74" t="str">
        <f ca="1">IF(AND(C585="Abierto",D585="Media"),TODAY()-E585,"")</f>
        <v/>
      </c>
      <c r="T585" s="74" t="str">
        <f>IF(AND(C585="Abierto",D585="Media"),RANK(S585,$S$13:$S$798,0)+COUNTIF($S$13:S585,S585)-1+MAX(N:N,Q:Q),"")</f>
        <v/>
      </c>
      <c r="U585" s="74" t="str">
        <f>IF(AND(C585="Abierto",D585="Baja"),A585,"")</f>
        <v/>
      </c>
      <c r="V585" s="74" t="str">
        <f ca="1">IF(AND(C585="Abierto",D585="Baja"),TODAY()-E585,"")</f>
        <v/>
      </c>
      <c r="W585" s="74" t="str">
        <f>IF(AND(C585="Abierto",D585="Baja"),RANK(V585,$V$13:$V$798,0)+COUNTIF($V$13:V585,V585)-1+MAX(N:N,Q:Q,T:T),"")</f>
        <v/>
      </c>
      <c r="X585" s="139" t="str">
        <f>IF(OR(C585="Resuelto",C585=""),"",SUM(N585,Q585,T585,W585))</f>
        <v/>
      </c>
      <c r="Y585" s="139" t="str">
        <f>IF(OR(C585="Resuelto",C585=""),"",SUM(M585,P585,S585,V585))</f>
        <v/>
      </c>
      <c r="Z585" s="139" t="str">
        <f>IF(OR(C585="Resuelto",C585=""),"",SUM(L585,O585,R585,U585))</f>
        <v/>
      </c>
      <c r="AA585" s="28">
        <v>783</v>
      </c>
      <c r="AB585" s="28" t="str">
        <f ca="1">IF(ISNA(VLOOKUP(AA585,$X$13:$Z$795,3,FALSE))=TRUE,"",VLOOKUP(AA585,$X$13:$Z$795,3,FALSE))</f>
        <v/>
      </c>
      <c r="AC585" s="75" t="str">
        <f ca="1">IF(ISNA(VLOOKUP(AA585,$X$13:$Z$795,2,FALSE))=TRUE,"",VLOOKUP(AA585,$X$13:$Z$795,2,FALSE))</f>
        <v/>
      </c>
      <c r="AH585" s="78" t="str">
        <f>IF(AI585="","",MAX($AH$5:AH584)+1)</f>
        <v/>
      </c>
      <c r="AI585" s="53" t="str">
        <f>IF(G584="","",IF(COUNTIF($AI$11:AI584,G584)=0,G584,""))</f>
        <v/>
      </c>
      <c r="AJ585" s="53" t="str">
        <f>IF(ISNA(VLOOKUP(AA585,$AH$13:$AI$795,2,FALSE))=TRUE,"",VLOOKUP(AA585,$AH$13:$AI$795,2,FALSE))</f>
        <v/>
      </c>
      <c r="AK585" s="135"/>
    </row>
    <row r="586" spans="1:37" x14ac:dyDescent="0.25">
      <c r="A586" s="136"/>
      <c r="B586" s="136"/>
      <c r="C586" s="136"/>
      <c r="D586" s="136"/>
      <c r="E586" s="137"/>
      <c r="F586" s="137"/>
      <c r="G586" s="136"/>
      <c r="H586" s="137"/>
      <c r="I586" s="140" t="str">
        <f t="shared" si="10"/>
        <v/>
      </c>
      <c r="J586" s="140"/>
      <c r="K586" s="140"/>
      <c r="L586" s="74" t="str">
        <f>IF(AND(C586="Abierto",D586="Urgente"),A586,"")</f>
        <v/>
      </c>
      <c r="M586" s="74" t="str">
        <f ca="1">IF(AND(C586="Abierto",D586="Urgente"),TODAY()-E586,"")</f>
        <v/>
      </c>
      <c r="N586" s="74" t="str">
        <f>IF(AND(C586="Abierto",D586="Urgente"),RANK(M586,$M$13:$M$798,0)+COUNTIF($M$13:M586,M586)-1,"")</f>
        <v/>
      </c>
      <c r="O586" s="74" t="str">
        <f>IF(AND(C586="Abierto",D586="Alta"),A586,"")</f>
        <v/>
      </c>
      <c r="P586" s="74" t="str">
        <f ca="1">IF(AND(C586="Abierto",D586="Alta"),TODAY()-E586,"")</f>
        <v/>
      </c>
      <c r="Q586" s="74" t="str">
        <f>IF(AND(C586="Abierto",D586="Alta"),RANK(P586,$P$13:$P$798,0)+COUNTIF($P$13:P586,P586)-1+MAX(N:N),"")</f>
        <v/>
      </c>
      <c r="R586" s="74" t="str">
        <f>IF(AND(C586="Abierto",D586="Media"),A586,"")</f>
        <v/>
      </c>
      <c r="S586" s="74" t="str">
        <f ca="1">IF(AND(C586="Abierto",D586="Media"),TODAY()-E586,"")</f>
        <v/>
      </c>
      <c r="T586" s="74" t="str">
        <f>IF(AND(C586="Abierto",D586="Media"),RANK(S586,$S$13:$S$798,0)+COUNTIF($S$13:S586,S586)-1+MAX(N:N,Q:Q),"")</f>
        <v/>
      </c>
      <c r="U586" s="74" t="str">
        <f>IF(AND(C586="Abierto",D586="Baja"),A586,"")</f>
        <v/>
      </c>
      <c r="V586" s="74" t="str">
        <f ca="1">IF(AND(C586="Abierto",D586="Baja"),TODAY()-E586,"")</f>
        <v/>
      </c>
      <c r="W586" s="74" t="str">
        <f>IF(AND(C586="Abierto",D586="Baja"),RANK(V586,$V$13:$V$798,0)+COUNTIF($V$13:V586,V586)-1+MAX(N:N,Q:Q,T:T),"")</f>
        <v/>
      </c>
      <c r="X586" s="139" t="str">
        <f>IF(OR(C586="Resuelto",C586=""),"",SUM(N586,Q586,T586,W586))</f>
        <v/>
      </c>
      <c r="Y586" s="139" t="str">
        <f>IF(OR(C586="Resuelto",C586=""),"",SUM(M586,P586,S586,V586))</f>
        <v/>
      </c>
      <c r="Z586" s="139" t="str">
        <f>IF(OR(C586="Resuelto",C586=""),"",SUM(L586,O586,R586,U586))</f>
        <v/>
      </c>
      <c r="AA586" s="28">
        <v>784</v>
      </c>
      <c r="AB586" s="28" t="str">
        <f ca="1">IF(ISNA(VLOOKUP(AA586,$X$13:$Z$795,3,FALSE))=TRUE,"",VLOOKUP(AA586,$X$13:$Z$795,3,FALSE))</f>
        <v/>
      </c>
      <c r="AC586" s="75" t="str">
        <f ca="1">IF(ISNA(VLOOKUP(AA586,$X$13:$Z$795,2,FALSE))=TRUE,"",VLOOKUP(AA586,$X$13:$Z$795,2,FALSE))</f>
        <v/>
      </c>
      <c r="AH586" s="78" t="str">
        <f>IF(AI586="","",MAX($AH$5:AH585)+1)</f>
        <v/>
      </c>
      <c r="AI586" s="53" t="str">
        <f>IF(G585="","",IF(COUNTIF($AI$11:AI585,G585)=0,G585,""))</f>
        <v/>
      </c>
      <c r="AJ586" s="53" t="str">
        <f>IF(ISNA(VLOOKUP(AA586,$AH$13:$AI$795,2,FALSE))=TRUE,"",VLOOKUP(AA586,$AH$13:$AI$795,2,FALSE))</f>
        <v/>
      </c>
      <c r="AK586" s="135"/>
    </row>
    <row r="587" spans="1:37" x14ac:dyDescent="0.25">
      <c r="A587" s="136"/>
      <c r="B587" s="136"/>
      <c r="C587" s="136"/>
      <c r="D587" s="136"/>
      <c r="E587" s="137"/>
      <c r="F587" s="137"/>
      <c r="G587" s="136"/>
      <c r="H587" s="137"/>
      <c r="I587" s="140" t="str">
        <f t="shared" si="10"/>
        <v/>
      </c>
      <c r="J587" s="140"/>
      <c r="K587" s="140"/>
      <c r="L587" s="74" t="str">
        <f>IF(AND(C587="Abierto",D587="Urgente"),A587,"")</f>
        <v/>
      </c>
      <c r="M587" s="74" t="str">
        <f ca="1">IF(AND(C587="Abierto",D587="Urgente"),TODAY()-E587,"")</f>
        <v/>
      </c>
      <c r="N587" s="74" t="str">
        <f>IF(AND(C587="Abierto",D587="Urgente"),RANK(M587,$M$13:$M$798,0)+COUNTIF($M$13:M587,M587)-1,"")</f>
        <v/>
      </c>
      <c r="O587" s="74" t="str">
        <f>IF(AND(C587="Abierto",D587="Alta"),A587,"")</f>
        <v/>
      </c>
      <c r="P587" s="74" t="str">
        <f ca="1">IF(AND(C587="Abierto",D587="Alta"),TODAY()-E587,"")</f>
        <v/>
      </c>
      <c r="Q587" s="74" t="str">
        <f>IF(AND(C587="Abierto",D587="Alta"),RANK(P587,$P$13:$P$798,0)+COUNTIF($P$13:P587,P587)-1+MAX(N:N),"")</f>
        <v/>
      </c>
      <c r="R587" s="74" t="str">
        <f>IF(AND(C587="Abierto",D587="Media"),A587,"")</f>
        <v/>
      </c>
      <c r="S587" s="74" t="str">
        <f ca="1">IF(AND(C587="Abierto",D587="Media"),TODAY()-E587,"")</f>
        <v/>
      </c>
      <c r="T587" s="74" t="str">
        <f>IF(AND(C587="Abierto",D587="Media"),RANK(S587,$S$13:$S$798,0)+COUNTIF($S$13:S587,S587)-1+MAX(N:N,Q:Q),"")</f>
        <v/>
      </c>
      <c r="U587" s="74" t="str">
        <f>IF(AND(C587="Abierto",D587="Baja"),A587,"")</f>
        <v/>
      </c>
      <c r="V587" s="74" t="str">
        <f ca="1">IF(AND(C587="Abierto",D587="Baja"),TODAY()-E587,"")</f>
        <v/>
      </c>
      <c r="W587" s="74" t="str">
        <f>IF(AND(C587="Abierto",D587="Baja"),RANK(V587,$V$13:$V$798,0)+COUNTIF($V$13:V587,V587)-1+MAX(N:N,Q:Q,T:T),"")</f>
        <v/>
      </c>
      <c r="X587" s="139" t="str">
        <f>IF(OR(C587="Resuelto",C587=""),"",SUM(N587,Q587,T587,W587))</f>
        <v/>
      </c>
      <c r="Y587" s="139" t="str">
        <f>IF(OR(C587="Resuelto",C587=""),"",SUM(M587,P587,S587,V587))</f>
        <v/>
      </c>
      <c r="Z587" s="139" t="str">
        <f>IF(OR(C587="Resuelto",C587=""),"",SUM(L587,O587,R587,U587))</f>
        <v/>
      </c>
      <c r="AA587" s="28">
        <v>785</v>
      </c>
      <c r="AB587" s="28" t="str">
        <f ca="1">IF(ISNA(VLOOKUP(AA587,$X$13:$Z$795,3,FALSE))=TRUE,"",VLOOKUP(AA587,$X$13:$Z$795,3,FALSE))</f>
        <v/>
      </c>
      <c r="AC587" s="75" t="str">
        <f ca="1">IF(ISNA(VLOOKUP(AA587,$X$13:$Z$795,2,FALSE))=TRUE,"",VLOOKUP(AA587,$X$13:$Z$795,2,FALSE))</f>
        <v/>
      </c>
      <c r="AH587" s="78" t="str">
        <f>IF(AI587="","",MAX($AH$5:AH586)+1)</f>
        <v/>
      </c>
      <c r="AI587" s="53" t="str">
        <f>IF(G586="","",IF(COUNTIF($AI$11:AI586,G586)=0,G586,""))</f>
        <v/>
      </c>
      <c r="AJ587" s="53" t="str">
        <f>IF(ISNA(VLOOKUP(AA587,$AH$13:$AI$795,2,FALSE))=TRUE,"",VLOOKUP(AA587,$AH$13:$AI$795,2,FALSE))</f>
        <v/>
      </c>
      <c r="AK587" s="135"/>
    </row>
    <row r="588" spans="1:37" x14ac:dyDescent="0.25">
      <c r="A588" s="136"/>
      <c r="B588" s="136"/>
      <c r="C588" s="136"/>
      <c r="D588" s="136"/>
      <c r="E588" s="137"/>
      <c r="F588" s="137"/>
      <c r="G588" s="136"/>
      <c r="H588" s="137"/>
      <c r="I588" s="140" t="str">
        <f t="shared" si="10"/>
        <v/>
      </c>
      <c r="J588" s="140"/>
      <c r="K588" s="140"/>
      <c r="L588" s="74" t="str">
        <f>IF(AND(C588="Abierto",D588="Urgente"),A588,"")</f>
        <v/>
      </c>
      <c r="M588" s="74" t="str">
        <f ca="1">IF(AND(C588="Abierto",D588="Urgente"),TODAY()-E588,"")</f>
        <v/>
      </c>
      <c r="N588" s="74" t="str">
        <f>IF(AND(C588="Abierto",D588="Urgente"),RANK(M588,$M$13:$M$798,0)+COUNTIF($M$13:M588,M588)-1,"")</f>
        <v/>
      </c>
      <c r="O588" s="74" t="str">
        <f>IF(AND(C588="Abierto",D588="Alta"),A588,"")</f>
        <v/>
      </c>
      <c r="P588" s="74" t="str">
        <f ca="1">IF(AND(C588="Abierto",D588="Alta"),TODAY()-E588,"")</f>
        <v/>
      </c>
      <c r="Q588" s="74" t="str">
        <f>IF(AND(C588="Abierto",D588="Alta"),RANK(P588,$P$13:$P$798,0)+COUNTIF($P$13:P588,P588)-1+MAX(N:N),"")</f>
        <v/>
      </c>
      <c r="R588" s="74" t="str">
        <f>IF(AND(C588="Abierto",D588="Media"),A588,"")</f>
        <v/>
      </c>
      <c r="S588" s="74" t="str">
        <f ca="1">IF(AND(C588="Abierto",D588="Media"),TODAY()-E588,"")</f>
        <v/>
      </c>
      <c r="T588" s="74" t="str">
        <f>IF(AND(C588="Abierto",D588="Media"),RANK(S588,$S$13:$S$798,0)+COUNTIF($S$13:S588,S588)-1+MAX(N:N,Q:Q),"")</f>
        <v/>
      </c>
      <c r="U588" s="74" t="str">
        <f>IF(AND(C588="Abierto",D588="Baja"),A588,"")</f>
        <v/>
      </c>
      <c r="V588" s="74" t="str">
        <f ca="1">IF(AND(C588="Abierto",D588="Baja"),TODAY()-E588,"")</f>
        <v/>
      </c>
      <c r="W588" s="74" t="str">
        <f>IF(AND(C588="Abierto",D588="Baja"),RANK(V588,$V$13:$V$798,0)+COUNTIF($V$13:V588,V588)-1+MAX(N:N,Q:Q,T:T),"")</f>
        <v/>
      </c>
      <c r="X588" s="139" t="str">
        <f>IF(OR(C588="Resuelto",C588=""),"",SUM(N588,Q588,T588,W588))</f>
        <v/>
      </c>
      <c r="Y588" s="139" t="str">
        <f>IF(OR(C588="Resuelto",C588=""),"",SUM(M588,P588,S588,V588))</f>
        <v/>
      </c>
      <c r="Z588" s="139" t="str">
        <f>IF(OR(C588="Resuelto",C588=""),"",SUM(L588,O588,R588,U588))</f>
        <v/>
      </c>
      <c r="AA588" s="28">
        <v>786</v>
      </c>
      <c r="AB588" s="28" t="str">
        <f ca="1">IF(ISNA(VLOOKUP(AA588,$X$13:$Z$795,3,FALSE))=TRUE,"",VLOOKUP(AA588,$X$13:$Z$795,3,FALSE))</f>
        <v/>
      </c>
      <c r="AC588" s="75" t="str">
        <f ca="1">IF(ISNA(VLOOKUP(AA588,$X$13:$Z$795,2,FALSE))=TRUE,"",VLOOKUP(AA588,$X$13:$Z$795,2,FALSE))</f>
        <v/>
      </c>
      <c r="AH588" s="78" t="str">
        <f>IF(AI588="","",MAX($AH$5:AH587)+1)</f>
        <v/>
      </c>
      <c r="AI588" s="53" t="str">
        <f>IF(G587="","",IF(COUNTIF($AI$11:AI587,G587)=0,G587,""))</f>
        <v/>
      </c>
      <c r="AJ588" s="53" t="str">
        <f>IF(ISNA(VLOOKUP(AA588,$AH$13:$AI$795,2,FALSE))=TRUE,"",VLOOKUP(AA588,$AH$13:$AI$795,2,FALSE))</f>
        <v/>
      </c>
      <c r="AK588" s="135"/>
    </row>
    <row r="589" spans="1:37" x14ac:dyDescent="0.25">
      <c r="A589" s="136"/>
      <c r="B589" s="136"/>
      <c r="C589" s="136"/>
      <c r="D589" s="136"/>
      <c r="E589" s="137"/>
      <c r="F589" s="137"/>
      <c r="G589" s="136"/>
      <c r="H589" s="137"/>
      <c r="I589" s="140" t="str">
        <f t="shared" si="10"/>
        <v/>
      </c>
      <c r="J589" s="140"/>
      <c r="K589" s="140"/>
      <c r="L589" s="74" t="str">
        <f>IF(AND(C589="Abierto",D589="Urgente"),A589,"")</f>
        <v/>
      </c>
      <c r="M589" s="74" t="str">
        <f ca="1">IF(AND(C589="Abierto",D589="Urgente"),TODAY()-E589,"")</f>
        <v/>
      </c>
      <c r="N589" s="74" t="str">
        <f>IF(AND(C589="Abierto",D589="Urgente"),RANK(M589,$M$13:$M$798,0)+COUNTIF($M$13:M589,M589)-1,"")</f>
        <v/>
      </c>
      <c r="O589" s="74" t="str">
        <f>IF(AND(C589="Abierto",D589="Alta"),A589,"")</f>
        <v/>
      </c>
      <c r="P589" s="74" t="str">
        <f ca="1">IF(AND(C589="Abierto",D589="Alta"),TODAY()-E589,"")</f>
        <v/>
      </c>
      <c r="Q589" s="74" t="str">
        <f>IF(AND(C589="Abierto",D589="Alta"),RANK(P589,$P$13:$P$798,0)+COUNTIF($P$13:P589,P589)-1+MAX(N:N),"")</f>
        <v/>
      </c>
      <c r="R589" s="74" t="str">
        <f>IF(AND(C589="Abierto",D589="Media"),A589,"")</f>
        <v/>
      </c>
      <c r="S589" s="74" t="str">
        <f ca="1">IF(AND(C589="Abierto",D589="Media"),TODAY()-E589,"")</f>
        <v/>
      </c>
      <c r="T589" s="74" t="str">
        <f>IF(AND(C589="Abierto",D589="Media"),RANK(S589,$S$13:$S$798,0)+COUNTIF($S$13:S589,S589)-1+MAX(N:N,Q:Q),"")</f>
        <v/>
      </c>
      <c r="U589" s="74" t="str">
        <f>IF(AND(C589="Abierto",D589="Baja"),A589,"")</f>
        <v/>
      </c>
      <c r="V589" s="74" t="str">
        <f ca="1">IF(AND(C589="Abierto",D589="Baja"),TODAY()-E589,"")</f>
        <v/>
      </c>
      <c r="W589" s="74" t="str">
        <f>IF(AND(C589="Abierto",D589="Baja"),RANK(V589,$V$13:$V$798,0)+COUNTIF($V$13:V589,V589)-1+MAX(N:N,Q:Q,T:T),"")</f>
        <v/>
      </c>
      <c r="X589" s="139" t="str">
        <f>IF(OR(C589="Resuelto",C589=""),"",SUM(N589,Q589,T589,W589))</f>
        <v/>
      </c>
      <c r="Y589" s="139" t="str">
        <f>IF(OR(C589="Resuelto",C589=""),"",SUM(M589,P589,S589,V589))</f>
        <v/>
      </c>
      <c r="Z589" s="139" t="str">
        <f>IF(OR(C589="Resuelto",C589=""),"",SUM(L589,O589,R589,U589))</f>
        <v/>
      </c>
      <c r="AA589" s="28">
        <v>787</v>
      </c>
      <c r="AB589" s="28" t="str">
        <f ca="1">IF(ISNA(VLOOKUP(AA589,$X$13:$Z$795,3,FALSE))=TRUE,"",VLOOKUP(AA589,$X$13:$Z$795,3,FALSE))</f>
        <v/>
      </c>
      <c r="AC589" s="75" t="str">
        <f ca="1">IF(ISNA(VLOOKUP(AA589,$X$13:$Z$795,2,FALSE))=TRUE,"",VLOOKUP(AA589,$X$13:$Z$795,2,FALSE))</f>
        <v/>
      </c>
      <c r="AH589" s="78" t="str">
        <f>IF(AI589="","",MAX($AH$5:AH588)+1)</f>
        <v/>
      </c>
      <c r="AI589" s="53" t="str">
        <f>IF(G588="","",IF(COUNTIF($AI$11:AI588,G588)=0,G588,""))</f>
        <v/>
      </c>
      <c r="AJ589" s="53" t="str">
        <f>IF(ISNA(VLOOKUP(AA589,$AH$13:$AI$795,2,FALSE))=TRUE,"",VLOOKUP(AA589,$AH$13:$AI$795,2,FALSE))</f>
        <v/>
      </c>
      <c r="AK589" s="135"/>
    </row>
    <row r="590" spans="1:37" x14ac:dyDescent="0.25">
      <c r="A590" s="136"/>
      <c r="B590" s="136"/>
      <c r="C590" s="136"/>
      <c r="D590" s="136"/>
      <c r="E590" s="137"/>
      <c r="F590" s="137"/>
      <c r="G590" s="136"/>
      <c r="H590" s="137"/>
      <c r="I590" s="140" t="str">
        <f t="shared" si="10"/>
        <v/>
      </c>
      <c r="J590" s="140"/>
      <c r="K590" s="140"/>
      <c r="L590" s="74" t="str">
        <f>IF(AND(C590="Abierto",D590="Urgente"),A590,"")</f>
        <v/>
      </c>
      <c r="M590" s="74" t="str">
        <f ca="1">IF(AND(C590="Abierto",D590="Urgente"),TODAY()-E590,"")</f>
        <v/>
      </c>
      <c r="N590" s="74" t="str">
        <f>IF(AND(C590="Abierto",D590="Urgente"),RANK(M590,$M$13:$M$798,0)+COUNTIF($M$13:M590,M590)-1,"")</f>
        <v/>
      </c>
      <c r="O590" s="74" t="str">
        <f>IF(AND(C590="Abierto",D590="Alta"),A590,"")</f>
        <v/>
      </c>
      <c r="P590" s="74" t="str">
        <f ca="1">IF(AND(C590="Abierto",D590="Alta"),TODAY()-E590,"")</f>
        <v/>
      </c>
      <c r="Q590" s="74" t="str">
        <f>IF(AND(C590="Abierto",D590="Alta"),RANK(P590,$P$13:$P$798,0)+COUNTIF($P$13:P590,P590)-1+MAX(N:N),"")</f>
        <v/>
      </c>
      <c r="R590" s="74" t="str">
        <f>IF(AND(C590="Abierto",D590="Media"),A590,"")</f>
        <v/>
      </c>
      <c r="S590" s="74" t="str">
        <f ca="1">IF(AND(C590="Abierto",D590="Media"),TODAY()-E590,"")</f>
        <v/>
      </c>
      <c r="T590" s="74" t="str">
        <f>IF(AND(C590="Abierto",D590="Media"),RANK(S590,$S$13:$S$798,0)+COUNTIF($S$13:S590,S590)-1+MAX(N:N,Q:Q),"")</f>
        <v/>
      </c>
      <c r="U590" s="74" t="str">
        <f>IF(AND(C590="Abierto",D590="Baja"),A590,"")</f>
        <v/>
      </c>
      <c r="V590" s="74" t="str">
        <f ca="1">IF(AND(C590="Abierto",D590="Baja"),TODAY()-E590,"")</f>
        <v/>
      </c>
      <c r="W590" s="74" t="str">
        <f>IF(AND(C590="Abierto",D590="Baja"),RANK(V590,$V$13:$V$798,0)+COUNTIF($V$13:V590,V590)-1+MAX(N:N,Q:Q,T:T),"")</f>
        <v/>
      </c>
      <c r="X590" s="139" t="str">
        <f>IF(OR(C590="Resuelto",C590=""),"",SUM(N590,Q590,T590,W590))</f>
        <v/>
      </c>
      <c r="Y590" s="139" t="str">
        <f>IF(OR(C590="Resuelto",C590=""),"",SUM(M590,P590,S590,V590))</f>
        <v/>
      </c>
      <c r="Z590" s="139" t="str">
        <f>IF(OR(C590="Resuelto",C590=""),"",SUM(L590,O590,R590,U590))</f>
        <v/>
      </c>
      <c r="AA590" s="28">
        <v>788</v>
      </c>
      <c r="AB590" s="28" t="str">
        <f ca="1">IF(ISNA(VLOOKUP(AA590,$X$13:$Z$795,3,FALSE))=TRUE,"",VLOOKUP(AA590,$X$13:$Z$795,3,FALSE))</f>
        <v/>
      </c>
      <c r="AC590" s="75" t="str">
        <f ca="1">IF(ISNA(VLOOKUP(AA590,$X$13:$Z$795,2,FALSE))=TRUE,"",VLOOKUP(AA590,$X$13:$Z$795,2,FALSE))</f>
        <v/>
      </c>
      <c r="AH590" s="78" t="str">
        <f>IF(AI590="","",MAX($AH$5:AH589)+1)</f>
        <v/>
      </c>
      <c r="AI590" s="53" t="str">
        <f>IF(G589="","",IF(COUNTIF($AI$11:AI589,G589)=0,G589,""))</f>
        <v/>
      </c>
      <c r="AJ590" s="53" t="str">
        <f>IF(ISNA(VLOOKUP(AA590,$AH$13:$AI$795,2,FALSE))=TRUE,"",VLOOKUP(AA590,$AH$13:$AI$795,2,FALSE))</f>
        <v/>
      </c>
      <c r="AK590" s="135"/>
    </row>
    <row r="591" spans="1:37" x14ac:dyDescent="0.25">
      <c r="A591" s="136"/>
      <c r="B591" s="136"/>
      <c r="C591" s="136"/>
      <c r="D591" s="136"/>
      <c r="E591" s="137"/>
      <c r="F591" s="137"/>
      <c r="G591" s="136"/>
      <c r="H591" s="137"/>
      <c r="I591" s="140" t="str">
        <f t="shared" si="10"/>
        <v/>
      </c>
      <c r="J591" s="140"/>
      <c r="K591" s="140"/>
      <c r="L591" s="74" t="str">
        <f>IF(AND(C591="Abierto",D591="Urgente"),A591,"")</f>
        <v/>
      </c>
      <c r="M591" s="74" t="str">
        <f ca="1">IF(AND(C591="Abierto",D591="Urgente"),TODAY()-E591,"")</f>
        <v/>
      </c>
      <c r="N591" s="74" t="str">
        <f>IF(AND(C591="Abierto",D591="Urgente"),RANK(M591,$M$13:$M$798,0)+COUNTIF($M$13:M591,M591)-1,"")</f>
        <v/>
      </c>
      <c r="O591" s="74" t="str">
        <f>IF(AND(C591="Abierto",D591="Alta"),A591,"")</f>
        <v/>
      </c>
      <c r="P591" s="74" t="str">
        <f ca="1">IF(AND(C591="Abierto",D591="Alta"),TODAY()-E591,"")</f>
        <v/>
      </c>
      <c r="Q591" s="74" t="str">
        <f>IF(AND(C591="Abierto",D591="Alta"),RANK(P591,$P$13:$P$798,0)+COUNTIF($P$13:P591,P591)-1+MAX(N:N),"")</f>
        <v/>
      </c>
      <c r="R591" s="74" t="str">
        <f>IF(AND(C591="Abierto",D591="Media"),A591,"")</f>
        <v/>
      </c>
      <c r="S591" s="74" t="str">
        <f ca="1">IF(AND(C591="Abierto",D591="Media"),TODAY()-E591,"")</f>
        <v/>
      </c>
      <c r="T591" s="74" t="str">
        <f>IF(AND(C591="Abierto",D591="Media"),RANK(S591,$S$13:$S$798,0)+COUNTIF($S$13:S591,S591)-1+MAX(N:N,Q:Q),"")</f>
        <v/>
      </c>
      <c r="U591" s="74" t="str">
        <f>IF(AND(C591="Abierto",D591="Baja"),A591,"")</f>
        <v/>
      </c>
      <c r="V591" s="74" t="str">
        <f ca="1">IF(AND(C591="Abierto",D591="Baja"),TODAY()-E591,"")</f>
        <v/>
      </c>
      <c r="W591" s="74" t="str">
        <f>IF(AND(C591="Abierto",D591="Baja"),RANK(V591,$V$13:$V$798,0)+COUNTIF($V$13:V591,V591)-1+MAX(N:N,Q:Q,T:T),"")</f>
        <v/>
      </c>
      <c r="X591" s="139" t="str">
        <f>IF(OR(C591="Resuelto",C591=""),"",SUM(N591,Q591,T591,W591))</f>
        <v/>
      </c>
      <c r="Y591" s="139" t="str">
        <f>IF(OR(C591="Resuelto",C591=""),"",SUM(M591,P591,S591,V591))</f>
        <v/>
      </c>
      <c r="Z591" s="139" t="str">
        <f>IF(OR(C591="Resuelto",C591=""),"",SUM(L591,O591,R591,U591))</f>
        <v/>
      </c>
      <c r="AA591" s="28">
        <v>789</v>
      </c>
      <c r="AB591" s="28" t="str">
        <f ca="1">IF(ISNA(VLOOKUP(AA591,$X$13:$Z$795,3,FALSE))=TRUE,"",VLOOKUP(AA591,$X$13:$Z$795,3,FALSE))</f>
        <v/>
      </c>
      <c r="AC591" s="75" t="str">
        <f ca="1">IF(ISNA(VLOOKUP(AA591,$X$13:$Z$795,2,FALSE))=TRUE,"",VLOOKUP(AA591,$X$13:$Z$795,2,FALSE))</f>
        <v/>
      </c>
      <c r="AH591" s="78" t="str">
        <f>IF(AI591="","",MAX($AH$5:AH590)+1)</f>
        <v/>
      </c>
      <c r="AI591" s="53" t="str">
        <f>IF(G590="","",IF(COUNTIF($AI$11:AI590,G590)=0,G590,""))</f>
        <v/>
      </c>
      <c r="AJ591" s="53" t="str">
        <f>IF(ISNA(VLOOKUP(AA591,$AH$13:$AI$795,2,FALSE))=TRUE,"",VLOOKUP(AA591,$AH$13:$AI$795,2,FALSE))</f>
        <v/>
      </c>
      <c r="AK591" s="135"/>
    </row>
    <row r="592" spans="1:37" x14ac:dyDescent="0.25">
      <c r="A592" s="136"/>
      <c r="B592" s="136"/>
      <c r="C592" s="136"/>
      <c r="D592" s="136"/>
      <c r="E592" s="137"/>
      <c r="F592" s="137"/>
      <c r="G592" s="136"/>
      <c r="H592" s="137"/>
      <c r="I592" s="140" t="str">
        <f t="shared" si="10"/>
        <v/>
      </c>
      <c r="J592" s="140"/>
      <c r="K592" s="140"/>
      <c r="L592" s="74" t="str">
        <f>IF(AND(C592="Abierto",D592="Urgente"),A592,"")</f>
        <v/>
      </c>
      <c r="M592" s="74" t="str">
        <f ca="1">IF(AND(C592="Abierto",D592="Urgente"),TODAY()-E592,"")</f>
        <v/>
      </c>
      <c r="N592" s="74" t="str">
        <f>IF(AND(C592="Abierto",D592="Urgente"),RANK(M592,$M$13:$M$798,0)+COUNTIF($M$13:M592,M592)-1,"")</f>
        <v/>
      </c>
      <c r="O592" s="74" t="str">
        <f>IF(AND(C592="Abierto",D592="Alta"),A592,"")</f>
        <v/>
      </c>
      <c r="P592" s="74" t="str">
        <f ca="1">IF(AND(C592="Abierto",D592="Alta"),TODAY()-E592,"")</f>
        <v/>
      </c>
      <c r="Q592" s="74" t="str">
        <f>IF(AND(C592="Abierto",D592="Alta"),RANK(P592,$P$13:$P$798,0)+COUNTIF($P$13:P592,P592)-1+MAX(N:N),"")</f>
        <v/>
      </c>
      <c r="R592" s="74" t="str">
        <f>IF(AND(C592="Abierto",D592="Media"),A592,"")</f>
        <v/>
      </c>
      <c r="S592" s="74" t="str">
        <f ca="1">IF(AND(C592="Abierto",D592="Media"),TODAY()-E592,"")</f>
        <v/>
      </c>
      <c r="T592" s="74" t="str">
        <f>IF(AND(C592="Abierto",D592="Media"),RANK(S592,$S$13:$S$798,0)+COUNTIF($S$13:S592,S592)-1+MAX(N:N,Q:Q),"")</f>
        <v/>
      </c>
      <c r="U592" s="74" t="str">
        <f>IF(AND(C592="Abierto",D592="Baja"),A592,"")</f>
        <v/>
      </c>
      <c r="V592" s="74" t="str">
        <f ca="1">IF(AND(C592="Abierto",D592="Baja"),TODAY()-E592,"")</f>
        <v/>
      </c>
      <c r="W592" s="74" t="str">
        <f>IF(AND(C592="Abierto",D592="Baja"),RANK(V592,$V$13:$V$798,0)+COUNTIF($V$13:V592,V592)-1+MAX(N:N,Q:Q,T:T),"")</f>
        <v/>
      </c>
      <c r="X592" s="139" t="str">
        <f>IF(OR(C592="Resuelto",C592=""),"",SUM(N592,Q592,T592,W592))</f>
        <v/>
      </c>
      <c r="Y592" s="139" t="str">
        <f>IF(OR(C592="Resuelto",C592=""),"",SUM(M592,P592,S592,V592))</f>
        <v/>
      </c>
      <c r="Z592" s="139" t="str">
        <f>IF(OR(C592="Resuelto",C592=""),"",SUM(L592,O592,R592,U592))</f>
        <v/>
      </c>
      <c r="AA592" s="28">
        <v>790</v>
      </c>
      <c r="AB592" s="28" t="str">
        <f ca="1">IF(ISNA(VLOOKUP(AA592,$X$13:$Z$795,3,FALSE))=TRUE,"",VLOOKUP(AA592,$X$13:$Z$795,3,FALSE))</f>
        <v/>
      </c>
      <c r="AC592" s="75" t="str">
        <f ca="1">IF(ISNA(VLOOKUP(AA592,$X$13:$Z$795,2,FALSE))=TRUE,"",VLOOKUP(AA592,$X$13:$Z$795,2,FALSE))</f>
        <v/>
      </c>
      <c r="AH592" s="78" t="str">
        <f>IF(AI592="","",MAX($AH$5:AH591)+1)</f>
        <v/>
      </c>
      <c r="AI592" s="53" t="str">
        <f>IF(G591="","",IF(COUNTIF($AI$11:AI591,G591)=0,G591,""))</f>
        <v/>
      </c>
      <c r="AJ592" s="53" t="str">
        <f>IF(ISNA(VLOOKUP(AA592,$AH$13:$AI$795,2,FALSE))=TRUE,"",VLOOKUP(AA592,$AH$13:$AI$795,2,FALSE))</f>
        <v/>
      </c>
      <c r="AK592" s="135"/>
    </row>
    <row r="593" spans="1:37" x14ac:dyDescent="0.25">
      <c r="A593" s="136"/>
      <c r="B593" s="136"/>
      <c r="C593" s="136"/>
      <c r="D593" s="136"/>
      <c r="E593" s="137"/>
      <c r="F593" s="137"/>
      <c r="G593" s="136"/>
      <c r="H593" s="137"/>
      <c r="I593" s="140" t="str">
        <f t="shared" si="10"/>
        <v/>
      </c>
      <c r="J593" s="140"/>
      <c r="K593" s="140"/>
      <c r="L593" s="74" t="str">
        <f>IF(AND(C593="Abierto",D593="Urgente"),A593,"")</f>
        <v/>
      </c>
      <c r="M593" s="74" t="str">
        <f ca="1">IF(AND(C593="Abierto",D593="Urgente"),TODAY()-E593,"")</f>
        <v/>
      </c>
      <c r="N593" s="74" t="str">
        <f>IF(AND(C593="Abierto",D593="Urgente"),RANK(M593,$M$13:$M$798,0)+COUNTIF($M$13:M593,M593)-1,"")</f>
        <v/>
      </c>
      <c r="O593" s="74" t="str">
        <f>IF(AND(C593="Abierto",D593="Alta"),A593,"")</f>
        <v/>
      </c>
      <c r="P593" s="74" t="str">
        <f ca="1">IF(AND(C593="Abierto",D593="Alta"),TODAY()-E593,"")</f>
        <v/>
      </c>
      <c r="Q593" s="74" t="str">
        <f>IF(AND(C593="Abierto",D593="Alta"),RANK(P593,$P$13:$P$798,0)+COUNTIF($P$13:P593,P593)-1+MAX(N:N),"")</f>
        <v/>
      </c>
      <c r="R593" s="74" t="str">
        <f>IF(AND(C593="Abierto",D593="Media"),A593,"")</f>
        <v/>
      </c>
      <c r="S593" s="74" t="str">
        <f ca="1">IF(AND(C593="Abierto",D593="Media"),TODAY()-E593,"")</f>
        <v/>
      </c>
      <c r="T593" s="74" t="str">
        <f>IF(AND(C593="Abierto",D593="Media"),RANK(S593,$S$13:$S$798,0)+COUNTIF($S$13:S593,S593)-1+MAX(N:N,Q:Q),"")</f>
        <v/>
      </c>
      <c r="U593" s="74" t="str">
        <f>IF(AND(C593="Abierto",D593="Baja"),A593,"")</f>
        <v/>
      </c>
      <c r="V593" s="74" t="str">
        <f ca="1">IF(AND(C593="Abierto",D593="Baja"),TODAY()-E593,"")</f>
        <v/>
      </c>
      <c r="W593" s="74" t="str">
        <f>IF(AND(C593="Abierto",D593="Baja"),RANK(V593,$V$13:$V$798,0)+COUNTIF($V$13:V593,V593)-1+MAX(N:N,Q:Q,T:T),"")</f>
        <v/>
      </c>
      <c r="X593" s="139" t="str">
        <f>IF(OR(C593="Resuelto",C593=""),"",SUM(N593,Q593,T593,W593))</f>
        <v/>
      </c>
      <c r="Y593" s="139" t="str">
        <f>IF(OR(C593="Resuelto",C593=""),"",SUM(M593,P593,S593,V593))</f>
        <v/>
      </c>
      <c r="Z593" s="139" t="str">
        <f>IF(OR(C593="Resuelto",C593=""),"",SUM(L593,O593,R593,U593))</f>
        <v/>
      </c>
      <c r="AA593" s="28">
        <v>791</v>
      </c>
      <c r="AB593" s="28" t="str">
        <f ca="1">IF(ISNA(VLOOKUP(AA593,$X$13:$Z$795,3,FALSE))=TRUE,"",VLOOKUP(AA593,$X$13:$Z$795,3,FALSE))</f>
        <v/>
      </c>
      <c r="AC593" s="75" t="str">
        <f ca="1">IF(ISNA(VLOOKUP(AA593,$X$13:$Z$795,2,FALSE))=TRUE,"",VLOOKUP(AA593,$X$13:$Z$795,2,FALSE))</f>
        <v/>
      </c>
      <c r="AH593" s="78" t="str">
        <f>IF(AI593="","",MAX($AH$5:AH592)+1)</f>
        <v/>
      </c>
      <c r="AI593" s="53" t="str">
        <f>IF(G592="","",IF(COUNTIF($AI$11:AI592,G592)=0,G592,""))</f>
        <v/>
      </c>
      <c r="AJ593" s="53" t="str">
        <f>IF(ISNA(VLOOKUP(AA593,$AH$13:$AI$795,2,FALSE))=TRUE,"",VLOOKUP(AA593,$AH$13:$AI$795,2,FALSE))</f>
        <v/>
      </c>
      <c r="AK593" s="135"/>
    </row>
    <row r="594" spans="1:37" x14ac:dyDescent="0.25">
      <c r="A594" s="136"/>
      <c r="B594" s="136"/>
      <c r="C594" s="136"/>
      <c r="D594" s="136"/>
      <c r="E594" s="137"/>
      <c r="F594" s="137"/>
      <c r="G594" s="136"/>
      <c r="H594" s="137"/>
      <c r="I594" s="140" t="str">
        <f t="shared" si="10"/>
        <v/>
      </c>
      <c r="J594" s="140"/>
      <c r="K594" s="140"/>
      <c r="L594" s="74" t="str">
        <f>IF(AND(C594="Abierto",D594="Urgente"),A594,"")</f>
        <v/>
      </c>
      <c r="M594" s="74" t="str">
        <f ca="1">IF(AND(C594="Abierto",D594="Urgente"),TODAY()-E594,"")</f>
        <v/>
      </c>
      <c r="N594" s="74" t="str">
        <f>IF(AND(C594="Abierto",D594="Urgente"),RANK(M594,$M$13:$M$798,0)+COUNTIF($M$13:M594,M594)-1,"")</f>
        <v/>
      </c>
      <c r="O594" s="74" t="str">
        <f>IF(AND(C594="Abierto",D594="Alta"),A594,"")</f>
        <v/>
      </c>
      <c r="P594" s="74" t="str">
        <f ca="1">IF(AND(C594="Abierto",D594="Alta"),TODAY()-E594,"")</f>
        <v/>
      </c>
      <c r="Q594" s="74" t="str">
        <f>IF(AND(C594="Abierto",D594="Alta"),RANK(P594,$P$13:$P$798,0)+COUNTIF($P$13:P594,P594)-1+MAX(N:N),"")</f>
        <v/>
      </c>
      <c r="R594" s="74" t="str">
        <f>IF(AND(C594="Abierto",D594="Media"),A594,"")</f>
        <v/>
      </c>
      <c r="S594" s="74" t="str">
        <f ca="1">IF(AND(C594="Abierto",D594="Media"),TODAY()-E594,"")</f>
        <v/>
      </c>
      <c r="T594" s="74" t="str">
        <f>IF(AND(C594="Abierto",D594="Media"),RANK(S594,$S$13:$S$798,0)+COUNTIF($S$13:S594,S594)-1+MAX(N:N,Q:Q),"")</f>
        <v/>
      </c>
      <c r="U594" s="74" t="str">
        <f>IF(AND(C594="Abierto",D594="Baja"),A594,"")</f>
        <v/>
      </c>
      <c r="V594" s="74" t="str">
        <f ca="1">IF(AND(C594="Abierto",D594="Baja"),TODAY()-E594,"")</f>
        <v/>
      </c>
      <c r="W594" s="74" t="str">
        <f>IF(AND(C594="Abierto",D594="Baja"),RANK(V594,$V$13:$V$798,0)+COUNTIF($V$13:V594,V594)-1+MAX(N:N,Q:Q,T:T),"")</f>
        <v/>
      </c>
      <c r="X594" s="139" t="str">
        <f>IF(OR(C594="Resuelto",C594=""),"",SUM(N594,Q594,T594,W594))</f>
        <v/>
      </c>
      <c r="Y594" s="139" t="str">
        <f>IF(OR(C594="Resuelto",C594=""),"",SUM(M594,P594,S594,V594))</f>
        <v/>
      </c>
      <c r="Z594" s="139" t="str">
        <f>IF(OR(C594="Resuelto",C594=""),"",SUM(L594,O594,R594,U594))</f>
        <v/>
      </c>
      <c r="AA594" s="28">
        <v>792</v>
      </c>
      <c r="AB594" s="28" t="str">
        <f ca="1">IF(ISNA(VLOOKUP(AA594,$X$13:$Z$795,3,FALSE))=TRUE,"",VLOOKUP(AA594,$X$13:$Z$795,3,FALSE))</f>
        <v/>
      </c>
      <c r="AC594" s="75" t="str">
        <f ca="1">IF(ISNA(VLOOKUP(AA594,$X$13:$Z$795,2,FALSE))=TRUE,"",VLOOKUP(AA594,$X$13:$Z$795,2,FALSE))</f>
        <v/>
      </c>
      <c r="AH594" s="78" t="str">
        <f>IF(AI594="","",MAX($AH$5:AH593)+1)</f>
        <v/>
      </c>
      <c r="AI594" s="53" t="str">
        <f>IF(G593="","",IF(COUNTIF($AI$11:AI593,G593)=0,G593,""))</f>
        <v/>
      </c>
      <c r="AJ594" s="53" t="str">
        <f>IF(ISNA(VLOOKUP(AA594,$AH$13:$AI$795,2,FALSE))=TRUE,"",VLOOKUP(AA594,$AH$13:$AI$795,2,FALSE))</f>
        <v/>
      </c>
      <c r="AK594" s="135"/>
    </row>
    <row r="595" spans="1:37" x14ac:dyDescent="0.25">
      <c r="A595" s="136"/>
      <c r="B595" s="136"/>
      <c r="C595" s="136"/>
      <c r="D595" s="136"/>
      <c r="E595" s="137"/>
      <c r="F595" s="137"/>
      <c r="G595" s="136"/>
      <c r="H595" s="137"/>
      <c r="I595" s="140" t="str">
        <f t="shared" si="10"/>
        <v/>
      </c>
      <c r="J595" s="140"/>
      <c r="K595" s="140"/>
      <c r="L595" s="74" t="str">
        <f>IF(AND(C595="Abierto",D595="Urgente"),A595,"")</f>
        <v/>
      </c>
      <c r="M595" s="74" t="str">
        <f ca="1">IF(AND(C595="Abierto",D595="Urgente"),TODAY()-E595,"")</f>
        <v/>
      </c>
      <c r="N595" s="74" t="str">
        <f>IF(AND(C595="Abierto",D595="Urgente"),RANK(M595,$M$13:$M$798,0)+COUNTIF($M$13:M595,M595)-1,"")</f>
        <v/>
      </c>
      <c r="O595" s="74" t="str">
        <f>IF(AND(C595="Abierto",D595="Alta"),A595,"")</f>
        <v/>
      </c>
      <c r="P595" s="74" t="str">
        <f ca="1">IF(AND(C595="Abierto",D595="Alta"),TODAY()-E595,"")</f>
        <v/>
      </c>
      <c r="Q595" s="74" t="str">
        <f>IF(AND(C595="Abierto",D595="Alta"),RANK(P595,$P$13:$P$798,0)+COUNTIF($P$13:P595,P595)-1+MAX(N:N),"")</f>
        <v/>
      </c>
      <c r="R595" s="74" t="str">
        <f>IF(AND(C595="Abierto",D595="Media"),A595,"")</f>
        <v/>
      </c>
      <c r="S595" s="74" t="str">
        <f ca="1">IF(AND(C595="Abierto",D595="Media"),TODAY()-E595,"")</f>
        <v/>
      </c>
      <c r="T595" s="74" t="str">
        <f>IF(AND(C595="Abierto",D595="Media"),RANK(S595,$S$13:$S$798,0)+COUNTIF($S$13:S595,S595)-1+MAX(N:N,Q:Q),"")</f>
        <v/>
      </c>
      <c r="U595" s="74" t="str">
        <f>IF(AND(C595="Abierto",D595="Baja"),A595,"")</f>
        <v/>
      </c>
      <c r="V595" s="74" t="str">
        <f ca="1">IF(AND(C595="Abierto",D595="Baja"),TODAY()-E595,"")</f>
        <v/>
      </c>
      <c r="W595" s="74" t="str">
        <f>IF(AND(C595="Abierto",D595="Baja"),RANK(V595,$V$13:$V$798,0)+COUNTIF($V$13:V595,V595)-1+MAX(N:N,Q:Q,T:T),"")</f>
        <v/>
      </c>
      <c r="X595" s="139" t="str">
        <f>IF(OR(C595="Resuelto",C595=""),"",SUM(N595,Q595,T595,W595))</f>
        <v/>
      </c>
      <c r="Y595" s="139" t="str">
        <f>IF(OR(C595="Resuelto",C595=""),"",SUM(M595,P595,S595,V595))</f>
        <v/>
      </c>
      <c r="Z595" s="139" t="str">
        <f>IF(OR(C595="Resuelto",C595=""),"",SUM(L595,O595,R595,U595))</f>
        <v/>
      </c>
      <c r="AA595" s="28">
        <v>793</v>
      </c>
      <c r="AB595" s="28" t="str">
        <f ca="1">IF(ISNA(VLOOKUP(AA595,$X$13:$Z$795,3,FALSE))=TRUE,"",VLOOKUP(AA595,$X$13:$Z$795,3,FALSE))</f>
        <v/>
      </c>
      <c r="AC595" s="75" t="str">
        <f ca="1">IF(ISNA(VLOOKUP(AA595,$X$13:$Z$795,2,FALSE))=TRUE,"",VLOOKUP(AA595,$X$13:$Z$795,2,FALSE))</f>
        <v/>
      </c>
      <c r="AH595" s="78" t="str">
        <f>IF(AI595="","",MAX($AH$5:AH594)+1)</f>
        <v/>
      </c>
      <c r="AI595" s="53" t="str">
        <f>IF(G594="","",IF(COUNTIF($AI$11:AI594,G594)=0,G594,""))</f>
        <v/>
      </c>
      <c r="AJ595" s="53" t="str">
        <f>IF(ISNA(VLOOKUP(AA595,$AH$13:$AI$795,2,FALSE))=TRUE,"",VLOOKUP(AA595,$AH$13:$AI$795,2,FALSE))</f>
        <v/>
      </c>
      <c r="AK595" s="135"/>
    </row>
    <row r="596" spans="1:37" x14ac:dyDescent="0.25">
      <c r="A596" s="136"/>
      <c r="B596" s="136"/>
      <c r="C596" s="136"/>
      <c r="D596" s="136"/>
      <c r="E596" s="137"/>
      <c r="F596" s="137"/>
      <c r="G596" s="136"/>
      <c r="H596" s="137"/>
      <c r="I596" s="140" t="str">
        <f t="shared" si="10"/>
        <v/>
      </c>
      <c r="J596" s="140"/>
      <c r="K596" s="140"/>
      <c r="L596" s="74" t="str">
        <f>IF(AND(C596="Abierto",D596="Urgente"),A596,"")</f>
        <v/>
      </c>
      <c r="M596" s="74" t="str">
        <f ca="1">IF(AND(C596="Abierto",D596="Urgente"),TODAY()-E596,"")</f>
        <v/>
      </c>
      <c r="N596" s="74" t="str">
        <f>IF(AND(C596="Abierto",D596="Urgente"),RANK(M596,$M$13:$M$798,0)+COUNTIF($M$13:M596,M596)-1,"")</f>
        <v/>
      </c>
      <c r="O596" s="74" t="str">
        <f>IF(AND(C596="Abierto",D596="Alta"),A596,"")</f>
        <v/>
      </c>
      <c r="P596" s="74" t="str">
        <f ca="1">IF(AND(C596="Abierto",D596="Alta"),TODAY()-E596,"")</f>
        <v/>
      </c>
      <c r="Q596" s="74" t="str">
        <f>IF(AND(C596="Abierto",D596="Alta"),RANK(P596,$P$13:$P$798,0)+COUNTIF($P$13:P596,P596)-1+MAX(N:N),"")</f>
        <v/>
      </c>
      <c r="R596" s="74" t="str">
        <f>IF(AND(C596="Abierto",D596="Media"),A596,"")</f>
        <v/>
      </c>
      <c r="S596" s="74" t="str">
        <f ca="1">IF(AND(C596="Abierto",D596="Media"),TODAY()-E596,"")</f>
        <v/>
      </c>
      <c r="T596" s="74" t="str">
        <f>IF(AND(C596="Abierto",D596="Media"),RANK(S596,$S$13:$S$798,0)+COUNTIF($S$13:S596,S596)-1+MAX(N:N,Q:Q),"")</f>
        <v/>
      </c>
      <c r="U596" s="74" t="str">
        <f>IF(AND(C596="Abierto",D596="Baja"),A596,"")</f>
        <v/>
      </c>
      <c r="V596" s="74" t="str">
        <f ca="1">IF(AND(C596="Abierto",D596="Baja"),TODAY()-E596,"")</f>
        <v/>
      </c>
      <c r="W596" s="74" t="str">
        <f>IF(AND(C596="Abierto",D596="Baja"),RANK(V596,$V$13:$V$798,0)+COUNTIF($V$13:V596,V596)-1+MAX(N:N,Q:Q,T:T),"")</f>
        <v/>
      </c>
      <c r="X596" s="139" t="str">
        <f>IF(OR(C596="Resuelto",C596=""),"",SUM(N596,Q596,T596,W596))</f>
        <v/>
      </c>
      <c r="Y596" s="139" t="str">
        <f>IF(OR(C596="Resuelto",C596=""),"",SUM(M596,P596,S596,V596))</f>
        <v/>
      </c>
      <c r="Z596" s="139" t="str">
        <f>IF(OR(C596="Resuelto",C596=""),"",SUM(L596,O596,R596,U596))</f>
        <v/>
      </c>
      <c r="AA596" s="28">
        <v>794</v>
      </c>
      <c r="AB596" s="28" t="str">
        <f ca="1">IF(ISNA(VLOOKUP(AA596,$X$13:$Z$795,3,FALSE))=TRUE,"",VLOOKUP(AA596,$X$13:$Z$795,3,FALSE))</f>
        <v/>
      </c>
      <c r="AC596" s="75" t="str">
        <f ca="1">IF(ISNA(VLOOKUP(AA596,$X$13:$Z$795,2,FALSE))=TRUE,"",VLOOKUP(AA596,$X$13:$Z$795,2,FALSE))</f>
        <v/>
      </c>
      <c r="AH596" s="78" t="str">
        <f>IF(AI596="","",MAX($AH$5:AH595)+1)</f>
        <v/>
      </c>
      <c r="AI596" s="53" t="str">
        <f>IF(G595="","",IF(COUNTIF($AI$11:AI595,G595)=0,G595,""))</f>
        <v/>
      </c>
      <c r="AJ596" s="53" t="str">
        <f>IF(ISNA(VLOOKUP(AA596,$AH$13:$AI$795,2,FALSE))=TRUE,"",VLOOKUP(AA596,$AH$13:$AI$795,2,FALSE))</f>
        <v/>
      </c>
      <c r="AK596" s="135"/>
    </row>
    <row r="597" spans="1:37" x14ac:dyDescent="0.25">
      <c r="A597" s="136"/>
      <c r="B597" s="136"/>
      <c r="C597" s="136"/>
      <c r="D597" s="136"/>
      <c r="E597" s="137"/>
      <c r="F597" s="137"/>
      <c r="G597" s="136"/>
      <c r="H597" s="137"/>
      <c r="I597" s="140" t="str">
        <f t="shared" si="10"/>
        <v/>
      </c>
      <c r="J597" s="140"/>
      <c r="K597" s="140"/>
      <c r="L597" s="74" t="str">
        <f>IF(AND(C597="Abierto",D597="Urgente"),A597,"")</f>
        <v/>
      </c>
      <c r="M597" s="74" t="str">
        <f ca="1">IF(AND(C597="Abierto",D597="Urgente"),TODAY()-E597,"")</f>
        <v/>
      </c>
      <c r="N597" s="74" t="str">
        <f>IF(AND(C597="Abierto",D597="Urgente"),RANK(M597,$M$13:$M$798,0)+COUNTIF($M$13:M597,M597)-1,"")</f>
        <v/>
      </c>
      <c r="O597" s="74" t="str">
        <f>IF(AND(C597="Abierto",D597="Alta"),A597,"")</f>
        <v/>
      </c>
      <c r="P597" s="74" t="str">
        <f ca="1">IF(AND(C597="Abierto",D597="Alta"),TODAY()-E597,"")</f>
        <v/>
      </c>
      <c r="Q597" s="74" t="str">
        <f>IF(AND(C597="Abierto",D597="Alta"),RANK(P597,$P$13:$P$798,0)+COUNTIF($P$13:P597,P597)-1+MAX(N:N),"")</f>
        <v/>
      </c>
      <c r="R597" s="74" t="str">
        <f>IF(AND(C597="Abierto",D597="Media"),A597,"")</f>
        <v/>
      </c>
      <c r="S597" s="74" t="str">
        <f ca="1">IF(AND(C597="Abierto",D597="Media"),TODAY()-E597,"")</f>
        <v/>
      </c>
      <c r="T597" s="74" t="str">
        <f>IF(AND(C597="Abierto",D597="Media"),RANK(S597,$S$13:$S$798,0)+COUNTIF($S$13:S597,S597)-1+MAX(N:N,Q:Q),"")</f>
        <v/>
      </c>
      <c r="U597" s="74" t="str">
        <f>IF(AND(C597="Abierto",D597="Baja"),A597,"")</f>
        <v/>
      </c>
      <c r="V597" s="74" t="str">
        <f ca="1">IF(AND(C597="Abierto",D597="Baja"),TODAY()-E597,"")</f>
        <v/>
      </c>
      <c r="W597" s="74" t="str">
        <f>IF(AND(C597="Abierto",D597="Baja"),RANK(V597,$V$13:$V$798,0)+COUNTIF($V$13:V597,V597)-1+MAX(N:N,Q:Q,T:T),"")</f>
        <v/>
      </c>
      <c r="X597" s="139" t="str">
        <f>IF(OR(C597="Resuelto",C597=""),"",SUM(N597,Q597,T597,W597))</f>
        <v/>
      </c>
      <c r="Y597" s="139" t="str">
        <f>IF(OR(C597="Resuelto",C597=""),"",SUM(M597,P597,S597,V597))</f>
        <v/>
      </c>
      <c r="Z597" s="139" t="str">
        <f>IF(OR(C597="Resuelto",C597=""),"",SUM(L597,O597,R597,U597))</f>
        <v/>
      </c>
      <c r="AA597" s="28">
        <v>795</v>
      </c>
      <c r="AB597" s="28" t="str">
        <f ca="1">IF(ISNA(VLOOKUP(AA597,$X$13:$Z$795,3,FALSE))=TRUE,"",VLOOKUP(AA597,$X$13:$Z$795,3,FALSE))</f>
        <v/>
      </c>
      <c r="AC597" s="75" t="str">
        <f ca="1">IF(ISNA(VLOOKUP(AA597,$X$13:$Z$795,2,FALSE))=TRUE,"",VLOOKUP(AA597,$X$13:$Z$795,2,FALSE))</f>
        <v/>
      </c>
      <c r="AH597" s="78" t="str">
        <f>IF(AI597="","",MAX($AH$5:AH596)+1)</f>
        <v/>
      </c>
      <c r="AI597" s="53" t="str">
        <f>IF(G596="","",IF(COUNTIF($AI$11:AI596,G596)=0,G596,""))</f>
        <v/>
      </c>
      <c r="AJ597" s="53" t="str">
        <f>IF(ISNA(VLOOKUP(AA597,$AH$13:$AI$795,2,FALSE))=TRUE,"",VLOOKUP(AA597,$AH$13:$AI$795,2,FALSE))</f>
        <v/>
      </c>
      <c r="AK597" s="135"/>
    </row>
    <row r="598" spans="1:37" x14ac:dyDescent="0.25">
      <c r="A598" s="136"/>
      <c r="B598" s="136"/>
      <c r="C598" s="136"/>
      <c r="D598" s="136"/>
      <c r="E598" s="137"/>
      <c r="F598" s="137"/>
      <c r="G598" s="136"/>
      <c r="H598" s="137"/>
      <c r="I598" s="140" t="str">
        <f t="shared" si="10"/>
        <v/>
      </c>
      <c r="J598" s="140"/>
      <c r="K598" s="140"/>
      <c r="L598" s="74" t="str">
        <f>IF(AND(C598="Abierto",D598="Urgente"),A598,"")</f>
        <v/>
      </c>
      <c r="M598" s="74" t="str">
        <f ca="1">IF(AND(C598="Abierto",D598="Urgente"),TODAY()-E598,"")</f>
        <v/>
      </c>
      <c r="N598" s="74" t="str">
        <f>IF(AND(C598="Abierto",D598="Urgente"),RANK(M598,$M$13:$M$798,0)+COUNTIF($M$13:M598,M598)-1,"")</f>
        <v/>
      </c>
      <c r="O598" s="74" t="str">
        <f>IF(AND(C598="Abierto",D598="Alta"),A598,"")</f>
        <v/>
      </c>
      <c r="P598" s="74" t="str">
        <f ca="1">IF(AND(C598="Abierto",D598="Alta"),TODAY()-E598,"")</f>
        <v/>
      </c>
      <c r="Q598" s="74" t="str">
        <f>IF(AND(C598="Abierto",D598="Alta"),RANK(P598,$P$13:$P$798,0)+COUNTIF($P$13:P598,P598)-1+MAX(N:N),"")</f>
        <v/>
      </c>
      <c r="R598" s="74" t="str">
        <f>IF(AND(C598="Abierto",D598="Media"),A598,"")</f>
        <v/>
      </c>
      <c r="S598" s="74" t="str">
        <f ca="1">IF(AND(C598="Abierto",D598="Media"),TODAY()-E598,"")</f>
        <v/>
      </c>
      <c r="T598" s="74" t="str">
        <f>IF(AND(C598="Abierto",D598="Media"),RANK(S598,$S$13:$S$798,0)+COUNTIF($S$13:S598,S598)-1+MAX(N:N,Q:Q),"")</f>
        <v/>
      </c>
      <c r="U598" s="74" t="str">
        <f>IF(AND(C598="Abierto",D598="Baja"),A598,"")</f>
        <v/>
      </c>
      <c r="V598" s="74" t="str">
        <f ca="1">IF(AND(C598="Abierto",D598="Baja"),TODAY()-E598,"")</f>
        <v/>
      </c>
      <c r="W598" s="74" t="str">
        <f>IF(AND(C598="Abierto",D598="Baja"),RANK(V598,$V$13:$V$798,0)+COUNTIF($V$13:V598,V598)-1+MAX(N:N,Q:Q,T:T),"")</f>
        <v/>
      </c>
      <c r="X598" s="139" t="str">
        <f>IF(OR(C598="Resuelto",C598=""),"",SUM(N598,Q598,T598,W598))</f>
        <v/>
      </c>
      <c r="Y598" s="139" t="str">
        <f>IF(OR(C598="Resuelto",C598=""),"",SUM(M598,P598,S598,V598))</f>
        <v/>
      </c>
      <c r="Z598" s="139" t="str">
        <f>IF(OR(C598="Resuelto",C598=""),"",SUM(L598,O598,R598,U598))</f>
        <v/>
      </c>
      <c r="AA598" s="28">
        <v>796</v>
      </c>
      <c r="AB598" s="28" t="str">
        <f ca="1">IF(ISNA(VLOOKUP(AA598,$X$13:$Z$795,3,FALSE))=TRUE,"",VLOOKUP(AA598,$X$13:$Z$795,3,FALSE))</f>
        <v/>
      </c>
      <c r="AC598" s="75" t="str">
        <f ca="1">IF(ISNA(VLOOKUP(AA598,$X$13:$Z$795,2,FALSE))=TRUE,"",VLOOKUP(AA598,$X$13:$Z$795,2,FALSE))</f>
        <v/>
      </c>
      <c r="AH598" s="78" t="str">
        <f>IF(AI598="","",MAX($AH$5:AH597)+1)</f>
        <v/>
      </c>
      <c r="AI598" s="53" t="str">
        <f>IF(G597="","",IF(COUNTIF($AI$11:AI597,G597)=0,G597,""))</f>
        <v/>
      </c>
      <c r="AJ598" s="53" t="str">
        <f>IF(ISNA(VLOOKUP(AA598,$AH$13:$AI$795,2,FALSE))=TRUE,"",VLOOKUP(AA598,$AH$13:$AI$795,2,FALSE))</f>
        <v/>
      </c>
      <c r="AK598" s="135"/>
    </row>
    <row r="599" spans="1:37" x14ac:dyDescent="0.25">
      <c r="A599" s="136"/>
      <c r="B599" s="136"/>
      <c r="C599" s="136"/>
      <c r="D599" s="136"/>
      <c r="E599" s="137"/>
      <c r="F599" s="137"/>
      <c r="G599" s="136"/>
      <c r="H599" s="137"/>
      <c r="I599" s="140" t="str">
        <f t="shared" si="10"/>
        <v/>
      </c>
      <c r="J599" s="140"/>
      <c r="K599" s="140"/>
      <c r="L599" s="74" t="str">
        <f>IF(AND(C599="Abierto",D599="Urgente"),A599,"")</f>
        <v/>
      </c>
      <c r="M599" s="74" t="str">
        <f ca="1">IF(AND(C599="Abierto",D599="Urgente"),TODAY()-E599,"")</f>
        <v/>
      </c>
      <c r="N599" s="74" t="str">
        <f>IF(AND(C599="Abierto",D599="Urgente"),RANK(M599,$M$13:$M$798,0)+COUNTIF($M$13:M599,M599)-1,"")</f>
        <v/>
      </c>
      <c r="O599" s="74" t="str">
        <f>IF(AND(C599="Abierto",D599="Alta"),A599,"")</f>
        <v/>
      </c>
      <c r="P599" s="74" t="str">
        <f ca="1">IF(AND(C599="Abierto",D599="Alta"),TODAY()-E599,"")</f>
        <v/>
      </c>
      <c r="Q599" s="74" t="str">
        <f>IF(AND(C599="Abierto",D599="Alta"),RANK(P599,$P$13:$P$798,0)+COUNTIF($P$13:P599,P599)-1+MAX(N:N),"")</f>
        <v/>
      </c>
      <c r="R599" s="74" t="str">
        <f>IF(AND(C599="Abierto",D599="Media"),A599,"")</f>
        <v/>
      </c>
      <c r="S599" s="74" t="str">
        <f ca="1">IF(AND(C599="Abierto",D599="Media"),TODAY()-E599,"")</f>
        <v/>
      </c>
      <c r="T599" s="74" t="str">
        <f>IF(AND(C599="Abierto",D599="Media"),RANK(S599,$S$13:$S$798,0)+COUNTIF($S$13:S599,S599)-1+MAX(N:N,Q:Q),"")</f>
        <v/>
      </c>
      <c r="U599" s="74" t="str">
        <f>IF(AND(C599="Abierto",D599="Baja"),A599,"")</f>
        <v/>
      </c>
      <c r="V599" s="74" t="str">
        <f ca="1">IF(AND(C599="Abierto",D599="Baja"),TODAY()-E599,"")</f>
        <v/>
      </c>
      <c r="W599" s="74" t="str">
        <f>IF(AND(C599="Abierto",D599="Baja"),RANK(V599,$V$13:$V$798,0)+COUNTIF($V$13:V599,V599)-1+MAX(N:N,Q:Q,T:T),"")</f>
        <v/>
      </c>
      <c r="X599" s="139" t="str">
        <f>IF(OR(C599="Resuelto",C599=""),"",SUM(N599,Q599,T599,W599))</f>
        <v/>
      </c>
      <c r="Y599" s="139" t="str">
        <f>IF(OR(C599="Resuelto",C599=""),"",SUM(M599,P599,S599,V599))</f>
        <v/>
      </c>
      <c r="Z599" s="139" t="str">
        <f>IF(OR(C599="Resuelto",C599=""),"",SUM(L599,O599,R599,U599))</f>
        <v/>
      </c>
      <c r="AA599" s="28">
        <v>797</v>
      </c>
      <c r="AB599" s="28" t="str">
        <f ca="1">IF(ISNA(VLOOKUP(AA599,$X$13:$Z$795,3,FALSE))=TRUE,"",VLOOKUP(AA599,$X$13:$Z$795,3,FALSE))</f>
        <v/>
      </c>
      <c r="AC599" s="75" t="str">
        <f ca="1">IF(ISNA(VLOOKUP(AA599,$X$13:$Z$795,2,FALSE))=TRUE,"",VLOOKUP(AA599,$X$13:$Z$795,2,FALSE))</f>
        <v/>
      </c>
      <c r="AH599" s="78" t="str">
        <f>IF(AI599="","",MAX($AH$5:AH598)+1)</f>
        <v/>
      </c>
      <c r="AI599" s="53" t="str">
        <f>IF(G598="","",IF(COUNTIF($AI$11:AI598,G598)=0,G598,""))</f>
        <v/>
      </c>
      <c r="AJ599" s="53" t="str">
        <f>IF(ISNA(VLOOKUP(AA599,$AH$13:$AI$795,2,FALSE))=TRUE,"",VLOOKUP(AA599,$AH$13:$AI$795,2,FALSE))</f>
        <v/>
      </c>
      <c r="AK599" s="135"/>
    </row>
    <row r="600" spans="1:37" x14ac:dyDescent="0.25">
      <c r="A600" s="136"/>
      <c r="B600" s="136"/>
      <c r="C600" s="136"/>
      <c r="D600" s="136"/>
      <c r="E600" s="137"/>
      <c r="F600" s="137"/>
      <c r="G600" s="136"/>
      <c r="H600" s="137"/>
      <c r="I600" s="140" t="str">
        <f t="shared" si="10"/>
        <v/>
      </c>
      <c r="J600" s="140"/>
      <c r="K600" s="140"/>
      <c r="L600" s="74" t="str">
        <f>IF(AND(C600="Abierto",D600="Urgente"),A600,"")</f>
        <v/>
      </c>
      <c r="M600" s="74" t="str">
        <f ca="1">IF(AND(C600="Abierto",D600="Urgente"),TODAY()-E600,"")</f>
        <v/>
      </c>
      <c r="N600" s="74" t="str">
        <f>IF(AND(C600="Abierto",D600="Urgente"),RANK(M600,$M$13:$M$798,0)+COUNTIF($M$13:M600,M600)-1,"")</f>
        <v/>
      </c>
      <c r="O600" s="74" t="str">
        <f>IF(AND(C600="Abierto",D600="Alta"),A600,"")</f>
        <v/>
      </c>
      <c r="P600" s="74" t="str">
        <f ca="1">IF(AND(C600="Abierto",D600="Alta"),TODAY()-E600,"")</f>
        <v/>
      </c>
      <c r="Q600" s="74" t="str">
        <f>IF(AND(C600="Abierto",D600="Alta"),RANK(P600,$P$13:$P$798,0)+COUNTIF($P$13:P600,P600)-1+MAX(N:N),"")</f>
        <v/>
      </c>
      <c r="R600" s="74" t="str">
        <f>IF(AND(C600="Abierto",D600="Media"),A600,"")</f>
        <v/>
      </c>
      <c r="S600" s="74" t="str">
        <f ca="1">IF(AND(C600="Abierto",D600="Media"),TODAY()-E600,"")</f>
        <v/>
      </c>
      <c r="T600" s="74" t="str">
        <f>IF(AND(C600="Abierto",D600="Media"),RANK(S600,$S$13:$S$798,0)+COUNTIF($S$13:S600,S600)-1+MAX(N:N,Q:Q),"")</f>
        <v/>
      </c>
      <c r="U600" s="74" t="str">
        <f>IF(AND(C600="Abierto",D600="Baja"),A600,"")</f>
        <v/>
      </c>
      <c r="V600" s="74" t="str">
        <f ca="1">IF(AND(C600="Abierto",D600="Baja"),TODAY()-E600,"")</f>
        <v/>
      </c>
      <c r="W600" s="74" t="str">
        <f>IF(AND(C600="Abierto",D600="Baja"),RANK(V600,$V$13:$V$798,0)+COUNTIF($V$13:V600,V600)-1+MAX(N:N,Q:Q,T:T),"")</f>
        <v/>
      </c>
      <c r="X600" s="139" t="str">
        <f>IF(OR(C600="Resuelto",C600=""),"",SUM(N600,Q600,T600,W600))</f>
        <v/>
      </c>
      <c r="Y600" s="139" t="str">
        <f>IF(OR(C600="Resuelto",C600=""),"",SUM(M600,P600,S600,V600))</f>
        <v/>
      </c>
      <c r="Z600" s="139" t="str">
        <f>IF(OR(C600="Resuelto",C600=""),"",SUM(L600,O600,R600,U600))</f>
        <v/>
      </c>
      <c r="AA600" s="28">
        <v>798</v>
      </c>
      <c r="AB600" s="28" t="str">
        <f ca="1">IF(ISNA(VLOOKUP(AA600,$X$13:$Z$795,3,FALSE))=TRUE,"",VLOOKUP(AA600,$X$13:$Z$795,3,FALSE))</f>
        <v/>
      </c>
      <c r="AC600" s="75" t="str">
        <f ca="1">IF(ISNA(VLOOKUP(AA600,$X$13:$Z$795,2,FALSE))=TRUE,"",VLOOKUP(AA600,$X$13:$Z$795,2,FALSE))</f>
        <v/>
      </c>
      <c r="AH600" s="78" t="str">
        <f>IF(AI600="","",MAX($AH$5:AH599)+1)</f>
        <v/>
      </c>
      <c r="AI600" s="53" t="str">
        <f>IF(G599="","",IF(COUNTIF($AI$11:AI599,G599)=0,G599,""))</f>
        <v/>
      </c>
      <c r="AJ600" s="53" t="str">
        <f>IF(ISNA(VLOOKUP(AA600,$AH$13:$AI$795,2,FALSE))=TRUE,"",VLOOKUP(AA600,$AH$13:$AI$795,2,FALSE))</f>
        <v/>
      </c>
      <c r="AK600" s="135"/>
    </row>
    <row r="601" spans="1:37" x14ac:dyDescent="0.25">
      <c r="A601" s="136"/>
      <c r="B601" s="136"/>
      <c r="C601" s="136"/>
      <c r="D601" s="136"/>
      <c r="E601" s="137"/>
      <c r="F601" s="137"/>
      <c r="G601" s="136"/>
      <c r="H601" s="137"/>
      <c r="I601" s="140" t="str">
        <f t="shared" si="10"/>
        <v/>
      </c>
      <c r="J601" s="140"/>
      <c r="K601" s="140"/>
      <c r="L601" s="74" t="str">
        <f>IF(AND(C601="Abierto",D601="Urgente"),A601,"")</f>
        <v/>
      </c>
      <c r="M601" s="74" t="str">
        <f ca="1">IF(AND(C601="Abierto",D601="Urgente"),TODAY()-E601,"")</f>
        <v/>
      </c>
      <c r="N601" s="74" t="str">
        <f>IF(AND(C601="Abierto",D601="Urgente"),RANK(M601,$M$13:$M$798,0)+COUNTIF($M$13:M601,M601)-1,"")</f>
        <v/>
      </c>
      <c r="O601" s="74" t="str">
        <f>IF(AND(C601="Abierto",D601="Alta"),A601,"")</f>
        <v/>
      </c>
      <c r="P601" s="74" t="str">
        <f ca="1">IF(AND(C601="Abierto",D601="Alta"),TODAY()-E601,"")</f>
        <v/>
      </c>
      <c r="Q601" s="74" t="str">
        <f>IF(AND(C601="Abierto",D601="Alta"),RANK(P601,$P$13:$P$798,0)+COUNTIF($P$13:P601,P601)-1+MAX(N:N),"")</f>
        <v/>
      </c>
      <c r="R601" s="74" t="str">
        <f>IF(AND(C601="Abierto",D601="Media"),A601,"")</f>
        <v/>
      </c>
      <c r="S601" s="74" t="str">
        <f ca="1">IF(AND(C601="Abierto",D601="Media"),TODAY()-E601,"")</f>
        <v/>
      </c>
      <c r="T601" s="74" t="str">
        <f>IF(AND(C601="Abierto",D601="Media"),RANK(S601,$S$13:$S$798,0)+COUNTIF($S$13:S601,S601)-1+MAX(N:N,Q:Q),"")</f>
        <v/>
      </c>
      <c r="U601" s="74" t="str">
        <f>IF(AND(C601="Abierto",D601="Baja"),A601,"")</f>
        <v/>
      </c>
      <c r="V601" s="74" t="str">
        <f ca="1">IF(AND(C601="Abierto",D601="Baja"),TODAY()-E601,"")</f>
        <v/>
      </c>
      <c r="W601" s="74" t="str">
        <f>IF(AND(C601="Abierto",D601="Baja"),RANK(V601,$V$13:$V$798,0)+COUNTIF($V$13:V601,V601)-1+MAX(N:N,Q:Q,T:T),"")</f>
        <v/>
      </c>
      <c r="X601" s="139" t="str">
        <f>IF(OR(C601="Resuelto",C601=""),"",SUM(N601,Q601,T601,W601))</f>
        <v/>
      </c>
      <c r="Y601" s="139" t="str">
        <f>IF(OR(C601="Resuelto",C601=""),"",SUM(M601,P601,S601,V601))</f>
        <v/>
      </c>
      <c r="Z601" s="139" t="str">
        <f>IF(OR(C601="Resuelto",C601=""),"",SUM(L601,O601,R601,U601))</f>
        <v/>
      </c>
      <c r="AA601" s="28">
        <v>799</v>
      </c>
      <c r="AB601" s="28" t="str">
        <f ca="1">IF(ISNA(VLOOKUP(AA601,$X$13:$Z$795,3,FALSE))=TRUE,"",VLOOKUP(AA601,$X$13:$Z$795,3,FALSE))</f>
        <v/>
      </c>
      <c r="AC601" s="75" t="str">
        <f ca="1">IF(ISNA(VLOOKUP(AA601,$X$13:$Z$795,2,FALSE))=TRUE,"",VLOOKUP(AA601,$X$13:$Z$795,2,FALSE))</f>
        <v/>
      </c>
      <c r="AH601" s="78" t="str">
        <f>IF(AI601="","",MAX($AH$5:AH600)+1)</f>
        <v/>
      </c>
      <c r="AI601" s="53" t="str">
        <f>IF(G600="","",IF(COUNTIF($AI$11:AI600,G600)=0,G600,""))</f>
        <v/>
      </c>
      <c r="AJ601" s="53" t="str">
        <f>IF(ISNA(VLOOKUP(AA601,$AH$13:$AI$795,2,FALSE))=TRUE,"",VLOOKUP(AA601,$AH$13:$AI$795,2,FALSE))</f>
        <v/>
      </c>
      <c r="AK601" s="135"/>
    </row>
    <row r="602" spans="1:37" x14ac:dyDescent="0.25">
      <c r="A602" s="136"/>
      <c r="B602" s="136"/>
      <c r="C602" s="136"/>
      <c r="D602" s="136"/>
      <c r="E602" s="137"/>
      <c r="F602" s="137"/>
      <c r="G602" s="136"/>
      <c r="H602" s="137"/>
      <c r="I602" s="140" t="str">
        <f t="shared" si="10"/>
        <v/>
      </c>
      <c r="J602" s="140"/>
      <c r="K602" s="140"/>
      <c r="L602" s="74" t="str">
        <f>IF(AND(C602="Abierto",D602="Urgente"),A602,"")</f>
        <v/>
      </c>
      <c r="M602" s="74" t="str">
        <f ca="1">IF(AND(C602="Abierto",D602="Urgente"),TODAY()-E602,"")</f>
        <v/>
      </c>
      <c r="N602" s="74" t="str">
        <f>IF(AND(C602="Abierto",D602="Urgente"),RANK(M602,$M$13:$M$798,0)+COUNTIF($M$13:M602,M602)-1,"")</f>
        <v/>
      </c>
      <c r="O602" s="74" t="str">
        <f>IF(AND(C602="Abierto",D602="Alta"),A602,"")</f>
        <v/>
      </c>
      <c r="P602" s="74" t="str">
        <f ca="1">IF(AND(C602="Abierto",D602="Alta"),TODAY()-E602,"")</f>
        <v/>
      </c>
      <c r="Q602" s="74" t="str">
        <f>IF(AND(C602="Abierto",D602="Alta"),RANK(P602,$P$13:$P$798,0)+COUNTIF($P$13:P602,P602)-1+MAX(N:N),"")</f>
        <v/>
      </c>
      <c r="R602" s="74" t="str">
        <f>IF(AND(C602="Abierto",D602="Media"),A602,"")</f>
        <v/>
      </c>
      <c r="S602" s="74" t="str">
        <f ca="1">IF(AND(C602="Abierto",D602="Media"),TODAY()-E602,"")</f>
        <v/>
      </c>
      <c r="T602" s="74" t="str">
        <f>IF(AND(C602="Abierto",D602="Media"),RANK(S602,$S$13:$S$798,0)+COUNTIF($S$13:S602,S602)-1+MAX(N:N,Q:Q),"")</f>
        <v/>
      </c>
      <c r="U602" s="74" t="str">
        <f>IF(AND(C602="Abierto",D602="Baja"),A602,"")</f>
        <v/>
      </c>
      <c r="V602" s="74" t="str">
        <f ca="1">IF(AND(C602="Abierto",D602="Baja"),TODAY()-E602,"")</f>
        <v/>
      </c>
      <c r="W602" s="74" t="str">
        <f>IF(AND(C602="Abierto",D602="Baja"),RANK(V602,$V$13:$V$798,0)+COUNTIF($V$13:V602,V602)-1+MAX(N:N,Q:Q,T:T),"")</f>
        <v/>
      </c>
      <c r="X602" s="139" t="str">
        <f>IF(OR(C602="Resuelto",C602=""),"",SUM(N602,Q602,T602,W602))</f>
        <v/>
      </c>
      <c r="Y602" s="139" t="str">
        <f>IF(OR(C602="Resuelto",C602=""),"",SUM(M602,P602,S602,V602))</f>
        <v/>
      </c>
      <c r="Z602" s="139" t="str">
        <f>IF(OR(C602="Resuelto",C602=""),"",SUM(L602,O602,R602,U602))</f>
        <v/>
      </c>
      <c r="AA602" s="28">
        <v>800</v>
      </c>
      <c r="AB602" s="28" t="str">
        <f ca="1">IF(ISNA(VLOOKUP(AA602,$X$13:$Z$795,3,FALSE))=TRUE,"",VLOOKUP(AA602,$X$13:$Z$795,3,FALSE))</f>
        <v/>
      </c>
      <c r="AC602" s="75" t="str">
        <f ca="1">IF(ISNA(VLOOKUP(AA602,$X$13:$Z$795,2,FALSE))=TRUE,"",VLOOKUP(AA602,$X$13:$Z$795,2,FALSE))</f>
        <v/>
      </c>
      <c r="AH602" s="78" t="str">
        <f>IF(AI602="","",MAX($AH$5:AH601)+1)</f>
        <v/>
      </c>
      <c r="AI602" s="53" t="str">
        <f>IF(G601="","",IF(COUNTIF($AI$11:AI601,G601)=0,G601,""))</f>
        <v/>
      </c>
      <c r="AJ602" s="53" t="str">
        <f>IF(ISNA(VLOOKUP(AA602,$AH$13:$AI$795,2,FALSE))=TRUE,"",VLOOKUP(AA602,$AH$13:$AI$795,2,FALSE))</f>
        <v/>
      </c>
      <c r="AK602" s="135"/>
    </row>
    <row r="603" spans="1:37" x14ac:dyDescent="0.25">
      <c r="A603" s="136"/>
      <c r="B603" s="136"/>
      <c r="C603" s="136"/>
      <c r="D603" s="136"/>
      <c r="E603" s="137"/>
      <c r="F603" s="137"/>
      <c r="G603" s="136"/>
      <c r="H603" s="137"/>
      <c r="I603" s="140" t="str">
        <f t="shared" si="10"/>
        <v/>
      </c>
      <c r="J603" s="140"/>
      <c r="K603" s="140"/>
      <c r="L603" s="74" t="str">
        <f>IF(AND(C603="Abierto",D603="Urgente"),A603,"")</f>
        <v/>
      </c>
      <c r="M603" s="74" t="str">
        <f ca="1">IF(AND(C603="Abierto",D603="Urgente"),TODAY()-E603,"")</f>
        <v/>
      </c>
      <c r="N603" s="74" t="str">
        <f>IF(AND(C603="Abierto",D603="Urgente"),RANK(M603,$M$13:$M$798,0)+COUNTIF($M$13:M603,M603)-1,"")</f>
        <v/>
      </c>
      <c r="O603" s="74" t="str">
        <f>IF(AND(C603="Abierto",D603="Alta"),A603,"")</f>
        <v/>
      </c>
      <c r="P603" s="74" t="str">
        <f ca="1">IF(AND(C603="Abierto",D603="Alta"),TODAY()-E603,"")</f>
        <v/>
      </c>
      <c r="Q603" s="74" t="str">
        <f>IF(AND(C603="Abierto",D603="Alta"),RANK(P603,$P$13:$P$798,0)+COUNTIF($P$13:P603,P603)-1+MAX(N:N),"")</f>
        <v/>
      </c>
      <c r="R603" s="74" t="str">
        <f>IF(AND(C603="Abierto",D603="Media"),A603,"")</f>
        <v/>
      </c>
      <c r="S603" s="74" t="str">
        <f ca="1">IF(AND(C603="Abierto",D603="Media"),TODAY()-E603,"")</f>
        <v/>
      </c>
      <c r="T603" s="74" t="str">
        <f>IF(AND(C603="Abierto",D603="Media"),RANK(S603,$S$13:$S$798,0)+COUNTIF($S$13:S603,S603)-1+MAX(N:N,Q:Q),"")</f>
        <v/>
      </c>
      <c r="U603" s="74" t="str">
        <f>IF(AND(C603="Abierto",D603="Baja"),A603,"")</f>
        <v/>
      </c>
      <c r="V603" s="74" t="str">
        <f ca="1">IF(AND(C603="Abierto",D603="Baja"),TODAY()-E603,"")</f>
        <v/>
      </c>
      <c r="W603" s="74" t="str">
        <f>IF(AND(C603="Abierto",D603="Baja"),RANK(V603,$V$13:$V$798,0)+COUNTIF($V$13:V603,V603)-1+MAX(N:N,Q:Q,T:T),"")</f>
        <v/>
      </c>
      <c r="X603" s="139" t="str">
        <f>IF(OR(C603="Resuelto",C603=""),"",SUM(N603,Q603,T603,W603))</f>
        <v/>
      </c>
      <c r="Y603" s="139" t="str">
        <f>IF(OR(C603="Resuelto",C603=""),"",SUM(M603,P603,S603,V603))</f>
        <v/>
      </c>
      <c r="Z603" s="139" t="str">
        <f>IF(OR(C603="Resuelto",C603=""),"",SUM(L603,O603,R603,U603))</f>
        <v/>
      </c>
      <c r="AA603" s="28">
        <v>801</v>
      </c>
      <c r="AB603" s="28" t="str">
        <f ca="1">IF(ISNA(VLOOKUP(AA603,$X$13:$Z$795,3,FALSE))=TRUE,"",VLOOKUP(AA603,$X$13:$Z$795,3,FALSE))</f>
        <v/>
      </c>
      <c r="AC603" s="75" t="str">
        <f ca="1">IF(ISNA(VLOOKUP(AA603,$X$13:$Z$795,2,FALSE))=TRUE,"",VLOOKUP(AA603,$X$13:$Z$795,2,FALSE))</f>
        <v/>
      </c>
      <c r="AH603" s="78" t="str">
        <f>IF(AI603="","",MAX($AH$5:AH602)+1)</f>
        <v/>
      </c>
      <c r="AI603" s="53" t="str">
        <f>IF(G602="","",IF(COUNTIF($AI$11:AI602,G602)=0,G602,""))</f>
        <v/>
      </c>
      <c r="AJ603" s="53" t="str">
        <f>IF(ISNA(VLOOKUP(AA603,$AH$13:$AI$795,2,FALSE))=TRUE,"",VLOOKUP(AA603,$AH$13:$AI$795,2,FALSE))</f>
        <v/>
      </c>
      <c r="AK603" s="135"/>
    </row>
    <row r="604" spans="1:37" x14ac:dyDescent="0.25">
      <c r="A604" s="136"/>
      <c r="B604" s="136"/>
      <c r="C604" s="136"/>
      <c r="D604" s="136"/>
      <c r="E604" s="137"/>
      <c r="F604" s="137"/>
      <c r="G604" s="136"/>
      <c r="H604" s="137"/>
      <c r="I604" s="140" t="str">
        <f t="shared" si="10"/>
        <v/>
      </c>
      <c r="J604" s="140"/>
      <c r="K604" s="140"/>
      <c r="L604" s="74" t="str">
        <f>IF(AND(C604="Abierto",D604="Urgente"),A604,"")</f>
        <v/>
      </c>
      <c r="M604" s="74" t="str">
        <f ca="1">IF(AND(C604="Abierto",D604="Urgente"),TODAY()-E604,"")</f>
        <v/>
      </c>
      <c r="N604" s="74" t="str">
        <f>IF(AND(C604="Abierto",D604="Urgente"),RANK(M604,$M$13:$M$798,0)+COUNTIF($M$13:M604,M604)-1,"")</f>
        <v/>
      </c>
      <c r="O604" s="74" t="str">
        <f>IF(AND(C604="Abierto",D604="Alta"),A604,"")</f>
        <v/>
      </c>
      <c r="P604" s="74" t="str">
        <f ca="1">IF(AND(C604="Abierto",D604="Alta"),TODAY()-E604,"")</f>
        <v/>
      </c>
      <c r="Q604" s="74" t="str">
        <f>IF(AND(C604="Abierto",D604="Alta"),RANK(P604,$P$13:$P$798,0)+COUNTIF($P$13:P604,P604)-1+MAX(N:N),"")</f>
        <v/>
      </c>
      <c r="R604" s="74" t="str">
        <f>IF(AND(C604="Abierto",D604="Media"),A604,"")</f>
        <v/>
      </c>
      <c r="S604" s="74" t="str">
        <f ca="1">IF(AND(C604="Abierto",D604="Media"),TODAY()-E604,"")</f>
        <v/>
      </c>
      <c r="T604" s="74" t="str">
        <f>IF(AND(C604="Abierto",D604="Media"),RANK(S604,$S$13:$S$798,0)+COUNTIF($S$13:S604,S604)-1+MAX(N:N,Q:Q),"")</f>
        <v/>
      </c>
      <c r="U604" s="74" t="str">
        <f>IF(AND(C604="Abierto",D604="Baja"),A604,"")</f>
        <v/>
      </c>
      <c r="V604" s="74" t="str">
        <f ca="1">IF(AND(C604="Abierto",D604="Baja"),TODAY()-E604,"")</f>
        <v/>
      </c>
      <c r="W604" s="74" t="str">
        <f>IF(AND(C604="Abierto",D604="Baja"),RANK(V604,$V$13:$V$798,0)+COUNTIF($V$13:V604,V604)-1+MAX(N:N,Q:Q,T:T),"")</f>
        <v/>
      </c>
      <c r="X604" s="139" t="str">
        <f>IF(OR(C604="Resuelto",C604=""),"",SUM(N604,Q604,T604,W604))</f>
        <v/>
      </c>
      <c r="Y604" s="139" t="str">
        <f>IF(OR(C604="Resuelto",C604=""),"",SUM(M604,P604,S604,V604))</f>
        <v/>
      </c>
      <c r="Z604" s="139" t="str">
        <f>IF(OR(C604="Resuelto",C604=""),"",SUM(L604,O604,R604,U604))</f>
        <v/>
      </c>
      <c r="AA604" s="28">
        <v>802</v>
      </c>
      <c r="AB604" s="28" t="str">
        <f ca="1">IF(ISNA(VLOOKUP(AA604,$X$13:$Z$795,3,FALSE))=TRUE,"",VLOOKUP(AA604,$X$13:$Z$795,3,FALSE))</f>
        <v/>
      </c>
      <c r="AC604" s="75" t="str">
        <f ca="1">IF(ISNA(VLOOKUP(AA604,$X$13:$Z$795,2,FALSE))=TRUE,"",VLOOKUP(AA604,$X$13:$Z$795,2,FALSE))</f>
        <v/>
      </c>
      <c r="AH604" s="78" t="str">
        <f>IF(AI604="","",MAX($AH$5:AH603)+1)</f>
        <v/>
      </c>
      <c r="AI604" s="53" t="str">
        <f>IF(G603="","",IF(COUNTIF($AI$11:AI603,G603)=0,G603,""))</f>
        <v/>
      </c>
      <c r="AJ604" s="53" t="str">
        <f>IF(ISNA(VLOOKUP(AA604,$AH$13:$AI$795,2,FALSE))=TRUE,"",VLOOKUP(AA604,$AH$13:$AI$795,2,FALSE))</f>
        <v/>
      </c>
      <c r="AK604" s="135"/>
    </row>
    <row r="605" spans="1:37" x14ac:dyDescent="0.25">
      <c r="A605" s="136"/>
      <c r="B605" s="136"/>
      <c r="C605" s="136"/>
      <c r="D605" s="136"/>
      <c r="E605" s="137"/>
      <c r="F605" s="137"/>
      <c r="G605" s="136"/>
      <c r="H605" s="137"/>
      <c r="I605" s="140" t="str">
        <f t="shared" si="10"/>
        <v/>
      </c>
      <c r="J605" s="140"/>
      <c r="K605" s="140"/>
      <c r="L605" s="74" t="str">
        <f>IF(AND(C605="Abierto",D605="Urgente"),A605,"")</f>
        <v/>
      </c>
      <c r="M605" s="74" t="str">
        <f ca="1">IF(AND(C605="Abierto",D605="Urgente"),TODAY()-E605,"")</f>
        <v/>
      </c>
      <c r="N605" s="74" t="str">
        <f>IF(AND(C605="Abierto",D605="Urgente"),RANK(M605,$M$13:$M$798,0)+COUNTIF($M$13:M605,M605)-1,"")</f>
        <v/>
      </c>
      <c r="O605" s="74" t="str">
        <f>IF(AND(C605="Abierto",D605="Alta"),A605,"")</f>
        <v/>
      </c>
      <c r="P605" s="74" t="str">
        <f ca="1">IF(AND(C605="Abierto",D605="Alta"),TODAY()-E605,"")</f>
        <v/>
      </c>
      <c r="Q605" s="74" t="str">
        <f>IF(AND(C605="Abierto",D605="Alta"),RANK(P605,$P$13:$P$798,0)+COUNTIF($P$13:P605,P605)-1+MAX(N:N),"")</f>
        <v/>
      </c>
      <c r="R605" s="74" t="str">
        <f>IF(AND(C605="Abierto",D605="Media"),A605,"")</f>
        <v/>
      </c>
      <c r="S605" s="74" t="str">
        <f ca="1">IF(AND(C605="Abierto",D605="Media"),TODAY()-E605,"")</f>
        <v/>
      </c>
      <c r="T605" s="74" t="str">
        <f>IF(AND(C605="Abierto",D605="Media"),RANK(S605,$S$13:$S$798,0)+COUNTIF($S$13:S605,S605)-1+MAX(N:N,Q:Q),"")</f>
        <v/>
      </c>
      <c r="U605" s="74" t="str">
        <f>IF(AND(C605="Abierto",D605="Baja"),A605,"")</f>
        <v/>
      </c>
      <c r="V605" s="74" t="str">
        <f ca="1">IF(AND(C605="Abierto",D605="Baja"),TODAY()-E605,"")</f>
        <v/>
      </c>
      <c r="W605" s="74" t="str">
        <f>IF(AND(C605="Abierto",D605="Baja"),RANK(V605,$V$13:$V$798,0)+COUNTIF($V$13:V605,V605)-1+MAX(N:N,Q:Q,T:T),"")</f>
        <v/>
      </c>
      <c r="X605" s="139" t="str">
        <f>IF(OR(C605="Resuelto",C605=""),"",SUM(N605,Q605,T605,W605))</f>
        <v/>
      </c>
      <c r="Y605" s="139" t="str">
        <f>IF(OR(C605="Resuelto",C605=""),"",SUM(M605,P605,S605,V605))</f>
        <v/>
      </c>
      <c r="Z605" s="139" t="str">
        <f>IF(OR(C605="Resuelto",C605=""),"",SUM(L605,O605,R605,U605))</f>
        <v/>
      </c>
      <c r="AA605" s="28">
        <v>803</v>
      </c>
      <c r="AB605" s="28" t="str">
        <f ca="1">IF(ISNA(VLOOKUP(AA605,$X$13:$Z$795,3,FALSE))=TRUE,"",VLOOKUP(AA605,$X$13:$Z$795,3,FALSE))</f>
        <v/>
      </c>
      <c r="AC605" s="75" t="str">
        <f ca="1">IF(ISNA(VLOOKUP(AA605,$X$13:$Z$795,2,FALSE))=TRUE,"",VLOOKUP(AA605,$X$13:$Z$795,2,FALSE))</f>
        <v/>
      </c>
      <c r="AH605" s="78" t="str">
        <f>IF(AI605="","",MAX($AH$5:AH604)+1)</f>
        <v/>
      </c>
      <c r="AI605" s="53" t="str">
        <f>IF(G604="","",IF(COUNTIF($AI$11:AI604,G604)=0,G604,""))</f>
        <v/>
      </c>
      <c r="AJ605" s="53" t="str">
        <f>IF(ISNA(VLOOKUP(AA605,$AH$13:$AI$795,2,FALSE))=TRUE,"",VLOOKUP(AA605,$AH$13:$AI$795,2,FALSE))</f>
        <v/>
      </c>
      <c r="AK605" s="135"/>
    </row>
    <row r="606" spans="1:37" x14ac:dyDescent="0.25">
      <c r="A606" s="136"/>
      <c r="B606" s="136"/>
      <c r="C606" s="136"/>
      <c r="D606" s="136"/>
      <c r="E606" s="137"/>
      <c r="F606" s="137"/>
      <c r="G606" s="136"/>
      <c r="H606" s="137"/>
      <c r="I606" s="140" t="str">
        <f t="shared" si="10"/>
        <v/>
      </c>
      <c r="J606" s="140"/>
      <c r="K606" s="140"/>
      <c r="L606" s="74" t="str">
        <f>IF(AND(C606="Abierto",D606="Urgente"),A606,"")</f>
        <v/>
      </c>
      <c r="M606" s="74" t="str">
        <f ca="1">IF(AND(C606="Abierto",D606="Urgente"),TODAY()-E606,"")</f>
        <v/>
      </c>
      <c r="N606" s="74" t="str">
        <f>IF(AND(C606="Abierto",D606="Urgente"),RANK(M606,$M$13:$M$798,0)+COUNTIF($M$13:M606,M606)-1,"")</f>
        <v/>
      </c>
      <c r="O606" s="74" t="str">
        <f>IF(AND(C606="Abierto",D606="Alta"),A606,"")</f>
        <v/>
      </c>
      <c r="P606" s="74" t="str">
        <f ca="1">IF(AND(C606="Abierto",D606="Alta"),TODAY()-E606,"")</f>
        <v/>
      </c>
      <c r="Q606" s="74" t="str">
        <f>IF(AND(C606="Abierto",D606="Alta"),RANK(P606,$P$13:$P$798,0)+COUNTIF($P$13:P606,P606)-1+MAX(N:N),"")</f>
        <v/>
      </c>
      <c r="R606" s="74" t="str">
        <f>IF(AND(C606="Abierto",D606="Media"),A606,"")</f>
        <v/>
      </c>
      <c r="S606" s="74" t="str">
        <f ca="1">IF(AND(C606="Abierto",D606="Media"),TODAY()-E606,"")</f>
        <v/>
      </c>
      <c r="T606" s="74" t="str">
        <f>IF(AND(C606="Abierto",D606="Media"),RANK(S606,$S$13:$S$798,0)+COUNTIF($S$13:S606,S606)-1+MAX(N:N,Q:Q),"")</f>
        <v/>
      </c>
      <c r="U606" s="74" t="str">
        <f>IF(AND(C606="Abierto",D606="Baja"),A606,"")</f>
        <v/>
      </c>
      <c r="V606" s="74" t="str">
        <f ca="1">IF(AND(C606="Abierto",D606="Baja"),TODAY()-E606,"")</f>
        <v/>
      </c>
      <c r="W606" s="74" t="str">
        <f>IF(AND(C606="Abierto",D606="Baja"),RANK(V606,$V$13:$V$798,0)+COUNTIF($V$13:V606,V606)-1+MAX(N:N,Q:Q,T:T),"")</f>
        <v/>
      </c>
      <c r="X606" s="139" t="str">
        <f>IF(OR(C606="Resuelto",C606=""),"",SUM(N606,Q606,T606,W606))</f>
        <v/>
      </c>
      <c r="Y606" s="139" t="str">
        <f>IF(OR(C606="Resuelto",C606=""),"",SUM(M606,P606,S606,V606))</f>
        <v/>
      </c>
      <c r="Z606" s="139" t="str">
        <f>IF(OR(C606="Resuelto",C606=""),"",SUM(L606,O606,R606,U606))</f>
        <v/>
      </c>
      <c r="AA606" s="28">
        <v>804</v>
      </c>
      <c r="AB606" s="28" t="str">
        <f ca="1">IF(ISNA(VLOOKUP(AA606,$X$13:$Z$795,3,FALSE))=TRUE,"",VLOOKUP(AA606,$X$13:$Z$795,3,FALSE))</f>
        <v/>
      </c>
      <c r="AC606" s="75" t="str">
        <f ca="1">IF(ISNA(VLOOKUP(AA606,$X$13:$Z$795,2,FALSE))=TRUE,"",VLOOKUP(AA606,$X$13:$Z$795,2,FALSE))</f>
        <v/>
      </c>
      <c r="AH606" s="78" t="str">
        <f>IF(AI606="","",MAX($AH$5:AH605)+1)</f>
        <v/>
      </c>
      <c r="AI606" s="53" t="str">
        <f>IF(G605="","",IF(COUNTIF($AI$11:AI605,G605)=0,G605,""))</f>
        <v/>
      </c>
      <c r="AJ606" s="53" t="str">
        <f>IF(ISNA(VLOOKUP(AA606,$AH$13:$AI$795,2,FALSE))=TRUE,"",VLOOKUP(AA606,$AH$13:$AI$795,2,FALSE))</f>
        <v/>
      </c>
      <c r="AK606" s="135"/>
    </row>
    <row r="607" spans="1:37" x14ac:dyDescent="0.25">
      <c r="A607" s="136"/>
      <c r="B607" s="136"/>
      <c r="C607" s="136"/>
      <c r="D607" s="136"/>
      <c r="E607" s="137"/>
      <c r="F607" s="137"/>
      <c r="G607" s="136"/>
      <c r="H607" s="137"/>
      <c r="I607" s="140" t="str">
        <f t="shared" si="10"/>
        <v/>
      </c>
      <c r="J607" s="140"/>
      <c r="K607" s="140"/>
      <c r="L607" s="74" t="str">
        <f>IF(AND(C607="Abierto",D607="Urgente"),A607,"")</f>
        <v/>
      </c>
      <c r="M607" s="74" t="str">
        <f ca="1">IF(AND(C607="Abierto",D607="Urgente"),TODAY()-E607,"")</f>
        <v/>
      </c>
      <c r="N607" s="74" t="str">
        <f>IF(AND(C607="Abierto",D607="Urgente"),RANK(M607,$M$13:$M$798,0)+COUNTIF($M$13:M607,M607)-1,"")</f>
        <v/>
      </c>
      <c r="O607" s="74" t="str">
        <f>IF(AND(C607="Abierto",D607="Alta"),A607,"")</f>
        <v/>
      </c>
      <c r="P607" s="74" t="str">
        <f ca="1">IF(AND(C607="Abierto",D607="Alta"),TODAY()-E607,"")</f>
        <v/>
      </c>
      <c r="Q607" s="74" t="str">
        <f>IF(AND(C607="Abierto",D607="Alta"),RANK(P607,$P$13:$P$798,0)+COUNTIF($P$13:P607,P607)-1+MAX(N:N),"")</f>
        <v/>
      </c>
      <c r="R607" s="74" t="str">
        <f>IF(AND(C607="Abierto",D607="Media"),A607,"")</f>
        <v/>
      </c>
      <c r="S607" s="74" t="str">
        <f ca="1">IF(AND(C607="Abierto",D607="Media"),TODAY()-E607,"")</f>
        <v/>
      </c>
      <c r="T607" s="74" t="str">
        <f>IF(AND(C607="Abierto",D607="Media"),RANK(S607,$S$13:$S$798,0)+COUNTIF($S$13:S607,S607)-1+MAX(N:N,Q:Q),"")</f>
        <v/>
      </c>
      <c r="U607" s="74" t="str">
        <f>IF(AND(C607="Abierto",D607="Baja"),A607,"")</f>
        <v/>
      </c>
      <c r="V607" s="74" t="str">
        <f ca="1">IF(AND(C607="Abierto",D607="Baja"),TODAY()-E607,"")</f>
        <v/>
      </c>
      <c r="W607" s="74" t="str">
        <f>IF(AND(C607="Abierto",D607="Baja"),RANK(V607,$V$13:$V$798,0)+COUNTIF($V$13:V607,V607)-1+MAX(N:N,Q:Q,T:T),"")</f>
        <v/>
      </c>
      <c r="X607" s="139" t="str">
        <f>IF(OR(C607="Resuelto",C607=""),"",SUM(N607,Q607,T607,W607))</f>
        <v/>
      </c>
      <c r="Y607" s="139" t="str">
        <f>IF(OR(C607="Resuelto",C607=""),"",SUM(M607,P607,S607,V607))</f>
        <v/>
      </c>
      <c r="Z607" s="139" t="str">
        <f>IF(OR(C607="Resuelto",C607=""),"",SUM(L607,O607,R607,U607))</f>
        <v/>
      </c>
      <c r="AA607" s="28">
        <v>805</v>
      </c>
      <c r="AB607" s="28" t="str">
        <f ca="1">IF(ISNA(VLOOKUP(AA607,$X$13:$Z$795,3,FALSE))=TRUE,"",VLOOKUP(AA607,$X$13:$Z$795,3,FALSE))</f>
        <v/>
      </c>
      <c r="AC607" s="75" t="str">
        <f ca="1">IF(ISNA(VLOOKUP(AA607,$X$13:$Z$795,2,FALSE))=TRUE,"",VLOOKUP(AA607,$X$13:$Z$795,2,FALSE))</f>
        <v/>
      </c>
      <c r="AH607" s="78" t="str">
        <f>IF(AI607="","",MAX($AH$5:AH606)+1)</f>
        <v/>
      </c>
      <c r="AI607" s="53" t="str">
        <f>IF(G606="","",IF(COUNTIF($AI$11:AI606,G606)=0,G606,""))</f>
        <v/>
      </c>
      <c r="AJ607" s="53" t="str">
        <f>IF(ISNA(VLOOKUP(AA607,$AH$13:$AI$795,2,FALSE))=TRUE,"",VLOOKUP(AA607,$AH$13:$AI$795,2,FALSE))</f>
        <v/>
      </c>
      <c r="AK607" s="135"/>
    </row>
    <row r="608" spans="1:37" x14ac:dyDescent="0.25">
      <c r="A608" s="136"/>
      <c r="B608" s="136"/>
      <c r="C608" s="136"/>
      <c r="D608" s="136"/>
      <c r="E608" s="137"/>
      <c r="F608" s="137"/>
      <c r="G608" s="136"/>
      <c r="H608" s="137"/>
      <c r="I608" s="140" t="str">
        <f t="shared" si="10"/>
        <v/>
      </c>
      <c r="J608" s="140"/>
      <c r="K608" s="140"/>
      <c r="L608" s="74" t="str">
        <f>IF(AND(C608="Abierto",D608="Urgente"),A608,"")</f>
        <v/>
      </c>
      <c r="M608" s="74" t="str">
        <f ca="1">IF(AND(C608="Abierto",D608="Urgente"),TODAY()-E608,"")</f>
        <v/>
      </c>
      <c r="N608" s="74" t="str">
        <f>IF(AND(C608="Abierto",D608="Urgente"),RANK(M608,$M$13:$M$798,0)+COUNTIF($M$13:M608,M608)-1,"")</f>
        <v/>
      </c>
      <c r="O608" s="74" t="str">
        <f>IF(AND(C608="Abierto",D608="Alta"),A608,"")</f>
        <v/>
      </c>
      <c r="P608" s="74" t="str">
        <f ca="1">IF(AND(C608="Abierto",D608="Alta"),TODAY()-E608,"")</f>
        <v/>
      </c>
      <c r="Q608" s="74" t="str">
        <f>IF(AND(C608="Abierto",D608="Alta"),RANK(P608,$P$13:$P$798,0)+COUNTIF($P$13:P608,P608)-1+MAX(N:N),"")</f>
        <v/>
      </c>
      <c r="R608" s="74" t="str">
        <f>IF(AND(C608="Abierto",D608="Media"),A608,"")</f>
        <v/>
      </c>
      <c r="S608" s="74" t="str">
        <f ca="1">IF(AND(C608="Abierto",D608="Media"),TODAY()-E608,"")</f>
        <v/>
      </c>
      <c r="T608" s="74" t="str">
        <f>IF(AND(C608="Abierto",D608="Media"),RANK(S608,$S$13:$S$798,0)+COUNTIF($S$13:S608,S608)-1+MAX(N:N,Q:Q),"")</f>
        <v/>
      </c>
      <c r="U608" s="74" t="str">
        <f>IF(AND(C608="Abierto",D608="Baja"),A608,"")</f>
        <v/>
      </c>
      <c r="V608" s="74" t="str">
        <f ca="1">IF(AND(C608="Abierto",D608="Baja"),TODAY()-E608,"")</f>
        <v/>
      </c>
      <c r="W608" s="74" t="str">
        <f>IF(AND(C608="Abierto",D608="Baja"),RANK(V608,$V$13:$V$798,0)+COUNTIF($V$13:V608,V608)-1+MAX(N:N,Q:Q,T:T),"")</f>
        <v/>
      </c>
      <c r="X608" s="139" t="str">
        <f>IF(OR(C608="Resuelto",C608=""),"",SUM(N608,Q608,T608,W608))</f>
        <v/>
      </c>
      <c r="Y608" s="139" t="str">
        <f>IF(OR(C608="Resuelto",C608=""),"",SUM(M608,P608,S608,V608))</f>
        <v/>
      </c>
      <c r="Z608" s="139" t="str">
        <f>IF(OR(C608="Resuelto",C608=""),"",SUM(L608,O608,R608,U608))</f>
        <v/>
      </c>
      <c r="AA608" s="28">
        <v>806</v>
      </c>
      <c r="AB608" s="28" t="str">
        <f ca="1">IF(ISNA(VLOOKUP(AA608,$X$13:$Z$795,3,FALSE))=TRUE,"",VLOOKUP(AA608,$X$13:$Z$795,3,FALSE))</f>
        <v/>
      </c>
      <c r="AC608" s="75" t="str">
        <f ca="1">IF(ISNA(VLOOKUP(AA608,$X$13:$Z$795,2,FALSE))=TRUE,"",VLOOKUP(AA608,$X$13:$Z$795,2,FALSE))</f>
        <v/>
      </c>
      <c r="AH608" s="78" t="str">
        <f>IF(AI608="","",MAX($AH$5:AH607)+1)</f>
        <v/>
      </c>
      <c r="AI608" s="53" t="str">
        <f>IF(G607="","",IF(COUNTIF($AI$11:AI607,G607)=0,G607,""))</f>
        <v/>
      </c>
      <c r="AJ608" s="53" t="str">
        <f>IF(ISNA(VLOOKUP(AA608,$AH$13:$AI$795,2,FALSE))=TRUE,"",VLOOKUP(AA608,$AH$13:$AI$795,2,FALSE))</f>
        <v/>
      </c>
      <c r="AK608" s="135"/>
    </row>
    <row r="609" spans="1:37" x14ac:dyDescent="0.25">
      <c r="A609" s="136"/>
      <c r="B609" s="136"/>
      <c r="C609" s="136"/>
      <c r="D609" s="136"/>
      <c r="E609" s="137"/>
      <c r="F609" s="137"/>
      <c r="G609" s="136"/>
      <c r="H609" s="137"/>
      <c r="I609" s="140" t="str">
        <f t="shared" si="10"/>
        <v/>
      </c>
      <c r="J609" s="140"/>
      <c r="K609" s="140"/>
      <c r="L609" s="74" t="str">
        <f>IF(AND(C609="Abierto",D609="Urgente"),A609,"")</f>
        <v/>
      </c>
      <c r="M609" s="74" t="str">
        <f ca="1">IF(AND(C609="Abierto",D609="Urgente"),TODAY()-E609,"")</f>
        <v/>
      </c>
      <c r="N609" s="74" t="str">
        <f>IF(AND(C609="Abierto",D609="Urgente"),RANK(M609,$M$13:$M$798,0)+COUNTIF($M$13:M609,M609)-1,"")</f>
        <v/>
      </c>
      <c r="O609" s="74" t="str">
        <f>IF(AND(C609="Abierto",D609="Alta"),A609,"")</f>
        <v/>
      </c>
      <c r="P609" s="74" t="str">
        <f ca="1">IF(AND(C609="Abierto",D609="Alta"),TODAY()-E609,"")</f>
        <v/>
      </c>
      <c r="Q609" s="74" t="str">
        <f>IF(AND(C609="Abierto",D609="Alta"),RANK(P609,$P$13:$P$798,0)+COUNTIF($P$13:P609,P609)-1+MAX(N:N),"")</f>
        <v/>
      </c>
      <c r="R609" s="74" t="str">
        <f>IF(AND(C609="Abierto",D609="Media"),A609,"")</f>
        <v/>
      </c>
      <c r="S609" s="74" t="str">
        <f ca="1">IF(AND(C609="Abierto",D609="Media"),TODAY()-E609,"")</f>
        <v/>
      </c>
      <c r="T609" s="74" t="str">
        <f>IF(AND(C609="Abierto",D609="Media"),RANK(S609,$S$13:$S$798,0)+COUNTIF($S$13:S609,S609)-1+MAX(N:N,Q:Q),"")</f>
        <v/>
      </c>
      <c r="U609" s="74" t="str">
        <f>IF(AND(C609="Abierto",D609="Baja"),A609,"")</f>
        <v/>
      </c>
      <c r="V609" s="74" t="str">
        <f ca="1">IF(AND(C609="Abierto",D609="Baja"),TODAY()-E609,"")</f>
        <v/>
      </c>
      <c r="W609" s="74" t="str">
        <f>IF(AND(C609="Abierto",D609="Baja"),RANK(V609,$V$13:$V$798,0)+COUNTIF($V$13:V609,V609)-1+MAX(N:N,Q:Q,T:T),"")</f>
        <v/>
      </c>
      <c r="X609" s="139" t="str">
        <f>IF(OR(C609="Resuelto",C609=""),"",SUM(N609,Q609,T609,W609))</f>
        <v/>
      </c>
      <c r="Y609" s="139" t="str">
        <f>IF(OR(C609="Resuelto",C609=""),"",SUM(M609,P609,S609,V609))</f>
        <v/>
      </c>
      <c r="Z609" s="139" t="str">
        <f>IF(OR(C609="Resuelto",C609=""),"",SUM(L609,O609,R609,U609))</f>
        <v/>
      </c>
      <c r="AA609" s="28">
        <v>807</v>
      </c>
      <c r="AB609" s="28" t="str">
        <f ca="1">IF(ISNA(VLOOKUP(AA609,$X$13:$Z$795,3,FALSE))=TRUE,"",VLOOKUP(AA609,$X$13:$Z$795,3,FALSE))</f>
        <v/>
      </c>
      <c r="AC609" s="75" t="str">
        <f ca="1">IF(ISNA(VLOOKUP(AA609,$X$13:$Z$795,2,FALSE))=TRUE,"",VLOOKUP(AA609,$X$13:$Z$795,2,FALSE))</f>
        <v/>
      </c>
      <c r="AH609" s="78" t="str">
        <f>IF(AI609="","",MAX($AH$5:AH608)+1)</f>
        <v/>
      </c>
      <c r="AI609" s="53" t="str">
        <f>IF(G608="","",IF(COUNTIF($AI$11:AI608,G608)=0,G608,""))</f>
        <v/>
      </c>
      <c r="AJ609" s="53" t="str">
        <f>IF(ISNA(VLOOKUP(AA609,$AH$13:$AI$795,2,FALSE))=TRUE,"",VLOOKUP(AA609,$AH$13:$AI$795,2,FALSE))</f>
        <v/>
      </c>
      <c r="AK609" s="135"/>
    </row>
    <row r="610" spans="1:37" x14ac:dyDescent="0.25">
      <c r="A610" s="136"/>
      <c r="B610" s="136"/>
      <c r="C610" s="136"/>
      <c r="D610" s="136"/>
      <c r="E610" s="137"/>
      <c r="F610" s="137"/>
      <c r="G610" s="136"/>
      <c r="H610" s="137"/>
      <c r="I610" s="140" t="str">
        <f t="shared" si="10"/>
        <v/>
      </c>
      <c r="J610" s="140"/>
      <c r="K610" s="140"/>
      <c r="L610" s="74" t="str">
        <f>IF(AND(C610="Abierto",D610="Urgente"),A610,"")</f>
        <v/>
      </c>
      <c r="M610" s="74" t="str">
        <f ca="1">IF(AND(C610="Abierto",D610="Urgente"),TODAY()-E610,"")</f>
        <v/>
      </c>
      <c r="N610" s="74" t="str">
        <f>IF(AND(C610="Abierto",D610="Urgente"),RANK(M610,$M$13:$M$798,0)+COUNTIF($M$13:M610,M610)-1,"")</f>
        <v/>
      </c>
      <c r="O610" s="74" t="str">
        <f>IF(AND(C610="Abierto",D610="Alta"),A610,"")</f>
        <v/>
      </c>
      <c r="P610" s="74" t="str">
        <f ca="1">IF(AND(C610="Abierto",D610="Alta"),TODAY()-E610,"")</f>
        <v/>
      </c>
      <c r="Q610" s="74" t="str">
        <f>IF(AND(C610="Abierto",D610="Alta"),RANK(P610,$P$13:$P$798,0)+COUNTIF($P$13:P610,P610)-1+MAX(N:N),"")</f>
        <v/>
      </c>
      <c r="R610" s="74" t="str">
        <f>IF(AND(C610="Abierto",D610="Media"),A610,"")</f>
        <v/>
      </c>
      <c r="S610" s="74" t="str">
        <f ca="1">IF(AND(C610="Abierto",D610="Media"),TODAY()-E610,"")</f>
        <v/>
      </c>
      <c r="T610" s="74" t="str">
        <f>IF(AND(C610="Abierto",D610="Media"),RANK(S610,$S$13:$S$798,0)+COUNTIF($S$13:S610,S610)-1+MAX(N:N,Q:Q),"")</f>
        <v/>
      </c>
      <c r="U610" s="74" t="str">
        <f>IF(AND(C610="Abierto",D610="Baja"),A610,"")</f>
        <v/>
      </c>
      <c r="V610" s="74" t="str">
        <f ca="1">IF(AND(C610="Abierto",D610="Baja"),TODAY()-E610,"")</f>
        <v/>
      </c>
      <c r="W610" s="74" t="str">
        <f>IF(AND(C610="Abierto",D610="Baja"),RANK(V610,$V$13:$V$798,0)+COUNTIF($V$13:V610,V610)-1+MAX(N:N,Q:Q,T:T),"")</f>
        <v/>
      </c>
      <c r="X610" s="139" t="str">
        <f>IF(OR(C610="Resuelto",C610=""),"",SUM(N610,Q610,T610,W610))</f>
        <v/>
      </c>
      <c r="Y610" s="139" t="str">
        <f>IF(OR(C610="Resuelto",C610=""),"",SUM(M610,P610,S610,V610))</f>
        <v/>
      </c>
      <c r="Z610" s="139" t="str">
        <f>IF(OR(C610="Resuelto",C610=""),"",SUM(L610,O610,R610,U610))</f>
        <v/>
      </c>
      <c r="AA610" s="28">
        <v>808</v>
      </c>
      <c r="AB610" s="28" t="str">
        <f ca="1">IF(ISNA(VLOOKUP(AA610,$X$13:$Z$795,3,FALSE))=TRUE,"",VLOOKUP(AA610,$X$13:$Z$795,3,FALSE))</f>
        <v/>
      </c>
      <c r="AC610" s="75" t="str">
        <f ca="1">IF(ISNA(VLOOKUP(AA610,$X$13:$Z$795,2,FALSE))=TRUE,"",VLOOKUP(AA610,$X$13:$Z$795,2,FALSE))</f>
        <v/>
      </c>
      <c r="AH610" s="78" t="str">
        <f>IF(AI610="","",MAX($AH$5:AH609)+1)</f>
        <v/>
      </c>
      <c r="AI610" s="53" t="str">
        <f>IF(G609="","",IF(COUNTIF($AI$11:AI609,G609)=0,G609,""))</f>
        <v/>
      </c>
      <c r="AJ610" s="53" t="str">
        <f>IF(ISNA(VLOOKUP(AA610,$AH$13:$AI$795,2,FALSE))=TRUE,"",VLOOKUP(AA610,$AH$13:$AI$795,2,FALSE))</f>
        <v/>
      </c>
      <c r="AK610" s="135"/>
    </row>
    <row r="611" spans="1:37" x14ac:dyDescent="0.25">
      <c r="A611" s="136"/>
      <c r="B611" s="136"/>
      <c r="C611" s="136"/>
      <c r="D611" s="136"/>
      <c r="E611" s="137"/>
      <c r="F611" s="137"/>
      <c r="G611" s="136"/>
      <c r="H611" s="137"/>
      <c r="I611" s="140" t="str">
        <f t="shared" si="10"/>
        <v/>
      </c>
      <c r="J611" s="140"/>
      <c r="K611" s="140"/>
      <c r="L611" s="74" t="str">
        <f>IF(AND(C611="Abierto",D611="Urgente"),A611,"")</f>
        <v/>
      </c>
      <c r="M611" s="74" t="str">
        <f ca="1">IF(AND(C611="Abierto",D611="Urgente"),TODAY()-E611,"")</f>
        <v/>
      </c>
      <c r="N611" s="74" t="str">
        <f>IF(AND(C611="Abierto",D611="Urgente"),RANK(M611,$M$13:$M$798,0)+COUNTIF($M$13:M611,M611)-1,"")</f>
        <v/>
      </c>
      <c r="O611" s="74" t="str">
        <f>IF(AND(C611="Abierto",D611="Alta"),A611,"")</f>
        <v/>
      </c>
      <c r="P611" s="74" t="str">
        <f ca="1">IF(AND(C611="Abierto",D611="Alta"),TODAY()-E611,"")</f>
        <v/>
      </c>
      <c r="Q611" s="74" t="str">
        <f>IF(AND(C611="Abierto",D611="Alta"),RANK(P611,$P$13:$P$798,0)+COUNTIF($P$13:P611,P611)-1+MAX(N:N),"")</f>
        <v/>
      </c>
      <c r="R611" s="74" t="str">
        <f>IF(AND(C611="Abierto",D611="Media"),A611,"")</f>
        <v/>
      </c>
      <c r="S611" s="74" t="str">
        <f ca="1">IF(AND(C611="Abierto",D611="Media"),TODAY()-E611,"")</f>
        <v/>
      </c>
      <c r="T611" s="74" t="str">
        <f>IF(AND(C611="Abierto",D611="Media"),RANK(S611,$S$13:$S$798,0)+COUNTIF($S$13:S611,S611)-1+MAX(N:N,Q:Q),"")</f>
        <v/>
      </c>
      <c r="U611" s="74" t="str">
        <f>IF(AND(C611="Abierto",D611="Baja"),A611,"")</f>
        <v/>
      </c>
      <c r="V611" s="74" t="str">
        <f ca="1">IF(AND(C611="Abierto",D611="Baja"),TODAY()-E611,"")</f>
        <v/>
      </c>
      <c r="W611" s="74" t="str">
        <f>IF(AND(C611="Abierto",D611="Baja"),RANK(V611,$V$13:$V$798,0)+COUNTIF($V$13:V611,V611)-1+MAX(N:N,Q:Q,T:T),"")</f>
        <v/>
      </c>
      <c r="X611" s="139" t="str">
        <f>IF(OR(C611="Resuelto",C611=""),"",SUM(N611,Q611,T611,W611))</f>
        <v/>
      </c>
      <c r="Y611" s="139" t="str">
        <f>IF(OR(C611="Resuelto",C611=""),"",SUM(M611,P611,S611,V611))</f>
        <v/>
      </c>
      <c r="Z611" s="139" t="str">
        <f>IF(OR(C611="Resuelto",C611=""),"",SUM(L611,O611,R611,U611))</f>
        <v/>
      </c>
      <c r="AA611" s="28">
        <v>809</v>
      </c>
      <c r="AB611" s="28" t="str">
        <f ca="1">IF(ISNA(VLOOKUP(AA611,$X$13:$Z$795,3,FALSE))=TRUE,"",VLOOKUP(AA611,$X$13:$Z$795,3,FALSE))</f>
        <v/>
      </c>
      <c r="AC611" s="75" t="str">
        <f ca="1">IF(ISNA(VLOOKUP(AA611,$X$13:$Z$795,2,FALSE))=TRUE,"",VLOOKUP(AA611,$X$13:$Z$795,2,FALSE))</f>
        <v/>
      </c>
      <c r="AH611" s="78" t="str">
        <f>IF(AI611="","",MAX($AH$5:AH610)+1)</f>
        <v/>
      </c>
      <c r="AI611" s="53" t="str">
        <f>IF(G610="","",IF(COUNTIF($AI$11:AI610,G610)=0,G610,""))</f>
        <v/>
      </c>
      <c r="AJ611" s="53" t="str">
        <f>IF(ISNA(VLOOKUP(AA611,$AH$13:$AI$795,2,FALSE))=TRUE,"",VLOOKUP(AA611,$AH$13:$AI$795,2,FALSE))</f>
        <v/>
      </c>
      <c r="AK611" s="135"/>
    </row>
    <row r="612" spans="1:37" x14ac:dyDescent="0.25">
      <c r="A612" s="136"/>
      <c r="B612" s="136"/>
      <c r="C612" s="136"/>
      <c r="D612" s="136"/>
      <c r="E612" s="137"/>
      <c r="F612" s="137"/>
      <c r="G612" s="136"/>
      <c r="H612" s="137"/>
      <c r="I612" s="140" t="str">
        <f t="shared" si="10"/>
        <v/>
      </c>
      <c r="J612" s="140"/>
      <c r="K612" s="140"/>
      <c r="L612" s="74" t="str">
        <f>IF(AND(C612="Abierto",D612="Urgente"),A612,"")</f>
        <v/>
      </c>
      <c r="M612" s="74" t="str">
        <f ca="1">IF(AND(C612="Abierto",D612="Urgente"),TODAY()-E612,"")</f>
        <v/>
      </c>
      <c r="N612" s="74" t="str">
        <f>IF(AND(C612="Abierto",D612="Urgente"),RANK(M612,$M$13:$M$798,0)+COUNTIF($M$13:M612,M612)-1,"")</f>
        <v/>
      </c>
      <c r="O612" s="74" t="str">
        <f>IF(AND(C612="Abierto",D612="Alta"),A612,"")</f>
        <v/>
      </c>
      <c r="P612" s="74" t="str">
        <f ca="1">IF(AND(C612="Abierto",D612="Alta"),TODAY()-E612,"")</f>
        <v/>
      </c>
      <c r="Q612" s="74" t="str">
        <f>IF(AND(C612="Abierto",D612="Alta"),RANK(P612,$P$13:$P$798,0)+COUNTIF($P$13:P612,P612)-1+MAX(N:N),"")</f>
        <v/>
      </c>
      <c r="R612" s="74" t="str">
        <f>IF(AND(C612="Abierto",D612="Media"),A612,"")</f>
        <v/>
      </c>
      <c r="S612" s="74" t="str">
        <f ca="1">IF(AND(C612="Abierto",D612="Media"),TODAY()-E612,"")</f>
        <v/>
      </c>
      <c r="T612" s="74" t="str">
        <f>IF(AND(C612="Abierto",D612="Media"),RANK(S612,$S$13:$S$798,0)+COUNTIF($S$13:S612,S612)-1+MAX(N:N,Q:Q),"")</f>
        <v/>
      </c>
      <c r="U612" s="74" t="str">
        <f>IF(AND(C612="Abierto",D612="Baja"),A612,"")</f>
        <v/>
      </c>
      <c r="V612" s="74" t="str">
        <f ca="1">IF(AND(C612="Abierto",D612="Baja"),TODAY()-E612,"")</f>
        <v/>
      </c>
      <c r="W612" s="74" t="str">
        <f>IF(AND(C612="Abierto",D612="Baja"),RANK(V612,$V$13:$V$798,0)+COUNTIF($V$13:V612,V612)-1+MAX(N:N,Q:Q,T:T),"")</f>
        <v/>
      </c>
      <c r="X612" s="139" t="str">
        <f>IF(OR(C612="Resuelto",C612=""),"",SUM(N612,Q612,T612,W612))</f>
        <v/>
      </c>
      <c r="Y612" s="139" t="str">
        <f>IF(OR(C612="Resuelto",C612=""),"",SUM(M612,P612,S612,V612))</f>
        <v/>
      </c>
      <c r="Z612" s="139" t="str">
        <f>IF(OR(C612="Resuelto",C612=""),"",SUM(L612,O612,R612,U612))</f>
        <v/>
      </c>
      <c r="AA612" s="28">
        <v>810</v>
      </c>
      <c r="AB612" s="28" t="str">
        <f ca="1">IF(ISNA(VLOOKUP(AA612,$X$13:$Z$795,3,FALSE))=TRUE,"",VLOOKUP(AA612,$X$13:$Z$795,3,FALSE))</f>
        <v/>
      </c>
      <c r="AC612" s="75" t="str">
        <f ca="1">IF(ISNA(VLOOKUP(AA612,$X$13:$Z$795,2,FALSE))=TRUE,"",VLOOKUP(AA612,$X$13:$Z$795,2,FALSE))</f>
        <v/>
      </c>
      <c r="AH612" s="78" t="str">
        <f>IF(AI612="","",MAX($AH$5:AH611)+1)</f>
        <v/>
      </c>
      <c r="AI612" s="53" t="str">
        <f>IF(G611="","",IF(COUNTIF($AI$11:AI611,G611)=0,G611,""))</f>
        <v/>
      </c>
      <c r="AJ612" s="53" t="str">
        <f>IF(ISNA(VLOOKUP(AA612,$AH$13:$AI$795,2,FALSE))=TRUE,"",VLOOKUP(AA612,$AH$13:$AI$795,2,FALSE))</f>
        <v/>
      </c>
      <c r="AK612" s="135"/>
    </row>
    <row r="613" spans="1:37" x14ac:dyDescent="0.25">
      <c r="A613" s="136"/>
      <c r="B613" s="136"/>
      <c r="C613" s="136"/>
      <c r="D613" s="136"/>
      <c r="E613" s="137"/>
      <c r="F613" s="137"/>
      <c r="G613" s="136"/>
      <c r="H613" s="137"/>
      <c r="I613" s="140" t="str">
        <f t="shared" si="10"/>
        <v/>
      </c>
      <c r="J613" s="140"/>
      <c r="K613" s="140"/>
      <c r="L613" s="74" t="str">
        <f>IF(AND(C613="Abierto",D613="Urgente"),A613,"")</f>
        <v/>
      </c>
      <c r="M613" s="74" t="str">
        <f ca="1">IF(AND(C613="Abierto",D613="Urgente"),TODAY()-E613,"")</f>
        <v/>
      </c>
      <c r="N613" s="74" t="str">
        <f>IF(AND(C613="Abierto",D613="Urgente"),RANK(M613,$M$13:$M$798,0)+COUNTIF($M$13:M613,M613)-1,"")</f>
        <v/>
      </c>
      <c r="O613" s="74" t="str">
        <f>IF(AND(C613="Abierto",D613="Alta"),A613,"")</f>
        <v/>
      </c>
      <c r="P613" s="74" t="str">
        <f ca="1">IF(AND(C613="Abierto",D613="Alta"),TODAY()-E613,"")</f>
        <v/>
      </c>
      <c r="Q613" s="74" t="str">
        <f>IF(AND(C613="Abierto",D613="Alta"),RANK(P613,$P$13:$P$798,0)+COUNTIF($P$13:P613,P613)-1+MAX(N:N),"")</f>
        <v/>
      </c>
      <c r="R613" s="74" t="str">
        <f>IF(AND(C613="Abierto",D613="Media"),A613,"")</f>
        <v/>
      </c>
      <c r="S613" s="74" t="str">
        <f ca="1">IF(AND(C613="Abierto",D613="Media"),TODAY()-E613,"")</f>
        <v/>
      </c>
      <c r="T613" s="74" t="str">
        <f>IF(AND(C613="Abierto",D613="Media"),RANK(S613,$S$13:$S$798,0)+COUNTIF($S$13:S613,S613)-1+MAX(N:N,Q:Q),"")</f>
        <v/>
      </c>
      <c r="U613" s="74" t="str">
        <f>IF(AND(C613="Abierto",D613="Baja"),A613,"")</f>
        <v/>
      </c>
      <c r="V613" s="74" t="str">
        <f ca="1">IF(AND(C613="Abierto",D613="Baja"),TODAY()-E613,"")</f>
        <v/>
      </c>
      <c r="W613" s="74" t="str">
        <f>IF(AND(C613="Abierto",D613="Baja"),RANK(V613,$V$13:$V$798,0)+COUNTIF($V$13:V613,V613)-1+MAX(N:N,Q:Q,T:T),"")</f>
        <v/>
      </c>
      <c r="X613" s="139" t="str">
        <f>IF(OR(C613="Resuelto",C613=""),"",SUM(N613,Q613,T613,W613))</f>
        <v/>
      </c>
      <c r="Y613" s="139" t="str">
        <f>IF(OR(C613="Resuelto",C613=""),"",SUM(M613,P613,S613,V613))</f>
        <v/>
      </c>
      <c r="Z613" s="139" t="str">
        <f>IF(OR(C613="Resuelto",C613=""),"",SUM(L613,O613,R613,U613))</f>
        <v/>
      </c>
      <c r="AA613" s="28">
        <v>811</v>
      </c>
      <c r="AB613" s="28" t="str">
        <f ca="1">IF(ISNA(VLOOKUP(AA613,$X$13:$Z$795,3,FALSE))=TRUE,"",VLOOKUP(AA613,$X$13:$Z$795,3,FALSE))</f>
        <v/>
      </c>
      <c r="AC613" s="75" t="str">
        <f ca="1">IF(ISNA(VLOOKUP(AA613,$X$13:$Z$795,2,FALSE))=TRUE,"",VLOOKUP(AA613,$X$13:$Z$795,2,FALSE))</f>
        <v/>
      </c>
      <c r="AH613" s="78" t="str">
        <f>IF(AI613="","",MAX($AH$5:AH612)+1)</f>
        <v/>
      </c>
      <c r="AI613" s="53" t="str">
        <f>IF(G612="","",IF(COUNTIF($AI$11:AI612,G612)=0,G612,""))</f>
        <v/>
      </c>
      <c r="AJ613" s="53" t="str">
        <f>IF(ISNA(VLOOKUP(AA613,$AH$13:$AI$795,2,FALSE))=TRUE,"",VLOOKUP(AA613,$AH$13:$AI$795,2,FALSE))</f>
        <v/>
      </c>
      <c r="AK613" s="135"/>
    </row>
    <row r="614" spans="1:37" x14ac:dyDescent="0.25">
      <c r="A614" s="136"/>
      <c r="B614" s="136"/>
      <c r="C614" s="136"/>
      <c r="D614" s="136"/>
      <c r="E614" s="137"/>
      <c r="F614" s="137"/>
      <c r="G614" s="136"/>
      <c r="H614" s="137"/>
      <c r="I614" s="140" t="str">
        <f t="shared" si="10"/>
        <v/>
      </c>
      <c r="J614" s="140"/>
      <c r="K614" s="140"/>
      <c r="L614" s="74" t="str">
        <f>IF(AND(C614="Abierto",D614="Urgente"),A614,"")</f>
        <v/>
      </c>
      <c r="M614" s="74" t="str">
        <f ca="1">IF(AND(C614="Abierto",D614="Urgente"),TODAY()-E614,"")</f>
        <v/>
      </c>
      <c r="N614" s="74" t="str">
        <f>IF(AND(C614="Abierto",D614="Urgente"),RANK(M614,$M$13:$M$798,0)+COUNTIF($M$13:M614,M614)-1,"")</f>
        <v/>
      </c>
      <c r="O614" s="74" t="str">
        <f>IF(AND(C614="Abierto",D614="Alta"),A614,"")</f>
        <v/>
      </c>
      <c r="P614" s="74" t="str">
        <f ca="1">IF(AND(C614="Abierto",D614="Alta"),TODAY()-E614,"")</f>
        <v/>
      </c>
      <c r="Q614" s="74" t="str">
        <f>IF(AND(C614="Abierto",D614="Alta"),RANK(P614,$P$13:$P$798,0)+COUNTIF($P$13:P614,P614)-1+MAX(N:N),"")</f>
        <v/>
      </c>
      <c r="R614" s="74" t="str">
        <f>IF(AND(C614="Abierto",D614="Media"),A614,"")</f>
        <v/>
      </c>
      <c r="S614" s="74" t="str">
        <f ca="1">IF(AND(C614="Abierto",D614="Media"),TODAY()-E614,"")</f>
        <v/>
      </c>
      <c r="T614" s="74" t="str">
        <f>IF(AND(C614="Abierto",D614="Media"),RANK(S614,$S$13:$S$798,0)+COUNTIF($S$13:S614,S614)-1+MAX(N:N,Q:Q),"")</f>
        <v/>
      </c>
      <c r="U614" s="74" t="str">
        <f>IF(AND(C614="Abierto",D614="Baja"),A614,"")</f>
        <v/>
      </c>
      <c r="V614" s="74" t="str">
        <f ca="1">IF(AND(C614="Abierto",D614="Baja"),TODAY()-E614,"")</f>
        <v/>
      </c>
      <c r="W614" s="74" t="str">
        <f>IF(AND(C614="Abierto",D614="Baja"),RANK(V614,$V$13:$V$798,0)+COUNTIF($V$13:V614,V614)-1+MAX(N:N,Q:Q,T:T),"")</f>
        <v/>
      </c>
      <c r="X614" s="139" t="str">
        <f>IF(OR(C614="Resuelto",C614=""),"",SUM(N614,Q614,T614,W614))</f>
        <v/>
      </c>
      <c r="Y614" s="139" t="str">
        <f>IF(OR(C614="Resuelto",C614=""),"",SUM(M614,P614,S614,V614))</f>
        <v/>
      </c>
      <c r="Z614" s="139" t="str">
        <f>IF(OR(C614="Resuelto",C614=""),"",SUM(L614,O614,R614,U614))</f>
        <v/>
      </c>
      <c r="AA614" s="28">
        <v>812</v>
      </c>
      <c r="AB614" s="28" t="str">
        <f ca="1">IF(ISNA(VLOOKUP(AA614,$X$13:$Z$795,3,FALSE))=TRUE,"",VLOOKUP(AA614,$X$13:$Z$795,3,FALSE))</f>
        <v/>
      </c>
      <c r="AC614" s="75" t="str">
        <f ca="1">IF(ISNA(VLOOKUP(AA614,$X$13:$Z$795,2,FALSE))=TRUE,"",VLOOKUP(AA614,$X$13:$Z$795,2,FALSE))</f>
        <v/>
      </c>
      <c r="AH614" s="78" t="str">
        <f>IF(AI614="","",MAX($AH$5:AH613)+1)</f>
        <v/>
      </c>
      <c r="AI614" s="53" t="str">
        <f>IF(G613="","",IF(COUNTIF($AI$11:AI613,G613)=0,G613,""))</f>
        <v/>
      </c>
      <c r="AJ614" s="53" t="str">
        <f>IF(ISNA(VLOOKUP(AA614,$AH$13:$AI$795,2,FALSE))=TRUE,"",VLOOKUP(AA614,$AH$13:$AI$795,2,FALSE))</f>
        <v/>
      </c>
      <c r="AK614" s="135"/>
    </row>
    <row r="615" spans="1:37" x14ac:dyDescent="0.25">
      <c r="A615" s="136"/>
      <c r="B615" s="136"/>
      <c r="C615" s="136"/>
      <c r="D615" s="136"/>
      <c r="E615" s="137"/>
      <c r="F615" s="137"/>
      <c r="G615" s="136"/>
      <c r="H615" s="137"/>
      <c r="I615" s="140" t="str">
        <f t="shared" si="10"/>
        <v/>
      </c>
      <c r="J615" s="140"/>
      <c r="K615" s="140"/>
      <c r="L615" s="74" t="str">
        <f>IF(AND(C615="Abierto",D615="Urgente"),A615,"")</f>
        <v/>
      </c>
      <c r="M615" s="74" t="str">
        <f ca="1">IF(AND(C615="Abierto",D615="Urgente"),TODAY()-E615,"")</f>
        <v/>
      </c>
      <c r="N615" s="74" t="str">
        <f>IF(AND(C615="Abierto",D615="Urgente"),RANK(M615,$M$13:$M$798,0)+COUNTIF($M$13:M615,M615)-1,"")</f>
        <v/>
      </c>
      <c r="O615" s="74" t="str">
        <f>IF(AND(C615="Abierto",D615="Alta"),A615,"")</f>
        <v/>
      </c>
      <c r="P615" s="74" t="str">
        <f ca="1">IF(AND(C615="Abierto",D615="Alta"),TODAY()-E615,"")</f>
        <v/>
      </c>
      <c r="Q615" s="74" t="str">
        <f>IF(AND(C615="Abierto",D615="Alta"),RANK(P615,$P$13:$P$798,0)+COUNTIF($P$13:P615,P615)-1+MAX(N:N),"")</f>
        <v/>
      </c>
      <c r="R615" s="74" t="str">
        <f>IF(AND(C615="Abierto",D615="Media"),A615,"")</f>
        <v/>
      </c>
      <c r="S615" s="74" t="str">
        <f ca="1">IF(AND(C615="Abierto",D615="Media"),TODAY()-E615,"")</f>
        <v/>
      </c>
      <c r="T615" s="74" t="str">
        <f>IF(AND(C615="Abierto",D615="Media"),RANK(S615,$S$13:$S$798,0)+COUNTIF($S$13:S615,S615)-1+MAX(N:N,Q:Q),"")</f>
        <v/>
      </c>
      <c r="U615" s="74" t="str">
        <f>IF(AND(C615="Abierto",D615="Baja"),A615,"")</f>
        <v/>
      </c>
      <c r="V615" s="74" t="str">
        <f ca="1">IF(AND(C615="Abierto",D615="Baja"),TODAY()-E615,"")</f>
        <v/>
      </c>
      <c r="W615" s="74" t="str">
        <f>IF(AND(C615="Abierto",D615="Baja"),RANK(V615,$V$13:$V$798,0)+COUNTIF($V$13:V615,V615)-1+MAX(N:N,Q:Q,T:T),"")</f>
        <v/>
      </c>
      <c r="X615" s="139" t="str">
        <f>IF(OR(C615="Resuelto",C615=""),"",SUM(N615,Q615,T615,W615))</f>
        <v/>
      </c>
      <c r="Y615" s="139" t="str">
        <f>IF(OR(C615="Resuelto",C615=""),"",SUM(M615,P615,S615,V615))</f>
        <v/>
      </c>
      <c r="Z615" s="139" t="str">
        <f>IF(OR(C615="Resuelto",C615=""),"",SUM(L615,O615,R615,U615))</f>
        <v/>
      </c>
      <c r="AA615" s="28">
        <v>813</v>
      </c>
      <c r="AB615" s="28" t="str">
        <f ca="1">IF(ISNA(VLOOKUP(AA615,$X$13:$Z$795,3,FALSE))=TRUE,"",VLOOKUP(AA615,$X$13:$Z$795,3,FALSE))</f>
        <v/>
      </c>
      <c r="AC615" s="75" t="str">
        <f ca="1">IF(ISNA(VLOOKUP(AA615,$X$13:$Z$795,2,FALSE))=TRUE,"",VLOOKUP(AA615,$X$13:$Z$795,2,FALSE))</f>
        <v/>
      </c>
      <c r="AH615" s="78" t="str">
        <f>IF(AI615="","",MAX($AH$5:AH614)+1)</f>
        <v/>
      </c>
      <c r="AI615" s="53" t="str">
        <f>IF(G614="","",IF(COUNTIF($AI$11:AI614,G614)=0,G614,""))</f>
        <v/>
      </c>
      <c r="AJ615" s="53" t="str">
        <f>IF(ISNA(VLOOKUP(AA615,$AH$13:$AI$795,2,FALSE))=TRUE,"",VLOOKUP(AA615,$AH$13:$AI$795,2,FALSE))</f>
        <v/>
      </c>
      <c r="AK615" s="135"/>
    </row>
    <row r="616" spans="1:37" x14ac:dyDescent="0.25">
      <c r="A616" s="136"/>
      <c r="B616" s="136"/>
      <c r="C616" s="136"/>
      <c r="D616" s="136"/>
      <c r="E616" s="137"/>
      <c r="F616" s="137"/>
      <c r="G616" s="136"/>
      <c r="H616" s="137"/>
      <c r="I616" s="140" t="str">
        <f t="shared" si="10"/>
        <v/>
      </c>
      <c r="J616" s="140"/>
      <c r="K616" s="140"/>
      <c r="L616" s="74" t="str">
        <f>IF(AND(C616="Abierto",D616="Urgente"),A616,"")</f>
        <v/>
      </c>
      <c r="M616" s="74" t="str">
        <f ca="1">IF(AND(C616="Abierto",D616="Urgente"),TODAY()-E616,"")</f>
        <v/>
      </c>
      <c r="N616" s="74" t="str">
        <f>IF(AND(C616="Abierto",D616="Urgente"),RANK(M616,$M$13:$M$798,0)+COUNTIF($M$13:M616,M616)-1,"")</f>
        <v/>
      </c>
      <c r="O616" s="74" t="str">
        <f>IF(AND(C616="Abierto",D616="Alta"),A616,"")</f>
        <v/>
      </c>
      <c r="P616" s="74" t="str">
        <f ca="1">IF(AND(C616="Abierto",D616="Alta"),TODAY()-E616,"")</f>
        <v/>
      </c>
      <c r="Q616" s="74" t="str">
        <f>IF(AND(C616="Abierto",D616="Alta"),RANK(P616,$P$13:$P$798,0)+COUNTIF($P$13:P616,P616)-1+MAX(N:N),"")</f>
        <v/>
      </c>
      <c r="R616" s="74" t="str">
        <f>IF(AND(C616="Abierto",D616="Media"),A616,"")</f>
        <v/>
      </c>
      <c r="S616" s="74" t="str">
        <f ca="1">IF(AND(C616="Abierto",D616="Media"),TODAY()-E616,"")</f>
        <v/>
      </c>
      <c r="T616" s="74" t="str">
        <f>IF(AND(C616="Abierto",D616="Media"),RANK(S616,$S$13:$S$798,0)+COUNTIF($S$13:S616,S616)-1+MAX(N:N,Q:Q),"")</f>
        <v/>
      </c>
      <c r="U616" s="74" t="str">
        <f>IF(AND(C616="Abierto",D616="Baja"),A616,"")</f>
        <v/>
      </c>
      <c r="V616" s="74" t="str">
        <f ca="1">IF(AND(C616="Abierto",D616="Baja"),TODAY()-E616,"")</f>
        <v/>
      </c>
      <c r="W616" s="74" t="str">
        <f>IF(AND(C616="Abierto",D616="Baja"),RANK(V616,$V$13:$V$798,0)+COUNTIF($V$13:V616,V616)-1+MAX(N:N,Q:Q,T:T),"")</f>
        <v/>
      </c>
      <c r="X616" s="139" t="str">
        <f>IF(OR(C616="Resuelto",C616=""),"",SUM(N616,Q616,T616,W616))</f>
        <v/>
      </c>
      <c r="Y616" s="139" t="str">
        <f>IF(OR(C616="Resuelto",C616=""),"",SUM(M616,P616,S616,V616))</f>
        <v/>
      </c>
      <c r="Z616" s="139" t="str">
        <f>IF(OR(C616="Resuelto",C616=""),"",SUM(L616,O616,R616,U616))</f>
        <v/>
      </c>
      <c r="AA616" s="28">
        <v>814</v>
      </c>
      <c r="AB616" s="28" t="str">
        <f ca="1">IF(ISNA(VLOOKUP(AA616,$X$13:$Z$795,3,FALSE))=TRUE,"",VLOOKUP(AA616,$X$13:$Z$795,3,FALSE))</f>
        <v/>
      </c>
      <c r="AC616" s="75" t="str">
        <f ca="1">IF(ISNA(VLOOKUP(AA616,$X$13:$Z$795,2,FALSE))=TRUE,"",VLOOKUP(AA616,$X$13:$Z$795,2,FALSE))</f>
        <v/>
      </c>
      <c r="AH616" s="78" t="str">
        <f>IF(AI616="","",MAX($AH$5:AH615)+1)</f>
        <v/>
      </c>
      <c r="AI616" s="53" t="str">
        <f>IF(G615="","",IF(COUNTIF($AI$11:AI615,G615)=0,G615,""))</f>
        <v/>
      </c>
      <c r="AJ616" s="53" t="str">
        <f>IF(ISNA(VLOOKUP(AA616,$AH$13:$AI$795,2,FALSE))=TRUE,"",VLOOKUP(AA616,$AH$13:$AI$795,2,FALSE))</f>
        <v/>
      </c>
      <c r="AK616" s="135"/>
    </row>
    <row r="617" spans="1:37" x14ac:dyDescent="0.25">
      <c r="A617" s="136"/>
      <c r="B617" s="136"/>
      <c r="C617" s="136"/>
      <c r="D617" s="136"/>
      <c r="E617" s="137"/>
      <c r="F617" s="137"/>
      <c r="G617" s="136"/>
      <c r="H617" s="137"/>
      <c r="I617" s="140" t="str">
        <f t="shared" si="10"/>
        <v/>
      </c>
      <c r="J617" s="140"/>
      <c r="K617" s="140"/>
      <c r="L617" s="74" t="str">
        <f>IF(AND(C617="Abierto",D617="Urgente"),A617,"")</f>
        <v/>
      </c>
      <c r="M617" s="74" t="str">
        <f ca="1">IF(AND(C617="Abierto",D617="Urgente"),TODAY()-E617,"")</f>
        <v/>
      </c>
      <c r="N617" s="74" t="str">
        <f>IF(AND(C617="Abierto",D617="Urgente"),RANK(M617,$M$13:$M$798,0)+COUNTIF($M$13:M617,M617)-1,"")</f>
        <v/>
      </c>
      <c r="O617" s="74" t="str">
        <f>IF(AND(C617="Abierto",D617="Alta"),A617,"")</f>
        <v/>
      </c>
      <c r="P617" s="74" t="str">
        <f ca="1">IF(AND(C617="Abierto",D617="Alta"),TODAY()-E617,"")</f>
        <v/>
      </c>
      <c r="Q617" s="74" t="str">
        <f>IF(AND(C617="Abierto",D617="Alta"),RANK(P617,$P$13:$P$798,0)+COUNTIF($P$13:P617,P617)-1+MAX(N:N),"")</f>
        <v/>
      </c>
      <c r="R617" s="74" t="str">
        <f>IF(AND(C617="Abierto",D617="Media"),A617,"")</f>
        <v/>
      </c>
      <c r="S617" s="74" t="str">
        <f ca="1">IF(AND(C617="Abierto",D617="Media"),TODAY()-E617,"")</f>
        <v/>
      </c>
      <c r="T617" s="74" t="str">
        <f>IF(AND(C617="Abierto",D617="Media"),RANK(S617,$S$13:$S$798,0)+COUNTIF($S$13:S617,S617)-1+MAX(N:N,Q:Q),"")</f>
        <v/>
      </c>
      <c r="U617" s="74" t="str">
        <f>IF(AND(C617="Abierto",D617="Baja"),A617,"")</f>
        <v/>
      </c>
      <c r="V617" s="74" t="str">
        <f ca="1">IF(AND(C617="Abierto",D617="Baja"),TODAY()-E617,"")</f>
        <v/>
      </c>
      <c r="W617" s="74" t="str">
        <f>IF(AND(C617="Abierto",D617="Baja"),RANK(V617,$V$13:$V$798,0)+COUNTIF($V$13:V617,V617)-1+MAX(N:N,Q:Q,T:T),"")</f>
        <v/>
      </c>
      <c r="X617" s="139" t="str">
        <f>IF(OR(C617="Resuelto",C617=""),"",SUM(N617,Q617,T617,W617))</f>
        <v/>
      </c>
      <c r="Y617" s="139" t="str">
        <f>IF(OR(C617="Resuelto",C617=""),"",SUM(M617,P617,S617,V617))</f>
        <v/>
      </c>
      <c r="Z617" s="139" t="str">
        <f>IF(OR(C617="Resuelto",C617=""),"",SUM(L617,O617,R617,U617))</f>
        <v/>
      </c>
      <c r="AA617" s="28">
        <v>815</v>
      </c>
      <c r="AB617" s="28" t="str">
        <f ca="1">IF(ISNA(VLOOKUP(AA617,$X$13:$Z$795,3,FALSE))=TRUE,"",VLOOKUP(AA617,$X$13:$Z$795,3,FALSE))</f>
        <v/>
      </c>
      <c r="AC617" s="75" t="str">
        <f ca="1">IF(ISNA(VLOOKUP(AA617,$X$13:$Z$795,2,FALSE))=TRUE,"",VLOOKUP(AA617,$X$13:$Z$795,2,FALSE))</f>
        <v/>
      </c>
      <c r="AH617" s="78" t="str">
        <f>IF(AI617="","",MAX($AH$5:AH616)+1)</f>
        <v/>
      </c>
      <c r="AI617" s="53" t="str">
        <f>IF(G616="","",IF(COUNTIF($AI$11:AI616,G616)=0,G616,""))</f>
        <v/>
      </c>
      <c r="AJ617" s="53" t="str">
        <f>IF(ISNA(VLOOKUP(AA617,$AH$13:$AI$795,2,FALSE))=TRUE,"",VLOOKUP(AA617,$AH$13:$AI$795,2,FALSE))</f>
        <v/>
      </c>
      <c r="AK617" s="135"/>
    </row>
    <row r="618" spans="1:37" x14ac:dyDescent="0.25">
      <c r="A618" s="136"/>
      <c r="B618" s="136"/>
      <c r="C618" s="136"/>
      <c r="D618" s="136"/>
      <c r="E618" s="137"/>
      <c r="F618" s="137"/>
      <c r="G618" s="136"/>
      <c r="H618" s="137"/>
      <c r="I618" s="140" t="str">
        <f t="shared" si="10"/>
        <v/>
      </c>
      <c r="J618" s="140"/>
      <c r="K618" s="140"/>
      <c r="L618" s="74" t="str">
        <f>IF(AND(C618="Abierto",D618="Urgente"),A618,"")</f>
        <v/>
      </c>
      <c r="M618" s="74" t="str">
        <f ca="1">IF(AND(C618="Abierto",D618="Urgente"),TODAY()-E618,"")</f>
        <v/>
      </c>
      <c r="N618" s="74" t="str">
        <f>IF(AND(C618="Abierto",D618="Urgente"),RANK(M618,$M$13:$M$798,0)+COUNTIF($M$13:M618,M618)-1,"")</f>
        <v/>
      </c>
      <c r="O618" s="74" t="str">
        <f>IF(AND(C618="Abierto",D618="Alta"),A618,"")</f>
        <v/>
      </c>
      <c r="P618" s="74" t="str">
        <f ca="1">IF(AND(C618="Abierto",D618="Alta"),TODAY()-E618,"")</f>
        <v/>
      </c>
      <c r="Q618" s="74" t="str">
        <f>IF(AND(C618="Abierto",D618="Alta"),RANK(P618,$P$13:$P$798,0)+COUNTIF($P$13:P618,P618)-1+MAX(N:N),"")</f>
        <v/>
      </c>
      <c r="R618" s="74" t="str">
        <f>IF(AND(C618="Abierto",D618="Media"),A618,"")</f>
        <v/>
      </c>
      <c r="S618" s="74" t="str">
        <f ca="1">IF(AND(C618="Abierto",D618="Media"),TODAY()-E618,"")</f>
        <v/>
      </c>
      <c r="T618" s="74" t="str">
        <f>IF(AND(C618="Abierto",D618="Media"),RANK(S618,$S$13:$S$798,0)+COUNTIF($S$13:S618,S618)-1+MAX(N:N,Q:Q),"")</f>
        <v/>
      </c>
      <c r="U618" s="74" t="str">
        <f>IF(AND(C618="Abierto",D618="Baja"),A618,"")</f>
        <v/>
      </c>
      <c r="V618" s="74" t="str">
        <f ca="1">IF(AND(C618="Abierto",D618="Baja"),TODAY()-E618,"")</f>
        <v/>
      </c>
      <c r="W618" s="74" t="str">
        <f>IF(AND(C618="Abierto",D618="Baja"),RANK(V618,$V$13:$V$798,0)+COUNTIF($V$13:V618,V618)-1+MAX(N:N,Q:Q,T:T),"")</f>
        <v/>
      </c>
      <c r="X618" s="139" t="str">
        <f>IF(OR(C618="Resuelto",C618=""),"",SUM(N618,Q618,T618,W618))</f>
        <v/>
      </c>
      <c r="Y618" s="139" t="str">
        <f>IF(OR(C618="Resuelto",C618=""),"",SUM(M618,P618,S618,V618))</f>
        <v/>
      </c>
      <c r="Z618" s="139" t="str">
        <f>IF(OR(C618="Resuelto",C618=""),"",SUM(L618,O618,R618,U618))</f>
        <v/>
      </c>
      <c r="AA618" s="28">
        <v>816</v>
      </c>
      <c r="AB618" s="28" t="str">
        <f ca="1">IF(ISNA(VLOOKUP(AA618,$X$13:$Z$795,3,FALSE))=TRUE,"",VLOOKUP(AA618,$X$13:$Z$795,3,FALSE))</f>
        <v/>
      </c>
      <c r="AC618" s="75" t="str">
        <f ca="1">IF(ISNA(VLOOKUP(AA618,$X$13:$Z$795,2,FALSE))=TRUE,"",VLOOKUP(AA618,$X$13:$Z$795,2,FALSE))</f>
        <v/>
      </c>
      <c r="AH618" s="78" t="str">
        <f>IF(AI618="","",MAX($AH$5:AH617)+1)</f>
        <v/>
      </c>
      <c r="AI618" s="53" t="str">
        <f>IF(G617="","",IF(COUNTIF($AI$11:AI617,G617)=0,G617,""))</f>
        <v/>
      </c>
      <c r="AJ618" s="53" t="str">
        <f>IF(ISNA(VLOOKUP(AA618,$AH$13:$AI$795,2,FALSE))=TRUE,"",VLOOKUP(AA618,$AH$13:$AI$795,2,FALSE))</f>
        <v/>
      </c>
      <c r="AK618" s="135"/>
    </row>
    <row r="619" spans="1:37" x14ac:dyDescent="0.25">
      <c r="A619" s="136"/>
      <c r="B619" s="136"/>
      <c r="C619" s="136"/>
      <c r="D619" s="136"/>
      <c r="E619" s="137"/>
      <c r="F619" s="137"/>
      <c r="G619" s="136"/>
      <c r="H619" s="137"/>
      <c r="I619" s="140" t="str">
        <f t="shared" si="10"/>
        <v/>
      </c>
      <c r="J619" s="140"/>
      <c r="K619" s="140"/>
      <c r="L619" s="74" t="str">
        <f>IF(AND(C619="Abierto",D619="Urgente"),A619,"")</f>
        <v/>
      </c>
      <c r="M619" s="74" t="str">
        <f ca="1">IF(AND(C619="Abierto",D619="Urgente"),TODAY()-E619,"")</f>
        <v/>
      </c>
      <c r="N619" s="74" t="str">
        <f>IF(AND(C619="Abierto",D619="Urgente"),RANK(M619,$M$13:$M$798,0)+COUNTIF($M$13:M619,M619)-1,"")</f>
        <v/>
      </c>
      <c r="O619" s="74" t="str">
        <f>IF(AND(C619="Abierto",D619="Alta"),A619,"")</f>
        <v/>
      </c>
      <c r="P619" s="74" t="str">
        <f ca="1">IF(AND(C619="Abierto",D619="Alta"),TODAY()-E619,"")</f>
        <v/>
      </c>
      <c r="Q619" s="74" t="str">
        <f>IF(AND(C619="Abierto",D619="Alta"),RANK(P619,$P$13:$P$798,0)+COUNTIF($P$13:P619,P619)-1+MAX(N:N),"")</f>
        <v/>
      </c>
      <c r="R619" s="74" t="str">
        <f>IF(AND(C619="Abierto",D619="Media"),A619,"")</f>
        <v/>
      </c>
      <c r="S619" s="74" t="str">
        <f ca="1">IF(AND(C619="Abierto",D619="Media"),TODAY()-E619,"")</f>
        <v/>
      </c>
      <c r="T619" s="74" t="str">
        <f>IF(AND(C619="Abierto",D619="Media"),RANK(S619,$S$13:$S$798,0)+COUNTIF($S$13:S619,S619)-1+MAX(N:N,Q:Q),"")</f>
        <v/>
      </c>
      <c r="U619" s="74" t="str">
        <f>IF(AND(C619="Abierto",D619="Baja"),A619,"")</f>
        <v/>
      </c>
      <c r="V619" s="74" t="str">
        <f ca="1">IF(AND(C619="Abierto",D619="Baja"),TODAY()-E619,"")</f>
        <v/>
      </c>
      <c r="W619" s="74" t="str">
        <f>IF(AND(C619="Abierto",D619="Baja"),RANK(V619,$V$13:$V$798,0)+COUNTIF($V$13:V619,V619)-1+MAX(N:N,Q:Q,T:T),"")</f>
        <v/>
      </c>
      <c r="X619" s="139" t="str">
        <f>IF(OR(C619="Resuelto",C619=""),"",SUM(N619,Q619,T619,W619))</f>
        <v/>
      </c>
      <c r="Y619" s="139" t="str">
        <f>IF(OR(C619="Resuelto",C619=""),"",SUM(M619,P619,S619,V619))</f>
        <v/>
      </c>
      <c r="Z619" s="139" t="str">
        <f>IF(OR(C619="Resuelto",C619=""),"",SUM(L619,O619,R619,U619))</f>
        <v/>
      </c>
      <c r="AA619" s="28">
        <v>817</v>
      </c>
      <c r="AB619" s="28" t="str">
        <f ca="1">IF(ISNA(VLOOKUP(AA619,$X$13:$Z$795,3,FALSE))=TRUE,"",VLOOKUP(AA619,$X$13:$Z$795,3,FALSE))</f>
        <v/>
      </c>
      <c r="AC619" s="75" t="str">
        <f ca="1">IF(ISNA(VLOOKUP(AA619,$X$13:$Z$795,2,FALSE))=TRUE,"",VLOOKUP(AA619,$X$13:$Z$795,2,FALSE))</f>
        <v/>
      </c>
      <c r="AH619" s="78" t="str">
        <f>IF(AI619="","",MAX($AH$5:AH618)+1)</f>
        <v/>
      </c>
      <c r="AI619" s="53" t="str">
        <f>IF(G618="","",IF(COUNTIF($AI$11:AI618,G618)=0,G618,""))</f>
        <v/>
      </c>
      <c r="AJ619" s="53" t="str">
        <f>IF(ISNA(VLOOKUP(AA619,$AH$13:$AI$795,2,FALSE))=TRUE,"",VLOOKUP(AA619,$AH$13:$AI$795,2,FALSE))</f>
        <v/>
      </c>
      <c r="AK619" s="135"/>
    </row>
    <row r="620" spans="1:37" x14ac:dyDescent="0.25">
      <c r="A620" s="136"/>
      <c r="B620" s="136"/>
      <c r="C620" s="136"/>
      <c r="D620" s="136"/>
      <c r="E620" s="137"/>
      <c r="F620" s="137"/>
      <c r="G620" s="136"/>
      <c r="H620" s="137"/>
      <c r="I620" s="140" t="str">
        <f t="shared" si="10"/>
        <v/>
      </c>
      <c r="J620" s="140"/>
      <c r="K620" s="140"/>
      <c r="L620" s="74" t="str">
        <f>IF(AND(C620="Abierto",D620="Urgente"),A620,"")</f>
        <v/>
      </c>
      <c r="M620" s="74" t="str">
        <f ca="1">IF(AND(C620="Abierto",D620="Urgente"),TODAY()-E620,"")</f>
        <v/>
      </c>
      <c r="N620" s="74" t="str">
        <f>IF(AND(C620="Abierto",D620="Urgente"),RANK(M620,$M$13:$M$798,0)+COUNTIF($M$13:M620,M620)-1,"")</f>
        <v/>
      </c>
      <c r="O620" s="74" t="str">
        <f>IF(AND(C620="Abierto",D620="Alta"),A620,"")</f>
        <v/>
      </c>
      <c r="P620" s="74" t="str">
        <f ca="1">IF(AND(C620="Abierto",D620="Alta"),TODAY()-E620,"")</f>
        <v/>
      </c>
      <c r="Q620" s="74" t="str">
        <f>IF(AND(C620="Abierto",D620="Alta"),RANK(P620,$P$13:$P$798,0)+COUNTIF($P$13:P620,P620)-1+MAX(N:N),"")</f>
        <v/>
      </c>
      <c r="R620" s="74" t="str">
        <f>IF(AND(C620="Abierto",D620="Media"),A620,"")</f>
        <v/>
      </c>
      <c r="S620" s="74" t="str">
        <f ca="1">IF(AND(C620="Abierto",D620="Media"),TODAY()-E620,"")</f>
        <v/>
      </c>
      <c r="T620" s="74" t="str">
        <f>IF(AND(C620="Abierto",D620="Media"),RANK(S620,$S$13:$S$798,0)+COUNTIF($S$13:S620,S620)-1+MAX(N:N,Q:Q),"")</f>
        <v/>
      </c>
      <c r="U620" s="74" t="str">
        <f>IF(AND(C620="Abierto",D620="Baja"),A620,"")</f>
        <v/>
      </c>
      <c r="V620" s="74" t="str">
        <f ca="1">IF(AND(C620="Abierto",D620="Baja"),TODAY()-E620,"")</f>
        <v/>
      </c>
      <c r="W620" s="74" t="str">
        <f>IF(AND(C620="Abierto",D620="Baja"),RANK(V620,$V$13:$V$798,0)+COUNTIF($V$13:V620,V620)-1+MAX(N:N,Q:Q,T:T),"")</f>
        <v/>
      </c>
      <c r="X620" s="139" t="str">
        <f>IF(OR(C620="Resuelto",C620=""),"",SUM(N620,Q620,T620,W620))</f>
        <v/>
      </c>
      <c r="Y620" s="139" t="str">
        <f>IF(OR(C620="Resuelto",C620=""),"",SUM(M620,P620,S620,V620))</f>
        <v/>
      </c>
      <c r="Z620" s="139" t="str">
        <f>IF(OR(C620="Resuelto",C620=""),"",SUM(L620,O620,R620,U620))</f>
        <v/>
      </c>
      <c r="AA620" s="28">
        <v>818</v>
      </c>
      <c r="AB620" s="28" t="str">
        <f ca="1">IF(ISNA(VLOOKUP(AA620,$X$13:$Z$795,3,FALSE))=TRUE,"",VLOOKUP(AA620,$X$13:$Z$795,3,FALSE))</f>
        <v/>
      </c>
      <c r="AC620" s="75" t="str">
        <f ca="1">IF(ISNA(VLOOKUP(AA620,$X$13:$Z$795,2,FALSE))=TRUE,"",VLOOKUP(AA620,$X$13:$Z$795,2,FALSE))</f>
        <v/>
      </c>
      <c r="AH620" s="78" t="str">
        <f>IF(AI620="","",MAX($AH$5:AH619)+1)</f>
        <v/>
      </c>
      <c r="AI620" s="53" t="str">
        <f>IF(G619="","",IF(COUNTIF($AI$11:AI619,G619)=0,G619,""))</f>
        <v/>
      </c>
      <c r="AJ620" s="53" t="str">
        <f>IF(ISNA(VLOOKUP(AA620,$AH$13:$AI$795,2,FALSE))=TRUE,"",VLOOKUP(AA620,$AH$13:$AI$795,2,FALSE))</f>
        <v/>
      </c>
      <c r="AK620" s="135"/>
    </row>
    <row r="621" spans="1:37" x14ac:dyDescent="0.25">
      <c r="A621" s="136"/>
      <c r="B621" s="136"/>
      <c r="C621" s="136"/>
      <c r="D621" s="136"/>
      <c r="E621" s="137"/>
      <c r="F621" s="137"/>
      <c r="G621" s="136"/>
      <c r="H621" s="137"/>
      <c r="I621" s="140" t="str">
        <f t="shared" si="10"/>
        <v/>
      </c>
      <c r="J621" s="140"/>
      <c r="K621" s="140"/>
      <c r="L621" s="74" t="str">
        <f>IF(AND(C621="Abierto",D621="Urgente"),A621,"")</f>
        <v/>
      </c>
      <c r="M621" s="74" t="str">
        <f ca="1">IF(AND(C621="Abierto",D621="Urgente"),TODAY()-E621,"")</f>
        <v/>
      </c>
      <c r="N621" s="74" t="str">
        <f>IF(AND(C621="Abierto",D621="Urgente"),RANK(M621,$M$13:$M$798,0)+COUNTIF($M$13:M621,M621)-1,"")</f>
        <v/>
      </c>
      <c r="O621" s="74" t="str">
        <f>IF(AND(C621="Abierto",D621="Alta"),A621,"")</f>
        <v/>
      </c>
      <c r="P621" s="74" t="str">
        <f ca="1">IF(AND(C621="Abierto",D621="Alta"),TODAY()-E621,"")</f>
        <v/>
      </c>
      <c r="Q621" s="74" t="str">
        <f>IF(AND(C621="Abierto",D621="Alta"),RANK(P621,$P$13:$P$798,0)+COUNTIF($P$13:P621,P621)-1+MAX(N:N),"")</f>
        <v/>
      </c>
      <c r="R621" s="74" t="str">
        <f>IF(AND(C621="Abierto",D621="Media"),A621,"")</f>
        <v/>
      </c>
      <c r="S621" s="74" t="str">
        <f ca="1">IF(AND(C621="Abierto",D621="Media"),TODAY()-E621,"")</f>
        <v/>
      </c>
      <c r="T621" s="74" t="str">
        <f>IF(AND(C621="Abierto",D621="Media"),RANK(S621,$S$13:$S$798,0)+COUNTIF($S$13:S621,S621)-1+MAX(N:N,Q:Q),"")</f>
        <v/>
      </c>
      <c r="U621" s="74" t="str">
        <f>IF(AND(C621="Abierto",D621="Baja"),A621,"")</f>
        <v/>
      </c>
      <c r="V621" s="74" t="str">
        <f ca="1">IF(AND(C621="Abierto",D621="Baja"),TODAY()-E621,"")</f>
        <v/>
      </c>
      <c r="W621" s="74" t="str">
        <f>IF(AND(C621="Abierto",D621="Baja"),RANK(V621,$V$13:$V$798,0)+COUNTIF($V$13:V621,V621)-1+MAX(N:N,Q:Q,T:T),"")</f>
        <v/>
      </c>
      <c r="X621" s="139" t="str">
        <f>IF(OR(C621="Resuelto",C621=""),"",SUM(N621,Q621,T621,W621))</f>
        <v/>
      </c>
      <c r="Y621" s="139" t="str">
        <f>IF(OR(C621="Resuelto",C621=""),"",SUM(M621,P621,S621,V621))</f>
        <v/>
      </c>
      <c r="Z621" s="139" t="str">
        <f>IF(OR(C621="Resuelto",C621=""),"",SUM(L621,O621,R621,U621))</f>
        <v/>
      </c>
      <c r="AA621" s="28">
        <v>819</v>
      </c>
      <c r="AB621" s="28" t="str">
        <f ca="1">IF(ISNA(VLOOKUP(AA621,$X$13:$Z$795,3,FALSE))=TRUE,"",VLOOKUP(AA621,$X$13:$Z$795,3,FALSE))</f>
        <v/>
      </c>
      <c r="AC621" s="75" t="str">
        <f ca="1">IF(ISNA(VLOOKUP(AA621,$X$13:$Z$795,2,FALSE))=TRUE,"",VLOOKUP(AA621,$X$13:$Z$795,2,FALSE))</f>
        <v/>
      </c>
      <c r="AH621" s="78" t="str">
        <f>IF(AI621="","",MAX($AH$5:AH620)+1)</f>
        <v/>
      </c>
      <c r="AI621" s="53" t="str">
        <f>IF(G620="","",IF(COUNTIF($AI$11:AI620,G620)=0,G620,""))</f>
        <v/>
      </c>
      <c r="AJ621" s="53" t="str">
        <f>IF(ISNA(VLOOKUP(AA621,$AH$13:$AI$795,2,FALSE))=TRUE,"",VLOOKUP(AA621,$AH$13:$AI$795,2,FALSE))</f>
        <v/>
      </c>
      <c r="AK621" s="135"/>
    </row>
    <row r="622" spans="1:37" x14ac:dyDescent="0.25">
      <c r="A622" s="136"/>
      <c r="B622" s="136"/>
      <c r="C622" s="136"/>
      <c r="D622" s="136"/>
      <c r="E622" s="137"/>
      <c r="F622" s="137"/>
      <c r="G622" s="136"/>
      <c r="H622" s="137"/>
      <c r="I622" s="140" t="str">
        <f t="shared" si="10"/>
        <v/>
      </c>
      <c r="J622" s="140"/>
      <c r="K622" s="140"/>
      <c r="L622" s="74" t="str">
        <f>IF(AND(C622="Abierto",D622="Urgente"),A622,"")</f>
        <v/>
      </c>
      <c r="M622" s="74" t="str">
        <f ca="1">IF(AND(C622="Abierto",D622="Urgente"),TODAY()-E622,"")</f>
        <v/>
      </c>
      <c r="N622" s="74" t="str">
        <f>IF(AND(C622="Abierto",D622="Urgente"),RANK(M622,$M$13:$M$798,0)+COUNTIF($M$13:M622,M622)-1,"")</f>
        <v/>
      </c>
      <c r="O622" s="74" t="str">
        <f>IF(AND(C622="Abierto",D622="Alta"),A622,"")</f>
        <v/>
      </c>
      <c r="P622" s="74" t="str">
        <f ca="1">IF(AND(C622="Abierto",D622="Alta"),TODAY()-E622,"")</f>
        <v/>
      </c>
      <c r="Q622" s="74" t="str">
        <f>IF(AND(C622="Abierto",D622="Alta"),RANK(P622,$P$13:$P$798,0)+COUNTIF($P$13:P622,P622)-1+MAX(N:N),"")</f>
        <v/>
      </c>
      <c r="R622" s="74" t="str">
        <f>IF(AND(C622="Abierto",D622="Media"),A622,"")</f>
        <v/>
      </c>
      <c r="S622" s="74" t="str">
        <f ca="1">IF(AND(C622="Abierto",D622="Media"),TODAY()-E622,"")</f>
        <v/>
      </c>
      <c r="T622" s="74" t="str">
        <f>IF(AND(C622="Abierto",D622="Media"),RANK(S622,$S$13:$S$798,0)+COUNTIF($S$13:S622,S622)-1+MAX(N:N,Q:Q),"")</f>
        <v/>
      </c>
      <c r="U622" s="74" t="str">
        <f>IF(AND(C622="Abierto",D622="Baja"),A622,"")</f>
        <v/>
      </c>
      <c r="V622" s="74" t="str">
        <f ca="1">IF(AND(C622="Abierto",D622="Baja"),TODAY()-E622,"")</f>
        <v/>
      </c>
      <c r="W622" s="74" t="str">
        <f>IF(AND(C622="Abierto",D622="Baja"),RANK(V622,$V$13:$V$798,0)+COUNTIF($V$13:V622,V622)-1+MAX(N:N,Q:Q,T:T),"")</f>
        <v/>
      </c>
      <c r="X622" s="139" t="str">
        <f>IF(OR(C622="Resuelto",C622=""),"",SUM(N622,Q622,T622,W622))</f>
        <v/>
      </c>
      <c r="Y622" s="139" t="str">
        <f>IF(OR(C622="Resuelto",C622=""),"",SUM(M622,P622,S622,V622))</f>
        <v/>
      </c>
      <c r="Z622" s="139" t="str">
        <f>IF(OR(C622="Resuelto",C622=""),"",SUM(L622,O622,R622,U622))</f>
        <v/>
      </c>
      <c r="AA622" s="28">
        <v>820</v>
      </c>
      <c r="AB622" s="28" t="str">
        <f ca="1">IF(ISNA(VLOOKUP(AA622,$X$13:$Z$795,3,FALSE))=TRUE,"",VLOOKUP(AA622,$X$13:$Z$795,3,FALSE))</f>
        <v/>
      </c>
      <c r="AC622" s="75" t="str">
        <f ca="1">IF(ISNA(VLOOKUP(AA622,$X$13:$Z$795,2,FALSE))=TRUE,"",VLOOKUP(AA622,$X$13:$Z$795,2,FALSE))</f>
        <v/>
      </c>
      <c r="AH622" s="78" t="str">
        <f>IF(AI622="","",MAX($AH$5:AH621)+1)</f>
        <v/>
      </c>
      <c r="AI622" s="53" t="str">
        <f>IF(G621="","",IF(COUNTIF($AI$11:AI621,G621)=0,G621,""))</f>
        <v/>
      </c>
      <c r="AJ622" s="53" t="str">
        <f>IF(ISNA(VLOOKUP(AA622,$AH$13:$AI$795,2,FALSE))=TRUE,"",VLOOKUP(AA622,$AH$13:$AI$795,2,FALSE))</f>
        <v/>
      </c>
      <c r="AK622" s="135"/>
    </row>
    <row r="623" spans="1:37" x14ac:dyDescent="0.25">
      <c r="A623" s="136"/>
      <c r="B623" s="136"/>
      <c r="C623" s="136"/>
      <c r="D623" s="136"/>
      <c r="E623" s="137"/>
      <c r="F623" s="137"/>
      <c r="G623" s="136"/>
      <c r="H623" s="137"/>
      <c r="I623" s="140" t="str">
        <f t="shared" si="10"/>
        <v/>
      </c>
      <c r="J623" s="140"/>
      <c r="K623" s="140"/>
      <c r="L623" s="74" t="str">
        <f>IF(AND(C623="Abierto",D623="Urgente"),A623,"")</f>
        <v/>
      </c>
      <c r="M623" s="74" t="str">
        <f ca="1">IF(AND(C623="Abierto",D623="Urgente"),TODAY()-E623,"")</f>
        <v/>
      </c>
      <c r="N623" s="74" t="str">
        <f>IF(AND(C623="Abierto",D623="Urgente"),RANK(M623,$M$13:$M$798,0)+COUNTIF($M$13:M623,M623)-1,"")</f>
        <v/>
      </c>
      <c r="O623" s="74" t="str">
        <f>IF(AND(C623="Abierto",D623="Alta"),A623,"")</f>
        <v/>
      </c>
      <c r="P623" s="74" t="str">
        <f ca="1">IF(AND(C623="Abierto",D623="Alta"),TODAY()-E623,"")</f>
        <v/>
      </c>
      <c r="Q623" s="74" t="str">
        <f>IF(AND(C623="Abierto",D623="Alta"),RANK(P623,$P$13:$P$798,0)+COUNTIF($P$13:P623,P623)-1+MAX(N:N),"")</f>
        <v/>
      </c>
      <c r="R623" s="74" t="str">
        <f>IF(AND(C623="Abierto",D623="Media"),A623,"")</f>
        <v/>
      </c>
      <c r="S623" s="74" t="str">
        <f ca="1">IF(AND(C623="Abierto",D623="Media"),TODAY()-E623,"")</f>
        <v/>
      </c>
      <c r="T623" s="74" t="str">
        <f>IF(AND(C623="Abierto",D623="Media"),RANK(S623,$S$13:$S$798,0)+COUNTIF($S$13:S623,S623)-1+MAX(N:N,Q:Q),"")</f>
        <v/>
      </c>
      <c r="U623" s="74" t="str">
        <f>IF(AND(C623="Abierto",D623="Baja"),A623,"")</f>
        <v/>
      </c>
      <c r="V623" s="74" t="str">
        <f ca="1">IF(AND(C623="Abierto",D623="Baja"),TODAY()-E623,"")</f>
        <v/>
      </c>
      <c r="W623" s="74" t="str">
        <f>IF(AND(C623="Abierto",D623="Baja"),RANK(V623,$V$13:$V$798,0)+COUNTIF($V$13:V623,V623)-1+MAX(N:N,Q:Q,T:T),"")</f>
        <v/>
      </c>
      <c r="X623" s="139" t="str">
        <f>IF(OR(C623="Resuelto",C623=""),"",SUM(N623,Q623,T623,W623))</f>
        <v/>
      </c>
      <c r="Y623" s="139" t="str">
        <f>IF(OR(C623="Resuelto",C623=""),"",SUM(M623,P623,S623,V623))</f>
        <v/>
      </c>
      <c r="Z623" s="139" t="str">
        <f>IF(OR(C623="Resuelto",C623=""),"",SUM(L623,O623,R623,U623))</f>
        <v/>
      </c>
      <c r="AA623" s="28">
        <v>821</v>
      </c>
      <c r="AB623" s="28" t="str">
        <f ca="1">IF(ISNA(VLOOKUP(AA623,$X$13:$Z$795,3,FALSE))=TRUE,"",VLOOKUP(AA623,$X$13:$Z$795,3,FALSE))</f>
        <v/>
      </c>
      <c r="AC623" s="75" t="str">
        <f ca="1">IF(ISNA(VLOOKUP(AA623,$X$13:$Z$795,2,FALSE))=TRUE,"",VLOOKUP(AA623,$X$13:$Z$795,2,FALSE))</f>
        <v/>
      </c>
      <c r="AH623" s="78" t="str">
        <f>IF(AI623="","",MAX($AH$5:AH622)+1)</f>
        <v/>
      </c>
      <c r="AI623" s="53" t="str">
        <f>IF(G622="","",IF(COUNTIF($AI$11:AI622,G622)=0,G622,""))</f>
        <v/>
      </c>
      <c r="AJ623" s="53" t="str">
        <f>IF(ISNA(VLOOKUP(AA623,$AH$13:$AI$795,2,FALSE))=TRUE,"",VLOOKUP(AA623,$AH$13:$AI$795,2,FALSE))</f>
        <v/>
      </c>
      <c r="AK623" s="135"/>
    </row>
    <row r="624" spans="1:37" x14ac:dyDescent="0.25">
      <c r="A624" s="136"/>
      <c r="B624" s="136"/>
      <c r="C624" s="136"/>
      <c r="D624" s="136"/>
      <c r="E624" s="137"/>
      <c r="F624" s="137"/>
      <c r="G624" s="136"/>
      <c r="H624" s="137"/>
      <c r="I624" s="140" t="str">
        <f t="shared" si="10"/>
        <v/>
      </c>
      <c r="J624" s="140"/>
      <c r="K624" s="140"/>
      <c r="L624" s="74" t="str">
        <f>IF(AND(C624="Abierto",D624="Urgente"),A624,"")</f>
        <v/>
      </c>
      <c r="M624" s="74" t="str">
        <f ca="1">IF(AND(C624="Abierto",D624="Urgente"),TODAY()-E624,"")</f>
        <v/>
      </c>
      <c r="N624" s="74" t="str">
        <f>IF(AND(C624="Abierto",D624="Urgente"),RANK(M624,$M$13:$M$798,0)+COUNTIF($M$13:M624,M624)-1,"")</f>
        <v/>
      </c>
      <c r="O624" s="74" t="str">
        <f>IF(AND(C624="Abierto",D624="Alta"),A624,"")</f>
        <v/>
      </c>
      <c r="P624" s="74" t="str">
        <f ca="1">IF(AND(C624="Abierto",D624="Alta"),TODAY()-E624,"")</f>
        <v/>
      </c>
      <c r="Q624" s="74" t="str">
        <f>IF(AND(C624="Abierto",D624="Alta"),RANK(P624,$P$13:$P$798,0)+COUNTIF($P$13:P624,P624)-1+MAX(N:N),"")</f>
        <v/>
      </c>
      <c r="R624" s="74" t="str">
        <f>IF(AND(C624="Abierto",D624="Media"),A624,"")</f>
        <v/>
      </c>
      <c r="S624" s="74" t="str">
        <f ca="1">IF(AND(C624="Abierto",D624="Media"),TODAY()-E624,"")</f>
        <v/>
      </c>
      <c r="T624" s="74" t="str">
        <f>IF(AND(C624="Abierto",D624="Media"),RANK(S624,$S$13:$S$798,0)+COUNTIF($S$13:S624,S624)-1+MAX(N:N,Q:Q),"")</f>
        <v/>
      </c>
      <c r="U624" s="74" t="str">
        <f>IF(AND(C624="Abierto",D624="Baja"),A624,"")</f>
        <v/>
      </c>
      <c r="V624" s="74" t="str">
        <f ca="1">IF(AND(C624="Abierto",D624="Baja"),TODAY()-E624,"")</f>
        <v/>
      </c>
      <c r="W624" s="74" t="str">
        <f>IF(AND(C624="Abierto",D624="Baja"),RANK(V624,$V$13:$V$798,0)+COUNTIF($V$13:V624,V624)-1+MAX(N:N,Q:Q,T:T),"")</f>
        <v/>
      </c>
      <c r="X624" s="139" t="str">
        <f>IF(OR(C624="Resuelto",C624=""),"",SUM(N624,Q624,T624,W624))</f>
        <v/>
      </c>
      <c r="Y624" s="139" t="str">
        <f>IF(OR(C624="Resuelto",C624=""),"",SUM(M624,P624,S624,V624))</f>
        <v/>
      </c>
      <c r="Z624" s="139" t="str">
        <f>IF(OR(C624="Resuelto",C624=""),"",SUM(L624,O624,R624,U624))</f>
        <v/>
      </c>
      <c r="AA624" s="28">
        <v>822</v>
      </c>
      <c r="AB624" s="28" t="str">
        <f ca="1">IF(ISNA(VLOOKUP(AA624,$X$13:$Z$795,3,FALSE))=TRUE,"",VLOOKUP(AA624,$X$13:$Z$795,3,FALSE))</f>
        <v/>
      </c>
      <c r="AC624" s="75" t="str">
        <f ca="1">IF(ISNA(VLOOKUP(AA624,$X$13:$Z$795,2,FALSE))=TRUE,"",VLOOKUP(AA624,$X$13:$Z$795,2,FALSE))</f>
        <v/>
      </c>
      <c r="AH624" s="78" t="str">
        <f>IF(AI624="","",MAX($AH$5:AH623)+1)</f>
        <v/>
      </c>
      <c r="AI624" s="53" t="str">
        <f>IF(G623="","",IF(COUNTIF($AI$11:AI623,G623)=0,G623,""))</f>
        <v/>
      </c>
      <c r="AJ624" s="53" t="str">
        <f>IF(ISNA(VLOOKUP(AA624,$AH$13:$AI$795,2,FALSE))=TRUE,"",VLOOKUP(AA624,$AH$13:$AI$795,2,FALSE))</f>
        <v/>
      </c>
      <c r="AK624" s="135"/>
    </row>
    <row r="625" spans="1:37" x14ac:dyDescent="0.25">
      <c r="A625" s="136"/>
      <c r="B625" s="136"/>
      <c r="C625" s="136"/>
      <c r="D625" s="136"/>
      <c r="E625" s="137"/>
      <c r="F625" s="137"/>
      <c r="G625" s="136"/>
      <c r="H625" s="137"/>
      <c r="I625" s="140" t="str">
        <f t="shared" si="10"/>
        <v/>
      </c>
      <c r="J625" s="140"/>
      <c r="K625" s="140"/>
      <c r="L625" s="74" t="str">
        <f>IF(AND(C625="Abierto",D625="Urgente"),A625,"")</f>
        <v/>
      </c>
      <c r="M625" s="74" t="str">
        <f ca="1">IF(AND(C625="Abierto",D625="Urgente"),TODAY()-E625,"")</f>
        <v/>
      </c>
      <c r="N625" s="74" t="str">
        <f>IF(AND(C625="Abierto",D625="Urgente"),RANK(M625,$M$13:$M$798,0)+COUNTIF($M$13:M625,M625)-1,"")</f>
        <v/>
      </c>
      <c r="O625" s="74" t="str">
        <f>IF(AND(C625="Abierto",D625="Alta"),A625,"")</f>
        <v/>
      </c>
      <c r="P625" s="74" t="str">
        <f ca="1">IF(AND(C625="Abierto",D625="Alta"),TODAY()-E625,"")</f>
        <v/>
      </c>
      <c r="Q625" s="74" t="str">
        <f>IF(AND(C625="Abierto",D625="Alta"),RANK(P625,$P$13:$P$798,0)+COUNTIF($P$13:P625,P625)-1+MAX(N:N),"")</f>
        <v/>
      </c>
      <c r="R625" s="74" t="str">
        <f>IF(AND(C625="Abierto",D625="Media"),A625,"")</f>
        <v/>
      </c>
      <c r="S625" s="74" t="str">
        <f ca="1">IF(AND(C625="Abierto",D625="Media"),TODAY()-E625,"")</f>
        <v/>
      </c>
      <c r="T625" s="74" t="str">
        <f>IF(AND(C625="Abierto",D625="Media"),RANK(S625,$S$13:$S$798,0)+COUNTIF($S$13:S625,S625)-1+MAX(N:N,Q:Q),"")</f>
        <v/>
      </c>
      <c r="U625" s="74" t="str">
        <f>IF(AND(C625="Abierto",D625="Baja"),A625,"")</f>
        <v/>
      </c>
      <c r="V625" s="74" t="str">
        <f ca="1">IF(AND(C625="Abierto",D625="Baja"),TODAY()-E625,"")</f>
        <v/>
      </c>
      <c r="W625" s="74" t="str">
        <f>IF(AND(C625="Abierto",D625="Baja"),RANK(V625,$V$13:$V$798,0)+COUNTIF($V$13:V625,V625)-1+MAX(N:N,Q:Q,T:T),"")</f>
        <v/>
      </c>
      <c r="X625" s="139" t="str">
        <f>IF(OR(C625="Resuelto",C625=""),"",SUM(N625,Q625,T625,W625))</f>
        <v/>
      </c>
      <c r="Y625" s="139" t="str">
        <f>IF(OR(C625="Resuelto",C625=""),"",SUM(M625,P625,S625,V625))</f>
        <v/>
      </c>
      <c r="Z625" s="139" t="str">
        <f>IF(OR(C625="Resuelto",C625=""),"",SUM(L625,O625,R625,U625))</f>
        <v/>
      </c>
      <c r="AA625" s="28">
        <v>823</v>
      </c>
      <c r="AB625" s="28" t="str">
        <f ca="1">IF(ISNA(VLOOKUP(AA625,$X$13:$Z$795,3,FALSE))=TRUE,"",VLOOKUP(AA625,$X$13:$Z$795,3,FALSE))</f>
        <v/>
      </c>
      <c r="AC625" s="75" t="str">
        <f ca="1">IF(ISNA(VLOOKUP(AA625,$X$13:$Z$795,2,FALSE))=TRUE,"",VLOOKUP(AA625,$X$13:$Z$795,2,FALSE))</f>
        <v/>
      </c>
      <c r="AH625" s="78" t="str">
        <f>IF(AI625="","",MAX($AH$5:AH624)+1)</f>
        <v/>
      </c>
      <c r="AI625" s="53" t="str">
        <f>IF(G624="","",IF(COUNTIF($AI$11:AI624,G624)=0,G624,""))</f>
        <v/>
      </c>
      <c r="AJ625" s="53" t="str">
        <f>IF(ISNA(VLOOKUP(AA625,$AH$13:$AI$795,2,FALSE))=TRUE,"",VLOOKUP(AA625,$AH$13:$AI$795,2,FALSE))</f>
        <v/>
      </c>
      <c r="AK625" s="135"/>
    </row>
    <row r="626" spans="1:37" x14ac:dyDescent="0.25">
      <c r="A626" s="136"/>
      <c r="B626" s="136"/>
      <c r="C626" s="136"/>
      <c r="D626" s="136"/>
      <c r="E626" s="137"/>
      <c r="F626" s="137"/>
      <c r="G626" s="136"/>
      <c r="H626" s="137"/>
      <c r="I626" s="140" t="str">
        <f t="shared" si="10"/>
        <v/>
      </c>
      <c r="J626" s="140"/>
      <c r="K626" s="140"/>
      <c r="L626" s="74" t="str">
        <f>IF(AND(C626="Abierto",D626="Urgente"),A626,"")</f>
        <v/>
      </c>
      <c r="M626" s="74" t="str">
        <f ca="1">IF(AND(C626="Abierto",D626="Urgente"),TODAY()-E626,"")</f>
        <v/>
      </c>
      <c r="N626" s="74" t="str">
        <f>IF(AND(C626="Abierto",D626="Urgente"),RANK(M626,$M$13:$M$798,0)+COUNTIF($M$13:M626,M626)-1,"")</f>
        <v/>
      </c>
      <c r="O626" s="74" t="str">
        <f>IF(AND(C626="Abierto",D626="Alta"),A626,"")</f>
        <v/>
      </c>
      <c r="P626" s="74" t="str">
        <f ca="1">IF(AND(C626="Abierto",D626="Alta"),TODAY()-E626,"")</f>
        <v/>
      </c>
      <c r="Q626" s="74" t="str">
        <f>IF(AND(C626="Abierto",D626="Alta"),RANK(P626,$P$13:$P$798,0)+COUNTIF($P$13:P626,P626)-1+MAX(N:N),"")</f>
        <v/>
      </c>
      <c r="R626" s="74" t="str">
        <f>IF(AND(C626="Abierto",D626="Media"),A626,"")</f>
        <v/>
      </c>
      <c r="S626" s="74" t="str">
        <f ca="1">IF(AND(C626="Abierto",D626="Media"),TODAY()-E626,"")</f>
        <v/>
      </c>
      <c r="T626" s="74" t="str">
        <f>IF(AND(C626="Abierto",D626="Media"),RANK(S626,$S$13:$S$798,0)+COUNTIF($S$13:S626,S626)-1+MAX(N:N,Q:Q),"")</f>
        <v/>
      </c>
      <c r="U626" s="74" t="str">
        <f>IF(AND(C626="Abierto",D626="Baja"),A626,"")</f>
        <v/>
      </c>
      <c r="V626" s="74" t="str">
        <f ca="1">IF(AND(C626="Abierto",D626="Baja"),TODAY()-E626,"")</f>
        <v/>
      </c>
      <c r="W626" s="74" t="str">
        <f>IF(AND(C626="Abierto",D626="Baja"),RANK(V626,$V$13:$V$798,0)+COUNTIF($V$13:V626,V626)-1+MAX(N:N,Q:Q,T:T),"")</f>
        <v/>
      </c>
      <c r="X626" s="139" t="str">
        <f>IF(OR(C626="Resuelto",C626=""),"",SUM(N626,Q626,T626,W626))</f>
        <v/>
      </c>
      <c r="Y626" s="139" t="str">
        <f>IF(OR(C626="Resuelto",C626=""),"",SUM(M626,P626,S626,V626))</f>
        <v/>
      </c>
      <c r="Z626" s="139" t="str">
        <f>IF(OR(C626="Resuelto",C626=""),"",SUM(L626,O626,R626,U626))</f>
        <v/>
      </c>
      <c r="AA626" s="28">
        <v>824</v>
      </c>
      <c r="AB626" s="28" t="str">
        <f ca="1">IF(ISNA(VLOOKUP(AA626,$X$13:$Z$795,3,FALSE))=TRUE,"",VLOOKUP(AA626,$X$13:$Z$795,3,FALSE))</f>
        <v/>
      </c>
      <c r="AC626" s="75" t="str">
        <f ca="1">IF(ISNA(VLOOKUP(AA626,$X$13:$Z$795,2,FALSE))=TRUE,"",VLOOKUP(AA626,$X$13:$Z$795,2,FALSE))</f>
        <v/>
      </c>
      <c r="AH626" s="78" t="str">
        <f>IF(AI626="","",MAX($AH$5:AH625)+1)</f>
        <v/>
      </c>
      <c r="AI626" s="53" t="str">
        <f>IF(G625="","",IF(COUNTIF($AI$11:AI625,G625)=0,G625,""))</f>
        <v/>
      </c>
      <c r="AJ626" s="53" t="str">
        <f>IF(ISNA(VLOOKUP(AA626,$AH$13:$AI$795,2,FALSE))=TRUE,"",VLOOKUP(AA626,$AH$13:$AI$795,2,FALSE))</f>
        <v/>
      </c>
      <c r="AK626" s="135"/>
    </row>
    <row r="627" spans="1:37" x14ac:dyDescent="0.25">
      <c r="A627" s="136"/>
      <c r="B627" s="136"/>
      <c r="C627" s="136"/>
      <c r="D627" s="136"/>
      <c r="E627" s="137"/>
      <c r="F627" s="137"/>
      <c r="G627" s="136"/>
      <c r="H627" s="137"/>
      <c r="I627" s="140" t="str">
        <f t="shared" si="10"/>
        <v/>
      </c>
      <c r="J627" s="140"/>
      <c r="K627" s="140"/>
      <c r="L627" s="74" t="str">
        <f>IF(AND(C627="Abierto",D627="Urgente"),A627,"")</f>
        <v/>
      </c>
      <c r="M627" s="74" t="str">
        <f ca="1">IF(AND(C627="Abierto",D627="Urgente"),TODAY()-E627,"")</f>
        <v/>
      </c>
      <c r="N627" s="74" t="str">
        <f>IF(AND(C627="Abierto",D627="Urgente"),RANK(M627,$M$13:$M$798,0)+COUNTIF($M$13:M627,M627)-1,"")</f>
        <v/>
      </c>
      <c r="O627" s="74" t="str">
        <f>IF(AND(C627="Abierto",D627="Alta"),A627,"")</f>
        <v/>
      </c>
      <c r="P627" s="74" t="str">
        <f ca="1">IF(AND(C627="Abierto",D627="Alta"),TODAY()-E627,"")</f>
        <v/>
      </c>
      <c r="Q627" s="74" t="str">
        <f>IF(AND(C627="Abierto",D627="Alta"),RANK(P627,$P$13:$P$798,0)+COUNTIF($P$13:P627,P627)-1+MAX(N:N),"")</f>
        <v/>
      </c>
      <c r="R627" s="74" t="str">
        <f>IF(AND(C627="Abierto",D627="Media"),A627,"")</f>
        <v/>
      </c>
      <c r="S627" s="74" t="str">
        <f ca="1">IF(AND(C627="Abierto",D627="Media"),TODAY()-E627,"")</f>
        <v/>
      </c>
      <c r="T627" s="74" t="str">
        <f>IF(AND(C627="Abierto",D627="Media"),RANK(S627,$S$13:$S$798,0)+COUNTIF($S$13:S627,S627)-1+MAX(N:N,Q:Q),"")</f>
        <v/>
      </c>
      <c r="U627" s="74" t="str">
        <f>IF(AND(C627="Abierto",D627="Baja"),A627,"")</f>
        <v/>
      </c>
      <c r="V627" s="74" t="str">
        <f ca="1">IF(AND(C627="Abierto",D627="Baja"),TODAY()-E627,"")</f>
        <v/>
      </c>
      <c r="W627" s="74" t="str">
        <f>IF(AND(C627="Abierto",D627="Baja"),RANK(V627,$V$13:$V$798,0)+COUNTIF($V$13:V627,V627)-1+MAX(N:N,Q:Q,T:T),"")</f>
        <v/>
      </c>
      <c r="X627" s="139" t="str">
        <f>IF(OR(C627="Resuelto",C627=""),"",SUM(N627,Q627,T627,W627))</f>
        <v/>
      </c>
      <c r="Y627" s="139" t="str">
        <f>IF(OR(C627="Resuelto",C627=""),"",SUM(M627,P627,S627,V627))</f>
        <v/>
      </c>
      <c r="Z627" s="139" t="str">
        <f>IF(OR(C627="Resuelto",C627=""),"",SUM(L627,O627,R627,U627))</f>
        <v/>
      </c>
      <c r="AA627" s="28">
        <v>825</v>
      </c>
      <c r="AB627" s="28" t="str">
        <f ca="1">IF(ISNA(VLOOKUP(AA627,$X$13:$Z$795,3,FALSE))=TRUE,"",VLOOKUP(AA627,$X$13:$Z$795,3,FALSE))</f>
        <v/>
      </c>
      <c r="AC627" s="75" t="str">
        <f ca="1">IF(ISNA(VLOOKUP(AA627,$X$13:$Z$795,2,FALSE))=TRUE,"",VLOOKUP(AA627,$X$13:$Z$795,2,FALSE))</f>
        <v/>
      </c>
      <c r="AH627" s="78" t="str">
        <f>IF(AI627="","",MAX($AH$5:AH626)+1)</f>
        <v/>
      </c>
      <c r="AI627" s="53" t="str">
        <f>IF(G626="","",IF(COUNTIF($AI$11:AI626,G626)=0,G626,""))</f>
        <v/>
      </c>
      <c r="AJ627" s="53" t="str">
        <f>IF(ISNA(VLOOKUP(AA627,$AH$13:$AI$795,2,FALSE))=TRUE,"",VLOOKUP(AA627,$AH$13:$AI$795,2,FALSE))</f>
        <v/>
      </c>
      <c r="AK627" s="135"/>
    </row>
    <row r="628" spans="1:37" x14ac:dyDescent="0.25">
      <c r="A628" s="136"/>
      <c r="B628" s="136"/>
      <c r="C628" s="136"/>
      <c r="D628" s="136"/>
      <c r="E628" s="137"/>
      <c r="F628" s="137"/>
      <c r="G628" s="136"/>
      <c r="H628" s="137"/>
      <c r="I628" s="140" t="str">
        <f t="shared" si="10"/>
        <v/>
      </c>
      <c r="J628" s="140"/>
      <c r="K628" s="140"/>
      <c r="L628" s="74" t="str">
        <f>IF(AND(C628="Abierto",D628="Urgente"),A628,"")</f>
        <v/>
      </c>
      <c r="M628" s="74" t="str">
        <f ca="1">IF(AND(C628="Abierto",D628="Urgente"),TODAY()-E628,"")</f>
        <v/>
      </c>
      <c r="N628" s="74" t="str">
        <f>IF(AND(C628="Abierto",D628="Urgente"),RANK(M628,$M$13:$M$798,0)+COUNTIF($M$13:M628,M628)-1,"")</f>
        <v/>
      </c>
      <c r="O628" s="74" t="str">
        <f>IF(AND(C628="Abierto",D628="Alta"),A628,"")</f>
        <v/>
      </c>
      <c r="P628" s="74" t="str">
        <f ca="1">IF(AND(C628="Abierto",D628="Alta"),TODAY()-E628,"")</f>
        <v/>
      </c>
      <c r="Q628" s="74" t="str">
        <f>IF(AND(C628="Abierto",D628="Alta"),RANK(P628,$P$13:$P$798,0)+COUNTIF($P$13:P628,P628)-1+MAX(N:N),"")</f>
        <v/>
      </c>
      <c r="R628" s="74" t="str">
        <f>IF(AND(C628="Abierto",D628="Media"),A628,"")</f>
        <v/>
      </c>
      <c r="S628" s="74" t="str">
        <f ca="1">IF(AND(C628="Abierto",D628="Media"),TODAY()-E628,"")</f>
        <v/>
      </c>
      <c r="T628" s="74" t="str">
        <f>IF(AND(C628="Abierto",D628="Media"),RANK(S628,$S$13:$S$798,0)+COUNTIF($S$13:S628,S628)-1+MAX(N:N,Q:Q),"")</f>
        <v/>
      </c>
      <c r="U628" s="74" t="str">
        <f>IF(AND(C628="Abierto",D628="Baja"),A628,"")</f>
        <v/>
      </c>
      <c r="V628" s="74" t="str">
        <f ca="1">IF(AND(C628="Abierto",D628="Baja"),TODAY()-E628,"")</f>
        <v/>
      </c>
      <c r="W628" s="74" t="str">
        <f>IF(AND(C628="Abierto",D628="Baja"),RANK(V628,$V$13:$V$798,0)+COUNTIF($V$13:V628,V628)-1+MAX(N:N,Q:Q,T:T),"")</f>
        <v/>
      </c>
      <c r="X628" s="139" t="str">
        <f>IF(OR(C628="Resuelto",C628=""),"",SUM(N628,Q628,T628,W628))</f>
        <v/>
      </c>
      <c r="Y628" s="139" t="str">
        <f>IF(OR(C628="Resuelto",C628=""),"",SUM(M628,P628,S628,V628))</f>
        <v/>
      </c>
      <c r="Z628" s="139" t="str">
        <f>IF(OR(C628="Resuelto",C628=""),"",SUM(L628,O628,R628,U628))</f>
        <v/>
      </c>
      <c r="AA628" s="28">
        <v>826</v>
      </c>
      <c r="AB628" s="28" t="str">
        <f ca="1">IF(ISNA(VLOOKUP(AA628,$X$13:$Z$795,3,FALSE))=TRUE,"",VLOOKUP(AA628,$X$13:$Z$795,3,FALSE))</f>
        <v/>
      </c>
      <c r="AC628" s="75" t="str">
        <f ca="1">IF(ISNA(VLOOKUP(AA628,$X$13:$Z$795,2,FALSE))=TRUE,"",VLOOKUP(AA628,$X$13:$Z$795,2,FALSE))</f>
        <v/>
      </c>
      <c r="AH628" s="78" t="str">
        <f>IF(AI628="","",MAX($AH$5:AH627)+1)</f>
        <v/>
      </c>
      <c r="AI628" s="53" t="str">
        <f>IF(G627="","",IF(COUNTIF($AI$11:AI627,G627)=0,G627,""))</f>
        <v/>
      </c>
      <c r="AJ628" s="53" t="str">
        <f>IF(ISNA(VLOOKUP(AA628,$AH$13:$AI$795,2,FALSE))=TRUE,"",VLOOKUP(AA628,$AH$13:$AI$795,2,FALSE))</f>
        <v/>
      </c>
      <c r="AK628" s="135"/>
    </row>
    <row r="629" spans="1:37" x14ac:dyDescent="0.25">
      <c r="A629" s="136"/>
      <c r="B629" s="136"/>
      <c r="C629" s="136"/>
      <c r="D629" s="136"/>
      <c r="E629" s="137"/>
      <c r="F629" s="137"/>
      <c r="G629" s="136"/>
      <c r="H629" s="137"/>
      <c r="I629" s="140" t="str">
        <f t="shared" si="10"/>
        <v/>
      </c>
      <c r="J629" s="140"/>
      <c r="K629" s="140"/>
      <c r="L629" s="74" t="str">
        <f>IF(AND(C629="Abierto",D629="Urgente"),A629,"")</f>
        <v/>
      </c>
      <c r="M629" s="74" t="str">
        <f ca="1">IF(AND(C629="Abierto",D629="Urgente"),TODAY()-E629,"")</f>
        <v/>
      </c>
      <c r="N629" s="74" t="str">
        <f>IF(AND(C629="Abierto",D629="Urgente"),RANK(M629,$M$13:$M$798,0)+COUNTIF($M$13:M629,M629)-1,"")</f>
        <v/>
      </c>
      <c r="O629" s="74" t="str">
        <f>IF(AND(C629="Abierto",D629="Alta"),A629,"")</f>
        <v/>
      </c>
      <c r="P629" s="74" t="str">
        <f ca="1">IF(AND(C629="Abierto",D629="Alta"),TODAY()-E629,"")</f>
        <v/>
      </c>
      <c r="Q629" s="74" t="str">
        <f>IF(AND(C629="Abierto",D629="Alta"),RANK(P629,$P$13:$P$798,0)+COUNTIF($P$13:P629,P629)-1+MAX(N:N),"")</f>
        <v/>
      </c>
      <c r="R629" s="74" t="str">
        <f>IF(AND(C629="Abierto",D629="Media"),A629,"")</f>
        <v/>
      </c>
      <c r="S629" s="74" t="str">
        <f ca="1">IF(AND(C629="Abierto",D629="Media"),TODAY()-E629,"")</f>
        <v/>
      </c>
      <c r="T629" s="74" t="str">
        <f>IF(AND(C629="Abierto",D629="Media"),RANK(S629,$S$13:$S$798,0)+COUNTIF($S$13:S629,S629)-1+MAX(N:N,Q:Q),"")</f>
        <v/>
      </c>
      <c r="U629" s="74" t="str">
        <f>IF(AND(C629="Abierto",D629="Baja"),A629,"")</f>
        <v/>
      </c>
      <c r="V629" s="74" t="str">
        <f ca="1">IF(AND(C629="Abierto",D629="Baja"),TODAY()-E629,"")</f>
        <v/>
      </c>
      <c r="W629" s="74" t="str">
        <f>IF(AND(C629="Abierto",D629="Baja"),RANK(V629,$V$13:$V$798,0)+COUNTIF($V$13:V629,V629)-1+MAX(N:N,Q:Q,T:T),"")</f>
        <v/>
      </c>
      <c r="X629" s="139" t="str">
        <f>IF(OR(C629="Resuelto",C629=""),"",SUM(N629,Q629,T629,W629))</f>
        <v/>
      </c>
      <c r="Y629" s="139" t="str">
        <f>IF(OR(C629="Resuelto",C629=""),"",SUM(M629,P629,S629,V629))</f>
        <v/>
      </c>
      <c r="Z629" s="139" t="str">
        <f>IF(OR(C629="Resuelto",C629=""),"",SUM(L629,O629,R629,U629))</f>
        <v/>
      </c>
      <c r="AA629" s="28">
        <v>827</v>
      </c>
      <c r="AB629" s="28" t="str">
        <f ca="1">IF(ISNA(VLOOKUP(AA629,$X$13:$Z$795,3,FALSE))=TRUE,"",VLOOKUP(AA629,$X$13:$Z$795,3,FALSE))</f>
        <v/>
      </c>
      <c r="AC629" s="75" t="str">
        <f ca="1">IF(ISNA(VLOOKUP(AA629,$X$13:$Z$795,2,FALSE))=TRUE,"",VLOOKUP(AA629,$X$13:$Z$795,2,FALSE))</f>
        <v/>
      </c>
      <c r="AH629" s="78" t="str">
        <f>IF(AI629="","",MAX($AH$5:AH628)+1)</f>
        <v/>
      </c>
      <c r="AI629" s="53" t="str">
        <f>IF(G628="","",IF(COUNTIF($AI$11:AI628,G628)=0,G628,""))</f>
        <v/>
      </c>
      <c r="AJ629" s="53" t="str">
        <f>IF(ISNA(VLOOKUP(AA629,$AH$13:$AI$795,2,FALSE))=TRUE,"",VLOOKUP(AA629,$AH$13:$AI$795,2,FALSE))</f>
        <v/>
      </c>
      <c r="AK629" s="135"/>
    </row>
    <row r="630" spans="1:37" x14ac:dyDescent="0.25">
      <c r="A630" s="136"/>
      <c r="B630" s="136"/>
      <c r="C630" s="136"/>
      <c r="D630" s="136"/>
      <c r="E630" s="137"/>
      <c r="F630" s="137"/>
      <c r="G630" s="136"/>
      <c r="H630" s="137"/>
      <c r="I630" s="140" t="str">
        <f t="shared" si="10"/>
        <v/>
      </c>
      <c r="J630" s="140"/>
      <c r="K630" s="140"/>
      <c r="L630" s="74" t="str">
        <f>IF(AND(C630="Abierto",D630="Urgente"),A630,"")</f>
        <v/>
      </c>
      <c r="M630" s="74" t="str">
        <f ca="1">IF(AND(C630="Abierto",D630="Urgente"),TODAY()-E630,"")</f>
        <v/>
      </c>
      <c r="N630" s="74" t="str">
        <f>IF(AND(C630="Abierto",D630="Urgente"),RANK(M630,$M$13:$M$798,0)+COUNTIF($M$13:M630,M630)-1,"")</f>
        <v/>
      </c>
      <c r="O630" s="74" t="str">
        <f>IF(AND(C630="Abierto",D630="Alta"),A630,"")</f>
        <v/>
      </c>
      <c r="P630" s="74" t="str">
        <f ca="1">IF(AND(C630="Abierto",D630="Alta"),TODAY()-E630,"")</f>
        <v/>
      </c>
      <c r="Q630" s="74" t="str">
        <f>IF(AND(C630="Abierto",D630="Alta"),RANK(P630,$P$13:$P$798,0)+COUNTIF($P$13:P630,P630)-1+MAX(N:N),"")</f>
        <v/>
      </c>
      <c r="R630" s="74" t="str">
        <f>IF(AND(C630="Abierto",D630="Media"),A630,"")</f>
        <v/>
      </c>
      <c r="S630" s="74" t="str">
        <f ca="1">IF(AND(C630="Abierto",D630="Media"),TODAY()-E630,"")</f>
        <v/>
      </c>
      <c r="T630" s="74" t="str">
        <f>IF(AND(C630="Abierto",D630="Media"),RANK(S630,$S$13:$S$798,0)+COUNTIF($S$13:S630,S630)-1+MAX(N:N,Q:Q),"")</f>
        <v/>
      </c>
      <c r="U630" s="74" t="str">
        <f>IF(AND(C630="Abierto",D630="Baja"),A630,"")</f>
        <v/>
      </c>
      <c r="V630" s="74" t="str">
        <f ca="1">IF(AND(C630="Abierto",D630="Baja"),TODAY()-E630,"")</f>
        <v/>
      </c>
      <c r="W630" s="74" t="str">
        <f>IF(AND(C630="Abierto",D630="Baja"),RANK(V630,$V$13:$V$798,0)+COUNTIF($V$13:V630,V630)-1+MAX(N:N,Q:Q,T:T),"")</f>
        <v/>
      </c>
      <c r="X630" s="139" t="str">
        <f>IF(OR(C630="Resuelto",C630=""),"",SUM(N630,Q630,T630,W630))</f>
        <v/>
      </c>
      <c r="Y630" s="139" t="str">
        <f>IF(OR(C630="Resuelto",C630=""),"",SUM(M630,P630,S630,V630))</f>
        <v/>
      </c>
      <c r="Z630" s="139" t="str">
        <f>IF(OR(C630="Resuelto",C630=""),"",SUM(L630,O630,R630,U630))</f>
        <v/>
      </c>
      <c r="AA630" s="28">
        <v>828</v>
      </c>
      <c r="AB630" s="28" t="str">
        <f ca="1">IF(ISNA(VLOOKUP(AA630,$X$13:$Z$795,3,FALSE))=TRUE,"",VLOOKUP(AA630,$X$13:$Z$795,3,FALSE))</f>
        <v/>
      </c>
      <c r="AC630" s="75" t="str">
        <f ca="1">IF(ISNA(VLOOKUP(AA630,$X$13:$Z$795,2,FALSE))=TRUE,"",VLOOKUP(AA630,$X$13:$Z$795,2,FALSE))</f>
        <v/>
      </c>
      <c r="AH630" s="78" t="str">
        <f>IF(AI630="","",MAX($AH$5:AH629)+1)</f>
        <v/>
      </c>
      <c r="AI630" s="53" t="str">
        <f>IF(G629="","",IF(COUNTIF($AI$11:AI629,G629)=0,G629,""))</f>
        <v/>
      </c>
      <c r="AJ630" s="53" t="str">
        <f>IF(ISNA(VLOOKUP(AA630,$AH$13:$AI$795,2,FALSE))=TRUE,"",VLOOKUP(AA630,$AH$13:$AI$795,2,FALSE))</f>
        <v/>
      </c>
      <c r="AK630" s="135"/>
    </row>
    <row r="631" spans="1:37" x14ac:dyDescent="0.25">
      <c r="A631" s="136"/>
      <c r="B631" s="136"/>
      <c r="C631" s="136"/>
      <c r="D631" s="136"/>
      <c r="E631" s="137"/>
      <c r="F631" s="137"/>
      <c r="G631" s="136"/>
      <c r="H631" s="137"/>
      <c r="I631" s="140" t="str">
        <f t="shared" ref="I631:I694" si="11">IF(OR(E631=0,H631=0),"",H631-E631)</f>
        <v/>
      </c>
      <c r="J631" s="140"/>
      <c r="K631" s="140"/>
      <c r="L631" s="74" t="str">
        <f>IF(AND(C631="Abierto",D631="Urgente"),A631,"")</f>
        <v/>
      </c>
      <c r="M631" s="74" t="str">
        <f ca="1">IF(AND(C631="Abierto",D631="Urgente"),TODAY()-E631,"")</f>
        <v/>
      </c>
      <c r="N631" s="74" t="str">
        <f>IF(AND(C631="Abierto",D631="Urgente"),RANK(M631,$M$13:$M$798,0)+COUNTIF($M$13:M631,M631)-1,"")</f>
        <v/>
      </c>
      <c r="O631" s="74" t="str">
        <f>IF(AND(C631="Abierto",D631="Alta"),A631,"")</f>
        <v/>
      </c>
      <c r="P631" s="74" t="str">
        <f ca="1">IF(AND(C631="Abierto",D631="Alta"),TODAY()-E631,"")</f>
        <v/>
      </c>
      <c r="Q631" s="74" t="str">
        <f>IF(AND(C631="Abierto",D631="Alta"),RANK(P631,$P$13:$P$798,0)+COUNTIF($P$13:P631,P631)-1+MAX(N:N),"")</f>
        <v/>
      </c>
      <c r="R631" s="74" t="str">
        <f>IF(AND(C631="Abierto",D631="Media"),A631,"")</f>
        <v/>
      </c>
      <c r="S631" s="74" t="str">
        <f ca="1">IF(AND(C631="Abierto",D631="Media"),TODAY()-E631,"")</f>
        <v/>
      </c>
      <c r="T631" s="74" t="str">
        <f>IF(AND(C631="Abierto",D631="Media"),RANK(S631,$S$13:$S$798,0)+COUNTIF($S$13:S631,S631)-1+MAX(N:N,Q:Q),"")</f>
        <v/>
      </c>
      <c r="U631" s="74" t="str">
        <f>IF(AND(C631="Abierto",D631="Baja"),A631,"")</f>
        <v/>
      </c>
      <c r="V631" s="74" t="str">
        <f ca="1">IF(AND(C631="Abierto",D631="Baja"),TODAY()-E631,"")</f>
        <v/>
      </c>
      <c r="W631" s="74" t="str">
        <f>IF(AND(C631="Abierto",D631="Baja"),RANK(V631,$V$13:$V$798,0)+COUNTIF($V$13:V631,V631)-1+MAX(N:N,Q:Q,T:T),"")</f>
        <v/>
      </c>
      <c r="X631" s="139" t="str">
        <f>IF(OR(C631="Resuelto",C631=""),"",SUM(N631,Q631,T631,W631))</f>
        <v/>
      </c>
      <c r="Y631" s="139" t="str">
        <f>IF(OR(C631="Resuelto",C631=""),"",SUM(M631,P631,S631,V631))</f>
        <v/>
      </c>
      <c r="Z631" s="139" t="str">
        <f>IF(OR(C631="Resuelto",C631=""),"",SUM(L631,O631,R631,U631))</f>
        <v/>
      </c>
      <c r="AA631" s="28">
        <v>829</v>
      </c>
      <c r="AB631" s="28" t="str">
        <f ca="1">IF(ISNA(VLOOKUP(AA631,$X$13:$Z$795,3,FALSE))=TRUE,"",VLOOKUP(AA631,$X$13:$Z$795,3,FALSE))</f>
        <v/>
      </c>
      <c r="AC631" s="75" t="str">
        <f ca="1">IF(ISNA(VLOOKUP(AA631,$X$13:$Z$795,2,FALSE))=TRUE,"",VLOOKUP(AA631,$X$13:$Z$795,2,FALSE))</f>
        <v/>
      </c>
      <c r="AH631" s="78" t="str">
        <f>IF(AI631="","",MAX($AH$5:AH630)+1)</f>
        <v/>
      </c>
      <c r="AI631" s="53" t="str">
        <f>IF(G630="","",IF(COUNTIF($AI$11:AI630,G630)=0,G630,""))</f>
        <v/>
      </c>
      <c r="AJ631" s="53" t="str">
        <f>IF(ISNA(VLOOKUP(AA631,$AH$13:$AI$795,2,FALSE))=TRUE,"",VLOOKUP(AA631,$AH$13:$AI$795,2,FALSE))</f>
        <v/>
      </c>
      <c r="AK631" s="135"/>
    </row>
    <row r="632" spans="1:37" x14ac:dyDescent="0.25">
      <c r="A632" s="136"/>
      <c r="B632" s="136"/>
      <c r="C632" s="136"/>
      <c r="D632" s="136"/>
      <c r="E632" s="137"/>
      <c r="F632" s="137"/>
      <c r="G632" s="136"/>
      <c r="H632" s="137"/>
      <c r="I632" s="140" t="str">
        <f t="shared" si="11"/>
        <v/>
      </c>
      <c r="J632" s="140"/>
      <c r="K632" s="140"/>
      <c r="L632" s="74" t="str">
        <f>IF(AND(C632="Abierto",D632="Urgente"),A632,"")</f>
        <v/>
      </c>
      <c r="M632" s="74" t="str">
        <f ca="1">IF(AND(C632="Abierto",D632="Urgente"),TODAY()-E632,"")</f>
        <v/>
      </c>
      <c r="N632" s="74" t="str">
        <f>IF(AND(C632="Abierto",D632="Urgente"),RANK(M632,$M$13:$M$798,0)+COUNTIF($M$13:M632,M632)-1,"")</f>
        <v/>
      </c>
      <c r="O632" s="74" t="str">
        <f>IF(AND(C632="Abierto",D632="Alta"),A632,"")</f>
        <v/>
      </c>
      <c r="P632" s="74" t="str">
        <f ca="1">IF(AND(C632="Abierto",D632="Alta"),TODAY()-E632,"")</f>
        <v/>
      </c>
      <c r="Q632" s="74" t="str">
        <f>IF(AND(C632="Abierto",D632="Alta"),RANK(P632,$P$13:$P$798,0)+COUNTIF($P$13:P632,P632)-1+MAX(N:N),"")</f>
        <v/>
      </c>
      <c r="R632" s="74" t="str">
        <f>IF(AND(C632="Abierto",D632="Media"),A632,"")</f>
        <v/>
      </c>
      <c r="S632" s="74" t="str">
        <f ca="1">IF(AND(C632="Abierto",D632="Media"),TODAY()-E632,"")</f>
        <v/>
      </c>
      <c r="T632" s="74" t="str">
        <f>IF(AND(C632="Abierto",D632="Media"),RANK(S632,$S$13:$S$798,0)+COUNTIF($S$13:S632,S632)-1+MAX(N:N,Q:Q),"")</f>
        <v/>
      </c>
      <c r="U632" s="74" t="str">
        <f>IF(AND(C632="Abierto",D632="Baja"),A632,"")</f>
        <v/>
      </c>
      <c r="V632" s="74" t="str">
        <f ca="1">IF(AND(C632="Abierto",D632="Baja"),TODAY()-E632,"")</f>
        <v/>
      </c>
      <c r="W632" s="74" t="str">
        <f>IF(AND(C632="Abierto",D632="Baja"),RANK(V632,$V$13:$V$798,0)+COUNTIF($V$13:V632,V632)-1+MAX(N:N,Q:Q,T:T),"")</f>
        <v/>
      </c>
      <c r="X632" s="139" t="str">
        <f>IF(OR(C632="Resuelto",C632=""),"",SUM(N632,Q632,T632,W632))</f>
        <v/>
      </c>
      <c r="Y632" s="139" t="str">
        <f>IF(OR(C632="Resuelto",C632=""),"",SUM(M632,P632,S632,V632))</f>
        <v/>
      </c>
      <c r="Z632" s="139" t="str">
        <f>IF(OR(C632="Resuelto",C632=""),"",SUM(L632,O632,R632,U632))</f>
        <v/>
      </c>
      <c r="AA632" s="28">
        <v>830</v>
      </c>
      <c r="AB632" s="28" t="str">
        <f ca="1">IF(ISNA(VLOOKUP(AA632,$X$13:$Z$795,3,FALSE))=TRUE,"",VLOOKUP(AA632,$X$13:$Z$795,3,FALSE))</f>
        <v/>
      </c>
      <c r="AC632" s="75" t="str">
        <f ca="1">IF(ISNA(VLOOKUP(AA632,$X$13:$Z$795,2,FALSE))=TRUE,"",VLOOKUP(AA632,$X$13:$Z$795,2,FALSE))</f>
        <v/>
      </c>
      <c r="AH632" s="78" t="str">
        <f>IF(AI632="","",MAX($AH$5:AH631)+1)</f>
        <v/>
      </c>
      <c r="AI632" s="53" t="str">
        <f>IF(G631="","",IF(COUNTIF($AI$11:AI631,G631)=0,G631,""))</f>
        <v/>
      </c>
      <c r="AJ632" s="53" t="str">
        <f>IF(ISNA(VLOOKUP(AA632,$AH$13:$AI$795,2,FALSE))=TRUE,"",VLOOKUP(AA632,$AH$13:$AI$795,2,FALSE))</f>
        <v/>
      </c>
      <c r="AK632" s="135"/>
    </row>
    <row r="633" spans="1:37" x14ac:dyDescent="0.25">
      <c r="A633" s="136"/>
      <c r="B633" s="136"/>
      <c r="C633" s="136"/>
      <c r="D633" s="136"/>
      <c r="E633" s="137"/>
      <c r="F633" s="137"/>
      <c r="G633" s="136"/>
      <c r="H633" s="137"/>
      <c r="I633" s="140" t="str">
        <f t="shared" si="11"/>
        <v/>
      </c>
      <c r="J633" s="140"/>
      <c r="K633" s="140"/>
      <c r="L633" s="74" t="str">
        <f>IF(AND(C633="Abierto",D633="Urgente"),A633,"")</f>
        <v/>
      </c>
      <c r="M633" s="74" t="str">
        <f ca="1">IF(AND(C633="Abierto",D633="Urgente"),TODAY()-E633,"")</f>
        <v/>
      </c>
      <c r="N633" s="74" t="str">
        <f>IF(AND(C633="Abierto",D633="Urgente"),RANK(M633,$M$13:$M$798,0)+COUNTIF($M$13:M633,M633)-1,"")</f>
        <v/>
      </c>
      <c r="O633" s="74" t="str">
        <f>IF(AND(C633="Abierto",D633="Alta"),A633,"")</f>
        <v/>
      </c>
      <c r="P633" s="74" t="str">
        <f ca="1">IF(AND(C633="Abierto",D633="Alta"),TODAY()-E633,"")</f>
        <v/>
      </c>
      <c r="Q633" s="74" t="str">
        <f>IF(AND(C633="Abierto",D633="Alta"),RANK(P633,$P$13:$P$798,0)+COUNTIF($P$13:P633,P633)-1+MAX(N:N),"")</f>
        <v/>
      </c>
      <c r="R633" s="74" t="str">
        <f>IF(AND(C633="Abierto",D633="Media"),A633,"")</f>
        <v/>
      </c>
      <c r="S633" s="74" t="str">
        <f ca="1">IF(AND(C633="Abierto",D633="Media"),TODAY()-E633,"")</f>
        <v/>
      </c>
      <c r="T633" s="74" t="str">
        <f>IF(AND(C633="Abierto",D633="Media"),RANK(S633,$S$13:$S$798,0)+COUNTIF($S$13:S633,S633)-1+MAX(N:N,Q:Q),"")</f>
        <v/>
      </c>
      <c r="U633" s="74" t="str">
        <f>IF(AND(C633="Abierto",D633="Baja"),A633,"")</f>
        <v/>
      </c>
      <c r="V633" s="74" t="str">
        <f ca="1">IF(AND(C633="Abierto",D633="Baja"),TODAY()-E633,"")</f>
        <v/>
      </c>
      <c r="W633" s="74" t="str">
        <f>IF(AND(C633="Abierto",D633="Baja"),RANK(V633,$V$13:$V$798,0)+COUNTIF($V$13:V633,V633)-1+MAX(N:N,Q:Q,T:T),"")</f>
        <v/>
      </c>
      <c r="X633" s="139" t="str">
        <f>IF(OR(C633="Resuelto",C633=""),"",SUM(N633,Q633,T633,W633))</f>
        <v/>
      </c>
      <c r="Y633" s="139" t="str">
        <f>IF(OR(C633="Resuelto",C633=""),"",SUM(M633,P633,S633,V633))</f>
        <v/>
      </c>
      <c r="Z633" s="139" t="str">
        <f>IF(OR(C633="Resuelto",C633=""),"",SUM(L633,O633,R633,U633))</f>
        <v/>
      </c>
      <c r="AA633" s="28">
        <v>831</v>
      </c>
      <c r="AB633" s="28" t="str">
        <f ca="1">IF(ISNA(VLOOKUP(AA633,$X$13:$Z$795,3,FALSE))=TRUE,"",VLOOKUP(AA633,$X$13:$Z$795,3,FALSE))</f>
        <v/>
      </c>
      <c r="AC633" s="75" t="str">
        <f ca="1">IF(ISNA(VLOOKUP(AA633,$X$13:$Z$795,2,FALSE))=TRUE,"",VLOOKUP(AA633,$X$13:$Z$795,2,FALSE))</f>
        <v/>
      </c>
      <c r="AH633" s="78" t="str">
        <f>IF(AI633="","",MAX($AH$5:AH632)+1)</f>
        <v/>
      </c>
      <c r="AI633" s="53" t="str">
        <f>IF(G632="","",IF(COUNTIF($AI$11:AI632,G632)=0,G632,""))</f>
        <v/>
      </c>
      <c r="AJ633" s="53" t="str">
        <f>IF(ISNA(VLOOKUP(AA633,$AH$13:$AI$795,2,FALSE))=TRUE,"",VLOOKUP(AA633,$AH$13:$AI$795,2,FALSE))</f>
        <v/>
      </c>
      <c r="AK633" s="135"/>
    </row>
    <row r="634" spans="1:37" x14ac:dyDescent="0.25">
      <c r="A634" s="136"/>
      <c r="B634" s="136"/>
      <c r="C634" s="136"/>
      <c r="D634" s="136"/>
      <c r="E634" s="137"/>
      <c r="F634" s="137"/>
      <c r="G634" s="136"/>
      <c r="H634" s="137"/>
      <c r="I634" s="140" t="str">
        <f t="shared" si="11"/>
        <v/>
      </c>
      <c r="J634" s="140"/>
      <c r="K634" s="140"/>
      <c r="L634" s="74" t="str">
        <f>IF(AND(C634="Abierto",D634="Urgente"),A634,"")</f>
        <v/>
      </c>
      <c r="M634" s="74" t="str">
        <f ca="1">IF(AND(C634="Abierto",D634="Urgente"),TODAY()-E634,"")</f>
        <v/>
      </c>
      <c r="N634" s="74" t="str">
        <f>IF(AND(C634="Abierto",D634="Urgente"),RANK(M634,$M$13:$M$798,0)+COUNTIF($M$13:M634,M634)-1,"")</f>
        <v/>
      </c>
      <c r="O634" s="74" t="str">
        <f>IF(AND(C634="Abierto",D634="Alta"),A634,"")</f>
        <v/>
      </c>
      <c r="P634" s="74" t="str">
        <f ca="1">IF(AND(C634="Abierto",D634="Alta"),TODAY()-E634,"")</f>
        <v/>
      </c>
      <c r="Q634" s="74" t="str">
        <f>IF(AND(C634="Abierto",D634="Alta"),RANK(P634,$P$13:$P$798,0)+COUNTIF($P$13:P634,P634)-1+MAX(N:N),"")</f>
        <v/>
      </c>
      <c r="R634" s="74" t="str">
        <f>IF(AND(C634="Abierto",D634="Media"),A634,"")</f>
        <v/>
      </c>
      <c r="S634" s="74" t="str">
        <f ca="1">IF(AND(C634="Abierto",D634="Media"),TODAY()-E634,"")</f>
        <v/>
      </c>
      <c r="T634" s="74" t="str">
        <f>IF(AND(C634="Abierto",D634="Media"),RANK(S634,$S$13:$S$798,0)+COUNTIF($S$13:S634,S634)-1+MAX(N:N,Q:Q),"")</f>
        <v/>
      </c>
      <c r="U634" s="74" t="str">
        <f>IF(AND(C634="Abierto",D634="Baja"),A634,"")</f>
        <v/>
      </c>
      <c r="V634" s="74" t="str">
        <f ca="1">IF(AND(C634="Abierto",D634="Baja"),TODAY()-E634,"")</f>
        <v/>
      </c>
      <c r="W634" s="74" t="str">
        <f>IF(AND(C634="Abierto",D634="Baja"),RANK(V634,$V$13:$V$798,0)+COUNTIF($V$13:V634,V634)-1+MAX(N:N,Q:Q,T:T),"")</f>
        <v/>
      </c>
      <c r="X634" s="139" t="str">
        <f>IF(OR(C634="Resuelto",C634=""),"",SUM(N634,Q634,T634,W634))</f>
        <v/>
      </c>
      <c r="Y634" s="139" t="str">
        <f>IF(OR(C634="Resuelto",C634=""),"",SUM(M634,P634,S634,V634))</f>
        <v/>
      </c>
      <c r="Z634" s="139" t="str">
        <f>IF(OR(C634="Resuelto",C634=""),"",SUM(L634,O634,R634,U634))</f>
        <v/>
      </c>
      <c r="AA634" s="28">
        <v>832</v>
      </c>
      <c r="AB634" s="28" t="str">
        <f ca="1">IF(ISNA(VLOOKUP(AA634,$X$13:$Z$795,3,FALSE))=TRUE,"",VLOOKUP(AA634,$X$13:$Z$795,3,FALSE))</f>
        <v/>
      </c>
      <c r="AC634" s="75" t="str">
        <f ca="1">IF(ISNA(VLOOKUP(AA634,$X$13:$Z$795,2,FALSE))=TRUE,"",VLOOKUP(AA634,$X$13:$Z$795,2,FALSE))</f>
        <v/>
      </c>
      <c r="AH634" s="78" t="str">
        <f>IF(AI634="","",MAX($AH$5:AH633)+1)</f>
        <v/>
      </c>
      <c r="AI634" s="53" t="str">
        <f>IF(G633="","",IF(COUNTIF($AI$11:AI633,G633)=0,G633,""))</f>
        <v/>
      </c>
      <c r="AJ634" s="53" t="str">
        <f>IF(ISNA(VLOOKUP(AA634,$AH$13:$AI$795,2,FALSE))=TRUE,"",VLOOKUP(AA634,$AH$13:$AI$795,2,FALSE))</f>
        <v/>
      </c>
      <c r="AK634" s="135"/>
    </row>
    <row r="635" spans="1:37" x14ac:dyDescent="0.25">
      <c r="A635" s="136"/>
      <c r="B635" s="136"/>
      <c r="C635" s="136"/>
      <c r="D635" s="136"/>
      <c r="E635" s="137"/>
      <c r="F635" s="137"/>
      <c r="G635" s="136"/>
      <c r="H635" s="137"/>
      <c r="I635" s="140" t="str">
        <f t="shared" si="11"/>
        <v/>
      </c>
      <c r="J635" s="140"/>
      <c r="K635" s="140"/>
      <c r="L635" s="74" t="str">
        <f>IF(AND(C635="Abierto",D635="Urgente"),A635,"")</f>
        <v/>
      </c>
      <c r="M635" s="74" t="str">
        <f ca="1">IF(AND(C635="Abierto",D635="Urgente"),TODAY()-E635,"")</f>
        <v/>
      </c>
      <c r="N635" s="74" t="str">
        <f>IF(AND(C635="Abierto",D635="Urgente"),RANK(M635,$M$13:$M$798,0)+COUNTIF($M$13:M635,M635)-1,"")</f>
        <v/>
      </c>
      <c r="O635" s="74" t="str">
        <f>IF(AND(C635="Abierto",D635="Alta"),A635,"")</f>
        <v/>
      </c>
      <c r="P635" s="74" t="str">
        <f ca="1">IF(AND(C635="Abierto",D635="Alta"),TODAY()-E635,"")</f>
        <v/>
      </c>
      <c r="Q635" s="74" t="str">
        <f>IF(AND(C635="Abierto",D635="Alta"),RANK(P635,$P$13:$P$798,0)+COUNTIF($P$13:P635,P635)-1+MAX(N:N),"")</f>
        <v/>
      </c>
      <c r="R635" s="74" t="str">
        <f>IF(AND(C635="Abierto",D635="Media"),A635,"")</f>
        <v/>
      </c>
      <c r="S635" s="74" t="str">
        <f ca="1">IF(AND(C635="Abierto",D635="Media"),TODAY()-E635,"")</f>
        <v/>
      </c>
      <c r="T635" s="74" t="str">
        <f>IF(AND(C635="Abierto",D635="Media"),RANK(S635,$S$13:$S$798,0)+COUNTIF($S$13:S635,S635)-1+MAX(N:N,Q:Q),"")</f>
        <v/>
      </c>
      <c r="U635" s="74" t="str">
        <f>IF(AND(C635="Abierto",D635="Baja"),A635,"")</f>
        <v/>
      </c>
      <c r="V635" s="74" t="str">
        <f ca="1">IF(AND(C635="Abierto",D635="Baja"),TODAY()-E635,"")</f>
        <v/>
      </c>
      <c r="W635" s="74" t="str">
        <f>IF(AND(C635="Abierto",D635="Baja"),RANK(V635,$V$13:$V$798,0)+COUNTIF($V$13:V635,V635)-1+MAX(N:N,Q:Q,T:T),"")</f>
        <v/>
      </c>
      <c r="X635" s="139" t="str">
        <f>IF(OR(C635="Resuelto",C635=""),"",SUM(N635,Q635,T635,W635))</f>
        <v/>
      </c>
      <c r="Y635" s="139" t="str">
        <f>IF(OR(C635="Resuelto",C635=""),"",SUM(M635,P635,S635,V635))</f>
        <v/>
      </c>
      <c r="Z635" s="139" t="str">
        <f>IF(OR(C635="Resuelto",C635=""),"",SUM(L635,O635,R635,U635))</f>
        <v/>
      </c>
      <c r="AA635" s="28">
        <v>833</v>
      </c>
      <c r="AB635" s="28" t="str">
        <f ca="1">IF(ISNA(VLOOKUP(AA635,$X$13:$Z$795,3,FALSE))=TRUE,"",VLOOKUP(AA635,$X$13:$Z$795,3,FALSE))</f>
        <v/>
      </c>
      <c r="AC635" s="75" t="str">
        <f ca="1">IF(ISNA(VLOOKUP(AA635,$X$13:$Z$795,2,FALSE))=TRUE,"",VLOOKUP(AA635,$X$13:$Z$795,2,FALSE))</f>
        <v/>
      </c>
      <c r="AH635" s="78" t="str">
        <f>IF(AI635="","",MAX($AH$5:AH634)+1)</f>
        <v/>
      </c>
      <c r="AI635" s="53" t="str">
        <f>IF(G634="","",IF(COUNTIF($AI$11:AI634,G634)=0,G634,""))</f>
        <v/>
      </c>
      <c r="AJ635" s="53" t="str">
        <f>IF(ISNA(VLOOKUP(AA635,$AH$13:$AI$795,2,FALSE))=TRUE,"",VLOOKUP(AA635,$AH$13:$AI$795,2,FALSE))</f>
        <v/>
      </c>
      <c r="AK635" s="135"/>
    </row>
    <row r="636" spans="1:37" x14ac:dyDescent="0.25">
      <c r="A636" s="136"/>
      <c r="B636" s="136"/>
      <c r="C636" s="136"/>
      <c r="D636" s="136"/>
      <c r="E636" s="137"/>
      <c r="F636" s="137"/>
      <c r="G636" s="136"/>
      <c r="H636" s="137"/>
      <c r="I636" s="140" t="str">
        <f t="shared" si="11"/>
        <v/>
      </c>
      <c r="J636" s="140"/>
      <c r="K636" s="140"/>
      <c r="L636" s="74" t="str">
        <f>IF(AND(C636="Abierto",D636="Urgente"),A636,"")</f>
        <v/>
      </c>
      <c r="M636" s="74" t="str">
        <f ca="1">IF(AND(C636="Abierto",D636="Urgente"),TODAY()-E636,"")</f>
        <v/>
      </c>
      <c r="N636" s="74" t="str">
        <f>IF(AND(C636="Abierto",D636="Urgente"),RANK(M636,$M$13:$M$798,0)+COUNTIF($M$13:M636,M636)-1,"")</f>
        <v/>
      </c>
      <c r="O636" s="74" t="str">
        <f>IF(AND(C636="Abierto",D636="Alta"),A636,"")</f>
        <v/>
      </c>
      <c r="P636" s="74" t="str">
        <f ca="1">IF(AND(C636="Abierto",D636="Alta"),TODAY()-E636,"")</f>
        <v/>
      </c>
      <c r="Q636" s="74" t="str">
        <f>IF(AND(C636="Abierto",D636="Alta"),RANK(P636,$P$13:$P$798,0)+COUNTIF($P$13:P636,P636)-1+MAX(N:N),"")</f>
        <v/>
      </c>
      <c r="R636" s="74" t="str">
        <f>IF(AND(C636="Abierto",D636="Media"),A636,"")</f>
        <v/>
      </c>
      <c r="S636" s="74" t="str">
        <f ca="1">IF(AND(C636="Abierto",D636="Media"),TODAY()-E636,"")</f>
        <v/>
      </c>
      <c r="T636" s="74" t="str">
        <f>IF(AND(C636="Abierto",D636="Media"),RANK(S636,$S$13:$S$798,0)+COUNTIF($S$13:S636,S636)-1+MAX(N:N,Q:Q),"")</f>
        <v/>
      </c>
      <c r="U636" s="74" t="str">
        <f>IF(AND(C636="Abierto",D636="Baja"),A636,"")</f>
        <v/>
      </c>
      <c r="V636" s="74" t="str">
        <f ca="1">IF(AND(C636="Abierto",D636="Baja"),TODAY()-E636,"")</f>
        <v/>
      </c>
      <c r="W636" s="74" t="str">
        <f>IF(AND(C636="Abierto",D636="Baja"),RANK(V636,$V$13:$V$798,0)+COUNTIF($V$13:V636,V636)-1+MAX(N:N,Q:Q,T:T),"")</f>
        <v/>
      </c>
      <c r="X636" s="139" t="str">
        <f>IF(OR(C636="Resuelto",C636=""),"",SUM(N636,Q636,T636,W636))</f>
        <v/>
      </c>
      <c r="Y636" s="139" t="str">
        <f>IF(OR(C636="Resuelto",C636=""),"",SUM(M636,P636,S636,V636))</f>
        <v/>
      </c>
      <c r="Z636" s="139" t="str">
        <f>IF(OR(C636="Resuelto",C636=""),"",SUM(L636,O636,R636,U636))</f>
        <v/>
      </c>
      <c r="AA636" s="28">
        <v>834</v>
      </c>
      <c r="AB636" s="28" t="str">
        <f ca="1">IF(ISNA(VLOOKUP(AA636,$X$13:$Z$795,3,FALSE))=TRUE,"",VLOOKUP(AA636,$X$13:$Z$795,3,FALSE))</f>
        <v/>
      </c>
      <c r="AC636" s="75" t="str">
        <f ca="1">IF(ISNA(VLOOKUP(AA636,$X$13:$Z$795,2,FALSE))=TRUE,"",VLOOKUP(AA636,$X$13:$Z$795,2,FALSE))</f>
        <v/>
      </c>
      <c r="AH636" s="78" t="str">
        <f>IF(AI636="","",MAX($AH$5:AH635)+1)</f>
        <v/>
      </c>
      <c r="AI636" s="53" t="str">
        <f>IF(G635="","",IF(COUNTIF($AI$11:AI635,G635)=0,G635,""))</f>
        <v/>
      </c>
      <c r="AJ636" s="53" t="str">
        <f>IF(ISNA(VLOOKUP(AA636,$AH$13:$AI$795,2,FALSE))=TRUE,"",VLOOKUP(AA636,$AH$13:$AI$795,2,FALSE))</f>
        <v/>
      </c>
      <c r="AK636" s="135"/>
    </row>
    <row r="637" spans="1:37" x14ac:dyDescent="0.25">
      <c r="A637" s="136"/>
      <c r="B637" s="136"/>
      <c r="C637" s="136"/>
      <c r="D637" s="136"/>
      <c r="E637" s="137"/>
      <c r="F637" s="137"/>
      <c r="G637" s="136"/>
      <c r="H637" s="137"/>
      <c r="I637" s="140" t="str">
        <f t="shared" si="11"/>
        <v/>
      </c>
      <c r="J637" s="140"/>
      <c r="K637" s="140"/>
      <c r="L637" s="74" t="str">
        <f>IF(AND(C637="Abierto",D637="Urgente"),A637,"")</f>
        <v/>
      </c>
      <c r="M637" s="74" t="str">
        <f ca="1">IF(AND(C637="Abierto",D637="Urgente"),TODAY()-E637,"")</f>
        <v/>
      </c>
      <c r="N637" s="74" t="str">
        <f>IF(AND(C637="Abierto",D637="Urgente"),RANK(M637,$M$13:$M$798,0)+COUNTIF($M$13:M637,M637)-1,"")</f>
        <v/>
      </c>
      <c r="O637" s="74" t="str">
        <f>IF(AND(C637="Abierto",D637="Alta"),A637,"")</f>
        <v/>
      </c>
      <c r="P637" s="74" t="str">
        <f ca="1">IF(AND(C637="Abierto",D637="Alta"),TODAY()-E637,"")</f>
        <v/>
      </c>
      <c r="Q637" s="74" t="str">
        <f>IF(AND(C637="Abierto",D637="Alta"),RANK(P637,$P$13:$P$798,0)+COUNTIF($P$13:P637,P637)-1+MAX(N:N),"")</f>
        <v/>
      </c>
      <c r="R637" s="74" t="str">
        <f>IF(AND(C637="Abierto",D637="Media"),A637,"")</f>
        <v/>
      </c>
      <c r="S637" s="74" t="str">
        <f ca="1">IF(AND(C637="Abierto",D637="Media"),TODAY()-E637,"")</f>
        <v/>
      </c>
      <c r="T637" s="74" t="str">
        <f>IF(AND(C637="Abierto",D637="Media"),RANK(S637,$S$13:$S$798,0)+COUNTIF($S$13:S637,S637)-1+MAX(N:N,Q:Q),"")</f>
        <v/>
      </c>
      <c r="U637" s="74" t="str">
        <f>IF(AND(C637="Abierto",D637="Baja"),A637,"")</f>
        <v/>
      </c>
      <c r="V637" s="74" t="str">
        <f ca="1">IF(AND(C637="Abierto",D637="Baja"),TODAY()-E637,"")</f>
        <v/>
      </c>
      <c r="W637" s="74" t="str">
        <f>IF(AND(C637="Abierto",D637="Baja"),RANK(V637,$V$13:$V$798,0)+COUNTIF($V$13:V637,V637)-1+MAX(N:N,Q:Q,T:T),"")</f>
        <v/>
      </c>
      <c r="X637" s="139" t="str">
        <f>IF(OR(C637="Resuelto",C637=""),"",SUM(N637,Q637,T637,W637))</f>
        <v/>
      </c>
      <c r="Y637" s="139" t="str">
        <f>IF(OR(C637="Resuelto",C637=""),"",SUM(M637,P637,S637,V637))</f>
        <v/>
      </c>
      <c r="Z637" s="139" t="str">
        <f>IF(OR(C637="Resuelto",C637=""),"",SUM(L637,O637,R637,U637))</f>
        <v/>
      </c>
      <c r="AA637" s="28">
        <v>835</v>
      </c>
      <c r="AB637" s="28" t="str">
        <f ca="1">IF(ISNA(VLOOKUP(AA637,$X$13:$Z$795,3,FALSE))=TRUE,"",VLOOKUP(AA637,$X$13:$Z$795,3,FALSE))</f>
        <v/>
      </c>
      <c r="AC637" s="75" t="str">
        <f ca="1">IF(ISNA(VLOOKUP(AA637,$X$13:$Z$795,2,FALSE))=TRUE,"",VLOOKUP(AA637,$X$13:$Z$795,2,FALSE))</f>
        <v/>
      </c>
      <c r="AH637" s="78" t="str">
        <f>IF(AI637="","",MAX($AH$5:AH636)+1)</f>
        <v/>
      </c>
      <c r="AI637" s="53" t="str">
        <f>IF(G636="","",IF(COUNTIF($AI$11:AI636,G636)=0,G636,""))</f>
        <v/>
      </c>
      <c r="AJ637" s="53" t="str">
        <f>IF(ISNA(VLOOKUP(AA637,$AH$13:$AI$795,2,FALSE))=TRUE,"",VLOOKUP(AA637,$AH$13:$AI$795,2,FALSE))</f>
        <v/>
      </c>
      <c r="AK637" s="135"/>
    </row>
    <row r="638" spans="1:37" x14ac:dyDescent="0.25">
      <c r="A638" s="136"/>
      <c r="B638" s="136"/>
      <c r="C638" s="136"/>
      <c r="D638" s="136"/>
      <c r="E638" s="137"/>
      <c r="F638" s="137"/>
      <c r="G638" s="136"/>
      <c r="H638" s="137"/>
      <c r="I638" s="140" t="str">
        <f t="shared" si="11"/>
        <v/>
      </c>
      <c r="J638" s="140"/>
      <c r="K638" s="140"/>
      <c r="L638" s="74" t="str">
        <f>IF(AND(C638="Abierto",D638="Urgente"),A638,"")</f>
        <v/>
      </c>
      <c r="M638" s="74" t="str">
        <f ca="1">IF(AND(C638="Abierto",D638="Urgente"),TODAY()-E638,"")</f>
        <v/>
      </c>
      <c r="N638" s="74" t="str">
        <f>IF(AND(C638="Abierto",D638="Urgente"),RANK(M638,$M$13:$M$798,0)+COUNTIF($M$13:M638,M638)-1,"")</f>
        <v/>
      </c>
      <c r="O638" s="74" t="str">
        <f>IF(AND(C638="Abierto",D638="Alta"),A638,"")</f>
        <v/>
      </c>
      <c r="P638" s="74" t="str">
        <f ca="1">IF(AND(C638="Abierto",D638="Alta"),TODAY()-E638,"")</f>
        <v/>
      </c>
      <c r="Q638" s="74" t="str">
        <f>IF(AND(C638="Abierto",D638="Alta"),RANK(P638,$P$13:$P$798,0)+COUNTIF($P$13:P638,P638)-1+MAX(N:N),"")</f>
        <v/>
      </c>
      <c r="R638" s="74" t="str">
        <f>IF(AND(C638="Abierto",D638="Media"),A638,"")</f>
        <v/>
      </c>
      <c r="S638" s="74" t="str">
        <f ca="1">IF(AND(C638="Abierto",D638="Media"),TODAY()-E638,"")</f>
        <v/>
      </c>
      <c r="T638" s="74" t="str">
        <f>IF(AND(C638="Abierto",D638="Media"),RANK(S638,$S$13:$S$798,0)+COUNTIF($S$13:S638,S638)-1+MAX(N:N,Q:Q),"")</f>
        <v/>
      </c>
      <c r="U638" s="74" t="str">
        <f>IF(AND(C638="Abierto",D638="Baja"),A638,"")</f>
        <v/>
      </c>
      <c r="V638" s="74" t="str">
        <f ca="1">IF(AND(C638="Abierto",D638="Baja"),TODAY()-E638,"")</f>
        <v/>
      </c>
      <c r="W638" s="74" t="str">
        <f>IF(AND(C638="Abierto",D638="Baja"),RANK(V638,$V$13:$V$798,0)+COUNTIF($V$13:V638,V638)-1+MAX(N:N,Q:Q,T:T),"")</f>
        <v/>
      </c>
      <c r="X638" s="139" t="str">
        <f>IF(OR(C638="Resuelto",C638=""),"",SUM(N638,Q638,T638,W638))</f>
        <v/>
      </c>
      <c r="Y638" s="139" t="str">
        <f>IF(OR(C638="Resuelto",C638=""),"",SUM(M638,P638,S638,V638))</f>
        <v/>
      </c>
      <c r="Z638" s="139" t="str">
        <f>IF(OR(C638="Resuelto",C638=""),"",SUM(L638,O638,R638,U638))</f>
        <v/>
      </c>
      <c r="AA638" s="28">
        <v>836</v>
      </c>
      <c r="AB638" s="28" t="str">
        <f ca="1">IF(ISNA(VLOOKUP(AA638,$X$13:$Z$795,3,FALSE))=TRUE,"",VLOOKUP(AA638,$X$13:$Z$795,3,FALSE))</f>
        <v/>
      </c>
      <c r="AC638" s="75" t="str">
        <f ca="1">IF(ISNA(VLOOKUP(AA638,$X$13:$Z$795,2,FALSE))=TRUE,"",VLOOKUP(AA638,$X$13:$Z$795,2,FALSE))</f>
        <v/>
      </c>
      <c r="AH638" s="78" t="str">
        <f>IF(AI638="","",MAX($AH$5:AH637)+1)</f>
        <v/>
      </c>
      <c r="AI638" s="53" t="str">
        <f>IF(G637="","",IF(COUNTIF($AI$11:AI637,G637)=0,G637,""))</f>
        <v/>
      </c>
      <c r="AJ638" s="53" t="str">
        <f>IF(ISNA(VLOOKUP(AA638,$AH$13:$AI$795,2,FALSE))=TRUE,"",VLOOKUP(AA638,$AH$13:$AI$795,2,FALSE))</f>
        <v/>
      </c>
      <c r="AK638" s="135"/>
    </row>
    <row r="639" spans="1:37" x14ac:dyDescent="0.25">
      <c r="A639" s="136"/>
      <c r="B639" s="136"/>
      <c r="C639" s="136"/>
      <c r="D639" s="136"/>
      <c r="E639" s="137"/>
      <c r="F639" s="137"/>
      <c r="G639" s="136"/>
      <c r="H639" s="137"/>
      <c r="I639" s="140" t="str">
        <f t="shared" si="11"/>
        <v/>
      </c>
      <c r="J639" s="140"/>
      <c r="K639" s="140"/>
      <c r="L639" s="74" t="str">
        <f>IF(AND(C639="Abierto",D639="Urgente"),A639,"")</f>
        <v/>
      </c>
      <c r="M639" s="74" t="str">
        <f ca="1">IF(AND(C639="Abierto",D639="Urgente"),TODAY()-E639,"")</f>
        <v/>
      </c>
      <c r="N639" s="74" t="str">
        <f>IF(AND(C639="Abierto",D639="Urgente"),RANK(M639,$M$13:$M$798,0)+COUNTIF($M$13:M639,M639)-1,"")</f>
        <v/>
      </c>
      <c r="O639" s="74" t="str">
        <f>IF(AND(C639="Abierto",D639="Alta"),A639,"")</f>
        <v/>
      </c>
      <c r="P639" s="74" t="str">
        <f ca="1">IF(AND(C639="Abierto",D639="Alta"),TODAY()-E639,"")</f>
        <v/>
      </c>
      <c r="Q639" s="74" t="str">
        <f>IF(AND(C639="Abierto",D639="Alta"),RANK(P639,$P$13:$P$798,0)+COUNTIF($P$13:P639,P639)-1+MAX(N:N),"")</f>
        <v/>
      </c>
      <c r="R639" s="74" t="str">
        <f>IF(AND(C639="Abierto",D639="Media"),A639,"")</f>
        <v/>
      </c>
      <c r="S639" s="74" t="str">
        <f ca="1">IF(AND(C639="Abierto",D639="Media"),TODAY()-E639,"")</f>
        <v/>
      </c>
      <c r="T639" s="74" t="str">
        <f>IF(AND(C639="Abierto",D639="Media"),RANK(S639,$S$13:$S$798,0)+COUNTIF($S$13:S639,S639)-1+MAX(N:N,Q:Q),"")</f>
        <v/>
      </c>
      <c r="U639" s="74" t="str">
        <f>IF(AND(C639="Abierto",D639="Baja"),A639,"")</f>
        <v/>
      </c>
      <c r="V639" s="74" t="str">
        <f ca="1">IF(AND(C639="Abierto",D639="Baja"),TODAY()-E639,"")</f>
        <v/>
      </c>
      <c r="W639" s="74" t="str">
        <f>IF(AND(C639="Abierto",D639="Baja"),RANK(V639,$V$13:$V$798,0)+COUNTIF($V$13:V639,V639)-1+MAX(N:N,Q:Q,T:T),"")</f>
        <v/>
      </c>
      <c r="X639" s="139" t="str">
        <f>IF(OR(C639="Resuelto",C639=""),"",SUM(N639,Q639,T639,W639))</f>
        <v/>
      </c>
      <c r="Y639" s="139" t="str">
        <f>IF(OR(C639="Resuelto",C639=""),"",SUM(M639,P639,S639,V639))</f>
        <v/>
      </c>
      <c r="Z639" s="139" t="str">
        <f>IF(OR(C639="Resuelto",C639=""),"",SUM(L639,O639,R639,U639))</f>
        <v/>
      </c>
      <c r="AA639" s="28">
        <v>837</v>
      </c>
      <c r="AB639" s="28" t="str">
        <f ca="1">IF(ISNA(VLOOKUP(AA639,$X$13:$Z$795,3,FALSE))=TRUE,"",VLOOKUP(AA639,$X$13:$Z$795,3,FALSE))</f>
        <v/>
      </c>
      <c r="AC639" s="75" t="str">
        <f ca="1">IF(ISNA(VLOOKUP(AA639,$X$13:$Z$795,2,FALSE))=TRUE,"",VLOOKUP(AA639,$X$13:$Z$795,2,FALSE))</f>
        <v/>
      </c>
      <c r="AH639" s="78" t="str">
        <f>IF(AI639="","",MAX($AH$5:AH638)+1)</f>
        <v/>
      </c>
      <c r="AI639" s="53" t="str">
        <f>IF(G638="","",IF(COUNTIF($AI$11:AI638,G638)=0,G638,""))</f>
        <v/>
      </c>
      <c r="AJ639" s="53" t="str">
        <f>IF(ISNA(VLOOKUP(AA639,$AH$13:$AI$795,2,FALSE))=TRUE,"",VLOOKUP(AA639,$AH$13:$AI$795,2,FALSE))</f>
        <v/>
      </c>
      <c r="AK639" s="135"/>
    </row>
    <row r="640" spans="1:37" x14ac:dyDescent="0.25">
      <c r="A640" s="136"/>
      <c r="B640" s="136"/>
      <c r="C640" s="136"/>
      <c r="D640" s="136"/>
      <c r="E640" s="137"/>
      <c r="F640" s="137"/>
      <c r="G640" s="136"/>
      <c r="H640" s="137"/>
      <c r="I640" s="140" t="str">
        <f t="shared" si="11"/>
        <v/>
      </c>
      <c r="J640" s="140"/>
      <c r="K640" s="140"/>
      <c r="L640" s="74" t="str">
        <f>IF(AND(C640="Abierto",D640="Urgente"),A640,"")</f>
        <v/>
      </c>
      <c r="M640" s="74" t="str">
        <f ca="1">IF(AND(C640="Abierto",D640="Urgente"),TODAY()-E640,"")</f>
        <v/>
      </c>
      <c r="N640" s="74" t="str">
        <f>IF(AND(C640="Abierto",D640="Urgente"),RANK(M640,$M$13:$M$798,0)+COUNTIF($M$13:M640,M640)-1,"")</f>
        <v/>
      </c>
      <c r="O640" s="74" t="str">
        <f>IF(AND(C640="Abierto",D640="Alta"),A640,"")</f>
        <v/>
      </c>
      <c r="P640" s="74" t="str">
        <f ca="1">IF(AND(C640="Abierto",D640="Alta"),TODAY()-E640,"")</f>
        <v/>
      </c>
      <c r="Q640" s="74" t="str">
        <f>IF(AND(C640="Abierto",D640="Alta"),RANK(P640,$P$13:$P$798,0)+COUNTIF($P$13:P640,P640)-1+MAX(N:N),"")</f>
        <v/>
      </c>
      <c r="R640" s="74" t="str">
        <f>IF(AND(C640="Abierto",D640="Media"),A640,"")</f>
        <v/>
      </c>
      <c r="S640" s="74" t="str">
        <f ca="1">IF(AND(C640="Abierto",D640="Media"),TODAY()-E640,"")</f>
        <v/>
      </c>
      <c r="T640" s="74" t="str">
        <f>IF(AND(C640="Abierto",D640="Media"),RANK(S640,$S$13:$S$798,0)+COUNTIF($S$13:S640,S640)-1+MAX(N:N,Q:Q),"")</f>
        <v/>
      </c>
      <c r="U640" s="74" t="str">
        <f>IF(AND(C640="Abierto",D640="Baja"),A640,"")</f>
        <v/>
      </c>
      <c r="V640" s="74" t="str">
        <f ca="1">IF(AND(C640="Abierto",D640="Baja"),TODAY()-E640,"")</f>
        <v/>
      </c>
      <c r="W640" s="74" t="str">
        <f>IF(AND(C640="Abierto",D640="Baja"),RANK(V640,$V$13:$V$798,0)+COUNTIF($V$13:V640,V640)-1+MAX(N:N,Q:Q,T:T),"")</f>
        <v/>
      </c>
      <c r="X640" s="139" t="str">
        <f>IF(OR(C640="Resuelto",C640=""),"",SUM(N640,Q640,T640,W640))</f>
        <v/>
      </c>
      <c r="Y640" s="139" t="str">
        <f>IF(OR(C640="Resuelto",C640=""),"",SUM(M640,P640,S640,V640))</f>
        <v/>
      </c>
      <c r="Z640" s="139" t="str">
        <f>IF(OR(C640="Resuelto",C640=""),"",SUM(L640,O640,R640,U640))</f>
        <v/>
      </c>
      <c r="AA640" s="28">
        <v>838</v>
      </c>
      <c r="AB640" s="28" t="str">
        <f ca="1">IF(ISNA(VLOOKUP(AA640,$X$13:$Z$795,3,FALSE))=TRUE,"",VLOOKUP(AA640,$X$13:$Z$795,3,FALSE))</f>
        <v/>
      </c>
      <c r="AC640" s="75" t="str">
        <f ca="1">IF(ISNA(VLOOKUP(AA640,$X$13:$Z$795,2,FALSE))=TRUE,"",VLOOKUP(AA640,$X$13:$Z$795,2,FALSE))</f>
        <v/>
      </c>
      <c r="AH640" s="78" t="str">
        <f>IF(AI640="","",MAX($AH$5:AH639)+1)</f>
        <v/>
      </c>
      <c r="AI640" s="53" t="str">
        <f>IF(G639="","",IF(COUNTIF($AI$11:AI639,G639)=0,G639,""))</f>
        <v/>
      </c>
      <c r="AJ640" s="53" t="str">
        <f>IF(ISNA(VLOOKUP(AA640,$AH$13:$AI$795,2,FALSE))=TRUE,"",VLOOKUP(AA640,$AH$13:$AI$795,2,FALSE))</f>
        <v/>
      </c>
      <c r="AK640" s="135"/>
    </row>
    <row r="641" spans="1:37" x14ac:dyDescent="0.25">
      <c r="A641" s="136"/>
      <c r="B641" s="136"/>
      <c r="C641" s="136"/>
      <c r="D641" s="136"/>
      <c r="E641" s="137"/>
      <c r="F641" s="137"/>
      <c r="G641" s="136"/>
      <c r="H641" s="137"/>
      <c r="I641" s="140" t="str">
        <f t="shared" si="11"/>
        <v/>
      </c>
      <c r="J641" s="140"/>
      <c r="K641" s="140"/>
      <c r="L641" s="74" t="str">
        <f>IF(AND(C641="Abierto",D641="Urgente"),A641,"")</f>
        <v/>
      </c>
      <c r="M641" s="74" t="str">
        <f ca="1">IF(AND(C641="Abierto",D641="Urgente"),TODAY()-E641,"")</f>
        <v/>
      </c>
      <c r="N641" s="74" t="str">
        <f>IF(AND(C641="Abierto",D641="Urgente"),RANK(M641,$M$13:$M$798,0)+COUNTIF($M$13:M641,M641)-1,"")</f>
        <v/>
      </c>
      <c r="O641" s="74" t="str">
        <f>IF(AND(C641="Abierto",D641="Alta"),A641,"")</f>
        <v/>
      </c>
      <c r="P641" s="74" t="str">
        <f ca="1">IF(AND(C641="Abierto",D641="Alta"),TODAY()-E641,"")</f>
        <v/>
      </c>
      <c r="Q641" s="74" t="str">
        <f>IF(AND(C641="Abierto",D641="Alta"),RANK(P641,$P$13:$P$798,0)+COUNTIF($P$13:P641,P641)-1+MAX(N:N),"")</f>
        <v/>
      </c>
      <c r="R641" s="74" t="str">
        <f>IF(AND(C641="Abierto",D641="Media"),A641,"")</f>
        <v/>
      </c>
      <c r="S641" s="74" t="str">
        <f ca="1">IF(AND(C641="Abierto",D641="Media"),TODAY()-E641,"")</f>
        <v/>
      </c>
      <c r="T641" s="74" t="str">
        <f>IF(AND(C641="Abierto",D641="Media"),RANK(S641,$S$13:$S$798,0)+COUNTIF($S$13:S641,S641)-1+MAX(N:N,Q:Q),"")</f>
        <v/>
      </c>
      <c r="U641" s="74" t="str">
        <f>IF(AND(C641="Abierto",D641="Baja"),A641,"")</f>
        <v/>
      </c>
      <c r="V641" s="74" t="str">
        <f ca="1">IF(AND(C641="Abierto",D641="Baja"),TODAY()-E641,"")</f>
        <v/>
      </c>
      <c r="W641" s="74" t="str">
        <f>IF(AND(C641="Abierto",D641="Baja"),RANK(V641,$V$13:$V$798,0)+COUNTIF($V$13:V641,V641)-1+MAX(N:N,Q:Q,T:T),"")</f>
        <v/>
      </c>
      <c r="X641" s="139" t="str">
        <f>IF(OR(C641="Resuelto",C641=""),"",SUM(N641,Q641,T641,W641))</f>
        <v/>
      </c>
      <c r="Y641" s="139" t="str">
        <f>IF(OR(C641="Resuelto",C641=""),"",SUM(M641,P641,S641,V641))</f>
        <v/>
      </c>
      <c r="Z641" s="139" t="str">
        <f>IF(OR(C641="Resuelto",C641=""),"",SUM(L641,O641,R641,U641))</f>
        <v/>
      </c>
      <c r="AA641" s="28">
        <v>839</v>
      </c>
      <c r="AB641" s="28" t="str">
        <f ca="1">IF(ISNA(VLOOKUP(AA641,$X$13:$Z$795,3,FALSE))=TRUE,"",VLOOKUP(AA641,$X$13:$Z$795,3,FALSE))</f>
        <v/>
      </c>
      <c r="AC641" s="75" t="str">
        <f ca="1">IF(ISNA(VLOOKUP(AA641,$X$13:$Z$795,2,FALSE))=TRUE,"",VLOOKUP(AA641,$X$13:$Z$795,2,FALSE))</f>
        <v/>
      </c>
      <c r="AH641" s="78" t="str">
        <f>IF(AI641="","",MAX($AH$5:AH640)+1)</f>
        <v/>
      </c>
      <c r="AI641" s="53" t="str">
        <f>IF(G640="","",IF(COUNTIF($AI$11:AI640,G640)=0,G640,""))</f>
        <v/>
      </c>
      <c r="AJ641" s="53" t="str">
        <f>IF(ISNA(VLOOKUP(AA641,$AH$13:$AI$795,2,FALSE))=TRUE,"",VLOOKUP(AA641,$AH$13:$AI$795,2,FALSE))</f>
        <v/>
      </c>
      <c r="AK641" s="135"/>
    </row>
    <row r="642" spans="1:37" x14ac:dyDescent="0.25">
      <c r="A642" s="136"/>
      <c r="B642" s="136"/>
      <c r="C642" s="136"/>
      <c r="D642" s="136"/>
      <c r="E642" s="137"/>
      <c r="F642" s="137"/>
      <c r="G642" s="136"/>
      <c r="H642" s="137"/>
      <c r="I642" s="140" t="str">
        <f t="shared" si="11"/>
        <v/>
      </c>
      <c r="J642" s="140"/>
      <c r="K642" s="140"/>
      <c r="L642" s="74" t="str">
        <f>IF(AND(C642="Abierto",D642="Urgente"),A642,"")</f>
        <v/>
      </c>
      <c r="M642" s="74" t="str">
        <f ca="1">IF(AND(C642="Abierto",D642="Urgente"),TODAY()-E642,"")</f>
        <v/>
      </c>
      <c r="N642" s="74" t="str">
        <f>IF(AND(C642="Abierto",D642="Urgente"),RANK(M642,$M$13:$M$798,0)+COUNTIF($M$13:M642,M642)-1,"")</f>
        <v/>
      </c>
      <c r="O642" s="74" t="str">
        <f>IF(AND(C642="Abierto",D642="Alta"),A642,"")</f>
        <v/>
      </c>
      <c r="P642" s="74" t="str">
        <f ca="1">IF(AND(C642="Abierto",D642="Alta"),TODAY()-E642,"")</f>
        <v/>
      </c>
      <c r="Q642" s="74" t="str">
        <f>IF(AND(C642="Abierto",D642="Alta"),RANK(P642,$P$13:$P$798,0)+COUNTIF($P$13:P642,P642)-1+MAX(N:N),"")</f>
        <v/>
      </c>
      <c r="R642" s="74" t="str">
        <f>IF(AND(C642="Abierto",D642="Media"),A642,"")</f>
        <v/>
      </c>
      <c r="S642" s="74" t="str">
        <f ca="1">IF(AND(C642="Abierto",D642="Media"),TODAY()-E642,"")</f>
        <v/>
      </c>
      <c r="T642" s="74" t="str">
        <f>IF(AND(C642="Abierto",D642="Media"),RANK(S642,$S$13:$S$798,0)+COUNTIF($S$13:S642,S642)-1+MAX(N:N,Q:Q),"")</f>
        <v/>
      </c>
      <c r="U642" s="74" t="str">
        <f>IF(AND(C642="Abierto",D642="Baja"),A642,"")</f>
        <v/>
      </c>
      <c r="V642" s="74" t="str">
        <f ca="1">IF(AND(C642="Abierto",D642="Baja"),TODAY()-E642,"")</f>
        <v/>
      </c>
      <c r="W642" s="74" t="str">
        <f>IF(AND(C642="Abierto",D642="Baja"),RANK(V642,$V$13:$V$798,0)+COUNTIF($V$13:V642,V642)-1+MAX(N:N,Q:Q,T:T),"")</f>
        <v/>
      </c>
      <c r="X642" s="139" t="str">
        <f>IF(OR(C642="Resuelto",C642=""),"",SUM(N642,Q642,T642,W642))</f>
        <v/>
      </c>
      <c r="Y642" s="139" t="str">
        <f>IF(OR(C642="Resuelto",C642=""),"",SUM(M642,P642,S642,V642))</f>
        <v/>
      </c>
      <c r="Z642" s="139" t="str">
        <f>IF(OR(C642="Resuelto",C642=""),"",SUM(L642,O642,R642,U642))</f>
        <v/>
      </c>
      <c r="AA642" s="28">
        <v>840</v>
      </c>
      <c r="AB642" s="28" t="str">
        <f ca="1">IF(ISNA(VLOOKUP(AA642,$X$13:$Z$795,3,FALSE))=TRUE,"",VLOOKUP(AA642,$X$13:$Z$795,3,FALSE))</f>
        <v/>
      </c>
      <c r="AC642" s="75" t="str">
        <f ca="1">IF(ISNA(VLOOKUP(AA642,$X$13:$Z$795,2,FALSE))=TRUE,"",VLOOKUP(AA642,$X$13:$Z$795,2,FALSE))</f>
        <v/>
      </c>
      <c r="AH642" s="78" t="str">
        <f>IF(AI642="","",MAX($AH$5:AH641)+1)</f>
        <v/>
      </c>
      <c r="AI642" s="53" t="str">
        <f>IF(G641="","",IF(COUNTIF($AI$11:AI641,G641)=0,G641,""))</f>
        <v/>
      </c>
      <c r="AJ642" s="53" t="str">
        <f>IF(ISNA(VLOOKUP(AA642,$AH$13:$AI$795,2,FALSE))=TRUE,"",VLOOKUP(AA642,$AH$13:$AI$795,2,FALSE))</f>
        <v/>
      </c>
      <c r="AK642" s="135"/>
    </row>
    <row r="643" spans="1:37" x14ac:dyDescent="0.25">
      <c r="A643" s="136"/>
      <c r="B643" s="136"/>
      <c r="C643" s="136"/>
      <c r="D643" s="136"/>
      <c r="E643" s="137"/>
      <c r="F643" s="137"/>
      <c r="G643" s="136"/>
      <c r="H643" s="137"/>
      <c r="I643" s="140" t="str">
        <f t="shared" si="11"/>
        <v/>
      </c>
      <c r="J643" s="140"/>
      <c r="K643" s="140"/>
      <c r="L643" s="74" t="str">
        <f>IF(AND(C643="Abierto",D643="Urgente"),A643,"")</f>
        <v/>
      </c>
      <c r="M643" s="74" t="str">
        <f ca="1">IF(AND(C643="Abierto",D643="Urgente"),TODAY()-E643,"")</f>
        <v/>
      </c>
      <c r="N643" s="74" t="str">
        <f>IF(AND(C643="Abierto",D643="Urgente"),RANK(M643,$M$13:$M$798,0)+COUNTIF($M$13:M643,M643)-1,"")</f>
        <v/>
      </c>
      <c r="O643" s="74" t="str">
        <f>IF(AND(C643="Abierto",D643="Alta"),A643,"")</f>
        <v/>
      </c>
      <c r="P643" s="74" t="str">
        <f ca="1">IF(AND(C643="Abierto",D643="Alta"),TODAY()-E643,"")</f>
        <v/>
      </c>
      <c r="Q643" s="74" t="str">
        <f>IF(AND(C643="Abierto",D643="Alta"),RANK(P643,$P$13:$P$798,0)+COUNTIF($P$13:P643,P643)-1+MAX(N:N),"")</f>
        <v/>
      </c>
      <c r="R643" s="74" t="str">
        <f>IF(AND(C643="Abierto",D643="Media"),A643,"")</f>
        <v/>
      </c>
      <c r="S643" s="74" t="str">
        <f ca="1">IF(AND(C643="Abierto",D643="Media"),TODAY()-E643,"")</f>
        <v/>
      </c>
      <c r="T643" s="74" t="str">
        <f>IF(AND(C643="Abierto",D643="Media"),RANK(S643,$S$13:$S$798,0)+COUNTIF($S$13:S643,S643)-1+MAX(N:N,Q:Q),"")</f>
        <v/>
      </c>
      <c r="U643" s="74" t="str">
        <f>IF(AND(C643="Abierto",D643="Baja"),A643,"")</f>
        <v/>
      </c>
      <c r="V643" s="74" t="str">
        <f ca="1">IF(AND(C643="Abierto",D643="Baja"),TODAY()-E643,"")</f>
        <v/>
      </c>
      <c r="W643" s="74" t="str">
        <f>IF(AND(C643="Abierto",D643="Baja"),RANK(V643,$V$13:$V$798,0)+COUNTIF($V$13:V643,V643)-1+MAX(N:N,Q:Q,T:T),"")</f>
        <v/>
      </c>
      <c r="X643" s="139" t="str">
        <f>IF(OR(C643="Resuelto",C643=""),"",SUM(N643,Q643,T643,W643))</f>
        <v/>
      </c>
      <c r="Y643" s="139" t="str">
        <f>IF(OR(C643="Resuelto",C643=""),"",SUM(M643,P643,S643,V643))</f>
        <v/>
      </c>
      <c r="Z643" s="139" t="str">
        <f>IF(OR(C643="Resuelto",C643=""),"",SUM(L643,O643,R643,U643))</f>
        <v/>
      </c>
      <c r="AA643" s="28">
        <v>841</v>
      </c>
      <c r="AB643" s="28" t="str">
        <f ca="1">IF(ISNA(VLOOKUP(AA643,$X$13:$Z$795,3,FALSE))=TRUE,"",VLOOKUP(AA643,$X$13:$Z$795,3,FALSE))</f>
        <v/>
      </c>
      <c r="AC643" s="75" t="str">
        <f ca="1">IF(ISNA(VLOOKUP(AA643,$X$13:$Z$795,2,FALSE))=TRUE,"",VLOOKUP(AA643,$X$13:$Z$795,2,FALSE))</f>
        <v/>
      </c>
      <c r="AH643" s="78" t="str">
        <f>IF(AI643="","",MAX($AH$5:AH642)+1)</f>
        <v/>
      </c>
      <c r="AI643" s="53" t="str">
        <f>IF(G642="","",IF(COUNTIF($AI$11:AI642,G642)=0,G642,""))</f>
        <v/>
      </c>
      <c r="AJ643" s="53" t="str">
        <f>IF(ISNA(VLOOKUP(AA643,$AH$13:$AI$795,2,FALSE))=TRUE,"",VLOOKUP(AA643,$AH$13:$AI$795,2,FALSE))</f>
        <v/>
      </c>
      <c r="AK643" s="135"/>
    </row>
    <row r="644" spans="1:37" x14ac:dyDescent="0.25">
      <c r="A644" s="136"/>
      <c r="B644" s="136"/>
      <c r="C644" s="136"/>
      <c r="D644" s="136"/>
      <c r="E644" s="137"/>
      <c r="F644" s="137"/>
      <c r="G644" s="136"/>
      <c r="H644" s="137"/>
      <c r="I644" s="140" t="str">
        <f t="shared" si="11"/>
        <v/>
      </c>
      <c r="J644" s="140"/>
      <c r="K644" s="140"/>
      <c r="L644" s="74" t="str">
        <f>IF(AND(C644="Abierto",D644="Urgente"),A644,"")</f>
        <v/>
      </c>
      <c r="M644" s="74" t="str">
        <f ca="1">IF(AND(C644="Abierto",D644="Urgente"),TODAY()-E644,"")</f>
        <v/>
      </c>
      <c r="N644" s="74" t="str">
        <f>IF(AND(C644="Abierto",D644="Urgente"),RANK(M644,$M$13:$M$798,0)+COUNTIF($M$13:M644,M644)-1,"")</f>
        <v/>
      </c>
      <c r="O644" s="74" t="str">
        <f>IF(AND(C644="Abierto",D644="Alta"),A644,"")</f>
        <v/>
      </c>
      <c r="P644" s="74" t="str">
        <f ca="1">IF(AND(C644="Abierto",D644="Alta"),TODAY()-E644,"")</f>
        <v/>
      </c>
      <c r="Q644" s="74" t="str">
        <f>IF(AND(C644="Abierto",D644="Alta"),RANK(P644,$P$13:$P$798,0)+COUNTIF($P$13:P644,P644)-1+MAX(N:N),"")</f>
        <v/>
      </c>
      <c r="R644" s="74" t="str">
        <f>IF(AND(C644="Abierto",D644="Media"),A644,"")</f>
        <v/>
      </c>
      <c r="S644" s="74" t="str">
        <f ca="1">IF(AND(C644="Abierto",D644="Media"),TODAY()-E644,"")</f>
        <v/>
      </c>
      <c r="T644" s="74" t="str">
        <f>IF(AND(C644="Abierto",D644="Media"),RANK(S644,$S$13:$S$798,0)+COUNTIF($S$13:S644,S644)-1+MAX(N:N,Q:Q),"")</f>
        <v/>
      </c>
      <c r="U644" s="74" t="str">
        <f>IF(AND(C644="Abierto",D644="Baja"),A644,"")</f>
        <v/>
      </c>
      <c r="V644" s="74" t="str">
        <f ca="1">IF(AND(C644="Abierto",D644="Baja"),TODAY()-E644,"")</f>
        <v/>
      </c>
      <c r="W644" s="74" t="str">
        <f>IF(AND(C644="Abierto",D644="Baja"),RANK(V644,$V$13:$V$798,0)+COUNTIF($V$13:V644,V644)-1+MAX(N:N,Q:Q,T:T),"")</f>
        <v/>
      </c>
      <c r="X644" s="139" t="str">
        <f>IF(OR(C644="Resuelto",C644=""),"",SUM(N644,Q644,T644,W644))</f>
        <v/>
      </c>
      <c r="Y644" s="139" t="str">
        <f>IF(OR(C644="Resuelto",C644=""),"",SUM(M644,P644,S644,V644))</f>
        <v/>
      </c>
      <c r="Z644" s="139" t="str">
        <f>IF(OR(C644="Resuelto",C644=""),"",SUM(L644,O644,R644,U644))</f>
        <v/>
      </c>
      <c r="AA644" s="28">
        <v>842</v>
      </c>
      <c r="AB644" s="28" t="str">
        <f ca="1">IF(ISNA(VLOOKUP(AA644,$X$13:$Z$795,3,FALSE))=TRUE,"",VLOOKUP(AA644,$X$13:$Z$795,3,FALSE))</f>
        <v/>
      </c>
      <c r="AC644" s="75" t="str">
        <f ca="1">IF(ISNA(VLOOKUP(AA644,$X$13:$Z$795,2,FALSE))=TRUE,"",VLOOKUP(AA644,$X$13:$Z$795,2,FALSE))</f>
        <v/>
      </c>
      <c r="AH644" s="78" t="str">
        <f>IF(AI644="","",MAX($AH$5:AH643)+1)</f>
        <v/>
      </c>
      <c r="AI644" s="53" t="str">
        <f>IF(G643="","",IF(COUNTIF($AI$11:AI643,G643)=0,G643,""))</f>
        <v/>
      </c>
      <c r="AJ644" s="53" t="str">
        <f>IF(ISNA(VLOOKUP(AA644,$AH$13:$AI$795,2,FALSE))=TRUE,"",VLOOKUP(AA644,$AH$13:$AI$795,2,FALSE))</f>
        <v/>
      </c>
      <c r="AK644" s="135"/>
    </row>
    <row r="645" spans="1:37" x14ac:dyDescent="0.25">
      <c r="A645" s="136"/>
      <c r="B645" s="136"/>
      <c r="C645" s="136"/>
      <c r="D645" s="136"/>
      <c r="E645" s="137"/>
      <c r="F645" s="137"/>
      <c r="G645" s="136"/>
      <c r="H645" s="137"/>
      <c r="I645" s="140" t="str">
        <f t="shared" si="11"/>
        <v/>
      </c>
      <c r="J645" s="140"/>
      <c r="K645" s="140"/>
      <c r="L645" s="74" t="str">
        <f>IF(AND(C645="Abierto",D645="Urgente"),A645,"")</f>
        <v/>
      </c>
      <c r="M645" s="74" t="str">
        <f ca="1">IF(AND(C645="Abierto",D645="Urgente"),TODAY()-E645,"")</f>
        <v/>
      </c>
      <c r="N645" s="74" t="str">
        <f>IF(AND(C645="Abierto",D645="Urgente"),RANK(M645,$M$13:$M$798,0)+COUNTIF($M$13:M645,M645)-1,"")</f>
        <v/>
      </c>
      <c r="O645" s="74" t="str">
        <f>IF(AND(C645="Abierto",D645="Alta"),A645,"")</f>
        <v/>
      </c>
      <c r="P645" s="74" t="str">
        <f ca="1">IF(AND(C645="Abierto",D645="Alta"),TODAY()-E645,"")</f>
        <v/>
      </c>
      <c r="Q645" s="74" t="str">
        <f>IF(AND(C645="Abierto",D645="Alta"),RANK(P645,$P$13:$P$798,0)+COUNTIF($P$13:P645,P645)-1+MAX(N:N),"")</f>
        <v/>
      </c>
      <c r="R645" s="74" t="str">
        <f>IF(AND(C645="Abierto",D645="Media"),A645,"")</f>
        <v/>
      </c>
      <c r="S645" s="74" t="str">
        <f ca="1">IF(AND(C645="Abierto",D645="Media"),TODAY()-E645,"")</f>
        <v/>
      </c>
      <c r="T645" s="74" t="str">
        <f>IF(AND(C645="Abierto",D645="Media"),RANK(S645,$S$13:$S$798,0)+COUNTIF($S$13:S645,S645)-1+MAX(N:N,Q:Q),"")</f>
        <v/>
      </c>
      <c r="U645" s="74" t="str">
        <f>IF(AND(C645="Abierto",D645="Baja"),A645,"")</f>
        <v/>
      </c>
      <c r="V645" s="74" t="str">
        <f ca="1">IF(AND(C645="Abierto",D645="Baja"),TODAY()-E645,"")</f>
        <v/>
      </c>
      <c r="W645" s="74" t="str">
        <f>IF(AND(C645="Abierto",D645="Baja"),RANK(V645,$V$13:$V$798,0)+COUNTIF($V$13:V645,V645)-1+MAX(N:N,Q:Q,T:T),"")</f>
        <v/>
      </c>
      <c r="X645" s="139" t="str">
        <f>IF(OR(C645="Resuelto",C645=""),"",SUM(N645,Q645,T645,W645))</f>
        <v/>
      </c>
      <c r="Y645" s="139" t="str">
        <f>IF(OR(C645="Resuelto",C645=""),"",SUM(M645,P645,S645,V645))</f>
        <v/>
      </c>
      <c r="Z645" s="139" t="str">
        <f>IF(OR(C645="Resuelto",C645=""),"",SUM(L645,O645,R645,U645))</f>
        <v/>
      </c>
      <c r="AA645" s="28">
        <v>843</v>
      </c>
      <c r="AB645" s="28" t="str">
        <f ca="1">IF(ISNA(VLOOKUP(AA645,$X$13:$Z$795,3,FALSE))=TRUE,"",VLOOKUP(AA645,$X$13:$Z$795,3,FALSE))</f>
        <v/>
      </c>
      <c r="AC645" s="75" t="str">
        <f ca="1">IF(ISNA(VLOOKUP(AA645,$X$13:$Z$795,2,FALSE))=TRUE,"",VLOOKUP(AA645,$X$13:$Z$795,2,FALSE))</f>
        <v/>
      </c>
      <c r="AH645" s="78" t="str">
        <f>IF(AI645="","",MAX($AH$5:AH644)+1)</f>
        <v/>
      </c>
      <c r="AI645" s="53" t="str">
        <f>IF(G644="","",IF(COUNTIF($AI$11:AI644,G644)=0,G644,""))</f>
        <v/>
      </c>
      <c r="AJ645" s="53" t="str">
        <f>IF(ISNA(VLOOKUP(AA645,$AH$13:$AI$795,2,FALSE))=TRUE,"",VLOOKUP(AA645,$AH$13:$AI$795,2,FALSE))</f>
        <v/>
      </c>
      <c r="AK645" s="135"/>
    </row>
    <row r="646" spans="1:37" x14ac:dyDescent="0.25">
      <c r="A646" s="136"/>
      <c r="B646" s="136"/>
      <c r="C646" s="136"/>
      <c r="D646" s="136"/>
      <c r="E646" s="137"/>
      <c r="F646" s="137"/>
      <c r="G646" s="136"/>
      <c r="H646" s="137"/>
      <c r="I646" s="140" t="str">
        <f t="shared" si="11"/>
        <v/>
      </c>
      <c r="J646" s="140"/>
      <c r="K646" s="140"/>
      <c r="L646" s="74" t="str">
        <f>IF(AND(C646="Abierto",D646="Urgente"),A646,"")</f>
        <v/>
      </c>
      <c r="M646" s="74" t="str">
        <f ca="1">IF(AND(C646="Abierto",D646="Urgente"),TODAY()-E646,"")</f>
        <v/>
      </c>
      <c r="N646" s="74" t="str">
        <f>IF(AND(C646="Abierto",D646="Urgente"),RANK(M646,$M$13:$M$798,0)+COUNTIF($M$13:M646,M646)-1,"")</f>
        <v/>
      </c>
      <c r="O646" s="74" t="str">
        <f>IF(AND(C646="Abierto",D646="Alta"),A646,"")</f>
        <v/>
      </c>
      <c r="P646" s="74" t="str">
        <f ca="1">IF(AND(C646="Abierto",D646="Alta"),TODAY()-E646,"")</f>
        <v/>
      </c>
      <c r="Q646" s="74" t="str">
        <f>IF(AND(C646="Abierto",D646="Alta"),RANK(P646,$P$13:$P$798,0)+COUNTIF($P$13:P646,P646)-1+MAX(N:N),"")</f>
        <v/>
      </c>
      <c r="R646" s="74" t="str">
        <f>IF(AND(C646="Abierto",D646="Media"),A646,"")</f>
        <v/>
      </c>
      <c r="S646" s="74" t="str">
        <f ca="1">IF(AND(C646="Abierto",D646="Media"),TODAY()-E646,"")</f>
        <v/>
      </c>
      <c r="T646" s="74" t="str">
        <f>IF(AND(C646="Abierto",D646="Media"),RANK(S646,$S$13:$S$798,0)+COUNTIF($S$13:S646,S646)-1+MAX(N:N,Q:Q),"")</f>
        <v/>
      </c>
      <c r="U646" s="74" t="str">
        <f>IF(AND(C646="Abierto",D646="Baja"),A646,"")</f>
        <v/>
      </c>
      <c r="V646" s="74" t="str">
        <f ca="1">IF(AND(C646="Abierto",D646="Baja"),TODAY()-E646,"")</f>
        <v/>
      </c>
      <c r="W646" s="74" t="str">
        <f>IF(AND(C646="Abierto",D646="Baja"),RANK(V646,$V$13:$V$798,0)+COUNTIF($V$13:V646,V646)-1+MAX(N:N,Q:Q,T:T),"")</f>
        <v/>
      </c>
      <c r="X646" s="139" t="str">
        <f>IF(OR(C646="Resuelto",C646=""),"",SUM(N646,Q646,T646,W646))</f>
        <v/>
      </c>
      <c r="Y646" s="139" t="str">
        <f>IF(OR(C646="Resuelto",C646=""),"",SUM(M646,P646,S646,V646))</f>
        <v/>
      </c>
      <c r="Z646" s="139" t="str">
        <f>IF(OR(C646="Resuelto",C646=""),"",SUM(L646,O646,R646,U646))</f>
        <v/>
      </c>
      <c r="AA646" s="28">
        <v>844</v>
      </c>
      <c r="AB646" s="28" t="str">
        <f ca="1">IF(ISNA(VLOOKUP(AA646,$X$13:$Z$795,3,FALSE))=TRUE,"",VLOOKUP(AA646,$X$13:$Z$795,3,FALSE))</f>
        <v/>
      </c>
      <c r="AC646" s="75" t="str">
        <f ca="1">IF(ISNA(VLOOKUP(AA646,$X$13:$Z$795,2,FALSE))=TRUE,"",VLOOKUP(AA646,$X$13:$Z$795,2,FALSE))</f>
        <v/>
      </c>
      <c r="AH646" s="78" t="str">
        <f>IF(AI646="","",MAX($AH$5:AH645)+1)</f>
        <v/>
      </c>
      <c r="AI646" s="53" t="str">
        <f>IF(G645="","",IF(COUNTIF($AI$11:AI645,G645)=0,G645,""))</f>
        <v/>
      </c>
      <c r="AJ646" s="53" t="str">
        <f>IF(ISNA(VLOOKUP(AA646,$AH$13:$AI$795,2,FALSE))=TRUE,"",VLOOKUP(AA646,$AH$13:$AI$795,2,FALSE))</f>
        <v/>
      </c>
      <c r="AK646" s="135"/>
    </row>
    <row r="647" spans="1:37" x14ac:dyDescent="0.25">
      <c r="A647" s="136"/>
      <c r="B647" s="136"/>
      <c r="C647" s="136"/>
      <c r="D647" s="136"/>
      <c r="E647" s="137"/>
      <c r="F647" s="137"/>
      <c r="G647" s="136"/>
      <c r="H647" s="137"/>
      <c r="I647" s="140" t="str">
        <f t="shared" si="11"/>
        <v/>
      </c>
      <c r="J647" s="140"/>
      <c r="K647" s="140"/>
      <c r="L647" s="74" t="str">
        <f>IF(AND(C647="Abierto",D647="Urgente"),A647,"")</f>
        <v/>
      </c>
      <c r="M647" s="74" t="str">
        <f ca="1">IF(AND(C647="Abierto",D647="Urgente"),TODAY()-E647,"")</f>
        <v/>
      </c>
      <c r="N647" s="74" t="str">
        <f>IF(AND(C647="Abierto",D647="Urgente"),RANK(M647,$M$13:$M$798,0)+COUNTIF($M$13:M647,M647)-1,"")</f>
        <v/>
      </c>
      <c r="O647" s="74" t="str">
        <f>IF(AND(C647="Abierto",D647="Alta"),A647,"")</f>
        <v/>
      </c>
      <c r="P647" s="74" t="str">
        <f ca="1">IF(AND(C647="Abierto",D647="Alta"),TODAY()-E647,"")</f>
        <v/>
      </c>
      <c r="Q647" s="74" t="str">
        <f>IF(AND(C647="Abierto",D647="Alta"),RANK(P647,$P$13:$P$798,0)+COUNTIF($P$13:P647,P647)-1+MAX(N:N),"")</f>
        <v/>
      </c>
      <c r="R647" s="74" t="str">
        <f>IF(AND(C647="Abierto",D647="Media"),A647,"")</f>
        <v/>
      </c>
      <c r="S647" s="74" t="str">
        <f ca="1">IF(AND(C647="Abierto",D647="Media"),TODAY()-E647,"")</f>
        <v/>
      </c>
      <c r="T647" s="74" t="str">
        <f>IF(AND(C647="Abierto",D647="Media"),RANK(S647,$S$13:$S$798,0)+COUNTIF($S$13:S647,S647)-1+MAX(N:N,Q:Q),"")</f>
        <v/>
      </c>
      <c r="U647" s="74" t="str">
        <f>IF(AND(C647="Abierto",D647="Baja"),A647,"")</f>
        <v/>
      </c>
      <c r="V647" s="74" t="str">
        <f ca="1">IF(AND(C647="Abierto",D647="Baja"),TODAY()-E647,"")</f>
        <v/>
      </c>
      <c r="W647" s="74" t="str">
        <f>IF(AND(C647="Abierto",D647="Baja"),RANK(V647,$V$13:$V$798,0)+COUNTIF($V$13:V647,V647)-1+MAX(N:N,Q:Q,T:T),"")</f>
        <v/>
      </c>
      <c r="X647" s="139" t="str">
        <f>IF(OR(C647="Resuelto",C647=""),"",SUM(N647,Q647,T647,W647))</f>
        <v/>
      </c>
      <c r="Y647" s="139" t="str">
        <f>IF(OR(C647="Resuelto",C647=""),"",SUM(M647,P647,S647,V647))</f>
        <v/>
      </c>
      <c r="Z647" s="139" t="str">
        <f>IF(OR(C647="Resuelto",C647=""),"",SUM(L647,O647,R647,U647))</f>
        <v/>
      </c>
      <c r="AA647" s="28">
        <v>845</v>
      </c>
      <c r="AB647" s="28" t="str">
        <f ca="1">IF(ISNA(VLOOKUP(AA647,$X$13:$Z$795,3,FALSE))=TRUE,"",VLOOKUP(AA647,$X$13:$Z$795,3,FALSE))</f>
        <v/>
      </c>
      <c r="AC647" s="75" t="str">
        <f ca="1">IF(ISNA(VLOOKUP(AA647,$X$13:$Z$795,2,FALSE))=TRUE,"",VLOOKUP(AA647,$X$13:$Z$795,2,FALSE))</f>
        <v/>
      </c>
      <c r="AH647" s="78" t="str">
        <f>IF(AI647="","",MAX($AH$5:AH646)+1)</f>
        <v/>
      </c>
      <c r="AI647" s="53" t="str">
        <f>IF(G646="","",IF(COUNTIF($AI$11:AI646,G646)=0,G646,""))</f>
        <v/>
      </c>
      <c r="AJ647" s="53" t="str">
        <f>IF(ISNA(VLOOKUP(AA647,$AH$13:$AI$795,2,FALSE))=TRUE,"",VLOOKUP(AA647,$AH$13:$AI$795,2,FALSE))</f>
        <v/>
      </c>
      <c r="AK647" s="135"/>
    </row>
    <row r="648" spans="1:37" x14ac:dyDescent="0.25">
      <c r="A648" s="136"/>
      <c r="B648" s="136"/>
      <c r="C648" s="136"/>
      <c r="D648" s="136"/>
      <c r="E648" s="137"/>
      <c r="F648" s="137"/>
      <c r="G648" s="136"/>
      <c r="H648" s="137"/>
      <c r="I648" s="140" t="str">
        <f t="shared" si="11"/>
        <v/>
      </c>
      <c r="J648" s="140"/>
      <c r="K648" s="140"/>
      <c r="L648" s="74" t="str">
        <f>IF(AND(C648="Abierto",D648="Urgente"),A648,"")</f>
        <v/>
      </c>
      <c r="M648" s="74" t="str">
        <f ca="1">IF(AND(C648="Abierto",D648="Urgente"),TODAY()-E648,"")</f>
        <v/>
      </c>
      <c r="N648" s="74" t="str">
        <f>IF(AND(C648="Abierto",D648="Urgente"),RANK(M648,$M$13:$M$798,0)+COUNTIF($M$13:M648,M648)-1,"")</f>
        <v/>
      </c>
      <c r="O648" s="74" t="str">
        <f>IF(AND(C648="Abierto",D648="Alta"),A648,"")</f>
        <v/>
      </c>
      <c r="P648" s="74" t="str">
        <f ca="1">IF(AND(C648="Abierto",D648="Alta"),TODAY()-E648,"")</f>
        <v/>
      </c>
      <c r="Q648" s="74" t="str">
        <f>IF(AND(C648="Abierto",D648="Alta"),RANK(P648,$P$13:$P$798,0)+COUNTIF($P$13:P648,P648)-1+MAX(N:N),"")</f>
        <v/>
      </c>
      <c r="R648" s="74" t="str">
        <f>IF(AND(C648="Abierto",D648="Media"),A648,"")</f>
        <v/>
      </c>
      <c r="S648" s="74" t="str">
        <f ca="1">IF(AND(C648="Abierto",D648="Media"),TODAY()-E648,"")</f>
        <v/>
      </c>
      <c r="T648" s="74" t="str">
        <f>IF(AND(C648="Abierto",D648="Media"),RANK(S648,$S$13:$S$798,0)+COUNTIF($S$13:S648,S648)-1+MAX(N:N,Q:Q),"")</f>
        <v/>
      </c>
      <c r="U648" s="74" t="str">
        <f>IF(AND(C648="Abierto",D648="Baja"),A648,"")</f>
        <v/>
      </c>
      <c r="V648" s="74" t="str">
        <f ca="1">IF(AND(C648="Abierto",D648="Baja"),TODAY()-E648,"")</f>
        <v/>
      </c>
      <c r="W648" s="74" t="str">
        <f>IF(AND(C648="Abierto",D648="Baja"),RANK(V648,$V$13:$V$798,0)+COUNTIF($V$13:V648,V648)-1+MAX(N:N,Q:Q,T:T),"")</f>
        <v/>
      </c>
      <c r="X648" s="139" t="str">
        <f>IF(OR(C648="Resuelto",C648=""),"",SUM(N648,Q648,T648,W648))</f>
        <v/>
      </c>
      <c r="Y648" s="139" t="str">
        <f>IF(OR(C648="Resuelto",C648=""),"",SUM(M648,P648,S648,V648))</f>
        <v/>
      </c>
      <c r="Z648" s="139" t="str">
        <f>IF(OR(C648="Resuelto",C648=""),"",SUM(L648,O648,R648,U648))</f>
        <v/>
      </c>
      <c r="AA648" s="28">
        <v>846</v>
      </c>
      <c r="AB648" s="28" t="str">
        <f ca="1">IF(ISNA(VLOOKUP(AA648,$X$13:$Z$795,3,FALSE))=TRUE,"",VLOOKUP(AA648,$X$13:$Z$795,3,FALSE))</f>
        <v/>
      </c>
      <c r="AC648" s="75" t="str">
        <f ca="1">IF(ISNA(VLOOKUP(AA648,$X$13:$Z$795,2,FALSE))=TRUE,"",VLOOKUP(AA648,$X$13:$Z$795,2,FALSE))</f>
        <v/>
      </c>
      <c r="AH648" s="78" t="str">
        <f>IF(AI648="","",MAX($AH$5:AH647)+1)</f>
        <v/>
      </c>
      <c r="AI648" s="53" t="str">
        <f>IF(G647="","",IF(COUNTIF($AI$11:AI647,G647)=0,G647,""))</f>
        <v/>
      </c>
      <c r="AJ648" s="53" t="str">
        <f>IF(ISNA(VLOOKUP(AA648,$AH$13:$AI$795,2,FALSE))=TRUE,"",VLOOKUP(AA648,$AH$13:$AI$795,2,FALSE))</f>
        <v/>
      </c>
      <c r="AK648" s="135"/>
    </row>
    <row r="649" spans="1:37" x14ac:dyDescent="0.25">
      <c r="A649" s="136"/>
      <c r="B649" s="136"/>
      <c r="C649" s="136"/>
      <c r="D649" s="136"/>
      <c r="E649" s="137"/>
      <c r="F649" s="137"/>
      <c r="G649" s="136"/>
      <c r="H649" s="137"/>
      <c r="I649" s="140" t="str">
        <f t="shared" si="11"/>
        <v/>
      </c>
      <c r="J649" s="140"/>
      <c r="K649" s="140"/>
      <c r="L649" s="74" t="str">
        <f>IF(AND(C649="Abierto",D649="Urgente"),A649,"")</f>
        <v/>
      </c>
      <c r="M649" s="74" t="str">
        <f ca="1">IF(AND(C649="Abierto",D649="Urgente"),TODAY()-E649,"")</f>
        <v/>
      </c>
      <c r="N649" s="74" t="str">
        <f>IF(AND(C649="Abierto",D649="Urgente"),RANK(M649,$M$13:$M$798,0)+COUNTIF($M$13:M649,M649)-1,"")</f>
        <v/>
      </c>
      <c r="O649" s="74" t="str">
        <f>IF(AND(C649="Abierto",D649="Alta"),A649,"")</f>
        <v/>
      </c>
      <c r="P649" s="74" t="str">
        <f ca="1">IF(AND(C649="Abierto",D649="Alta"),TODAY()-E649,"")</f>
        <v/>
      </c>
      <c r="Q649" s="74" t="str">
        <f>IF(AND(C649="Abierto",D649="Alta"),RANK(P649,$P$13:$P$798,0)+COUNTIF($P$13:P649,P649)-1+MAX(N:N),"")</f>
        <v/>
      </c>
      <c r="R649" s="74" t="str">
        <f>IF(AND(C649="Abierto",D649="Media"),A649,"")</f>
        <v/>
      </c>
      <c r="S649" s="74" t="str">
        <f ca="1">IF(AND(C649="Abierto",D649="Media"),TODAY()-E649,"")</f>
        <v/>
      </c>
      <c r="T649" s="74" t="str">
        <f>IF(AND(C649="Abierto",D649="Media"),RANK(S649,$S$13:$S$798,0)+COUNTIF($S$13:S649,S649)-1+MAX(N:N,Q:Q),"")</f>
        <v/>
      </c>
      <c r="U649" s="74" t="str">
        <f>IF(AND(C649="Abierto",D649="Baja"),A649,"")</f>
        <v/>
      </c>
      <c r="V649" s="74" t="str">
        <f ca="1">IF(AND(C649="Abierto",D649="Baja"),TODAY()-E649,"")</f>
        <v/>
      </c>
      <c r="W649" s="74" t="str">
        <f>IF(AND(C649="Abierto",D649="Baja"),RANK(V649,$V$13:$V$798,0)+COUNTIF($V$13:V649,V649)-1+MAX(N:N,Q:Q,T:T),"")</f>
        <v/>
      </c>
      <c r="X649" s="139" t="str">
        <f>IF(OR(C649="Resuelto",C649=""),"",SUM(N649,Q649,T649,W649))</f>
        <v/>
      </c>
      <c r="Y649" s="139" t="str">
        <f>IF(OR(C649="Resuelto",C649=""),"",SUM(M649,P649,S649,V649))</f>
        <v/>
      </c>
      <c r="Z649" s="139" t="str">
        <f>IF(OR(C649="Resuelto",C649=""),"",SUM(L649,O649,R649,U649))</f>
        <v/>
      </c>
      <c r="AA649" s="28">
        <v>847</v>
      </c>
      <c r="AB649" s="28" t="str">
        <f ca="1">IF(ISNA(VLOOKUP(AA649,$X$13:$Z$795,3,FALSE))=TRUE,"",VLOOKUP(AA649,$X$13:$Z$795,3,FALSE))</f>
        <v/>
      </c>
      <c r="AC649" s="75" t="str">
        <f ca="1">IF(ISNA(VLOOKUP(AA649,$X$13:$Z$795,2,FALSE))=TRUE,"",VLOOKUP(AA649,$X$13:$Z$795,2,FALSE))</f>
        <v/>
      </c>
      <c r="AH649" s="78" t="str">
        <f>IF(AI649="","",MAX($AH$5:AH648)+1)</f>
        <v/>
      </c>
      <c r="AI649" s="53" t="str">
        <f>IF(G648="","",IF(COUNTIF($AI$11:AI648,G648)=0,G648,""))</f>
        <v/>
      </c>
      <c r="AJ649" s="53" t="str">
        <f>IF(ISNA(VLOOKUP(AA649,$AH$13:$AI$795,2,FALSE))=TRUE,"",VLOOKUP(AA649,$AH$13:$AI$795,2,FALSE))</f>
        <v/>
      </c>
      <c r="AK649" s="135"/>
    </row>
    <row r="650" spans="1:37" x14ac:dyDescent="0.25">
      <c r="A650" s="136"/>
      <c r="B650" s="136"/>
      <c r="C650" s="136"/>
      <c r="D650" s="136"/>
      <c r="E650" s="137"/>
      <c r="F650" s="137"/>
      <c r="G650" s="136"/>
      <c r="H650" s="137"/>
      <c r="I650" s="140" t="str">
        <f t="shared" si="11"/>
        <v/>
      </c>
      <c r="J650" s="140"/>
      <c r="K650" s="140"/>
      <c r="L650" s="74" t="str">
        <f>IF(AND(C650="Abierto",D650="Urgente"),A650,"")</f>
        <v/>
      </c>
      <c r="M650" s="74" t="str">
        <f ca="1">IF(AND(C650="Abierto",D650="Urgente"),TODAY()-E650,"")</f>
        <v/>
      </c>
      <c r="N650" s="74" t="str">
        <f>IF(AND(C650="Abierto",D650="Urgente"),RANK(M650,$M$13:$M$798,0)+COUNTIF($M$13:M650,M650)-1,"")</f>
        <v/>
      </c>
      <c r="O650" s="74" t="str">
        <f>IF(AND(C650="Abierto",D650="Alta"),A650,"")</f>
        <v/>
      </c>
      <c r="P650" s="74" t="str">
        <f ca="1">IF(AND(C650="Abierto",D650="Alta"),TODAY()-E650,"")</f>
        <v/>
      </c>
      <c r="Q650" s="74" t="str">
        <f>IF(AND(C650="Abierto",D650="Alta"),RANK(P650,$P$13:$P$798,0)+COUNTIF($P$13:P650,P650)-1+MAX(N:N),"")</f>
        <v/>
      </c>
      <c r="R650" s="74" t="str">
        <f>IF(AND(C650="Abierto",D650="Media"),A650,"")</f>
        <v/>
      </c>
      <c r="S650" s="74" t="str">
        <f ca="1">IF(AND(C650="Abierto",D650="Media"),TODAY()-E650,"")</f>
        <v/>
      </c>
      <c r="T650" s="74" t="str">
        <f>IF(AND(C650="Abierto",D650="Media"),RANK(S650,$S$13:$S$798,0)+COUNTIF($S$13:S650,S650)-1+MAX(N:N,Q:Q),"")</f>
        <v/>
      </c>
      <c r="U650" s="74" t="str">
        <f>IF(AND(C650="Abierto",D650="Baja"),A650,"")</f>
        <v/>
      </c>
      <c r="V650" s="74" t="str">
        <f ca="1">IF(AND(C650="Abierto",D650="Baja"),TODAY()-E650,"")</f>
        <v/>
      </c>
      <c r="W650" s="74" t="str">
        <f>IF(AND(C650="Abierto",D650="Baja"),RANK(V650,$V$13:$V$798,0)+COUNTIF($V$13:V650,V650)-1+MAX(N:N,Q:Q,T:T),"")</f>
        <v/>
      </c>
      <c r="X650" s="139" t="str">
        <f>IF(OR(C650="Resuelto",C650=""),"",SUM(N650,Q650,T650,W650))</f>
        <v/>
      </c>
      <c r="Y650" s="139" t="str">
        <f>IF(OR(C650="Resuelto",C650=""),"",SUM(M650,P650,S650,V650))</f>
        <v/>
      </c>
      <c r="Z650" s="139" t="str">
        <f>IF(OR(C650="Resuelto",C650=""),"",SUM(L650,O650,R650,U650))</f>
        <v/>
      </c>
      <c r="AA650" s="28">
        <v>848</v>
      </c>
      <c r="AB650" s="28" t="str">
        <f ca="1">IF(ISNA(VLOOKUP(AA650,$X$13:$Z$795,3,FALSE))=TRUE,"",VLOOKUP(AA650,$X$13:$Z$795,3,FALSE))</f>
        <v/>
      </c>
      <c r="AC650" s="75" t="str">
        <f ca="1">IF(ISNA(VLOOKUP(AA650,$X$13:$Z$795,2,FALSE))=TRUE,"",VLOOKUP(AA650,$X$13:$Z$795,2,FALSE))</f>
        <v/>
      </c>
      <c r="AH650" s="78" t="str">
        <f>IF(AI650="","",MAX($AH$5:AH649)+1)</f>
        <v/>
      </c>
      <c r="AI650" s="53" t="str">
        <f>IF(G649="","",IF(COUNTIF($AI$11:AI649,G649)=0,G649,""))</f>
        <v/>
      </c>
      <c r="AJ650" s="53" t="str">
        <f>IF(ISNA(VLOOKUP(AA650,$AH$13:$AI$795,2,FALSE))=TRUE,"",VLOOKUP(AA650,$AH$13:$AI$795,2,FALSE))</f>
        <v/>
      </c>
      <c r="AK650" s="135"/>
    </row>
    <row r="651" spans="1:37" x14ac:dyDescent="0.25">
      <c r="A651" s="136"/>
      <c r="B651" s="136"/>
      <c r="C651" s="136"/>
      <c r="D651" s="136"/>
      <c r="E651" s="137"/>
      <c r="F651" s="137"/>
      <c r="G651" s="136"/>
      <c r="H651" s="137"/>
      <c r="I651" s="140" t="str">
        <f t="shared" si="11"/>
        <v/>
      </c>
      <c r="J651" s="140"/>
      <c r="K651" s="140"/>
      <c r="L651" s="74" t="str">
        <f>IF(AND(C651="Abierto",D651="Urgente"),A651,"")</f>
        <v/>
      </c>
      <c r="M651" s="74" t="str">
        <f ca="1">IF(AND(C651="Abierto",D651="Urgente"),TODAY()-E651,"")</f>
        <v/>
      </c>
      <c r="N651" s="74" t="str">
        <f>IF(AND(C651="Abierto",D651="Urgente"),RANK(M651,$M$13:$M$798,0)+COUNTIF($M$13:M651,M651)-1,"")</f>
        <v/>
      </c>
      <c r="O651" s="74" t="str">
        <f>IF(AND(C651="Abierto",D651="Alta"),A651,"")</f>
        <v/>
      </c>
      <c r="P651" s="74" t="str">
        <f ca="1">IF(AND(C651="Abierto",D651="Alta"),TODAY()-E651,"")</f>
        <v/>
      </c>
      <c r="Q651" s="74" t="str">
        <f>IF(AND(C651="Abierto",D651="Alta"),RANK(P651,$P$13:$P$798,0)+COUNTIF($P$13:P651,P651)-1+MAX(N:N),"")</f>
        <v/>
      </c>
      <c r="R651" s="74" t="str">
        <f>IF(AND(C651="Abierto",D651="Media"),A651,"")</f>
        <v/>
      </c>
      <c r="S651" s="74" t="str">
        <f ca="1">IF(AND(C651="Abierto",D651="Media"),TODAY()-E651,"")</f>
        <v/>
      </c>
      <c r="T651" s="74" t="str">
        <f>IF(AND(C651="Abierto",D651="Media"),RANK(S651,$S$13:$S$798,0)+COUNTIF($S$13:S651,S651)-1+MAX(N:N,Q:Q),"")</f>
        <v/>
      </c>
      <c r="U651" s="74" t="str">
        <f>IF(AND(C651="Abierto",D651="Baja"),A651,"")</f>
        <v/>
      </c>
      <c r="V651" s="74" t="str">
        <f ca="1">IF(AND(C651="Abierto",D651="Baja"),TODAY()-E651,"")</f>
        <v/>
      </c>
      <c r="W651" s="74" t="str">
        <f>IF(AND(C651="Abierto",D651="Baja"),RANK(V651,$V$13:$V$798,0)+COUNTIF($V$13:V651,V651)-1+MAX(N:N,Q:Q,T:T),"")</f>
        <v/>
      </c>
      <c r="X651" s="139" t="str">
        <f>IF(OR(C651="Resuelto",C651=""),"",SUM(N651,Q651,T651,W651))</f>
        <v/>
      </c>
      <c r="Y651" s="139" t="str">
        <f>IF(OR(C651="Resuelto",C651=""),"",SUM(M651,P651,S651,V651))</f>
        <v/>
      </c>
      <c r="Z651" s="139" t="str">
        <f>IF(OR(C651="Resuelto",C651=""),"",SUM(L651,O651,R651,U651))</f>
        <v/>
      </c>
      <c r="AA651" s="28">
        <v>849</v>
      </c>
      <c r="AB651" s="28" t="str">
        <f ca="1">IF(ISNA(VLOOKUP(AA651,$X$13:$Z$795,3,FALSE))=TRUE,"",VLOOKUP(AA651,$X$13:$Z$795,3,FALSE))</f>
        <v/>
      </c>
      <c r="AC651" s="75" t="str">
        <f ca="1">IF(ISNA(VLOOKUP(AA651,$X$13:$Z$795,2,FALSE))=TRUE,"",VLOOKUP(AA651,$X$13:$Z$795,2,FALSE))</f>
        <v/>
      </c>
      <c r="AH651" s="78" t="str">
        <f>IF(AI651="","",MAX($AH$5:AH650)+1)</f>
        <v/>
      </c>
      <c r="AI651" s="53" t="str">
        <f>IF(G650="","",IF(COUNTIF($AI$11:AI650,G650)=0,G650,""))</f>
        <v/>
      </c>
      <c r="AJ651" s="53" t="str">
        <f>IF(ISNA(VLOOKUP(AA651,$AH$13:$AI$795,2,FALSE))=TRUE,"",VLOOKUP(AA651,$AH$13:$AI$795,2,FALSE))</f>
        <v/>
      </c>
      <c r="AK651" s="135"/>
    </row>
    <row r="652" spans="1:37" x14ac:dyDescent="0.25">
      <c r="A652" s="136"/>
      <c r="B652" s="136"/>
      <c r="C652" s="136"/>
      <c r="D652" s="136"/>
      <c r="E652" s="137"/>
      <c r="F652" s="137"/>
      <c r="G652" s="136"/>
      <c r="H652" s="137"/>
      <c r="I652" s="140" t="str">
        <f t="shared" si="11"/>
        <v/>
      </c>
      <c r="J652" s="140"/>
      <c r="K652" s="140"/>
      <c r="L652" s="74" t="str">
        <f>IF(AND(C652="Abierto",D652="Urgente"),A652,"")</f>
        <v/>
      </c>
      <c r="M652" s="74" t="str">
        <f ca="1">IF(AND(C652="Abierto",D652="Urgente"),TODAY()-E652,"")</f>
        <v/>
      </c>
      <c r="N652" s="74" t="str">
        <f>IF(AND(C652="Abierto",D652="Urgente"),RANK(M652,$M$13:$M$798,0)+COUNTIF($M$13:M652,M652)-1,"")</f>
        <v/>
      </c>
      <c r="O652" s="74" t="str">
        <f>IF(AND(C652="Abierto",D652="Alta"),A652,"")</f>
        <v/>
      </c>
      <c r="P652" s="74" t="str">
        <f ca="1">IF(AND(C652="Abierto",D652="Alta"),TODAY()-E652,"")</f>
        <v/>
      </c>
      <c r="Q652" s="74" t="str">
        <f>IF(AND(C652="Abierto",D652="Alta"),RANK(P652,$P$13:$P$798,0)+COUNTIF($P$13:P652,P652)-1+MAX(N:N),"")</f>
        <v/>
      </c>
      <c r="R652" s="74" t="str">
        <f>IF(AND(C652="Abierto",D652="Media"),A652,"")</f>
        <v/>
      </c>
      <c r="S652" s="74" t="str">
        <f ca="1">IF(AND(C652="Abierto",D652="Media"),TODAY()-E652,"")</f>
        <v/>
      </c>
      <c r="T652" s="74" t="str">
        <f>IF(AND(C652="Abierto",D652="Media"),RANK(S652,$S$13:$S$798,0)+COUNTIF($S$13:S652,S652)-1+MAX(N:N,Q:Q),"")</f>
        <v/>
      </c>
      <c r="U652" s="74" t="str">
        <f>IF(AND(C652="Abierto",D652="Baja"),A652,"")</f>
        <v/>
      </c>
      <c r="V652" s="74" t="str">
        <f ca="1">IF(AND(C652="Abierto",D652="Baja"),TODAY()-E652,"")</f>
        <v/>
      </c>
      <c r="W652" s="74" t="str">
        <f>IF(AND(C652="Abierto",D652="Baja"),RANK(V652,$V$13:$V$798,0)+COUNTIF($V$13:V652,V652)-1+MAX(N:N,Q:Q,T:T),"")</f>
        <v/>
      </c>
      <c r="X652" s="139" t="str">
        <f>IF(OR(C652="Resuelto",C652=""),"",SUM(N652,Q652,T652,W652))</f>
        <v/>
      </c>
      <c r="Y652" s="139" t="str">
        <f>IF(OR(C652="Resuelto",C652=""),"",SUM(M652,P652,S652,V652))</f>
        <v/>
      </c>
      <c r="Z652" s="139" t="str">
        <f>IF(OR(C652="Resuelto",C652=""),"",SUM(L652,O652,R652,U652))</f>
        <v/>
      </c>
      <c r="AA652" s="28">
        <v>850</v>
      </c>
      <c r="AB652" s="28" t="str">
        <f ca="1">IF(ISNA(VLOOKUP(AA652,$X$13:$Z$795,3,FALSE))=TRUE,"",VLOOKUP(AA652,$X$13:$Z$795,3,FALSE))</f>
        <v/>
      </c>
      <c r="AC652" s="75" t="str">
        <f ca="1">IF(ISNA(VLOOKUP(AA652,$X$13:$Z$795,2,FALSE))=TRUE,"",VLOOKUP(AA652,$X$13:$Z$795,2,FALSE))</f>
        <v/>
      </c>
      <c r="AH652" s="78" t="str">
        <f>IF(AI652="","",MAX($AH$5:AH651)+1)</f>
        <v/>
      </c>
      <c r="AI652" s="53" t="str">
        <f>IF(G651="","",IF(COUNTIF($AI$11:AI651,G651)=0,G651,""))</f>
        <v/>
      </c>
      <c r="AJ652" s="53" t="str">
        <f>IF(ISNA(VLOOKUP(AA652,$AH$13:$AI$795,2,FALSE))=TRUE,"",VLOOKUP(AA652,$AH$13:$AI$795,2,FALSE))</f>
        <v/>
      </c>
      <c r="AK652" s="135"/>
    </row>
    <row r="653" spans="1:37" x14ac:dyDescent="0.25">
      <c r="A653" s="136"/>
      <c r="B653" s="136"/>
      <c r="C653" s="136"/>
      <c r="D653" s="136"/>
      <c r="E653" s="137"/>
      <c r="F653" s="137"/>
      <c r="G653" s="136"/>
      <c r="H653" s="137"/>
      <c r="I653" s="140" t="str">
        <f t="shared" si="11"/>
        <v/>
      </c>
      <c r="J653" s="140"/>
      <c r="K653" s="140"/>
      <c r="L653" s="74" t="str">
        <f>IF(AND(C653="Abierto",D653="Urgente"),A653,"")</f>
        <v/>
      </c>
      <c r="M653" s="74" t="str">
        <f ca="1">IF(AND(C653="Abierto",D653="Urgente"),TODAY()-E653,"")</f>
        <v/>
      </c>
      <c r="N653" s="74" t="str">
        <f>IF(AND(C653="Abierto",D653="Urgente"),RANK(M653,$M$13:$M$798,0)+COUNTIF($M$13:M653,M653)-1,"")</f>
        <v/>
      </c>
      <c r="O653" s="74" t="str">
        <f>IF(AND(C653="Abierto",D653="Alta"),A653,"")</f>
        <v/>
      </c>
      <c r="P653" s="74" t="str">
        <f ca="1">IF(AND(C653="Abierto",D653="Alta"),TODAY()-E653,"")</f>
        <v/>
      </c>
      <c r="Q653" s="74" t="str">
        <f>IF(AND(C653="Abierto",D653="Alta"),RANK(P653,$P$13:$P$798,0)+COUNTIF($P$13:P653,P653)-1+MAX(N:N),"")</f>
        <v/>
      </c>
      <c r="R653" s="74" t="str">
        <f>IF(AND(C653="Abierto",D653="Media"),A653,"")</f>
        <v/>
      </c>
      <c r="S653" s="74" t="str">
        <f ca="1">IF(AND(C653="Abierto",D653="Media"),TODAY()-E653,"")</f>
        <v/>
      </c>
      <c r="T653" s="74" t="str">
        <f>IF(AND(C653="Abierto",D653="Media"),RANK(S653,$S$13:$S$798,0)+COUNTIF($S$13:S653,S653)-1+MAX(N:N,Q:Q),"")</f>
        <v/>
      </c>
      <c r="U653" s="74" t="str">
        <f>IF(AND(C653="Abierto",D653="Baja"),A653,"")</f>
        <v/>
      </c>
      <c r="V653" s="74" t="str">
        <f ca="1">IF(AND(C653="Abierto",D653="Baja"),TODAY()-E653,"")</f>
        <v/>
      </c>
      <c r="W653" s="74" t="str">
        <f>IF(AND(C653="Abierto",D653="Baja"),RANK(V653,$V$13:$V$798,0)+COUNTIF($V$13:V653,V653)-1+MAX(N:N,Q:Q,T:T),"")</f>
        <v/>
      </c>
      <c r="X653" s="139" t="str">
        <f>IF(OR(C653="Resuelto",C653=""),"",SUM(N653,Q653,T653,W653))</f>
        <v/>
      </c>
      <c r="Y653" s="139" t="str">
        <f>IF(OR(C653="Resuelto",C653=""),"",SUM(M653,P653,S653,V653))</f>
        <v/>
      </c>
      <c r="Z653" s="139" t="str">
        <f>IF(OR(C653="Resuelto",C653=""),"",SUM(L653,O653,R653,U653))</f>
        <v/>
      </c>
      <c r="AA653" s="28">
        <v>851</v>
      </c>
      <c r="AB653" s="28" t="str">
        <f ca="1">IF(ISNA(VLOOKUP(AA653,$X$13:$Z$795,3,FALSE))=TRUE,"",VLOOKUP(AA653,$X$13:$Z$795,3,FALSE))</f>
        <v/>
      </c>
      <c r="AC653" s="75" t="str">
        <f ca="1">IF(ISNA(VLOOKUP(AA653,$X$13:$Z$795,2,FALSE))=TRUE,"",VLOOKUP(AA653,$X$13:$Z$795,2,FALSE))</f>
        <v/>
      </c>
      <c r="AH653" s="78" t="str">
        <f>IF(AI653="","",MAX($AH$5:AH652)+1)</f>
        <v/>
      </c>
      <c r="AI653" s="53" t="str">
        <f>IF(G652="","",IF(COUNTIF($AI$11:AI652,G652)=0,G652,""))</f>
        <v/>
      </c>
      <c r="AJ653" s="53" t="str">
        <f>IF(ISNA(VLOOKUP(AA653,$AH$13:$AI$795,2,FALSE))=TRUE,"",VLOOKUP(AA653,$AH$13:$AI$795,2,FALSE))</f>
        <v/>
      </c>
      <c r="AK653" s="135"/>
    </row>
    <row r="654" spans="1:37" x14ac:dyDescent="0.25">
      <c r="A654" s="136"/>
      <c r="B654" s="136"/>
      <c r="C654" s="136"/>
      <c r="D654" s="136"/>
      <c r="E654" s="137"/>
      <c r="F654" s="137"/>
      <c r="G654" s="136"/>
      <c r="H654" s="137"/>
      <c r="I654" s="140" t="str">
        <f t="shared" si="11"/>
        <v/>
      </c>
      <c r="J654" s="140"/>
      <c r="K654" s="140"/>
      <c r="L654" s="74" t="str">
        <f>IF(AND(C654="Abierto",D654="Urgente"),A654,"")</f>
        <v/>
      </c>
      <c r="M654" s="74" t="str">
        <f ca="1">IF(AND(C654="Abierto",D654="Urgente"),TODAY()-E654,"")</f>
        <v/>
      </c>
      <c r="N654" s="74" t="str">
        <f>IF(AND(C654="Abierto",D654="Urgente"),RANK(M654,$M$13:$M$798,0)+COUNTIF($M$13:M654,M654)-1,"")</f>
        <v/>
      </c>
      <c r="O654" s="74" t="str">
        <f>IF(AND(C654="Abierto",D654="Alta"),A654,"")</f>
        <v/>
      </c>
      <c r="P654" s="74" t="str">
        <f ca="1">IF(AND(C654="Abierto",D654="Alta"),TODAY()-E654,"")</f>
        <v/>
      </c>
      <c r="Q654" s="74" t="str">
        <f>IF(AND(C654="Abierto",D654="Alta"),RANK(P654,$P$13:$P$798,0)+COUNTIF($P$13:P654,P654)-1+MAX(N:N),"")</f>
        <v/>
      </c>
      <c r="R654" s="74" t="str">
        <f>IF(AND(C654="Abierto",D654="Media"),A654,"")</f>
        <v/>
      </c>
      <c r="S654" s="74" t="str">
        <f ca="1">IF(AND(C654="Abierto",D654="Media"),TODAY()-E654,"")</f>
        <v/>
      </c>
      <c r="T654" s="74" t="str">
        <f>IF(AND(C654="Abierto",D654="Media"),RANK(S654,$S$13:$S$798,0)+COUNTIF($S$13:S654,S654)-1+MAX(N:N,Q:Q),"")</f>
        <v/>
      </c>
      <c r="U654" s="74" t="str">
        <f>IF(AND(C654="Abierto",D654="Baja"),A654,"")</f>
        <v/>
      </c>
      <c r="V654" s="74" t="str">
        <f ca="1">IF(AND(C654="Abierto",D654="Baja"),TODAY()-E654,"")</f>
        <v/>
      </c>
      <c r="W654" s="74" t="str">
        <f>IF(AND(C654="Abierto",D654="Baja"),RANK(V654,$V$13:$V$798,0)+COUNTIF($V$13:V654,V654)-1+MAX(N:N,Q:Q,T:T),"")</f>
        <v/>
      </c>
      <c r="X654" s="139" t="str">
        <f>IF(OR(C654="Resuelto",C654=""),"",SUM(N654,Q654,T654,W654))</f>
        <v/>
      </c>
      <c r="Y654" s="139" t="str">
        <f>IF(OR(C654="Resuelto",C654=""),"",SUM(M654,P654,S654,V654))</f>
        <v/>
      </c>
      <c r="Z654" s="139" t="str">
        <f>IF(OR(C654="Resuelto",C654=""),"",SUM(L654,O654,R654,U654))</f>
        <v/>
      </c>
      <c r="AA654" s="28">
        <v>852</v>
      </c>
      <c r="AB654" s="28" t="str">
        <f ca="1">IF(ISNA(VLOOKUP(AA654,$X$13:$Z$795,3,FALSE))=TRUE,"",VLOOKUP(AA654,$X$13:$Z$795,3,FALSE))</f>
        <v/>
      </c>
      <c r="AC654" s="75" t="str">
        <f ca="1">IF(ISNA(VLOOKUP(AA654,$X$13:$Z$795,2,FALSE))=TRUE,"",VLOOKUP(AA654,$X$13:$Z$795,2,FALSE))</f>
        <v/>
      </c>
      <c r="AH654" s="78" t="str">
        <f>IF(AI654="","",MAX($AH$5:AH653)+1)</f>
        <v/>
      </c>
      <c r="AI654" s="53" t="str">
        <f>IF(G653="","",IF(COUNTIF($AI$11:AI653,G653)=0,G653,""))</f>
        <v/>
      </c>
      <c r="AJ654" s="53" t="str">
        <f>IF(ISNA(VLOOKUP(AA654,$AH$13:$AI$795,2,FALSE))=TRUE,"",VLOOKUP(AA654,$AH$13:$AI$795,2,FALSE))</f>
        <v/>
      </c>
      <c r="AK654" s="135"/>
    </row>
    <row r="655" spans="1:37" x14ac:dyDescent="0.25">
      <c r="A655" s="136"/>
      <c r="B655" s="136"/>
      <c r="C655" s="136"/>
      <c r="D655" s="136"/>
      <c r="E655" s="137"/>
      <c r="F655" s="137"/>
      <c r="G655" s="136"/>
      <c r="H655" s="137"/>
      <c r="I655" s="140" t="str">
        <f t="shared" si="11"/>
        <v/>
      </c>
      <c r="J655" s="140"/>
      <c r="K655" s="140"/>
      <c r="L655" s="74" t="str">
        <f>IF(AND(C655="Abierto",D655="Urgente"),A655,"")</f>
        <v/>
      </c>
      <c r="M655" s="74" t="str">
        <f ca="1">IF(AND(C655="Abierto",D655="Urgente"),TODAY()-E655,"")</f>
        <v/>
      </c>
      <c r="N655" s="74" t="str">
        <f>IF(AND(C655="Abierto",D655="Urgente"),RANK(M655,$M$13:$M$798,0)+COUNTIF($M$13:M655,M655)-1,"")</f>
        <v/>
      </c>
      <c r="O655" s="74" t="str">
        <f>IF(AND(C655="Abierto",D655="Alta"),A655,"")</f>
        <v/>
      </c>
      <c r="P655" s="74" t="str">
        <f ca="1">IF(AND(C655="Abierto",D655="Alta"),TODAY()-E655,"")</f>
        <v/>
      </c>
      <c r="Q655" s="74" t="str">
        <f>IF(AND(C655="Abierto",D655="Alta"),RANK(P655,$P$13:$P$798,0)+COUNTIF($P$13:P655,P655)-1+MAX(N:N),"")</f>
        <v/>
      </c>
      <c r="R655" s="74" t="str">
        <f>IF(AND(C655="Abierto",D655="Media"),A655,"")</f>
        <v/>
      </c>
      <c r="S655" s="74" t="str">
        <f ca="1">IF(AND(C655="Abierto",D655="Media"),TODAY()-E655,"")</f>
        <v/>
      </c>
      <c r="T655" s="74" t="str">
        <f>IF(AND(C655="Abierto",D655="Media"),RANK(S655,$S$13:$S$798,0)+COUNTIF($S$13:S655,S655)-1+MAX(N:N,Q:Q),"")</f>
        <v/>
      </c>
      <c r="U655" s="74" t="str">
        <f>IF(AND(C655="Abierto",D655="Baja"),A655,"")</f>
        <v/>
      </c>
      <c r="V655" s="74" t="str">
        <f ca="1">IF(AND(C655="Abierto",D655="Baja"),TODAY()-E655,"")</f>
        <v/>
      </c>
      <c r="W655" s="74" t="str">
        <f>IF(AND(C655="Abierto",D655="Baja"),RANK(V655,$V$13:$V$798,0)+COUNTIF($V$13:V655,V655)-1+MAX(N:N,Q:Q,T:T),"")</f>
        <v/>
      </c>
      <c r="X655" s="139" t="str">
        <f>IF(OR(C655="Resuelto",C655=""),"",SUM(N655,Q655,T655,W655))</f>
        <v/>
      </c>
      <c r="Y655" s="139" t="str">
        <f>IF(OR(C655="Resuelto",C655=""),"",SUM(M655,P655,S655,V655))</f>
        <v/>
      </c>
      <c r="Z655" s="139" t="str">
        <f>IF(OR(C655="Resuelto",C655=""),"",SUM(L655,O655,R655,U655))</f>
        <v/>
      </c>
      <c r="AA655" s="28">
        <v>853</v>
      </c>
      <c r="AB655" s="28" t="str">
        <f ca="1">IF(ISNA(VLOOKUP(AA655,$X$13:$Z$795,3,FALSE))=TRUE,"",VLOOKUP(AA655,$X$13:$Z$795,3,FALSE))</f>
        <v/>
      </c>
      <c r="AC655" s="75" t="str">
        <f ca="1">IF(ISNA(VLOOKUP(AA655,$X$13:$Z$795,2,FALSE))=TRUE,"",VLOOKUP(AA655,$X$13:$Z$795,2,FALSE))</f>
        <v/>
      </c>
      <c r="AH655" s="78" t="str">
        <f>IF(AI655="","",MAX($AH$5:AH654)+1)</f>
        <v/>
      </c>
      <c r="AI655" s="53" t="str">
        <f>IF(G654="","",IF(COUNTIF($AI$11:AI654,G654)=0,G654,""))</f>
        <v/>
      </c>
      <c r="AJ655" s="53" t="str">
        <f>IF(ISNA(VLOOKUP(AA655,$AH$13:$AI$795,2,FALSE))=TRUE,"",VLOOKUP(AA655,$AH$13:$AI$795,2,FALSE))</f>
        <v/>
      </c>
      <c r="AK655" s="135"/>
    </row>
    <row r="656" spans="1:37" x14ac:dyDescent="0.25">
      <c r="A656" s="136"/>
      <c r="B656" s="136"/>
      <c r="C656" s="136"/>
      <c r="D656" s="136"/>
      <c r="E656" s="137"/>
      <c r="F656" s="137"/>
      <c r="G656" s="136"/>
      <c r="H656" s="137"/>
      <c r="I656" s="140" t="str">
        <f t="shared" si="11"/>
        <v/>
      </c>
      <c r="J656" s="140"/>
      <c r="K656" s="140"/>
      <c r="L656" s="74" t="str">
        <f>IF(AND(C656="Abierto",D656="Urgente"),A656,"")</f>
        <v/>
      </c>
      <c r="M656" s="74" t="str">
        <f ca="1">IF(AND(C656="Abierto",D656="Urgente"),TODAY()-E656,"")</f>
        <v/>
      </c>
      <c r="N656" s="74" t="str">
        <f>IF(AND(C656="Abierto",D656="Urgente"),RANK(M656,$M$13:$M$798,0)+COUNTIF($M$13:M656,M656)-1,"")</f>
        <v/>
      </c>
      <c r="O656" s="74" t="str">
        <f>IF(AND(C656="Abierto",D656="Alta"),A656,"")</f>
        <v/>
      </c>
      <c r="P656" s="74" t="str">
        <f ca="1">IF(AND(C656="Abierto",D656="Alta"),TODAY()-E656,"")</f>
        <v/>
      </c>
      <c r="Q656" s="74" t="str">
        <f>IF(AND(C656="Abierto",D656="Alta"),RANK(P656,$P$13:$P$798,0)+COUNTIF($P$13:P656,P656)-1+MAX(N:N),"")</f>
        <v/>
      </c>
      <c r="R656" s="74" t="str">
        <f>IF(AND(C656="Abierto",D656="Media"),A656,"")</f>
        <v/>
      </c>
      <c r="S656" s="74" t="str">
        <f ca="1">IF(AND(C656="Abierto",D656="Media"),TODAY()-E656,"")</f>
        <v/>
      </c>
      <c r="T656" s="74" t="str">
        <f>IF(AND(C656="Abierto",D656="Media"),RANK(S656,$S$13:$S$798,0)+COUNTIF($S$13:S656,S656)-1+MAX(N:N,Q:Q),"")</f>
        <v/>
      </c>
      <c r="U656" s="74" t="str">
        <f>IF(AND(C656="Abierto",D656="Baja"),A656,"")</f>
        <v/>
      </c>
      <c r="V656" s="74" t="str">
        <f ca="1">IF(AND(C656="Abierto",D656="Baja"),TODAY()-E656,"")</f>
        <v/>
      </c>
      <c r="W656" s="74" t="str">
        <f>IF(AND(C656="Abierto",D656="Baja"),RANK(V656,$V$13:$V$798,0)+COUNTIF($V$13:V656,V656)-1+MAX(N:N,Q:Q,T:T),"")</f>
        <v/>
      </c>
      <c r="X656" s="139" t="str">
        <f>IF(OR(C656="Resuelto",C656=""),"",SUM(N656,Q656,T656,W656))</f>
        <v/>
      </c>
      <c r="Y656" s="139" t="str">
        <f>IF(OR(C656="Resuelto",C656=""),"",SUM(M656,P656,S656,V656))</f>
        <v/>
      </c>
      <c r="Z656" s="139" t="str">
        <f>IF(OR(C656="Resuelto",C656=""),"",SUM(L656,O656,R656,U656))</f>
        <v/>
      </c>
      <c r="AA656" s="28">
        <v>854</v>
      </c>
      <c r="AB656" s="28" t="str">
        <f ca="1">IF(ISNA(VLOOKUP(AA656,$X$13:$Z$795,3,FALSE))=TRUE,"",VLOOKUP(AA656,$X$13:$Z$795,3,FALSE))</f>
        <v/>
      </c>
      <c r="AC656" s="75" t="str">
        <f ca="1">IF(ISNA(VLOOKUP(AA656,$X$13:$Z$795,2,FALSE))=TRUE,"",VLOOKUP(AA656,$X$13:$Z$795,2,FALSE))</f>
        <v/>
      </c>
      <c r="AH656" s="78" t="str">
        <f>IF(AI656="","",MAX($AH$5:AH655)+1)</f>
        <v/>
      </c>
      <c r="AI656" s="53" t="str">
        <f>IF(G655="","",IF(COUNTIF($AI$11:AI655,G655)=0,G655,""))</f>
        <v/>
      </c>
      <c r="AJ656" s="53" t="str">
        <f>IF(ISNA(VLOOKUP(AA656,$AH$13:$AI$795,2,FALSE))=TRUE,"",VLOOKUP(AA656,$AH$13:$AI$795,2,FALSE))</f>
        <v/>
      </c>
      <c r="AK656" s="135"/>
    </row>
    <row r="657" spans="1:37" x14ac:dyDescent="0.25">
      <c r="A657" s="136"/>
      <c r="B657" s="136"/>
      <c r="C657" s="136"/>
      <c r="D657" s="136"/>
      <c r="E657" s="137"/>
      <c r="F657" s="137"/>
      <c r="G657" s="136"/>
      <c r="H657" s="137"/>
      <c r="I657" s="140" t="str">
        <f t="shared" si="11"/>
        <v/>
      </c>
      <c r="J657" s="140"/>
      <c r="K657" s="140"/>
      <c r="L657" s="74" t="str">
        <f>IF(AND(C657="Abierto",D657="Urgente"),A657,"")</f>
        <v/>
      </c>
      <c r="M657" s="74" t="str">
        <f ca="1">IF(AND(C657="Abierto",D657="Urgente"),TODAY()-E657,"")</f>
        <v/>
      </c>
      <c r="N657" s="74" t="str">
        <f>IF(AND(C657="Abierto",D657="Urgente"),RANK(M657,$M$13:$M$798,0)+COUNTIF($M$13:M657,M657)-1,"")</f>
        <v/>
      </c>
      <c r="O657" s="74" t="str">
        <f>IF(AND(C657="Abierto",D657="Alta"),A657,"")</f>
        <v/>
      </c>
      <c r="P657" s="74" t="str">
        <f ca="1">IF(AND(C657="Abierto",D657="Alta"),TODAY()-E657,"")</f>
        <v/>
      </c>
      <c r="Q657" s="74" t="str">
        <f>IF(AND(C657="Abierto",D657="Alta"),RANK(P657,$P$13:$P$798,0)+COUNTIF($P$13:P657,P657)-1+MAX(N:N),"")</f>
        <v/>
      </c>
      <c r="R657" s="74" t="str">
        <f>IF(AND(C657="Abierto",D657="Media"),A657,"")</f>
        <v/>
      </c>
      <c r="S657" s="74" t="str">
        <f ca="1">IF(AND(C657="Abierto",D657="Media"),TODAY()-E657,"")</f>
        <v/>
      </c>
      <c r="T657" s="74" t="str">
        <f>IF(AND(C657="Abierto",D657="Media"),RANK(S657,$S$13:$S$798,0)+COUNTIF($S$13:S657,S657)-1+MAX(N:N,Q:Q),"")</f>
        <v/>
      </c>
      <c r="U657" s="74" t="str">
        <f>IF(AND(C657="Abierto",D657="Baja"),A657,"")</f>
        <v/>
      </c>
      <c r="V657" s="74" t="str">
        <f ca="1">IF(AND(C657="Abierto",D657="Baja"),TODAY()-E657,"")</f>
        <v/>
      </c>
      <c r="W657" s="74" t="str">
        <f>IF(AND(C657="Abierto",D657="Baja"),RANK(V657,$V$13:$V$798,0)+COUNTIF($V$13:V657,V657)-1+MAX(N:N,Q:Q,T:T),"")</f>
        <v/>
      </c>
      <c r="X657" s="139" t="str">
        <f>IF(OR(C657="Resuelto",C657=""),"",SUM(N657,Q657,T657,W657))</f>
        <v/>
      </c>
      <c r="Y657" s="139" t="str">
        <f>IF(OR(C657="Resuelto",C657=""),"",SUM(M657,P657,S657,V657))</f>
        <v/>
      </c>
      <c r="Z657" s="139" t="str">
        <f>IF(OR(C657="Resuelto",C657=""),"",SUM(L657,O657,R657,U657))</f>
        <v/>
      </c>
      <c r="AA657" s="28">
        <v>855</v>
      </c>
      <c r="AB657" s="28" t="str">
        <f ca="1">IF(ISNA(VLOOKUP(AA657,$X$13:$Z$795,3,FALSE))=TRUE,"",VLOOKUP(AA657,$X$13:$Z$795,3,FALSE))</f>
        <v/>
      </c>
      <c r="AC657" s="75" t="str">
        <f ca="1">IF(ISNA(VLOOKUP(AA657,$X$13:$Z$795,2,FALSE))=TRUE,"",VLOOKUP(AA657,$X$13:$Z$795,2,FALSE))</f>
        <v/>
      </c>
      <c r="AH657" s="78" t="str">
        <f>IF(AI657="","",MAX($AH$5:AH656)+1)</f>
        <v/>
      </c>
      <c r="AI657" s="53" t="str">
        <f>IF(G656="","",IF(COUNTIF($AI$11:AI656,G656)=0,G656,""))</f>
        <v/>
      </c>
      <c r="AJ657" s="53" t="str">
        <f>IF(ISNA(VLOOKUP(AA657,$AH$13:$AI$795,2,FALSE))=TRUE,"",VLOOKUP(AA657,$AH$13:$AI$795,2,FALSE))</f>
        <v/>
      </c>
      <c r="AK657" s="135"/>
    </row>
    <row r="658" spans="1:37" x14ac:dyDescent="0.25">
      <c r="A658" s="136"/>
      <c r="B658" s="136"/>
      <c r="C658" s="136"/>
      <c r="D658" s="136"/>
      <c r="E658" s="137"/>
      <c r="F658" s="137"/>
      <c r="G658" s="136"/>
      <c r="H658" s="137"/>
      <c r="I658" s="140" t="str">
        <f t="shared" si="11"/>
        <v/>
      </c>
      <c r="J658" s="140"/>
      <c r="K658" s="140"/>
      <c r="L658" s="74" t="str">
        <f>IF(AND(C658="Abierto",D658="Urgente"),A658,"")</f>
        <v/>
      </c>
      <c r="M658" s="74" t="str">
        <f ca="1">IF(AND(C658="Abierto",D658="Urgente"),TODAY()-E658,"")</f>
        <v/>
      </c>
      <c r="N658" s="74" t="str">
        <f>IF(AND(C658="Abierto",D658="Urgente"),RANK(M658,$M$13:$M$798,0)+COUNTIF($M$13:M658,M658)-1,"")</f>
        <v/>
      </c>
      <c r="O658" s="74" t="str">
        <f>IF(AND(C658="Abierto",D658="Alta"),A658,"")</f>
        <v/>
      </c>
      <c r="P658" s="74" t="str">
        <f ca="1">IF(AND(C658="Abierto",D658="Alta"),TODAY()-E658,"")</f>
        <v/>
      </c>
      <c r="Q658" s="74" t="str">
        <f>IF(AND(C658="Abierto",D658="Alta"),RANK(P658,$P$13:$P$798,0)+COUNTIF($P$13:P658,P658)-1+MAX(N:N),"")</f>
        <v/>
      </c>
      <c r="R658" s="74" t="str">
        <f>IF(AND(C658="Abierto",D658="Media"),A658,"")</f>
        <v/>
      </c>
      <c r="S658" s="74" t="str">
        <f ca="1">IF(AND(C658="Abierto",D658="Media"),TODAY()-E658,"")</f>
        <v/>
      </c>
      <c r="T658" s="74" t="str">
        <f>IF(AND(C658="Abierto",D658="Media"),RANK(S658,$S$13:$S$798,0)+COUNTIF($S$13:S658,S658)-1+MAX(N:N,Q:Q),"")</f>
        <v/>
      </c>
      <c r="U658" s="74" t="str">
        <f>IF(AND(C658="Abierto",D658="Baja"),A658,"")</f>
        <v/>
      </c>
      <c r="V658" s="74" t="str">
        <f ca="1">IF(AND(C658="Abierto",D658="Baja"),TODAY()-E658,"")</f>
        <v/>
      </c>
      <c r="W658" s="74" t="str">
        <f>IF(AND(C658="Abierto",D658="Baja"),RANK(V658,$V$13:$V$798,0)+COUNTIF($V$13:V658,V658)-1+MAX(N:N,Q:Q,T:T),"")</f>
        <v/>
      </c>
      <c r="X658" s="139" t="str">
        <f>IF(OR(C658="Resuelto",C658=""),"",SUM(N658,Q658,T658,W658))</f>
        <v/>
      </c>
      <c r="Y658" s="139" t="str">
        <f>IF(OR(C658="Resuelto",C658=""),"",SUM(M658,P658,S658,V658))</f>
        <v/>
      </c>
      <c r="Z658" s="139" t="str">
        <f>IF(OR(C658="Resuelto",C658=""),"",SUM(L658,O658,R658,U658))</f>
        <v/>
      </c>
      <c r="AA658" s="28">
        <v>856</v>
      </c>
      <c r="AB658" s="28" t="str">
        <f ca="1">IF(ISNA(VLOOKUP(AA658,$X$13:$Z$795,3,FALSE))=TRUE,"",VLOOKUP(AA658,$X$13:$Z$795,3,FALSE))</f>
        <v/>
      </c>
      <c r="AC658" s="75" t="str">
        <f ca="1">IF(ISNA(VLOOKUP(AA658,$X$13:$Z$795,2,FALSE))=TRUE,"",VLOOKUP(AA658,$X$13:$Z$795,2,FALSE))</f>
        <v/>
      </c>
      <c r="AH658" s="78" t="str">
        <f>IF(AI658="","",MAX($AH$5:AH657)+1)</f>
        <v/>
      </c>
      <c r="AI658" s="53" t="str">
        <f>IF(G657="","",IF(COUNTIF($AI$11:AI657,G657)=0,G657,""))</f>
        <v/>
      </c>
      <c r="AJ658" s="53" t="str">
        <f>IF(ISNA(VLOOKUP(AA658,$AH$13:$AI$795,2,FALSE))=TRUE,"",VLOOKUP(AA658,$AH$13:$AI$795,2,FALSE))</f>
        <v/>
      </c>
      <c r="AK658" s="135"/>
    </row>
    <row r="659" spans="1:37" x14ac:dyDescent="0.25">
      <c r="A659" s="136"/>
      <c r="B659" s="136"/>
      <c r="C659" s="136"/>
      <c r="D659" s="136"/>
      <c r="E659" s="137"/>
      <c r="F659" s="137"/>
      <c r="G659" s="136"/>
      <c r="H659" s="137"/>
      <c r="I659" s="140" t="str">
        <f t="shared" si="11"/>
        <v/>
      </c>
      <c r="J659" s="140"/>
      <c r="K659" s="140"/>
      <c r="L659" s="74" t="str">
        <f>IF(AND(C659="Abierto",D659="Urgente"),A659,"")</f>
        <v/>
      </c>
      <c r="M659" s="74" t="str">
        <f ca="1">IF(AND(C659="Abierto",D659="Urgente"),TODAY()-E659,"")</f>
        <v/>
      </c>
      <c r="N659" s="74" t="str">
        <f>IF(AND(C659="Abierto",D659="Urgente"),RANK(M659,$M$13:$M$798,0)+COUNTIF($M$13:M659,M659)-1,"")</f>
        <v/>
      </c>
      <c r="O659" s="74" t="str">
        <f>IF(AND(C659="Abierto",D659="Alta"),A659,"")</f>
        <v/>
      </c>
      <c r="P659" s="74" t="str">
        <f ca="1">IF(AND(C659="Abierto",D659="Alta"),TODAY()-E659,"")</f>
        <v/>
      </c>
      <c r="Q659" s="74" t="str">
        <f>IF(AND(C659="Abierto",D659="Alta"),RANK(P659,$P$13:$P$798,0)+COUNTIF($P$13:P659,P659)-1+MAX(N:N),"")</f>
        <v/>
      </c>
      <c r="R659" s="74" t="str">
        <f>IF(AND(C659="Abierto",D659="Media"),A659,"")</f>
        <v/>
      </c>
      <c r="S659" s="74" t="str">
        <f ca="1">IF(AND(C659="Abierto",D659="Media"),TODAY()-E659,"")</f>
        <v/>
      </c>
      <c r="T659" s="74" t="str">
        <f>IF(AND(C659="Abierto",D659="Media"),RANK(S659,$S$13:$S$798,0)+COUNTIF($S$13:S659,S659)-1+MAX(N:N,Q:Q),"")</f>
        <v/>
      </c>
      <c r="U659" s="74" t="str">
        <f>IF(AND(C659="Abierto",D659="Baja"),A659,"")</f>
        <v/>
      </c>
      <c r="V659" s="74" t="str">
        <f ca="1">IF(AND(C659="Abierto",D659="Baja"),TODAY()-E659,"")</f>
        <v/>
      </c>
      <c r="W659" s="74" t="str">
        <f>IF(AND(C659="Abierto",D659="Baja"),RANK(V659,$V$13:$V$798,0)+COUNTIF($V$13:V659,V659)-1+MAX(N:N,Q:Q,T:T),"")</f>
        <v/>
      </c>
      <c r="X659" s="139" t="str">
        <f>IF(OR(C659="Resuelto",C659=""),"",SUM(N659,Q659,T659,W659))</f>
        <v/>
      </c>
      <c r="Y659" s="139" t="str">
        <f>IF(OR(C659="Resuelto",C659=""),"",SUM(M659,P659,S659,V659))</f>
        <v/>
      </c>
      <c r="Z659" s="139" t="str">
        <f>IF(OR(C659="Resuelto",C659=""),"",SUM(L659,O659,R659,U659))</f>
        <v/>
      </c>
      <c r="AA659" s="28">
        <v>857</v>
      </c>
      <c r="AB659" s="28" t="str">
        <f ca="1">IF(ISNA(VLOOKUP(AA659,$X$13:$Z$795,3,FALSE))=TRUE,"",VLOOKUP(AA659,$X$13:$Z$795,3,FALSE))</f>
        <v/>
      </c>
      <c r="AC659" s="75" t="str">
        <f ca="1">IF(ISNA(VLOOKUP(AA659,$X$13:$Z$795,2,FALSE))=TRUE,"",VLOOKUP(AA659,$X$13:$Z$795,2,FALSE))</f>
        <v/>
      </c>
      <c r="AH659" s="78" t="str">
        <f>IF(AI659="","",MAX($AH$5:AH658)+1)</f>
        <v/>
      </c>
      <c r="AI659" s="53" t="str">
        <f>IF(G658="","",IF(COUNTIF($AI$11:AI658,G658)=0,G658,""))</f>
        <v/>
      </c>
      <c r="AJ659" s="53" t="str">
        <f>IF(ISNA(VLOOKUP(AA659,$AH$13:$AI$795,2,FALSE))=TRUE,"",VLOOKUP(AA659,$AH$13:$AI$795,2,FALSE))</f>
        <v/>
      </c>
      <c r="AK659" s="135"/>
    </row>
    <row r="660" spans="1:37" x14ac:dyDescent="0.25">
      <c r="A660" s="136"/>
      <c r="B660" s="136"/>
      <c r="C660" s="136"/>
      <c r="D660" s="136"/>
      <c r="E660" s="137"/>
      <c r="F660" s="137"/>
      <c r="G660" s="136"/>
      <c r="H660" s="137"/>
      <c r="I660" s="140" t="str">
        <f t="shared" si="11"/>
        <v/>
      </c>
      <c r="J660" s="140"/>
      <c r="K660" s="140"/>
      <c r="L660" s="74" t="str">
        <f>IF(AND(C660="Abierto",D660="Urgente"),A660,"")</f>
        <v/>
      </c>
      <c r="M660" s="74" t="str">
        <f ca="1">IF(AND(C660="Abierto",D660="Urgente"),TODAY()-E660,"")</f>
        <v/>
      </c>
      <c r="N660" s="74" t="str">
        <f>IF(AND(C660="Abierto",D660="Urgente"),RANK(M660,$M$13:$M$798,0)+COUNTIF($M$13:M660,M660)-1,"")</f>
        <v/>
      </c>
      <c r="O660" s="74" t="str">
        <f>IF(AND(C660="Abierto",D660="Alta"),A660,"")</f>
        <v/>
      </c>
      <c r="P660" s="74" t="str">
        <f ca="1">IF(AND(C660="Abierto",D660="Alta"),TODAY()-E660,"")</f>
        <v/>
      </c>
      <c r="Q660" s="74" t="str">
        <f>IF(AND(C660="Abierto",D660="Alta"),RANK(P660,$P$13:$P$798,0)+COUNTIF($P$13:P660,P660)-1+MAX(N:N),"")</f>
        <v/>
      </c>
      <c r="R660" s="74" t="str">
        <f>IF(AND(C660="Abierto",D660="Media"),A660,"")</f>
        <v/>
      </c>
      <c r="S660" s="74" t="str">
        <f ca="1">IF(AND(C660="Abierto",D660="Media"),TODAY()-E660,"")</f>
        <v/>
      </c>
      <c r="T660" s="74" t="str">
        <f>IF(AND(C660="Abierto",D660="Media"),RANK(S660,$S$13:$S$798,0)+COUNTIF($S$13:S660,S660)-1+MAX(N:N,Q:Q),"")</f>
        <v/>
      </c>
      <c r="U660" s="74" t="str">
        <f>IF(AND(C660="Abierto",D660="Baja"),A660,"")</f>
        <v/>
      </c>
      <c r="V660" s="74" t="str">
        <f ca="1">IF(AND(C660="Abierto",D660="Baja"),TODAY()-E660,"")</f>
        <v/>
      </c>
      <c r="W660" s="74" t="str">
        <f>IF(AND(C660="Abierto",D660="Baja"),RANK(V660,$V$13:$V$798,0)+COUNTIF($V$13:V660,V660)-1+MAX(N:N,Q:Q,T:T),"")</f>
        <v/>
      </c>
      <c r="X660" s="139" t="str">
        <f>IF(OR(C660="Resuelto",C660=""),"",SUM(N660,Q660,T660,W660))</f>
        <v/>
      </c>
      <c r="Y660" s="139" t="str">
        <f>IF(OR(C660="Resuelto",C660=""),"",SUM(M660,P660,S660,V660))</f>
        <v/>
      </c>
      <c r="Z660" s="139" t="str">
        <f>IF(OR(C660="Resuelto",C660=""),"",SUM(L660,O660,R660,U660))</f>
        <v/>
      </c>
      <c r="AA660" s="28">
        <v>858</v>
      </c>
      <c r="AB660" s="28" t="str">
        <f ca="1">IF(ISNA(VLOOKUP(AA660,$X$13:$Z$795,3,FALSE))=TRUE,"",VLOOKUP(AA660,$X$13:$Z$795,3,FALSE))</f>
        <v/>
      </c>
      <c r="AC660" s="75" t="str">
        <f ca="1">IF(ISNA(VLOOKUP(AA660,$X$13:$Z$795,2,FALSE))=TRUE,"",VLOOKUP(AA660,$X$13:$Z$795,2,FALSE))</f>
        <v/>
      </c>
      <c r="AH660" s="78" t="str">
        <f>IF(AI660="","",MAX($AH$5:AH659)+1)</f>
        <v/>
      </c>
      <c r="AI660" s="53" t="str">
        <f>IF(G659="","",IF(COUNTIF($AI$11:AI659,G659)=0,G659,""))</f>
        <v/>
      </c>
      <c r="AJ660" s="53" t="str">
        <f>IF(ISNA(VLOOKUP(AA660,$AH$13:$AI$795,2,FALSE))=TRUE,"",VLOOKUP(AA660,$AH$13:$AI$795,2,FALSE))</f>
        <v/>
      </c>
      <c r="AK660" s="135"/>
    </row>
    <row r="661" spans="1:37" x14ac:dyDescent="0.25">
      <c r="A661" s="136"/>
      <c r="B661" s="136"/>
      <c r="C661" s="136"/>
      <c r="D661" s="136"/>
      <c r="E661" s="137"/>
      <c r="F661" s="137"/>
      <c r="G661" s="136"/>
      <c r="H661" s="137"/>
      <c r="I661" s="140" t="str">
        <f t="shared" si="11"/>
        <v/>
      </c>
      <c r="J661" s="140"/>
      <c r="K661" s="140"/>
      <c r="L661" s="74" t="str">
        <f>IF(AND(C661="Abierto",D661="Urgente"),A661,"")</f>
        <v/>
      </c>
      <c r="M661" s="74" t="str">
        <f ca="1">IF(AND(C661="Abierto",D661="Urgente"),TODAY()-E661,"")</f>
        <v/>
      </c>
      <c r="N661" s="74" t="str">
        <f>IF(AND(C661="Abierto",D661="Urgente"),RANK(M661,$M$13:$M$798,0)+COUNTIF($M$13:M661,M661)-1,"")</f>
        <v/>
      </c>
      <c r="O661" s="74" t="str">
        <f>IF(AND(C661="Abierto",D661="Alta"),A661,"")</f>
        <v/>
      </c>
      <c r="P661" s="74" t="str">
        <f ca="1">IF(AND(C661="Abierto",D661="Alta"),TODAY()-E661,"")</f>
        <v/>
      </c>
      <c r="Q661" s="74" t="str">
        <f>IF(AND(C661="Abierto",D661="Alta"),RANK(P661,$P$13:$P$798,0)+COUNTIF($P$13:P661,P661)-1+MAX(N:N),"")</f>
        <v/>
      </c>
      <c r="R661" s="74" t="str">
        <f>IF(AND(C661="Abierto",D661="Media"),A661,"")</f>
        <v/>
      </c>
      <c r="S661" s="74" t="str">
        <f ca="1">IF(AND(C661="Abierto",D661="Media"),TODAY()-E661,"")</f>
        <v/>
      </c>
      <c r="T661" s="74" t="str">
        <f>IF(AND(C661="Abierto",D661="Media"),RANK(S661,$S$13:$S$798,0)+COUNTIF($S$13:S661,S661)-1+MAX(N:N,Q:Q),"")</f>
        <v/>
      </c>
      <c r="U661" s="74" t="str">
        <f>IF(AND(C661="Abierto",D661="Baja"),A661,"")</f>
        <v/>
      </c>
      <c r="V661" s="74" t="str">
        <f ca="1">IF(AND(C661="Abierto",D661="Baja"),TODAY()-E661,"")</f>
        <v/>
      </c>
      <c r="W661" s="74" t="str">
        <f>IF(AND(C661="Abierto",D661="Baja"),RANK(V661,$V$13:$V$798,0)+COUNTIF($V$13:V661,V661)-1+MAX(N:N,Q:Q,T:T),"")</f>
        <v/>
      </c>
      <c r="X661" s="139" t="str">
        <f>IF(OR(C661="Resuelto",C661=""),"",SUM(N661,Q661,T661,W661))</f>
        <v/>
      </c>
      <c r="Y661" s="139" t="str">
        <f>IF(OR(C661="Resuelto",C661=""),"",SUM(M661,P661,S661,V661))</f>
        <v/>
      </c>
      <c r="Z661" s="139" t="str">
        <f>IF(OR(C661="Resuelto",C661=""),"",SUM(L661,O661,R661,U661))</f>
        <v/>
      </c>
      <c r="AA661" s="28">
        <v>859</v>
      </c>
      <c r="AB661" s="28" t="str">
        <f ca="1">IF(ISNA(VLOOKUP(AA661,$X$13:$Z$795,3,FALSE))=TRUE,"",VLOOKUP(AA661,$X$13:$Z$795,3,FALSE))</f>
        <v/>
      </c>
      <c r="AC661" s="75" t="str">
        <f ca="1">IF(ISNA(VLOOKUP(AA661,$X$13:$Z$795,2,FALSE))=TRUE,"",VLOOKUP(AA661,$X$13:$Z$795,2,FALSE))</f>
        <v/>
      </c>
      <c r="AH661" s="78" t="str">
        <f>IF(AI661="","",MAX($AH$5:AH660)+1)</f>
        <v/>
      </c>
      <c r="AI661" s="53" t="str">
        <f>IF(G660="","",IF(COUNTIF($AI$11:AI660,G660)=0,G660,""))</f>
        <v/>
      </c>
      <c r="AJ661" s="53" t="str">
        <f>IF(ISNA(VLOOKUP(AA661,$AH$13:$AI$795,2,FALSE))=TRUE,"",VLOOKUP(AA661,$AH$13:$AI$795,2,FALSE))</f>
        <v/>
      </c>
      <c r="AK661" s="135"/>
    </row>
    <row r="662" spans="1:37" x14ac:dyDescent="0.25">
      <c r="A662" s="136"/>
      <c r="B662" s="136"/>
      <c r="C662" s="136"/>
      <c r="D662" s="136"/>
      <c r="E662" s="137"/>
      <c r="F662" s="137"/>
      <c r="G662" s="136"/>
      <c r="H662" s="137"/>
      <c r="I662" s="140" t="str">
        <f t="shared" si="11"/>
        <v/>
      </c>
      <c r="J662" s="140"/>
      <c r="K662" s="140"/>
      <c r="L662" s="74" t="str">
        <f>IF(AND(C662="Abierto",D662="Urgente"),A662,"")</f>
        <v/>
      </c>
      <c r="M662" s="74" t="str">
        <f ca="1">IF(AND(C662="Abierto",D662="Urgente"),TODAY()-E662,"")</f>
        <v/>
      </c>
      <c r="N662" s="74" t="str">
        <f>IF(AND(C662="Abierto",D662="Urgente"),RANK(M662,$M$13:$M$798,0)+COUNTIF($M$13:M662,M662)-1,"")</f>
        <v/>
      </c>
      <c r="O662" s="74" t="str">
        <f>IF(AND(C662="Abierto",D662="Alta"),A662,"")</f>
        <v/>
      </c>
      <c r="P662" s="74" t="str">
        <f ca="1">IF(AND(C662="Abierto",D662="Alta"),TODAY()-E662,"")</f>
        <v/>
      </c>
      <c r="Q662" s="74" t="str">
        <f>IF(AND(C662="Abierto",D662="Alta"),RANK(P662,$P$13:$P$798,0)+COUNTIF($P$13:P662,P662)-1+MAX(N:N),"")</f>
        <v/>
      </c>
      <c r="R662" s="74" t="str">
        <f>IF(AND(C662="Abierto",D662="Media"),A662,"")</f>
        <v/>
      </c>
      <c r="S662" s="74" t="str">
        <f ca="1">IF(AND(C662="Abierto",D662="Media"),TODAY()-E662,"")</f>
        <v/>
      </c>
      <c r="T662" s="74" t="str">
        <f>IF(AND(C662="Abierto",D662="Media"),RANK(S662,$S$13:$S$798,0)+COUNTIF($S$13:S662,S662)-1+MAX(N:N,Q:Q),"")</f>
        <v/>
      </c>
      <c r="U662" s="74" t="str">
        <f>IF(AND(C662="Abierto",D662="Baja"),A662,"")</f>
        <v/>
      </c>
      <c r="V662" s="74" t="str">
        <f ca="1">IF(AND(C662="Abierto",D662="Baja"),TODAY()-E662,"")</f>
        <v/>
      </c>
      <c r="W662" s="74" t="str">
        <f>IF(AND(C662="Abierto",D662="Baja"),RANK(V662,$V$13:$V$798,0)+COUNTIF($V$13:V662,V662)-1+MAX(N:N,Q:Q,T:T),"")</f>
        <v/>
      </c>
      <c r="X662" s="139" t="str">
        <f>IF(OR(C662="Resuelto",C662=""),"",SUM(N662,Q662,T662,W662))</f>
        <v/>
      </c>
      <c r="Y662" s="139" t="str">
        <f>IF(OR(C662="Resuelto",C662=""),"",SUM(M662,P662,S662,V662))</f>
        <v/>
      </c>
      <c r="Z662" s="139" t="str">
        <f>IF(OR(C662="Resuelto",C662=""),"",SUM(L662,O662,R662,U662))</f>
        <v/>
      </c>
      <c r="AA662" s="28">
        <v>860</v>
      </c>
      <c r="AB662" s="28" t="str">
        <f ca="1">IF(ISNA(VLOOKUP(AA662,$X$13:$Z$795,3,FALSE))=TRUE,"",VLOOKUP(AA662,$X$13:$Z$795,3,FALSE))</f>
        <v/>
      </c>
      <c r="AC662" s="75" t="str">
        <f ca="1">IF(ISNA(VLOOKUP(AA662,$X$13:$Z$795,2,FALSE))=TRUE,"",VLOOKUP(AA662,$X$13:$Z$795,2,FALSE))</f>
        <v/>
      </c>
      <c r="AH662" s="78" t="str">
        <f>IF(AI662="","",MAX($AH$5:AH661)+1)</f>
        <v/>
      </c>
      <c r="AI662" s="53" t="str">
        <f>IF(G661="","",IF(COUNTIF($AI$11:AI661,G661)=0,G661,""))</f>
        <v/>
      </c>
      <c r="AJ662" s="53" t="str">
        <f>IF(ISNA(VLOOKUP(AA662,$AH$13:$AI$795,2,FALSE))=TRUE,"",VLOOKUP(AA662,$AH$13:$AI$795,2,FALSE))</f>
        <v/>
      </c>
      <c r="AK662" s="135"/>
    </row>
    <row r="663" spans="1:37" x14ac:dyDescent="0.25">
      <c r="A663" s="136"/>
      <c r="B663" s="136"/>
      <c r="C663" s="136"/>
      <c r="D663" s="136"/>
      <c r="E663" s="137"/>
      <c r="F663" s="137"/>
      <c r="G663" s="136"/>
      <c r="H663" s="137"/>
      <c r="I663" s="140" t="str">
        <f t="shared" si="11"/>
        <v/>
      </c>
      <c r="J663" s="140"/>
      <c r="K663" s="140"/>
      <c r="L663" s="74" t="str">
        <f>IF(AND(C663="Abierto",D663="Urgente"),A663,"")</f>
        <v/>
      </c>
      <c r="M663" s="74" t="str">
        <f ca="1">IF(AND(C663="Abierto",D663="Urgente"),TODAY()-E663,"")</f>
        <v/>
      </c>
      <c r="N663" s="74" t="str">
        <f>IF(AND(C663="Abierto",D663="Urgente"),RANK(M663,$M$13:$M$798,0)+COUNTIF($M$13:M663,M663)-1,"")</f>
        <v/>
      </c>
      <c r="O663" s="74" t="str">
        <f>IF(AND(C663="Abierto",D663="Alta"),A663,"")</f>
        <v/>
      </c>
      <c r="P663" s="74" t="str">
        <f ca="1">IF(AND(C663="Abierto",D663="Alta"),TODAY()-E663,"")</f>
        <v/>
      </c>
      <c r="Q663" s="74" t="str">
        <f>IF(AND(C663="Abierto",D663="Alta"),RANK(P663,$P$13:$P$798,0)+COUNTIF($P$13:P663,P663)-1+MAX(N:N),"")</f>
        <v/>
      </c>
      <c r="R663" s="74" t="str">
        <f>IF(AND(C663="Abierto",D663="Media"),A663,"")</f>
        <v/>
      </c>
      <c r="S663" s="74" t="str">
        <f ca="1">IF(AND(C663="Abierto",D663="Media"),TODAY()-E663,"")</f>
        <v/>
      </c>
      <c r="T663" s="74" t="str">
        <f>IF(AND(C663="Abierto",D663="Media"),RANK(S663,$S$13:$S$798,0)+COUNTIF($S$13:S663,S663)-1+MAX(N:N,Q:Q),"")</f>
        <v/>
      </c>
      <c r="U663" s="74" t="str">
        <f>IF(AND(C663="Abierto",D663="Baja"),A663,"")</f>
        <v/>
      </c>
      <c r="V663" s="74" t="str">
        <f ca="1">IF(AND(C663="Abierto",D663="Baja"),TODAY()-E663,"")</f>
        <v/>
      </c>
      <c r="W663" s="74" t="str">
        <f>IF(AND(C663="Abierto",D663="Baja"),RANK(V663,$V$13:$V$798,0)+COUNTIF($V$13:V663,V663)-1+MAX(N:N,Q:Q,T:T),"")</f>
        <v/>
      </c>
      <c r="X663" s="139" t="str">
        <f>IF(OR(C663="Resuelto",C663=""),"",SUM(N663,Q663,T663,W663))</f>
        <v/>
      </c>
      <c r="Y663" s="139" t="str">
        <f>IF(OR(C663="Resuelto",C663=""),"",SUM(M663,P663,S663,V663))</f>
        <v/>
      </c>
      <c r="Z663" s="139" t="str">
        <f>IF(OR(C663="Resuelto",C663=""),"",SUM(L663,O663,R663,U663))</f>
        <v/>
      </c>
      <c r="AA663" s="28">
        <v>861</v>
      </c>
      <c r="AB663" s="28" t="str">
        <f ca="1">IF(ISNA(VLOOKUP(AA663,$X$13:$Z$795,3,FALSE))=TRUE,"",VLOOKUP(AA663,$X$13:$Z$795,3,FALSE))</f>
        <v/>
      </c>
      <c r="AC663" s="75" t="str">
        <f ca="1">IF(ISNA(VLOOKUP(AA663,$X$13:$Z$795,2,FALSE))=TRUE,"",VLOOKUP(AA663,$X$13:$Z$795,2,FALSE))</f>
        <v/>
      </c>
      <c r="AH663" s="78" t="str">
        <f>IF(AI663="","",MAX($AH$5:AH662)+1)</f>
        <v/>
      </c>
      <c r="AI663" s="53" t="str">
        <f>IF(G662="","",IF(COUNTIF($AI$11:AI662,G662)=0,G662,""))</f>
        <v/>
      </c>
      <c r="AJ663" s="53" t="str">
        <f>IF(ISNA(VLOOKUP(AA663,$AH$13:$AI$795,2,FALSE))=TRUE,"",VLOOKUP(AA663,$AH$13:$AI$795,2,FALSE))</f>
        <v/>
      </c>
      <c r="AK663" s="135"/>
    </row>
    <row r="664" spans="1:37" x14ac:dyDescent="0.25">
      <c r="A664" s="136"/>
      <c r="B664" s="136"/>
      <c r="C664" s="136"/>
      <c r="D664" s="136"/>
      <c r="E664" s="137"/>
      <c r="F664" s="137"/>
      <c r="G664" s="136"/>
      <c r="H664" s="137"/>
      <c r="I664" s="140" t="str">
        <f t="shared" si="11"/>
        <v/>
      </c>
      <c r="J664" s="140"/>
      <c r="K664" s="140"/>
      <c r="L664" s="74" t="str">
        <f>IF(AND(C664="Abierto",D664="Urgente"),A664,"")</f>
        <v/>
      </c>
      <c r="M664" s="74" t="str">
        <f ca="1">IF(AND(C664="Abierto",D664="Urgente"),TODAY()-E664,"")</f>
        <v/>
      </c>
      <c r="N664" s="74" t="str">
        <f>IF(AND(C664="Abierto",D664="Urgente"),RANK(M664,$M$13:$M$798,0)+COUNTIF($M$13:M664,M664)-1,"")</f>
        <v/>
      </c>
      <c r="O664" s="74" t="str">
        <f>IF(AND(C664="Abierto",D664="Alta"),A664,"")</f>
        <v/>
      </c>
      <c r="P664" s="74" t="str">
        <f ca="1">IF(AND(C664="Abierto",D664="Alta"),TODAY()-E664,"")</f>
        <v/>
      </c>
      <c r="Q664" s="74" t="str">
        <f>IF(AND(C664="Abierto",D664="Alta"),RANK(P664,$P$13:$P$798,0)+COUNTIF($P$13:P664,P664)-1+MAX(N:N),"")</f>
        <v/>
      </c>
      <c r="R664" s="74" t="str">
        <f>IF(AND(C664="Abierto",D664="Media"),A664,"")</f>
        <v/>
      </c>
      <c r="S664" s="74" t="str">
        <f ca="1">IF(AND(C664="Abierto",D664="Media"),TODAY()-E664,"")</f>
        <v/>
      </c>
      <c r="T664" s="74" t="str">
        <f>IF(AND(C664="Abierto",D664="Media"),RANK(S664,$S$13:$S$798,0)+COUNTIF($S$13:S664,S664)-1+MAX(N:N,Q:Q),"")</f>
        <v/>
      </c>
      <c r="U664" s="74" t="str">
        <f>IF(AND(C664="Abierto",D664="Baja"),A664,"")</f>
        <v/>
      </c>
      <c r="V664" s="74" t="str">
        <f ca="1">IF(AND(C664="Abierto",D664="Baja"),TODAY()-E664,"")</f>
        <v/>
      </c>
      <c r="W664" s="74" t="str">
        <f>IF(AND(C664="Abierto",D664="Baja"),RANK(V664,$V$13:$V$798,0)+COUNTIF($V$13:V664,V664)-1+MAX(N:N,Q:Q,T:T),"")</f>
        <v/>
      </c>
      <c r="X664" s="139" t="str">
        <f>IF(OR(C664="Resuelto",C664=""),"",SUM(N664,Q664,T664,W664))</f>
        <v/>
      </c>
      <c r="Y664" s="139" t="str">
        <f>IF(OR(C664="Resuelto",C664=""),"",SUM(M664,P664,S664,V664))</f>
        <v/>
      </c>
      <c r="Z664" s="139" t="str">
        <f>IF(OR(C664="Resuelto",C664=""),"",SUM(L664,O664,R664,U664))</f>
        <v/>
      </c>
      <c r="AA664" s="28">
        <v>862</v>
      </c>
      <c r="AB664" s="28" t="str">
        <f ca="1">IF(ISNA(VLOOKUP(AA664,$X$13:$Z$795,3,FALSE))=TRUE,"",VLOOKUP(AA664,$X$13:$Z$795,3,FALSE))</f>
        <v/>
      </c>
      <c r="AC664" s="75" t="str">
        <f ca="1">IF(ISNA(VLOOKUP(AA664,$X$13:$Z$795,2,FALSE))=TRUE,"",VLOOKUP(AA664,$X$13:$Z$795,2,FALSE))</f>
        <v/>
      </c>
      <c r="AH664" s="78" t="str">
        <f>IF(AI664="","",MAX($AH$5:AH663)+1)</f>
        <v/>
      </c>
      <c r="AI664" s="53" t="str">
        <f>IF(G663="","",IF(COUNTIF($AI$11:AI663,G663)=0,G663,""))</f>
        <v/>
      </c>
      <c r="AJ664" s="53" t="str">
        <f>IF(ISNA(VLOOKUP(AA664,$AH$13:$AI$795,2,FALSE))=TRUE,"",VLOOKUP(AA664,$AH$13:$AI$795,2,FALSE))</f>
        <v/>
      </c>
      <c r="AK664" s="135"/>
    </row>
    <row r="665" spans="1:37" x14ac:dyDescent="0.25">
      <c r="A665" s="136"/>
      <c r="B665" s="136"/>
      <c r="C665" s="136"/>
      <c r="D665" s="136"/>
      <c r="E665" s="137"/>
      <c r="F665" s="137"/>
      <c r="G665" s="136"/>
      <c r="H665" s="137"/>
      <c r="I665" s="140" t="str">
        <f t="shared" si="11"/>
        <v/>
      </c>
      <c r="J665" s="140"/>
      <c r="K665" s="140"/>
      <c r="L665" s="74" t="str">
        <f>IF(AND(C665="Abierto",D665="Urgente"),A665,"")</f>
        <v/>
      </c>
      <c r="M665" s="74" t="str">
        <f ca="1">IF(AND(C665="Abierto",D665="Urgente"),TODAY()-E665,"")</f>
        <v/>
      </c>
      <c r="N665" s="74" t="str">
        <f>IF(AND(C665="Abierto",D665="Urgente"),RANK(M665,$M$13:$M$798,0)+COUNTIF($M$13:M665,M665)-1,"")</f>
        <v/>
      </c>
      <c r="O665" s="74" t="str">
        <f>IF(AND(C665="Abierto",D665="Alta"),A665,"")</f>
        <v/>
      </c>
      <c r="P665" s="74" t="str">
        <f ca="1">IF(AND(C665="Abierto",D665="Alta"),TODAY()-E665,"")</f>
        <v/>
      </c>
      <c r="Q665" s="74" t="str">
        <f>IF(AND(C665="Abierto",D665="Alta"),RANK(P665,$P$13:$P$798,0)+COUNTIF($P$13:P665,P665)-1+MAX(N:N),"")</f>
        <v/>
      </c>
      <c r="R665" s="74" t="str">
        <f>IF(AND(C665="Abierto",D665="Media"),A665,"")</f>
        <v/>
      </c>
      <c r="S665" s="74" t="str">
        <f ca="1">IF(AND(C665="Abierto",D665="Media"),TODAY()-E665,"")</f>
        <v/>
      </c>
      <c r="T665" s="74" t="str">
        <f>IF(AND(C665="Abierto",D665="Media"),RANK(S665,$S$13:$S$798,0)+COUNTIF($S$13:S665,S665)-1+MAX(N:N,Q:Q),"")</f>
        <v/>
      </c>
      <c r="U665" s="74" t="str">
        <f>IF(AND(C665="Abierto",D665="Baja"),A665,"")</f>
        <v/>
      </c>
      <c r="V665" s="74" t="str">
        <f ca="1">IF(AND(C665="Abierto",D665="Baja"),TODAY()-E665,"")</f>
        <v/>
      </c>
      <c r="W665" s="74" t="str">
        <f>IF(AND(C665="Abierto",D665="Baja"),RANK(V665,$V$13:$V$798,0)+COUNTIF($V$13:V665,V665)-1+MAX(N:N,Q:Q,T:T),"")</f>
        <v/>
      </c>
      <c r="X665" s="139" t="str">
        <f>IF(OR(C665="Resuelto",C665=""),"",SUM(N665,Q665,T665,W665))</f>
        <v/>
      </c>
      <c r="Y665" s="139" t="str">
        <f>IF(OR(C665="Resuelto",C665=""),"",SUM(M665,P665,S665,V665))</f>
        <v/>
      </c>
      <c r="Z665" s="139" t="str">
        <f>IF(OR(C665="Resuelto",C665=""),"",SUM(L665,O665,R665,U665))</f>
        <v/>
      </c>
      <c r="AA665" s="28">
        <v>863</v>
      </c>
      <c r="AB665" s="28" t="str">
        <f ca="1">IF(ISNA(VLOOKUP(AA665,$X$13:$Z$795,3,FALSE))=TRUE,"",VLOOKUP(AA665,$X$13:$Z$795,3,FALSE))</f>
        <v/>
      </c>
      <c r="AC665" s="75" t="str">
        <f ca="1">IF(ISNA(VLOOKUP(AA665,$X$13:$Z$795,2,FALSE))=TRUE,"",VLOOKUP(AA665,$X$13:$Z$795,2,FALSE))</f>
        <v/>
      </c>
      <c r="AH665" s="78" t="str">
        <f>IF(AI665="","",MAX($AH$5:AH664)+1)</f>
        <v/>
      </c>
      <c r="AI665" s="53" t="str">
        <f>IF(G664="","",IF(COUNTIF($AI$11:AI664,G664)=0,G664,""))</f>
        <v/>
      </c>
      <c r="AJ665" s="53" t="str">
        <f>IF(ISNA(VLOOKUP(AA665,$AH$13:$AI$795,2,FALSE))=TRUE,"",VLOOKUP(AA665,$AH$13:$AI$795,2,FALSE))</f>
        <v/>
      </c>
      <c r="AK665" s="135"/>
    </row>
    <row r="666" spans="1:37" x14ac:dyDescent="0.25">
      <c r="A666" s="136"/>
      <c r="B666" s="136"/>
      <c r="C666" s="136"/>
      <c r="D666" s="136"/>
      <c r="E666" s="137"/>
      <c r="F666" s="137"/>
      <c r="G666" s="136"/>
      <c r="H666" s="137"/>
      <c r="I666" s="140" t="str">
        <f t="shared" si="11"/>
        <v/>
      </c>
      <c r="J666" s="140"/>
      <c r="K666" s="140"/>
      <c r="L666" s="74" t="str">
        <f>IF(AND(C666="Abierto",D666="Urgente"),A666,"")</f>
        <v/>
      </c>
      <c r="M666" s="74" t="str">
        <f ca="1">IF(AND(C666="Abierto",D666="Urgente"),TODAY()-E666,"")</f>
        <v/>
      </c>
      <c r="N666" s="74" t="str">
        <f>IF(AND(C666="Abierto",D666="Urgente"),RANK(M666,$M$13:$M$798,0)+COUNTIF($M$13:M666,M666)-1,"")</f>
        <v/>
      </c>
      <c r="O666" s="74" t="str">
        <f>IF(AND(C666="Abierto",D666="Alta"),A666,"")</f>
        <v/>
      </c>
      <c r="P666" s="74" t="str">
        <f ca="1">IF(AND(C666="Abierto",D666="Alta"),TODAY()-E666,"")</f>
        <v/>
      </c>
      <c r="Q666" s="74" t="str">
        <f>IF(AND(C666="Abierto",D666="Alta"),RANK(P666,$P$13:$P$798,0)+COUNTIF($P$13:P666,P666)-1+MAX(N:N),"")</f>
        <v/>
      </c>
      <c r="R666" s="74" t="str">
        <f>IF(AND(C666="Abierto",D666="Media"),A666,"")</f>
        <v/>
      </c>
      <c r="S666" s="74" t="str">
        <f ca="1">IF(AND(C666="Abierto",D666="Media"),TODAY()-E666,"")</f>
        <v/>
      </c>
      <c r="T666" s="74" t="str">
        <f>IF(AND(C666="Abierto",D666="Media"),RANK(S666,$S$13:$S$798,0)+COUNTIF($S$13:S666,S666)-1+MAX(N:N,Q:Q),"")</f>
        <v/>
      </c>
      <c r="U666" s="74" t="str">
        <f>IF(AND(C666="Abierto",D666="Baja"),A666,"")</f>
        <v/>
      </c>
      <c r="V666" s="74" t="str">
        <f ca="1">IF(AND(C666="Abierto",D666="Baja"),TODAY()-E666,"")</f>
        <v/>
      </c>
      <c r="W666" s="74" t="str">
        <f>IF(AND(C666="Abierto",D666="Baja"),RANK(V666,$V$13:$V$798,0)+COUNTIF($V$13:V666,V666)-1+MAX(N:N,Q:Q,T:T),"")</f>
        <v/>
      </c>
      <c r="X666" s="139" t="str">
        <f>IF(OR(C666="Resuelto",C666=""),"",SUM(N666,Q666,T666,W666))</f>
        <v/>
      </c>
      <c r="Y666" s="139" t="str">
        <f>IF(OR(C666="Resuelto",C666=""),"",SUM(M666,P666,S666,V666))</f>
        <v/>
      </c>
      <c r="Z666" s="139" t="str">
        <f>IF(OR(C666="Resuelto",C666=""),"",SUM(L666,O666,R666,U666))</f>
        <v/>
      </c>
      <c r="AA666" s="28">
        <v>864</v>
      </c>
      <c r="AB666" s="28" t="str">
        <f ca="1">IF(ISNA(VLOOKUP(AA666,$X$13:$Z$795,3,FALSE))=TRUE,"",VLOOKUP(AA666,$X$13:$Z$795,3,FALSE))</f>
        <v/>
      </c>
      <c r="AC666" s="75" t="str">
        <f ca="1">IF(ISNA(VLOOKUP(AA666,$X$13:$Z$795,2,FALSE))=TRUE,"",VLOOKUP(AA666,$X$13:$Z$795,2,FALSE))</f>
        <v/>
      </c>
      <c r="AH666" s="78" t="str">
        <f>IF(AI666="","",MAX($AH$5:AH665)+1)</f>
        <v/>
      </c>
      <c r="AI666" s="53" t="str">
        <f>IF(G665="","",IF(COUNTIF($AI$11:AI665,G665)=0,G665,""))</f>
        <v/>
      </c>
      <c r="AJ666" s="53" t="str">
        <f>IF(ISNA(VLOOKUP(AA666,$AH$13:$AI$795,2,FALSE))=TRUE,"",VLOOKUP(AA666,$AH$13:$AI$795,2,FALSE))</f>
        <v/>
      </c>
      <c r="AK666" s="135"/>
    </row>
    <row r="667" spans="1:37" x14ac:dyDescent="0.25">
      <c r="A667" s="136"/>
      <c r="B667" s="136"/>
      <c r="C667" s="136"/>
      <c r="D667" s="136"/>
      <c r="E667" s="137"/>
      <c r="F667" s="137"/>
      <c r="G667" s="136"/>
      <c r="H667" s="137"/>
      <c r="I667" s="140" t="str">
        <f t="shared" si="11"/>
        <v/>
      </c>
      <c r="J667" s="140"/>
      <c r="K667" s="140"/>
      <c r="L667" s="74" t="str">
        <f>IF(AND(C667="Abierto",D667="Urgente"),A667,"")</f>
        <v/>
      </c>
      <c r="M667" s="74" t="str">
        <f ca="1">IF(AND(C667="Abierto",D667="Urgente"),TODAY()-E667,"")</f>
        <v/>
      </c>
      <c r="N667" s="74" t="str">
        <f>IF(AND(C667="Abierto",D667="Urgente"),RANK(M667,$M$13:$M$798,0)+COUNTIF($M$13:M667,M667)-1,"")</f>
        <v/>
      </c>
      <c r="O667" s="74" t="str">
        <f>IF(AND(C667="Abierto",D667="Alta"),A667,"")</f>
        <v/>
      </c>
      <c r="P667" s="74" t="str">
        <f ca="1">IF(AND(C667="Abierto",D667="Alta"),TODAY()-E667,"")</f>
        <v/>
      </c>
      <c r="Q667" s="74" t="str">
        <f>IF(AND(C667="Abierto",D667="Alta"),RANK(P667,$P$13:$P$798,0)+COUNTIF($P$13:P667,P667)-1+MAX(N:N),"")</f>
        <v/>
      </c>
      <c r="R667" s="74" t="str">
        <f>IF(AND(C667="Abierto",D667="Media"),A667,"")</f>
        <v/>
      </c>
      <c r="S667" s="74" t="str">
        <f ca="1">IF(AND(C667="Abierto",D667="Media"),TODAY()-E667,"")</f>
        <v/>
      </c>
      <c r="T667" s="74" t="str">
        <f>IF(AND(C667="Abierto",D667="Media"),RANK(S667,$S$13:$S$798,0)+COUNTIF($S$13:S667,S667)-1+MAX(N:N,Q:Q),"")</f>
        <v/>
      </c>
      <c r="U667" s="74" t="str">
        <f>IF(AND(C667="Abierto",D667="Baja"),A667,"")</f>
        <v/>
      </c>
      <c r="V667" s="74" t="str">
        <f ca="1">IF(AND(C667="Abierto",D667="Baja"),TODAY()-E667,"")</f>
        <v/>
      </c>
      <c r="W667" s="74" t="str">
        <f>IF(AND(C667="Abierto",D667="Baja"),RANK(V667,$V$13:$V$798,0)+COUNTIF($V$13:V667,V667)-1+MAX(N:N,Q:Q,T:T),"")</f>
        <v/>
      </c>
      <c r="X667" s="139" t="str">
        <f>IF(OR(C667="Resuelto",C667=""),"",SUM(N667,Q667,T667,W667))</f>
        <v/>
      </c>
      <c r="Y667" s="139" t="str">
        <f>IF(OR(C667="Resuelto",C667=""),"",SUM(M667,P667,S667,V667))</f>
        <v/>
      </c>
      <c r="Z667" s="139" t="str">
        <f>IF(OR(C667="Resuelto",C667=""),"",SUM(L667,O667,R667,U667))</f>
        <v/>
      </c>
      <c r="AA667" s="28">
        <v>865</v>
      </c>
      <c r="AB667" s="28" t="str">
        <f ca="1">IF(ISNA(VLOOKUP(AA667,$X$13:$Z$795,3,FALSE))=TRUE,"",VLOOKUP(AA667,$X$13:$Z$795,3,FALSE))</f>
        <v/>
      </c>
      <c r="AC667" s="75" t="str">
        <f ca="1">IF(ISNA(VLOOKUP(AA667,$X$13:$Z$795,2,FALSE))=TRUE,"",VLOOKUP(AA667,$X$13:$Z$795,2,FALSE))</f>
        <v/>
      </c>
      <c r="AH667" s="78" t="str">
        <f>IF(AI667="","",MAX($AH$5:AH666)+1)</f>
        <v/>
      </c>
      <c r="AI667" s="53" t="str">
        <f>IF(G666="","",IF(COUNTIF($AI$11:AI666,G666)=0,G666,""))</f>
        <v/>
      </c>
      <c r="AJ667" s="53" t="str">
        <f>IF(ISNA(VLOOKUP(AA667,$AH$13:$AI$795,2,FALSE))=TRUE,"",VLOOKUP(AA667,$AH$13:$AI$795,2,FALSE))</f>
        <v/>
      </c>
      <c r="AK667" s="135"/>
    </row>
    <row r="668" spans="1:37" x14ac:dyDescent="0.25">
      <c r="A668" s="136"/>
      <c r="B668" s="136"/>
      <c r="C668" s="136"/>
      <c r="D668" s="136"/>
      <c r="E668" s="137"/>
      <c r="F668" s="137"/>
      <c r="G668" s="136"/>
      <c r="H668" s="137"/>
      <c r="I668" s="140" t="str">
        <f t="shared" si="11"/>
        <v/>
      </c>
      <c r="J668" s="140"/>
      <c r="K668" s="140"/>
      <c r="L668" s="74" t="str">
        <f>IF(AND(C668="Abierto",D668="Urgente"),A668,"")</f>
        <v/>
      </c>
      <c r="M668" s="74" t="str">
        <f ca="1">IF(AND(C668="Abierto",D668="Urgente"),TODAY()-E668,"")</f>
        <v/>
      </c>
      <c r="N668" s="74" t="str">
        <f>IF(AND(C668="Abierto",D668="Urgente"),RANK(M668,$M$13:$M$798,0)+COUNTIF($M$13:M668,M668)-1,"")</f>
        <v/>
      </c>
      <c r="O668" s="74" t="str">
        <f>IF(AND(C668="Abierto",D668="Alta"),A668,"")</f>
        <v/>
      </c>
      <c r="P668" s="74" t="str">
        <f ca="1">IF(AND(C668="Abierto",D668="Alta"),TODAY()-E668,"")</f>
        <v/>
      </c>
      <c r="Q668" s="74" t="str">
        <f>IF(AND(C668="Abierto",D668="Alta"),RANK(P668,$P$13:$P$798,0)+COUNTIF($P$13:P668,P668)-1+MAX(N:N),"")</f>
        <v/>
      </c>
      <c r="R668" s="74" t="str">
        <f>IF(AND(C668="Abierto",D668="Media"),A668,"")</f>
        <v/>
      </c>
      <c r="S668" s="74" t="str">
        <f ca="1">IF(AND(C668="Abierto",D668="Media"),TODAY()-E668,"")</f>
        <v/>
      </c>
      <c r="T668" s="74" t="str">
        <f>IF(AND(C668="Abierto",D668="Media"),RANK(S668,$S$13:$S$798,0)+COUNTIF($S$13:S668,S668)-1+MAX(N:N,Q:Q),"")</f>
        <v/>
      </c>
      <c r="U668" s="74" t="str">
        <f>IF(AND(C668="Abierto",D668="Baja"),A668,"")</f>
        <v/>
      </c>
      <c r="V668" s="74" t="str">
        <f ca="1">IF(AND(C668="Abierto",D668="Baja"),TODAY()-E668,"")</f>
        <v/>
      </c>
      <c r="W668" s="74" t="str">
        <f>IF(AND(C668="Abierto",D668="Baja"),RANK(V668,$V$13:$V$798,0)+COUNTIF($V$13:V668,V668)-1+MAX(N:N,Q:Q,T:T),"")</f>
        <v/>
      </c>
      <c r="X668" s="139" t="str">
        <f>IF(OR(C668="Resuelto",C668=""),"",SUM(N668,Q668,T668,W668))</f>
        <v/>
      </c>
      <c r="Y668" s="139" t="str">
        <f>IF(OR(C668="Resuelto",C668=""),"",SUM(M668,P668,S668,V668))</f>
        <v/>
      </c>
      <c r="Z668" s="139" t="str">
        <f>IF(OR(C668="Resuelto",C668=""),"",SUM(L668,O668,R668,U668))</f>
        <v/>
      </c>
      <c r="AA668" s="28">
        <v>866</v>
      </c>
      <c r="AB668" s="28" t="str">
        <f ca="1">IF(ISNA(VLOOKUP(AA668,$X$13:$Z$795,3,FALSE))=TRUE,"",VLOOKUP(AA668,$X$13:$Z$795,3,FALSE))</f>
        <v/>
      </c>
      <c r="AC668" s="75" t="str">
        <f ca="1">IF(ISNA(VLOOKUP(AA668,$X$13:$Z$795,2,FALSE))=TRUE,"",VLOOKUP(AA668,$X$13:$Z$795,2,FALSE))</f>
        <v/>
      </c>
      <c r="AH668" s="78" t="str">
        <f>IF(AI668="","",MAX($AH$5:AH667)+1)</f>
        <v/>
      </c>
      <c r="AI668" s="53" t="str">
        <f>IF(G667="","",IF(COUNTIF($AI$11:AI667,G667)=0,G667,""))</f>
        <v/>
      </c>
      <c r="AJ668" s="53" t="str">
        <f>IF(ISNA(VLOOKUP(AA668,$AH$13:$AI$795,2,FALSE))=TRUE,"",VLOOKUP(AA668,$AH$13:$AI$795,2,FALSE))</f>
        <v/>
      </c>
      <c r="AK668" s="135"/>
    </row>
    <row r="669" spans="1:37" x14ac:dyDescent="0.25">
      <c r="A669" s="136"/>
      <c r="B669" s="136"/>
      <c r="C669" s="136"/>
      <c r="D669" s="136"/>
      <c r="E669" s="137"/>
      <c r="F669" s="137"/>
      <c r="G669" s="136"/>
      <c r="H669" s="137"/>
      <c r="I669" s="140" t="str">
        <f t="shared" si="11"/>
        <v/>
      </c>
      <c r="J669" s="140"/>
      <c r="K669" s="140"/>
      <c r="L669" s="74" t="str">
        <f>IF(AND(C669="Abierto",D669="Urgente"),A669,"")</f>
        <v/>
      </c>
      <c r="M669" s="74" t="str">
        <f ca="1">IF(AND(C669="Abierto",D669="Urgente"),TODAY()-E669,"")</f>
        <v/>
      </c>
      <c r="N669" s="74" t="str">
        <f>IF(AND(C669="Abierto",D669="Urgente"),RANK(M669,$M$13:$M$798,0)+COUNTIF($M$13:M669,M669)-1,"")</f>
        <v/>
      </c>
      <c r="O669" s="74" t="str">
        <f>IF(AND(C669="Abierto",D669="Alta"),A669,"")</f>
        <v/>
      </c>
      <c r="P669" s="74" t="str">
        <f ca="1">IF(AND(C669="Abierto",D669="Alta"),TODAY()-E669,"")</f>
        <v/>
      </c>
      <c r="Q669" s="74" t="str">
        <f>IF(AND(C669="Abierto",D669="Alta"),RANK(P669,$P$13:$P$798,0)+COUNTIF($P$13:P669,P669)-1+MAX(N:N),"")</f>
        <v/>
      </c>
      <c r="R669" s="74" t="str">
        <f>IF(AND(C669="Abierto",D669="Media"),A669,"")</f>
        <v/>
      </c>
      <c r="S669" s="74" t="str">
        <f ca="1">IF(AND(C669="Abierto",D669="Media"),TODAY()-E669,"")</f>
        <v/>
      </c>
      <c r="T669" s="74" t="str">
        <f>IF(AND(C669="Abierto",D669="Media"),RANK(S669,$S$13:$S$798,0)+COUNTIF($S$13:S669,S669)-1+MAX(N:N,Q:Q),"")</f>
        <v/>
      </c>
      <c r="U669" s="74" t="str">
        <f>IF(AND(C669="Abierto",D669="Baja"),A669,"")</f>
        <v/>
      </c>
      <c r="V669" s="74" t="str">
        <f ca="1">IF(AND(C669="Abierto",D669="Baja"),TODAY()-E669,"")</f>
        <v/>
      </c>
      <c r="W669" s="74" t="str">
        <f>IF(AND(C669="Abierto",D669="Baja"),RANK(V669,$V$13:$V$798,0)+COUNTIF($V$13:V669,V669)-1+MAX(N:N,Q:Q,T:T),"")</f>
        <v/>
      </c>
      <c r="X669" s="139" t="str">
        <f>IF(OR(C669="Resuelto",C669=""),"",SUM(N669,Q669,T669,W669))</f>
        <v/>
      </c>
      <c r="Y669" s="139" t="str">
        <f>IF(OR(C669="Resuelto",C669=""),"",SUM(M669,P669,S669,V669))</f>
        <v/>
      </c>
      <c r="Z669" s="139" t="str">
        <f>IF(OR(C669="Resuelto",C669=""),"",SUM(L669,O669,R669,U669))</f>
        <v/>
      </c>
      <c r="AA669" s="28">
        <v>867</v>
      </c>
      <c r="AB669" s="28" t="str">
        <f ca="1">IF(ISNA(VLOOKUP(AA669,$X$13:$Z$795,3,FALSE))=TRUE,"",VLOOKUP(AA669,$X$13:$Z$795,3,FALSE))</f>
        <v/>
      </c>
      <c r="AC669" s="75" t="str">
        <f ca="1">IF(ISNA(VLOOKUP(AA669,$X$13:$Z$795,2,FALSE))=TRUE,"",VLOOKUP(AA669,$X$13:$Z$795,2,FALSE))</f>
        <v/>
      </c>
      <c r="AH669" s="78" t="str">
        <f>IF(AI669="","",MAX($AH$5:AH668)+1)</f>
        <v/>
      </c>
      <c r="AI669" s="53" t="str">
        <f>IF(G668="","",IF(COUNTIF($AI$11:AI668,G668)=0,G668,""))</f>
        <v/>
      </c>
      <c r="AJ669" s="53" t="str">
        <f>IF(ISNA(VLOOKUP(AA669,$AH$13:$AI$795,2,FALSE))=TRUE,"",VLOOKUP(AA669,$AH$13:$AI$795,2,FALSE))</f>
        <v/>
      </c>
      <c r="AK669" s="135"/>
    </row>
    <row r="670" spans="1:37" x14ac:dyDescent="0.25">
      <c r="A670" s="136"/>
      <c r="B670" s="136"/>
      <c r="C670" s="136"/>
      <c r="D670" s="136"/>
      <c r="E670" s="137"/>
      <c r="F670" s="137"/>
      <c r="G670" s="136"/>
      <c r="H670" s="137"/>
      <c r="I670" s="140" t="str">
        <f t="shared" si="11"/>
        <v/>
      </c>
      <c r="J670" s="140"/>
      <c r="K670" s="140"/>
      <c r="L670" s="74" t="str">
        <f>IF(AND(C670="Abierto",D670="Urgente"),A670,"")</f>
        <v/>
      </c>
      <c r="M670" s="74" t="str">
        <f ca="1">IF(AND(C670="Abierto",D670="Urgente"),TODAY()-E670,"")</f>
        <v/>
      </c>
      <c r="N670" s="74" t="str">
        <f>IF(AND(C670="Abierto",D670="Urgente"),RANK(M670,$M$13:$M$798,0)+COUNTIF($M$13:M670,M670)-1,"")</f>
        <v/>
      </c>
      <c r="O670" s="74" t="str">
        <f>IF(AND(C670="Abierto",D670="Alta"),A670,"")</f>
        <v/>
      </c>
      <c r="P670" s="74" t="str">
        <f ca="1">IF(AND(C670="Abierto",D670="Alta"),TODAY()-E670,"")</f>
        <v/>
      </c>
      <c r="Q670" s="74" t="str">
        <f>IF(AND(C670="Abierto",D670="Alta"),RANK(P670,$P$13:$P$798,0)+COUNTIF($P$13:P670,P670)-1+MAX(N:N),"")</f>
        <v/>
      </c>
      <c r="R670" s="74" t="str">
        <f>IF(AND(C670="Abierto",D670="Media"),A670,"")</f>
        <v/>
      </c>
      <c r="S670" s="74" t="str">
        <f ca="1">IF(AND(C670="Abierto",D670="Media"),TODAY()-E670,"")</f>
        <v/>
      </c>
      <c r="T670" s="74" t="str">
        <f>IF(AND(C670="Abierto",D670="Media"),RANK(S670,$S$13:$S$798,0)+COUNTIF($S$13:S670,S670)-1+MAX(N:N,Q:Q),"")</f>
        <v/>
      </c>
      <c r="U670" s="74" t="str">
        <f>IF(AND(C670="Abierto",D670="Baja"),A670,"")</f>
        <v/>
      </c>
      <c r="V670" s="74" t="str">
        <f ca="1">IF(AND(C670="Abierto",D670="Baja"),TODAY()-E670,"")</f>
        <v/>
      </c>
      <c r="W670" s="74" t="str">
        <f>IF(AND(C670="Abierto",D670="Baja"),RANK(V670,$V$13:$V$798,0)+COUNTIF($V$13:V670,V670)-1+MAX(N:N,Q:Q,T:T),"")</f>
        <v/>
      </c>
      <c r="X670" s="139" t="str">
        <f>IF(OR(C670="Resuelto",C670=""),"",SUM(N670,Q670,T670,W670))</f>
        <v/>
      </c>
      <c r="Y670" s="139" t="str">
        <f>IF(OR(C670="Resuelto",C670=""),"",SUM(M670,P670,S670,V670))</f>
        <v/>
      </c>
      <c r="Z670" s="139" t="str">
        <f>IF(OR(C670="Resuelto",C670=""),"",SUM(L670,O670,R670,U670))</f>
        <v/>
      </c>
      <c r="AA670" s="28">
        <v>868</v>
      </c>
      <c r="AB670" s="28" t="str">
        <f ca="1">IF(ISNA(VLOOKUP(AA670,$X$13:$Z$795,3,FALSE))=TRUE,"",VLOOKUP(AA670,$X$13:$Z$795,3,FALSE))</f>
        <v/>
      </c>
      <c r="AC670" s="75" t="str">
        <f ca="1">IF(ISNA(VLOOKUP(AA670,$X$13:$Z$795,2,FALSE))=TRUE,"",VLOOKUP(AA670,$X$13:$Z$795,2,FALSE))</f>
        <v/>
      </c>
      <c r="AH670" s="78" t="str">
        <f>IF(AI670="","",MAX($AH$5:AH669)+1)</f>
        <v/>
      </c>
      <c r="AI670" s="53" t="str">
        <f>IF(G669="","",IF(COUNTIF($AI$11:AI669,G669)=0,G669,""))</f>
        <v/>
      </c>
      <c r="AJ670" s="53" t="str">
        <f>IF(ISNA(VLOOKUP(AA670,$AH$13:$AI$795,2,FALSE))=TRUE,"",VLOOKUP(AA670,$AH$13:$AI$795,2,FALSE))</f>
        <v/>
      </c>
      <c r="AK670" s="135"/>
    </row>
    <row r="671" spans="1:37" x14ac:dyDescent="0.25">
      <c r="A671" s="136"/>
      <c r="B671" s="136"/>
      <c r="C671" s="136"/>
      <c r="D671" s="136"/>
      <c r="E671" s="137"/>
      <c r="F671" s="137"/>
      <c r="G671" s="136"/>
      <c r="H671" s="137"/>
      <c r="I671" s="140" t="str">
        <f t="shared" si="11"/>
        <v/>
      </c>
      <c r="J671" s="140"/>
      <c r="K671" s="140"/>
      <c r="L671" s="74" t="str">
        <f>IF(AND(C671="Abierto",D671="Urgente"),A671,"")</f>
        <v/>
      </c>
      <c r="M671" s="74" t="str">
        <f ca="1">IF(AND(C671="Abierto",D671="Urgente"),TODAY()-E671,"")</f>
        <v/>
      </c>
      <c r="N671" s="74" t="str">
        <f>IF(AND(C671="Abierto",D671="Urgente"),RANK(M671,$M$13:$M$798,0)+COUNTIF($M$13:M671,M671)-1,"")</f>
        <v/>
      </c>
      <c r="O671" s="74" t="str">
        <f>IF(AND(C671="Abierto",D671="Alta"),A671,"")</f>
        <v/>
      </c>
      <c r="P671" s="74" t="str">
        <f ca="1">IF(AND(C671="Abierto",D671="Alta"),TODAY()-E671,"")</f>
        <v/>
      </c>
      <c r="Q671" s="74" t="str">
        <f>IF(AND(C671="Abierto",D671="Alta"),RANK(P671,$P$13:$P$798,0)+COUNTIF($P$13:P671,P671)-1+MAX(N:N),"")</f>
        <v/>
      </c>
      <c r="R671" s="74" t="str">
        <f>IF(AND(C671="Abierto",D671="Media"),A671,"")</f>
        <v/>
      </c>
      <c r="S671" s="74" t="str">
        <f ca="1">IF(AND(C671="Abierto",D671="Media"),TODAY()-E671,"")</f>
        <v/>
      </c>
      <c r="T671" s="74" t="str">
        <f>IF(AND(C671="Abierto",D671="Media"),RANK(S671,$S$13:$S$798,0)+COUNTIF($S$13:S671,S671)-1+MAX(N:N,Q:Q),"")</f>
        <v/>
      </c>
      <c r="U671" s="74" t="str">
        <f>IF(AND(C671="Abierto",D671="Baja"),A671,"")</f>
        <v/>
      </c>
      <c r="V671" s="74" t="str">
        <f ca="1">IF(AND(C671="Abierto",D671="Baja"),TODAY()-E671,"")</f>
        <v/>
      </c>
      <c r="W671" s="74" t="str">
        <f>IF(AND(C671="Abierto",D671="Baja"),RANK(V671,$V$13:$V$798,0)+COUNTIF($V$13:V671,V671)-1+MAX(N:N,Q:Q,T:T),"")</f>
        <v/>
      </c>
      <c r="X671" s="139" t="str">
        <f>IF(OR(C671="Resuelto",C671=""),"",SUM(N671,Q671,T671,W671))</f>
        <v/>
      </c>
      <c r="Y671" s="139" t="str">
        <f>IF(OR(C671="Resuelto",C671=""),"",SUM(M671,P671,S671,V671))</f>
        <v/>
      </c>
      <c r="Z671" s="139" t="str">
        <f>IF(OR(C671="Resuelto",C671=""),"",SUM(L671,O671,R671,U671))</f>
        <v/>
      </c>
      <c r="AA671" s="28">
        <v>869</v>
      </c>
      <c r="AB671" s="28" t="str">
        <f ca="1">IF(ISNA(VLOOKUP(AA671,$X$13:$Z$795,3,FALSE))=TRUE,"",VLOOKUP(AA671,$X$13:$Z$795,3,FALSE))</f>
        <v/>
      </c>
      <c r="AC671" s="75" t="str">
        <f ca="1">IF(ISNA(VLOOKUP(AA671,$X$13:$Z$795,2,FALSE))=TRUE,"",VLOOKUP(AA671,$X$13:$Z$795,2,FALSE))</f>
        <v/>
      </c>
      <c r="AH671" s="78" t="str">
        <f>IF(AI671="","",MAX($AH$5:AH670)+1)</f>
        <v/>
      </c>
      <c r="AI671" s="53" t="str">
        <f>IF(G670="","",IF(COUNTIF($AI$11:AI670,G670)=0,G670,""))</f>
        <v/>
      </c>
      <c r="AJ671" s="53" t="str">
        <f>IF(ISNA(VLOOKUP(AA671,$AH$13:$AI$795,2,FALSE))=TRUE,"",VLOOKUP(AA671,$AH$13:$AI$795,2,FALSE))</f>
        <v/>
      </c>
      <c r="AK671" s="135"/>
    </row>
    <row r="672" spans="1:37" x14ac:dyDescent="0.25">
      <c r="A672" s="136"/>
      <c r="B672" s="136"/>
      <c r="C672" s="136"/>
      <c r="D672" s="136"/>
      <c r="E672" s="137"/>
      <c r="F672" s="137"/>
      <c r="G672" s="136"/>
      <c r="H672" s="137"/>
      <c r="I672" s="140" t="str">
        <f t="shared" si="11"/>
        <v/>
      </c>
      <c r="J672" s="140"/>
      <c r="K672" s="140"/>
      <c r="L672" s="74" t="str">
        <f>IF(AND(C672="Abierto",D672="Urgente"),A672,"")</f>
        <v/>
      </c>
      <c r="M672" s="74" t="str">
        <f ca="1">IF(AND(C672="Abierto",D672="Urgente"),TODAY()-E672,"")</f>
        <v/>
      </c>
      <c r="N672" s="74" t="str">
        <f>IF(AND(C672="Abierto",D672="Urgente"),RANK(M672,$M$13:$M$798,0)+COUNTIF($M$13:M672,M672)-1,"")</f>
        <v/>
      </c>
      <c r="O672" s="74" t="str">
        <f>IF(AND(C672="Abierto",D672="Alta"),A672,"")</f>
        <v/>
      </c>
      <c r="P672" s="74" t="str">
        <f ca="1">IF(AND(C672="Abierto",D672="Alta"),TODAY()-E672,"")</f>
        <v/>
      </c>
      <c r="Q672" s="74" t="str">
        <f>IF(AND(C672="Abierto",D672="Alta"),RANK(P672,$P$13:$P$798,0)+COUNTIF($P$13:P672,P672)-1+MAX(N:N),"")</f>
        <v/>
      </c>
      <c r="R672" s="74" t="str">
        <f>IF(AND(C672="Abierto",D672="Media"),A672,"")</f>
        <v/>
      </c>
      <c r="S672" s="74" t="str">
        <f ca="1">IF(AND(C672="Abierto",D672="Media"),TODAY()-E672,"")</f>
        <v/>
      </c>
      <c r="T672" s="74" t="str">
        <f>IF(AND(C672="Abierto",D672="Media"),RANK(S672,$S$13:$S$798,0)+COUNTIF($S$13:S672,S672)-1+MAX(N:N,Q:Q),"")</f>
        <v/>
      </c>
      <c r="U672" s="74" t="str">
        <f>IF(AND(C672="Abierto",D672="Baja"),A672,"")</f>
        <v/>
      </c>
      <c r="V672" s="74" t="str">
        <f ca="1">IF(AND(C672="Abierto",D672="Baja"),TODAY()-E672,"")</f>
        <v/>
      </c>
      <c r="W672" s="74" t="str">
        <f>IF(AND(C672="Abierto",D672="Baja"),RANK(V672,$V$13:$V$798,0)+COUNTIF($V$13:V672,V672)-1+MAX(N:N,Q:Q,T:T),"")</f>
        <v/>
      </c>
      <c r="X672" s="139" t="str">
        <f>IF(OR(C672="Resuelto",C672=""),"",SUM(N672,Q672,T672,W672))</f>
        <v/>
      </c>
      <c r="Y672" s="139" t="str">
        <f>IF(OR(C672="Resuelto",C672=""),"",SUM(M672,P672,S672,V672))</f>
        <v/>
      </c>
      <c r="Z672" s="139" t="str">
        <f>IF(OR(C672="Resuelto",C672=""),"",SUM(L672,O672,R672,U672))</f>
        <v/>
      </c>
      <c r="AA672" s="28">
        <v>870</v>
      </c>
      <c r="AB672" s="28" t="str">
        <f ca="1">IF(ISNA(VLOOKUP(AA672,$X$13:$Z$795,3,FALSE))=TRUE,"",VLOOKUP(AA672,$X$13:$Z$795,3,FALSE))</f>
        <v/>
      </c>
      <c r="AC672" s="75" t="str">
        <f ca="1">IF(ISNA(VLOOKUP(AA672,$X$13:$Z$795,2,FALSE))=TRUE,"",VLOOKUP(AA672,$X$13:$Z$795,2,FALSE))</f>
        <v/>
      </c>
      <c r="AH672" s="78" t="str">
        <f>IF(AI672="","",MAX($AH$5:AH671)+1)</f>
        <v/>
      </c>
      <c r="AI672" s="53" t="str">
        <f>IF(G671="","",IF(COUNTIF($AI$11:AI671,G671)=0,G671,""))</f>
        <v/>
      </c>
      <c r="AJ672" s="53" t="str">
        <f>IF(ISNA(VLOOKUP(AA672,$AH$13:$AI$795,2,FALSE))=TRUE,"",VLOOKUP(AA672,$AH$13:$AI$795,2,FALSE))</f>
        <v/>
      </c>
      <c r="AK672" s="135"/>
    </row>
    <row r="673" spans="1:37" x14ac:dyDescent="0.25">
      <c r="A673" s="136"/>
      <c r="B673" s="136"/>
      <c r="C673" s="136"/>
      <c r="D673" s="136"/>
      <c r="E673" s="137"/>
      <c r="F673" s="137"/>
      <c r="G673" s="136"/>
      <c r="H673" s="137"/>
      <c r="I673" s="140" t="str">
        <f t="shared" si="11"/>
        <v/>
      </c>
      <c r="J673" s="140"/>
      <c r="K673" s="140"/>
      <c r="L673" s="74" t="str">
        <f>IF(AND(C673="Abierto",D673="Urgente"),A673,"")</f>
        <v/>
      </c>
      <c r="M673" s="74" t="str">
        <f ca="1">IF(AND(C673="Abierto",D673="Urgente"),TODAY()-E673,"")</f>
        <v/>
      </c>
      <c r="N673" s="74" t="str">
        <f>IF(AND(C673="Abierto",D673="Urgente"),RANK(M673,$M$13:$M$798,0)+COUNTIF($M$13:M673,M673)-1,"")</f>
        <v/>
      </c>
      <c r="O673" s="74" t="str">
        <f>IF(AND(C673="Abierto",D673="Alta"),A673,"")</f>
        <v/>
      </c>
      <c r="P673" s="74" t="str">
        <f ca="1">IF(AND(C673="Abierto",D673="Alta"),TODAY()-E673,"")</f>
        <v/>
      </c>
      <c r="Q673" s="74" t="str">
        <f>IF(AND(C673="Abierto",D673="Alta"),RANK(P673,$P$13:$P$798,0)+COUNTIF($P$13:P673,P673)-1+MAX(N:N),"")</f>
        <v/>
      </c>
      <c r="R673" s="74" t="str">
        <f>IF(AND(C673="Abierto",D673="Media"),A673,"")</f>
        <v/>
      </c>
      <c r="S673" s="74" t="str">
        <f ca="1">IF(AND(C673="Abierto",D673="Media"),TODAY()-E673,"")</f>
        <v/>
      </c>
      <c r="T673" s="74" t="str">
        <f>IF(AND(C673="Abierto",D673="Media"),RANK(S673,$S$13:$S$798,0)+COUNTIF($S$13:S673,S673)-1+MAX(N:N,Q:Q),"")</f>
        <v/>
      </c>
      <c r="U673" s="74" t="str">
        <f>IF(AND(C673="Abierto",D673="Baja"),A673,"")</f>
        <v/>
      </c>
      <c r="V673" s="74" t="str">
        <f ca="1">IF(AND(C673="Abierto",D673="Baja"),TODAY()-E673,"")</f>
        <v/>
      </c>
      <c r="W673" s="74" t="str">
        <f>IF(AND(C673="Abierto",D673="Baja"),RANK(V673,$V$13:$V$798,0)+COUNTIF($V$13:V673,V673)-1+MAX(N:N,Q:Q,T:T),"")</f>
        <v/>
      </c>
      <c r="X673" s="139" t="str">
        <f>IF(OR(C673="Resuelto",C673=""),"",SUM(N673,Q673,T673,W673))</f>
        <v/>
      </c>
      <c r="Y673" s="139" t="str">
        <f>IF(OR(C673="Resuelto",C673=""),"",SUM(M673,P673,S673,V673))</f>
        <v/>
      </c>
      <c r="Z673" s="139" t="str">
        <f>IF(OR(C673="Resuelto",C673=""),"",SUM(L673,O673,R673,U673))</f>
        <v/>
      </c>
      <c r="AA673" s="28">
        <v>871</v>
      </c>
      <c r="AB673" s="28" t="str">
        <f ca="1">IF(ISNA(VLOOKUP(AA673,$X$13:$Z$795,3,FALSE))=TRUE,"",VLOOKUP(AA673,$X$13:$Z$795,3,FALSE))</f>
        <v/>
      </c>
      <c r="AC673" s="75" t="str">
        <f ca="1">IF(ISNA(VLOOKUP(AA673,$X$13:$Z$795,2,FALSE))=TRUE,"",VLOOKUP(AA673,$X$13:$Z$795,2,FALSE))</f>
        <v/>
      </c>
      <c r="AH673" s="78" t="str">
        <f>IF(AI673="","",MAX($AH$5:AH672)+1)</f>
        <v/>
      </c>
      <c r="AI673" s="53" t="str">
        <f>IF(G672="","",IF(COUNTIF($AI$11:AI672,G672)=0,G672,""))</f>
        <v/>
      </c>
      <c r="AJ673" s="53" t="str">
        <f>IF(ISNA(VLOOKUP(AA673,$AH$13:$AI$795,2,FALSE))=TRUE,"",VLOOKUP(AA673,$AH$13:$AI$795,2,FALSE))</f>
        <v/>
      </c>
      <c r="AK673" s="135"/>
    </row>
    <row r="674" spans="1:37" x14ac:dyDescent="0.25">
      <c r="A674" s="136"/>
      <c r="B674" s="136"/>
      <c r="C674" s="136"/>
      <c r="D674" s="136"/>
      <c r="E674" s="137"/>
      <c r="F674" s="137"/>
      <c r="G674" s="136"/>
      <c r="H674" s="137"/>
      <c r="I674" s="140" t="str">
        <f t="shared" si="11"/>
        <v/>
      </c>
      <c r="J674" s="140"/>
      <c r="K674" s="140"/>
      <c r="L674" s="74" t="str">
        <f>IF(AND(C674="Abierto",D674="Urgente"),A674,"")</f>
        <v/>
      </c>
      <c r="M674" s="74" t="str">
        <f ca="1">IF(AND(C674="Abierto",D674="Urgente"),TODAY()-E674,"")</f>
        <v/>
      </c>
      <c r="N674" s="74" t="str">
        <f>IF(AND(C674="Abierto",D674="Urgente"),RANK(M674,$M$13:$M$798,0)+COUNTIF($M$13:M674,M674)-1,"")</f>
        <v/>
      </c>
      <c r="O674" s="74" t="str">
        <f>IF(AND(C674="Abierto",D674="Alta"),A674,"")</f>
        <v/>
      </c>
      <c r="P674" s="74" t="str">
        <f ca="1">IF(AND(C674="Abierto",D674="Alta"),TODAY()-E674,"")</f>
        <v/>
      </c>
      <c r="Q674" s="74" t="str">
        <f>IF(AND(C674="Abierto",D674="Alta"),RANK(P674,$P$13:$P$798,0)+COUNTIF($P$13:P674,P674)-1+MAX(N:N),"")</f>
        <v/>
      </c>
      <c r="R674" s="74" t="str">
        <f>IF(AND(C674="Abierto",D674="Media"),A674,"")</f>
        <v/>
      </c>
      <c r="S674" s="74" t="str">
        <f ca="1">IF(AND(C674="Abierto",D674="Media"),TODAY()-E674,"")</f>
        <v/>
      </c>
      <c r="T674" s="74" t="str">
        <f>IF(AND(C674="Abierto",D674="Media"),RANK(S674,$S$13:$S$798,0)+COUNTIF($S$13:S674,S674)-1+MAX(N:N,Q:Q),"")</f>
        <v/>
      </c>
      <c r="U674" s="74" t="str">
        <f>IF(AND(C674="Abierto",D674="Baja"),A674,"")</f>
        <v/>
      </c>
      <c r="V674" s="74" t="str">
        <f ca="1">IF(AND(C674="Abierto",D674="Baja"),TODAY()-E674,"")</f>
        <v/>
      </c>
      <c r="W674" s="74" t="str">
        <f>IF(AND(C674="Abierto",D674="Baja"),RANK(V674,$V$13:$V$798,0)+COUNTIF($V$13:V674,V674)-1+MAX(N:N,Q:Q,T:T),"")</f>
        <v/>
      </c>
      <c r="X674" s="139" t="str">
        <f>IF(OR(C674="Resuelto",C674=""),"",SUM(N674,Q674,T674,W674))</f>
        <v/>
      </c>
      <c r="Y674" s="139" t="str">
        <f>IF(OR(C674="Resuelto",C674=""),"",SUM(M674,P674,S674,V674))</f>
        <v/>
      </c>
      <c r="Z674" s="139" t="str">
        <f>IF(OR(C674="Resuelto",C674=""),"",SUM(L674,O674,R674,U674))</f>
        <v/>
      </c>
      <c r="AA674" s="28">
        <v>872</v>
      </c>
      <c r="AB674" s="28" t="str">
        <f ca="1">IF(ISNA(VLOOKUP(AA674,$X$13:$Z$795,3,FALSE))=TRUE,"",VLOOKUP(AA674,$X$13:$Z$795,3,FALSE))</f>
        <v/>
      </c>
      <c r="AC674" s="75" t="str">
        <f ca="1">IF(ISNA(VLOOKUP(AA674,$X$13:$Z$795,2,FALSE))=TRUE,"",VLOOKUP(AA674,$X$13:$Z$795,2,FALSE))</f>
        <v/>
      </c>
      <c r="AH674" s="78" t="str">
        <f>IF(AI674="","",MAX($AH$5:AH673)+1)</f>
        <v/>
      </c>
      <c r="AI674" s="53" t="str">
        <f>IF(G673="","",IF(COUNTIF($AI$11:AI673,G673)=0,G673,""))</f>
        <v/>
      </c>
      <c r="AJ674" s="53" t="str">
        <f>IF(ISNA(VLOOKUP(AA674,$AH$13:$AI$795,2,FALSE))=TRUE,"",VLOOKUP(AA674,$AH$13:$AI$795,2,FALSE))</f>
        <v/>
      </c>
      <c r="AK674" s="135"/>
    </row>
    <row r="675" spans="1:37" x14ac:dyDescent="0.25">
      <c r="A675" s="136"/>
      <c r="B675" s="136"/>
      <c r="C675" s="136"/>
      <c r="D675" s="136"/>
      <c r="E675" s="137"/>
      <c r="F675" s="137"/>
      <c r="G675" s="136"/>
      <c r="H675" s="137"/>
      <c r="I675" s="140" t="str">
        <f t="shared" si="11"/>
        <v/>
      </c>
      <c r="J675" s="140"/>
      <c r="K675" s="140"/>
      <c r="L675" s="74" t="str">
        <f>IF(AND(C675="Abierto",D675="Urgente"),A675,"")</f>
        <v/>
      </c>
      <c r="M675" s="74" t="str">
        <f ca="1">IF(AND(C675="Abierto",D675="Urgente"),TODAY()-E675,"")</f>
        <v/>
      </c>
      <c r="N675" s="74" t="str">
        <f>IF(AND(C675="Abierto",D675="Urgente"),RANK(M675,$M$13:$M$798,0)+COUNTIF($M$13:M675,M675)-1,"")</f>
        <v/>
      </c>
      <c r="O675" s="74" t="str">
        <f>IF(AND(C675="Abierto",D675="Alta"),A675,"")</f>
        <v/>
      </c>
      <c r="P675" s="74" t="str">
        <f ca="1">IF(AND(C675="Abierto",D675="Alta"),TODAY()-E675,"")</f>
        <v/>
      </c>
      <c r="Q675" s="74" t="str">
        <f>IF(AND(C675="Abierto",D675="Alta"),RANK(P675,$P$13:$P$798,0)+COUNTIF($P$13:P675,P675)-1+MAX(N:N),"")</f>
        <v/>
      </c>
      <c r="R675" s="74" t="str">
        <f>IF(AND(C675="Abierto",D675="Media"),A675,"")</f>
        <v/>
      </c>
      <c r="S675" s="74" t="str">
        <f ca="1">IF(AND(C675="Abierto",D675="Media"),TODAY()-E675,"")</f>
        <v/>
      </c>
      <c r="T675" s="74" t="str">
        <f>IF(AND(C675="Abierto",D675="Media"),RANK(S675,$S$13:$S$798,0)+COUNTIF($S$13:S675,S675)-1+MAX(N:N,Q:Q),"")</f>
        <v/>
      </c>
      <c r="U675" s="74" t="str">
        <f>IF(AND(C675="Abierto",D675="Baja"),A675,"")</f>
        <v/>
      </c>
      <c r="V675" s="74" t="str">
        <f ca="1">IF(AND(C675="Abierto",D675="Baja"),TODAY()-E675,"")</f>
        <v/>
      </c>
      <c r="W675" s="74" t="str">
        <f>IF(AND(C675="Abierto",D675="Baja"),RANK(V675,$V$13:$V$798,0)+COUNTIF($V$13:V675,V675)-1+MAX(N:N,Q:Q,T:T),"")</f>
        <v/>
      </c>
      <c r="X675" s="139" t="str">
        <f>IF(OR(C675="Resuelto",C675=""),"",SUM(N675,Q675,T675,W675))</f>
        <v/>
      </c>
      <c r="Y675" s="139" t="str">
        <f>IF(OR(C675="Resuelto",C675=""),"",SUM(M675,P675,S675,V675))</f>
        <v/>
      </c>
      <c r="Z675" s="139" t="str">
        <f>IF(OR(C675="Resuelto",C675=""),"",SUM(L675,O675,R675,U675))</f>
        <v/>
      </c>
      <c r="AA675" s="28">
        <v>873</v>
      </c>
      <c r="AB675" s="28" t="str">
        <f ca="1">IF(ISNA(VLOOKUP(AA675,$X$13:$Z$795,3,FALSE))=TRUE,"",VLOOKUP(AA675,$X$13:$Z$795,3,FALSE))</f>
        <v/>
      </c>
      <c r="AC675" s="75" t="str">
        <f ca="1">IF(ISNA(VLOOKUP(AA675,$X$13:$Z$795,2,FALSE))=TRUE,"",VLOOKUP(AA675,$X$13:$Z$795,2,FALSE))</f>
        <v/>
      </c>
      <c r="AH675" s="78" t="str">
        <f>IF(AI675="","",MAX($AH$5:AH674)+1)</f>
        <v/>
      </c>
      <c r="AI675" s="53" t="str">
        <f>IF(G674="","",IF(COUNTIF($AI$11:AI674,G674)=0,G674,""))</f>
        <v/>
      </c>
      <c r="AJ675" s="53" t="str">
        <f>IF(ISNA(VLOOKUP(AA675,$AH$13:$AI$795,2,FALSE))=TRUE,"",VLOOKUP(AA675,$AH$13:$AI$795,2,FALSE))</f>
        <v/>
      </c>
      <c r="AK675" s="135"/>
    </row>
    <row r="676" spans="1:37" x14ac:dyDescent="0.25">
      <c r="A676" s="136"/>
      <c r="B676" s="136"/>
      <c r="C676" s="136"/>
      <c r="D676" s="136"/>
      <c r="E676" s="137"/>
      <c r="F676" s="137"/>
      <c r="G676" s="136"/>
      <c r="H676" s="137"/>
      <c r="I676" s="140" t="str">
        <f t="shared" si="11"/>
        <v/>
      </c>
      <c r="J676" s="140"/>
      <c r="K676" s="140"/>
      <c r="L676" s="74" t="str">
        <f>IF(AND(C676="Abierto",D676="Urgente"),A676,"")</f>
        <v/>
      </c>
      <c r="M676" s="74" t="str">
        <f ca="1">IF(AND(C676="Abierto",D676="Urgente"),TODAY()-E676,"")</f>
        <v/>
      </c>
      <c r="N676" s="74" t="str">
        <f>IF(AND(C676="Abierto",D676="Urgente"),RANK(M676,$M$13:$M$798,0)+COUNTIF($M$13:M676,M676)-1,"")</f>
        <v/>
      </c>
      <c r="O676" s="74" t="str">
        <f>IF(AND(C676="Abierto",D676="Alta"),A676,"")</f>
        <v/>
      </c>
      <c r="P676" s="74" t="str">
        <f ca="1">IF(AND(C676="Abierto",D676="Alta"),TODAY()-E676,"")</f>
        <v/>
      </c>
      <c r="Q676" s="74" t="str">
        <f>IF(AND(C676="Abierto",D676="Alta"),RANK(P676,$P$13:$P$798,0)+COUNTIF($P$13:P676,P676)-1+MAX(N:N),"")</f>
        <v/>
      </c>
      <c r="R676" s="74" t="str">
        <f>IF(AND(C676="Abierto",D676="Media"),A676,"")</f>
        <v/>
      </c>
      <c r="S676" s="74" t="str">
        <f ca="1">IF(AND(C676="Abierto",D676="Media"),TODAY()-E676,"")</f>
        <v/>
      </c>
      <c r="T676" s="74" t="str">
        <f>IF(AND(C676="Abierto",D676="Media"),RANK(S676,$S$13:$S$798,0)+COUNTIF($S$13:S676,S676)-1+MAX(N:N,Q:Q),"")</f>
        <v/>
      </c>
      <c r="U676" s="74" t="str">
        <f>IF(AND(C676="Abierto",D676="Baja"),A676,"")</f>
        <v/>
      </c>
      <c r="V676" s="74" t="str">
        <f ca="1">IF(AND(C676="Abierto",D676="Baja"),TODAY()-E676,"")</f>
        <v/>
      </c>
      <c r="W676" s="74" t="str">
        <f>IF(AND(C676="Abierto",D676="Baja"),RANK(V676,$V$13:$V$798,0)+COUNTIF($V$13:V676,V676)-1+MAX(N:N,Q:Q,T:T),"")</f>
        <v/>
      </c>
      <c r="X676" s="139" t="str">
        <f>IF(OR(C676="Resuelto",C676=""),"",SUM(N676,Q676,T676,W676))</f>
        <v/>
      </c>
      <c r="Y676" s="139" t="str">
        <f>IF(OR(C676="Resuelto",C676=""),"",SUM(M676,P676,S676,V676))</f>
        <v/>
      </c>
      <c r="Z676" s="139" t="str">
        <f>IF(OR(C676="Resuelto",C676=""),"",SUM(L676,O676,R676,U676))</f>
        <v/>
      </c>
      <c r="AA676" s="28">
        <v>874</v>
      </c>
      <c r="AB676" s="28" t="str">
        <f ca="1">IF(ISNA(VLOOKUP(AA676,$X$13:$Z$795,3,FALSE))=TRUE,"",VLOOKUP(AA676,$X$13:$Z$795,3,FALSE))</f>
        <v/>
      </c>
      <c r="AC676" s="75" t="str">
        <f ca="1">IF(ISNA(VLOOKUP(AA676,$X$13:$Z$795,2,FALSE))=TRUE,"",VLOOKUP(AA676,$X$13:$Z$795,2,FALSE))</f>
        <v/>
      </c>
      <c r="AH676" s="78" t="str">
        <f>IF(AI676="","",MAX($AH$5:AH675)+1)</f>
        <v/>
      </c>
      <c r="AI676" s="53" t="str">
        <f>IF(G675="","",IF(COUNTIF($AI$11:AI675,G675)=0,G675,""))</f>
        <v/>
      </c>
      <c r="AJ676" s="53" t="str">
        <f>IF(ISNA(VLOOKUP(AA676,$AH$13:$AI$795,2,FALSE))=TRUE,"",VLOOKUP(AA676,$AH$13:$AI$795,2,FALSE))</f>
        <v/>
      </c>
      <c r="AK676" s="135"/>
    </row>
    <row r="677" spans="1:37" x14ac:dyDescent="0.25">
      <c r="A677" s="136"/>
      <c r="B677" s="136"/>
      <c r="C677" s="136"/>
      <c r="D677" s="136"/>
      <c r="E677" s="137"/>
      <c r="F677" s="137"/>
      <c r="G677" s="136"/>
      <c r="H677" s="137"/>
      <c r="I677" s="140" t="str">
        <f t="shared" si="11"/>
        <v/>
      </c>
      <c r="J677" s="140"/>
      <c r="K677" s="140"/>
      <c r="L677" s="74" t="str">
        <f>IF(AND(C677="Abierto",D677="Urgente"),A677,"")</f>
        <v/>
      </c>
      <c r="M677" s="74" t="str">
        <f ca="1">IF(AND(C677="Abierto",D677="Urgente"),TODAY()-E677,"")</f>
        <v/>
      </c>
      <c r="N677" s="74" t="str">
        <f>IF(AND(C677="Abierto",D677="Urgente"),RANK(M677,$M$13:$M$798,0)+COUNTIF($M$13:M677,M677)-1,"")</f>
        <v/>
      </c>
      <c r="O677" s="74" t="str">
        <f>IF(AND(C677="Abierto",D677="Alta"),A677,"")</f>
        <v/>
      </c>
      <c r="P677" s="74" t="str">
        <f ca="1">IF(AND(C677="Abierto",D677="Alta"),TODAY()-E677,"")</f>
        <v/>
      </c>
      <c r="Q677" s="74" t="str">
        <f>IF(AND(C677="Abierto",D677="Alta"),RANK(P677,$P$13:$P$798,0)+COUNTIF($P$13:P677,P677)-1+MAX(N:N),"")</f>
        <v/>
      </c>
      <c r="R677" s="74" t="str">
        <f>IF(AND(C677="Abierto",D677="Media"),A677,"")</f>
        <v/>
      </c>
      <c r="S677" s="74" t="str">
        <f ca="1">IF(AND(C677="Abierto",D677="Media"),TODAY()-E677,"")</f>
        <v/>
      </c>
      <c r="T677" s="74" t="str">
        <f>IF(AND(C677="Abierto",D677="Media"),RANK(S677,$S$13:$S$798,0)+COUNTIF($S$13:S677,S677)-1+MAX(N:N,Q:Q),"")</f>
        <v/>
      </c>
      <c r="U677" s="74" t="str">
        <f>IF(AND(C677="Abierto",D677="Baja"),A677,"")</f>
        <v/>
      </c>
      <c r="V677" s="74" t="str">
        <f ca="1">IF(AND(C677="Abierto",D677="Baja"),TODAY()-E677,"")</f>
        <v/>
      </c>
      <c r="W677" s="74" t="str">
        <f>IF(AND(C677="Abierto",D677="Baja"),RANK(V677,$V$13:$V$798,0)+COUNTIF($V$13:V677,V677)-1+MAX(N:N,Q:Q,T:T),"")</f>
        <v/>
      </c>
      <c r="X677" s="139" t="str">
        <f>IF(OR(C677="Resuelto",C677=""),"",SUM(N677,Q677,T677,W677))</f>
        <v/>
      </c>
      <c r="Y677" s="139" t="str">
        <f>IF(OR(C677="Resuelto",C677=""),"",SUM(M677,P677,S677,V677))</f>
        <v/>
      </c>
      <c r="Z677" s="139" t="str">
        <f>IF(OR(C677="Resuelto",C677=""),"",SUM(L677,O677,R677,U677))</f>
        <v/>
      </c>
      <c r="AA677" s="28">
        <v>875</v>
      </c>
      <c r="AB677" s="28" t="str">
        <f ca="1">IF(ISNA(VLOOKUP(AA677,$X$13:$Z$795,3,FALSE))=TRUE,"",VLOOKUP(AA677,$X$13:$Z$795,3,FALSE))</f>
        <v/>
      </c>
      <c r="AC677" s="75" t="str">
        <f ca="1">IF(ISNA(VLOOKUP(AA677,$X$13:$Z$795,2,FALSE))=TRUE,"",VLOOKUP(AA677,$X$13:$Z$795,2,FALSE))</f>
        <v/>
      </c>
      <c r="AH677" s="78" t="str">
        <f>IF(AI677="","",MAX($AH$5:AH676)+1)</f>
        <v/>
      </c>
      <c r="AI677" s="53" t="str">
        <f>IF(G676="","",IF(COUNTIF($AI$11:AI676,G676)=0,G676,""))</f>
        <v/>
      </c>
      <c r="AJ677" s="53" t="str">
        <f>IF(ISNA(VLOOKUP(AA677,$AH$13:$AI$795,2,FALSE))=TRUE,"",VLOOKUP(AA677,$AH$13:$AI$795,2,FALSE))</f>
        <v/>
      </c>
      <c r="AK677" s="135"/>
    </row>
    <row r="678" spans="1:37" x14ac:dyDescent="0.25">
      <c r="A678" s="136"/>
      <c r="B678" s="136"/>
      <c r="C678" s="136"/>
      <c r="D678" s="136"/>
      <c r="E678" s="137"/>
      <c r="F678" s="137"/>
      <c r="G678" s="136"/>
      <c r="H678" s="137"/>
      <c r="I678" s="140" t="str">
        <f t="shared" si="11"/>
        <v/>
      </c>
      <c r="J678" s="140"/>
      <c r="K678" s="140"/>
      <c r="L678" s="74" t="str">
        <f>IF(AND(C678="Abierto",D678="Urgente"),A678,"")</f>
        <v/>
      </c>
      <c r="M678" s="74" t="str">
        <f ca="1">IF(AND(C678="Abierto",D678="Urgente"),TODAY()-E678,"")</f>
        <v/>
      </c>
      <c r="N678" s="74" t="str">
        <f>IF(AND(C678="Abierto",D678="Urgente"),RANK(M678,$M$13:$M$798,0)+COUNTIF($M$13:M678,M678)-1,"")</f>
        <v/>
      </c>
      <c r="O678" s="74" t="str">
        <f>IF(AND(C678="Abierto",D678="Alta"),A678,"")</f>
        <v/>
      </c>
      <c r="P678" s="74" t="str">
        <f ca="1">IF(AND(C678="Abierto",D678="Alta"),TODAY()-E678,"")</f>
        <v/>
      </c>
      <c r="Q678" s="74" t="str">
        <f>IF(AND(C678="Abierto",D678="Alta"),RANK(P678,$P$13:$P$798,0)+COUNTIF($P$13:P678,P678)-1+MAX(N:N),"")</f>
        <v/>
      </c>
      <c r="R678" s="74" t="str">
        <f>IF(AND(C678="Abierto",D678="Media"),A678,"")</f>
        <v/>
      </c>
      <c r="S678" s="74" t="str">
        <f ca="1">IF(AND(C678="Abierto",D678="Media"),TODAY()-E678,"")</f>
        <v/>
      </c>
      <c r="T678" s="74" t="str">
        <f>IF(AND(C678="Abierto",D678="Media"),RANK(S678,$S$13:$S$798,0)+COUNTIF($S$13:S678,S678)-1+MAX(N:N,Q:Q),"")</f>
        <v/>
      </c>
      <c r="U678" s="74" t="str">
        <f>IF(AND(C678="Abierto",D678="Baja"),A678,"")</f>
        <v/>
      </c>
      <c r="V678" s="74" t="str">
        <f ca="1">IF(AND(C678="Abierto",D678="Baja"),TODAY()-E678,"")</f>
        <v/>
      </c>
      <c r="W678" s="74" t="str">
        <f>IF(AND(C678="Abierto",D678="Baja"),RANK(V678,$V$13:$V$798,0)+COUNTIF($V$13:V678,V678)-1+MAX(N:N,Q:Q,T:T),"")</f>
        <v/>
      </c>
      <c r="X678" s="139" t="str">
        <f>IF(OR(C678="Resuelto",C678=""),"",SUM(N678,Q678,T678,W678))</f>
        <v/>
      </c>
      <c r="Y678" s="139" t="str">
        <f>IF(OR(C678="Resuelto",C678=""),"",SUM(M678,P678,S678,V678))</f>
        <v/>
      </c>
      <c r="Z678" s="139" t="str">
        <f>IF(OR(C678="Resuelto",C678=""),"",SUM(L678,O678,R678,U678))</f>
        <v/>
      </c>
      <c r="AA678" s="28">
        <v>876</v>
      </c>
      <c r="AB678" s="28" t="str">
        <f ca="1">IF(ISNA(VLOOKUP(AA678,$X$13:$Z$795,3,FALSE))=TRUE,"",VLOOKUP(AA678,$X$13:$Z$795,3,FALSE))</f>
        <v/>
      </c>
      <c r="AC678" s="75" t="str">
        <f ca="1">IF(ISNA(VLOOKUP(AA678,$X$13:$Z$795,2,FALSE))=TRUE,"",VLOOKUP(AA678,$X$13:$Z$795,2,FALSE))</f>
        <v/>
      </c>
      <c r="AH678" s="78" t="str">
        <f>IF(AI678="","",MAX($AH$5:AH677)+1)</f>
        <v/>
      </c>
      <c r="AI678" s="53" t="str">
        <f>IF(G677="","",IF(COUNTIF($AI$11:AI677,G677)=0,G677,""))</f>
        <v/>
      </c>
      <c r="AJ678" s="53" t="str">
        <f>IF(ISNA(VLOOKUP(AA678,$AH$13:$AI$795,2,FALSE))=TRUE,"",VLOOKUP(AA678,$AH$13:$AI$795,2,FALSE))</f>
        <v/>
      </c>
      <c r="AK678" s="135"/>
    </row>
    <row r="679" spans="1:37" x14ac:dyDescent="0.25">
      <c r="A679" s="136"/>
      <c r="B679" s="136"/>
      <c r="C679" s="136"/>
      <c r="D679" s="136"/>
      <c r="E679" s="137"/>
      <c r="F679" s="137"/>
      <c r="G679" s="136"/>
      <c r="H679" s="137"/>
      <c r="I679" s="140" t="str">
        <f t="shared" si="11"/>
        <v/>
      </c>
      <c r="J679" s="140"/>
      <c r="K679" s="140"/>
      <c r="L679" s="74" t="str">
        <f>IF(AND(C679="Abierto",D679="Urgente"),A679,"")</f>
        <v/>
      </c>
      <c r="M679" s="74" t="str">
        <f ca="1">IF(AND(C679="Abierto",D679="Urgente"),TODAY()-E679,"")</f>
        <v/>
      </c>
      <c r="N679" s="74" t="str">
        <f>IF(AND(C679="Abierto",D679="Urgente"),RANK(M679,$M$13:$M$798,0)+COUNTIF($M$13:M679,M679)-1,"")</f>
        <v/>
      </c>
      <c r="O679" s="74" t="str">
        <f>IF(AND(C679="Abierto",D679="Alta"),A679,"")</f>
        <v/>
      </c>
      <c r="P679" s="74" t="str">
        <f ca="1">IF(AND(C679="Abierto",D679="Alta"),TODAY()-E679,"")</f>
        <v/>
      </c>
      <c r="Q679" s="74" t="str">
        <f>IF(AND(C679="Abierto",D679="Alta"),RANK(P679,$P$13:$P$798,0)+COUNTIF($P$13:P679,P679)-1+MAX(N:N),"")</f>
        <v/>
      </c>
      <c r="R679" s="74" t="str">
        <f>IF(AND(C679="Abierto",D679="Media"),A679,"")</f>
        <v/>
      </c>
      <c r="S679" s="74" t="str">
        <f ca="1">IF(AND(C679="Abierto",D679="Media"),TODAY()-E679,"")</f>
        <v/>
      </c>
      <c r="T679" s="74" t="str">
        <f>IF(AND(C679="Abierto",D679="Media"),RANK(S679,$S$13:$S$798,0)+COUNTIF($S$13:S679,S679)-1+MAX(N:N,Q:Q),"")</f>
        <v/>
      </c>
      <c r="U679" s="74" t="str">
        <f>IF(AND(C679="Abierto",D679="Baja"),A679,"")</f>
        <v/>
      </c>
      <c r="V679" s="74" t="str">
        <f ca="1">IF(AND(C679="Abierto",D679="Baja"),TODAY()-E679,"")</f>
        <v/>
      </c>
      <c r="W679" s="74" t="str">
        <f>IF(AND(C679="Abierto",D679="Baja"),RANK(V679,$V$13:$V$798,0)+COUNTIF($V$13:V679,V679)-1+MAX(N:N,Q:Q,T:T),"")</f>
        <v/>
      </c>
      <c r="X679" s="139" t="str">
        <f>IF(OR(C679="Resuelto",C679=""),"",SUM(N679,Q679,T679,W679))</f>
        <v/>
      </c>
      <c r="Y679" s="139" t="str">
        <f>IF(OR(C679="Resuelto",C679=""),"",SUM(M679,P679,S679,V679))</f>
        <v/>
      </c>
      <c r="Z679" s="139" t="str">
        <f>IF(OR(C679="Resuelto",C679=""),"",SUM(L679,O679,R679,U679))</f>
        <v/>
      </c>
      <c r="AA679" s="28">
        <v>877</v>
      </c>
      <c r="AB679" s="28" t="str">
        <f ca="1">IF(ISNA(VLOOKUP(AA679,$X$13:$Z$795,3,FALSE))=TRUE,"",VLOOKUP(AA679,$X$13:$Z$795,3,FALSE))</f>
        <v/>
      </c>
      <c r="AC679" s="75" t="str">
        <f ca="1">IF(ISNA(VLOOKUP(AA679,$X$13:$Z$795,2,FALSE))=TRUE,"",VLOOKUP(AA679,$X$13:$Z$795,2,FALSE))</f>
        <v/>
      </c>
      <c r="AH679" s="78" t="str">
        <f>IF(AI679="","",MAX($AH$5:AH678)+1)</f>
        <v/>
      </c>
      <c r="AI679" s="53" t="str">
        <f>IF(G678="","",IF(COUNTIF($AI$11:AI678,G678)=0,G678,""))</f>
        <v/>
      </c>
      <c r="AJ679" s="53" t="str">
        <f>IF(ISNA(VLOOKUP(AA679,$AH$13:$AI$795,2,FALSE))=TRUE,"",VLOOKUP(AA679,$AH$13:$AI$795,2,FALSE))</f>
        <v/>
      </c>
      <c r="AK679" s="135"/>
    </row>
    <row r="680" spans="1:37" x14ac:dyDescent="0.25">
      <c r="A680" s="136"/>
      <c r="B680" s="136"/>
      <c r="C680" s="136"/>
      <c r="D680" s="136"/>
      <c r="E680" s="137"/>
      <c r="F680" s="137"/>
      <c r="G680" s="136"/>
      <c r="H680" s="137"/>
      <c r="I680" s="140" t="str">
        <f t="shared" si="11"/>
        <v/>
      </c>
      <c r="J680" s="140"/>
      <c r="K680" s="140"/>
      <c r="L680" s="74" t="str">
        <f>IF(AND(C680="Abierto",D680="Urgente"),A680,"")</f>
        <v/>
      </c>
      <c r="M680" s="74" t="str">
        <f ca="1">IF(AND(C680="Abierto",D680="Urgente"),TODAY()-E680,"")</f>
        <v/>
      </c>
      <c r="N680" s="74" t="str">
        <f>IF(AND(C680="Abierto",D680="Urgente"),RANK(M680,$M$13:$M$798,0)+COUNTIF($M$13:M680,M680)-1,"")</f>
        <v/>
      </c>
      <c r="O680" s="74" t="str">
        <f>IF(AND(C680="Abierto",D680="Alta"),A680,"")</f>
        <v/>
      </c>
      <c r="P680" s="74" t="str">
        <f ca="1">IF(AND(C680="Abierto",D680="Alta"),TODAY()-E680,"")</f>
        <v/>
      </c>
      <c r="Q680" s="74" t="str">
        <f>IF(AND(C680="Abierto",D680="Alta"),RANK(P680,$P$13:$P$798,0)+COUNTIF($P$13:P680,P680)-1+MAX(N:N),"")</f>
        <v/>
      </c>
      <c r="R680" s="74" t="str">
        <f>IF(AND(C680="Abierto",D680="Media"),A680,"")</f>
        <v/>
      </c>
      <c r="S680" s="74" t="str">
        <f ca="1">IF(AND(C680="Abierto",D680="Media"),TODAY()-E680,"")</f>
        <v/>
      </c>
      <c r="T680" s="74" t="str">
        <f>IF(AND(C680="Abierto",D680="Media"),RANK(S680,$S$13:$S$798,0)+COUNTIF($S$13:S680,S680)-1+MAX(N:N,Q:Q),"")</f>
        <v/>
      </c>
      <c r="U680" s="74" t="str">
        <f>IF(AND(C680="Abierto",D680="Baja"),A680,"")</f>
        <v/>
      </c>
      <c r="V680" s="74" t="str">
        <f ca="1">IF(AND(C680="Abierto",D680="Baja"),TODAY()-E680,"")</f>
        <v/>
      </c>
      <c r="W680" s="74" t="str">
        <f>IF(AND(C680="Abierto",D680="Baja"),RANK(V680,$V$13:$V$798,0)+COUNTIF($V$13:V680,V680)-1+MAX(N:N,Q:Q,T:T),"")</f>
        <v/>
      </c>
      <c r="X680" s="139" t="str">
        <f>IF(OR(C680="Resuelto",C680=""),"",SUM(N680,Q680,T680,W680))</f>
        <v/>
      </c>
      <c r="Y680" s="139" t="str">
        <f>IF(OR(C680="Resuelto",C680=""),"",SUM(M680,P680,S680,V680))</f>
        <v/>
      </c>
      <c r="Z680" s="139" t="str">
        <f>IF(OR(C680="Resuelto",C680=""),"",SUM(L680,O680,R680,U680))</f>
        <v/>
      </c>
      <c r="AA680" s="28">
        <v>878</v>
      </c>
      <c r="AB680" s="28" t="str">
        <f ca="1">IF(ISNA(VLOOKUP(AA680,$X$13:$Z$795,3,FALSE))=TRUE,"",VLOOKUP(AA680,$X$13:$Z$795,3,FALSE))</f>
        <v/>
      </c>
      <c r="AC680" s="75" t="str">
        <f ca="1">IF(ISNA(VLOOKUP(AA680,$X$13:$Z$795,2,FALSE))=TRUE,"",VLOOKUP(AA680,$X$13:$Z$795,2,FALSE))</f>
        <v/>
      </c>
      <c r="AH680" s="78" t="str">
        <f>IF(AI680="","",MAX($AH$5:AH679)+1)</f>
        <v/>
      </c>
      <c r="AI680" s="53" t="str">
        <f>IF(G679="","",IF(COUNTIF($AI$11:AI679,G679)=0,G679,""))</f>
        <v/>
      </c>
      <c r="AJ680" s="53" t="str">
        <f>IF(ISNA(VLOOKUP(AA680,$AH$13:$AI$795,2,FALSE))=TRUE,"",VLOOKUP(AA680,$AH$13:$AI$795,2,FALSE))</f>
        <v/>
      </c>
      <c r="AK680" s="135"/>
    </row>
    <row r="681" spans="1:37" x14ac:dyDescent="0.25">
      <c r="A681" s="136"/>
      <c r="B681" s="136"/>
      <c r="C681" s="136"/>
      <c r="D681" s="136"/>
      <c r="E681" s="137"/>
      <c r="F681" s="137"/>
      <c r="G681" s="136"/>
      <c r="H681" s="137"/>
      <c r="I681" s="140" t="str">
        <f t="shared" si="11"/>
        <v/>
      </c>
      <c r="J681" s="140"/>
      <c r="K681" s="140"/>
      <c r="L681" s="74" t="str">
        <f>IF(AND(C681="Abierto",D681="Urgente"),A681,"")</f>
        <v/>
      </c>
      <c r="M681" s="74" t="str">
        <f ca="1">IF(AND(C681="Abierto",D681="Urgente"),TODAY()-E681,"")</f>
        <v/>
      </c>
      <c r="N681" s="74" t="str">
        <f>IF(AND(C681="Abierto",D681="Urgente"),RANK(M681,$M$13:$M$798,0)+COUNTIF($M$13:M681,M681)-1,"")</f>
        <v/>
      </c>
      <c r="O681" s="74" t="str">
        <f>IF(AND(C681="Abierto",D681="Alta"),A681,"")</f>
        <v/>
      </c>
      <c r="P681" s="74" t="str">
        <f ca="1">IF(AND(C681="Abierto",D681="Alta"),TODAY()-E681,"")</f>
        <v/>
      </c>
      <c r="Q681" s="74" t="str">
        <f>IF(AND(C681="Abierto",D681="Alta"),RANK(P681,$P$13:$P$798,0)+COUNTIF($P$13:P681,P681)-1+MAX(N:N),"")</f>
        <v/>
      </c>
      <c r="R681" s="74" t="str">
        <f>IF(AND(C681="Abierto",D681="Media"),A681,"")</f>
        <v/>
      </c>
      <c r="S681" s="74" t="str">
        <f ca="1">IF(AND(C681="Abierto",D681="Media"),TODAY()-E681,"")</f>
        <v/>
      </c>
      <c r="T681" s="74" t="str">
        <f>IF(AND(C681="Abierto",D681="Media"),RANK(S681,$S$13:$S$798,0)+COUNTIF($S$13:S681,S681)-1+MAX(N:N,Q:Q),"")</f>
        <v/>
      </c>
      <c r="U681" s="74" t="str">
        <f>IF(AND(C681="Abierto",D681="Baja"),A681,"")</f>
        <v/>
      </c>
      <c r="V681" s="74" t="str">
        <f ca="1">IF(AND(C681="Abierto",D681="Baja"),TODAY()-E681,"")</f>
        <v/>
      </c>
      <c r="W681" s="74" t="str">
        <f>IF(AND(C681="Abierto",D681="Baja"),RANK(V681,$V$13:$V$798,0)+COUNTIF($V$13:V681,V681)-1+MAX(N:N,Q:Q,T:T),"")</f>
        <v/>
      </c>
      <c r="X681" s="139" t="str">
        <f>IF(OR(C681="Resuelto",C681=""),"",SUM(N681,Q681,T681,W681))</f>
        <v/>
      </c>
      <c r="Y681" s="139" t="str">
        <f>IF(OR(C681="Resuelto",C681=""),"",SUM(M681,P681,S681,V681))</f>
        <v/>
      </c>
      <c r="Z681" s="139" t="str">
        <f>IF(OR(C681="Resuelto",C681=""),"",SUM(L681,O681,R681,U681))</f>
        <v/>
      </c>
      <c r="AA681" s="28">
        <v>879</v>
      </c>
      <c r="AB681" s="28" t="str">
        <f ca="1">IF(ISNA(VLOOKUP(AA681,$X$13:$Z$795,3,FALSE))=TRUE,"",VLOOKUP(AA681,$X$13:$Z$795,3,FALSE))</f>
        <v/>
      </c>
      <c r="AC681" s="75" t="str">
        <f ca="1">IF(ISNA(VLOOKUP(AA681,$X$13:$Z$795,2,FALSE))=TRUE,"",VLOOKUP(AA681,$X$13:$Z$795,2,FALSE))</f>
        <v/>
      </c>
      <c r="AH681" s="78" t="str">
        <f>IF(AI681="","",MAX($AH$5:AH680)+1)</f>
        <v/>
      </c>
      <c r="AI681" s="53" t="str">
        <f>IF(G680="","",IF(COUNTIF($AI$11:AI680,G680)=0,G680,""))</f>
        <v/>
      </c>
      <c r="AJ681" s="53" t="str">
        <f>IF(ISNA(VLOOKUP(AA681,$AH$13:$AI$795,2,FALSE))=TRUE,"",VLOOKUP(AA681,$AH$13:$AI$795,2,FALSE))</f>
        <v/>
      </c>
      <c r="AK681" s="135"/>
    </row>
    <row r="682" spans="1:37" x14ac:dyDescent="0.25">
      <c r="A682" s="136"/>
      <c r="B682" s="136"/>
      <c r="C682" s="136"/>
      <c r="D682" s="136"/>
      <c r="E682" s="137"/>
      <c r="F682" s="137"/>
      <c r="G682" s="136"/>
      <c r="H682" s="137"/>
      <c r="I682" s="140" t="str">
        <f t="shared" si="11"/>
        <v/>
      </c>
      <c r="J682" s="140"/>
      <c r="K682" s="140"/>
      <c r="L682" s="74" t="str">
        <f>IF(AND(C682="Abierto",D682="Urgente"),A682,"")</f>
        <v/>
      </c>
      <c r="M682" s="74" t="str">
        <f ca="1">IF(AND(C682="Abierto",D682="Urgente"),TODAY()-E682,"")</f>
        <v/>
      </c>
      <c r="N682" s="74" t="str">
        <f>IF(AND(C682="Abierto",D682="Urgente"),RANK(M682,$M$13:$M$798,0)+COUNTIF($M$13:M682,M682)-1,"")</f>
        <v/>
      </c>
      <c r="O682" s="74" t="str">
        <f>IF(AND(C682="Abierto",D682="Alta"),A682,"")</f>
        <v/>
      </c>
      <c r="P682" s="74" t="str">
        <f ca="1">IF(AND(C682="Abierto",D682="Alta"),TODAY()-E682,"")</f>
        <v/>
      </c>
      <c r="Q682" s="74" t="str">
        <f>IF(AND(C682="Abierto",D682="Alta"),RANK(P682,$P$13:$P$798,0)+COUNTIF($P$13:P682,P682)-1+MAX(N:N),"")</f>
        <v/>
      </c>
      <c r="R682" s="74" t="str">
        <f>IF(AND(C682="Abierto",D682="Media"),A682,"")</f>
        <v/>
      </c>
      <c r="S682" s="74" t="str">
        <f ca="1">IF(AND(C682="Abierto",D682="Media"),TODAY()-E682,"")</f>
        <v/>
      </c>
      <c r="T682" s="74" t="str">
        <f>IF(AND(C682="Abierto",D682="Media"),RANK(S682,$S$13:$S$798,0)+COUNTIF($S$13:S682,S682)-1+MAX(N:N,Q:Q),"")</f>
        <v/>
      </c>
      <c r="U682" s="74" t="str">
        <f>IF(AND(C682="Abierto",D682="Baja"),A682,"")</f>
        <v/>
      </c>
      <c r="V682" s="74" t="str">
        <f ca="1">IF(AND(C682="Abierto",D682="Baja"),TODAY()-E682,"")</f>
        <v/>
      </c>
      <c r="W682" s="74" t="str">
        <f>IF(AND(C682="Abierto",D682="Baja"),RANK(V682,$V$13:$V$798,0)+COUNTIF($V$13:V682,V682)-1+MAX(N:N,Q:Q,T:T),"")</f>
        <v/>
      </c>
      <c r="X682" s="139" t="str">
        <f>IF(OR(C682="Resuelto",C682=""),"",SUM(N682,Q682,T682,W682))</f>
        <v/>
      </c>
      <c r="Y682" s="139" t="str">
        <f>IF(OR(C682="Resuelto",C682=""),"",SUM(M682,P682,S682,V682))</f>
        <v/>
      </c>
      <c r="Z682" s="139" t="str">
        <f>IF(OR(C682="Resuelto",C682=""),"",SUM(L682,O682,R682,U682))</f>
        <v/>
      </c>
      <c r="AA682" s="28">
        <v>880</v>
      </c>
      <c r="AB682" s="28" t="str">
        <f ca="1">IF(ISNA(VLOOKUP(AA682,$X$13:$Z$795,3,FALSE))=TRUE,"",VLOOKUP(AA682,$X$13:$Z$795,3,FALSE))</f>
        <v/>
      </c>
      <c r="AC682" s="75" t="str">
        <f ca="1">IF(ISNA(VLOOKUP(AA682,$X$13:$Z$795,2,FALSE))=TRUE,"",VLOOKUP(AA682,$X$13:$Z$795,2,FALSE))</f>
        <v/>
      </c>
      <c r="AH682" s="78" t="str">
        <f>IF(AI682="","",MAX($AH$5:AH681)+1)</f>
        <v/>
      </c>
      <c r="AI682" s="53" t="str">
        <f>IF(G681="","",IF(COUNTIF($AI$11:AI681,G681)=0,G681,""))</f>
        <v/>
      </c>
      <c r="AJ682" s="53" t="str">
        <f>IF(ISNA(VLOOKUP(AA682,$AH$13:$AI$795,2,FALSE))=TRUE,"",VLOOKUP(AA682,$AH$13:$AI$795,2,FALSE))</f>
        <v/>
      </c>
      <c r="AK682" s="135"/>
    </row>
    <row r="683" spans="1:37" x14ac:dyDescent="0.25">
      <c r="A683" s="136"/>
      <c r="B683" s="136"/>
      <c r="C683" s="136"/>
      <c r="D683" s="136"/>
      <c r="E683" s="137"/>
      <c r="F683" s="137"/>
      <c r="G683" s="136"/>
      <c r="H683" s="137"/>
      <c r="I683" s="140" t="str">
        <f t="shared" si="11"/>
        <v/>
      </c>
      <c r="J683" s="140"/>
      <c r="K683" s="140"/>
      <c r="L683" s="74" t="str">
        <f>IF(AND(C683="Abierto",D683="Urgente"),A683,"")</f>
        <v/>
      </c>
      <c r="M683" s="74" t="str">
        <f ca="1">IF(AND(C683="Abierto",D683="Urgente"),TODAY()-E683,"")</f>
        <v/>
      </c>
      <c r="N683" s="74" t="str">
        <f>IF(AND(C683="Abierto",D683="Urgente"),RANK(M683,$M$13:$M$798,0)+COUNTIF($M$13:M683,M683)-1,"")</f>
        <v/>
      </c>
      <c r="O683" s="74" t="str">
        <f>IF(AND(C683="Abierto",D683="Alta"),A683,"")</f>
        <v/>
      </c>
      <c r="P683" s="74" t="str">
        <f ca="1">IF(AND(C683="Abierto",D683="Alta"),TODAY()-E683,"")</f>
        <v/>
      </c>
      <c r="Q683" s="74" t="str">
        <f>IF(AND(C683="Abierto",D683="Alta"),RANK(P683,$P$13:$P$798,0)+COUNTIF($P$13:P683,P683)-1+MAX(N:N),"")</f>
        <v/>
      </c>
      <c r="R683" s="74" t="str">
        <f>IF(AND(C683="Abierto",D683="Media"),A683,"")</f>
        <v/>
      </c>
      <c r="S683" s="74" t="str">
        <f ca="1">IF(AND(C683="Abierto",D683="Media"),TODAY()-E683,"")</f>
        <v/>
      </c>
      <c r="T683" s="74" t="str">
        <f>IF(AND(C683="Abierto",D683="Media"),RANK(S683,$S$13:$S$798,0)+COUNTIF($S$13:S683,S683)-1+MAX(N:N,Q:Q),"")</f>
        <v/>
      </c>
      <c r="U683" s="74" t="str">
        <f>IF(AND(C683="Abierto",D683="Baja"),A683,"")</f>
        <v/>
      </c>
      <c r="V683" s="74" t="str">
        <f ca="1">IF(AND(C683="Abierto",D683="Baja"),TODAY()-E683,"")</f>
        <v/>
      </c>
      <c r="W683" s="74" t="str">
        <f>IF(AND(C683="Abierto",D683="Baja"),RANK(V683,$V$13:$V$798,0)+COUNTIF($V$13:V683,V683)-1+MAX(N:N,Q:Q,T:T),"")</f>
        <v/>
      </c>
      <c r="X683" s="139" t="str">
        <f>IF(OR(C683="Resuelto",C683=""),"",SUM(N683,Q683,T683,W683))</f>
        <v/>
      </c>
      <c r="Y683" s="139" t="str">
        <f>IF(OR(C683="Resuelto",C683=""),"",SUM(M683,P683,S683,V683))</f>
        <v/>
      </c>
      <c r="Z683" s="139" t="str">
        <f>IF(OR(C683="Resuelto",C683=""),"",SUM(L683,O683,R683,U683))</f>
        <v/>
      </c>
      <c r="AA683" s="28">
        <v>881</v>
      </c>
      <c r="AB683" s="28" t="str">
        <f ca="1">IF(ISNA(VLOOKUP(AA683,$X$13:$Z$795,3,FALSE))=TRUE,"",VLOOKUP(AA683,$X$13:$Z$795,3,FALSE))</f>
        <v/>
      </c>
      <c r="AC683" s="75" t="str">
        <f ca="1">IF(ISNA(VLOOKUP(AA683,$X$13:$Z$795,2,FALSE))=TRUE,"",VLOOKUP(AA683,$X$13:$Z$795,2,FALSE))</f>
        <v/>
      </c>
      <c r="AH683" s="78" t="str">
        <f>IF(AI683="","",MAX($AH$5:AH682)+1)</f>
        <v/>
      </c>
      <c r="AI683" s="53" t="str">
        <f>IF(G682="","",IF(COUNTIF($AI$11:AI682,G682)=0,G682,""))</f>
        <v/>
      </c>
      <c r="AJ683" s="53" t="str">
        <f>IF(ISNA(VLOOKUP(AA683,$AH$13:$AI$795,2,FALSE))=TRUE,"",VLOOKUP(AA683,$AH$13:$AI$795,2,FALSE))</f>
        <v/>
      </c>
      <c r="AK683" s="135"/>
    </row>
    <row r="684" spans="1:37" x14ac:dyDescent="0.25">
      <c r="A684" s="136"/>
      <c r="B684" s="136"/>
      <c r="C684" s="136"/>
      <c r="D684" s="136"/>
      <c r="E684" s="137"/>
      <c r="F684" s="137"/>
      <c r="G684" s="136"/>
      <c r="H684" s="137"/>
      <c r="I684" s="140" t="str">
        <f t="shared" si="11"/>
        <v/>
      </c>
      <c r="J684" s="140"/>
      <c r="K684" s="140"/>
      <c r="L684" s="74" t="str">
        <f>IF(AND(C684="Abierto",D684="Urgente"),A684,"")</f>
        <v/>
      </c>
      <c r="M684" s="74" t="str">
        <f ca="1">IF(AND(C684="Abierto",D684="Urgente"),TODAY()-E684,"")</f>
        <v/>
      </c>
      <c r="N684" s="74" t="str">
        <f>IF(AND(C684="Abierto",D684="Urgente"),RANK(M684,$M$13:$M$798,0)+COUNTIF($M$13:M684,M684)-1,"")</f>
        <v/>
      </c>
      <c r="O684" s="74" t="str">
        <f>IF(AND(C684="Abierto",D684="Alta"),A684,"")</f>
        <v/>
      </c>
      <c r="P684" s="74" t="str">
        <f ca="1">IF(AND(C684="Abierto",D684="Alta"),TODAY()-E684,"")</f>
        <v/>
      </c>
      <c r="Q684" s="74" t="str">
        <f>IF(AND(C684="Abierto",D684="Alta"),RANK(P684,$P$13:$P$798,0)+COUNTIF($P$13:P684,P684)-1+MAX(N:N),"")</f>
        <v/>
      </c>
      <c r="R684" s="74" t="str">
        <f>IF(AND(C684="Abierto",D684="Media"),A684,"")</f>
        <v/>
      </c>
      <c r="S684" s="74" t="str">
        <f ca="1">IF(AND(C684="Abierto",D684="Media"),TODAY()-E684,"")</f>
        <v/>
      </c>
      <c r="T684" s="74" t="str">
        <f>IF(AND(C684="Abierto",D684="Media"),RANK(S684,$S$13:$S$798,0)+COUNTIF($S$13:S684,S684)-1+MAX(N:N,Q:Q),"")</f>
        <v/>
      </c>
      <c r="U684" s="74" t="str">
        <f>IF(AND(C684="Abierto",D684="Baja"),A684,"")</f>
        <v/>
      </c>
      <c r="V684" s="74" t="str">
        <f ca="1">IF(AND(C684="Abierto",D684="Baja"),TODAY()-E684,"")</f>
        <v/>
      </c>
      <c r="W684" s="74" t="str">
        <f>IF(AND(C684="Abierto",D684="Baja"),RANK(V684,$V$13:$V$798,0)+COUNTIF($V$13:V684,V684)-1+MAX(N:N,Q:Q,T:T),"")</f>
        <v/>
      </c>
      <c r="X684" s="139" t="str">
        <f>IF(OR(C684="Resuelto",C684=""),"",SUM(N684,Q684,T684,W684))</f>
        <v/>
      </c>
      <c r="Y684" s="139" t="str">
        <f>IF(OR(C684="Resuelto",C684=""),"",SUM(M684,P684,S684,V684))</f>
        <v/>
      </c>
      <c r="Z684" s="139" t="str">
        <f>IF(OR(C684="Resuelto",C684=""),"",SUM(L684,O684,R684,U684))</f>
        <v/>
      </c>
      <c r="AA684" s="28">
        <v>882</v>
      </c>
      <c r="AB684" s="28" t="str">
        <f ca="1">IF(ISNA(VLOOKUP(AA684,$X$13:$Z$795,3,FALSE))=TRUE,"",VLOOKUP(AA684,$X$13:$Z$795,3,FALSE))</f>
        <v/>
      </c>
      <c r="AC684" s="75" t="str">
        <f ca="1">IF(ISNA(VLOOKUP(AA684,$X$13:$Z$795,2,FALSE))=TRUE,"",VLOOKUP(AA684,$X$13:$Z$795,2,FALSE))</f>
        <v/>
      </c>
      <c r="AH684" s="78" t="str">
        <f>IF(AI684="","",MAX($AH$5:AH683)+1)</f>
        <v/>
      </c>
      <c r="AI684" s="53" t="str">
        <f>IF(G683="","",IF(COUNTIF($AI$11:AI683,G683)=0,G683,""))</f>
        <v/>
      </c>
      <c r="AJ684" s="53" t="str">
        <f>IF(ISNA(VLOOKUP(AA684,$AH$13:$AI$795,2,FALSE))=TRUE,"",VLOOKUP(AA684,$AH$13:$AI$795,2,FALSE))</f>
        <v/>
      </c>
      <c r="AK684" s="135"/>
    </row>
    <row r="685" spans="1:37" x14ac:dyDescent="0.25">
      <c r="A685" s="136"/>
      <c r="B685" s="136"/>
      <c r="C685" s="136"/>
      <c r="D685" s="136"/>
      <c r="E685" s="137"/>
      <c r="F685" s="137"/>
      <c r="G685" s="136"/>
      <c r="H685" s="137"/>
      <c r="I685" s="140" t="str">
        <f t="shared" si="11"/>
        <v/>
      </c>
      <c r="J685" s="140"/>
      <c r="K685" s="140"/>
      <c r="L685" s="74" t="str">
        <f>IF(AND(C685="Abierto",D685="Urgente"),A685,"")</f>
        <v/>
      </c>
      <c r="M685" s="74" t="str">
        <f ca="1">IF(AND(C685="Abierto",D685="Urgente"),TODAY()-E685,"")</f>
        <v/>
      </c>
      <c r="N685" s="74" t="str">
        <f>IF(AND(C685="Abierto",D685="Urgente"),RANK(M685,$M$13:$M$798,0)+COUNTIF($M$13:M685,M685)-1,"")</f>
        <v/>
      </c>
      <c r="O685" s="74" t="str">
        <f>IF(AND(C685="Abierto",D685="Alta"),A685,"")</f>
        <v/>
      </c>
      <c r="P685" s="74" t="str">
        <f ca="1">IF(AND(C685="Abierto",D685="Alta"),TODAY()-E685,"")</f>
        <v/>
      </c>
      <c r="Q685" s="74" t="str">
        <f>IF(AND(C685="Abierto",D685="Alta"),RANK(P685,$P$13:$P$798,0)+COUNTIF($P$13:P685,P685)-1+MAX(N:N),"")</f>
        <v/>
      </c>
      <c r="R685" s="74" t="str">
        <f>IF(AND(C685="Abierto",D685="Media"),A685,"")</f>
        <v/>
      </c>
      <c r="S685" s="74" t="str">
        <f ca="1">IF(AND(C685="Abierto",D685="Media"),TODAY()-E685,"")</f>
        <v/>
      </c>
      <c r="T685" s="74" t="str">
        <f>IF(AND(C685="Abierto",D685="Media"),RANK(S685,$S$13:$S$798,0)+COUNTIF($S$13:S685,S685)-1+MAX(N:N,Q:Q),"")</f>
        <v/>
      </c>
      <c r="U685" s="74" t="str">
        <f>IF(AND(C685="Abierto",D685="Baja"),A685,"")</f>
        <v/>
      </c>
      <c r="V685" s="74" t="str">
        <f ca="1">IF(AND(C685="Abierto",D685="Baja"),TODAY()-E685,"")</f>
        <v/>
      </c>
      <c r="W685" s="74" t="str">
        <f>IF(AND(C685="Abierto",D685="Baja"),RANK(V685,$V$13:$V$798,0)+COUNTIF($V$13:V685,V685)-1+MAX(N:N,Q:Q,T:T),"")</f>
        <v/>
      </c>
      <c r="X685" s="139" t="str">
        <f>IF(OR(C685="Resuelto",C685=""),"",SUM(N685,Q685,T685,W685))</f>
        <v/>
      </c>
      <c r="Y685" s="139" t="str">
        <f>IF(OR(C685="Resuelto",C685=""),"",SUM(M685,P685,S685,V685))</f>
        <v/>
      </c>
      <c r="Z685" s="139" t="str">
        <f>IF(OR(C685="Resuelto",C685=""),"",SUM(L685,O685,R685,U685))</f>
        <v/>
      </c>
      <c r="AA685" s="28">
        <v>883</v>
      </c>
      <c r="AB685" s="28" t="str">
        <f ca="1">IF(ISNA(VLOOKUP(AA685,$X$13:$Z$795,3,FALSE))=TRUE,"",VLOOKUP(AA685,$X$13:$Z$795,3,FALSE))</f>
        <v/>
      </c>
      <c r="AC685" s="75" t="str">
        <f ca="1">IF(ISNA(VLOOKUP(AA685,$X$13:$Z$795,2,FALSE))=TRUE,"",VLOOKUP(AA685,$X$13:$Z$795,2,FALSE))</f>
        <v/>
      </c>
      <c r="AH685" s="78" t="str">
        <f>IF(AI685="","",MAX($AH$5:AH684)+1)</f>
        <v/>
      </c>
      <c r="AI685" s="53" t="str">
        <f>IF(G684="","",IF(COUNTIF($AI$11:AI684,G684)=0,G684,""))</f>
        <v/>
      </c>
      <c r="AJ685" s="53" t="str">
        <f>IF(ISNA(VLOOKUP(AA685,$AH$13:$AI$795,2,FALSE))=TRUE,"",VLOOKUP(AA685,$AH$13:$AI$795,2,FALSE))</f>
        <v/>
      </c>
      <c r="AK685" s="135"/>
    </row>
    <row r="686" spans="1:37" x14ac:dyDescent="0.25">
      <c r="A686" s="136"/>
      <c r="B686" s="136"/>
      <c r="C686" s="136"/>
      <c r="D686" s="136"/>
      <c r="E686" s="137"/>
      <c r="F686" s="137"/>
      <c r="G686" s="136"/>
      <c r="H686" s="137"/>
      <c r="I686" s="140" t="str">
        <f t="shared" si="11"/>
        <v/>
      </c>
      <c r="J686" s="140"/>
      <c r="K686" s="140"/>
      <c r="L686" s="74" t="str">
        <f>IF(AND(C686="Abierto",D686="Urgente"),A686,"")</f>
        <v/>
      </c>
      <c r="M686" s="74" t="str">
        <f ca="1">IF(AND(C686="Abierto",D686="Urgente"),TODAY()-E686,"")</f>
        <v/>
      </c>
      <c r="N686" s="74" t="str">
        <f>IF(AND(C686="Abierto",D686="Urgente"),RANK(M686,$M$13:$M$798,0)+COUNTIF($M$13:M686,M686)-1,"")</f>
        <v/>
      </c>
      <c r="O686" s="74" t="str">
        <f>IF(AND(C686="Abierto",D686="Alta"),A686,"")</f>
        <v/>
      </c>
      <c r="P686" s="74" t="str">
        <f ca="1">IF(AND(C686="Abierto",D686="Alta"),TODAY()-E686,"")</f>
        <v/>
      </c>
      <c r="Q686" s="74" t="str">
        <f>IF(AND(C686="Abierto",D686="Alta"),RANK(P686,$P$13:$P$798,0)+COUNTIF($P$13:P686,P686)-1+MAX(N:N),"")</f>
        <v/>
      </c>
      <c r="R686" s="74" t="str">
        <f>IF(AND(C686="Abierto",D686="Media"),A686,"")</f>
        <v/>
      </c>
      <c r="S686" s="74" t="str">
        <f ca="1">IF(AND(C686="Abierto",D686="Media"),TODAY()-E686,"")</f>
        <v/>
      </c>
      <c r="T686" s="74" t="str">
        <f>IF(AND(C686="Abierto",D686="Media"),RANK(S686,$S$13:$S$798,0)+COUNTIF($S$13:S686,S686)-1+MAX(N:N,Q:Q),"")</f>
        <v/>
      </c>
      <c r="U686" s="74" t="str">
        <f>IF(AND(C686="Abierto",D686="Baja"),A686,"")</f>
        <v/>
      </c>
      <c r="V686" s="74" t="str">
        <f ca="1">IF(AND(C686="Abierto",D686="Baja"),TODAY()-E686,"")</f>
        <v/>
      </c>
      <c r="W686" s="74" t="str">
        <f>IF(AND(C686="Abierto",D686="Baja"),RANK(V686,$V$13:$V$798,0)+COUNTIF($V$13:V686,V686)-1+MAX(N:N,Q:Q,T:T),"")</f>
        <v/>
      </c>
      <c r="X686" s="139" t="str">
        <f>IF(OR(C686="Resuelto",C686=""),"",SUM(N686,Q686,T686,W686))</f>
        <v/>
      </c>
      <c r="Y686" s="139" t="str">
        <f>IF(OR(C686="Resuelto",C686=""),"",SUM(M686,P686,S686,V686))</f>
        <v/>
      </c>
      <c r="Z686" s="139" t="str">
        <f>IF(OR(C686="Resuelto",C686=""),"",SUM(L686,O686,R686,U686))</f>
        <v/>
      </c>
      <c r="AA686" s="28">
        <v>884</v>
      </c>
      <c r="AB686" s="28" t="str">
        <f ca="1">IF(ISNA(VLOOKUP(AA686,$X$13:$Z$795,3,FALSE))=TRUE,"",VLOOKUP(AA686,$X$13:$Z$795,3,FALSE))</f>
        <v/>
      </c>
      <c r="AC686" s="75" t="str">
        <f ca="1">IF(ISNA(VLOOKUP(AA686,$X$13:$Z$795,2,FALSE))=TRUE,"",VLOOKUP(AA686,$X$13:$Z$795,2,FALSE))</f>
        <v/>
      </c>
      <c r="AH686" s="78" t="str">
        <f>IF(AI686="","",MAX($AH$5:AH685)+1)</f>
        <v/>
      </c>
      <c r="AI686" s="53" t="str">
        <f>IF(G685="","",IF(COUNTIF($AI$11:AI685,G685)=0,G685,""))</f>
        <v/>
      </c>
      <c r="AJ686" s="53" t="str">
        <f>IF(ISNA(VLOOKUP(AA686,$AH$13:$AI$795,2,FALSE))=TRUE,"",VLOOKUP(AA686,$AH$13:$AI$795,2,FALSE))</f>
        <v/>
      </c>
      <c r="AK686" s="135"/>
    </row>
    <row r="687" spans="1:37" x14ac:dyDescent="0.25">
      <c r="A687" s="136"/>
      <c r="B687" s="136"/>
      <c r="C687" s="136"/>
      <c r="D687" s="136"/>
      <c r="E687" s="137"/>
      <c r="F687" s="137"/>
      <c r="G687" s="136"/>
      <c r="H687" s="137"/>
      <c r="I687" s="140" t="str">
        <f t="shared" si="11"/>
        <v/>
      </c>
      <c r="J687" s="140"/>
      <c r="K687" s="140"/>
      <c r="L687" s="74" t="str">
        <f>IF(AND(C687="Abierto",D687="Urgente"),A687,"")</f>
        <v/>
      </c>
      <c r="M687" s="74" t="str">
        <f ca="1">IF(AND(C687="Abierto",D687="Urgente"),TODAY()-E687,"")</f>
        <v/>
      </c>
      <c r="N687" s="74" t="str">
        <f>IF(AND(C687="Abierto",D687="Urgente"),RANK(M687,$M$13:$M$798,0)+COUNTIF($M$13:M687,M687)-1,"")</f>
        <v/>
      </c>
      <c r="O687" s="74" t="str">
        <f>IF(AND(C687="Abierto",D687="Alta"),A687,"")</f>
        <v/>
      </c>
      <c r="P687" s="74" t="str">
        <f ca="1">IF(AND(C687="Abierto",D687="Alta"),TODAY()-E687,"")</f>
        <v/>
      </c>
      <c r="Q687" s="74" t="str">
        <f>IF(AND(C687="Abierto",D687="Alta"),RANK(P687,$P$13:$P$798,0)+COUNTIF($P$13:P687,P687)-1+MAX(N:N),"")</f>
        <v/>
      </c>
      <c r="R687" s="74" t="str">
        <f>IF(AND(C687="Abierto",D687="Media"),A687,"")</f>
        <v/>
      </c>
      <c r="S687" s="74" t="str">
        <f ca="1">IF(AND(C687="Abierto",D687="Media"),TODAY()-E687,"")</f>
        <v/>
      </c>
      <c r="T687" s="74" t="str">
        <f>IF(AND(C687="Abierto",D687="Media"),RANK(S687,$S$13:$S$798,0)+COUNTIF($S$13:S687,S687)-1+MAX(N:N,Q:Q),"")</f>
        <v/>
      </c>
      <c r="U687" s="74" t="str">
        <f>IF(AND(C687="Abierto",D687="Baja"),A687,"")</f>
        <v/>
      </c>
      <c r="V687" s="74" t="str">
        <f ca="1">IF(AND(C687="Abierto",D687="Baja"),TODAY()-E687,"")</f>
        <v/>
      </c>
      <c r="W687" s="74" t="str">
        <f>IF(AND(C687="Abierto",D687="Baja"),RANK(V687,$V$13:$V$798,0)+COUNTIF($V$13:V687,V687)-1+MAX(N:N,Q:Q,T:T),"")</f>
        <v/>
      </c>
      <c r="X687" s="139" t="str">
        <f>IF(OR(C687="Resuelto",C687=""),"",SUM(N687,Q687,T687,W687))</f>
        <v/>
      </c>
      <c r="Y687" s="139" t="str">
        <f>IF(OR(C687="Resuelto",C687=""),"",SUM(M687,P687,S687,V687))</f>
        <v/>
      </c>
      <c r="Z687" s="139" t="str">
        <f>IF(OR(C687="Resuelto",C687=""),"",SUM(L687,O687,R687,U687))</f>
        <v/>
      </c>
      <c r="AA687" s="28">
        <v>885</v>
      </c>
      <c r="AB687" s="28" t="str">
        <f ca="1">IF(ISNA(VLOOKUP(AA687,$X$13:$Z$795,3,FALSE))=TRUE,"",VLOOKUP(AA687,$X$13:$Z$795,3,FALSE))</f>
        <v/>
      </c>
      <c r="AC687" s="75" t="str">
        <f ca="1">IF(ISNA(VLOOKUP(AA687,$X$13:$Z$795,2,FALSE))=TRUE,"",VLOOKUP(AA687,$X$13:$Z$795,2,FALSE))</f>
        <v/>
      </c>
      <c r="AH687" s="78" t="str">
        <f>IF(AI687="","",MAX($AH$5:AH686)+1)</f>
        <v/>
      </c>
      <c r="AI687" s="53" t="str">
        <f>IF(G686="","",IF(COUNTIF($AI$11:AI686,G686)=0,G686,""))</f>
        <v/>
      </c>
      <c r="AJ687" s="53" t="str">
        <f>IF(ISNA(VLOOKUP(AA687,$AH$13:$AI$795,2,FALSE))=TRUE,"",VLOOKUP(AA687,$AH$13:$AI$795,2,FALSE))</f>
        <v/>
      </c>
      <c r="AK687" s="135"/>
    </row>
    <row r="688" spans="1:37" x14ac:dyDescent="0.25">
      <c r="A688" s="136"/>
      <c r="B688" s="136"/>
      <c r="C688" s="136"/>
      <c r="D688" s="136"/>
      <c r="E688" s="137"/>
      <c r="F688" s="137"/>
      <c r="G688" s="136"/>
      <c r="H688" s="137"/>
      <c r="I688" s="140" t="str">
        <f t="shared" si="11"/>
        <v/>
      </c>
      <c r="J688" s="140"/>
      <c r="K688" s="140"/>
      <c r="L688" s="74" t="str">
        <f>IF(AND(C688="Abierto",D688="Urgente"),A688,"")</f>
        <v/>
      </c>
      <c r="M688" s="74" t="str">
        <f ca="1">IF(AND(C688="Abierto",D688="Urgente"),TODAY()-E688,"")</f>
        <v/>
      </c>
      <c r="N688" s="74" t="str">
        <f>IF(AND(C688="Abierto",D688="Urgente"),RANK(M688,$M$13:$M$798,0)+COUNTIF($M$13:M688,M688)-1,"")</f>
        <v/>
      </c>
      <c r="O688" s="74" t="str">
        <f>IF(AND(C688="Abierto",D688="Alta"),A688,"")</f>
        <v/>
      </c>
      <c r="P688" s="74" t="str">
        <f ca="1">IF(AND(C688="Abierto",D688="Alta"),TODAY()-E688,"")</f>
        <v/>
      </c>
      <c r="Q688" s="74" t="str">
        <f>IF(AND(C688="Abierto",D688="Alta"),RANK(P688,$P$13:$P$798,0)+COUNTIF($P$13:P688,P688)-1+MAX(N:N),"")</f>
        <v/>
      </c>
      <c r="R688" s="74" t="str">
        <f>IF(AND(C688="Abierto",D688="Media"),A688,"")</f>
        <v/>
      </c>
      <c r="S688" s="74" t="str">
        <f ca="1">IF(AND(C688="Abierto",D688="Media"),TODAY()-E688,"")</f>
        <v/>
      </c>
      <c r="T688" s="74" t="str">
        <f>IF(AND(C688="Abierto",D688="Media"),RANK(S688,$S$13:$S$798,0)+COUNTIF($S$13:S688,S688)-1+MAX(N:N,Q:Q),"")</f>
        <v/>
      </c>
      <c r="U688" s="74" t="str">
        <f>IF(AND(C688="Abierto",D688="Baja"),A688,"")</f>
        <v/>
      </c>
      <c r="V688" s="74" t="str">
        <f ca="1">IF(AND(C688="Abierto",D688="Baja"),TODAY()-E688,"")</f>
        <v/>
      </c>
      <c r="W688" s="74" t="str">
        <f>IF(AND(C688="Abierto",D688="Baja"),RANK(V688,$V$13:$V$798,0)+COUNTIF($V$13:V688,V688)-1+MAX(N:N,Q:Q,T:T),"")</f>
        <v/>
      </c>
      <c r="X688" s="139" t="str">
        <f>IF(OR(C688="Resuelto",C688=""),"",SUM(N688,Q688,T688,W688))</f>
        <v/>
      </c>
      <c r="Y688" s="139" t="str">
        <f>IF(OR(C688="Resuelto",C688=""),"",SUM(M688,P688,S688,V688))</f>
        <v/>
      </c>
      <c r="Z688" s="139" t="str">
        <f>IF(OR(C688="Resuelto",C688=""),"",SUM(L688,O688,R688,U688))</f>
        <v/>
      </c>
      <c r="AA688" s="28">
        <v>886</v>
      </c>
      <c r="AB688" s="28" t="str">
        <f ca="1">IF(ISNA(VLOOKUP(AA688,$X$13:$Z$795,3,FALSE))=TRUE,"",VLOOKUP(AA688,$X$13:$Z$795,3,FALSE))</f>
        <v/>
      </c>
      <c r="AC688" s="75" t="str">
        <f ca="1">IF(ISNA(VLOOKUP(AA688,$X$13:$Z$795,2,FALSE))=TRUE,"",VLOOKUP(AA688,$X$13:$Z$795,2,FALSE))</f>
        <v/>
      </c>
      <c r="AH688" s="78" t="str">
        <f>IF(AI688="","",MAX($AH$5:AH687)+1)</f>
        <v/>
      </c>
      <c r="AI688" s="53" t="str">
        <f>IF(G687="","",IF(COUNTIF($AI$11:AI687,G687)=0,G687,""))</f>
        <v/>
      </c>
      <c r="AJ688" s="53" t="str">
        <f>IF(ISNA(VLOOKUP(AA688,$AH$13:$AI$795,2,FALSE))=TRUE,"",VLOOKUP(AA688,$AH$13:$AI$795,2,FALSE))</f>
        <v/>
      </c>
      <c r="AK688" s="135"/>
    </row>
    <row r="689" spans="1:37" x14ac:dyDescent="0.25">
      <c r="A689" s="136"/>
      <c r="B689" s="136"/>
      <c r="C689" s="136"/>
      <c r="D689" s="136"/>
      <c r="E689" s="137"/>
      <c r="F689" s="137"/>
      <c r="G689" s="136"/>
      <c r="H689" s="137"/>
      <c r="I689" s="140" t="str">
        <f t="shared" si="11"/>
        <v/>
      </c>
      <c r="J689" s="140"/>
      <c r="K689" s="140"/>
      <c r="L689" s="74" t="str">
        <f>IF(AND(C689="Abierto",D689="Urgente"),A689,"")</f>
        <v/>
      </c>
      <c r="M689" s="74" t="str">
        <f ca="1">IF(AND(C689="Abierto",D689="Urgente"),TODAY()-E689,"")</f>
        <v/>
      </c>
      <c r="N689" s="74" t="str">
        <f>IF(AND(C689="Abierto",D689="Urgente"),RANK(M689,$M$13:$M$798,0)+COUNTIF($M$13:M689,M689)-1,"")</f>
        <v/>
      </c>
      <c r="O689" s="74" t="str">
        <f>IF(AND(C689="Abierto",D689="Alta"),A689,"")</f>
        <v/>
      </c>
      <c r="P689" s="74" t="str">
        <f ca="1">IF(AND(C689="Abierto",D689="Alta"),TODAY()-E689,"")</f>
        <v/>
      </c>
      <c r="Q689" s="74" t="str">
        <f>IF(AND(C689="Abierto",D689="Alta"),RANK(P689,$P$13:$P$798,0)+COUNTIF($P$13:P689,P689)-1+MAX(N:N),"")</f>
        <v/>
      </c>
      <c r="R689" s="74" t="str">
        <f>IF(AND(C689="Abierto",D689="Media"),A689,"")</f>
        <v/>
      </c>
      <c r="S689" s="74" t="str">
        <f ca="1">IF(AND(C689="Abierto",D689="Media"),TODAY()-E689,"")</f>
        <v/>
      </c>
      <c r="T689" s="74" t="str">
        <f>IF(AND(C689="Abierto",D689="Media"),RANK(S689,$S$13:$S$798,0)+COUNTIF($S$13:S689,S689)-1+MAX(N:N,Q:Q),"")</f>
        <v/>
      </c>
      <c r="U689" s="74" t="str">
        <f>IF(AND(C689="Abierto",D689="Baja"),A689,"")</f>
        <v/>
      </c>
      <c r="V689" s="74" t="str">
        <f ca="1">IF(AND(C689="Abierto",D689="Baja"),TODAY()-E689,"")</f>
        <v/>
      </c>
      <c r="W689" s="74" t="str">
        <f>IF(AND(C689="Abierto",D689="Baja"),RANK(V689,$V$13:$V$798,0)+COUNTIF($V$13:V689,V689)-1+MAX(N:N,Q:Q,T:T),"")</f>
        <v/>
      </c>
      <c r="X689" s="139" t="str">
        <f>IF(OR(C689="Resuelto",C689=""),"",SUM(N689,Q689,T689,W689))</f>
        <v/>
      </c>
      <c r="Y689" s="139" t="str">
        <f>IF(OR(C689="Resuelto",C689=""),"",SUM(M689,P689,S689,V689))</f>
        <v/>
      </c>
      <c r="Z689" s="139" t="str">
        <f>IF(OR(C689="Resuelto",C689=""),"",SUM(L689,O689,R689,U689))</f>
        <v/>
      </c>
      <c r="AA689" s="28">
        <v>887</v>
      </c>
      <c r="AB689" s="28" t="str">
        <f ca="1">IF(ISNA(VLOOKUP(AA689,$X$13:$Z$795,3,FALSE))=TRUE,"",VLOOKUP(AA689,$X$13:$Z$795,3,FALSE))</f>
        <v/>
      </c>
      <c r="AC689" s="75" t="str">
        <f ca="1">IF(ISNA(VLOOKUP(AA689,$X$13:$Z$795,2,FALSE))=TRUE,"",VLOOKUP(AA689,$X$13:$Z$795,2,FALSE))</f>
        <v/>
      </c>
      <c r="AH689" s="78" t="str">
        <f>IF(AI689="","",MAX($AH$5:AH688)+1)</f>
        <v/>
      </c>
      <c r="AI689" s="53" t="str">
        <f>IF(G688="","",IF(COUNTIF($AI$11:AI688,G688)=0,G688,""))</f>
        <v/>
      </c>
      <c r="AJ689" s="53" t="str">
        <f>IF(ISNA(VLOOKUP(AA689,$AH$13:$AI$795,2,FALSE))=TRUE,"",VLOOKUP(AA689,$AH$13:$AI$795,2,FALSE))</f>
        <v/>
      </c>
      <c r="AK689" s="135"/>
    </row>
    <row r="690" spans="1:37" x14ac:dyDescent="0.25">
      <c r="A690" s="136"/>
      <c r="B690" s="136"/>
      <c r="C690" s="136"/>
      <c r="D690" s="136"/>
      <c r="E690" s="137"/>
      <c r="F690" s="137"/>
      <c r="G690" s="136"/>
      <c r="H690" s="137"/>
      <c r="I690" s="140" t="str">
        <f t="shared" si="11"/>
        <v/>
      </c>
      <c r="J690" s="140"/>
      <c r="K690" s="140"/>
      <c r="L690" s="74" t="str">
        <f>IF(AND(C690="Abierto",D690="Urgente"),A690,"")</f>
        <v/>
      </c>
      <c r="M690" s="74" t="str">
        <f ca="1">IF(AND(C690="Abierto",D690="Urgente"),TODAY()-E690,"")</f>
        <v/>
      </c>
      <c r="N690" s="74" t="str">
        <f>IF(AND(C690="Abierto",D690="Urgente"),RANK(M690,$M$13:$M$798,0)+COUNTIF($M$13:M690,M690)-1,"")</f>
        <v/>
      </c>
      <c r="O690" s="74" t="str">
        <f>IF(AND(C690="Abierto",D690="Alta"),A690,"")</f>
        <v/>
      </c>
      <c r="P690" s="74" t="str">
        <f ca="1">IF(AND(C690="Abierto",D690="Alta"),TODAY()-E690,"")</f>
        <v/>
      </c>
      <c r="Q690" s="74" t="str">
        <f>IF(AND(C690="Abierto",D690="Alta"),RANK(P690,$P$13:$P$798,0)+COUNTIF($P$13:P690,P690)-1+MAX(N:N),"")</f>
        <v/>
      </c>
      <c r="R690" s="74" t="str">
        <f>IF(AND(C690="Abierto",D690="Media"),A690,"")</f>
        <v/>
      </c>
      <c r="S690" s="74" t="str">
        <f ca="1">IF(AND(C690="Abierto",D690="Media"),TODAY()-E690,"")</f>
        <v/>
      </c>
      <c r="T690" s="74" t="str">
        <f>IF(AND(C690="Abierto",D690="Media"),RANK(S690,$S$13:$S$798,0)+COUNTIF($S$13:S690,S690)-1+MAX(N:N,Q:Q),"")</f>
        <v/>
      </c>
      <c r="U690" s="74" t="str">
        <f>IF(AND(C690="Abierto",D690="Baja"),A690,"")</f>
        <v/>
      </c>
      <c r="V690" s="74" t="str">
        <f ca="1">IF(AND(C690="Abierto",D690="Baja"),TODAY()-E690,"")</f>
        <v/>
      </c>
      <c r="W690" s="74" t="str">
        <f>IF(AND(C690="Abierto",D690="Baja"),RANK(V690,$V$13:$V$798,0)+COUNTIF($V$13:V690,V690)-1+MAX(N:N,Q:Q,T:T),"")</f>
        <v/>
      </c>
      <c r="X690" s="139" t="str">
        <f>IF(OR(C690="Resuelto",C690=""),"",SUM(N690,Q690,T690,W690))</f>
        <v/>
      </c>
      <c r="Y690" s="139" t="str">
        <f>IF(OR(C690="Resuelto",C690=""),"",SUM(M690,P690,S690,V690))</f>
        <v/>
      </c>
      <c r="Z690" s="139" t="str">
        <f>IF(OR(C690="Resuelto",C690=""),"",SUM(L690,O690,R690,U690))</f>
        <v/>
      </c>
      <c r="AA690" s="28">
        <v>888</v>
      </c>
      <c r="AB690" s="28" t="str">
        <f ca="1">IF(ISNA(VLOOKUP(AA690,$X$13:$Z$795,3,FALSE))=TRUE,"",VLOOKUP(AA690,$X$13:$Z$795,3,FALSE))</f>
        <v/>
      </c>
      <c r="AC690" s="75" t="str">
        <f ca="1">IF(ISNA(VLOOKUP(AA690,$X$13:$Z$795,2,FALSE))=TRUE,"",VLOOKUP(AA690,$X$13:$Z$795,2,FALSE))</f>
        <v/>
      </c>
      <c r="AH690" s="78" t="str">
        <f>IF(AI690="","",MAX($AH$5:AH689)+1)</f>
        <v/>
      </c>
      <c r="AI690" s="53" t="str">
        <f>IF(G689="","",IF(COUNTIF($AI$11:AI689,G689)=0,G689,""))</f>
        <v/>
      </c>
      <c r="AJ690" s="53" t="str">
        <f>IF(ISNA(VLOOKUP(AA690,$AH$13:$AI$795,2,FALSE))=TRUE,"",VLOOKUP(AA690,$AH$13:$AI$795,2,FALSE))</f>
        <v/>
      </c>
      <c r="AK690" s="135"/>
    </row>
    <row r="691" spans="1:37" x14ac:dyDescent="0.25">
      <c r="A691" s="136"/>
      <c r="B691" s="136"/>
      <c r="C691" s="136"/>
      <c r="D691" s="136"/>
      <c r="E691" s="137"/>
      <c r="F691" s="137"/>
      <c r="G691" s="136"/>
      <c r="H691" s="137"/>
      <c r="I691" s="140" t="str">
        <f t="shared" si="11"/>
        <v/>
      </c>
      <c r="J691" s="140"/>
      <c r="K691" s="140"/>
      <c r="L691" s="74" t="str">
        <f>IF(AND(C691="Abierto",D691="Urgente"),A691,"")</f>
        <v/>
      </c>
      <c r="M691" s="74" t="str">
        <f ca="1">IF(AND(C691="Abierto",D691="Urgente"),TODAY()-E691,"")</f>
        <v/>
      </c>
      <c r="N691" s="74" t="str">
        <f>IF(AND(C691="Abierto",D691="Urgente"),RANK(M691,$M$13:$M$798,0)+COUNTIF($M$13:M691,M691)-1,"")</f>
        <v/>
      </c>
      <c r="O691" s="74" t="str">
        <f>IF(AND(C691="Abierto",D691="Alta"),A691,"")</f>
        <v/>
      </c>
      <c r="P691" s="74" t="str">
        <f ca="1">IF(AND(C691="Abierto",D691="Alta"),TODAY()-E691,"")</f>
        <v/>
      </c>
      <c r="Q691" s="74" t="str">
        <f>IF(AND(C691="Abierto",D691="Alta"),RANK(P691,$P$13:$P$798,0)+COUNTIF($P$13:P691,P691)-1+MAX(N:N),"")</f>
        <v/>
      </c>
      <c r="R691" s="74" t="str">
        <f>IF(AND(C691="Abierto",D691="Media"),A691,"")</f>
        <v/>
      </c>
      <c r="S691" s="74" t="str">
        <f ca="1">IF(AND(C691="Abierto",D691="Media"),TODAY()-E691,"")</f>
        <v/>
      </c>
      <c r="T691" s="74" t="str">
        <f>IF(AND(C691="Abierto",D691="Media"),RANK(S691,$S$13:$S$798,0)+COUNTIF($S$13:S691,S691)-1+MAX(N:N,Q:Q),"")</f>
        <v/>
      </c>
      <c r="U691" s="74" t="str">
        <f>IF(AND(C691="Abierto",D691="Baja"),A691,"")</f>
        <v/>
      </c>
      <c r="V691" s="74" t="str">
        <f ca="1">IF(AND(C691="Abierto",D691="Baja"),TODAY()-E691,"")</f>
        <v/>
      </c>
      <c r="W691" s="74" t="str">
        <f>IF(AND(C691="Abierto",D691="Baja"),RANK(V691,$V$13:$V$798,0)+COUNTIF($V$13:V691,V691)-1+MAX(N:N,Q:Q,T:T),"")</f>
        <v/>
      </c>
      <c r="X691" s="139" t="str">
        <f>IF(OR(C691="Resuelto",C691=""),"",SUM(N691,Q691,T691,W691))</f>
        <v/>
      </c>
      <c r="Y691" s="139" t="str">
        <f>IF(OR(C691="Resuelto",C691=""),"",SUM(M691,P691,S691,V691))</f>
        <v/>
      </c>
      <c r="Z691" s="139" t="str">
        <f>IF(OR(C691="Resuelto",C691=""),"",SUM(L691,O691,R691,U691))</f>
        <v/>
      </c>
      <c r="AA691" s="28">
        <v>889</v>
      </c>
      <c r="AB691" s="28" t="str">
        <f ca="1">IF(ISNA(VLOOKUP(AA691,$X$13:$Z$795,3,FALSE))=TRUE,"",VLOOKUP(AA691,$X$13:$Z$795,3,FALSE))</f>
        <v/>
      </c>
      <c r="AC691" s="75" t="str">
        <f ca="1">IF(ISNA(VLOOKUP(AA691,$X$13:$Z$795,2,FALSE))=TRUE,"",VLOOKUP(AA691,$X$13:$Z$795,2,FALSE))</f>
        <v/>
      </c>
      <c r="AH691" s="78" t="str">
        <f>IF(AI691="","",MAX($AH$5:AH690)+1)</f>
        <v/>
      </c>
      <c r="AI691" s="53" t="str">
        <f>IF(G690="","",IF(COUNTIF($AI$11:AI690,G690)=0,G690,""))</f>
        <v/>
      </c>
      <c r="AJ691" s="53" t="str">
        <f>IF(ISNA(VLOOKUP(AA691,$AH$13:$AI$795,2,FALSE))=TRUE,"",VLOOKUP(AA691,$AH$13:$AI$795,2,FALSE))</f>
        <v/>
      </c>
      <c r="AK691" s="135"/>
    </row>
    <row r="692" spans="1:37" x14ac:dyDescent="0.25">
      <c r="A692" s="136"/>
      <c r="B692" s="136"/>
      <c r="C692" s="136"/>
      <c r="D692" s="136"/>
      <c r="E692" s="137"/>
      <c r="F692" s="137"/>
      <c r="G692" s="136"/>
      <c r="H692" s="137"/>
      <c r="I692" s="140" t="str">
        <f t="shared" si="11"/>
        <v/>
      </c>
      <c r="J692" s="140"/>
      <c r="K692" s="140"/>
      <c r="L692" s="74" t="str">
        <f>IF(AND(C692="Abierto",D692="Urgente"),A692,"")</f>
        <v/>
      </c>
      <c r="M692" s="74" t="str">
        <f ca="1">IF(AND(C692="Abierto",D692="Urgente"),TODAY()-E692,"")</f>
        <v/>
      </c>
      <c r="N692" s="74" t="str">
        <f>IF(AND(C692="Abierto",D692="Urgente"),RANK(M692,$M$13:$M$798,0)+COUNTIF($M$13:M692,M692)-1,"")</f>
        <v/>
      </c>
      <c r="O692" s="74" t="str">
        <f>IF(AND(C692="Abierto",D692="Alta"),A692,"")</f>
        <v/>
      </c>
      <c r="P692" s="74" t="str">
        <f ca="1">IF(AND(C692="Abierto",D692="Alta"),TODAY()-E692,"")</f>
        <v/>
      </c>
      <c r="Q692" s="74" t="str">
        <f>IF(AND(C692="Abierto",D692="Alta"),RANK(P692,$P$13:$P$798,0)+COUNTIF($P$13:P692,P692)-1+MAX(N:N),"")</f>
        <v/>
      </c>
      <c r="R692" s="74" t="str">
        <f>IF(AND(C692="Abierto",D692="Media"),A692,"")</f>
        <v/>
      </c>
      <c r="S692" s="74" t="str">
        <f ca="1">IF(AND(C692="Abierto",D692="Media"),TODAY()-E692,"")</f>
        <v/>
      </c>
      <c r="T692" s="74" t="str">
        <f>IF(AND(C692="Abierto",D692="Media"),RANK(S692,$S$13:$S$798,0)+COUNTIF($S$13:S692,S692)-1+MAX(N:N,Q:Q),"")</f>
        <v/>
      </c>
      <c r="U692" s="74" t="str">
        <f>IF(AND(C692="Abierto",D692="Baja"),A692,"")</f>
        <v/>
      </c>
      <c r="V692" s="74" t="str">
        <f ca="1">IF(AND(C692="Abierto",D692="Baja"),TODAY()-E692,"")</f>
        <v/>
      </c>
      <c r="W692" s="74" t="str">
        <f>IF(AND(C692="Abierto",D692="Baja"),RANK(V692,$V$13:$V$798,0)+COUNTIF($V$13:V692,V692)-1+MAX(N:N,Q:Q,T:T),"")</f>
        <v/>
      </c>
      <c r="X692" s="139" t="str">
        <f>IF(OR(C692="Resuelto",C692=""),"",SUM(N692,Q692,T692,W692))</f>
        <v/>
      </c>
      <c r="Y692" s="139" t="str">
        <f>IF(OR(C692="Resuelto",C692=""),"",SUM(M692,P692,S692,V692))</f>
        <v/>
      </c>
      <c r="Z692" s="139" t="str">
        <f>IF(OR(C692="Resuelto",C692=""),"",SUM(L692,O692,R692,U692))</f>
        <v/>
      </c>
      <c r="AA692" s="28">
        <v>890</v>
      </c>
      <c r="AB692" s="28" t="str">
        <f ca="1">IF(ISNA(VLOOKUP(AA692,$X$13:$Z$795,3,FALSE))=TRUE,"",VLOOKUP(AA692,$X$13:$Z$795,3,FALSE))</f>
        <v/>
      </c>
      <c r="AC692" s="75" t="str">
        <f ca="1">IF(ISNA(VLOOKUP(AA692,$X$13:$Z$795,2,FALSE))=TRUE,"",VLOOKUP(AA692,$X$13:$Z$795,2,FALSE))</f>
        <v/>
      </c>
      <c r="AH692" s="78" t="str">
        <f>IF(AI692="","",MAX($AH$5:AH691)+1)</f>
        <v/>
      </c>
      <c r="AI692" s="53" t="str">
        <f>IF(G691="","",IF(COUNTIF($AI$11:AI691,G691)=0,G691,""))</f>
        <v/>
      </c>
      <c r="AJ692" s="53" t="str">
        <f>IF(ISNA(VLOOKUP(AA692,$AH$13:$AI$795,2,FALSE))=TRUE,"",VLOOKUP(AA692,$AH$13:$AI$795,2,FALSE))</f>
        <v/>
      </c>
      <c r="AK692" s="135"/>
    </row>
    <row r="693" spans="1:37" x14ac:dyDescent="0.25">
      <c r="A693" s="136"/>
      <c r="B693" s="136"/>
      <c r="C693" s="136"/>
      <c r="D693" s="136"/>
      <c r="E693" s="137"/>
      <c r="F693" s="137"/>
      <c r="G693" s="136"/>
      <c r="H693" s="137"/>
      <c r="I693" s="140" t="str">
        <f t="shared" si="11"/>
        <v/>
      </c>
      <c r="J693" s="140"/>
      <c r="K693" s="140"/>
      <c r="L693" s="74" t="str">
        <f>IF(AND(C693="Abierto",D693="Urgente"),A693,"")</f>
        <v/>
      </c>
      <c r="M693" s="74" t="str">
        <f ca="1">IF(AND(C693="Abierto",D693="Urgente"),TODAY()-E693,"")</f>
        <v/>
      </c>
      <c r="N693" s="74" t="str">
        <f>IF(AND(C693="Abierto",D693="Urgente"),RANK(M693,$M$13:$M$798,0)+COUNTIF($M$13:M693,M693)-1,"")</f>
        <v/>
      </c>
      <c r="O693" s="74" t="str">
        <f>IF(AND(C693="Abierto",D693="Alta"),A693,"")</f>
        <v/>
      </c>
      <c r="P693" s="74" t="str">
        <f ca="1">IF(AND(C693="Abierto",D693="Alta"),TODAY()-E693,"")</f>
        <v/>
      </c>
      <c r="Q693" s="74" t="str">
        <f>IF(AND(C693="Abierto",D693="Alta"),RANK(P693,$P$13:$P$798,0)+COUNTIF($P$13:P693,P693)-1+MAX(N:N),"")</f>
        <v/>
      </c>
      <c r="R693" s="74" t="str">
        <f>IF(AND(C693="Abierto",D693="Media"),A693,"")</f>
        <v/>
      </c>
      <c r="S693" s="74" t="str">
        <f ca="1">IF(AND(C693="Abierto",D693="Media"),TODAY()-E693,"")</f>
        <v/>
      </c>
      <c r="T693" s="74" t="str">
        <f>IF(AND(C693="Abierto",D693="Media"),RANK(S693,$S$13:$S$798,0)+COUNTIF($S$13:S693,S693)-1+MAX(N:N,Q:Q),"")</f>
        <v/>
      </c>
      <c r="U693" s="74" t="str">
        <f>IF(AND(C693="Abierto",D693="Baja"),A693,"")</f>
        <v/>
      </c>
      <c r="V693" s="74" t="str">
        <f ca="1">IF(AND(C693="Abierto",D693="Baja"),TODAY()-E693,"")</f>
        <v/>
      </c>
      <c r="W693" s="74" t="str">
        <f>IF(AND(C693="Abierto",D693="Baja"),RANK(V693,$V$13:$V$798,0)+COUNTIF($V$13:V693,V693)-1+MAX(N:N,Q:Q,T:T),"")</f>
        <v/>
      </c>
      <c r="X693" s="139" t="str">
        <f>IF(OR(C693="Resuelto",C693=""),"",SUM(N693,Q693,T693,W693))</f>
        <v/>
      </c>
      <c r="Y693" s="139" t="str">
        <f>IF(OR(C693="Resuelto",C693=""),"",SUM(M693,P693,S693,V693))</f>
        <v/>
      </c>
      <c r="Z693" s="139" t="str">
        <f>IF(OR(C693="Resuelto",C693=""),"",SUM(L693,O693,R693,U693))</f>
        <v/>
      </c>
      <c r="AA693" s="28">
        <v>891</v>
      </c>
      <c r="AB693" s="28" t="str">
        <f ca="1">IF(ISNA(VLOOKUP(AA693,$X$13:$Z$795,3,FALSE))=TRUE,"",VLOOKUP(AA693,$X$13:$Z$795,3,FALSE))</f>
        <v/>
      </c>
      <c r="AC693" s="75" t="str">
        <f ca="1">IF(ISNA(VLOOKUP(AA693,$X$13:$Z$795,2,FALSE))=TRUE,"",VLOOKUP(AA693,$X$13:$Z$795,2,FALSE))</f>
        <v/>
      </c>
      <c r="AH693" s="78" t="str">
        <f>IF(AI693="","",MAX($AH$5:AH692)+1)</f>
        <v/>
      </c>
      <c r="AI693" s="53" t="str">
        <f>IF(G692="","",IF(COUNTIF($AI$11:AI692,G692)=0,G692,""))</f>
        <v/>
      </c>
      <c r="AJ693" s="53" t="str">
        <f>IF(ISNA(VLOOKUP(AA693,$AH$13:$AI$795,2,FALSE))=TRUE,"",VLOOKUP(AA693,$AH$13:$AI$795,2,FALSE))</f>
        <v/>
      </c>
      <c r="AK693" s="135"/>
    </row>
    <row r="694" spans="1:37" x14ac:dyDescent="0.25">
      <c r="A694" s="136"/>
      <c r="B694" s="136"/>
      <c r="C694" s="136"/>
      <c r="D694" s="136"/>
      <c r="E694" s="137"/>
      <c r="F694" s="137"/>
      <c r="G694" s="136"/>
      <c r="H694" s="137"/>
      <c r="I694" s="140" t="str">
        <f t="shared" si="11"/>
        <v/>
      </c>
      <c r="J694" s="140"/>
      <c r="K694" s="140"/>
      <c r="L694" s="74" t="str">
        <f>IF(AND(C694="Abierto",D694="Urgente"),A694,"")</f>
        <v/>
      </c>
      <c r="M694" s="74" t="str">
        <f ca="1">IF(AND(C694="Abierto",D694="Urgente"),TODAY()-E694,"")</f>
        <v/>
      </c>
      <c r="N694" s="74" t="str">
        <f>IF(AND(C694="Abierto",D694="Urgente"),RANK(M694,$M$13:$M$798,0)+COUNTIF($M$13:M694,M694)-1,"")</f>
        <v/>
      </c>
      <c r="O694" s="74" t="str">
        <f>IF(AND(C694="Abierto",D694="Alta"),A694,"")</f>
        <v/>
      </c>
      <c r="P694" s="74" t="str">
        <f ca="1">IF(AND(C694="Abierto",D694="Alta"),TODAY()-E694,"")</f>
        <v/>
      </c>
      <c r="Q694" s="74" t="str">
        <f>IF(AND(C694="Abierto",D694="Alta"),RANK(P694,$P$13:$P$798,0)+COUNTIF($P$13:P694,P694)-1+MAX(N:N),"")</f>
        <v/>
      </c>
      <c r="R694" s="74" t="str">
        <f>IF(AND(C694="Abierto",D694="Media"),A694,"")</f>
        <v/>
      </c>
      <c r="S694" s="74" t="str">
        <f ca="1">IF(AND(C694="Abierto",D694="Media"),TODAY()-E694,"")</f>
        <v/>
      </c>
      <c r="T694" s="74" t="str">
        <f>IF(AND(C694="Abierto",D694="Media"),RANK(S694,$S$13:$S$798,0)+COUNTIF($S$13:S694,S694)-1+MAX(N:N,Q:Q),"")</f>
        <v/>
      </c>
      <c r="U694" s="74" t="str">
        <f>IF(AND(C694="Abierto",D694="Baja"),A694,"")</f>
        <v/>
      </c>
      <c r="V694" s="74" t="str">
        <f ca="1">IF(AND(C694="Abierto",D694="Baja"),TODAY()-E694,"")</f>
        <v/>
      </c>
      <c r="W694" s="74" t="str">
        <f>IF(AND(C694="Abierto",D694="Baja"),RANK(V694,$V$13:$V$798,0)+COUNTIF($V$13:V694,V694)-1+MAX(N:N,Q:Q,T:T),"")</f>
        <v/>
      </c>
      <c r="X694" s="139" t="str">
        <f>IF(OR(C694="Resuelto",C694=""),"",SUM(N694,Q694,T694,W694))</f>
        <v/>
      </c>
      <c r="Y694" s="139" t="str">
        <f>IF(OR(C694="Resuelto",C694=""),"",SUM(M694,P694,S694,V694))</f>
        <v/>
      </c>
      <c r="Z694" s="139" t="str">
        <f>IF(OR(C694="Resuelto",C694=""),"",SUM(L694,O694,R694,U694))</f>
        <v/>
      </c>
      <c r="AA694" s="28">
        <v>892</v>
      </c>
      <c r="AB694" s="28" t="str">
        <f ca="1">IF(ISNA(VLOOKUP(AA694,$X$13:$Z$795,3,FALSE))=TRUE,"",VLOOKUP(AA694,$X$13:$Z$795,3,FALSE))</f>
        <v/>
      </c>
      <c r="AC694" s="75" t="str">
        <f ca="1">IF(ISNA(VLOOKUP(AA694,$X$13:$Z$795,2,FALSE))=TRUE,"",VLOOKUP(AA694,$X$13:$Z$795,2,FALSE))</f>
        <v/>
      </c>
      <c r="AH694" s="78" t="str">
        <f>IF(AI694="","",MAX($AH$5:AH693)+1)</f>
        <v/>
      </c>
      <c r="AI694" s="53" t="str">
        <f>IF(G693="","",IF(COUNTIF($AI$11:AI693,G693)=0,G693,""))</f>
        <v/>
      </c>
      <c r="AJ694" s="53" t="str">
        <f>IF(ISNA(VLOOKUP(AA694,$AH$13:$AI$795,2,FALSE))=TRUE,"",VLOOKUP(AA694,$AH$13:$AI$795,2,FALSE))</f>
        <v/>
      </c>
      <c r="AK694" s="135"/>
    </row>
    <row r="695" spans="1:37" x14ac:dyDescent="0.25">
      <c r="A695" s="136"/>
      <c r="B695" s="136"/>
      <c r="C695" s="136"/>
      <c r="D695" s="136"/>
      <c r="E695" s="137"/>
      <c r="F695" s="137"/>
      <c r="G695" s="136"/>
      <c r="H695" s="137"/>
      <c r="I695" s="140" t="str">
        <f t="shared" ref="I695:I758" si="12">IF(OR(E695=0,H695=0),"",H695-E695)</f>
        <v/>
      </c>
      <c r="J695" s="140"/>
      <c r="K695" s="140"/>
      <c r="L695" s="74" t="str">
        <f>IF(AND(C695="Abierto",D695="Urgente"),A695,"")</f>
        <v/>
      </c>
      <c r="M695" s="74" t="str">
        <f ca="1">IF(AND(C695="Abierto",D695="Urgente"),TODAY()-E695,"")</f>
        <v/>
      </c>
      <c r="N695" s="74" t="str">
        <f>IF(AND(C695="Abierto",D695="Urgente"),RANK(M695,$M$13:$M$798,0)+COUNTIF($M$13:M695,M695)-1,"")</f>
        <v/>
      </c>
      <c r="O695" s="74" t="str">
        <f>IF(AND(C695="Abierto",D695="Alta"),A695,"")</f>
        <v/>
      </c>
      <c r="P695" s="74" t="str">
        <f ca="1">IF(AND(C695="Abierto",D695="Alta"),TODAY()-E695,"")</f>
        <v/>
      </c>
      <c r="Q695" s="74" t="str">
        <f>IF(AND(C695="Abierto",D695="Alta"),RANK(P695,$P$13:$P$798,0)+COUNTIF($P$13:P695,P695)-1+MAX(N:N),"")</f>
        <v/>
      </c>
      <c r="R695" s="74" t="str">
        <f>IF(AND(C695="Abierto",D695="Media"),A695,"")</f>
        <v/>
      </c>
      <c r="S695" s="74" t="str">
        <f ca="1">IF(AND(C695="Abierto",D695="Media"),TODAY()-E695,"")</f>
        <v/>
      </c>
      <c r="T695" s="74" t="str">
        <f>IF(AND(C695="Abierto",D695="Media"),RANK(S695,$S$13:$S$798,0)+COUNTIF($S$13:S695,S695)-1+MAX(N:N,Q:Q),"")</f>
        <v/>
      </c>
      <c r="U695" s="74" t="str">
        <f>IF(AND(C695="Abierto",D695="Baja"),A695,"")</f>
        <v/>
      </c>
      <c r="V695" s="74" t="str">
        <f ca="1">IF(AND(C695="Abierto",D695="Baja"),TODAY()-E695,"")</f>
        <v/>
      </c>
      <c r="W695" s="74" t="str">
        <f>IF(AND(C695="Abierto",D695="Baja"),RANK(V695,$V$13:$V$798,0)+COUNTIF($V$13:V695,V695)-1+MAX(N:N,Q:Q,T:T),"")</f>
        <v/>
      </c>
      <c r="X695" s="139" t="str">
        <f>IF(OR(C695="Resuelto",C695=""),"",SUM(N695,Q695,T695,W695))</f>
        <v/>
      </c>
      <c r="Y695" s="139" t="str">
        <f>IF(OR(C695="Resuelto",C695=""),"",SUM(M695,P695,S695,V695))</f>
        <v/>
      </c>
      <c r="Z695" s="139" t="str">
        <f>IF(OR(C695="Resuelto",C695=""),"",SUM(L695,O695,R695,U695))</f>
        <v/>
      </c>
      <c r="AA695" s="28">
        <v>893</v>
      </c>
      <c r="AB695" s="28" t="str">
        <f ca="1">IF(ISNA(VLOOKUP(AA695,$X$13:$Z$795,3,FALSE))=TRUE,"",VLOOKUP(AA695,$X$13:$Z$795,3,FALSE))</f>
        <v/>
      </c>
      <c r="AC695" s="75" t="str">
        <f ca="1">IF(ISNA(VLOOKUP(AA695,$X$13:$Z$795,2,FALSE))=TRUE,"",VLOOKUP(AA695,$X$13:$Z$795,2,FALSE))</f>
        <v/>
      </c>
      <c r="AH695" s="78" t="str">
        <f>IF(AI695="","",MAX($AH$5:AH694)+1)</f>
        <v/>
      </c>
      <c r="AI695" s="53" t="str">
        <f>IF(G694="","",IF(COUNTIF($AI$11:AI694,G694)=0,G694,""))</f>
        <v/>
      </c>
      <c r="AJ695" s="53" t="str">
        <f>IF(ISNA(VLOOKUP(AA695,$AH$13:$AI$795,2,FALSE))=TRUE,"",VLOOKUP(AA695,$AH$13:$AI$795,2,FALSE))</f>
        <v/>
      </c>
      <c r="AK695" s="135"/>
    </row>
    <row r="696" spans="1:37" x14ac:dyDescent="0.25">
      <c r="A696" s="136"/>
      <c r="B696" s="136"/>
      <c r="C696" s="136"/>
      <c r="D696" s="136"/>
      <c r="E696" s="137"/>
      <c r="F696" s="137"/>
      <c r="G696" s="136"/>
      <c r="H696" s="137"/>
      <c r="I696" s="140" t="str">
        <f t="shared" si="12"/>
        <v/>
      </c>
      <c r="J696" s="140"/>
      <c r="K696" s="140"/>
      <c r="L696" s="74" t="str">
        <f>IF(AND(C696="Abierto",D696="Urgente"),A696,"")</f>
        <v/>
      </c>
      <c r="M696" s="74" t="str">
        <f ca="1">IF(AND(C696="Abierto",D696="Urgente"),TODAY()-E696,"")</f>
        <v/>
      </c>
      <c r="N696" s="74" t="str">
        <f>IF(AND(C696="Abierto",D696="Urgente"),RANK(M696,$M$13:$M$798,0)+COUNTIF($M$13:M696,M696)-1,"")</f>
        <v/>
      </c>
      <c r="O696" s="74" t="str">
        <f>IF(AND(C696="Abierto",D696="Alta"),A696,"")</f>
        <v/>
      </c>
      <c r="P696" s="74" t="str">
        <f ca="1">IF(AND(C696="Abierto",D696="Alta"),TODAY()-E696,"")</f>
        <v/>
      </c>
      <c r="Q696" s="74" t="str">
        <f>IF(AND(C696="Abierto",D696="Alta"),RANK(P696,$P$13:$P$798,0)+COUNTIF($P$13:P696,P696)-1+MAX(N:N),"")</f>
        <v/>
      </c>
      <c r="R696" s="74" t="str">
        <f>IF(AND(C696="Abierto",D696="Media"),A696,"")</f>
        <v/>
      </c>
      <c r="S696" s="74" t="str">
        <f ca="1">IF(AND(C696="Abierto",D696="Media"),TODAY()-E696,"")</f>
        <v/>
      </c>
      <c r="T696" s="74" t="str">
        <f>IF(AND(C696="Abierto",D696="Media"),RANK(S696,$S$13:$S$798,0)+COUNTIF($S$13:S696,S696)-1+MAX(N:N,Q:Q),"")</f>
        <v/>
      </c>
      <c r="U696" s="74" t="str">
        <f>IF(AND(C696="Abierto",D696="Baja"),A696,"")</f>
        <v/>
      </c>
      <c r="V696" s="74" t="str">
        <f ca="1">IF(AND(C696="Abierto",D696="Baja"),TODAY()-E696,"")</f>
        <v/>
      </c>
      <c r="W696" s="74" t="str">
        <f>IF(AND(C696="Abierto",D696="Baja"),RANK(V696,$V$13:$V$798,0)+COUNTIF($V$13:V696,V696)-1+MAX(N:N,Q:Q,T:T),"")</f>
        <v/>
      </c>
      <c r="X696" s="139" t="str">
        <f>IF(OR(C696="Resuelto",C696=""),"",SUM(N696,Q696,T696,W696))</f>
        <v/>
      </c>
      <c r="Y696" s="139" t="str">
        <f>IF(OR(C696="Resuelto",C696=""),"",SUM(M696,P696,S696,V696))</f>
        <v/>
      </c>
      <c r="Z696" s="139" t="str">
        <f>IF(OR(C696="Resuelto",C696=""),"",SUM(L696,O696,R696,U696))</f>
        <v/>
      </c>
      <c r="AA696" s="28">
        <v>894</v>
      </c>
      <c r="AB696" s="28" t="str">
        <f ca="1">IF(ISNA(VLOOKUP(AA696,$X$13:$Z$795,3,FALSE))=TRUE,"",VLOOKUP(AA696,$X$13:$Z$795,3,FALSE))</f>
        <v/>
      </c>
      <c r="AC696" s="75" t="str">
        <f ca="1">IF(ISNA(VLOOKUP(AA696,$X$13:$Z$795,2,FALSE))=TRUE,"",VLOOKUP(AA696,$X$13:$Z$795,2,FALSE))</f>
        <v/>
      </c>
      <c r="AH696" s="78" t="str">
        <f>IF(AI696="","",MAX($AH$5:AH695)+1)</f>
        <v/>
      </c>
      <c r="AI696" s="53" t="str">
        <f>IF(G695="","",IF(COUNTIF($AI$11:AI695,G695)=0,G695,""))</f>
        <v/>
      </c>
      <c r="AJ696" s="53" t="str">
        <f>IF(ISNA(VLOOKUP(AA696,$AH$13:$AI$795,2,FALSE))=TRUE,"",VLOOKUP(AA696,$AH$13:$AI$795,2,FALSE))</f>
        <v/>
      </c>
      <c r="AK696" s="135"/>
    </row>
    <row r="697" spans="1:37" x14ac:dyDescent="0.25">
      <c r="A697" s="136"/>
      <c r="B697" s="136"/>
      <c r="C697" s="136"/>
      <c r="D697" s="136"/>
      <c r="E697" s="137"/>
      <c r="F697" s="137"/>
      <c r="G697" s="136"/>
      <c r="H697" s="137"/>
      <c r="I697" s="140" t="str">
        <f t="shared" si="12"/>
        <v/>
      </c>
      <c r="J697" s="140"/>
      <c r="K697" s="140"/>
      <c r="L697" s="74" t="str">
        <f>IF(AND(C697="Abierto",D697="Urgente"),A697,"")</f>
        <v/>
      </c>
      <c r="M697" s="74" t="str">
        <f ca="1">IF(AND(C697="Abierto",D697="Urgente"),TODAY()-E697,"")</f>
        <v/>
      </c>
      <c r="N697" s="74" t="str">
        <f>IF(AND(C697="Abierto",D697="Urgente"),RANK(M697,$M$13:$M$798,0)+COUNTIF($M$13:M697,M697)-1,"")</f>
        <v/>
      </c>
      <c r="O697" s="74" t="str">
        <f>IF(AND(C697="Abierto",D697="Alta"),A697,"")</f>
        <v/>
      </c>
      <c r="P697" s="74" t="str">
        <f ca="1">IF(AND(C697="Abierto",D697="Alta"),TODAY()-E697,"")</f>
        <v/>
      </c>
      <c r="Q697" s="74" t="str">
        <f>IF(AND(C697="Abierto",D697="Alta"),RANK(P697,$P$13:$P$798,0)+COUNTIF($P$13:P697,P697)-1+MAX(N:N),"")</f>
        <v/>
      </c>
      <c r="R697" s="74" t="str">
        <f>IF(AND(C697="Abierto",D697="Media"),A697,"")</f>
        <v/>
      </c>
      <c r="S697" s="74" t="str">
        <f ca="1">IF(AND(C697="Abierto",D697="Media"),TODAY()-E697,"")</f>
        <v/>
      </c>
      <c r="T697" s="74" t="str">
        <f>IF(AND(C697="Abierto",D697="Media"),RANK(S697,$S$13:$S$798,0)+COUNTIF($S$13:S697,S697)-1+MAX(N:N,Q:Q),"")</f>
        <v/>
      </c>
      <c r="U697" s="74" t="str">
        <f>IF(AND(C697="Abierto",D697="Baja"),A697,"")</f>
        <v/>
      </c>
      <c r="V697" s="74" t="str">
        <f ca="1">IF(AND(C697="Abierto",D697="Baja"),TODAY()-E697,"")</f>
        <v/>
      </c>
      <c r="W697" s="74" t="str">
        <f>IF(AND(C697="Abierto",D697="Baja"),RANK(V697,$V$13:$V$798,0)+COUNTIF($V$13:V697,V697)-1+MAX(N:N,Q:Q,T:T),"")</f>
        <v/>
      </c>
      <c r="X697" s="139" t="str">
        <f>IF(OR(C697="Resuelto",C697=""),"",SUM(N697,Q697,T697,W697))</f>
        <v/>
      </c>
      <c r="Y697" s="139" t="str">
        <f>IF(OR(C697="Resuelto",C697=""),"",SUM(M697,P697,S697,V697))</f>
        <v/>
      </c>
      <c r="Z697" s="139" t="str">
        <f>IF(OR(C697="Resuelto",C697=""),"",SUM(L697,O697,R697,U697))</f>
        <v/>
      </c>
      <c r="AA697" s="28">
        <v>895</v>
      </c>
      <c r="AB697" s="28" t="str">
        <f ca="1">IF(ISNA(VLOOKUP(AA697,$X$13:$Z$795,3,FALSE))=TRUE,"",VLOOKUP(AA697,$X$13:$Z$795,3,FALSE))</f>
        <v/>
      </c>
      <c r="AC697" s="75" t="str">
        <f ca="1">IF(ISNA(VLOOKUP(AA697,$X$13:$Z$795,2,FALSE))=TRUE,"",VLOOKUP(AA697,$X$13:$Z$795,2,FALSE))</f>
        <v/>
      </c>
      <c r="AH697" s="78" t="str">
        <f>IF(AI697="","",MAX($AH$5:AH696)+1)</f>
        <v/>
      </c>
      <c r="AI697" s="53" t="str">
        <f>IF(G696="","",IF(COUNTIF($AI$11:AI696,G696)=0,G696,""))</f>
        <v/>
      </c>
      <c r="AJ697" s="53" t="str">
        <f>IF(ISNA(VLOOKUP(AA697,$AH$13:$AI$795,2,FALSE))=TRUE,"",VLOOKUP(AA697,$AH$13:$AI$795,2,FALSE))</f>
        <v/>
      </c>
      <c r="AK697" s="135"/>
    </row>
    <row r="698" spans="1:37" x14ac:dyDescent="0.25">
      <c r="A698" s="136"/>
      <c r="B698" s="136"/>
      <c r="C698" s="136"/>
      <c r="D698" s="136"/>
      <c r="E698" s="137"/>
      <c r="F698" s="137"/>
      <c r="G698" s="136"/>
      <c r="H698" s="137"/>
      <c r="I698" s="140" t="str">
        <f t="shared" si="12"/>
        <v/>
      </c>
      <c r="J698" s="140"/>
      <c r="K698" s="140"/>
      <c r="L698" s="74" t="str">
        <f>IF(AND(C698="Abierto",D698="Urgente"),A698,"")</f>
        <v/>
      </c>
      <c r="M698" s="74" t="str">
        <f ca="1">IF(AND(C698="Abierto",D698="Urgente"),TODAY()-E698,"")</f>
        <v/>
      </c>
      <c r="N698" s="74" t="str">
        <f>IF(AND(C698="Abierto",D698="Urgente"),RANK(M698,$M$13:$M$798,0)+COUNTIF($M$13:M698,M698)-1,"")</f>
        <v/>
      </c>
      <c r="O698" s="74" t="str">
        <f>IF(AND(C698="Abierto",D698="Alta"),A698,"")</f>
        <v/>
      </c>
      <c r="P698" s="74" t="str">
        <f ca="1">IF(AND(C698="Abierto",D698="Alta"),TODAY()-E698,"")</f>
        <v/>
      </c>
      <c r="Q698" s="74" t="str">
        <f>IF(AND(C698="Abierto",D698="Alta"),RANK(P698,$P$13:$P$798,0)+COUNTIF($P$13:P698,P698)-1+MAX(N:N),"")</f>
        <v/>
      </c>
      <c r="R698" s="74" t="str">
        <f>IF(AND(C698="Abierto",D698="Media"),A698,"")</f>
        <v/>
      </c>
      <c r="S698" s="74" t="str">
        <f ca="1">IF(AND(C698="Abierto",D698="Media"),TODAY()-E698,"")</f>
        <v/>
      </c>
      <c r="T698" s="74" t="str">
        <f>IF(AND(C698="Abierto",D698="Media"),RANK(S698,$S$13:$S$798,0)+COUNTIF($S$13:S698,S698)-1+MAX(N:N,Q:Q),"")</f>
        <v/>
      </c>
      <c r="U698" s="74" t="str">
        <f>IF(AND(C698="Abierto",D698="Baja"),A698,"")</f>
        <v/>
      </c>
      <c r="V698" s="74" t="str">
        <f ca="1">IF(AND(C698="Abierto",D698="Baja"),TODAY()-E698,"")</f>
        <v/>
      </c>
      <c r="W698" s="74" t="str">
        <f>IF(AND(C698="Abierto",D698="Baja"),RANK(V698,$V$13:$V$798,0)+COUNTIF($V$13:V698,V698)-1+MAX(N:N,Q:Q,T:T),"")</f>
        <v/>
      </c>
      <c r="X698" s="139" t="str">
        <f>IF(OR(C698="Resuelto",C698=""),"",SUM(N698,Q698,T698,W698))</f>
        <v/>
      </c>
      <c r="Y698" s="139" t="str">
        <f>IF(OR(C698="Resuelto",C698=""),"",SUM(M698,P698,S698,V698))</f>
        <v/>
      </c>
      <c r="Z698" s="139" t="str">
        <f>IF(OR(C698="Resuelto",C698=""),"",SUM(L698,O698,R698,U698))</f>
        <v/>
      </c>
      <c r="AA698" s="28">
        <v>896</v>
      </c>
      <c r="AB698" s="28" t="str">
        <f ca="1">IF(ISNA(VLOOKUP(AA698,$X$13:$Z$795,3,FALSE))=TRUE,"",VLOOKUP(AA698,$X$13:$Z$795,3,FALSE))</f>
        <v/>
      </c>
      <c r="AC698" s="75" t="str">
        <f ca="1">IF(ISNA(VLOOKUP(AA698,$X$13:$Z$795,2,FALSE))=TRUE,"",VLOOKUP(AA698,$X$13:$Z$795,2,FALSE))</f>
        <v/>
      </c>
      <c r="AH698" s="78" t="str">
        <f>IF(AI698="","",MAX($AH$5:AH697)+1)</f>
        <v/>
      </c>
      <c r="AI698" s="53" t="str">
        <f>IF(G697="","",IF(COUNTIF($AI$11:AI697,G697)=0,G697,""))</f>
        <v/>
      </c>
      <c r="AJ698" s="53" t="str">
        <f>IF(ISNA(VLOOKUP(AA698,$AH$13:$AI$795,2,FALSE))=TRUE,"",VLOOKUP(AA698,$AH$13:$AI$795,2,FALSE))</f>
        <v/>
      </c>
      <c r="AK698" s="135"/>
    </row>
    <row r="699" spans="1:37" x14ac:dyDescent="0.25">
      <c r="A699" s="136"/>
      <c r="B699" s="136"/>
      <c r="C699" s="136"/>
      <c r="D699" s="136"/>
      <c r="E699" s="137"/>
      <c r="F699" s="137"/>
      <c r="G699" s="136"/>
      <c r="H699" s="137"/>
      <c r="I699" s="140" t="str">
        <f t="shared" si="12"/>
        <v/>
      </c>
      <c r="J699" s="140"/>
      <c r="K699" s="140"/>
      <c r="L699" s="74" t="str">
        <f>IF(AND(C699="Abierto",D699="Urgente"),A699,"")</f>
        <v/>
      </c>
      <c r="M699" s="74" t="str">
        <f ca="1">IF(AND(C699="Abierto",D699="Urgente"),TODAY()-E699,"")</f>
        <v/>
      </c>
      <c r="N699" s="74" t="str">
        <f>IF(AND(C699="Abierto",D699="Urgente"),RANK(M699,$M$13:$M$798,0)+COUNTIF($M$13:M699,M699)-1,"")</f>
        <v/>
      </c>
      <c r="O699" s="74" t="str">
        <f>IF(AND(C699="Abierto",D699="Alta"),A699,"")</f>
        <v/>
      </c>
      <c r="P699" s="74" t="str">
        <f ca="1">IF(AND(C699="Abierto",D699="Alta"),TODAY()-E699,"")</f>
        <v/>
      </c>
      <c r="Q699" s="74" t="str">
        <f>IF(AND(C699="Abierto",D699="Alta"),RANK(P699,$P$13:$P$798,0)+COUNTIF($P$13:P699,P699)-1+MAX(N:N),"")</f>
        <v/>
      </c>
      <c r="R699" s="74" t="str">
        <f>IF(AND(C699="Abierto",D699="Media"),A699,"")</f>
        <v/>
      </c>
      <c r="S699" s="74" t="str">
        <f ca="1">IF(AND(C699="Abierto",D699="Media"),TODAY()-E699,"")</f>
        <v/>
      </c>
      <c r="T699" s="74" t="str">
        <f>IF(AND(C699="Abierto",D699="Media"),RANK(S699,$S$13:$S$798,0)+COUNTIF($S$13:S699,S699)-1+MAX(N:N,Q:Q),"")</f>
        <v/>
      </c>
      <c r="U699" s="74" t="str">
        <f>IF(AND(C699="Abierto",D699="Baja"),A699,"")</f>
        <v/>
      </c>
      <c r="V699" s="74" t="str">
        <f ca="1">IF(AND(C699="Abierto",D699="Baja"),TODAY()-E699,"")</f>
        <v/>
      </c>
      <c r="W699" s="74" t="str">
        <f>IF(AND(C699="Abierto",D699="Baja"),RANK(V699,$V$13:$V$798,0)+COUNTIF($V$13:V699,V699)-1+MAX(N:N,Q:Q,T:T),"")</f>
        <v/>
      </c>
      <c r="X699" s="139" t="str">
        <f>IF(OR(C699="Resuelto",C699=""),"",SUM(N699,Q699,T699,W699))</f>
        <v/>
      </c>
      <c r="Y699" s="139" t="str">
        <f>IF(OR(C699="Resuelto",C699=""),"",SUM(M699,P699,S699,V699))</f>
        <v/>
      </c>
      <c r="Z699" s="139" t="str">
        <f>IF(OR(C699="Resuelto",C699=""),"",SUM(L699,O699,R699,U699))</f>
        <v/>
      </c>
      <c r="AA699" s="28">
        <v>897</v>
      </c>
      <c r="AB699" s="28" t="str">
        <f ca="1">IF(ISNA(VLOOKUP(AA699,$X$13:$Z$795,3,FALSE))=TRUE,"",VLOOKUP(AA699,$X$13:$Z$795,3,FALSE))</f>
        <v/>
      </c>
      <c r="AC699" s="75" t="str">
        <f ca="1">IF(ISNA(VLOOKUP(AA699,$X$13:$Z$795,2,FALSE))=TRUE,"",VLOOKUP(AA699,$X$13:$Z$795,2,FALSE))</f>
        <v/>
      </c>
      <c r="AH699" s="78" t="str">
        <f>IF(AI699="","",MAX($AH$5:AH698)+1)</f>
        <v/>
      </c>
      <c r="AI699" s="53" t="str">
        <f>IF(G698="","",IF(COUNTIF($AI$11:AI698,G698)=0,G698,""))</f>
        <v/>
      </c>
      <c r="AJ699" s="53" t="str">
        <f>IF(ISNA(VLOOKUP(AA699,$AH$13:$AI$795,2,FALSE))=TRUE,"",VLOOKUP(AA699,$AH$13:$AI$795,2,FALSE))</f>
        <v/>
      </c>
      <c r="AK699" s="135"/>
    </row>
    <row r="700" spans="1:37" x14ac:dyDescent="0.25">
      <c r="A700" s="136"/>
      <c r="B700" s="136"/>
      <c r="C700" s="136"/>
      <c r="D700" s="136"/>
      <c r="E700" s="137"/>
      <c r="F700" s="137"/>
      <c r="G700" s="136"/>
      <c r="H700" s="137"/>
      <c r="I700" s="140" t="str">
        <f t="shared" si="12"/>
        <v/>
      </c>
      <c r="J700" s="140"/>
      <c r="K700" s="140"/>
      <c r="L700" s="74" t="str">
        <f>IF(AND(C700="Abierto",D700="Urgente"),A700,"")</f>
        <v/>
      </c>
      <c r="M700" s="74" t="str">
        <f ca="1">IF(AND(C700="Abierto",D700="Urgente"),TODAY()-E700,"")</f>
        <v/>
      </c>
      <c r="N700" s="74" t="str">
        <f>IF(AND(C700="Abierto",D700="Urgente"),RANK(M700,$M$13:$M$798,0)+COUNTIF($M$13:M700,M700)-1,"")</f>
        <v/>
      </c>
      <c r="O700" s="74" t="str">
        <f>IF(AND(C700="Abierto",D700="Alta"),A700,"")</f>
        <v/>
      </c>
      <c r="P700" s="74" t="str">
        <f ca="1">IF(AND(C700="Abierto",D700="Alta"),TODAY()-E700,"")</f>
        <v/>
      </c>
      <c r="Q700" s="74" t="str">
        <f>IF(AND(C700="Abierto",D700="Alta"),RANK(P700,$P$13:$P$798,0)+COUNTIF($P$13:P700,P700)-1+MAX(N:N),"")</f>
        <v/>
      </c>
      <c r="R700" s="74" t="str">
        <f>IF(AND(C700="Abierto",D700="Media"),A700,"")</f>
        <v/>
      </c>
      <c r="S700" s="74" t="str">
        <f ca="1">IF(AND(C700="Abierto",D700="Media"),TODAY()-E700,"")</f>
        <v/>
      </c>
      <c r="T700" s="74" t="str">
        <f>IF(AND(C700="Abierto",D700="Media"),RANK(S700,$S$13:$S$798,0)+COUNTIF($S$13:S700,S700)-1+MAX(N:N,Q:Q),"")</f>
        <v/>
      </c>
      <c r="U700" s="74" t="str">
        <f>IF(AND(C700="Abierto",D700="Baja"),A700,"")</f>
        <v/>
      </c>
      <c r="V700" s="74" t="str">
        <f ca="1">IF(AND(C700="Abierto",D700="Baja"),TODAY()-E700,"")</f>
        <v/>
      </c>
      <c r="W700" s="74" t="str">
        <f>IF(AND(C700="Abierto",D700="Baja"),RANK(V700,$V$13:$V$798,0)+COUNTIF($V$13:V700,V700)-1+MAX(N:N,Q:Q,T:T),"")</f>
        <v/>
      </c>
      <c r="X700" s="139" t="str">
        <f>IF(OR(C700="Resuelto",C700=""),"",SUM(N700,Q700,T700,W700))</f>
        <v/>
      </c>
      <c r="Y700" s="139" t="str">
        <f>IF(OR(C700="Resuelto",C700=""),"",SUM(M700,P700,S700,V700))</f>
        <v/>
      </c>
      <c r="Z700" s="139" t="str">
        <f>IF(OR(C700="Resuelto",C700=""),"",SUM(L700,O700,R700,U700))</f>
        <v/>
      </c>
      <c r="AA700" s="28">
        <v>898</v>
      </c>
      <c r="AB700" s="28" t="str">
        <f ca="1">IF(ISNA(VLOOKUP(AA700,$X$13:$Z$795,3,FALSE))=TRUE,"",VLOOKUP(AA700,$X$13:$Z$795,3,FALSE))</f>
        <v/>
      </c>
      <c r="AC700" s="75" t="str">
        <f ca="1">IF(ISNA(VLOOKUP(AA700,$X$13:$Z$795,2,FALSE))=TRUE,"",VLOOKUP(AA700,$X$13:$Z$795,2,FALSE))</f>
        <v/>
      </c>
      <c r="AH700" s="78" t="str">
        <f>IF(AI700="","",MAX($AH$5:AH699)+1)</f>
        <v/>
      </c>
      <c r="AI700" s="53" t="str">
        <f>IF(G699="","",IF(COUNTIF($AI$11:AI699,G699)=0,G699,""))</f>
        <v/>
      </c>
      <c r="AJ700" s="53" t="str">
        <f>IF(ISNA(VLOOKUP(AA700,$AH$13:$AI$795,2,FALSE))=TRUE,"",VLOOKUP(AA700,$AH$13:$AI$795,2,FALSE))</f>
        <v/>
      </c>
      <c r="AK700" s="135"/>
    </row>
    <row r="701" spans="1:37" x14ac:dyDescent="0.25">
      <c r="A701" s="136"/>
      <c r="B701" s="136"/>
      <c r="C701" s="136"/>
      <c r="D701" s="136"/>
      <c r="E701" s="137"/>
      <c r="F701" s="137"/>
      <c r="G701" s="136"/>
      <c r="H701" s="137"/>
      <c r="I701" s="140" t="str">
        <f t="shared" si="12"/>
        <v/>
      </c>
      <c r="J701" s="140"/>
      <c r="K701" s="140"/>
      <c r="L701" s="74" t="str">
        <f>IF(AND(C701="Abierto",D701="Urgente"),A701,"")</f>
        <v/>
      </c>
      <c r="M701" s="74" t="str">
        <f ca="1">IF(AND(C701="Abierto",D701="Urgente"),TODAY()-E701,"")</f>
        <v/>
      </c>
      <c r="N701" s="74" t="str">
        <f>IF(AND(C701="Abierto",D701="Urgente"),RANK(M701,$M$13:$M$798,0)+COUNTIF($M$13:M701,M701)-1,"")</f>
        <v/>
      </c>
      <c r="O701" s="74" t="str">
        <f>IF(AND(C701="Abierto",D701="Alta"),A701,"")</f>
        <v/>
      </c>
      <c r="P701" s="74" t="str">
        <f ca="1">IF(AND(C701="Abierto",D701="Alta"),TODAY()-E701,"")</f>
        <v/>
      </c>
      <c r="Q701" s="74" t="str">
        <f>IF(AND(C701="Abierto",D701="Alta"),RANK(P701,$P$13:$P$798,0)+COUNTIF($P$13:P701,P701)-1+MAX(N:N),"")</f>
        <v/>
      </c>
      <c r="R701" s="74" t="str">
        <f>IF(AND(C701="Abierto",D701="Media"),A701,"")</f>
        <v/>
      </c>
      <c r="S701" s="74" t="str">
        <f ca="1">IF(AND(C701="Abierto",D701="Media"),TODAY()-E701,"")</f>
        <v/>
      </c>
      <c r="T701" s="74" t="str">
        <f>IF(AND(C701="Abierto",D701="Media"),RANK(S701,$S$13:$S$798,0)+COUNTIF($S$13:S701,S701)-1+MAX(N:N,Q:Q),"")</f>
        <v/>
      </c>
      <c r="U701" s="74" t="str">
        <f>IF(AND(C701="Abierto",D701="Baja"),A701,"")</f>
        <v/>
      </c>
      <c r="V701" s="74" t="str">
        <f ca="1">IF(AND(C701="Abierto",D701="Baja"),TODAY()-E701,"")</f>
        <v/>
      </c>
      <c r="W701" s="74" t="str">
        <f>IF(AND(C701="Abierto",D701="Baja"),RANK(V701,$V$13:$V$798,0)+COUNTIF($V$13:V701,V701)-1+MAX(N:N,Q:Q,T:T),"")</f>
        <v/>
      </c>
      <c r="X701" s="139" t="str">
        <f>IF(OR(C701="Resuelto",C701=""),"",SUM(N701,Q701,T701,W701))</f>
        <v/>
      </c>
      <c r="Y701" s="139" t="str">
        <f>IF(OR(C701="Resuelto",C701=""),"",SUM(M701,P701,S701,V701))</f>
        <v/>
      </c>
      <c r="Z701" s="139" t="str">
        <f>IF(OR(C701="Resuelto",C701=""),"",SUM(L701,O701,R701,U701))</f>
        <v/>
      </c>
      <c r="AA701" s="28">
        <v>899</v>
      </c>
      <c r="AB701" s="28" t="str">
        <f ca="1">IF(ISNA(VLOOKUP(AA701,$X$13:$Z$795,3,FALSE))=TRUE,"",VLOOKUP(AA701,$X$13:$Z$795,3,FALSE))</f>
        <v/>
      </c>
      <c r="AC701" s="75" t="str">
        <f ca="1">IF(ISNA(VLOOKUP(AA701,$X$13:$Z$795,2,FALSE))=TRUE,"",VLOOKUP(AA701,$X$13:$Z$795,2,FALSE))</f>
        <v/>
      </c>
      <c r="AH701" s="78" t="str">
        <f>IF(AI701="","",MAX($AH$5:AH700)+1)</f>
        <v/>
      </c>
      <c r="AI701" s="53" t="str">
        <f>IF(G700="","",IF(COUNTIF($AI$11:AI700,G700)=0,G700,""))</f>
        <v/>
      </c>
      <c r="AJ701" s="53" t="str">
        <f>IF(ISNA(VLOOKUP(AA701,$AH$13:$AI$795,2,FALSE))=TRUE,"",VLOOKUP(AA701,$AH$13:$AI$795,2,FALSE))</f>
        <v/>
      </c>
      <c r="AK701" s="135"/>
    </row>
    <row r="702" spans="1:37" x14ac:dyDescent="0.25">
      <c r="A702" s="136"/>
      <c r="B702" s="136"/>
      <c r="C702" s="136"/>
      <c r="D702" s="136"/>
      <c r="E702" s="137"/>
      <c r="F702" s="137"/>
      <c r="G702" s="136"/>
      <c r="H702" s="137"/>
      <c r="I702" s="140" t="str">
        <f t="shared" si="12"/>
        <v/>
      </c>
      <c r="J702" s="140"/>
      <c r="K702" s="140"/>
      <c r="L702" s="74" t="str">
        <f>IF(AND(C702="Abierto",D702="Urgente"),A702,"")</f>
        <v/>
      </c>
      <c r="M702" s="74" t="str">
        <f ca="1">IF(AND(C702="Abierto",D702="Urgente"),TODAY()-E702,"")</f>
        <v/>
      </c>
      <c r="N702" s="74" t="str">
        <f>IF(AND(C702="Abierto",D702="Urgente"),RANK(M702,$M$13:$M$798,0)+COUNTIF($M$13:M702,M702)-1,"")</f>
        <v/>
      </c>
      <c r="O702" s="74" t="str">
        <f>IF(AND(C702="Abierto",D702="Alta"),A702,"")</f>
        <v/>
      </c>
      <c r="P702" s="74" t="str">
        <f ca="1">IF(AND(C702="Abierto",D702="Alta"),TODAY()-E702,"")</f>
        <v/>
      </c>
      <c r="Q702" s="74" t="str">
        <f>IF(AND(C702="Abierto",D702="Alta"),RANK(P702,$P$13:$P$798,0)+COUNTIF($P$13:P702,P702)-1+MAX(N:N),"")</f>
        <v/>
      </c>
      <c r="R702" s="74" t="str">
        <f>IF(AND(C702="Abierto",D702="Media"),A702,"")</f>
        <v/>
      </c>
      <c r="S702" s="74" t="str">
        <f ca="1">IF(AND(C702="Abierto",D702="Media"),TODAY()-E702,"")</f>
        <v/>
      </c>
      <c r="T702" s="74" t="str">
        <f>IF(AND(C702="Abierto",D702="Media"),RANK(S702,$S$13:$S$798,0)+COUNTIF($S$13:S702,S702)-1+MAX(N:N,Q:Q),"")</f>
        <v/>
      </c>
      <c r="U702" s="74" t="str">
        <f>IF(AND(C702="Abierto",D702="Baja"),A702,"")</f>
        <v/>
      </c>
      <c r="V702" s="74" t="str">
        <f ca="1">IF(AND(C702="Abierto",D702="Baja"),TODAY()-E702,"")</f>
        <v/>
      </c>
      <c r="W702" s="74" t="str">
        <f>IF(AND(C702="Abierto",D702="Baja"),RANK(V702,$V$13:$V$798,0)+COUNTIF($V$13:V702,V702)-1+MAX(N:N,Q:Q,T:T),"")</f>
        <v/>
      </c>
      <c r="X702" s="139" t="str">
        <f>IF(OR(C702="Resuelto",C702=""),"",SUM(N702,Q702,T702,W702))</f>
        <v/>
      </c>
      <c r="Y702" s="139" t="str">
        <f>IF(OR(C702="Resuelto",C702=""),"",SUM(M702,P702,S702,V702))</f>
        <v/>
      </c>
      <c r="Z702" s="139" t="str">
        <f>IF(OR(C702="Resuelto",C702=""),"",SUM(L702,O702,R702,U702))</f>
        <v/>
      </c>
      <c r="AA702" s="28">
        <v>900</v>
      </c>
      <c r="AB702" s="28" t="str">
        <f ca="1">IF(ISNA(VLOOKUP(AA702,$X$13:$Z$795,3,FALSE))=TRUE,"",VLOOKUP(AA702,$X$13:$Z$795,3,FALSE))</f>
        <v/>
      </c>
      <c r="AC702" s="75" t="str">
        <f ca="1">IF(ISNA(VLOOKUP(AA702,$X$13:$Z$795,2,FALSE))=TRUE,"",VLOOKUP(AA702,$X$13:$Z$795,2,FALSE))</f>
        <v/>
      </c>
      <c r="AH702" s="78" t="str">
        <f>IF(AI702="","",MAX($AH$5:AH701)+1)</f>
        <v/>
      </c>
      <c r="AI702" s="53" t="str">
        <f>IF(G701="","",IF(COUNTIF($AI$11:AI701,G701)=0,G701,""))</f>
        <v/>
      </c>
      <c r="AJ702" s="53" t="str">
        <f>IF(ISNA(VLOOKUP(AA702,$AH$13:$AI$795,2,FALSE))=TRUE,"",VLOOKUP(AA702,$AH$13:$AI$795,2,FALSE))</f>
        <v/>
      </c>
      <c r="AK702" s="135"/>
    </row>
    <row r="703" spans="1:37" x14ac:dyDescent="0.25">
      <c r="A703" s="136"/>
      <c r="B703" s="136"/>
      <c r="C703" s="136"/>
      <c r="D703" s="136"/>
      <c r="E703" s="137"/>
      <c r="F703" s="137"/>
      <c r="G703" s="136"/>
      <c r="H703" s="137"/>
      <c r="I703" s="140" t="str">
        <f t="shared" si="12"/>
        <v/>
      </c>
      <c r="J703" s="140"/>
      <c r="K703" s="140"/>
      <c r="L703" s="74" t="str">
        <f>IF(AND(C703="Abierto",D703="Urgente"),A703,"")</f>
        <v/>
      </c>
      <c r="M703" s="74" t="str">
        <f ca="1">IF(AND(C703="Abierto",D703="Urgente"),TODAY()-E703,"")</f>
        <v/>
      </c>
      <c r="N703" s="74" t="str">
        <f>IF(AND(C703="Abierto",D703="Urgente"),RANK(M703,$M$13:$M$798,0)+COUNTIF($M$13:M703,M703)-1,"")</f>
        <v/>
      </c>
      <c r="O703" s="74" t="str">
        <f>IF(AND(C703="Abierto",D703="Alta"),A703,"")</f>
        <v/>
      </c>
      <c r="P703" s="74" t="str">
        <f ca="1">IF(AND(C703="Abierto",D703="Alta"),TODAY()-E703,"")</f>
        <v/>
      </c>
      <c r="Q703" s="74" t="str">
        <f>IF(AND(C703="Abierto",D703="Alta"),RANK(P703,$P$13:$P$798,0)+COUNTIF($P$13:P703,P703)-1+MAX(N:N),"")</f>
        <v/>
      </c>
      <c r="R703" s="74" t="str">
        <f>IF(AND(C703="Abierto",D703="Media"),A703,"")</f>
        <v/>
      </c>
      <c r="S703" s="74" t="str">
        <f ca="1">IF(AND(C703="Abierto",D703="Media"),TODAY()-E703,"")</f>
        <v/>
      </c>
      <c r="T703" s="74" t="str">
        <f>IF(AND(C703="Abierto",D703="Media"),RANK(S703,$S$13:$S$798,0)+COUNTIF($S$13:S703,S703)-1+MAX(N:N,Q:Q),"")</f>
        <v/>
      </c>
      <c r="U703" s="74" t="str">
        <f>IF(AND(C703="Abierto",D703="Baja"),A703,"")</f>
        <v/>
      </c>
      <c r="V703" s="74" t="str">
        <f ca="1">IF(AND(C703="Abierto",D703="Baja"),TODAY()-E703,"")</f>
        <v/>
      </c>
      <c r="W703" s="74" t="str">
        <f>IF(AND(C703="Abierto",D703="Baja"),RANK(V703,$V$13:$V$798,0)+COUNTIF($V$13:V703,V703)-1+MAX(N:N,Q:Q,T:T),"")</f>
        <v/>
      </c>
      <c r="X703" s="139" t="str">
        <f>IF(OR(C703="Resuelto",C703=""),"",SUM(N703,Q703,T703,W703))</f>
        <v/>
      </c>
      <c r="Y703" s="139" t="str">
        <f>IF(OR(C703="Resuelto",C703=""),"",SUM(M703,P703,S703,V703))</f>
        <v/>
      </c>
      <c r="Z703" s="139" t="str">
        <f>IF(OR(C703="Resuelto",C703=""),"",SUM(L703,O703,R703,U703))</f>
        <v/>
      </c>
      <c r="AA703" s="28">
        <v>901</v>
      </c>
      <c r="AB703" s="28" t="str">
        <f ca="1">IF(ISNA(VLOOKUP(AA703,$X$13:$Z$795,3,FALSE))=TRUE,"",VLOOKUP(AA703,$X$13:$Z$795,3,FALSE))</f>
        <v/>
      </c>
      <c r="AC703" s="75" t="str">
        <f ca="1">IF(ISNA(VLOOKUP(AA703,$X$13:$Z$795,2,FALSE))=TRUE,"",VLOOKUP(AA703,$X$13:$Z$795,2,FALSE))</f>
        <v/>
      </c>
      <c r="AH703" s="78" t="str">
        <f>IF(AI703="","",MAX($AH$5:AH702)+1)</f>
        <v/>
      </c>
      <c r="AI703" s="53" t="str">
        <f>IF(G702="","",IF(COUNTIF($AI$11:AI702,G702)=0,G702,""))</f>
        <v/>
      </c>
      <c r="AJ703" s="53" t="str">
        <f>IF(ISNA(VLOOKUP(AA703,$AH$13:$AI$795,2,FALSE))=TRUE,"",VLOOKUP(AA703,$AH$13:$AI$795,2,FALSE))</f>
        <v/>
      </c>
      <c r="AK703" s="135"/>
    </row>
    <row r="704" spans="1:37" x14ac:dyDescent="0.25">
      <c r="A704" s="136"/>
      <c r="B704" s="136"/>
      <c r="C704" s="136"/>
      <c r="D704" s="136"/>
      <c r="E704" s="137"/>
      <c r="F704" s="137"/>
      <c r="G704" s="136"/>
      <c r="H704" s="137"/>
      <c r="I704" s="140" t="str">
        <f t="shared" si="12"/>
        <v/>
      </c>
      <c r="J704" s="140"/>
      <c r="K704" s="140"/>
      <c r="L704" s="74" t="str">
        <f>IF(AND(C704="Abierto",D704="Urgente"),A704,"")</f>
        <v/>
      </c>
      <c r="M704" s="74" t="str">
        <f ca="1">IF(AND(C704="Abierto",D704="Urgente"),TODAY()-E704,"")</f>
        <v/>
      </c>
      <c r="N704" s="74" t="str">
        <f>IF(AND(C704="Abierto",D704="Urgente"),RANK(M704,$M$13:$M$798,0)+COUNTIF($M$13:M704,M704)-1,"")</f>
        <v/>
      </c>
      <c r="O704" s="74" t="str">
        <f>IF(AND(C704="Abierto",D704="Alta"),A704,"")</f>
        <v/>
      </c>
      <c r="P704" s="74" t="str">
        <f ca="1">IF(AND(C704="Abierto",D704="Alta"),TODAY()-E704,"")</f>
        <v/>
      </c>
      <c r="Q704" s="74" t="str">
        <f>IF(AND(C704="Abierto",D704="Alta"),RANK(P704,$P$13:$P$798,0)+COUNTIF($P$13:P704,P704)-1+MAX(N:N),"")</f>
        <v/>
      </c>
      <c r="R704" s="74" t="str">
        <f>IF(AND(C704="Abierto",D704="Media"),A704,"")</f>
        <v/>
      </c>
      <c r="S704" s="74" t="str">
        <f ca="1">IF(AND(C704="Abierto",D704="Media"),TODAY()-E704,"")</f>
        <v/>
      </c>
      <c r="T704" s="74" t="str">
        <f>IF(AND(C704="Abierto",D704="Media"),RANK(S704,$S$13:$S$798,0)+COUNTIF($S$13:S704,S704)-1+MAX(N:N,Q:Q),"")</f>
        <v/>
      </c>
      <c r="U704" s="74" t="str">
        <f>IF(AND(C704="Abierto",D704="Baja"),A704,"")</f>
        <v/>
      </c>
      <c r="V704" s="74" t="str">
        <f ca="1">IF(AND(C704="Abierto",D704="Baja"),TODAY()-E704,"")</f>
        <v/>
      </c>
      <c r="W704" s="74" t="str">
        <f>IF(AND(C704="Abierto",D704="Baja"),RANK(V704,$V$13:$V$798,0)+COUNTIF($V$13:V704,V704)-1+MAX(N:N,Q:Q,T:T),"")</f>
        <v/>
      </c>
      <c r="X704" s="139" t="str">
        <f>IF(OR(C704="Resuelto",C704=""),"",SUM(N704,Q704,T704,W704))</f>
        <v/>
      </c>
      <c r="Y704" s="139" t="str">
        <f>IF(OR(C704="Resuelto",C704=""),"",SUM(M704,P704,S704,V704))</f>
        <v/>
      </c>
      <c r="Z704" s="139" t="str">
        <f>IF(OR(C704="Resuelto",C704=""),"",SUM(L704,O704,R704,U704))</f>
        <v/>
      </c>
      <c r="AA704" s="28">
        <v>902</v>
      </c>
      <c r="AB704" s="28" t="str">
        <f ca="1">IF(ISNA(VLOOKUP(AA704,$X$13:$Z$795,3,FALSE))=TRUE,"",VLOOKUP(AA704,$X$13:$Z$795,3,FALSE))</f>
        <v/>
      </c>
      <c r="AC704" s="75" t="str">
        <f ca="1">IF(ISNA(VLOOKUP(AA704,$X$13:$Z$795,2,FALSE))=TRUE,"",VLOOKUP(AA704,$X$13:$Z$795,2,FALSE))</f>
        <v/>
      </c>
      <c r="AH704" s="78" t="str">
        <f>IF(AI704="","",MAX($AH$5:AH703)+1)</f>
        <v/>
      </c>
      <c r="AI704" s="53" t="str">
        <f>IF(G703="","",IF(COUNTIF($AI$11:AI703,G703)=0,G703,""))</f>
        <v/>
      </c>
      <c r="AJ704" s="53" t="str">
        <f>IF(ISNA(VLOOKUP(AA704,$AH$13:$AI$795,2,FALSE))=TRUE,"",VLOOKUP(AA704,$AH$13:$AI$795,2,FALSE))</f>
        <v/>
      </c>
      <c r="AK704" s="135"/>
    </row>
    <row r="705" spans="1:37" x14ac:dyDescent="0.25">
      <c r="A705" s="136"/>
      <c r="B705" s="136"/>
      <c r="C705" s="136"/>
      <c r="D705" s="136"/>
      <c r="E705" s="137"/>
      <c r="F705" s="137"/>
      <c r="G705" s="136"/>
      <c r="H705" s="137"/>
      <c r="I705" s="140" t="str">
        <f t="shared" si="12"/>
        <v/>
      </c>
      <c r="J705" s="140"/>
      <c r="K705" s="140"/>
      <c r="L705" s="74" t="str">
        <f>IF(AND(C705="Abierto",D705="Urgente"),A705,"")</f>
        <v/>
      </c>
      <c r="M705" s="74" t="str">
        <f ca="1">IF(AND(C705="Abierto",D705="Urgente"),TODAY()-E705,"")</f>
        <v/>
      </c>
      <c r="N705" s="74" t="str">
        <f>IF(AND(C705="Abierto",D705="Urgente"),RANK(M705,$M$13:$M$798,0)+COUNTIF($M$13:M705,M705)-1,"")</f>
        <v/>
      </c>
      <c r="O705" s="74" t="str">
        <f>IF(AND(C705="Abierto",D705="Alta"),A705,"")</f>
        <v/>
      </c>
      <c r="P705" s="74" t="str">
        <f ca="1">IF(AND(C705="Abierto",D705="Alta"),TODAY()-E705,"")</f>
        <v/>
      </c>
      <c r="Q705" s="74" t="str">
        <f>IF(AND(C705="Abierto",D705="Alta"),RANK(P705,$P$13:$P$798,0)+COUNTIF($P$13:P705,P705)-1+MAX(N:N),"")</f>
        <v/>
      </c>
      <c r="R705" s="74" t="str">
        <f>IF(AND(C705="Abierto",D705="Media"),A705,"")</f>
        <v/>
      </c>
      <c r="S705" s="74" t="str">
        <f ca="1">IF(AND(C705="Abierto",D705="Media"),TODAY()-E705,"")</f>
        <v/>
      </c>
      <c r="T705" s="74" t="str">
        <f>IF(AND(C705="Abierto",D705="Media"),RANK(S705,$S$13:$S$798,0)+COUNTIF($S$13:S705,S705)-1+MAX(N:N,Q:Q),"")</f>
        <v/>
      </c>
      <c r="U705" s="74" t="str">
        <f>IF(AND(C705="Abierto",D705="Baja"),A705,"")</f>
        <v/>
      </c>
      <c r="V705" s="74" t="str">
        <f ca="1">IF(AND(C705="Abierto",D705="Baja"),TODAY()-E705,"")</f>
        <v/>
      </c>
      <c r="W705" s="74" t="str">
        <f>IF(AND(C705="Abierto",D705="Baja"),RANK(V705,$V$13:$V$798,0)+COUNTIF($V$13:V705,V705)-1+MAX(N:N,Q:Q,T:T),"")</f>
        <v/>
      </c>
      <c r="X705" s="139" t="str">
        <f>IF(OR(C705="Resuelto",C705=""),"",SUM(N705,Q705,T705,W705))</f>
        <v/>
      </c>
      <c r="Y705" s="139" t="str">
        <f>IF(OR(C705="Resuelto",C705=""),"",SUM(M705,P705,S705,V705))</f>
        <v/>
      </c>
      <c r="Z705" s="139" t="str">
        <f>IF(OR(C705="Resuelto",C705=""),"",SUM(L705,O705,R705,U705))</f>
        <v/>
      </c>
      <c r="AA705" s="28">
        <v>903</v>
      </c>
      <c r="AB705" s="28" t="str">
        <f ca="1">IF(ISNA(VLOOKUP(AA705,$X$13:$Z$795,3,FALSE))=TRUE,"",VLOOKUP(AA705,$X$13:$Z$795,3,FALSE))</f>
        <v/>
      </c>
      <c r="AC705" s="75" t="str">
        <f ca="1">IF(ISNA(VLOOKUP(AA705,$X$13:$Z$795,2,FALSE))=TRUE,"",VLOOKUP(AA705,$X$13:$Z$795,2,FALSE))</f>
        <v/>
      </c>
      <c r="AH705" s="78" t="str">
        <f>IF(AI705="","",MAX($AH$5:AH704)+1)</f>
        <v/>
      </c>
      <c r="AI705" s="53" t="str">
        <f>IF(G704="","",IF(COUNTIF($AI$11:AI704,G704)=0,G704,""))</f>
        <v/>
      </c>
      <c r="AJ705" s="53" t="str">
        <f>IF(ISNA(VLOOKUP(AA705,$AH$13:$AI$795,2,FALSE))=TRUE,"",VLOOKUP(AA705,$AH$13:$AI$795,2,FALSE))</f>
        <v/>
      </c>
      <c r="AK705" s="135"/>
    </row>
    <row r="706" spans="1:37" x14ac:dyDescent="0.25">
      <c r="A706" s="136"/>
      <c r="B706" s="136"/>
      <c r="C706" s="136"/>
      <c r="D706" s="136"/>
      <c r="E706" s="137"/>
      <c r="F706" s="137"/>
      <c r="G706" s="136"/>
      <c r="H706" s="137"/>
      <c r="I706" s="140" t="str">
        <f t="shared" si="12"/>
        <v/>
      </c>
      <c r="J706" s="140"/>
      <c r="K706" s="140"/>
      <c r="L706" s="74" t="str">
        <f>IF(AND(C706="Abierto",D706="Urgente"),A706,"")</f>
        <v/>
      </c>
      <c r="M706" s="74" t="str">
        <f ca="1">IF(AND(C706="Abierto",D706="Urgente"),TODAY()-E706,"")</f>
        <v/>
      </c>
      <c r="N706" s="74" t="str">
        <f>IF(AND(C706="Abierto",D706="Urgente"),RANK(M706,$M$13:$M$798,0)+COUNTIF($M$13:M706,M706)-1,"")</f>
        <v/>
      </c>
      <c r="O706" s="74" t="str">
        <f>IF(AND(C706="Abierto",D706="Alta"),A706,"")</f>
        <v/>
      </c>
      <c r="P706" s="74" t="str">
        <f ca="1">IF(AND(C706="Abierto",D706="Alta"),TODAY()-E706,"")</f>
        <v/>
      </c>
      <c r="Q706" s="74" t="str">
        <f>IF(AND(C706="Abierto",D706="Alta"),RANK(P706,$P$13:$P$798,0)+COUNTIF($P$13:P706,P706)-1+MAX(N:N),"")</f>
        <v/>
      </c>
      <c r="R706" s="74" t="str">
        <f>IF(AND(C706="Abierto",D706="Media"),A706,"")</f>
        <v/>
      </c>
      <c r="S706" s="74" t="str">
        <f ca="1">IF(AND(C706="Abierto",D706="Media"),TODAY()-E706,"")</f>
        <v/>
      </c>
      <c r="T706" s="74" t="str">
        <f>IF(AND(C706="Abierto",D706="Media"),RANK(S706,$S$13:$S$798,0)+COUNTIF($S$13:S706,S706)-1+MAX(N:N,Q:Q),"")</f>
        <v/>
      </c>
      <c r="U706" s="74" t="str">
        <f>IF(AND(C706="Abierto",D706="Baja"),A706,"")</f>
        <v/>
      </c>
      <c r="V706" s="74" t="str">
        <f ca="1">IF(AND(C706="Abierto",D706="Baja"),TODAY()-E706,"")</f>
        <v/>
      </c>
      <c r="W706" s="74" t="str">
        <f>IF(AND(C706="Abierto",D706="Baja"),RANK(V706,$V$13:$V$798,0)+COUNTIF($V$13:V706,V706)-1+MAX(N:N,Q:Q,T:T),"")</f>
        <v/>
      </c>
      <c r="X706" s="139" t="str">
        <f>IF(OR(C706="Resuelto",C706=""),"",SUM(N706,Q706,T706,W706))</f>
        <v/>
      </c>
      <c r="Y706" s="139" t="str">
        <f>IF(OR(C706="Resuelto",C706=""),"",SUM(M706,P706,S706,V706))</f>
        <v/>
      </c>
      <c r="Z706" s="139" t="str">
        <f>IF(OR(C706="Resuelto",C706=""),"",SUM(L706,O706,R706,U706))</f>
        <v/>
      </c>
      <c r="AA706" s="28">
        <v>904</v>
      </c>
      <c r="AB706" s="28" t="str">
        <f ca="1">IF(ISNA(VLOOKUP(AA706,$X$13:$Z$795,3,FALSE))=TRUE,"",VLOOKUP(AA706,$X$13:$Z$795,3,FALSE))</f>
        <v/>
      </c>
      <c r="AC706" s="75" t="str">
        <f ca="1">IF(ISNA(VLOOKUP(AA706,$X$13:$Z$795,2,FALSE))=TRUE,"",VLOOKUP(AA706,$X$13:$Z$795,2,FALSE))</f>
        <v/>
      </c>
      <c r="AH706" s="78" t="str">
        <f>IF(AI706="","",MAX($AH$5:AH705)+1)</f>
        <v/>
      </c>
      <c r="AI706" s="53" t="str">
        <f>IF(G705="","",IF(COUNTIF($AI$11:AI705,G705)=0,G705,""))</f>
        <v/>
      </c>
      <c r="AJ706" s="53" t="str">
        <f>IF(ISNA(VLOOKUP(AA706,$AH$13:$AI$795,2,FALSE))=TRUE,"",VLOOKUP(AA706,$AH$13:$AI$795,2,FALSE))</f>
        <v/>
      </c>
      <c r="AK706" s="135"/>
    </row>
    <row r="707" spans="1:37" x14ac:dyDescent="0.25">
      <c r="A707" s="136"/>
      <c r="B707" s="136"/>
      <c r="C707" s="136"/>
      <c r="D707" s="136"/>
      <c r="E707" s="137"/>
      <c r="F707" s="137"/>
      <c r="G707" s="136"/>
      <c r="H707" s="137"/>
      <c r="I707" s="140" t="str">
        <f t="shared" si="12"/>
        <v/>
      </c>
      <c r="J707" s="140"/>
      <c r="K707" s="140"/>
      <c r="L707" s="74" t="str">
        <f>IF(AND(C707="Abierto",D707="Urgente"),A707,"")</f>
        <v/>
      </c>
      <c r="M707" s="74" t="str">
        <f ca="1">IF(AND(C707="Abierto",D707="Urgente"),TODAY()-E707,"")</f>
        <v/>
      </c>
      <c r="N707" s="74" t="str">
        <f>IF(AND(C707="Abierto",D707="Urgente"),RANK(M707,$M$13:$M$798,0)+COUNTIF($M$13:M707,M707)-1,"")</f>
        <v/>
      </c>
      <c r="O707" s="74" t="str">
        <f>IF(AND(C707="Abierto",D707="Alta"),A707,"")</f>
        <v/>
      </c>
      <c r="P707" s="74" t="str">
        <f ca="1">IF(AND(C707="Abierto",D707="Alta"),TODAY()-E707,"")</f>
        <v/>
      </c>
      <c r="Q707" s="74" t="str">
        <f>IF(AND(C707="Abierto",D707="Alta"),RANK(P707,$P$13:$P$798,0)+COUNTIF($P$13:P707,P707)-1+MAX(N:N),"")</f>
        <v/>
      </c>
      <c r="R707" s="74" t="str">
        <f>IF(AND(C707="Abierto",D707="Media"),A707,"")</f>
        <v/>
      </c>
      <c r="S707" s="74" t="str">
        <f ca="1">IF(AND(C707="Abierto",D707="Media"),TODAY()-E707,"")</f>
        <v/>
      </c>
      <c r="T707" s="74" t="str">
        <f>IF(AND(C707="Abierto",D707="Media"),RANK(S707,$S$13:$S$798,0)+COUNTIF($S$13:S707,S707)-1+MAX(N:N,Q:Q),"")</f>
        <v/>
      </c>
      <c r="U707" s="74" t="str">
        <f>IF(AND(C707="Abierto",D707="Baja"),A707,"")</f>
        <v/>
      </c>
      <c r="V707" s="74" t="str">
        <f ca="1">IF(AND(C707="Abierto",D707="Baja"),TODAY()-E707,"")</f>
        <v/>
      </c>
      <c r="W707" s="74" t="str">
        <f>IF(AND(C707="Abierto",D707="Baja"),RANK(V707,$V$13:$V$798,0)+COUNTIF($V$13:V707,V707)-1+MAX(N:N,Q:Q,T:T),"")</f>
        <v/>
      </c>
      <c r="X707" s="139" t="str">
        <f>IF(OR(C707="Resuelto",C707=""),"",SUM(N707,Q707,T707,W707))</f>
        <v/>
      </c>
      <c r="Y707" s="139" t="str">
        <f>IF(OR(C707="Resuelto",C707=""),"",SUM(M707,P707,S707,V707))</f>
        <v/>
      </c>
      <c r="Z707" s="139" t="str">
        <f>IF(OR(C707="Resuelto",C707=""),"",SUM(L707,O707,R707,U707))</f>
        <v/>
      </c>
      <c r="AA707" s="28">
        <v>905</v>
      </c>
      <c r="AB707" s="28" t="str">
        <f ca="1">IF(ISNA(VLOOKUP(AA707,$X$13:$Z$795,3,FALSE))=TRUE,"",VLOOKUP(AA707,$X$13:$Z$795,3,FALSE))</f>
        <v/>
      </c>
      <c r="AC707" s="75" t="str">
        <f ca="1">IF(ISNA(VLOOKUP(AA707,$X$13:$Z$795,2,FALSE))=TRUE,"",VLOOKUP(AA707,$X$13:$Z$795,2,FALSE))</f>
        <v/>
      </c>
      <c r="AH707" s="78" t="str">
        <f>IF(AI707="","",MAX($AH$5:AH706)+1)</f>
        <v/>
      </c>
      <c r="AI707" s="53" t="str">
        <f>IF(G706="","",IF(COUNTIF($AI$11:AI706,G706)=0,G706,""))</f>
        <v/>
      </c>
      <c r="AJ707" s="53" t="str">
        <f>IF(ISNA(VLOOKUP(AA707,$AH$13:$AI$795,2,FALSE))=TRUE,"",VLOOKUP(AA707,$AH$13:$AI$795,2,FALSE))</f>
        <v/>
      </c>
      <c r="AK707" s="135"/>
    </row>
    <row r="708" spans="1:37" x14ac:dyDescent="0.25">
      <c r="A708" s="136"/>
      <c r="B708" s="136"/>
      <c r="C708" s="136"/>
      <c r="D708" s="136"/>
      <c r="E708" s="137"/>
      <c r="F708" s="137"/>
      <c r="G708" s="136"/>
      <c r="H708" s="137"/>
      <c r="I708" s="140" t="str">
        <f t="shared" si="12"/>
        <v/>
      </c>
      <c r="J708" s="140"/>
      <c r="K708" s="140"/>
      <c r="L708" s="74" t="str">
        <f>IF(AND(C708="Abierto",D708="Urgente"),A708,"")</f>
        <v/>
      </c>
      <c r="M708" s="74" t="str">
        <f ca="1">IF(AND(C708="Abierto",D708="Urgente"),TODAY()-E708,"")</f>
        <v/>
      </c>
      <c r="N708" s="74" t="str">
        <f>IF(AND(C708="Abierto",D708="Urgente"),RANK(M708,$M$13:$M$798,0)+COUNTIF($M$13:M708,M708)-1,"")</f>
        <v/>
      </c>
      <c r="O708" s="74" t="str">
        <f>IF(AND(C708="Abierto",D708="Alta"),A708,"")</f>
        <v/>
      </c>
      <c r="P708" s="74" t="str">
        <f ca="1">IF(AND(C708="Abierto",D708="Alta"),TODAY()-E708,"")</f>
        <v/>
      </c>
      <c r="Q708" s="74" t="str">
        <f>IF(AND(C708="Abierto",D708="Alta"),RANK(P708,$P$13:$P$798,0)+COUNTIF($P$13:P708,P708)-1+MAX(N:N),"")</f>
        <v/>
      </c>
      <c r="R708" s="74" t="str">
        <f>IF(AND(C708="Abierto",D708="Media"),A708,"")</f>
        <v/>
      </c>
      <c r="S708" s="74" t="str">
        <f ca="1">IF(AND(C708="Abierto",D708="Media"),TODAY()-E708,"")</f>
        <v/>
      </c>
      <c r="T708" s="74" t="str">
        <f>IF(AND(C708="Abierto",D708="Media"),RANK(S708,$S$13:$S$798,0)+COUNTIF($S$13:S708,S708)-1+MAX(N:N,Q:Q),"")</f>
        <v/>
      </c>
      <c r="U708" s="74" t="str">
        <f>IF(AND(C708="Abierto",D708="Baja"),A708,"")</f>
        <v/>
      </c>
      <c r="V708" s="74" t="str">
        <f ca="1">IF(AND(C708="Abierto",D708="Baja"),TODAY()-E708,"")</f>
        <v/>
      </c>
      <c r="W708" s="74" t="str">
        <f>IF(AND(C708="Abierto",D708="Baja"),RANK(V708,$V$13:$V$798,0)+COUNTIF($V$13:V708,V708)-1+MAX(N:N,Q:Q,T:T),"")</f>
        <v/>
      </c>
      <c r="X708" s="139" t="str">
        <f>IF(OR(C708="Resuelto",C708=""),"",SUM(N708,Q708,T708,W708))</f>
        <v/>
      </c>
      <c r="Y708" s="139" t="str">
        <f>IF(OR(C708="Resuelto",C708=""),"",SUM(M708,P708,S708,V708))</f>
        <v/>
      </c>
      <c r="Z708" s="139" t="str">
        <f>IF(OR(C708="Resuelto",C708=""),"",SUM(L708,O708,R708,U708))</f>
        <v/>
      </c>
      <c r="AA708" s="28">
        <v>906</v>
      </c>
      <c r="AB708" s="28" t="str">
        <f ca="1">IF(ISNA(VLOOKUP(AA708,$X$13:$Z$795,3,FALSE))=TRUE,"",VLOOKUP(AA708,$X$13:$Z$795,3,FALSE))</f>
        <v/>
      </c>
      <c r="AC708" s="75" t="str">
        <f ca="1">IF(ISNA(VLOOKUP(AA708,$X$13:$Z$795,2,FALSE))=TRUE,"",VLOOKUP(AA708,$X$13:$Z$795,2,FALSE))</f>
        <v/>
      </c>
      <c r="AH708" s="78" t="str">
        <f>IF(AI708="","",MAX($AH$5:AH707)+1)</f>
        <v/>
      </c>
      <c r="AI708" s="53" t="str">
        <f>IF(G707="","",IF(COUNTIF($AI$11:AI707,G707)=0,G707,""))</f>
        <v/>
      </c>
      <c r="AJ708" s="53" t="str">
        <f>IF(ISNA(VLOOKUP(AA708,$AH$13:$AI$795,2,FALSE))=TRUE,"",VLOOKUP(AA708,$AH$13:$AI$795,2,FALSE))</f>
        <v/>
      </c>
      <c r="AK708" s="135"/>
    </row>
    <row r="709" spans="1:37" x14ac:dyDescent="0.25">
      <c r="A709" s="136"/>
      <c r="B709" s="136"/>
      <c r="C709" s="136"/>
      <c r="D709" s="136"/>
      <c r="E709" s="137"/>
      <c r="F709" s="137"/>
      <c r="G709" s="136"/>
      <c r="H709" s="137"/>
      <c r="I709" s="140" t="str">
        <f t="shared" si="12"/>
        <v/>
      </c>
      <c r="J709" s="140"/>
      <c r="K709" s="140"/>
      <c r="L709" s="74" t="str">
        <f>IF(AND(C709="Abierto",D709="Urgente"),A709,"")</f>
        <v/>
      </c>
      <c r="M709" s="74" t="str">
        <f ca="1">IF(AND(C709="Abierto",D709="Urgente"),TODAY()-E709,"")</f>
        <v/>
      </c>
      <c r="N709" s="74" t="str">
        <f>IF(AND(C709="Abierto",D709="Urgente"),RANK(M709,$M$13:$M$798,0)+COUNTIF($M$13:M709,M709)-1,"")</f>
        <v/>
      </c>
      <c r="O709" s="74" t="str">
        <f>IF(AND(C709="Abierto",D709="Alta"),A709,"")</f>
        <v/>
      </c>
      <c r="P709" s="74" t="str">
        <f ca="1">IF(AND(C709="Abierto",D709="Alta"),TODAY()-E709,"")</f>
        <v/>
      </c>
      <c r="Q709" s="74" t="str">
        <f>IF(AND(C709="Abierto",D709="Alta"),RANK(P709,$P$13:$P$798,0)+COUNTIF($P$13:P709,P709)-1+MAX(N:N),"")</f>
        <v/>
      </c>
      <c r="R709" s="74" t="str">
        <f>IF(AND(C709="Abierto",D709="Media"),A709,"")</f>
        <v/>
      </c>
      <c r="S709" s="74" t="str">
        <f ca="1">IF(AND(C709="Abierto",D709="Media"),TODAY()-E709,"")</f>
        <v/>
      </c>
      <c r="T709" s="74" t="str">
        <f>IF(AND(C709="Abierto",D709="Media"),RANK(S709,$S$13:$S$798,0)+COUNTIF($S$13:S709,S709)-1+MAX(N:N,Q:Q),"")</f>
        <v/>
      </c>
      <c r="U709" s="74" t="str">
        <f>IF(AND(C709="Abierto",D709="Baja"),A709,"")</f>
        <v/>
      </c>
      <c r="V709" s="74" t="str">
        <f ca="1">IF(AND(C709="Abierto",D709="Baja"),TODAY()-E709,"")</f>
        <v/>
      </c>
      <c r="W709" s="74" t="str">
        <f>IF(AND(C709="Abierto",D709="Baja"),RANK(V709,$V$13:$V$798,0)+COUNTIF($V$13:V709,V709)-1+MAX(N:N,Q:Q,T:T),"")</f>
        <v/>
      </c>
      <c r="X709" s="139" t="str">
        <f>IF(OR(C709="Resuelto",C709=""),"",SUM(N709,Q709,T709,W709))</f>
        <v/>
      </c>
      <c r="Y709" s="139" t="str">
        <f>IF(OR(C709="Resuelto",C709=""),"",SUM(M709,P709,S709,V709))</f>
        <v/>
      </c>
      <c r="Z709" s="139" t="str">
        <f>IF(OR(C709="Resuelto",C709=""),"",SUM(L709,O709,R709,U709))</f>
        <v/>
      </c>
      <c r="AA709" s="28">
        <v>907</v>
      </c>
      <c r="AB709" s="28" t="str">
        <f ca="1">IF(ISNA(VLOOKUP(AA709,$X$13:$Z$795,3,FALSE))=TRUE,"",VLOOKUP(AA709,$X$13:$Z$795,3,FALSE))</f>
        <v/>
      </c>
      <c r="AC709" s="75" t="str">
        <f ca="1">IF(ISNA(VLOOKUP(AA709,$X$13:$Z$795,2,FALSE))=TRUE,"",VLOOKUP(AA709,$X$13:$Z$795,2,FALSE))</f>
        <v/>
      </c>
      <c r="AH709" s="78" t="str">
        <f>IF(AI709="","",MAX($AH$5:AH708)+1)</f>
        <v/>
      </c>
      <c r="AI709" s="53" t="str">
        <f>IF(G708="","",IF(COUNTIF($AI$11:AI708,G708)=0,G708,""))</f>
        <v/>
      </c>
      <c r="AJ709" s="53" t="str">
        <f>IF(ISNA(VLOOKUP(AA709,$AH$13:$AI$795,2,FALSE))=TRUE,"",VLOOKUP(AA709,$AH$13:$AI$795,2,FALSE))</f>
        <v/>
      </c>
      <c r="AK709" s="135"/>
    </row>
    <row r="710" spans="1:37" x14ac:dyDescent="0.25">
      <c r="A710" s="136"/>
      <c r="B710" s="136"/>
      <c r="C710" s="136"/>
      <c r="D710" s="136"/>
      <c r="E710" s="137"/>
      <c r="F710" s="137"/>
      <c r="G710" s="136"/>
      <c r="H710" s="137"/>
      <c r="I710" s="140" t="str">
        <f t="shared" si="12"/>
        <v/>
      </c>
      <c r="J710" s="140"/>
      <c r="K710" s="140"/>
      <c r="L710" s="74" t="str">
        <f>IF(AND(C710="Abierto",D710="Urgente"),A710,"")</f>
        <v/>
      </c>
      <c r="M710" s="74" t="str">
        <f ca="1">IF(AND(C710="Abierto",D710="Urgente"),TODAY()-E710,"")</f>
        <v/>
      </c>
      <c r="N710" s="74" t="str">
        <f>IF(AND(C710="Abierto",D710="Urgente"),RANK(M710,$M$13:$M$798,0)+COUNTIF($M$13:M710,M710)-1,"")</f>
        <v/>
      </c>
      <c r="O710" s="74" t="str">
        <f>IF(AND(C710="Abierto",D710="Alta"),A710,"")</f>
        <v/>
      </c>
      <c r="P710" s="74" t="str">
        <f ca="1">IF(AND(C710="Abierto",D710="Alta"),TODAY()-E710,"")</f>
        <v/>
      </c>
      <c r="Q710" s="74" t="str">
        <f>IF(AND(C710="Abierto",D710="Alta"),RANK(P710,$P$13:$P$798,0)+COUNTIF($P$13:P710,P710)-1+MAX(N:N),"")</f>
        <v/>
      </c>
      <c r="R710" s="74" t="str">
        <f>IF(AND(C710="Abierto",D710="Media"),A710,"")</f>
        <v/>
      </c>
      <c r="S710" s="74" t="str">
        <f ca="1">IF(AND(C710="Abierto",D710="Media"),TODAY()-E710,"")</f>
        <v/>
      </c>
      <c r="T710" s="74" t="str">
        <f>IF(AND(C710="Abierto",D710="Media"),RANK(S710,$S$13:$S$798,0)+COUNTIF($S$13:S710,S710)-1+MAX(N:N,Q:Q),"")</f>
        <v/>
      </c>
      <c r="U710" s="74" t="str">
        <f>IF(AND(C710="Abierto",D710="Baja"),A710,"")</f>
        <v/>
      </c>
      <c r="V710" s="74" t="str">
        <f ca="1">IF(AND(C710="Abierto",D710="Baja"),TODAY()-E710,"")</f>
        <v/>
      </c>
      <c r="W710" s="74" t="str">
        <f>IF(AND(C710="Abierto",D710="Baja"),RANK(V710,$V$13:$V$798,0)+COUNTIF($V$13:V710,V710)-1+MAX(N:N,Q:Q,T:T),"")</f>
        <v/>
      </c>
      <c r="X710" s="139" t="str">
        <f>IF(OR(C710="Resuelto",C710=""),"",SUM(N710,Q710,T710,W710))</f>
        <v/>
      </c>
      <c r="Y710" s="139" t="str">
        <f>IF(OR(C710="Resuelto",C710=""),"",SUM(M710,P710,S710,V710))</f>
        <v/>
      </c>
      <c r="Z710" s="139" t="str">
        <f>IF(OR(C710="Resuelto",C710=""),"",SUM(L710,O710,R710,U710))</f>
        <v/>
      </c>
      <c r="AA710" s="28">
        <v>908</v>
      </c>
      <c r="AB710" s="28" t="str">
        <f ca="1">IF(ISNA(VLOOKUP(AA710,$X$13:$Z$795,3,FALSE))=TRUE,"",VLOOKUP(AA710,$X$13:$Z$795,3,FALSE))</f>
        <v/>
      </c>
      <c r="AC710" s="75" t="str">
        <f ca="1">IF(ISNA(VLOOKUP(AA710,$X$13:$Z$795,2,FALSE))=TRUE,"",VLOOKUP(AA710,$X$13:$Z$795,2,FALSE))</f>
        <v/>
      </c>
      <c r="AH710" s="78" t="str">
        <f>IF(AI710="","",MAX($AH$5:AH709)+1)</f>
        <v/>
      </c>
      <c r="AI710" s="53" t="str">
        <f>IF(G709="","",IF(COUNTIF($AI$11:AI709,G709)=0,G709,""))</f>
        <v/>
      </c>
      <c r="AJ710" s="53" t="str">
        <f>IF(ISNA(VLOOKUP(AA710,$AH$13:$AI$795,2,FALSE))=TRUE,"",VLOOKUP(AA710,$AH$13:$AI$795,2,FALSE))</f>
        <v/>
      </c>
      <c r="AK710" s="135"/>
    </row>
    <row r="711" spans="1:37" x14ac:dyDescent="0.25">
      <c r="A711" s="136"/>
      <c r="B711" s="136"/>
      <c r="C711" s="136"/>
      <c r="D711" s="136"/>
      <c r="E711" s="137"/>
      <c r="F711" s="137"/>
      <c r="G711" s="136"/>
      <c r="H711" s="137"/>
      <c r="I711" s="140" t="str">
        <f t="shared" si="12"/>
        <v/>
      </c>
      <c r="J711" s="140"/>
      <c r="K711" s="140"/>
      <c r="L711" s="74" t="str">
        <f>IF(AND(C711="Abierto",D711="Urgente"),A711,"")</f>
        <v/>
      </c>
      <c r="M711" s="74" t="str">
        <f ca="1">IF(AND(C711="Abierto",D711="Urgente"),TODAY()-E711,"")</f>
        <v/>
      </c>
      <c r="N711" s="74" t="str">
        <f>IF(AND(C711="Abierto",D711="Urgente"),RANK(M711,$M$13:$M$798,0)+COUNTIF($M$13:M711,M711)-1,"")</f>
        <v/>
      </c>
      <c r="O711" s="74" t="str">
        <f>IF(AND(C711="Abierto",D711="Alta"),A711,"")</f>
        <v/>
      </c>
      <c r="P711" s="74" t="str">
        <f ca="1">IF(AND(C711="Abierto",D711="Alta"),TODAY()-E711,"")</f>
        <v/>
      </c>
      <c r="Q711" s="74" t="str">
        <f>IF(AND(C711="Abierto",D711="Alta"),RANK(P711,$P$13:$P$798,0)+COUNTIF($P$13:P711,P711)-1+MAX(N:N),"")</f>
        <v/>
      </c>
      <c r="R711" s="74" t="str">
        <f>IF(AND(C711="Abierto",D711="Media"),A711,"")</f>
        <v/>
      </c>
      <c r="S711" s="74" t="str">
        <f ca="1">IF(AND(C711="Abierto",D711="Media"),TODAY()-E711,"")</f>
        <v/>
      </c>
      <c r="T711" s="74" t="str">
        <f>IF(AND(C711="Abierto",D711="Media"),RANK(S711,$S$13:$S$798,0)+COUNTIF($S$13:S711,S711)-1+MAX(N:N,Q:Q),"")</f>
        <v/>
      </c>
      <c r="U711" s="74" t="str">
        <f>IF(AND(C711="Abierto",D711="Baja"),A711,"")</f>
        <v/>
      </c>
      <c r="V711" s="74" t="str">
        <f ca="1">IF(AND(C711="Abierto",D711="Baja"),TODAY()-E711,"")</f>
        <v/>
      </c>
      <c r="W711" s="74" t="str">
        <f>IF(AND(C711="Abierto",D711="Baja"),RANK(V711,$V$13:$V$798,0)+COUNTIF($V$13:V711,V711)-1+MAX(N:N,Q:Q,T:T),"")</f>
        <v/>
      </c>
      <c r="X711" s="139" t="str">
        <f>IF(OR(C711="Resuelto",C711=""),"",SUM(N711,Q711,T711,W711))</f>
        <v/>
      </c>
      <c r="Y711" s="139" t="str">
        <f>IF(OR(C711="Resuelto",C711=""),"",SUM(M711,P711,S711,V711))</f>
        <v/>
      </c>
      <c r="Z711" s="139" t="str">
        <f>IF(OR(C711="Resuelto",C711=""),"",SUM(L711,O711,R711,U711))</f>
        <v/>
      </c>
      <c r="AA711" s="28">
        <v>909</v>
      </c>
      <c r="AB711" s="28" t="str">
        <f ca="1">IF(ISNA(VLOOKUP(AA711,$X$13:$Z$795,3,FALSE))=TRUE,"",VLOOKUP(AA711,$X$13:$Z$795,3,FALSE))</f>
        <v/>
      </c>
      <c r="AC711" s="75" t="str">
        <f ca="1">IF(ISNA(VLOOKUP(AA711,$X$13:$Z$795,2,FALSE))=TRUE,"",VLOOKUP(AA711,$X$13:$Z$795,2,FALSE))</f>
        <v/>
      </c>
      <c r="AH711" s="78" t="str">
        <f>IF(AI711="","",MAX($AH$5:AH710)+1)</f>
        <v/>
      </c>
      <c r="AI711" s="53" t="str">
        <f>IF(G710="","",IF(COUNTIF($AI$11:AI710,G710)=0,G710,""))</f>
        <v/>
      </c>
      <c r="AJ711" s="53" t="str">
        <f>IF(ISNA(VLOOKUP(AA711,$AH$13:$AI$795,2,FALSE))=TRUE,"",VLOOKUP(AA711,$AH$13:$AI$795,2,FALSE))</f>
        <v/>
      </c>
      <c r="AK711" s="135"/>
    </row>
    <row r="712" spans="1:37" x14ac:dyDescent="0.25">
      <c r="A712" s="136"/>
      <c r="B712" s="136"/>
      <c r="C712" s="136"/>
      <c r="D712" s="136"/>
      <c r="E712" s="137"/>
      <c r="F712" s="137"/>
      <c r="G712" s="136"/>
      <c r="H712" s="137"/>
      <c r="I712" s="140" t="str">
        <f t="shared" si="12"/>
        <v/>
      </c>
      <c r="J712" s="140"/>
      <c r="K712" s="140"/>
      <c r="L712" s="74" t="str">
        <f>IF(AND(C712="Abierto",D712="Urgente"),A712,"")</f>
        <v/>
      </c>
      <c r="M712" s="74" t="str">
        <f ca="1">IF(AND(C712="Abierto",D712="Urgente"),TODAY()-E712,"")</f>
        <v/>
      </c>
      <c r="N712" s="74" t="str">
        <f>IF(AND(C712="Abierto",D712="Urgente"),RANK(M712,$M$13:$M$798,0)+COUNTIF($M$13:M712,M712)-1,"")</f>
        <v/>
      </c>
      <c r="O712" s="74" t="str">
        <f>IF(AND(C712="Abierto",D712="Alta"),A712,"")</f>
        <v/>
      </c>
      <c r="P712" s="74" t="str">
        <f ca="1">IF(AND(C712="Abierto",D712="Alta"),TODAY()-E712,"")</f>
        <v/>
      </c>
      <c r="Q712" s="74" t="str">
        <f>IF(AND(C712="Abierto",D712="Alta"),RANK(P712,$P$13:$P$798,0)+COUNTIF($P$13:P712,P712)-1+MAX(N:N),"")</f>
        <v/>
      </c>
      <c r="R712" s="74" t="str">
        <f>IF(AND(C712="Abierto",D712="Media"),A712,"")</f>
        <v/>
      </c>
      <c r="S712" s="74" t="str">
        <f ca="1">IF(AND(C712="Abierto",D712="Media"),TODAY()-E712,"")</f>
        <v/>
      </c>
      <c r="T712" s="74" t="str">
        <f>IF(AND(C712="Abierto",D712="Media"),RANK(S712,$S$13:$S$798,0)+COUNTIF($S$13:S712,S712)-1+MAX(N:N,Q:Q),"")</f>
        <v/>
      </c>
      <c r="U712" s="74" t="str">
        <f>IF(AND(C712="Abierto",D712="Baja"),A712,"")</f>
        <v/>
      </c>
      <c r="V712" s="74" t="str">
        <f ca="1">IF(AND(C712="Abierto",D712="Baja"),TODAY()-E712,"")</f>
        <v/>
      </c>
      <c r="W712" s="74" t="str">
        <f>IF(AND(C712="Abierto",D712="Baja"),RANK(V712,$V$13:$V$798,0)+COUNTIF($V$13:V712,V712)-1+MAX(N:N,Q:Q,T:T),"")</f>
        <v/>
      </c>
      <c r="X712" s="139" t="str">
        <f>IF(OR(C712="Resuelto",C712=""),"",SUM(N712,Q712,T712,W712))</f>
        <v/>
      </c>
      <c r="Y712" s="139" t="str">
        <f>IF(OR(C712="Resuelto",C712=""),"",SUM(M712,P712,S712,V712))</f>
        <v/>
      </c>
      <c r="Z712" s="139" t="str">
        <f>IF(OR(C712="Resuelto",C712=""),"",SUM(L712,O712,R712,U712))</f>
        <v/>
      </c>
      <c r="AA712" s="28">
        <v>910</v>
      </c>
      <c r="AB712" s="28" t="str">
        <f ca="1">IF(ISNA(VLOOKUP(AA712,$X$13:$Z$795,3,FALSE))=TRUE,"",VLOOKUP(AA712,$X$13:$Z$795,3,FALSE))</f>
        <v/>
      </c>
      <c r="AC712" s="75" t="str">
        <f ca="1">IF(ISNA(VLOOKUP(AA712,$X$13:$Z$795,2,FALSE))=TRUE,"",VLOOKUP(AA712,$X$13:$Z$795,2,FALSE))</f>
        <v/>
      </c>
      <c r="AH712" s="78" t="str">
        <f>IF(AI712="","",MAX($AH$5:AH711)+1)</f>
        <v/>
      </c>
      <c r="AI712" s="53" t="str">
        <f>IF(G711="","",IF(COUNTIF($AI$11:AI711,G711)=0,G711,""))</f>
        <v/>
      </c>
      <c r="AJ712" s="53" t="str">
        <f>IF(ISNA(VLOOKUP(AA712,$AH$13:$AI$795,2,FALSE))=TRUE,"",VLOOKUP(AA712,$AH$13:$AI$795,2,FALSE))</f>
        <v/>
      </c>
      <c r="AK712" s="135"/>
    </row>
    <row r="713" spans="1:37" x14ac:dyDescent="0.25">
      <c r="A713" s="136"/>
      <c r="B713" s="136"/>
      <c r="C713" s="136"/>
      <c r="D713" s="136"/>
      <c r="E713" s="137"/>
      <c r="F713" s="137"/>
      <c r="G713" s="136"/>
      <c r="H713" s="137"/>
      <c r="I713" s="140" t="str">
        <f t="shared" si="12"/>
        <v/>
      </c>
      <c r="J713" s="140"/>
      <c r="K713" s="140"/>
      <c r="L713" s="74" t="str">
        <f>IF(AND(C713="Abierto",D713="Urgente"),A713,"")</f>
        <v/>
      </c>
      <c r="M713" s="74" t="str">
        <f ca="1">IF(AND(C713="Abierto",D713="Urgente"),TODAY()-E713,"")</f>
        <v/>
      </c>
      <c r="N713" s="74" t="str">
        <f>IF(AND(C713="Abierto",D713="Urgente"),RANK(M713,$M$13:$M$798,0)+COUNTIF($M$13:M713,M713)-1,"")</f>
        <v/>
      </c>
      <c r="O713" s="74" t="str">
        <f>IF(AND(C713="Abierto",D713="Alta"),A713,"")</f>
        <v/>
      </c>
      <c r="P713" s="74" t="str">
        <f ca="1">IF(AND(C713="Abierto",D713="Alta"),TODAY()-E713,"")</f>
        <v/>
      </c>
      <c r="Q713" s="74" t="str">
        <f>IF(AND(C713="Abierto",D713="Alta"),RANK(P713,$P$13:$P$798,0)+COUNTIF($P$13:P713,P713)-1+MAX(N:N),"")</f>
        <v/>
      </c>
      <c r="R713" s="74" t="str">
        <f>IF(AND(C713="Abierto",D713="Media"),A713,"")</f>
        <v/>
      </c>
      <c r="S713" s="74" t="str">
        <f ca="1">IF(AND(C713="Abierto",D713="Media"),TODAY()-E713,"")</f>
        <v/>
      </c>
      <c r="T713" s="74" t="str">
        <f>IF(AND(C713="Abierto",D713="Media"),RANK(S713,$S$13:$S$798,0)+COUNTIF($S$13:S713,S713)-1+MAX(N:N,Q:Q),"")</f>
        <v/>
      </c>
      <c r="U713" s="74" t="str">
        <f>IF(AND(C713="Abierto",D713="Baja"),A713,"")</f>
        <v/>
      </c>
      <c r="V713" s="74" t="str">
        <f ca="1">IF(AND(C713="Abierto",D713="Baja"),TODAY()-E713,"")</f>
        <v/>
      </c>
      <c r="W713" s="74" t="str">
        <f>IF(AND(C713="Abierto",D713="Baja"),RANK(V713,$V$13:$V$798,0)+COUNTIF($V$13:V713,V713)-1+MAX(N:N,Q:Q,T:T),"")</f>
        <v/>
      </c>
      <c r="X713" s="139" t="str">
        <f>IF(OR(C713="Resuelto",C713=""),"",SUM(N713,Q713,T713,W713))</f>
        <v/>
      </c>
      <c r="Y713" s="139" t="str">
        <f>IF(OR(C713="Resuelto",C713=""),"",SUM(M713,P713,S713,V713))</f>
        <v/>
      </c>
      <c r="Z713" s="139" t="str">
        <f>IF(OR(C713="Resuelto",C713=""),"",SUM(L713,O713,R713,U713))</f>
        <v/>
      </c>
      <c r="AA713" s="28">
        <v>911</v>
      </c>
      <c r="AB713" s="28" t="str">
        <f ca="1">IF(ISNA(VLOOKUP(AA713,$X$13:$Z$795,3,FALSE))=TRUE,"",VLOOKUP(AA713,$X$13:$Z$795,3,FALSE))</f>
        <v/>
      </c>
      <c r="AC713" s="75" t="str">
        <f ca="1">IF(ISNA(VLOOKUP(AA713,$X$13:$Z$795,2,FALSE))=TRUE,"",VLOOKUP(AA713,$X$13:$Z$795,2,FALSE))</f>
        <v/>
      </c>
      <c r="AH713" s="78" t="str">
        <f>IF(AI713="","",MAX($AH$5:AH712)+1)</f>
        <v/>
      </c>
      <c r="AI713" s="53" t="str">
        <f>IF(G712="","",IF(COUNTIF($AI$11:AI712,G712)=0,G712,""))</f>
        <v/>
      </c>
      <c r="AJ713" s="53" t="str">
        <f>IF(ISNA(VLOOKUP(AA713,$AH$13:$AI$795,2,FALSE))=TRUE,"",VLOOKUP(AA713,$AH$13:$AI$795,2,FALSE))</f>
        <v/>
      </c>
      <c r="AK713" s="135"/>
    </row>
    <row r="714" spans="1:37" x14ac:dyDescent="0.25">
      <c r="A714" s="136"/>
      <c r="B714" s="136"/>
      <c r="C714" s="136"/>
      <c r="D714" s="136"/>
      <c r="E714" s="137"/>
      <c r="F714" s="137"/>
      <c r="G714" s="136"/>
      <c r="H714" s="137"/>
      <c r="I714" s="140" t="str">
        <f t="shared" si="12"/>
        <v/>
      </c>
      <c r="J714" s="140"/>
      <c r="K714" s="140"/>
      <c r="L714" s="74" t="str">
        <f>IF(AND(C714="Abierto",D714="Urgente"),A714,"")</f>
        <v/>
      </c>
      <c r="M714" s="74" t="str">
        <f ca="1">IF(AND(C714="Abierto",D714="Urgente"),TODAY()-E714,"")</f>
        <v/>
      </c>
      <c r="N714" s="74" t="str">
        <f>IF(AND(C714="Abierto",D714="Urgente"),RANK(M714,$M$13:$M$798,0)+COUNTIF($M$13:M714,M714)-1,"")</f>
        <v/>
      </c>
      <c r="O714" s="74" t="str">
        <f>IF(AND(C714="Abierto",D714="Alta"),A714,"")</f>
        <v/>
      </c>
      <c r="P714" s="74" t="str">
        <f ca="1">IF(AND(C714="Abierto",D714="Alta"),TODAY()-E714,"")</f>
        <v/>
      </c>
      <c r="Q714" s="74" t="str">
        <f>IF(AND(C714="Abierto",D714="Alta"),RANK(P714,$P$13:$P$798,0)+COUNTIF($P$13:P714,P714)-1+MAX(N:N),"")</f>
        <v/>
      </c>
      <c r="R714" s="74" t="str">
        <f>IF(AND(C714="Abierto",D714="Media"),A714,"")</f>
        <v/>
      </c>
      <c r="S714" s="74" t="str">
        <f ca="1">IF(AND(C714="Abierto",D714="Media"),TODAY()-E714,"")</f>
        <v/>
      </c>
      <c r="T714" s="74" t="str">
        <f>IF(AND(C714="Abierto",D714="Media"),RANK(S714,$S$13:$S$798,0)+COUNTIF($S$13:S714,S714)-1+MAX(N:N,Q:Q),"")</f>
        <v/>
      </c>
      <c r="U714" s="74" t="str">
        <f>IF(AND(C714="Abierto",D714="Baja"),A714,"")</f>
        <v/>
      </c>
      <c r="V714" s="74" t="str">
        <f ca="1">IF(AND(C714="Abierto",D714="Baja"),TODAY()-E714,"")</f>
        <v/>
      </c>
      <c r="W714" s="74" t="str">
        <f>IF(AND(C714="Abierto",D714="Baja"),RANK(V714,$V$13:$V$798,0)+COUNTIF($V$13:V714,V714)-1+MAX(N:N,Q:Q,T:T),"")</f>
        <v/>
      </c>
      <c r="X714" s="139" t="str">
        <f>IF(OR(C714="Resuelto",C714=""),"",SUM(N714,Q714,T714,W714))</f>
        <v/>
      </c>
      <c r="Y714" s="139" t="str">
        <f>IF(OR(C714="Resuelto",C714=""),"",SUM(M714,P714,S714,V714))</f>
        <v/>
      </c>
      <c r="Z714" s="139" t="str">
        <f>IF(OR(C714="Resuelto",C714=""),"",SUM(L714,O714,R714,U714))</f>
        <v/>
      </c>
      <c r="AA714" s="28">
        <v>912</v>
      </c>
      <c r="AB714" s="28" t="str">
        <f ca="1">IF(ISNA(VLOOKUP(AA714,$X$13:$Z$795,3,FALSE))=TRUE,"",VLOOKUP(AA714,$X$13:$Z$795,3,FALSE))</f>
        <v/>
      </c>
      <c r="AC714" s="75" t="str">
        <f ca="1">IF(ISNA(VLOOKUP(AA714,$X$13:$Z$795,2,FALSE))=TRUE,"",VLOOKUP(AA714,$X$13:$Z$795,2,FALSE))</f>
        <v/>
      </c>
      <c r="AH714" s="78" t="str">
        <f>IF(AI714="","",MAX($AH$5:AH713)+1)</f>
        <v/>
      </c>
      <c r="AI714" s="53" t="str">
        <f>IF(G713="","",IF(COUNTIF($AI$11:AI713,G713)=0,G713,""))</f>
        <v/>
      </c>
      <c r="AJ714" s="53" t="str">
        <f>IF(ISNA(VLOOKUP(AA714,$AH$13:$AI$795,2,FALSE))=TRUE,"",VLOOKUP(AA714,$AH$13:$AI$795,2,FALSE))</f>
        <v/>
      </c>
      <c r="AK714" s="135"/>
    </row>
    <row r="715" spans="1:37" x14ac:dyDescent="0.25">
      <c r="A715" s="136"/>
      <c r="B715" s="136"/>
      <c r="C715" s="136"/>
      <c r="D715" s="136"/>
      <c r="E715" s="137"/>
      <c r="F715" s="137"/>
      <c r="G715" s="136"/>
      <c r="H715" s="137"/>
      <c r="I715" s="140" t="str">
        <f t="shared" si="12"/>
        <v/>
      </c>
      <c r="J715" s="140"/>
      <c r="K715" s="140"/>
      <c r="L715" s="74" t="str">
        <f>IF(AND(C715="Abierto",D715="Urgente"),A715,"")</f>
        <v/>
      </c>
      <c r="M715" s="74" t="str">
        <f ca="1">IF(AND(C715="Abierto",D715="Urgente"),TODAY()-E715,"")</f>
        <v/>
      </c>
      <c r="N715" s="74" t="str">
        <f>IF(AND(C715="Abierto",D715="Urgente"),RANK(M715,$M$13:$M$798,0)+COUNTIF($M$13:M715,M715)-1,"")</f>
        <v/>
      </c>
      <c r="O715" s="74" t="str">
        <f>IF(AND(C715="Abierto",D715="Alta"),A715,"")</f>
        <v/>
      </c>
      <c r="P715" s="74" t="str">
        <f ca="1">IF(AND(C715="Abierto",D715="Alta"),TODAY()-E715,"")</f>
        <v/>
      </c>
      <c r="Q715" s="74" t="str">
        <f>IF(AND(C715="Abierto",D715="Alta"),RANK(P715,$P$13:$P$798,0)+COUNTIF($P$13:P715,P715)-1+MAX(N:N),"")</f>
        <v/>
      </c>
      <c r="R715" s="74" t="str">
        <f>IF(AND(C715="Abierto",D715="Media"),A715,"")</f>
        <v/>
      </c>
      <c r="S715" s="74" t="str">
        <f ca="1">IF(AND(C715="Abierto",D715="Media"),TODAY()-E715,"")</f>
        <v/>
      </c>
      <c r="T715" s="74" t="str">
        <f>IF(AND(C715="Abierto",D715="Media"),RANK(S715,$S$13:$S$798,0)+COUNTIF($S$13:S715,S715)-1+MAX(N:N,Q:Q),"")</f>
        <v/>
      </c>
      <c r="U715" s="74" t="str">
        <f>IF(AND(C715="Abierto",D715="Baja"),A715,"")</f>
        <v/>
      </c>
      <c r="V715" s="74" t="str">
        <f ca="1">IF(AND(C715="Abierto",D715="Baja"),TODAY()-E715,"")</f>
        <v/>
      </c>
      <c r="W715" s="74" t="str">
        <f>IF(AND(C715="Abierto",D715="Baja"),RANK(V715,$V$13:$V$798,0)+COUNTIF($V$13:V715,V715)-1+MAX(N:N,Q:Q,T:T),"")</f>
        <v/>
      </c>
      <c r="X715" s="139" t="str">
        <f>IF(OR(C715="Resuelto",C715=""),"",SUM(N715,Q715,T715,W715))</f>
        <v/>
      </c>
      <c r="Y715" s="139" t="str">
        <f>IF(OR(C715="Resuelto",C715=""),"",SUM(M715,P715,S715,V715))</f>
        <v/>
      </c>
      <c r="Z715" s="139" t="str">
        <f>IF(OR(C715="Resuelto",C715=""),"",SUM(L715,O715,R715,U715))</f>
        <v/>
      </c>
      <c r="AA715" s="28">
        <v>913</v>
      </c>
      <c r="AB715" s="28" t="str">
        <f ca="1">IF(ISNA(VLOOKUP(AA715,$X$13:$Z$795,3,FALSE))=TRUE,"",VLOOKUP(AA715,$X$13:$Z$795,3,FALSE))</f>
        <v/>
      </c>
      <c r="AC715" s="75" t="str">
        <f ca="1">IF(ISNA(VLOOKUP(AA715,$X$13:$Z$795,2,FALSE))=TRUE,"",VLOOKUP(AA715,$X$13:$Z$795,2,FALSE))</f>
        <v/>
      </c>
      <c r="AH715" s="78" t="str">
        <f>IF(AI715="","",MAX($AH$5:AH714)+1)</f>
        <v/>
      </c>
      <c r="AI715" s="53" t="str">
        <f>IF(G714="","",IF(COUNTIF($AI$11:AI714,G714)=0,G714,""))</f>
        <v/>
      </c>
      <c r="AJ715" s="53" t="str">
        <f>IF(ISNA(VLOOKUP(AA715,$AH$13:$AI$795,2,FALSE))=TRUE,"",VLOOKUP(AA715,$AH$13:$AI$795,2,FALSE))</f>
        <v/>
      </c>
      <c r="AK715" s="135"/>
    </row>
    <row r="716" spans="1:37" x14ac:dyDescent="0.25">
      <c r="A716" s="136"/>
      <c r="B716" s="136"/>
      <c r="C716" s="136"/>
      <c r="D716" s="136"/>
      <c r="E716" s="137"/>
      <c r="F716" s="137"/>
      <c r="G716" s="136"/>
      <c r="H716" s="137"/>
      <c r="I716" s="140" t="str">
        <f t="shared" si="12"/>
        <v/>
      </c>
      <c r="J716" s="140"/>
      <c r="K716" s="140"/>
      <c r="L716" s="74" t="str">
        <f>IF(AND(C716="Abierto",D716="Urgente"),A716,"")</f>
        <v/>
      </c>
      <c r="M716" s="74" t="str">
        <f ca="1">IF(AND(C716="Abierto",D716="Urgente"),TODAY()-E716,"")</f>
        <v/>
      </c>
      <c r="N716" s="74" t="str">
        <f>IF(AND(C716="Abierto",D716="Urgente"),RANK(M716,$M$13:$M$798,0)+COUNTIF($M$13:M716,M716)-1,"")</f>
        <v/>
      </c>
      <c r="O716" s="74" t="str">
        <f>IF(AND(C716="Abierto",D716="Alta"),A716,"")</f>
        <v/>
      </c>
      <c r="P716" s="74" t="str">
        <f ca="1">IF(AND(C716="Abierto",D716="Alta"),TODAY()-E716,"")</f>
        <v/>
      </c>
      <c r="Q716" s="74" t="str">
        <f>IF(AND(C716="Abierto",D716="Alta"),RANK(P716,$P$13:$P$798,0)+COUNTIF($P$13:P716,P716)-1+MAX(N:N),"")</f>
        <v/>
      </c>
      <c r="R716" s="74" t="str">
        <f>IF(AND(C716="Abierto",D716="Media"),A716,"")</f>
        <v/>
      </c>
      <c r="S716" s="74" t="str">
        <f ca="1">IF(AND(C716="Abierto",D716="Media"),TODAY()-E716,"")</f>
        <v/>
      </c>
      <c r="T716" s="74" t="str">
        <f>IF(AND(C716="Abierto",D716="Media"),RANK(S716,$S$13:$S$798,0)+COUNTIF($S$13:S716,S716)-1+MAX(N:N,Q:Q),"")</f>
        <v/>
      </c>
      <c r="U716" s="74" t="str">
        <f>IF(AND(C716="Abierto",D716="Baja"),A716,"")</f>
        <v/>
      </c>
      <c r="V716" s="74" t="str">
        <f ca="1">IF(AND(C716="Abierto",D716="Baja"),TODAY()-E716,"")</f>
        <v/>
      </c>
      <c r="W716" s="74" t="str">
        <f>IF(AND(C716="Abierto",D716="Baja"),RANK(V716,$V$13:$V$798,0)+COUNTIF($V$13:V716,V716)-1+MAX(N:N,Q:Q,T:T),"")</f>
        <v/>
      </c>
      <c r="X716" s="139" t="str">
        <f>IF(OR(C716="Resuelto",C716=""),"",SUM(N716,Q716,T716,W716))</f>
        <v/>
      </c>
      <c r="Y716" s="139" t="str">
        <f>IF(OR(C716="Resuelto",C716=""),"",SUM(M716,P716,S716,V716))</f>
        <v/>
      </c>
      <c r="Z716" s="139" t="str">
        <f>IF(OR(C716="Resuelto",C716=""),"",SUM(L716,O716,R716,U716))</f>
        <v/>
      </c>
      <c r="AA716" s="28">
        <v>914</v>
      </c>
      <c r="AB716" s="28" t="str">
        <f ca="1">IF(ISNA(VLOOKUP(AA716,$X$13:$Z$795,3,FALSE))=TRUE,"",VLOOKUP(AA716,$X$13:$Z$795,3,FALSE))</f>
        <v/>
      </c>
      <c r="AC716" s="75" t="str">
        <f ca="1">IF(ISNA(VLOOKUP(AA716,$X$13:$Z$795,2,FALSE))=TRUE,"",VLOOKUP(AA716,$X$13:$Z$795,2,FALSE))</f>
        <v/>
      </c>
      <c r="AH716" s="78" t="str">
        <f>IF(AI716="","",MAX($AH$5:AH715)+1)</f>
        <v/>
      </c>
      <c r="AI716" s="53" t="str">
        <f>IF(G715="","",IF(COUNTIF($AI$11:AI715,G715)=0,G715,""))</f>
        <v/>
      </c>
      <c r="AJ716" s="53" t="str">
        <f>IF(ISNA(VLOOKUP(AA716,$AH$13:$AI$795,2,FALSE))=TRUE,"",VLOOKUP(AA716,$AH$13:$AI$795,2,FALSE))</f>
        <v/>
      </c>
      <c r="AK716" s="135"/>
    </row>
    <row r="717" spans="1:37" x14ac:dyDescent="0.25">
      <c r="A717" s="136"/>
      <c r="B717" s="136"/>
      <c r="C717" s="136"/>
      <c r="D717" s="136"/>
      <c r="E717" s="137"/>
      <c r="F717" s="137"/>
      <c r="G717" s="136"/>
      <c r="H717" s="137"/>
      <c r="I717" s="140" t="str">
        <f t="shared" si="12"/>
        <v/>
      </c>
      <c r="J717" s="140"/>
      <c r="K717" s="140"/>
      <c r="L717" s="74" t="str">
        <f>IF(AND(C717="Abierto",D717="Urgente"),A717,"")</f>
        <v/>
      </c>
      <c r="M717" s="74" t="str">
        <f ca="1">IF(AND(C717="Abierto",D717="Urgente"),TODAY()-E717,"")</f>
        <v/>
      </c>
      <c r="N717" s="74" t="str">
        <f>IF(AND(C717="Abierto",D717="Urgente"),RANK(M717,$M$13:$M$798,0)+COUNTIF($M$13:M717,M717)-1,"")</f>
        <v/>
      </c>
      <c r="O717" s="74" t="str">
        <f>IF(AND(C717="Abierto",D717="Alta"),A717,"")</f>
        <v/>
      </c>
      <c r="P717" s="74" t="str">
        <f ca="1">IF(AND(C717="Abierto",D717="Alta"),TODAY()-E717,"")</f>
        <v/>
      </c>
      <c r="Q717" s="74" t="str">
        <f>IF(AND(C717="Abierto",D717="Alta"),RANK(P717,$P$13:$P$798,0)+COUNTIF($P$13:P717,P717)-1+MAX(N:N),"")</f>
        <v/>
      </c>
      <c r="R717" s="74" t="str">
        <f>IF(AND(C717="Abierto",D717="Media"),A717,"")</f>
        <v/>
      </c>
      <c r="S717" s="74" t="str">
        <f ca="1">IF(AND(C717="Abierto",D717="Media"),TODAY()-E717,"")</f>
        <v/>
      </c>
      <c r="T717" s="74" t="str">
        <f>IF(AND(C717="Abierto",D717="Media"),RANK(S717,$S$13:$S$798,0)+COUNTIF($S$13:S717,S717)-1+MAX(N:N,Q:Q),"")</f>
        <v/>
      </c>
      <c r="U717" s="74" t="str">
        <f>IF(AND(C717="Abierto",D717="Baja"),A717,"")</f>
        <v/>
      </c>
      <c r="V717" s="74" t="str">
        <f ca="1">IF(AND(C717="Abierto",D717="Baja"),TODAY()-E717,"")</f>
        <v/>
      </c>
      <c r="W717" s="74" t="str">
        <f>IF(AND(C717="Abierto",D717="Baja"),RANK(V717,$V$13:$V$798,0)+COUNTIF($V$13:V717,V717)-1+MAX(N:N,Q:Q,T:T),"")</f>
        <v/>
      </c>
      <c r="X717" s="139" t="str">
        <f>IF(OR(C717="Resuelto",C717=""),"",SUM(N717,Q717,T717,W717))</f>
        <v/>
      </c>
      <c r="Y717" s="139" t="str">
        <f>IF(OR(C717="Resuelto",C717=""),"",SUM(M717,P717,S717,V717))</f>
        <v/>
      </c>
      <c r="Z717" s="139" t="str">
        <f>IF(OR(C717="Resuelto",C717=""),"",SUM(L717,O717,R717,U717))</f>
        <v/>
      </c>
      <c r="AA717" s="28">
        <v>915</v>
      </c>
      <c r="AB717" s="28" t="str">
        <f ca="1">IF(ISNA(VLOOKUP(AA717,$X$13:$Z$795,3,FALSE))=TRUE,"",VLOOKUP(AA717,$X$13:$Z$795,3,FALSE))</f>
        <v/>
      </c>
      <c r="AC717" s="75" t="str">
        <f ca="1">IF(ISNA(VLOOKUP(AA717,$X$13:$Z$795,2,FALSE))=TRUE,"",VLOOKUP(AA717,$X$13:$Z$795,2,FALSE))</f>
        <v/>
      </c>
      <c r="AH717" s="78" t="str">
        <f>IF(AI717="","",MAX($AH$5:AH716)+1)</f>
        <v/>
      </c>
      <c r="AI717" s="53" t="str">
        <f>IF(G716="","",IF(COUNTIF($AI$11:AI716,G716)=0,G716,""))</f>
        <v/>
      </c>
      <c r="AJ717" s="53" t="str">
        <f>IF(ISNA(VLOOKUP(AA717,$AH$13:$AI$795,2,FALSE))=TRUE,"",VLOOKUP(AA717,$AH$13:$AI$795,2,FALSE))</f>
        <v/>
      </c>
      <c r="AK717" s="135"/>
    </row>
    <row r="718" spans="1:37" x14ac:dyDescent="0.25">
      <c r="A718" s="136"/>
      <c r="B718" s="136"/>
      <c r="C718" s="136"/>
      <c r="D718" s="136"/>
      <c r="E718" s="137"/>
      <c r="F718" s="137"/>
      <c r="G718" s="136"/>
      <c r="H718" s="137"/>
      <c r="I718" s="140" t="str">
        <f t="shared" si="12"/>
        <v/>
      </c>
      <c r="J718" s="140"/>
      <c r="K718" s="140"/>
      <c r="L718" s="74" t="str">
        <f>IF(AND(C718="Abierto",D718="Urgente"),A718,"")</f>
        <v/>
      </c>
      <c r="M718" s="74" t="str">
        <f ca="1">IF(AND(C718="Abierto",D718="Urgente"),TODAY()-E718,"")</f>
        <v/>
      </c>
      <c r="N718" s="74" t="str">
        <f>IF(AND(C718="Abierto",D718="Urgente"),RANK(M718,$M$13:$M$798,0)+COUNTIF($M$13:M718,M718)-1,"")</f>
        <v/>
      </c>
      <c r="O718" s="74" t="str">
        <f>IF(AND(C718="Abierto",D718="Alta"),A718,"")</f>
        <v/>
      </c>
      <c r="P718" s="74" t="str">
        <f ca="1">IF(AND(C718="Abierto",D718="Alta"),TODAY()-E718,"")</f>
        <v/>
      </c>
      <c r="Q718" s="74" t="str">
        <f>IF(AND(C718="Abierto",D718="Alta"),RANK(P718,$P$13:$P$798,0)+COUNTIF($P$13:P718,P718)-1+MAX(N:N),"")</f>
        <v/>
      </c>
      <c r="R718" s="74" t="str">
        <f>IF(AND(C718="Abierto",D718="Media"),A718,"")</f>
        <v/>
      </c>
      <c r="S718" s="74" t="str">
        <f ca="1">IF(AND(C718="Abierto",D718="Media"),TODAY()-E718,"")</f>
        <v/>
      </c>
      <c r="T718" s="74" t="str">
        <f>IF(AND(C718="Abierto",D718="Media"),RANK(S718,$S$13:$S$798,0)+COUNTIF($S$13:S718,S718)-1+MAX(N:N,Q:Q),"")</f>
        <v/>
      </c>
      <c r="U718" s="74" t="str">
        <f>IF(AND(C718="Abierto",D718="Baja"),A718,"")</f>
        <v/>
      </c>
      <c r="V718" s="74" t="str">
        <f ca="1">IF(AND(C718="Abierto",D718="Baja"),TODAY()-E718,"")</f>
        <v/>
      </c>
      <c r="W718" s="74" t="str">
        <f>IF(AND(C718="Abierto",D718="Baja"),RANK(V718,$V$13:$V$798,0)+COUNTIF($V$13:V718,V718)-1+MAX(N:N,Q:Q,T:T),"")</f>
        <v/>
      </c>
      <c r="X718" s="139" t="str">
        <f>IF(OR(C718="Resuelto",C718=""),"",SUM(N718,Q718,T718,W718))</f>
        <v/>
      </c>
      <c r="Y718" s="139" t="str">
        <f>IF(OR(C718="Resuelto",C718=""),"",SUM(M718,P718,S718,V718))</f>
        <v/>
      </c>
      <c r="Z718" s="139" t="str">
        <f>IF(OR(C718="Resuelto",C718=""),"",SUM(L718,O718,R718,U718))</f>
        <v/>
      </c>
      <c r="AA718" s="28">
        <v>916</v>
      </c>
      <c r="AB718" s="28" t="str">
        <f ca="1">IF(ISNA(VLOOKUP(AA718,$X$13:$Z$795,3,FALSE))=TRUE,"",VLOOKUP(AA718,$X$13:$Z$795,3,FALSE))</f>
        <v/>
      </c>
      <c r="AC718" s="75" t="str">
        <f ca="1">IF(ISNA(VLOOKUP(AA718,$X$13:$Z$795,2,FALSE))=TRUE,"",VLOOKUP(AA718,$X$13:$Z$795,2,FALSE))</f>
        <v/>
      </c>
      <c r="AH718" s="78" t="str">
        <f>IF(AI718="","",MAX($AH$5:AH717)+1)</f>
        <v/>
      </c>
      <c r="AI718" s="53" t="str">
        <f>IF(G717="","",IF(COUNTIF($AI$11:AI717,G717)=0,G717,""))</f>
        <v/>
      </c>
      <c r="AJ718" s="53" t="str">
        <f>IF(ISNA(VLOOKUP(AA718,$AH$13:$AI$795,2,FALSE))=TRUE,"",VLOOKUP(AA718,$AH$13:$AI$795,2,FALSE))</f>
        <v/>
      </c>
      <c r="AK718" s="135"/>
    </row>
    <row r="719" spans="1:37" x14ac:dyDescent="0.25">
      <c r="A719" s="136"/>
      <c r="B719" s="136"/>
      <c r="C719" s="136"/>
      <c r="D719" s="136"/>
      <c r="E719" s="137"/>
      <c r="F719" s="137"/>
      <c r="G719" s="136"/>
      <c r="H719" s="137"/>
      <c r="I719" s="140" t="str">
        <f t="shared" si="12"/>
        <v/>
      </c>
      <c r="J719" s="140"/>
      <c r="K719" s="140"/>
      <c r="L719" s="74" t="str">
        <f>IF(AND(C719="Abierto",D719="Urgente"),A719,"")</f>
        <v/>
      </c>
      <c r="M719" s="74" t="str">
        <f ca="1">IF(AND(C719="Abierto",D719="Urgente"),TODAY()-E719,"")</f>
        <v/>
      </c>
      <c r="N719" s="74" t="str">
        <f>IF(AND(C719="Abierto",D719="Urgente"),RANK(M719,$M$13:$M$798,0)+COUNTIF($M$13:M719,M719)-1,"")</f>
        <v/>
      </c>
      <c r="O719" s="74" t="str">
        <f>IF(AND(C719="Abierto",D719="Alta"),A719,"")</f>
        <v/>
      </c>
      <c r="P719" s="74" t="str">
        <f ca="1">IF(AND(C719="Abierto",D719="Alta"),TODAY()-E719,"")</f>
        <v/>
      </c>
      <c r="Q719" s="74" t="str">
        <f>IF(AND(C719="Abierto",D719="Alta"),RANK(P719,$P$13:$P$798,0)+COUNTIF($P$13:P719,P719)-1+MAX(N:N),"")</f>
        <v/>
      </c>
      <c r="R719" s="74" t="str">
        <f>IF(AND(C719="Abierto",D719="Media"),A719,"")</f>
        <v/>
      </c>
      <c r="S719" s="74" t="str">
        <f ca="1">IF(AND(C719="Abierto",D719="Media"),TODAY()-E719,"")</f>
        <v/>
      </c>
      <c r="T719" s="74" t="str">
        <f>IF(AND(C719="Abierto",D719="Media"),RANK(S719,$S$13:$S$798,0)+COUNTIF($S$13:S719,S719)-1+MAX(N:N,Q:Q),"")</f>
        <v/>
      </c>
      <c r="U719" s="74" t="str">
        <f>IF(AND(C719="Abierto",D719="Baja"),A719,"")</f>
        <v/>
      </c>
      <c r="V719" s="74" t="str">
        <f ca="1">IF(AND(C719="Abierto",D719="Baja"),TODAY()-E719,"")</f>
        <v/>
      </c>
      <c r="W719" s="74" t="str">
        <f>IF(AND(C719="Abierto",D719="Baja"),RANK(V719,$V$13:$V$798,0)+COUNTIF($V$13:V719,V719)-1+MAX(N:N,Q:Q,T:T),"")</f>
        <v/>
      </c>
      <c r="X719" s="139" t="str">
        <f>IF(OR(C719="Resuelto",C719=""),"",SUM(N719,Q719,T719,W719))</f>
        <v/>
      </c>
      <c r="Y719" s="139" t="str">
        <f>IF(OR(C719="Resuelto",C719=""),"",SUM(M719,P719,S719,V719))</f>
        <v/>
      </c>
      <c r="Z719" s="139" t="str">
        <f>IF(OR(C719="Resuelto",C719=""),"",SUM(L719,O719,R719,U719))</f>
        <v/>
      </c>
      <c r="AA719" s="28">
        <v>917</v>
      </c>
      <c r="AB719" s="28" t="str">
        <f ca="1">IF(ISNA(VLOOKUP(AA719,$X$13:$Z$795,3,FALSE))=TRUE,"",VLOOKUP(AA719,$X$13:$Z$795,3,FALSE))</f>
        <v/>
      </c>
      <c r="AC719" s="75" t="str">
        <f ca="1">IF(ISNA(VLOOKUP(AA719,$X$13:$Z$795,2,FALSE))=TRUE,"",VLOOKUP(AA719,$X$13:$Z$795,2,FALSE))</f>
        <v/>
      </c>
      <c r="AH719" s="78" t="str">
        <f>IF(AI719="","",MAX($AH$5:AH718)+1)</f>
        <v/>
      </c>
      <c r="AI719" s="53" t="str">
        <f>IF(G718="","",IF(COUNTIF($AI$11:AI718,G718)=0,G718,""))</f>
        <v/>
      </c>
      <c r="AJ719" s="53" t="str">
        <f>IF(ISNA(VLOOKUP(AA719,$AH$13:$AI$795,2,FALSE))=TRUE,"",VLOOKUP(AA719,$AH$13:$AI$795,2,FALSE))</f>
        <v/>
      </c>
      <c r="AK719" s="135"/>
    </row>
    <row r="720" spans="1:37" x14ac:dyDescent="0.25">
      <c r="A720" s="136"/>
      <c r="B720" s="136"/>
      <c r="C720" s="136"/>
      <c r="D720" s="136"/>
      <c r="E720" s="137"/>
      <c r="F720" s="137"/>
      <c r="G720" s="136"/>
      <c r="H720" s="137"/>
      <c r="I720" s="140" t="str">
        <f t="shared" si="12"/>
        <v/>
      </c>
      <c r="J720" s="140"/>
      <c r="K720" s="140"/>
      <c r="L720" s="74" t="str">
        <f>IF(AND(C720="Abierto",D720="Urgente"),A720,"")</f>
        <v/>
      </c>
      <c r="M720" s="74" t="str">
        <f ca="1">IF(AND(C720="Abierto",D720="Urgente"),TODAY()-E720,"")</f>
        <v/>
      </c>
      <c r="N720" s="74" t="str">
        <f>IF(AND(C720="Abierto",D720="Urgente"),RANK(M720,$M$13:$M$798,0)+COUNTIF($M$13:M720,M720)-1,"")</f>
        <v/>
      </c>
      <c r="O720" s="74" t="str">
        <f>IF(AND(C720="Abierto",D720="Alta"),A720,"")</f>
        <v/>
      </c>
      <c r="P720" s="74" t="str">
        <f ca="1">IF(AND(C720="Abierto",D720="Alta"),TODAY()-E720,"")</f>
        <v/>
      </c>
      <c r="Q720" s="74" t="str">
        <f>IF(AND(C720="Abierto",D720="Alta"),RANK(P720,$P$13:$P$798,0)+COUNTIF($P$13:P720,P720)-1+MAX(N:N),"")</f>
        <v/>
      </c>
      <c r="R720" s="74" t="str">
        <f>IF(AND(C720="Abierto",D720="Media"),A720,"")</f>
        <v/>
      </c>
      <c r="S720" s="74" t="str">
        <f ca="1">IF(AND(C720="Abierto",D720="Media"),TODAY()-E720,"")</f>
        <v/>
      </c>
      <c r="T720" s="74" t="str">
        <f>IF(AND(C720="Abierto",D720="Media"),RANK(S720,$S$13:$S$798,0)+COUNTIF($S$13:S720,S720)-1+MAX(N:N,Q:Q),"")</f>
        <v/>
      </c>
      <c r="U720" s="74" t="str">
        <f>IF(AND(C720="Abierto",D720="Baja"),A720,"")</f>
        <v/>
      </c>
      <c r="V720" s="74" t="str">
        <f ca="1">IF(AND(C720="Abierto",D720="Baja"),TODAY()-E720,"")</f>
        <v/>
      </c>
      <c r="W720" s="74" t="str">
        <f>IF(AND(C720="Abierto",D720="Baja"),RANK(V720,$V$13:$V$798,0)+COUNTIF($V$13:V720,V720)-1+MAX(N:N,Q:Q,T:T),"")</f>
        <v/>
      </c>
      <c r="X720" s="139" t="str">
        <f>IF(OR(C720="Resuelto",C720=""),"",SUM(N720,Q720,T720,W720))</f>
        <v/>
      </c>
      <c r="Y720" s="139" t="str">
        <f>IF(OR(C720="Resuelto",C720=""),"",SUM(M720,P720,S720,V720))</f>
        <v/>
      </c>
      <c r="Z720" s="139" t="str">
        <f>IF(OR(C720="Resuelto",C720=""),"",SUM(L720,O720,R720,U720))</f>
        <v/>
      </c>
      <c r="AA720" s="28">
        <v>918</v>
      </c>
      <c r="AB720" s="28" t="str">
        <f ca="1">IF(ISNA(VLOOKUP(AA720,$X$13:$Z$795,3,FALSE))=TRUE,"",VLOOKUP(AA720,$X$13:$Z$795,3,FALSE))</f>
        <v/>
      </c>
      <c r="AC720" s="75" t="str">
        <f ca="1">IF(ISNA(VLOOKUP(AA720,$X$13:$Z$795,2,FALSE))=TRUE,"",VLOOKUP(AA720,$X$13:$Z$795,2,FALSE))</f>
        <v/>
      </c>
      <c r="AH720" s="78" t="str">
        <f>IF(AI720="","",MAX($AH$5:AH719)+1)</f>
        <v/>
      </c>
      <c r="AI720" s="53" t="str">
        <f>IF(G719="","",IF(COUNTIF($AI$11:AI719,G719)=0,G719,""))</f>
        <v/>
      </c>
      <c r="AJ720" s="53" t="str">
        <f>IF(ISNA(VLOOKUP(AA720,$AH$13:$AI$795,2,FALSE))=TRUE,"",VLOOKUP(AA720,$AH$13:$AI$795,2,FALSE))</f>
        <v/>
      </c>
      <c r="AK720" s="135"/>
    </row>
    <row r="721" spans="1:37" x14ac:dyDescent="0.25">
      <c r="A721" s="136"/>
      <c r="B721" s="136"/>
      <c r="C721" s="136"/>
      <c r="D721" s="136"/>
      <c r="E721" s="137"/>
      <c r="F721" s="137"/>
      <c r="G721" s="136"/>
      <c r="H721" s="137"/>
      <c r="I721" s="140" t="str">
        <f t="shared" si="12"/>
        <v/>
      </c>
      <c r="J721" s="140"/>
      <c r="K721" s="140"/>
      <c r="L721" s="74" t="str">
        <f>IF(AND(C721="Abierto",D721="Urgente"),A721,"")</f>
        <v/>
      </c>
      <c r="M721" s="74" t="str">
        <f ca="1">IF(AND(C721="Abierto",D721="Urgente"),TODAY()-E721,"")</f>
        <v/>
      </c>
      <c r="N721" s="74" t="str">
        <f>IF(AND(C721="Abierto",D721="Urgente"),RANK(M721,$M$13:$M$798,0)+COUNTIF($M$13:M721,M721)-1,"")</f>
        <v/>
      </c>
      <c r="O721" s="74" t="str">
        <f>IF(AND(C721="Abierto",D721="Alta"),A721,"")</f>
        <v/>
      </c>
      <c r="P721" s="74" t="str">
        <f ca="1">IF(AND(C721="Abierto",D721="Alta"),TODAY()-E721,"")</f>
        <v/>
      </c>
      <c r="Q721" s="74" t="str">
        <f>IF(AND(C721="Abierto",D721="Alta"),RANK(P721,$P$13:$P$798,0)+COUNTIF($P$13:P721,P721)-1+MAX(N:N),"")</f>
        <v/>
      </c>
      <c r="R721" s="74" t="str">
        <f>IF(AND(C721="Abierto",D721="Media"),A721,"")</f>
        <v/>
      </c>
      <c r="S721" s="74" t="str">
        <f ca="1">IF(AND(C721="Abierto",D721="Media"),TODAY()-E721,"")</f>
        <v/>
      </c>
      <c r="T721" s="74" t="str">
        <f>IF(AND(C721="Abierto",D721="Media"),RANK(S721,$S$13:$S$798,0)+COUNTIF($S$13:S721,S721)-1+MAX(N:N,Q:Q),"")</f>
        <v/>
      </c>
      <c r="U721" s="74" t="str">
        <f>IF(AND(C721="Abierto",D721="Baja"),A721,"")</f>
        <v/>
      </c>
      <c r="V721" s="74" t="str">
        <f ca="1">IF(AND(C721="Abierto",D721="Baja"),TODAY()-E721,"")</f>
        <v/>
      </c>
      <c r="W721" s="74" t="str">
        <f>IF(AND(C721="Abierto",D721="Baja"),RANK(V721,$V$13:$V$798,0)+COUNTIF($V$13:V721,V721)-1+MAX(N:N,Q:Q,T:T),"")</f>
        <v/>
      </c>
      <c r="X721" s="139" t="str">
        <f>IF(OR(C721="Resuelto",C721=""),"",SUM(N721,Q721,T721,W721))</f>
        <v/>
      </c>
      <c r="Y721" s="139" t="str">
        <f>IF(OR(C721="Resuelto",C721=""),"",SUM(M721,P721,S721,V721))</f>
        <v/>
      </c>
      <c r="Z721" s="139" t="str">
        <f>IF(OR(C721="Resuelto",C721=""),"",SUM(L721,O721,R721,U721))</f>
        <v/>
      </c>
      <c r="AA721" s="28">
        <v>919</v>
      </c>
      <c r="AB721" s="28" t="str">
        <f ca="1">IF(ISNA(VLOOKUP(AA721,$X$13:$Z$795,3,FALSE))=TRUE,"",VLOOKUP(AA721,$X$13:$Z$795,3,FALSE))</f>
        <v/>
      </c>
      <c r="AC721" s="75" t="str">
        <f ca="1">IF(ISNA(VLOOKUP(AA721,$X$13:$Z$795,2,FALSE))=TRUE,"",VLOOKUP(AA721,$X$13:$Z$795,2,FALSE))</f>
        <v/>
      </c>
      <c r="AH721" s="78" t="str">
        <f>IF(AI721="","",MAX($AH$5:AH720)+1)</f>
        <v/>
      </c>
      <c r="AI721" s="53" t="str">
        <f>IF(G720="","",IF(COUNTIF($AI$11:AI720,G720)=0,G720,""))</f>
        <v/>
      </c>
      <c r="AJ721" s="53" t="str">
        <f>IF(ISNA(VLOOKUP(AA721,$AH$13:$AI$795,2,FALSE))=TRUE,"",VLOOKUP(AA721,$AH$13:$AI$795,2,FALSE))</f>
        <v/>
      </c>
      <c r="AK721" s="135"/>
    </row>
    <row r="722" spans="1:37" x14ac:dyDescent="0.25">
      <c r="A722" s="136"/>
      <c r="B722" s="136"/>
      <c r="C722" s="136"/>
      <c r="D722" s="136"/>
      <c r="E722" s="137"/>
      <c r="F722" s="137"/>
      <c r="G722" s="136"/>
      <c r="H722" s="137"/>
      <c r="I722" s="140" t="str">
        <f t="shared" si="12"/>
        <v/>
      </c>
      <c r="J722" s="140"/>
      <c r="K722" s="140"/>
      <c r="L722" s="74" t="str">
        <f>IF(AND(C722="Abierto",D722="Urgente"),A722,"")</f>
        <v/>
      </c>
      <c r="M722" s="74" t="str">
        <f ca="1">IF(AND(C722="Abierto",D722="Urgente"),TODAY()-E722,"")</f>
        <v/>
      </c>
      <c r="N722" s="74" t="str">
        <f>IF(AND(C722="Abierto",D722="Urgente"),RANK(M722,$M$13:$M$798,0)+COUNTIF($M$13:M722,M722)-1,"")</f>
        <v/>
      </c>
      <c r="O722" s="74" t="str">
        <f>IF(AND(C722="Abierto",D722="Alta"),A722,"")</f>
        <v/>
      </c>
      <c r="P722" s="74" t="str">
        <f ca="1">IF(AND(C722="Abierto",D722="Alta"),TODAY()-E722,"")</f>
        <v/>
      </c>
      <c r="Q722" s="74" t="str">
        <f>IF(AND(C722="Abierto",D722="Alta"),RANK(P722,$P$13:$P$798,0)+COUNTIF($P$13:P722,P722)-1+MAX(N:N),"")</f>
        <v/>
      </c>
      <c r="R722" s="74" t="str">
        <f>IF(AND(C722="Abierto",D722="Media"),A722,"")</f>
        <v/>
      </c>
      <c r="S722" s="74" t="str">
        <f ca="1">IF(AND(C722="Abierto",D722="Media"),TODAY()-E722,"")</f>
        <v/>
      </c>
      <c r="T722" s="74" t="str">
        <f>IF(AND(C722="Abierto",D722="Media"),RANK(S722,$S$13:$S$798,0)+COUNTIF($S$13:S722,S722)-1+MAX(N:N,Q:Q),"")</f>
        <v/>
      </c>
      <c r="U722" s="74" t="str">
        <f>IF(AND(C722="Abierto",D722="Baja"),A722,"")</f>
        <v/>
      </c>
      <c r="V722" s="74" t="str">
        <f ca="1">IF(AND(C722="Abierto",D722="Baja"),TODAY()-E722,"")</f>
        <v/>
      </c>
      <c r="W722" s="74" t="str">
        <f>IF(AND(C722="Abierto",D722="Baja"),RANK(V722,$V$13:$V$798,0)+COUNTIF($V$13:V722,V722)-1+MAX(N:N,Q:Q,T:T),"")</f>
        <v/>
      </c>
      <c r="X722" s="139" t="str">
        <f>IF(OR(C722="Resuelto",C722=""),"",SUM(N722,Q722,T722,W722))</f>
        <v/>
      </c>
      <c r="Y722" s="139" t="str">
        <f>IF(OR(C722="Resuelto",C722=""),"",SUM(M722,P722,S722,V722))</f>
        <v/>
      </c>
      <c r="Z722" s="139" t="str">
        <f>IF(OR(C722="Resuelto",C722=""),"",SUM(L722,O722,R722,U722))</f>
        <v/>
      </c>
      <c r="AA722" s="28">
        <v>920</v>
      </c>
      <c r="AB722" s="28" t="str">
        <f ca="1">IF(ISNA(VLOOKUP(AA722,$X$13:$Z$795,3,FALSE))=TRUE,"",VLOOKUP(AA722,$X$13:$Z$795,3,FALSE))</f>
        <v/>
      </c>
      <c r="AC722" s="75" t="str">
        <f ca="1">IF(ISNA(VLOOKUP(AA722,$X$13:$Z$795,2,FALSE))=TRUE,"",VLOOKUP(AA722,$X$13:$Z$795,2,FALSE))</f>
        <v/>
      </c>
      <c r="AH722" s="78" t="str">
        <f>IF(AI722="","",MAX($AH$5:AH721)+1)</f>
        <v/>
      </c>
      <c r="AI722" s="53" t="str">
        <f>IF(G721="","",IF(COUNTIF($AI$11:AI721,G721)=0,G721,""))</f>
        <v/>
      </c>
      <c r="AJ722" s="53" t="str">
        <f>IF(ISNA(VLOOKUP(AA722,$AH$13:$AI$795,2,FALSE))=TRUE,"",VLOOKUP(AA722,$AH$13:$AI$795,2,FALSE))</f>
        <v/>
      </c>
      <c r="AK722" s="135"/>
    </row>
    <row r="723" spans="1:37" x14ac:dyDescent="0.25">
      <c r="A723" s="136"/>
      <c r="B723" s="136"/>
      <c r="C723" s="136"/>
      <c r="D723" s="136"/>
      <c r="E723" s="137"/>
      <c r="F723" s="137"/>
      <c r="G723" s="136"/>
      <c r="H723" s="137"/>
      <c r="I723" s="140" t="str">
        <f t="shared" si="12"/>
        <v/>
      </c>
      <c r="J723" s="140"/>
      <c r="K723" s="140"/>
      <c r="L723" s="74" t="str">
        <f>IF(AND(C723="Abierto",D723="Urgente"),A723,"")</f>
        <v/>
      </c>
      <c r="M723" s="74" t="str">
        <f ca="1">IF(AND(C723="Abierto",D723="Urgente"),TODAY()-E723,"")</f>
        <v/>
      </c>
      <c r="N723" s="74" t="str">
        <f>IF(AND(C723="Abierto",D723="Urgente"),RANK(M723,$M$13:$M$798,0)+COUNTIF($M$13:M723,M723)-1,"")</f>
        <v/>
      </c>
      <c r="O723" s="74" t="str">
        <f>IF(AND(C723="Abierto",D723="Alta"),A723,"")</f>
        <v/>
      </c>
      <c r="P723" s="74" t="str">
        <f ca="1">IF(AND(C723="Abierto",D723="Alta"),TODAY()-E723,"")</f>
        <v/>
      </c>
      <c r="Q723" s="74" t="str">
        <f>IF(AND(C723="Abierto",D723="Alta"),RANK(P723,$P$13:$P$798,0)+COUNTIF($P$13:P723,P723)-1+MAX(N:N),"")</f>
        <v/>
      </c>
      <c r="R723" s="74" t="str">
        <f>IF(AND(C723="Abierto",D723="Media"),A723,"")</f>
        <v/>
      </c>
      <c r="S723" s="74" t="str">
        <f ca="1">IF(AND(C723="Abierto",D723="Media"),TODAY()-E723,"")</f>
        <v/>
      </c>
      <c r="T723" s="74" t="str">
        <f>IF(AND(C723="Abierto",D723="Media"),RANK(S723,$S$13:$S$798,0)+COUNTIF($S$13:S723,S723)-1+MAX(N:N,Q:Q),"")</f>
        <v/>
      </c>
      <c r="U723" s="74" t="str">
        <f>IF(AND(C723="Abierto",D723="Baja"),A723,"")</f>
        <v/>
      </c>
      <c r="V723" s="74" t="str">
        <f ca="1">IF(AND(C723="Abierto",D723="Baja"),TODAY()-E723,"")</f>
        <v/>
      </c>
      <c r="W723" s="74" t="str">
        <f>IF(AND(C723="Abierto",D723="Baja"),RANK(V723,$V$13:$V$798,0)+COUNTIF($V$13:V723,V723)-1+MAX(N:N,Q:Q,T:T),"")</f>
        <v/>
      </c>
      <c r="X723" s="139" t="str">
        <f>IF(OR(C723="Resuelto",C723=""),"",SUM(N723,Q723,T723,W723))</f>
        <v/>
      </c>
      <c r="Y723" s="139" t="str">
        <f>IF(OR(C723="Resuelto",C723=""),"",SUM(M723,P723,S723,V723))</f>
        <v/>
      </c>
      <c r="Z723" s="139" t="str">
        <f>IF(OR(C723="Resuelto",C723=""),"",SUM(L723,O723,R723,U723))</f>
        <v/>
      </c>
      <c r="AA723" s="28">
        <v>921</v>
      </c>
      <c r="AB723" s="28" t="str">
        <f ca="1">IF(ISNA(VLOOKUP(AA723,$X$13:$Z$795,3,FALSE))=TRUE,"",VLOOKUP(AA723,$X$13:$Z$795,3,FALSE))</f>
        <v/>
      </c>
      <c r="AC723" s="75" t="str">
        <f ca="1">IF(ISNA(VLOOKUP(AA723,$X$13:$Z$795,2,FALSE))=TRUE,"",VLOOKUP(AA723,$X$13:$Z$795,2,FALSE))</f>
        <v/>
      </c>
      <c r="AH723" s="78" t="str">
        <f>IF(AI723="","",MAX($AH$5:AH722)+1)</f>
        <v/>
      </c>
      <c r="AI723" s="53" t="str">
        <f>IF(G722="","",IF(COUNTIF($AI$11:AI722,G722)=0,G722,""))</f>
        <v/>
      </c>
      <c r="AJ723" s="53" t="str">
        <f>IF(ISNA(VLOOKUP(AA723,$AH$13:$AI$795,2,FALSE))=TRUE,"",VLOOKUP(AA723,$AH$13:$AI$795,2,FALSE))</f>
        <v/>
      </c>
      <c r="AK723" s="135"/>
    </row>
    <row r="724" spans="1:37" x14ac:dyDescent="0.25">
      <c r="A724" s="136"/>
      <c r="B724" s="136"/>
      <c r="C724" s="136"/>
      <c r="D724" s="136"/>
      <c r="E724" s="137"/>
      <c r="F724" s="137"/>
      <c r="G724" s="136"/>
      <c r="H724" s="137"/>
      <c r="I724" s="140" t="str">
        <f t="shared" si="12"/>
        <v/>
      </c>
      <c r="J724" s="140"/>
      <c r="K724" s="140"/>
      <c r="L724" s="74" t="str">
        <f>IF(AND(C724="Abierto",D724="Urgente"),A724,"")</f>
        <v/>
      </c>
      <c r="M724" s="74" t="str">
        <f ca="1">IF(AND(C724="Abierto",D724="Urgente"),TODAY()-E724,"")</f>
        <v/>
      </c>
      <c r="N724" s="74" t="str">
        <f>IF(AND(C724="Abierto",D724="Urgente"),RANK(M724,$M$13:$M$798,0)+COUNTIF($M$13:M724,M724)-1,"")</f>
        <v/>
      </c>
      <c r="O724" s="74" t="str">
        <f>IF(AND(C724="Abierto",D724="Alta"),A724,"")</f>
        <v/>
      </c>
      <c r="P724" s="74" t="str">
        <f ca="1">IF(AND(C724="Abierto",D724="Alta"),TODAY()-E724,"")</f>
        <v/>
      </c>
      <c r="Q724" s="74" t="str">
        <f>IF(AND(C724="Abierto",D724="Alta"),RANK(P724,$P$13:$P$798,0)+COUNTIF($P$13:P724,P724)-1+MAX(N:N),"")</f>
        <v/>
      </c>
      <c r="R724" s="74" t="str">
        <f>IF(AND(C724="Abierto",D724="Media"),A724,"")</f>
        <v/>
      </c>
      <c r="S724" s="74" t="str">
        <f ca="1">IF(AND(C724="Abierto",D724="Media"),TODAY()-E724,"")</f>
        <v/>
      </c>
      <c r="T724" s="74" t="str">
        <f>IF(AND(C724="Abierto",D724="Media"),RANK(S724,$S$13:$S$798,0)+COUNTIF($S$13:S724,S724)-1+MAX(N:N,Q:Q),"")</f>
        <v/>
      </c>
      <c r="U724" s="74" t="str">
        <f>IF(AND(C724="Abierto",D724="Baja"),A724,"")</f>
        <v/>
      </c>
      <c r="V724" s="74" t="str">
        <f ca="1">IF(AND(C724="Abierto",D724="Baja"),TODAY()-E724,"")</f>
        <v/>
      </c>
      <c r="W724" s="74" t="str">
        <f>IF(AND(C724="Abierto",D724="Baja"),RANK(V724,$V$13:$V$798,0)+COUNTIF($V$13:V724,V724)-1+MAX(N:N,Q:Q,T:T),"")</f>
        <v/>
      </c>
      <c r="X724" s="139" t="str">
        <f>IF(OR(C724="Resuelto",C724=""),"",SUM(N724,Q724,T724,W724))</f>
        <v/>
      </c>
      <c r="Y724" s="139" t="str">
        <f>IF(OR(C724="Resuelto",C724=""),"",SUM(M724,P724,S724,V724))</f>
        <v/>
      </c>
      <c r="Z724" s="139" t="str">
        <f>IF(OR(C724="Resuelto",C724=""),"",SUM(L724,O724,R724,U724))</f>
        <v/>
      </c>
      <c r="AA724" s="28">
        <v>922</v>
      </c>
      <c r="AB724" s="28" t="str">
        <f ca="1">IF(ISNA(VLOOKUP(AA724,$X$13:$Z$795,3,FALSE))=TRUE,"",VLOOKUP(AA724,$X$13:$Z$795,3,FALSE))</f>
        <v/>
      </c>
      <c r="AC724" s="75" t="str">
        <f ca="1">IF(ISNA(VLOOKUP(AA724,$X$13:$Z$795,2,FALSE))=TRUE,"",VLOOKUP(AA724,$X$13:$Z$795,2,FALSE))</f>
        <v/>
      </c>
      <c r="AH724" s="78" t="str">
        <f>IF(AI724="","",MAX($AH$5:AH723)+1)</f>
        <v/>
      </c>
      <c r="AI724" s="53" t="str">
        <f>IF(G723="","",IF(COUNTIF($AI$11:AI723,G723)=0,G723,""))</f>
        <v/>
      </c>
      <c r="AJ724" s="53" t="str">
        <f>IF(ISNA(VLOOKUP(AA724,$AH$13:$AI$795,2,FALSE))=TRUE,"",VLOOKUP(AA724,$AH$13:$AI$795,2,FALSE))</f>
        <v/>
      </c>
      <c r="AK724" s="135"/>
    </row>
    <row r="725" spans="1:37" x14ac:dyDescent="0.25">
      <c r="A725" s="136"/>
      <c r="B725" s="136"/>
      <c r="C725" s="136"/>
      <c r="D725" s="136"/>
      <c r="E725" s="137"/>
      <c r="F725" s="137"/>
      <c r="G725" s="136"/>
      <c r="H725" s="137"/>
      <c r="I725" s="140" t="str">
        <f t="shared" si="12"/>
        <v/>
      </c>
      <c r="J725" s="140"/>
      <c r="K725" s="140"/>
      <c r="L725" s="74" t="str">
        <f>IF(AND(C725="Abierto",D725="Urgente"),A725,"")</f>
        <v/>
      </c>
      <c r="M725" s="74" t="str">
        <f ca="1">IF(AND(C725="Abierto",D725="Urgente"),TODAY()-E725,"")</f>
        <v/>
      </c>
      <c r="N725" s="74" t="str">
        <f>IF(AND(C725="Abierto",D725="Urgente"),RANK(M725,$M$13:$M$798,0)+COUNTIF($M$13:M725,M725)-1,"")</f>
        <v/>
      </c>
      <c r="O725" s="74" t="str">
        <f>IF(AND(C725="Abierto",D725="Alta"),A725,"")</f>
        <v/>
      </c>
      <c r="P725" s="74" t="str">
        <f ca="1">IF(AND(C725="Abierto",D725="Alta"),TODAY()-E725,"")</f>
        <v/>
      </c>
      <c r="Q725" s="74" t="str">
        <f>IF(AND(C725="Abierto",D725="Alta"),RANK(P725,$P$13:$P$798,0)+COUNTIF($P$13:P725,P725)-1+MAX(N:N),"")</f>
        <v/>
      </c>
      <c r="R725" s="74" t="str">
        <f>IF(AND(C725="Abierto",D725="Media"),A725,"")</f>
        <v/>
      </c>
      <c r="S725" s="74" t="str">
        <f ca="1">IF(AND(C725="Abierto",D725="Media"),TODAY()-E725,"")</f>
        <v/>
      </c>
      <c r="T725" s="74" t="str">
        <f>IF(AND(C725="Abierto",D725="Media"),RANK(S725,$S$13:$S$798,0)+COUNTIF($S$13:S725,S725)-1+MAX(N:N,Q:Q),"")</f>
        <v/>
      </c>
      <c r="U725" s="74" t="str">
        <f>IF(AND(C725="Abierto",D725="Baja"),A725,"")</f>
        <v/>
      </c>
      <c r="V725" s="74" t="str">
        <f ca="1">IF(AND(C725="Abierto",D725="Baja"),TODAY()-E725,"")</f>
        <v/>
      </c>
      <c r="W725" s="74" t="str">
        <f>IF(AND(C725="Abierto",D725="Baja"),RANK(V725,$V$13:$V$798,0)+COUNTIF($V$13:V725,V725)-1+MAX(N:N,Q:Q,T:T),"")</f>
        <v/>
      </c>
      <c r="X725" s="139" t="str">
        <f>IF(OR(C725="Resuelto",C725=""),"",SUM(N725,Q725,T725,W725))</f>
        <v/>
      </c>
      <c r="Y725" s="139" t="str">
        <f>IF(OR(C725="Resuelto",C725=""),"",SUM(M725,P725,S725,V725))</f>
        <v/>
      </c>
      <c r="Z725" s="139" t="str">
        <f>IF(OR(C725="Resuelto",C725=""),"",SUM(L725,O725,R725,U725))</f>
        <v/>
      </c>
      <c r="AA725" s="28">
        <v>923</v>
      </c>
      <c r="AB725" s="28" t="str">
        <f ca="1">IF(ISNA(VLOOKUP(AA725,$X$13:$Z$795,3,FALSE))=TRUE,"",VLOOKUP(AA725,$X$13:$Z$795,3,FALSE))</f>
        <v/>
      </c>
      <c r="AC725" s="75" t="str">
        <f ca="1">IF(ISNA(VLOOKUP(AA725,$X$13:$Z$795,2,FALSE))=TRUE,"",VLOOKUP(AA725,$X$13:$Z$795,2,FALSE))</f>
        <v/>
      </c>
      <c r="AH725" s="78" t="str">
        <f>IF(AI725="","",MAX($AH$5:AH724)+1)</f>
        <v/>
      </c>
      <c r="AI725" s="53" t="str">
        <f>IF(G724="","",IF(COUNTIF($AI$11:AI724,G724)=0,G724,""))</f>
        <v/>
      </c>
      <c r="AJ725" s="53" t="str">
        <f>IF(ISNA(VLOOKUP(AA725,$AH$13:$AI$795,2,FALSE))=TRUE,"",VLOOKUP(AA725,$AH$13:$AI$795,2,FALSE))</f>
        <v/>
      </c>
      <c r="AK725" s="135"/>
    </row>
    <row r="726" spans="1:37" x14ac:dyDescent="0.25">
      <c r="A726" s="136"/>
      <c r="B726" s="136"/>
      <c r="C726" s="136"/>
      <c r="D726" s="136"/>
      <c r="E726" s="137"/>
      <c r="F726" s="137"/>
      <c r="G726" s="136"/>
      <c r="H726" s="137"/>
      <c r="I726" s="140" t="str">
        <f t="shared" si="12"/>
        <v/>
      </c>
      <c r="J726" s="140"/>
      <c r="K726" s="140"/>
      <c r="L726" s="74" t="str">
        <f>IF(AND(C726="Abierto",D726="Urgente"),A726,"")</f>
        <v/>
      </c>
      <c r="M726" s="74" t="str">
        <f ca="1">IF(AND(C726="Abierto",D726="Urgente"),TODAY()-E726,"")</f>
        <v/>
      </c>
      <c r="N726" s="74" t="str">
        <f>IF(AND(C726="Abierto",D726="Urgente"),RANK(M726,$M$13:$M$798,0)+COUNTIF($M$13:M726,M726)-1,"")</f>
        <v/>
      </c>
      <c r="O726" s="74" t="str">
        <f>IF(AND(C726="Abierto",D726="Alta"),A726,"")</f>
        <v/>
      </c>
      <c r="P726" s="74" t="str">
        <f ca="1">IF(AND(C726="Abierto",D726="Alta"),TODAY()-E726,"")</f>
        <v/>
      </c>
      <c r="Q726" s="74" t="str">
        <f>IF(AND(C726="Abierto",D726="Alta"),RANK(P726,$P$13:$P$798,0)+COUNTIF($P$13:P726,P726)-1+MAX(N:N),"")</f>
        <v/>
      </c>
      <c r="R726" s="74" t="str">
        <f>IF(AND(C726="Abierto",D726="Media"),A726,"")</f>
        <v/>
      </c>
      <c r="S726" s="74" t="str">
        <f ca="1">IF(AND(C726="Abierto",D726="Media"),TODAY()-E726,"")</f>
        <v/>
      </c>
      <c r="T726" s="74" t="str">
        <f>IF(AND(C726="Abierto",D726="Media"),RANK(S726,$S$13:$S$798,0)+COUNTIF($S$13:S726,S726)-1+MAX(N:N,Q:Q),"")</f>
        <v/>
      </c>
      <c r="U726" s="74" t="str">
        <f>IF(AND(C726="Abierto",D726="Baja"),A726,"")</f>
        <v/>
      </c>
      <c r="V726" s="74" t="str">
        <f ca="1">IF(AND(C726="Abierto",D726="Baja"),TODAY()-E726,"")</f>
        <v/>
      </c>
      <c r="W726" s="74" t="str">
        <f>IF(AND(C726="Abierto",D726="Baja"),RANK(V726,$V$13:$V$798,0)+COUNTIF($V$13:V726,V726)-1+MAX(N:N,Q:Q,T:T),"")</f>
        <v/>
      </c>
      <c r="X726" s="139" t="str">
        <f>IF(OR(C726="Resuelto",C726=""),"",SUM(N726,Q726,T726,W726))</f>
        <v/>
      </c>
      <c r="Y726" s="139" t="str">
        <f>IF(OR(C726="Resuelto",C726=""),"",SUM(M726,P726,S726,V726))</f>
        <v/>
      </c>
      <c r="Z726" s="139" t="str">
        <f>IF(OR(C726="Resuelto",C726=""),"",SUM(L726,O726,R726,U726))</f>
        <v/>
      </c>
      <c r="AA726" s="28">
        <v>924</v>
      </c>
      <c r="AB726" s="28" t="str">
        <f ca="1">IF(ISNA(VLOOKUP(AA726,$X$13:$Z$795,3,FALSE))=TRUE,"",VLOOKUP(AA726,$X$13:$Z$795,3,FALSE))</f>
        <v/>
      </c>
      <c r="AC726" s="75" t="str">
        <f ca="1">IF(ISNA(VLOOKUP(AA726,$X$13:$Z$795,2,FALSE))=TRUE,"",VLOOKUP(AA726,$X$13:$Z$795,2,FALSE))</f>
        <v/>
      </c>
      <c r="AH726" s="78" t="str">
        <f>IF(AI726="","",MAX($AH$5:AH725)+1)</f>
        <v/>
      </c>
      <c r="AI726" s="53" t="str">
        <f>IF(G725="","",IF(COUNTIF($AI$11:AI725,G725)=0,G725,""))</f>
        <v/>
      </c>
      <c r="AJ726" s="53" t="str">
        <f>IF(ISNA(VLOOKUP(AA726,$AH$13:$AI$795,2,FALSE))=TRUE,"",VLOOKUP(AA726,$AH$13:$AI$795,2,FALSE))</f>
        <v/>
      </c>
      <c r="AK726" s="135"/>
    </row>
    <row r="727" spans="1:37" x14ac:dyDescent="0.25">
      <c r="A727" s="136"/>
      <c r="B727" s="136"/>
      <c r="C727" s="136"/>
      <c r="D727" s="136"/>
      <c r="E727" s="137"/>
      <c r="F727" s="137"/>
      <c r="G727" s="136"/>
      <c r="H727" s="137"/>
      <c r="I727" s="140" t="str">
        <f t="shared" si="12"/>
        <v/>
      </c>
      <c r="J727" s="140"/>
      <c r="K727" s="140"/>
      <c r="L727" s="74" t="str">
        <f>IF(AND(C727="Abierto",D727="Urgente"),A727,"")</f>
        <v/>
      </c>
      <c r="M727" s="74" t="str">
        <f ca="1">IF(AND(C727="Abierto",D727="Urgente"),TODAY()-E727,"")</f>
        <v/>
      </c>
      <c r="N727" s="74" t="str">
        <f>IF(AND(C727="Abierto",D727="Urgente"),RANK(M727,$M$13:$M$798,0)+COUNTIF($M$13:M727,M727)-1,"")</f>
        <v/>
      </c>
      <c r="O727" s="74" t="str">
        <f>IF(AND(C727="Abierto",D727="Alta"),A727,"")</f>
        <v/>
      </c>
      <c r="P727" s="74" t="str">
        <f ca="1">IF(AND(C727="Abierto",D727="Alta"),TODAY()-E727,"")</f>
        <v/>
      </c>
      <c r="Q727" s="74" t="str">
        <f>IF(AND(C727="Abierto",D727="Alta"),RANK(P727,$P$13:$P$798,0)+COUNTIF($P$13:P727,P727)-1+MAX(N:N),"")</f>
        <v/>
      </c>
      <c r="R727" s="74" t="str">
        <f>IF(AND(C727="Abierto",D727="Media"),A727,"")</f>
        <v/>
      </c>
      <c r="S727" s="74" t="str">
        <f ca="1">IF(AND(C727="Abierto",D727="Media"),TODAY()-E727,"")</f>
        <v/>
      </c>
      <c r="T727" s="74" t="str">
        <f>IF(AND(C727="Abierto",D727="Media"),RANK(S727,$S$13:$S$798,0)+COUNTIF($S$13:S727,S727)-1+MAX(N:N,Q:Q),"")</f>
        <v/>
      </c>
      <c r="U727" s="74" t="str">
        <f>IF(AND(C727="Abierto",D727="Baja"),A727,"")</f>
        <v/>
      </c>
      <c r="V727" s="74" t="str">
        <f ca="1">IF(AND(C727="Abierto",D727="Baja"),TODAY()-E727,"")</f>
        <v/>
      </c>
      <c r="W727" s="74" t="str">
        <f>IF(AND(C727="Abierto",D727="Baja"),RANK(V727,$V$13:$V$798,0)+COUNTIF($V$13:V727,V727)-1+MAX(N:N,Q:Q,T:T),"")</f>
        <v/>
      </c>
      <c r="X727" s="139" t="str">
        <f>IF(OR(C727="Resuelto",C727=""),"",SUM(N727,Q727,T727,W727))</f>
        <v/>
      </c>
      <c r="Y727" s="139" t="str">
        <f>IF(OR(C727="Resuelto",C727=""),"",SUM(M727,P727,S727,V727))</f>
        <v/>
      </c>
      <c r="Z727" s="139" t="str">
        <f>IF(OR(C727="Resuelto",C727=""),"",SUM(L727,O727,R727,U727))</f>
        <v/>
      </c>
      <c r="AA727" s="28">
        <v>925</v>
      </c>
      <c r="AB727" s="28" t="str">
        <f ca="1">IF(ISNA(VLOOKUP(AA727,$X$13:$Z$795,3,FALSE))=TRUE,"",VLOOKUP(AA727,$X$13:$Z$795,3,FALSE))</f>
        <v/>
      </c>
      <c r="AC727" s="75" t="str">
        <f ca="1">IF(ISNA(VLOOKUP(AA727,$X$13:$Z$795,2,FALSE))=TRUE,"",VLOOKUP(AA727,$X$13:$Z$795,2,FALSE))</f>
        <v/>
      </c>
      <c r="AH727" s="78" t="str">
        <f>IF(AI727="","",MAX($AH$5:AH726)+1)</f>
        <v/>
      </c>
      <c r="AI727" s="53" t="str">
        <f>IF(G726="","",IF(COUNTIF($AI$11:AI726,G726)=0,G726,""))</f>
        <v/>
      </c>
      <c r="AJ727" s="53" t="str">
        <f>IF(ISNA(VLOOKUP(AA727,$AH$13:$AI$795,2,FALSE))=TRUE,"",VLOOKUP(AA727,$AH$13:$AI$795,2,FALSE))</f>
        <v/>
      </c>
      <c r="AK727" s="135"/>
    </row>
    <row r="728" spans="1:37" x14ac:dyDescent="0.25">
      <c r="A728" s="136"/>
      <c r="B728" s="136"/>
      <c r="C728" s="136"/>
      <c r="D728" s="136"/>
      <c r="E728" s="137"/>
      <c r="F728" s="137"/>
      <c r="G728" s="136"/>
      <c r="H728" s="137"/>
      <c r="I728" s="140" t="str">
        <f t="shared" si="12"/>
        <v/>
      </c>
      <c r="J728" s="140"/>
      <c r="K728" s="140"/>
      <c r="L728" s="74" t="str">
        <f>IF(AND(C728="Abierto",D728="Urgente"),A728,"")</f>
        <v/>
      </c>
      <c r="M728" s="74" t="str">
        <f ca="1">IF(AND(C728="Abierto",D728="Urgente"),TODAY()-E728,"")</f>
        <v/>
      </c>
      <c r="N728" s="74" t="str">
        <f>IF(AND(C728="Abierto",D728="Urgente"),RANK(M728,$M$13:$M$798,0)+COUNTIF($M$13:M728,M728)-1,"")</f>
        <v/>
      </c>
      <c r="O728" s="74" t="str">
        <f>IF(AND(C728="Abierto",D728="Alta"),A728,"")</f>
        <v/>
      </c>
      <c r="P728" s="74" t="str">
        <f ca="1">IF(AND(C728="Abierto",D728="Alta"),TODAY()-E728,"")</f>
        <v/>
      </c>
      <c r="Q728" s="74" t="str">
        <f>IF(AND(C728="Abierto",D728="Alta"),RANK(P728,$P$13:$P$798,0)+COUNTIF($P$13:P728,P728)-1+MAX(N:N),"")</f>
        <v/>
      </c>
      <c r="R728" s="74" t="str">
        <f>IF(AND(C728="Abierto",D728="Media"),A728,"")</f>
        <v/>
      </c>
      <c r="S728" s="74" t="str">
        <f ca="1">IF(AND(C728="Abierto",D728="Media"),TODAY()-E728,"")</f>
        <v/>
      </c>
      <c r="T728" s="74" t="str">
        <f>IF(AND(C728="Abierto",D728="Media"),RANK(S728,$S$13:$S$798,0)+COUNTIF($S$13:S728,S728)-1+MAX(N:N,Q:Q),"")</f>
        <v/>
      </c>
      <c r="U728" s="74" t="str">
        <f>IF(AND(C728="Abierto",D728="Baja"),A728,"")</f>
        <v/>
      </c>
      <c r="V728" s="74" t="str">
        <f ca="1">IF(AND(C728="Abierto",D728="Baja"),TODAY()-E728,"")</f>
        <v/>
      </c>
      <c r="W728" s="74" t="str">
        <f>IF(AND(C728="Abierto",D728="Baja"),RANK(V728,$V$13:$V$798,0)+COUNTIF($V$13:V728,V728)-1+MAX(N:N,Q:Q,T:T),"")</f>
        <v/>
      </c>
      <c r="X728" s="139" t="str">
        <f>IF(OR(C728="Resuelto",C728=""),"",SUM(N728,Q728,T728,W728))</f>
        <v/>
      </c>
      <c r="Y728" s="139" t="str">
        <f>IF(OR(C728="Resuelto",C728=""),"",SUM(M728,P728,S728,V728))</f>
        <v/>
      </c>
      <c r="Z728" s="139" t="str">
        <f>IF(OR(C728="Resuelto",C728=""),"",SUM(L728,O728,R728,U728))</f>
        <v/>
      </c>
      <c r="AA728" s="28">
        <v>926</v>
      </c>
      <c r="AB728" s="28" t="str">
        <f ca="1">IF(ISNA(VLOOKUP(AA728,$X$13:$Z$795,3,FALSE))=TRUE,"",VLOOKUP(AA728,$X$13:$Z$795,3,FALSE))</f>
        <v/>
      </c>
      <c r="AC728" s="75" t="str">
        <f ca="1">IF(ISNA(VLOOKUP(AA728,$X$13:$Z$795,2,FALSE))=TRUE,"",VLOOKUP(AA728,$X$13:$Z$795,2,FALSE))</f>
        <v/>
      </c>
      <c r="AH728" s="78" t="str">
        <f>IF(AI728="","",MAX($AH$5:AH727)+1)</f>
        <v/>
      </c>
      <c r="AI728" s="53" t="str">
        <f>IF(G727="","",IF(COUNTIF($AI$11:AI727,G727)=0,G727,""))</f>
        <v/>
      </c>
      <c r="AJ728" s="53" t="str">
        <f>IF(ISNA(VLOOKUP(AA728,$AH$13:$AI$795,2,FALSE))=TRUE,"",VLOOKUP(AA728,$AH$13:$AI$795,2,FALSE))</f>
        <v/>
      </c>
      <c r="AK728" s="135"/>
    </row>
    <row r="729" spans="1:37" x14ac:dyDescent="0.25">
      <c r="A729" s="136"/>
      <c r="B729" s="136"/>
      <c r="C729" s="136"/>
      <c r="D729" s="136"/>
      <c r="E729" s="137"/>
      <c r="F729" s="137"/>
      <c r="G729" s="136"/>
      <c r="H729" s="137"/>
      <c r="I729" s="140" t="str">
        <f t="shared" si="12"/>
        <v/>
      </c>
      <c r="J729" s="140"/>
      <c r="K729" s="140"/>
      <c r="L729" s="74" t="str">
        <f>IF(AND(C729="Abierto",D729="Urgente"),A729,"")</f>
        <v/>
      </c>
      <c r="M729" s="74" t="str">
        <f ca="1">IF(AND(C729="Abierto",D729="Urgente"),TODAY()-E729,"")</f>
        <v/>
      </c>
      <c r="N729" s="74" t="str">
        <f>IF(AND(C729="Abierto",D729="Urgente"),RANK(M729,$M$13:$M$798,0)+COUNTIF($M$13:M729,M729)-1,"")</f>
        <v/>
      </c>
      <c r="O729" s="74" t="str">
        <f>IF(AND(C729="Abierto",D729="Alta"),A729,"")</f>
        <v/>
      </c>
      <c r="P729" s="74" t="str">
        <f ca="1">IF(AND(C729="Abierto",D729="Alta"),TODAY()-E729,"")</f>
        <v/>
      </c>
      <c r="Q729" s="74" t="str">
        <f>IF(AND(C729="Abierto",D729="Alta"),RANK(P729,$P$13:$P$798,0)+COUNTIF($P$13:P729,P729)-1+MAX(N:N),"")</f>
        <v/>
      </c>
      <c r="R729" s="74" t="str">
        <f>IF(AND(C729="Abierto",D729="Media"),A729,"")</f>
        <v/>
      </c>
      <c r="S729" s="74" t="str">
        <f ca="1">IF(AND(C729="Abierto",D729="Media"),TODAY()-E729,"")</f>
        <v/>
      </c>
      <c r="T729" s="74" t="str">
        <f>IF(AND(C729="Abierto",D729="Media"),RANK(S729,$S$13:$S$798,0)+COUNTIF($S$13:S729,S729)-1+MAX(N:N,Q:Q),"")</f>
        <v/>
      </c>
      <c r="U729" s="74" t="str">
        <f>IF(AND(C729="Abierto",D729="Baja"),A729,"")</f>
        <v/>
      </c>
      <c r="V729" s="74" t="str">
        <f ca="1">IF(AND(C729="Abierto",D729="Baja"),TODAY()-E729,"")</f>
        <v/>
      </c>
      <c r="W729" s="74" t="str">
        <f>IF(AND(C729="Abierto",D729="Baja"),RANK(V729,$V$13:$V$798,0)+COUNTIF($V$13:V729,V729)-1+MAX(N:N,Q:Q,T:T),"")</f>
        <v/>
      </c>
      <c r="X729" s="139" t="str">
        <f>IF(OR(C729="Resuelto",C729=""),"",SUM(N729,Q729,T729,W729))</f>
        <v/>
      </c>
      <c r="Y729" s="139" t="str">
        <f>IF(OR(C729="Resuelto",C729=""),"",SUM(M729,P729,S729,V729))</f>
        <v/>
      </c>
      <c r="Z729" s="139" t="str">
        <f>IF(OR(C729="Resuelto",C729=""),"",SUM(L729,O729,R729,U729))</f>
        <v/>
      </c>
      <c r="AA729" s="28">
        <v>927</v>
      </c>
      <c r="AB729" s="28" t="str">
        <f ca="1">IF(ISNA(VLOOKUP(AA729,$X$13:$Z$795,3,FALSE))=TRUE,"",VLOOKUP(AA729,$X$13:$Z$795,3,FALSE))</f>
        <v/>
      </c>
      <c r="AC729" s="75" t="str">
        <f ca="1">IF(ISNA(VLOOKUP(AA729,$X$13:$Z$795,2,FALSE))=TRUE,"",VLOOKUP(AA729,$X$13:$Z$795,2,FALSE))</f>
        <v/>
      </c>
      <c r="AH729" s="78" t="str">
        <f>IF(AI729="","",MAX($AH$5:AH728)+1)</f>
        <v/>
      </c>
      <c r="AI729" s="53" t="str">
        <f>IF(G728="","",IF(COUNTIF($AI$11:AI728,G728)=0,G728,""))</f>
        <v/>
      </c>
      <c r="AJ729" s="53" t="str">
        <f>IF(ISNA(VLOOKUP(AA729,$AH$13:$AI$795,2,FALSE))=TRUE,"",VLOOKUP(AA729,$AH$13:$AI$795,2,FALSE))</f>
        <v/>
      </c>
      <c r="AK729" s="135"/>
    </row>
    <row r="730" spans="1:37" x14ac:dyDescent="0.25">
      <c r="A730" s="136"/>
      <c r="B730" s="136"/>
      <c r="C730" s="136"/>
      <c r="D730" s="136"/>
      <c r="E730" s="137"/>
      <c r="F730" s="137"/>
      <c r="G730" s="136"/>
      <c r="H730" s="137"/>
      <c r="I730" s="140" t="str">
        <f t="shared" si="12"/>
        <v/>
      </c>
      <c r="J730" s="140"/>
      <c r="K730" s="140"/>
      <c r="L730" s="74" t="str">
        <f>IF(AND(C730="Abierto",D730="Urgente"),A730,"")</f>
        <v/>
      </c>
      <c r="M730" s="74" t="str">
        <f ca="1">IF(AND(C730="Abierto",D730="Urgente"),TODAY()-E730,"")</f>
        <v/>
      </c>
      <c r="N730" s="74" t="str">
        <f>IF(AND(C730="Abierto",D730="Urgente"),RANK(M730,$M$13:$M$798,0)+COUNTIF($M$13:M730,M730)-1,"")</f>
        <v/>
      </c>
      <c r="O730" s="74" t="str">
        <f>IF(AND(C730="Abierto",D730="Alta"),A730,"")</f>
        <v/>
      </c>
      <c r="P730" s="74" t="str">
        <f ca="1">IF(AND(C730="Abierto",D730="Alta"),TODAY()-E730,"")</f>
        <v/>
      </c>
      <c r="Q730" s="74" t="str">
        <f>IF(AND(C730="Abierto",D730="Alta"),RANK(P730,$P$13:$P$798,0)+COUNTIF($P$13:P730,P730)-1+MAX(N:N),"")</f>
        <v/>
      </c>
      <c r="R730" s="74" t="str">
        <f>IF(AND(C730="Abierto",D730="Media"),A730,"")</f>
        <v/>
      </c>
      <c r="S730" s="74" t="str">
        <f ca="1">IF(AND(C730="Abierto",D730="Media"),TODAY()-E730,"")</f>
        <v/>
      </c>
      <c r="T730" s="74" t="str">
        <f>IF(AND(C730="Abierto",D730="Media"),RANK(S730,$S$13:$S$798,0)+COUNTIF($S$13:S730,S730)-1+MAX(N:N,Q:Q),"")</f>
        <v/>
      </c>
      <c r="U730" s="74" t="str">
        <f>IF(AND(C730="Abierto",D730="Baja"),A730,"")</f>
        <v/>
      </c>
      <c r="V730" s="74" t="str">
        <f ca="1">IF(AND(C730="Abierto",D730="Baja"),TODAY()-E730,"")</f>
        <v/>
      </c>
      <c r="W730" s="74" t="str">
        <f>IF(AND(C730="Abierto",D730="Baja"),RANK(V730,$V$13:$V$798,0)+COUNTIF($V$13:V730,V730)-1+MAX(N:N,Q:Q,T:T),"")</f>
        <v/>
      </c>
      <c r="X730" s="139" t="str">
        <f>IF(OR(C730="Resuelto",C730=""),"",SUM(N730,Q730,T730,W730))</f>
        <v/>
      </c>
      <c r="Y730" s="139" t="str">
        <f>IF(OR(C730="Resuelto",C730=""),"",SUM(M730,P730,S730,V730))</f>
        <v/>
      </c>
      <c r="Z730" s="139" t="str">
        <f>IF(OR(C730="Resuelto",C730=""),"",SUM(L730,O730,R730,U730))</f>
        <v/>
      </c>
      <c r="AA730" s="28">
        <v>928</v>
      </c>
      <c r="AB730" s="28" t="str">
        <f ca="1">IF(ISNA(VLOOKUP(AA730,$X$13:$Z$795,3,FALSE))=TRUE,"",VLOOKUP(AA730,$X$13:$Z$795,3,FALSE))</f>
        <v/>
      </c>
      <c r="AC730" s="75" t="str">
        <f ca="1">IF(ISNA(VLOOKUP(AA730,$X$13:$Z$795,2,FALSE))=TRUE,"",VLOOKUP(AA730,$X$13:$Z$795,2,FALSE))</f>
        <v/>
      </c>
      <c r="AH730" s="78" t="str">
        <f>IF(AI730="","",MAX($AH$5:AH729)+1)</f>
        <v/>
      </c>
      <c r="AI730" s="53" t="str">
        <f>IF(G729="","",IF(COUNTIF($AI$11:AI729,G729)=0,G729,""))</f>
        <v/>
      </c>
      <c r="AJ730" s="53" t="str">
        <f>IF(ISNA(VLOOKUP(AA730,$AH$13:$AI$795,2,FALSE))=TRUE,"",VLOOKUP(AA730,$AH$13:$AI$795,2,FALSE))</f>
        <v/>
      </c>
      <c r="AK730" s="135"/>
    </row>
    <row r="731" spans="1:37" x14ac:dyDescent="0.25">
      <c r="A731" s="136"/>
      <c r="B731" s="136"/>
      <c r="C731" s="136"/>
      <c r="D731" s="136"/>
      <c r="E731" s="137"/>
      <c r="F731" s="137"/>
      <c r="G731" s="136"/>
      <c r="H731" s="137"/>
      <c r="I731" s="140" t="str">
        <f t="shared" si="12"/>
        <v/>
      </c>
      <c r="J731" s="140"/>
      <c r="K731" s="140"/>
      <c r="L731" s="74" t="str">
        <f>IF(AND(C731="Abierto",D731="Urgente"),A731,"")</f>
        <v/>
      </c>
      <c r="M731" s="74" t="str">
        <f ca="1">IF(AND(C731="Abierto",D731="Urgente"),TODAY()-E731,"")</f>
        <v/>
      </c>
      <c r="N731" s="74" t="str">
        <f>IF(AND(C731="Abierto",D731="Urgente"),RANK(M731,$M$13:$M$798,0)+COUNTIF($M$13:M731,M731)-1,"")</f>
        <v/>
      </c>
      <c r="O731" s="74" t="str">
        <f>IF(AND(C731="Abierto",D731="Alta"),A731,"")</f>
        <v/>
      </c>
      <c r="P731" s="74" t="str">
        <f ca="1">IF(AND(C731="Abierto",D731="Alta"),TODAY()-E731,"")</f>
        <v/>
      </c>
      <c r="Q731" s="74" t="str">
        <f>IF(AND(C731="Abierto",D731="Alta"),RANK(P731,$P$13:$P$798,0)+COUNTIF($P$13:P731,P731)-1+MAX(N:N),"")</f>
        <v/>
      </c>
      <c r="R731" s="74" t="str">
        <f>IF(AND(C731="Abierto",D731="Media"),A731,"")</f>
        <v/>
      </c>
      <c r="S731" s="74" t="str">
        <f ca="1">IF(AND(C731="Abierto",D731="Media"),TODAY()-E731,"")</f>
        <v/>
      </c>
      <c r="T731" s="74" t="str">
        <f>IF(AND(C731="Abierto",D731="Media"),RANK(S731,$S$13:$S$798,0)+COUNTIF($S$13:S731,S731)-1+MAX(N:N,Q:Q),"")</f>
        <v/>
      </c>
      <c r="U731" s="74" t="str">
        <f>IF(AND(C731="Abierto",D731="Baja"),A731,"")</f>
        <v/>
      </c>
      <c r="V731" s="74" t="str">
        <f ca="1">IF(AND(C731="Abierto",D731="Baja"),TODAY()-E731,"")</f>
        <v/>
      </c>
      <c r="W731" s="74" t="str">
        <f>IF(AND(C731="Abierto",D731="Baja"),RANK(V731,$V$13:$V$798,0)+COUNTIF($V$13:V731,V731)-1+MAX(N:N,Q:Q,T:T),"")</f>
        <v/>
      </c>
      <c r="X731" s="139" t="str">
        <f>IF(OR(C731="Resuelto",C731=""),"",SUM(N731,Q731,T731,W731))</f>
        <v/>
      </c>
      <c r="Y731" s="139" t="str">
        <f>IF(OR(C731="Resuelto",C731=""),"",SUM(M731,P731,S731,V731))</f>
        <v/>
      </c>
      <c r="Z731" s="139" t="str">
        <f>IF(OR(C731="Resuelto",C731=""),"",SUM(L731,O731,R731,U731))</f>
        <v/>
      </c>
      <c r="AA731" s="28">
        <v>929</v>
      </c>
      <c r="AB731" s="28" t="str">
        <f ca="1">IF(ISNA(VLOOKUP(AA731,$X$13:$Z$795,3,FALSE))=TRUE,"",VLOOKUP(AA731,$X$13:$Z$795,3,FALSE))</f>
        <v/>
      </c>
      <c r="AC731" s="75" t="str">
        <f ca="1">IF(ISNA(VLOOKUP(AA731,$X$13:$Z$795,2,FALSE))=TRUE,"",VLOOKUP(AA731,$X$13:$Z$795,2,FALSE))</f>
        <v/>
      </c>
      <c r="AH731" s="78" t="str">
        <f>IF(AI731="","",MAX($AH$5:AH730)+1)</f>
        <v/>
      </c>
      <c r="AI731" s="53" t="str">
        <f>IF(G730="","",IF(COUNTIF($AI$11:AI730,G730)=0,G730,""))</f>
        <v/>
      </c>
      <c r="AJ731" s="53" t="str">
        <f>IF(ISNA(VLOOKUP(AA731,$AH$13:$AI$795,2,FALSE))=TRUE,"",VLOOKUP(AA731,$AH$13:$AI$795,2,FALSE))</f>
        <v/>
      </c>
      <c r="AK731" s="135"/>
    </row>
    <row r="732" spans="1:37" x14ac:dyDescent="0.25">
      <c r="A732" s="136"/>
      <c r="B732" s="136"/>
      <c r="C732" s="136"/>
      <c r="D732" s="136"/>
      <c r="E732" s="137"/>
      <c r="F732" s="137"/>
      <c r="G732" s="136"/>
      <c r="H732" s="137"/>
      <c r="I732" s="140" t="str">
        <f t="shared" si="12"/>
        <v/>
      </c>
      <c r="J732" s="140"/>
      <c r="K732" s="140"/>
      <c r="L732" s="74" t="str">
        <f>IF(AND(C732="Abierto",D732="Urgente"),A732,"")</f>
        <v/>
      </c>
      <c r="M732" s="74" t="str">
        <f ca="1">IF(AND(C732="Abierto",D732="Urgente"),TODAY()-E732,"")</f>
        <v/>
      </c>
      <c r="N732" s="74" t="str">
        <f>IF(AND(C732="Abierto",D732="Urgente"),RANK(M732,$M$13:$M$798,0)+COUNTIF($M$13:M732,M732)-1,"")</f>
        <v/>
      </c>
      <c r="O732" s="74" t="str">
        <f>IF(AND(C732="Abierto",D732="Alta"),A732,"")</f>
        <v/>
      </c>
      <c r="P732" s="74" t="str">
        <f ca="1">IF(AND(C732="Abierto",D732="Alta"),TODAY()-E732,"")</f>
        <v/>
      </c>
      <c r="Q732" s="74" t="str">
        <f>IF(AND(C732="Abierto",D732="Alta"),RANK(P732,$P$13:$P$798,0)+COUNTIF($P$13:P732,P732)-1+MAX(N:N),"")</f>
        <v/>
      </c>
      <c r="R732" s="74" t="str">
        <f>IF(AND(C732="Abierto",D732="Media"),A732,"")</f>
        <v/>
      </c>
      <c r="S732" s="74" t="str">
        <f ca="1">IF(AND(C732="Abierto",D732="Media"),TODAY()-E732,"")</f>
        <v/>
      </c>
      <c r="T732" s="74" t="str">
        <f>IF(AND(C732="Abierto",D732="Media"),RANK(S732,$S$13:$S$798,0)+COUNTIF($S$13:S732,S732)-1+MAX(N:N,Q:Q),"")</f>
        <v/>
      </c>
      <c r="U732" s="74" t="str">
        <f>IF(AND(C732="Abierto",D732="Baja"),A732,"")</f>
        <v/>
      </c>
      <c r="V732" s="74" t="str">
        <f ca="1">IF(AND(C732="Abierto",D732="Baja"),TODAY()-E732,"")</f>
        <v/>
      </c>
      <c r="W732" s="74" t="str">
        <f>IF(AND(C732="Abierto",D732="Baja"),RANK(V732,$V$13:$V$798,0)+COUNTIF($V$13:V732,V732)-1+MAX(N:N,Q:Q,T:T),"")</f>
        <v/>
      </c>
      <c r="X732" s="139" t="str">
        <f>IF(OR(C732="Resuelto",C732=""),"",SUM(N732,Q732,T732,W732))</f>
        <v/>
      </c>
      <c r="Y732" s="139" t="str">
        <f>IF(OR(C732="Resuelto",C732=""),"",SUM(M732,P732,S732,V732))</f>
        <v/>
      </c>
      <c r="Z732" s="139" t="str">
        <f>IF(OR(C732="Resuelto",C732=""),"",SUM(L732,O732,R732,U732))</f>
        <v/>
      </c>
      <c r="AA732" s="28">
        <v>930</v>
      </c>
      <c r="AB732" s="28" t="str">
        <f ca="1">IF(ISNA(VLOOKUP(AA732,$X$13:$Z$795,3,FALSE))=TRUE,"",VLOOKUP(AA732,$X$13:$Z$795,3,FALSE))</f>
        <v/>
      </c>
      <c r="AC732" s="75" t="str">
        <f ca="1">IF(ISNA(VLOOKUP(AA732,$X$13:$Z$795,2,FALSE))=TRUE,"",VLOOKUP(AA732,$X$13:$Z$795,2,FALSE))</f>
        <v/>
      </c>
      <c r="AH732" s="78" t="str">
        <f>IF(AI732="","",MAX($AH$5:AH731)+1)</f>
        <v/>
      </c>
      <c r="AI732" s="53" t="str">
        <f>IF(G731="","",IF(COUNTIF($AI$11:AI731,G731)=0,G731,""))</f>
        <v/>
      </c>
      <c r="AJ732" s="53" t="str">
        <f>IF(ISNA(VLOOKUP(AA732,$AH$13:$AI$795,2,FALSE))=TRUE,"",VLOOKUP(AA732,$AH$13:$AI$795,2,FALSE))</f>
        <v/>
      </c>
      <c r="AK732" s="135"/>
    </row>
    <row r="733" spans="1:37" x14ac:dyDescent="0.25">
      <c r="A733" s="136"/>
      <c r="B733" s="136"/>
      <c r="C733" s="136"/>
      <c r="D733" s="136"/>
      <c r="E733" s="137"/>
      <c r="F733" s="137"/>
      <c r="G733" s="136"/>
      <c r="H733" s="137"/>
      <c r="I733" s="140" t="str">
        <f t="shared" si="12"/>
        <v/>
      </c>
      <c r="J733" s="140"/>
      <c r="K733" s="140"/>
      <c r="L733" s="74" t="str">
        <f>IF(AND(C733="Abierto",D733="Urgente"),A733,"")</f>
        <v/>
      </c>
      <c r="M733" s="74" t="str">
        <f ca="1">IF(AND(C733="Abierto",D733="Urgente"),TODAY()-E733,"")</f>
        <v/>
      </c>
      <c r="N733" s="74" t="str">
        <f>IF(AND(C733="Abierto",D733="Urgente"),RANK(M733,$M$13:$M$798,0)+COUNTIF($M$13:M733,M733)-1,"")</f>
        <v/>
      </c>
      <c r="O733" s="74" t="str">
        <f>IF(AND(C733="Abierto",D733="Alta"),A733,"")</f>
        <v/>
      </c>
      <c r="P733" s="74" t="str">
        <f ca="1">IF(AND(C733="Abierto",D733="Alta"),TODAY()-E733,"")</f>
        <v/>
      </c>
      <c r="Q733" s="74" t="str">
        <f>IF(AND(C733="Abierto",D733="Alta"),RANK(P733,$P$13:$P$798,0)+COUNTIF($P$13:P733,P733)-1+MAX(N:N),"")</f>
        <v/>
      </c>
      <c r="R733" s="74" t="str">
        <f>IF(AND(C733="Abierto",D733="Media"),A733,"")</f>
        <v/>
      </c>
      <c r="S733" s="74" t="str">
        <f ca="1">IF(AND(C733="Abierto",D733="Media"),TODAY()-E733,"")</f>
        <v/>
      </c>
      <c r="T733" s="74" t="str">
        <f>IF(AND(C733="Abierto",D733="Media"),RANK(S733,$S$13:$S$798,0)+COUNTIF($S$13:S733,S733)-1+MAX(N:N,Q:Q),"")</f>
        <v/>
      </c>
      <c r="U733" s="74" t="str">
        <f>IF(AND(C733="Abierto",D733="Baja"),A733,"")</f>
        <v/>
      </c>
      <c r="V733" s="74" t="str">
        <f ca="1">IF(AND(C733="Abierto",D733="Baja"),TODAY()-E733,"")</f>
        <v/>
      </c>
      <c r="W733" s="74" t="str">
        <f>IF(AND(C733="Abierto",D733="Baja"),RANK(V733,$V$13:$V$798,0)+COUNTIF($V$13:V733,V733)-1+MAX(N:N,Q:Q,T:T),"")</f>
        <v/>
      </c>
      <c r="X733" s="139" t="str">
        <f>IF(OR(C733="Resuelto",C733=""),"",SUM(N733,Q733,T733,W733))</f>
        <v/>
      </c>
      <c r="Y733" s="139" t="str">
        <f>IF(OR(C733="Resuelto",C733=""),"",SUM(M733,P733,S733,V733))</f>
        <v/>
      </c>
      <c r="Z733" s="139" t="str">
        <f>IF(OR(C733="Resuelto",C733=""),"",SUM(L733,O733,R733,U733))</f>
        <v/>
      </c>
      <c r="AA733" s="28">
        <v>931</v>
      </c>
      <c r="AB733" s="28" t="str">
        <f ca="1">IF(ISNA(VLOOKUP(AA733,$X$13:$Z$795,3,FALSE))=TRUE,"",VLOOKUP(AA733,$X$13:$Z$795,3,FALSE))</f>
        <v/>
      </c>
      <c r="AC733" s="75" t="str">
        <f ca="1">IF(ISNA(VLOOKUP(AA733,$X$13:$Z$795,2,FALSE))=TRUE,"",VLOOKUP(AA733,$X$13:$Z$795,2,FALSE))</f>
        <v/>
      </c>
      <c r="AH733" s="78" t="str">
        <f>IF(AI733="","",MAX($AH$5:AH732)+1)</f>
        <v/>
      </c>
      <c r="AI733" s="53" t="str">
        <f>IF(G732="","",IF(COUNTIF($AI$11:AI732,G732)=0,G732,""))</f>
        <v/>
      </c>
      <c r="AJ733" s="53" t="str">
        <f>IF(ISNA(VLOOKUP(AA733,$AH$13:$AI$795,2,FALSE))=TRUE,"",VLOOKUP(AA733,$AH$13:$AI$795,2,FALSE))</f>
        <v/>
      </c>
      <c r="AK733" s="135"/>
    </row>
    <row r="734" spans="1:37" x14ac:dyDescent="0.25">
      <c r="A734" s="136"/>
      <c r="B734" s="136"/>
      <c r="C734" s="136"/>
      <c r="D734" s="136"/>
      <c r="E734" s="137"/>
      <c r="F734" s="137"/>
      <c r="G734" s="136"/>
      <c r="H734" s="137"/>
      <c r="I734" s="140" t="str">
        <f t="shared" si="12"/>
        <v/>
      </c>
      <c r="J734" s="140"/>
      <c r="K734" s="140"/>
      <c r="L734" s="74" t="str">
        <f>IF(AND(C734="Abierto",D734="Urgente"),A734,"")</f>
        <v/>
      </c>
      <c r="M734" s="74" t="str">
        <f ca="1">IF(AND(C734="Abierto",D734="Urgente"),TODAY()-E734,"")</f>
        <v/>
      </c>
      <c r="N734" s="74" t="str">
        <f>IF(AND(C734="Abierto",D734="Urgente"),RANK(M734,$M$13:$M$798,0)+COUNTIF($M$13:M734,M734)-1,"")</f>
        <v/>
      </c>
      <c r="O734" s="74" t="str">
        <f>IF(AND(C734="Abierto",D734="Alta"),A734,"")</f>
        <v/>
      </c>
      <c r="P734" s="74" t="str">
        <f ca="1">IF(AND(C734="Abierto",D734="Alta"),TODAY()-E734,"")</f>
        <v/>
      </c>
      <c r="Q734" s="74" t="str">
        <f>IF(AND(C734="Abierto",D734="Alta"),RANK(P734,$P$13:$P$798,0)+COUNTIF($P$13:P734,P734)-1+MAX(N:N),"")</f>
        <v/>
      </c>
      <c r="R734" s="74" t="str">
        <f>IF(AND(C734="Abierto",D734="Media"),A734,"")</f>
        <v/>
      </c>
      <c r="S734" s="74" t="str">
        <f ca="1">IF(AND(C734="Abierto",D734="Media"),TODAY()-E734,"")</f>
        <v/>
      </c>
      <c r="T734" s="74" t="str">
        <f>IF(AND(C734="Abierto",D734="Media"),RANK(S734,$S$13:$S$798,0)+COUNTIF($S$13:S734,S734)-1+MAX(N:N,Q:Q),"")</f>
        <v/>
      </c>
      <c r="U734" s="74" t="str">
        <f>IF(AND(C734="Abierto",D734="Baja"),A734,"")</f>
        <v/>
      </c>
      <c r="V734" s="74" t="str">
        <f ca="1">IF(AND(C734="Abierto",D734="Baja"),TODAY()-E734,"")</f>
        <v/>
      </c>
      <c r="W734" s="74" t="str">
        <f>IF(AND(C734="Abierto",D734="Baja"),RANK(V734,$V$13:$V$798,0)+COUNTIF($V$13:V734,V734)-1+MAX(N:N,Q:Q,T:T),"")</f>
        <v/>
      </c>
      <c r="X734" s="139" t="str">
        <f>IF(OR(C734="Resuelto",C734=""),"",SUM(N734,Q734,T734,W734))</f>
        <v/>
      </c>
      <c r="Y734" s="139" t="str">
        <f>IF(OR(C734="Resuelto",C734=""),"",SUM(M734,P734,S734,V734))</f>
        <v/>
      </c>
      <c r="Z734" s="139" t="str">
        <f>IF(OR(C734="Resuelto",C734=""),"",SUM(L734,O734,R734,U734))</f>
        <v/>
      </c>
      <c r="AA734" s="28">
        <v>932</v>
      </c>
      <c r="AB734" s="28" t="str">
        <f ca="1">IF(ISNA(VLOOKUP(AA734,$X$13:$Z$795,3,FALSE))=TRUE,"",VLOOKUP(AA734,$X$13:$Z$795,3,FALSE))</f>
        <v/>
      </c>
      <c r="AC734" s="75" t="str">
        <f ca="1">IF(ISNA(VLOOKUP(AA734,$X$13:$Z$795,2,FALSE))=TRUE,"",VLOOKUP(AA734,$X$13:$Z$795,2,FALSE))</f>
        <v/>
      </c>
      <c r="AH734" s="78" t="str">
        <f>IF(AI734="","",MAX($AH$5:AH733)+1)</f>
        <v/>
      </c>
      <c r="AI734" s="53" t="str">
        <f>IF(G733="","",IF(COUNTIF($AI$11:AI733,G733)=0,G733,""))</f>
        <v/>
      </c>
      <c r="AJ734" s="53" t="str">
        <f>IF(ISNA(VLOOKUP(AA734,$AH$13:$AI$795,2,FALSE))=TRUE,"",VLOOKUP(AA734,$AH$13:$AI$795,2,FALSE))</f>
        <v/>
      </c>
      <c r="AK734" s="135"/>
    </row>
    <row r="735" spans="1:37" x14ac:dyDescent="0.25">
      <c r="A735" s="136"/>
      <c r="B735" s="136"/>
      <c r="C735" s="136"/>
      <c r="D735" s="136"/>
      <c r="E735" s="137"/>
      <c r="F735" s="137"/>
      <c r="G735" s="136"/>
      <c r="H735" s="137"/>
      <c r="I735" s="140" t="str">
        <f t="shared" si="12"/>
        <v/>
      </c>
      <c r="J735" s="140"/>
      <c r="K735" s="140"/>
      <c r="L735" s="74" t="str">
        <f>IF(AND(C735="Abierto",D735="Urgente"),A735,"")</f>
        <v/>
      </c>
      <c r="M735" s="74" t="str">
        <f ca="1">IF(AND(C735="Abierto",D735="Urgente"),TODAY()-E735,"")</f>
        <v/>
      </c>
      <c r="N735" s="74" t="str">
        <f>IF(AND(C735="Abierto",D735="Urgente"),RANK(M735,$M$13:$M$798,0)+COUNTIF($M$13:M735,M735)-1,"")</f>
        <v/>
      </c>
      <c r="O735" s="74" t="str">
        <f>IF(AND(C735="Abierto",D735="Alta"),A735,"")</f>
        <v/>
      </c>
      <c r="P735" s="74" t="str">
        <f ca="1">IF(AND(C735="Abierto",D735="Alta"),TODAY()-E735,"")</f>
        <v/>
      </c>
      <c r="Q735" s="74" t="str">
        <f>IF(AND(C735="Abierto",D735="Alta"),RANK(P735,$P$13:$P$798,0)+COUNTIF($P$13:P735,P735)-1+MAX(N:N),"")</f>
        <v/>
      </c>
      <c r="R735" s="74" t="str">
        <f>IF(AND(C735="Abierto",D735="Media"),A735,"")</f>
        <v/>
      </c>
      <c r="S735" s="74" t="str">
        <f ca="1">IF(AND(C735="Abierto",D735="Media"),TODAY()-E735,"")</f>
        <v/>
      </c>
      <c r="T735" s="74" t="str">
        <f>IF(AND(C735="Abierto",D735="Media"),RANK(S735,$S$13:$S$798,0)+COUNTIF($S$13:S735,S735)-1+MAX(N:N,Q:Q),"")</f>
        <v/>
      </c>
      <c r="U735" s="74" t="str">
        <f>IF(AND(C735="Abierto",D735="Baja"),A735,"")</f>
        <v/>
      </c>
      <c r="V735" s="74" t="str">
        <f ca="1">IF(AND(C735="Abierto",D735="Baja"),TODAY()-E735,"")</f>
        <v/>
      </c>
      <c r="W735" s="74" t="str">
        <f>IF(AND(C735="Abierto",D735="Baja"),RANK(V735,$V$13:$V$798,0)+COUNTIF($V$13:V735,V735)-1+MAX(N:N,Q:Q,T:T),"")</f>
        <v/>
      </c>
      <c r="X735" s="139" t="str">
        <f>IF(OR(C735="Resuelto",C735=""),"",SUM(N735,Q735,T735,W735))</f>
        <v/>
      </c>
      <c r="Y735" s="139" t="str">
        <f>IF(OR(C735="Resuelto",C735=""),"",SUM(M735,P735,S735,V735))</f>
        <v/>
      </c>
      <c r="Z735" s="139" t="str">
        <f>IF(OR(C735="Resuelto",C735=""),"",SUM(L735,O735,R735,U735))</f>
        <v/>
      </c>
      <c r="AA735" s="28">
        <v>933</v>
      </c>
      <c r="AB735" s="28" t="str">
        <f ca="1">IF(ISNA(VLOOKUP(AA735,$X$13:$Z$795,3,FALSE))=TRUE,"",VLOOKUP(AA735,$X$13:$Z$795,3,FALSE))</f>
        <v/>
      </c>
      <c r="AC735" s="75" t="str">
        <f ca="1">IF(ISNA(VLOOKUP(AA735,$X$13:$Z$795,2,FALSE))=TRUE,"",VLOOKUP(AA735,$X$13:$Z$795,2,FALSE))</f>
        <v/>
      </c>
      <c r="AH735" s="78" t="str">
        <f>IF(AI735="","",MAX($AH$5:AH734)+1)</f>
        <v/>
      </c>
      <c r="AI735" s="53" t="str">
        <f>IF(G734="","",IF(COUNTIF($AI$11:AI734,G734)=0,G734,""))</f>
        <v/>
      </c>
      <c r="AJ735" s="53" t="str">
        <f>IF(ISNA(VLOOKUP(AA735,$AH$13:$AI$795,2,FALSE))=TRUE,"",VLOOKUP(AA735,$AH$13:$AI$795,2,FALSE))</f>
        <v/>
      </c>
      <c r="AK735" s="135"/>
    </row>
    <row r="736" spans="1:37" x14ac:dyDescent="0.25">
      <c r="A736" s="136"/>
      <c r="B736" s="136"/>
      <c r="C736" s="136"/>
      <c r="D736" s="136"/>
      <c r="E736" s="137"/>
      <c r="F736" s="137"/>
      <c r="G736" s="136"/>
      <c r="H736" s="137"/>
      <c r="I736" s="140" t="str">
        <f t="shared" si="12"/>
        <v/>
      </c>
      <c r="J736" s="140"/>
      <c r="K736" s="140"/>
      <c r="L736" s="74" t="str">
        <f>IF(AND(C736="Abierto",D736="Urgente"),A736,"")</f>
        <v/>
      </c>
      <c r="M736" s="74" t="str">
        <f ca="1">IF(AND(C736="Abierto",D736="Urgente"),TODAY()-E736,"")</f>
        <v/>
      </c>
      <c r="N736" s="74" t="str">
        <f>IF(AND(C736="Abierto",D736="Urgente"),RANK(M736,$M$13:$M$798,0)+COUNTIF($M$13:M736,M736)-1,"")</f>
        <v/>
      </c>
      <c r="O736" s="74" t="str">
        <f>IF(AND(C736="Abierto",D736="Alta"),A736,"")</f>
        <v/>
      </c>
      <c r="P736" s="74" t="str">
        <f ca="1">IF(AND(C736="Abierto",D736="Alta"),TODAY()-E736,"")</f>
        <v/>
      </c>
      <c r="Q736" s="74" t="str">
        <f>IF(AND(C736="Abierto",D736="Alta"),RANK(P736,$P$13:$P$798,0)+COUNTIF($P$13:P736,P736)-1+MAX(N:N),"")</f>
        <v/>
      </c>
      <c r="R736" s="74" t="str">
        <f>IF(AND(C736="Abierto",D736="Media"),A736,"")</f>
        <v/>
      </c>
      <c r="S736" s="74" t="str">
        <f ca="1">IF(AND(C736="Abierto",D736="Media"),TODAY()-E736,"")</f>
        <v/>
      </c>
      <c r="T736" s="74" t="str">
        <f>IF(AND(C736="Abierto",D736="Media"),RANK(S736,$S$13:$S$798,0)+COUNTIF($S$13:S736,S736)-1+MAX(N:N,Q:Q),"")</f>
        <v/>
      </c>
      <c r="U736" s="74" t="str">
        <f>IF(AND(C736="Abierto",D736="Baja"),A736,"")</f>
        <v/>
      </c>
      <c r="V736" s="74" t="str">
        <f ca="1">IF(AND(C736="Abierto",D736="Baja"),TODAY()-E736,"")</f>
        <v/>
      </c>
      <c r="W736" s="74" t="str">
        <f>IF(AND(C736="Abierto",D736="Baja"),RANK(V736,$V$13:$V$798,0)+COUNTIF($V$13:V736,V736)-1+MAX(N:N,Q:Q,T:T),"")</f>
        <v/>
      </c>
      <c r="X736" s="139" t="str">
        <f>IF(OR(C736="Resuelto",C736=""),"",SUM(N736,Q736,T736,W736))</f>
        <v/>
      </c>
      <c r="Y736" s="139" t="str">
        <f>IF(OR(C736="Resuelto",C736=""),"",SUM(M736,P736,S736,V736))</f>
        <v/>
      </c>
      <c r="Z736" s="139" t="str">
        <f>IF(OR(C736="Resuelto",C736=""),"",SUM(L736,O736,R736,U736))</f>
        <v/>
      </c>
      <c r="AA736" s="28">
        <v>934</v>
      </c>
      <c r="AB736" s="28" t="str">
        <f ca="1">IF(ISNA(VLOOKUP(AA736,$X$13:$Z$795,3,FALSE))=TRUE,"",VLOOKUP(AA736,$X$13:$Z$795,3,FALSE))</f>
        <v/>
      </c>
      <c r="AC736" s="75" t="str">
        <f ca="1">IF(ISNA(VLOOKUP(AA736,$X$13:$Z$795,2,FALSE))=TRUE,"",VLOOKUP(AA736,$X$13:$Z$795,2,FALSE))</f>
        <v/>
      </c>
      <c r="AH736" s="78" t="str">
        <f>IF(AI736="","",MAX($AH$5:AH735)+1)</f>
        <v/>
      </c>
      <c r="AI736" s="53" t="str">
        <f>IF(G735="","",IF(COUNTIF($AI$11:AI735,G735)=0,G735,""))</f>
        <v/>
      </c>
      <c r="AJ736" s="53" t="str">
        <f>IF(ISNA(VLOOKUP(AA736,$AH$13:$AI$795,2,FALSE))=TRUE,"",VLOOKUP(AA736,$AH$13:$AI$795,2,FALSE))</f>
        <v/>
      </c>
      <c r="AK736" s="135"/>
    </row>
    <row r="737" spans="1:37" x14ac:dyDescent="0.25">
      <c r="A737" s="136"/>
      <c r="B737" s="136"/>
      <c r="C737" s="136"/>
      <c r="D737" s="136"/>
      <c r="E737" s="137"/>
      <c r="F737" s="137"/>
      <c r="G737" s="136"/>
      <c r="H737" s="137"/>
      <c r="I737" s="140" t="str">
        <f t="shared" si="12"/>
        <v/>
      </c>
      <c r="J737" s="140"/>
      <c r="K737" s="140"/>
      <c r="L737" s="74" t="str">
        <f>IF(AND(C737="Abierto",D737="Urgente"),A737,"")</f>
        <v/>
      </c>
      <c r="M737" s="74" t="str">
        <f ca="1">IF(AND(C737="Abierto",D737="Urgente"),TODAY()-E737,"")</f>
        <v/>
      </c>
      <c r="N737" s="74" t="str">
        <f>IF(AND(C737="Abierto",D737="Urgente"),RANK(M737,$M$13:$M$798,0)+COUNTIF($M$13:M737,M737)-1,"")</f>
        <v/>
      </c>
      <c r="O737" s="74" t="str">
        <f>IF(AND(C737="Abierto",D737="Alta"),A737,"")</f>
        <v/>
      </c>
      <c r="P737" s="74" t="str">
        <f ca="1">IF(AND(C737="Abierto",D737="Alta"),TODAY()-E737,"")</f>
        <v/>
      </c>
      <c r="Q737" s="74" t="str">
        <f>IF(AND(C737="Abierto",D737="Alta"),RANK(P737,$P$13:$P$798,0)+COUNTIF($P$13:P737,P737)-1+MAX(N:N),"")</f>
        <v/>
      </c>
      <c r="R737" s="74" t="str">
        <f>IF(AND(C737="Abierto",D737="Media"),A737,"")</f>
        <v/>
      </c>
      <c r="S737" s="74" t="str">
        <f ca="1">IF(AND(C737="Abierto",D737="Media"),TODAY()-E737,"")</f>
        <v/>
      </c>
      <c r="T737" s="74" t="str">
        <f>IF(AND(C737="Abierto",D737="Media"),RANK(S737,$S$13:$S$798,0)+COUNTIF($S$13:S737,S737)-1+MAX(N:N,Q:Q),"")</f>
        <v/>
      </c>
      <c r="U737" s="74" t="str">
        <f>IF(AND(C737="Abierto",D737="Baja"),A737,"")</f>
        <v/>
      </c>
      <c r="V737" s="74" t="str">
        <f ca="1">IF(AND(C737="Abierto",D737="Baja"),TODAY()-E737,"")</f>
        <v/>
      </c>
      <c r="W737" s="74" t="str">
        <f>IF(AND(C737="Abierto",D737="Baja"),RANK(V737,$V$13:$V$798,0)+COUNTIF($V$13:V737,V737)-1+MAX(N:N,Q:Q,T:T),"")</f>
        <v/>
      </c>
      <c r="X737" s="139" t="str">
        <f>IF(OR(C737="Resuelto",C737=""),"",SUM(N737,Q737,T737,W737))</f>
        <v/>
      </c>
      <c r="Y737" s="139" t="str">
        <f>IF(OR(C737="Resuelto",C737=""),"",SUM(M737,P737,S737,V737))</f>
        <v/>
      </c>
      <c r="Z737" s="139" t="str">
        <f>IF(OR(C737="Resuelto",C737=""),"",SUM(L737,O737,R737,U737))</f>
        <v/>
      </c>
      <c r="AA737" s="28">
        <v>935</v>
      </c>
      <c r="AB737" s="28" t="str">
        <f ca="1">IF(ISNA(VLOOKUP(AA737,$X$13:$Z$795,3,FALSE))=TRUE,"",VLOOKUP(AA737,$X$13:$Z$795,3,FALSE))</f>
        <v/>
      </c>
      <c r="AC737" s="75" t="str">
        <f ca="1">IF(ISNA(VLOOKUP(AA737,$X$13:$Z$795,2,FALSE))=TRUE,"",VLOOKUP(AA737,$X$13:$Z$795,2,FALSE))</f>
        <v/>
      </c>
      <c r="AH737" s="78" t="str">
        <f>IF(AI737="","",MAX($AH$5:AH736)+1)</f>
        <v/>
      </c>
      <c r="AI737" s="53" t="str">
        <f>IF(G736="","",IF(COUNTIF($AI$11:AI736,G736)=0,G736,""))</f>
        <v/>
      </c>
      <c r="AJ737" s="53" t="str">
        <f>IF(ISNA(VLOOKUP(AA737,$AH$13:$AI$795,2,FALSE))=TRUE,"",VLOOKUP(AA737,$AH$13:$AI$795,2,FALSE))</f>
        <v/>
      </c>
      <c r="AK737" s="135"/>
    </row>
    <row r="738" spans="1:37" x14ac:dyDescent="0.25">
      <c r="A738" s="136"/>
      <c r="B738" s="136"/>
      <c r="C738" s="136"/>
      <c r="D738" s="136"/>
      <c r="E738" s="137"/>
      <c r="F738" s="137"/>
      <c r="G738" s="136"/>
      <c r="H738" s="137"/>
      <c r="I738" s="140" t="str">
        <f t="shared" si="12"/>
        <v/>
      </c>
      <c r="J738" s="140"/>
      <c r="K738" s="140"/>
      <c r="L738" s="74" t="str">
        <f>IF(AND(C738="Abierto",D738="Urgente"),A738,"")</f>
        <v/>
      </c>
      <c r="M738" s="74" t="str">
        <f ca="1">IF(AND(C738="Abierto",D738="Urgente"),TODAY()-E738,"")</f>
        <v/>
      </c>
      <c r="N738" s="74" t="str">
        <f>IF(AND(C738="Abierto",D738="Urgente"),RANK(M738,$M$13:$M$798,0)+COUNTIF($M$13:M738,M738)-1,"")</f>
        <v/>
      </c>
      <c r="O738" s="74" t="str">
        <f>IF(AND(C738="Abierto",D738="Alta"),A738,"")</f>
        <v/>
      </c>
      <c r="P738" s="74" t="str">
        <f ca="1">IF(AND(C738="Abierto",D738="Alta"),TODAY()-E738,"")</f>
        <v/>
      </c>
      <c r="Q738" s="74" t="str">
        <f>IF(AND(C738="Abierto",D738="Alta"),RANK(P738,$P$13:$P$798,0)+COUNTIF($P$13:P738,P738)-1+MAX(N:N),"")</f>
        <v/>
      </c>
      <c r="R738" s="74" t="str">
        <f>IF(AND(C738="Abierto",D738="Media"),A738,"")</f>
        <v/>
      </c>
      <c r="S738" s="74" t="str">
        <f ca="1">IF(AND(C738="Abierto",D738="Media"),TODAY()-E738,"")</f>
        <v/>
      </c>
      <c r="T738" s="74" t="str">
        <f>IF(AND(C738="Abierto",D738="Media"),RANK(S738,$S$13:$S$798,0)+COUNTIF($S$13:S738,S738)-1+MAX(N:N,Q:Q),"")</f>
        <v/>
      </c>
      <c r="U738" s="74" t="str">
        <f>IF(AND(C738="Abierto",D738="Baja"),A738,"")</f>
        <v/>
      </c>
      <c r="V738" s="74" t="str">
        <f ca="1">IF(AND(C738="Abierto",D738="Baja"),TODAY()-E738,"")</f>
        <v/>
      </c>
      <c r="W738" s="74" t="str">
        <f>IF(AND(C738="Abierto",D738="Baja"),RANK(V738,$V$13:$V$798,0)+COUNTIF($V$13:V738,V738)-1+MAX(N:N,Q:Q,T:T),"")</f>
        <v/>
      </c>
      <c r="X738" s="139" t="str">
        <f>IF(OR(C738="Resuelto",C738=""),"",SUM(N738,Q738,T738,W738))</f>
        <v/>
      </c>
      <c r="Y738" s="139" t="str">
        <f>IF(OR(C738="Resuelto",C738=""),"",SUM(M738,P738,S738,V738))</f>
        <v/>
      </c>
      <c r="Z738" s="139" t="str">
        <f>IF(OR(C738="Resuelto",C738=""),"",SUM(L738,O738,R738,U738))</f>
        <v/>
      </c>
      <c r="AA738" s="28">
        <v>936</v>
      </c>
      <c r="AB738" s="28" t="str">
        <f ca="1">IF(ISNA(VLOOKUP(AA738,$X$13:$Z$795,3,FALSE))=TRUE,"",VLOOKUP(AA738,$X$13:$Z$795,3,FALSE))</f>
        <v/>
      </c>
      <c r="AC738" s="75" t="str">
        <f ca="1">IF(ISNA(VLOOKUP(AA738,$X$13:$Z$795,2,FALSE))=TRUE,"",VLOOKUP(AA738,$X$13:$Z$795,2,FALSE))</f>
        <v/>
      </c>
      <c r="AH738" s="78" t="str">
        <f>IF(AI738="","",MAX($AH$5:AH737)+1)</f>
        <v/>
      </c>
      <c r="AI738" s="53" t="str">
        <f>IF(G737="","",IF(COUNTIF($AI$11:AI737,G737)=0,G737,""))</f>
        <v/>
      </c>
      <c r="AJ738" s="53" t="str">
        <f>IF(ISNA(VLOOKUP(AA738,$AH$13:$AI$795,2,FALSE))=TRUE,"",VLOOKUP(AA738,$AH$13:$AI$795,2,FALSE))</f>
        <v/>
      </c>
      <c r="AK738" s="135"/>
    </row>
    <row r="739" spans="1:37" x14ac:dyDescent="0.25">
      <c r="A739" s="136"/>
      <c r="B739" s="136"/>
      <c r="C739" s="136"/>
      <c r="D739" s="136"/>
      <c r="E739" s="137"/>
      <c r="F739" s="137"/>
      <c r="G739" s="136"/>
      <c r="H739" s="137"/>
      <c r="I739" s="140" t="str">
        <f t="shared" si="12"/>
        <v/>
      </c>
      <c r="J739" s="140"/>
      <c r="K739" s="140"/>
      <c r="L739" s="74" t="str">
        <f>IF(AND(C739="Abierto",D739="Urgente"),A739,"")</f>
        <v/>
      </c>
      <c r="M739" s="74" t="str">
        <f ca="1">IF(AND(C739="Abierto",D739="Urgente"),TODAY()-E739,"")</f>
        <v/>
      </c>
      <c r="N739" s="74" t="str">
        <f>IF(AND(C739="Abierto",D739="Urgente"),RANK(M739,$M$13:$M$798,0)+COUNTIF($M$13:M739,M739)-1,"")</f>
        <v/>
      </c>
      <c r="O739" s="74" t="str">
        <f>IF(AND(C739="Abierto",D739="Alta"),A739,"")</f>
        <v/>
      </c>
      <c r="P739" s="74" t="str">
        <f ca="1">IF(AND(C739="Abierto",D739="Alta"),TODAY()-E739,"")</f>
        <v/>
      </c>
      <c r="Q739" s="74" t="str">
        <f>IF(AND(C739="Abierto",D739="Alta"),RANK(P739,$P$13:$P$798,0)+COUNTIF($P$13:P739,P739)-1+MAX(N:N),"")</f>
        <v/>
      </c>
      <c r="R739" s="74" t="str">
        <f>IF(AND(C739="Abierto",D739="Media"),A739,"")</f>
        <v/>
      </c>
      <c r="S739" s="74" t="str">
        <f ca="1">IF(AND(C739="Abierto",D739="Media"),TODAY()-E739,"")</f>
        <v/>
      </c>
      <c r="T739" s="74" t="str">
        <f>IF(AND(C739="Abierto",D739="Media"),RANK(S739,$S$13:$S$798,0)+COUNTIF($S$13:S739,S739)-1+MAX(N:N,Q:Q),"")</f>
        <v/>
      </c>
      <c r="U739" s="74" t="str">
        <f>IF(AND(C739="Abierto",D739="Baja"),A739,"")</f>
        <v/>
      </c>
      <c r="V739" s="74" t="str">
        <f ca="1">IF(AND(C739="Abierto",D739="Baja"),TODAY()-E739,"")</f>
        <v/>
      </c>
      <c r="W739" s="74" t="str">
        <f>IF(AND(C739="Abierto",D739="Baja"),RANK(V739,$V$13:$V$798,0)+COUNTIF($V$13:V739,V739)-1+MAX(N:N,Q:Q,T:T),"")</f>
        <v/>
      </c>
      <c r="X739" s="139" t="str">
        <f>IF(OR(C739="Resuelto",C739=""),"",SUM(N739,Q739,T739,W739))</f>
        <v/>
      </c>
      <c r="Y739" s="139" t="str">
        <f>IF(OR(C739="Resuelto",C739=""),"",SUM(M739,P739,S739,V739))</f>
        <v/>
      </c>
      <c r="Z739" s="139" t="str">
        <f>IF(OR(C739="Resuelto",C739=""),"",SUM(L739,O739,R739,U739))</f>
        <v/>
      </c>
      <c r="AA739" s="28">
        <v>937</v>
      </c>
      <c r="AB739" s="28" t="str">
        <f ca="1">IF(ISNA(VLOOKUP(AA739,$X$13:$Z$795,3,FALSE))=TRUE,"",VLOOKUP(AA739,$X$13:$Z$795,3,FALSE))</f>
        <v/>
      </c>
      <c r="AC739" s="75" t="str">
        <f ca="1">IF(ISNA(VLOOKUP(AA739,$X$13:$Z$795,2,FALSE))=TRUE,"",VLOOKUP(AA739,$X$13:$Z$795,2,FALSE))</f>
        <v/>
      </c>
      <c r="AH739" s="78" t="str">
        <f>IF(AI739="","",MAX($AH$5:AH738)+1)</f>
        <v/>
      </c>
      <c r="AI739" s="53" t="str">
        <f>IF(G738="","",IF(COUNTIF($AI$11:AI738,G738)=0,G738,""))</f>
        <v/>
      </c>
      <c r="AJ739" s="53" t="str">
        <f>IF(ISNA(VLOOKUP(AA739,$AH$13:$AI$795,2,FALSE))=TRUE,"",VLOOKUP(AA739,$AH$13:$AI$795,2,FALSE))</f>
        <v/>
      </c>
      <c r="AK739" s="135"/>
    </row>
    <row r="740" spans="1:37" x14ac:dyDescent="0.25">
      <c r="A740" s="136"/>
      <c r="B740" s="136"/>
      <c r="C740" s="136"/>
      <c r="D740" s="136"/>
      <c r="E740" s="137"/>
      <c r="F740" s="137"/>
      <c r="G740" s="136"/>
      <c r="H740" s="137"/>
      <c r="I740" s="140" t="str">
        <f t="shared" si="12"/>
        <v/>
      </c>
      <c r="J740" s="140"/>
      <c r="K740" s="140"/>
      <c r="L740" s="74" t="str">
        <f>IF(AND(C740="Abierto",D740="Urgente"),A740,"")</f>
        <v/>
      </c>
      <c r="M740" s="74" t="str">
        <f ca="1">IF(AND(C740="Abierto",D740="Urgente"),TODAY()-E740,"")</f>
        <v/>
      </c>
      <c r="N740" s="74" t="str">
        <f>IF(AND(C740="Abierto",D740="Urgente"),RANK(M740,$M$13:$M$798,0)+COUNTIF($M$13:M740,M740)-1,"")</f>
        <v/>
      </c>
      <c r="O740" s="74" t="str">
        <f>IF(AND(C740="Abierto",D740="Alta"),A740,"")</f>
        <v/>
      </c>
      <c r="P740" s="74" t="str">
        <f ca="1">IF(AND(C740="Abierto",D740="Alta"),TODAY()-E740,"")</f>
        <v/>
      </c>
      <c r="Q740" s="74" t="str">
        <f>IF(AND(C740="Abierto",D740="Alta"),RANK(P740,$P$13:$P$798,0)+COUNTIF($P$13:P740,P740)-1+MAX(N:N),"")</f>
        <v/>
      </c>
      <c r="R740" s="74" t="str">
        <f>IF(AND(C740="Abierto",D740="Media"),A740,"")</f>
        <v/>
      </c>
      <c r="S740" s="74" t="str">
        <f ca="1">IF(AND(C740="Abierto",D740="Media"),TODAY()-E740,"")</f>
        <v/>
      </c>
      <c r="T740" s="74" t="str">
        <f>IF(AND(C740="Abierto",D740="Media"),RANK(S740,$S$13:$S$798,0)+COUNTIF($S$13:S740,S740)-1+MAX(N:N,Q:Q),"")</f>
        <v/>
      </c>
      <c r="U740" s="74" t="str">
        <f>IF(AND(C740="Abierto",D740="Baja"),A740,"")</f>
        <v/>
      </c>
      <c r="V740" s="74" t="str">
        <f ca="1">IF(AND(C740="Abierto",D740="Baja"),TODAY()-E740,"")</f>
        <v/>
      </c>
      <c r="W740" s="74" t="str">
        <f>IF(AND(C740="Abierto",D740="Baja"),RANK(V740,$V$13:$V$798,0)+COUNTIF($V$13:V740,V740)-1+MAX(N:N,Q:Q,T:T),"")</f>
        <v/>
      </c>
      <c r="X740" s="139" t="str">
        <f>IF(OR(C740="Resuelto",C740=""),"",SUM(N740,Q740,T740,W740))</f>
        <v/>
      </c>
      <c r="Y740" s="139" t="str">
        <f>IF(OR(C740="Resuelto",C740=""),"",SUM(M740,P740,S740,V740))</f>
        <v/>
      </c>
      <c r="Z740" s="139" t="str">
        <f>IF(OR(C740="Resuelto",C740=""),"",SUM(L740,O740,R740,U740))</f>
        <v/>
      </c>
      <c r="AA740" s="28">
        <v>938</v>
      </c>
      <c r="AB740" s="28" t="str">
        <f ca="1">IF(ISNA(VLOOKUP(AA740,$X$13:$Z$795,3,FALSE))=TRUE,"",VLOOKUP(AA740,$X$13:$Z$795,3,FALSE))</f>
        <v/>
      </c>
      <c r="AC740" s="75" t="str">
        <f ca="1">IF(ISNA(VLOOKUP(AA740,$X$13:$Z$795,2,FALSE))=TRUE,"",VLOOKUP(AA740,$X$13:$Z$795,2,FALSE))</f>
        <v/>
      </c>
      <c r="AH740" s="78" t="str">
        <f>IF(AI740="","",MAX($AH$5:AH739)+1)</f>
        <v/>
      </c>
      <c r="AI740" s="53" t="str">
        <f>IF(G739="","",IF(COUNTIF($AI$11:AI739,G739)=0,G739,""))</f>
        <v/>
      </c>
      <c r="AJ740" s="53" t="str">
        <f>IF(ISNA(VLOOKUP(AA740,$AH$13:$AI$795,2,FALSE))=TRUE,"",VLOOKUP(AA740,$AH$13:$AI$795,2,FALSE))</f>
        <v/>
      </c>
      <c r="AK740" s="135"/>
    </row>
    <row r="741" spans="1:37" x14ac:dyDescent="0.25">
      <c r="A741" s="136"/>
      <c r="B741" s="136"/>
      <c r="C741" s="136"/>
      <c r="D741" s="136"/>
      <c r="E741" s="137"/>
      <c r="F741" s="137"/>
      <c r="G741" s="136"/>
      <c r="H741" s="137"/>
      <c r="I741" s="140" t="str">
        <f t="shared" si="12"/>
        <v/>
      </c>
      <c r="J741" s="140"/>
      <c r="K741" s="140"/>
      <c r="L741" s="74" t="str">
        <f>IF(AND(C741="Abierto",D741="Urgente"),A741,"")</f>
        <v/>
      </c>
      <c r="M741" s="74" t="str">
        <f ca="1">IF(AND(C741="Abierto",D741="Urgente"),TODAY()-E741,"")</f>
        <v/>
      </c>
      <c r="N741" s="74" t="str">
        <f>IF(AND(C741="Abierto",D741="Urgente"),RANK(M741,$M$13:$M$798,0)+COUNTIF($M$13:M741,M741)-1,"")</f>
        <v/>
      </c>
      <c r="O741" s="74" t="str">
        <f>IF(AND(C741="Abierto",D741="Alta"),A741,"")</f>
        <v/>
      </c>
      <c r="P741" s="74" t="str">
        <f ca="1">IF(AND(C741="Abierto",D741="Alta"),TODAY()-E741,"")</f>
        <v/>
      </c>
      <c r="Q741" s="74" t="str">
        <f>IF(AND(C741="Abierto",D741="Alta"),RANK(P741,$P$13:$P$798,0)+COUNTIF($P$13:P741,P741)-1+MAX(N:N),"")</f>
        <v/>
      </c>
      <c r="R741" s="74" t="str">
        <f>IF(AND(C741="Abierto",D741="Media"),A741,"")</f>
        <v/>
      </c>
      <c r="S741" s="74" t="str">
        <f ca="1">IF(AND(C741="Abierto",D741="Media"),TODAY()-E741,"")</f>
        <v/>
      </c>
      <c r="T741" s="74" t="str">
        <f>IF(AND(C741="Abierto",D741="Media"),RANK(S741,$S$13:$S$798,0)+COUNTIF($S$13:S741,S741)-1+MAX(N:N,Q:Q),"")</f>
        <v/>
      </c>
      <c r="U741" s="74" t="str">
        <f>IF(AND(C741="Abierto",D741="Baja"),A741,"")</f>
        <v/>
      </c>
      <c r="V741" s="74" t="str">
        <f ca="1">IF(AND(C741="Abierto",D741="Baja"),TODAY()-E741,"")</f>
        <v/>
      </c>
      <c r="W741" s="74" t="str">
        <f>IF(AND(C741="Abierto",D741="Baja"),RANK(V741,$V$13:$V$798,0)+COUNTIF($V$13:V741,V741)-1+MAX(N:N,Q:Q,T:T),"")</f>
        <v/>
      </c>
      <c r="X741" s="139" t="str">
        <f>IF(OR(C741="Resuelto",C741=""),"",SUM(N741,Q741,T741,W741))</f>
        <v/>
      </c>
      <c r="Y741" s="139" t="str">
        <f>IF(OR(C741="Resuelto",C741=""),"",SUM(M741,P741,S741,V741))</f>
        <v/>
      </c>
      <c r="Z741" s="139" t="str">
        <f>IF(OR(C741="Resuelto",C741=""),"",SUM(L741,O741,R741,U741))</f>
        <v/>
      </c>
      <c r="AA741" s="28">
        <v>939</v>
      </c>
      <c r="AB741" s="28" t="str">
        <f ca="1">IF(ISNA(VLOOKUP(AA741,$X$13:$Z$795,3,FALSE))=TRUE,"",VLOOKUP(AA741,$X$13:$Z$795,3,FALSE))</f>
        <v/>
      </c>
      <c r="AC741" s="75" t="str">
        <f ca="1">IF(ISNA(VLOOKUP(AA741,$X$13:$Z$795,2,FALSE))=TRUE,"",VLOOKUP(AA741,$X$13:$Z$795,2,FALSE))</f>
        <v/>
      </c>
      <c r="AH741" s="78" t="str">
        <f>IF(AI741="","",MAX($AH$5:AH740)+1)</f>
        <v/>
      </c>
      <c r="AI741" s="53" t="str">
        <f>IF(G740="","",IF(COUNTIF($AI$11:AI740,G740)=0,G740,""))</f>
        <v/>
      </c>
      <c r="AJ741" s="53" t="str">
        <f>IF(ISNA(VLOOKUP(AA741,$AH$13:$AI$795,2,FALSE))=TRUE,"",VLOOKUP(AA741,$AH$13:$AI$795,2,FALSE))</f>
        <v/>
      </c>
      <c r="AK741" s="135"/>
    </row>
    <row r="742" spans="1:37" x14ac:dyDescent="0.25">
      <c r="A742" s="136"/>
      <c r="B742" s="136"/>
      <c r="C742" s="136"/>
      <c r="D742" s="136"/>
      <c r="E742" s="137"/>
      <c r="F742" s="137"/>
      <c r="G742" s="136"/>
      <c r="H742" s="137"/>
      <c r="I742" s="140" t="str">
        <f t="shared" si="12"/>
        <v/>
      </c>
      <c r="J742" s="140"/>
      <c r="K742" s="140"/>
      <c r="L742" s="74" t="str">
        <f>IF(AND(C742="Abierto",D742="Urgente"),A742,"")</f>
        <v/>
      </c>
      <c r="M742" s="74" t="str">
        <f ca="1">IF(AND(C742="Abierto",D742="Urgente"),TODAY()-E742,"")</f>
        <v/>
      </c>
      <c r="N742" s="74" t="str">
        <f>IF(AND(C742="Abierto",D742="Urgente"),RANK(M742,$M$13:$M$798,0)+COUNTIF($M$13:M742,M742)-1,"")</f>
        <v/>
      </c>
      <c r="O742" s="74" t="str">
        <f>IF(AND(C742="Abierto",D742="Alta"),A742,"")</f>
        <v/>
      </c>
      <c r="P742" s="74" t="str">
        <f ca="1">IF(AND(C742="Abierto",D742="Alta"),TODAY()-E742,"")</f>
        <v/>
      </c>
      <c r="Q742" s="74" t="str">
        <f>IF(AND(C742="Abierto",D742="Alta"),RANK(P742,$P$13:$P$798,0)+COUNTIF($P$13:P742,P742)-1+MAX(N:N),"")</f>
        <v/>
      </c>
      <c r="R742" s="74" t="str">
        <f>IF(AND(C742="Abierto",D742="Media"),A742,"")</f>
        <v/>
      </c>
      <c r="S742" s="74" t="str">
        <f ca="1">IF(AND(C742="Abierto",D742="Media"),TODAY()-E742,"")</f>
        <v/>
      </c>
      <c r="T742" s="74" t="str">
        <f>IF(AND(C742="Abierto",D742="Media"),RANK(S742,$S$13:$S$798,0)+COUNTIF($S$13:S742,S742)-1+MAX(N:N,Q:Q),"")</f>
        <v/>
      </c>
      <c r="U742" s="74" t="str">
        <f>IF(AND(C742="Abierto",D742="Baja"),A742,"")</f>
        <v/>
      </c>
      <c r="V742" s="74" t="str">
        <f ca="1">IF(AND(C742="Abierto",D742="Baja"),TODAY()-E742,"")</f>
        <v/>
      </c>
      <c r="W742" s="74" t="str">
        <f>IF(AND(C742="Abierto",D742="Baja"),RANK(V742,$V$13:$V$798,0)+COUNTIF($V$13:V742,V742)-1+MAX(N:N,Q:Q,T:T),"")</f>
        <v/>
      </c>
      <c r="X742" s="139" t="str">
        <f>IF(OR(C742="Resuelto",C742=""),"",SUM(N742,Q742,T742,W742))</f>
        <v/>
      </c>
      <c r="Y742" s="139" t="str">
        <f>IF(OR(C742="Resuelto",C742=""),"",SUM(M742,P742,S742,V742))</f>
        <v/>
      </c>
      <c r="Z742" s="139" t="str">
        <f>IF(OR(C742="Resuelto",C742=""),"",SUM(L742,O742,R742,U742))</f>
        <v/>
      </c>
      <c r="AA742" s="28">
        <v>940</v>
      </c>
      <c r="AB742" s="28" t="str">
        <f ca="1">IF(ISNA(VLOOKUP(AA742,$X$13:$Z$795,3,FALSE))=TRUE,"",VLOOKUP(AA742,$X$13:$Z$795,3,FALSE))</f>
        <v/>
      </c>
      <c r="AC742" s="75" t="str">
        <f ca="1">IF(ISNA(VLOOKUP(AA742,$X$13:$Z$795,2,FALSE))=TRUE,"",VLOOKUP(AA742,$X$13:$Z$795,2,FALSE))</f>
        <v/>
      </c>
      <c r="AH742" s="78" t="str">
        <f>IF(AI742="","",MAX($AH$5:AH741)+1)</f>
        <v/>
      </c>
      <c r="AI742" s="53" t="str">
        <f>IF(G741="","",IF(COUNTIF($AI$11:AI741,G741)=0,G741,""))</f>
        <v/>
      </c>
      <c r="AJ742" s="53" t="str">
        <f>IF(ISNA(VLOOKUP(AA742,$AH$13:$AI$795,2,FALSE))=TRUE,"",VLOOKUP(AA742,$AH$13:$AI$795,2,FALSE))</f>
        <v/>
      </c>
      <c r="AK742" s="135"/>
    </row>
    <row r="743" spans="1:37" x14ac:dyDescent="0.25">
      <c r="A743" s="136"/>
      <c r="B743" s="136"/>
      <c r="C743" s="136"/>
      <c r="D743" s="136"/>
      <c r="E743" s="137"/>
      <c r="F743" s="137"/>
      <c r="G743" s="136"/>
      <c r="H743" s="137"/>
      <c r="I743" s="140" t="str">
        <f t="shared" si="12"/>
        <v/>
      </c>
      <c r="J743" s="140"/>
      <c r="K743" s="140"/>
      <c r="L743" s="74" t="str">
        <f>IF(AND(C743="Abierto",D743="Urgente"),A743,"")</f>
        <v/>
      </c>
      <c r="M743" s="74" t="str">
        <f ca="1">IF(AND(C743="Abierto",D743="Urgente"),TODAY()-E743,"")</f>
        <v/>
      </c>
      <c r="N743" s="74" t="str">
        <f>IF(AND(C743="Abierto",D743="Urgente"),RANK(M743,$M$13:$M$798,0)+COUNTIF($M$13:M743,M743)-1,"")</f>
        <v/>
      </c>
      <c r="O743" s="74" t="str">
        <f>IF(AND(C743="Abierto",D743="Alta"),A743,"")</f>
        <v/>
      </c>
      <c r="P743" s="74" t="str">
        <f ca="1">IF(AND(C743="Abierto",D743="Alta"),TODAY()-E743,"")</f>
        <v/>
      </c>
      <c r="Q743" s="74" t="str">
        <f>IF(AND(C743="Abierto",D743="Alta"),RANK(P743,$P$13:$P$798,0)+COUNTIF($P$13:P743,P743)-1+MAX(N:N),"")</f>
        <v/>
      </c>
      <c r="R743" s="74" t="str">
        <f>IF(AND(C743="Abierto",D743="Media"),A743,"")</f>
        <v/>
      </c>
      <c r="S743" s="74" t="str">
        <f ca="1">IF(AND(C743="Abierto",D743="Media"),TODAY()-E743,"")</f>
        <v/>
      </c>
      <c r="T743" s="74" t="str">
        <f>IF(AND(C743="Abierto",D743="Media"),RANK(S743,$S$13:$S$798,0)+COUNTIF($S$13:S743,S743)-1+MAX(N:N,Q:Q),"")</f>
        <v/>
      </c>
      <c r="U743" s="74" t="str">
        <f>IF(AND(C743="Abierto",D743="Baja"),A743,"")</f>
        <v/>
      </c>
      <c r="V743" s="74" t="str">
        <f ca="1">IF(AND(C743="Abierto",D743="Baja"),TODAY()-E743,"")</f>
        <v/>
      </c>
      <c r="W743" s="74" t="str">
        <f>IF(AND(C743="Abierto",D743="Baja"),RANK(V743,$V$13:$V$798,0)+COUNTIF($V$13:V743,V743)-1+MAX(N:N,Q:Q,T:T),"")</f>
        <v/>
      </c>
      <c r="X743" s="139" t="str">
        <f>IF(OR(C743="Resuelto",C743=""),"",SUM(N743,Q743,T743,W743))</f>
        <v/>
      </c>
      <c r="Y743" s="139" t="str">
        <f>IF(OR(C743="Resuelto",C743=""),"",SUM(M743,P743,S743,V743))</f>
        <v/>
      </c>
      <c r="Z743" s="139" t="str">
        <f>IF(OR(C743="Resuelto",C743=""),"",SUM(L743,O743,R743,U743))</f>
        <v/>
      </c>
      <c r="AA743" s="28">
        <v>941</v>
      </c>
      <c r="AB743" s="28" t="str">
        <f ca="1">IF(ISNA(VLOOKUP(AA743,$X$13:$Z$795,3,FALSE))=TRUE,"",VLOOKUP(AA743,$X$13:$Z$795,3,FALSE))</f>
        <v/>
      </c>
      <c r="AC743" s="75" t="str">
        <f ca="1">IF(ISNA(VLOOKUP(AA743,$X$13:$Z$795,2,FALSE))=TRUE,"",VLOOKUP(AA743,$X$13:$Z$795,2,FALSE))</f>
        <v/>
      </c>
      <c r="AH743" s="78" t="str">
        <f>IF(AI743="","",MAX($AH$5:AH742)+1)</f>
        <v/>
      </c>
      <c r="AI743" s="53" t="str">
        <f>IF(G742="","",IF(COUNTIF($AI$11:AI742,G742)=0,G742,""))</f>
        <v/>
      </c>
      <c r="AJ743" s="53" t="str">
        <f>IF(ISNA(VLOOKUP(AA743,$AH$13:$AI$795,2,FALSE))=TRUE,"",VLOOKUP(AA743,$AH$13:$AI$795,2,FALSE))</f>
        <v/>
      </c>
      <c r="AK743" s="135"/>
    </row>
    <row r="744" spans="1:37" x14ac:dyDescent="0.25">
      <c r="A744" s="136"/>
      <c r="B744" s="136"/>
      <c r="C744" s="136"/>
      <c r="D744" s="136"/>
      <c r="E744" s="137"/>
      <c r="F744" s="137"/>
      <c r="G744" s="136"/>
      <c r="H744" s="137"/>
      <c r="I744" s="140" t="str">
        <f t="shared" si="12"/>
        <v/>
      </c>
      <c r="J744" s="140"/>
      <c r="K744" s="140"/>
      <c r="L744" s="74" t="str">
        <f>IF(AND(C744="Abierto",D744="Urgente"),A744,"")</f>
        <v/>
      </c>
      <c r="M744" s="74" t="str">
        <f ca="1">IF(AND(C744="Abierto",D744="Urgente"),TODAY()-E744,"")</f>
        <v/>
      </c>
      <c r="N744" s="74" t="str">
        <f>IF(AND(C744="Abierto",D744="Urgente"),RANK(M744,$M$13:$M$798,0)+COUNTIF($M$13:M744,M744)-1,"")</f>
        <v/>
      </c>
      <c r="O744" s="74" t="str">
        <f>IF(AND(C744="Abierto",D744="Alta"),A744,"")</f>
        <v/>
      </c>
      <c r="P744" s="74" t="str">
        <f ca="1">IF(AND(C744="Abierto",D744="Alta"),TODAY()-E744,"")</f>
        <v/>
      </c>
      <c r="Q744" s="74" t="str">
        <f>IF(AND(C744="Abierto",D744="Alta"),RANK(P744,$P$13:$P$798,0)+COUNTIF($P$13:P744,P744)-1+MAX(N:N),"")</f>
        <v/>
      </c>
      <c r="R744" s="74" t="str">
        <f>IF(AND(C744="Abierto",D744="Media"),A744,"")</f>
        <v/>
      </c>
      <c r="S744" s="74" t="str">
        <f ca="1">IF(AND(C744="Abierto",D744="Media"),TODAY()-E744,"")</f>
        <v/>
      </c>
      <c r="T744" s="74" t="str">
        <f>IF(AND(C744="Abierto",D744="Media"),RANK(S744,$S$13:$S$798,0)+COUNTIF($S$13:S744,S744)-1+MAX(N:N,Q:Q),"")</f>
        <v/>
      </c>
      <c r="U744" s="74" t="str">
        <f>IF(AND(C744="Abierto",D744="Baja"),A744,"")</f>
        <v/>
      </c>
      <c r="V744" s="74" t="str">
        <f ca="1">IF(AND(C744="Abierto",D744="Baja"),TODAY()-E744,"")</f>
        <v/>
      </c>
      <c r="W744" s="74" t="str">
        <f>IF(AND(C744="Abierto",D744="Baja"),RANK(V744,$V$13:$V$798,0)+COUNTIF($V$13:V744,V744)-1+MAX(N:N,Q:Q,T:T),"")</f>
        <v/>
      </c>
      <c r="X744" s="139" t="str">
        <f>IF(OR(C744="Resuelto",C744=""),"",SUM(N744,Q744,T744,W744))</f>
        <v/>
      </c>
      <c r="Y744" s="139" t="str">
        <f>IF(OR(C744="Resuelto",C744=""),"",SUM(M744,P744,S744,V744))</f>
        <v/>
      </c>
      <c r="Z744" s="139" t="str">
        <f>IF(OR(C744="Resuelto",C744=""),"",SUM(L744,O744,R744,U744))</f>
        <v/>
      </c>
      <c r="AA744" s="28">
        <v>942</v>
      </c>
      <c r="AB744" s="28" t="str">
        <f ca="1">IF(ISNA(VLOOKUP(AA744,$X$13:$Z$795,3,FALSE))=TRUE,"",VLOOKUP(AA744,$X$13:$Z$795,3,FALSE))</f>
        <v/>
      </c>
      <c r="AC744" s="75" t="str">
        <f ca="1">IF(ISNA(VLOOKUP(AA744,$X$13:$Z$795,2,FALSE))=TRUE,"",VLOOKUP(AA744,$X$13:$Z$795,2,FALSE))</f>
        <v/>
      </c>
      <c r="AH744" s="78" t="str">
        <f>IF(AI744="","",MAX($AH$5:AH743)+1)</f>
        <v/>
      </c>
      <c r="AI744" s="53" t="str">
        <f>IF(G743="","",IF(COUNTIF($AI$11:AI743,G743)=0,G743,""))</f>
        <v/>
      </c>
      <c r="AJ744" s="53" t="str">
        <f>IF(ISNA(VLOOKUP(AA744,$AH$13:$AI$795,2,FALSE))=TRUE,"",VLOOKUP(AA744,$AH$13:$AI$795,2,FALSE))</f>
        <v/>
      </c>
      <c r="AK744" s="135"/>
    </row>
    <row r="745" spans="1:37" x14ac:dyDescent="0.25">
      <c r="A745" s="136"/>
      <c r="B745" s="136"/>
      <c r="C745" s="136"/>
      <c r="D745" s="136"/>
      <c r="E745" s="137"/>
      <c r="F745" s="137"/>
      <c r="G745" s="136"/>
      <c r="H745" s="137"/>
      <c r="I745" s="140" t="str">
        <f t="shared" si="12"/>
        <v/>
      </c>
      <c r="J745" s="140"/>
      <c r="K745" s="140"/>
      <c r="L745" s="74" t="str">
        <f>IF(AND(C745="Abierto",D745="Urgente"),A745,"")</f>
        <v/>
      </c>
      <c r="M745" s="74" t="str">
        <f ca="1">IF(AND(C745="Abierto",D745="Urgente"),TODAY()-E745,"")</f>
        <v/>
      </c>
      <c r="N745" s="74" t="str">
        <f>IF(AND(C745="Abierto",D745="Urgente"),RANK(M745,$M$13:$M$798,0)+COUNTIF($M$13:M745,M745)-1,"")</f>
        <v/>
      </c>
      <c r="O745" s="74" t="str">
        <f>IF(AND(C745="Abierto",D745="Alta"),A745,"")</f>
        <v/>
      </c>
      <c r="P745" s="74" t="str">
        <f ca="1">IF(AND(C745="Abierto",D745="Alta"),TODAY()-E745,"")</f>
        <v/>
      </c>
      <c r="Q745" s="74" t="str">
        <f>IF(AND(C745="Abierto",D745="Alta"),RANK(P745,$P$13:$P$798,0)+COUNTIF($P$13:P745,P745)-1+MAX(N:N),"")</f>
        <v/>
      </c>
      <c r="R745" s="74" t="str">
        <f>IF(AND(C745="Abierto",D745="Media"),A745,"")</f>
        <v/>
      </c>
      <c r="S745" s="74" t="str">
        <f ca="1">IF(AND(C745="Abierto",D745="Media"),TODAY()-E745,"")</f>
        <v/>
      </c>
      <c r="T745" s="74" t="str">
        <f>IF(AND(C745="Abierto",D745="Media"),RANK(S745,$S$13:$S$798,0)+COUNTIF($S$13:S745,S745)-1+MAX(N:N,Q:Q),"")</f>
        <v/>
      </c>
      <c r="U745" s="74" t="str">
        <f>IF(AND(C745="Abierto",D745="Baja"),A745,"")</f>
        <v/>
      </c>
      <c r="V745" s="74" t="str">
        <f ca="1">IF(AND(C745="Abierto",D745="Baja"),TODAY()-E745,"")</f>
        <v/>
      </c>
      <c r="W745" s="74" t="str">
        <f>IF(AND(C745="Abierto",D745="Baja"),RANK(V745,$V$13:$V$798,0)+COUNTIF($V$13:V745,V745)-1+MAX(N:N,Q:Q,T:T),"")</f>
        <v/>
      </c>
      <c r="X745" s="139" t="str">
        <f>IF(OR(C745="Resuelto",C745=""),"",SUM(N745,Q745,T745,W745))</f>
        <v/>
      </c>
      <c r="Y745" s="139" t="str">
        <f>IF(OR(C745="Resuelto",C745=""),"",SUM(M745,P745,S745,V745))</f>
        <v/>
      </c>
      <c r="Z745" s="139" t="str">
        <f>IF(OR(C745="Resuelto",C745=""),"",SUM(L745,O745,R745,U745))</f>
        <v/>
      </c>
      <c r="AA745" s="28">
        <v>943</v>
      </c>
      <c r="AB745" s="28" t="str">
        <f ca="1">IF(ISNA(VLOOKUP(AA745,$X$13:$Z$795,3,FALSE))=TRUE,"",VLOOKUP(AA745,$X$13:$Z$795,3,FALSE))</f>
        <v/>
      </c>
      <c r="AC745" s="75" t="str">
        <f ca="1">IF(ISNA(VLOOKUP(AA745,$X$13:$Z$795,2,FALSE))=TRUE,"",VLOOKUP(AA745,$X$13:$Z$795,2,FALSE))</f>
        <v/>
      </c>
      <c r="AH745" s="78" t="str">
        <f>IF(AI745="","",MAX($AH$5:AH744)+1)</f>
        <v/>
      </c>
      <c r="AI745" s="53" t="str">
        <f>IF(G744="","",IF(COUNTIF($AI$11:AI744,G744)=0,G744,""))</f>
        <v/>
      </c>
      <c r="AJ745" s="53" t="str">
        <f>IF(ISNA(VLOOKUP(AA745,$AH$13:$AI$795,2,FALSE))=TRUE,"",VLOOKUP(AA745,$AH$13:$AI$795,2,FALSE))</f>
        <v/>
      </c>
      <c r="AK745" s="135"/>
    </row>
    <row r="746" spans="1:37" x14ac:dyDescent="0.25">
      <c r="A746" s="136"/>
      <c r="B746" s="136"/>
      <c r="C746" s="136"/>
      <c r="D746" s="136"/>
      <c r="E746" s="137"/>
      <c r="F746" s="137"/>
      <c r="G746" s="136"/>
      <c r="H746" s="137"/>
      <c r="I746" s="140" t="str">
        <f t="shared" si="12"/>
        <v/>
      </c>
      <c r="J746" s="140"/>
      <c r="K746" s="140"/>
      <c r="L746" s="74" t="str">
        <f>IF(AND(C746="Abierto",D746="Urgente"),A746,"")</f>
        <v/>
      </c>
      <c r="M746" s="74" t="str">
        <f ca="1">IF(AND(C746="Abierto",D746="Urgente"),TODAY()-E746,"")</f>
        <v/>
      </c>
      <c r="N746" s="74" t="str">
        <f>IF(AND(C746="Abierto",D746="Urgente"),RANK(M746,$M$13:$M$798,0)+COUNTIF($M$13:M746,M746)-1,"")</f>
        <v/>
      </c>
      <c r="O746" s="74" t="str">
        <f>IF(AND(C746="Abierto",D746="Alta"),A746,"")</f>
        <v/>
      </c>
      <c r="P746" s="74" t="str">
        <f ca="1">IF(AND(C746="Abierto",D746="Alta"),TODAY()-E746,"")</f>
        <v/>
      </c>
      <c r="Q746" s="74" t="str">
        <f>IF(AND(C746="Abierto",D746="Alta"),RANK(P746,$P$13:$P$798,0)+COUNTIF($P$13:P746,P746)-1+MAX(N:N),"")</f>
        <v/>
      </c>
      <c r="R746" s="74" t="str">
        <f>IF(AND(C746="Abierto",D746="Media"),A746,"")</f>
        <v/>
      </c>
      <c r="S746" s="74" t="str">
        <f ca="1">IF(AND(C746="Abierto",D746="Media"),TODAY()-E746,"")</f>
        <v/>
      </c>
      <c r="T746" s="74" t="str">
        <f>IF(AND(C746="Abierto",D746="Media"),RANK(S746,$S$13:$S$798,0)+COUNTIF($S$13:S746,S746)-1+MAX(N:N,Q:Q),"")</f>
        <v/>
      </c>
      <c r="U746" s="74" t="str">
        <f>IF(AND(C746="Abierto",D746="Baja"),A746,"")</f>
        <v/>
      </c>
      <c r="V746" s="74" t="str">
        <f ca="1">IF(AND(C746="Abierto",D746="Baja"),TODAY()-E746,"")</f>
        <v/>
      </c>
      <c r="W746" s="74" t="str">
        <f>IF(AND(C746="Abierto",D746="Baja"),RANK(V746,$V$13:$V$798,0)+COUNTIF($V$13:V746,V746)-1+MAX(N:N,Q:Q,T:T),"")</f>
        <v/>
      </c>
      <c r="X746" s="139" t="str">
        <f>IF(OR(C746="Resuelto",C746=""),"",SUM(N746,Q746,T746,W746))</f>
        <v/>
      </c>
      <c r="Y746" s="139" t="str">
        <f>IF(OR(C746="Resuelto",C746=""),"",SUM(M746,P746,S746,V746))</f>
        <v/>
      </c>
      <c r="Z746" s="139" t="str">
        <f>IF(OR(C746="Resuelto",C746=""),"",SUM(L746,O746,R746,U746))</f>
        <v/>
      </c>
      <c r="AA746" s="28">
        <v>944</v>
      </c>
      <c r="AB746" s="28" t="str">
        <f ca="1">IF(ISNA(VLOOKUP(AA746,$X$13:$Z$795,3,FALSE))=TRUE,"",VLOOKUP(AA746,$X$13:$Z$795,3,FALSE))</f>
        <v/>
      </c>
      <c r="AC746" s="75" t="str">
        <f ca="1">IF(ISNA(VLOOKUP(AA746,$X$13:$Z$795,2,FALSE))=TRUE,"",VLOOKUP(AA746,$X$13:$Z$795,2,FALSE))</f>
        <v/>
      </c>
      <c r="AH746" s="78" t="str">
        <f>IF(AI746="","",MAX($AH$5:AH745)+1)</f>
        <v/>
      </c>
      <c r="AI746" s="53" t="str">
        <f>IF(G745="","",IF(COUNTIF($AI$11:AI745,G745)=0,G745,""))</f>
        <v/>
      </c>
      <c r="AJ746" s="53" t="str">
        <f>IF(ISNA(VLOOKUP(AA746,$AH$13:$AI$795,2,FALSE))=TRUE,"",VLOOKUP(AA746,$AH$13:$AI$795,2,FALSE))</f>
        <v/>
      </c>
      <c r="AK746" s="135"/>
    </row>
    <row r="747" spans="1:37" x14ac:dyDescent="0.25">
      <c r="A747" s="136"/>
      <c r="B747" s="136"/>
      <c r="C747" s="136"/>
      <c r="D747" s="136"/>
      <c r="E747" s="137"/>
      <c r="F747" s="137"/>
      <c r="G747" s="136"/>
      <c r="H747" s="137"/>
      <c r="I747" s="140" t="str">
        <f t="shared" si="12"/>
        <v/>
      </c>
      <c r="J747" s="140"/>
      <c r="K747" s="140"/>
      <c r="L747" s="74" t="str">
        <f>IF(AND(C747="Abierto",D747="Urgente"),A747,"")</f>
        <v/>
      </c>
      <c r="M747" s="74" t="str">
        <f ca="1">IF(AND(C747="Abierto",D747="Urgente"),TODAY()-E747,"")</f>
        <v/>
      </c>
      <c r="N747" s="74" t="str">
        <f>IF(AND(C747="Abierto",D747="Urgente"),RANK(M747,$M$13:$M$798,0)+COUNTIF($M$13:M747,M747)-1,"")</f>
        <v/>
      </c>
      <c r="O747" s="74" t="str">
        <f>IF(AND(C747="Abierto",D747="Alta"),A747,"")</f>
        <v/>
      </c>
      <c r="P747" s="74" t="str">
        <f ca="1">IF(AND(C747="Abierto",D747="Alta"),TODAY()-E747,"")</f>
        <v/>
      </c>
      <c r="Q747" s="74" t="str">
        <f>IF(AND(C747="Abierto",D747="Alta"),RANK(P747,$P$13:$P$798,0)+COUNTIF($P$13:P747,P747)-1+MAX(N:N),"")</f>
        <v/>
      </c>
      <c r="R747" s="74" t="str">
        <f>IF(AND(C747="Abierto",D747="Media"),A747,"")</f>
        <v/>
      </c>
      <c r="S747" s="74" t="str">
        <f ca="1">IF(AND(C747="Abierto",D747="Media"),TODAY()-E747,"")</f>
        <v/>
      </c>
      <c r="T747" s="74" t="str">
        <f>IF(AND(C747="Abierto",D747="Media"),RANK(S747,$S$13:$S$798,0)+COUNTIF($S$13:S747,S747)-1+MAX(N:N,Q:Q),"")</f>
        <v/>
      </c>
      <c r="U747" s="74" t="str">
        <f>IF(AND(C747="Abierto",D747="Baja"),A747,"")</f>
        <v/>
      </c>
      <c r="V747" s="74" t="str">
        <f ca="1">IF(AND(C747="Abierto",D747="Baja"),TODAY()-E747,"")</f>
        <v/>
      </c>
      <c r="W747" s="74" t="str">
        <f>IF(AND(C747="Abierto",D747="Baja"),RANK(V747,$V$13:$V$798,0)+COUNTIF($V$13:V747,V747)-1+MAX(N:N,Q:Q,T:T),"")</f>
        <v/>
      </c>
      <c r="X747" s="139" t="str">
        <f>IF(OR(C747="Resuelto",C747=""),"",SUM(N747,Q747,T747,W747))</f>
        <v/>
      </c>
      <c r="Y747" s="139" t="str">
        <f>IF(OR(C747="Resuelto",C747=""),"",SUM(M747,P747,S747,V747))</f>
        <v/>
      </c>
      <c r="Z747" s="139" t="str">
        <f>IF(OR(C747="Resuelto",C747=""),"",SUM(L747,O747,R747,U747))</f>
        <v/>
      </c>
      <c r="AA747" s="28">
        <v>945</v>
      </c>
      <c r="AB747" s="28" t="str">
        <f ca="1">IF(ISNA(VLOOKUP(AA747,$X$13:$Z$795,3,FALSE))=TRUE,"",VLOOKUP(AA747,$X$13:$Z$795,3,FALSE))</f>
        <v/>
      </c>
      <c r="AC747" s="75" t="str">
        <f ca="1">IF(ISNA(VLOOKUP(AA747,$X$13:$Z$795,2,FALSE))=TRUE,"",VLOOKUP(AA747,$X$13:$Z$795,2,FALSE))</f>
        <v/>
      </c>
      <c r="AH747" s="78" t="str">
        <f>IF(AI747="","",MAX($AH$5:AH746)+1)</f>
        <v/>
      </c>
      <c r="AI747" s="53" t="str">
        <f>IF(G746="","",IF(COUNTIF($AI$11:AI746,G746)=0,G746,""))</f>
        <v/>
      </c>
      <c r="AJ747" s="53" t="str">
        <f>IF(ISNA(VLOOKUP(AA747,$AH$13:$AI$795,2,FALSE))=TRUE,"",VLOOKUP(AA747,$AH$13:$AI$795,2,FALSE))</f>
        <v/>
      </c>
      <c r="AK747" s="135"/>
    </row>
    <row r="748" spans="1:37" x14ac:dyDescent="0.25">
      <c r="A748" s="136"/>
      <c r="B748" s="136"/>
      <c r="C748" s="136"/>
      <c r="D748" s="136"/>
      <c r="E748" s="137"/>
      <c r="F748" s="137"/>
      <c r="G748" s="136"/>
      <c r="H748" s="137"/>
      <c r="I748" s="140" t="str">
        <f t="shared" si="12"/>
        <v/>
      </c>
      <c r="J748" s="140"/>
      <c r="K748" s="140"/>
      <c r="L748" s="74" t="str">
        <f>IF(AND(C748="Abierto",D748="Urgente"),A748,"")</f>
        <v/>
      </c>
      <c r="M748" s="74" t="str">
        <f ca="1">IF(AND(C748="Abierto",D748="Urgente"),TODAY()-E748,"")</f>
        <v/>
      </c>
      <c r="N748" s="74" t="str">
        <f>IF(AND(C748="Abierto",D748="Urgente"),RANK(M748,$M$13:$M$798,0)+COUNTIF($M$13:M748,M748)-1,"")</f>
        <v/>
      </c>
      <c r="O748" s="74" t="str">
        <f>IF(AND(C748="Abierto",D748="Alta"),A748,"")</f>
        <v/>
      </c>
      <c r="P748" s="74" t="str">
        <f ca="1">IF(AND(C748="Abierto",D748="Alta"),TODAY()-E748,"")</f>
        <v/>
      </c>
      <c r="Q748" s="74" t="str">
        <f>IF(AND(C748="Abierto",D748="Alta"),RANK(P748,$P$13:$P$798,0)+COUNTIF($P$13:P748,P748)-1+MAX(N:N),"")</f>
        <v/>
      </c>
      <c r="R748" s="74" t="str">
        <f>IF(AND(C748="Abierto",D748="Media"),A748,"")</f>
        <v/>
      </c>
      <c r="S748" s="74" t="str">
        <f ca="1">IF(AND(C748="Abierto",D748="Media"),TODAY()-E748,"")</f>
        <v/>
      </c>
      <c r="T748" s="74" t="str">
        <f>IF(AND(C748="Abierto",D748="Media"),RANK(S748,$S$13:$S$798,0)+COUNTIF($S$13:S748,S748)-1+MAX(N:N,Q:Q),"")</f>
        <v/>
      </c>
      <c r="U748" s="74" t="str">
        <f>IF(AND(C748="Abierto",D748="Baja"),A748,"")</f>
        <v/>
      </c>
      <c r="V748" s="74" t="str">
        <f ca="1">IF(AND(C748="Abierto",D748="Baja"),TODAY()-E748,"")</f>
        <v/>
      </c>
      <c r="W748" s="74" t="str">
        <f>IF(AND(C748="Abierto",D748="Baja"),RANK(V748,$V$13:$V$798,0)+COUNTIF($V$13:V748,V748)-1+MAX(N:N,Q:Q,T:T),"")</f>
        <v/>
      </c>
      <c r="X748" s="139" t="str">
        <f>IF(OR(C748="Resuelto",C748=""),"",SUM(N748,Q748,T748,W748))</f>
        <v/>
      </c>
      <c r="Y748" s="139" t="str">
        <f>IF(OR(C748="Resuelto",C748=""),"",SUM(M748,P748,S748,V748))</f>
        <v/>
      </c>
      <c r="Z748" s="139" t="str">
        <f>IF(OR(C748="Resuelto",C748=""),"",SUM(L748,O748,R748,U748))</f>
        <v/>
      </c>
      <c r="AA748" s="28">
        <v>946</v>
      </c>
      <c r="AB748" s="28" t="str">
        <f ca="1">IF(ISNA(VLOOKUP(AA748,$X$13:$Z$795,3,FALSE))=TRUE,"",VLOOKUP(AA748,$X$13:$Z$795,3,FALSE))</f>
        <v/>
      </c>
      <c r="AC748" s="75" t="str">
        <f ca="1">IF(ISNA(VLOOKUP(AA748,$X$13:$Z$795,2,FALSE))=TRUE,"",VLOOKUP(AA748,$X$13:$Z$795,2,FALSE))</f>
        <v/>
      </c>
      <c r="AH748" s="78" t="str">
        <f>IF(AI748="","",MAX($AH$5:AH747)+1)</f>
        <v/>
      </c>
      <c r="AI748" s="53" t="str">
        <f>IF(G747="","",IF(COUNTIF($AI$11:AI747,G747)=0,G747,""))</f>
        <v/>
      </c>
      <c r="AJ748" s="53" t="str">
        <f>IF(ISNA(VLOOKUP(AA748,$AH$13:$AI$795,2,FALSE))=TRUE,"",VLOOKUP(AA748,$AH$13:$AI$795,2,FALSE))</f>
        <v/>
      </c>
      <c r="AK748" s="135"/>
    </row>
    <row r="749" spans="1:37" x14ac:dyDescent="0.25">
      <c r="A749" s="136"/>
      <c r="B749" s="136"/>
      <c r="C749" s="136"/>
      <c r="D749" s="136"/>
      <c r="E749" s="137"/>
      <c r="F749" s="137"/>
      <c r="G749" s="136"/>
      <c r="H749" s="137"/>
      <c r="I749" s="140" t="str">
        <f t="shared" si="12"/>
        <v/>
      </c>
      <c r="J749" s="140"/>
      <c r="K749" s="140"/>
      <c r="L749" s="74" t="str">
        <f>IF(AND(C749="Abierto",D749="Urgente"),A749,"")</f>
        <v/>
      </c>
      <c r="M749" s="74" t="str">
        <f ca="1">IF(AND(C749="Abierto",D749="Urgente"),TODAY()-E749,"")</f>
        <v/>
      </c>
      <c r="N749" s="74" t="str">
        <f>IF(AND(C749="Abierto",D749="Urgente"),RANK(M749,$M$13:$M$798,0)+COUNTIF($M$13:M749,M749)-1,"")</f>
        <v/>
      </c>
      <c r="O749" s="74" t="str">
        <f>IF(AND(C749="Abierto",D749="Alta"),A749,"")</f>
        <v/>
      </c>
      <c r="P749" s="74" t="str">
        <f ca="1">IF(AND(C749="Abierto",D749="Alta"),TODAY()-E749,"")</f>
        <v/>
      </c>
      <c r="Q749" s="74" t="str">
        <f>IF(AND(C749="Abierto",D749="Alta"),RANK(P749,$P$13:$P$798,0)+COUNTIF($P$13:P749,P749)-1+MAX(N:N),"")</f>
        <v/>
      </c>
      <c r="R749" s="74" t="str">
        <f>IF(AND(C749="Abierto",D749="Media"),A749,"")</f>
        <v/>
      </c>
      <c r="S749" s="74" t="str">
        <f ca="1">IF(AND(C749="Abierto",D749="Media"),TODAY()-E749,"")</f>
        <v/>
      </c>
      <c r="T749" s="74" t="str">
        <f>IF(AND(C749="Abierto",D749="Media"),RANK(S749,$S$13:$S$798,0)+COUNTIF($S$13:S749,S749)-1+MAX(N:N,Q:Q),"")</f>
        <v/>
      </c>
      <c r="U749" s="74" t="str">
        <f>IF(AND(C749="Abierto",D749="Baja"),A749,"")</f>
        <v/>
      </c>
      <c r="V749" s="74" t="str">
        <f ca="1">IF(AND(C749="Abierto",D749="Baja"),TODAY()-E749,"")</f>
        <v/>
      </c>
      <c r="W749" s="74" t="str">
        <f>IF(AND(C749="Abierto",D749="Baja"),RANK(V749,$V$13:$V$798,0)+COUNTIF($V$13:V749,V749)-1+MAX(N:N,Q:Q,T:T),"")</f>
        <v/>
      </c>
      <c r="X749" s="139" t="str">
        <f>IF(OR(C749="Resuelto",C749=""),"",SUM(N749,Q749,T749,W749))</f>
        <v/>
      </c>
      <c r="Y749" s="139" t="str">
        <f>IF(OR(C749="Resuelto",C749=""),"",SUM(M749,P749,S749,V749))</f>
        <v/>
      </c>
      <c r="Z749" s="139" t="str">
        <f>IF(OR(C749="Resuelto",C749=""),"",SUM(L749,O749,R749,U749))</f>
        <v/>
      </c>
      <c r="AA749" s="28">
        <v>947</v>
      </c>
      <c r="AB749" s="28" t="str">
        <f ca="1">IF(ISNA(VLOOKUP(AA749,$X$13:$Z$795,3,FALSE))=TRUE,"",VLOOKUP(AA749,$X$13:$Z$795,3,FALSE))</f>
        <v/>
      </c>
      <c r="AC749" s="75" t="str">
        <f ca="1">IF(ISNA(VLOOKUP(AA749,$X$13:$Z$795,2,FALSE))=TRUE,"",VLOOKUP(AA749,$X$13:$Z$795,2,FALSE))</f>
        <v/>
      </c>
      <c r="AH749" s="78" t="str">
        <f>IF(AI749="","",MAX($AH$5:AH748)+1)</f>
        <v/>
      </c>
      <c r="AI749" s="53" t="str">
        <f>IF(G748="","",IF(COUNTIF($AI$11:AI748,G748)=0,G748,""))</f>
        <v/>
      </c>
      <c r="AJ749" s="53" t="str">
        <f>IF(ISNA(VLOOKUP(AA749,$AH$13:$AI$795,2,FALSE))=TRUE,"",VLOOKUP(AA749,$AH$13:$AI$795,2,FALSE))</f>
        <v/>
      </c>
      <c r="AK749" s="135"/>
    </row>
    <row r="750" spans="1:37" x14ac:dyDescent="0.25">
      <c r="A750" s="136"/>
      <c r="B750" s="136"/>
      <c r="C750" s="136"/>
      <c r="D750" s="136"/>
      <c r="E750" s="137"/>
      <c r="F750" s="137"/>
      <c r="G750" s="136"/>
      <c r="H750" s="137"/>
      <c r="I750" s="140" t="str">
        <f t="shared" si="12"/>
        <v/>
      </c>
      <c r="J750" s="140"/>
      <c r="K750" s="140"/>
      <c r="L750" s="74" t="str">
        <f>IF(AND(C750="Abierto",D750="Urgente"),A750,"")</f>
        <v/>
      </c>
      <c r="M750" s="74" t="str">
        <f ca="1">IF(AND(C750="Abierto",D750="Urgente"),TODAY()-E750,"")</f>
        <v/>
      </c>
      <c r="N750" s="74" t="str">
        <f>IF(AND(C750="Abierto",D750="Urgente"),RANK(M750,$M$13:$M$798,0)+COUNTIF($M$13:M750,M750)-1,"")</f>
        <v/>
      </c>
      <c r="O750" s="74" t="str">
        <f>IF(AND(C750="Abierto",D750="Alta"),A750,"")</f>
        <v/>
      </c>
      <c r="P750" s="74" t="str">
        <f ca="1">IF(AND(C750="Abierto",D750="Alta"),TODAY()-E750,"")</f>
        <v/>
      </c>
      <c r="Q750" s="74" t="str">
        <f>IF(AND(C750="Abierto",D750="Alta"),RANK(P750,$P$13:$P$798,0)+COUNTIF($P$13:P750,P750)-1+MAX(N:N),"")</f>
        <v/>
      </c>
      <c r="R750" s="74" t="str">
        <f>IF(AND(C750="Abierto",D750="Media"),A750,"")</f>
        <v/>
      </c>
      <c r="S750" s="74" t="str">
        <f ca="1">IF(AND(C750="Abierto",D750="Media"),TODAY()-E750,"")</f>
        <v/>
      </c>
      <c r="T750" s="74" t="str">
        <f>IF(AND(C750="Abierto",D750="Media"),RANK(S750,$S$13:$S$798,0)+COUNTIF($S$13:S750,S750)-1+MAX(N:N,Q:Q),"")</f>
        <v/>
      </c>
      <c r="U750" s="74" t="str">
        <f>IF(AND(C750="Abierto",D750="Baja"),A750,"")</f>
        <v/>
      </c>
      <c r="V750" s="74" t="str">
        <f ca="1">IF(AND(C750="Abierto",D750="Baja"),TODAY()-E750,"")</f>
        <v/>
      </c>
      <c r="W750" s="74" t="str">
        <f>IF(AND(C750="Abierto",D750="Baja"),RANK(V750,$V$13:$V$798,0)+COUNTIF($V$13:V750,V750)-1+MAX(N:N,Q:Q,T:T),"")</f>
        <v/>
      </c>
      <c r="X750" s="139" t="str">
        <f>IF(OR(C750="Resuelto",C750=""),"",SUM(N750,Q750,T750,W750))</f>
        <v/>
      </c>
      <c r="Y750" s="139" t="str">
        <f>IF(OR(C750="Resuelto",C750=""),"",SUM(M750,P750,S750,V750))</f>
        <v/>
      </c>
      <c r="Z750" s="139" t="str">
        <f>IF(OR(C750="Resuelto",C750=""),"",SUM(L750,O750,R750,U750))</f>
        <v/>
      </c>
      <c r="AA750" s="28">
        <v>948</v>
      </c>
      <c r="AB750" s="28" t="str">
        <f ca="1">IF(ISNA(VLOOKUP(AA750,$X$13:$Z$795,3,FALSE))=TRUE,"",VLOOKUP(AA750,$X$13:$Z$795,3,FALSE))</f>
        <v/>
      </c>
      <c r="AC750" s="75" t="str">
        <f ca="1">IF(ISNA(VLOOKUP(AA750,$X$13:$Z$795,2,FALSE))=TRUE,"",VLOOKUP(AA750,$X$13:$Z$795,2,FALSE))</f>
        <v/>
      </c>
      <c r="AH750" s="78" t="str">
        <f>IF(AI750="","",MAX($AH$5:AH749)+1)</f>
        <v/>
      </c>
      <c r="AI750" s="53" t="str">
        <f>IF(G749="","",IF(COUNTIF($AI$11:AI749,G749)=0,G749,""))</f>
        <v/>
      </c>
      <c r="AJ750" s="53" t="str">
        <f>IF(ISNA(VLOOKUP(AA750,$AH$13:$AI$795,2,FALSE))=TRUE,"",VLOOKUP(AA750,$AH$13:$AI$795,2,FALSE))</f>
        <v/>
      </c>
      <c r="AK750" s="135"/>
    </row>
    <row r="751" spans="1:37" x14ac:dyDescent="0.25">
      <c r="A751" s="136"/>
      <c r="B751" s="136"/>
      <c r="C751" s="136"/>
      <c r="D751" s="136"/>
      <c r="E751" s="137"/>
      <c r="F751" s="137"/>
      <c r="G751" s="136"/>
      <c r="H751" s="137"/>
      <c r="I751" s="140" t="str">
        <f t="shared" si="12"/>
        <v/>
      </c>
      <c r="J751" s="140"/>
      <c r="K751" s="140"/>
      <c r="L751" s="74" t="str">
        <f>IF(AND(C751="Abierto",D751="Urgente"),A751,"")</f>
        <v/>
      </c>
      <c r="M751" s="74" t="str">
        <f ca="1">IF(AND(C751="Abierto",D751="Urgente"),TODAY()-E751,"")</f>
        <v/>
      </c>
      <c r="N751" s="74" t="str">
        <f>IF(AND(C751="Abierto",D751="Urgente"),RANK(M751,$M$13:$M$798,0)+COUNTIF($M$13:M751,M751)-1,"")</f>
        <v/>
      </c>
      <c r="O751" s="74" t="str">
        <f>IF(AND(C751="Abierto",D751="Alta"),A751,"")</f>
        <v/>
      </c>
      <c r="P751" s="74" t="str">
        <f ca="1">IF(AND(C751="Abierto",D751="Alta"),TODAY()-E751,"")</f>
        <v/>
      </c>
      <c r="Q751" s="74" t="str">
        <f>IF(AND(C751="Abierto",D751="Alta"),RANK(P751,$P$13:$P$798,0)+COUNTIF($P$13:P751,P751)-1+MAX(N:N),"")</f>
        <v/>
      </c>
      <c r="R751" s="74" t="str">
        <f>IF(AND(C751="Abierto",D751="Media"),A751,"")</f>
        <v/>
      </c>
      <c r="S751" s="74" t="str">
        <f ca="1">IF(AND(C751="Abierto",D751="Media"),TODAY()-E751,"")</f>
        <v/>
      </c>
      <c r="T751" s="74" t="str">
        <f>IF(AND(C751="Abierto",D751="Media"),RANK(S751,$S$13:$S$798,0)+COUNTIF($S$13:S751,S751)-1+MAX(N:N,Q:Q),"")</f>
        <v/>
      </c>
      <c r="U751" s="74" t="str">
        <f>IF(AND(C751="Abierto",D751="Baja"),A751,"")</f>
        <v/>
      </c>
      <c r="V751" s="74" t="str">
        <f ca="1">IF(AND(C751="Abierto",D751="Baja"),TODAY()-E751,"")</f>
        <v/>
      </c>
      <c r="W751" s="74" t="str">
        <f>IF(AND(C751="Abierto",D751="Baja"),RANK(V751,$V$13:$V$798,0)+COUNTIF($V$13:V751,V751)-1+MAX(N:N,Q:Q,T:T),"")</f>
        <v/>
      </c>
      <c r="X751" s="139" t="str">
        <f>IF(OR(C751="Resuelto",C751=""),"",SUM(N751,Q751,T751,W751))</f>
        <v/>
      </c>
      <c r="Y751" s="139" t="str">
        <f>IF(OR(C751="Resuelto",C751=""),"",SUM(M751,P751,S751,V751))</f>
        <v/>
      </c>
      <c r="Z751" s="139" t="str">
        <f>IF(OR(C751="Resuelto",C751=""),"",SUM(L751,O751,R751,U751))</f>
        <v/>
      </c>
      <c r="AA751" s="28">
        <v>949</v>
      </c>
      <c r="AB751" s="28" t="str">
        <f ca="1">IF(ISNA(VLOOKUP(AA751,$X$13:$Z$795,3,FALSE))=TRUE,"",VLOOKUP(AA751,$X$13:$Z$795,3,FALSE))</f>
        <v/>
      </c>
      <c r="AC751" s="75" t="str">
        <f ca="1">IF(ISNA(VLOOKUP(AA751,$X$13:$Z$795,2,FALSE))=TRUE,"",VLOOKUP(AA751,$X$13:$Z$795,2,FALSE))</f>
        <v/>
      </c>
      <c r="AH751" s="78" t="str">
        <f>IF(AI751="","",MAX($AH$5:AH750)+1)</f>
        <v/>
      </c>
      <c r="AI751" s="53" t="str">
        <f>IF(G750="","",IF(COUNTIF($AI$11:AI750,G750)=0,G750,""))</f>
        <v/>
      </c>
      <c r="AJ751" s="53" t="str">
        <f>IF(ISNA(VLOOKUP(AA751,$AH$13:$AI$795,2,FALSE))=TRUE,"",VLOOKUP(AA751,$AH$13:$AI$795,2,FALSE))</f>
        <v/>
      </c>
      <c r="AK751" s="135"/>
    </row>
    <row r="752" spans="1:37" x14ac:dyDescent="0.25">
      <c r="A752" s="136"/>
      <c r="B752" s="136"/>
      <c r="C752" s="136"/>
      <c r="D752" s="136"/>
      <c r="E752" s="137"/>
      <c r="F752" s="137"/>
      <c r="G752" s="136"/>
      <c r="H752" s="137"/>
      <c r="I752" s="140" t="str">
        <f t="shared" si="12"/>
        <v/>
      </c>
      <c r="J752" s="140"/>
      <c r="K752" s="140"/>
      <c r="L752" s="74" t="str">
        <f>IF(AND(C752="Abierto",D752="Urgente"),A752,"")</f>
        <v/>
      </c>
      <c r="M752" s="74" t="str">
        <f ca="1">IF(AND(C752="Abierto",D752="Urgente"),TODAY()-E752,"")</f>
        <v/>
      </c>
      <c r="N752" s="74" t="str">
        <f>IF(AND(C752="Abierto",D752="Urgente"),RANK(M752,$M$13:$M$798,0)+COUNTIF($M$13:M752,M752)-1,"")</f>
        <v/>
      </c>
      <c r="O752" s="74" t="str">
        <f>IF(AND(C752="Abierto",D752="Alta"),A752,"")</f>
        <v/>
      </c>
      <c r="P752" s="74" t="str">
        <f ca="1">IF(AND(C752="Abierto",D752="Alta"),TODAY()-E752,"")</f>
        <v/>
      </c>
      <c r="Q752" s="74" t="str">
        <f>IF(AND(C752="Abierto",D752="Alta"),RANK(P752,$P$13:$P$798,0)+COUNTIF($P$13:P752,P752)-1+MAX(N:N),"")</f>
        <v/>
      </c>
      <c r="R752" s="74" t="str">
        <f>IF(AND(C752="Abierto",D752="Media"),A752,"")</f>
        <v/>
      </c>
      <c r="S752" s="74" t="str">
        <f ca="1">IF(AND(C752="Abierto",D752="Media"),TODAY()-E752,"")</f>
        <v/>
      </c>
      <c r="T752" s="74" t="str">
        <f>IF(AND(C752="Abierto",D752="Media"),RANK(S752,$S$13:$S$798,0)+COUNTIF($S$13:S752,S752)-1+MAX(N:N,Q:Q),"")</f>
        <v/>
      </c>
      <c r="U752" s="74" t="str">
        <f>IF(AND(C752="Abierto",D752="Baja"),A752,"")</f>
        <v/>
      </c>
      <c r="V752" s="74" t="str">
        <f ca="1">IF(AND(C752="Abierto",D752="Baja"),TODAY()-E752,"")</f>
        <v/>
      </c>
      <c r="W752" s="74" t="str">
        <f>IF(AND(C752="Abierto",D752="Baja"),RANK(V752,$V$13:$V$798,0)+COUNTIF($V$13:V752,V752)-1+MAX(N:N,Q:Q,T:T),"")</f>
        <v/>
      </c>
      <c r="X752" s="139" t="str">
        <f>IF(OR(C752="Resuelto",C752=""),"",SUM(N752,Q752,T752,W752))</f>
        <v/>
      </c>
      <c r="Y752" s="139" t="str">
        <f>IF(OR(C752="Resuelto",C752=""),"",SUM(M752,P752,S752,V752))</f>
        <v/>
      </c>
      <c r="Z752" s="139" t="str">
        <f>IF(OR(C752="Resuelto",C752=""),"",SUM(L752,O752,R752,U752))</f>
        <v/>
      </c>
      <c r="AA752" s="28">
        <v>950</v>
      </c>
      <c r="AB752" s="28" t="str">
        <f ca="1">IF(ISNA(VLOOKUP(AA752,$X$13:$Z$795,3,FALSE))=TRUE,"",VLOOKUP(AA752,$X$13:$Z$795,3,FALSE))</f>
        <v/>
      </c>
      <c r="AC752" s="75" t="str">
        <f ca="1">IF(ISNA(VLOOKUP(AA752,$X$13:$Z$795,2,FALSE))=TRUE,"",VLOOKUP(AA752,$X$13:$Z$795,2,FALSE))</f>
        <v/>
      </c>
      <c r="AH752" s="78" t="str">
        <f>IF(AI752="","",MAX($AH$5:AH751)+1)</f>
        <v/>
      </c>
      <c r="AI752" s="53" t="str">
        <f>IF(G751="","",IF(COUNTIF($AI$11:AI751,G751)=0,G751,""))</f>
        <v/>
      </c>
      <c r="AJ752" s="53" t="str">
        <f>IF(ISNA(VLOOKUP(AA752,$AH$13:$AI$795,2,FALSE))=TRUE,"",VLOOKUP(AA752,$AH$13:$AI$795,2,FALSE))</f>
        <v/>
      </c>
      <c r="AK752" s="135"/>
    </row>
    <row r="753" spans="1:37" x14ac:dyDescent="0.25">
      <c r="A753" s="136"/>
      <c r="B753" s="136"/>
      <c r="C753" s="136"/>
      <c r="D753" s="136"/>
      <c r="E753" s="137"/>
      <c r="F753" s="137"/>
      <c r="G753" s="136"/>
      <c r="H753" s="137"/>
      <c r="I753" s="140" t="str">
        <f t="shared" si="12"/>
        <v/>
      </c>
      <c r="J753" s="140"/>
      <c r="K753" s="140"/>
      <c r="L753" s="74" t="str">
        <f>IF(AND(C753="Abierto",D753="Urgente"),A753,"")</f>
        <v/>
      </c>
      <c r="M753" s="74" t="str">
        <f ca="1">IF(AND(C753="Abierto",D753="Urgente"),TODAY()-E753,"")</f>
        <v/>
      </c>
      <c r="N753" s="74" t="str">
        <f>IF(AND(C753="Abierto",D753="Urgente"),RANK(M753,$M$13:$M$798,0)+COUNTIF($M$13:M753,M753)-1,"")</f>
        <v/>
      </c>
      <c r="O753" s="74" t="str">
        <f>IF(AND(C753="Abierto",D753="Alta"),A753,"")</f>
        <v/>
      </c>
      <c r="P753" s="74" t="str">
        <f ca="1">IF(AND(C753="Abierto",D753="Alta"),TODAY()-E753,"")</f>
        <v/>
      </c>
      <c r="Q753" s="74" t="str">
        <f>IF(AND(C753="Abierto",D753="Alta"),RANK(P753,$P$13:$P$798,0)+COUNTIF($P$13:P753,P753)-1+MAX(N:N),"")</f>
        <v/>
      </c>
      <c r="R753" s="74" t="str">
        <f>IF(AND(C753="Abierto",D753="Media"),A753,"")</f>
        <v/>
      </c>
      <c r="S753" s="74" t="str">
        <f ca="1">IF(AND(C753="Abierto",D753="Media"),TODAY()-E753,"")</f>
        <v/>
      </c>
      <c r="T753" s="74" t="str">
        <f>IF(AND(C753="Abierto",D753="Media"),RANK(S753,$S$13:$S$798,0)+COUNTIF($S$13:S753,S753)-1+MAX(N:N,Q:Q),"")</f>
        <v/>
      </c>
      <c r="U753" s="74" t="str">
        <f>IF(AND(C753="Abierto",D753="Baja"),A753,"")</f>
        <v/>
      </c>
      <c r="V753" s="74" t="str">
        <f ca="1">IF(AND(C753="Abierto",D753="Baja"),TODAY()-E753,"")</f>
        <v/>
      </c>
      <c r="W753" s="74" t="str">
        <f>IF(AND(C753="Abierto",D753="Baja"),RANK(V753,$V$13:$V$798,0)+COUNTIF($V$13:V753,V753)-1+MAX(N:N,Q:Q,T:T),"")</f>
        <v/>
      </c>
      <c r="X753" s="139" t="str">
        <f>IF(OR(C753="Resuelto",C753=""),"",SUM(N753,Q753,T753,W753))</f>
        <v/>
      </c>
      <c r="Y753" s="139" t="str">
        <f>IF(OR(C753="Resuelto",C753=""),"",SUM(M753,P753,S753,V753))</f>
        <v/>
      </c>
      <c r="Z753" s="139" t="str">
        <f>IF(OR(C753="Resuelto",C753=""),"",SUM(L753,O753,R753,U753))</f>
        <v/>
      </c>
      <c r="AA753" s="28">
        <v>951</v>
      </c>
      <c r="AB753" s="28" t="str">
        <f ca="1">IF(ISNA(VLOOKUP(AA753,$X$13:$Z$795,3,FALSE))=TRUE,"",VLOOKUP(AA753,$X$13:$Z$795,3,FALSE))</f>
        <v/>
      </c>
      <c r="AC753" s="75" t="str">
        <f ca="1">IF(ISNA(VLOOKUP(AA753,$X$13:$Z$795,2,FALSE))=TRUE,"",VLOOKUP(AA753,$X$13:$Z$795,2,FALSE))</f>
        <v/>
      </c>
      <c r="AH753" s="78" t="str">
        <f>IF(AI753="","",MAX($AH$5:AH752)+1)</f>
        <v/>
      </c>
      <c r="AI753" s="53" t="str">
        <f>IF(G752="","",IF(COUNTIF($AI$11:AI752,G752)=0,G752,""))</f>
        <v/>
      </c>
      <c r="AJ753" s="53" t="str">
        <f>IF(ISNA(VLOOKUP(AA753,$AH$13:$AI$795,2,FALSE))=TRUE,"",VLOOKUP(AA753,$AH$13:$AI$795,2,FALSE))</f>
        <v/>
      </c>
      <c r="AK753" s="135"/>
    </row>
    <row r="754" spans="1:37" x14ac:dyDescent="0.25">
      <c r="A754" s="136"/>
      <c r="B754" s="136"/>
      <c r="C754" s="136"/>
      <c r="D754" s="136"/>
      <c r="E754" s="137"/>
      <c r="F754" s="137"/>
      <c r="G754" s="136"/>
      <c r="H754" s="137"/>
      <c r="I754" s="140" t="str">
        <f t="shared" si="12"/>
        <v/>
      </c>
      <c r="J754" s="140"/>
      <c r="K754" s="140"/>
      <c r="L754" s="74" t="str">
        <f>IF(AND(C754="Abierto",D754="Urgente"),A754,"")</f>
        <v/>
      </c>
      <c r="M754" s="74" t="str">
        <f ca="1">IF(AND(C754="Abierto",D754="Urgente"),TODAY()-E754,"")</f>
        <v/>
      </c>
      <c r="N754" s="74" t="str">
        <f>IF(AND(C754="Abierto",D754="Urgente"),RANK(M754,$M$13:$M$798,0)+COUNTIF($M$13:M754,M754)-1,"")</f>
        <v/>
      </c>
      <c r="O754" s="74" t="str">
        <f>IF(AND(C754="Abierto",D754="Alta"),A754,"")</f>
        <v/>
      </c>
      <c r="P754" s="74" t="str">
        <f ca="1">IF(AND(C754="Abierto",D754="Alta"),TODAY()-E754,"")</f>
        <v/>
      </c>
      <c r="Q754" s="74" t="str">
        <f>IF(AND(C754="Abierto",D754="Alta"),RANK(P754,$P$13:$P$798,0)+COUNTIF($P$13:P754,P754)-1+MAX(N:N),"")</f>
        <v/>
      </c>
      <c r="R754" s="74" t="str">
        <f>IF(AND(C754="Abierto",D754="Media"),A754,"")</f>
        <v/>
      </c>
      <c r="S754" s="74" t="str">
        <f ca="1">IF(AND(C754="Abierto",D754="Media"),TODAY()-E754,"")</f>
        <v/>
      </c>
      <c r="T754" s="74" t="str">
        <f>IF(AND(C754="Abierto",D754="Media"),RANK(S754,$S$13:$S$798,0)+COUNTIF($S$13:S754,S754)-1+MAX(N:N,Q:Q),"")</f>
        <v/>
      </c>
      <c r="U754" s="74" t="str">
        <f>IF(AND(C754="Abierto",D754="Baja"),A754,"")</f>
        <v/>
      </c>
      <c r="V754" s="74" t="str">
        <f ca="1">IF(AND(C754="Abierto",D754="Baja"),TODAY()-E754,"")</f>
        <v/>
      </c>
      <c r="W754" s="74" t="str">
        <f>IF(AND(C754="Abierto",D754="Baja"),RANK(V754,$V$13:$V$798,0)+COUNTIF($V$13:V754,V754)-1+MAX(N:N,Q:Q,T:T),"")</f>
        <v/>
      </c>
      <c r="X754" s="139" t="str">
        <f>IF(OR(C754="Resuelto",C754=""),"",SUM(N754,Q754,T754,W754))</f>
        <v/>
      </c>
      <c r="Y754" s="139" t="str">
        <f>IF(OR(C754="Resuelto",C754=""),"",SUM(M754,P754,S754,V754))</f>
        <v/>
      </c>
      <c r="Z754" s="139" t="str">
        <f>IF(OR(C754="Resuelto",C754=""),"",SUM(L754,O754,R754,U754))</f>
        <v/>
      </c>
      <c r="AA754" s="28">
        <v>952</v>
      </c>
      <c r="AB754" s="28" t="str">
        <f ca="1">IF(ISNA(VLOOKUP(AA754,$X$13:$Z$795,3,FALSE))=TRUE,"",VLOOKUP(AA754,$X$13:$Z$795,3,FALSE))</f>
        <v/>
      </c>
      <c r="AC754" s="75" t="str">
        <f ca="1">IF(ISNA(VLOOKUP(AA754,$X$13:$Z$795,2,FALSE))=TRUE,"",VLOOKUP(AA754,$X$13:$Z$795,2,FALSE))</f>
        <v/>
      </c>
      <c r="AH754" s="78" t="str">
        <f>IF(AI754="","",MAX($AH$5:AH753)+1)</f>
        <v/>
      </c>
      <c r="AI754" s="53" t="str">
        <f>IF(G753="","",IF(COUNTIF($AI$11:AI753,G753)=0,G753,""))</f>
        <v/>
      </c>
      <c r="AJ754" s="53" t="str">
        <f>IF(ISNA(VLOOKUP(AA754,$AH$13:$AI$795,2,FALSE))=TRUE,"",VLOOKUP(AA754,$AH$13:$AI$795,2,FALSE))</f>
        <v/>
      </c>
      <c r="AK754" s="135"/>
    </row>
    <row r="755" spans="1:37" x14ac:dyDescent="0.25">
      <c r="A755" s="136"/>
      <c r="B755" s="136"/>
      <c r="C755" s="136"/>
      <c r="D755" s="136"/>
      <c r="E755" s="137"/>
      <c r="F755" s="137"/>
      <c r="G755" s="136"/>
      <c r="H755" s="137"/>
      <c r="I755" s="140" t="str">
        <f t="shared" si="12"/>
        <v/>
      </c>
      <c r="J755" s="140"/>
      <c r="K755" s="140"/>
      <c r="L755" s="74" t="str">
        <f>IF(AND(C755="Abierto",D755="Urgente"),A755,"")</f>
        <v/>
      </c>
      <c r="M755" s="74" t="str">
        <f ca="1">IF(AND(C755="Abierto",D755="Urgente"),TODAY()-E755,"")</f>
        <v/>
      </c>
      <c r="N755" s="74" t="str">
        <f>IF(AND(C755="Abierto",D755="Urgente"),RANK(M755,$M$13:$M$798,0)+COUNTIF($M$13:M755,M755)-1,"")</f>
        <v/>
      </c>
      <c r="O755" s="74" t="str">
        <f>IF(AND(C755="Abierto",D755="Alta"),A755,"")</f>
        <v/>
      </c>
      <c r="P755" s="74" t="str">
        <f ca="1">IF(AND(C755="Abierto",D755="Alta"),TODAY()-E755,"")</f>
        <v/>
      </c>
      <c r="Q755" s="74" t="str">
        <f>IF(AND(C755="Abierto",D755="Alta"),RANK(P755,$P$13:$P$798,0)+COUNTIF($P$13:P755,P755)-1+MAX(N:N),"")</f>
        <v/>
      </c>
      <c r="R755" s="74" t="str">
        <f>IF(AND(C755="Abierto",D755="Media"),A755,"")</f>
        <v/>
      </c>
      <c r="S755" s="74" t="str">
        <f ca="1">IF(AND(C755="Abierto",D755="Media"),TODAY()-E755,"")</f>
        <v/>
      </c>
      <c r="T755" s="74" t="str">
        <f>IF(AND(C755="Abierto",D755="Media"),RANK(S755,$S$13:$S$798,0)+COUNTIF($S$13:S755,S755)-1+MAX(N:N,Q:Q),"")</f>
        <v/>
      </c>
      <c r="U755" s="74" t="str">
        <f>IF(AND(C755="Abierto",D755="Baja"),A755,"")</f>
        <v/>
      </c>
      <c r="V755" s="74" t="str">
        <f ca="1">IF(AND(C755="Abierto",D755="Baja"),TODAY()-E755,"")</f>
        <v/>
      </c>
      <c r="W755" s="74" t="str">
        <f>IF(AND(C755="Abierto",D755="Baja"),RANK(V755,$V$13:$V$798,0)+COUNTIF($V$13:V755,V755)-1+MAX(N:N,Q:Q,T:T),"")</f>
        <v/>
      </c>
      <c r="X755" s="139" t="str">
        <f>IF(OR(C755="Resuelto",C755=""),"",SUM(N755,Q755,T755,W755))</f>
        <v/>
      </c>
      <c r="Y755" s="139" t="str">
        <f>IF(OR(C755="Resuelto",C755=""),"",SUM(M755,P755,S755,V755))</f>
        <v/>
      </c>
      <c r="Z755" s="139" t="str">
        <f>IF(OR(C755="Resuelto",C755=""),"",SUM(L755,O755,R755,U755))</f>
        <v/>
      </c>
      <c r="AA755" s="28">
        <v>953</v>
      </c>
      <c r="AB755" s="28" t="str">
        <f ca="1">IF(ISNA(VLOOKUP(AA755,$X$13:$Z$795,3,FALSE))=TRUE,"",VLOOKUP(AA755,$X$13:$Z$795,3,FALSE))</f>
        <v/>
      </c>
      <c r="AC755" s="75" t="str">
        <f ca="1">IF(ISNA(VLOOKUP(AA755,$X$13:$Z$795,2,FALSE))=TRUE,"",VLOOKUP(AA755,$X$13:$Z$795,2,FALSE))</f>
        <v/>
      </c>
      <c r="AH755" s="78" t="str">
        <f>IF(AI755="","",MAX($AH$5:AH754)+1)</f>
        <v/>
      </c>
      <c r="AI755" s="53" t="str">
        <f>IF(G754="","",IF(COUNTIF($AI$11:AI754,G754)=0,G754,""))</f>
        <v/>
      </c>
      <c r="AJ755" s="53" t="str">
        <f>IF(ISNA(VLOOKUP(AA755,$AH$13:$AI$795,2,FALSE))=TRUE,"",VLOOKUP(AA755,$AH$13:$AI$795,2,FALSE))</f>
        <v/>
      </c>
      <c r="AK755" s="135"/>
    </row>
    <row r="756" spans="1:37" x14ac:dyDescent="0.25">
      <c r="A756" s="136"/>
      <c r="B756" s="136"/>
      <c r="C756" s="136"/>
      <c r="D756" s="136"/>
      <c r="E756" s="137"/>
      <c r="F756" s="137"/>
      <c r="G756" s="136"/>
      <c r="H756" s="137"/>
      <c r="I756" s="140" t="str">
        <f t="shared" si="12"/>
        <v/>
      </c>
      <c r="J756" s="140"/>
      <c r="K756" s="140"/>
      <c r="L756" s="74" t="str">
        <f>IF(AND(C756="Abierto",D756="Urgente"),A756,"")</f>
        <v/>
      </c>
      <c r="M756" s="74" t="str">
        <f ca="1">IF(AND(C756="Abierto",D756="Urgente"),TODAY()-E756,"")</f>
        <v/>
      </c>
      <c r="N756" s="74" t="str">
        <f>IF(AND(C756="Abierto",D756="Urgente"),RANK(M756,$M$13:$M$798,0)+COUNTIF($M$13:M756,M756)-1,"")</f>
        <v/>
      </c>
      <c r="O756" s="74" t="str">
        <f>IF(AND(C756="Abierto",D756="Alta"),A756,"")</f>
        <v/>
      </c>
      <c r="P756" s="74" t="str">
        <f ca="1">IF(AND(C756="Abierto",D756="Alta"),TODAY()-E756,"")</f>
        <v/>
      </c>
      <c r="Q756" s="74" t="str">
        <f>IF(AND(C756="Abierto",D756="Alta"),RANK(P756,$P$13:$P$798,0)+COUNTIF($P$13:P756,P756)-1+MAX(N:N),"")</f>
        <v/>
      </c>
      <c r="R756" s="74" t="str">
        <f>IF(AND(C756="Abierto",D756="Media"),A756,"")</f>
        <v/>
      </c>
      <c r="S756" s="74" t="str">
        <f ca="1">IF(AND(C756="Abierto",D756="Media"),TODAY()-E756,"")</f>
        <v/>
      </c>
      <c r="T756" s="74" t="str">
        <f>IF(AND(C756="Abierto",D756="Media"),RANK(S756,$S$13:$S$798,0)+COUNTIF($S$13:S756,S756)-1+MAX(N:N,Q:Q),"")</f>
        <v/>
      </c>
      <c r="U756" s="74" t="str">
        <f>IF(AND(C756="Abierto",D756="Baja"),A756,"")</f>
        <v/>
      </c>
      <c r="V756" s="74" t="str">
        <f ca="1">IF(AND(C756="Abierto",D756="Baja"),TODAY()-E756,"")</f>
        <v/>
      </c>
      <c r="W756" s="74" t="str">
        <f>IF(AND(C756="Abierto",D756="Baja"),RANK(V756,$V$13:$V$798,0)+COUNTIF($V$13:V756,V756)-1+MAX(N:N,Q:Q,T:T),"")</f>
        <v/>
      </c>
      <c r="X756" s="139" t="str">
        <f>IF(OR(C756="Resuelto",C756=""),"",SUM(N756,Q756,T756,W756))</f>
        <v/>
      </c>
      <c r="Y756" s="139" t="str">
        <f>IF(OR(C756="Resuelto",C756=""),"",SUM(M756,P756,S756,V756))</f>
        <v/>
      </c>
      <c r="Z756" s="139" t="str">
        <f>IF(OR(C756="Resuelto",C756=""),"",SUM(L756,O756,R756,U756))</f>
        <v/>
      </c>
      <c r="AA756" s="28">
        <v>954</v>
      </c>
      <c r="AB756" s="28" t="str">
        <f ca="1">IF(ISNA(VLOOKUP(AA756,$X$13:$Z$795,3,FALSE))=TRUE,"",VLOOKUP(AA756,$X$13:$Z$795,3,FALSE))</f>
        <v/>
      </c>
      <c r="AC756" s="75" t="str">
        <f ca="1">IF(ISNA(VLOOKUP(AA756,$X$13:$Z$795,2,FALSE))=TRUE,"",VLOOKUP(AA756,$X$13:$Z$795,2,FALSE))</f>
        <v/>
      </c>
      <c r="AH756" s="78" t="str">
        <f>IF(AI756="","",MAX($AH$5:AH755)+1)</f>
        <v/>
      </c>
      <c r="AI756" s="53" t="str">
        <f>IF(G755="","",IF(COUNTIF($AI$11:AI755,G755)=0,G755,""))</f>
        <v/>
      </c>
      <c r="AJ756" s="53" t="str">
        <f>IF(ISNA(VLOOKUP(AA756,$AH$13:$AI$795,2,FALSE))=TRUE,"",VLOOKUP(AA756,$AH$13:$AI$795,2,FALSE))</f>
        <v/>
      </c>
      <c r="AK756" s="135"/>
    </row>
    <row r="757" spans="1:37" x14ac:dyDescent="0.25">
      <c r="A757" s="136"/>
      <c r="B757" s="136"/>
      <c r="C757" s="136"/>
      <c r="D757" s="136"/>
      <c r="E757" s="137"/>
      <c r="F757" s="137"/>
      <c r="G757" s="136"/>
      <c r="H757" s="137"/>
      <c r="I757" s="140" t="str">
        <f t="shared" si="12"/>
        <v/>
      </c>
      <c r="J757" s="140"/>
      <c r="K757" s="140"/>
      <c r="L757" s="74" t="str">
        <f>IF(AND(C757="Abierto",D757="Urgente"),A757,"")</f>
        <v/>
      </c>
      <c r="M757" s="74" t="str">
        <f ca="1">IF(AND(C757="Abierto",D757="Urgente"),TODAY()-E757,"")</f>
        <v/>
      </c>
      <c r="N757" s="74" t="str">
        <f>IF(AND(C757="Abierto",D757="Urgente"),RANK(M757,$M$13:$M$798,0)+COUNTIF($M$13:M757,M757)-1,"")</f>
        <v/>
      </c>
      <c r="O757" s="74" t="str">
        <f>IF(AND(C757="Abierto",D757="Alta"),A757,"")</f>
        <v/>
      </c>
      <c r="P757" s="74" t="str">
        <f ca="1">IF(AND(C757="Abierto",D757="Alta"),TODAY()-E757,"")</f>
        <v/>
      </c>
      <c r="Q757" s="74" t="str">
        <f>IF(AND(C757="Abierto",D757="Alta"),RANK(P757,$P$13:$P$798,0)+COUNTIF($P$13:P757,P757)-1+MAX(N:N),"")</f>
        <v/>
      </c>
      <c r="R757" s="74" t="str">
        <f>IF(AND(C757="Abierto",D757="Media"),A757,"")</f>
        <v/>
      </c>
      <c r="S757" s="74" t="str">
        <f ca="1">IF(AND(C757="Abierto",D757="Media"),TODAY()-E757,"")</f>
        <v/>
      </c>
      <c r="T757" s="74" t="str">
        <f>IF(AND(C757="Abierto",D757="Media"),RANK(S757,$S$13:$S$798,0)+COUNTIF($S$13:S757,S757)-1+MAX(N:N,Q:Q),"")</f>
        <v/>
      </c>
      <c r="U757" s="74" t="str">
        <f>IF(AND(C757="Abierto",D757="Baja"),A757,"")</f>
        <v/>
      </c>
      <c r="V757" s="74" t="str">
        <f ca="1">IF(AND(C757="Abierto",D757="Baja"),TODAY()-E757,"")</f>
        <v/>
      </c>
      <c r="W757" s="74" t="str">
        <f>IF(AND(C757="Abierto",D757="Baja"),RANK(V757,$V$13:$V$798,0)+COUNTIF($V$13:V757,V757)-1+MAX(N:N,Q:Q,T:T),"")</f>
        <v/>
      </c>
      <c r="X757" s="139" t="str">
        <f>IF(OR(C757="Resuelto",C757=""),"",SUM(N757,Q757,T757,W757))</f>
        <v/>
      </c>
      <c r="Y757" s="139" t="str">
        <f>IF(OR(C757="Resuelto",C757=""),"",SUM(M757,P757,S757,V757))</f>
        <v/>
      </c>
      <c r="Z757" s="139" t="str">
        <f>IF(OR(C757="Resuelto",C757=""),"",SUM(L757,O757,R757,U757))</f>
        <v/>
      </c>
      <c r="AA757" s="28">
        <v>955</v>
      </c>
      <c r="AB757" s="28" t="str">
        <f ca="1">IF(ISNA(VLOOKUP(AA757,$X$13:$Z$795,3,FALSE))=TRUE,"",VLOOKUP(AA757,$X$13:$Z$795,3,FALSE))</f>
        <v/>
      </c>
      <c r="AC757" s="75" t="str">
        <f ca="1">IF(ISNA(VLOOKUP(AA757,$X$13:$Z$795,2,FALSE))=TRUE,"",VLOOKUP(AA757,$X$13:$Z$795,2,FALSE))</f>
        <v/>
      </c>
      <c r="AH757" s="78" t="str">
        <f>IF(AI757="","",MAX($AH$5:AH756)+1)</f>
        <v/>
      </c>
      <c r="AI757" s="53" t="str">
        <f>IF(G756="","",IF(COUNTIF($AI$11:AI756,G756)=0,G756,""))</f>
        <v/>
      </c>
      <c r="AJ757" s="53" t="str">
        <f>IF(ISNA(VLOOKUP(AA757,$AH$13:$AI$795,2,FALSE))=TRUE,"",VLOOKUP(AA757,$AH$13:$AI$795,2,FALSE))</f>
        <v/>
      </c>
      <c r="AK757" s="135"/>
    </row>
    <row r="758" spans="1:37" x14ac:dyDescent="0.25">
      <c r="A758" s="136"/>
      <c r="B758" s="136"/>
      <c r="C758" s="136"/>
      <c r="D758" s="136"/>
      <c r="E758" s="137"/>
      <c r="F758" s="137"/>
      <c r="G758" s="136"/>
      <c r="H758" s="137"/>
      <c r="I758" s="140" t="str">
        <f t="shared" si="12"/>
        <v/>
      </c>
      <c r="J758" s="140"/>
      <c r="K758" s="140"/>
      <c r="L758" s="74" t="str">
        <f>IF(AND(C758="Abierto",D758="Urgente"),A758,"")</f>
        <v/>
      </c>
      <c r="M758" s="74" t="str">
        <f ca="1">IF(AND(C758="Abierto",D758="Urgente"),TODAY()-E758,"")</f>
        <v/>
      </c>
      <c r="N758" s="74" t="str">
        <f>IF(AND(C758="Abierto",D758="Urgente"),RANK(M758,$M$13:$M$798,0)+COUNTIF($M$13:M758,M758)-1,"")</f>
        <v/>
      </c>
      <c r="O758" s="74" t="str">
        <f>IF(AND(C758="Abierto",D758="Alta"),A758,"")</f>
        <v/>
      </c>
      <c r="P758" s="74" t="str">
        <f ca="1">IF(AND(C758="Abierto",D758="Alta"),TODAY()-E758,"")</f>
        <v/>
      </c>
      <c r="Q758" s="74" t="str">
        <f>IF(AND(C758="Abierto",D758="Alta"),RANK(P758,$P$13:$P$798,0)+COUNTIF($P$13:P758,P758)-1+MAX(N:N),"")</f>
        <v/>
      </c>
      <c r="R758" s="74" t="str">
        <f>IF(AND(C758="Abierto",D758="Media"),A758,"")</f>
        <v/>
      </c>
      <c r="S758" s="74" t="str">
        <f ca="1">IF(AND(C758="Abierto",D758="Media"),TODAY()-E758,"")</f>
        <v/>
      </c>
      <c r="T758" s="74" t="str">
        <f>IF(AND(C758="Abierto",D758="Media"),RANK(S758,$S$13:$S$798,0)+COUNTIF($S$13:S758,S758)-1+MAX(N:N,Q:Q),"")</f>
        <v/>
      </c>
      <c r="U758" s="74" t="str">
        <f>IF(AND(C758="Abierto",D758="Baja"),A758,"")</f>
        <v/>
      </c>
      <c r="V758" s="74" t="str">
        <f ca="1">IF(AND(C758="Abierto",D758="Baja"),TODAY()-E758,"")</f>
        <v/>
      </c>
      <c r="W758" s="74" t="str">
        <f>IF(AND(C758="Abierto",D758="Baja"),RANK(V758,$V$13:$V$798,0)+COUNTIF($V$13:V758,V758)-1+MAX(N:N,Q:Q,T:T),"")</f>
        <v/>
      </c>
      <c r="X758" s="139" t="str">
        <f>IF(OR(C758="Resuelto",C758=""),"",SUM(N758,Q758,T758,W758))</f>
        <v/>
      </c>
      <c r="Y758" s="139" t="str">
        <f>IF(OR(C758="Resuelto",C758=""),"",SUM(M758,P758,S758,V758))</f>
        <v/>
      </c>
      <c r="Z758" s="139" t="str">
        <f>IF(OR(C758="Resuelto",C758=""),"",SUM(L758,O758,R758,U758))</f>
        <v/>
      </c>
      <c r="AA758" s="28">
        <v>956</v>
      </c>
      <c r="AB758" s="28" t="str">
        <f ca="1">IF(ISNA(VLOOKUP(AA758,$X$13:$Z$795,3,FALSE))=TRUE,"",VLOOKUP(AA758,$X$13:$Z$795,3,FALSE))</f>
        <v/>
      </c>
      <c r="AC758" s="75" t="str">
        <f ca="1">IF(ISNA(VLOOKUP(AA758,$X$13:$Z$795,2,FALSE))=TRUE,"",VLOOKUP(AA758,$X$13:$Z$795,2,FALSE))</f>
        <v/>
      </c>
      <c r="AH758" s="78" t="str">
        <f>IF(AI758="","",MAX($AH$5:AH757)+1)</f>
        <v/>
      </c>
      <c r="AI758" s="53" t="str">
        <f>IF(G757="","",IF(COUNTIF($AI$11:AI757,G757)=0,G757,""))</f>
        <v/>
      </c>
      <c r="AJ758" s="53" t="str">
        <f>IF(ISNA(VLOOKUP(AA758,$AH$13:$AI$795,2,FALSE))=TRUE,"",VLOOKUP(AA758,$AH$13:$AI$795,2,FALSE))</f>
        <v/>
      </c>
      <c r="AK758" s="135"/>
    </row>
    <row r="759" spans="1:37" x14ac:dyDescent="0.25">
      <c r="A759" s="136"/>
      <c r="B759" s="136"/>
      <c r="C759" s="136"/>
      <c r="D759" s="136"/>
      <c r="E759" s="137"/>
      <c r="F759" s="137"/>
      <c r="G759" s="136"/>
      <c r="H759" s="137"/>
      <c r="I759" s="140" t="str">
        <f t="shared" ref="I759:I795" si="13">IF(OR(E759=0,H759=0),"",H759-E759)</f>
        <v/>
      </c>
      <c r="J759" s="140"/>
      <c r="K759" s="140"/>
      <c r="L759" s="74" t="str">
        <f>IF(AND(C759="Abierto",D759="Urgente"),A759,"")</f>
        <v/>
      </c>
      <c r="M759" s="74" t="str">
        <f ca="1">IF(AND(C759="Abierto",D759="Urgente"),TODAY()-E759,"")</f>
        <v/>
      </c>
      <c r="N759" s="74" t="str">
        <f>IF(AND(C759="Abierto",D759="Urgente"),RANK(M759,$M$13:$M$798,0)+COUNTIF($M$13:M759,M759)-1,"")</f>
        <v/>
      </c>
      <c r="O759" s="74" t="str">
        <f>IF(AND(C759="Abierto",D759="Alta"),A759,"")</f>
        <v/>
      </c>
      <c r="P759" s="74" t="str">
        <f ca="1">IF(AND(C759="Abierto",D759="Alta"),TODAY()-E759,"")</f>
        <v/>
      </c>
      <c r="Q759" s="74" t="str">
        <f>IF(AND(C759="Abierto",D759="Alta"),RANK(P759,$P$13:$P$798,0)+COUNTIF($P$13:P759,P759)-1+MAX(N:N),"")</f>
        <v/>
      </c>
      <c r="R759" s="74" t="str">
        <f>IF(AND(C759="Abierto",D759="Media"),A759,"")</f>
        <v/>
      </c>
      <c r="S759" s="74" t="str">
        <f ca="1">IF(AND(C759="Abierto",D759="Media"),TODAY()-E759,"")</f>
        <v/>
      </c>
      <c r="T759" s="74" t="str">
        <f>IF(AND(C759="Abierto",D759="Media"),RANK(S759,$S$13:$S$798,0)+COUNTIF($S$13:S759,S759)-1+MAX(N:N,Q:Q),"")</f>
        <v/>
      </c>
      <c r="U759" s="74" t="str">
        <f>IF(AND(C759="Abierto",D759="Baja"),A759,"")</f>
        <v/>
      </c>
      <c r="V759" s="74" t="str">
        <f ca="1">IF(AND(C759="Abierto",D759="Baja"),TODAY()-E759,"")</f>
        <v/>
      </c>
      <c r="W759" s="74" t="str">
        <f>IF(AND(C759="Abierto",D759="Baja"),RANK(V759,$V$13:$V$798,0)+COUNTIF($V$13:V759,V759)-1+MAX(N:N,Q:Q,T:T),"")</f>
        <v/>
      </c>
      <c r="X759" s="139" t="str">
        <f>IF(OR(C759="Resuelto",C759=""),"",SUM(N759,Q759,T759,W759))</f>
        <v/>
      </c>
      <c r="Y759" s="139" t="str">
        <f>IF(OR(C759="Resuelto",C759=""),"",SUM(M759,P759,S759,V759))</f>
        <v/>
      </c>
      <c r="Z759" s="139" t="str">
        <f>IF(OR(C759="Resuelto",C759=""),"",SUM(L759,O759,R759,U759))</f>
        <v/>
      </c>
      <c r="AA759" s="28">
        <v>957</v>
      </c>
      <c r="AB759" s="28" t="str">
        <f ca="1">IF(ISNA(VLOOKUP(AA759,$X$13:$Z$795,3,FALSE))=TRUE,"",VLOOKUP(AA759,$X$13:$Z$795,3,FALSE))</f>
        <v/>
      </c>
      <c r="AC759" s="75" t="str">
        <f ca="1">IF(ISNA(VLOOKUP(AA759,$X$13:$Z$795,2,FALSE))=TRUE,"",VLOOKUP(AA759,$X$13:$Z$795,2,FALSE))</f>
        <v/>
      </c>
      <c r="AH759" s="78" t="str">
        <f>IF(AI759="","",MAX($AH$5:AH758)+1)</f>
        <v/>
      </c>
      <c r="AI759" s="53" t="str">
        <f>IF(G758="","",IF(COUNTIF($AI$11:AI758,G758)=0,G758,""))</f>
        <v/>
      </c>
      <c r="AJ759" s="53" t="str">
        <f>IF(ISNA(VLOOKUP(AA759,$AH$13:$AI$795,2,FALSE))=TRUE,"",VLOOKUP(AA759,$AH$13:$AI$795,2,FALSE))</f>
        <v/>
      </c>
      <c r="AK759" s="135"/>
    </row>
    <row r="760" spans="1:37" x14ac:dyDescent="0.25">
      <c r="A760" s="136"/>
      <c r="B760" s="136"/>
      <c r="C760" s="136"/>
      <c r="D760" s="136"/>
      <c r="E760" s="137"/>
      <c r="F760" s="137"/>
      <c r="G760" s="136"/>
      <c r="H760" s="137"/>
      <c r="I760" s="140" t="str">
        <f t="shared" si="13"/>
        <v/>
      </c>
      <c r="J760" s="140"/>
      <c r="K760" s="140"/>
      <c r="L760" s="74" t="str">
        <f>IF(AND(C760="Abierto",D760="Urgente"),A760,"")</f>
        <v/>
      </c>
      <c r="M760" s="74" t="str">
        <f ca="1">IF(AND(C760="Abierto",D760="Urgente"),TODAY()-E760,"")</f>
        <v/>
      </c>
      <c r="N760" s="74" t="str">
        <f>IF(AND(C760="Abierto",D760="Urgente"),RANK(M760,$M$13:$M$798,0)+COUNTIF($M$13:M760,M760)-1,"")</f>
        <v/>
      </c>
      <c r="O760" s="74" t="str">
        <f>IF(AND(C760="Abierto",D760="Alta"),A760,"")</f>
        <v/>
      </c>
      <c r="P760" s="74" t="str">
        <f ca="1">IF(AND(C760="Abierto",D760="Alta"),TODAY()-E760,"")</f>
        <v/>
      </c>
      <c r="Q760" s="74" t="str">
        <f>IF(AND(C760="Abierto",D760="Alta"),RANK(P760,$P$13:$P$798,0)+COUNTIF($P$13:P760,P760)-1+MAX(N:N),"")</f>
        <v/>
      </c>
      <c r="R760" s="74" t="str">
        <f>IF(AND(C760="Abierto",D760="Media"),A760,"")</f>
        <v/>
      </c>
      <c r="S760" s="74" t="str">
        <f ca="1">IF(AND(C760="Abierto",D760="Media"),TODAY()-E760,"")</f>
        <v/>
      </c>
      <c r="T760" s="74" t="str">
        <f>IF(AND(C760="Abierto",D760="Media"),RANK(S760,$S$13:$S$798,0)+COUNTIF($S$13:S760,S760)-1+MAX(N:N,Q:Q),"")</f>
        <v/>
      </c>
      <c r="U760" s="74" t="str">
        <f>IF(AND(C760="Abierto",D760="Baja"),A760,"")</f>
        <v/>
      </c>
      <c r="V760" s="74" t="str">
        <f ca="1">IF(AND(C760="Abierto",D760="Baja"),TODAY()-E760,"")</f>
        <v/>
      </c>
      <c r="W760" s="74" t="str">
        <f>IF(AND(C760="Abierto",D760="Baja"),RANK(V760,$V$13:$V$798,0)+COUNTIF($V$13:V760,V760)-1+MAX(N:N,Q:Q,T:T),"")</f>
        <v/>
      </c>
      <c r="X760" s="139" t="str">
        <f>IF(OR(C760="Resuelto",C760=""),"",SUM(N760,Q760,T760,W760))</f>
        <v/>
      </c>
      <c r="Y760" s="139" t="str">
        <f>IF(OR(C760="Resuelto",C760=""),"",SUM(M760,P760,S760,V760))</f>
        <v/>
      </c>
      <c r="Z760" s="139" t="str">
        <f>IF(OR(C760="Resuelto",C760=""),"",SUM(L760,O760,R760,U760))</f>
        <v/>
      </c>
      <c r="AA760" s="28">
        <v>958</v>
      </c>
      <c r="AB760" s="28" t="str">
        <f ca="1">IF(ISNA(VLOOKUP(AA760,$X$13:$Z$795,3,FALSE))=TRUE,"",VLOOKUP(AA760,$X$13:$Z$795,3,FALSE))</f>
        <v/>
      </c>
      <c r="AC760" s="75" t="str">
        <f ca="1">IF(ISNA(VLOOKUP(AA760,$X$13:$Z$795,2,FALSE))=TRUE,"",VLOOKUP(AA760,$X$13:$Z$795,2,FALSE))</f>
        <v/>
      </c>
      <c r="AH760" s="78" t="str">
        <f>IF(AI760="","",MAX($AH$5:AH759)+1)</f>
        <v/>
      </c>
      <c r="AI760" s="53" t="str">
        <f>IF(G759="","",IF(COUNTIF($AI$11:AI759,G759)=0,G759,""))</f>
        <v/>
      </c>
      <c r="AJ760" s="53" t="str">
        <f>IF(ISNA(VLOOKUP(AA760,$AH$13:$AI$795,2,FALSE))=TRUE,"",VLOOKUP(AA760,$AH$13:$AI$795,2,FALSE))</f>
        <v/>
      </c>
      <c r="AK760" s="135"/>
    </row>
    <row r="761" spans="1:37" x14ac:dyDescent="0.25">
      <c r="A761" s="136"/>
      <c r="B761" s="136"/>
      <c r="C761" s="136"/>
      <c r="D761" s="136"/>
      <c r="E761" s="137"/>
      <c r="F761" s="137"/>
      <c r="G761" s="136"/>
      <c r="H761" s="137"/>
      <c r="I761" s="140" t="str">
        <f t="shared" si="13"/>
        <v/>
      </c>
      <c r="J761" s="140"/>
      <c r="K761" s="140"/>
      <c r="L761" s="74" t="str">
        <f>IF(AND(C761="Abierto",D761="Urgente"),A761,"")</f>
        <v/>
      </c>
      <c r="M761" s="74" t="str">
        <f ca="1">IF(AND(C761="Abierto",D761="Urgente"),TODAY()-E761,"")</f>
        <v/>
      </c>
      <c r="N761" s="74" t="str">
        <f>IF(AND(C761="Abierto",D761="Urgente"),RANK(M761,$M$13:$M$798,0)+COUNTIF($M$13:M761,M761)-1,"")</f>
        <v/>
      </c>
      <c r="O761" s="74" t="str">
        <f>IF(AND(C761="Abierto",D761="Alta"),A761,"")</f>
        <v/>
      </c>
      <c r="P761" s="74" t="str">
        <f ca="1">IF(AND(C761="Abierto",D761="Alta"),TODAY()-E761,"")</f>
        <v/>
      </c>
      <c r="Q761" s="74" t="str">
        <f>IF(AND(C761="Abierto",D761="Alta"),RANK(P761,$P$13:$P$798,0)+COUNTIF($P$13:P761,P761)-1+MAX(N:N),"")</f>
        <v/>
      </c>
      <c r="R761" s="74" t="str">
        <f>IF(AND(C761="Abierto",D761="Media"),A761,"")</f>
        <v/>
      </c>
      <c r="S761" s="74" t="str">
        <f ca="1">IF(AND(C761="Abierto",D761="Media"),TODAY()-E761,"")</f>
        <v/>
      </c>
      <c r="T761" s="74" t="str">
        <f>IF(AND(C761="Abierto",D761="Media"),RANK(S761,$S$13:$S$798,0)+COUNTIF($S$13:S761,S761)-1+MAX(N:N,Q:Q),"")</f>
        <v/>
      </c>
      <c r="U761" s="74" t="str">
        <f>IF(AND(C761="Abierto",D761="Baja"),A761,"")</f>
        <v/>
      </c>
      <c r="V761" s="74" t="str">
        <f ca="1">IF(AND(C761="Abierto",D761="Baja"),TODAY()-E761,"")</f>
        <v/>
      </c>
      <c r="W761" s="74" t="str">
        <f>IF(AND(C761="Abierto",D761="Baja"),RANK(V761,$V$13:$V$798,0)+COUNTIF($V$13:V761,V761)-1+MAX(N:N,Q:Q,T:T),"")</f>
        <v/>
      </c>
      <c r="X761" s="139" t="str">
        <f>IF(OR(C761="Resuelto",C761=""),"",SUM(N761,Q761,T761,W761))</f>
        <v/>
      </c>
      <c r="Y761" s="139" t="str">
        <f>IF(OR(C761="Resuelto",C761=""),"",SUM(M761,P761,S761,V761))</f>
        <v/>
      </c>
      <c r="Z761" s="139" t="str">
        <f>IF(OR(C761="Resuelto",C761=""),"",SUM(L761,O761,R761,U761))</f>
        <v/>
      </c>
      <c r="AA761" s="28">
        <v>959</v>
      </c>
      <c r="AB761" s="28" t="str">
        <f ca="1">IF(ISNA(VLOOKUP(AA761,$X$13:$Z$795,3,FALSE))=TRUE,"",VLOOKUP(AA761,$X$13:$Z$795,3,FALSE))</f>
        <v/>
      </c>
      <c r="AC761" s="75" t="str">
        <f ca="1">IF(ISNA(VLOOKUP(AA761,$X$13:$Z$795,2,FALSE))=TRUE,"",VLOOKUP(AA761,$X$13:$Z$795,2,FALSE))</f>
        <v/>
      </c>
      <c r="AH761" s="78" t="str">
        <f>IF(AI761="","",MAX($AH$5:AH760)+1)</f>
        <v/>
      </c>
      <c r="AI761" s="53" t="str">
        <f>IF(G760="","",IF(COUNTIF($AI$11:AI760,G760)=0,G760,""))</f>
        <v/>
      </c>
      <c r="AJ761" s="53" t="str">
        <f>IF(ISNA(VLOOKUP(AA761,$AH$13:$AI$795,2,FALSE))=TRUE,"",VLOOKUP(AA761,$AH$13:$AI$795,2,FALSE))</f>
        <v/>
      </c>
      <c r="AK761" s="135"/>
    </row>
    <row r="762" spans="1:37" x14ac:dyDescent="0.25">
      <c r="A762" s="136"/>
      <c r="B762" s="136"/>
      <c r="C762" s="136"/>
      <c r="D762" s="136"/>
      <c r="E762" s="137"/>
      <c r="F762" s="137"/>
      <c r="G762" s="136"/>
      <c r="H762" s="137"/>
      <c r="I762" s="140" t="str">
        <f t="shared" si="13"/>
        <v/>
      </c>
      <c r="J762" s="140"/>
      <c r="K762" s="140"/>
      <c r="L762" s="74" t="str">
        <f>IF(AND(C762="Abierto",D762="Urgente"),A762,"")</f>
        <v/>
      </c>
      <c r="M762" s="74" t="str">
        <f ca="1">IF(AND(C762="Abierto",D762="Urgente"),TODAY()-E762,"")</f>
        <v/>
      </c>
      <c r="N762" s="74" t="str">
        <f>IF(AND(C762="Abierto",D762="Urgente"),RANK(M762,$M$13:$M$798,0)+COUNTIF($M$13:M762,M762)-1,"")</f>
        <v/>
      </c>
      <c r="O762" s="74" t="str">
        <f>IF(AND(C762="Abierto",D762="Alta"),A762,"")</f>
        <v/>
      </c>
      <c r="P762" s="74" t="str">
        <f ca="1">IF(AND(C762="Abierto",D762="Alta"),TODAY()-E762,"")</f>
        <v/>
      </c>
      <c r="Q762" s="74" t="str">
        <f>IF(AND(C762="Abierto",D762="Alta"),RANK(P762,$P$13:$P$798,0)+COUNTIF($P$13:P762,P762)-1+MAX(N:N),"")</f>
        <v/>
      </c>
      <c r="R762" s="74" t="str">
        <f>IF(AND(C762="Abierto",D762="Media"),A762,"")</f>
        <v/>
      </c>
      <c r="S762" s="74" t="str">
        <f ca="1">IF(AND(C762="Abierto",D762="Media"),TODAY()-E762,"")</f>
        <v/>
      </c>
      <c r="T762" s="74" t="str">
        <f>IF(AND(C762="Abierto",D762="Media"),RANK(S762,$S$13:$S$798,0)+COUNTIF($S$13:S762,S762)-1+MAX(N:N,Q:Q),"")</f>
        <v/>
      </c>
      <c r="U762" s="74" t="str">
        <f>IF(AND(C762="Abierto",D762="Baja"),A762,"")</f>
        <v/>
      </c>
      <c r="V762" s="74" t="str">
        <f ca="1">IF(AND(C762="Abierto",D762="Baja"),TODAY()-E762,"")</f>
        <v/>
      </c>
      <c r="W762" s="74" t="str">
        <f>IF(AND(C762="Abierto",D762="Baja"),RANK(V762,$V$13:$V$798,0)+COUNTIF($V$13:V762,V762)-1+MAX(N:N,Q:Q,T:T),"")</f>
        <v/>
      </c>
      <c r="X762" s="139" t="str">
        <f>IF(OR(C762="Resuelto",C762=""),"",SUM(N762,Q762,T762,W762))</f>
        <v/>
      </c>
      <c r="Y762" s="139" t="str">
        <f>IF(OR(C762="Resuelto",C762=""),"",SUM(M762,P762,S762,V762))</f>
        <v/>
      </c>
      <c r="Z762" s="139" t="str">
        <f>IF(OR(C762="Resuelto",C762=""),"",SUM(L762,O762,R762,U762))</f>
        <v/>
      </c>
      <c r="AA762" s="28">
        <v>960</v>
      </c>
      <c r="AB762" s="28" t="str">
        <f ca="1">IF(ISNA(VLOOKUP(AA762,$X$13:$Z$795,3,FALSE))=TRUE,"",VLOOKUP(AA762,$X$13:$Z$795,3,FALSE))</f>
        <v/>
      </c>
      <c r="AC762" s="75" t="str">
        <f ca="1">IF(ISNA(VLOOKUP(AA762,$X$13:$Z$795,2,FALSE))=TRUE,"",VLOOKUP(AA762,$X$13:$Z$795,2,FALSE))</f>
        <v/>
      </c>
      <c r="AH762" s="78" t="str">
        <f>IF(AI762="","",MAX($AH$5:AH761)+1)</f>
        <v/>
      </c>
      <c r="AI762" s="53" t="str">
        <f>IF(G761="","",IF(COUNTIF($AI$11:AI761,G761)=0,G761,""))</f>
        <v/>
      </c>
      <c r="AJ762" s="53" t="str">
        <f>IF(ISNA(VLOOKUP(AA762,$AH$13:$AI$795,2,FALSE))=TRUE,"",VLOOKUP(AA762,$AH$13:$AI$795,2,FALSE))</f>
        <v/>
      </c>
      <c r="AK762" s="135"/>
    </row>
    <row r="763" spans="1:37" x14ac:dyDescent="0.25">
      <c r="A763" s="136"/>
      <c r="B763" s="136"/>
      <c r="C763" s="136"/>
      <c r="D763" s="136"/>
      <c r="E763" s="137"/>
      <c r="F763" s="137"/>
      <c r="G763" s="136"/>
      <c r="H763" s="137"/>
      <c r="I763" s="140" t="str">
        <f t="shared" si="13"/>
        <v/>
      </c>
      <c r="J763" s="140"/>
      <c r="K763" s="140"/>
      <c r="L763" s="74" t="str">
        <f>IF(AND(C763="Abierto",D763="Urgente"),A763,"")</f>
        <v/>
      </c>
      <c r="M763" s="74" t="str">
        <f ca="1">IF(AND(C763="Abierto",D763="Urgente"),TODAY()-E763,"")</f>
        <v/>
      </c>
      <c r="N763" s="74" t="str">
        <f>IF(AND(C763="Abierto",D763="Urgente"),RANK(M763,$M$13:$M$798,0)+COUNTIF($M$13:M763,M763)-1,"")</f>
        <v/>
      </c>
      <c r="O763" s="74" t="str">
        <f>IF(AND(C763="Abierto",D763="Alta"),A763,"")</f>
        <v/>
      </c>
      <c r="P763" s="74" t="str">
        <f ca="1">IF(AND(C763="Abierto",D763="Alta"),TODAY()-E763,"")</f>
        <v/>
      </c>
      <c r="Q763" s="74" t="str">
        <f>IF(AND(C763="Abierto",D763="Alta"),RANK(P763,$P$13:$P$798,0)+COUNTIF($P$13:P763,P763)-1+MAX(N:N),"")</f>
        <v/>
      </c>
      <c r="R763" s="74" t="str">
        <f>IF(AND(C763="Abierto",D763="Media"),A763,"")</f>
        <v/>
      </c>
      <c r="S763" s="74" t="str">
        <f ca="1">IF(AND(C763="Abierto",D763="Media"),TODAY()-E763,"")</f>
        <v/>
      </c>
      <c r="T763" s="74" t="str">
        <f>IF(AND(C763="Abierto",D763="Media"),RANK(S763,$S$13:$S$798,0)+COUNTIF($S$13:S763,S763)-1+MAX(N:N,Q:Q),"")</f>
        <v/>
      </c>
      <c r="U763" s="74" t="str">
        <f>IF(AND(C763="Abierto",D763="Baja"),A763,"")</f>
        <v/>
      </c>
      <c r="V763" s="74" t="str">
        <f ca="1">IF(AND(C763="Abierto",D763="Baja"),TODAY()-E763,"")</f>
        <v/>
      </c>
      <c r="W763" s="74" t="str">
        <f>IF(AND(C763="Abierto",D763="Baja"),RANK(V763,$V$13:$V$798,0)+COUNTIF($V$13:V763,V763)-1+MAX(N:N,Q:Q,T:T),"")</f>
        <v/>
      </c>
      <c r="X763" s="139" t="str">
        <f>IF(OR(C763="Resuelto",C763=""),"",SUM(N763,Q763,T763,W763))</f>
        <v/>
      </c>
      <c r="Y763" s="139" t="str">
        <f>IF(OR(C763="Resuelto",C763=""),"",SUM(M763,P763,S763,V763))</f>
        <v/>
      </c>
      <c r="Z763" s="139" t="str">
        <f>IF(OR(C763="Resuelto",C763=""),"",SUM(L763,O763,R763,U763))</f>
        <v/>
      </c>
      <c r="AA763" s="28">
        <v>961</v>
      </c>
      <c r="AB763" s="28" t="str">
        <f ca="1">IF(ISNA(VLOOKUP(AA763,$X$13:$Z$795,3,FALSE))=TRUE,"",VLOOKUP(AA763,$X$13:$Z$795,3,FALSE))</f>
        <v/>
      </c>
      <c r="AC763" s="75" t="str">
        <f ca="1">IF(ISNA(VLOOKUP(AA763,$X$13:$Z$795,2,FALSE))=TRUE,"",VLOOKUP(AA763,$X$13:$Z$795,2,FALSE))</f>
        <v/>
      </c>
      <c r="AH763" s="78" t="str">
        <f>IF(AI763="","",MAX($AH$5:AH762)+1)</f>
        <v/>
      </c>
      <c r="AI763" s="53" t="str">
        <f>IF(G762="","",IF(COUNTIF($AI$11:AI762,G762)=0,G762,""))</f>
        <v/>
      </c>
      <c r="AJ763" s="53" t="str">
        <f>IF(ISNA(VLOOKUP(AA763,$AH$13:$AI$795,2,FALSE))=TRUE,"",VLOOKUP(AA763,$AH$13:$AI$795,2,FALSE))</f>
        <v/>
      </c>
      <c r="AK763" s="135"/>
    </row>
    <row r="764" spans="1:37" x14ac:dyDescent="0.25">
      <c r="A764" s="136"/>
      <c r="B764" s="136"/>
      <c r="C764" s="136"/>
      <c r="D764" s="136"/>
      <c r="E764" s="137"/>
      <c r="F764" s="137"/>
      <c r="G764" s="136"/>
      <c r="H764" s="137"/>
      <c r="I764" s="140" t="str">
        <f t="shared" si="13"/>
        <v/>
      </c>
      <c r="J764" s="140"/>
      <c r="K764" s="140"/>
      <c r="L764" s="74" t="str">
        <f>IF(AND(C764="Abierto",D764="Urgente"),A764,"")</f>
        <v/>
      </c>
      <c r="M764" s="74" t="str">
        <f ca="1">IF(AND(C764="Abierto",D764="Urgente"),TODAY()-E764,"")</f>
        <v/>
      </c>
      <c r="N764" s="74" t="str">
        <f>IF(AND(C764="Abierto",D764="Urgente"),RANK(M764,$M$13:$M$798,0)+COUNTIF($M$13:M764,M764)-1,"")</f>
        <v/>
      </c>
      <c r="O764" s="74" t="str">
        <f>IF(AND(C764="Abierto",D764="Alta"),A764,"")</f>
        <v/>
      </c>
      <c r="P764" s="74" t="str">
        <f ca="1">IF(AND(C764="Abierto",D764="Alta"),TODAY()-E764,"")</f>
        <v/>
      </c>
      <c r="Q764" s="74" t="str">
        <f>IF(AND(C764="Abierto",D764="Alta"),RANK(P764,$P$13:$P$798,0)+COUNTIF($P$13:P764,P764)-1+MAX(N:N),"")</f>
        <v/>
      </c>
      <c r="R764" s="74" t="str">
        <f>IF(AND(C764="Abierto",D764="Media"),A764,"")</f>
        <v/>
      </c>
      <c r="S764" s="74" t="str">
        <f ca="1">IF(AND(C764="Abierto",D764="Media"),TODAY()-E764,"")</f>
        <v/>
      </c>
      <c r="T764" s="74" t="str">
        <f>IF(AND(C764="Abierto",D764="Media"),RANK(S764,$S$13:$S$798,0)+COUNTIF($S$13:S764,S764)-1+MAX(N:N,Q:Q),"")</f>
        <v/>
      </c>
      <c r="U764" s="74" t="str">
        <f>IF(AND(C764="Abierto",D764="Baja"),A764,"")</f>
        <v/>
      </c>
      <c r="V764" s="74" t="str">
        <f ca="1">IF(AND(C764="Abierto",D764="Baja"),TODAY()-E764,"")</f>
        <v/>
      </c>
      <c r="W764" s="74" t="str">
        <f>IF(AND(C764="Abierto",D764="Baja"),RANK(V764,$V$13:$V$798,0)+COUNTIF($V$13:V764,V764)-1+MAX(N:N,Q:Q,T:T),"")</f>
        <v/>
      </c>
      <c r="X764" s="139" t="str">
        <f>IF(OR(C764="Resuelto",C764=""),"",SUM(N764,Q764,T764,W764))</f>
        <v/>
      </c>
      <c r="Y764" s="139" t="str">
        <f>IF(OR(C764="Resuelto",C764=""),"",SUM(M764,P764,S764,V764))</f>
        <v/>
      </c>
      <c r="Z764" s="139" t="str">
        <f>IF(OR(C764="Resuelto",C764=""),"",SUM(L764,O764,R764,U764))</f>
        <v/>
      </c>
      <c r="AA764" s="28">
        <v>962</v>
      </c>
      <c r="AB764" s="28" t="str">
        <f ca="1">IF(ISNA(VLOOKUP(AA764,$X$13:$Z$795,3,FALSE))=TRUE,"",VLOOKUP(AA764,$X$13:$Z$795,3,FALSE))</f>
        <v/>
      </c>
      <c r="AC764" s="75" t="str">
        <f ca="1">IF(ISNA(VLOOKUP(AA764,$X$13:$Z$795,2,FALSE))=TRUE,"",VLOOKUP(AA764,$X$13:$Z$795,2,FALSE))</f>
        <v/>
      </c>
      <c r="AH764" s="78" t="str">
        <f>IF(AI764="","",MAX($AH$5:AH763)+1)</f>
        <v/>
      </c>
      <c r="AI764" s="53" t="str">
        <f>IF(G763="","",IF(COUNTIF($AI$11:AI763,G763)=0,G763,""))</f>
        <v/>
      </c>
      <c r="AJ764" s="53" t="str">
        <f>IF(ISNA(VLOOKUP(AA764,$AH$13:$AI$795,2,FALSE))=TRUE,"",VLOOKUP(AA764,$AH$13:$AI$795,2,FALSE))</f>
        <v/>
      </c>
      <c r="AK764" s="135"/>
    </row>
    <row r="765" spans="1:37" x14ac:dyDescent="0.25">
      <c r="A765" s="136"/>
      <c r="B765" s="136"/>
      <c r="C765" s="136"/>
      <c r="D765" s="136"/>
      <c r="E765" s="137"/>
      <c r="F765" s="137"/>
      <c r="G765" s="136"/>
      <c r="H765" s="137"/>
      <c r="I765" s="140" t="str">
        <f t="shared" si="13"/>
        <v/>
      </c>
      <c r="J765" s="140"/>
      <c r="K765" s="140"/>
      <c r="L765" s="74" t="str">
        <f>IF(AND(C765="Abierto",D765="Urgente"),A765,"")</f>
        <v/>
      </c>
      <c r="M765" s="74" t="str">
        <f ca="1">IF(AND(C765="Abierto",D765="Urgente"),TODAY()-E765,"")</f>
        <v/>
      </c>
      <c r="N765" s="74" t="str">
        <f>IF(AND(C765="Abierto",D765="Urgente"),RANK(M765,$M$13:$M$798,0)+COUNTIF($M$13:M765,M765)-1,"")</f>
        <v/>
      </c>
      <c r="O765" s="74" t="str">
        <f>IF(AND(C765="Abierto",D765="Alta"),A765,"")</f>
        <v/>
      </c>
      <c r="P765" s="74" t="str">
        <f ca="1">IF(AND(C765="Abierto",D765="Alta"),TODAY()-E765,"")</f>
        <v/>
      </c>
      <c r="Q765" s="74" t="str">
        <f>IF(AND(C765="Abierto",D765="Alta"),RANK(P765,$P$13:$P$798,0)+COUNTIF($P$13:P765,P765)-1+MAX(N:N),"")</f>
        <v/>
      </c>
      <c r="R765" s="74" t="str">
        <f>IF(AND(C765="Abierto",D765="Media"),A765,"")</f>
        <v/>
      </c>
      <c r="S765" s="74" t="str">
        <f ca="1">IF(AND(C765="Abierto",D765="Media"),TODAY()-E765,"")</f>
        <v/>
      </c>
      <c r="T765" s="74" t="str">
        <f>IF(AND(C765="Abierto",D765="Media"),RANK(S765,$S$13:$S$798,0)+COUNTIF($S$13:S765,S765)-1+MAX(N:N,Q:Q),"")</f>
        <v/>
      </c>
      <c r="U765" s="74" t="str">
        <f>IF(AND(C765="Abierto",D765="Baja"),A765,"")</f>
        <v/>
      </c>
      <c r="V765" s="74" t="str">
        <f ca="1">IF(AND(C765="Abierto",D765="Baja"),TODAY()-E765,"")</f>
        <v/>
      </c>
      <c r="W765" s="74" t="str">
        <f>IF(AND(C765="Abierto",D765="Baja"),RANK(V765,$V$13:$V$798,0)+COUNTIF($V$13:V765,V765)-1+MAX(N:N,Q:Q,T:T),"")</f>
        <v/>
      </c>
      <c r="X765" s="139" t="str">
        <f>IF(OR(C765="Resuelto",C765=""),"",SUM(N765,Q765,T765,W765))</f>
        <v/>
      </c>
      <c r="Y765" s="139" t="str">
        <f>IF(OR(C765="Resuelto",C765=""),"",SUM(M765,P765,S765,V765))</f>
        <v/>
      </c>
      <c r="Z765" s="139" t="str">
        <f>IF(OR(C765="Resuelto",C765=""),"",SUM(L765,O765,R765,U765))</f>
        <v/>
      </c>
      <c r="AA765" s="28">
        <v>963</v>
      </c>
      <c r="AB765" s="28" t="str">
        <f ca="1">IF(ISNA(VLOOKUP(AA765,$X$13:$Z$795,3,FALSE))=TRUE,"",VLOOKUP(AA765,$X$13:$Z$795,3,FALSE))</f>
        <v/>
      </c>
      <c r="AC765" s="75" t="str">
        <f ca="1">IF(ISNA(VLOOKUP(AA765,$X$13:$Z$795,2,FALSE))=TRUE,"",VLOOKUP(AA765,$X$13:$Z$795,2,FALSE))</f>
        <v/>
      </c>
      <c r="AH765" s="78" t="str">
        <f>IF(AI765="","",MAX($AH$5:AH764)+1)</f>
        <v/>
      </c>
      <c r="AI765" s="53" t="str">
        <f>IF(G764="","",IF(COUNTIF($AI$11:AI764,G764)=0,G764,""))</f>
        <v/>
      </c>
      <c r="AJ765" s="53" t="str">
        <f>IF(ISNA(VLOOKUP(AA765,$AH$13:$AI$795,2,FALSE))=TRUE,"",VLOOKUP(AA765,$AH$13:$AI$795,2,FALSE))</f>
        <v/>
      </c>
      <c r="AK765" s="135"/>
    </row>
    <row r="766" spans="1:37" x14ac:dyDescent="0.25">
      <c r="A766" s="136"/>
      <c r="B766" s="136"/>
      <c r="C766" s="136"/>
      <c r="D766" s="136"/>
      <c r="E766" s="137"/>
      <c r="F766" s="137"/>
      <c r="G766" s="136"/>
      <c r="H766" s="137"/>
      <c r="I766" s="140" t="str">
        <f t="shared" si="13"/>
        <v/>
      </c>
      <c r="J766" s="140"/>
      <c r="K766" s="140"/>
      <c r="L766" s="74" t="str">
        <f>IF(AND(C766="Abierto",D766="Urgente"),A766,"")</f>
        <v/>
      </c>
      <c r="M766" s="74" t="str">
        <f ca="1">IF(AND(C766="Abierto",D766="Urgente"),TODAY()-E766,"")</f>
        <v/>
      </c>
      <c r="N766" s="74" t="str">
        <f>IF(AND(C766="Abierto",D766="Urgente"),RANK(M766,$M$13:$M$798,0)+COUNTIF($M$13:M766,M766)-1,"")</f>
        <v/>
      </c>
      <c r="O766" s="74" t="str">
        <f>IF(AND(C766="Abierto",D766="Alta"),A766,"")</f>
        <v/>
      </c>
      <c r="P766" s="74" t="str">
        <f ca="1">IF(AND(C766="Abierto",D766="Alta"),TODAY()-E766,"")</f>
        <v/>
      </c>
      <c r="Q766" s="74" t="str">
        <f>IF(AND(C766="Abierto",D766="Alta"),RANK(P766,$P$13:$P$798,0)+COUNTIF($P$13:P766,P766)-1+MAX(N:N),"")</f>
        <v/>
      </c>
      <c r="R766" s="74" t="str">
        <f>IF(AND(C766="Abierto",D766="Media"),A766,"")</f>
        <v/>
      </c>
      <c r="S766" s="74" t="str">
        <f ca="1">IF(AND(C766="Abierto",D766="Media"),TODAY()-E766,"")</f>
        <v/>
      </c>
      <c r="T766" s="74" t="str">
        <f>IF(AND(C766="Abierto",D766="Media"),RANK(S766,$S$13:$S$798,0)+COUNTIF($S$13:S766,S766)-1+MAX(N:N,Q:Q),"")</f>
        <v/>
      </c>
      <c r="U766" s="74" t="str">
        <f>IF(AND(C766="Abierto",D766="Baja"),A766,"")</f>
        <v/>
      </c>
      <c r="V766" s="74" t="str">
        <f ca="1">IF(AND(C766="Abierto",D766="Baja"),TODAY()-E766,"")</f>
        <v/>
      </c>
      <c r="W766" s="74" t="str">
        <f>IF(AND(C766="Abierto",D766="Baja"),RANK(V766,$V$13:$V$798,0)+COUNTIF($V$13:V766,V766)-1+MAX(N:N,Q:Q,T:T),"")</f>
        <v/>
      </c>
      <c r="X766" s="139" t="str">
        <f>IF(OR(C766="Resuelto",C766=""),"",SUM(N766,Q766,T766,W766))</f>
        <v/>
      </c>
      <c r="Y766" s="139" t="str">
        <f>IF(OR(C766="Resuelto",C766=""),"",SUM(M766,P766,S766,V766))</f>
        <v/>
      </c>
      <c r="Z766" s="139" t="str">
        <f>IF(OR(C766="Resuelto",C766=""),"",SUM(L766,O766,R766,U766))</f>
        <v/>
      </c>
      <c r="AA766" s="28">
        <v>964</v>
      </c>
      <c r="AB766" s="28" t="str">
        <f ca="1">IF(ISNA(VLOOKUP(AA766,$X$13:$Z$795,3,FALSE))=TRUE,"",VLOOKUP(AA766,$X$13:$Z$795,3,FALSE))</f>
        <v/>
      </c>
      <c r="AC766" s="75" t="str">
        <f ca="1">IF(ISNA(VLOOKUP(AA766,$X$13:$Z$795,2,FALSE))=TRUE,"",VLOOKUP(AA766,$X$13:$Z$795,2,FALSE))</f>
        <v/>
      </c>
      <c r="AH766" s="78" t="str">
        <f>IF(AI766="","",MAX($AH$5:AH765)+1)</f>
        <v/>
      </c>
      <c r="AI766" s="53" t="str">
        <f>IF(G765="","",IF(COUNTIF($AI$11:AI765,G765)=0,G765,""))</f>
        <v/>
      </c>
      <c r="AJ766" s="53" t="str">
        <f>IF(ISNA(VLOOKUP(AA766,$AH$13:$AI$795,2,FALSE))=TRUE,"",VLOOKUP(AA766,$AH$13:$AI$795,2,FALSE))</f>
        <v/>
      </c>
      <c r="AK766" s="135"/>
    </row>
    <row r="767" spans="1:37" x14ac:dyDescent="0.25">
      <c r="A767" s="136"/>
      <c r="B767" s="136"/>
      <c r="C767" s="136"/>
      <c r="D767" s="136"/>
      <c r="E767" s="137"/>
      <c r="F767" s="137"/>
      <c r="G767" s="136"/>
      <c r="H767" s="137"/>
      <c r="I767" s="140" t="str">
        <f t="shared" si="13"/>
        <v/>
      </c>
      <c r="J767" s="140"/>
      <c r="K767" s="140"/>
      <c r="L767" s="74" t="str">
        <f>IF(AND(C767="Abierto",D767="Urgente"),A767,"")</f>
        <v/>
      </c>
      <c r="M767" s="74" t="str">
        <f ca="1">IF(AND(C767="Abierto",D767="Urgente"),TODAY()-E767,"")</f>
        <v/>
      </c>
      <c r="N767" s="74" t="str">
        <f>IF(AND(C767="Abierto",D767="Urgente"),RANK(M767,$M$13:$M$798,0)+COUNTIF($M$13:M767,M767)-1,"")</f>
        <v/>
      </c>
      <c r="O767" s="74" t="str">
        <f>IF(AND(C767="Abierto",D767="Alta"),A767,"")</f>
        <v/>
      </c>
      <c r="P767" s="74" t="str">
        <f ca="1">IF(AND(C767="Abierto",D767="Alta"),TODAY()-E767,"")</f>
        <v/>
      </c>
      <c r="Q767" s="74" t="str">
        <f>IF(AND(C767="Abierto",D767="Alta"),RANK(P767,$P$13:$P$798,0)+COUNTIF($P$13:P767,P767)-1+MAX(N:N),"")</f>
        <v/>
      </c>
      <c r="R767" s="74" t="str">
        <f>IF(AND(C767="Abierto",D767="Media"),A767,"")</f>
        <v/>
      </c>
      <c r="S767" s="74" t="str">
        <f ca="1">IF(AND(C767="Abierto",D767="Media"),TODAY()-E767,"")</f>
        <v/>
      </c>
      <c r="T767" s="74" t="str">
        <f>IF(AND(C767="Abierto",D767="Media"),RANK(S767,$S$13:$S$798,0)+COUNTIF($S$13:S767,S767)-1+MAX(N:N,Q:Q),"")</f>
        <v/>
      </c>
      <c r="U767" s="74" t="str">
        <f>IF(AND(C767="Abierto",D767="Baja"),A767,"")</f>
        <v/>
      </c>
      <c r="V767" s="74" t="str">
        <f ca="1">IF(AND(C767="Abierto",D767="Baja"),TODAY()-E767,"")</f>
        <v/>
      </c>
      <c r="W767" s="74" t="str">
        <f>IF(AND(C767="Abierto",D767="Baja"),RANK(V767,$V$13:$V$798,0)+COUNTIF($V$13:V767,V767)-1+MAX(N:N,Q:Q,T:T),"")</f>
        <v/>
      </c>
      <c r="X767" s="139" t="str">
        <f>IF(OR(C767="Resuelto",C767=""),"",SUM(N767,Q767,T767,W767))</f>
        <v/>
      </c>
      <c r="Y767" s="139" t="str">
        <f>IF(OR(C767="Resuelto",C767=""),"",SUM(M767,P767,S767,V767))</f>
        <v/>
      </c>
      <c r="Z767" s="139" t="str">
        <f>IF(OR(C767="Resuelto",C767=""),"",SUM(L767,O767,R767,U767))</f>
        <v/>
      </c>
      <c r="AA767" s="28">
        <v>965</v>
      </c>
      <c r="AB767" s="28" t="str">
        <f ca="1">IF(ISNA(VLOOKUP(AA767,$X$13:$Z$795,3,FALSE))=TRUE,"",VLOOKUP(AA767,$X$13:$Z$795,3,FALSE))</f>
        <v/>
      </c>
      <c r="AC767" s="75" t="str">
        <f ca="1">IF(ISNA(VLOOKUP(AA767,$X$13:$Z$795,2,FALSE))=TRUE,"",VLOOKUP(AA767,$X$13:$Z$795,2,FALSE))</f>
        <v/>
      </c>
      <c r="AH767" s="78" t="str">
        <f>IF(AI767="","",MAX($AH$5:AH766)+1)</f>
        <v/>
      </c>
      <c r="AI767" s="53" t="str">
        <f>IF(G766="","",IF(COUNTIF($AI$11:AI766,G766)=0,G766,""))</f>
        <v/>
      </c>
      <c r="AJ767" s="53" t="str">
        <f>IF(ISNA(VLOOKUP(AA767,$AH$13:$AI$795,2,FALSE))=TRUE,"",VLOOKUP(AA767,$AH$13:$AI$795,2,FALSE))</f>
        <v/>
      </c>
      <c r="AK767" s="135"/>
    </row>
    <row r="768" spans="1:37" x14ac:dyDescent="0.25">
      <c r="A768" s="136"/>
      <c r="B768" s="136"/>
      <c r="C768" s="136"/>
      <c r="D768" s="136"/>
      <c r="E768" s="137"/>
      <c r="F768" s="137"/>
      <c r="G768" s="136"/>
      <c r="H768" s="137"/>
      <c r="I768" s="140" t="str">
        <f t="shared" si="13"/>
        <v/>
      </c>
      <c r="J768" s="140"/>
      <c r="K768" s="140"/>
      <c r="L768" s="74" t="str">
        <f>IF(AND(C768="Abierto",D768="Urgente"),A768,"")</f>
        <v/>
      </c>
      <c r="M768" s="74" t="str">
        <f ca="1">IF(AND(C768="Abierto",D768="Urgente"),TODAY()-E768,"")</f>
        <v/>
      </c>
      <c r="N768" s="74" t="str">
        <f>IF(AND(C768="Abierto",D768="Urgente"),RANK(M768,$M$13:$M$798,0)+COUNTIF($M$13:M768,M768)-1,"")</f>
        <v/>
      </c>
      <c r="O768" s="74" t="str">
        <f>IF(AND(C768="Abierto",D768="Alta"),A768,"")</f>
        <v/>
      </c>
      <c r="P768" s="74" t="str">
        <f ca="1">IF(AND(C768="Abierto",D768="Alta"),TODAY()-E768,"")</f>
        <v/>
      </c>
      <c r="Q768" s="74" t="str">
        <f>IF(AND(C768="Abierto",D768="Alta"),RANK(P768,$P$13:$P$798,0)+COUNTIF($P$13:P768,P768)-1+MAX(N:N),"")</f>
        <v/>
      </c>
      <c r="R768" s="74" t="str">
        <f>IF(AND(C768="Abierto",D768="Media"),A768,"")</f>
        <v/>
      </c>
      <c r="S768" s="74" t="str">
        <f ca="1">IF(AND(C768="Abierto",D768="Media"),TODAY()-E768,"")</f>
        <v/>
      </c>
      <c r="T768" s="74" t="str">
        <f>IF(AND(C768="Abierto",D768="Media"),RANK(S768,$S$13:$S$798,0)+COUNTIF($S$13:S768,S768)-1+MAX(N:N,Q:Q),"")</f>
        <v/>
      </c>
      <c r="U768" s="74" t="str">
        <f>IF(AND(C768="Abierto",D768="Baja"),A768,"")</f>
        <v/>
      </c>
      <c r="V768" s="74" t="str">
        <f ca="1">IF(AND(C768="Abierto",D768="Baja"),TODAY()-E768,"")</f>
        <v/>
      </c>
      <c r="W768" s="74" t="str">
        <f>IF(AND(C768="Abierto",D768="Baja"),RANK(V768,$V$13:$V$798,0)+COUNTIF($V$13:V768,V768)-1+MAX(N:N,Q:Q,T:T),"")</f>
        <v/>
      </c>
      <c r="X768" s="139" t="str">
        <f>IF(OR(C768="Resuelto",C768=""),"",SUM(N768,Q768,T768,W768))</f>
        <v/>
      </c>
      <c r="Y768" s="139" t="str">
        <f>IF(OR(C768="Resuelto",C768=""),"",SUM(M768,P768,S768,V768))</f>
        <v/>
      </c>
      <c r="Z768" s="139" t="str">
        <f>IF(OR(C768="Resuelto",C768=""),"",SUM(L768,O768,R768,U768))</f>
        <v/>
      </c>
      <c r="AA768" s="28">
        <v>966</v>
      </c>
      <c r="AB768" s="28" t="str">
        <f ca="1">IF(ISNA(VLOOKUP(AA768,$X$13:$Z$795,3,FALSE))=TRUE,"",VLOOKUP(AA768,$X$13:$Z$795,3,FALSE))</f>
        <v/>
      </c>
      <c r="AC768" s="75" t="str">
        <f ca="1">IF(ISNA(VLOOKUP(AA768,$X$13:$Z$795,2,FALSE))=TRUE,"",VLOOKUP(AA768,$X$13:$Z$795,2,FALSE))</f>
        <v/>
      </c>
      <c r="AH768" s="78" t="str">
        <f>IF(AI768="","",MAX($AH$5:AH767)+1)</f>
        <v/>
      </c>
      <c r="AI768" s="53" t="str">
        <f>IF(G767="","",IF(COUNTIF($AI$11:AI767,G767)=0,G767,""))</f>
        <v/>
      </c>
      <c r="AJ768" s="53" t="str">
        <f>IF(ISNA(VLOOKUP(AA768,$AH$13:$AI$795,2,FALSE))=TRUE,"",VLOOKUP(AA768,$AH$13:$AI$795,2,FALSE))</f>
        <v/>
      </c>
      <c r="AK768" s="135"/>
    </row>
    <row r="769" spans="1:37" x14ac:dyDescent="0.25">
      <c r="A769" s="136"/>
      <c r="B769" s="136"/>
      <c r="C769" s="136"/>
      <c r="D769" s="136"/>
      <c r="E769" s="137"/>
      <c r="F769" s="137"/>
      <c r="G769" s="136"/>
      <c r="H769" s="137"/>
      <c r="I769" s="140" t="str">
        <f t="shared" si="13"/>
        <v/>
      </c>
      <c r="J769" s="140"/>
      <c r="K769" s="140"/>
      <c r="L769" s="74" t="str">
        <f>IF(AND(C769="Abierto",D769="Urgente"),A769,"")</f>
        <v/>
      </c>
      <c r="M769" s="74" t="str">
        <f ca="1">IF(AND(C769="Abierto",D769="Urgente"),TODAY()-E769,"")</f>
        <v/>
      </c>
      <c r="N769" s="74" t="str">
        <f>IF(AND(C769="Abierto",D769="Urgente"),RANK(M769,$M$13:$M$798,0)+COUNTIF($M$13:M769,M769)-1,"")</f>
        <v/>
      </c>
      <c r="O769" s="74" t="str">
        <f>IF(AND(C769="Abierto",D769="Alta"),A769,"")</f>
        <v/>
      </c>
      <c r="P769" s="74" t="str">
        <f ca="1">IF(AND(C769="Abierto",D769="Alta"),TODAY()-E769,"")</f>
        <v/>
      </c>
      <c r="Q769" s="74" t="str">
        <f>IF(AND(C769="Abierto",D769="Alta"),RANK(P769,$P$13:$P$798,0)+COUNTIF($P$13:P769,P769)-1+MAX(N:N),"")</f>
        <v/>
      </c>
      <c r="R769" s="74" t="str">
        <f>IF(AND(C769="Abierto",D769="Media"),A769,"")</f>
        <v/>
      </c>
      <c r="S769" s="74" t="str">
        <f ca="1">IF(AND(C769="Abierto",D769="Media"),TODAY()-E769,"")</f>
        <v/>
      </c>
      <c r="T769" s="74" t="str">
        <f>IF(AND(C769="Abierto",D769="Media"),RANK(S769,$S$13:$S$798,0)+COUNTIF($S$13:S769,S769)-1+MAX(N:N,Q:Q),"")</f>
        <v/>
      </c>
      <c r="U769" s="74" t="str">
        <f>IF(AND(C769="Abierto",D769="Baja"),A769,"")</f>
        <v/>
      </c>
      <c r="V769" s="74" t="str">
        <f ca="1">IF(AND(C769="Abierto",D769="Baja"),TODAY()-E769,"")</f>
        <v/>
      </c>
      <c r="W769" s="74" t="str">
        <f>IF(AND(C769="Abierto",D769="Baja"),RANK(V769,$V$13:$V$798,0)+COUNTIF($V$13:V769,V769)-1+MAX(N:N,Q:Q,T:T),"")</f>
        <v/>
      </c>
      <c r="X769" s="139" t="str">
        <f>IF(OR(C769="Resuelto",C769=""),"",SUM(N769,Q769,T769,W769))</f>
        <v/>
      </c>
      <c r="Y769" s="139" t="str">
        <f>IF(OR(C769="Resuelto",C769=""),"",SUM(M769,P769,S769,V769))</f>
        <v/>
      </c>
      <c r="Z769" s="139" t="str">
        <f>IF(OR(C769="Resuelto",C769=""),"",SUM(L769,O769,R769,U769))</f>
        <v/>
      </c>
      <c r="AA769" s="28">
        <v>967</v>
      </c>
      <c r="AB769" s="28" t="str">
        <f ca="1">IF(ISNA(VLOOKUP(AA769,$X$13:$Z$795,3,FALSE))=TRUE,"",VLOOKUP(AA769,$X$13:$Z$795,3,FALSE))</f>
        <v/>
      </c>
      <c r="AC769" s="75" t="str">
        <f ca="1">IF(ISNA(VLOOKUP(AA769,$X$13:$Z$795,2,FALSE))=TRUE,"",VLOOKUP(AA769,$X$13:$Z$795,2,FALSE))</f>
        <v/>
      </c>
      <c r="AH769" s="78" t="str">
        <f>IF(AI769="","",MAX($AH$5:AH768)+1)</f>
        <v/>
      </c>
      <c r="AI769" s="53" t="str">
        <f>IF(G768="","",IF(COUNTIF($AI$11:AI768,G768)=0,G768,""))</f>
        <v/>
      </c>
      <c r="AJ769" s="53" t="str">
        <f>IF(ISNA(VLOOKUP(AA769,$AH$13:$AI$795,2,FALSE))=TRUE,"",VLOOKUP(AA769,$AH$13:$AI$795,2,FALSE))</f>
        <v/>
      </c>
      <c r="AK769" s="135"/>
    </row>
    <row r="770" spans="1:37" x14ac:dyDescent="0.25">
      <c r="A770" s="136"/>
      <c r="B770" s="136"/>
      <c r="C770" s="136"/>
      <c r="D770" s="136"/>
      <c r="E770" s="137"/>
      <c r="F770" s="137"/>
      <c r="G770" s="136"/>
      <c r="H770" s="137"/>
      <c r="I770" s="140" t="str">
        <f t="shared" si="13"/>
        <v/>
      </c>
      <c r="J770" s="140"/>
      <c r="K770" s="140"/>
      <c r="L770" s="74" t="str">
        <f>IF(AND(C770="Abierto",D770="Urgente"),A770,"")</f>
        <v/>
      </c>
      <c r="M770" s="74" t="str">
        <f ca="1">IF(AND(C770="Abierto",D770="Urgente"),TODAY()-E770,"")</f>
        <v/>
      </c>
      <c r="N770" s="74" t="str">
        <f>IF(AND(C770="Abierto",D770="Urgente"),RANK(M770,$M$13:$M$798,0)+COUNTIF($M$13:M770,M770)-1,"")</f>
        <v/>
      </c>
      <c r="O770" s="74" t="str">
        <f>IF(AND(C770="Abierto",D770="Alta"),A770,"")</f>
        <v/>
      </c>
      <c r="P770" s="74" t="str">
        <f ca="1">IF(AND(C770="Abierto",D770="Alta"),TODAY()-E770,"")</f>
        <v/>
      </c>
      <c r="Q770" s="74" t="str">
        <f>IF(AND(C770="Abierto",D770="Alta"),RANK(P770,$P$13:$P$798,0)+COUNTIF($P$13:P770,P770)-1+MAX(N:N),"")</f>
        <v/>
      </c>
      <c r="R770" s="74" t="str">
        <f>IF(AND(C770="Abierto",D770="Media"),A770,"")</f>
        <v/>
      </c>
      <c r="S770" s="74" t="str">
        <f ca="1">IF(AND(C770="Abierto",D770="Media"),TODAY()-E770,"")</f>
        <v/>
      </c>
      <c r="T770" s="74" t="str">
        <f>IF(AND(C770="Abierto",D770="Media"),RANK(S770,$S$13:$S$798,0)+COUNTIF($S$13:S770,S770)-1+MAX(N:N,Q:Q),"")</f>
        <v/>
      </c>
      <c r="U770" s="74" t="str">
        <f>IF(AND(C770="Abierto",D770="Baja"),A770,"")</f>
        <v/>
      </c>
      <c r="V770" s="74" t="str">
        <f ca="1">IF(AND(C770="Abierto",D770="Baja"),TODAY()-E770,"")</f>
        <v/>
      </c>
      <c r="W770" s="74" t="str">
        <f>IF(AND(C770="Abierto",D770="Baja"),RANK(V770,$V$13:$V$798,0)+COUNTIF($V$13:V770,V770)-1+MAX(N:N,Q:Q,T:T),"")</f>
        <v/>
      </c>
      <c r="X770" s="139" t="str">
        <f>IF(OR(C770="Resuelto",C770=""),"",SUM(N770,Q770,T770,W770))</f>
        <v/>
      </c>
      <c r="Y770" s="139" t="str">
        <f>IF(OR(C770="Resuelto",C770=""),"",SUM(M770,P770,S770,V770))</f>
        <v/>
      </c>
      <c r="Z770" s="139" t="str">
        <f>IF(OR(C770="Resuelto",C770=""),"",SUM(L770,O770,R770,U770))</f>
        <v/>
      </c>
      <c r="AA770" s="28">
        <v>968</v>
      </c>
      <c r="AB770" s="28" t="str">
        <f ca="1">IF(ISNA(VLOOKUP(AA770,$X$13:$Z$795,3,FALSE))=TRUE,"",VLOOKUP(AA770,$X$13:$Z$795,3,FALSE))</f>
        <v/>
      </c>
      <c r="AC770" s="75" t="str">
        <f ca="1">IF(ISNA(VLOOKUP(AA770,$X$13:$Z$795,2,FALSE))=TRUE,"",VLOOKUP(AA770,$X$13:$Z$795,2,FALSE))</f>
        <v/>
      </c>
      <c r="AH770" s="78" t="str">
        <f>IF(AI770="","",MAX($AH$5:AH769)+1)</f>
        <v/>
      </c>
      <c r="AI770" s="53" t="str">
        <f>IF(G769="","",IF(COUNTIF($AI$11:AI769,G769)=0,G769,""))</f>
        <v/>
      </c>
      <c r="AJ770" s="53" t="str">
        <f>IF(ISNA(VLOOKUP(AA770,$AH$13:$AI$795,2,FALSE))=TRUE,"",VLOOKUP(AA770,$AH$13:$AI$795,2,FALSE))</f>
        <v/>
      </c>
      <c r="AK770" s="135"/>
    </row>
    <row r="771" spans="1:37" x14ac:dyDescent="0.25">
      <c r="A771" s="136"/>
      <c r="B771" s="136"/>
      <c r="C771" s="136"/>
      <c r="D771" s="136"/>
      <c r="E771" s="137"/>
      <c r="F771" s="137"/>
      <c r="G771" s="136"/>
      <c r="H771" s="137"/>
      <c r="I771" s="140" t="str">
        <f t="shared" si="13"/>
        <v/>
      </c>
      <c r="J771" s="140"/>
      <c r="K771" s="140"/>
      <c r="L771" s="74" t="str">
        <f>IF(AND(C771="Abierto",D771="Urgente"),A771,"")</f>
        <v/>
      </c>
      <c r="M771" s="74" t="str">
        <f ca="1">IF(AND(C771="Abierto",D771="Urgente"),TODAY()-E771,"")</f>
        <v/>
      </c>
      <c r="N771" s="74" t="str">
        <f>IF(AND(C771="Abierto",D771="Urgente"),RANK(M771,$M$13:$M$798,0)+COUNTIF($M$13:M771,M771)-1,"")</f>
        <v/>
      </c>
      <c r="O771" s="74" t="str">
        <f>IF(AND(C771="Abierto",D771="Alta"),A771,"")</f>
        <v/>
      </c>
      <c r="P771" s="74" t="str">
        <f ca="1">IF(AND(C771="Abierto",D771="Alta"),TODAY()-E771,"")</f>
        <v/>
      </c>
      <c r="Q771" s="74" t="str">
        <f>IF(AND(C771="Abierto",D771="Alta"),RANK(P771,$P$13:$P$798,0)+COUNTIF($P$13:P771,P771)-1+MAX(N:N),"")</f>
        <v/>
      </c>
      <c r="R771" s="74" t="str">
        <f>IF(AND(C771="Abierto",D771="Media"),A771,"")</f>
        <v/>
      </c>
      <c r="S771" s="74" t="str">
        <f ca="1">IF(AND(C771="Abierto",D771="Media"),TODAY()-E771,"")</f>
        <v/>
      </c>
      <c r="T771" s="74" t="str">
        <f>IF(AND(C771="Abierto",D771="Media"),RANK(S771,$S$13:$S$798,0)+COUNTIF($S$13:S771,S771)-1+MAX(N:N,Q:Q),"")</f>
        <v/>
      </c>
      <c r="U771" s="74" t="str">
        <f>IF(AND(C771="Abierto",D771="Baja"),A771,"")</f>
        <v/>
      </c>
      <c r="V771" s="74" t="str">
        <f ca="1">IF(AND(C771="Abierto",D771="Baja"),TODAY()-E771,"")</f>
        <v/>
      </c>
      <c r="W771" s="74" t="str">
        <f>IF(AND(C771="Abierto",D771="Baja"),RANK(V771,$V$13:$V$798,0)+COUNTIF($V$13:V771,V771)-1+MAX(N:N,Q:Q,T:T),"")</f>
        <v/>
      </c>
      <c r="X771" s="139" t="str">
        <f>IF(OR(C771="Resuelto",C771=""),"",SUM(N771,Q771,T771,W771))</f>
        <v/>
      </c>
      <c r="Y771" s="139" t="str">
        <f>IF(OR(C771="Resuelto",C771=""),"",SUM(M771,P771,S771,V771))</f>
        <v/>
      </c>
      <c r="Z771" s="139" t="str">
        <f>IF(OR(C771="Resuelto",C771=""),"",SUM(L771,O771,R771,U771))</f>
        <v/>
      </c>
      <c r="AA771" s="28">
        <v>969</v>
      </c>
      <c r="AB771" s="28" t="str">
        <f ca="1">IF(ISNA(VLOOKUP(AA771,$X$13:$Z$795,3,FALSE))=TRUE,"",VLOOKUP(AA771,$X$13:$Z$795,3,FALSE))</f>
        <v/>
      </c>
      <c r="AC771" s="75" t="str">
        <f ca="1">IF(ISNA(VLOOKUP(AA771,$X$13:$Z$795,2,FALSE))=TRUE,"",VLOOKUP(AA771,$X$13:$Z$795,2,FALSE))</f>
        <v/>
      </c>
      <c r="AH771" s="78" t="str">
        <f>IF(AI771="","",MAX($AH$5:AH770)+1)</f>
        <v/>
      </c>
      <c r="AI771" s="53" t="str">
        <f>IF(G770="","",IF(COUNTIF($AI$11:AI770,G770)=0,G770,""))</f>
        <v/>
      </c>
      <c r="AJ771" s="53" t="str">
        <f>IF(ISNA(VLOOKUP(AA771,$AH$13:$AI$795,2,FALSE))=TRUE,"",VLOOKUP(AA771,$AH$13:$AI$795,2,FALSE))</f>
        <v/>
      </c>
      <c r="AK771" s="135"/>
    </row>
    <row r="772" spans="1:37" x14ac:dyDescent="0.25">
      <c r="A772" s="136"/>
      <c r="B772" s="136"/>
      <c r="C772" s="136"/>
      <c r="D772" s="136"/>
      <c r="E772" s="137"/>
      <c r="F772" s="137"/>
      <c r="G772" s="136"/>
      <c r="H772" s="137"/>
      <c r="I772" s="140" t="str">
        <f t="shared" si="13"/>
        <v/>
      </c>
      <c r="J772" s="140"/>
      <c r="K772" s="140"/>
      <c r="L772" s="74" t="str">
        <f>IF(AND(C772="Abierto",D772="Urgente"),A772,"")</f>
        <v/>
      </c>
      <c r="M772" s="74" t="str">
        <f ca="1">IF(AND(C772="Abierto",D772="Urgente"),TODAY()-E772,"")</f>
        <v/>
      </c>
      <c r="N772" s="74" t="str">
        <f>IF(AND(C772="Abierto",D772="Urgente"),RANK(M772,$M$13:$M$798,0)+COUNTIF($M$13:M772,M772)-1,"")</f>
        <v/>
      </c>
      <c r="O772" s="74" t="str">
        <f>IF(AND(C772="Abierto",D772="Alta"),A772,"")</f>
        <v/>
      </c>
      <c r="P772" s="74" t="str">
        <f ca="1">IF(AND(C772="Abierto",D772="Alta"),TODAY()-E772,"")</f>
        <v/>
      </c>
      <c r="Q772" s="74" t="str">
        <f>IF(AND(C772="Abierto",D772="Alta"),RANK(P772,$P$13:$P$798,0)+COUNTIF($P$13:P772,P772)-1+MAX(N:N),"")</f>
        <v/>
      </c>
      <c r="R772" s="74" t="str">
        <f>IF(AND(C772="Abierto",D772="Media"),A772,"")</f>
        <v/>
      </c>
      <c r="S772" s="74" t="str">
        <f ca="1">IF(AND(C772="Abierto",D772="Media"),TODAY()-E772,"")</f>
        <v/>
      </c>
      <c r="T772" s="74" t="str">
        <f>IF(AND(C772="Abierto",D772="Media"),RANK(S772,$S$13:$S$798,0)+COUNTIF($S$13:S772,S772)-1+MAX(N:N,Q:Q),"")</f>
        <v/>
      </c>
      <c r="U772" s="74" t="str">
        <f>IF(AND(C772="Abierto",D772="Baja"),A772,"")</f>
        <v/>
      </c>
      <c r="V772" s="74" t="str">
        <f ca="1">IF(AND(C772="Abierto",D772="Baja"),TODAY()-E772,"")</f>
        <v/>
      </c>
      <c r="W772" s="74" t="str">
        <f>IF(AND(C772="Abierto",D772="Baja"),RANK(V772,$V$13:$V$798,0)+COUNTIF($V$13:V772,V772)-1+MAX(N:N,Q:Q,T:T),"")</f>
        <v/>
      </c>
      <c r="X772" s="139" t="str">
        <f>IF(OR(C772="Resuelto",C772=""),"",SUM(N772,Q772,T772,W772))</f>
        <v/>
      </c>
      <c r="Y772" s="139" t="str">
        <f>IF(OR(C772="Resuelto",C772=""),"",SUM(M772,P772,S772,V772))</f>
        <v/>
      </c>
      <c r="Z772" s="139" t="str">
        <f>IF(OR(C772="Resuelto",C772=""),"",SUM(L772,O772,R772,U772))</f>
        <v/>
      </c>
      <c r="AA772" s="28">
        <v>970</v>
      </c>
      <c r="AB772" s="28" t="str">
        <f ca="1">IF(ISNA(VLOOKUP(AA772,$X$13:$Z$795,3,FALSE))=TRUE,"",VLOOKUP(AA772,$X$13:$Z$795,3,FALSE))</f>
        <v/>
      </c>
      <c r="AC772" s="75" t="str">
        <f ca="1">IF(ISNA(VLOOKUP(AA772,$X$13:$Z$795,2,FALSE))=TRUE,"",VLOOKUP(AA772,$X$13:$Z$795,2,FALSE))</f>
        <v/>
      </c>
      <c r="AH772" s="78" t="str">
        <f>IF(AI772="","",MAX($AH$5:AH771)+1)</f>
        <v/>
      </c>
      <c r="AI772" s="53" t="str">
        <f>IF(G771="","",IF(COUNTIF($AI$11:AI771,G771)=0,G771,""))</f>
        <v/>
      </c>
      <c r="AJ772" s="53" t="str">
        <f>IF(ISNA(VLOOKUP(AA772,$AH$13:$AI$795,2,FALSE))=TRUE,"",VLOOKUP(AA772,$AH$13:$AI$795,2,FALSE))</f>
        <v/>
      </c>
      <c r="AK772" s="135"/>
    </row>
    <row r="773" spans="1:37" x14ac:dyDescent="0.25">
      <c r="A773" s="136"/>
      <c r="B773" s="136"/>
      <c r="C773" s="136"/>
      <c r="D773" s="136"/>
      <c r="E773" s="137"/>
      <c r="F773" s="137"/>
      <c r="G773" s="136"/>
      <c r="H773" s="137"/>
      <c r="I773" s="140" t="str">
        <f t="shared" si="13"/>
        <v/>
      </c>
      <c r="J773" s="140"/>
      <c r="K773" s="140"/>
      <c r="L773" s="74" t="str">
        <f>IF(AND(C773="Abierto",D773="Urgente"),A773,"")</f>
        <v/>
      </c>
      <c r="M773" s="74" t="str">
        <f ca="1">IF(AND(C773="Abierto",D773="Urgente"),TODAY()-E773,"")</f>
        <v/>
      </c>
      <c r="N773" s="74" t="str">
        <f>IF(AND(C773="Abierto",D773="Urgente"),RANK(M773,$M$13:$M$798,0)+COUNTIF($M$13:M773,M773)-1,"")</f>
        <v/>
      </c>
      <c r="O773" s="74" t="str">
        <f>IF(AND(C773="Abierto",D773="Alta"),A773,"")</f>
        <v/>
      </c>
      <c r="P773" s="74" t="str">
        <f ca="1">IF(AND(C773="Abierto",D773="Alta"),TODAY()-E773,"")</f>
        <v/>
      </c>
      <c r="Q773" s="74" t="str">
        <f>IF(AND(C773="Abierto",D773="Alta"),RANK(P773,$P$13:$P$798,0)+COUNTIF($P$13:P773,P773)-1+MAX(N:N),"")</f>
        <v/>
      </c>
      <c r="R773" s="74" t="str">
        <f>IF(AND(C773="Abierto",D773="Media"),A773,"")</f>
        <v/>
      </c>
      <c r="S773" s="74" t="str">
        <f ca="1">IF(AND(C773="Abierto",D773="Media"),TODAY()-E773,"")</f>
        <v/>
      </c>
      <c r="T773" s="74" t="str">
        <f>IF(AND(C773="Abierto",D773="Media"),RANK(S773,$S$13:$S$798,0)+COUNTIF($S$13:S773,S773)-1+MAX(N:N,Q:Q),"")</f>
        <v/>
      </c>
      <c r="U773" s="74" t="str">
        <f>IF(AND(C773="Abierto",D773="Baja"),A773,"")</f>
        <v/>
      </c>
      <c r="V773" s="74" t="str">
        <f ca="1">IF(AND(C773="Abierto",D773="Baja"),TODAY()-E773,"")</f>
        <v/>
      </c>
      <c r="W773" s="74" t="str">
        <f>IF(AND(C773="Abierto",D773="Baja"),RANK(V773,$V$13:$V$798,0)+COUNTIF($V$13:V773,V773)-1+MAX(N:N,Q:Q,T:T),"")</f>
        <v/>
      </c>
      <c r="X773" s="139" t="str">
        <f>IF(OR(C773="Resuelto",C773=""),"",SUM(N773,Q773,T773,W773))</f>
        <v/>
      </c>
      <c r="Y773" s="139" t="str">
        <f>IF(OR(C773="Resuelto",C773=""),"",SUM(M773,P773,S773,V773))</f>
        <v/>
      </c>
      <c r="Z773" s="139" t="str">
        <f>IF(OR(C773="Resuelto",C773=""),"",SUM(L773,O773,R773,U773))</f>
        <v/>
      </c>
      <c r="AA773" s="28">
        <v>971</v>
      </c>
      <c r="AB773" s="28" t="str">
        <f ca="1">IF(ISNA(VLOOKUP(AA773,$X$13:$Z$795,3,FALSE))=TRUE,"",VLOOKUP(AA773,$X$13:$Z$795,3,FALSE))</f>
        <v/>
      </c>
      <c r="AC773" s="75" t="str">
        <f ca="1">IF(ISNA(VLOOKUP(AA773,$X$13:$Z$795,2,FALSE))=TRUE,"",VLOOKUP(AA773,$X$13:$Z$795,2,FALSE))</f>
        <v/>
      </c>
      <c r="AH773" s="78" t="str">
        <f>IF(AI773="","",MAX($AH$5:AH772)+1)</f>
        <v/>
      </c>
      <c r="AI773" s="53" t="str">
        <f>IF(G772="","",IF(COUNTIF($AI$11:AI772,G772)=0,G772,""))</f>
        <v/>
      </c>
      <c r="AJ773" s="53" t="str">
        <f>IF(ISNA(VLOOKUP(AA773,$AH$13:$AI$795,2,FALSE))=TRUE,"",VLOOKUP(AA773,$AH$13:$AI$795,2,FALSE))</f>
        <v/>
      </c>
      <c r="AK773" s="135"/>
    </row>
    <row r="774" spans="1:37" x14ac:dyDescent="0.25">
      <c r="A774" s="136"/>
      <c r="B774" s="136"/>
      <c r="C774" s="136"/>
      <c r="D774" s="136"/>
      <c r="E774" s="137"/>
      <c r="F774" s="137"/>
      <c r="G774" s="136"/>
      <c r="H774" s="137"/>
      <c r="I774" s="140" t="str">
        <f t="shared" si="13"/>
        <v/>
      </c>
      <c r="J774" s="140"/>
      <c r="K774" s="140"/>
      <c r="L774" s="74" t="str">
        <f>IF(AND(C774="Abierto",D774="Urgente"),A774,"")</f>
        <v/>
      </c>
      <c r="M774" s="74" t="str">
        <f ca="1">IF(AND(C774="Abierto",D774="Urgente"),TODAY()-E774,"")</f>
        <v/>
      </c>
      <c r="N774" s="74" t="str">
        <f>IF(AND(C774="Abierto",D774="Urgente"),RANK(M774,$M$13:$M$798,0)+COUNTIF($M$13:M774,M774)-1,"")</f>
        <v/>
      </c>
      <c r="O774" s="74" t="str">
        <f>IF(AND(C774="Abierto",D774="Alta"),A774,"")</f>
        <v/>
      </c>
      <c r="P774" s="74" t="str">
        <f ca="1">IF(AND(C774="Abierto",D774="Alta"),TODAY()-E774,"")</f>
        <v/>
      </c>
      <c r="Q774" s="74" t="str">
        <f>IF(AND(C774="Abierto",D774="Alta"),RANK(P774,$P$13:$P$798,0)+COUNTIF($P$13:P774,P774)-1+MAX(N:N),"")</f>
        <v/>
      </c>
      <c r="R774" s="74" t="str">
        <f>IF(AND(C774="Abierto",D774="Media"),A774,"")</f>
        <v/>
      </c>
      <c r="S774" s="74" t="str">
        <f ca="1">IF(AND(C774="Abierto",D774="Media"),TODAY()-E774,"")</f>
        <v/>
      </c>
      <c r="T774" s="74" t="str">
        <f>IF(AND(C774="Abierto",D774="Media"),RANK(S774,$S$13:$S$798,0)+COUNTIF($S$13:S774,S774)-1+MAX(N:N,Q:Q),"")</f>
        <v/>
      </c>
      <c r="U774" s="74" t="str">
        <f>IF(AND(C774="Abierto",D774="Baja"),A774,"")</f>
        <v/>
      </c>
      <c r="V774" s="74" t="str">
        <f ca="1">IF(AND(C774="Abierto",D774="Baja"),TODAY()-E774,"")</f>
        <v/>
      </c>
      <c r="W774" s="74" t="str">
        <f>IF(AND(C774="Abierto",D774="Baja"),RANK(V774,$V$13:$V$798,0)+COUNTIF($V$13:V774,V774)-1+MAX(N:N,Q:Q,T:T),"")</f>
        <v/>
      </c>
      <c r="X774" s="139" t="str">
        <f>IF(OR(C774="Resuelto",C774=""),"",SUM(N774,Q774,T774,W774))</f>
        <v/>
      </c>
      <c r="Y774" s="139" t="str">
        <f>IF(OR(C774="Resuelto",C774=""),"",SUM(M774,P774,S774,V774))</f>
        <v/>
      </c>
      <c r="Z774" s="139" t="str">
        <f>IF(OR(C774="Resuelto",C774=""),"",SUM(L774,O774,R774,U774))</f>
        <v/>
      </c>
      <c r="AA774" s="28">
        <v>972</v>
      </c>
      <c r="AB774" s="28" t="str">
        <f ca="1">IF(ISNA(VLOOKUP(AA774,$X$13:$Z$795,3,FALSE))=TRUE,"",VLOOKUP(AA774,$X$13:$Z$795,3,FALSE))</f>
        <v/>
      </c>
      <c r="AC774" s="75" t="str">
        <f ca="1">IF(ISNA(VLOOKUP(AA774,$X$13:$Z$795,2,FALSE))=TRUE,"",VLOOKUP(AA774,$X$13:$Z$795,2,FALSE))</f>
        <v/>
      </c>
      <c r="AH774" s="78" t="str">
        <f>IF(AI774="","",MAX($AH$5:AH773)+1)</f>
        <v/>
      </c>
      <c r="AI774" s="53" t="str">
        <f>IF(G773="","",IF(COUNTIF($AI$11:AI773,G773)=0,G773,""))</f>
        <v/>
      </c>
      <c r="AJ774" s="53" t="str">
        <f>IF(ISNA(VLOOKUP(AA774,$AH$13:$AI$795,2,FALSE))=TRUE,"",VLOOKUP(AA774,$AH$13:$AI$795,2,FALSE))</f>
        <v/>
      </c>
      <c r="AK774" s="135"/>
    </row>
    <row r="775" spans="1:37" x14ac:dyDescent="0.25">
      <c r="A775" s="136"/>
      <c r="B775" s="136"/>
      <c r="C775" s="136"/>
      <c r="D775" s="136"/>
      <c r="E775" s="137"/>
      <c r="F775" s="137"/>
      <c r="G775" s="136"/>
      <c r="H775" s="137"/>
      <c r="I775" s="140" t="str">
        <f t="shared" si="13"/>
        <v/>
      </c>
      <c r="J775" s="140"/>
      <c r="K775" s="140"/>
      <c r="L775" s="74" t="str">
        <f>IF(AND(C775="Abierto",D775="Urgente"),A775,"")</f>
        <v/>
      </c>
      <c r="M775" s="74" t="str">
        <f ca="1">IF(AND(C775="Abierto",D775="Urgente"),TODAY()-E775,"")</f>
        <v/>
      </c>
      <c r="N775" s="74" t="str">
        <f>IF(AND(C775="Abierto",D775="Urgente"),RANK(M775,$M$13:$M$798,0)+COUNTIF($M$13:M775,M775)-1,"")</f>
        <v/>
      </c>
      <c r="O775" s="74" t="str">
        <f>IF(AND(C775="Abierto",D775="Alta"),A775,"")</f>
        <v/>
      </c>
      <c r="P775" s="74" t="str">
        <f ca="1">IF(AND(C775="Abierto",D775="Alta"),TODAY()-E775,"")</f>
        <v/>
      </c>
      <c r="Q775" s="74" t="str">
        <f>IF(AND(C775="Abierto",D775="Alta"),RANK(P775,$P$13:$P$798,0)+COUNTIF($P$13:P775,P775)-1+MAX(N:N),"")</f>
        <v/>
      </c>
      <c r="R775" s="74" t="str">
        <f>IF(AND(C775="Abierto",D775="Media"),A775,"")</f>
        <v/>
      </c>
      <c r="S775" s="74" t="str">
        <f ca="1">IF(AND(C775="Abierto",D775="Media"),TODAY()-E775,"")</f>
        <v/>
      </c>
      <c r="T775" s="74" t="str">
        <f>IF(AND(C775="Abierto",D775="Media"),RANK(S775,$S$13:$S$798,0)+COUNTIF($S$13:S775,S775)-1+MAX(N:N,Q:Q),"")</f>
        <v/>
      </c>
      <c r="U775" s="74" t="str">
        <f>IF(AND(C775="Abierto",D775="Baja"),A775,"")</f>
        <v/>
      </c>
      <c r="V775" s="74" t="str">
        <f ca="1">IF(AND(C775="Abierto",D775="Baja"),TODAY()-E775,"")</f>
        <v/>
      </c>
      <c r="W775" s="74" t="str">
        <f>IF(AND(C775="Abierto",D775="Baja"),RANK(V775,$V$13:$V$798,0)+COUNTIF($V$13:V775,V775)-1+MAX(N:N,Q:Q,T:T),"")</f>
        <v/>
      </c>
      <c r="X775" s="139" t="str">
        <f>IF(OR(C775="Resuelto",C775=""),"",SUM(N775,Q775,T775,W775))</f>
        <v/>
      </c>
      <c r="Y775" s="139" t="str">
        <f>IF(OR(C775="Resuelto",C775=""),"",SUM(M775,P775,S775,V775))</f>
        <v/>
      </c>
      <c r="Z775" s="139" t="str">
        <f>IF(OR(C775="Resuelto",C775=""),"",SUM(L775,O775,R775,U775))</f>
        <v/>
      </c>
      <c r="AA775" s="28">
        <v>973</v>
      </c>
      <c r="AB775" s="28" t="str">
        <f ca="1">IF(ISNA(VLOOKUP(AA775,$X$13:$Z$795,3,FALSE))=TRUE,"",VLOOKUP(AA775,$X$13:$Z$795,3,FALSE))</f>
        <v/>
      </c>
      <c r="AC775" s="75" t="str">
        <f ca="1">IF(ISNA(VLOOKUP(AA775,$X$13:$Z$795,2,FALSE))=TRUE,"",VLOOKUP(AA775,$X$13:$Z$795,2,FALSE))</f>
        <v/>
      </c>
      <c r="AH775" s="78" t="str">
        <f>IF(AI775="","",MAX($AH$5:AH774)+1)</f>
        <v/>
      </c>
      <c r="AI775" s="53" t="str">
        <f>IF(G774="","",IF(COUNTIF($AI$11:AI774,G774)=0,G774,""))</f>
        <v/>
      </c>
      <c r="AJ775" s="53" t="str">
        <f>IF(ISNA(VLOOKUP(AA775,$AH$13:$AI$795,2,FALSE))=TRUE,"",VLOOKUP(AA775,$AH$13:$AI$795,2,FALSE))</f>
        <v/>
      </c>
      <c r="AK775" s="135"/>
    </row>
    <row r="776" spans="1:37" x14ac:dyDescent="0.25">
      <c r="A776" s="136"/>
      <c r="B776" s="136"/>
      <c r="C776" s="136"/>
      <c r="D776" s="136"/>
      <c r="E776" s="137"/>
      <c r="F776" s="137"/>
      <c r="G776" s="136"/>
      <c r="H776" s="137"/>
      <c r="I776" s="140" t="str">
        <f t="shared" si="13"/>
        <v/>
      </c>
      <c r="J776" s="140"/>
      <c r="K776" s="140"/>
      <c r="L776" s="74" t="str">
        <f>IF(AND(C776="Abierto",D776="Urgente"),A776,"")</f>
        <v/>
      </c>
      <c r="M776" s="74" t="str">
        <f ca="1">IF(AND(C776="Abierto",D776="Urgente"),TODAY()-E776,"")</f>
        <v/>
      </c>
      <c r="N776" s="74" t="str">
        <f>IF(AND(C776="Abierto",D776="Urgente"),RANK(M776,$M$13:$M$798,0)+COUNTIF($M$13:M776,M776)-1,"")</f>
        <v/>
      </c>
      <c r="O776" s="74" t="str">
        <f>IF(AND(C776="Abierto",D776="Alta"),A776,"")</f>
        <v/>
      </c>
      <c r="P776" s="74" t="str">
        <f ca="1">IF(AND(C776="Abierto",D776="Alta"),TODAY()-E776,"")</f>
        <v/>
      </c>
      <c r="Q776" s="74" t="str">
        <f>IF(AND(C776="Abierto",D776="Alta"),RANK(P776,$P$13:$P$798,0)+COUNTIF($P$13:P776,P776)-1+MAX(N:N),"")</f>
        <v/>
      </c>
      <c r="R776" s="74" t="str">
        <f>IF(AND(C776="Abierto",D776="Media"),A776,"")</f>
        <v/>
      </c>
      <c r="S776" s="74" t="str">
        <f ca="1">IF(AND(C776="Abierto",D776="Media"),TODAY()-E776,"")</f>
        <v/>
      </c>
      <c r="T776" s="74" t="str">
        <f>IF(AND(C776="Abierto",D776="Media"),RANK(S776,$S$13:$S$798,0)+COUNTIF($S$13:S776,S776)-1+MAX(N:N,Q:Q),"")</f>
        <v/>
      </c>
      <c r="U776" s="74" t="str">
        <f>IF(AND(C776="Abierto",D776="Baja"),A776,"")</f>
        <v/>
      </c>
      <c r="V776" s="74" t="str">
        <f ca="1">IF(AND(C776="Abierto",D776="Baja"),TODAY()-E776,"")</f>
        <v/>
      </c>
      <c r="W776" s="74" t="str">
        <f>IF(AND(C776="Abierto",D776="Baja"),RANK(V776,$V$13:$V$798,0)+COUNTIF($V$13:V776,V776)-1+MAX(N:N,Q:Q,T:T),"")</f>
        <v/>
      </c>
      <c r="X776" s="139" t="str">
        <f>IF(OR(C776="Resuelto",C776=""),"",SUM(N776,Q776,T776,W776))</f>
        <v/>
      </c>
      <c r="Y776" s="139" t="str">
        <f>IF(OR(C776="Resuelto",C776=""),"",SUM(M776,P776,S776,V776))</f>
        <v/>
      </c>
      <c r="Z776" s="139" t="str">
        <f>IF(OR(C776="Resuelto",C776=""),"",SUM(L776,O776,R776,U776))</f>
        <v/>
      </c>
      <c r="AA776" s="28">
        <v>974</v>
      </c>
      <c r="AB776" s="28" t="str">
        <f ca="1">IF(ISNA(VLOOKUP(AA776,$X$13:$Z$795,3,FALSE))=TRUE,"",VLOOKUP(AA776,$X$13:$Z$795,3,FALSE))</f>
        <v/>
      </c>
      <c r="AC776" s="75" t="str">
        <f ca="1">IF(ISNA(VLOOKUP(AA776,$X$13:$Z$795,2,FALSE))=TRUE,"",VLOOKUP(AA776,$X$13:$Z$795,2,FALSE))</f>
        <v/>
      </c>
      <c r="AH776" s="78" t="str">
        <f>IF(AI776="","",MAX($AH$5:AH775)+1)</f>
        <v/>
      </c>
      <c r="AI776" s="53" t="str">
        <f>IF(G775="","",IF(COUNTIF($AI$11:AI775,G775)=0,G775,""))</f>
        <v/>
      </c>
      <c r="AJ776" s="53" t="str">
        <f>IF(ISNA(VLOOKUP(AA776,$AH$13:$AI$795,2,FALSE))=TRUE,"",VLOOKUP(AA776,$AH$13:$AI$795,2,FALSE))</f>
        <v/>
      </c>
      <c r="AK776" s="135"/>
    </row>
    <row r="777" spans="1:37" x14ac:dyDescent="0.25">
      <c r="A777" s="136"/>
      <c r="B777" s="136"/>
      <c r="C777" s="136"/>
      <c r="D777" s="136"/>
      <c r="E777" s="137"/>
      <c r="F777" s="137"/>
      <c r="G777" s="136"/>
      <c r="H777" s="137"/>
      <c r="I777" s="140" t="str">
        <f t="shared" si="13"/>
        <v/>
      </c>
      <c r="J777" s="140"/>
      <c r="K777" s="140"/>
      <c r="L777" s="74" t="str">
        <f>IF(AND(C777="Abierto",D777="Urgente"),A777,"")</f>
        <v/>
      </c>
      <c r="M777" s="74" t="str">
        <f ca="1">IF(AND(C777="Abierto",D777="Urgente"),TODAY()-E777,"")</f>
        <v/>
      </c>
      <c r="N777" s="74" t="str">
        <f>IF(AND(C777="Abierto",D777="Urgente"),RANK(M777,$M$13:$M$798,0)+COUNTIF($M$13:M777,M777)-1,"")</f>
        <v/>
      </c>
      <c r="O777" s="74" t="str">
        <f>IF(AND(C777="Abierto",D777="Alta"),A777,"")</f>
        <v/>
      </c>
      <c r="P777" s="74" t="str">
        <f ca="1">IF(AND(C777="Abierto",D777="Alta"),TODAY()-E777,"")</f>
        <v/>
      </c>
      <c r="Q777" s="74" t="str">
        <f>IF(AND(C777="Abierto",D777="Alta"),RANK(P777,$P$13:$P$798,0)+COUNTIF($P$13:P777,P777)-1+MAX(N:N),"")</f>
        <v/>
      </c>
      <c r="R777" s="74" t="str">
        <f>IF(AND(C777="Abierto",D777="Media"),A777,"")</f>
        <v/>
      </c>
      <c r="S777" s="74" t="str">
        <f ca="1">IF(AND(C777="Abierto",D777="Media"),TODAY()-E777,"")</f>
        <v/>
      </c>
      <c r="T777" s="74" t="str">
        <f>IF(AND(C777="Abierto",D777="Media"),RANK(S777,$S$13:$S$798,0)+COUNTIF($S$13:S777,S777)-1+MAX(N:N,Q:Q),"")</f>
        <v/>
      </c>
      <c r="U777" s="74" t="str">
        <f>IF(AND(C777="Abierto",D777="Baja"),A777,"")</f>
        <v/>
      </c>
      <c r="V777" s="74" t="str">
        <f ca="1">IF(AND(C777="Abierto",D777="Baja"),TODAY()-E777,"")</f>
        <v/>
      </c>
      <c r="W777" s="74" t="str">
        <f>IF(AND(C777="Abierto",D777="Baja"),RANK(V777,$V$13:$V$798,0)+COUNTIF($V$13:V777,V777)-1+MAX(N:N,Q:Q,T:T),"")</f>
        <v/>
      </c>
      <c r="X777" s="139" t="str">
        <f>IF(OR(C777="Resuelto",C777=""),"",SUM(N777,Q777,T777,W777))</f>
        <v/>
      </c>
      <c r="Y777" s="139" t="str">
        <f>IF(OR(C777="Resuelto",C777=""),"",SUM(M777,P777,S777,V777))</f>
        <v/>
      </c>
      <c r="Z777" s="139" t="str">
        <f>IF(OR(C777="Resuelto",C777=""),"",SUM(L777,O777,R777,U777))</f>
        <v/>
      </c>
      <c r="AA777" s="28">
        <v>975</v>
      </c>
      <c r="AB777" s="28" t="str">
        <f ca="1">IF(ISNA(VLOOKUP(AA777,$X$13:$Z$795,3,FALSE))=TRUE,"",VLOOKUP(AA777,$X$13:$Z$795,3,FALSE))</f>
        <v/>
      </c>
      <c r="AC777" s="75" t="str">
        <f ca="1">IF(ISNA(VLOOKUP(AA777,$X$13:$Z$795,2,FALSE))=TRUE,"",VLOOKUP(AA777,$X$13:$Z$795,2,FALSE))</f>
        <v/>
      </c>
      <c r="AH777" s="78" t="str">
        <f>IF(AI777="","",MAX($AH$5:AH776)+1)</f>
        <v/>
      </c>
      <c r="AI777" s="53" t="str">
        <f>IF(G776="","",IF(COUNTIF($AI$11:AI776,G776)=0,G776,""))</f>
        <v/>
      </c>
      <c r="AJ777" s="53" t="str">
        <f>IF(ISNA(VLOOKUP(AA777,$AH$13:$AI$795,2,FALSE))=TRUE,"",VLOOKUP(AA777,$AH$13:$AI$795,2,FALSE))</f>
        <v/>
      </c>
      <c r="AK777" s="135"/>
    </row>
    <row r="778" spans="1:37" x14ac:dyDescent="0.25">
      <c r="A778" s="136"/>
      <c r="B778" s="136"/>
      <c r="C778" s="136"/>
      <c r="D778" s="136"/>
      <c r="E778" s="137"/>
      <c r="F778" s="137"/>
      <c r="G778" s="136"/>
      <c r="H778" s="137"/>
      <c r="I778" s="140" t="str">
        <f t="shared" si="13"/>
        <v/>
      </c>
      <c r="J778" s="140"/>
      <c r="K778" s="140"/>
      <c r="L778" s="74" t="str">
        <f>IF(AND(C778="Abierto",D778="Urgente"),A778,"")</f>
        <v/>
      </c>
      <c r="M778" s="74" t="str">
        <f ca="1">IF(AND(C778="Abierto",D778="Urgente"),TODAY()-E778,"")</f>
        <v/>
      </c>
      <c r="N778" s="74" t="str">
        <f>IF(AND(C778="Abierto",D778="Urgente"),RANK(M778,$M$13:$M$798,0)+COUNTIF($M$13:M778,M778)-1,"")</f>
        <v/>
      </c>
      <c r="O778" s="74" t="str">
        <f>IF(AND(C778="Abierto",D778="Alta"),A778,"")</f>
        <v/>
      </c>
      <c r="P778" s="74" t="str">
        <f ca="1">IF(AND(C778="Abierto",D778="Alta"),TODAY()-E778,"")</f>
        <v/>
      </c>
      <c r="Q778" s="74" t="str">
        <f>IF(AND(C778="Abierto",D778="Alta"),RANK(P778,$P$13:$P$798,0)+COUNTIF($P$13:P778,P778)-1+MAX(N:N),"")</f>
        <v/>
      </c>
      <c r="R778" s="74" t="str">
        <f>IF(AND(C778="Abierto",D778="Media"),A778,"")</f>
        <v/>
      </c>
      <c r="S778" s="74" t="str">
        <f ca="1">IF(AND(C778="Abierto",D778="Media"),TODAY()-E778,"")</f>
        <v/>
      </c>
      <c r="T778" s="74" t="str">
        <f>IF(AND(C778="Abierto",D778="Media"),RANK(S778,$S$13:$S$798,0)+COUNTIF($S$13:S778,S778)-1+MAX(N:N,Q:Q),"")</f>
        <v/>
      </c>
      <c r="U778" s="74" t="str">
        <f>IF(AND(C778="Abierto",D778="Baja"),A778,"")</f>
        <v/>
      </c>
      <c r="V778" s="74" t="str">
        <f ca="1">IF(AND(C778="Abierto",D778="Baja"),TODAY()-E778,"")</f>
        <v/>
      </c>
      <c r="W778" s="74" t="str">
        <f>IF(AND(C778="Abierto",D778="Baja"),RANK(V778,$V$13:$V$798,0)+COUNTIF($V$13:V778,V778)-1+MAX(N:N,Q:Q,T:T),"")</f>
        <v/>
      </c>
      <c r="X778" s="139" t="str">
        <f>IF(OR(C778="Resuelto",C778=""),"",SUM(N778,Q778,T778,W778))</f>
        <v/>
      </c>
      <c r="Y778" s="139" t="str">
        <f>IF(OR(C778="Resuelto",C778=""),"",SUM(M778,P778,S778,V778))</f>
        <v/>
      </c>
      <c r="Z778" s="139" t="str">
        <f>IF(OR(C778="Resuelto",C778=""),"",SUM(L778,O778,R778,U778))</f>
        <v/>
      </c>
      <c r="AA778" s="28">
        <v>976</v>
      </c>
      <c r="AB778" s="28" t="str">
        <f ca="1">IF(ISNA(VLOOKUP(AA778,$X$13:$Z$795,3,FALSE))=TRUE,"",VLOOKUP(AA778,$X$13:$Z$795,3,FALSE))</f>
        <v/>
      </c>
      <c r="AC778" s="75" t="str">
        <f ca="1">IF(ISNA(VLOOKUP(AA778,$X$13:$Z$795,2,FALSE))=TRUE,"",VLOOKUP(AA778,$X$13:$Z$795,2,FALSE))</f>
        <v/>
      </c>
      <c r="AH778" s="78" t="str">
        <f>IF(AI778="","",MAX($AH$5:AH777)+1)</f>
        <v/>
      </c>
      <c r="AI778" s="53" t="str">
        <f>IF(G777="","",IF(COUNTIF($AI$11:AI777,G777)=0,G777,""))</f>
        <v/>
      </c>
      <c r="AJ778" s="53" t="str">
        <f>IF(ISNA(VLOOKUP(AA778,$AH$13:$AI$795,2,FALSE))=TRUE,"",VLOOKUP(AA778,$AH$13:$AI$795,2,FALSE))</f>
        <v/>
      </c>
      <c r="AK778" s="135"/>
    </row>
    <row r="779" spans="1:37" x14ac:dyDescent="0.25">
      <c r="A779" s="136"/>
      <c r="B779" s="136"/>
      <c r="C779" s="136"/>
      <c r="D779" s="136"/>
      <c r="E779" s="137"/>
      <c r="F779" s="137"/>
      <c r="G779" s="136"/>
      <c r="H779" s="137"/>
      <c r="I779" s="140" t="str">
        <f t="shared" si="13"/>
        <v/>
      </c>
      <c r="J779" s="140"/>
      <c r="K779" s="140"/>
      <c r="L779" s="74" t="str">
        <f>IF(AND(C779="Abierto",D779="Urgente"),A779,"")</f>
        <v/>
      </c>
      <c r="M779" s="74" t="str">
        <f ca="1">IF(AND(C779="Abierto",D779="Urgente"),TODAY()-E779,"")</f>
        <v/>
      </c>
      <c r="N779" s="74" t="str">
        <f>IF(AND(C779="Abierto",D779="Urgente"),RANK(M779,$M$13:$M$798,0)+COUNTIF($M$13:M779,M779)-1,"")</f>
        <v/>
      </c>
      <c r="O779" s="74" t="str">
        <f>IF(AND(C779="Abierto",D779="Alta"),A779,"")</f>
        <v/>
      </c>
      <c r="P779" s="74" t="str">
        <f ca="1">IF(AND(C779="Abierto",D779="Alta"),TODAY()-E779,"")</f>
        <v/>
      </c>
      <c r="Q779" s="74" t="str">
        <f>IF(AND(C779="Abierto",D779="Alta"),RANK(P779,$P$13:$P$798,0)+COUNTIF($P$13:P779,P779)-1+MAX(N:N),"")</f>
        <v/>
      </c>
      <c r="R779" s="74" t="str">
        <f>IF(AND(C779="Abierto",D779="Media"),A779,"")</f>
        <v/>
      </c>
      <c r="S779" s="74" t="str">
        <f ca="1">IF(AND(C779="Abierto",D779="Media"),TODAY()-E779,"")</f>
        <v/>
      </c>
      <c r="T779" s="74" t="str">
        <f>IF(AND(C779="Abierto",D779="Media"),RANK(S779,$S$13:$S$798,0)+COUNTIF($S$13:S779,S779)-1+MAX(N:N,Q:Q),"")</f>
        <v/>
      </c>
      <c r="U779" s="74" t="str">
        <f>IF(AND(C779="Abierto",D779="Baja"),A779,"")</f>
        <v/>
      </c>
      <c r="V779" s="74" t="str">
        <f ca="1">IF(AND(C779="Abierto",D779="Baja"),TODAY()-E779,"")</f>
        <v/>
      </c>
      <c r="W779" s="74" t="str">
        <f>IF(AND(C779="Abierto",D779="Baja"),RANK(V779,$V$13:$V$798,0)+COUNTIF($V$13:V779,V779)-1+MAX(N:N,Q:Q,T:T),"")</f>
        <v/>
      </c>
      <c r="X779" s="139" t="str">
        <f>IF(OR(C779="Resuelto",C779=""),"",SUM(N779,Q779,T779,W779))</f>
        <v/>
      </c>
      <c r="Y779" s="139" t="str">
        <f>IF(OR(C779="Resuelto",C779=""),"",SUM(M779,P779,S779,V779))</f>
        <v/>
      </c>
      <c r="Z779" s="139" t="str">
        <f>IF(OR(C779="Resuelto",C779=""),"",SUM(L779,O779,R779,U779))</f>
        <v/>
      </c>
      <c r="AA779" s="28">
        <v>977</v>
      </c>
      <c r="AB779" s="28" t="str">
        <f ca="1">IF(ISNA(VLOOKUP(AA779,$X$13:$Z$795,3,FALSE))=TRUE,"",VLOOKUP(AA779,$X$13:$Z$795,3,FALSE))</f>
        <v/>
      </c>
      <c r="AC779" s="75" t="str">
        <f ca="1">IF(ISNA(VLOOKUP(AA779,$X$13:$Z$795,2,FALSE))=TRUE,"",VLOOKUP(AA779,$X$13:$Z$795,2,FALSE))</f>
        <v/>
      </c>
      <c r="AH779" s="78" t="str">
        <f>IF(AI779="","",MAX($AH$5:AH778)+1)</f>
        <v/>
      </c>
      <c r="AI779" s="53" t="str">
        <f>IF(G778="","",IF(COUNTIF($AI$11:AI778,G778)=0,G778,""))</f>
        <v/>
      </c>
      <c r="AJ779" s="53" t="str">
        <f>IF(ISNA(VLOOKUP(AA779,$AH$13:$AI$795,2,FALSE))=TRUE,"",VLOOKUP(AA779,$AH$13:$AI$795,2,FALSE))</f>
        <v/>
      </c>
      <c r="AK779" s="135"/>
    </row>
    <row r="780" spans="1:37" x14ac:dyDescent="0.25">
      <c r="A780" s="136"/>
      <c r="B780" s="136"/>
      <c r="C780" s="136"/>
      <c r="D780" s="136"/>
      <c r="E780" s="137"/>
      <c r="F780" s="137"/>
      <c r="G780" s="136"/>
      <c r="H780" s="137"/>
      <c r="I780" s="140" t="str">
        <f t="shared" si="13"/>
        <v/>
      </c>
      <c r="J780" s="140"/>
      <c r="K780" s="140"/>
      <c r="L780" s="74" t="str">
        <f>IF(AND(C780="Abierto",D780="Urgente"),A780,"")</f>
        <v/>
      </c>
      <c r="M780" s="74" t="str">
        <f ca="1">IF(AND(C780="Abierto",D780="Urgente"),TODAY()-E780,"")</f>
        <v/>
      </c>
      <c r="N780" s="74" t="str">
        <f>IF(AND(C780="Abierto",D780="Urgente"),RANK(M780,$M$13:$M$798,0)+COUNTIF($M$13:M780,M780)-1,"")</f>
        <v/>
      </c>
      <c r="O780" s="74" t="str">
        <f>IF(AND(C780="Abierto",D780="Alta"),A780,"")</f>
        <v/>
      </c>
      <c r="P780" s="74" t="str">
        <f ca="1">IF(AND(C780="Abierto",D780="Alta"),TODAY()-E780,"")</f>
        <v/>
      </c>
      <c r="Q780" s="74" t="str">
        <f>IF(AND(C780="Abierto",D780="Alta"),RANK(P780,$P$13:$P$798,0)+COUNTIF($P$13:P780,P780)-1+MAX(N:N),"")</f>
        <v/>
      </c>
      <c r="R780" s="74" t="str">
        <f>IF(AND(C780="Abierto",D780="Media"),A780,"")</f>
        <v/>
      </c>
      <c r="S780" s="74" t="str">
        <f ca="1">IF(AND(C780="Abierto",D780="Media"),TODAY()-E780,"")</f>
        <v/>
      </c>
      <c r="T780" s="74" t="str">
        <f>IF(AND(C780="Abierto",D780="Media"),RANK(S780,$S$13:$S$798,0)+COUNTIF($S$13:S780,S780)-1+MAX(N:N,Q:Q),"")</f>
        <v/>
      </c>
      <c r="U780" s="74" t="str">
        <f>IF(AND(C780="Abierto",D780="Baja"),A780,"")</f>
        <v/>
      </c>
      <c r="V780" s="74" t="str">
        <f ca="1">IF(AND(C780="Abierto",D780="Baja"),TODAY()-E780,"")</f>
        <v/>
      </c>
      <c r="W780" s="74" t="str">
        <f>IF(AND(C780="Abierto",D780="Baja"),RANK(V780,$V$13:$V$798,0)+COUNTIF($V$13:V780,V780)-1+MAX(N:N,Q:Q,T:T),"")</f>
        <v/>
      </c>
      <c r="X780" s="139" t="str">
        <f>IF(OR(C780="Resuelto",C780=""),"",SUM(N780,Q780,T780,W780))</f>
        <v/>
      </c>
      <c r="Y780" s="139" t="str">
        <f>IF(OR(C780="Resuelto",C780=""),"",SUM(M780,P780,S780,V780))</f>
        <v/>
      </c>
      <c r="Z780" s="139" t="str">
        <f>IF(OR(C780="Resuelto",C780=""),"",SUM(L780,O780,R780,U780))</f>
        <v/>
      </c>
      <c r="AA780" s="28">
        <v>978</v>
      </c>
      <c r="AB780" s="28" t="str">
        <f ca="1">IF(ISNA(VLOOKUP(AA780,$X$13:$Z$795,3,FALSE))=TRUE,"",VLOOKUP(AA780,$X$13:$Z$795,3,FALSE))</f>
        <v/>
      </c>
      <c r="AC780" s="75" t="str">
        <f ca="1">IF(ISNA(VLOOKUP(AA780,$X$13:$Z$795,2,FALSE))=TRUE,"",VLOOKUP(AA780,$X$13:$Z$795,2,FALSE))</f>
        <v/>
      </c>
      <c r="AH780" s="78" t="str">
        <f>IF(AI780="","",MAX($AH$5:AH779)+1)</f>
        <v/>
      </c>
      <c r="AI780" s="53" t="str">
        <f>IF(G779="","",IF(COUNTIF($AI$11:AI779,G779)=0,G779,""))</f>
        <v/>
      </c>
      <c r="AJ780" s="53" t="str">
        <f>IF(ISNA(VLOOKUP(AA780,$AH$13:$AI$795,2,FALSE))=TRUE,"",VLOOKUP(AA780,$AH$13:$AI$795,2,FALSE))</f>
        <v/>
      </c>
      <c r="AK780" s="135"/>
    </row>
    <row r="781" spans="1:37" x14ac:dyDescent="0.25">
      <c r="A781" s="136"/>
      <c r="B781" s="136"/>
      <c r="C781" s="136"/>
      <c r="D781" s="136"/>
      <c r="E781" s="137"/>
      <c r="F781" s="137"/>
      <c r="G781" s="136"/>
      <c r="H781" s="137"/>
      <c r="I781" s="140" t="str">
        <f t="shared" si="13"/>
        <v/>
      </c>
      <c r="J781" s="140"/>
      <c r="K781" s="140"/>
      <c r="L781" s="74" t="str">
        <f>IF(AND(C781="Abierto",D781="Urgente"),A781,"")</f>
        <v/>
      </c>
      <c r="M781" s="74" t="str">
        <f ca="1">IF(AND(C781="Abierto",D781="Urgente"),TODAY()-E781,"")</f>
        <v/>
      </c>
      <c r="N781" s="74" t="str">
        <f>IF(AND(C781="Abierto",D781="Urgente"),RANK(M781,$M$13:$M$798,0)+COUNTIF($M$13:M781,M781)-1,"")</f>
        <v/>
      </c>
      <c r="O781" s="74" t="str">
        <f>IF(AND(C781="Abierto",D781="Alta"),A781,"")</f>
        <v/>
      </c>
      <c r="P781" s="74" t="str">
        <f ca="1">IF(AND(C781="Abierto",D781="Alta"),TODAY()-E781,"")</f>
        <v/>
      </c>
      <c r="Q781" s="74" t="str">
        <f>IF(AND(C781="Abierto",D781="Alta"),RANK(P781,$P$13:$P$798,0)+COUNTIF($P$13:P781,P781)-1+MAX(N:N),"")</f>
        <v/>
      </c>
      <c r="R781" s="74" t="str">
        <f>IF(AND(C781="Abierto",D781="Media"),A781,"")</f>
        <v/>
      </c>
      <c r="S781" s="74" t="str">
        <f ca="1">IF(AND(C781="Abierto",D781="Media"),TODAY()-E781,"")</f>
        <v/>
      </c>
      <c r="T781" s="74" t="str">
        <f>IF(AND(C781="Abierto",D781="Media"),RANK(S781,$S$13:$S$798,0)+COUNTIF($S$13:S781,S781)-1+MAX(N:N,Q:Q),"")</f>
        <v/>
      </c>
      <c r="U781" s="74" t="str">
        <f>IF(AND(C781="Abierto",D781="Baja"),A781,"")</f>
        <v/>
      </c>
      <c r="V781" s="74" t="str">
        <f ca="1">IF(AND(C781="Abierto",D781="Baja"),TODAY()-E781,"")</f>
        <v/>
      </c>
      <c r="W781" s="74" t="str">
        <f>IF(AND(C781="Abierto",D781="Baja"),RANK(V781,$V$13:$V$798,0)+COUNTIF($V$13:V781,V781)-1+MAX(N:N,Q:Q,T:T),"")</f>
        <v/>
      </c>
      <c r="X781" s="139" t="str">
        <f>IF(OR(C781="Resuelto",C781=""),"",SUM(N781,Q781,T781,W781))</f>
        <v/>
      </c>
      <c r="Y781" s="139" t="str">
        <f>IF(OR(C781="Resuelto",C781=""),"",SUM(M781,P781,S781,V781))</f>
        <v/>
      </c>
      <c r="Z781" s="139" t="str">
        <f>IF(OR(C781="Resuelto",C781=""),"",SUM(L781,O781,R781,U781))</f>
        <v/>
      </c>
      <c r="AA781" s="28">
        <v>979</v>
      </c>
      <c r="AB781" s="28" t="str">
        <f ca="1">IF(ISNA(VLOOKUP(AA781,$X$13:$Z$795,3,FALSE))=TRUE,"",VLOOKUP(AA781,$X$13:$Z$795,3,FALSE))</f>
        <v/>
      </c>
      <c r="AC781" s="75" t="str">
        <f ca="1">IF(ISNA(VLOOKUP(AA781,$X$13:$Z$795,2,FALSE))=TRUE,"",VLOOKUP(AA781,$X$13:$Z$795,2,FALSE))</f>
        <v/>
      </c>
      <c r="AH781" s="78" t="str">
        <f>IF(AI781="","",MAX($AH$5:AH780)+1)</f>
        <v/>
      </c>
      <c r="AI781" s="53" t="str">
        <f>IF(G780="","",IF(COUNTIF($AI$11:AI780,G780)=0,G780,""))</f>
        <v/>
      </c>
      <c r="AJ781" s="53" t="str">
        <f>IF(ISNA(VLOOKUP(AA781,$AH$13:$AI$795,2,FALSE))=TRUE,"",VLOOKUP(AA781,$AH$13:$AI$795,2,FALSE))</f>
        <v/>
      </c>
      <c r="AK781" s="135"/>
    </row>
    <row r="782" spans="1:37" x14ac:dyDescent="0.25">
      <c r="A782" s="136"/>
      <c r="B782" s="136"/>
      <c r="C782" s="136"/>
      <c r="D782" s="136"/>
      <c r="E782" s="137"/>
      <c r="F782" s="137"/>
      <c r="G782" s="136"/>
      <c r="H782" s="137"/>
      <c r="I782" s="140" t="str">
        <f t="shared" si="13"/>
        <v/>
      </c>
      <c r="J782" s="140"/>
      <c r="K782" s="140"/>
      <c r="L782" s="74" t="str">
        <f>IF(AND(C782="Abierto",D782="Urgente"),A782,"")</f>
        <v/>
      </c>
      <c r="M782" s="74" t="str">
        <f ca="1">IF(AND(C782="Abierto",D782="Urgente"),TODAY()-E782,"")</f>
        <v/>
      </c>
      <c r="N782" s="74" t="str">
        <f>IF(AND(C782="Abierto",D782="Urgente"),RANK(M782,$M$13:$M$798,0)+COUNTIF($M$13:M782,M782)-1,"")</f>
        <v/>
      </c>
      <c r="O782" s="74" t="str">
        <f>IF(AND(C782="Abierto",D782="Alta"),A782,"")</f>
        <v/>
      </c>
      <c r="P782" s="74" t="str">
        <f ca="1">IF(AND(C782="Abierto",D782="Alta"),TODAY()-E782,"")</f>
        <v/>
      </c>
      <c r="Q782" s="74" t="str">
        <f>IF(AND(C782="Abierto",D782="Alta"),RANK(P782,$P$13:$P$798,0)+COUNTIF($P$13:P782,P782)-1+MAX(N:N),"")</f>
        <v/>
      </c>
      <c r="R782" s="74" t="str">
        <f>IF(AND(C782="Abierto",D782="Media"),A782,"")</f>
        <v/>
      </c>
      <c r="S782" s="74" t="str">
        <f ca="1">IF(AND(C782="Abierto",D782="Media"),TODAY()-E782,"")</f>
        <v/>
      </c>
      <c r="T782" s="74" t="str">
        <f>IF(AND(C782="Abierto",D782="Media"),RANK(S782,$S$13:$S$798,0)+COUNTIF($S$13:S782,S782)-1+MAX(N:N,Q:Q),"")</f>
        <v/>
      </c>
      <c r="U782" s="74" t="str">
        <f>IF(AND(C782="Abierto",D782="Baja"),A782,"")</f>
        <v/>
      </c>
      <c r="V782" s="74" t="str">
        <f ca="1">IF(AND(C782="Abierto",D782="Baja"),TODAY()-E782,"")</f>
        <v/>
      </c>
      <c r="W782" s="74" t="str">
        <f>IF(AND(C782="Abierto",D782="Baja"),RANK(V782,$V$13:$V$798,0)+COUNTIF($V$13:V782,V782)-1+MAX(N:N,Q:Q,T:T),"")</f>
        <v/>
      </c>
      <c r="X782" s="139" t="str">
        <f>IF(OR(C782="Resuelto",C782=""),"",SUM(N782,Q782,T782,W782))</f>
        <v/>
      </c>
      <c r="Y782" s="139" t="str">
        <f>IF(OR(C782="Resuelto",C782=""),"",SUM(M782,P782,S782,V782))</f>
        <v/>
      </c>
      <c r="Z782" s="139" t="str">
        <f>IF(OR(C782="Resuelto",C782=""),"",SUM(L782,O782,R782,U782))</f>
        <v/>
      </c>
      <c r="AA782" s="28">
        <v>980</v>
      </c>
      <c r="AB782" s="28" t="str">
        <f ca="1">IF(ISNA(VLOOKUP(AA782,$X$13:$Z$795,3,FALSE))=TRUE,"",VLOOKUP(AA782,$X$13:$Z$795,3,FALSE))</f>
        <v/>
      </c>
      <c r="AC782" s="75" t="str">
        <f ca="1">IF(ISNA(VLOOKUP(AA782,$X$13:$Z$795,2,FALSE))=TRUE,"",VLOOKUP(AA782,$X$13:$Z$795,2,FALSE))</f>
        <v/>
      </c>
      <c r="AH782" s="78" t="str">
        <f>IF(AI782="","",MAX($AH$5:AH781)+1)</f>
        <v/>
      </c>
      <c r="AI782" s="53" t="str">
        <f>IF(G781="","",IF(COUNTIF($AI$11:AI781,G781)=0,G781,""))</f>
        <v/>
      </c>
      <c r="AJ782" s="53" t="str">
        <f>IF(ISNA(VLOOKUP(AA782,$AH$13:$AI$795,2,FALSE))=TRUE,"",VLOOKUP(AA782,$AH$13:$AI$795,2,FALSE))</f>
        <v/>
      </c>
      <c r="AK782" s="135"/>
    </row>
    <row r="783" spans="1:37" x14ac:dyDescent="0.25">
      <c r="A783" s="136"/>
      <c r="B783" s="136"/>
      <c r="C783" s="136"/>
      <c r="D783" s="136"/>
      <c r="E783" s="137"/>
      <c r="F783" s="137"/>
      <c r="G783" s="136"/>
      <c r="H783" s="137"/>
      <c r="I783" s="140" t="str">
        <f t="shared" si="13"/>
        <v/>
      </c>
      <c r="J783" s="140"/>
      <c r="K783" s="140"/>
      <c r="L783" s="74" t="str">
        <f>IF(AND(C783="Abierto",D783="Urgente"),A783,"")</f>
        <v/>
      </c>
      <c r="M783" s="74" t="str">
        <f ca="1">IF(AND(C783="Abierto",D783="Urgente"),TODAY()-E783,"")</f>
        <v/>
      </c>
      <c r="N783" s="74" t="str">
        <f>IF(AND(C783="Abierto",D783="Urgente"),RANK(M783,$M$13:$M$798,0)+COUNTIF($M$13:M783,M783)-1,"")</f>
        <v/>
      </c>
      <c r="O783" s="74" t="str">
        <f>IF(AND(C783="Abierto",D783="Alta"),A783,"")</f>
        <v/>
      </c>
      <c r="P783" s="74" t="str">
        <f ca="1">IF(AND(C783="Abierto",D783="Alta"),TODAY()-E783,"")</f>
        <v/>
      </c>
      <c r="Q783" s="74" t="str">
        <f>IF(AND(C783="Abierto",D783="Alta"),RANK(P783,$P$13:$P$798,0)+COUNTIF($P$13:P783,P783)-1+MAX(N:N),"")</f>
        <v/>
      </c>
      <c r="R783" s="74" t="str">
        <f>IF(AND(C783="Abierto",D783="Media"),A783,"")</f>
        <v/>
      </c>
      <c r="S783" s="74" t="str">
        <f ca="1">IF(AND(C783="Abierto",D783="Media"),TODAY()-E783,"")</f>
        <v/>
      </c>
      <c r="T783" s="74" t="str">
        <f>IF(AND(C783="Abierto",D783="Media"),RANK(S783,$S$13:$S$798,0)+COUNTIF($S$13:S783,S783)-1+MAX(N:N,Q:Q),"")</f>
        <v/>
      </c>
      <c r="U783" s="74" t="str">
        <f>IF(AND(C783="Abierto",D783="Baja"),A783,"")</f>
        <v/>
      </c>
      <c r="V783" s="74" t="str">
        <f ca="1">IF(AND(C783="Abierto",D783="Baja"),TODAY()-E783,"")</f>
        <v/>
      </c>
      <c r="W783" s="74" t="str">
        <f>IF(AND(C783="Abierto",D783="Baja"),RANK(V783,$V$13:$V$798,0)+COUNTIF($V$13:V783,V783)-1+MAX(N:N,Q:Q,T:T),"")</f>
        <v/>
      </c>
      <c r="X783" s="139" t="str">
        <f>IF(OR(C783="Resuelto",C783=""),"",SUM(N783,Q783,T783,W783))</f>
        <v/>
      </c>
      <c r="Y783" s="139" t="str">
        <f>IF(OR(C783="Resuelto",C783=""),"",SUM(M783,P783,S783,V783))</f>
        <v/>
      </c>
      <c r="Z783" s="139" t="str">
        <f>IF(OR(C783="Resuelto",C783=""),"",SUM(L783,O783,R783,U783))</f>
        <v/>
      </c>
      <c r="AA783" s="28">
        <v>981</v>
      </c>
      <c r="AB783" s="28" t="str">
        <f ca="1">IF(ISNA(VLOOKUP(AA783,$X$13:$Z$795,3,FALSE))=TRUE,"",VLOOKUP(AA783,$X$13:$Z$795,3,FALSE))</f>
        <v/>
      </c>
      <c r="AC783" s="75" t="str">
        <f ca="1">IF(ISNA(VLOOKUP(AA783,$X$13:$Z$795,2,FALSE))=TRUE,"",VLOOKUP(AA783,$X$13:$Z$795,2,FALSE))</f>
        <v/>
      </c>
      <c r="AH783" s="78" t="str">
        <f>IF(AI783="","",MAX($AH$5:AH782)+1)</f>
        <v/>
      </c>
      <c r="AI783" s="53" t="str">
        <f>IF(G782="","",IF(COUNTIF($AI$11:AI782,G782)=0,G782,""))</f>
        <v/>
      </c>
      <c r="AJ783" s="53" t="str">
        <f>IF(ISNA(VLOOKUP(AA783,$AH$13:$AI$795,2,FALSE))=TRUE,"",VLOOKUP(AA783,$AH$13:$AI$795,2,FALSE))</f>
        <v/>
      </c>
      <c r="AK783" s="135"/>
    </row>
    <row r="784" spans="1:37" x14ac:dyDescent="0.25">
      <c r="A784" s="136"/>
      <c r="B784" s="136"/>
      <c r="C784" s="136"/>
      <c r="D784" s="136"/>
      <c r="E784" s="137"/>
      <c r="F784" s="137"/>
      <c r="G784" s="136"/>
      <c r="H784" s="137"/>
      <c r="I784" s="140" t="str">
        <f t="shared" si="13"/>
        <v/>
      </c>
      <c r="J784" s="140"/>
      <c r="K784" s="140"/>
      <c r="L784" s="74" t="str">
        <f>IF(AND(C784="Abierto",D784="Urgente"),A784,"")</f>
        <v/>
      </c>
      <c r="M784" s="74" t="str">
        <f ca="1">IF(AND(C784="Abierto",D784="Urgente"),TODAY()-E784,"")</f>
        <v/>
      </c>
      <c r="N784" s="74" t="str">
        <f>IF(AND(C784="Abierto",D784="Urgente"),RANK(M784,$M$13:$M$798,0)+COUNTIF($M$13:M784,M784)-1,"")</f>
        <v/>
      </c>
      <c r="O784" s="74" t="str">
        <f>IF(AND(C784="Abierto",D784="Alta"),A784,"")</f>
        <v/>
      </c>
      <c r="P784" s="74" t="str">
        <f ca="1">IF(AND(C784="Abierto",D784="Alta"),TODAY()-E784,"")</f>
        <v/>
      </c>
      <c r="Q784" s="74" t="str">
        <f>IF(AND(C784="Abierto",D784="Alta"),RANK(P784,$P$13:$P$798,0)+COUNTIF($P$13:P784,P784)-1+MAX(N:N),"")</f>
        <v/>
      </c>
      <c r="R784" s="74" t="str">
        <f>IF(AND(C784="Abierto",D784="Media"),A784,"")</f>
        <v/>
      </c>
      <c r="S784" s="74" t="str">
        <f ca="1">IF(AND(C784="Abierto",D784="Media"),TODAY()-E784,"")</f>
        <v/>
      </c>
      <c r="T784" s="74" t="str">
        <f>IF(AND(C784="Abierto",D784="Media"),RANK(S784,$S$13:$S$798,0)+COUNTIF($S$13:S784,S784)-1+MAX(N:N,Q:Q),"")</f>
        <v/>
      </c>
      <c r="U784" s="74" t="str">
        <f>IF(AND(C784="Abierto",D784="Baja"),A784,"")</f>
        <v/>
      </c>
      <c r="V784" s="74" t="str">
        <f ca="1">IF(AND(C784="Abierto",D784="Baja"),TODAY()-E784,"")</f>
        <v/>
      </c>
      <c r="W784" s="74" t="str">
        <f>IF(AND(C784="Abierto",D784="Baja"),RANK(V784,$V$13:$V$798,0)+COUNTIF($V$13:V784,V784)-1+MAX(N:N,Q:Q,T:T),"")</f>
        <v/>
      </c>
      <c r="X784" s="139" t="str">
        <f>IF(OR(C784="Resuelto",C784=""),"",SUM(N784,Q784,T784,W784))</f>
        <v/>
      </c>
      <c r="Y784" s="139" t="str">
        <f>IF(OR(C784="Resuelto",C784=""),"",SUM(M784,P784,S784,V784))</f>
        <v/>
      </c>
      <c r="Z784" s="139" t="str">
        <f>IF(OR(C784="Resuelto",C784=""),"",SUM(L784,O784,R784,U784))</f>
        <v/>
      </c>
      <c r="AA784" s="28">
        <v>982</v>
      </c>
      <c r="AB784" s="28" t="str">
        <f ca="1">IF(ISNA(VLOOKUP(AA784,$X$13:$Z$795,3,FALSE))=TRUE,"",VLOOKUP(AA784,$X$13:$Z$795,3,FALSE))</f>
        <v/>
      </c>
      <c r="AC784" s="75" t="str">
        <f ca="1">IF(ISNA(VLOOKUP(AA784,$X$13:$Z$795,2,FALSE))=TRUE,"",VLOOKUP(AA784,$X$13:$Z$795,2,FALSE))</f>
        <v/>
      </c>
      <c r="AH784" s="78" t="str">
        <f>IF(AI784="","",MAX($AH$5:AH783)+1)</f>
        <v/>
      </c>
      <c r="AI784" s="53" t="str">
        <f>IF(G783="","",IF(COUNTIF($AI$11:AI783,G783)=0,G783,""))</f>
        <v/>
      </c>
      <c r="AJ784" s="53" t="str">
        <f>IF(ISNA(VLOOKUP(AA784,$AH$13:$AI$795,2,FALSE))=TRUE,"",VLOOKUP(AA784,$AH$13:$AI$795,2,FALSE))</f>
        <v/>
      </c>
      <c r="AK784" s="135"/>
    </row>
    <row r="785" spans="1:37" x14ac:dyDescent="0.25">
      <c r="A785" s="136"/>
      <c r="B785" s="136"/>
      <c r="C785" s="136"/>
      <c r="D785" s="136"/>
      <c r="E785" s="137"/>
      <c r="F785" s="137"/>
      <c r="G785" s="136"/>
      <c r="H785" s="137"/>
      <c r="I785" s="140" t="str">
        <f t="shared" si="13"/>
        <v/>
      </c>
      <c r="J785" s="140"/>
      <c r="K785" s="140"/>
      <c r="L785" s="74" t="str">
        <f>IF(AND(C785="Abierto",D785="Urgente"),A785,"")</f>
        <v/>
      </c>
      <c r="M785" s="74" t="str">
        <f ca="1">IF(AND(C785="Abierto",D785="Urgente"),TODAY()-E785,"")</f>
        <v/>
      </c>
      <c r="N785" s="74" t="str">
        <f>IF(AND(C785="Abierto",D785="Urgente"),RANK(M785,$M$13:$M$798,0)+COUNTIF($M$13:M785,M785)-1,"")</f>
        <v/>
      </c>
      <c r="O785" s="74" t="str">
        <f>IF(AND(C785="Abierto",D785="Alta"),A785,"")</f>
        <v/>
      </c>
      <c r="P785" s="74" t="str">
        <f ca="1">IF(AND(C785="Abierto",D785="Alta"),TODAY()-E785,"")</f>
        <v/>
      </c>
      <c r="Q785" s="74" t="str">
        <f>IF(AND(C785="Abierto",D785="Alta"),RANK(P785,$P$13:$P$798,0)+COUNTIF($P$13:P785,P785)-1+MAX(N:N),"")</f>
        <v/>
      </c>
      <c r="R785" s="74" t="str">
        <f>IF(AND(C785="Abierto",D785="Media"),A785,"")</f>
        <v/>
      </c>
      <c r="S785" s="74" t="str">
        <f ca="1">IF(AND(C785="Abierto",D785="Media"),TODAY()-E785,"")</f>
        <v/>
      </c>
      <c r="T785" s="74" t="str">
        <f>IF(AND(C785="Abierto",D785="Media"),RANK(S785,$S$13:$S$798,0)+COUNTIF($S$13:S785,S785)-1+MAX(N:N,Q:Q),"")</f>
        <v/>
      </c>
      <c r="U785" s="74" t="str">
        <f>IF(AND(C785="Abierto",D785="Baja"),A785,"")</f>
        <v/>
      </c>
      <c r="V785" s="74" t="str">
        <f ca="1">IF(AND(C785="Abierto",D785="Baja"),TODAY()-E785,"")</f>
        <v/>
      </c>
      <c r="W785" s="74" t="str">
        <f>IF(AND(C785="Abierto",D785="Baja"),RANK(V785,$V$13:$V$798,0)+COUNTIF($V$13:V785,V785)-1+MAX(N:N,Q:Q,T:T),"")</f>
        <v/>
      </c>
      <c r="X785" s="139" t="str">
        <f>IF(OR(C785="Resuelto",C785=""),"",SUM(N785,Q785,T785,W785))</f>
        <v/>
      </c>
      <c r="Y785" s="139" t="str">
        <f>IF(OR(C785="Resuelto",C785=""),"",SUM(M785,P785,S785,V785))</f>
        <v/>
      </c>
      <c r="Z785" s="139" t="str">
        <f>IF(OR(C785="Resuelto",C785=""),"",SUM(L785,O785,R785,U785))</f>
        <v/>
      </c>
      <c r="AA785" s="28">
        <v>983</v>
      </c>
      <c r="AB785" s="28" t="str">
        <f ca="1">IF(ISNA(VLOOKUP(AA785,$X$13:$Z$795,3,FALSE))=TRUE,"",VLOOKUP(AA785,$X$13:$Z$795,3,FALSE))</f>
        <v/>
      </c>
      <c r="AC785" s="75" t="str">
        <f ca="1">IF(ISNA(VLOOKUP(AA785,$X$13:$Z$795,2,FALSE))=TRUE,"",VLOOKUP(AA785,$X$13:$Z$795,2,FALSE))</f>
        <v/>
      </c>
      <c r="AH785" s="78" t="str">
        <f>IF(AI785="","",MAX($AH$5:AH784)+1)</f>
        <v/>
      </c>
      <c r="AI785" s="53" t="str">
        <f>IF(G784="","",IF(COUNTIF($AI$11:AI784,G784)=0,G784,""))</f>
        <v/>
      </c>
      <c r="AJ785" s="53" t="str">
        <f>IF(ISNA(VLOOKUP(AA785,$AH$13:$AI$795,2,FALSE))=TRUE,"",VLOOKUP(AA785,$AH$13:$AI$795,2,FALSE))</f>
        <v/>
      </c>
      <c r="AK785" s="135"/>
    </row>
    <row r="786" spans="1:37" x14ac:dyDescent="0.25">
      <c r="A786" s="136"/>
      <c r="B786" s="136"/>
      <c r="C786" s="136"/>
      <c r="D786" s="136"/>
      <c r="E786" s="137"/>
      <c r="F786" s="137"/>
      <c r="G786" s="136"/>
      <c r="H786" s="137"/>
      <c r="I786" s="140" t="str">
        <f t="shared" si="13"/>
        <v/>
      </c>
      <c r="J786" s="140"/>
      <c r="K786" s="140"/>
      <c r="L786" s="74" t="str">
        <f>IF(AND(C786="Abierto",D786="Urgente"),A786,"")</f>
        <v/>
      </c>
      <c r="M786" s="74" t="str">
        <f ca="1">IF(AND(C786="Abierto",D786="Urgente"),TODAY()-E786,"")</f>
        <v/>
      </c>
      <c r="N786" s="74" t="str">
        <f>IF(AND(C786="Abierto",D786="Urgente"),RANK(M786,$M$13:$M$798,0)+COUNTIF($M$13:M786,M786)-1,"")</f>
        <v/>
      </c>
      <c r="O786" s="74" t="str">
        <f>IF(AND(C786="Abierto",D786="Alta"),A786,"")</f>
        <v/>
      </c>
      <c r="P786" s="74" t="str">
        <f ca="1">IF(AND(C786="Abierto",D786="Alta"),TODAY()-E786,"")</f>
        <v/>
      </c>
      <c r="Q786" s="74" t="str">
        <f>IF(AND(C786="Abierto",D786="Alta"),RANK(P786,$P$13:$P$798,0)+COUNTIF($P$13:P786,P786)-1+MAX(N:N),"")</f>
        <v/>
      </c>
      <c r="R786" s="74" t="str">
        <f>IF(AND(C786="Abierto",D786="Media"),A786,"")</f>
        <v/>
      </c>
      <c r="S786" s="74" t="str">
        <f ca="1">IF(AND(C786="Abierto",D786="Media"),TODAY()-E786,"")</f>
        <v/>
      </c>
      <c r="T786" s="74" t="str">
        <f>IF(AND(C786="Abierto",D786="Media"),RANK(S786,$S$13:$S$798,0)+COUNTIF($S$13:S786,S786)-1+MAX(N:N,Q:Q),"")</f>
        <v/>
      </c>
      <c r="U786" s="74" t="str">
        <f>IF(AND(C786="Abierto",D786="Baja"),A786,"")</f>
        <v/>
      </c>
      <c r="V786" s="74" t="str">
        <f ca="1">IF(AND(C786="Abierto",D786="Baja"),TODAY()-E786,"")</f>
        <v/>
      </c>
      <c r="W786" s="74" t="str">
        <f>IF(AND(C786="Abierto",D786="Baja"),RANK(V786,$V$13:$V$798,0)+COUNTIF($V$13:V786,V786)-1+MAX(N:N,Q:Q,T:T),"")</f>
        <v/>
      </c>
      <c r="X786" s="139" t="str">
        <f>IF(OR(C786="Resuelto",C786=""),"",SUM(N786,Q786,T786,W786))</f>
        <v/>
      </c>
      <c r="Y786" s="139" t="str">
        <f>IF(OR(C786="Resuelto",C786=""),"",SUM(M786,P786,S786,V786))</f>
        <v/>
      </c>
      <c r="Z786" s="139" t="str">
        <f>IF(OR(C786="Resuelto",C786=""),"",SUM(L786,O786,R786,U786))</f>
        <v/>
      </c>
      <c r="AA786" s="28">
        <v>984</v>
      </c>
      <c r="AB786" s="28" t="str">
        <f ca="1">IF(ISNA(VLOOKUP(AA786,$X$13:$Z$795,3,FALSE))=TRUE,"",VLOOKUP(AA786,$X$13:$Z$795,3,FALSE))</f>
        <v/>
      </c>
      <c r="AC786" s="75" t="str">
        <f ca="1">IF(ISNA(VLOOKUP(AA786,$X$13:$Z$795,2,FALSE))=TRUE,"",VLOOKUP(AA786,$X$13:$Z$795,2,FALSE))</f>
        <v/>
      </c>
      <c r="AH786" s="78" t="str">
        <f>IF(AI786="","",MAX($AH$5:AH785)+1)</f>
        <v/>
      </c>
      <c r="AI786" s="53" t="str">
        <f>IF(G785="","",IF(COUNTIF($AI$11:AI785,G785)=0,G785,""))</f>
        <v/>
      </c>
      <c r="AJ786" s="53" t="str">
        <f>IF(ISNA(VLOOKUP(AA786,$AH$13:$AI$795,2,FALSE))=TRUE,"",VLOOKUP(AA786,$AH$13:$AI$795,2,FALSE))</f>
        <v/>
      </c>
      <c r="AK786" s="135"/>
    </row>
    <row r="787" spans="1:37" x14ac:dyDescent="0.25">
      <c r="A787" s="136"/>
      <c r="B787" s="136"/>
      <c r="C787" s="136"/>
      <c r="D787" s="136"/>
      <c r="E787" s="137"/>
      <c r="F787" s="137"/>
      <c r="G787" s="136"/>
      <c r="H787" s="137"/>
      <c r="I787" s="140" t="str">
        <f t="shared" si="13"/>
        <v/>
      </c>
      <c r="J787" s="140"/>
      <c r="K787" s="140"/>
      <c r="L787" s="74" t="str">
        <f>IF(AND(C787="Abierto",D787="Urgente"),A787,"")</f>
        <v/>
      </c>
      <c r="M787" s="74" t="str">
        <f ca="1">IF(AND(C787="Abierto",D787="Urgente"),TODAY()-E787,"")</f>
        <v/>
      </c>
      <c r="N787" s="74" t="str">
        <f>IF(AND(C787="Abierto",D787="Urgente"),RANK(M787,$M$13:$M$798,0)+COUNTIF($M$13:M787,M787)-1,"")</f>
        <v/>
      </c>
      <c r="O787" s="74" t="str">
        <f>IF(AND(C787="Abierto",D787="Alta"),A787,"")</f>
        <v/>
      </c>
      <c r="P787" s="74" t="str">
        <f ca="1">IF(AND(C787="Abierto",D787="Alta"),TODAY()-E787,"")</f>
        <v/>
      </c>
      <c r="Q787" s="74" t="str">
        <f>IF(AND(C787="Abierto",D787="Alta"),RANK(P787,$P$13:$P$798,0)+COUNTIF($P$13:P787,P787)-1+MAX(N:N),"")</f>
        <v/>
      </c>
      <c r="R787" s="74" t="str">
        <f>IF(AND(C787="Abierto",D787="Media"),A787,"")</f>
        <v/>
      </c>
      <c r="S787" s="74" t="str">
        <f ca="1">IF(AND(C787="Abierto",D787="Media"),TODAY()-E787,"")</f>
        <v/>
      </c>
      <c r="T787" s="74" t="str">
        <f>IF(AND(C787="Abierto",D787="Media"),RANK(S787,$S$13:$S$798,0)+COUNTIF($S$13:S787,S787)-1+MAX(N:N,Q:Q),"")</f>
        <v/>
      </c>
      <c r="U787" s="74" t="str">
        <f>IF(AND(C787="Abierto",D787="Baja"),A787,"")</f>
        <v/>
      </c>
      <c r="V787" s="74" t="str">
        <f ca="1">IF(AND(C787="Abierto",D787="Baja"),TODAY()-E787,"")</f>
        <v/>
      </c>
      <c r="W787" s="74" t="str">
        <f>IF(AND(C787="Abierto",D787="Baja"),RANK(V787,$V$13:$V$798,0)+COUNTIF($V$13:V787,V787)-1+MAX(N:N,Q:Q,T:T),"")</f>
        <v/>
      </c>
      <c r="X787" s="139" t="str">
        <f>IF(OR(C787="Resuelto",C787=""),"",SUM(N787,Q787,T787,W787))</f>
        <v/>
      </c>
      <c r="Y787" s="139" t="str">
        <f>IF(OR(C787="Resuelto",C787=""),"",SUM(M787,P787,S787,V787))</f>
        <v/>
      </c>
      <c r="Z787" s="139" t="str">
        <f>IF(OR(C787="Resuelto",C787=""),"",SUM(L787,O787,R787,U787))</f>
        <v/>
      </c>
      <c r="AA787" s="28">
        <v>985</v>
      </c>
      <c r="AB787" s="28" t="str">
        <f ca="1">IF(ISNA(VLOOKUP(AA787,$X$13:$Z$795,3,FALSE))=TRUE,"",VLOOKUP(AA787,$X$13:$Z$795,3,FALSE))</f>
        <v/>
      </c>
      <c r="AC787" s="75" t="str">
        <f ca="1">IF(ISNA(VLOOKUP(AA787,$X$13:$Z$795,2,FALSE))=TRUE,"",VLOOKUP(AA787,$X$13:$Z$795,2,FALSE))</f>
        <v/>
      </c>
      <c r="AH787" s="78" t="str">
        <f>IF(AI787="","",MAX($AH$5:AH786)+1)</f>
        <v/>
      </c>
      <c r="AI787" s="53" t="str">
        <f>IF(G786="","",IF(COUNTIF($AI$11:AI786,G786)=0,G786,""))</f>
        <v/>
      </c>
      <c r="AJ787" s="53" t="str">
        <f>IF(ISNA(VLOOKUP(AA787,$AH$13:$AI$795,2,FALSE))=TRUE,"",VLOOKUP(AA787,$AH$13:$AI$795,2,FALSE))</f>
        <v/>
      </c>
      <c r="AK787" s="135"/>
    </row>
    <row r="788" spans="1:37" x14ac:dyDescent="0.25">
      <c r="A788" s="136"/>
      <c r="B788" s="136"/>
      <c r="C788" s="136"/>
      <c r="D788" s="136"/>
      <c r="E788" s="137"/>
      <c r="F788" s="137"/>
      <c r="G788" s="136"/>
      <c r="H788" s="137"/>
      <c r="I788" s="140" t="str">
        <f t="shared" si="13"/>
        <v/>
      </c>
      <c r="J788" s="140"/>
      <c r="K788" s="140"/>
      <c r="L788" s="74" t="str">
        <f>IF(AND(C788="Abierto",D788="Urgente"),A788,"")</f>
        <v/>
      </c>
      <c r="M788" s="74" t="str">
        <f ca="1">IF(AND(C788="Abierto",D788="Urgente"),TODAY()-E788,"")</f>
        <v/>
      </c>
      <c r="N788" s="74" t="str">
        <f>IF(AND(C788="Abierto",D788="Urgente"),RANK(M788,$M$13:$M$798,0)+COUNTIF($M$13:M788,M788)-1,"")</f>
        <v/>
      </c>
      <c r="O788" s="74" t="str">
        <f>IF(AND(C788="Abierto",D788="Alta"),A788,"")</f>
        <v/>
      </c>
      <c r="P788" s="74" t="str">
        <f ca="1">IF(AND(C788="Abierto",D788="Alta"),TODAY()-E788,"")</f>
        <v/>
      </c>
      <c r="Q788" s="74" t="str">
        <f>IF(AND(C788="Abierto",D788="Alta"),RANK(P788,$P$13:$P$798,0)+COUNTIF($P$13:P788,P788)-1+MAX(N:N),"")</f>
        <v/>
      </c>
      <c r="R788" s="74" t="str">
        <f>IF(AND(C788="Abierto",D788="Media"),A788,"")</f>
        <v/>
      </c>
      <c r="S788" s="74" t="str">
        <f ca="1">IF(AND(C788="Abierto",D788="Media"),TODAY()-E788,"")</f>
        <v/>
      </c>
      <c r="T788" s="74" t="str">
        <f>IF(AND(C788="Abierto",D788="Media"),RANK(S788,$S$13:$S$798,0)+COUNTIF($S$13:S788,S788)-1+MAX(N:N,Q:Q),"")</f>
        <v/>
      </c>
      <c r="U788" s="74" t="str">
        <f>IF(AND(C788="Abierto",D788="Baja"),A788,"")</f>
        <v/>
      </c>
      <c r="V788" s="74" t="str">
        <f ca="1">IF(AND(C788="Abierto",D788="Baja"),TODAY()-E788,"")</f>
        <v/>
      </c>
      <c r="W788" s="74" t="str">
        <f>IF(AND(C788="Abierto",D788="Baja"),RANK(V788,$V$13:$V$798,0)+COUNTIF($V$13:V788,V788)-1+MAX(N:N,Q:Q,T:T),"")</f>
        <v/>
      </c>
      <c r="X788" s="139" t="str">
        <f>IF(OR(C788="Resuelto",C788=""),"",SUM(N788,Q788,T788,W788))</f>
        <v/>
      </c>
      <c r="Y788" s="139" t="str">
        <f>IF(OR(C788="Resuelto",C788=""),"",SUM(M788,P788,S788,V788))</f>
        <v/>
      </c>
      <c r="Z788" s="139" t="str">
        <f>IF(OR(C788="Resuelto",C788=""),"",SUM(L788,O788,R788,U788))</f>
        <v/>
      </c>
      <c r="AA788" s="28">
        <v>986</v>
      </c>
      <c r="AB788" s="28" t="str">
        <f ca="1">IF(ISNA(VLOOKUP(AA788,$X$13:$Z$795,3,FALSE))=TRUE,"",VLOOKUP(AA788,$X$13:$Z$795,3,FALSE))</f>
        <v/>
      </c>
      <c r="AC788" s="75" t="str">
        <f ca="1">IF(ISNA(VLOOKUP(AA788,$X$13:$Z$795,2,FALSE))=TRUE,"",VLOOKUP(AA788,$X$13:$Z$795,2,FALSE))</f>
        <v/>
      </c>
      <c r="AH788" s="78" t="str">
        <f>IF(AI788="","",MAX($AH$5:AH787)+1)</f>
        <v/>
      </c>
      <c r="AI788" s="53" t="str">
        <f>IF(G787="","",IF(COUNTIF($AI$11:AI787,G787)=0,G787,""))</f>
        <v/>
      </c>
      <c r="AJ788" s="53" t="str">
        <f>IF(ISNA(VLOOKUP(AA788,$AH$13:$AI$795,2,FALSE))=TRUE,"",VLOOKUP(AA788,$AH$13:$AI$795,2,FALSE))</f>
        <v/>
      </c>
      <c r="AK788" s="135"/>
    </row>
    <row r="789" spans="1:37" x14ac:dyDescent="0.25">
      <c r="A789" s="136"/>
      <c r="B789" s="136"/>
      <c r="C789" s="136"/>
      <c r="D789" s="136"/>
      <c r="E789" s="137"/>
      <c r="F789" s="137"/>
      <c r="G789" s="136"/>
      <c r="H789" s="137"/>
      <c r="I789" s="140" t="str">
        <f t="shared" si="13"/>
        <v/>
      </c>
      <c r="J789" s="140"/>
      <c r="K789" s="140"/>
      <c r="L789" s="74" t="str">
        <f>IF(AND(C789="Abierto",D789="Urgente"),A789,"")</f>
        <v/>
      </c>
      <c r="M789" s="74" t="str">
        <f ca="1">IF(AND(C789="Abierto",D789="Urgente"),TODAY()-E789,"")</f>
        <v/>
      </c>
      <c r="N789" s="74" t="str">
        <f>IF(AND(C789="Abierto",D789="Urgente"),RANK(M789,$M$13:$M$798,0)+COUNTIF($M$13:M789,M789)-1,"")</f>
        <v/>
      </c>
      <c r="O789" s="74" t="str">
        <f>IF(AND(C789="Abierto",D789="Alta"),A789,"")</f>
        <v/>
      </c>
      <c r="P789" s="74" t="str">
        <f ca="1">IF(AND(C789="Abierto",D789="Alta"),TODAY()-E789,"")</f>
        <v/>
      </c>
      <c r="Q789" s="74" t="str">
        <f>IF(AND(C789="Abierto",D789="Alta"),RANK(P789,$P$13:$P$798,0)+COUNTIF($P$13:P789,P789)-1+MAX(N:N),"")</f>
        <v/>
      </c>
      <c r="R789" s="74" t="str">
        <f>IF(AND(C789="Abierto",D789="Media"),A789,"")</f>
        <v/>
      </c>
      <c r="S789" s="74" t="str">
        <f ca="1">IF(AND(C789="Abierto",D789="Media"),TODAY()-E789,"")</f>
        <v/>
      </c>
      <c r="T789" s="74" t="str">
        <f>IF(AND(C789="Abierto",D789="Media"),RANK(S789,$S$13:$S$798,0)+COUNTIF($S$13:S789,S789)-1+MAX(N:N,Q:Q),"")</f>
        <v/>
      </c>
      <c r="U789" s="74" t="str">
        <f>IF(AND(C789="Abierto",D789="Baja"),A789,"")</f>
        <v/>
      </c>
      <c r="V789" s="74" t="str">
        <f ca="1">IF(AND(C789="Abierto",D789="Baja"),TODAY()-E789,"")</f>
        <v/>
      </c>
      <c r="W789" s="74" t="str">
        <f>IF(AND(C789="Abierto",D789="Baja"),RANK(V789,$V$13:$V$798,0)+COUNTIF($V$13:V789,V789)-1+MAX(N:N,Q:Q,T:T),"")</f>
        <v/>
      </c>
      <c r="X789" s="139" t="str">
        <f>IF(OR(C789="Resuelto",C789=""),"",SUM(N789,Q789,T789,W789))</f>
        <v/>
      </c>
      <c r="Y789" s="139" t="str">
        <f>IF(OR(C789="Resuelto",C789=""),"",SUM(M789,P789,S789,V789))</f>
        <v/>
      </c>
      <c r="Z789" s="139" t="str">
        <f>IF(OR(C789="Resuelto",C789=""),"",SUM(L789,O789,R789,U789))</f>
        <v/>
      </c>
      <c r="AA789" s="28">
        <v>987</v>
      </c>
      <c r="AB789" s="28" t="str">
        <f ca="1">IF(ISNA(VLOOKUP(AA789,$X$13:$Z$795,3,FALSE))=TRUE,"",VLOOKUP(AA789,$X$13:$Z$795,3,FALSE))</f>
        <v/>
      </c>
      <c r="AC789" s="75" t="str">
        <f ca="1">IF(ISNA(VLOOKUP(AA789,$X$13:$Z$795,2,FALSE))=TRUE,"",VLOOKUP(AA789,$X$13:$Z$795,2,FALSE))</f>
        <v/>
      </c>
      <c r="AH789" s="78" t="str">
        <f>IF(AI789="","",MAX($AH$5:AH788)+1)</f>
        <v/>
      </c>
      <c r="AI789" s="53" t="str">
        <f>IF(G788="","",IF(COUNTIF($AI$11:AI788,G788)=0,G788,""))</f>
        <v/>
      </c>
      <c r="AJ789" s="53" t="str">
        <f>IF(ISNA(VLOOKUP(AA789,$AH$13:$AI$795,2,FALSE))=TRUE,"",VLOOKUP(AA789,$AH$13:$AI$795,2,FALSE))</f>
        <v/>
      </c>
      <c r="AK789" s="135"/>
    </row>
    <row r="790" spans="1:37" x14ac:dyDescent="0.25">
      <c r="A790" s="136"/>
      <c r="B790" s="136"/>
      <c r="C790" s="136"/>
      <c r="D790" s="136"/>
      <c r="E790" s="137"/>
      <c r="F790" s="137"/>
      <c r="G790" s="136"/>
      <c r="H790" s="137"/>
      <c r="I790" s="140" t="str">
        <f t="shared" si="13"/>
        <v/>
      </c>
      <c r="J790" s="140"/>
      <c r="K790" s="140"/>
      <c r="L790" s="74" t="str">
        <f>IF(AND(C790="Abierto",D790="Urgente"),A790,"")</f>
        <v/>
      </c>
      <c r="M790" s="74" t="str">
        <f ca="1">IF(AND(C790="Abierto",D790="Urgente"),TODAY()-E790,"")</f>
        <v/>
      </c>
      <c r="N790" s="74" t="str">
        <f>IF(AND(C790="Abierto",D790="Urgente"),RANK(M790,$M$13:$M$798,0)+COUNTIF($M$13:M790,M790)-1,"")</f>
        <v/>
      </c>
      <c r="O790" s="74" t="str">
        <f>IF(AND(C790="Abierto",D790="Alta"),A790,"")</f>
        <v/>
      </c>
      <c r="P790" s="74" t="str">
        <f ca="1">IF(AND(C790="Abierto",D790="Alta"),TODAY()-E790,"")</f>
        <v/>
      </c>
      <c r="Q790" s="74" t="str">
        <f>IF(AND(C790="Abierto",D790="Alta"),RANK(P790,$P$13:$P$798,0)+COUNTIF($P$13:P790,P790)-1+MAX(N:N),"")</f>
        <v/>
      </c>
      <c r="R790" s="74" t="str">
        <f>IF(AND(C790="Abierto",D790="Media"),A790,"")</f>
        <v/>
      </c>
      <c r="S790" s="74" t="str">
        <f ca="1">IF(AND(C790="Abierto",D790="Media"),TODAY()-E790,"")</f>
        <v/>
      </c>
      <c r="T790" s="74" t="str">
        <f>IF(AND(C790="Abierto",D790="Media"),RANK(S790,$S$13:$S$798,0)+COUNTIF($S$13:S790,S790)-1+MAX(N:N,Q:Q),"")</f>
        <v/>
      </c>
      <c r="U790" s="74" t="str">
        <f>IF(AND(C790="Abierto",D790="Baja"),A790,"")</f>
        <v/>
      </c>
      <c r="V790" s="74" t="str">
        <f ca="1">IF(AND(C790="Abierto",D790="Baja"),TODAY()-E790,"")</f>
        <v/>
      </c>
      <c r="W790" s="74" t="str">
        <f>IF(AND(C790="Abierto",D790="Baja"),RANK(V790,$V$13:$V$798,0)+COUNTIF($V$13:V790,V790)-1+MAX(N:N,Q:Q,T:T),"")</f>
        <v/>
      </c>
      <c r="X790" s="139" t="str">
        <f>IF(OR(C790="Resuelto",C790=""),"",SUM(N790,Q790,T790,W790))</f>
        <v/>
      </c>
      <c r="Y790" s="139" t="str">
        <f>IF(OR(C790="Resuelto",C790=""),"",SUM(M790,P790,S790,V790))</f>
        <v/>
      </c>
      <c r="Z790" s="139" t="str">
        <f>IF(OR(C790="Resuelto",C790=""),"",SUM(L790,O790,R790,U790))</f>
        <v/>
      </c>
      <c r="AA790" s="28">
        <v>988</v>
      </c>
      <c r="AB790" s="28" t="str">
        <f ca="1">IF(ISNA(VLOOKUP(AA790,$X$13:$Z$795,3,FALSE))=TRUE,"",VLOOKUP(AA790,$X$13:$Z$795,3,FALSE))</f>
        <v/>
      </c>
      <c r="AC790" s="75" t="str">
        <f ca="1">IF(ISNA(VLOOKUP(AA790,$X$13:$Z$795,2,FALSE))=TRUE,"",VLOOKUP(AA790,$X$13:$Z$795,2,FALSE))</f>
        <v/>
      </c>
      <c r="AH790" s="78" t="str">
        <f>IF(AI790="","",MAX($AH$5:AH789)+1)</f>
        <v/>
      </c>
      <c r="AI790" s="53" t="str">
        <f>IF(G789="","",IF(COUNTIF($AI$11:AI789,G789)=0,G789,""))</f>
        <v/>
      </c>
      <c r="AJ790" s="53" t="str">
        <f>IF(ISNA(VLOOKUP(AA790,$AH$13:$AI$795,2,FALSE))=TRUE,"",VLOOKUP(AA790,$AH$13:$AI$795,2,FALSE))</f>
        <v/>
      </c>
      <c r="AK790" s="135"/>
    </row>
    <row r="791" spans="1:37" x14ac:dyDescent="0.25">
      <c r="A791" s="136"/>
      <c r="B791" s="136"/>
      <c r="C791" s="136"/>
      <c r="D791" s="136"/>
      <c r="E791" s="137"/>
      <c r="F791" s="137"/>
      <c r="G791" s="136"/>
      <c r="H791" s="137"/>
      <c r="I791" s="140" t="str">
        <f t="shared" si="13"/>
        <v/>
      </c>
      <c r="J791" s="140"/>
      <c r="K791" s="140"/>
      <c r="L791" s="74" t="str">
        <f>IF(AND(C791="Abierto",D791="Urgente"),A791,"")</f>
        <v/>
      </c>
      <c r="M791" s="74" t="str">
        <f ca="1">IF(AND(C791="Abierto",D791="Urgente"),TODAY()-E791,"")</f>
        <v/>
      </c>
      <c r="N791" s="74" t="str">
        <f>IF(AND(C791="Abierto",D791="Urgente"),RANK(M791,$M$13:$M$798,0)+COUNTIF($M$13:M791,M791)-1,"")</f>
        <v/>
      </c>
      <c r="O791" s="74" t="str">
        <f>IF(AND(C791="Abierto",D791="Alta"),A791,"")</f>
        <v/>
      </c>
      <c r="P791" s="74" t="str">
        <f ca="1">IF(AND(C791="Abierto",D791="Alta"),TODAY()-E791,"")</f>
        <v/>
      </c>
      <c r="Q791" s="74" t="str">
        <f>IF(AND(C791="Abierto",D791="Alta"),RANK(P791,$P$13:$P$798,0)+COUNTIF($P$13:P791,P791)-1+MAX(N:N),"")</f>
        <v/>
      </c>
      <c r="R791" s="74" t="str">
        <f>IF(AND(C791="Abierto",D791="Media"),A791,"")</f>
        <v/>
      </c>
      <c r="S791" s="74" t="str">
        <f ca="1">IF(AND(C791="Abierto",D791="Media"),TODAY()-E791,"")</f>
        <v/>
      </c>
      <c r="T791" s="74" t="str">
        <f>IF(AND(C791="Abierto",D791="Media"),RANK(S791,$S$13:$S$798,0)+COUNTIF($S$13:S791,S791)-1+MAX(N:N,Q:Q),"")</f>
        <v/>
      </c>
      <c r="U791" s="74" t="str">
        <f>IF(AND(C791="Abierto",D791="Baja"),A791,"")</f>
        <v/>
      </c>
      <c r="V791" s="74" t="str">
        <f ca="1">IF(AND(C791="Abierto",D791="Baja"),TODAY()-E791,"")</f>
        <v/>
      </c>
      <c r="W791" s="74" t="str">
        <f>IF(AND(C791="Abierto",D791="Baja"),RANK(V791,$V$13:$V$798,0)+COUNTIF($V$13:V791,V791)-1+MAX(N:N,Q:Q,T:T),"")</f>
        <v/>
      </c>
      <c r="X791" s="139" t="str">
        <f>IF(OR(C791="Resuelto",C791=""),"",SUM(N791,Q791,T791,W791))</f>
        <v/>
      </c>
      <c r="Y791" s="139" t="str">
        <f>IF(OR(C791="Resuelto",C791=""),"",SUM(M791,P791,S791,V791))</f>
        <v/>
      </c>
      <c r="Z791" s="139" t="str">
        <f>IF(OR(C791="Resuelto",C791=""),"",SUM(L791,O791,R791,U791))</f>
        <v/>
      </c>
      <c r="AA791" s="28">
        <v>989</v>
      </c>
      <c r="AB791" s="28" t="str">
        <f ca="1">IF(ISNA(VLOOKUP(AA791,$X$13:$Z$795,3,FALSE))=TRUE,"",VLOOKUP(AA791,$X$13:$Z$795,3,FALSE))</f>
        <v/>
      </c>
      <c r="AC791" s="75" t="str">
        <f ca="1">IF(ISNA(VLOOKUP(AA791,$X$13:$Z$795,2,FALSE))=TRUE,"",VLOOKUP(AA791,$X$13:$Z$795,2,FALSE))</f>
        <v/>
      </c>
      <c r="AH791" s="78" t="str">
        <f>IF(AI791="","",MAX($AH$5:AH790)+1)</f>
        <v/>
      </c>
      <c r="AI791" s="53" t="str">
        <f>IF(G790="","",IF(COUNTIF($AI$11:AI790,G790)=0,G790,""))</f>
        <v/>
      </c>
      <c r="AJ791" s="53" t="str">
        <f>IF(ISNA(VLOOKUP(AA791,$AH$13:$AI$795,2,FALSE))=TRUE,"",VLOOKUP(AA791,$AH$13:$AI$795,2,FALSE))</f>
        <v/>
      </c>
      <c r="AK791" s="135"/>
    </row>
    <row r="792" spans="1:37" x14ac:dyDescent="0.25">
      <c r="A792" s="136"/>
      <c r="B792" s="136"/>
      <c r="C792" s="136"/>
      <c r="D792" s="136"/>
      <c r="E792" s="137"/>
      <c r="F792" s="137"/>
      <c r="G792" s="136"/>
      <c r="H792" s="137"/>
      <c r="I792" s="140" t="str">
        <f t="shared" si="13"/>
        <v/>
      </c>
      <c r="J792" s="140"/>
      <c r="K792" s="140"/>
      <c r="L792" s="74" t="str">
        <f>IF(AND(C792="Abierto",D792="Urgente"),A792,"")</f>
        <v/>
      </c>
      <c r="M792" s="74" t="str">
        <f ca="1">IF(AND(C792="Abierto",D792="Urgente"),TODAY()-E792,"")</f>
        <v/>
      </c>
      <c r="N792" s="74" t="str">
        <f>IF(AND(C792="Abierto",D792="Urgente"),RANK(M792,$M$13:$M$798,0)+COUNTIF($M$13:M792,M792)-1,"")</f>
        <v/>
      </c>
      <c r="O792" s="74" t="str">
        <f>IF(AND(C792="Abierto",D792="Alta"),A792,"")</f>
        <v/>
      </c>
      <c r="P792" s="74" t="str">
        <f ca="1">IF(AND(C792="Abierto",D792="Alta"),TODAY()-E792,"")</f>
        <v/>
      </c>
      <c r="Q792" s="74" t="str">
        <f>IF(AND(C792="Abierto",D792="Alta"),RANK(P792,$P$13:$P$798,0)+COUNTIF($P$13:P792,P792)-1+MAX(N:N),"")</f>
        <v/>
      </c>
      <c r="R792" s="74" t="str">
        <f>IF(AND(C792="Abierto",D792="Media"),A792,"")</f>
        <v/>
      </c>
      <c r="S792" s="74" t="str">
        <f ca="1">IF(AND(C792="Abierto",D792="Media"),TODAY()-E792,"")</f>
        <v/>
      </c>
      <c r="T792" s="74" t="str">
        <f>IF(AND(C792="Abierto",D792="Media"),RANK(S792,$S$13:$S$798,0)+COUNTIF($S$13:S792,S792)-1+MAX(N:N,Q:Q),"")</f>
        <v/>
      </c>
      <c r="U792" s="74" t="str">
        <f>IF(AND(C792="Abierto",D792="Baja"),A792,"")</f>
        <v/>
      </c>
      <c r="V792" s="74" t="str">
        <f ca="1">IF(AND(C792="Abierto",D792="Baja"),TODAY()-E792,"")</f>
        <v/>
      </c>
      <c r="W792" s="74" t="str">
        <f>IF(AND(C792="Abierto",D792="Baja"),RANK(V792,$V$13:$V$798,0)+COUNTIF($V$13:V792,V792)-1+MAX(N:N,Q:Q,T:T),"")</f>
        <v/>
      </c>
      <c r="X792" s="139" t="str">
        <f>IF(OR(C792="Resuelto",C792=""),"",SUM(N792,Q792,T792,W792))</f>
        <v/>
      </c>
      <c r="Y792" s="139" t="str">
        <f>IF(OR(C792="Resuelto",C792=""),"",SUM(M792,P792,S792,V792))</f>
        <v/>
      </c>
      <c r="Z792" s="139" t="str">
        <f>IF(OR(C792="Resuelto",C792=""),"",SUM(L792,O792,R792,U792))</f>
        <v/>
      </c>
      <c r="AA792" s="28">
        <v>990</v>
      </c>
      <c r="AB792" s="28" t="str">
        <f ca="1">IF(ISNA(VLOOKUP(AA792,$X$13:$Z$795,3,FALSE))=TRUE,"",VLOOKUP(AA792,$X$13:$Z$795,3,FALSE))</f>
        <v/>
      </c>
      <c r="AC792" s="75" t="str">
        <f ca="1">IF(ISNA(VLOOKUP(AA792,$X$13:$Z$795,2,FALSE))=TRUE,"",VLOOKUP(AA792,$X$13:$Z$795,2,FALSE))</f>
        <v/>
      </c>
      <c r="AH792" s="78" t="str">
        <f>IF(AI792="","",MAX($AH$5:AH791)+1)</f>
        <v/>
      </c>
      <c r="AI792" s="53" t="str">
        <f>IF(G791="","",IF(COUNTIF($AI$11:AI791,G791)=0,G791,""))</f>
        <v/>
      </c>
      <c r="AJ792" s="53" t="str">
        <f>IF(ISNA(VLOOKUP(AA792,$AH$13:$AI$795,2,FALSE))=TRUE,"",VLOOKUP(AA792,$AH$13:$AI$795,2,FALSE))</f>
        <v/>
      </c>
      <c r="AK792" s="135"/>
    </row>
    <row r="793" spans="1:37" x14ac:dyDescent="0.25">
      <c r="A793" s="136"/>
      <c r="B793" s="136"/>
      <c r="C793" s="136"/>
      <c r="D793" s="136"/>
      <c r="E793" s="137"/>
      <c r="F793" s="137"/>
      <c r="G793" s="136"/>
      <c r="H793" s="137"/>
      <c r="I793" s="140" t="str">
        <f t="shared" si="13"/>
        <v/>
      </c>
      <c r="J793" s="140"/>
      <c r="K793" s="140"/>
      <c r="L793" s="74" t="str">
        <f>IF(AND(C793="Abierto",D793="Urgente"),A793,"")</f>
        <v/>
      </c>
      <c r="M793" s="74" t="str">
        <f ca="1">IF(AND(C793="Abierto",D793="Urgente"),TODAY()-E793,"")</f>
        <v/>
      </c>
      <c r="N793" s="74" t="str">
        <f>IF(AND(C793="Abierto",D793="Urgente"),RANK(M793,$M$13:$M$798,0)+COUNTIF($M$13:M793,M793)-1,"")</f>
        <v/>
      </c>
      <c r="O793" s="74" t="str">
        <f>IF(AND(C793="Abierto",D793="Alta"),A793,"")</f>
        <v/>
      </c>
      <c r="P793" s="74" t="str">
        <f ca="1">IF(AND(C793="Abierto",D793="Alta"),TODAY()-E793,"")</f>
        <v/>
      </c>
      <c r="Q793" s="74" t="str">
        <f>IF(AND(C793="Abierto",D793="Alta"),RANK(P793,$P$13:$P$798,0)+COUNTIF($P$13:P793,P793)-1+MAX(N:N),"")</f>
        <v/>
      </c>
      <c r="R793" s="74" t="str">
        <f>IF(AND(C793="Abierto",D793="Media"),A793,"")</f>
        <v/>
      </c>
      <c r="S793" s="74" t="str">
        <f ca="1">IF(AND(C793="Abierto",D793="Media"),TODAY()-E793,"")</f>
        <v/>
      </c>
      <c r="T793" s="74" t="str">
        <f>IF(AND(C793="Abierto",D793="Media"),RANK(S793,$S$13:$S$798,0)+COUNTIF($S$13:S793,S793)-1+MAX(N:N,Q:Q),"")</f>
        <v/>
      </c>
      <c r="U793" s="74" t="str">
        <f>IF(AND(C793="Abierto",D793="Baja"),A793,"")</f>
        <v/>
      </c>
      <c r="V793" s="74" t="str">
        <f ca="1">IF(AND(C793="Abierto",D793="Baja"),TODAY()-E793,"")</f>
        <v/>
      </c>
      <c r="W793" s="74" t="str">
        <f>IF(AND(C793="Abierto",D793="Baja"),RANK(V793,$V$13:$V$798,0)+COUNTIF($V$13:V793,V793)-1+MAX(N:N,Q:Q,T:T),"")</f>
        <v/>
      </c>
      <c r="X793" s="139" t="str">
        <f>IF(OR(C793="Resuelto",C793=""),"",SUM(N793,Q793,T793,W793))</f>
        <v/>
      </c>
      <c r="Y793" s="139" t="str">
        <f>IF(OR(C793="Resuelto",C793=""),"",SUM(M793,P793,S793,V793))</f>
        <v/>
      </c>
      <c r="Z793" s="139" t="str">
        <f>IF(OR(C793="Resuelto",C793=""),"",SUM(L793,O793,R793,U793))</f>
        <v/>
      </c>
      <c r="AA793" s="28">
        <v>991</v>
      </c>
      <c r="AB793" s="28" t="str">
        <f ca="1">IF(ISNA(VLOOKUP(AA793,$X$13:$Z$795,3,FALSE))=TRUE,"",VLOOKUP(AA793,$X$13:$Z$795,3,FALSE))</f>
        <v/>
      </c>
      <c r="AC793" s="75" t="str">
        <f ca="1">IF(ISNA(VLOOKUP(AA793,$X$13:$Z$795,2,FALSE))=TRUE,"",VLOOKUP(AA793,$X$13:$Z$795,2,FALSE))</f>
        <v/>
      </c>
      <c r="AH793" s="78" t="str">
        <f>IF(AI793="","",MAX($AH$5:AH792)+1)</f>
        <v/>
      </c>
      <c r="AI793" s="53" t="str">
        <f>IF(G792="","",IF(COUNTIF($AI$11:AI792,G792)=0,G792,""))</f>
        <v/>
      </c>
      <c r="AJ793" s="53" t="str">
        <f>IF(ISNA(VLOOKUP(AA793,$AH$13:$AI$795,2,FALSE))=TRUE,"",VLOOKUP(AA793,$AH$13:$AI$795,2,FALSE))</f>
        <v/>
      </c>
      <c r="AK793" s="135"/>
    </row>
    <row r="794" spans="1:37" x14ac:dyDescent="0.25">
      <c r="A794" s="136"/>
      <c r="B794" s="136"/>
      <c r="C794" s="136"/>
      <c r="D794" s="136"/>
      <c r="E794" s="137"/>
      <c r="F794" s="137"/>
      <c r="G794" s="136"/>
      <c r="H794" s="137"/>
      <c r="I794" s="140" t="str">
        <f t="shared" si="13"/>
        <v/>
      </c>
      <c r="J794" s="140"/>
      <c r="K794" s="140"/>
      <c r="L794" s="74" t="str">
        <f>IF(AND(C794="Abierto",D794="Urgente"),A794,"")</f>
        <v/>
      </c>
      <c r="M794" s="74" t="str">
        <f ca="1">IF(AND(C794="Abierto",D794="Urgente"),TODAY()-E794,"")</f>
        <v/>
      </c>
      <c r="N794" s="74" t="str">
        <f>IF(AND(C794="Abierto",D794="Urgente"),RANK(M794,$M$13:$M$798,0)+COUNTIF($M$13:M794,M794)-1,"")</f>
        <v/>
      </c>
      <c r="O794" s="74" t="str">
        <f>IF(AND(C794="Abierto",D794="Alta"),A794,"")</f>
        <v/>
      </c>
      <c r="P794" s="74" t="str">
        <f ca="1">IF(AND(C794="Abierto",D794="Alta"),TODAY()-E794,"")</f>
        <v/>
      </c>
      <c r="Q794" s="74" t="str">
        <f>IF(AND(C794="Abierto",D794="Alta"),RANK(P794,$P$13:$P$798,0)+COUNTIF($P$13:P794,P794)-1+MAX(N:N),"")</f>
        <v/>
      </c>
      <c r="R794" s="74" t="str">
        <f>IF(AND(C794="Abierto",D794="Media"),A794,"")</f>
        <v/>
      </c>
      <c r="S794" s="74" t="str">
        <f ca="1">IF(AND(C794="Abierto",D794="Media"),TODAY()-E794,"")</f>
        <v/>
      </c>
      <c r="T794" s="74" t="str">
        <f>IF(AND(C794="Abierto",D794="Media"),RANK(S794,$S$13:$S$798,0)+COUNTIF($S$13:S794,S794)-1+MAX(N:N,Q:Q),"")</f>
        <v/>
      </c>
      <c r="U794" s="74" t="str">
        <f>IF(AND(C794="Abierto",D794="Baja"),A794,"")</f>
        <v/>
      </c>
      <c r="V794" s="74" t="str">
        <f ca="1">IF(AND(C794="Abierto",D794="Baja"),TODAY()-E794,"")</f>
        <v/>
      </c>
      <c r="W794" s="74" t="str">
        <f>IF(AND(C794="Abierto",D794="Baja"),RANK(V794,$V$13:$V$798,0)+COUNTIF($V$13:V794,V794)-1+MAX(N:N,Q:Q,T:T),"")</f>
        <v/>
      </c>
      <c r="X794" s="139" t="str">
        <f>IF(OR(C794="Resuelto",C794=""),"",SUM(N794,Q794,T794,W794))</f>
        <v/>
      </c>
      <c r="Y794" s="139" t="str">
        <f>IF(OR(C794="Resuelto",C794=""),"",SUM(M794,P794,S794,V794))</f>
        <v/>
      </c>
      <c r="Z794" s="139" t="str">
        <f>IF(OR(C794="Resuelto",C794=""),"",SUM(L794,O794,R794,U794))</f>
        <v/>
      </c>
      <c r="AA794" s="28">
        <v>992</v>
      </c>
      <c r="AB794" s="28" t="str">
        <f ca="1">IF(ISNA(VLOOKUP(AA794,$X$13:$Z$795,3,FALSE))=TRUE,"",VLOOKUP(AA794,$X$13:$Z$795,3,FALSE))</f>
        <v/>
      </c>
      <c r="AC794" s="75" t="str">
        <f ca="1">IF(ISNA(VLOOKUP(AA794,$X$13:$Z$795,2,FALSE))=TRUE,"",VLOOKUP(AA794,$X$13:$Z$795,2,FALSE))</f>
        <v/>
      </c>
      <c r="AH794" s="78" t="str">
        <f>IF(AI794="","",MAX($AH$5:AH793)+1)</f>
        <v/>
      </c>
      <c r="AI794" s="53" t="str">
        <f>IF(G793="","",IF(COUNTIF($AI$11:AI793,G793)=0,G793,""))</f>
        <v/>
      </c>
      <c r="AJ794" s="53" t="str">
        <f>IF(ISNA(VLOOKUP(AA794,$AH$13:$AI$795,2,FALSE))=TRUE,"",VLOOKUP(AA794,$AH$13:$AI$795,2,FALSE))</f>
        <v/>
      </c>
      <c r="AK794" s="135"/>
    </row>
    <row r="795" spans="1:37" x14ac:dyDescent="0.25">
      <c r="A795" s="136"/>
      <c r="B795" s="136"/>
      <c r="C795" s="136"/>
      <c r="D795" s="136"/>
      <c r="E795" s="137"/>
      <c r="F795" s="141"/>
      <c r="H795" s="137"/>
      <c r="I795" s="140" t="str">
        <f t="shared" si="13"/>
        <v/>
      </c>
      <c r="J795" s="140"/>
      <c r="K795" s="140"/>
      <c r="L795" s="74" t="str">
        <f>IF(AND(C795="Abierto",D795="Urgente"),A795,"")</f>
        <v/>
      </c>
      <c r="M795" s="74" t="str">
        <f ca="1">IF(AND(C795="Abierto",D795="Urgente"),TODAY()-E795,"")</f>
        <v/>
      </c>
      <c r="N795" s="74" t="str">
        <f>IF(AND(C795="Abierto",D795="Urgente"),RANK(M795,$M$13:$M$798,0)+COUNTIF($M$13:M795,M795)-1,"")</f>
        <v/>
      </c>
      <c r="O795" s="74" t="str">
        <f>IF(AND(C795="Abierto",D795="Alta"),A795,"")</f>
        <v/>
      </c>
      <c r="P795" s="74" t="str">
        <f ca="1">IF(AND(C795="Abierto",D795="Alta"),TODAY()-E795,"")</f>
        <v/>
      </c>
      <c r="Q795" s="74" t="str">
        <f>IF(AND(C795="Abierto",D795="Alta"),RANK(P795,$P$13:$P$798,0)+COUNTIF($P$13:P795,P795)-1+MAX(N:N),"")</f>
        <v/>
      </c>
      <c r="R795" s="74" t="str">
        <f>IF(AND(C795="Abierto",D795="Media"),A795,"")</f>
        <v/>
      </c>
      <c r="S795" s="74" t="str">
        <f ca="1">IF(AND(C795="Abierto",D795="Media"),TODAY()-E795,"")</f>
        <v/>
      </c>
      <c r="T795" s="74" t="str">
        <f>IF(AND(C795="Abierto",D795="Media"),RANK(S795,$S$13:$S$798,0)+COUNTIF($S$13:S795,S795)-1+MAX(N:N,Q:Q),"")</f>
        <v/>
      </c>
      <c r="U795" s="74" t="str">
        <f>IF(AND(C795="Abierto",D795="Baja"),A795,"")</f>
        <v/>
      </c>
      <c r="V795" s="74" t="str">
        <f ca="1">IF(AND(C795="Abierto",D795="Baja"),TODAY()-E795,"")</f>
        <v/>
      </c>
      <c r="W795" s="74" t="str">
        <f>IF(AND(C795="Abierto",D795="Baja"),RANK(V795,$V$13:$V$798,0)+COUNTIF($V$13:V795,V795)-1+MAX(N:N,Q:Q,T:T),"")</f>
        <v/>
      </c>
      <c r="X795" s="139" t="str">
        <f>IF(OR(C795="Resuelto",C795=""),"",SUM(N795,Q795,T795,W795))</f>
        <v/>
      </c>
      <c r="Y795" s="139" t="str">
        <f>IF(OR(C795="Resuelto",C795=""),"",SUM(M795,P795,S795,V795))</f>
        <v/>
      </c>
      <c r="Z795" s="139" t="str">
        <f>IF(OR(C795="Resuelto",C795=""),"",SUM(L795,O795,R795,U795))</f>
        <v/>
      </c>
      <c r="AA795" s="28">
        <v>993</v>
      </c>
      <c r="AB795" s="28" t="str">
        <f ca="1">IF(ISNA(VLOOKUP(AA795,$X$13:$Z$795,3,FALSE))=TRUE,"",VLOOKUP(AA795,$X$13:$Z$795,3,FALSE))</f>
        <v/>
      </c>
      <c r="AC795" s="75" t="str">
        <f ca="1">IF(ISNA(VLOOKUP(AA795,$X$13:$Z$795,2,FALSE))=TRUE,"",VLOOKUP(AA795,$X$13:$Z$795,2,FALSE))</f>
        <v/>
      </c>
      <c r="AH795" s="78" t="str">
        <f>IF(AI795="","",MAX($AH$5:AH794)+1)</f>
        <v/>
      </c>
      <c r="AI795" s="53" t="str">
        <f>IF(G794="","",IF(COUNTIF($AI$11:AI794,G794)=0,G794,""))</f>
        <v/>
      </c>
      <c r="AJ795" s="53" t="str">
        <f>IF(ISNA(VLOOKUP(AA795,$AH$13:$AI$795,2,FALSE))=TRUE,"",VLOOKUP(AA795,$AH$13:$AI$795,2,FALSE))</f>
        <v/>
      </c>
      <c r="AK795" s="135"/>
    </row>
  </sheetData>
  <mergeCells count="28">
    <mergeCell ref="AN11:AN12"/>
    <mergeCell ref="D1:AN1"/>
    <mergeCell ref="D2:AN2"/>
    <mergeCell ref="A4:AN4"/>
    <mergeCell ref="AK11:AK12"/>
    <mergeCell ref="AL11:AL12"/>
    <mergeCell ref="AM11:AM12"/>
    <mergeCell ref="E11:E12"/>
    <mergeCell ref="F11:G11"/>
    <mergeCell ref="H11:H12"/>
    <mergeCell ref="I11:I12"/>
    <mergeCell ref="J11:K12"/>
    <mergeCell ref="A9:G9"/>
    <mergeCell ref="A10:I10"/>
    <mergeCell ref="A11:A12"/>
    <mergeCell ref="B11:B12"/>
    <mergeCell ref="C11:C12"/>
    <mergeCell ref="D11:D12"/>
    <mergeCell ref="A7:D7"/>
    <mergeCell ref="E7:G7"/>
    <mergeCell ref="A5:G5"/>
    <mergeCell ref="A6:D6"/>
    <mergeCell ref="E6:G6"/>
    <mergeCell ref="L6:W6"/>
    <mergeCell ref="X6:AC6"/>
    <mergeCell ref="E3:I3"/>
    <mergeCell ref="J3:AK3"/>
    <mergeCell ref="AL3:AN3"/>
  </mergeCells>
  <conditionalFormatting sqref="J13:J188">
    <cfRule type="containsText" dxfId="951" priority="86" operator="containsText" text="SI">
      <formula>NOT(ISERROR(SEARCH("SI",J13)))</formula>
    </cfRule>
  </conditionalFormatting>
  <conditionalFormatting sqref="I13:I188">
    <cfRule type="cellIs" dxfId="950" priority="85" operator="greaterThan">
      <formula>10</formula>
    </cfRule>
  </conditionalFormatting>
  <conditionalFormatting sqref="I13">
    <cfRule type="aboveAverage" dxfId="949" priority="22" equalAverage="1"/>
    <cfRule type="top10" dxfId="948" priority="83" rank="10"/>
    <cfRule type="top10" dxfId="947" priority="84" rank="10"/>
  </conditionalFormatting>
  <conditionalFormatting sqref="D40:D45 D47:D73 D76:D78 D80 D85:D125">
    <cfRule type="cellIs" dxfId="946" priority="43" operator="equal">
      <formula>"Baja"</formula>
    </cfRule>
    <cfRule type="cellIs" dxfId="945" priority="44" operator="equal">
      <formula>"Media"</formula>
    </cfRule>
    <cfRule type="cellIs" dxfId="944" priority="45" operator="equal">
      <formula>"Alta"</formula>
    </cfRule>
    <cfRule type="cellIs" dxfId="943" priority="46" operator="equal">
      <formula>"Urgente"</formula>
    </cfRule>
  </conditionalFormatting>
  <conditionalFormatting sqref="D26">
    <cfRule type="cellIs" dxfId="942" priority="59" operator="equal">
      <formula>"Baja"</formula>
    </cfRule>
    <cfRule type="cellIs" dxfId="941" priority="60" operator="equal">
      <formula>"Media"</formula>
    </cfRule>
    <cfRule type="cellIs" dxfId="940" priority="61" operator="equal">
      <formula>"Alta"</formula>
    </cfRule>
    <cfRule type="cellIs" dxfId="939" priority="62" operator="equal">
      <formula>"Urgente"</formula>
    </cfRule>
  </conditionalFormatting>
  <conditionalFormatting sqref="D28:D37 D79 D81:D83">
    <cfRule type="cellIs" dxfId="938" priority="51" operator="equal">
      <formula>"Baja"</formula>
    </cfRule>
    <cfRule type="cellIs" dxfId="937" priority="52" operator="equal">
      <formula>"Media"</formula>
    </cfRule>
    <cfRule type="cellIs" dxfId="936" priority="53" operator="equal">
      <formula>"Alta"</formula>
    </cfRule>
    <cfRule type="cellIs" dxfId="935" priority="54" operator="equal">
      <formula>"Urgente"</formula>
    </cfRule>
  </conditionalFormatting>
  <conditionalFormatting sqref="D13:D19">
    <cfRule type="cellIs" dxfId="934" priority="79" operator="equal">
      <formula>"Baja"</formula>
    </cfRule>
    <cfRule type="cellIs" dxfId="933" priority="80" operator="equal">
      <formula>"Media"</formula>
    </cfRule>
    <cfRule type="cellIs" dxfId="932" priority="81" operator="equal">
      <formula>"Alta"</formula>
    </cfRule>
    <cfRule type="cellIs" dxfId="931" priority="82" operator="equal">
      <formula>"Urgente"</formula>
    </cfRule>
  </conditionalFormatting>
  <conditionalFormatting sqref="D21:D25">
    <cfRule type="cellIs" dxfId="930" priority="75" operator="equal">
      <formula>"Baja"</formula>
    </cfRule>
    <cfRule type="cellIs" dxfId="929" priority="76" operator="equal">
      <formula>"Media"</formula>
    </cfRule>
    <cfRule type="cellIs" dxfId="928" priority="77" operator="equal">
      <formula>"Alta"</formula>
    </cfRule>
    <cfRule type="cellIs" dxfId="927" priority="78" operator="equal">
      <formula>"Urgente"</formula>
    </cfRule>
  </conditionalFormatting>
  <conditionalFormatting sqref="D131">
    <cfRule type="cellIs" dxfId="926" priority="71" operator="equal">
      <formula>"Baja"</formula>
    </cfRule>
    <cfRule type="cellIs" dxfId="925" priority="72" operator="equal">
      <formula>"Media"</formula>
    </cfRule>
    <cfRule type="cellIs" dxfId="924" priority="73" operator="equal">
      <formula>"Alta"</formula>
    </cfRule>
    <cfRule type="cellIs" dxfId="923" priority="74" operator="equal">
      <formula>"Urgente"</formula>
    </cfRule>
  </conditionalFormatting>
  <conditionalFormatting sqref="D126:D130">
    <cfRule type="cellIs" dxfId="922" priority="67" operator="equal">
      <formula>"Baja"</formula>
    </cfRule>
    <cfRule type="cellIs" dxfId="921" priority="68" operator="equal">
      <formula>"Media"</formula>
    </cfRule>
    <cfRule type="cellIs" dxfId="920" priority="69" operator="equal">
      <formula>"Alta"</formula>
    </cfRule>
    <cfRule type="cellIs" dxfId="919" priority="70" operator="equal">
      <formula>"Urgente"</formula>
    </cfRule>
  </conditionalFormatting>
  <conditionalFormatting sqref="D132:D188">
    <cfRule type="cellIs" dxfId="918" priority="63" operator="equal">
      <formula>"Baja"</formula>
    </cfRule>
    <cfRule type="cellIs" dxfId="917" priority="64" operator="equal">
      <formula>"Media"</formula>
    </cfRule>
    <cfRule type="cellIs" dxfId="916" priority="65" operator="equal">
      <formula>"Alta"</formula>
    </cfRule>
    <cfRule type="cellIs" dxfId="915" priority="66" operator="equal">
      <formula>"Urgente"</formula>
    </cfRule>
  </conditionalFormatting>
  <conditionalFormatting sqref="D27">
    <cfRule type="cellIs" dxfId="914" priority="55" operator="equal">
      <formula>"Baja"</formula>
    </cfRule>
    <cfRule type="cellIs" dxfId="913" priority="56" operator="equal">
      <formula>"Media"</formula>
    </cfRule>
    <cfRule type="cellIs" dxfId="912" priority="57" operator="equal">
      <formula>"Alta"</formula>
    </cfRule>
    <cfRule type="cellIs" dxfId="911" priority="58" operator="equal">
      <formula>"Urgente"</formula>
    </cfRule>
  </conditionalFormatting>
  <conditionalFormatting sqref="D38:D39">
    <cfRule type="cellIs" dxfId="910" priority="47" operator="equal">
      <formula>"Baja"</formula>
    </cfRule>
    <cfRule type="cellIs" dxfId="909" priority="48" operator="equal">
      <formula>"Media"</formula>
    </cfRule>
    <cfRule type="cellIs" dxfId="908" priority="49" operator="equal">
      <formula>"Alta"</formula>
    </cfRule>
    <cfRule type="cellIs" dxfId="907" priority="50" operator="equal">
      <formula>"Urgente"</formula>
    </cfRule>
  </conditionalFormatting>
  <conditionalFormatting sqref="D20">
    <cfRule type="cellIs" dxfId="906" priority="39" operator="equal">
      <formula>"Baja"</formula>
    </cfRule>
    <cfRule type="cellIs" dxfId="905" priority="40" operator="equal">
      <formula>"Media"</formula>
    </cfRule>
    <cfRule type="cellIs" dxfId="904" priority="41" operator="equal">
      <formula>"Alta"</formula>
    </cfRule>
    <cfRule type="cellIs" dxfId="903" priority="42" operator="equal">
      <formula>"Urgente"</formula>
    </cfRule>
  </conditionalFormatting>
  <conditionalFormatting sqref="D46">
    <cfRule type="cellIs" dxfId="902" priority="35" operator="equal">
      <formula>"Baja"</formula>
    </cfRule>
    <cfRule type="cellIs" dxfId="901" priority="36" operator="equal">
      <formula>"Media"</formula>
    </cfRule>
    <cfRule type="cellIs" dxfId="900" priority="37" operator="equal">
      <formula>"Alta"</formula>
    </cfRule>
    <cfRule type="cellIs" dxfId="899" priority="38" operator="equal">
      <formula>"Urgente"</formula>
    </cfRule>
  </conditionalFormatting>
  <conditionalFormatting sqref="D74">
    <cfRule type="cellIs" dxfId="898" priority="31" operator="equal">
      <formula>"Baja"</formula>
    </cfRule>
    <cfRule type="cellIs" dxfId="897" priority="32" operator="equal">
      <formula>"Media"</formula>
    </cfRule>
    <cfRule type="cellIs" dxfId="896" priority="33" operator="equal">
      <formula>"Alta"</formula>
    </cfRule>
    <cfRule type="cellIs" dxfId="895" priority="34" operator="equal">
      <formula>"Urgente"</formula>
    </cfRule>
  </conditionalFormatting>
  <conditionalFormatting sqref="D75">
    <cfRule type="cellIs" dxfId="894" priority="27" operator="equal">
      <formula>"Baja"</formula>
    </cfRule>
    <cfRule type="cellIs" dxfId="893" priority="28" operator="equal">
      <formula>"Media"</formula>
    </cfRule>
    <cfRule type="cellIs" dxfId="892" priority="29" operator="equal">
      <formula>"Alta"</formula>
    </cfRule>
    <cfRule type="cellIs" dxfId="891" priority="30" operator="equal">
      <formula>"Urgente"</formula>
    </cfRule>
  </conditionalFormatting>
  <conditionalFormatting sqref="D84">
    <cfRule type="cellIs" dxfId="890" priority="23" operator="equal">
      <formula>"Baja"</formula>
    </cfRule>
    <cfRule type="cellIs" dxfId="889" priority="24" operator="equal">
      <formula>"Media"</formula>
    </cfRule>
    <cfRule type="cellIs" dxfId="888" priority="25" operator="equal">
      <formula>"Alta"</formula>
    </cfRule>
    <cfRule type="cellIs" dxfId="887" priority="26" operator="equal">
      <formula>"Urgente"</formula>
    </cfRule>
  </conditionalFormatting>
  <conditionalFormatting sqref="I14">
    <cfRule type="aboveAverage" dxfId="886" priority="19" equalAverage="1"/>
    <cfRule type="top10" dxfId="885" priority="20" rank="10"/>
    <cfRule type="top10" dxfId="884" priority="21" rank="10"/>
  </conditionalFormatting>
  <conditionalFormatting sqref="I18">
    <cfRule type="aboveAverage" dxfId="883" priority="16" equalAverage="1"/>
    <cfRule type="top10" dxfId="882" priority="17" rank="10"/>
    <cfRule type="top10" dxfId="881" priority="18" rank="10"/>
  </conditionalFormatting>
  <conditionalFormatting sqref="I85:I86">
    <cfRule type="aboveAverage" dxfId="880" priority="13" equalAverage="1"/>
    <cfRule type="top10" dxfId="879" priority="14" rank="10"/>
    <cfRule type="top10" dxfId="878" priority="15" rank="10"/>
  </conditionalFormatting>
  <conditionalFormatting sqref="I86">
    <cfRule type="aboveAverage" dxfId="877" priority="10" equalAverage="1"/>
    <cfRule type="top10" dxfId="876" priority="11" rank="10"/>
    <cfRule type="top10" dxfId="875" priority="12" rank="10"/>
  </conditionalFormatting>
  <conditionalFormatting sqref="I86">
    <cfRule type="aboveAverage" dxfId="874" priority="7" equalAverage="1"/>
    <cfRule type="top10" dxfId="873" priority="8" rank="10"/>
    <cfRule type="top10" dxfId="872" priority="9" rank="10"/>
  </conditionalFormatting>
  <conditionalFormatting sqref="I103">
    <cfRule type="aboveAverage" dxfId="871" priority="4" equalAverage="1"/>
    <cfRule type="top10" dxfId="870" priority="5" rank="10"/>
    <cfRule type="top10" dxfId="869" priority="6" rank="10"/>
  </conditionalFormatting>
  <conditionalFormatting sqref="I116">
    <cfRule type="aboveAverage" dxfId="868" priority="1" equalAverage="1"/>
    <cfRule type="top10" dxfId="867" priority="2" rank="10"/>
    <cfRule type="top10" dxfId="866" priority="3" rank="10"/>
  </conditionalFormatting>
  <dataValidations count="2">
    <dataValidation type="list" allowBlank="1" showInputMessage="1" showErrorMessage="1" sqref="D13:D1048576">
      <formula1>"Urgente,Alta,Media,Baja"</formula1>
    </dataValidation>
    <dataValidation type="list" allowBlank="1" showInputMessage="1" showErrorMessage="1" sqref="C13:C1048576">
      <formula1>"Abierto,Resuelto"</formula1>
    </dataValidation>
  </dataValidations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[3]Hoja1!#REF!</xm:f>
          </x14:formula1>
          <xm:sqref>G13:G188</xm:sqref>
        </x14:dataValidation>
        <x14:dataValidation type="list" allowBlank="1" showInputMessage="1" showErrorMessage="1">
          <x14:formula1>
            <xm:f>[3]Hoja1!#REF!</xm:f>
          </x14:formula1>
          <xm:sqref>F13:F188</xm:sqref>
        </x14:dataValidation>
        <x14:dataValidation type="list" allowBlank="1" showInputMessage="1" showErrorMessage="1">
          <x14:formula1>
            <xm:f>[3]Hoja1!#REF!</xm:f>
          </x14:formula1>
          <xm:sqref>J13:J188</xm:sqref>
        </x14:dataValidation>
        <x14:dataValidation type="list" allowBlank="1" showInputMessage="1" showErrorMessage="1">
          <x14:formula1>
            <xm:f>[3]Hoja1!#REF!</xm:f>
          </x14:formula1>
          <xm:sqref>AN13:AN188</xm:sqref>
        </x14:dataValidation>
        <x14:dataValidation type="list" showInputMessage="1" showErrorMessage="1">
          <x14:formula1>
            <xm:f>[3]Hoja1!#REF!</xm:f>
          </x14:formula1>
          <xm:sqref>AM13:AM188</xm:sqref>
        </x14:dataValidation>
        <x14:dataValidation type="list" showInputMessage="1" showErrorMessage="1">
          <x14:formula1>
            <xm:f>[3]Hoja1!#REF!</xm:f>
          </x14:formula1>
          <xm:sqref>AK13:AK188</xm:sqref>
        </x14:dataValidation>
        <x14:dataValidation type="list" showInputMessage="1" showErrorMessage="1">
          <x14:formula1>
            <xm:f>[3]Hoja1!#REF!</xm:f>
          </x14:formula1>
          <xm:sqref>AL13:AL188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811"/>
  <sheetViews>
    <sheetView tabSelected="1" zoomScale="70" zoomScaleNormal="70" workbookViewId="0">
      <selection activeCell="AQ20" sqref="AQ20"/>
    </sheetView>
  </sheetViews>
  <sheetFormatPr baseColWidth="10" defaultRowHeight="15" x14ac:dyDescent="0.25"/>
  <cols>
    <col min="1" max="1" width="5.28515625" style="88" customWidth="1"/>
    <col min="2" max="2" width="11.5703125" style="88" customWidth="1"/>
    <col min="3" max="3" width="17.42578125" style="88" customWidth="1"/>
    <col min="4" max="4" width="18" style="88" customWidth="1"/>
    <col min="5" max="5" width="16.7109375" style="142" customWidth="1"/>
    <col min="6" max="6" width="15.7109375" style="142" customWidth="1"/>
    <col min="7" max="7" width="16" style="88" customWidth="1"/>
    <col min="8" max="8" width="13" style="142" customWidth="1"/>
    <col min="9" max="10" width="10.85546875" style="134" customWidth="1"/>
    <col min="11" max="11" width="6.7109375" style="134" customWidth="1"/>
    <col min="12" max="12" width="10.85546875" style="134" customWidth="1"/>
    <col min="13" max="24" width="11.42578125" style="143" hidden="1" customWidth="1"/>
    <col min="25" max="33" width="11.42578125" style="88" hidden="1" customWidth="1"/>
    <col min="34" max="34" width="2.7109375" style="88" hidden="1" customWidth="1"/>
    <col min="35" max="35" width="0" style="134" hidden="1" customWidth="1"/>
    <col min="36" max="36" width="0" style="88" hidden="1" customWidth="1"/>
    <col min="37" max="37" width="8.28515625" style="88" hidden="1" customWidth="1"/>
    <col min="38" max="38" width="16.42578125" style="88" customWidth="1"/>
    <col min="39" max="39" width="13.28515625" style="88" customWidth="1"/>
    <col min="40" max="40" width="14.140625" style="88" customWidth="1"/>
    <col min="41" max="41" width="16.28515625" style="88" customWidth="1"/>
    <col min="42" max="16384" width="11.42578125" style="88"/>
  </cols>
  <sheetData>
    <row r="1" spans="1:41" ht="18" customHeight="1" x14ac:dyDescent="0.25">
      <c r="D1" s="164" t="s">
        <v>96</v>
      </c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65"/>
      <c r="AJ1" s="165"/>
      <c r="AK1" s="165"/>
      <c r="AL1" s="165"/>
      <c r="AM1" s="165"/>
      <c r="AN1" s="165"/>
      <c r="AO1" s="166"/>
    </row>
    <row r="2" spans="1:41" ht="60" customHeight="1" x14ac:dyDescent="0.25">
      <c r="D2" s="164" t="s">
        <v>27</v>
      </c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5"/>
      <c r="AE2" s="165"/>
      <c r="AF2" s="165"/>
      <c r="AG2" s="165"/>
      <c r="AH2" s="165"/>
      <c r="AI2" s="165"/>
      <c r="AJ2" s="165"/>
      <c r="AK2" s="165"/>
      <c r="AL2" s="165"/>
      <c r="AM2" s="165"/>
      <c r="AN2" s="165"/>
      <c r="AO2" s="166"/>
    </row>
    <row r="3" spans="1:41" ht="15" customHeight="1" x14ac:dyDescent="0.25">
      <c r="D3" s="161" t="s">
        <v>97</v>
      </c>
      <c r="E3" s="162" t="s">
        <v>98</v>
      </c>
      <c r="F3" s="162"/>
      <c r="G3" s="162"/>
      <c r="H3" s="162"/>
      <c r="I3" s="162"/>
      <c r="J3" s="161"/>
      <c r="K3" s="163" t="s">
        <v>99</v>
      </c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163"/>
      <c r="AM3" s="163" t="s">
        <v>100</v>
      </c>
      <c r="AN3" s="163"/>
      <c r="AO3" s="163"/>
    </row>
    <row r="4" spans="1:41" ht="57.95" customHeight="1" x14ac:dyDescent="0.25">
      <c r="A4" s="109" t="s">
        <v>101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1"/>
    </row>
    <row r="5" spans="1:41" ht="15" customHeight="1" x14ac:dyDescent="0.25">
      <c r="A5" s="104" t="s">
        <v>59</v>
      </c>
      <c r="B5" s="105"/>
      <c r="C5" s="105"/>
      <c r="D5" s="105"/>
      <c r="E5" s="105"/>
      <c r="F5" s="105"/>
      <c r="G5" s="105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</row>
    <row r="6" spans="1:41" ht="21" customHeight="1" x14ac:dyDescent="0.25">
      <c r="A6" s="114" t="s">
        <v>25</v>
      </c>
      <c r="B6" s="114"/>
      <c r="C6" s="114"/>
      <c r="D6" s="114"/>
      <c r="E6" s="115" t="s">
        <v>105</v>
      </c>
      <c r="F6" s="133"/>
      <c r="G6" s="133"/>
      <c r="H6" s="88"/>
      <c r="M6" s="120" t="s">
        <v>13</v>
      </c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 t="s">
        <v>16</v>
      </c>
      <c r="Z6" s="120"/>
      <c r="AA6" s="120"/>
      <c r="AB6" s="120"/>
      <c r="AC6" s="120"/>
      <c r="AD6" s="120"/>
    </row>
    <row r="7" spans="1:41" ht="24" customHeight="1" x14ac:dyDescent="0.25">
      <c r="A7" s="114" t="s">
        <v>26</v>
      </c>
      <c r="B7" s="114"/>
      <c r="C7" s="114"/>
      <c r="D7" s="114"/>
      <c r="E7" s="115" t="s">
        <v>155</v>
      </c>
      <c r="F7" s="133"/>
      <c r="G7" s="133"/>
      <c r="H7" s="88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</row>
    <row r="8" spans="1:41" ht="9.75" customHeight="1" x14ac:dyDescent="0.25">
      <c r="A8" s="135"/>
      <c r="B8" s="135"/>
      <c r="C8" s="24"/>
      <c r="D8" s="24"/>
      <c r="E8" s="24"/>
      <c r="F8" s="24"/>
      <c r="G8" s="24"/>
      <c r="H8" s="24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</row>
    <row r="9" spans="1:41" ht="13.5" customHeight="1" x14ac:dyDescent="0.25">
      <c r="A9" s="117" t="s">
        <v>55</v>
      </c>
      <c r="B9" s="118"/>
      <c r="C9" s="118"/>
      <c r="D9" s="118"/>
      <c r="E9" s="118"/>
      <c r="F9" s="118"/>
      <c r="G9" s="119"/>
      <c r="H9" s="134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</row>
    <row r="10" spans="1:41" ht="9.75" customHeight="1" x14ac:dyDescent="0.25">
      <c r="A10" s="112"/>
      <c r="B10" s="113"/>
      <c r="C10" s="113"/>
      <c r="D10" s="113"/>
      <c r="E10" s="113"/>
      <c r="F10" s="113"/>
      <c r="G10" s="113"/>
      <c r="H10" s="113"/>
      <c r="I10" s="113"/>
      <c r="J10" s="26"/>
      <c r="K10" s="26"/>
      <c r="L10" s="26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</row>
    <row r="11" spans="1:41" ht="29.25" customHeight="1" x14ac:dyDescent="0.25">
      <c r="A11" s="121" t="s">
        <v>29</v>
      </c>
      <c r="B11" s="121" t="s">
        <v>28</v>
      </c>
      <c r="C11" s="123" t="s">
        <v>0</v>
      </c>
      <c r="D11" s="123" t="s">
        <v>1</v>
      </c>
      <c r="E11" s="123" t="s">
        <v>3</v>
      </c>
      <c r="F11" s="125" t="s">
        <v>2</v>
      </c>
      <c r="G11" s="126"/>
      <c r="H11" s="127" t="s">
        <v>11</v>
      </c>
      <c r="I11" s="121" t="s">
        <v>10</v>
      </c>
      <c r="J11" s="99"/>
      <c r="K11" s="129" t="s">
        <v>58</v>
      </c>
      <c r="L11" s="130"/>
      <c r="M11" s="20" t="s">
        <v>14</v>
      </c>
      <c r="N11" s="20" t="s">
        <v>19</v>
      </c>
      <c r="O11" s="20" t="s">
        <v>15</v>
      </c>
      <c r="P11" s="20" t="s">
        <v>14</v>
      </c>
      <c r="Q11" s="20" t="s">
        <v>19</v>
      </c>
      <c r="R11" s="20" t="s">
        <v>15</v>
      </c>
      <c r="S11" s="20" t="s">
        <v>14</v>
      </c>
      <c r="T11" s="20" t="s">
        <v>19</v>
      </c>
      <c r="U11" s="20" t="s">
        <v>15</v>
      </c>
      <c r="V11" s="20" t="s">
        <v>14</v>
      </c>
      <c r="W11" s="20" t="s">
        <v>19</v>
      </c>
      <c r="X11" s="20" t="s">
        <v>15</v>
      </c>
      <c r="Y11" s="20" t="s">
        <v>15</v>
      </c>
      <c r="Z11" s="20" t="s">
        <v>19</v>
      </c>
      <c r="AA11" s="20" t="s">
        <v>14</v>
      </c>
      <c r="AB11" s="20" t="s">
        <v>17</v>
      </c>
      <c r="AC11" s="20" t="s">
        <v>18</v>
      </c>
      <c r="AD11" s="20" t="s">
        <v>20</v>
      </c>
      <c r="AE11" s="20"/>
      <c r="AF11" s="20" t="s">
        <v>7</v>
      </c>
      <c r="AG11" s="20" t="s">
        <v>12</v>
      </c>
      <c r="AH11" s="20"/>
      <c r="AI11" s="20" t="s">
        <v>21</v>
      </c>
      <c r="AJ11" s="20" t="s">
        <v>22</v>
      </c>
      <c r="AK11" s="20" t="s">
        <v>23</v>
      </c>
      <c r="AL11" s="123" t="s">
        <v>45</v>
      </c>
      <c r="AM11" s="123" t="s">
        <v>24</v>
      </c>
      <c r="AN11" s="123" t="s">
        <v>30</v>
      </c>
      <c r="AO11" s="123" t="s">
        <v>31</v>
      </c>
    </row>
    <row r="12" spans="1:41" ht="27" customHeight="1" x14ac:dyDescent="0.25">
      <c r="A12" s="122"/>
      <c r="B12" s="122"/>
      <c r="C12" s="124"/>
      <c r="D12" s="124"/>
      <c r="E12" s="124"/>
      <c r="F12" s="39" t="s">
        <v>103</v>
      </c>
      <c r="G12" s="39" t="s">
        <v>104</v>
      </c>
      <c r="H12" s="128"/>
      <c r="I12" s="122"/>
      <c r="J12" s="100"/>
      <c r="K12" s="131"/>
      <c r="L12" s="132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124"/>
      <c r="AM12" s="124"/>
      <c r="AN12" s="124"/>
      <c r="AO12" s="124"/>
    </row>
    <row r="13" spans="1:41" ht="25.5" customHeight="1" x14ac:dyDescent="0.25">
      <c r="A13" s="92">
        <v>1</v>
      </c>
      <c r="B13" s="42">
        <v>2025937</v>
      </c>
      <c r="C13" s="15" t="s">
        <v>142</v>
      </c>
      <c r="D13" s="17" t="s">
        <v>5</v>
      </c>
      <c r="E13" s="93">
        <v>44075</v>
      </c>
      <c r="F13" s="67" t="s">
        <v>105</v>
      </c>
      <c r="G13" s="86"/>
      <c r="H13" s="93">
        <v>44075</v>
      </c>
      <c r="I13" s="16">
        <f t="shared" ref="I13:I76" si="0">IF(OR(E13=0,H13=0),"",H13-E13)</f>
        <v>0</v>
      </c>
      <c r="J13" s="16"/>
      <c r="K13" s="28" t="s">
        <v>57</v>
      </c>
      <c r="L13" s="27"/>
      <c r="M13" s="74" t="str">
        <f>IF(AND(C13="Abierto",D13="Urgente"),A13,"")</f>
        <v/>
      </c>
      <c r="N13" s="74" t="str">
        <f ca="1">IF(AND(C13="Abierto",D13="Urgente"),TODAY()-E13,"")</f>
        <v/>
      </c>
      <c r="O13" s="74" t="str">
        <f>IF(AND(C13="Abierto",D13="Urgente"),RANK(N13,$N$13:$N$814,0)+COUNTIF($N$13:N13,N13)-1,"")</f>
        <v/>
      </c>
      <c r="P13" s="74" t="str">
        <f>IF(AND(C13="Abierto",D13="Alta"),A13,"")</f>
        <v/>
      </c>
      <c r="Q13" s="74" t="str">
        <f ca="1">IF(AND(C13="Abierto",D13="Alta"),TODAY()-E13,"")</f>
        <v/>
      </c>
      <c r="R13" s="74" t="str">
        <f>IF(AND(C13="Abierto",D13="Alta"),RANK(Q13,$Q$13:$Q$814,0)+COUNTIF($Q$13:Q13,Q13)-1+MAX(O:O),"")</f>
        <v/>
      </c>
      <c r="S13" s="74" t="str">
        <f>IF(AND(C13="Abierto",D13="Media"),A13,"")</f>
        <v/>
      </c>
      <c r="T13" s="74" t="str">
        <f ca="1">IF(AND(C13="Abierto",D13="Media"),TODAY()-E13,"")</f>
        <v/>
      </c>
      <c r="U13" s="74" t="str">
        <f>IF(AND(C13="Abierto",D13="Media"),RANK(T13,$T$13:$T$814,0)+COUNTIF($T$13:T13,T13)-1+MAX(O:O,R:R),"")</f>
        <v/>
      </c>
      <c r="V13" s="74" t="str">
        <f>IF(AND(C13="Abierto",D13="Baja"),A13,"")</f>
        <v/>
      </c>
      <c r="W13" s="74" t="str">
        <f ca="1">IF(AND(C13="Abierto",D13="Baja"),TODAY()-E13,"")</f>
        <v/>
      </c>
      <c r="X13" s="74" t="str">
        <f>IF(AND(C13="Abierto",D13="Baja"),RANK(W13,$W$13:$W$814,0)+COUNTIF($W$13:W13,W13)-1+MAX(O:O,R:R,U:U),"")</f>
        <v/>
      </c>
      <c r="Y13" s="28" t="str">
        <f>IF(OR(C13="Resuelto",C13=""),"",SUM(O13,R13,U13,X13))</f>
        <v/>
      </c>
      <c r="Z13" s="28" t="str">
        <f>IF(OR(C13="Resuelto",C13=""),"",SUM(N13,Q13,T13,W13))</f>
        <v/>
      </c>
      <c r="AA13" s="28" t="str">
        <f>IF(OR(C13="Resuelto",C13=""),"",SUM(M13,P13,S13,V13))</f>
        <v/>
      </c>
      <c r="AB13" s="28">
        <v>1</v>
      </c>
      <c r="AC13" s="28">
        <f t="shared" ref="AC13:AC76" ca="1" si="1">IF(ISNA(VLOOKUP(AB13,$Y$13:$AA$811,3,FALSE))=TRUE,"",VLOOKUP(AB13,$Y$13:$AA$811,3,FALSE))</f>
        <v>8</v>
      </c>
      <c r="AD13" s="75">
        <f t="shared" ref="AD13:AD76" ca="1" si="2">IF(ISNA(VLOOKUP(AB13,$Y$13:$AA$811,2,FALSE))=TRUE,"",VLOOKUP(AB13,$Y$13:$AA$811,2,FALSE))</f>
        <v>198</v>
      </c>
      <c r="AE13" s="76"/>
      <c r="AF13" s="77" t="s">
        <v>8</v>
      </c>
      <c r="AG13" s="74">
        <f>COUNTIF(C:C,AF13)</f>
        <v>13</v>
      </c>
      <c r="AH13" s="53"/>
      <c r="AI13" s="78" t="e">
        <f>IF(AJ13="","",MAX($AI$5:AI11)+1)</f>
        <v>#REF!</v>
      </c>
      <c r="AJ13" s="53" t="e">
        <f>IF(#REF!="","",#REF!)</f>
        <v>#REF!</v>
      </c>
      <c r="AK13" s="53" t="str">
        <f t="shared" ref="AK13:AK76" si="3">IF(ISNA(VLOOKUP(AB13,$AI$13:$AJ$811,2,FALSE))=TRUE,"",VLOOKUP(AB13,$AI$13:$AJ$811,2,FALSE))</f>
        <v/>
      </c>
      <c r="AL13" s="53" t="s">
        <v>44</v>
      </c>
      <c r="AM13" s="53" t="s">
        <v>36</v>
      </c>
      <c r="AN13" s="53" t="s">
        <v>52</v>
      </c>
      <c r="AO13" s="53" t="s">
        <v>49</v>
      </c>
    </row>
    <row r="14" spans="1:41" ht="25.5" customHeight="1" x14ac:dyDescent="0.25">
      <c r="A14" s="85">
        <f>A13+1</f>
        <v>2</v>
      </c>
      <c r="B14" s="15" t="s">
        <v>143</v>
      </c>
      <c r="C14" s="15" t="s">
        <v>142</v>
      </c>
      <c r="D14" s="17" t="s">
        <v>5</v>
      </c>
      <c r="E14" s="93">
        <v>44075</v>
      </c>
      <c r="F14" s="67" t="s">
        <v>105</v>
      </c>
      <c r="G14" s="86"/>
      <c r="H14" s="93">
        <v>44075</v>
      </c>
      <c r="I14" s="16">
        <f t="shared" si="0"/>
        <v>0</v>
      </c>
      <c r="J14" s="16"/>
      <c r="K14" s="28" t="s">
        <v>57</v>
      </c>
      <c r="L14" s="27"/>
      <c r="M14" s="74" t="str">
        <f>IF(AND(C14="Abierto",D14="Urgente"),A14,"")</f>
        <v/>
      </c>
      <c r="N14" s="74" t="str">
        <f ca="1">IF(AND(C14="Abierto",D14="Urgente"),TODAY()-E14,"")</f>
        <v/>
      </c>
      <c r="O14" s="74" t="str">
        <f>IF(AND(C14="Abierto",D14="Urgente"),RANK(N14,$N$13:$N$814,0)+COUNTIF($N$13:N14,N14)-1,"")</f>
        <v/>
      </c>
      <c r="P14" s="74" t="str">
        <f>IF(AND(C14="Abierto",D14="Alta"),A14,"")</f>
        <v/>
      </c>
      <c r="Q14" s="74" t="str">
        <f ca="1">IF(AND(C14="Abierto",D14="Alta"),TODAY()-E14,"")</f>
        <v/>
      </c>
      <c r="R14" s="74" t="str">
        <f>IF(AND(C14="Abierto",D14="Alta"),RANK(Q14,$Q$13:$Q$814,0)+COUNTIF($Q$13:Q14,Q14)-1+MAX(O:O),"")</f>
        <v/>
      </c>
      <c r="S14" s="74" t="str">
        <f>IF(AND(C14="Abierto",D14="Media"),A14,"")</f>
        <v/>
      </c>
      <c r="T14" s="74" t="str">
        <f ca="1">IF(AND(C14="Abierto",D14="Media"),TODAY()-E14,"")</f>
        <v/>
      </c>
      <c r="U14" s="74" t="str">
        <f>IF(AND(C14="Abierto",D14="Media"),RANK(T14,$T$13:$T$814,0)+COUNTIF($T$13:T14,T14)-1+MAX(O:O,R:R),"")</f>
        <v/>
      </c>
      <c r="V14" s="74" t="str">
        <f>IF(AND(C14="Abierto",D14="Baja"),A14,"")</f>
        <v/>
      </c>
      <c r="W14" s="74" t="str">
        <f ca="1">IF(AND(C14="Abierto",D14="Baja"),TODAY()-E14,"")</f>
        <v/>
      </c>
      <c r="X14" s="74" t="str">
        <f>IF(AND(C14="Abierto",D14="Baja"),RANK(W14,$W$13:$W$814,0)+COUNTIF($W$13:W14,W14)-1+MAX(O:O,R:R,U:U),"")</f>
        <v/>
      </c>
      <c r="Y14" s="28" t="str">
        <f>IF(OR(C14="Resuelto",C14=""),"",SUM(O14,R14,U14,X14))</f>
        <v/>
      </c>
      <c r="Z14" s="28" t="str">
        <f>IF(OR(C14="Resuelto",C14=""),"",SUM(N14,Q14,T14,W14))</f>
        <v/>
      </c>
      <c r="AA14" s="28" t="str">
        <f>IF(OR(C14="Resuelto",C14=""),"",SUM(M14,P14,S14,V14))</f>
        <v/>
      </c>
      <c r="AB14" s="28">
        <v>2</v>
      </c>
      <c r="AC14" s="28">
        <f t="shared" ca="1" si="1"/>
        <v>20</v>
      </c>
      <c r="AD14" s="75">
        <f t="shared" ca="1" si="2"/>
        <v>196</v>
      </c>
      <c r="AE14" s="76"/>
      <c r="AF14" s="77" t="s">
        <v>9</v>
      </c>
      <c r="AG14" s="74">
        <f>COUNTIFS($C:$C,$AF$13,$D:$D,AF14)</f>
        <v>0</v>
      </c>
      <c r="AH14" s="53"/>
      <c r="AI14" s="78" t="str">
        <f>IF(AJ14="","",MAX($AI$5:AI13)+1)</f>
        <v/>
      </c>
      <c r="AJ14" s="53" t="str">
        <f>IF(G13="","",IF(COUNTIF($AJ$11:AJ13,G13)=0,G13,""))</f>
        <v/>
      </c>
      <c r="AK14" s="53" t="str">
        <f t="shared" si="3"/>
        <v/>
      </c>
      <c r="AL14" s="53" t="s">
        <v>44</v>
      </c>
      <c r="AM14" s="53" t="s">
        <v>32</v>
      </c>
      <c r="AN14" s="53" t="s">
        <v>52</v>
      </c>
      <c r="AO14" s="53" t="s">
        <v>49</v>
      </c>
    </row>
    <row r="15" spans="1:41" ht="25.5" customHeight="1" x14ac:dyDescent="0.25">
      <c r="A15" s="85">
        <f t="shared" ref="A15:A78" si="4">A14+1</f>
        <v>3</v>
      </c>
      <c r="B15" s="15" t="s">
        <v>143</v>
      </c>
      <c r="C15" s="15" t="s">
        <v>142</v>
      </c>
      <c r="D15" s="17" t="s">
        <v>5</v>
      </c>
      <c r="E15" s="93">
        <v>44075</v>
      </c>
      <c r="F15" s="67" t="s">
        <v>105</v>
      </c>
      <c r="G15" s="86"/>
      <c r="H15" s="93">
        <v>44075</v>
      </c>
      <c r="I15" s="16">
        <f t="shared" si="0"/>
        <v>0</v>
      </c>
      <c r="J15" s="16"/>
      <c r="K15" s="28" t="s">
        <v>57</v>
      </c>
      <c r="L15" s="27"/>
      <c r="M15" s="74" t="str">
        <f>IF(AND(C15="Abierto",D15="Urgente"),A15,"")</f>
        <v/>
      </c>
      <c r="N15" s="74" t="str">
        <f ca="1">IF(AND(C15="Abierto",D15="Urgente"),TODAY()-E15,"")</f>
        <v/>
      </c>
      <c r="O15" s="74" t="str">
        <f>IF(AND(C15="Abierto",D15="Urgente"),RANK(N15,$N$13:$N$814,0)+COUNTIF($N$13:N15,N15)-1,"")</f>
        <v/>
      </c>
      <c r="P15" s="74" t="str">
        <f>IF(AND(C15="Abierto",D15="Alta"),A15,"")</f>
        <v/>
      </c>
      <c r="Q15" s="74" t="str">
        <f ca="1">IF(AND(C15="Abierto",D15="Alta"),TODAY()-E15,"")</f>
        <v/>
      </c>
      <c r="R15" s="74" t="str">
        <f>IF(AND(C15="Abierto",D15="Alta"),RANK(Q15,$Q$13:$Q$814,0)+COUNTIF($Q$13:Q15,Q15)-1+MAX(O:O),"")</f>
        <v/>
      </c>
      <c r="S15" s="74" t="str">
        <f>IF(AND(C15="Abierto",D15="Media"),A15,"")</f>
        <v/>
      </c>
      <c r="T15" s="74" t="str">
        <f ca="1">IF(AND(C15="Abierto",D15="Media"),TODAY()-E15,"")</f>
        <v/>
      </c>
      <c r="U15" s="74" t="str">
        <f>IF(AND(C15="Abierto",D15="Media"),RANK(T15,$T$13:$T$814,0)+COUNTIF($T$13:T15,T15)-1+MAX(O:O,R:R),"")</f>
        <v/>
      </c>
      <c r="V15" s="74" t="str">
        <f>IF(AND(C15="Abierto",D15="Baja"),A15,"")</f>
        <v/>
      </c>
      <c r="W15" s="74" t="str">
        <f ca="1">IF(AND(C15="Abierto",D15="Baja"),TODAY()-E15,"")</f>
        <v/>
      </c>
      <c r="X15" s="74" t="str">
        <f>IF(AND(C15="Abierto",D15="Baja"),RANK(W15,$W$13:$W$814,0)+COUNTIF($W$13:W15,W15)-1+MAX(O:O,R:R,U:U),"")</f>
        <v/>
      </c>
      <c r="Y15" s="28" t="str">
        <f>IF(OR(C15="Resuelto",C15=""),"",SUM(O15,R15,U15,X15))</f>
        <v/>
      </c>
      <c r="Z15" s="28" t="str">
        <f>IF(OR(C15="Resuelto",C15=""),"",SUM(N15,Q15,T15,W15))</f>
        <v/>
      </c>
      <c r="AA15" s="28" t="str">
        <f>IF(OR(C15="Resuelto",C15=""),"",SUM(M15,P15,S15,V15))</f>
        <v/>
      </c>
      <c r="AB15" s="28">
        <v>3</v>
      </c>
      <c r="AC15" s="28">
        <f t="shared" ca="1" si="1"/>
        <v>141</v>
      </c>
      <c r="AD15" s="75">
        <f t="shared" ca="1" si="2"/>
        <v>178</v>
      </c>
      <c r="AE15" s="76"/>
      <c r="AF15" s="77" t="s">
        <v>4</v>
      </c>
      <c r="AG15" s="74">
        <f>COUNTIFS($C:$C,$AF$13,$D:$D,AF15)</f>
        <v>0</v>
      </c>
      <c r="AH15" s="53"/>
      <c r="AI15" s="78" t="str">
        <f>IF(AJ15="","",MAX($AI$5:AI14)+1)</f>
        <v/>
      </c>
      <c r="AJ15" s="53" t="str">
        <f>IF(G14="","",IF(COUNTIF($AJ$11:AJ14,G14)=0,G14,""))</f>
        <v/>
      </c>
      <c r="AK15" s="53" t="str">
        <f t="shared" si="3"/>
        <v/>
      </c>
      <c r="AL15" s="53" t="s">
        <v>44</v>
      </c>
      <c r="AM15" s="53" t="s">
        <v>34</v>
      </c>
      <c r="AN15" s="53" t="s">
        <v>52</v>
      </c>
      <c r="AO15" s="53" t="s">
        <v>49</v>
      </c>
    </row>
    <row r="16" spans="1:41" ht="25.5" customHeight="1" x14ac:dyDescent="0.25">
      <c r="A16" s="85">
        <f t="shared" si="4"/>
        <v>4</v>
      </c>
      <c r="B16" s="15" t="s">
        <v>143</v>
      </c>
      <c r="C16" s="15" t="s">
        <v>142</v>
      </c>
      <c r="D16" s="17" t="s">
        <v>5</v>
      </c>
      <c r="E16" s="93">
        <v>44075</v>
      </c>
      <c r="F16" s="67" t="s">
        <v>105</v>
      </c>
      <c r="G16" s="86"/>
      <c r="H16" s="93">
        <v>44075</v>
      </c>
      <c r="I16" s="16">
        <f t="shared" si="0"/>
        <v>0</v>
      </c>
      <c r="J16" s="16"/>
      <c r="K16" s="28" t="s">
        <v>57</v>
      </c>
      <c r="L16" s="27"/>
      <c r="M16" s="74" t="str">
        <f>IF(AND(C16="Abierto",D16="Urgente"),A16,"")</f>
        <v/>
      </c>
      <c r="N16" s="74" t="str">
        <f ca="1">IF(AND(C16="Abierto",D16="Urgente"),TODAY()-E16,"")</f>
        <v/>
      </c>
      <c r="O16" s="74" t="str">
        <f>IF(AND(C16="Abierto",D16="Urgente"),RANK(N16,$N$13:$N$814,0)+COUNTIF($N$13:N16,N16)-1,"")</f>
        <v/>
      </c>
      <c r="P16" s="74" t="str">
        <f>IF(AND(C16="Abierto",D16="Alta"),A16,"")</f>
        <v/>
      </c>
      <c r="Q16" s="74" t="str">
        <f ca="1">IF(AND(C16="Abierto",D16="Alta"),TODAY()-E16,"")</f>
        <v/>
      </c>
      <c r="R16" s="74" t="str">
        <f>IF(AND(C16="Abierto",D16="Alta"),RANK(Q16,$Q$13:$Q$814,0)+COUNTIF($Q$13:Q16,Q16)-1+MAX(O:O),"")</f>
        <v/>
      </c>
      <c r="S16" s="74" t="str">
        <f>IF(AND(C16="Abierto",D16="Media"),A16,"")</f>
        <v/>
      </c>
      <c r="T16" s="74" t="str">
        <f ca="1">IF(AND(C16="Abierto",D16="Media"),TODAY()-E16,"")</f>
        <v/>
      </c>
      <c r="U16" s="74" t="str">
        <f>IF(AND(C16="Abierto",D16="Media"),RANK(T16,$T$13:$T$814,0)+COUNTIF($T$13:T16,T16)-1+MAX(O:O,R:R),"")</f>
        <v/>
      </c>
      <c r="V16" s="74" t="str">
        <f>IF(AND(C16="Abierto",D16="Baja"),A16,"")</f>
        <v/>
      </c>
      <c r="W16" s="74" t="str">
        <f ca="1">IF(AND(C16="Abierto",D16="Baja"),TODAY()-E16,"")</f>
        <v/>
      </c>
      <c r="X16" s="74" t="str">
        <f>IF(AND(C16="Abierto",D16="Baja"),RANK(W16,$W$13:$W$814,0)+COUNTIF($W$13:W16,W16)-1+MAX(O:O,R:R,U:U),"")</f>
        <v/>
      </c>
      <c r="Y16" s="28" t="str">
        <f>IF(OR(C16="Resuelto",C16=""),"",SUM(O16,R16,U16,X16))</f>
        <v/>
      </c>
      <c r="Z16" s="28" t="str">
        <f>IF(OR(C16="Resuelto",C16=""),"",SUM(N16,Q16,T16,W16))</f>
        <v/>
      </c>
      <c r="AA16" s="28" t="str">
        <f>IF(OR(C16="Resuelto",C16=""),"",SUM(M16,P16,S16,V16))</f>
        <v/>
      </c>
      <c r="AB16" s="28">
        <v>15</v>
      </c>
      <c r="AC16" s="28" t="str">
        <f t="shared" ca="1" si="1"/>
        <v/>
      </c>
      <c r="AD16" s="75" t="str">
        <f t="shared" ca="1" si="2"/>
        <v/>
      </c>
      <c r="AE16" s="53"/>
      <c r="AF16" s="53"/>
      <c r="AG16" s="53"/>
      <c r="AH16" s="53"/>
      <c r="AI16" s="78" t="str">
        <f>IF(AJ16="","",MAX($AI$5:AI15)+1)</f>
        <v/>
      </c>
      <c r="AJ16" s="53" t="str">
        <f>IF(G15="","",IF(COUNTIF($AJ$11:AJ15,G15)=0,G15,""))</f>
        <v/>
      </c>
      <c r="AK16" s="53" t="str">
        <f t="shared" si="3"/>
        <v/>
      </c>
      <c r="AL16" s="53" t="s">
        <v>44</v>
      </c>
      <c r="AM16" s="53" t="s">
        <v>35</v>
      </c>
      <c r="AN16" s="53" t="s">
        <v>52</v>
      </c>
      <c r="AO16" s="53" t="s">
        <v>51</v>
      </c>
    </row>
    <row r="17" spans="1:41" ht="25.5" customHeight="1" x14ac:dyDescent="0.25">
      <c r="A17" s="85">
        <f t="shared" si="4"/>
        <v>5</v>
      </c>
      <c r="B17" s="15" t="s">
        <v>143</v>
      </c>
      <c r="C17" s="15" t="s">
        <v>142</v>
      </c>
      <c r="D17" s="17" t="s">
        <v>5</v>
      </c>
      <c r="E17" s="93">
        <v>44075</v>
      </c>
      <c r="F17" s="67" t="s">
        <v>105</v>
      </c>
      <c r="G17" s="86"/>
      <c r="H17" s="93">
        <v>44075</v>
      </c>
      <c r="I17" s="16">
        <f t="shared" si="0"/>
        <v>0</v>
      </c>
      <c r="J17" s="16"/>
      <c r="K17" s="28" t="s">
        <v>57</v>
      </c>
      <c r="L17" s="27"/>
      <c r="M17" s="74" t="str">
        <f>IF(AND(C17="Abierto",D17="Urgente"),A17,"")</f>
        <v/>
      </c>
      <c r="N17" s="74" t="str">
        <f ca="1">IF(AND(C17="Abierto",D17="Urgente"),TODAY()-E17,"")</f>
        <v/>
      </c>
      <c r="O17" s="74" t="str">
        <f>IF(AND(C17="Abierto",D17="Urgente"),RANK(N17,$N$13:$N$814,0)+COUNTIF($N$13:N17,N17)-1,"")</f>
        <v/>
      </c>
      <c r="P17" s="74" t="str">
        <f>IF(AND(C17="Abierto",D17="Alta"),A17,"")</f>
        <v/>
      </c>
      <c r="Q17" s="74" t="str">
        <f ca="1">IF(AND(C17="Abierto",D17="Alta"),TODAY()-E17,"")</f>
        <v/>
      </c>
      <c r="R17" s="74" t="str">
        <f>IF(AND(C17="Abierto",D17="Alta"),RANK(Q17,$Q$13:$Q$814,0)+COUNTIF($Q$13:Q17,Q17)-1+MAX(O:O),"")</f>
        <v/>
      </c>
      <c r="S17" s="74" t="str">
        <f>IF(AND(C17="Abierto",D17="Media"),A17,"")</f>
        <v/>
      </c>
      <c r="T17" s="74" t="str">
        <f ca="1">IF(AND(C17="Abierto",D17="Media"),TODAY()-E17,"")</f>
        <v/>
      </c>
      <c r="U17" s="74" t="str">
        <f>IF(AND(C17="Abierto",D17="Media"),RANK(T17,$T$13:$T$814,0)+COUNTIF($T$13:T17,T17)-1+MAX(O:O,R:R),"")</f>
        <v/>
      </c>
      <c r="V17" s="74" t="str">
        <f>IF(AND(C17="Abierto",D17="Baja"),A17,"")</f>
        <v/>
      </c>
      <c r="W17" s="74" t="str">
        <f ca="1">IF(AND(C17="Abierto",D17="Baja"),TODAY()-E17,"")</f>
        <v/>
      </c>
      <c r="X17" s="74" t="str">
        <f>IF(AND(C17="Abierto",D17="Baja"),RANK(W17,$W$13:$W$814,0)+COUNTIF($W$13:W17,W17)-1+MAX(O:O,R:R,U:U),"")</f>
        <v/>
      </c>
      <c r="Y17" s="28" t="str">
        <f>IF(OR(C17="Resuelto",C17=""),"",SUM(O17,R17,U17,X17))</f>
        <v/>
      </c>
      <c r="Z17" s="28" t="str">
        <f>IF(OR(C17="Resuelto",C17=""),"",SUM(N17,Q17,T17,W17))</f>
        <v/>
      </c>
      <c r="AA17" s="28" t="str">
        <f>IF(OR(C17="Resuelto",C17=""),"",SUM(M17,P17,S17,V17))</f>
        <v/>
      </c>
      <c r="AB17" s="28">
        <v>58</v>
      </c>
      <c r="AC17" s="28" t="str">
        <f t="shared" ca="1" si="1"/>
        <v/>
      </c>
      <c r="AD17" s="75" t="str">
        <f t="shared" ca="1" si="2"/>
        <v/>
      </c>
      <c r="AE17" s="53"/>
      <c r="AF17" s="53"/>
      <c r="AG17" s="53"/>
      <c r="AH17" s="53"/>
      <c r="AI17" s="78" t="str">
        <f>IF(AJ17="","",MAX($AI$5:AI16)+1)</f>
        <v/>
      </c>
      <c r="AJ17" s="53" t="str">
        <f>IF(G16="","",IF(COUNTIF($AJ$11:AJ16,G16)=0,G16,""))</f>
        <v/>
      </c>
      <c r="AK17" s="53" t="str">
        <f t="shared" si="3"/>
        <v/>
      </c>
      <c r="AL17" s="53" t="s">
        <v>44</v>
      </c>
      <c r="AM17" s="53" t="s">
        <v>35</v>
      </c>
      <c r="AN17" s="53" t="s">
        <v>52</v>
      </c>
      <c r="AO17" s="53" t="s">
        <v>50</v>
      </c>
    </row>
    <row r="18" spans="1:41" ht="25.5" customHeight="1" x14ac:dyDescent="0.25">
      <c r="A18" s="85">
        <f t="shared" si="4"/>
        <v>6</v>
      </c>
      <c r="B18" s="15">
        <v>2025938</v>
      </c>
      <c r="C18" s="15" t="s">
        <v>142</v>
      </c>
      <c r="D18" s="17" t="s">
        <v>5</v>
      </c>
      <c r="E18" s="93">
        <v>44076</v>
      </c>
      <c r="F18" s="67" t="s">
        <v>105</v>
      </c>
      <c r="G18" s="86"/>
      <c r="H18" s="93">
        <v>44076</v>
      </c>
      <c r="I18" s="16">
        <f t="shared" si="0"/>
        <v>0</v>
      </c>
      <c r="J18" s="16"/>
      <c r="K18" s="28" t="s">
        <v>57</v>
      </c>
      <c r="L18" s="27"/>
      <c r="M18" s="74" t="str">
        <f>IF(AND(C18="Abierto",D18="Urgente"),A18,"")</f>
        <v/>
      </c>
      <c r="N18" s="74" t="str">
        <f ca="1">IF(AND(C18="Abierto",D18="Urgente"),TODAY()-E18,"")</f>
        <v/>
      </c>
      <c r="O18" s="74" t="str">
        <f>IF(AND(C18="Abierto",D18="Urgente"),RANK(N18,$N$13:$N$814,0)+COUNTIF($N$13:N18,N18)-1,"")</f>
        <v/>
      </c>
      <c r="P18" s="74" t="str">
        <f>IF(AND(C18="Abierto",D18="Alta"),A18,"")</f>
        <v/>
      </c>
      <c r="Q18" s="74" t="str">
        <f ca="1">IF(AND(C18="Abierto",D18="Alta"),TODAY()-E18,"")</f>
        <v/>
      </c>
      <c r="R18" s="74" t="str">
        <f>IF(AND(C18="Abierto",D18="Alta"),RANK(Q18,$Q$13:$Q$814,0)+COUNTIF($Q$13:Q18,Q18)-1+MAX(O:O),"")</f>
        <v/>
      </c>
      <c r="S18" s="74" t="str">
        <f>IF(AND(C18="Abierto",D18="Media"),A18,"")</f>
        <v/>
      </c>
      <c r="T18" s="74" t="str">
        <f ca="1">IF(AND(C18="Abierto",D18="Media"),TODAY()-E18,"")</f>
        <v/>
      </c>
      <c r="U18" s="74" t="str">
        <f>IF(AND(C18="Abierto",D18="Media"),RANK(T18,$T$13:$T$814,0)+COUNTIF($T$13:T18,T18)-1+MAX(O:O,R:R),"")</f>
        <v/>
      </c>
      <c r="V18" s="74" t="str">
        <f>IF(AND(C18="Abierto",D18="Baja"),A18,"")</f>
        <v/>
      </c>
      <c r="W18" s="74" t="str">
        <f ca="1">IF(AND(C18="Abierto",D18="Baja"),TODAY()-E18,"")</f>
        <v/>
      </c>
      <c r="X18" s="74" t="str">
        <f>IF(AND(C18="Abierto",D18="Baja"),RANK(W18,$W$13:$W$814,0)+COUNTIF($W$13:W18,W18)-1+MAX(O:O,R:R,U:U),"")</f>
        <v/>
      </c>
      <c r="Y18" s="28" t="str">
        <f>IF(OR(C18="Resuelto",C18=""),"",SUM(O18,R18,U18,X18))</f>
        <v/>
      </c>
      <c r="Z18" s="28" t="str">
        <f>IF(OR(C18="Resuelto",C18=""),"",SUM(N18,Q18,T18,W18))</f>
        <v/>
      </c>
      <c r="AA18" s="28" t="str">
        <f>IF(OR(C18="Resuelto",C18=""),"",SUM(M18,P18,S18,V18))</f>
        <v/>
      </c>
      <c r="AB18" s="28">
        <v>117</v>
      </c>
      <c r="AC18" s="28" t="str">
        <f t="shared" ca="1" si="1"/>
        <v/>
      </c>
      <c r="AD18" s="75" t="str">
        <f t="shared" ca="1" si="2"/>
        <v/>
      </c>
      <c r="AE18" s="53"/>
      <c r="AF18" s="53"/>
      <c r="AG18" s="53"/>
      <c r="AH18" s="53"/>
      <c r="AI18" s="78" t="str">
        <f>IF(AJ18="","",MAX($AI$5:AI17)+1)</f>
        <v/>
      </c>
      <c r="AJ18" s="53" t="str">
        <f>IF(G17="","",IF(COUNTIF($AJ$11:AJ17,G17)=0,G17,""))</f>
        <v/>
      </c>
      <c r="AK18" s="53" t="str">
        <f t="shared" si="3"/>
        <v/>
      </c>
      <c r="AL18" s="53" t="s">
        <v>44</v>
      </c>
      <c r="AM18" s="53" t="s">
        <v>36</v>
      </c>
      <c r="AN18" s="53" t="s">
        <v>53</v>
      </c>
      <c r="AO18" s="53" t="s">
        <v>54</v>
      </c>
    </row>
    <row r="19" spans="1:41" ht="25.5" customHeight="1" x14ac:dyDescent="0.25">
      <c r="A19" s="85">
        <f t="shared" si="4"/>
        <v>7</v>
      </c>
      <c r="B19" s="15" t="s">
        <v>143</v>
      </c>
      <c r="C19" s="15" t="s">
        <v>142</v>
      </c>
      <c r="D19" s="17" t="s">
        <v>5</v>
      </c>
      <c r="E19" s="93">
        <v>44076</v>
      </c>
      <c r="F19" s="67" t="s">
        <v>105</v>
      </c>
      <c r="G19" s="86"/>
      <c r="H19" s="93">
        <v>44076</v>
      </c>
      <c r="I19" s="16">
        <f t="shared" si="0"/>
        <v>0</v>
      </c>
      <c r="J19" s="16"/>
      <c r="K19" s="28" t="s">
        <v>57</v>
      </c>
      <c r="L19" s="27"/>
      <c r="M19" s="74" t="str">
        <f>IF(AND(C19="Abierto",D19="Urgente"),A19,"")</f>
        <v/>
      </c>
      <c r="N19" s="74" t="str">
        <f ca="1">IF(AND(C19="Abierto",D19="Urgente"),TODAY()-E19,"")</f>
        <v/>
      </c>
      <c r="O19" s="74" t="str">
        <f>IF(AND(C19="Abierto",D19="Urgente"),RANK(N19,$N$13:$N$814,0)+COUNTIF($N$13:N19,N19)-1,"")</f>
        <v/>
      </c>
      <c r="P19" s="74" t="str">
        <f>IF(AND(C19="Abierto",D19="Alta"),A19,"")</f>
        <v/>
      </c>
      <c r="Q19" s="74" t="str">
        <f ca="1">IF(AND(C19="Abierto",D19="Alta"),TODAY()-E19,"")</f>
        <v/>
      </c>
      <c r="R19" s="74" t="str">
        <f>IF(AND(C19="Abierto",D19="Alta"),RANK(Q19,$Q$13:$Q$814,0)+COUNTIF($Q$13:Q19,Q19)-1+MAX(O:O),"")</f>
        <v/>
      </c>
      <c r="S19" s="74" t="str">
        <f>IF(AND(C19="Abierto",D19="Media"),A19,"")</f>
        <v/>
      </c>
      <c r="T19" s="74" t="str">
        <f ca="1">IF(AND(C19="Abierto",D19="Media"),TODAY()-E19,"")</f>
        <v/>
      </c>
      <c r="U19" s="74" t="str">
        <f>IF(AND(C19="Abierto",D19="Media"),RANK(T19,$T$13:$T$814,0)+COUNTIF($T$13:T19,T19)-1+MAX(O:O,R:R),"")</f>
        <v/>
      </c>
      <c r="V19" s="74" t="str">
        <f>IF(AND(C19="Abierto",D19="Baja"),A19,"")</f>
        <v/>
      </c>
      <c r="W19" s="74" t="str">
        <f ca="1">IF(AND(C19="Abierto",D19="Baja"),TODAY()-E19,"")</f>
        <v/>
      </c>
      <c r="X19" s="74" t="str">
        <f>IF(AND(C19="Abierto",D19="Baja"),RANK(W19,$W$13:$W$814,0)+COUNTIF($W$13:W19,W19)-1+MAX(O:O,R:R,U:U),"")</f>
        <v/>
      </c>
      <c r="Y19" s="28" t="str">
        <f>IF(OR(C19="Resuelto",C19=""),"",SUM(O19,R19,U19,X19))</f>
        <v/>
      </c>
      <c r="Z19" s="28" t="str">
        <f>IF(OR(C19="Resuelto",C19=""),"",SUM(N19,Q19,T19,W19))</f>
        <v/>
      </c>
      <c r="AA19" s="28" t="str">
        <f>IF(OR(C19="Resuelto",C19=""),"",SUM(M19,P19,S19,V19))</f>
        <v/>
      </c>
      <c r="AB19" s="28">
        <v>126</v>
      </c>
      <c r="AC19" s="28" t="str">
        <f t="shared" ca="1" si="1"/>
        <v/>
      </c>
      <c r="AD19" s="75" t="str">
        <f t="shared" ca="1" si="2"/>
        <v/>
      </c>
      <c r="AE19" s="53"/>
      <c r="AF19" s="53"/>
      <c r="AG19" s="53"/>
      <c r="AH19" s="53"/>
      <c r="AI19" s="78" t="str">
        <f>IF(AJ19="","",MAX($AI$5:AI18)+1)</f>
        <v/>
      </c>
      <c r="AJ19" s="53" t="str">
        <f>IF(G18="","",IF(COUNTIF($AJ$11:AJ18,G18)=0,G18,""))</f>
        <v/>
      </c>
      <c r="AK19" s="53" t="str">
        <f t="shared" si="3"/>
        <v/>
      </c>
      <c r="AL19" s="53" t="s">
        <v>44</v>
      </c>
      <c r="AM19" s="53" t="s">
        <v>34</v>
      </c>
      <c r="AN19" s="53" t="s">
        <v>52</v>
      </c>
      <c r="AO19" s="53" t="s">
        <v>49</v>
      </c>
    </row>
    <row r="20" spans="1:41" ht="25.5" customHeight="1" x14ac:dyDescent="0.25">
      <c r="A20" s="85">
        <f t="shared" si="4"/>
        <v>8</v>
      </c>
      <c r="B20" s="15" t="s">
        <v>143</v>
      </c>
      <c r="C20" s="15" t="s">
        <v>8</v>
      </c>
      <c r="D20" s="17" t="s">
        <v>6</v>
      </c>
      <c r="E20" s="93">
        <v>44076</v>
      </c>
      <c r="F20" s="67" t="s">
        <v>87</v>
      </c>
      <c r="G20" s="94"/>
      <c r="H20" s="95"/>
      <c r="I20" s="16" t="str">
        <f t="shared" si="0"/>
        <v/>
      </c>
      <c r="J20" s="16"/>
      <c r="K20" s="28" t="s">
        <v>56</v>
      </c>
      <c r="L20" s="27">
        <v>44090</v>
      </c>
      <c r="M20" s="74" t="str">
        <f>IF(AND(C20="Abierto",D20="Urgente"),A20,"")</f>
        <v/>
      </c>
      <c r="N20" s="74" t="str">
        <f ca="1">IF(AND(C20="Abierto",D20="Urgente"),TODAY()-E20,"")</f>
        <v/>
      </c>
      <c r="O20" s="74" t="str">
        <f>IF(AND(C20="Abierto",D20="Urgente"),RANK(N20,$N$13:$N$814,0)+COUNTIF($N$13:N20,N20)-1,"")</f>
        <v/>
      </c>
      <c r="P20" s="74" t="str">
        <f>IF(AND(C20="Abierto",D20="Alta"),A20,"")</f>
        <v/>
      </c>
      <c r="Q20" s="74" t="str">
        <f ca="1">IF(AND(C20="Abierto",D20="Alta"),TODAY()-E20,"")</f>
        <v/>
      </c>
      <c r="R20" s="74" t="str">
        <f>IF(AND(C20="Abierto",D20="Alta"),RANK(Q20,$Q$13:$Q$814,0)+COUNTIF($Q$13:Q20,Q20)-1+MAX(O:O),"")</f>
        <v/>
      </c>
      <c r="S20" s="74">
        <f>IF(AND(C20="Abierto",D20="Media"),A20,"")</f>
        <v>8</v>
      </c>
      <c r="T20" s="74">
        <f ca="1">IF(AND(C20="Abierto",D20="Media"),TODAY()-E20,"")</f>
        <v>198</v>
      </c>
      <c r="U20" s="74">
        <f ca="1">IF(AND(C20="Abierto",D20="Media"),RANK(T20,$T$13:$T$814,0)+COUNTIF($T$13:T20,T20)-1+MAX(O:O,R:R),"")</f>
        <v>1</v>
      </c>
      <c r="V20" s="74" t="str">
        <f>IF(AND(C20="Abierto",D20="Baja"),A20,"")</f>
        <v/>
      </c>
      <c r="W20" s="74" t="str">
        <f ca="1">IF(AND(C20="Abierto",D20="Baja"),TODAY()-E20,"")</f>
        <v/>
      </c>
      <c r="X20" s="74" t="str">
        <f>IF(AND(C20="Abierto",D20="Baja"),RANK(W20,$W$13:$W$814,0)+COUNTIF($W$13:W20,W20)-1+MAX(O:O,R:R,U:U),"")</f>
        <v/>
      </c>
      <c r="Y20" s="28">
        <f ca="1">IF(OR(C20="Resuelto",C20=""),"",SUM(O20,R20,U20,X20))</f>
        <v>1</v>
      </c>
      <c r="Z20" s="28">
        <f ca="1">IF(OR(C20="Resuelto",C20=""),"",SUM(N20,Q20,T20,W20))</f>
        <v>198</v>
      </c>
      <c r="AA20" s="28">
        <f>IF(OR(C20="Resuelto",C20=""),"",SUM(M20,P20,S20,V20))</f>
        <v>8</v>
      </c>
      <c r="AB20" s="28">
        <v>178</v>
      </c>
      <c r="AC20" s="28" t="str">
        <f t="shared" ca="1" si="1"/>
        <v/>
      </c>
      <c r="AD20" s="75" t="str">
        <f t="shared" ca="1" si="2"/>
        <v/>
      </c>
      <c r="AE20" s="53"/>
      <c r="AF20" s="53"/>
      <c r="AG20" s="53"/>
      <c r="AH20" s="53"/>
      <c r="AI20" s="78" t="str">
        <f>IF(AJ20="","",MAX($AI$5:AI19)+1)</f>
        <v/>
      </c>
      <c r="AJ20" s="53" t="str">
        <f>IF(G19="","",IF(COUNTIF($AJ$11:AJ19,G19)=0,G19,""))</f>
        <v/>
      </c>
      <c r="AK20" s="53" t="str">
        <f t="shared" si="3"/>
        <v/>
      </c>
      <c r="AL20" s="53" t="s">
        <v>39</v>
      </c>
      <c r="AM20" s="53" t="s">
        <v>34</v>
      </c>
      <c r="AN20" s="53" t="s">
        <v>53</v>
      </c>
      <c r="AO20" s="53" t="s">
        <v>51</v>
      </c>
    </row>
    <row r="21" spans="1:41" ht="25.5" customHeight="1" x14ac:dyDescent="0.25">
      <c r="A21" s="85">
        <f t="shared" si="4"/>
        <v>9</v>
      </c>
      <c r="B21" s="15">
        <v>2025939</v>
      </c>
      <c r="C21" s="15" t="s">
        <v>142</v>
      </c>
      <c r="D21" s="17" t="s">
        <v>4</v>
      </c>
      <c r="E21" s="93">
        <v>44076</v>
      </c>
      <c r="F21" s="67"/>
      <c r="G21" s="86" t="s">
        <v>91</v>
      </c>
      <c r="H21" s="95">
        <v>44076</v>
      </c>
      <c r="I21" s="16">
        <f t="shared" si="0"/>
        <v>0</v>
      </c>
      <c r="J21" s="16"/>
      <c r="K21" s="28" t="s">
        <v>57</v>
      </c>
      <c r="L21" s="27"/>
      <c r="M21" s="74" t="str">
        <f>IF(AND(C21="Abierto",D21="Urgente"),A21,"")</f>
        <v/>
      </c>
      <c r="N21" s="74" t="str">
        <f ca="1">IF(AND(C21="Abierto",D21="Urgente"),TODAY()-E21,"")</f>
        <v/>
      </c>
      <c r="O21" s="74" t="str">
        <f>IF(AND(C21="Abierto",D21="Urgente"),RANK(N21,$N$13:$N$814,0)+COUNTIF($N$13:N21,N21)-1,"")</f>
        <v/>
      </c>
      <c r="P21" s="74" t="str">
        <f>IF(AND(C21="Abierto",D21="Alta"),A21,"")</f>
        <v/>
      </c>
      <c r="Q21" s="74" t="str">
        <f ca="1">IF(AND(C21="Abierto",D21="Alta"),TODAY()-E21,"")</f>
        <v/>
      </c>
      <c r="R21" s="74" t="str">
        <f>IF(AND(C21="Abierto",D21="Alta"),RANK(Q21,$Q$13:$Q$814,0)+COUNTIF($Q$13:Q21,Q21)-1+MAX(O:O),"")</f>
        <v/>
      </c>
      <c r="S21" s="74" t="str">
        <f>IF(AND(C21="Abierto",D21="Media"),A21,"")</f>
        <v/>
      </c>
      <c r="T21" s="74" t="str">
        <f ca="1">IF(AND(C21="Abierto",D21="Media"),TODAY()-E21,"")</f>
        <v/>
      </c>
      <c r="U21" s="74" t="str">
        <f>IF(AND(C21="Abierto",D21="Media"),RANK(T21,$T$13:$T$814,0)+COUNTIF($T$13:T21,T21)-1+MAX(O:O,R:R),"")</f>
        <v/>
      </c>
      <c r="V21" s="74" t="str">
        <f>IF(AND(C21="Abierto",D21="Baja"),A21,"")</f>
        <v/>
      </c>
      <c r="W21" s="74" t="str">
        <f ca="1">IF(AND(C21="Abierto",D21="Baja"),TODAY()-E21,"")</f>
        <v/>
      </c>
      <c r="X21" s="74" t="str">
        <f>IF(AND(C21="Abierto",D21="Baja"),RANK(W21,$W$13:$W$814,0)+COUNTIF($W$13:W21,W21)-1+MAX(O:O,R:R,U:U),"")</f>
        <v/>
      </c>
      <c r="Y21" s="28" t="str">
        <f>IF(OR(C21="Resuelto",C21=""),"",SUM(O21,R21,U21,X21))</f>
        <v/>
      </c>
      <c r="Z21" s="28" t="str">
        <f>IF(OR(C21="Resuelto",C21=""),"",SUM(N21,Q21,T21,W21))</f>
        <v/>
      </c>
      <c r="AA21" s="28" t="str">
        <f>IF(OR(C21="Resuelto",C21=""),"",SUM(M21,P21,S21,V21))</f>
        <v/>
      </c>
      <c r="AB21" s="28">
        <v>179</v>
      </c>
      <c r="AC21" s="28" t="str">
        <f t="shared" ca="1" si="1"/>
        <v/>
      </c>
      <c r="AD21" s="75" t="str">
        <f t="shared" ca="1" si="2"/>
        <v/>
      </c>
      <c r="AE21" s="53"/>
      <c r="AF21" s="53"/>
      <c r="AG21" s="53"/>
      <c r="AH21" s="53"/>
      <c r="AI21" s="78" t="str">
        <f>IF(AJ21="","",MAX($AI$5:AI20)+1)</f>
        <v/>
      </c>
      <c r="AJ21" s="53" t="str">
        <f>IF(G20="","",IF(COUNTIF($AJ$11:AJ20,G20)=0,G20,""))</f>
        <v/>
      </c>
      <c r="AK21" s="53" t="str">
        <f t="shared" si="3"/>
        <v/>
      </c>
      <c r="AL21" s="53" t="s">
        <v>40</v>
      </c>
      <c r="AM21" s="53" t="s">
        <v>34</v>
      </c>
      <c r="AN21" s="53" t="s">
        <v>52</v>
      </c>
      <c r="AO21" s="53" t="s">
        <v>51</v>
      </c>
    </row>
    <row r="22" spans="1:41" ht="25.5" customHeight="1" x14ac:dyDescent="0.25">
      <c r="A22" s="85">
        <f t="shared" si="4"/>
        <v>10</v>
      </c>
      <c r="B22" s="15" t="s">
        <v>143</v>
      </c>
      <c r="C22" s="15" t="s">
        <v>142</v>
      </c>
      <c r="D22" s="17" t="s">
        <v>5</v>
      </c>
      <c r="E22" s="93">
        <v>44076</v>
      </c>
      <c r="F22" s="67" t="s">
        <v>105</v>
      </c>
      <c r="G22" s="86"/>
      <c r="H22" s="93">
        <v>44076</v>
      </c>
      <c r="I22" s="16">
        <f t="shared" si="0"/>
        <v>0</v>
      </c>
      <c r="J22" s="16"/>
      <c r="K22" s="28" t="s">
        <v>57</v>
      </c>
      <c r="L22" s="27"/>
      <c r="M22" s="74" t="str">
        <f>IF(AND(C22="Abierto",D22="Urgente"),A22,"")</f>
        <v/>
      </c>
      <c r="N22" s="74" t="str">
        <f ca="1">IF(AND(C22="Abierto",D22="Urgente"),TODAY()-E22,"")</f>
        <v/>
      </c>
      <c r="O22" s="74" t="str">
        <f>IF(AND(C22="Abierto",D22="Urgente"),RANK(N22,$N$13:$N$814,0)+COUNTIF($N$13:N22,N22)-1,"")</f>
        <v/>
      </c>
      <c r="P22" s="74" t="str">
        <f>IF(AND(C22="Abierto",D22="Alta"),A22,"")</f>
        <v/>
      </c>
      <c r="Q22" s="74" t="str">
        <f ca="1">IF(AND(C22="Abierto",D22="Alta"),TODAY()-E22,"")</f>
        <v/>
      </c>
      <c r="R22" s="74" t="str">
        <f>IF(AND(C22="Abierto",D22="Alta"),RANK(Q22,$Q$13:$Q$814,0)+COUNTIF($Q$13:Q22,Q22)-1+MAX(O:O),"")</f>
        <v/>
      </c>
      <c r="S22" s="74" t="str">
        <f>IF(AND(C22="Abierto",D22="Media"),A22,"")</f>
        <v/>
      </c>
      <c r="T22" s="74" t="str">
        <f ca="1">IF(AND(C22="Abierto",D22="Media"),TODAY()-E22,"")</f>
        <v/>
      </c>
      <c r="U22" s="74" t="str">
        <f>IF(AND(C22="Abierto",D22="Media"),RANK(T22,$T$13:$T$814,0)+COUNTIF($T$13:T22,T22)-1+MAX(O:O,R:R),"")</f>
        <v/>
      </c>
      <c r="V22" s="74" t="str">
        <f>IF(AND(C22="Abierto",D22="Baja"),A22,"")</f>
        <v/>
      </c>
      <c r="W22" s="74" t="str">
        <f ca="1">IF(AND(C22="Abierto",D22="Baja"),TODAY()-E22,"")</f>
        <v/>
      </c>
      <c r="X22" s="74" t="str">
        <f>IF(AND(C22="Abierto",D22="Baja"),RANK(W22,$W$13:$W$814,0)+COUNTIF($W$13:W22,W22)-1+MAX(O:O,R:R,U:U),"")</f>
        <v/>
      </c>
      <c r="Y22" s="28" t="str">
        <f>IF(OR(C22="Resuelto",C22=""),"",SUM(O22,R22,U22,X22))</f>
        <v/>
      </c>
      <c r="Z22" s="28" t="str">
        <f>IF(OR(C22="Resuelto",C22=""),"",SUM(N22,Q22,T22,W22))</f>
        <v/>
      </c>
      <c r="AA22" s="28" t="str">
        <f>IF(OR(C22="Resuelto",C22=""),"",SUM(M22,P22,S22,V22))</f>
        <v/>
      </c>
      <c r="AB22" s="28">
        <v>180</v>
      </c>
      <c r="AC22" s="28" t="str">
        <f t="shared" ca="1" si="1"/>
        <v/>
      </c>
      <c r="AD22" s="75" t="str">
        <f t="shared" ca="1" si="2"/>
        <v/>
      </c>
      <c r="AE22" s="53"/>
      <c r="AF22" s="53"/>
      <c r="AG22" s="53"/>
      <c r="AH22" s="53"/>
      <c r="AI22" s="78" t="e">
        <f>IF(AJ22="","",MAX($AI$5:AI21)+1)</f>
        <v>#REF!</v>
      </c>
      <c r="AJ22" s="53" t="str">
        <f>IF(G21="","",IF(COUNTIF($AJ$11:AJ21,G21)=0,G21,""))</f>
        <v>Facultad CARN</v>
      </c>
      <c r="AK22" s="53" t="str">
        <f t="shared" si="3"/>
        <v/>
      </c>
      <c r="AL22" s="53" t="s">
        <v>44</v>
      </c>
      <c r="AM22" s="53" t="s">
        <v>35</v>
      </c>
      <c r="AN22" s="53" t="s">
        <v>52</v>
      </c>
      <c r="AO22" s="53" t="s">
        <v>49</v>
      </c>
    </row>
    <row r="23" spans="1:41" ht="25.5" customHeight="1" x14ac:dyDescent="0.25">
      <c r="A23" s="85">
        <f t="shared" si="4"/>
        <v>11</v>
      </c>
      <c r="B23" s="15" t="s">
        <v>143</v>
      </c>
      <c r="C23" s="15" t="s">
        <v>142</v>
      </c>
      <c r="D23" s="17" t="s">
        <v>5</v>
      </c>
      <c r="E23" s="93">
        <v>44076</v>
      </c>
      <c r="F23" s="67" t="s">
        <v>105</v>
      </c>
      <c r="G23" s="86"/>
      <c r="H23" s="93">
        <v>44076</v>
      </c>
      <c r="I23" s="16">
        <f t="shared" si="0"/>
        <v>0</v>
      </c>
      <c r="J23" s="16"/>
      <c r="K23" s="28" t="s">
        <v>57</v>
      </c>
      <c r="L23" s="27"/>
      <c r="M23" s="74" t="str">
        <f>IF(AND(C23="Abierto",D23="Urgente"),A23,"")</f>
        <v/>
      </c>
      <c r="N23" s="74" t="str">
        <f ca="1">IF(AND(C23="Abierto",D23="Urgente"),TODAY()-E23,"")</f>
        <v/>
      </c>
      <c r="O23" s="74" t="str">
        <f>IF(AND(C23="Abierto",D23="Urgente"),RANK(N23,$N$13:$N$814,0)+COUNTIF($N$13:N23,N23)-1,"")</f>
        <v/>
      </c>
      <c r="P23" s="74" t="str">
        <f>IF(AND(C23="Abierto",D23="Alta"),A23,"")</f>
        <v/>
      </c>
      <c r="Q23" s="74" t="str">
        <f ca="1">IF(AND(C23="Abierto",D23="Alta"),TODAY()-E23,"")</f>
        <v/>
      </c>
      <c r="R23" s="74" t="str">
        <f>IF(AND(C23="Abierto",D23="Alta"),RANK(Q23,$Q$13:$Q$814,0)+COUNTIF($Q$13:Q23,Q23)-1+MAX(O:O),"")</f>
        <v/>
      </c>
      <c r="S23" s="74" t="str">
        <f>IF(AND(C23="Abierto",D23="Media"),A23,"")</f>
        <v/>
      </c>
      <c r="T23" s="74" t="str">
        <f ca="1">IF(AND(C23="Abierto",D23="Media"),TODAY()-E23,"")</f>
        <v/>
      </c>
      <c r="U23" s="74" t="str">
        <f>IF(AND(C23="Abierto",D23="Media"),RANK(T23,$T$13:$T$814,0)+COUNTIF($T$13:T23,T23)-1+MAX(O:O,R:R),"")</f>
        <v/>
      </c>
      <c r="V23" s="74" t="str">
        <f>IF(AND(C23="Abierto",D23="Baja"),A23,"")</f>
        <v/>
      </c>
      <c r="W23" s="74" t="str">
        <f ca="1">IF(AND(C23="Abierto",D23="Baja"),TODAY()-E23,"")</f>
        <v/>
      </c>
      <c r="X23" s="74" t="str">
        <f>IF(AND(C23="Abierto",D23="Baja"),RANK(W23,$W$13:$W$814,0)+COUNTIF($W$13:W23,W23)-1+MAX(O:O,R:R,U:U),"")</f>
        <v/>
      </c>
      <c r="Y23" s="28" t="str">
        <f>IF(OR(C23="Resuelto",C23=""),"",SUM(O23,R23,U23,X23))</f>
        <v/>
      </c>
      <c r="Z23" s="28" t="str">
        <f>IF(OR(C23="Resuelto",C23=""),"",SUM(N23,Q23,T23,W23))</f>
        <v/>
      </c>
      <c r="AA23" s="28" t="str">
        <f>IF(OR(C23="Resuelto",C23=""),"",SUM(M23,P23,S23,V23))</f>
        <v/>
      </c>
      <c r="AB23" s="28">
        <v>181</v>
      </c>
      <c r="AC23" s="28" t="str">
        <f t="shared" ca="1" si="1"/>
        <v/>
      </c>
      <c r="AD23" s="75" t="str">
        <f t="shared" ca="1" si="2"/>
        <v/>
      </c>
      <c r="AE23" s="53"/>
      <c r="AF23" s="53"/>
      <c r="AG23" s="53"/>
      <c r="AH23" s="53"/>
      <c r="AI23" s="78" t="str">
        <f>IF(AJ23="","",MAX($AI$5:AI22)+1)</f>
        <v/>
      </c>
      <c r="AJ23" s="53" t="str">
        <f>IF(G22="","",IF(COUNTIF($AJ$11:AJ22,G22)=0,G22,""))</f>
        <v/>
      </c>
      <c r="AK23" s="53" t="str">
        <f t="shared" si="3"/>
        <v/>
      </c>
      <c r="AL23" s="53" t="s">
        <v>44</v>
      </c>
      <c r="AM23" s="53" t="s">
        <v>32</v>
      </c>
      <c r="AN23" s="53" t="s">
        <v>52</v>
      </c>
      <c r="AO23" s="53" t="s">
        <v>49</v>
      </c>
    </row>
    <row r="24" spans="1:41" ht="25.5" customHeight="1" x14ac:dyDescent="0.25">
      <c r="A24" s="85">
        <f t="shared" si="4"/>
        <v>12</v>
      </c>
      <c r="B24" s="15" t="s">
        <v>143</v>
      </c>
      <c r="C24" s="15" t="s">
        <v>142</v>
      </c>
      <c r="D24" s="17" t="s">
        <v>5</v>
      </c>
      <c r="E24" s="93">
        <v>44076</v>
      </c>
      <c r="F24" s="67" t="s">
        <v>105</v>
      </c>
      <c r="G24" s="86"/>
      <c r="H24" s="93">
        <v>44076</v>
      </c>
      <c r="I24" s="16">
        <f t="shared" si="0"/>
        <v>0</v>
      </c>
      <c r="J24" s="16"/>
      <c r="K24" s="28" t="s">
        <v>57</v>
      </c>
      <c r="L24" s="27"/>
      <c r="M24" s="74" t="str">
        <f>IF(AND(C24="Abierto",D24="Urgente"),A24,"")</f>
        <v/>
      </c>
      <c r="N24" s="74" t="str">
        <f ca="1">IF(AND(C24="Abierto",D24="Urgente"),TODAY()-E24,"")</f>
        <v/>
      </c>
      <c r="O24" s="74" t="str">
        <f>IF(AND(C24="Abierto",D24="Urgente"),RANK(N24,$N$13:$N$814,0)+COUNTIF($N$13:N24,N24)-1,"")</f>
        <v/>
      </c>
      <c r="P24" s="74" t="str">
        <f>IF(AND(C24="Abierto",D24="Alta"),A24,"")</f>
        <v/>
      </c>
      <c r="Q24" s="74" t="str">
        <f ca="1">IF(AND(C24="Abierto",D24="Alta"),TODAY()-E24,"")</f>
        <v/>
      </c>
      <c r="R24" s="74" t="str">
        <f>IF(AND(C24="Abierto",D24="Alta"),RANK(Q24,$Q$13:$Q$814,0)+COUNTIF($Q$13:Q24,Q24)-1+MAX(O:O),"")</f>
        <v/>
      </c>
      <c r="S24" s="74" t="str">
        <f>IF(AND(C24="Abierto",D24="Media"),A24,"")</f>
        <v/>
      </c>
      <c r="T24" s="74" t="str">
        <f ca="1">IF(AND(C24="Abierto",D24="Media"),TODAY()-E24,"")</f>
        <v/>
      </c>
      <c r="U24" s="74" t="str">
        <f>IF(AND(C24="Abierto",D24="Media"),RANK(T24,$T$13:$T$814,0)+COUNTIF($T$13:T24,T24)-1+MAX(O:O,R:R),"")</f>
        <v/>
      </c>
      <c r="V24" s="74" t="str">
        <f>IF(AND(C24="Abierto",D24="Baja"),A24,"")</f>
        <v/>
      </c>
      <c r="W24" s="74" t="str">
        <f ca="1">IF(AND(C24="Abierto",D24="Baja"),TODAY()-E24,"")</f>
        <v/>
      </c>
      <c r="X24" s="74" t="str">
        <f>IF(AND(C24="Abierto",D24="Baja"),RANK(W24,$W$13:$W$814,0)+COUNTIF($W$13:W24,W24)-1+MAX(O:O,R:R,U:U),"")</f>
        <v/>
      </c>
      <c r="Y24" s="28" t="str">
        <f>IF(OR(C24="Resuelto",C24=""),"",SUM(O24,R24,U24,X24))</f>
        <v/>
      </c>
      <c r="Z24" s="28" t="str">
        <f>IF(OR(C24="Resuelto",C24=""),"",SUM(N24,Q24,T24,W24))</f>
        <v/>
      </c>
      <c r="AA24" s="28" t="str">
        <f>IF(OR(C24="Resuelto",C24=""),"",SUM(M24,P24,S24,V24))</f>
        <v/>
      </c>
      <c r="AB24" s="28">
        <v>182</v>
      </c>
      <c r="AC24" s="28" t="str">
        <f t="shared" ca="1" si="1"/>
        <v/>
      </c>
      <c r="AD24" s="75" t="str">
        <f t="shared" ca="1" si="2"/>
        <v/>
      </c>
      <c r="AE24" s="53"/>
      <c r="AF24" s="53"/>
      <c r="AG24" s="53"/>
      <c r="AH24" s="53"/>
      <c r="AI24" s="78" t="str">
        <f>IF(AJ24="","",MAX($AI$5:AI23)+1)</f>
        <v/>
      </c>
      <c r="AJ24" s="53" t="str">
        <f>IF(G23="","",IF(COUNTIF($AJ$11:AJ23,G23)=0,G23,""))</f>
        <v/>
      </c>
      <c r="AK24" s="53" t="str">
        <f t="shared" si="3"/>
        <v/>
      </c>
      <c r="AL24" s="53" t="s">
        <v>44</v>
      </c>
      <c r="AM24" s="53" t="s">
        <v>32</v>
      </c>
      <c r="AN24" s="53" t="s">
        <v>52</v>
      </c>
      <c r="AO24" s="53" t="s">
        <v>49</v>
      </c>
    </row>
    <row r="25" spans="1:41" ht="25.5" customHeight="1" x14ac:dyDescent="0.25">
      <c r="A25" s="85">
        <f t="shared" si="4"/>
        <v>13</v>
      </c>
      <c r="B25" s="15" t="s">
        <v>143</v>
      </c>
      <c r="C25" s="53" t="s">
        <v>142</v>
      </c>
      <c r="D25" s="17" t="s">
        <v>5</v>
      </c>
      <c r="E25" s="70">
        <v>44077</v>
      </c>
      <c r="F25" s="67" t="s">
        <v>89</v>
      </c>
      <c r="G25" s="94"/>
      <c r="H25" s="70">
        <v>44092</v>
      </c>
      <c r="I25" s="16">
        <f t="shared" si="0"/>
        <v>15</v>
      </c>
      <c r="J25" s="16">
        <v>1</v>
      </c>
      <c r="K25" s="28" t="s">
        <v>56</v>
      </c>
      <c r="L25" s="27">
        <v>44090</v>
      </c>
      <c r="M25" s="74" t="str">
        <f>IF(AND(C25="Abierto",D25="Urgente"),A25,"")</f>
        <v/>
      </c>
      <c r="N25" s="74" t="str">
        <f ca="1">IF(AND(C25="Abierto",D25="Urgente"),TODAY()-E25,"")</f>
        <v/>
      </c>
      <c r="O25" s="74" t="str">
        <f>IF(AND(C25="Abierto",D25="Urgente"),RANK(N25,$N$13:$N$814,0)+COUNTIF($N$13:N25,N25)-1,"")</f>
        <v/>
      </c>
      <c r="P25" s="74" t="str">
        <f>IF(AND(C25="Abierto",D25="Alta"),A25,"")</f>
        <v/>
      </c>
      <c r="Q25" s="74" t="str">
        <f ca="1">IF(AND(C25="Abierto",D25="Alta"),TODAY()-E25,"")</f>
        <v/>
      </c>
      <c r="R25" s="74" t="str">
        <f>IF(AND(C25="Abierto",D25="Alta"),RANK(Q25,$Q$13:$Q$814,0)+COUNTIF($Q$13:Q25,Q25)-1+MAX(O:O),"")</f>
        <v/>
      </c>
      <c r="S25" s="74" t="str">
        <f>IF(AND(C25="Abierto",D25="Media"),A25,"")</f>
        <v/>
      </c>
      <c r="T25" s="74" t="str">
        <f ca="1">IF(AND(C25="Abierto",D25="Media"),TODAY()-E25,"")</f>
        <v/>
      </c>
      <c r="U25" s="74" t="str">
        <f>IF(AND(C25="Abierto",D25="Media"),RANK(T25,$T$13:$T$814,0)+COUNTIF($T$13:T25,T25)-1+MAX(O:O,R:R),"")</f>
        <v/>
      </c>
      <c r="V25" s="74" t="str">
        <f>IF(AND(C25="Abierto",D25="Baja"),A25,"")</f>
        <v/>
      </c>
      <c r="W25" s="74" t="str">
        <f ca="1">IF(AND(C25="Abierto",D25="Baja"),TODAY()-E25,"")</f>
        <v/>
      </c>
      <c r="X25" s="74" t="str">
        <f>IF(AND(C25="Abierto",D25="Baja"),RANK(W25,$W$13:$W$814,0)+COUNTIF($W$13:W25,W25)-1+MAX(O:O,R:R,U:U),"")</f>
        <v/>
      </c>
      <c r="Y25" s="28" t="str">
        <f>IF(OR(C25="Resuelto",C25=""),"",SUM(O25,R25,U25,X25))</f>
        <v/>
      </c>
      <c r="Z25" s="28" t="str">
        <f>IF(OR(C25="Resuelto",C25=""),"",SUM(N25,Q25,T25,W25))</f>
        <v/>
      </c>
      <c r="AA25" s="28" t="str">
        <f>IF(OR(C25="Resuelto",C25=""),"",SUM(M25,P25,S25,V25))</f>
        <v/>
      </c>
      <c r="AB25" s="28">
        <v>183</v>
      </c>
      <c r="AC25" s="28" t="str">
        <f t="shared" ca="1" si="1"/>
        <v/>
      </c>
      <c r="AD25" s="75" t="str">
        <f t="shared" ca="1" si="2"/>
        <v/>
      </c>
      <c r="AE25" s="53"/>
      <c r="AF25" s="53"/>
      <c r="AG25" s="53"/>
      <c r="AH25" s="53"/>
      <c r="AI25" s="78" t="str">
        <f>IF(AJ25="","",MAX($AI$5:AI24)+1)</f>
        <v/>
      </c>
      <c r="AJ25" s="53" t="str">
        <f>IF(G24="","",IF(COUNTIF($AJ$11:AJ24,G24)=0,G24,""))</f>
        <v/>
      </c>
      <c r="AK25" s="53" t="str">
        <f t="shared" si="3"/>
        <v/>
      </c>
      <c r="AL25" s="53" t="s">
        <v>44</v>
      </c>
      <c r="AM25" s="53" t="s">
        <v>34</v>
      </c>
      <c r="AN25" s="53" t="s">
        <v>52</v>
      </c>
      <c r="AO25" s="53" t="s">
        <v>51</v>
      </c>
    </row>
    <row r="26" spans="1:41" ht="25.5" customHeight="1" x14ac:dyDescent="0.25">
      <c r="A26" s="85">
        <f t="shared" si="4"/>
        <v>14</v>
      </c>
      <c r="B26" s="15">
        <v>2025940</v>
      </c>
      <c r="C26" s="53" t="s">
        <v>142</v>
      </c>
      <c r="D26" s="17" t="s">
        <v>4</v>
      </c>
      <c r="E26" s="70">
        <v>44077</v>
      </c>
      <c r="F26" s="67" t="s">
        <v>87</v>
      </c>
      <c r="G26" s="86"/>
      <c r="H26" s="70">
        <v>44090</v>
      </c>
      <c r="I26" s="16">
        <f t="shared" si="0"/>
        <v>13</v>
      </c>
      <c r="J26" s="16">
        <v>1</v>
      </c>
      <c r="K26" s="28" t="s">
        <v>57</v>
      </c>
      <c r="L26" s="27"/>
      <c r="M26" s="74" t="str">
        <f>IF(AND(C26="Abierto",D26="Urgente"),A26,"")</f>
        <v/>
      </c>
      <c r="N26" s="74" t="str">
        <f ca="1">IF(AND(C26="Abierto",D26="Urgente"),TODAY()-E26,"")</f>
        <v/>
      </c>
      <c r="O26" s="74" t="str">
        <f>IF(AND(C26="Abierto",D26="Urgente"),RANK(N26,$N$13:$N$814,0)+COUNTIF($N$13:N26,N26)-1,"")</f>
        <v/>
      </c>
      <c r="P26" s="74" t="str">
        <f>IF(AND(C26="Abierto",D26="Alta"),A26,"")</f>
        <v/>
      </c>
      <c r="Q26" s="74" t="str">
        <f ca="1">IF(AND(C26="Abierto",D26="Alta"),TODAY()-E26,"")</f>
        <v/>
      </c>
      <c r="R26" s="74" t="str">
        <f>IF(AND(C26="Abierto",D26="Alta"),RANK(Q26,$Q$13:$Q$814,0)+COUNTIF($Q$13:Q26,Q26)-1+MAX(O:O),"")</f>
        <v/>
      </c>
      <c r="S26" s="74" t="str">
        <f>IF(AND(C26="Abierto",D26="Media"),A26,"")</f>
        <v/>
      </c>
      <c r="T26" s="74" t="str">
        <f ca="1">IF(AND(C26="Abierto",D26="Media"),TODAY()-E26,"")</f>
        <v/>
      </c>
      <c r="U26" s="74" t="str">
        <f>IF(AND(C26="Abierto",D26="Media"),RANK(T26,$T$13:$T$814,0)+COUNTIF($T$13:T26,T26)-1+MAX(O:O,R:R),"")</f>
        <v/>
      </c>
      <c r="V26" s="74" t="str">
        <f>IF(AND(C26="Abierto",D26="Baja"),A26,"")</f>
        <v/>
      </c>
      <c r="W26" s="74" t="str">
        <f ca="1">IF(AND(C26="Abierto",D26="Baja"),TODAY()-E26,"")</f>
        <v/>
      </c>
      <c r="X26" s="74" t="str">
        <f>IF(AND(C26="Abierto",D26="Baja"),RANK(W26,$W$13:$W$814,0)+COUNTIF($W$13:W26,W26)-1+MAX(O:O,R:R,U:U),"")</f>
        <v/>
      </c>
      <c r="Y26" s="28" t="str">
        <f>IF(OR(C26="Resuelto",C26=""),"",SUM(O26,R26,U26,X26))</f>
        <v/>
      </c>
      <c r="Z26" s="28" t="str">
        <f>IF(OR(C26="Resuelto",C26=""),"",SUM(N26,Q26,T26,W26))</f>
        <v/>
      </c>
      <c r="AA26" s="28" t="str">
        <f>IF(OR(C26="Resuelto",C26=""),"",SUM(M26,P26,S26,V26))</f>
        <v/>
      </c>
      <c r="AB26" s="28">
        <v>184</v>
      </c>
      <c r="AC26" s="28" t="str">
        <f t="shared" ca="1" si="1"/>
        <v/>
      </c>
      <c r="AD26" s="75" t="str">
        <f t="shared" ca="1" si="2"/>
        <v/>
      </c>
      <c r="AE26" s="53"/>
      <c r="AF26" s="53"/>
      <c r="AG26" s="53"/>
      <c r="AH26" s="53"/>
      <c r="AI26" s="78" t="str">
        <f>IF(AJ26="","",MAX($AI$5:AI25)+1)</f>
        <v/>
      </c>
      <c r="AJ26" s="53" t="str">
        <f>IF(G25="","",IF(COUNTIF($AJ$11:AJ25,G25)=0,G25,""))</f>
        <v/>
      </c>
      <c r="AK26" s="53" t="str">
        <f t="shared" si="3"/>
        <v/>
      </c>
      <c r="AL26" s="53" t="s">
        <v>41</v>
      </c>
      <c r="AM26" s="53" t="s">
        <v>34</v>
      </c>
      <c r="AN26" s="53" t="s">
        <v>53</v>
      </c>
      <c r="AO26" s="53" t="s">
        <v>49</v>
      </c>
    </row>
    <row r="27" spans="1:41" ht="25.5" customHeight="1" x14ac:dyDescent="0.25">
      <c r="A27" s="85">
        <f t="shared" si="4"/>
        <v>15</v>
      </c>
      <c r="B27" s="15" t="s">
        <v>143</v>
      </c>
      <c r="C27" s="15" t="s">
        <v>142</v>
      </c>
      <c r="D27" s="17" t="s">
        <v>5</v>
      </c>
      <c r="E27" s="70">
        <v>44077</v>
      </c>
      <c r="F27" s="67" t="s">
        <v>105</v>
      </c>
      <c r="G27" s="86"/>
      <c r="H27" s="70">
        <v>44077</v>
      </c>
      <c r="I27" s="16">
        <f t="shared" si="0"/>
        <v>0</v>
      </c>
      <c r="J27" s="16"/>
      <c r="K27" s="28" t="s">
        <v>57</v>
      </c>
      <c r="L27" s="27"/>
      <c r="M27" s="74" t="str">
        <f>IF(AND(C27="Abierto",D27="Urgente"),A27,"")</f>
        <v/>
      </c>
      <c r="N27" s="74" t="str">
        <f ca="1">IF(AND(C27="Abierto",D27="Urgente"),TODAY()-E27,"")</f>
        <v/>
      </c>
      <c r="O27" s="74" t="str">
        <f>IF(AND(C27="Abierto",D27="Urgente"),RANK(N27,$N$13:$N$814,0)+COUNTIF($N$13:N27,N27)-1,"")</f>
        <v/>
      </c>
      <c r="P27" s="74" t="str">
        <f>IF(AND(C27="Abierto",D27="Alta"),A27,"")</f>
        <v/>
      </c>
      <c r="Q27" s="74" t="str">
        <f ca="1">IF(AND(C27="Abierto",D27="Alta"),TODAY()-E27,"")</f>
        <v/>
      </c>
      <c r="R27" s="74" t="str">
        <f>IF(AND(C27="Abierto",D27="Alta"),RANK(Q27,$Q$13:$Q$814,0)+COUNTIF($Q$13:Q27,Q27)-1+MAX(O:O),"")</f>
        <v/>
      </c>
      <c r="S27" s="74" t="str">
        <f>IF(AND(C27="Abierto",D27="Media"),A27,"")</f>
        <v/>
      </c>
      <c r="T27" s="74" t="str">
        <f ca="1">IF(AND(C27="Abierto",D27="Media"),TODAY()-E27,"")</f>
        <v/>
      </c>
      <c r="U27" s="74" t="str">
        <f>IF(AND(C27="Abierto",D27="Media"),RANK(T27,$T$13:$T$814,0)+COUNTIF($T$13:T27,T27)-1+MAX(O:O,R:R),"")</f>
        <v/>
      </c>
      <c r="V27" s="74" t="str">
        <f>IF(AND(C27="Abierto",D27="Baja"),A27,"")</f>
        <v/>
      </c>
      <c r="W27" s="74" t="str">
        <f ca="1">IF(AND(C27="Abierto",D27="Baja"),TODAY()-E27,"")</f>
        <v/>
      </c>
      <c r="X27" s="74" t="str">
        <f>IF(AND(C27="Abierto",D27="Baja"),RANK(W27,$W$13:$W$814,0)+COUNTIF($W$13:W27,W27)-1+MAX(O:O,R:R,U:U),"")</f>
        <v/>
      </c>
      <c r="Y27" s="28" t="str">
        <f>IF(OR(C27="Resuelto",C27=""),"",SUM(O27,R27,U27,X27))</f>
        <v/>
      </c>
      <c r="Z27" s="28" t="str">
        <f>IF(OR(C27="Resuelto",C27=""),"",SUM(N27,Q27,T27,W27))</f>
        <v/>
      </c>
      <c r="AA27" s="28" t="str">
        <f>IF(OR(C27="Resuelto",C27=""),"",SUM(M27,P27,S27,V27))</f>
        <v/>
      </c>
      <c r="AB27" s="28">
        <v>185</v>
      </c>
      <c r="AC27" s="28" t="str">
        <f t="shared" ca="1" si="1"/>
        <v/>
      </c>
      <c r="AD27" s="75" t="str">
        <f t="shared" ca="1" si="2"/>
        <v/>
      </c>
      <c r="AE27" s="53"/>
      <c r="AF27" s="53"/>
      <c r="AG27" s="53"/>
      <c r="AH27" s="53"/>
      <c r="AI27" s="78" t="str">
        <f>IF(AJ27="","",MAX($AI$5:AI26)+1)</f>
        <v/>
      </c>
      <c r="AJ27" s="53" t="str">
        <f>IF(G26="","",IF(COUNTIF($AJ$11:AJ26,G26)=0,G26,""))</f>
        <v/>
      </c>
      <c r="AK27" s="53" t="str">
        <f t="shared" si="3"/>
        <v/>
      </c>
      <c r="AL27" s="53" t="s">
        <v>44</v>
      </c>
      <c r="AM27" s="53" t="s">
        <v>34</v>
      </c>
      <c r="AN27" s="53" t="s">
        <v>52</v>
      </c>
      <c r="AO27" s="53" t="s">
        <v>49</v>
      </c>
    </row>
    <row r="28" spans="1:41" ht="25.5" customHeight="1" x14ac:dyDescent="0.25">
      <c r="A28" s="85">
        <f t="shared" si="4"/>
        <v>16</v>
      </c>
      <c r="B28" s="15" t="s">
        <v>143</v>
      </c>
      <c r="C28" s="15" t="s">
        <v>142</v>
      </c>
      <c r="D28" s="17" t="s">
        <v>5</v>
      </c>
      <c r="E28" s="70">
        <v>44077</v>
      </c>
      <c r="F28" s="67" t="s">
        <v>105</v>
      </c>
      <c r="G28" s="86"/>
      <c r="H28" s="70">
        <v>44077</v>
      </c>
      <c r="I28" s="16">
        <f t="shared" si="0"/>
        <v>0</v>
      </c>
      <c r="J28" s="16"/>
      <c r="K28" s="28" t="s">
        <v>57</v>
      </c>
      <c r="L28" s="27"/>
      <c r="M28" s="74" t="str">
        <f>IF(AND(C28="Abierto",D28="Urgente"),A28,"")</f>
        <v/>
      </c>
      <c r="N28" s="74" t="str">
        <f ca="1">IF(AND(C28="Abierto",D28="Urgente"),TODAY()-E28,"")</f>
        <v/>
      </c>
      <c r="O28" s="74" t="str">
        <f>IF(AND(C28="Abierto",D28="Urgente"),RANK(N28,$N$13:$N$814,0)+COUNTIF($N$13:N28,N28)-1,"")</f>
        <v/>
      </c>
      <c r="P28" s="74" t="str">
        <f>IF(AND(C28="Abierto",D28="Alta"),A28,"")</f>
        <v/>
      </c>
      <c r="Q28" s="74" t="str">
        <f ca="1">IF(AND(C28="Abierto",D28="Alta"),TODAY()-E28,"")</f>
        <v/>
      </c>
      <c r="R28" s="74" t="str">
        <f>IF(AND(C28="Abierto",D28="Alta"),RANK(Q28,$Q$13:$Q$814,0)+COUNTIF($Q$13:Q28,Q28)-1+MAX(O:O),"")</f>
        <v/>
      </c>
      <c r="S28" s="74" t="str">
        <f>IF(AND(C28="Abierto",D28="Media"),A28,"")</f>
        <v/>
      </c>
      <c r="T28" s="74" t="str">
        <f ca="1">IF(AND(C28="Abierto",D28="Media"),TODAY()-E28,"")</f>
        <v/>
      </c>
      <c r="U28" s="74" t="str">
        <f>IF(AND(C28="Abierto",D28="Media"),RANK(T28,$T$13:$T$814,0)+COUNTIF($T$13:T28,T28)-1+MAX(O:O,R:R),"")</f>
        <v/>
      </c>
      <c r="V28" s="74" t="str">
        <f>IF(AND(C28="Abierto",D28="Baja"),A28,"")</f>
        <v/>
      </c>
      <c r="W28" s="74" t="str">
        <f ca="1">IF(AND(C28="Abierto",D28="Baja"),TODAY()-E28,"")</f>
        <v/>
      </c>
      <c r="X28" s="74" t="str">
        <f>IF(AND(C28="Abierto",D28="Baja"),RANK(W28,$W$13:$W$814,0)+COUNTIF($W$13:W28,W28)-1+MAX(O:O,R:R,U:U),"")</f>
        <v/>
      </c>
      <c r="Y28" s="28" t="str">
        <f>IF(OR(C28="Resuelto",C28=""),"",SUM(O28,R28,U28,X28))</f>
        <v/>
      </c>
      <c r="Z28" s="28" t="str">
        <f>IF(OR(C28="Resuelto",C28=""),"",SUM(N28,Q28,T28,W28))</f>
        <v/>
      </c>
      <c r="AA28" s="28" t="str">
        <f>IF(OR(C28="Resuelto",C28=""),"",SUM(M28,P28,S28,V28))</f>
        <v/>
      </c>
      <c r="AB28" s="28">
        <v>186</v>
      </c>
      <c r="AC28" s="28" t="str">
        <f t="shared" ca="1" si="1"/>
        <v/>
      </c>
      <c r="AD28" s="75" t="str">
        <f t="shared" ca="1" si="2"/>
        <v/>
      </c>
      <c r="AE28" s="53"/>
      <c r="AF28" s="53"/>
      <c r="AG28" s="53"/>
      <c r="AH28" s="53"/>
      <c r="AI28" s="78" t="str">
        <f>IF(AJ28="","",MAX($AI$5:AI27)+1)</f>
        <v/>
      </c>
      <c r="AJ28" s="53" t="str">
        <f>IF(G27="","",IF(COUNTIF($AJ$11:AJ27,G27)=0,G27,""))</f>
        <v/>
      </c>
      <c r="AK28" s="53" t="str">
        <f t="shared" si="3"/>
        <v/>
      </c>
      <c r="AL28" s="53" t="s">
        <v>44</v>
      </c>
      <c r="AM28" s="53" t="s">
        <v>34</v>
      </c>
      <c r="AN28" s="53" t="s">
        <v>52</v>
      </c>
      <c r="AO28" s="53" t="s">
        <v>49</v>
      </c>
    </row>
    <row r="29" spans="1:41" ht="25.5" customHeight="1" x14ac:dyDescent="0.25">
      <c r="A29" s="85">
        <f t="shared" si="4"/>
        <v>17</v>
      </c>
      <c r="B29" s="15" t="s">
        <v>143</v>
      </c>
      <c r="C29" s="15" t="s">
        <v>142</v>
      </c>
      <c r="D29" s="17" t="s">
        <v>5</v>
      </c>
      <c r="E29" s="70">
        <v>44077</v>
      </c>
      <c r="F29" s="67" t="s">
        <v>105</v>
      </c>
      <c r="G29" s="86"/>
      <c r="H29" s="70">
        <v>44077</v>
      </c>
      <c r="I29" s="16">
        <f t="shared" si="0"/>
        <v>0</v>
      </c>
      <c r="J29" s="16"/>
      <c r="K29" s="28" t="s">
        <v>57</v>
      </c>
      <c r="L29" s="27"/>
      <c r="M29" s="74" t="str">
        <f>IF(AND(C29="Abierto",D29="Urgente"),A29,"")</f>
        <v/>
      </c>
      <c r="N29" s="74" t="str">
        <f ca="1">IF(AND(C29="Abierto",D29="Urgente"),TODAY()-E29,"")</f>
        <v/>
      </c>
      <c r="O29" s="74" t="str">
        <f>IF(AND(C29="Abierto",D29="Urgente"),RANK(N29,$N$13:$N$814,0)+COUNTIF($N$13:N29,N29)-1,"")</f>
        <v/>
      </c>
      <c r="P29" s="74" t="str">
        <f>IF(AND(C29="Abierto",D29="Alta"),A29,"")</f>
        <v/>
      </c>
      <c r="Q29" s="74" t="str">
        <f ca="1">IF(AND(C29="Abierto",D29="Alta"),TODAY()-E29,"")</f>
        <v/>
      </c>
      <c r="R29" s="74" t="str">
        <f>IF(AND(C29="Abierto",D29="Alta"),RANK(Q29,$Q$13:$Q$814,0)+COUNTIF($Q$13:Q29,Q29)-1+MAX(O:O),"")</f>
        <v/>
      </c>
      <c r="S29" s="74" t="str">
        <f>IF(AND(C29="Abierto",D29="Media"),A29,"")</f>
        <v/>
      </c>
      <c r="T29" s="74" t="str">
        <f ca="1">IF(AND(C29="Abierto",D29="Media"),TODAY()-E29,"")</f>
        <v/>
      </c>
      <c r="U29" s="74" t="str">
        <f>IF(AND(C29="Abierto",D29="Media"),RANK(T29,$T$13:$T$814,0)+COUNTIF($T$13:T29,T29)-1+MAX(O:O,R:R),"")</f>
        <v/>
      </c>
      <c r="V29" s="74" t="str">
        <f>IF(AND(C29="Abierto",D29="Baja"),A29,"")</f>
        <v/>
      </c>
      <c r="W29" s="74" t="str">
        <f ca="1">IF(AND(C29="Abierto",D29="Baja"),TODAY()-E29,"")</f>
        <v/>
      </c>
      <c r="X29" s="74" t="str">
        <f>IF(AND(C29="Abierto",D29="Baja"),RANK(W29,$W$13:$W$814,0)+COUNTIF($W$13:W29,W29)-1+MAX(O:O,R:R,U:U),"")</f>
        <v/>
      </c>
      <c r="Y29" s="28" t="str">
        <f>IF(OR(C29="Resuelto",C29=""),"",SUM(O29,R29,U29,X29))</f>
        <v/>
      </c>
      <c r="Z29" s="28" t="str">
        <f>IF(OR(C29="Resuelto",C29=""),"",SUM(N29,Q29,T29,W29))</f>
        <v/>
      </c>
      <c r="AA29" s="28" t="str">
        <f>IF(OR(C29="Resuelto",C29=""),"",SUM(M29,P29,S29,V29))</f>
        <v/>
      </c>
      <c r="AB29" s="28">
        <v>187</v>
      </c>
      <c r="AC29" s="28" t="str">
        <f t="shared" ca="1" si="1"/>
        <v/>
      </c>
      <c r="AD29" s="75" t="str">
        <f t="shared" ca="1" si="2"/>
        <v/>
      </c>
      <c r="AE29" s="53"/>
      <c r="AF29" s="53"/>
      <c r="AG29" s="53"/>
      <c r="AH29" s="53"/>
      <c r="AI29" s="78" t="str">
        <f>IF(AJ29="","",MAX($AI$5:AI28)+1)</f>
        <v/>
      </c>
      <c r="AJ29" s="53" t="str">
        <f>IF(G28="","",IF(COUNTIF($AJ$11:AJ28,G28)=0,G28,""))</f>
        <v/>
      </c>
      <c r="AK29" s="53" t="str">
        <f t="shared" si="3"/>
        <v/>
      </c>
      <c r="AL29" s="53" t="s">
        <v>44</v>
      </c>
      <c r="AM29" s="53" t="s">
        <v>35</v>
      </c>
      <c r="AN29" s="53" t="s">
        <v>52</v>
      </c>
      <c r="AO29" s="53" t="s">
        <v>49</v>
      </c>
    </row>
    <row r="30" spans="1:41" ht="25.5" customHeight="1" x14ac:dyDescent="0.25">
      <c r="A30" s="85">
        <f t="shared" si="4"/>
        <v>18</v>
      </c>
      <c r="B30" s="15" t="s">
        <v>143</v>
      </c>
      <c r="C30" s="15" t="s">
        <v>142</v>
      </c>
      <c r="D30" s="17" t="s">
        <v>5</v>
      </c>
      <c r="E30" s="70">
        <v>44077</v>
      </c>
      <c r="F30" s="67" t="s">
        <v>105</v>
      </c>
      <c r="G30" s="86"/>
      <c r="H30" s="70">
        <v>44077</v>
      </c>
      <c r="I30" s="16">
        <f t="shared" si="0"/>
        <v>0</v>
      </c>
      <c r="J30" s="16"/>
      <c r="K30" s="28" t="s">
        <v>57</v>
      </c>
      <c r="L30" s="27"/>
      <c r="M30" s="74" t="str">
        <f>IF(AND(C30="Abierto",D30="Urgente"),A30,"")</f>
        <v/>
      </c>
      <c r="N30" s="74" t="str">
        <f ca="1">IF(AND(C30="Abierto",D30="Urgente"),TODAY()-E30,"")</f>
        <v/>
      </c>
      <c r="O30" s="74" t="str">
        <f>IF(AND(C30="Abierto",D30="Urgente"),RANK(N30,$N$13:$N$814,0)+COUNTIF($N$13:N30,N30)-1,"")</f>
        <v/>
      </c>
      <c r="P30" s="74" t="str">
        <f>IF(AND(C30="Abierto",D30="Alta"),A30,"")</f>
        <v/>
      </c>
      <c r="Q30" s="74" t="str">
        <f ca="1">IF(AND(C30="Abierto",D30="Alta"),TODAY()-E30,"")</f>
        <v/>
      </c>
      <c r="R30" s="74" t="str">
        <f>IF(AND(C30="Abierto",D30="Alta"),RANK(Q30,$Q$13:$Q$814,0)+COUNTIF($Q$13:Q30,Q30)-1+MAX(O:O),"")</f>
        <v/>
      </c>
      <c r="S30" s="74" t="str">
        <f>IF(AND(C30="Abierto",D30="Media"),A30,"")</f>
        <v/>
      </c>
      <c r="T30" s="74" t="str">
        <f ca="1">IF(AND(C30="Abierto",D30="Media"),TODAY()-E30,"")</f>
        <v/>
      </c>
      <c r="U30" s="74" t="str">
        <f>IF(AND(C30="Abierto",D30="Media"),RANK(T30,$T$13:$T$814,0)+COUNTIF($T$13:T30,T30)-1+MAX(O:O,R:R),"")</f>
        <v/>
      </c>
      <c r="V30" s="74" t="str">
        <f>IF(AND(C30="Abierto",D30="Baja"),A30,"")</f>
        <v/>
      </c>
      <c r="W30" s="74" t="str">
        <f ca="1">IF(AND(C30="Abierto",D30="Baja"),TODAY()-E30,"")</f>
        <v/>
      </c>
      <c r="X30" s="74" t="str">
        <f>IF(AND(C30="Abierto",D30="Baja"),RANK(W30,$W$13:$W$814,0)+COUNTIF($W$13:W30,W30)-1+MAX(O:O,R:R,U:U),"")</f>
        <v/>
      </c>
      <c r="Y30" s="28" t="str">
        <f>IF(OR(C30="Resuelto",C30=""),"",SUM(O30,R30,U30,X30))</f>
        <v/>
      </c>
      <c r="Z30" s="28" t="str">
        <f>IF(OR(C30="Resuelto",C30=""),"",SUM(N30,Q30,T30,W30))</f>
        <v/>
      </c>
      <c r="AA30" s="28" t="str">
        <f>IF(OR(C30="Resuelto",C30=""),"",SUM(M30,P30,S30,V30))</f>
        <v/>
      </c>
      <c r="AB30" s="28">
        <v>188</v>
      </c>
      <c r="AC30" s="28" t="str">
        <f t="shared" ca="1" si="1"/>
        <v/>
      </c>
      <c r="AD30" s="75" t="str">
        <f t="shared" ca="1" si="2"/>
        <v/>
      </c>
      <c r="AE30" s="53"/>
      <c r="AF30" s="53"/>
      <c r="AG30" s="53"/>
      <c r="AH30" s="53"/>
      <c r="AI30" s="78" t="str">
        <f>IF(AJ30="","",MAX($AI$5:AI29)+1)</f>
        <v/>
      </c>
      <c r="AJ30" s="53" t="str">
        <f>IF(G29="","",IF(COUNTIF($AJ$11:AJ29,G29)=0,G29,""))</f>
        <v/>
      </c>
      <c r="AK30" s="53" t="str">
        <f t="shared" si="3"/>
        <v/>
      </c>
      <c r="AL30" s="53" t="s">
        <v>44</v>
      </c>
      <c r="AM30" s="15" t="s">
        <v>32</v>
      </c>
      <c r="AN30" s="53" t="s">
        <v>53</v>
      </c>
      <c r="AO30" s="53" t="s">
        <v>51</v>
      </c>
    </row>
    <row r="31" spans="1:41" ht="25.5" customHeight="1" x14ac:dyDescent="0.25">
      <c r="A31" s="85">
        <f t="shared" si="4"/>
        <v>19</v>
      </c>
      <c r="B31" s="15" t="s">
        <v>143</v>
      </c>
      <c r="C31" s="15" t="s">
        <v>142</v>
      </c>
      <c r="D31" s="17" t="s">
        <v>5</v>
      </c>
      <c r="E31" s="70">
        <v>44077</v>
      </c>
      <c r="F31" s="67" t="s">
        <v>105</v>
      </c>
      <c r="G31" s="86"/>
      <c r="H31" s="70">
        <v>44077</v>
      </c>
      <c r="I31" s="16">
        <f t="shared" si="0"/>
        <v>0</v>
      </c>
      <c r="J31" s="16"/>
      <c r="K31" s="28" t="s">
        <v>57</v>
      </c>
      <c r="L31" s="27"/>
      <c r="M31" s="74" t="str">
        <f>IF(AND(C31="Abierto",D31="Urgente"),A31,"")</f>
        <v/>
      </c>
      <c r="N31" s="74" t="str">
        <f ca="1">IF(AND(C31="Abierto",D31="Urgente"),TODAY()-E31,"")</f>
        <v/>
      </c>
      <c r="O31" s="74" t="str">
        <f>IF(AND(C31="Abierto",D31="Urgente"),RANK(N31,$N$13:$N$814,0)+COUNTIF($N$13:N31,N31)-1,"")</f>
        <v/>
      </c>
      <c r="P31" s="74" t="str">
        <f>IF(AND(C31="Abierto",D31="Alta"),A31,"")</f>
        <v/>
      </c>
      <c r="Q31" s="74" t="str">
        <f ca="1">IF(AND(C31="Abierto",D31="Alta"),TODAY()-E31,"")</f>
        <v/>
      </c>
      <c r="R31" s="74" t="str">
        <f>IF(AND(C31="Abierto",D31="Alta"),RANK(Q31,$Q$13:$Q$814,0)+COUNTIF($Q$13:Q31,Q31)-1+MAX(O:O),"")</f>
        <v/>
      </c>
      <c r="S31" s="74" t="str">
        <f>IF(AND(C31="Abierto",D31="Media"),A31,"")</f>
        <v/>
      </c>
      <c r="T31" s="74" t="str">
        <f ca="1">IF(AND(C31="Abierto",D31="Media"),TODAY()-E31,"")</f>
        <v/>
      </c>
      <c r="U31" s="74" t="str">
        <f>IF(AND(C31="Abierto",D31="Media"),RANK(T31,$T$13:$T$814,0)+COUNTIF($T$13:T31,T31)-1+MAX(O:O,R:R),"")</f>
        <v/>
      </c>
      <c r="V31" s="74" t="str">
        <f>IF(AND(C31="Abierto",D31="Baja"),A31,"")</f>
        <v/>
      </c>
      <c r="W31" s="74" t="str">
        <f ca="1">IF(AND(C31="Abierto",D31="Baja"),TODAY()-E31,"")</f>
        <v/>
      </c>
      <c r="X31" s="74" t="str">
        <f>IF(AND(C31="Abierto",D31="Baja"),RANK(W31,$W$13:$W$814,0)+COUNTIF($W$13:W31,W31)-1+MAX(O:O,R:R,U:U),"")</f>
        <v/>
      </c>
      <c r="Y31" s="28" t="str">
        <f>IF(OR(C31="Resuelto",C31=""),"",SUM(O31,R31,U31,X31))</f>
        <v/>
      </c>
      <c r="Z31" s="28" t="str">
        <f>IF(OR(C31="Resuelto",C31=""),"",SUM(N31,Q31,T31,W31))</f>
        <v/>
      </c>
      <c r="AA31" s="28" t="str">
        <f>IF(OR(C31="Resuelto",C31=""),"",SUM(M31,P31,S31,V31))</f>
        <v/>
      </c>
      <c r="AB31" s="28">
        <v>189</v>
      </c>
      <c r="AC31" s="28" t="str">
        <f t="shared" ca="1" si="1"/>
        <v/>
      </c>
      <c r="AD31" s="75" t="str">
        <f t="shared" ca="1" si="2"/>
        <v/>
      </c>
      <c r="AE31" s="53"/>
      <c r="AF31" s="53"/>
      <c r="AG31" s="53"/>
      <c r="AH31" s="53"/>
      <c r="AI31" s="78" t="str">
        <f>IF(AJ31="","",MAX($AI$5:AI30)+1)</f>
        <v/>
      </c>
      <c r="AJ31" s="53" t="str">
        <f>IF(G30="","",IF(COUNTIF($AJ$11:AJ30,G30)=0,G30,""))</f>
        <v/>
      </c>
      <c r="AK31" s="53" t="str">
        <f t="shared" si="3"/>
        <v/>
      </c>
      <c r="AL31" s="53" t="s">
        <v>44</v>
      </c>
      <c r="AM31" s="53" t="s">
        <v>32</v>
      </c>
      <c r="AN31" s="53" t="s">
        <v>52</v>
      </c>
      <c r="AO31" s="53" t="s">
        <v>49</v>
      </c>
    </row>
    <row r="32" spans="1:41" ht="25.5" customHeight="1" x14ac:dyDescent="0.25">
      <c r="A32" s="85">
        <f t="shared" si="4"/>
        <v>20</v>
      </c>
      <c r="B32" s="15" t="s">
        <v>143</v>
      </c>
      <c r="C32" s="53" t="s">
        <v>8</v>
      </c>
      <c r="D32" s="17" t="s">
        <v>6</v>
      </c>
      <c r="E32" s="70">
        <v>44078</v>
      </c>
      <c r="F32" s="67" t="s">
        <v>68</v>
      </c>
      <c r="G32" s="94"/>
      <c r="H32" s="70"/>
      <c r="I32" s="16" t="str">
        <f t="shared" si="0"/>
        <v/>
      </c>
      <c r="J32" s="16"/>
      <c r="K32" s="28" t="s">
        <v>56</v>
      </c>
      <c r="L32" s="27">
        <v>44090</v>
      </c>
      <c r="M32" s="74" t="str">
        <f>IF(AND(C32="Abierto",D32="Urgente"),A32,"")</f>
        <v/>
      </c>
      <c r="N32" s="74" t="str">
        <f ca="1">IF(AND(C32="Abierto",D32="Urgente"),TODAY()-E32,"")</f>
        <v/>
      </c>
      <c r="O32" s="74" t="str">
        <f>IF(AND(C32="Abierto",D32="Urgente"),RANK(N32,$N$13:$N$814,0)+COUNTIF($N$13:N32,N32)-1,"")</f>
        <v/>
      </c>
      <c r="P32" s="74" t="str">
        <f>IF(AND(C32="Abierto",D32="Alta"),A32,"")</f>
        <v/>
      </c>
      <c r="Q32" s="74" t="str">
        <f ca="1">IF(AND(C32="Abierto",D32="Alta"),TODAY()-E32,"")</f>
        <v/>
      </c>
      <c r="R32" s="74" t="str">
        <f>IF(AND(C32="Abierto",D32="Alta"),RANK(Q32,$Q$13:$Q$814,0)+COUNTIF($Q$13:Q32,Q32)-1+MAX(O:O),"")</f>
        <v/>
      </c>
      <c r="S32" s="74">
        <f>IF(AND(C32="Abierto",D32="Media"),A32,"")</f>
        <v>20</v>
      </c>
      <c r="T32" s="74">
        <f ca="1">IF(AND(C32="Abierto",D32="Media"),TODAY()-E32,"")</f>
        <v>196</v>
      </c>
      <c r="U32" s="74">
        <f ca="1">IF(AND(C32="Abierto",D32="Media"),RANK(T32,$T$13:$T$814,0)+COUNTIF($T$13:T32,T32)-1+MAX(O:O,R:R),"")</f>
        <v>2</v>
      </c>
      <c r="V32" s="74" t="str">
        <f>IF(AND(C32="Abierto",D32="Baja"),A32,"")</f>
        <v/>
      </c>
      <c r="W32" s="74" t="str">
        <f ca="1">IF(AND(C32="Abierto",D32="Baja"),TODAY()-E32,"")</f>
        <v/>
      </c>
      <c r="X32" s="74" t="str">
        <f>IF(AND(C32="Abierto",D32="Baja"),RANK(W32,$W$13:$W$814,0)+COUNTIF($W$13:W32,W32)-1+MAX(O:O,R:R,U:U),"")</f>
        <v/>
      </c>
      <c r="Y32" s="28">
        <f ca="1">IF(OR(C32="Resuelto",C32=""),"",SUM(O32,R32,U32,X32))</f>
        <v>2</v>
      </c>
      <c r="Z32" s="28">
        <f ca="1">IF(OR(C32="Resuelto",C32=""),"",SUM(N32,Q32,T32,W32))</f>
        <v>196</v>
      </c>
      <c r="AA32" s="28">
        <f>IF(OR(C32="Resuelto",C32=""),"",SUM(M32,P32,S32,V32))</f>
        <v>20</v>
      </c>
      <c r="AB32" s="28">
        <v>190</v>
      </c>
      <c r="AC32" s="28" t="str">
        <f t="shared" ca="1" si="1"/>
        <v/>
      </c>
      <c r="AD32" s="75" t="str">
        <f t="shared" ca="1" si="2"/>
        <v/>
      </c>
      <c r="AE32" s="53"/>
      <c r="AF32" s="53"/>
      <c r="AG32" s="53"/>
      <c r="AH32" s="53"/>
      <c r="AI32" s="78" t="str">
        <f>IF(AJ32="","",MAX($AI$5:AI31)+1)</f>
        <v/>
      </c>
      <c r="AJ32" s="53" t="str">
        <f>IF(G31="","",IF(COUNTIF($AJ$11:AJ31,G31)=0,G31,""))</f>
        <v/>
      </c>
      <c r="AK32" s="53" t="str">
        <f t="shared" si="3"/>
        <v/>
      </c>
      <c r="AL32" s="53" t="s">
        <v>39</v>
      </c>
      <c r="AM32" s="53" t="s">
        <v>34</v>
      </c>
      <c r="AN32" s="53" t="s">
        <v>52</v>
      </c>
      <c r="AO32" s="53" t="s">
        <v>51</v>
      </c>
    </row>
    <row r="33" spans="1:41" ht="25.5" customHeight="1" x14ac:dyDescent="0.25">
      <c r="A33" s="85">
        <f t="shared" si="4"/>
        <v>21</v>
      </c>
      <c r="B33" s="15" t="s">
        <v>143</v>
      </c>
      <c r="C33" s="15" t="s">
        <v>142</v>
      </c>
      <c r="D33" s="17" t="s">
        <v>5</v>
      </c>
      <c r="E33" s="70">
        <v>44078</v>
      </c>
      <c r="F33" s="67" t="s">
        <v>105</v>
      </c>
      <c r="G33" s="86"/>
      <c r="H33" s="70">
        <v>44078</v>
      </c>
      <c r="I33" s="16">
        <f t="shared" si="0"/>
        <v>0</v>
      </c>
      <c r="J33" s="16"/>
      <c r="K33" s="28" t="s">
        <v>57</v>
      </c>
      <c r="L33" s="27"/>
      <c r="M33" s="74" t="str">
        <f>IF(AND(C33="Abierto",D33="Urgente"),A33,"")</f>
        <v/>
      </c>
      <c r="N33" s="74" t="str">
        <f ca="1">IF(AND(C33="Abierto",D33="Urgente"),TODAY()-E33,"")</f>
        <v/>
      </c>
      <c r="O33" s="74" t="str">
        <f>IF(AND(C33="Abierto",D33="Urgente"),RANK(N33,$N$13:$N$814,0)+COUNTIF($N$13:N33,N33)-1,"")</f>
        <v/>
      </c>
      <c r="P33" s="74" t="str">
        <f>IF(AND(C33="Abierto",D33="Alta"),A33,"")</f>
        <v/>
      </c>
      <c r="Q33" s="74" t="str">
        <f ca="1">IF(AND(C33="Abierto",D33="Alta"),TODAY()-E33,"")</f>
        <v/>
      </c>
      <c r="R33" s="74" t="str">
        <f>IF(AND(C33="Abierto",D33="Alta"),RANK(Q33,$Q$13:$Q$814,0)+COUNTIF($Q$13:Q33,Q33)-1+MAX(O:O),"")</f>
        <v/>
      </c>
      <c r="S33" s="74" t="str">
        <f>IF(AND(C33="Abierto",D33="Media"),A33,"")</f>
        <v/>
      </c>
      <c r="T33" s="74" t="str">
        <f ca="1">IF(AND(C33="Abierto",D33="Media"),TODAY()-E33,"")</f>
        <v/>
      </c>
      <c r="U33" s="74" t="str">
        <f>IF(AND(C33="Abierto",D33="Media"),RANK(T33,$T$13:$T$814,0)+COUNTIF($T$13:T33,T33)-1+MAX(O:O,R:R),"")</f>
        <v/>
      </c>
      <c r="V33" s="74" t="str">
        <f>IF(AND(C33="Abierto",D33="Baja"),A33,"")</f>
        <v/>
      </c>
      <c r="W33" s="74" t="str">
        <f ca="1">IF(AND(C33="Abierto",D33="Baja"),TODAY()-E33,"")</f>
        <v/>
      </c>
      <c r="X33" s="74" t="str">
        <f>IF(AND(C33="Abierto",D33="Baja"),RANK(W33,$W$13:$W$814,0)+COUNTIF($W$13:W33,W33)-1+MAX(O:O,R:R,U:U),"")</f>
        <v/>
      </c>
      <c r="Y33" s="28" t="str">
        <f>IF(OR(C33="Resuelto",C33=""),"",SUM(O33,R33,U33,X33))</f>
        <v/>
      </c>
      <c r="Z33" s="28" t="str">
        <f>IF(OR(C33="Resuelto",C33=""),"",SUM(N33,Q33,T33,W33))</f>
        <v/>
      </c>
      <c r="AA33" s="28" t="str">
        <f>IF(OR(C33="Resuelto",C33=""),"",SUM(M33,P33,S33,V33))</f>
        <v/>
      </c>
      <c r="AB33" s="28">
        <v>191</v>
      </c>
      <c r="AC33" s="28" t="str">
        <f t="shared" ca="1" si="1"/>
        <v/>
      </c>
      <c r="AD33" s="75" t="str">
        <f t="shared" ca="1" si="2"/>
        <v/>
      </c>
      <c r="AE33" s="53"/>
      <c r="AF33" s="53"/>
      <c r="AG33" s="53"/>
      <c r="AH33" s="53"/>
      <c r="AI33" s="78" t="str">
        <f>IF(AJ33="","",MAX($AI$5:AI32)+1)</f>
        <v/>
      </c>
      <c r="AJ33" s="53" t="str">
        <f>IF(G32="","",IF(COUNTIF($AJ$11:AJ32,G32)=0,G32,""))</f>
        <v/>
      </c>
      <c r="AK33" s="53" t="str">
        <f t="shared" si="3"/>
        <v/>
      </c>
      <c r="AL33" s="53" t="s">
        <v>44</v>
      </c>
      <c r="AM33" s="53" t="s">
        <v>35</v>
      </c>
      <c r="AN33" s="53" t="s">
        <v>52</v>
      </c>
      <c r="AO33" s="53" t="s">
        <v>49</v>
      </c>
    </row>
    <row r="34" spans="1:41" ht="25.5" customHeight="1" x14ac:dyDescent="0.25">
      <c r="A34" s="85">
        <f t="shared" si="4"/>
        <v>22</v>
      </c>
      <c r="B34" s="15" t="s">
        <v>143</v>
      </c>
      <c r="C34" s="15" t="s">
        <v>142</v>
      </c>
      <c r="D34" s="17" t="s">
        <v>5</v>
      </c>
      <c r="E34" s="70">
        <v>44078</v>
      </c>
      <c r="F34" s="67" t="s">
        <v>105</v>
      </c>
      <c r="G34" s="86"/>
      <c r="H34" s="70">
        <v>44078</v>
      </c>
      <c r="I34" s="16">
        <f t="shared" si="0"/>
        <v>0</v>
      </c>
      <c r="J34" s="16"/>
      <c r="K34" s="28" t="s">
        <v>57</v>
      </c>
      <c r="L34" s="27"/>
      <c r="M34" s="74" t="str">
        <f>IF(AND(C34="Abierto",D34="Urgente"),A34,"")</f>
        <v/>
      </c>
      <c r="N34" s="74" t="str">
        <f ca="1">IF(AND(C34="Abierto",D34="Urgente"),TODAY()-E34,"")</f>
        <v/>
      </c>
      <c r="O34" s="74" t="str">
        <f>IF(AND(C34="Abierto",D34="Urgente"),RANK(N34,$N$13:$N$814,0)+COUNTIF($N$13:N34,N34)-1,"")</f>
        <v/>
      </c>
      <c r="P34" s="74" t="str">
        <f>IF(AND(C34="Abierto",D34="Alta"),A34,"")</f>
        <v/>
      </c>
      <c r="Q34" s="74" t="str">
        <f ca="1">IF(AND(C34="Abierto",D34="Alta"),TODAY()-E34,"")</f>
        <v/>
      </c>
      <c r="R34" s="74" t="str">
        <f>IF(AND(C34="Abierto",D34="Alta"),RANK(Q34,$Q$13:$Q$814,0)+COUNTIF($Q$13:Q34,Q34)-1+MAX(O:O),"")</f>
        <v/>
      </c>
      <c r="S34" s="74" t="str">
        <f>IF(AND(C34="Abierto",D34="Media"),A34,"")</f>
        <v/>
      </c>
      <c r="T34" s="74" t="str">
        <f ca="1">IF(AND(C34="Abierto",D34="Media"),TODAY()-E34,"")</f>
        <v/>
      </c>
      <c r="U34" s="74" t="str">
        <f>IF(AND(C34="Abierto",D34="Media"),RANK(T34,$T$13:$T$814,0)+COUNTIF($T$13:T34,T34)-1+MAX(O:O,R:R),"")</f>
        <v/>
      </c>
      <c r="V34" s="74" t="str">
        <f>IF(AND(C34="Abierto",D34="Baja"),A34,"")</f>
        <v/>
      </c>
      <c r="W34" s="74" t="str">
        <f ca="1">IF(AND(C34="Abierto",D34="Baja"),TODAY()-E34,"")</f>
        <v/>
      </c>
      <c r="X34" s="74" t="str">
        <f>IF(AND(C34="Abierto",D34="Baja"),RANK(W34,$W$13:$W$814,0)+COUNTIF($W$13:W34,W34)-1+MAX(O:O,R:R,U:U),"")</f>
        <v/>
      </c>
      <c r="Y34" s="28" t="str">
        <f>IF(OR(C34="Resuelto",C34=""),"",SUM(O34,R34,U34,X34))</f>
        <v/>
      </c>
      <c r="Z34" s="28" t="str">
        <f>IF(OR(C34="Resuelto",C34=""),"",SUM(N34,Q34,T34,W34))</f>
        <v/>
      </c>
      <c r="AA34" s="28" t="str">
        <f>IF(OR(C34="Resuelto",C34=""),"",SUM(M34,P34,S34,V34))</f>
        <v/>
      </c>
      <c r="AB34" s="28">
        <v>192</v>
      </c>
      <c r="AC34" s="28" t="str">
        <f t="shared" ca="1" si="1"/>
        <v/>
      </c>
      <c r="AD34" s="75" t="str">
        <f t="shared" ca="1" si="2"/>
        <v/>
      </c>
      <c r="AE34" s="53"/>
      <c r="AF34" s="53"/>
      <c r="AG34" s="53"/>
      <c r="AH34" s="53"/>
      <c r="AI34" s="78" t="str">
        <f>IF(AJ34="","",MAX($AI$5:AI33)+1)</f>
        <v/>
      </c>
      <c r="AJ34" s="53" t="str">
        <f>IF(G33="","",IF(COUNTIF($AJ$11:AJ33,G33)=0,G33,""))</f>
        <v/>
      </c>
      <c r="AK34" s="53" t="str">
        <f t="shared" si="3"/>
        <v/>
      </c>
      <c r="AL34" s="53" t="s">
        <v>44</v>
      </c>
      <c r="AM34" s="53" t="s">
        <v>32</v>
      </c>
      <c r="AN34" s="53" t="s">
        <v>52</v>
      </c>
      <c r="AO34" s="53" t="s">
        <v>49</v>
      </c>
    </row>
    <row r="35" spans="1:41" ht="25.5" customHeight="1" x14ac:dyDescent="0.25">
      <c r="A35" s="85">
        <f t="shared" si="4"/>
        <v>23</v>
      </c>
      <c r="B35" s="15" t="s">
        <v>143</v>
      </c>
      <c r="C35" s="53" t="s">
        <v>142</v>
      </c>
      <c r="D35" s="17" t="s">
        <v>5</v>
      </c>
      <c r="E35" s="70">
        <v>44081</v>
      </c>
      <c r="F35" s="67"/>
      <c r="G35" s="94" t="s">
        <v>93</v>
      </c>
      <c r="H35" s="27">
        <v>44082</v>
      </c>
      <c r="I35" s="16">
        <f t="shared" si="0"/>
        <v>1</v>
      </c>
      <c r="J35" s="16"/>
      <c r="K35" s="28" t="s">
        <v>57</v>
      </c>
      <c r="L35" s="27"/>
      <c r="M35" s="74" t="str">
        <f>IF(AND(C35="Abierto",D35="Urgente"),A35,"")</f>
        <v/>
      </c>
      <c r="N35" s="74" t="str">
        <f ca="1">IF(AND(C35="Abierto",D35="Urgente"),TODAY()-E35,"")</f>
        <v/>
      </c>
      <c r="O35" s="74" t="str">
        <f>IF(AND(C35="Abierto",D35="Urgente"),RANK(N35,$N$13:$N$814,0)+COUNTIF($N$13:N35,N35)-1,"")</f>
        <v/>
      </c>
      <c r="P35" s="74" t="str">
        <f>IF(AND(C35="Abierto",D35="Alta"),A35,"")</f>
        <v/>
      </c>
      <c r="Q35" s="74" t="str">
        <f ca="1">IF(AND(C35="Abierto",D35="Alta"),TODAY()-E35,"")</f>
        <v/>
      </c>
      <c r="R35" s="74" t="str">
        <f>IF(AND(C35="Abierto",D35="Alta"),RANK(Q35,$Q$13:$Q$814,0)+COUNTIF($Q$13:Q35,Q35)-1+MAX(O:O),"")</f>
        <v/>
      </c>
      <c r="S35" s="74" t="str">
        <f>IF(AND(C35="Abierto",D35="Media"),A35,"")</f>
        <v/>
      </c>
      <c r="T35" s="74" t="str">
        <f ca="1">IF(AND(C35="Abierto",D35="Media"),TODAY()-E35,"")</f>
        <v/>
      </c>
      <c r="U35" s="74" t="str">
        <f>IF(AND(C35="Abierto",D35="Media"),RANK(T35,$T$13:$T$814,0)+COUNTIF($T$13:T35,T35)-1+MAX(O:O,R:R),"")</f>
        <v/>
      </c>
      <c r="V35" s="74" t="str">
        <f>IF(AND(C35="Abierto",D35="Baja"),A35,"")</f>
        <v/>
      </c>
      <c r="W35" s="74" t="str">
        <f ca="1">IF(AND(C35="Abierto",D35="Baja"),TODAY()-E35,"")</f>
        <v/>
      </c>
      <c r="X35" s="74" t="str">
        <f>IF(AND(C35="Abierto",D35="Baja"),RANK(W35,$W$13:$W$814,0)+COUNTIF($W$13:W35,W35)-1+MAX(O:O,R:R,U:U),"")</f>
        <v/>
      </c>
      <c r="Y35" s="28" t="str">
        <f>IF(OR(C35="Resuelto",C35=""),"",SUM(O35,R35,U35,X35))</f>
        <v/>
      </c>
      <c r="Z35" s="28" t="str">
        <f>IF(OR(C35="Resuelto",C35=""),"",SUM(N35,Q35,T35,W35))</f>
        <v/>
      </c>
      <c r="AA35" s="28" t="str">
        <f>IF(OR(C35="Resuelto",C35=""),"",SUM(M35,P35,S35,V35))</f>
        <v/>
      </c>
      <c r="AB35" s="28">
        <v>193</v>
      </c>
      <c r="AC35" s="28" t="str">
        <f t="shared" ca="1" si="1"/>
        <v/>
      </c>
      <c r="AD35" s="75" t="str">
        <f t="shared" ca="1" si="2"/>
        <v/>
      </c>
      <c r="AE35" s="53"/>
      <c r="AF35" s="53"/>
      <c r="AG35" s="53"/>
      <c r="AH35" s="53"/>
      <c r="AI35" s="78" t="str">
        <f>IF(AJ35="","",MAX($AI$5:AI34)+1)</f>
        <v/>
      </c>
      <c r="AJ35" s="53" t="str">
        <f>IF(G34="","",IF(COUNTIF($AJ$11:AJ34,G34)=0,G34,""))</f>
        <v/>
      </c>
      <c r="AK35" s="53" t="str">
        <f t="shared" si="3"/>
        <v/>
      </c>
      <c r="AL35" s="53" t="s">
        <v>44</v>
      </c>
      <c r="AM35" s="53" t="s">
        <v>34</v>
      </c>
      <c r="AN35" s="53" t="s">
        <v>52</v>
      </c>
      <c r="AO35" s="53" t="s">
        <v>49</v>
      </c>
    </row>
    <row r="36" spans="1:41" ht="25.5" customHeight="1" x14ac:dyDescent="0.25">
      <c r="A36" s="85">
        <f t="shared" si="4"/>
        <v>24</v>
      </c>
      <c r="B36" s="15" t="s">
        <v>143</v>
      </c>
      <c r="C36" s="15" t="s">
        <v>142</v>
      </c>
      <c r="D36" s="17" t="s">
        <v>5</v>
      </c>
      <c r="E36" s="70">
        <v>44081</v>
      </c>
      <c r="F36" s="67" t="s">
        <v>105</v>
      </c>
      <c r="G36" s="86"/>
      <c r="H36" s="70">
        <v>44081</v>
      </c>
      <c r="I36" s="16">
        <f t="shared" si="0"/>
        <v>0</v>
      </c>
      <c r="J36" s="16"/>
      <c r="K36" s="28" t="s">
        <v>57</v>
      </c>
      <c r="L36" s="27"/>
      <c r="M36" s="74" t="str">
        <f>IF(AND(C36="Abierto",D36="Urgente"),A36,"")</f>
        <v/>
      </c>
      <c r="N36" s="74" t="str">
        <f ca="1">IF(AND(C36="Abierto",D36="Urgente"),TODAY()-E36,"")</f>
        <v/>
      </c>
      <c r="O36" s="74" t="str">
        <f>IF(AND(C36="Abierto",D36="Urgente"),RANK(N36,$N$13:$N$814,0)+COUNTIF($N$13:N36,N36)-1,"")</f>
        <v/>
      </c>
      <c r="P36" s="74" t="str">
        <f>IF(AND(C36="Abierto",D36="Alta"),A36,"")</f>
        <v/>
      </c>
      <c r="Q36" s="74" t="str">
        <f ca="1">IF(AND(C36="Abierto",D36="Alta"),TODAY()-E36,"")</f>
        <v/>
      </c>
      <c r="R36" s="74" t="str">
        <f>IF(AND(C36="Abierto",D36="Alta"),RANK(Q36,$Q$13:$Q$814,0)+COUNTIF($Q$13:Q36,Q36)-1+MAX(O:O),"")</f>
        <v/>
      </c>
      <c r="S36" s="74" t="str">
        <f>IF(AND(C36="Abierto",D36="Media"),A36,"")</f>
        <v/>
      </c>
      <c r="T36" s="74" t="str">
        <f ca="1">IF(AND(C36="Abierto",D36="Media"),TODAY()-E36,"")</f>
        <v/>
      </c>
      <c r="U36" s="74" t="str">
        <f>IF(AND(C36="Abierto",D36="Media"),RANK(T36,$T$13:$T$814,0)+COUNTIF($T$13:T36,T36)-1+MAX(O:O,R:R),"")</f>
        <v/>
      </c>
      <c r="V36" s="74" t="str">
        <f>IF(AND(C36="Abierto",D36="Baja"),A36,"")</f>
        <v/>
      </c>
      <c r="W36" s="74" t="str">
        <f ca="1">IF(AND(C36="Abierto",D36="Baja"),TODAY()-E36,"")</f>
        <v/>
      </c>
      <c r="X36" s="74" t="str">
        <f>IF(AND(C36="Abierto",D36="Baja"),RANK(W36,$W$13:$W$814,0)+COUNTIF($W$13:W36,W36)-1+MAX(O:O,R:R,U:U),"")</f>
        <v/>
      </c>
      <c r="Y36" s="28" t="str">
        <f>IF(OR(C36="Resuelto",C36=""),"",SUM(O36,R36,U36,X36))</f>
        <v/>
      </c>
      <c r="Z36" s="28" t="str">
        <f>IF(OR(C36="Resuelto",C36=""),"",SUM(N36,Q36,T36,W36))</f>
        <v/>
      </c>
      <c r="AA36" s="28" t="str">
        <f>IF(OR(C36="Resuelto",C36=""),"",SUM(M36,P36,S36,V36))</f>
        <v/>
      </c>
      <c r="AB36" s="28">
        <v>194</v>
      </c>
      <c r="AC36" s="28" t="str">
        <f t="shared" ca="1" si="1"/>
        <v/>
      </c>
      <c r="AD36" s="75" t="str">
        <f t="shared" ca="1" si="2"/>
        <v/>
      </c>
      <c r="AE36" s="53"/>
      <c r="AF36" s="53"/>
      <c r="AG36" s="53"/>
      <c r="AH36" s="53"/>
      <c r="AI36" s="78" t="e">
        <f>IF(AJ36="","",MAX($AI$5:AI35)+1)</f>
        <v>#REF!</v>
      </c>
      <c r="AJ36" s="53" t="str">
        <f>IF(G35="","",IF(COUNTIF($AJ$11:AJ35,G35)=0,G35,""))</f>
        <v>Facultad CHyE</v>
      </c>
      <c r="AK36" s="53" t="str">
        <f t="shared" si="3"/>
        <v/>
      </c>
      <c r="AL36" s="53" t="s">
        <v>44</v>
      </c>
      <c r="AM36" s="53" t="s">
        <v>34</v>
      </c>
      <c r="AN36" s="53" t="s">
        <v>52</v>
      </c>
      <c r="AO36" s="53" t="s">
        <v>49</v>
      </c>
    </row>
    <row r="37" spans="1:41" ht="25.5" customHeight="1" x14ac:dyDescent="0.25">
      <c r="A37" s="85">
        <f t="shared" si="4"/>
        <v>25</v>
      </c>
      <c r="B37" s="15" t="s">
        <v>143</v>
      </c>
      <c r="C37" s="15" t="s">
        <v>142</v>
      </c>
      <c r="D37" s="17" t="s">
        <v>5</v>
      </c>
      <c r="E37" s="70">
        <v>44081</v>
      </c>
      <c r="F37" s="67" t="s">
        <v>105</v>
      </c>
      <c r="G37" s="86"/>
      <c r="H37" s="70">
        <v>44081</v>
      </c>
      <c r="I37" s="16">
        <f t="shared" si="0"/>
        <v>0</v>
      </c>
      <c r="J37" s="16"/>
      <c r="K37" s="28" t="s">
        <v>57</v>
      </c>
      <c r="L37" s="27"/>
      <c r="M37" s="74" t="str">
        <f>IF(AND(C37="Abierto",D37="Urgente"),A37,"")</f>
        <v/>
      </c>
      <c r="N37" s="74" t="str">
        <f ca="1">IF(AND(C37="Abierto",D37="Urgente"),TODAY()-E37,"")</f>
        <v/>
      </c>
      <c r="O37" s="74" t="str">
        <f>IF(AND(C37="Abierto",D37="Urgente"),RANK(N37,$N$13:$N$814,0)+COUNTIF($N$13:N37,N37)-1,"")</f>
        <v/>
      </c>
      <c r="P37" s="74" t="str">
        <f>IF(AND(C37="Abierto",D37="Alta"),A37,"")</f>
        <v/>
      </c>
      <c r="Q37" s="74" t="str">
        <f ca="1">IF(AND(C37="Abierto",D37="Alta"),TODAY()-E37,"")</f>
        <v/>
      </c>
      <c r="R37" s="74" t="str">
        <f>IF(AND(C37="Abierto",D37="Alta"),RANK(Q37,$Q$13:$Q$814,0)+COUNTIF($Q$13:Q37,Q37)-1+MAX(O:O),"")</f>
        <v/>
      </c>
      <c r="S37" s="74" t="str">
        <f>IF(AND(C37="Abierto",D37="Media"),A37,"")</f>
        <v/>
      </c>
      <c r="T37" s="74" t="str">
        <f ca="1">IF(AND(C37="Abierto",D37="Media"),TODAY()-E37,"")</f>
        <v/>
      </c>
      <c r="U37" s="74" t="str">
        <f>IF(AND(C37="Abierto",D37="Media"),RANK(T37,$T$13:$T$814,0)+COUNTIF($T$13:T37,T37)-1+MAX(O:O,R:R),"")</f>
        <v/>
      </c>
      <c r="V37" s="74" t="str">
        <f>IF(AND(C37="Abierto",D37="Baja"),A37,"")</f>
        <v/>
      </c>
      <c r="W37" s="74" t="str">
        <f ca="1">IF(AND(C37="Abierto",D37="Baja"),TODAY()-E37,"")</f>
        <v/>
      </c>
      <c r="X37" s="74" t="str">
        <f>IF(AND(C37="Abierto",D37="Baja"),RANK(W37,$W$13:$W$814,0)+COUNTIF($W$13:W37,W37)-1+MAX(O:O,R:R,U:U),"")</f>
        <v/>
      </c>
      <c r="Y37" s="28" t="str">
        <f>IF(OR(C37="Resuelto",C37=""),"",SUM(O37,R37,U37,X37))</f>
        <v/>
      </c>
      <c r="Z37" s="28" t="str">
        <f>IF(OR(C37="Resuelto",C37=""),"",SUM(N37,Q37,T37,W37))</f>
        <v/>
      </c>
      <c r="AA37" s="28" t="str">
        <f>IF(OR(C37="Resuelto",C37=""),"",SUM(M37,P37,S37,V37))</f>
        <v/>
      </c>
      <c r="AB37" s="28">
        <v>195</v>
      </c>
      <c r="AC37" s="28" t="str">
        <f t="shared" ca="1" si="1"/>
        <v/>
      </c>
      <c r="AD37" s="75" t="str">
        <f t="shared" ca="1" si="2"/>
        <v/>
      </c>
      <c r="AE37" s="53"/>
      <c r="AF37" s="53"/>
      <c r="AG37" s="53"/>
      <c r="AH37" s="53"/>
      <c r="AI37" s="78" t="str">
        <f>IF(AJ37="","",MAX($AI$5:AI36)+1)</f>
        <v/>
      </c>
      <c r="AJ37" s="53" t="str">
        <f>IF(G36="","",IF(COUNTIF($AJ$11:AJ36,G36)=0,G36,""))</f>
        <v/>
      </c>
      <c r="AK37" s="53" t="str">
        <f t="shared" si="3"/>
        <v/>
      </c>
      <c r="AL37" s="53" t="s">
        <v>44</v>
      </c>
      <c r="AM37" s="53" t="s">
        <v>34</v>
      </c>
      <c r="AN37" s="53" t="s">
        <v>52</v>
      </c>
      <c r="AO37" s="53" t="s">
        <v>49</v>
      </c>
    </row>
    <row r="38" spans="1:41" ht="25.5" customHeight="1" x14ac:dyDescent="0.25">
      <c r="A38" s="85">
        <f t="shared" si="4"/>
        <v>26</v>
      </c>
      <c r="B38" s="15" t="s">
        <v>143</v>
      </c>
      <c r="C38" s="53" t="s">
        <v>142</v>
      </c>
      <c r="D38" s="17" t="s">
        <v>6</v>
      </c>
      <c r="E38" s="70">
        <v>44081</v>
      </c>
      <c r="F38" s="67" t="s">
        <v>62</v>
      </c>
      <c r="G38" s="86"/>
      <c r="H38" s="27">
        <v>44083</v>
      </c>
      <c r="I38" s="16">
        <f t="shared" si="0"/>
        <v>2</v>
      </c>
      <c r="J38" s="16"/>
      <c r="K38" s="28" t="s">
        <v>57</v>
      </c>
      <c r="L38" s="27"/>
      <c r="M38" s="74" t="str">
        <f>IF(AND(C38="Abierto",D38="Urgente"),A38,"")</f>
        <v/>
      </c>
      <c r="N38" s="74" t="str">
        <f ca="1">IF(AND(C38="Abierto",D38="Urgente"),TODAY()-E38,"")</f>
        <v/>
      </c>
      <c r="O38" s="74" t="str">
        <f>IF(AND(C38="Abierto",D38="Urgente"),RANK(N38,$N$13:$N$814,0)+COUNTIF($N$13:N38,N38)-1,"")</f>
        <v/>
      </c>
      <c r="P38" s="74" t="str">
        <f>IF(AND(C38="Abierto",D38="Alta"),A38,"")</f>
        <v/>
      </c>
      <c r="Q38" s="74" t="str">
        <f ca="1">IF(AND(C38="Abierto",D38="Alta"),TODAY()-E38,"")</f>
        <v/>
      </c>
      <c r="R38" s="74" t="str">
        <f>IF(AND(C38="Abierto",D38="Alta"),RANK(Q38,$Q$13:$Q$814,0)+COUNTIF($Q$13:Q38,Q38)-1+MAX(O:O),"")</f>
        <v/>
      </c>
      <c r="S38" s="74" t="str">
        <f>IF(AND(C38="Abierto",D38="Media"),A38,"")</f>
        <v/>
      </c>
      <c r="T38" s="74" t="str">
        <f ca="1">IF(AND(C38="Abierto",D38="Media"),TODAY()-E38,"")</f>
        <v/>
      </c>
      <c r="U38" s="74" t="str">
        <f>IF(AND(C38="Abierto",D38="Media"),RANK(T38,$T$13:$T$814,0)+COUNTIF($T$13:T38,T38)-1+MAX(O:O,R:R),"")</f>
        <v/>
      </c>
      <c r="V38" s="74" t="str">
        <f>IF(AND(C38="Abierto",D38="Baja"),A38,"")</f>
        <v/>
      </c>
      <c r="W38" s="74" t="str">
        <f ca="1">IF(AND(C38="Abierto",D38="Baja"),TODAY()-E38,"")</f>
        <v/>
      </c>
      <c r="X38" s="74" t="str">
        <f>IF(AND(C38="Abierto",D38="Baja"),RANK(W38,$W$13:$W$814,0)+COUNTIF($W$13:W38,W38)-1+MAX(O:O,R:R,U:U),"")</f>
        <v/>
      </c>
      <c r="Y38" s="28" t="str">
        <f>IF(OR(C38="Resuelto",C38=""),"",SUM(O38,R38,U38,X38))</f>
        <v/>
      </c>
      <c r="Z38" s="28" t="str">
        <f>IF(OR(C38="Resuelto",C38=""),"",SUM(N38,Q38,T38,W38))</f>
        <v/>
      </c>
      <c r="AA38" s="28" t="str">
        <f>IF(OR(C38="Resuelto",C38=""),"",SUM(M38,P38,S38,V38))</f>
        <v/>
      </c>
      <c r="AB38" s="28">
        <v>196</v>
      </c>
      <c r="AC38" s="28" t="str">
        <f t="shared" ca="1" si="1"/>
        <v/>
      </c>
      <c r="AD38" s="75" t="str">
        <f t="shared" ca="1" si="2"/>
        <v/>
      </c>
      <c r="AE38" s="53"/>
      <c r="AF38" s="53"/>
      <c r="AG38" s="53"/>
      <c r="AH38" s="53"/>
      <c r="AI38" s="78" t="str">
        <f>IF(AJ38="","",MAX($AI$5:AI37)+1)</f>
        <v/>
      </c>
      <c r="AJ38" s="53" t="str">
        <f>IF(G37="","",IF(COUNTIF($AJ$11:AJ37,G37)=0,G37,""))</f>
        <v/>
      </c>
      <c r="AK38" s="53" t="str">
        <f t="shared" si="3"/>
        <v/>
      </c>
      <c r="AL38" s="53" t="s">
        <v>39</v>
      </c>
      <c r="AM38" s="53" t="s">
        <v>34</v>
      </c>
      <c r="AN38" s="53" t="s">
        <v>52</v>
      </c>
      <c r="AO38" s="53" t="s">
        <v>51</v>
      </c>
    </row>
    <row r="39" spans="1:41" ht="25.5" customHeight="1" x14ac:dyDescent="0.25">
      <c r="A39" s="85">
        <f t="shared" si="4"/>
        <v>27</v>
      </c>
      <c r="B39" s="15" t="s">
        <v>143</v>
      </c>
      <c r="C39" s="15" t="s">
        <v>142</v>
      </c>
      <c r="D39" s="17" t="s">
        <v>5</v>
      </c>
      <c r="E39" s="70">
        <v>44081</v>
      </c>
      <c r="F39" s="67" t="s">
        <v>105</v>
      </c>
      <c r="G39" s="86"/>
      <c r="H39" s="70">
        <v>44081</v>
      </c>
      <c r="I39" s="16">
        <f t="shared" si="0"/>
        <v>0</v>
      </c>
      <c r="J39" s="16"/>
      <c r="K39" s="28" t="s">
        <v>57</v>
      </c>
      <c r="L39" s="27"/>
      <c r="M39" s="74" t="str">
        <f>IF(AND(C39="Abierto",D39="Urgente"),A39,"")</f>
        <v/>
      </c>
      <c r="N39" s="74" t="str">
        <f ca="1">IF(AND(C39="Abierto",D39="Urgente"),TODAY()-E39,"")</f>
        <v/>
      </c>
      <c r="O39" s="74" t="str">
        <f>IF(AND(C39="Abierto",D39="Urgente"),RANK(N39,$N$13:$N$814,0)+COUNTIF($N$13:N39,N39)-1,"")</f>
        <v/>
      </c>
      <c r="P39" s="74" t="str">
        <f>IF(AND(C39="Abierto",D39="Alta"),A39,"")</f>
        <v/>
      </c>
      <c r="Q39" s="74" t="str">
        <f ca="1">IF(AND(C39="Abierto",D39="Alta"),TODAY()-E39,"")</f>
        <v/>
      </c>
      <c r="R39" s="74" t="str">
        <f>IF(AND(C39="Abierto",D39="Alta"),RANK(Q39,$Q$13:$Q$814,0)+COUNTIF($Q$13:Q39,Q39)-1+MAX(O:O),"")</f>
        <v/>
      </c>
      <c r="S39" s="74" t="str">
        <f>IF(AND(C39="Abierto",D39="Media"),A39,"")</f>
        <v/>
      </c>
      <c r="T39" s="74" t="str">
        <f ca="1">IF(AND(C39="Abierto",D39="Media"),TODAY()-E39,"")</f>
        <v/>
      </c>
      <c r="U39" s="74" t="str">
        <f>IF(AND(C39="Abierto",D39="Media"),RANK(T39,$T$13:$T$814,0)+COUNTIF($T$13:T39,T39)-1+MAX(O:O,R:R),"")</f>
        <v/>
      </c>
      <c r="V39" s="74" t="str">
        <f>IF(AND(C39="Abierto",D39="Baja"),A39,"")</f>
        <v/>
      </c>
      <c r="W39" s="74" t="str">
        <f ca="1">IF(AND(C39="Abierto",D39="Baja"),TODAY()-E39,"")</f>
        <v/>
      </c>
      <c r="X39" s="74" t="str">
        <f>IF(AND(C39="Abierto",D39="Baja"),RANK(W39,$W$13:$W$814,0)+COUNTIF($W$13:W39,W39)-1+MAX(O:O,R:R,U:U),"")</f>
        <v/>
      </c>
      <c r="Y39" s="28" t="str">
        <f>IF(OR(C39="Resuelto",C39=""),"",SUM(O39,R39,U39,X39))</f>
        <v/>
      </c>
      <c r="Z39" s="28" t="str">
        <f>IF(OR(C39="Resuelto",C39=""),"",SUM(N39,Q39,T39,W39))</f>
        <v/>
      </c>
      <c r="AA39" s="28" t="str">
        <f>IF(OR(C39="Resuelto",C39=""),"",SUM(M39,P39,S39,V39))</f>
        <v/>
      </c>
      <c r="AB39" s="28">
        <v>197</v>
      </c>
      <c r="AC39" s="28" t="str">
        <f t="shared" ca="1" si="1"/>
        <v/>
      </c>
      <c r="AD39" s="75" t="str">
        <f t="shared" ca="1" si="2"/>
        <v/>
      </c>
      <c r="AE39" s="53"/>
      <c r="AF39" s="53"/>
      <c r="AG39" s="53"/>
      <c r="AH39" s="53"/>
      <c r="AI39" s="78" t="str">
        <f>IF(AJ39="","",MAX($AI$5:AI38)+1)</f>
        <v/>
      </c>
      <c r="AJ39" s="53" t="str">
        <f>IF(G38="","",IF(COUNTIF($AJ$11:AJ38,G38)=0,G38,""))</f>
        <v/>
      </c>
      <c r="AK39" s="53" t="str">
        <f t="shared" si="3"/>
        <v/>
      </c>
      <c r="AL39" s="53" t="s">
        <v>44</v>
      </c>
      <c r="AM39" s="53" t="s">
        <v>34</v>
      </c>
      <c r="AN39" s="53" t="s">
        <v>52</v>
      </c>
      <c r="AO39" s="53" t="s">
        <v>49</v>
      </c>
    </row>
    <row r="40" spans="1:41" ht="25.5" customHeight="1" x14ac:dyDescent="0.25">
      <c r="A40" s="85">
        <f t="shared" si="4"/>
        <v>28</v>
      </c>
      <c r="B40" s="15" t="s">
        <v>143</v>
      </c>
      <c r="C40" s="15" t="s">
        <v>142</v>
      </c>
      <c r="D40" s="17" t="s">
        <v>6</v>
      </c>
      <c r="E40" s="70">
        <v>44081</v>
      </c>
      <c r="F40" s="67" t="s">
        <v>66</v>
      </c>
      <c r="G40" s="94"/>
      <c r="H40" s="96">
        <v>44095</v>
      </c>
      <c r="I40" s="16">
        <f t="shared" si="0"/>
        <v>14</v>
      </c>
      <c r="J40" s="16">
        <v>1</v>
      </c>
      <c r="K40" s="28" t="s">
        <v>56</v>
      </c>
      <c r="L40" s="27">
        <v>44090</v>
      </c>
      <c r="M40" s="74" t="str">
        <f>IF(AND(C40="Abierto",D40="Urgente"),A40,"")</f>
        <v/>
      </c>
      <c r="N40" s="74" t="str">
        <f ca="1">IF(AND(C40="Abierto",D40="Urgente"),TODAY()-E40,"")</f>
        <v/>
      </c>
      <c r="O40" s="74" t="str">
        <f>IF(AND(C40="Abierto",D40="Urgente"),RANK(N40,$N$13:$N$814,0)+COUNTIF($N$13:N40,N40)-1,"")</f>
        <v/>
      </c>
      <c r="P40" s="74" t="str">
        <f>IF(AND(C40="Abierto",D40="Alta"),A40,"")</f>
        <v/>
      </c>
      <c r="Q40" s="74" t="str">
        <f ca="1">IF(AND(C40="Abierto",D40="Alta"),TODAY()-E40,"")</f>
        <v/>
      </c>
      <c r="R40" s="74" t="str">
        <f>IF(AND(C40="Abierto",D40="Alta"),RANK(Q40,$Q$13:$Q$814,0)+COUNTIF($Q$13:Q40,Q40)-1+MAX(O:O),"")</f>
        <v/>
      </c>
      <c r="S40" s="74" t="str">
        <f>IF(AND(C40="Abierto",D40="Media"),A40,"")</f>
        <v/>
      </c>
      <c r="T40" s="74" t="str">
        <f ca="1">IF(AND(C40="Abierto",D40="Media"),TODAY()-E40,"")</f>
        <v/>
      </c>
      <c r="U40" s="74" t="str">
        <f>IF(AND(C40="Abierto",D40="Media"),RANK(T40,$T$13:$T$814,0)+COUNTIF($T$13:T40,T40)-1+MAX(O:O,R:R),"")</f>
        <v/>
      </c>
      <c r="V40" s="74" t="str">
        <f>IF(AND(C40="Abierto",D40="Baja"),A40,"")</f>
        <v/>
      </c>
      <c r="W40" s="74" t="str">
        <f ca="1">IF(AND(C40="Abierto",D40="Baja"),TODAY()-E40,"")</f>
        <v/>
      </c>
      <c r="X40" s="74" t="str">
        <f>IF(AND(C40="Abierto",D40="Baja"),RANK(W40,$W$13:$W$814,0)+COUNTIF($W$13:W40,W40)-1+MAX(O:O,R:R,U:U),"")</f>
        <v/>
      </c>
      <c r="Y40" s="28" t="str">
        <f>IF(OR(C40="Resuelto",C40=""),"",SUM(O40,R40,U40,X40))</f>
        <v/>
      </c>
      <c r="Z40" s="28" t="str">
        <f>IF(OR(C40="Resuelto",C40=""),"",SUM(N40,Q40,T40,W40))</f>
        <v/>
      </c>
      <c r="AA40" s="28" t="str">
        <f>IF(OR(C40="Resuelto",C40=""),"",SUM(M40,P40,S40,V40))</f>
        <v/>
      </c>
      <c r="AB40" s="28">
        <v>198</v>
      </c>
      <c r="AC40" s="28" t="str">
        <f t="shared" ca="1" si="1"/>
        <v/>
      </c>
      <c r="AD40" s="75" t="str">
        <f t="shared" ca="1" si="2"/>
        <v/>
      </c>
      <c r="AE40" s="53"/>
      <c r="AF40" s="53"/>
      <c r="AG40" s="53"/>
      <c r="AH40" s="53"/>
      <c r="AI40" s="78" t="str">
        <f>IF(AJ40="","",MAX($AI$5:AI39)+1)</f>
        <v/>
      </c>
      <c r="AJ40" s="53" t="str">
        <f>IF(G39="","",IF(COUNTIF($AJ$11:AJ39,G39)=0,G39,""))</f>
        <v/>
      </c>
      <c r="AK40" s="53" t="str">
        <f t="shared" si="3"/>
        <v/>
      </c>
      <c r="AL40" s="53" t="s">
        <v>39</v>
      </c>
      <c r="AM40" s="53" t="s">
        <v>34</v>
      </c>
      <c r="AN40" s="53" t="s">
        <v>52</v>
      </c>
      <c r="AO40" s="53" t="s">
        <v>51</v>
      </c>
    </row>
    <row r="41" spans="1:41" ht="25.5" customHeight="1" x14ac:dyDescent="0.25">
      <c r="A41" s="85">
        <f t="shared" si="4"/>
        <v>29</v>
      </c>
      <c r="B41" s="15" t="s">
        <v>143</v>
      </c>
      <c r="C41" s="53" t="s">
        <v>142</v>
      </c>
      <c r="D41" s="17" t="s">
        <v>6</v>
      </c>
      <c r="E41" s="70">
        <v>44081</v>
      </c>
      <c r="F41" s="67" t="s">
        <v>66</v>
      </c>
      <c r="G41" s="86"/>
      <c r="H41" s="27">
        <v>44085</v>
      </c>
      <c r="I41" s="16">
        <f t="shared" si="0"/>
        <v>4</v>
      </c>
      <c r="J41" s="16"/>
      <c r="K41" s="28" t="s">
        <v>57</v>
      </c>
      <c r="L41" s="27"/>
      <c r="M41" s="74" t="str">
        <f>IF(AND(C41="Abierto",D41="Urgente"),A41,"")</f>
        <v/>
      </c>
      <c r="N41" s="74" t="str">
        <f ca="1">IF(AND(C41="Abierto",D41="Urgente"),TODAY()-E41,"")</f>
        <v/>
      </c>
      <c r="O41" s="74" t="str">
        <f>IF(AND(C41="Abierto",D41="Urgente"),RANK(N41,$N$13:$N$814,0)+COUNTIF($N$13:N41,N41)-1,"")</f>
        <v/>
      </c>
      <c r="P41" s="74" t="str">
        <f>IF(AND(C41="Abierto",D41="Alta"),A41,"")</f>
        <v/>
      </c>
      <c r="Q41" s="74" t="str">
        <f ca="1">IF(AND(C41="Abierto",D41="Alta"),TODAY()-E41,"")</f>
        <v/>
      </c>
      <c r="R41" s="74" t="str">
        <f>IF(AND(C41="Abierto",D41="Alta"),RANK(Q41,$Q$13:$Q$814,0)+COUNTIF($Q$13:Q41,Q41)-1+MAX(O:O),"")</f>
        <v/>
      </c>
      <c r="S41" s="74" t="str">
        <f>IF(AND(C41="Abierto",D41="Media"),A41,"")</f>
        <v/>
      </c>
      <c r="T41" s="74" t="str">
        <f ca="1">IF(AND(C41="Abierto",D41="Media"),TODAY()-E41,"")</f>
        <v/>
      </c>
      <c r="U41" s="74" t="str">
        <f>IF(AND(C41="Abierto",D41="Media"),RANK(T41,$T$13:$T$814,0)+COUNTIF($T$13:T41,T41)-1+MAX(O:O,R:R),"")</f>
        <v/>
      </c>
      <c r="V41" s="74" t="str">
        <f>IF(AND(C41="Abierto",D41="Baja"),A41,"")</f>
        <v/>
      </c>
      <c r="W41" s="74" t="str">
        <f ca="1">IF(AND(C41="Abierto",D41="Baja"),TODAY()-E41,"")</f>
        <v/>
      </c>
      <c r="X41" s="74" t="str">
        <f>IF(AND(C41="Abierto",D41="Baja"),RANK(W41,$W$13:$W$814,0)+COUNTIF($W$13:W41,W41)-1+MAX(O:O,R:R,U:U),"")</f>
        <v/>
      </c>
      <c r="Y41" s="28" t="str">
        <f>IF(OR(C41="Resuelto",C41=""),"",SUM(O41,R41,U41,X41))</f>
        <v/>
      </c>
      <c r="Z41" s="28" t="str">
        <f>IF(OR(C41="Resuelto",C41=""),"",SUM(N41,Q41,T41,W41))</f>
        <v/>
      </c>
      <c r="AA41" s="28" t="str">
        <f>IF(OR(C41="Resuelto",C41=""),"",SUM(M41,P41,S41,V41))</f>
        <v/>
      </c>
      <c r="AB41" s="28">
        <v>199</v>
      </c>
      <c r="AC41" s="28" t="str">
        <f t="shared" ca="1" si="1"/>
        <v/>
      </c>
      <c r="AD41" s="75" t="str">
        <f t="shared" ca="1" si="2"/>
        <v/>
      </c>
      <c r="AE41" s="53"/>
      <c r="AF41" s="53"/>
      <c r="AG41" s="53"/>
      <c r="AH41" s="53"/>
      <c r="AI41" s="78" t="str">
        <f>IF(AJ41="","",MAX($AI$5:AI40)+1)</f>
        <v/>
      </c>
      <c r="AJ41" s="53" t="str">
        <f>IF(G40="","",IF(COUNTIF($AJ$11:AJ40,G40)=0,G40,""))</f>
        <v/>
      </c>
      <c r="AK41" s="53" t="str">
        <f t="shared" si="3"/>
        <v/>
      </c>
      <c r="AL41" s="53" t="s">
        <v>39</v>
      </c>
      <c r="AM41" s="53" t="s">
        <v>34</v>
      </c>
      <c r="AN41" s="53" t="s">
        <v>52</v>
      </c>
      <c r="AO41" s="53" t="s">
        <v>51</v>
      </c>
    </row>
    <row r="42" spans="1:41" ht="25.5" customHeight="1" x14ac:dyDescent="0.25">
      <c r="A42" s="85">
        <f t="shared" si="4"/>
        <v>30</v>
      </c>
      <c r="B42" s="15" t="s">
        <v>143</v>
      </c>
      <c r="C42" s="15" t="s">
        <v>142</v>
      </c>
      <c r="D42" s="17" t="s">
        <v>5</v>
      </c>
      <c r="E42" s="70">
        <v>44081</v>
      </c>
      <c r="F42" s="67" t="s">
        <v>105</v>
      </c>
      <c r="G42" s="86"/>
      <c r="H42" s="70">
        <v>44081</v>
      </c>
      <c r="I42" s="16">
        <f t="shared" si="0"/>
        <v>0</v>
      </c>
      <c r="J42" s="16"/>
      <c r="K42" s="28" t="s">
        <v>57</v>
      </c>
      <c r="L42" s="27"/>
      <c r="M42" s="74" t="str">
        <f>IF(AND(C42="Abierto",D42="Urgente"),A42,"")</f>
        <v/>
      </c>
      <c r="N42" s="74" t="str">
        <f ca="1">IF(AND(C42="Abierto",D42="Urgente"),TODAY()-E42,"")</f>
        <v/>
      </c>
      <c r="O42" s="74" t="str">
        <f>IF(AND(C42="Abierto",D42="Urgente"),RANK(N42,$N$13:$N$814,0)+COUNTIF($N$13:N42,N42)-1,"")</f>
        <v/>
      </c>
      <c r="P42" s="74" t="str">
        <f>IF(AND(C42="Abierto",D42="Alta"),A42,"")</f>
        <v/>
      </c>
      <c r="Q42" s="74" t="str">
        <f ca="1">IF(AND(C42="Abierto",D42="Alta"),TODAY()-E42,"")</f>
        <v/>
      </c>
      <c r="R42" s="74" t="str">
        <f>IF(AND(C42="Abierto",D42="Alta"),RANK(Q42,$Q$13:$Q$814,0)+COUNTIF($Q$13:Q42,Q42)-1+MAX(O:O),"")</f>
        <v/>
      </c>
      <c r="S42" s="74" t="str">
        <f>IF(AND(C42="Abierto",D42="Media"),A42,"")</f>
        <v/>
      </c>
      <c r="T42" s="74" t="str">
        <f ca="1">IF(AND(C42="Abierto",D42="Media"),TODAY()-E42,"")</f>
        <v/>
      </c>
      <c r="U42" s="74" t="str">
        <f>IF(AND(C42="Abierto",D42="Media"),RANK(T42,$T$13:$T$814,0)+COUNTIF($T$13:T42,T42)-1+MAX(O:O,R:R),"")</f>
        <v/>
      </c>
      <c r="V42" s="74" t="str">
        <f>IF(AND(C42="Abierto",D42="Baja"),A42,"")</f>
        <v/>
      </c>
      <c r="W42" s="74" t="str">
        <f ca="1">IF(AND(C42="Abierto",D42="Baja"),TODAY()-E42,"")</f>
        <v/>
      </c>
      <c r="X42" s="74" t="str">
        <f>IF(AND(C42="Abierto",D42="Baja"),RANK(W42,$W$13:$W$814,0)+COUNTIF($W$13:W42,W42)-1+MAX(O:O,R:R,U:U),"")</f>
        <v/>
      </c>
      <c r="Y42" s="28" t="str">
        <f>IF(OR(C42="Resuelto",C42=""),"",SUM(O42,R42,U42,X42))</f>
        <v/>
      </c>
      <c r="Z42" s="28" t="str">
        <f>IF(OR(C42="Resuelto",C42=""),"",SUM(N42,Q42,T42,W42))</f>
        <v/>
      </c>
      <c r="AA42" s="28" t="str">
        <f>IF(OR(C42="Resuelto",C42=""),"",SUM(M42,P42,S42,V42))</f>
        <v/>
      </c>
      <c r="AB42" s="28">
        <v>200</v>
      </c>
      <c r="AC42" s="28" t="str">
        <f t="shared" ca="1" si="1"/>
        <v/>
      </c>
      <c r="AD42" s="75" t="str">
        <f t="shared" ca="1" si="2"/>
        <v/>
      </c>
      <c r="AE42" s="53"/>
      <c r="AF42" s="53"/>
      <c r="AG42" s="53"/>
      <c r="AH42" s="53"/>
      <c r="AI42" s="78" t="str">
        <f>IF(AJ42="","",MAX($AI$5:AI41)+1)</f>
        <v/>
      </c>
      <c r="AJ42" s="53" t="str">
        <f>IF(G41="","",IF(COUNTIF($AJ$11:AJ41,G41)=0,G41,""))</f>
        <v/>
      </c>
      <c r="AK42" s="53" t="str">
        <f t="shared" si="3"/>
        <v/>
      </c>
      <c r="AL42" s="53" t="s">
        <v>44</v>
      </c>
      <c r="AM42" s="53" t="s">
        <v>34</v>
      </c>
      <c r="AN42" s="53" t="s">
        <v>52</v>
      </c>
      <c r="AO42" s="53" t="s">
        <v>49</v>
      </c>
    </row>
    <row r="43" spans="1:41" ht="25.5" customHeight="1" x14ac:dyDescent="0.25">
      <c r="A43" s="85">
        <f t="shared" si="4"/>
        <v>31</v>
      </c>
      <c r="B43" s="15" t="s">
        <v>143</v>
      </c>
      <c r="C43" s="15" t="s">
        <v>142</v>
      </c>
      <c r="D43" s="17" t="s">
        <v>5</v>
      </c>
      <c r="E43" s="70">
        <v>44081</v>
      </c>
      <c r="F43" s="67" t="s">
        <v>105</v>
      </c>
      <c r="G43" s="86"/>
      <c r="H43" s="70">
        <v>44081</v>
      </c>
      <c r="I43" s="16">
        <f t="shared" si="0"/>
        <v>0</v>
      </c>
      <c r="J43" s="16"/>
      <c r="K43" s="28" t="s">
        <v>57</v>
      </c>
      <c r="L43" s="27"/>
      <c r="M43" s="74" t="str">
        <f>IF(AND(C43="Abierto",D43="Urgente"),A43,"")</f>
        <v/>
      </c>
      <c r="N43" s="74" t="str">
        <f ca="1">IF(AND(C43="Abierto",D43="Urgente"),TODAY()-E43,"")</f>
        <v/>
      </c>
      <c r="O43" s="74" t="str">
        <f>IF(AND(C43="Abierto",D43="Urgente"),RANK(N43,$N$13:$N$814,0)+COUNTIF($N$13:N43,N43)-1,"")</f>
        <v/>
      </c>
      <c r="P43" s="74" t="str">
        <f>IF(AND(C43="Abierto",D43="Alta"),A43,"")</f>
        <v/>
      </c>
      <c r="Q43" s="74" t="str">
        <f ca="1">IF(AND(C43="Abierto",D43="Alta"),TODAY()-E43,"")</f>
        <v/>
      </c>
      <c r="R43" s="74" t="str">
        <f>IF(AND(C43="Abierto",D43="Alta"),RANK(Q43,$Q$13:$Q$814,0)+COUNTIF($Q$13:Q43,Q43)-1+MAX(O:O),"")</f>
        <v/>
      </c>
      <c r="S43" s="74" t="str">
        <f>IF(AND(C43="Abierto",D43="Media"),A43,"")</f>
        <v/>
      </c>
      <c r="T43" s="74" t="str">
        <f ca="1">IF(AND(C43="Abierto",D43="Media"),TODAY()-E43,"")</f>
        <v/>
      </c>
      <c r="U43" s="74" t="str">
        <f>IF(AND(C43="Abierto",D43="Media"),RANK(T43,$T$13:$T$814,0)+COUNTIF($T$13:T43,T43)-1+MAX(O:O,R:R),"")</f>
        <v/>
      </c>
      <c r="V43" s="74" t="str">
        <f>IF(AND(C43="Abierto",D43="Baja"),A43,"")</f>
        <v/>
      </c>
      <c r="W43" s="74" t="str">
        <f ca="1">IF(AND(C43="Abierto",D43="Baja"),TODAY()-E43,"")</f>
        <v/>
      </c>
      <c r="X43" s="74" t="str">
        <f>IF(AND(C43="Abierto",D43="Baja"),RANK(W43,$W$13:$W$814,0)+COUNTIF($W$13:W43,W43)-1+MAX(O:O,R:R,U:U),"")</f>
        <v/>
      </c>
      <c r="Y43" s="28" t="str">
        <f>IF(OR(C43="Resuelto",C43=""),"",SUM(O43,R43,U43,X43))</f>
        <v/>
      </c>
      <c r="Z43" s="28" t="str">
        <f>IF(OR(C43="Resuelto",C43=""),"",SUM(N43,Q43,T43,W43))</f>
        <v/>
      </c>
      <c r="AA43" s="28" t="str">
        <f>IF(OR(C43="Resuelto",C43=""),"",SUM(M43,P43,S43,V43))</f>
        <v/>
      </c>
      <c r="AB43" s="28">
        <v>201</v>
      </c>
      <c r="AC43" s="28" t="str">
        <f t="shared" ca="1" si="1"/>
        <v/>
      </c>
      <c r="AD43" s="75" t="str">
        <f t="shared" ca="1" si="2"/>
        <v/>
      </c>
      <c r="AE43" s="53"/>
      <c r="AF43" s="53"/>
      <c r="AG43" s="53"/>
      <c r="AH43" s="53"/>
      <c r="AI43" s="78" t="str">
        <f>IF(AJ43="","",MAX($AI$5:AI42)+1)</f>
        <v/>
      </c>
      <c r="AJ43" s="53" t="str">
        <f>IF(G42="","",IF(COUNTIF($AJ$11:AJ42,G42)=0,G42,""))</f>
        <v/>
      </c>
      <c r="AK43" s="53" t="str">
        <f t="shared" si="3"/>
        <v/>
      </c>
      <c r="AL43" s="53" t="s">
        <v>44</v>
      </c>
      <c r="AM43" s="53" t="s">
        <v>32</v>
      </c>
      <c r="AN43" s="53" t="s">
        <v>52</v>
      </c>
      <c r="AO43" s="53" t="s">
        <v>49</v>
      </c>
    </row>
    <row r="44" spans="1:41" ht="25.5" customHeight="1" x14ac:dyDescent="0.25">
      <c r="A44" s="85">
        <f t="shared" si="4"/>
        <v>32</v>
      </c>
      <c r="B44" s="15" t="s">
        <v>143</v>
      </c>
      <c r="C44" s="15" t="s">
        <v>142</v>
      </c>
      <c r="D44" s="17" t="s">
        <v>5</v>
      </c>
      <c r="E44" s="70">
        <v>44081</v>
      </c>
      <c r="F44" s="67" t="s">
        <v>105</v>
      </c>
      <c r="G44" s="86"/>
      <c r="H44" s="70">
        <v>44081</v>
      </c>
      <c r="I44" s="16">
        <f t="shared" si="0"/>
        <v>0</v>
      </c>
      <c r="J44" s="16"/>
      <c r="K44" s="28" t="s">
        <v>57</v>
      </c>
      <c r="L44" s="27"/>
      <c r="M44" s="74" t="str">
        <f>IF(AND(C44="Abierto",D44="Urgente"),A44,"")</f>
        <v/>
      </c>
      <c r="N44" s="74" t="str">
        <f ca="1">IF(AND(C44="Abierto",D44="Urgente"),TODAY()-E44,"")</f>
        <v/>
      </c>
      <c r="O44" s="74" t="str">
        <f>IF(AND(C44="Abierto",D44="Urgente"),RANK(N44,$N$13:$N$814,0)+COUNTIF($N$13:N44,N44)-1,"")</f>
        <v/>
      </c>
      <c r="P44" s="74" t="str">
        <f>IF(AND(C44="Abierto",D44="Alta"),A44,"")</f>
        <v/>
      </c>
      <c r="Q44" s="74" t="str">
        <f ca="1">IF(AND(C44="Abierto",D44="Alta"),TODAY()-E44,"")</f>
        <v/>
      </c>
      <c r="R44" s="74" t="str">
        <f>IF(AND(C44="Abierto",D44="Alta"),RANK(Q44,$Q$13:$Q$814,0)+COUNTIF($Q$13:Q44,Q44)-1+MAX(O:O),"")</f>
        <v/>
      </c>
      <c r="S44" s="74" t="str">
        <f>IF(AND(C44="Abierto",D44="Media"),A44,"")</f>
        <v/>
      </c>
      <c r="T44" s="74" t="str">
        <f ca="1">IF(AND(C44="Abierto",D44="Media"),TODAY()-E44,"")</f>
        <v/>
      </c>
      <c r="U44" s="74" t="str">
        <f>IF(AND(C44="Abierto",D44="Media"),RANK(T44,$T$13:$T$814,0)+COUNTIF($T$13:T44,T44)-1+MAX(O:O,R:R),"")</f>
        <v/>
      </c>
      <c r="V44" s="74" t="str">
        <f>IF(AND(C44="Abierto",D44="Baja"),A44,"")</f>
        <v/>
      </c>
      <c r="W44" s="74" t="str">
        <f ca="1">IF(AND(C44="Abierto",D44="Baja"),TODAY()-E44,"")</f>
        <v/>
      </c>
      <c r="X44" s="74" t="str">
        <f>IF(AND(C44="Abierto",D44="Baja"),RANK(W44,$W$13:$W$814,0)+COUNTIF($W$13:W44,W44)-1+MAX(O:O,R:R,U:U),"")</f>
        <v/>
      </c>
      <c r="Y44" s="28" t="str">
        <f>IF(OR(C44="Resuelto",C44=""),"",SUM(O44,R44,U44,X44))</f>
        <v/>
      </c>
      <c r="Z44" s="28" t="str">
        <f>IF(OR(C44="Resuelto",C44=""),"",SUM(N44,Q44,T44,W44))</f>
        <v/>
      </c>
      <c r="AA44" s="28" t="str">
        <f>IF(OR(C44="Resuelto",C44=""),"",SUM(M44,P44,S44,V44))</f>
        <v/>
      </c>
      <c r="AB44" s="28">
        <v>202</v>
      </c>
      <c r="AC44" s="28" t="str">
        <f t="shared" ca="1" si="1"/>
        <v/>
      </c>
      <c r="AD44" s="75" t="str">
        <f t="shared" ca="1" si="2"/>
        <v/>
      </c>
      <c r="AE44" s="53"/>
      <c r="AF44" s="53"/>
      <c r="AG44" s="53"/>
      <c r="AH44" s="53"/>
      <c r="AI44" s="78" t="str">
        <f>IF(AJ44="","",MAX($AI$5:AI43)+1)</f>
        <v/>
      </c>
      <c r="AJ44" s="53" t="str">
        <f>IF(G43="","",IF(COUNTIF($AJ$11:AJ43,G43)=0,G43,""))</f>
        <v/>
      </c>
      <c r="AK44" s="53" t="str">
        <f t="shared" si="3"/>
        <v/>
      </c>
      <c r="AL44" s="53" t="s">
        <v>44</v>
      </c>
      <c r="AM44" s="53" t="s">
        <v>32</v>
      </c>
      <c r="AN44" s="53" t="s">
        <v>52</v>
      </c>
      <c r="AO44" s="53" t="s">
        <v>49</v>
      </c>
    </row>
    <row r="45" spans="1:41" ht="25.5" customHeight="1" x14ac:dyDescent="0.25">
      <c r="A45" s="85">
        <f t="shared" si="4"/>
        <v>33</v>
      </c>
      <c r="B45" s="15" t="s">
        <v>143</v>
      </c>
      <c r="C45" s="15" t="s">
        <v>142</v>
      </c>
      <c r="D45" s="17" t="s">
        <v>5</v>
      </c>
      <c r="E45" s="70">
        <v>44081</v>
      </c>
      <c r="F45" s="67" t="s">
        <v>105</v>
      </c>
      <c r="G45" s="86"/>
      <c r="H45" s="70">
        <v>44081</v>
      </c>
      <c r="I45" s="16">
        <f t="shared" si="0"/>
        <v>0</v>
      </c>
      <c r="J45" s="16"/>
      <c r="K45" s="28" t="s">
        <v>57</v>
      </c>
      <c r="L45" s="27"/>
      <c r="M45" s="74" t="str">
        <f>IF(AND(C45="Abierto",D45="Urgente"),A45,"")</f>
        <v/>
      </c>
      <c r="N45" s="74" t="str">
        <f ca="1">IF(AND(C45="Abierto",D45="Urgente"),TODAY()-E45,"")</f>
        <v/>
      </c>
      <c r="O45" s="74" t="str">
        <f>IF(AND(C45="Abierto",D45="Urgente"),RANK(N45,$N$13:$N$814,0)+COUNTIF($N$13:N45,N45)-1,"")</f>
        <v/>
      </c>
      <c r="P45" s="74" t="str">
        <f>IF(AND(C45="Abierto",D45="Alta"),A45,"")</f>
        <v/>
      </c>
      <c r="Q45" s="74" t="str">
        <f ca="1">IF(AND(C45="Abierto",D45="Alta"),TODAY()-E45,"")</f>
        <v/>
      </c>
      <c r="R45" s="74" t="str">
        <f>IF(AND(C45="Abierto",D45="Alta"),RANK(Q45,$Q$13:$Q$814,0)+COUNTIF($Q$13:Q45,Q45)-1+MAX(O:O),"")</f>
        <v/>
      </c>
      <c r="S45" s="74" t="str">
        <f>IF(AND(C45="Abierto",D45="Media"),A45,"")</f>
        <v/>
      </c>
      <c r="T45" s="74" t="str">
        <f ca="1">IF(AND(C45="Abierto",D45="Media"),TODAY()-E45,"")</f>
        <v/>
      </c>
      <c r="U45" s="74" t="str">
        <f>IF(AND(C45="Abierto",D45="Media"),RANK(T45,$T$13:$T$814,0)+COUNTIF($T$13:T45,T45)-1+MAX(O:O,R:R),"")</f>
        <v/>
      </c>
      <c r="V45" s="74" t="str">
        <f>IF(AND(C45="Abierto",D45="Baja"),A45,"")</f>
        <v/>
      </c>
      <c r="W45" s="74" t="str">
        <f ca="1">IF(AND(C45="Abierto",D45="Baja"),TODAY()-E45,"")</f>
        <v/>
      </c>
      <c r="X45" s="74" t="str">
        <f>IF(AND(C45="Abierto",D45="Baja"),RANK(W45,$W$13:$W$814,0)+COUNTIF($W$13:W45,W45)-1+MAX(O:O,R:R,U:U),"")</f>
        <v/>
      </c>
      <c r="Y45" s="28" t="str">
        <f>IF(OR(C45="Resuelto",C45=""),"",SUM(O45,R45,U45,X45))</f>
        <v/>
      </c>
      <c r="Z45" s="28" t="str">
        <f>IF(OR(C45="Resuelto",C45=""),"",SUM(N45,Q45,T45,W45))</f>
        <v/>
      </c>
      <c r="AA45" s="28" t="str">
        <f>IF(OR(C45="Resuelto",C45=""),"",SUM(M45,P45,S45,V45))</f>
        <v/>
      </c>
      <c r="AB45" s="28">
        <v>203</v>
      </c>
      <c r="AC45" s="28" t="str">
        <f t="shared" ca="1" si="1"/>
        <v/>
      </c>
      <c r="AD45" s="75" t="str">
        <f t="shared" ca="1" si="2"/>
        <v/>
      </c>
      <c r="AE45" s="53"/>
      <c r="AF45" s="53"/>
      <c r="AG45" s="53"/>
      <c r="AH45" s="53"/>
      <c r="AI45" s="78" t="str">
        <f>IF(AJ45="","",MAX($AI$5:AI44)+1)</f>
        <v/>
      </c>
      <c r="AJ45" s="53" t="str">
        <f>IF(G44="","",IF(COUNTIF($AJ$11:AJ44,G44)=0,G44,""))</f>
        <v/>
      </c>
      <c r="AK45" s="53" t="str">
        <f t="shared" si="3"/>
        <v/>
      </c>
      <c r="AL45" s="53" t="s">
        <v>44</v>
      </c>
      <c r="AM45" s="53" t="s">
        <v>35</v>
      </c>
      <c r="AN45" s="53" t="s">
        <v>52</v>
      </c>
      <c r="AO45" s="53" t="s">
        <v>51</v>
      </c>
    </row>
    <row r="46" spans="1:41" ht="25.5" customHeight="1" x14ac:dyDescent="0.25">
      <c r="A46" s="85">
        <f t="shared" si="4"/>
        <v>34</v>
      </c>
      <c r="B46" s="15" t="s">
        <v>143</v>
      </c>
      <c r="C46" s="15" t="s">
        <v>142</v>
      </c>
      <c r="D46" s="17" t="s">
        <v>5</v>
      </c>
      <c r="E46" s="70">
        <v>44081</v>
      </c>
      <c r="F46" s="67" t="s">
        <v>105</v>
      </c>
      <c r="G46" s="86"/>
      <c r="H46" s="70">
        <v>44081</v>
      </c>
      <c r="I46" s="16">
        <f t="shared" si="0"/>
        <v>0</v>
      </c>
      <c r="J46" s="16"/>
      <c r="K46" s="28" t="s">
        <v>57</v>
      </c>
      <c r="L46" s="27"/>
      <c r="M46" s="74" t="str">
        <f>IF(AND(C46="Abierto",D46="Urgente"),A46,"")</f>
        <v/>
      </c>
      <c r="N46" s="74" t="str">
        <f ca="1">IF(AND(C46="Abierto",D46="Urgente"),TODAY()-E46,"")</f>
        <v/>
      </c>
      <c r="O46" s="74" t="str">
        <f>IF(AND(C46="Abierto",D46="Urgente"),RANK(N46,$N$13:$N$814,0)+COUNTIF($N$13:N46,N46)-1,"")</f>
        <v/>
      </c>
      <c r="P46" s="74" t="str">
        <f>IF(AND(C46="Abierto",D46="Alta"),A46,"")</f>
        <v/>
      </c>
      <c r="Q46" s="74" t="str">
        <f ca="1">IF(AND(C46="Abierto",D46="Alta"),TODAY()-E46,"")</f>
        <v/>
      </c>
      <c r="R46" s="74" t="str">
        <f>IF(AND(C46="Abierto",D46="Alta"),RANK(Q46,$Q$13:$Q$814,0)+COUNTIF($Q$13:Q46,Q46)-1+MAX(O:O),"")</f>
        <v/>
      </c>
      <c r="S46" s="74" t="str">
        <f>IF(AND(C46="Abierto",D46="Media"),A46,"")</f>
        <v/>
      </c>
      <c r="T46" s="74" t="str">
        <f ca="1">IF(AND(C46="Abierto",D46="Media"),TODAY()-E46,"")</f>
        <v/>
      </c>
      <c r="U46" s="74" t="str">
        <f>IF(AND(C46="Abierto",D46="Media"),RANK(T46,$T$13:$T$814,0)+COUNTIF($T$13:T46,T46)-1+MAX(O:O,R:R),"")</f>
        <v/>
      </c>
      <c r="V46" s="74" t="str">
        <f>IF(AND(C46="Abierto",D46="Baja"),A46,"")</f>
        <v/>
      </c>
      <c r="W46" s="74" t="str">
        <f ca="1">IF(AND(C46="Abierto",D46="Baja"),TODAY()-E46,"")</f>
        <v/>
      </c>
      <c r="X46" s="74" t="str">
        <f>IF(AND(C46="Abierto",D46="Baja"),RANK(W46,$W$13:$W$814,0)+COUNTIF($W$13:W46,W46)-1+MAX(O:O,R:R,U:U),"")</f>
        <v/>
      </c>
      <c r="Y46" s="28" t="str">
        <f>IF(OR(C46="Resuelto",C46=""),"",SUM(O46,R46,U46,X46))</f>
        <v/>
      </c>
      <c r="Z46" s="28" t="str">
        <f>IF(OR(C46="Resuelto",C46=""),"",SUM(N46,Q46,T46,W46))</f>
        <v/>
      </c>
      <c r="AA46" s="28" t="str">
        <f>IF(OR(C46="Resuelto",C46=""),"",SUM(M46,P46,S46,V46))</f>
        <v/>
      </c>
      <c r="AB46" s="28">
        <v>204</v>
      </c>
      <c r="AC46" s="28" t="str">
        <f t="shared" ca="1" si="1"/>
        <v/>
      </c>
      <c r="AD46" s="75" t="str">
        <f t="shared" ca="1" si="2"/>
        <v/>
      </c>
      <c r="AE46" s="53"/>
      <c r="AF46" s="53"/>
      <c r="AG46" s="53"/>
      <c r="AH46" s="53"/>
      <c r="AI46" s="78" t="str">
        <f>IF(AJ46="","",MAX($AI$5:AI45)+1)</f>
        <v/>
      </c>
      <c r="AJ46" s="53" t="str">
        <f>IF(G45="","",IF(COUNTIF($AJ$11:AJ45,G45)=0,G45,""))</f>
        <v/>
      </c>
      <c r="AK46" s="53" t="str">
        <f t="shared" si="3"/>
        <v/>
      </c>
      <c r="AL46" s="53" t="s">
        <v>44</v>
      </c>
      <c r="AM46" s="53" t="s">
        <v>35</v>
      </c>
      <c r="AN46" s="53" t="s">
        <v>52</v>
      </c>
      <c r="AO46" s="53" t="s">
        <v>51</v>
      </c>
    </row>
    <row r="47" spans="1:41" ht="25.5" customHeight="1" x14ac:dyDescent="0.25">
      <c r="A47" s="85">
        <f t="shared" si="4"/>
        <v>35</v>
      </c>
      <c r="B47" s="15" t="s">
        <v>143</v>
      </c>
      <c r="C47" s="15" t="s">
        <v>142</v>
      </c>
      <c r="D47" s="17" t="s">
        <v>5</v>
      </c>
      <c r="E47" s="70">
        <v>44082</v>
      </c>
      <c r="F47" s="67" t="s">
        <v>62</v>
      </c>
      <c r="G47" s="86"/>
      <c r="H47" s="27">
        <v>44083</v>
      </c>
      <c r="I47" s="16">
        <f t="shared" si="0"/>
        <v>1</v>
      </c>
      <c r="J47" s="16"/>
      <c r="K47" s="28" t="s">
        <v>57</v>
      </c>
      <c r="L47" s="27"/>
      <c r="M47" s="74" t="str">
        <f>IF(AND(C47="Abierto",D47="Urgente"),A47,"")</f>
        <v/>
      </c>
      <c r="N47" s="74" t="str">
        <f ca="1">IF(AND(C47="Abierto",D47="Urgente"),TODAY()-E47,"")</f>
        <v/>
      </c>
      <c r="O47" s="74" t="str">
        <f>IF(AND(C47="Abierto",D47="Urgente"),RANK(N47,$N$13:$N$814,0)+COUNTIF($N$13:N47,N47)-1,"")</f>
        <v/>
      </c>
      <c r="P47" s="74" t="str">
        <f>IF(AND(C47="Abierto",D47="Alta"),A47,"")</f>
        <v/>
      </c>
      <c r="Q47" s="74" t="str">
        <f ca="1">IF(AND(C47="Abierto",D47="Alta"),TODAY()-E47,"")</f>
        <v/>
      </c>
      <c r="R47" s="74" t="str">
        <f>IF(AND(C47="Abierto",D47="Alta"),RANK(Q47,$Q$13:$Q$814,0)+COUNTIF($Q$13:Q47,Q47)-1+MAX(O:O),"")</f>
        <v/>
      </c>
      <c r="S47" s="74" t="str">
        <f>IF(AND(C47="Abierto",D47="Media"),A47,"")</f>
        <v/>
      </c>
      <c r="T47" s="74" t="str">
        <f ca="1">IF(AND(C47="Abierto",D47="Media"),TODAY()-E47,"")</f>
        <v/>
      </c>
      <c r="U47" s="74" t="str">
        <f>IF(AND(C47="Abierto",D47="Media"),RANK(T47,$T$13:$T$814,0)+COUNTIF($T$13:T47,T47)-1+MAX(O:O,R:R),"")</f>
        <v/>
      </c>
      <c r="V47" s="74" t="str">
        <f>IF(AND(C47="Abierto",D47="Baja"),A47,"")</f>
        <v/>
      </c>
      <c r="W47" s="74" t="str">
        <f ca="1">IF(AND(C47="Abierto",D47="Baja"),TODAY()-E47,"")</f>
        <v/>
      </c>
      <c r="X47" s="74" t="str">
        <f>IF(AND(C47="Abierto",D47="Baja"),RANK(W47,$W$13:$W$814,0)+COUNTIF($W$13:W47,W47)-1+MAX(O:O,R:R,U:U),"")</f>
        <v/>
      </c>
      <c r="Y47" s="28" t="str">
        <f>IF(OR(C47="Resuelto",C47=""),"",SUM(O47,R47,U47,X47))</f>
        <v/>
      </c>
      <c r="Z47" s="28" t="str">
        <f>IF(OR(C47="Resuelto",C47=""),"",SUM(N47,Q47,T47,W47))</f>
        <v/>
      </c>
      <c r="AA47" s="28" t="str">
        <f>IF(OR(C47="Resuelto",C47=""),"",SUM(M47,P47,S47,V47))</f>
        <v/>
      </c>
      <c r="AB47" s="28">
        <v>205</v>
      </c>
      <c r="AC47" s="28" t="str">
        <f t="shared" ca="1" si="1"/>
        <v/>
      </c>
      <c r="AD47" s="75" t="str">
        <f t="shared" ca="1" si="2"/>
        <v/>
      </c>
      <c r="AE47" s="53"/>
      <c r="AF47" s="53"/>
      <c r="AG47" s="53"/>
      <c r="AH47" s="53"/>
      <c r="AI47" s="78" t="str">
        <f>IF(AJ47="","",MAX($AI$5:AI46)+1)</f>
        <v/>
      </c>
      <c r="AJ47" s="53" t="str">
        <f>IF(G46="","",IF(COUNTIF($AJ$11:AJ46,G46)=0,G46,""))</f>
        <v/>
      </c>
      <c r="AK47" s="53" t="str">
        <f t="shared" si="3"/>
        <v/>
      </c>
      <c r="AL47" s="53" t="s">
        <v>44</v>
      </c>
      <c r="AM47" s="53" t="s">
        <v>34</v>
      </c>
      <c r="AN47" s="53" t="s">
        <v>52</v>
      </c>
      <c r="AO47" s="53" t="s">
        <v>49</v>
      </c>
    </row>
    <row r="48" spans="1:41" ht="25.5" customHeight="1" x14ac:dyDescent="0.25">
      <c r="A48" s="85">
        <f t="shared" si="4"/>
        <v>36</v>
      </c>
      <c r="B48" s="15" t="s">
        <v>143</v>
      </c>
      <c r="C48" s="15" t="s">
        <v>142</v>
      </c>
      <c r="D48" s="17" t="s">
        <v>5</v>
      </c>
      <c r="E48" s="70">
        <v>44082</v>
      </c>
      <c r="F48" s="67" t="s">
        <v>105</v>
      </c>
      <c r="G48" s="67"/>
      <c r="H48" s="70">
        <v>44082</v>
      </c>
      <c r="I48" s="16">
        <f t="shared" si="0"/>
        <v>0</v>
      </c>
      <c r="J48" s="16"/>
      <c r="K48" s="28" t="s">
        <v>57</v>
      </c>
      <c r="L48" s="27"/>
      <c r="M48" s="74" t="str">
        <f>IF(AND(C48="Abierto",D48="Urgente"),A48,"")</f>
        <v/>
      </c>
      <c r="N48" s="74" t="str">
        <f ca="1">IF(AND(C48="Abierto",D48="Urgente"),TODAY()-E48,"")</f>
        <v/>
      </c>
      <c r="O48" s="74" t="str">
        <f>IF(AND(C48="Abierto",D48="Urgente"),RANK(N48,$N$13:$N$814,0)+COUNTIF($N$13:N48,N48)-1,"")</f>
        <v/>
      </c>
      <c r="P48" s="74" t="str">
        <f>IF(AND(C48="Abierto",D48="Alta"),A48,"")</f>
        <v/>
      </c>
      <c r="Q48" s="74" t="str">
        <f ca="1">IF(AND(C48="Abierto",D48="Alta"),TODAY()-E48,"")</f>
        <v/>
      </c>
      <c r="R48" s="74" t="str">
        <f>IF(AND(C48="Abierto",D48="Alta"),RANK(Q48,$Q$13:$Q$814,0)+COUNTIF($Q$13:Q48,Q48)-1+MAX(O:O),"")</f>
        <v/>
      </c>
      <c r="S48" s="74" t="str">
        <f>IF(AND(C48="Abierto",D48="Media"),A48,"")</f>
        <v/>
      </c>
      <c r="T48" s="74" t="str">
        <f ca="1">IF(AND(C48="Abierto",D48="Media"),TODAY()-E48,"")</f>
        <v/>
      </c>
      <c r="U48" s="74" t="str">
        <f>IF(AND(C48="Abierto",D48="Media"),RANK(T48,$T$13:$T$814,0)+COUNTIF($T$13:T48,T48)-1+MAX(O:O,R:R),"")</f>
        <v/>
      </c>
      <c r="V48" s="74" t="str">
        <f>IF(AND(C48="Abierto",D48="Baja"),A48,"")</f>
        <v/>
      </c>
      <c r="W48" s="74" t="str">
        <f ca="1">IF(AND(C48="Abierto",D48="Baja"),TODAY()-E48,"")</f>
        <v/>
      </c>
      <c r="X48" s="74" t="str">
        <f>IF(AND(C48="Abierto",D48="Baja"),RANK(W48,$W$13:$W$814,0)+COUNTIF($W$13:W48,W48)-1+MAX(O:O,R:R,U:U),"")</f>
        <v/>
      </c>
      <c r="Y48" s="28" t="str">
        <f>IF(OR(C48="Resuelto",C48=""),"",SUM(O48,R48,U48,X48))</f>
        <v/>
      </c>
      <c r="Z48" s="28" t="str">
        <f>IF(OR(C48="Resuelto",C48=""),"",SUM(N48,Q48,T48,W48))</f>
        <v/>
      </c>
      <c r="AA48" s="28" t="str">
        <f>IF(OR(C48="Resuelto",C48=""),"",SUM(M48,P48,S48,V48))</f>
        <v/>
      </c>
      <c r="AB48" s="28">
        <v>206</v>
      </c>
      <c r="AC48" s="28" t="str">
        <f t="shared" ca="1" si="1"/>
        <v/>
      </c>
      <c r="AD48" s="75" t="str">
        <f t="shared" ca="1" si="2"/>
        <v/>
      </c>
      <c r="AE48" s="53"/>
      <c r="AF48" s="53"/>
      <c r="AG48" s="53"/>
      <c r="AH48" s="53"/>
      <c r="AI48" s="78" t="str">
        <f>IF(AJ48="","",MAX($AI$5:AI47)+1)</f>
        <v/>
      </c>
      <c r="AJ48" s="53" t="str">
        <f>IF(G47="","",IF(COUNTIF($AJ$11:AJ47,G47)=0,G47,""))</f>
        <v/>
      </c>
      <c r="AK48" s="53" t="str">
        <f t="shared" si="3"/>
        <v/>
      </c>
      <c r="AL48" s="53" t="s">
        <v>44</v>
      </c>
      <c r="AM48" s="53" t="s">
        <v>34</v>
      </c>
      <c r="AN48" s="53" t="s">
        <v>52</v>
      </c>
      <c r="AO48" s="53" t="s">
        <v>49</v>
      </c>
    </row>
    <row r="49" spans="1:41" ht="25.5" customHeight="1" x14ac:dyDescent="0.25">
      <c r="A49" s="85">
        <f t="shared" si="4"/>
        <v>37</v>
      </c>
      <c r="B49" s="15" t="s">
        <v>143</v>
      </c>
      <c r="C49" s="53" t="s">
        <v>142</v>
      </c>
      <c r="D49" s="17" t="s">
        <v>6</v>
      </c>
      <c r="E49" s="70">
        <v>44082</v>
      </c>
      <c r="F49" s="67" t="s">
        <v>89</v>
      </c>
      <c r="G49" s="94"/>
      <c r="H49" s="27">
        <v>44092</v>
      </c>
      <c r="I49" s="16">
        <f t="shared" si="0"/>
        <v>10</v>
      </c>
      <c r="J49" s="16"/>
      <c r="K49" s="28" t="s">
        <v>57</v>
      </c>
      <c r="L49" s="27"/>
      <c r="M49" s="74" t="str">
        <f>IF(AND(C49="Abierto",D49="Urgente"),A49,"")</f>
        <v/>
      </c>
      <c r="N49" s="74" t="str">
        <f ca="1">IF(AND(C49="Abierto",D49="Urgente"),TODAY()-E49,"")</f>
        <v/>
      </c>
      <c r="O49" s="74" t="str">
        <f>IF(AND(C49="Abierto",D49="Urgente"),RANK(N49,$N$13:$N$814,0)+COUNTIF($N$13:N49,N49)-1,"")</f>
        <v/>
      </c>
      <c r="P49" s="74" t="str">
        <f>IF(AND(C49="Abierto",D49="Alta"),A49,"")</f>
        <v/>
      </c>
      <c r="Q49" s="74" t="str">
        <f ca="1">IF(AND(C49="Abierto",D49="Alta"),TODAY()-E49,"")</f>
        <v/>
      </c>
      <c r="R49" s="74" t="str">
        <f>IF(AND(C49="Abierto",D49="Alta"),RANK(Q49,$Q$13:$Q$814,0)+COUNTIF($Q$13:Q49,Q49)-1+MAX(O:O),"")</f>
        <v/>
      </c>
      <c r="S49" s="74" t="str">
        <f>IF(AND(C49="Abierto",D49="Media"),A49,"")</f>
        <v/>
      </c>
      <c r="T49" s="74" t="str">
        <f ca="1">IF(AND(C49="Abierto",D49="Media"),TODAY()-E49,"")</f>
        <v/>
      </c>
      <c r="U49" s="74" t="str">
        <f>IF(AND(C49="Abierto",D49="Media"),RANK(T49,$T$13:$T$814,0)+COUNTIF($T$13:T49,T49)-1+MAX(O:O,R:R),"")</f>
        <v/>
      </c>
      <c r="V49" s="74" t="str">
        <f>IF(AND(C49="Abierto",D49="Baja"),A49,"")</f>
        <v/>
      </c>
      <c r="W49" s="74" t="str">
        <f ca="1">IF(AND(C49="Abierto",D49="Baja"),TODAY()-E49,"")</f>
        <v/>
      </c>
      <c r="X49" s="74" t="str">
        <f>IF(AND(C49="Abierto",D49="Baja"),RANK(W49,$W$13:$W$814,0)+COUNTIF($W$13:W49,W49)-1+MAX(O:O,R:R,U:U),"")</f>
        <v/>
      </c>
      <c r="Y49" s="28" t="str">
        <f>IF(OR(C49="Resuelto",C49=""),"",SUM(O49,R49,U49,X49))</f>
        <v/>
      </c>
      <c r="Z49" s="28" t="str">
        <f>IF(OR(C49="Resuelto",C49=""),"",SUM(N49,Q49,T49,W49))</f>
        <v/>
      </c>
      <c r="AA49" s="28" t="str">
        <f>IF(OR(C49="Resuelto",C49=""),"",SUM(M49,P49,S49,V49))</f>
        <v/>
      </c>
      <c r="AB49" s="28">
        <v>207</v>
      </c>
      <c r="AC49" s="28" t="str">
        <f t="shared" ca="1" si="1"/>
        <v/>
      </c>
      <c r="AD49" s="75" t="str">
        <f t="shared" ca="1" si="2"/>
        <v/>
      </c>
      <c r="AE49" s="53"/>
      <c r="AF49" s="53"/>
      <c r="AG49" s="53"/>
      <c r="AH49" s="53"/>
      <c r="AI49" s="78" t="str">
        <f>IF(AJ49="","",MAX($AI$5:AI48)+1)</f>
        <v/>
      </c>
      <c r="AJ49" s="53" t="str">
        <f>IF(G48="","",IF(COUNTIF($AJ$11:AJ48,G48)=0,G48,""))</f>
        <v/>
      </c>
      <c r="AK49" s="53" t="str">
        <f t="shared" si="3"/>
        <v/>
      </c>
      <c r="AL49" s="53" t="s">
        <v>44</v>
      </c>
      <c r="AM49" s="53" t="s">
        <v>34</v>
      </c>
      <c r="AN49" s="53" t="s">
        <v>53</v>
      </c>
      <c r="AO49" s="53" t="s">
        <v>51</v>
      </c>
    </row>
    <row r="50" spans="1:41" ht="25.5" customHeight="1" x14ac:dyDescent="0.25">
      <c r="A50" s="85">
        <f t="shared" si="4"/>
        <v>38</v>
      </c>
      <c r="B50" s="15" t="s">
        <v>143</v>
      </c>
      <c r="C50" s="53" t="s">
        <v>142</v>
      </c>
      <c r="D50" s="17" t="s">
        <v>6</v>
      </c>
      <c r="E50" s="70">
        <v>44082</v>
      </c>
      <c r="F50" s="67" t="s">
        <v>89</v>
      </c>
      <c r="G50" s="94"/>
      <c r="H50" s="27">
        <v>44092</v>
      </c>
      <c r="I50" s="16">
        <f t="shared" si="0"/>
        <v>10</v>
      </c>
      <c r="J50" s="16"/>
      <c r="K50" s="28" t="s">
        <v>57</v>
      </c>
      <c r="L50" s="27"/>
      <c r="M50" s="74" t="str">
        <f>IF(AND(C50="Abierto",D50="Urgente"),A50,"")</f>
        <v/>
      </c>
      <c r="N50" s="74" t="str">
        <f ca="1">IF(AND(C50="Abierto",D50="Urgente"),TODAY()-E50,"")</f>
        <v/>
      </c>
      <c r="O50" s="74" t="str">
        <f>IF(AND(C50="Abierto",D50="Urgente"),RANK(N50,$N$13:$N$814,0)+COUNTIF($N$13:N50,N50)-1,"")</f>
        <v/>
      </c>
      <c r="P50" s="74" t="str">
        <f>IF(AND(C50="Abierto",D50="Alta"),A50,"")</f>
        <v/>
      </c>
      <c r="Q50" s="74" t="str">
        <f ca="1">IF(AND(C50="Abierto",D50="Alta"),TODAY()-E50,"")</f>
        <v/>
      </c>
      <c r="R50" s="74" t="str">
        <f>IF(AND(C50="Abierto",D50="Alta"),RANK(Q50,$Q$13:$Q$814,0)+COUNTIF($Q$13:Q50,Q50)-1+MAX(O:O),"")</f>
        <v/>
      </c>
      <c r="S50" s="74" t="str">
        <f>IF(AND(C50="Abierto",D50="Media"),A50,"")</f>
        <v/>
      </c>
      <c r="T50" s="74" t="str">
        <f ca="1">IF(AND(C50="Abierto",D50="Media"),TODAY()-E50,"")</f>
        <v/>
      </c>
      <c r="U50" s="74" t="str">
        <f>IF(AND(C50="Abierto",D50="Media"),RANK(T50,$T$13:$T$814,0)+COUNTIF($T$13:T50,T50)-1+MAX(O:O,R:R),"")</f>
        <v/>
      </c>
      <c r="V50" s="74" t="str">
        <f>IF(AND(C50="Abierto",D50="Baja"),A50,"")</f>
        <v/>
      </c>
      <c r="W50" s="74" t="str">
        <f ca="1">IF(AND(C50="Abierto",D50="Baja"),TODAY()-E50,"")</f>
        <v/>
      </c>
      <c r="X50" s="74" t="str">
        <f>IF(AND(C50="Abierto",D50="Baja"),RANK(W50,$W$13:$W$814,0)+COUNTIF($W$13:W50,W50)-1+MAX(O:O,R:R,U:U),"")</f>
        <v/>
      </c>
      <c r="Y50" s="28" t="str">
        <f>IF(OR(C50="Resuelto",C50=""),"",SUM(O50,R50,U50,X50))</f>
        <v/>
      </c>
      <c r="Z50" s="28" t="str">
        <f>IF(OR(C50="Resuelto",C50=""),"",SUM(N50,Q50,T50,W50))</f>
        <v/>
      </c>
      <c r="AA50" s="28" t="str">
        <f>IF(OR(C50="Resuelto",C50=""),"",SUM(M50,P50,S50,V50))</f>
        <v/>
      </c>
      <c r="AB50" s="28">
        <v>208</v>
      </c>
      <c r="AC50" s="28" t="str">
        <f t="shared" ca="1" si="1"/>
        <v/>
      </c>
      <c r="AD50" s="75" t="str">
        <f t="shared" ca="1" si="2"/>
        <v/>
      </c>
      <c r="AE50" s="53"/>
      <c r="AF50" s="53"/>
      <c r="AG50" s="53"/>
      <c r="AH50" s="53"/>
      <c r="AI50" s="78" t="str">
        <f>IF(AJ50="","",MAX($AI$5:AI49)+1)</f>
        <v/>
      </c>
      <c r="AJ50" s="53" t="str">
        <f>IF(G49="","",IF(COUNTIF($AJ$11:AJ49,G49)=0,G49,""))</f>
        <v/>
      </c>
      <c r="AK50" s="53" t="str">
        <f t="shared" si="3"/>
        <v/>
      </c>
      <c r="AL50" s="53" t="s">
        <v>44</v>
      </c>
      <c r="AM50" s="53" t="s">
        <v>34</v>
      </c>
      <c r="AN50" s="53" t="s">
        <v>53</v>
      </c>
      <c r="AO50" s="53" t="s">
        <v>51</v>
      </c>
    </row>
    <row r="51" spans="1:41" ht="25.5" customHeight="1" x14ac:dyDescent="0.25">
      <c r="A51" s="85">
        <f t="shared" si="4"/>
        <v>39</v>
      </c>
      <c r="B51" s="15" t="s">
        <v>143</v>
      </c>
      <c r="C51" s="15" t="s">
        <v>142</v>
      </c>
      <c r="D51" s="17" t="s">
        <v>5</v>
      </c>
      <c r="E51" s="70">
        <v>44082</v>
      </c>
      <c r="F51" s="67" t="s">
        <v>105</v>
      </c>
      <c r="G51" s="67"/>
      <c r="H51" s="70">
        <v>44082</v>
      </c>
      <c r="I51" s="16">
        <f t="shared" si="0"/>
        <v>0</v>
      </c>
      <c r="J51" s="16"/>
      <c r="K51" s="28" t="s">
        <v>57</v>
      </c>
      <c r="L51" s="27"/>
      <c r="M51" s="74" t="str">
        <f>IF(AND(C51="Abierto",D51="Urgente"),A51,"")</f>
        <v/>
      </c>
      <c r="N51" s="74" t="str">
        <f ca="1">IF(AND(C51="Abierto",D51="Urgente"),TODAY()-E51,"")</f>
        <v/>
      </c>
      <c r="O51" s="74" t="str">
        <f>IF(AND(C51="Abierto",D51="Urgente"),RANK(N51,$N$13:$N$814,0)+COUNTIF($N$13:N51,N51)-1,"")</f>
        <v/>
      </c>
      <c r="P51" s="74" t="str">
        <f>IF(AND(C51="Abierto",D51="Alta"),A51,"")</f>
        <v/>
      </c>
      <c r="Q51" s="74" t="str">
        <f ca="1">IF(AND(C51="Abierto",D51="Alta"),TODAY()-E51,"")</f>
        <v/>
      </c>
      <c r="R51" s="74" t="str">
        <f>IF(AND(C51="Abierto",D51="Alta"),RANK(Q51,$Q$13:$Q$814,0)+COUNTIF($Q$13:Q51,Q51)-1+MAX(O:O),"")</f>
        <v/>
      </c>
      <c r="S51" s="74" t="str">
        <f>IF(AND(C51="Abierto",D51="Media"),A51,"")</f>
        <v/>
      </c>
      <c r="T51" s="74" t="str">
        <f ca="1">IF(AND(C51="Abierto",D51="Media"),TODAY()-E51,"")</f>
        <v/>
      </c>
      <c r="U51" s="74" t="str">
        <f>IF(AND(C51="Abierto",D51="Media"),RANK(T51,$T$13:$T$814,0)+COUNTIF($T$13:T51,T51)-1+MAX(O:O,R:R),"")</f>
        <v/>
      </c>
      <c r="V51" s="74" t="str">
        <f>IF(AND(C51="Abierto",D51="Baja"),A51,"")</f>
        <v/>
      </c>
      <c r="W51" s="74" t="str">
        <f ca="1">IF(AND(C51="Abierto",D51="Baja"),TODAY()-E51,"")</f>
        <v/>
      </c>
      <c r="X51" s="74" t="str">
        <f>IF(AND(C51="Abierto",D51="Baja"),RANK(W51,$W$13:$W$814,0)+COUNTIF($W$13:W51,W51)-1+MAX(O:O,R:R,U:U),"")</f>
        <v/>
      </c>
      <c r="Y51" s="28" t="str">
        <f>IF(OR(C51="Resuelto",C51=""),"",SUM(O51,R51,U51,X51))</f>
        <v/>
      </c>
      <c r="Z51" s="28" t="str">
        <f>IF(OR(C51="Resuelto",C51=""),"",SUM(N51,Q51,T51,W51))</f>
        <v/>
      </c>
      <c r="AA51" s="28" t="str">
        <f>IF(OR(C51="Resuelto",C51=""),"",SUM(M51,P51,S51,V51))</f>
        <v/>
      </c>
      <c r="AB51" s="28">
        <v>209</v>
      </c>
      <c r="AC51" s="28" t="str">
        <f t="shared" ca="1" si="1"/>
        <v/>
      </c>
      <c r="AD51" s="75" t="str">
        <f t="shared" ca="1" si="2"/>
        <v/>
      </c>
      <c r="AE51" s="53"/>
      <c r="AF51" s="53"/>
      <c r="AG51" s="53"/>
      <c r="AH51" s="53"/>
      <c r="AI51" s="78" t="str">
        <f>IF(AJ51="","",MAX($AI$5:AI50)+1)</f>
        <v/>
      </c>
      <c r="AJ51" s="53" t="str">
        <f>IF(G50="","",IF(COUNTIF($AJ$11:AJ50,G50)=0,G50,""))</f>
        <v/>
      </c>
      <c r="AK51" s="53" t="str">
        <f t="shared" si="3"/>
        <v/>
      </c>
      <c r="AL51" s="53" t="s">
        <v>44</v>
      </c>
      <c r="AM51" s="53" t="s">
        <v>34</v>
      </c>
      <c r="AN51" s="53" t="s">
        <v>52</v>
      </c>
      <c r="AO51" s="53" t="s">
        <v>49</v>
      </c>
    </row>
    <row r="52" spans="1:41" ht="25.5" customHeight="1" x14ac:dyDescent="0.25">
      <c r="A52" s="85">
        <f t="shared" si="4"/>
        <v>40</v>
      </c>
      <c r="B52" s="15" t="s">
        <v>143</v>
      </c>
      <c r="C52" s="15" t="s">
        <v>142</v>
      </c>
      <c r="D52" s="17" t="s">
        <v>5</v>
      </c>
      <c r="E52" s="70">
        <v>44082</v>
      </c>
      <c r="F52" s="67" t="s">
        <v>105</v>
      </c>
      <c r="G52" s="67"/>
      <c r="H52" s="70">
        <v>44082</v>
      </c>
      <c r="I52" s="16">
        <f t="shared" si="0"/>
        <v>0</v>
      </c>
      <c r="J52" s="16"/>
      <c r="K52" s="28" t="s">
        <v>57</v>
      </c>
      <c r="L52" s="27"/>
      <c r="M52" s="74" t="str">
        <f>IF(AND(C52="Abierto",D52="Urgente"),A52,"")</f>
        <v/>
      </c>
      <c r="N52" s="74" t="str">
        <f ca="1">IF(AND(C52="Abierto",D52="Urgente"),TODAY()-E52,"")</f>
        <v/>
      </c>
      <c r="O52" s="74" t="str">
        <f>IF(AND(C52="Abierto",D52="Urgente"),RANK(N52,$N$13:$N$814,0)+COUNTIF($N$13:N52,N52)-1,"")</f>
        <v/>
      </c>
      <c r="P52" s="74" t="str">
        <f>IF(AND(C52="Abierto",D52="Alta"),A52,"")</f>
        <v/>
      </c>
      <c r="Q52" s="74" t="str">
        <f ca="1">IF(AND(C52="Abierto",D52="Alta"),TODAY()-E52,"")</f>
        <v/>
      </c>
      <c r="R52" s="74" t="str">
        <f>IF(AND(C52="Abierto",D52="Alta"),RANK(Q52,$Q$13:$Q$814,0)+COUNTIF($Q$13:Q52,Q52)-1+MAX(O:O),"")</f>
        <v/>
      </c>
      <c r="S52" s="74" t="str">
        <f>IF(AND(C52="Abierto",D52="Media"),A52,"")</f>
        <v/>
      </c>
      <c r="T52" s="74" t="str">
        <f ca="1">IF(AND(C52="Abierto",D52="Media"),TODAY()-E52,"")</f>
        <v/>
      </c>
      <c r="U52" s="74" t="str">
        <f>IF(AND(C52="Abierto",D52="Media"),RANK(T52,$T$13:$T$814,0)+COUNTIF($T$13:T52,T52)-1+MAX(O:O,R:R),"")</f>
        <v/>
      </c>
      <c r="V52" s="74" t="str">
        <f>IF(AND(C52="Abierto",D52="Baja"),A52,"")</f>
        <v/>
      </c>
      <c r="W52" s="74" t="str">
        <f ca="1">IF(AND(C52="Abierto",D52="Baja"),TODAY()-E52,"")</f>
        <v/>
      </c>
      <c r="X52" s="74" t="str">
        <f>IF(AND(C52="Abierto",D52="Baja"),RANK(W52,$W$13:$W$814,0)+COUNTIF($W$13:W52,W52)-1+MAX(O:O,R:R,U:U),"")</f>
        <v/>
      </c>
      <c r="Y52" s="28" t="str">
        <f>IF(OR(C52="Resuelto",C52=""),"",SUM(O52,R52,U52,X52))</f>
        <v/>
      </c>
      <c r="Z52" s="28" t="str">
        <f>IF(OR(C52="Resuelto",C52=""),"",SUM(N52,Q52,T52,W52))</f>
        <v/>
      </c>
      <c r="AA52" s="28" t="str">
        <f>IF(OR(C52="Resuelto",C52=""),"",SUM(M52,P52,S52,V52))</f>
        <v/>
      </c>
      <c r="AB52" s="28">
        <v>210</v>
      </c>
      <c r="AC52" s="28" t="str">
        <f t="shared" ca="1" si="1"/>
        <v/>
      </c>
      <c r="AD52" s="75" t="str">
        <f t="shared" ca="1" si="2"/>
        <v/>
      </c>
      <c r="AE52" s="53"/>
      <c r="AF52" s="53"/>
      <c r="AG52" s="53"/>
      <c r="AH52" s="53"/>
      <c r="AI52" s="78" t="str">
        <f>IF(AJ52="","",MAX($AI$5:AI51)+1)</f>
        <v/>
      </c>
      <c r="AJ52" s="53" t="str">
        <f>IF(G51="","",IF(COUNTIF($AJ$11:AJ51,G51)=0,G51,""))</f>
        <v/>
      </c>
      <c r="AK52" s="53" t="str">
        <f t="shared" si="3"/>
        <v/>
      </c>
      <c r="AL52" s="53" t="s">
        <v>44</v>
      </c>
      <c r="AM52" s="53" t="s">
        <v>34</v>
      </c>
      <c r="AN52" s="53" t="s">
        <v>53</v>
      </c>
      <c r="AO52" s="53" t="s">
        <v>49</v>
      </c>
    </row>
    <row r="53" spans="1:41" ht="25.5" customHeight="1" x14ac:dyDescent="0.25">
      <c r="A53" s="85">
        <f t="shared" si="4"/>
        <v>41</v>
      </c>
      <c r="B53" s="15" t="s">
        <v>143</v>
      </c>
      <c r="C53" s="15" t="s">
        <v>142</v>
      </c>
      <c r="D53" s="17" t="s">
        <v>5</v>
      </c>
      <c r="E53" s="70">
        <v>44082</v>
      </c>
      <c r="F53" s="67" t="s">
        <v>105</v>
      </c>
      <c r="G53" s="67"/>
      <c r="H53" s="70">
        <v>44082</v>
      </c>
      <c r="I53" s="16">
        <f t="shared" si="0"/>
        <v>0</v>
      </c>
      <c r="J53" s="16"/>
      <c r="K53" s="28" t="s">
        <v>57</v>
      </c>
      <c r="L53" s="27"/>
      <c r="M53" s="74" t="str">
        <f>IF(AND(C53="Abierto",D53="Urgente"),A53,"")</f>
        <v/>
      </c>
      <c r="N53" s="74" t="str">
        <f ca="1">IF(AND(C53="Abierto",D53="Urgente"),TODAY()-E53,"")</f>
        <v/>
      </c>
      <c r="O53" s="74" t="str">
        <f>IF(AND(C53="Abierto",D53="Urgente"),RANK(N53,$N$13:$N$814,0)+COUNTIF($N$13:N53,N53)-1,"")</f>
        <v/>
      </c>
      <c r="P53" s="74" t="str">
        <f>IF(AND(C53="Abierto",D53="Alta"),A53,"")</f>
        <v/>
      </c>
      <c r="Q53" s="74" t="str">
        <f ca="1">IF(AND(C53="Abierto",D53="Alta"),TODAY()-E53,"")</f>
        <v/>
      </c>
      <c r="R53" s="74" t="str">
        <f>IF(AND(C53="Abierto",D53="Alta"),RANK(Q53,$Q$13:$Q$814,0)+COUNTIF($Q$13:Q53,Q53)-1+MAX(O:O),"")</f>
        <v/>
      </c>
      <c r="S53" s="74" t="str">
        <f>IF(AND(C53="Abierto",D53="Media"),A53,"")</f>
        <v/>
      </c>
      <c r="T53" s="74" t="str">
        <f ca="1">IF(AND(C53="Abierto",D53="Media"),TODAY()-E53,"")</f>
        <v/>
      </c>
      <c r="U53" s="74" t="str">
        <f>IF(AND(C53="Abierto",D53="Media"),RANK(T53,$T$13:$T$814,0)+COUNTIF($T$13:T53,T53)-1+MAX(O:O,R:R),"")</f>
        <v/>
      </c>
      <c r="V53" s="74" t="str">
        <f>IF(AND(C53="Abierto",D53="Baja"),A53,"")</f>
        <v/>
      </c>
      <c r="W53" s="74" t="str">
        <f ca="1">IF(AND(C53="Abierto",D53="Baja"),TODAY()-E53,"")</f>
        <v/>
      </c>
      <c r="X53" s="74" t="str">
        <f>IF(AND(C53="Abierto",D53="Baja"),RANK(W53,$W$13:$W$814,0)+COUNTIF($W$13:W53,W53)-1+MAX(O:O,R:R,U:U),"")</f>
        <v/>
      </c>
      <c r="Y53" s="28" t="str">
        <f>IF(OR(C53="Resuelto",C53=""),"",SUM(O53,R53,U53,X53))</f>
        <v/>
      </c>
      <c r="Z53" s="28" t="str">
        <f>IF(OR(C53="Resuelto",C53=""),"",SUM(N53,Q53,T53,W53))</f>
        <v/>
      </c>
      <c r="AA53" s="28" t="str">
        <f>IF(OR(C53="Resuelto",C53=""),"",SUM(M53,P53,S53,V53))</f>
        <v/>
      </c>
      <c r="AB53" s="28">
        <v>211</v>
      </c>
      <c r="AC53" s="28" t="str">
        <f t="shared" ca="1" si="1"/>
        <v/>
      </c>
      <c r="AD53" s="75" t="str">
        <f t="shared" ca="1" si="2"/>
        <v/>
      </c>
      <c r="AE53" s="53"/>
      <c r="AF53" s="53"/>
      <c r="AG53" s="53"/>
      <c r="AH53" s="53"/>
      <c r="AI53" s="78" t="str">
        <f>IF(AJ53="","",MAX($AI$5:AI52)+1)</f>
        <v/>
      </c>
      <c r="AJ53" s="53" t="str">
        <f>IF(G52="","",IF(COUNTIF($AJ$11:AJ52,G52)=0,G52,""))</f>
        <v/>
      </c>
      <c r="AK53" s="53" t="str">
        <f t="shared" si="3"/>
        <v/>
      </c>
      <c r="AL53" s="53" t="s">
        <v>44</v>
      </c>
      <c r="AM53" s="53" t="s">
        <v>34</v>
      </c>
      <c r="AN53" s="53" t="s">
        <v>52</v>
      </c>
      <c r="AO53" s="53" t="s">
        <v>49</v>
      </c>
    </row>
    <row r="54" spans="1:41" ht="25.5" customHeight="1" x14ac:dyDescent="0.25">
      <c r="A54" s="85">
        <f t="shared" si="4"/>
        <v>42</v>
      </c>
      <c r="B54" s="15" t="s">
        <v>143</v>
      </c>
      <c r="C54" s="15" t="s">
        <v>142</v>
      </c>
      <c r="D54" s="17" t="s">
        <v>5</v>
      </c>
      <c r="E54" s="70">
        <v>44082</v>
      </c>
      <c r="F54" s="67" t="s">
        <v>105</v>
      </c>
      <c r="G54" s="67"/>
      <c r="H54" s="70">
        <v>44082</v>
      </c>
      <c r="I54" s="16">
        <f t="shared" si="0"/>
        <v>0</v>
      </c>
      <c r="J54" s="16"/>
      <c r="K54" s="28" t="s">
        <v>57</v>
      </c>
      <c r="L54" s="27"/>
      <c r="M54" s="74" t="str">
        <f>IF(AND(C54="Abierto",D54="Urgente"),A54,"")</f>
        <v/>
      </c>
      <c r="N54" s="74" t="str">
        <f ca="1">IF(AND(C54="Abierto",D54="Urgente"),TODAY()-E54,"")</f>
        <v/>
      </c>
      <c r="O54" s="74" t="str">
        <f>IF(AND(C54="Abierto",D54="Urgente"),RANK(N54,$N$13:$N$814,0)+COUNTIF($N$13:N54,N54)-1,"")</f>
        <v/>
      </c>
      <c r="P54" s="74" t="str">
        <f>IF(AND(C54="Abierto",D54="Alta"),A54,"")</f>
        <v/>
      </c>
      <c r="Q54" s="74" t="str">
        <f ca="1">IF(AND(C54="Abierto",D54="Alta"),TODAY()-E54,"")</f>
        <v/>
      </c>
      <c r="R54" s="74" t="str">
        <f>IF(AND(C54="Abierto",D54="Alta"),RANK(Q54,$Q$13:$Q$814,0)+COUNTIF($Q$13:Q54,Q54)-1+MAX(O:O),"")</f>
        <v/>
      </c>
      <c r="S54" s="74" t="str">
        <f>IF(AND(C54="Abierto",D54="Media"),A54,"")</f>
        <v/>
      </c>
      <c r="T54" s="74" t="str">
        <f ca="1">IF(AND(C54="Abierto",D54="Media"),TODAY()-E54,"")</f>
        <v/>
      </c>
      <c r="U54" s="74" t="str">
        <f>IF(AND(C54="Abierto",D54="Media"),RANK(T54,$T$13:$T$814,0)+COUNTIF($T$13:T54,T54)-1+MAX(O:O,R:R),"")</f>
        <v/>
      </c>
      <c r="V54" s="74" t="str">
        <f>IF(AND(C54="Abierto",D54="Baja"),A54,"")</f>
        <v/>
      </c>
      <c r="W54" s="74" t="str">
        <f ca="1">IF(AND(C54="Abierto",D54="Baja"),TODAY()-E54,"")</f>
        <v/>
      </c>
      <c r="X54" s="74" t="str">
        <f>IF(AND(C54="Abierto",D54="Baja"),RANK(W54,$W$13:$W$814,0)+COUNTIF($W$13:W54,W54)-1+MAX(O:O,R:R,U:U),"")</f>
        <v/>
      </c>
      <c r="Y54" s="28" t="str">
        <f>IF(OR(C54="Resuelto",C54=""),"",SUM(O54,R54,U54,X54))</f>
        <v/>
      </c>
      <c r="Z54" s="28" t="str">
        <f>IF(OR(C54="Resuelto",C54=""),"",SUM(N54,Q54,T54,W54))</f>
        <v/>
      </c>
      <c r="AA54" s="28" t="str">
        <f>IF(OR(C54="Resuelto",C54=""),"",SUM(M54,P54,S54,V54))</f>
        <v/>
      </c>
      <c r="AB54" s="28">
        <v>212</v>
      </c>
      <c r="AC54" s="28" t="str">
        <f t="shared" ca="1" si="1"/>
        <v/>
      </c>
      <c r="AD54" s="75" t="str">
        <f t="shared" ca="1" si="2"/>
        <v/>
      </c>
      <c r="AE54" s="53"/>
      <c r="AF54" s="53"/>
      <c r="AG54" s="53"/>
      <c r="AH54" s="53"/>
      <c r="AI54" s="78" t="str">
        <f>IF(AJ54="","",MAX($AI$5:AI53)+1)</f>
        <v/>
      </c>
      <c r="AJ54" s="53" t="str">
        <f>IF(G53="","",IF(COUNTIF($AJ$11:AJ53,G53)=0,G53,""))</f>
        <v/>
      </c>
      <c r="AK54" s="53" t="str">
        <f t="shared" si="3"/>
        <v/>
      </c>
      <c r="AL54" s="53" t="s">
        <v>44</v>
      </c>
      <c r="AM54" s="53" t="s">
        <v>34</v>
      </c>
      <c r="AN54" s="53" t="s">
        <v>52</v>
      </c>
      <c r="AO54" s="53" t="s">
        <v>49</v>
      </c>
    </row>
    <row r="55" spans="1:41" ht="25.5" customHeight="1" x14ac:dyDescent="0.25">
      <c r="A55" s="85">
        <f t="shared" si="4"/>
        <v>43</v>
      </c>
      <c r="B55" s="15" t="s">
        <v>143</v>
      </c>
      <c r="C55" s="15" t="s">
        <v>142</v>
      </c>
      <c r="D55" s="17" t="s">
        <v>5</v>
      </c>
      <c r="E55" s="70">
        <v>44082</v>
      </c>
      <c r="F55" s="67" t="s">
        <v>105</v>
      </c>
      <c r="G55" s="67"/>
      <c r="H55" s="70">
        <v>44082</v>
      </c>
      <c r="I55" s="16">
        <f t="shared" si="0"/>
        <v>0</v>
      </c>
      <c r="J55" s="16"/>
      <c r="K55" s="28" t="s">
        <v>57</v>
      </c>
      <c r="L55" s="27"/>
      <c r="M55" s="74" t="str">
        <f>IF(AND(C55="Abierto",D55="Urgente"),A55,"")</f>
        <v/>
      </c>
      <c r="N55" s="74" t="str">
        <f ca="1">IF(AND(C55="Abierto",D55="Urgente"),TODAY()-E55,"")</f>
        <v/>
      </c>
      <c r="O55" s="74" t="str">
        <f>IF(AND(C55="Abierto",D55="Urgente"),RANK(N55,$N$13:$N$814,0)+COUNTIF($N$13:N55,N55)-1,"")</f>
        <v/>
      </c>
      <c r="P55" s="74" t="str">
        <f>IF(AND(C55="Abierto",D55="Alta"),A55,"")</f>
        <v/>
      </c>
      <c r="Q55" s="74" t="str">
        <f ca="1">IF(AND(C55="Abierto",D55="Alta"),TODAY()-E55,"")</f>
        <v/>
      </c>
      <c r="R55" s="74" t="str">
        <f>IF(AND(C55="Abierto",D55="Alta"),RANK(Q55,$Q$13:$Q$814,0)+COUNTIF($Q$13:Q55,Q55)-1+MAX(O:O),"")</f>
        <v/>
      </c>
      <c r="S55" s="74" t="str">
        <f>IF(AND(C55="Abierto",D55="Media"),A55,"")</f>
        <v/>
      </c>
      <c r="T55" s="74" t="str">
        <f ca="1">IF(AND(C55="Abierto",D55="Media"),TODAY()-E55,"")</f>
        <v/>
      </c>
      <c r="U55" s="74" t="str">
        <f>IF(AND(C55="Abierto",D55="Media"),RANK(T55,$T$13:$T$814,0)+COUNTIF($T$13:T55,T55)-1+MAX(O:O,R:R),"")</f>
        <v/>
      </c>
      <c r="V55" s="74" t="str">
        <f>IF(AND(C55="Abierto",D55="Baja"),A55,"")</f>
        <v/>
      </c>
      <c r="W55" s="74" t="str">
        <f ca="1">IF(AND(C55="Abierto",D55="Baja"),TODAY()-E55,"")</f>
        <v/>
      </c>
      <c r="X55" s="74" t="str">
        <f>IF(AND(C55="Abierto",D55="Baja"),RANK(W55,$W$13:$W$814,0)+COUNTIF($W$13:W55,W55)-1+MAX(O:O,R:R,U:U),"")</f>
        <v/>
      </c>
      <c r="Y55" s="28" t="str">
        <f>IF(OR(C55="Resuelto",C55=""),"",SUM(O55,R55,U55,X55))</f>
        <v/>
      </c>
      <c r="Z55" s="28" t="str">
        <f>IF(OR(C55="Resuelto",C55=""),"",SUM(N55,Q55,T55,W55))</f>
        <v/>
      </c>
      <c r="AA55" s="28" t="str">
        <f>IF(OR(C55="Resuelto",C55=""),"",SUM(M55,P55,S55,V55))</f>
        <v/>
      </c>
      <c r="AB55" s="28">
        <v>213</v>
      </c>
      <c r="AC55" s="28" t="str">
        <f t="shared" ca="1" si="1"/>
        <v/>
      </c>
      <c r="AD55" s="75" t="str">
        <f t="shared" ca="1" si="2"/>
        <v/>
      </c>
      <c r="AE55" s="53"/>
      <c r="AF55" s="53"/>
      <c r="AG55" s="53"/>
      <c r="AH55" s="53"/>
      <c r="AI55" s="78" t="str">
        <f>IF(AJ55="","",MAX($AI$5:AI54)+1)</f>
        <v/>
      </c>
      <c r="AJ55" s="53" t="str">
        <f>IF(G54="","",IF(COUNTIF($AJ$11:AJ54,G54)=0,G54,""))</f>
        <v/>
      </c>
      <c r="AK55" s="53" t="str">
        <f t="shared" si="3"/>
        <v/>
      </c>
      <c r="AL55" s="53" t="s">
        <v>44</v>
      </c>
      <c r="AM55" s="53" t="s">
        <v>32</v>
      </c>
      <c r="AN55" s="53" t="s">
        <v>52</v>
      </c>
      <c r="AO55" s="53" t="s">
        <v>50</v>
      </c>
    </row>
    <row r="56" spans="1:41" ht="25.5" customHeight="1" x14ac:dyDescent="0.25">
      <c r="A56" s="85">
        <f t="shared" si="4"/>
        <v>44</v>
      </c>
      <c r="B56" s="15" t="s">
        <v>143</v>
      </c>
      <c r="C56" s="15" t="s">
        <v>142</v>
      </c>
      <c r="D56" s="17" t="s">
        <v>5</v>
      </c>
      <c r="E56" s="70">
        <v>44082</v>
      </c>
      <c r="F56" s="67" t="s">
        <v>105</v>
      </c>
      <c r="G56" s="67"/>
      <c r="H56" s="70">
        <v>44082</v>
      </c>
      <c r="I56" s="16">
        <f t="shared" si="0"/>
        <v>0</v>
      </c>
      <c r="J56" s="16"/>
      <c r="K56" s="28" t="s">
        <v>57</v>
      </c>
      <c r="L56" s="27"/>
      <c r="M56" s="74" t="str">
        <f>IF(AND(C56="Abierto",D56="Urgente"),A56,"")</f>
        <v/>
      </c>
      <c r="N56" s="74" t="str">
        <f ca="1">IF(AND(C56="Abierto",D56="Urgente"),TODAY()-E56,"")</f>
        <v/>
      </c>
      <c r="O56" s="74" t="str">
        <f>IF(AND(C56="Abierto",D56="Urgente"),RANK(N56,$N$13:$N$814,0)+COUNTIF($N$13:N56,N56)-1,"")</f>
        <v/>
      </c>
      <c r="P56" s="74" t="str">
        <f>IF(AND(C56="Abierto",D56="Alta"),A56,"")</f>
        <v/>
      </c>
      <c r="Q56" s="74" t="str">
        <f ca="1">IF(AND(C56="Abierto",D56="Alta"),TODAY()-E56,"")</f>
        <v/>
      </c>
      <c r="R56" s="74" t="str">
        <f>IF(AND(C56="Abierto",D56="Alta"),RANK(Q56,$Q$13:$Q$814,0)+COUNTIF($Q$13:Q56,Q56)-1+MAX(O:O),"")</f>
        <v/>
      </c>
      <c r="S56" s="74" t="str">
        <f>IF(AND(C56="Abierto",D56="Media"),A56,"")</f>
        <v/>
      </c>
      <c r="T56" s="74" t="str">
        <f ca="1">IF(AND(C56="Abierto",D56="Media"),TODAY()-E56,"")</f>
        <v/>
      </c>
      <c r="U56" s="74" t="str">
        <f>IF(AND(C56="Abierto",D56="Media"),RANK(T56,$T$13:$T$814,0)+COUNTIF($T$13:T56,T56)-1+MAX(O:O,R:R),"")</f>
        <v/>
      </c>
      <c r="V56" s="74" t="str">
        <f>IF(AND(C56="Abierto",D56="Baja"),A56,"")</f>
        <v/>
      </c>
      <c r="W56" s="74" t="str">
        <f ca="1">IF(AND(C56="Abierto",D56="Baja"),TODAY()-E56,"")</f>
        <v/>
      </c>
      <c r="X56" s="74" t="str">
        <f>IF(AND(C56="Abierto",D56="Baja"),RANK(W56,$W$13:$W$814,0)+COUNTIF($W$13:W56,W56)-1+MAX(O:O,R:R,U:U),"")</f>
        <v/>
      </c>
      <c r="Y56" s="28" t="str">
        <f>IF(OR(C56="Resuelto",C56=""),"",SUM(O56,R56,U56,X56))</f>
        <v/>
      </c>
      <c r="Z56" s="28" t="str">
        <f>IF(OR(C56="Resuelto",C56=""),"",SUM(N56,Q56,T56,W56))</f>
        <v/>
      </c>
      <c r="AA56" s="28" t="str">
        <f>IF(OR(C56="Resuelto",C56=""),"",SUM(M56,P56,S56,V56))</f>
        <v/>
      </c>
      <c r="AB56" s="28">
        <v>214</v>
      </c>
      <c r="AC56" s="28" t="str">
        <f t="shared" ca="1" si="1"/>
        <v/>
      </c>
      <c r="AD56" s="75" t="str">
        <f t="shared" ca="1" si="2"/>
        <v/>
      </c>
      <c r="AE56" s="53"/>
      <c r="AF56" s="53"/>
      <c r="AG56" s="53"/>
      <c r="AH56" s="53"/>
      <c r="AI56" s="78" t="str">
        <f>IF(AJ56="","",MAX($AI$5:AI55)+1)</f>
        <v/>
      </c>
      <c r="AJ56" s="53" t="str">
        <f>IF(G55="","",IF(COUNTIF($AJ$11:AJ55,G55)=0,G55,""))</f>
        <v/>
      </c>
      <c r="AK56" s="53" t="str">
        <f t="shared" si="3"/>
        <v/>
      </c>
      <c r="AL56" s="53" t="s">
        <v>44</v>
      </c>
      <c r="AM56" s="53" t="s">
        <v>32</v>
      </c>
      <c r="AN56" s="53" t="s">
        <v>52</v>
      </c>
      <c r="AO56" s="53" t="s">
        <v>49</v>
      </c>
    </row>
    <row r="57" spans="1:41" ht="25.5" customHeight="1" x14ac:dyDescent="0.25">
      <c r="A57" s="85">
        <f t="shared" si="4"/>
        <v>45</v>
      </c>
      <c r="B57" s="15" t="s">
        <v>143</v>
      </c>
      <c r="C57" s="15" t="s">
        <v>142</v>
      </c>
      <c r="D57" s="17" t="s">
        <v>5</v>
      </c>
      <c r="E57" s="70">
        <v>44083</v>
      </c>
      <c r="F57" s="67" t="s">
        <v>105</v>
      </c>
      <c r="G57" s="86"/>
      <c r="H57" s="70">
        <v>44083</v>
      </c>
      <c r="I57" s="16">
        <f t="shared" si="0"/>
        <v>0</v>
      </c>
      <c r="J57" s="16"/>
      <c r="K57" s="28" t="s">
        <v>57</v>
      </c>
      <c r="L57" s="27"/>
      <c r="M57" s="74" t="str">
        <f>IF(AND(C57="Abierto",D57="Urgente"),A57,"")</f>
        <v/>
      </c>
      <c r="N57" s="74" t="str">
        <f ca="1">IF(AND(C57="Abierto",D57="Urgente"),TODAY()-E57,"")</f>
        <v/>
      </c>
      <c r="O57" s="74" t="str">
        <f>IF(AND(C57="Abierto",D57="Urgente"),RANK(N57,$N$13:$N$814,0)+COUNTIF($N$13:N57,N57)-1,"")</f>
        <v/>
      </c>
      <c r="P57" s="74" t="str">
        <f>IF(AND(C57="Abierto",D57="Alta"),A57,"")</f>
        <v/>
      </c>
      <c r="Q57" s="74" t="str">
        <f ca="1">IF(AND(C57="Abierto",D57="Alta"),TODAY()-E57,"")</f>
        <v/>
      </c>
      <c r="R57" s="74" t="str">
        <f>IF(AND(C57="Abierto",D57="Alta"),RANK(Q57,$Q$13:$Q$814,0)+COUNTIF($Q$13:Q57,Q57)-1+MAX(O:O),"")</f>
        <v/>
      </c>
      <c r="S57" s="74" t="str">
        <f>IF(AND(C57="Abierto",D57="Media"),A57,"")</f>
        <v/>
      </c>
      <c r="T57" s="74" t="str">
        <f ca="1">IF(AND(C57="Abierto",D57="Media"),TODAY()-E57,"")</f>
        <v/>
      </c>
      <c r="U57" s="74" t="str">
        <f>IF(AND(C57="Abierto",D57="Media"),RANK(T57,$T$13:$T$814,0)+COUNTIF($T$13:T57,T57)-1+MAX(O:O,R:R),"")</f>
        <v/>
      </c>
      <c r="V57" s="74" t="str">
        <f>IF(AND(C57="Abierto",D57="Baja"),A57,"")</f>
        <v/>
      </c>
      <c r="W57" s="74" t="str">
        <f ca="1">IF(AND(C57="Abierto",D57="Baja"),TODAY()-E57,"")</f>
        <v/>
      </c>
      <c r="X57" s="74" t="str">
        <f>IF(AND(C57="Abierto",D57="Baja"),RANK(W57,$W$13:$W$814,0)+COUNTIF($W$13:W57,W57)-1+MAX(O:O,R:R,U:U),"")</f>
        <v/>
      </c>
      <c r="Y57" s="28" t="str">
        <f>IF(OR(C57="Resuelto",C57=""),"",SUM(O57,R57,U57,X57))</f>
        <v/>
      </c>
      <c r="Z57" s="28" t="str">
        <f>IF(OR(C57="Resuelto",C57=""),"",SUM(N57,Q57,T57,W57))</f>
        <v/>
      </c>
      <c r="AA57" s="28" t="str">
        <f>IF(OR(C57="Resuelto",C57=""),"",SUM(M57,P57,S57,V57))</f>
        <v/>
      </c>
      <c r="AB57" s="28">
        <v>215</v>
      </c>
      <c r="AC57" s="28" t="str">
        <f t="shared" ca="1" si="1"/>
        <v/>
      </c>
      <c r="AD57" s="75" t="str">
        <f t="shared" ca="1" si="2"/>
        <v/>
      </c>
      <c r="AE57" s="53"/>
      <c r="AF57" s="53"/>
      <c r="AG57" s="53"/>
      <c r="AH57" s="53"/>
      <c r="AI57" s="78" t="str">
        <f>IF(AJ57="","",MAX($AI$5:AI56)+1)</f>
        <v/>
      </c>
      <c r="AJ57" s="53" t="str">
        <f>IF(G56="","",IF(COUNTIF($AJ$11:AJ56,G56)=0,G56,""))</f>
        <v/>
      </c>
      <c r="AK57" s="53" t="str">
        <f t="shared" si="3"/>
        <v/>
      </c>
      <c r="AL57" s="53" t="s">
        <v>44</v>
      </c>
      <c r="AM57" s="53" t="s">
        <v>35</v>
      </c>
      <c r="AN57" s="53" t="s">
        <v>52</v>
      </c>
      <c r="AO57" s="53" t="s">
        <v>51</v>
      </c>
    </row>
    <row r="58" spans="1:41" ht="25.5" customHeight="1" x14ac:dyDescent="0.25">
      <c r="A58" s="85">
        <f t="shared" si="4"/>
        <v>46</v>
      </c>
      <c r="B58" s="15" t="s">
        <v>143</v>
      </c>
      <c r="C58" s="15" t="s">
        <v>142</v>
      </c>
      <c r="D58" s="17" t="s">
        <v>5</v>
      </c>
      <c r="E58" s="70">
        <v>44083</v>
      </c>
      <c r="F58" s="67" t="s">
        <v>105</v>
      </c>
      <c r="G58" s="86"/>
      <c r="H58" s="70">
        <v>44083</v>
      </c>
      <c r="I58" s="16">
        <f t="shared" si="0"/>
        <v>0</v>
      </c>
      <c r="J58" s="16"/>
      <c r="K58" s="28" t="s">
        <v>57</v>
      </c>
      <c r="L58" s="27"/>
      <c r="M58" s="74" t="str">
        <f>IF(AND(C58="Abierto",D58="Urgente"),A58,"")</f>
        <v/>
      </c>
      <c r="N58" s="74" t="str">
        <f ca="1">IF(AND(C58="Abierto",D58="Urgente"),TODAY()-E58,"")</f>
        <v/>
      </c>
      <c r="O58" s="74" t="str">
        <f>IF(AND(C58="Abierto",D58="Urgente"),RANK(N58,$N$13:$N$814,0)+COUNTIF($N$13:N58,N58)-1,"")</f>
        <v/>
      </c>
      <c r="P58" s="74" t="str">
        <f>IF(AND(C58="Abierto",D58="Alta"),A58,"")</f>
        <v/>
      </c>
      <c r="Q58" s="74" t="str">
        <f ca="1">IF(AND(C58="Abierto",D58="Alta"),TODAY()-E58,"")</f>
        <v/>
      </c>
      <c r="R58" s="74" t="str">
        <f>IF(AND(C58="Abierto",D58="Alta"),RANK(Q58,$Q$13:$Q$814,0)+COUNTIF($Q$13:Q58,Q58)-1+MAX(O:O),"")</f>
        <v/>
      </c>
      <c r="S58" s="74" t="str">
        <f>IF(AND(C58="Abierto",D58="Media"),A58,"")</f>
        <v/>
      </c>
      <c r="T58" s="74" t="str">
        <f ca="1">IF(AND(C58="Abierto",D58="Media"),TODAY()-E58,"")</f>
        <v/>
      </c>
      <c r="U58" s="74" t="str">
        <f>IF(AND(C58="Abierto",D58="Media"),RANK(T58,$T$13:$T$814,0)+COUNTIF($T$13:T58,T58)-1+MAX(O:O,R:R),"")</f>
        <v/>
      </c>
      <c r="V58" s="74" t="str">
        <f>IF(AND(C58="Abierto",D58="Baja"),A58,"")</f>
        <v/>
      </c>
      <c r="W58" s="74" t="str">
        <f ca="1">IF(AND(C58="Abierto",D58="Baja"),TODAY()-E58,"")</f>
        <v/>
      </c>
      <c r="X58" s="74" t="str">
        <f>IF(AND(C58="Abierto",D58="Baja"),RANK(W58,$W$13:$W$814,0)+COUNTIF($W$13:W58,W58)-1+MAX(O:O,R:R,U:U),"")</f>
        <v/>
      </c>
      <c r="Y58" s="28" t="str">
        <f>IF(OR(C58="Resuelto",C58=""),"",SUM(O58,R58,U58,X58))</f>
        <v/>
      </c>
      <c r="Z58" s="28" t="str">
        <f>IF(OR(C58="Resuelto",C58=""),"",SUM(N58,Q58,T58,W58))</f>
        <v/>
      </c>
      <c r="AA58" s="28" t="str">
        <f>IF(OR(C58="Resuelto",C58=""),"",SUM(M58,P58,S58,V58))</f>
        <v/>
      </c>
      <c r="AB58" s="28">
        <v>216</v>
      </c>
      <c r="AC58" s="28" t="str">
        <f t="shared" ca="1" si="1"/>
        <v/>
      </c>
      <c r="AD58" s="75" t="str">
        <f t="shared" ca="1" si="2"/>
        <v/>
      </c>
      <c r="AE58" s="53"/>
      <c r="AF58" s="53"/>
      <c r="AG58" s="53"/>
      <c r="AH58" s="53"/>
      <c r="AI58" s="78" t="str">
        <f>IF(AJ58="","",MAX($AI$5:AI57)+1)</f>
        <v/>
      </c>
      <c r="AJ58" s="53" t="str">
        <f>IF(G57="","",IF(COUNTIF($AJ$11:AJ57,G57)=0,G57,""))</f>
        <v/>
      </c>
      <c r="AK58" s="53" t="str">
        <f t="shared" si="3"/>
        <v/>
      </c>
      <c r="AL58" s="53" t="s">
        <v>44</v>
      </c>
      <c r="AM58" s="53" t="s">
        <v>35</v>
      </c>
      <c r="AN58" s="53" t="s">
        <v>52</v>
      </c>
      <c r="AO58" s="53" t="s">
        <v>49</v>
      </c>
    </row>
    <row r="59" spans="1:41" ht="25.5" customHeight="1" x14ac:dyDescent="0.25">
      <c r="A59" s="85">
        <f t="shared" si="4"/>
        <v>47</v>
      </c>
      <c r="B59" s="15" t="s">
        <v>143</v>
      </c>
      <c r="C59" s="15" t="s">
        <v>142</v>
      </c>
      <c r="D59" s="17" t="s">
        <v>5</v>
      </c>
      <c r="E59" s="70">
        <v>44083</v>
      </c>
      <c r="F59" s="67" t="s">
        <v>105</v>
      </c>
      <c r="G59" s="86"/>
      <c r="H59" s="70">
        <v>44083</v>
      </c>
      <c r="I59" s="16">
        <f t="shared" si="0"/>
        <v>0</v>
      </c>
      <c r="J59" s="16"/>
      <c r="K59" s="28" t="s">
        <v>57</v>
      </c>
      <c r="L59" s="27"/>
      <c r="M59" s="74" t="str">
        <f>IF(AND(C59="Abierto",D59="Urgente"),A59,"")</f>
        <v/>
      </c>
      <c r="N59" s="74" t="str">
        <f ca="1">IF(AND(C59="Abierto",D59="Urgente"),TODAY()-E59,"")</f>
        <v/>
      </c>
      <c r="O59" s="74" t="str">
        <f>IF(AND(C59="Abierto",D59="Urgente"),RANK(N59,$N$13:$N$814,0)+COUNTIF($N$13:N59,N59)-1,"")</f>
        <v/>
      </c>
      <c r="P59" s="74" t="str">
        <f>IF(AND(C59="Abierto",D59="Alta"),A59,"")</f>
        <v/>
      </c>
      <c r="Q59" s="74" t="str">
        <f ca="1">IF(AND(C59="Abierto",D59="Alta"),TODAY()-E59,"")</f>
        <v/>
      </c>
      <c r="R59" s="74" t="str">
        <f>IF(AND(C59="Abierto",D59="Alta"),RANK(Q59,$Q$13:$Q$814,0)+COUNTIF($Q$13:Q59,Q59)-1+MAX(O:O),"")</f>
        <v/>
      </c>
      <c r="S59" s="74" t="str">
        <f>IF(AND(C59="Abierto",D59="Media"),A59,"")</f>
        <v/>
      </c>
      <c r="T59" s="74" t="str">
        <f ca="1">IF(AND(C59="Abierto",D59="Media"),TODAY()-E59,"")</f>
        <v/>
      </c>
      <c r="U59" s="74" t="str">
        <f>IF(AND(C59="Abierto",D59="Media"),RANK(T59,$T$13:$T$814,0)+COUNTIF($T$13:T59,T59)-1+MAX(O:O,R:R),"")</f>
        <v/>
      </c>
      <c r="V59" s="74" t="str">
        <f>IF(AND(C59="Abierto",D59="Baja"),A59,"")</f>
        <v/>
      </c>
      <c r="W59" s="74" t="str">
        <f ca="1">IF(AND(C59="Abierto",D59="Baja"),TODAY()-E59,"")</f>
        <v/>
      </c>
      <c r="X59" s="74" t="str">
        <f>IF(AND(C59="Abierto",D59="Baja"),RANK(W59,$W$13:$W$814,0)+COUNTIF($W$13:W59,W59)-1+MAX(O:O,R:R,U:U),"")</f>
        <v/>
      </c>
      <c r="Y59" s="28" t="str">
        <f>IF(OR(C59="Resuelto",C59=""),"",SUM(O59,R59,U59,X59))</f>
        <v/>
      </c>
      <c r="Z59" s="28" t="str">
        <f>IF(OR(C59="Resuelto",C59=""),"",SUM(N59,Q59,T59,W59))</f>
        <v/>
      </c>
      <c r="AA59" s="28" t="str">
        <f>IF(OR(C59="Resuelto",C59=""),"",SUM(M59,P59,S59,V59))</f>
        <v/>
      </c>
      <c r="AB59" s="28">
        <v>217</v>
      </c>
      <c r="AC59" s="28" t="str">
        <f t="shared" ca="1" si="1"/>
        <v/>
      </c>
      <c r="AD59" s="75" t="str">
        <f t="shared" ca="1" si="2"/>
        <v/>
      </c>
      <c r="AE59" s="53"/>
      <c r="AF59" s="53"/>
      <c r="AG59" s="53"/>
      <c r="AH59" s="53"/>
      <c r="AI59" s="78" t="str">
        <f>IF(AJ59="","",MAX($AI$5:AI58)+1)</f>
        <v/>
      </c>
      <c r="AJ59" s="53" t="str">
        <f>IF(G58="","",IF(COUNTIF($AJ$11:AJ58,G58)=0,G58,""))</f>
        <v/>
      </c>
      <c r="AK59" s="53" t="str">
        <f t="shared" si="3"/>
        <v/>
      </c>
      <c r="AL59" s="53" t="s">
        <v>44</v>
      </c>
      <c r="AM59" s="53" t="s">
        <v>35</v>
      </c>
      <c r="AN59" s="53" t="s">
        <v>52</v>
      </c>
      <c r="AO59" s="53" t="s">
        <v>49</v>
      </c>
    </row>
    <row r="60" spans="1:41" ht="25.5" customHeight="1" x14ac:dyDescent="0.25">
      <c r="A60" s="85">
        <f t="shared" si="4"/>
        <v>48</v>
      </c>
      <c r="B60" s="15" t="s">
        <v>143</v>
      </c>
      <c r="C60" s="15" t="s">
        <v>142</v>
      </c>
      <c r="D60" s="17" t="s">
        <v>5</v>
      </c>
      <c r="E60" s="70">
        <v>44083</v>
      </c>
      <c r="F60" s="67" t="s">
        <v>105</v>
      </c>
      <c r="G60" s="86"/>
      <c r="H60" s="70">
        <v>44083</v>
      </c>
      <c r="I60" s="16">
        <f t="shared" si="0"/>
        <v>0</v>
      </c>
      <c r="J60" s="16"/>
      <c r="K60" s="28" t="s">
        <v>57</v>
      </c>
      <c r="L60" s="27"/>
      <c r="M60" s="74" t="str">
        <f>IF(AND(C60="Abierto",D60="Urgente"),A60,"")</f>
        <v/>
      </c>
      <c r="N60" s="74" t="str">
        <f ca="1">IF(AND(C60="Abierto",D60="Urgente"),TODAY()-E60,"")</f>
        <v/>
      </c>
      <c r="O60" s="74" t="str">
        <f>IF(AND(C60="Abierto",D60="Urgente"),RANK(N60,$N$13:$N$814,0)+COUNTIF($N$13:N60,N60)-1,"")</f>
        <v/>
      </c>
      <c r="P60" s="74" t="str">
        <f>IF(AND(C60="Abierto",D60="Alta"),A60,"")</f>
        <v/>
      </c>
      <c r="Q60" s="74" t="str">
        <f ca="1">IF(AND(C60="Abierto",D60="Alta"),TODAY()-E60,"")</f>
        <v/>
      </c>
      <c r="R60" s="74" t="str">
        <f>IF(AND(C60="Abierto",D60="Alta"),RANK(Q60,$Q$13:$Q$814,0)+COUNTIF($Q$13:Q60,Q60)-1+MAX(O:O),"")</f>
        <v/>
      </c>
      <c r="S60" s="74" t="str">
        <f>IF(AND(C60="Abierto",D60="Media"),A60,"")</f>
        <v/>
      </c>
      <c r="T60" s="74" t="str">
        <f ca="1">IF(AND(C60="Abierto",D60="Media"),TODAY()-E60,"")</f>
        <v/>
      </c>
      <c r="U60" s="74" t="str">
        <f>IF(AND(C60="Abierto",D60="Media"),RANK(T60,$T$13:$T$814,0)+COUNTIF($T$13:T60,T60)-1+MAX(O:O,R:R),"")</f>
        <v/>
      </c>
      <c r="V60" s="74" t="str">
        <f>IF(AND(C60="Abierto",D60="Baja"),A60,"")</f>
        <v/>
      </c>
      <c r="W60" s="74" t="str">
        <f ca="1">IF(AND(C60="Abierto",D60="Baja"),TODAY()-E60,"")</f>
        <v/>
      </c>
      <c r="X60" s="74" t="str">
        <f>IF(AND(C60="Abierto",D60="Baja"),RANK(W60,$W$13:$W$814,0)+COUNTIF($W$13:W60,W60)-1+MAX(O:O,R:R,U:U),"")</f>
        <v/>
      </c>
      <c r="Y60" s="28" t="str">
        <f>IF(OR(C60="Resuelto",C60=""),"",SUM(O60,R60,U60,X60))</f>
        <v/>
      </c>
      <c r="Z60" s="28" t="str">
        <f>IF(OR(C60="Resuelto",C60=""),"",SUM(N60,Q60,T60,W60))</f>
        <v/>
      </c>
      <c r="AA60" s="28" t="str">
        <f>IF(OR(C60="Resuelto",C60=""),"",SUM(M60,P60,S60,V60))</f>
        <v/>
      </c>
      <c r="AB60" s="28">
        <v>217</v>
      </c>
      <c r="AC60" s="28" t="str">
        <f t="shared" ca="1" si="1"/>
        <v/>
      </c>
      <c r="AD60" s="75" t="str">
        <f t="shared" ca="1" si="2"/>
        <v/>
      </c>
      <c r="AE60" s="53"/>
      <c r="AF60" s="53"/>
      <c r="AG60" s="53"/>
      <c r="AH60" s="53"/>
      <c r="AI60" s="78" t="str">
        <f>IF(AJ60="","",MAX($AI$5:AI59)+1)</f>
        <v/>
      </c>
      <c r="AJ60" s="53" t="str">
        <f>IF(G59="","",IF(COUNTIF($AJ$11:AJ59,G59)=0,G59,""))</f>
        <v/>
      </c>
      <c r="AK60" s="53" t="str">
        <f t="shared" si="3"/>
        <v/>
      </c>
      <c r="AL60" s="53" t="s">
        <v>44</v>
      </c>
      <c r="AM60" s="53" t="s">
        <v>32</v>
      </c>
      <c r="AN60" s="53" t="s">
        <v>52</v>
      </c>
      <c r="AO60" s="53" t="s">
        <v>49</v>
      </c>
    </row>
    <row r="61" spans="1:41" ht="25.5" customHeight="1" x14ac:dyDescent="0.25">
      <c r="A61" s="85">
        <f t="shared" si="4"/>
        <v>49</v>
      </c>
      <c r="B61" s="15" t="s">
        <v>143</v>
      </c>
      <c r="C61" s="15" t="s">
        <v>142</v>
      </c>
      <c r="D61" s="17" t="s">
        <v>5</v>
      </c>
      <c r="E61" s="70">
        <v>44083</v>
      </c>
      <c r="F61" s="67" t="s">
        <v>105</v>
      </c>
      <c r="G61" s="86"/>
      <c r="H61" s="70">
        <v>44083</v>
      </c>
      <c r="I61" s="16">
        <f t="shared" si="0"/>
        <v>0</v>
      </c>
      <c r="J61" s="16"/>
      <c r="K61" s="28" t="s">
        <v>57</v>
      </c>
      <c r="L61" s="27"/>
      <c r="M61" s="74" t="str">
        <f>IF(AND(C61="Abierto",D61="Urgente"),A61,"")</f>
        <v/>
      </c>
      <c r="N61" s="74" t="str">
        <f ca="1">IF(AND(C61="Abierto",D61="Urgente"),TODAY()-E61,"")</f>
        <v/>
      </c>
      <c r="O61" s="74" t="str">
        <f>IF(AND(C61="Abierto",D61="Urgente"),RANK(N61,$N$13:$N$814,0)+COUNTIF($N$13:N61,N61)-1,"")</f>
        <v/>
      </c>
      <c r="P61" s="74" t="str">
        <f>IF(AND(C61="Abierto",D61="Alta"),A61,"")</f>
        <v/>
      </c>
      <c r="Q61" s="74" t="str">
        <f ca="1">IF(AND(C61="Abierto",D61="Alta"),TODAY()-E61,"")</f>
        <v/>
      </c>
      <c r="R61" s="74" t="str">
        <f>IF(AND(C61="Abierto",D61="Alta"),RANK(Q61,$Q$13:$Q$814,0)+COUNTIF($Q$13:Q61,Q61)-1+MAX(O:O),"")</f>
        <v/>
      </c>
      <c r="S61" s="74" t="str">
        <f>IF(AND(C61="Abierto",D61="Media"),A61,"")</f>
        <v/>
      </c>
      <c r="T61" s="74" t="str">
        <f ca="1">IF(AND(C61="Abierto",D61="Media"),TODAY()-E61,"")</f>
        <v/>
      </c>
      <c r="U61" s="74" t="str">
        <f>IF(AND(C61="Abierto",D61="Media"),RANK(T61,$T$13:$T$814,0)+COUNTIF($T$13:T61,T61)-1+MAX(O:O,R:R),"")</f>
        <v/>
      </c>
      <c r="V61" s="74" t="str">
        <f>IF(AND(C61="Abierto",D61="Baja"),A61,"")</f>
        <v/>
      </c>
      <c r="W61" s="74" t="str">
        <f ca="1">IF(AND(C61="Abierto",D61="Baja"),TODAY()-E61,"")</f>
        <v/>
      </c>
      <c r="X61" s="74" t="str">
        <f>IF(AND(C61="Abierto",D61="Baja"),RANK(W61,$W$13:$W$814,0)+COUNTIF($W$13:W61,W61)-1+MAX(O:O,R:R,U:U),"")</f>
        <v/>
      </c>
      <c r="Y61" s="28" t="str">
        <f>IF(OR(C61="Resuelto",C61=""),"",SUM(O61,R61,U61,X61))</f>
        <v/>
      </c>
      <c r="Z61" s="28" t="str">
        <f>IF(OR(C61="Resuelto",C61=""),"",SUM(N61,Q61,T61,W61))</f>
        <v/>
      </c>
      <c r="AA61" s="28" t="str">
        <f>IF(OR(C61="Resuelto",C61=""),"",SUM(M61,P61,S61,V61))</f>
        <v/>
      </c>
      <c r="AB61" s="28">
        <v>217</v>
      </c>
      <c r="AC61" s="28" t="str">
        <f t="shared" ca="1" si="1"/>
        <v/>
      </c>
      <c r="AD61" s="75" t="str">
        <f t="shared" ca="1" si="2"/>
        <v/>
      </c>
      <c r="AE61" s="53"/>
      <c r="AF61" s="53"/>
      <c r="AG61" s="53"/>
      <c r="AH61" s="53"/>
      <c r="AI61" s="78" t="str">
        <f>IF(AJ61="","",MAX($AI$5:AI60)+1)</f>
        <v/>
      </c>
      <c r="AJ61" s="53" t="str">
        <f>IF(G60="","",IF(COUNTIF($AJ$11:AJ60,G60)=0,G60,""))</f>
        <v/>
      </c>
      <c r="AK61" s="53" t="str">
        <f t="shared" si="3"/>
        <v/>
      </c>
      <c r="AL61" s="53" t="s">
        <v>44</v>
      </c>
      <c r="AM61" s="53" t="s">
        <v>32</v>
      </c>
      <c r="AN61" s="53" t="s">
        <v>52</v>
      </c>
      <c r="AO61" s="53" t="s">
        <v>51</v>
      </c>
    </row>
    <row r="62" spans="1:41" ht="25.5" customHeight="1" x14ac:dyDescent="0.25">
      <c r="A62" s="85">
        <f t="shared" si="4"/>
        <v>50</v>
      </c>
      <c r="B62" s="15" t="s">
        <v>143</v>
      </c>
      <c r="C62" s="15" t="s">
        <v>142</v>
      </c>
      <c r="D62" s="17" t="s">
        <v>5</v>
      </c>
      <c r="E62" s="70">
        <v>44084</v>
      </c>
      <c r="F62" s="67" t="s">
        <v>105</v>
      </c>
      <c r="G62" s="86"/>
      <c r="H62" s="70">
        <v>44084</v>
      </c>
      <c r="I62" s="16">
        <f>IF(OR(E62=0,H62=0),"",H62-E62)</f>
        <v>0</v>
      </c>
      <c r="J62" s="16"/>
      <c r="K62" s="28" t="s">
        <v>57</v>
      </c>
      <c r="L62" s="27"/>
      <c r="M62" s="74" t="str">
        <f>IF(AND(C62="Abierto",D62="Urgente"),A60,"")</f>
        <v/>
      </c>
      <c r="N62" s="74" t="str">
        <f ca="1">IF(AND(C62="Abierto",D62="Urgente"),TODAY()-E62,"")</f>
        <v/>
      </c>
      <c r="O62" s="74" t="str">
        <f>IF(AND(C62="Abierto",D62="Urgente"),RANK(N62,$N$13:$N$814,0)+COUNTIF($N$13:N62,N62)-1,"")</f>
        <v/>
      </c>
      <c r="P62" s="74" t="str">
        <f>IF(AND(C62="Abierto",D62="Alta"),A60,"")</f>
        <v/>
      </c>
      <c r="Q62" s="74" t="str">
        <f ca="1">IF(AND(C62="Abierto",D62="Alta"),TODAY()-E62,"")</f>
        <v/>
      </c>
      <c r="R62" s="74" t="str">
        <f>IF(AND(C62="Abierto",D62="Alta"),RANK(Q62,$Q$13:$Q$814,0)+COUNTIF($Q$13:Q62,Q62)-1+MAX(O:O),"")</f>
        <v/>
      </c>
      <c r="S62" s="74" t="str">
        <f>IF(AND(C62="Abierto",D62="Media"),A60,"")</f>
        <v/>
      </c>
      <c r="T62" s="74" t="str">
        <f ca="1">IF(AND(C62="Abierto",D62="Media"),TODAY()-E62,"")</f>
        <v/>
      </c>
      <c r="U62" s="74" t="str">
        <f>IF(AND(C62="Abierto",D62="Media"),RANK(T62,$T$13:$T$814,0)+COUNTIF($T$13:T62,T62)-1+MAX(O:O,R:R),"")</f>
        <v/>
      </c>
      <c r="V62" s="74" t="str">
        <f>IF(AND(C62="Abierto",D62="Baja"),A60,"")</f>
        <v/>
      </c>
      <c r="W62" s="74" t="str">
        <f ca="1">IF(AND(C62="Abierto",D62="Baja"),TODAY()-E62,"")</f>
        <v/>
      </c>
      <c r="X62" s="74" t="str">
        <f>IF(AND(C62="Abierto",D62="Baja"),RANK(W62,$W$13:$W$814,0)+COUNTIF($W$13:W62,W62)-1+MAX(O:O,R:R,U:U),"")</f>
        <v/>
      </c>
      <c r="Y62" s="28" t="str">
        <f>IF(OR(C62="Resuelto",C62=""),"",SUM(O62,R62,U62,X62))</f>
        <v/>
      </c>
      <c r="Z62" s="28" t="str">
        <f>IF(OR(C62="Resuelto",C62=""),"",SUM(N62,Q62,T62,W62))</f>
        <v/>
      </c>
      <c r="AA62" s="28" t="str">
        <f>IF(OR(C62="Resuelto",C62=""),"",SUM(M62,P62,S62,V62))</f>
        <v/>
      </c>
      <c r="AB62" s="28">
        <v>218</v>
      </c>
      <c r="AC62" s="28" t="str">
        <f t="shared" ca="1" si="1"/>
        <v/>
      </c>
      <c r="AD62" s="75" t="str">
        <f t="shared" ca="1" si="2"/>
        <v/>
      </c>
      <c r="AE62" s="53"/>
      <c r="AF62" s="53"/>
      <c r="AG62" s="53"/>
      <c r="AH62" s="53"/>
      <c r="AI62" s="78" t="str">
        <f>IF(AJ62="","",MAX($AI$5:AI59)+1)</f>
        <v/>
      </c>
      <c r="AJ62" s="53" t="str">
        <f>IF(G59="","",IF(COUNTIF($AJ$11:AJ59,G59)=0,G59,""))</f>
        <v/>
      </c>
      <c r="AK62" s="53" t="str">
        <f t="shared" si="3"/>
        <v/>
      </c>
      <c r="AL62" s="53" t="s">
        <v>44</v>
      </c>
      <c r="AM62" s="53" t="s">
        <v>34</v>
      </c>
      <c r="AN62" s="53" t="s">
        <v>52</v>
      </c>
      <c r="AO62" s="53" t="s">
        <v>51</v>
      </c>
    </row>
    <row r="63" spans="1:41" ht="25.5" customHeight="1" x14ac:dyDescent="0.25">
      <c r="A63" s="85">
        <f t="shared" si="4"/>
        <v>51</v>
      </c>
      <c r="B63" s="15" t="s">
        <v>143</v>
      </c>
      <c r="C63" s="15" t="s">
        <v>142</v>
      </c>
      <c r="D63" s="17" t="s">
        <v>5</v>
      </c>
      <c r="E63" s="70">
        <v>44084</v>
      </c>
      <c r="F63" s="67" t="s">
        <v>105</v>
      </c>
      <c r="G63" s="86"/>
      <c r="H63" s="70">
        <v>44084</v>
      </c>
      <c r="I63" s="16">
        <f t="shared" si="0"/>
        <v>0</v>
      </c>
      <c r="J63" s="16"/>
      <c r="K63" s="28" t="s">
        <v>57</v>
      </c>
      <c r="L63" s="27"/>
      <c r="M63" s="74" t="str">
        <f>IF(AND(C63="Abierto",D63="Urgente"),A63,"")</f>
        <v/>
      </c>
      <c r="N63" s="74" t="str">
        <f ca="1">IF(AND(C63="Abierto",D63="Urgente"),TODAY()-E63,"")</f>
        <v/>
      </c>
      <c r="O63" s="74" t="str">
        <f>IF(AND(C63="Abierto",D63="Urgente"),RANK(N63,$N$13:$N$814,0)+COUNTIF($N$13:N63,N63)-1,"")</f>
        <v/>
      </c>
      <c r="P63" s="74" t="str">
        <f>IF(AND(C63="Abierto",D63="Alta"),A63,"")</f>
        <v/>
      </c>
      <c r="Q63" s="74" t="str">
        <f ca="1">IF(AND(C63="Abierto",D63="Alta"),TODAY()-E63,"")</f>
        <v/>
      </c>
      <c r="R63" s="74" t="str">
        <f>IF(AND(C63="Abierto",D63="Alta"),RANK(Q63,$Q$13:$Q$814,0)+COUNTIF($Q$13:Q63,Q63)-1+MAX(O:O),"")</f>
        <v/>
      </c>
      <c r="S63" s="74" t="str">
        <f>IF(AND(C63="Abierto",D63="Media"),A63,"")</f>
        <v/>
      </c>
      <c r="T63" s="74" t="str">
        <f ca="1">IF(AND(C63="Abierto",D63="Media"),TODAY()-E63,"")</f>
        <v/>
      </c>
      <c r="U63" s="74" t="str">
        <f>IF(AND(C63="Abierto",D63="Media"),RANK(T63,$T$13:$T$814,0)+COUNTIF($T$13:T63,T63)-1+MAX(O:O,R:R),"")</f>
        <v/>
      </c>
      <c r="V63" s="74" t="str">
        <f>IF(AND(C63="Abierto",D63="Baja"),A63,"")</f>
        <v/>
      </c>
      <c r="W63" s="74" t="str">
        <f ca="1">IF(AND(C63="Abierto",D63="Baja"),TODAY()-E63,"")</f>
        <v/>
      </c>
      <c r="X63" s="74" t="str">
        <f>IF(AND(C63="Abierto",D63="Baja"),RANK(W63,$W$13:$W$814,0)+COUNTIF($W$13:W63,W63)-1+MAX(O:O,R:R,U:U),"")</f>
        <v/>
      </c>
      <c r="Y63" s="28" t="str">
        <f>IF(OR(C63="Resuelto",C63=""),"",SUM(O63,R63,U63,X63))</f>
        <v/>
      </c>
      <c r="Z63" s="28" t="str">
        <f>IF(OR(C63="Resuelto",C63=""),"",SUM(N63,Q63,T63,W63))</f>
        <v/>
      </c>
      <c r="AA63" s="28" t="str">
        <f>IF(OR(C63="Resuelto",C63=""),"",SUM(M63,P63,S63,V63))</f>
        <v/>
      </c>
      <c r="AB63" s="28">
        <v>221</v>
      </c>
      <c r="AC63" s="28" t="str">
        <f t="shared" ca="1" si="1"/>
        <v/>
      </c>
      <c r="AD63" s="75" t="str">
        <f t="shared" ca="1" si="2"/>
        <v/>
      </c>
      <c r="AE63" s="53"/>
      <c r="AF63" s="53"/>
      <c r="AG63" s="53"/>
      <c r="AH63" s="53"/>
      <c r="AI63" s="78" t="e">
        <f>IF(AJ63="","",MAX($AI$5:AI62)+1)</f>
        <v>#REF!</v>
      </c>
      <c r="AJ63" s="53" t="e">
        <f>IF(#REF!="","",IF(COUNTIF($AJ$11:AJ62,#REF!)=0,#REF!,""))</f>
        <v>#REF!</v>
      </c>
      <c r="AK63" s="53" t="str">
        <f t="shared" si="3"/>
        <v/>
      </c>
      <c r="AL63" s="53" t="s">
        <v>44</v>
      </c>
      <c r="AM63" s="53" t="s">
        <v>32</v>
      </c>
      <c r="AN63" s="53" t="s">
        <v>52</v>
      </c>
      <c r="AO63" s="53" t="s">
        <v>50</v>
      </c>
    </row>
    <row r="64" spans="1:41" ht="25.5" customHeight="1" x14ac:dyDescent="0.25">
      <c r="A64" s="85">
        <f t="shared" si="4"/>
        <v>52</v>
      </c>
      <c r="B64" s="15" t="s">
        <v>143</v>
      </c>
      <c r="C64" s="15" t="s">
        <v>142</v>
      </c>
      <c r="D64" s="17" t="s">
        <v>5</v>
      </c>
      <c r="E64" s="70">
        <v>44084</v>
      </c>
      <c r="F64" s="67" t="s">
        <v>105</v>
      </c>
      <c r="G64" s="86"/>
      <c r="H64" s="70">
        <v>44084</v>
      </c>
      <c r="I64" s="16">
        <f t="shared" si="0"/>
        <v>0</v>
      </c>
      <c r="J64" s="16"/>
      <c r="K64" s="28" t="s">
        <v>57</v>
      </c>
      <c r="L64" s="27"/>
      <c r="M64" s="74" t="str">
        <f>IF(AND(C64="Abierto",D64="Urgente"),A64,"")</f>
        <v/>
      </c>
      <c r="N64" s="74" t="str">
        <f ca="1">IF(AND(C64="Abierto",D64="Urgente"),TODAY()-E64,"")</f>
        <v/>
      </c>
      <c r="O64" s="74" t="str">
        <f>IF(AND(C64="Abierto",D64="Urgente"),RANK(N64,$N$13:$N$814,0)+COUNTIF($N$13:N64,N64)-1,"")</f>
        <v/>
      </c>
      <c r="P64" s="74" t="str">
        <f>IF(AND(C64="Abierto",D64="Alta"),A64,"")</f>
        <v/>
      </c>
      <c r="Q64" s="74" t="str">
        <f ca="1">IF(AND(C64="Abierto",D64="Alta"),TODAY()-E64,"")</f>
        <v/>
      </c>
      <c r="R64" s="74" t="str">
        <f>IF(AND(C64="Abierto",D64="Alta"),RANK(Q64,$Q$13:$Q$814,0)+COUNTIF($Q$13:Q64,Q64)-1+MAX(O:O),"")</f>
        <v/>
      </c>
      <c r="S64" s="74" t="str">
        <f>IF(AND(C64="Abierto",D64="Media"),A64,"")</f>
        <v/>
      </c>
      <c r="T64" s="74" t="str">
        <f ca="1">IF(AND(C64="Abierto",D64="Media"),TODAY()-E64,"")</f>
        <v/>
      </c>
      <c r="U64" s="74" t="str">
        <f>IF(AND(C64="Abierto",D64="Media"),RANK(T64,$T$13:$T$814,0)+COUNTIF($T$13:T64,T64)-1+MAX(O:O,R:R),"")</f>
        <v/>
      </c>
      <c r="V64" s="74" t="str">
        <f>IF(AND(C64="Abierto",D64="Baja"),A64,"")</f>
        <v/>
      </c>
      <c r="W64" s="74" t="str">
        <f ca="1">IF(AND(C64="Abierto",D64="Baja"),TODAY()-E64,"")</f>
        <v/>
      </c>
      <c r="X64" s="74" t="str">
        <f>IF(AND(C64="Abierto",D64="Baja"),RANK(W64,$W$13:$W$814,0)+COUNTIF($W$13:W64,W64)-1+MAX(O:O,R:R,U:U),"")</f>
        <v/>
      </c>
      <c r="Y64" s="28" t="str">
        <f>IF(OR(C64="Resuelto",C64=""),"",SUM(O64,R64,U64,X64))</f>
        <v/>
      </c>
      <c r="Z64" s="28" t="str">
        <f>IF(OR(C64="Resuelto",C64=""),"",SUM(N64,Q64,T64,W64))</f>
        <v/>
      </c>
      <c r="AA64" s="28" t="str">
        <f>IF(OR(C64="Resuelto",C64=""),"",SUM(M64,P64,S64,V64))</f>
        <v/>
      </c>
      <c r="AB64" s="28">
        <v>222</v>
      </c>
      <c r="AC64" s="28" t="str">
        <f t="shared" ca="1" si="1"/>
        <v/>
      </c>
      <c r="AD64" s="75" t="str">
        <f t="shared" ca="1" si="2"/>
        <v/>
      </c>
      <c r="AE64" s="53"/>
      <c r="AF64" s="53"/>
      <c r="AG64" s="53"/>
      <c r="AH64" s="53"/>
      <c r="AI64" s="78" t="str">
        <f>IF(AJ64="","",MAX($AI$5:AI63)+1)</f>
        <v/>
      </c>
      <c r="AJ64" s="53" t="str">
        <f>IF(G63="","",IF(COUNTIF($AJ$11:AJ63,G63)=0,G63,""))</f>
        <v/>
      </c>
      <c r="AK64" s="53" t="str">
        <f t="shared" si="3"/>
        <v/>
      </c>
      <c r="AL64" s="53" t="s">
        <v>44</v>
      </c>
      <c r="AM64" s="53" t="s">
        <v>32</v>
      </c>
      <c r="AN64" s="53" t="s">
        <v>52</v>
      </c>
      <c r="AO64" s="53" t="s">
        <v>49</v>
      </c>
    </row>
    <row r="65" spans="1:41" ht="25.5" customHeight="1" x14ac:dyDescent="0.25">
      <c r="A65" s="85">
        <f t="shared" si="4"/>
        <v>53</v>
      </c>
      <c r="B65" s="15" t="s">
        <v>143</v>
      </c>
      <c r="C65" s="15" t="s">
        <v>142</v>
      </c>
      <c r="D65" s="17" t="s">
        <v>5</v>
      </c>
      <c r="E65" s="70">
        <v>44084</v>
      </c>
      <c r="F65" s="67" t="s">
        <v>105</v>
      </c>
      <c r="G65" s="86"/>
      <c r="H65" s="70">
        <v>44084</v>
      </c>
      <c r="I65" s="16">
        <f t="shared" si="0"/>
        <v>0</v>
      </c>
      <c r="J65" s="16"/>
      <c r="K65" s="28" t="s">
        <v>57</v>
      </c>
      <c r="L65" s="27"/>
      <c r="M65" s="74" t="str">
        <f>IF(AND(C65="Abierto",D65="Urgente"),A65,"")</f>
        <v/>
      </c>
      <c r="N65" s="74" t="str">
        <f ca="1">IF(AND(C65="Abierto",D65="Urgente"),TODAY()-E65,"")</f>
        <v/>
      </c>
      <c r="O65" s="74" t="str">
        <f>IF(AND(C65="Abierto",D65="Urgente"),RANK(N65,$N$13:$N$814,0)+COUNTIF($N$13:N65,N65)-1,"")</f>
        <v/>
      </c>
      <c r="P65" s="74" t="str">
        <f>IF(AND(C65="Abierto",D65="Alta"),A65,"")</f>
        <v/>
      </c>
      <c r="Q65" s="74" t="str">
        <f ca="1">IF(AND(C65="Abierto",D65="Alta"),TODAY()-E65,"")</f>
        <v/>
      </c>
      <c r="R65" s="74" t="str">
        <f>IF(AND(C65="Abierto",D65="Alta"),RANK(Q65,$Q$13:$Q$814,0)+COUNTIF($Q$13:Q65,Q65)-1+MAX(O:O),"")</f>
        <v/>
      </c>
      <c r="S65" s="74" t="str">
        <f>IF(AND(C65="Abierto",D65="Media"),A65,"")</f>
        <v/>
      </c>
      <c r="T65" s="74" t="str">
        <f ca="1">IF(AND(C65="Abierto",D65="Media"),TODAY()-E65,"")</f>
        <v/>
      </c>
      <c r="U65" s="74" t="str">
        <f>IF(AND(C65="Abierto",D65="Media"),RANK(T65,$T$13:$T$814,0)+COUNTIF($T$13:T65,T65)-1+MAX(O:O,R:R),"")</f>
        <v/>
      </c>
      <c r="V65" s="74" t="str">
        <f>IF(AND(C65="Abierto",D65="Baja"),A65,"")</f>
        <v/>
      </c>
      <c r="W65" s="74" t="str">
        <f ca="1">IF(AND(C65="Abierto",D65="Baja"),TODAY()-E65,"")</f>
        <v/>
      </c>
      <c r="X65" s="74" t="str">
        <f>IF(AND(C65="Abierto",D65="Baja"),RANK(W65,$W$13:$W$814,0)+COUNTIF($W$13:W65,W65)-1+MAX(O:O,R:R,U:U),"")</f>
        <v/>
      </c>
      <c r="Y65" s="28" t="str">
        <f>IF(OR(C65="Resuelto",C65=""),"",SUM(O65,R65,U65,X65))</f>
        <v/>
      </c>
      <c r="Z65" s="28" t="str">
        <f>IF(OR(C65="Resuelto",C65=""),"",SUM(N65,Q65,T65,W65))</f>
        <v/>
      </c>
      <c r="AA65" s="28" t="str">
        <f>IF(OR(C65="Resuelto",C65=""),"",SUM(M65,P65,S65,V65))</f>
        <v/>
      </c>
      <c r="AB65" s="28">
        <v>223</v>
      </c>
      <c r="AC65" s="28" t="str">
        <f t="shared" ca="1" si="1"/>
        <v/>
      </c>
      <c r="AD65" s="75" t="str">
        <f t="shared" ca="1" si="2"/>
        <v/>
      </c>
      <c r="AE65" s="53"/>
      <c r="AF65" s="53"/>
      <c r="AG65" s="53"/>
      <c r="AH65" s="53"/>
      <c r="AI65" s="78" t="str">
        <f>IF(AJ65="","",MAX($AI$5:AI64)+1)</f>
        <v/>
      </c>
      <c r="AJ65" s="53" t="str">
        <f>IF(G64="","",IF(COUNTIF($AJ$11:AJ64,G64)=0,G64,""))</f>
        <v/>
      </c>
      <c r="AK65" s="53" t="str">
        <f t="shared" si="3"/>
        <v/>
      </c>
      <c r="AL65" s="53" t="s">
        <v>44</v>
      </c>
      <c r="AM65" s="53" t="s">
        <v>35</v>
      </c>
      <c r="AN65" s="53" t="s">
        <v>52</v>
      </c>
      <c r="AO65" s="53" t="s">
        <v>49</v>
      </c>
    </row>
    <row r="66" spans="1:41" ht="25.5" customHeight="1" x14ac:dyDescent="0.25">
      <c r="A66" s="85">
        <f t="shared" si="4"/>
        <v>54</v>
      </c>
      <c r="B66" s="15" t="s">
        <v>143</v>
      </c>
      <c r="C66" s="15" t="s">
        <v>142</v>
      </c>
      <c r="D66" s="17" t="s">
        <v>5</v>
      </c>
      <c r="E66" s="70">
        <v>44084</v>
      </c>
      <c r="F66" s="67" t="s">
        <v>105</v>
      </c>
      <c r="G66" s="86"/>
      <c r="H66" s="70">
        <v>44084</v>
      </c>
      <c r="I66" s="16">
        <f t="shared" si="0"/>
        <v>0</v>
      </c>
      <c r="J66" s="16"/>
      <c r="K66" s="28" t="s">
        <v>57</v>
      </c>
      <c r="L66" s="27"/>
      <c r="M66" s="74" t="str">
        <f>IF(AND(C66="Abierto",D66="Urgente"),A66,"")</f>
        <v/>
      </c>
      <c r="N66" s="74" t="str">
        <f ca="1">IF(AND(C66="Abierto",D66="Urgente"),TODAY()-E66,"")</f>
        <v/>
      </c>
      <c r="O66" s="74" t="str">
        <f>IF(AND(C66="Abierto",D66="Urgente"),RANK(N66,$N$13:$N$814,0)+COUNTIF($N$13:N66,N66)-1,"")</f>
        <v/>
      </c>
      <c r="P66" s="74" t="str">
        <f>IF(AND(C66="Abierto",D66="Alta"),A66,"")</f>
        <v/>
      </c>
      <c r="Q66" s="74" t="str">
        <f ca="1">IF(AND(C66="Abierto",D66="Alta"),TODAY()-E66,"")</f>
        <v/>
      </c>
      <c r="R66" s="74" t="str">
        <f>IF(AND(C66="Abierto",D66="Alta"),RANK(Q66,$Q$13:$Q$814,0)+COUNTIF($Q$13:Q66,Q66)-1+MAX(O:O),"")</f>
        <v/>
      </c>
      <c r="S66" s="74" t="str">
        <f>IF(AND(C66="Abierto",D66="Media"),A66,"")</f>
        <v/>
      </c>
      <c r="T66" s="74" t="str">
        <f ca="1">IF(AND(C66="Abierto",D66="Media"),TODAY()-E66,"")</f>
        <v/>
      </c>
      <c r="U66" s="74" t="str">
        <f>IF(AND(C66="Abierto",D66="Media"),RANK(T66,$T$13:$T$814,0)+COUNTIF($T$13:T66,T66)-1+MAX(O:O,R:R),"")</f>
        <v/>
      </c>
      <c r="V66" s="74" t="str">
        <f>IF(AND(C66="Abierto",D66="Baja"),A66,"")</f>
        <v/>
      </c>
      <c r="W66" s="74" t="str">
        <f ca="1">IF(AND(C66="Abierto",D66="Baja"),TODAY()-E66,"")</f>
        <v/>
      </c>
      <c r="X66" s="74" t="str">
        <f>IF(AND(C66="Abierto",D66="Baja"),RANK(W66,$W$13:$W$814,0)+COUNTIF($W$13:W66,W66)-1+MAX(O:O,R:R,U:U),"")</f>
        <v/>
      </c>
      <c r="Y66" s="28" t="str">
        <f>IF(OR(C66="Resuelto",C66=""),"",SUM(O66,R66,U66,X66))</f>
        <v/>
      </c>
      <c r="Z66" s="28" t="str">
        <f>IF(OR(C66="Resuelto",C66=""),"",SUM(N66,Q66,T66,W66))</f>
        <v/>
      </c>
      <c r="AA66" s="28" t="str">
        <f>IF(OR(C66="Resuelto",C66=""),"",SUM(M66,P66,S66,V66))</f>
        <v/>
      </c>
      <c r="AB66" s="28">
        <v>224</v>
      </c>
      <c r="AC66" s="28" t="str">
        <f t="shared" ca="1" si="1"/>
        <v/>
      </c>
      <c r="AD66" s="75" t="str">
        <f t="shared" ca="1" si="2"/>
        <v/>
      </c>
      <c r="AE66" s="53"/>
      <c r="AF66" s="53"/>
      <c r="AG66" s="53"/>
      <c r="AH66" s="53"/>
      <c r="AI66" s="78" t="str">
        <f>IF(AJ66="","",MAX($AI$5:AI65)+1)</f>
        <v/>
      </c>
      <c r="AJ66" s="53" t="str">
        <f>IF(G65="","",IF(COUNTIF($AJ$11:AJ65,G65)=0,G65,""))</f>
        <v/>
      </c>
      <c r="AK66" s="53" t="str">
        <f t="shared" si="3"/>
        <v/>
      </c>
      <c r="AL66" s="53" t="s">
        <v>44</v>
      </c>
      <c r="AM66" s="53" t="s">
        <v>35</v>
      </c>
      <c r="AN66" s="53" t="s">
        <v>52</v>
      </c>
      <c r="AO66" s="53" t="s">
        <v>51</v>
      </c>
    </row>
    <row r="67" spans="1:41" ht="25.5" customHeight="1" x14ac:dyDescent="0.25">
      <c r="A67" s="85">
        <f t="shared" si="4"/>
        <v>55</v>
      </c>
      <c r="B67" s="53">
        <v>2025941</v>
      </c>
      <c r="C67" s="15" t="s">
        <v>142</v>
      </c>
      <c r="D67" s="17" t="s">
        <v>5</v>
      </c>
      <c r="E67" s="70">
        <v>44084</v>
      </c>
      <c r="F67" s="67" t="s">
        <v>105</v>
      </c>
      <c r="G67" s="86"/>
      <c r="H67" s="70">
        <v>44084</v>
      </c>
      <c r="I67" s="16">
        <f t="shared" si="0"/>
        <v>0</v>
      </c>
      <c r="J67" s="16"/>
      <c r="K67" s="28" t="s">
        <v>57</v>
      </c>
      <c r="L67" s="27"/>
      <c r="M67" s="74" t="str">
        <f>IF(AND(C67="Abierto",D67="Urgente"),A67,"")</f>
        <v/>
      </c>
      <c r="N67" s="74" t="str">
        <f ca="1">IF(AND(C67="Abierto",D67="Urgente"),TODAY()-E67,"")</f>
        <v/>
      </c>
      <c r="O67" s="74" t="str">
        <f>IF(AND(C67="Abierto",D67="Urgente"),RANK(N67,$N$13:$N$814,0)+COUNTIF($N$13:N67,N67)-1,"")</f>
        <v/>
      </c>
      <c r="P67" s="74" t="str">
        <f>IF(AND(C67="Abierto",D67="Alta"),A67,"")</f>
        <v/>
      </c>
      <c r="Q67" s="74" t="str">
        <f ca="1">IF(AND(C67="Abierto",D67="Alta"),TODAY()-E67,"")</f>
        <v/>
      </c>
      <c r="R67" s="74" t="str">
        <f>IF(AND(C67="Abierto",D67="Alta"),RANK(Q67,$Q$13:$Q$814,0)+COUNTIF($Q$13:Q67,Q67)-1+MAX(O:O),"")</f>
        <v/>
      </c>
      <c r="S67" s="74" t="str">
        <f>IF(AND(C67="Abierto",D67="Media"),A67,"")</f>
        <v/>
      </c>
      <c r="T67" s="74" t="str">
        <f ca="1">IF(AND(C67="Abierto",D67="Media"),TODAY()-E67,"")</f>
        <v/>
      </c>
      <c r="U67" s="74" t="str">
        <f>IF(AND(C67="Abierto",D67="Media"),RANK(T67,$T$13:$T$814,0)+COUNTIF($T$13:T67,T67)-1+MAX(O:O,R:R),"")</f>
        <v/>
      </c>
      <c r="V67" s="74" t="str">
        <f>IF(AND(C67="Abierto",D67="Baja"),A67,"")</f>
        <v/>
      </c>
      <c r="W67" s="74" t="str">
        <f ca="1">IF(AND(C67="Abierto",D67="Baja"),TODAY()-E67,"")</f>
        <v/>
      </c>
      <c r="X67" s="74" t="str">
        <f>IF(AND(C67="Abierto",D67="Baja"),RANK(W67,$W$13:$W$814,0)+COUNTIF($W$13:W67,W67)-1+MAX(O:O,R:R,U:U),"")</f>
        <v/>
      </c>
      <c r="Y67" s="28" t="str">
        <f>IF(OR(C67="Resuelto",C67=""),"",SUM(O67,R67,U67,X67))</f>
        <v/>
      </c>
      <c r="Z67" s="28" t="str">
        <f>IF(OR(C67="Resuelto",C67=""),"",SUM(N67,Q67,T67,W67))</f>
        <v/>
      </c>
      <c r="AA67" s="28" t="str">
        <f>IF(OR(C67="Resuelto",C67=""),"",SUM(M67,P67,S67,V67))</f>
        <v/>
      </c>
      <c r="AB67" s="28">
        <v>225</v>
      </c>
      <c r="AC67" s="28" t="str">
        <f t="shared" ca="1" si="1"/>
        <v/>
      </c>
      <c r="AD67" s="75" t="str">
        <f t="shared" ca="1" si="2"/>
        <v/>
      </c>
      <c r="AE67" s="53"/>
      <c r="AF67" s="53"/>
      <c r="AG67" s="53"/>
      <c r="AH67" s="53"/>
      <c r="AI67" s="78" t="str">
        <f>IF(AJ67="","",MAX($AI$5:AI66)+1)</f>
        <v/>
      </c>
      <c r="AJ67" s="53" t="str">
        <f>IF(G66="","",IF(COUNTIF($AJ$11:AJ66,G66)=0,G66,""))</f>
        <v/>
      </c>
      <c r="AK67" s="53" t="str">
        <f t="shared" si="3"/>
        <v/>
      </c>
      <c r="AL67" s="53" t="s">
        <v>44</v>
      </c>
      <c r="AM67" s="53" t="s">
        <v>36</v>
      </c>
      <c r="AN67" s="53" t="s">
        <v>52</v>
      </c>
      <c r="AO67" s="53" t="s">
        <v>49</v>
      </c>
    </row>
    <row r="68" spans="1:41" ht="25.5" customHeight="1" x14ac:dyDescent="0.25">
      <c r="A68" s="85">
        <f t="shared" si="4"/>
        <v>56</v>
      </c>
      <c r="B68" s="53">
        <v>2025942</v>
      </c>
      <c r="C68" s="15" t="s">
        <v>142</v>
      </c>
      <c r="D68" s="17" t="s">
        <v>5</v>
      </c>
      <c r="E68" s="70">
        <v>44084</v>
      </c>
      <c r="F68" s="67" t="s">
        <v>105</v>
      </c>
      <c r="G68" s="86"/>
      <c r="H68" s="70">
        <v>44084</v>
      </c>
      <c r="I68" s="16">
        <f t="shared" si="0"/>
        <v>0</v>
      </c>
      <c r="J68" s="16"/>
      <c r="K68" s="28" t="s">
        <v>57</v>
      </c>
      <c r="L68" s="27"/>
      <c r="M68" s="74" t="str">
        <f>IF(AND(C68="Abierto",D68="Urgente"),A68,"")</f>
        <v/>
      </c>
      <c r="N68" s="74" t="str">
        <f ca="1">IF(AND(C68="Abierto",D68="Urgente"),TODAY()-E68,"")</f>
        <v/>
      </c>
      <c r="O68" s="74" t="str">
        <f>IF(AND(C68="Abierto",D68="Urgente"),RANK(N68,$N$13:$N$814,0)+COUNTIF($N$13:N68,N68)-1,"")</f>
        <v/>
      </c>
      <c r="P68" s="74" t="str">
        <f>IF(AND(C68="Abierto",D68="Alta"),A68,"")</f>
        <v/>
      </c>
      <c r="Q68" s="74" t="str">
        <f ca="1">IF(AND(C68="Abierto",D68="Alta"),TODAY()-E68,"")</f>
        <v/>
      </c>
      <c r="R68" s="74" t="str">
        <f>IF(AND(C68="Abierto",D68="Alta"),RANK(Q68,$Q$13:$Q$814,0)+COUNTIF($Q$13:Q68,Q68)-1+MAX(O:O),"")</f>
        <v/>
      </c>
      <c r="S68" s="74" t="str">
        <f>IF(AND(C68="Abierto",D68="Media"),A68,"")</f>
        <v/>
      </c>
      <c r="T68" s="74" t="str">
        <f ca="1">IF(AND(C68="Abierto",D68="Media"),TODAY()-E68,"")</f>
        <v/>
      </c>
      <c r="U68" s="74" t="str">
        <f>IF(AND(C68="Abierto",D68="Media"),RANK(T68,$T$13:$T$814,0)+COUNTIF($T$13:T68,T68)-1+MAX(O:O,R:R),"")</f>
        <v/>
      </c>
      <c r="V68" s="74" t="str">
        <f>IF(AND(C68="Abierto",D68="Baja"),A68,"")</f>
        <v/>
      </c>
      <c r="W68" s="74" t="str">
        <f ca="1">IF(AND(C68="Abierto",D68="Baja"),TODAY()-E68,"")</f>
        <v/>
      </c>
      <c r="X68" s="74" t="str">
        <f>IF(AND(C68="Abierto",D68="Baja"),RANK(W68,$W$13:$W$814,0)+COUNTIF($W$13:W68,W68)-1+MAX(O:O,R:R,U:U),"")</f>
        <v/>
      </c>
      <c r="Y68" s="28" t="str">
        <f>IF(OR(C68="Resuelto",C68=""),"",SUM(O68,R68,U68,X68))</f>
        <v/>
      </c>
      <c r="Z68" s="28" t="str">
        <f>IF(OR(C68="Resuelto",C68=""),"",SUM(N68,Q68,T68,W68))</f>
        <v/>
      </c>
      <c r="AA68" s="28" t="str">
        <f>IF(OR(C68="Resuelto",C68=""),"",SUM(M68,P68,S68,V68))</f>
        <v/>
      </c>
      <c r="AB68" s="28">
        <v>225</v>
      </c>
      <c r="AC68" s="28" t="str">
        <f t="shared" ca="1" si="1"/>
        <v/>
      </c>
      <c r="AD68" s="75" t="str">
        <f t="shared" ca="1" si="2"/>
        <v/>
      </c>
      <c r="AE68" s="53"/>
      <c r="AF68" s="53"/>
      <c r="AG68" s="53"/>
      <c r="AH68" s="53"/>
      <c r="AI68" s="78" t="str">
        <f>IF(AJ68="","",MAX($AI$5:AI67)+1)</f>
        <v/>
      </c>
      <c r="AJ68" s="53" t="str">
        <f>IF(G67="","",IF(COUNTIF($AJ$11:AJ67,G67)=0,G67,""))</f>
        <v/>
      </c>
      <c r="AK68" s="53" t="str">
        <f t="shared" si="3"/>
        <v/>
      </c>
      <c r="AL68" s="53" t="s">
        <v>44</v>
      </c>
      <c r="AM68" s="53" t="s">
        <v>36</v>
      </c>
      <c r="AN68" s="53" t="s">
        <v>52</v>
      </c>
      <c r="AO68" s="53" t="s">
        <v>49</v>
      </c>
    </row>
    <row r="69" spans="1:41" ht="25.5" customHeight="1" x14ac:dyDescent="0.25">
      <c r="A69" s="85">
        <f t="shared" si="4"/>
        <v>57</v>
      </c>
      <c r="B69" s="53">
        <v>2025943</v>
      </c>
      <c r="C69" s="15" t="s">
        <v>142</v>
      </c>
      <c r="D69" s="17" t="s">
        <v>5</v>
      </c>
      <c r="E69" s="70">
        <v>44084</v>
      </c>
      <c r="F69" s="67" t="s">
        <v>105</v>
      </c>
      <c r="G69" s="86"/>
      <c r="H69" s="70">
        <v>44084</v>
      </c>
      <c r="I69" s="16">
        <f t="shared" si="0"/>
        <v>0</v>
      </c>
      <c r="J69" s="16"/>
      <c r="K69" s="28" t="s">
        <v>57</v>
      </c>
      <c r="L69" s="27"/>
      <c r="M69" s="74" t="str">
        <f>IF(AND(C69="Abierto",D69="Urgente"),A69,"")</f>
        <v/>
      </c>
      <c r="N69" s="74" t="str">
        <f ca="1">IF(AND(C69="Abierto",D69="Urgente"),TODAY()-E69,"")</f>
        <v/>
      </c>
      <c r="O69" s="74" t="str">
        <f>IF(AND(C69="Abierto",D69="Urgente"),RANK(N69,$N$13:$N$814,0)+COUNTIF($N$13:N69,N69)-1,"")</f>
        <v/>
      </c>
      <c r="P69" s="74" t="str">
        <f>IF(AND(C69="Abierto",D69="Alta"),A69,"")</f>
        <v/>
      </c>
      <c r="Q69" s="74" t="str">
        <f ca="1">IF(AND(C69="Abierto",D69="Alta"),TODAY()-E69,"")</f>
        <v/>
      </c>
      <c r="R69" s="74" t="str">
        <f>IF(AND(C69="Abierto",D69="Alta"),RANK(Q69,$Q$13:$Q$814,0)+COUNTIF($Q$13:Q69,Q69)-1+MAX(O:O),"")</f>
        <v/>
      </c>
      <c r="S69" s="74" t="str">
        <f>IF(AND(C69="Abierto",D69="Media"),A69,"")</f>
        <v/>
      </c>
      <c r="T69" s="74" t="str">
        <f ca="1">IF(AND(C69="Abierto",D69="Media"),TODAY()-E69,"")</f>
        <v/>
      </c>
      <c r="U69" s="74" t="str">
        <f>IF(AND(C69="Abierto",D69="Media"),RANK(T69,$T$13:$T$814,0)+COUNTIF($T$13:T69,T69)-1+MAX(O:O,R:R),"")</f>
        <v/>
      </c>
      <c r="V69" s="74" t="str">
        <f>IF(AND(C69="Abierto",D69="Baja"),A69,"")</f>
        <v/>
      </c>
      <c r="W69" s="74" t="str">
        <f ca="1">IF(AND(C69="Abierto",D69="Baja"),TODAY()-E69,"")</f>
        <v/>
      </c>
      <c r="X69" s="74" t="str">
        <f>IF(AND(C69="Abierto",D69="Baja"),RANK(W69,$W$13:$W$814,0)+COUNTIF($W$13:W69,W69)-1+MAX(O:O,R:R,U:U),"")</f>
        <v/>
      </c>
      <c r="Y69" s="28" t="str">
        <f>IF(OR(C69="Resuelto",C69=""),"",SUM(O69,R69,U69,X69))</f>
        <v/>
      </c>
      <c r="Z69" s="28" t="str">
        <f>IF(OR(C69="Resuelto",C69=""),"",SUM(N69,Q69,T69,W69))</f>
        <v/>
      </c>
      <c r="AA69" s="28" t="str">
        <f>IF(OR(C69="Resuelto",C69=""),"",SUM(M69,P69,S69,V69))</f>
        <v/>
      </c>
      <c r="AB69" s="28">
        <v>225</v>
      </c>
      <c r="AC69" s="28" t="str">
        <f t="shared" ca="1" si="1"/>
        <v/>
      </c>
      <c r="AD69" s="75" t="str">
        <f t="shared" ca="1" si="2"/>
        <v/>
      </c>
      <c r="AE69" s="53"/>
      <c r="AF69" s="53"/>
      <c r="AG69" s="53"/>
      <c r="AH69" s="53"/>
      <c r="AI69" s="78" t="str">
        <f>IF(AJ69="","",MAX($AI$5:AI68)+1)</f>
        <v/>
      </c>
      <c r="AJ69" s="53" t="str">
        <f>IF(G68="","",IF(COUNTIF($AJ$11:AJ68,G68)=0,G68,""))</f>
        <v/>
      </c>
      <c r="AK69" s="53" t="str">
        <f t="shared" si="3"/>
        <v/>
      </c>
      <c r="AL69" s="53" t="s">
        <v>44</v>
      </c>
      <c r="AM69" s="53" t="s">
        <v>36</v>
      </c>
      <c r="AN69" s="53" t="s">
        <v>52</v>
      </c>
      <c r="AO69" s="53" t="s">
        <v>49</v>
      </c>
    </row>
    <row r="70" spans="1:41" ht="25.5" customHeight="1" x14ac:dyDescent="0.25">
      <c r="A70" s="85">
        <f t="shared" si="4"/>
        <v>58</v>
      </c>
      <c r="B70" s="53">
        <v>2025944</v>
      </c>
      <c r="C70" s="15" t="s">
        <v>142</v>
      </c>
      <c r="D70" s="17" t="s">
        <v>5</v>
      </c>
      <c r="E70" s="70">
        <v>44084</v>
      </c>
      <c r="F70" s="67" t="s">
        <v>105</v>
      </c>
      <c r="G70" s="86"/>
      <c r="H70" s="70">
        <v>44084</v>
      </c>
      <c r="I70" s="16">
        <f t="shared" si="0"/>
        <v>0</v>
      </c>
      <c r="J70" s="16"/>
      <c r="K70" s="28" t="s">
        <v>57</v>
      </c>
      <c r="L70" s="27"/>
      <c r="M70" s="74" t="str">
        <f>IF(AND(C70="Abierto",D70="Urgente"),A70,"")</f>
        <v/>
      </c>
      <c r="N70" s="74" t="str">
        <f ca="1">IF(AND(C70="Abierto",D70="Urgente"),TODAY()-E70,"")</f>
        <v/>
      </c>
      <c r="O70" s="74" t="str">
        <f>IF(AND(C70="Abierto",D70="Urgente"),RANK(N70,$N$13:$N$814,0)+COUNTIF($N$13:N70,N70)-1,"")</f>
        <v/>
      </c>
      <c r="P70" s="74" t="str">
        <f>IF(AND(C70="Abierto",D70="Alta"),A70,"")</f>
        <v/>
      </c>
      <c r="Q70" s="74" t="str">
        <f ca="1">IF(AND(C70="Abierto",D70="Alta"),TODAY()-E70,"")</f>
        <v/>
      </c>
      <c r="R70" s="74" t="str">
        <f>IF(AND(C70="Abierto",D70="Alta"),RANK(Q70,$Q$13:$Q$814,0)+COUNTIF($Q$13:Q70,Q70)-1+MAX(O:O),"")</f>
        <v/>
      </c>
      <c r="S70" s="74" t="str">
        <f>IF(AND(C70="Abierto",D70="Media"),A70,"")</f>
        <v/>
      </c>
      <c r="T70" s="74" t="str">
        <f ca="1">IF(AND(C70="Abierto",D70="Media"),TODAY()-E70,"")</f>
        <v/>
      </c>
      <c r="U70" s="74" t="str">
        <f>IF(AND(C70="Abierto",D70="Media"),RANK(T70,$T$13:$T$814,0)+COUNTIF($T$13:T70,T70)-1+MAX(O:O,R:R),"")</f>
        <v/>
      </c>
      <c r="V70" s="74" t="str">
        <f>IF(AND(C70="Abierto",D70="Baja"),A70,"")</f>
        <v/>
      </c>
      <c r="W70" s="74" t="str">
        <f ca="1">IF(AND(C70="Abierto",D70="Baja"),TODAY()-E70,"")</f>
        <v/>
      </c>
      <c r="X70" s="74" t="str">
        <f>IF(AND(C70="Abierto",D70="Baja"),RANK(W70,$W$13:$W$814,0)+COUNTIF($W$13:W70,W70)-1+MAX(O:O,R:R,U:U),"")</f>
        <v/>
      </c>
      <c r="Y70" s="28" t="str">
        <f>IF(OR(C70="Resuelto",C70=""),"",SUM(O70,R70,U70,X70))</f>
        <v/>
      </c>
      <c r="Z70" s="28" t="str">
        <f>IF(OR(C70="Resuelto",C70=""),"",SUM(N70,Q70,T70,W70))</f>
        <v/>
      </c>
      <c r="AA70" s="28" t="str">
        <f>IF(OR(C70="Resuelto",C70=""),"",SUM(M70,P70,S70,V70))</f>
        <v/>
      </c>
      <c r="AB70" s="28">
        <v>225</v>
      </c>
      <c r="AC70" s="28" t="str">
        <f t="shared" ca="1" si="1"/>
        <v/>
      </c>
      <c r="AD70" s="75" t="str">
        <f t="shared" ca="1" si="2"/>
        <v/>
      </c>
      <c r="AE70" s="53"/>
      <c r="AF70" s="53"/>
      <c r="AG70" s="53"/>
      <c r="AH70" s="53"/>
      <c r="AI70" s="78" t="str">
        <f>IF(AJ70="","",MAX($AI$5:AI69)+1)</f>
        <v/>
      </c>
      <c r="AJ70" s="53" t="str">
        <f>IF(G69="","",IF(COUNTIF($AJ$11:AJ69,G69)=0,G69,""))</f>
        <v/>
      </c>
      <c r="AK70" s="53" t="str">
        <f t="shared" si="3"/>
        <v/>
      </c>
      <c r="AL70" s="53" t="s">
        <v>44</v>
      </c>
      <c r="AM70" s="53" t="s">
        <v>36</v>
      </c>
      <c r="AN70" s="53" t="s">
        <v>52</v>
      </c>
      <c r="AO70" s="53" t="s">
        <v>49</v>
      </c>
    </row>
    <row r="71" spans="1:41" ht="25.5" customHeight="1" x14ac:dyDescent="0.25">
      <c r="A71" s="85">
        <f t="shared" si="4"/>
        <v>59</v>
      </c>
      <c r="B71" s="15" t="s">
        <v>143</v>
      </c>
      <c r="C71" s="15" t="s">
        <v>142</v>
      </c>
      <c r="D71" s="17" t="s">
        <v>5</v>
      </c>
      <c r="E71" s="70">
        <v>44085</v>
      </c>
      <c r="F71" s="67" t="s">
        <v>105</v>
      </c>
      <c r="G71" s="86"/>
      <c r="H71" s="70">
        <v>44085</v>
      </c>
      <c r="I71" s="16">
        <f t="shared" si="0"/>
        <v>0</v>
      </c>
      <c r="J71" s="16"/>
      <c r="K71" s="28" t="s">
        <v>57</v>
      </c>
      <c r="L71" s="27"/>
      <c r="M71" s="74" t="str">
        <f>IF(AND(C71="Abierto",D71="Urgente"),A71,"")</f>
        <v/>
      </c>
      <c r="N71" s="74" t="str">
        <f ca="1">IF(AND(C71="Abierto",D71="Urgente"),TODAY()-E71,"")</f>
        <v/>
      </c>
      <c r="O71" s="74" t="str">
        <f>IF(AND(C71="Abierto",D71="Urgente"),RANK(N71,$N$13:$N$814,0)+COUNTIF($N$13:N71,N71)-1,"")</f>
        <v/>
      </c>
      <c r="P71" s="74" t="str">
        <f>IF(AND(C71="Abierto",D71="Alta"),A71,"")</f>
        <v/>
      </c>
      <c r="Q71" s="74" t="str">
        <f ca="1">IF(AND(C71="Abierto",D71="Alta"),TODAY()-E71,"")</f>
        <v/>
      </c>
      <c r="R71" s="74" t="str">
        <f>IF(AND(C71="Abierto",D71="Alta"),RANK(Q71,$Q$13:$Q$814,0)+COUNTIF($Q$13:Q71,Q71)-1+MAX(O:O),"")</f>
        <v/>
      </c>
      <c r="S71" s="74" t="str">
        <f>IF(AND(C71="Abierto",D71="Media"),A71,"")</f>
        <v/>
      </c>
      <c r="T71" s="74" t="str">
        <f ca="1">IF(AND(C71="Abierto",D71="Media"),TODAY()-E71,"")</f>
        <v/>
      </c>
      <c r="U71" s="74" t="str">
        <f>IF(AND(C71="Abierto",D71="Media"),RANK(T71,$T$13:$T$814,0)+COUNTIF($T$13:T71,T71)-1+MAX(O:O,R:R),"")</f>
        <v/>
      </c>
      <c r="V71" s="74" t="str">
        <f>IF(AND(C71="Abierto",D71="Baja"),A71,"")</f>
        <v/>
      </c>
      <c r="W71" s="74" t="str">
        <f ca="1">IF(AND(C71="Abierto",D71="Baja"),TODAY()-E71,"")</f>
        <v/>
      </c>
      <c r="X71" s="74" t="str">
        <f>IF(AND(C71="Abierto",D71="Baja"),RANK(W71,$W$13:$W$814,0)+COUNTIF($W$13:W71,W71)-1+MAX(O:O,R:R,U:U),"")</f>
        <v/>
      </c>
      <c r="Y71" s="28" t="str">
        <f>IF(OR(C71="Resuelto",C71=""),"",SUM(O71,R71,U71,X71))</f>
        <v/>
      </c>
      <c r="Z71" s="28" t="str">
        <f>IF(OR(C71="Resuelto",C71=""),"",SUM(N71,Q71,T71,W71))</f>
        <v/>
      </c>
      <c r="AA71" s="28" t="str">
        <f>IF(OR(C71="Resuelto",C71=""),"",SUM(M71,P71,S71,V71))</f>
        <v/>
      </c>
      <c r="AB71" s="28">
        <v>229</v>
      </c>
      <c r="AC71" s="28" t="str">
        <f t="shared" ca="1" si="1"/>
        <v/>
      </c>
      <c r="AD71" s="75" t="str">
        <f t="shared" ca="1" si="2"/>
        <v/>
      </c>
      <c r="AE71" s="53"/>
      <c r="AF71" s="53"/>
      <c r="AG71" s="53"/>
      <c r="AH71" s="53"/>
      <c r="AI71" s="78" t="str">
        <f>IF(AJ71="","",MAX($AI$5:AI70)+1)</f>
        <v/>
      </c>
      <c r="AJ71" s="53" t="str">
        <f>IF(G70="","",IF(COUNTIF($AJ$11:AJ70,G70)=0,G70,""))</f>
        <v/>
      </c>
      <c r="AK71" s="53" t="str">
        <f t="shared" si="3"/>
        <v/>
      </c>
      <c r="AL71" s="53" t="s">
        <v>44</v>
      </c>
      <c r="AM71" s="53" t="s">
        <v>34</v>
      </c>
      <c r="AN71" s="53" t="s">
        <v>52</v>
      </c>
      <c r="AO71" s="53" t="s">
        <v>49</v>
      </c>
    </row>
    <row r="72" spans="1:41" ht="25.5" customHeight="1" x14ac:dyDescent="0.25">
      <c r="A72" s="85">
        <f t="shared" si="4"/>
        <v>60</v>
      </c>
      <c r="B72" s="15" t="s">
        <v>143</v>
      </c>
      <c r="C72" s="53" t="s">
        <v>8</v>
      </c>
      <c r="D72" s="17" t="s">
        <v>5</v>
      </c>
      <c r="E72" s="70">
        <v>44085</v>
      </c>
      <c r="F72" s="67" t="s">
        <v>62</v>
      </c>
      <c r="G72" s="94"/>
      <c r="H72" s="96"/>
      <c r="I72" s="16" t="str">
        <f t="shared" si="0"/>
        <v/>
      </c>
      <c r="J72" s="16"/>
      <c r="K72" s="28" t="s">
        <v>56</v>
      </c>
      <c r="L72" s="27">
        <v>44096</v>
      </c>
      <c r="M72" s="74" t="str">
        <f>IF(AND(C72="Abierto",D72="Urgente"),A72,"")</f>
        <v/>
      </c>
      <c r="N72" s="74" t="str">
        <f ca="1">IF(AND(C72="Abierto",D72="Urgente"),TODAY()-E72,"")</f>
        <v/>
      </c>
      <c r="O72" s="74" t="str">
        <f>IF(AND(C72="Abierto",D72="Urgente"),RANK(N72,$N$13:$N$814,0)+COUNTIF($N$13:N72,N72)-1,"")</f>
        <v/>
      </c>
      <c r="P72" s="74" t="str">
        <f>IF(AND(C72="Abierto",D72="Alta"),A72,"")</f>
        <v/>
      </c>
      <c r="Q72" s="74" t="str">
        <f ca="1">IF(AND(C72="Abierto",D72="Alta"),TODAY()-E72,"")</f>
        <v/>
      </c>
      <c r="R72" s="74" t="str">
        <f>IF(AND(C72="Abierto",D72="Alta"),RANK(Q72,$Q$13:$Q$814,0)+COUNTIF($Q$13:Q72,Q72)-1+MAX(O:O),"")</f>
        <v/>
      </c>
      <c r="S72" s="74" t="str">
        <f>IF(AND(C72="Abierto",D72="Media"),A72,"")</f>
        <v/>
      </c>
      <c r="T72" s="74" t="str">
        <f ca="1">IF(AND(C72="Abierto",D72="Media"),TODAY()-E72,"")</f>
        <v/>
      </c>
      <c r="U72" s="74" t="str">
        <f>IF(AND(C72="Abierto",D72="Media"),RANK(T72,$T$13:$T$814,0)+COUNTIF($T$13:T72,T72)-1+MAX(O:O,R:R),"")</f>
        <v/>
      </c>
      <c r="V72" s="74">
        <f>IF(AND(C72="Abierto",D72="Baja"),A72,"")</f>
        <v>60</v>
      </c>
      <c r="W72" s="74">
        <f ca="1">IF(AND(C72="Abierto",D72="Baja"),TODAY()-E72,"")</f>
        <v>189</v>
      </c>
      <c r="X72" s="74">
        <f ca="1">IF(AND(C72="Abierto",D72="Baja"),RANK(W72,$W$13:$W$814,0)+COUNTIF($W$13:W72,W72)-1+MAX(O:O,R:R,U:U),"")</f>
        <v>4</v>
      </c>
      <c r="Y72" s="28">
        <f ca="1">IF(OR(C72="Resuelto",C72=""),"",SUM(O72,R72,U72,X72))</f>
        <v>4</v>
      </c>
      <c r="Z72" s="28">
        <f ca="1">IF(OR(C72="Resuelto",C72=""),"",SUM(N72,Q72,T72,W72))</f>
        <v>189</v>
      </c>
      <c r="AA72" s="28">
        <f>IF(OR(C72="Resuelto",C72=""),"",SUM(M72,P72,S72,V72))</f>
        <v>60</v>
      </c>
      <c r="AB72" s="28">
        <v>230</v>
      </c>
      <c r="AC72" s="28" t="str">
        <f t="shared" ca="1" si="1"/>
        <v/>
      </c>
      <c r="AD72" s="75" t="str">
        <f t="shared" ca="1" si="2"/>
        <v/>
      </c>
      <c r="AE72" s="53"/>
      <c r="AF72" s="53"/>
      <c r="AG72" s="53"/>
      <c r="AH72" s="53"/>
      <c r="AI72" s="78" t="str">
        <f>IF(AJ72="","",MAX($AI$5:AI71)+1)</f>
        <v/>
      </c>
      <c r="AJ72" s="53" t="str">
        <f>IF(G71="","",IF(COUNTIF($AJ$11:AJ71,G71)=0,G71,""))</f>
        <v/>
      </c>
      <c r="AK72" s="53" t="str">
        <f t="shared" si="3"/>
        <v/>
      </c>
      <c r="AL72" s="53" t="s">
        <v>44</v>
      </c>
      <c r="AM72" s="53" t="s">
        <v>34</v>
      </c>
      <c r="AN72" s="53" t="s">
        <v>52</v>
      </c>
      <c r="AO72" s="53" t="s">
        <v>49</v>
      </c>
    </row>
    <row r="73" spans="1:41" ht="25.5" customHeight="1" x14ac:dyDescent="0.25">
      <c r="A73" s="85">
        <f t="shared" si="4"/>
        <v>61</v>
      </c>
      <c r="B73" s="15" t="s">
        <v>143</v>
      </c>
      <c r="C73" s="15" t="s">
        <v>142</v>
      </c>
      <c r="D73" s="17" t="s">
        <v>5</v>
      </c>
      <c r="E73" s="70">
        <v>44085</v>
      </c>
      <c r="F73" s="67" t="s">
        <v>105</v>
      </c>
      <c r="G73" s="86"/>
      <c r="H73" s="70">
        <v>44085</v>
      </c>
      <c r="I73" s="16">
        <f t="shared" si="0"/>
        <v>0</v>
      </c>
      <c r="J73" s="16"/>
      <c r="K73" s="28" t="s">
        <v>57</v>
      </c>
      <c r="L73" s="27"/>
      <c r="M73" s="74" t="str">
        <f>IF(AND(C73="Abierto",D73="Urgente"),A73,"")</f>
        <v/>
      </c>
      <c r="N73" s="74" t="str">
        <f ca="1">IF(AND(C73="Abierto",D73="Urgente"),TODAY()-E73,"")</f>
        <v/>
      </c>
      <c r="O73" s="74" t="str">
        <f>IF(AND(C73="Abierto",D73="Urgente"),RANK(N73,$N$13:$N$814,0)+COUNTIF($N$13:N73,N73)-1,"")</f>
        <v/>
      </c>
      <c r="P73" s="74" t="str">
        <f>IF(AND(C73="Abierto",D73="Alta"),A73,"")</f>
        <v/>
      </c>
      <c r="Q73" s="74" t="str">
        <f ca="1">IF(AND(C73="Abierto",D73="Alta"),TODAY()-E73,"")</f>
        <v/>
      </c>
      <c r="R73" s="74" t="str">
        <f>IF(AND(C73="Abierto",D73="Alta"),RANK(Q73,$Q$13:$Q$814,0)+COUNTIF($Q$13:Q73,Q73)-1+MAX(O:O),"")</f>
        <v/>
      </c>
      <c r="S73" s="74" t="str">
        <f>IF(AND(C73="Abierto",D73="Media"),A73,"")</f>
        <v/>
      </c>
      <c r="T73" s="74" t="str">
        <f ca="1">IF(AND(C73="Abierto",D73="Media"),TODAY()-E73,"")</f>
        <v/>
      </c>
      <c r="U73" s="74" t="str">
        <f>IF(AND(C73="Abierto",D73="Media"),RANK(T73,$T$13:$T$814,0)+COUNTIF($T$13:T73,T73)-1+MAX(O:O,R:R),"")</f>
        <v/>
      </c>
      <c r="V73" s="74" t="str">
        <f>IF(AND(C73="Abierto",D73="Baja"),A73,"")</f>
        <v/>
      </c>
      <c r="W73" s="74" t="str">
        <f ca="1">IF(AND(C73="Abierto",D73="Baja"),TODAY()-E73,"")</f>
        <v/>
      </c>
      <c r="X73" s="74" t="str">
        <f>IF(AND(C73="Abierto",D73="Baja"),RANK(W73,$W$13:$W$814,0)+COUNTIF($W$13:W73,W73)-1+MAX(O:O,R:R,U:U),"")</f>
        <v/>
      </c>
      <c r="Y73" s="28" t="str">
        <f>IF(OR(C73="Resuelto",C73=""),"",SUM(O73,R73,U73,X73))</f>
        <v/>
      </c>
      <c r="Z73" s="28" t="str">
        <f>IF(OR(C73="Resuelto",C73=""),"",SUM(N73,Q73,T73,W73))</f>
        <v/>
      </c>
      <c r="AA73" s="28" t="str">
        <f>IF(OR(C73="Resuelto",C73=""),"",SUM(M73,P73,S73,V73))</f>
        <v/>
      </c>
      <c r="AB73" s="28">
        <v>231</v>
      </c>
      <c r="AC73" s="28" t="str">
        <f t="shared" ca="1" si="1"/>
        <v/>
      </c>
      <c r="AD73" s="75" t="str">
        <f t="shared" ca="1" si="2"/>
        <v/>
      </c>
      <c r="AE73" s="53"/>
      <c r="AF73" s="53"/>
      <c r="AG73" s="53"/>
      <c r="AH73" s="53"/>
      <c r="AI73" s="78" t="str">
        <f>IF(AJ73="","",MAX($AI$5:AI72)+1)</f>
        <v/>
      </c>
      <c r="AJ73" s="53" t="str">
        <f>IF(G72="","",IF(COUNTIF($AJ$11:AJ72,G72)=0,G72,""))</f>
        <v/>
      </c>
      <c r="AK73" s="53" t="str">
        <f t="shared" si="3"/>
        <v/>
      </c>
      <c r="AL73" s="53" t="s">
        <v>44</v>
      </c>
      <c r="AM73" s="53" t="s">
        <v>34</v>
      </c>
      <c r="AN73" s="53" t="s">
        <v>52</v>
      </c>
      <c r="AO73" s="53" t="s">
        <v>49</v>
      </c>
    </row>
    <row r="74" spans="1:41" ht="25.5" customHeight="1" x14ac:dyDescent="0.25">
      <c r="A74" s="85">
        <f t="shared" si="4"/>
        <v>62</v>
      </c>
      <c r="B74" s="15" t="s">
        <v>143</v>
      </c>
      <c r="C74" s="53" t="s">
        <v>142</v>
      </c>
      <c r="D74" s="17" t="s">
        <v>6</v>
      </c>
      <c r="E74" s="70">
        <v>44085</v>
      </c>
      <c r="F74" s="67" t="s">
        <v>86</v>
      </c>
      <c r="G74" s="86"/>
      <c r="H74" s="96">
        <v>44088</v>
      </c>
      <c r="I74" s="16">
        <f t="shared" si="0"/>
        <v>3</v>
      </c>
      <c r="J74" s="16"/>
      <c r="K74" s="28" t="s">
        <v>57</v>
      </c>
      <c r="L74" s="27"/>
      <c r="M74" s="74" t="str">
        <f>IF(AND(C74="Abierto",D74="Urgente"),A74,"")</f>
        <v/>
      </c>
      <c r="N74" s="74" t="str">
        <f ca="1">IF(AND(C74="Abierto",D74="Urgente"),TODAY()-E74,"")</f>
        <v/>
      </c>
      <c r="O74" s="74" t="str">
        <f>IF(AND(C74="Abierto",D74="Urgente"),RANK(N74,$N$13:$N$814,0)+COUNTIF($N$13:N74,N74)-1,"")</f>
        <v/>
      </c>
      <c r="P74" s="74" t="str">
        <f>IF(AND(C74="Abierto",D74="Alta"),A74,"")</f>
        <v/>
      </c>
      <c r="Q74" s="74" t="str">
        <f ca="1">IF(AND(C74="Abierto",D74="Alta"),TODAY()-E74,"")</f>
        <v/>
      </c>
      <c r="R74" s="74" t="str">
        <f>IF(AND(C74="Abierto",D74="Alta"),RANK(Q74,$Q$13:$Q$814,0)+COUNTIF($Q$13:Q74,Q74)-1+MAX(O:O),"")</f>
        <v/>
      </c>
      <c r="S74" s="74" t="str">
        <f>IF(AND(C74="Abierto",D74="Media"),A74,"")</f>
        <v/>
      </c>
      <c r="T74" s="74" t="str">
        <f ca="1">IF(AND(C74="Abierto",D74="Media"),TODAY()-E74,"")</f>
        <v/>
      </c>
      <c r="U74" s="74" t="str">
        <f>IF(AND(C74="Abierto",D74="Media"),RANK(T74,$T$13:$T$814,0)+COUNTIF($T$13:T74,T74)-1+MAX(O:O,R:R),"")</f>
        <v/>
      </c>
      <c r="V74" s="74" t="str">
        <f>IF(AND(C74="Abierto",D74="Baja"),A74,"")</f>
        <v/>
      </c>
      <c r="W74" s="74" t="str">
        <f ca="1">IF(AND(C74="Abierto",D74="Baja"),TODAY()-E74,"")</f>
        <v/>
      </c>
      <c r="X74" s="74" t="str">
        <f>IF(AND(C74="Abierto",D74="Baja"),RANK(W74,$W$13:$W$814,0)+COUNTIF($W$13:W74,W74)-1+MAX(O:O,R:R,U:U),"")</f>
        <v/>
      </c>
      <c r="Y74" s="28" t="str">
        <f>IF(OR(C74="Resuelto",C74=""),"",SUM(O74,R74,U74,X74))</f>
        <v/>
      </c>
      <c r="Z74" s="28" t="str">
        <f>IF(OR(C74="Resuelto",C74=""),"",SUM(N74,Q74,T74,W74))</f>
        <v/>
      </c>
      <c r="AA74" s="28" t="str">
        <f>IF(OR(C74="Resuelto",C74=""),"",SUM(M74,P74,S74,V74))</f>
        <v/>
      </c>
      <c r="AB74" s="28">
        <v>232</v>
      </c>
      <c r="AC74" s="28" t="str">
        <f t="shared" ca="1" si="1"/>
        <v/>
      </c>
      <c r="AD74" s="75" t="str">
        <f t="shared" ca="1" si="2"/>
        <v/>
      </c>
      <c r="AE74" s="53"/>
      <c r="AF74" s="53"/>
      <c r="AG74" s="53"/>
      <c r="AH74" s="53"/>
      <c r="AI74" s="78" t="str">
        <f>IF(AJ74="","",MAX($AI$5:AI73)+1)</f>
        <v/>
      </c>
      <c r="AJ74" s="53" t="str">
        <f>IF(G73="","",IF(COUNTIF($AJ$11:AJ73,G73)=0,G73,""))</f>
        <v/>
      </c>
      <c r="AK74" s="53" t="str">
        <f t="shared" si="3"/>
        <v/>
      </c>
      <c r="AL74" s="53" t="s">
        <v>39</v>
      </c>
      <c r="AM74" s="53" t="s">
        <v>34</v>
      </c>
      <c r="AN74" s="53" t="s">
        <v>53</v>
      </c>
      <c r="AO74" s="53" t="s">
        <v>49</v>
      </c>
    </row>
    <row r="75" spans="1:41" ht="25.5" customHeight="1" x14ac:dyDescent="0.25">
      <c r="A75" s="85">
        <f t="shared" si="4"/>
        <v>63</v>
      </c>
      <c r="B75" s="15" t="s">
        <v>143</v>
      </c>
      <c r="C75" s="15" t="s">
        <v>142</v>
      </c>
      <c r="D75" s="17" t="s">
        <v>5</v>
      </c>
      <c r="E75" s="70">
        <v>44085</v>
      </c>
      <c r="F75" s="67" t="s">
        <v>105</v>
      </c>
      <c r="G75" s="86"/>
      <c r="H75" s="70">
        <v>44085</v>
      </c>
      <c r="I75" s="16">
        <f t="shared" si="0"/>
        <v>0</v>
      </c>
      <c r="J75" s="16"/>
      <c r="K75" s="28" t="s">
        <v>57</v>
      </c>
      <c r="L75" s="27"/>
      <c r="M75" s="74" t="str">
        <f>IF(AND(C75="Abierto",D75="Urgente"),A75,"")</f>
        <v/>
      </c>
      <c r="N75" s="74" t="str">
        <f ca="1">IF(AND(C75="Abierto",D75="Urgente"),TODAY()-E75,"")</f>
        <v/>
      </c>
      <c r="O75" s="74" t="str">
        <f>IF(AND(C75="Abierto",D75="Urgente"),RANK(N75,$N$13:$N$814,0)+COUNTIF($N$13:N75,N75)-1,"")</f>
        <v/>
      </c>
      <c r="P75" s="74" t="str">
        <f>IF(AND(C75="Abierto",D75="Alta"),A75,"")</f>
        <v/>
      </c>
      <c r="Q75" s="74" t="str">
        <f ca="1">IF(AND(C75="Abierto",D75="Alta"),TODAY()-E75,"")</f>
        <v/>
      </c>
      <c r="R75" s="74" t="str">
        <f>IF(AND(C75="Abierto",D75="Alta"),RANK(Q75,$Q$13:$Q$814,0)+COUNTIF($Q$13:Q75,Q75)-1+MAX(O:O),"")</f>
        <v/>
      </c>
      <c r="S75" s="74" t="str">
        <f>IF(AND(C75="Abierto",D75="Media"),A75,"")</f>
        <v/>
      </c>
      <c r="T75" s="74" t="str">
        <f ca="1">IF(AND(C75="Abierto",D75="Media"),TODAY()-E75,"")</f>
        <v/>
      </c>
      <c r="U75" s="74" t="str">
        <f>IF(AND(C75="Abierto",D75="Media"),RANK(T75,$T$13:$T$814,0)+COUNTIF($T$13:T75,T75)-1+MAX(O:O,R:R),"")</f>
        <v/>
      </c>
      <c r="V75" s="74" t="str">
        <f>IF(AND(C75="Abierto",D75="Baja"),A75,"")</f>
        <v/>
      </c>
      <c r="W75" s="74" t="str">
        <f ca="1">IF(AND(C75="Abierto",D75="Baja"),TODAY()-E75,"")</f>
        <v/>
      </c>
      <c r="X75" s="74" t="str">
        <f>IF(AND(C75="Abierto",D75="Baja"),RANK(W75,$W$13:$W$814,0)+COUNTIF($W$13:W75,W75)-1+MAX(O:O,R:R,U:U),"")</f>
        <v/>
      </c>
      <c r="Y75" s="28" t="str">
        <f>IF(OR(C75="Resuelto",C75=""),"",SUM(O75,R75,U75,X75))</f>
        <v/>
      </c>
      <c r="Z75" s="28" t="str">
        <f>IF(OR(C75="Resuelto",C75=""),"",SUM(N75,Q75,T75,W75))</f>
        <v/>
      </c>
      <c r="AA75" s="28" t="str">
        <f>IF(OR(C75="Resuelto",C75=""),"",SUM(M75,P75,S75,V75))</f>
        <v/>
      </c>
      <c r="AB75" s="28">
        <v>233</v>
      </c>
      <c r="AC75" s="28" t="str">
        <f t="shared" ca="1" si="1"/>
        <v/>
      </c>
      <c r="AD75" s="75" t="str">
        <f t="shared" ca="1" si="2"/>
        <v/>
      </c>
      <c r="AE75" s="53"/>
      <c r="AF75" s="53"/>
      <c r="AG75" s="53"/>
      <c r="AH75" s="53"/>
      <c r="AI75" s="78" t="str">
        <f>IF(AJ75="","",MAX($AI$5:AI74)+1)</f>
        <v/>
      </c>
      <c r="AJ75" s="53" t="str">
        <f>IF(G74="","",IF(COUNTIF($AJ$11:AJ74,G74)=0,G74,""))</f>
        <v/>
      </c>
      <c r="AK75" s="53" t="str">
        <f t="shared" si="3"/>
        <v/>
      </c>
      <c r="AL75" s="53" t="s">
        <v>44</v>
      </c>
      <c r="AM75" s="53" t="s">
        <v>34</v>
      </c>
      <c r="AN75" s="53" t="s">
        <v>52</v>
      </c>
      <c r="AO75" s="53" t="s">
        <v>49</v>
      </c>
    </row>
    <row r="76" spans="1:41" ht="25.5" customHeight="1" x14ac:dyDescent="0.25">
      <c r="A76" s="85">
        <f t="shared" si="4"/>
        <v>64</v>
      </c>
      <c r="B76" s="15" t="s">
        <v>143</v>
      </c>
      <c r="C76" s="15" t="s">
        <v>142</v>
      </c>
      <c r="D76" s="17" t="s">
        <v>5</v>
      </c>
      <c r="E76" s="70">
        <v>44085</v>
      </c>
      <c r="F76" s="67" t="s">
        <v>105</v>
      </c>
      <c r="G76" s="86"/>
      <c r="H76" s="70">
        <v>44085</v>
      </c>
      <c r="I76" s="16">
        <f t="shared" si="0"/>
        <v>0</v>
      </c>
      <c r="J76" s="16"/>
      <c r="K76" s="28" t="s">
        <v>57</v>
      </c>
      <c r="L76" s="27"/>
      <c r="M76" s="74" t="str">
        <f>IF(AND(C76="Abierto",D76="Urgente"),A76,"")</f>
        <v/>
      </c>
      <c r="N76" s="74" t="str">
        <f ca="1">IF(AND(C76="Abierto",D76="Urgente"),TODAY()-E76,"")</f>
        <v/>
      </c>
      <c r="O76" s="74" t="str">
        <f>IF(AND(C76="Abierto",D76="Urgente"),RANK(N76,$N$13:$N$814,0)+COUNTIF($N$13:N76,N76)-1,"")</f>
        <v/>
      </c>
      <c r="P76" s="74" t="str">
        <f>IF(AND(C76="Abierto",D76="Alta"),A76,"")</f>
        <v/>
      </c>
      <c r="Q76" s="74" t="str">
        <f ca="1">IF(AND(C76="Abierto",D76="Alta"),TODAY()-E76,"")</f>
        <v/>
      </c>
      <c r="R76" s="74" t="str">
        <f>IF(AND(C76="Abierto",D76="Alta"),RANK(Q76,$Q$13:$Q$814,0)+COUNTIF($Q$13:Q76,Q76)-1+MAX(O:O),"")</f>
        <v/>
      </c>
      <c r="S76" s="74" t="str">
        <f>IF(AND(C76="Abierto",D76="Media"),A76,"")</f>
        <v/>
      </c>
      <c r="T76" s="74" t="str">
        <f ca="1">IF(AND(C76="Abierto",D76="Media"),TODAY()-E76,"")</f>
        <v/>
      </c>
      <c r="U76" s="74" t="str">
        <f>IF(AND(C76="Abierto",D76="Media"),RANK(T76,$T$13:$T$814,0)+COUNTIF($T$13:T76,T76)-1+MAX(O:O,R:R),"")</f>
        <v/>
      </c>
      <c r="V76" s="74" t="str">
        <f>IF(AND(C76="Abierto",D76="Baja"),A76,"")</f>
        <v/>
      </c>
      <c r="W76" s="74" t="str">
        <f ca="1">IF(AND(C76="Abierto",D76="Baja"),TODAY()-E76,"")</f>
        <v/>
      </c>
      <c r="X76" s="74" t="str">
        <f>IF(AND(C76="Abierto",D76="Baja"),RANK(W76,$W$13:$W$814,0)+COUNTIF($W$13:W76,W76)-1+MAX(O:O,R:R,U:U),"")</f>
        <v/>
      </c>
      <c r="Y76" s="28" t="str">
        <f>IF(OR(C76="Resuelto",C76=""),"",SUM(O76,R76,U76,X76))</f>
        <v/>
      </c>
      <c r="Z76" s="28" t="str">
        <f>IF(OR(C76="Resuelto",C76=""),"",SUM(N76,Q76,T76,W76))</f>
        <v/>
      </c>
      <c r="AA76" s="28" t="str">
        <f>IF(OR(C76="Resuelto",C76=""),"",SUM(M76,P76,S76,V76))</f>
        <v/>
      </c>
      <c r="AB76" s="28">
        <v>234</v>
      </c>
      <c r="AC76" s="28" t="str">
        <f t="shared" ca="1" si="1"/>
        <v/>
      </c>
      <c r="AD76" s="75" t="str">
        <f t="shared" ca="1" si="2"/>
        <v/>
      </c>
      <c r="AE76" s="53"/>
      <c r="AF76" s="53"/>
      <c r="AG76" s="53"/>
      <c r="AH76" s="53"/>
      <c r="AI76" s="78" t="str">
        <f>IF(AJ76="","",MAX($AI$5:AI75)+1)</f>
        <v/>
      </c>
      <c r="AJ76" s="53" t="str">
        <f>IF(G75="","",IF(COUNTIF($AJ$11:AJ75,G75)=0,G75,""))</f>
        <v/>
      </c>
      <c r="AK76" s="53" t="str">
        <f t="shared" si="3"/>
        <v/>
      </c>
      <c r="AL76" s="53" t="s">
        <v>44</v>
      </c>
      <c r="AM76" s="53" t="s">
        <v>35</v>
      </c>
      <c r="AN76" s="53" t="s">
        <v>52</v>
      </c>
      <c r="AO76" s="53" t="s">
        <v>51</v>
      </c>
    </row>
    <row r="77" spans="1:41" ht="25.5" customHeight="1" x14ac:dyDescent="0.25">
      <c r="A77" s="85">
        <f t="shared" si="4"/>
        <v>65</v>
      </c>
      <c r="B77" s="15" t="s">
        <v>143</v>
      </c>
      <c r="C77" s="15" t="s">
        <v>142</v>
      </c>
      <c r="D77" s="17" t="s">
        <v>5</v>
      </c>
      <c r="E77" s="70">
        <v>44085</v>
      </c>
      <c r="F77" s="67" t="s">
        <v>105</v>
      </c>
      <c r="G77" s="86"/>
      <c r="H77" s="70">
        <v>44085</v>
      </c>
      <c r="I77" s="16">
        <f t="shared" ref="I77:I140" si="5">IF(OR(E77=0,H77=0),"",H77-E77)</f>
        <v>0</v>
      </c>
      <c r="J77" s="16"/>
      <c r="K77" s="28" t="s">
        <v>57</v>
      </c>
      <c r="L77" s="27"/>
      <c r="M77" s="74" t="str">
        <f>IF(AND(C77="Abierto",D77="Urgente"),A77,"")</f>
        <v/>
      </c>
      <c r="N77" s="74" t="str">
        <f ca="1">IF(AND(C77="Abierto",D77="Urgente"),TODAY()-E77,"")</f>
        <v/>
      </c>
      <c r="O77" s="74" t="str">
        <f>IF(AND(C77="Abierto",D77="Urgente"),RANK(N77,$N$13:$N$814,0)+COUNTIF($N$13:N77,N77)-1,"")</f>
        <v/>
      </c>
      <c r="P77" s="74" t="str">
        <f>IF(AND(C77="Abierto",D77="Alta"),A77,"")</f>
        <v/>
      </c>
      <c r="Q77" s="74" t="str">
        <f ca="1">IF(AND(C77="Abierto",D77="Alta"),TODAY()-E77,"")</f>
        <v/>
      </c>
      <c r="R77" s="74" t="str">
        <f>IF(AND(C77="Abierto",D77="Alta"),RANK(Q77,$Q$13:$Q$814,0)+COUNTIF($Q$13:Q77,Q77)-1+MAX(O:O),"")</f>
        <v/>
      </c>
      <c r="S77" s="74" t="str">
        <f>IF(AND(C77="Abierto",D77="Media"),A77,"")</f>
        <v/>
      </c>
      <c r="T77" s="74" t="str">
        <f ca="1">IF(AND(C77="Abierto",D77="Media"),TODAY()-E77,"")</f>
        <v/>
      </c>
      <c r="U77" s="74" t="str">
        <f>IF(AND(C77="Abierto",D77="Media"),RANK(T77,$T$13:$T$814,0)+COUNTIF($T$13:T77,T77)-1+MAX(O:O,R:R),"")</f>
        <v/>
      </c>
      <c r="V77" s="74" t="str">
        <f>IF(AND(C77="Abierto",D77="Baja"),A77,"")</f>
        <v/>
      </c>
      <c r="W77" s="74" t="str">
        <f ca="1">IF(AND(C77="Abierto",D77="Baja"),TODAY()-E77,"")</f>
        <v/>
      </c>
      <c r="X77" s="74" t="str">
        <f>IF(AND(C77="Abierto",D77="Baja"),RANK(W77,$W$13:$W$814,0)+COUNTIF($W$13:W77,W77)-1+MAX(O:O,R:R,U:U),"")</f>
        <v/>
      </c>
      <c r="Y77" s="28" t="str">
        <f>IF(OR(C77="Resuelto",C77=""),"",SUM(O77,R77,U77,X77))</f>
        <v/>
      </c>
      <c r="Z77" s="28" t="str">
        <f>IF(OR(C77="Resuelto",C77=""),"",SUM(N77,Q77,T77,W77))</f>
        <v/>
      </c>
      <c r="AA77" s="28" t="str">
        <f>IF(OR(C77="Resuelto",C77=""),"",SUM(M77,P77,S77,V77))</f>
        <v/>
      </c>
      <c r="AB77" s="28">
        <v>235</v>
      </c>
      <c r="AC77" s="28" t="str">
        <f t="shared" ref="AC77:AC140" ca="1" si="6">IF(ISNA(VLOOKUP(AB77,$Y$13:$AA$811,3,FALSE))=TRUE,"",VLOOKUP(AB77,$Y$13:$AA$811,3,FALSE))</f>
        <v/>
      </c>
      <c r="AD77" s="75" t="str">
        <f t="shared" ref="AD77:AD140" ca="1" si="7">IF(ISNA(VLOOKUP(AB77,$Y$13:$AA$811,2,FALSE))=TRUE,"",VLOOKUP(AB77,$Y$13:$AA$811,2,FALSE))</f>
        <v/>
      </c>
      <c r="AE77" s="53"/>
      <c r="AF77" s="53"/>
      <c r="AG77" s="53"/>
      <c r="AH77" s="53"/>
      <c r="AI77" s="78" t="str">
        <f>IF(AJ77="","",MAX($AI$5:AI76)+1)</f>
        <v/>
      </c>
      <c r="AJ77" s="53" t="str">
        <f>IF(G76="","",IF(COUNTIF($AJ$11:AJ76,G76)=0,G76,""))</f>
        <v/>
      </c>
      <c r="AK77" s="53" t="str">
        <f t="shared" ref="AK77:AK140" si="8">IF(ISNA(VLOOKUP(AB77,$AI$13:$AJ$811,2,FALSE))=TRUE,"",VLOOKUP(AB77,$AI$13:$AJ$811,2,FALSE))</f>
        <v/>
      </c>
      <c r="AL77" s="53" t="s">
        <v>44</v>
      </c>
      <c r="AM77" s="53" t="s">
        <v>35</v>
      </c>
      <c r="AN77" s="53" t="s">
        <v>52</v>
      </c>
      <c r="AO77" s="53" t="s">
        <v>51</v>
      </c>
    </row>
    <row r="78" spans="1:41" ht="25.5" customHeight="1" x14ac:dyDescent="0.25">
      <c r="A78" s="85">
        <f t="shared" si="4"/>
        <v>66</v>
      </c>
      <c r="B78" s="15" t="s">
        <v>143</v>
      </c>
      <c r="C78" s="15" t="s">
        <v>142</v>
      </c>
      <c r="D78" s="17" t="s">
        <v>5</v>
      </c>
      <c r="E78" s="70">
        <v>44085</v>
      </c>
      <c r="F78" s="67" t="s">
        <v>105</v>
      </c>
      <c r="G78" s="86"/>
      <c r="H78" s="70">
        <v>44085</v>
      </c>
      <c r="I78" s="16">
        <f t="shared" si="5"/>
        <v>0</v>
      </c>
      <c r="J78" s="16"/>
      <c r="K78" s="28" t="s">
        <v>57</v>
      </c>
      <c r="L78" s="27"/>
      <c r="M78" s="74" t="str">
        <f>IF(AND(C78="Abierto",D78="Urgente"),A78,"")</f>
        <v/>
      </c>
      <c r="N78" s="74" t="str">
        <f ca="1">IF(AND(C78="Abierto",D78="Urgente"),TODAY()-E78,"")</f>
        <v/>
      </c>
      <c r="O78" s="74" t="str">
        <f>IF(AND(C78="Abierto",D78="Urgente"),RANK(N78,$N$13:$N$814,0)+COUNTIF($N$13:N78,N78)-1,"")</f>
        <v/>
      </c>
      <c r="P78" s="74" t="str">
        <f>IF(AND(C78="Abierto",D78="Alta"),A78,"")</f>
        <v/>
      </c>
      <c r="Q78" s="74" t="str">
        <f ca="1">IF(AND(C78="Abierto",D78="Alta"),TODAY()-E78,"")</f>
        <v/>
      </c>
      <c r="R78" s="74" t="str">
        <f>IF(AND(C78="Abierto",D78="Alta"),RANK(Q78,$Q$13:$Q$814,0)+COUNTIF($Q$13:Q78,Q78)-1+MAX(O:O),"")</f>
        <v/>
      </c>
      <c r="S78" s="74" t="str">
        <f>IF(AND(C78="Abierto",D78="Media"),A78,"")</f>
        <v/>
      </c>
      <c r="T78" s="74" t="str">
        <f ca="1">IF(AND(C78="Abierto",D78="Media"),TODAY()-E78,"")</f>
        <v/>
      </c>
      <c r="U78" s="74" t="str">
        <f>IF(AND(C78="Abierto",D78="Media"),RANK(T78,$T$13:$T$814,0)+COUNTIF($T$13:T78,T78)-1+MAX(O:O,R:R),"")</f>
        <v/>
      </c>
      <c r="V78" s="74" t="str">
        <f>IF(AND(C78="Abierto",D78="Baja"),A78,"")</f>
        <v/>
      </c>
      <c r="W78" s="74" t="str">
        <f ca="1">IF(AND(C78="Abierto",D78="Baja"),TODAY()-E78,"")</f>
        <v/>
      </c>
      <c r="X78" s="74" t="str">
        <f>IF(AND(C78="Abierto",D78="Baja"),RANK(W78,$W$13:$W$814,0)+COUNTIF($W$13:W78,W78)-1+MAX(O:O,R:R,U:U),"")</f>
        <v/>
      </c>
      <c r="Y78" s="28" t="str">
        <f>IF(OR(C78="Resuelto",C78=""),"",SUM(O78,R78,U78,X78))</f>
        <v/>
      </c>
      <c r="Z78" s="28" t="str">
        <f>IF(OR(C78="Resuelto",C78=""),"",SUM(N78,Q78,T78,W78))</f>
        <v/>
      </c>
      <c r="AA78" s="28" t="str">
        <f>IF(OR(C78="Resuelto",C78=""),"",SUM(M78,P78,S78,V78))</f>
        <v/>
      </c>
      <c r="AB78" s="28">
        <v>236</v>
      </c>
      <c r="AC78" s="28" t="str">
        <f t="shared" ca="1" si="6"/>
        <v/>
      </c>
      <c r="AD78" s="75" t="str">
        <f t="shared" ca="1" si="7"/>
        <v/>
      </c>
      <c r="AE78" s="53"/>
      <c r="AF78" s="53"/>
      <c r="AG78" s="53"/>
      <c r="AH78" s="53"/>
      <c r="AI78" s="78" t="str">
        <f>IF(AJ78="","",MAX($AI$5:AI77)+1)</f>
        <v/>
      </c>
      <c r="AJ78" s="53" t="str">
        <f>IF(G77="","",IF(COUNTIF($AJ$11:AJ77,G77)=0,G77,""))</f>
        <v/>
      </c>
      <c r="AK78" s="53" t="str">
        <f t="shared" si="8"/>
        <v/>
      </c>
      <c r="AL78" s="53" t="s">
        <v>44</v>
      </c>
      <c r="AM78" s="53" t="s">
        <v>35</v>
      </c>
      <c r="AN78" s="53" t="s">
        <v>52</v>
      </c>
      <c r="AO78" s="53" t="s">
        <v>49</v>
      </c>
    </row>
    <row r="79" spans="1:41" ht="25.5" customHeight="1" x14ac:dyDescent="0.25">
      <c r="A79" s="85">
        <f t="shared" ref="A79:A142" si="9">A78+1</f>
        <v>67</v>
      </c>
      <c r="B79" s="15" t="s">
        <v>143</v>
      </c>
      <c r="C79" s="15" t="s">
        <v>142</v>
      </c>
      <c r="D79" s="17" t="s">
        <v>5</v>
      </c>
      <c r="E79" s="70">
        <v>44085</v>
      </c>
      <c r="F79" s="67"/>
      <c r="G79" s="94" t="s">
        <v>102</v>
      </c>
      <c r="H79" s="70">
        <v>44096</v>
      </c>
      <c r="I79" s="16">
        <f t="shared" si="5"/>
        <v>11</v>
      </c>
      <c r="J79" s="16">
        <v>1</v>
      </c>
      <c r="K79" s="28" t="s">
        <v>56</v>
      </c>
      <c r="L79" s="27">
        <v>44096</v>
      </c>
      <c r="M79" s="74" t="str">
        <f>IF(AND(C79="Abierto",D79="Urgente"),A79,"")</f>
        <v/>
      </c>
      <c r="N79" s="74" t="str">
        <f ca="1">IF(AND(C79="Abierto",D79="Urgente"),TODAY()-E79,"")</f>
        <v/>
      </c>
      <c r="O79" s="74" t="str">
        <f>IF(AND(C79="Abierto",D79="Urgente"),RANK(N79,$N$13:$N$814,0)+COUNTIF($N$13:N79,N79)-1,"")</f>
        <v/>
      </c>
      <c r="P79" s="74" t="str">
        <f>IF(AND(C79="Abierto",D79="Alta"),A79,"")</f>
        <v/>
      </c>
      <c r="Q79" s="74" t="str">
        <f ca="1">IF(AND(C79="Abierto",D79="Alta"),TODAY()-E79,"")</f>
        <v/>
      </c>
      <c r="R79" s="74" t="str">
        <f>IF(AND(C79="Abierto",D79="Alta"),RANK(Q79,$Q$13:$Q$814,0)+COUNTIF($Q$13:Q79,Q79)-1+MAX(O:O),"")</f>
        <v/>
      </c>
      <c r="S79" s="74" t="str">
        <f>IF(AND(C79="Abierto",D79="Media"),A79,"")</f>
        <v/>
      </c>
      <c r="T79" s="74" t="str">
        <f ca="1">IF(AND(C79="Abierto",D79="Media"),TODAY()-E79,"")</f>
        <v/>
      </c>
      <c r="U79" s="74" t="str">
        <f>IF(AND(C79="Abierto",D79="Media"),RANK(T79,$T$13:$T$814,0)+COUNTIF($T$13:T79,T79)-1+MAX(O:O,R:R),"")</f>
        <v/>
      </c>
      <c r="V79" s="74" t="str">
        <f>IF(AND(C79="Abierto",D79="Baja"),A79,"")</f>
        <v/>
      </c>
      <c r="W79" s="74" t="str">
        <f ca="1">IF(AND(C79="Abierto",D79="Baja"),TODAY()-E79,"")</f>
        <v/>
      </c>
      <c r="X79" s="74" t="str">
        <f>IF(AND(C79="Abierto",D79="Baja"),RANK(W79,$W$13:$W$814,0)+COUNTIF($W$13:W79,W79)-1+MAX(O:O,R:R,U:U),"")</f>
        <v/>
      </c>
      <c r="Y79" s="28" t="str">
        <f>IF(OR(C79="Resuelto",C79=""),"",SUM(O79,R79,U79,X79))</f>
        <v/>
      </c>
      <c r="Z79" s="28" t="str">
        <f>IF(OR(C79="Resuelto",C79=""),"",SUM(N79,Q79,T79,W79))</f>
        <v/>
      </c>
      <c r="AA79" s="28" t="str">
        <f>IF(OR(C79="Resuelto",C79=""),"",SUM(M79,P79,S79,V79))</f>
        <v/>
      </c>
      <c r="AB79" s="28">
        <v>237</v>
      </c>
      <c r="AC79" s="28" t="str">
        <f t="shared" ca="1" si="6"/>
        <v/>
      </c>
      <c r="AD79" s="75" t="str">
        <f t="shared" ca="1" si="7"/>
        <v/>
      </c>
      <c r="AE79" s="53"/>
      <c r="AF79" s="53"/>
      <c r="AG79" s="53"/>
      <c r="AH79" s="53"/>
      <c r="AI79" s="78" t="str">
        <f>IF(AJ79="","",MAX($AI$5:AI78)+1)</f>
        <v/>
      </c>
      <c r="AJ79" s="53" t="str">
        <f>IF(G78="","",IF(COUNTIF($AJ$11:AJ78,G78)=0,G78,""))</f>
        <v/>
      </c>
      <c r="AK79" s="53" t="str">
        <f t="shared" si="8"/>
        <v/>
      </c>
      <c r="AL79" s="53" t="s">
        <v>44</v>
      </c>
      <c r="AM79" s="53" t="s">
        <v>35</v>
      </c>
      <c r="AN79" s="53" t="s">
        <v>52</v>
      </c>
      <c r="AO79" s="53" t="s">
        <v>49</v>
      </c>
    </row>
    <row r="80" spans="1:41" ht="25.5" customHeight="1" x14ac:dyDescent="0.25">
      <c r="A80" s="85">
        <f t="shared" si="9"/>
        <v>68</v>
      </c>
      <c r="B80" s="15" t="s">
        <v>143</v>
      </c>
      <c r="C80" s="15" t="s">
        <v>142</v>
      </c>
      <c r="D80" s="17" t="s">
        <v>5</v>
      </c>
      <c r="E80" s="70">
        <v>44085</v>
      </c>
      <c r="F80" s="67" t="s">
        <v>105</v>
      </c>
      <c r="G80" s="86"/>
      <c r="H80" s="70">
        <v>44085</v>
      </c>
      <c r="I80" s="16">
        <f t="shared" si="5"/>
        <v>0</v>
      </c>
      <c r="J80" s="16"/>
      <c r="K80" s="28"/>
      <c r="L80" s="27"/>
      <c r="M80" s="74" t="str">
        <f>IF(AND(C80="Abierto",D80="Urgente"),A80,"")</f>
        <v/>
      </c>
      <c r="N80" s="74" t="str">
        <f ca="1">IF(AND(C80="Abierto",D80="Urgente"),TODAY()-E80,"")</f>
        <v/>
      </c>
      <c r="O80" s="74" t="str">
        <f>IF(AND(C80="Abierto",D80="Urgente"),RANK(N80,$N$13:$N$814,0)+COUNTIF($N$13:N80,N80)-1,"")</f>
        <v/>
      </c>
      <c r="P80" s="74" t="str">
        <f>IF(AND(C80="Abierto",D80="Alta"),A80,"")</f>
        <v/>
      </c>
      <c r="Q80" s="74" t="str">
        <f ca="1">IF(AND(C80="Abierto",D80="Alta"),TODAY()-E80,"")</f>
        <v/>
      </c>
      <c r="R80" s="74" t="str">
        <f>IF(AND(C80="Abierto",D80="Alta"),RANK(Q80,$Q$13:$Q$814,0)+COUNTIF($Q$13:Q80,Q80)-1+MAX(O:O),"")</f>
        <v/>
      </c>
      <c r="S80" s="74" t="str">
        <f>IF(AND(C80="Abierto",D80="Media"),A80,"")</f>
        <v/>
      </c>
      <c r="T80" s="74" t="str">
        <f ca="1">IF(AND(C80="Abierto",D80="Media"),TODAY()-E80,"")</f>
        <v/>
      </c>
      <c r="U80" s="74" t="str">
        <f>IF(AND(C80="Abierto",D80="Media"),RANK(T80,$T$13:$T$814,0)+COUNTIF($T$13:T80,T80)-1+MAX(O:O,R:R),"")</f>
        <v/>
      </c>
      <c r="V80" s="74" t="str">
        <f>IF(AND(C80="Abierto",D80="Baja"),A80,"")</f>
        <v/>
      </c>
      <c r="W80" s="74" t="str">
        <f ca="1">IF(AND(C80="Abierto",D80="Baja"),TODAY()-E80,"")</f>
        <v/>
      </c>
      <c r="X80" s="74" t="str">
        <f>IF(AND(C80="Abierto",D80="Baja"),RANK(W80,$W$13:$W$814,0)+COUNTIF($W$13:W80,W80)-1+MAX(O:O,R:R,U:U),"")</f>
        <v/>
      </c>
      <c r="Y80" s="28" t="str">
        <f>IF(OR(C80="Resuelto",C80=""),"",SUM(O80,R80,U80,X80))</f>
        <v/>
      </c>
      <c r="Z80" s="28" t="str">
        <f>IF(OR(C80="Resuelto",C80=""),"",SUM(N80,Q80,T80,W80))</f>
        <v/>
      </c>
      <c r="AA80" s="28" t="str">
        <f>IF(OR(C80="Resuelto",C80=""),"",SUM(M80,P80,S80,V80))</f>
        <v/>
      </c>
      <c r="AB80" s="28">
        <v>238</v>
      </c>
      <c r="AC80" s="28" t="str">
        <f t="shared" ca="1" si="6"/>
        <v/>
      </c>
      <c r="AD80" s="75" t="str">
        <f t="shared" ca="1" si="7"/>
        <v/>
      </c>
      <c r="AE80" s="53"/>
      <c r="AF80" s="53"/>
      <c r="AG80" s="53"/>
      <c r="AH80" s="53"/>
      <c r="AI80" s="78" t="e">
        <f>IF(AJ80="","",MAX($AI$5:AI79)+1)</f>
        <v>#REF!</v>
      </c>
      <c r="AJ80" s="53" t="str">
        <f>IF(G79="","",IF(COUNTIF($AJ$11:AJ79,G79)=0,G79,""))</f>
        <v xml:space="preserve">Coord. Posgrados </v>
      </c>
      <c r="AK80" s="53" t="str">
        <f t="shared" si="8"/>
        <v/>
      </c>
      <c r="AL80" s="53" t="s">
        <v>44</v>
      </c>
      <c r="AM80" s="53" t="s">
        <v>34</v>
      </c>
      <c r="AN80" s="53" t="s">
        <v>52</v>
      </c>
      <c r="AO80" s="53" t="s">
        <v>49</v>
      </c>
    </row>
    <row r="81" spans="1:41" ht="25.5" customHeight="1" x14ac:dyDescent="0.25">
      <c r="A81" s="85">
        <f t="shared" si="9"/>
        <v>69</v>
      </c>
      <c r="B81" s="53">
        <v>2025945</v>
      </c>
      <c r="C81" s="53" t="s">
        <v>142</v>
      </c>
      <c r="D81" s="17" t="s">
        <v>5</v>
      </c>
      <c r="E81" s="70">
        <v>44088</v>
      </c>
      <c r="F81" s="67" t="s">
        <v>105</v>
      </c>
      <c r="G81" s="86"/>
      <c r="H81" s="96">
        <v>44089</v>
      </c>
      <c r="I81" s="16">
        <f t="shared" si="5"/>
        <v>1</v>
      </c>
      <c r="J81" s="16"/>
      <c r="K81" s="28"/>
      <c r="L81" s="27"/>
      <c r="M81" s="74" t="str">
        <f>IF(AND(C81="Abierto",D81="Urgente"),A81,"")</f>
        <v/>
      </c>
      <c r="N81" s="74" t="str">
        <f ca="1">IF(AND(C81="Abierto",D81="Urgente"),TODAY()-E81,"")</f>
        <v/>
      </c>
      <c r="O81" s="74" t="str">
        <f>IF(AND(C81="Abierto",D81="Urgente"),RANK(N81,$N$13:$N$814,0)+COUNTIF($N$13:N81,N81)-1,"")</f>
        <v/>
      </c>
      <c r="P81" s="74" t="str">
        <f>IF(AND(C81="Abierto",D81="Alta"),A81,"")</f>
        <v/>
      </c>
      <c r="Q81" s="74" t="str">
        <f ca="1">IF(AND(C81="Abierto",D81="Alta"),TODAY()-E81,"")</f>
        <v/>
      </c>
      <c r="R81" s="74" t="str">
        <f>IF(AND(C81="Abierto",D81="Alta"),RANK(Q81,$Q$13:$Q$814,0)+COUNTIF($Q$13:Q81,Q81)-1+MAX(O:O),"")</f>
        <v/>
      </c>
      <c r="S81" s="74" t="str">
        <f>IF(AND(C81="Abierto",D81="Media"),A81,"")</f>
        <v/>
      </c>
      <c r="T81" s="74" t="str">
        <f ca="1">IF(AND(C81="Abierto",D81="Media"),TODAY()-E81,"")</f>
        <v/>
      </c>
      <c r="U81" s="74" t="str">
        <f>IF(AND(C81="Abierto",D81="Media"),RANK(T81,$T$13:$T$814,0)+COUNTIF($T$13:T81,T81)-1+MAX(O:O,R:R),"")</f>
        <v/>
      </c>
      <c r="V81" s="74" t="str">
        <f>IF(AND(C81="Abierto",D81="Baja"),A81,"")</f>
        <v/>
      </c>
      <c r="W81" s="74" t="str">
        <f ca="1">IF(AND(C81="Abierto",D81="Baja"),TODAY()-E81,"")</f>
        <v/>
      </c>
      <c r="X81" s="74" t="str">
        <f>IF(AND(C81="Abierto",D81="Baja"),RANK(W81,$W$13:$W$814,0)+COUNTIF($W$13:W81,W81)-1+MAX(O:O,R:R,U:U),"")</f>
        <v/>
      </c>
      <c r="Y81" s="28" t="str">
        <f>IF(OR(C81="Resuelto",C81=""),"",SUM(O81,R81,U81,X81))</f>
        <v/>
      </c>
      <c r="Z81" s="28" t="str">
        <f>IF(OR(C81="Resuelto",C81=""),"",SUM(N81,Q81,T81,W81))</f>
        <v/>
      </c>
      <c r="AA81" s="28" t="str">
        <f>IF(OR(C81="Resuelto",C81=""),"",SUM(M81,P81,S81,V81))</f>
        <v/>
      </c>
      <c r="AB81" s="28">
        <v>239</v>
      </c>
      <c r="AC81" s="28" t="str">
        <f t="shared" ca="1" si="6"/>
        <v/>
      </c>
      <c r="AD81" s="75" t="str">
        <f t="shared" ca="1" si="7"/>
        <v/>
      </c>
      <c r="AE81" s="53"/>
      <c r="AF81" s="53"/>
      <c r="AG81" s="53"/>
      <c r="AH81" s="53"/>
      <c r="AI81" s="78" t="str">
        <f>IF(AJ81="","",MAX($AI$5:AI80)+1)</f>
        <v/>
      </c>
      <c r="AJ81" s="53" t="str">
        <f>IF(G80="","",IF(COUNTIF($AJ$11:AJ80,G80)=0,G80,""))</f>
        <v/>
      </c>
      <c r="AK81" s="53" t="str">
        <f t="shared" si="8"/>
        <v/>
      </c>
      <c r="AL81" s="53" t="s">
        <v>39</v>
      </c>
      <c r="AM81" s="53" t="s">
        <v>36</v>
      </c>
      <c r="AN81" s="53" t="s">
        <v>52</v>
      </c>
      <c r="AO81" s="53" t="s">
        <v>49</v>
      </c>
    </row>
    <row r="82" spans="1:41" ht="25.5" customHeight="1" x14ac:dyDescent="0.25">
      <c r="A82" s="85">
        <f t="shared" si="9"/>
        <v>70</v>
      </c>
      <c r="B82" s="15" t="s">
        <v>143</v>
      </c>
      <c r="C82" s="15" t="s">
        <v>142</v>
      </c>
      <c r="D82" s="17" t="s">
        <v>5</v>
      </c>
      <c r="E82" s="70">
        <v>44088</v>
      </c>
      <c r="F82" s="67" t="s">
        <v>105</v>
      </c>
      <c r="G82" s="86"/>
      <c r="H82" s="70">
        <v>44088</v>
      </c>
      <c r="I82" s="16">
        <f t="shared" si="5"/>
        <v>0</v>
      </c>
      <c r="J82" s="16"/>
      <c r="K82" s="28"/>
      <c r="L82" s="27"/>
      <c r="M82" s="74" t="str">
        <f>IF(AND(C82="Abierto",D82="Urgente"),A82,"")</f>
        <v/>
      </c>
      <c r="N82" s="74" t="str">
        <f ca="1">IF(AND(C82="Abierto",D82="Urgente"),TODAY()-E82,"")</f>
        <v/>
      </c>
      <c r="O82" s="74" t="str">
        <f>IF(AND(C82="Abierto",D82="Urgente"),RANK(N82,$N$13:$N$814,0)+COUNTIF($N$13:N82,N82)-1,"")</f>
        <v/>
      </c>
      <c r="P82" s="74" t="str">
        <f>IF(AND(C82="Abierto",D82="Alta"),A82,"")</f>
        <v/>
      </c>
      <c r="Q82" s="74" t="str">
        <f ca="1">IF(AND(C82="Abierto",D82="Alta"),TODAY()-E82,"")</f>
        <v/>
      </c>
      <c r="R82" s="74" t="str">
        <f>IF(AND(C82="Abierto",D82="Alta"),RANK(Q82,$Q$13:$Q$814,0)+COUNTIF($Q$13:Q82,Q82)-1+MAX(O:O),"")</f>
        <v/>
      </c>
      <c r="S82" s="74" t="str">
        <f>IF(AND(C82="Abierto",D82="Media"),A82,"")</f>
        <v/>
      </c>
      <c r="T82" s="74" t="str">
        <f ca="1">IF(AND(C82="Abierto",D82="Media"),TODAY()-E82,"")</f>
        <v/>
      </c>
      <c r="U82" s="74" t="str">
        <f>IF(AND(C82="Abierto",D82="Media"),RANK(T82,$T$13:$T$814,0)+COUNTIF($T$13:T82,T82)-1+MAX(O:O,R:R),"")</f>
        <v/>
      </c>
      <c r="V82" s="74" t="str">
        <f>IF(AND(C82="Abierto",D82="Baja"),A82,"")</f>
        <v/>
      </c>
      <c r="W82" s="74" t="str">
        <f ca="1">IF(AND(C82="Abierto",D82="Baja"),TODAY()-E82,"")</f>
        <v/>
      </c>
      <c r="X82" s="74" t="str">
        <f>IF(AND(C82="Abierto",D82="Baja"),RANK(W82,$W$13:$W$814,0)+COUNTIF($W$13:W82,W82)-1+MAX(O:O,R:R,U:U),"")</f>
        <v/>
      </c>
      <c r="Y82" s="28" t="str">
        <f>IF(OR(C82="Resuelto",C82=""),"",SUM(O82,R82,U82,X82))</f>
        <v/>
      </c>
      <c r="Z82" s="28" t="str">
        <f>IF(OR(C82="Resuelto",C82=""),"",SUM(N82,Q82,T82,W82))</f>
        <v/>
      </c>
      <c r="AA82" s="28" t="str">
        <f>IF(OR(C82="Resuelto",C82=""),"",SUM(M82,P82,S82,V82))</f>
        <v/>
      </c>
      <c r="AB82" s="28">
        <v>240</v>
      </c>
      <c r="AC82" s="28" t="str">
        <f t="shared" ca="1" si="6"/>
        <v/>
      </c>
      <c r="AD82" s="75" t="str">
        <f t="shared" ca="1" si="7"/>
        <v/>
      </c>
      <c r="AE82" s="53"/>
      <c r="AF82" s="53"/>
      <c r="AG82" s="53"/>
      <c r="AH82" s="53"/>
      <c r="AI82" s="78" t="str">
        <f>IF(AJ82="","",MAX($AI$5:AI81)+1)</f>
        <v/>
      </c>
      <c r="AJ82" s="53" t="str">
        <f>IF(G81="","",IF(COUNTIF($AJ$11:AJ81,G81)=0,G81,""))</f>
        <v/>
      </c>
      <c r="AK82" s="53" t="str">
        <f t="shared" si="8"/>
        <v/>
      </c>
      <c r="AL82" s="53" t="s">
        <v>44</v>
      </c>
      <c r="AM82" s="53" t="s">
        <v>34</v>
      </c>
      <c r="AN82" s="53" t="s">
        <v>52</v>
      </c>
      <c r="AO82" s="53" t="s">
        <v>49</v>
      </c>
    </row>
    <row r="83" spans="1:41" ht="25.5" customHeight="1" x14ac:dyDescent="0.25">
      <c r="A83" s="85">
        <f t="shared" si="9"/>
        <v>71</v>
      </c>
      <c r="B83" s="15" t="s">
        <v>143</v>
      </c>
      <c r="C83" s="15" t="s">
        <v>142</v>
      </c>
      <c r="D83" s="17" t="s">
        <v>5</v>
      </c>
      <c r="E83" s="70">
        <v>44088</v>
      </c>
      <c r="F83" s="67" t="s">
        <v>105</v>
      </c>
      <c r="G83" s="86"/>
      <c r="H83" s="70">
        <v>44088</v>
      </c>
      <c r="I83" s="16">
        <f t="shared" si="5"/>
        <v>0</v>
      </c>
      <c r="J83" s="16"/>
      <c r="K83" s="28"/>
      <c r="L83" s="27"/>
      <c r="M83" s="74" t="str">
        <f>IF(AND(C83="Abierto",D83="Urgente"),A83,"")</f>
        <v/>
      </c>
      <c r="N83" s="74" t="str">
        <f ca="1">IF(AND(C83="Abierto",D83="Urgente"),TODAY()-E83,"")</f>
        <v/>
      </c>
      <c r="O83" s="74" t="str">
        <f>IF(AND(C83="Abierto",D83="Urgente"),RANK(N83,$N$13:$N$814,0)+COUNTIF($N$13:N83,N83)-1,"")</f>
        <v/>
      </c>
      <c r="P83" s="74" t="str">
        <f>IF(AND(C83="Abierto",D83="Alta"),A83,"")</f>
        <v/>
      </c>
      <c r="Q83" s="74" t="str">
        <f ca="1">IF(AND(C83="Abierto",D83="Alta"),TODAY()-E83,"")</f>
        <v/>
      </c>
      <c r="R83" s="74" t="str">
        <f>IF(AND(C83="Abierto",D83="Alta"),RANK(Q83,$Q$13:$Q$814,0)+COUNTIF($Q$13:Q83,Q83)-1+MAX(O:O),"")</f>
        <v/>
      </c>
      <c r="S83" s="74" t="str">
        <f>IF(AND(C83="Abierto",D83="Media"),A83,"")</f>
        <v/>
      </c>
      <c r="T83" s="74" t="str">
        <f ca="1">IF(AND(C83="Abierto",D83="Media"),TODAY()-E83,"")</f>
        <v/>
      </c>
      <c r="U83" s="74" t="str">
        <f>IF(AND(C83="Abierto",D83="Media"),RANK(T83,$T$13:$T$814,0)+COUNTIF($T$13:T83,T83)-1+MAX(O:O,R:R),"")</f>
        <v/>
      </c>
      <c r="V83" s="74" t="str">
        <f>IF(AND(C83="Abierto",D83="Baja"),A83,"")</f>
        <v/>
      </c>
      <c r="W83" s="74" t="str">
        <f ca="1">IF(AND(C83="Abierto",D83="Baja"),TODAY()-E83,"")</f>
        <v/>
      </c>
      <c r="X83" s="74" t="str">
        <f>IF(AND(C83="Abierto",D83="Baja"),RANK(W83,$W$13:$W$814,0)+COUNTIF($W$13:W83,W83)-1+MAX(O:O,R:R,U:U),"")</f>
        <v/>
      </c>
      <c r="Y83" s="28" t="str">
        <f>IF(OR(C83="Resuelto",C83=""),"",SUM(O83,R83,U83,X83))</f>
        <v/>
      </c>
      <c r="Z83" s="28" t="str">
        <f>IF(OR(C83="Resuelto",C83=""),"",SUM(N83,Q83,T83,W83))</f>
        <v/>
      </c>
      <c r="AA83" s="28" t="str">
        <f>IF(OR(C83="Resuelto",C83=""),"",SUM(M83,P83,S83,V83))</f>
        <v/>
      </c>
      <c r="AB83" s="28">
        <v>241</v>
      </c>
      <c r="AC83" s="28" t="str">
        <f t="shared" ca="1" si="6"/>
        <v/>
      </c>
      <c r="AD83" s="75" t="str">
        <f t="shared" ca="1" si="7"/>
        <v/>
      </c>
      <c r="AE83" s="53"/>
      <c r="AF83" s="53"/>
      <c r="AG83" s="53"/>
      <c r="AH83" s="53"/>
      <c r="AI83" s="78" t="str">
        <f>IF(AJ83="","",MAX($AI$5:AI82)+1)</f>
        <v/>
      </c>
      <c r="AJ83" s="53" t="str">
        <f>IF(G82="","",IF(COUNTIF($AJ$11:AJ82,G82)=0,G82,""))</f>
        <v/>
      </c>
      <c r="AK83" s="53" t="str">
        <f t="shared" si="8"/>
        <v/>
      </c>
      <c r="AL83" s="53" t="s">
        <v>44</v>
      </c>
      <c r="AM83" s="53" t="s">
        <v>34</v>
      </c>
      <c r="AN83" s="53" t="s">
        <v>52</v>
      </c>
      <c r="AO83" s="53" t="s">
        <v>49</v>
      </c>
    </row>
    <row r="84" spans="1:41" ht="25.5" customHeight="1" x14ac:dyDescent="0.25">
      <c r="A84" s="85">
        <f t="shared" si="9"/>
        <v>72</v>
      </c>
      <c r="B84" s="15" t="s">
        <v>143</v>
      </c>
      <c r="C84" s="53" t="s">
        <v>142</v>
      </c>
      <c r="D84" s="17" t="s">
        <v>5</v>
      </c>
      <c r="E84" s="70">
        <v>44088</v>
      </c>
      <c r="F84" s="67" t="s">
        <v>62</v>
      </c>
      <c r="G84" s="86"/>
      <c r="H84" s="27">
        <v>44089</v>
      </c>
      <c r="I84" s="16">
        <f t="shared" si="5"/>
        <v>1</v>
      </c>
      <c r="J84" s="16"/>
      <c r="K84" s="28"/>
      <c r="L84" s="27"/>
      <c r="M84" s="74" t="str">
        <f>IF(AND(C84="Abierto",D84="Urgente"),A84,"")</f>
        <v/>
      </c>
      <c r="N84" s="74" t="str">
        <f ca="1">IF(AND(C84="Abierto",D84="Urgente"),TODAY()-E84,"")</f>
        <v/>
      </c>
      <c r="O84" s="74" t="str">
        <f>IF(AND(C84="Abierto",D84="Urgente"),RANK(N84,$N$13:$N$814,0)+COUNTIF($N$13:N84,N84)-1,"")</f>
        <v/>
      </c>
      <c r="P84" s="74" t="str">
        <f>IF(AND(C84="Abierto",D84="Alta"),A84,"")</f>
        <v/>
      </c>
      <c r="Q84" s="74" t="str">
        <f ca="1">IF(AND(C84="Abierto",D84="Alta"),TODAY()-E84,"")</f>
        <v/>
      </c>
      <c r="R84" s="74" t="str">
        <f>IF(AND(C84="Abierto",D84="Alta"),RANK(Q84,$Q$13:$Q$814,0)+COUNTIF($Q$13:Q84,Q84)-1+MAX(O:O),"")</f>
        <v/>
      </c>
      <c r="S84" s="74" t="str">
        <f>IF(AND(C84="Abierto",D84="Media"),A84,"")</f>
        <v/>
      </c>
      <c r="T84" s="74" t="str">
        <f ca="1">IF(AND(C84="Abierto",D84="Media"),TODAY()-E84,"")</f>
        <v/>
      </c>
      <c r="U84" s="74" t="str">
        <f>IF(AND(C84="Abierto",D84="Media"),RANK(T84,$T$13:$T$814,0)+COUNTIF($T$13:T84,T84)-1+MAX(O:O,R:R),"")</f>
        <v/>
      </c>
      <c r="V84" s="74" t="str">
        <f>IF(AND(C84="Abierto",D84="Baja"),A84,"")</f>
        <v/>
      </c>
      <c r="W84" s="74" t="str">
        <f ca="1">IF(AND(C84="Abierto",D84="Baja"),TODAY()-E84,"")</f>
        <v/>
      </c>
      <c r="X84" s="74" t="str">
        <f>IF(AND(C84="Abierto",D84="Baja"),RANK(W84,$W$13:$W$814,0)+COUNTIF($W$13:W84,W84)-1+MAX(O:O,R:R,U:U),"")</f>
        <v/>
      </c>
      <c r="Y84" s="28" t="str">
        <f>IF(OR(C84="Resuelto",C84=""),"",SUM(O84,R84,U84,X84))</f>
        <v/>
      </c>
      <c r="Z84" s="28" t="str">
        <f>IF(OR(C84="Resuelto",C84=""),"",SUM(N84,Q84,T84,W84))</f>
        <v/>
      </c>
      <c r="AA84" s="28" t="str">
        <f>IF(OR(C84="Resuelto",C84=""),"",SUM(M84,P84,S84,V84))</f>
        <v/>
      </c>
      <c r="AB84" s="28">
        <v>242</v>
      </c>
      <c r="AC84" s="28" t="str">
        <f t="shared" ca="1" si="6"/>
        <v/>
      </c>
      <c r="AD84" s="75" t="str">
        <f t="shared" ca="1" si="7"/>
        <v/>
      </c>
      <c r="AE84" s="53"/>
      <c r="AF84" s="53"/>
      <c r="AG84" s="53"/>
      <c r="AH84" s="53"/>
      <c r="AI84" s="78" t="str">
        <f>IF(AJ84="","",MAX($AI$5:AI83)+1)</f>
        <v/>
      </c>
      <c r="AJ84" s="53" t="str">
        <f>IF(G83="","",IF(COUNTIF($AJ$11:AJ83,G83)=0,G83,""))</f>
        <v/>
      </c>
      <c r="AK84" s="53" t="str">
        <f t="shared" si="8"/>
        <v/>
      </c>
      <c r="AL84" s="53" t="s">
        <v>44</v>
      </c>
      <c r="AM84" s="53" t="s">
        <v>34</v>
      </c>
      <c r="AN84" s="53" t="s">
        <v>52</v>
      </c>
      <c r="AO84" s="53" t="s">
        <v>49</v>
      </c>
    </row>
    <row r="85" spans="1:41" ht="25.5" customHeight="1" x14ac:dyDescent="0.25">
      <c r="A85" s="85">
        <f t="shared" si="9"/>
        <v>73</v>
      </c>
      <c r="B85" s="15" t="s">
        <v>143</v>
      </c>
      <c r="C85" s="15" t="s">
        <v>142</v>
      </c>
      <c r="D85" s="17" t="s">
        <v>5</v>
      </c>
      <c r="E85" s="70">
        <v>44088</v>
      </c>
      <c r="F85" s="67" t="s">
        <v>105</v>
      </c>
      <c r="G85" s="86"/>
      <c r="H85" s="70">
        <v>44088</v>
      </c>
      <c r="I85" s="16">
        <f t="shared" si="5"/>
        <v>0</v>
      </c>
      <c r="J85" s="16"/>
      <c r="K85" s="28"/>
      <c r="L85" s="27"/>
      <c r="M85" s="74" t="str">
        <f>IF(AND(C85="Abierto",D85="Urgente"),A85,"")</f>
        <v/>
      </c>
      <c r="N85" s="74" t="str">
        <f ca="1">IF(AND(C85="Abierto",D85="Urgente"),TODAY()-E85,"")</f>
        <v/>
      </c>
      <c r="O85" s="74" t="str">
        <f>IF(AND(C85="Abierto",D85="Urgente"),RANK(N85,$N$13:$N$814,0)+COUNTIF($N$13:N85,N85)-1,"")</f>
        <v/>
      </c>
      <c r="P85" s="74" t="str">
        <f>IF(AND(C85="Abierto",D85="Alta"),A85,"")</f>
        <v/>
      </c>
      <c r="Q85" s="74" t="str">
        <f ca="1">IF(AND(C85="Abierto",D85="Alta"),TODAY()-E85,"")</f>
        <v/>
      </c>
      <c r="R85" s="74" t="str">
        <f>IF(AND(C85="Abierto",D85="Alta"),RANK(Q85,$Q$13:$Q$814,0)+COUNTIF($Q$13:Q85,Q85)-1+MAX(O:O),"")</f>
        <v/>
      </c>
      <c r="S85" s="74" t="str">
        <f>IF(AND(C85="Abierto",D85="Media"),A85,"")</f>
        <v/>
      </c>
      <c r="T85" s="74" t="str">
        <f ca="1">IF(AND(C85="Abierto",D85="Media"),TODAY()-E85,"")</f>
        <v/>
      </c>
      <c r="U85" s="74" t="str">
        <f>IF(AND(C85="Abierto",D85="Media"),RANK(T85,$T$13:$T$814,0)+COUNTIF($T$13:T85,T85)-1+MAX(O:O,R:R),"")</f>
        <v/>
      </c>
      <c r="V85" s="74" t="str">
        <f>IF(AND(C85="Abierto",D85="Baja"),A85,"")</f>
        <v/>
      </c>
      <c r="W85" s="74" t="str">
        <f ca="1">IF(AND(C85="Abierto",D85="Baja"),TODAY()-E85,"")</f>
        <v/>
      </c>
      <c r="X85" s="74" t="str">
        <f>IF(AND(C85="Abierto",D85="Baja"),RANK(W85,$W$13:$W$814,0)+COUNTIF($W$13:W85,W85)-1+MAX(O:O,R:R,U:U),"")</f>
        <v/>
      </c>
      <c r="Y85" s="28" t="str">
        <f>IF(OR(C85="Resuelto",C85=""),"",SUM(O85,R85,U85,X85))</f>
        <v/>
      </c>
      <c r="Z85" s="28" t="str">
        <f>IF(OR(C85="Resuelto",C85=""),"",SUM(N85,Q85,T85,W85))</f>
        <v/>
      </c>
      <c r="AA85" s="28" t="str">
        <f>IF(OR(C85="Resuelto",C85=""),"",SUM(M85,P85,S85,V85))</f>
        <v/>
      </c>
      <c r="AB85" s="28">
        <v>243</v>
      </c>
      <c r="AC85" s="28" t="str">
        <f t="shared" ca="1" si="6"/>
        <v/>
      </c>
      <c r="AD85" s="75" t="str">
        <f t="shared" ca="1" si="7"/>
        <v/>
      </c>
      <c r="AE85" s="53"/>
      <c r="AF85" s="53"/>
      <c r="AG85" s="53"/>
      <c r="AH85" s="53"/>
      <c r="AI85" s="78" t="str">
        <f>IF(AJ85="","",MAX($AI$5:AI84)+1)</f>
        <v/>
      </c>
      <c r="AJ85" s="53" t="str">
        <f>IF(G84="","",IF(COUNTIF($AJ$11:AJ84,G84)=0,G84,""))</f>
        <v/>
      </c>
      <c r="AK85" s="53" t="str">
        <f t="shared" si="8"/>
        <v/>
      </c>
      <c r="AL85" s="53" t="s">
        <v>44</v>
      </c>
      <c r="AM85" s="53" t="s">
        <v>34</v>
      </c>
      <c r="AN85" s="53" t="s">
        <v>53</v>
      </c>
      <c r="AO85" s="53" t="s">
        <v>51</v>
      </c>
    </row>
    <row r="86" spans="1:41" ht="25.5" customHeight="1" x14ac:dyDescent="0.25">
      <c r="A86" s="85">
        <f t="shared" si="9"/>
        <v>74</v>
      </c>
      <c r="B86" s="15" t="s">
        <v>143</v>
      </c>
      <c r="C86" s="15" t="s">
        <v>142</v>
      </c>
      <c r="D86" s="17" t="s">
        <v>5</v>
      </c>
      <c r="E86" s="70">
        <v>44088</v>
      </c>
      <c r="F86" s="67" t="s">
        <v>105</v>
      </c>
      <c r="G86" s="86"/>
      <c r="H86" s="70">
        <v>44088</v>
      </c>
      <c r="I86" s="16">
        <f t="shared" si="5"/>
        <v>0</v>
      </c>
      <c r="J86" s="16"/>
      <c r="K86" s="28"/>
      <c r="L86" s="27"/>
      <c r="M86" s="74" t="str">
        <f>IF(AND(C86="Abierto",D86="Urgente"),A86,"")</f>
        <v/>
      </c>
      <c r="N86" s="74" t="str">
        <f ca="1">IF(AND(C86="Abierto",D86="Urgente"),TODAY()-E86,"")</f>
        <v/>
      </c>
      <c r="O86" s="74" t="str">
        <f>IF(AND(C86="Abierto",D86="Urgente"),RANK(N86,$N$13:$N$814,0)+COUNTIF($N$13:N86,N86)-1,"")</f>
        <v/>
      </c>
      <c r="P86" s="74" t="str">
        <f>IF(AND(C86="Abierto",D86="Alta"),A86,"")</f>
        <v/>
      </c>
      <c r="Q86" s="74" t="str">
        <f ca="1">IF(AND(C86="Abierto",D86="Alta"),TODAY()-E86,"")</f>
        <v/>
      </c>
      <c r="R86" s="74" t="str">
        <f>IF(AND(C86="Abierto",D86="Alta"),RANK(Q86,$Q$13:$Q$814,0)+COUNTIF($Q$13:Q86,Q86)-1+MAX(O:O),"")</f>
        <v/>
      </c>
      <c r="S86" s="74" t="str">
        <f>IF(AND(C86="Abierto",D86="Media"),A86,"")</f>
        <v/>
      </c>
      <c r="T86" s="74" t="str">
        <f ca="1">IF(AND(C86="Abierto",D86="Media"),TODAY()-E86,"")</f>
        <v/>
      </c>
      <c r="U86" s="74" t="str">
        <f>IF(AND(C86="Abierto",D86="Media"),RANK(T86,$T$13:$T$814,0)+COUNTIF($T$13:T86,T86)-1+MAX(O:O,R:R),"")</f>
        <v/>
      </c>
      <c r="V86" s="74" t="str">
        <f>IF(AND(C86="Abierto",D86="Baja"),A86,"")</f>
        <v/>
      </c>
      <c r="W86" s="74" t="str">
        <f ca="1">IF(AND(C86="Abierto",D86="Baja"),TODAY()-E86,"")</f>
        <v/>
      </c>
      <c r="X86" s="74" t="str">
        <f>IF(AND(C86="Abierto",D86="Baja"),RANK(W86,$W$13:$W$814,0)+COUNTIF($W$13:W86,W86)-1+MAX(O:O,R:R,U:U),"")</f>
        <v/>
      </c>
      <c r="Y86" s="28" t="str">
        <f>IF(OR(C86="Resuelto",C86=""),"",SUM(O86,R86,U86,X86))</f>
        <v/>
      </c>
      <c r="Z86" s="28" t="str">
        <f>IF(OR(C86="Resuelto",C86=""),"",SUM(N86,Q86,T86,W86))</f>
        <v/>
      </c>
      <c r="AA86" s="28" t="str">
        <f>IF(OR(C86="Resuelto",C86=""),"",SUM(M86,P86,S86,V86))</f>
        <v/>
      </c>
      <c r="AB86" s="28">
        <v>244</v>
      </c>
      <c r="AC86" s="28" t="str">
        <f t="shared" ca="1" si="6"/>
        <v/>
      </c>
      <c r="AD86" s="75" t="str">
        <f t="shared" ca="1" si="7"/>
        <v/>
      </c>
      <c r="AE86" s="53"/>
      <c r="AF86" s="53"/>
      <c r="AG86" s="53"/>
      <c r="AH86" s="53"/>
      <c r="AI86" s="78" t="str">
        <f>IF(AJ86="","",MAX($AI$5:AI85)+1)</f>
        <v/>
      </c>
      <c r="AJ86" s="53" t="str">
        <f>IF(G85="","",IF(COUNTIF($AJ$11:AJ85,G85)=0,G85,""))</f>
        <v/>
      </c>
      <c r="AK86" s="53" t="str">
        <f t="shared" si="8"/>
        <v/>
      </c>
      <c r="AL86" s="53" t="s">
        <v>44</v>
      </c>
      <c r="AM86" s="53" t="s">
        <v>32</v>
      </c>
      <c r="AN86" s="53" t="s">
        <v>52</v>
      </c>
      <c r="AO86" s="53" t="s">
        <v>49</v>
      </c>
    </row>
    <row r="87" spans="1:41" ht="25.5" customHeight="1" x14ac:dyDescent="0.25">
      <c r="A87" s="85">
        <f t="shared" si="9"/>
        <v>75</v>
      </c>
      <c r="B87" s="15" t="s">
        <v>143</v>
      </c>
      <c r="C87" s="15" t="s">
        <v>142</v>
      </c>
      <c r="D87" s="17" t="s">
        <v>5</v>
      </c>
      <c r="E87" s="70">
        <v>44088</v>
      </c>
      <c r="F87" s="67" t="s">
        <v>105</v>
      </c>
      <c r="G87" s="86"/>
      <c r="H87" s="70">
        <v>44088</v>
      </c>
      <c r="I87" s="16">
        <f t="shared" si="5"/>
        <v>0</v>
      </c>
      <c r="J87" s="16"/>
      <c r="K87" s="28"/>
      <c r="L87" s="27"/>
      <c r="M87" s="74" t="str">
        <f>IF(AND(C87="Abierto",D87="Urgente"),A87,"")</f>
        <v/>
      </c>
      <c r="N87" s="74" t="str">
        <f ca="1">IF(AND(C87="Abierto",D87="Urgente"),TODAY()-E87,"")</f>
        <v/>
      </c>
      <c r="O87" s="74" t="str">
        <f>IF(AND(C87="Abierto",D87="Urgente"),RANK(N87,$N$13:$N$814,0)+COUNTIF($N$13:N87,N87)-1,"")</f>
        <v/>
      </c>
      <c r="P87" s="74" t="str">
        <f>IF(AND(C87="Abierto",D87="Alta"),A87,"")</f>
        <v/>
      </c>
      <c r="Q87" s="74" t="str">
        <f ca="1">IF(AND(C87="Abierto",D87="Alta"),TODAY()-E87,"")</f>
        <v/>
      </c>
      <c r="R87" s="74" t="str">
        <f>IF(AND(C87="Abierto",D87="Alta"),RANK(Q87,$Q$13:$Q$814,0)+COUNTIF($Q$13:Q87,Q87)-1+MAX(O:O),"")</f>
        <v/>
      </c>
      <c r="S87" s="74" t="str">
        <f>IF(AND(C87="Abierto",D87="Media"),A87,"")</f>
        <v/>
      </c>
      <c r="T87" s="74" t="str">
        <f ca="1">IF(AND(C87="Abierto",D87="Media"),TODAY()-E87,"")</f>
        <v/>
      </c>
      <c r="U87" s="74" t="str">
        <f>IF(AND(C87="Abierto",D87="Media"),RANK(T87,$T$13:$T$814,0)+COUNTIF($T$13:T87,T87)-1+MAX(O:O,R:R),"")</f>
        <v/>
      </c>
      <c r="V87" s="74" t="str">
        <f>IF(AND(C87="Abierto",D87="Baja"),A87,"")</f>
        <v/>
      </c>
      <c r="W87" s="74" t="str">
        <f ca="1">IF(AND(C87="Abierto",D87="Baja"),TODAY()-E87,"")</f>
        <v/>
      </c>
      <c r="X87" s="74" t="str">
        <f>IF(AND(C87="Abierto",D87="Baja"),RANK(W87,$W$13:$W$814,0)+COUNTIF($W$13:W87,W87)-1+MAX(O:O,R:R,U:U),"")</f>
        <v/>
      </c>
      <c r="Y87" s="28" t="str">
        <f>IF(OR(C87="Resuelto",C87=""),"",SUM(O87,R87,U87,X87))</f>
        <v/>
      </c>
      <c r="Z87" s="28" t="str">
        <f>IF(OR(C87="Resuelto",C87=""),"",SUM(N87,Q87,T87,W87))</f>
        <v/>
      </c>
      <c r="AA87" s="28" t="str">
        <f>IF(OR(C87="Resuelto",C87=""),"",SUM(M87,P87,S87,V87))</f>
        <v/>
      </c>
      <c r="AB87" s="28">
        <v>245</v>
      </c>
      <c r="AC87" s="28" t="str">
        <f t="shared" ca="1" si="6"/>
        <v/>
      </c>
      <c r="AD87" s="75" t="str">
        <f t="shared" ca="1" si="7"/>
        <v/>
      </c>
      <c r="AE87" s="53"/>
      <c r="AF87" s="53"/>
      <c r="AG87" s="53"/>
      <c r="AH87" s="53"/>
      <c r="AI87" s="78" t="str">
        <f>IF(AJ87="","",MAX($AI$5:AI86)+1)</f>
        <v/>
      </c>
      <c r="AJ87" s="53" t="str">
        <f>IF(G86="","",IF(COUNTIF($AJ$11:AJ86,G86)=0,G86,""))</f>
        <v/>
      </c>
      <c r="AK87" s="53" t="str">
        <f t="shared" si="8"/>
        <v/>
      </c>
      <c r="AL87" s="53" t="s">
        <v>44</v>
      </c>
      <c r="AM87" s="53" t="s">
        <v>32</v>
      </c>
      <c r="AN87" s="53" t="s">
        <v>52</v>
      </c>
      <c r="AO87" s="53" t="s">
        <v>49</v>
      </c>
    </row>
    <row r="88" spans="1:41" ht="25.5" customHeight="1" x14ac:dyDescent="0.25">
      <c r="A88" s="85">
        <f t="shared" si="9"/>
        <v>76</v>
      </c>
      <c r="B88" s="15" t="s">
        <v>143</v>
      </c>
      <c r="C88" s="15" t="s">
        <v>142</v>
      </c>
      <c r="D88" s="17" t="s">
        <v>5</v>
      </c>
      <c r="E88" s="70">
        <v>44089</v>
      </c>
      <c r="F88" s="67" t="s">
        <v>105</v>
      </c>
      <c r="G88" s="86"/>
      <c r="H88" s="27">
        <v>44090</v>
      </c>
      <c r="I88" s="16">
        <f t="shared" si="5"/>
        <v>1</v>
      </c>
      <c r="J88" s="16"/>
      <c r="K88" s="28"/>
      <c r="L88" s="27"/>
      <c r="M88" s="74" t="str">
        <f>IF(AND(C88="Abierto",D88="Urgente"),A88,"")</f>
        <v/>
      </c>
      <c r="N88" s="74" t="str">
        <f ca="1">IF(AND(C88="Abierto",D88="Urgente"),TODAY()-E88,"")</f>
        <v/>
      </c>
      <c r="O88" s="74" t="str">
        <f>IF(AND(C88="Abierto",D88="Urgente"),RANK(N88,$N$13:$N$814,0)+COUNTIF($N$13:N88,N88)-1,"")</f>
        <v/>
      </c>
      <c r="P88" s="74" t="str">
        <f>IF(AND(C88="Abierto",D88="Alta"),A88,"")</f>
        <v/>
      </c>
      <c r="Q88" s="74" t="str">
        <f ca="1">IF(AND(C88="Abierto",D88="Alta"),TODAY()-E88,"")</f>
        <v/>
      </c>
      <c r="R88" s="74" t="str">
        <f>IF(AND(C88="Abierto",D88="Alta"),RANK(Q88,$Q$13:$Q$814,0)+COUNTIF($Q$13:Q88,Q88)-1+MAX(O:O),"")</f>
        <v/>
      </c>
      <c r="S88" s="74" t="str">
        <f>IF(AND(C88="Abierto",D88="Media"),A88,"")</f>
        <v/>
      </c>
      <c r="T88" s="74" t="str">
        <f ca="1">IF(AND(C88="Abierto",D88="Media"),TODAY()-E88,"")</f>
        <v/>
      </c>
      <c r="U88" s="74" t="str">
        <f>IF(AND(C88="Abierto",D88="Media"),RANK(T88,$T$13:$T$814,0)+COUNTIF($T$13:T88,T88)-1+MAX(O:O,R:R),"")</f>
        <v/>
      </c>
      <c r="V88" s="74" t="str">
        <f>IF(AND(C88="Abierto",D88="Baja"),A88,"")</f>
        <v/>
      </c>
      <c r="W88" s="74" t="str">
        <f ca="1">IF(AND(C88="Abierto",D88="Baja"),TODAY()-E88,"")</f>
        <v/>
      </c>
      <c r="X88" s="74" t="str">
        <f>IF(AND(C88="Abierto",D88="Baja"),RANK(W88,$W$13:$W$814,0)+COUNTIF($W$13:W88,W88)-1+MAX(O:O,R:R,U:U),"")</f>
        <v/>
      </c>
      <c r="Y88" s="28" t="str">
        <f>IF(OR(C88="Resuelto",C88=""),"",SUM(O88,R88,U88,X88))</f>
        <v/>
      </c>
      <c r="Z88" s="28" t="str">
        <f>IF(OR(C88="Resuelto",C88=""),"",SUM(N88,Q88,T88,W88))</f>
        <v/>
      </c>
      <c r="AA88" s="28" t="str">
        <f>IF(OR(C88="Resuelto",C88=""),"",SUM(M88,P88,S88,V88))</f>
        <v/>
      </c>
      <c r="AB88" s="28">
        <v>246</v>
      </c>
      <c r="AC88" s="28" t="str">
        <f t="shared" ca="1" si="6"/>
        <v/>
      </c>
      <c r="AD88" s="75" t="str">
        <f t="shared" ca="1" si="7"/>
        <v/>
      </c>
      <c r="AE88" s="53"/>
      <c r="AF88" s="53"/>
      <c r="AG88" s="53"/>
      <c r="AH88" s="53"/>
      <c r="AI88" s="78" t="str">
        <f>IF(AJ88="","",MAX($AI$5:AI87)+1)</f>
        <v/>
      </c>
      <c r="AJ88" s="53" t="str">
        <f>IF(G87="","",IF(COUNTIF($AJ$11:AJ87,G87)=0,G87,""))</f>
        <v/>
      </c>
      <c r="AK88" s="53" t="str">
        <f t="shared" si="8"/>
        <v/>
      </c>
      <c r="AL88" s="53" t="s">
        <v>44</v>
      </c>
      <c r="AM88" s="53" t="s">
        <v>34</v>
      </c>
      <c r="AN88" s="53" t="s">
        <v>52</v>
      </c>
      <c r="AO88" s="15" t="s">
        <v>50</v>
      </c>
    </row>
    <row r="89" spans="1:41" ht="25.5" customHeight="1" x14ac:dyDescent="0.25">
      <c r="A89" s="85">
        <f t="shared" si="9"/>
        <v>77</v>
      </c>
      <c r="B89" s="15" t="s">
        <v>143</v>
      </c>
      <c r="C89" s="15" t="s">
        <v>142</v>
      </c>
      <c r="D89" s="17" t="s">
        <v>5</v>
      </c>
      <c r="E89" s="70">
        <v>44089</v>
      </c>
      <c r="F89" s="67" t="s">
        <v>105</v>
      </c>
      <c r="G89" s="86"/>
      <c r="H89" s="70">
        <v>44089</v>
      </c>
      <c r="I89" s="16">
        <f t="shared" si="5"/>
        <v>0</v>
      </c>
      <c r="J89" s="16"/>
      <c r="K89" s="28"/>
      <c r="L89" s="27"/>
      <c r="M89" s="74" t="str">
        <f>IF(AND(C89="Abierto",D89="Urgente"),A89,"")</f>
        <v/>
      </c>
      <c r="N89" s="74" t="str">
        <f ca="1">IF(AND(C89="Abierto",D89="Urgente"),TODAY()-E89,"")</f>
        <v/>
      </c>
      <c r="O89" s="74" t="str">
        <f>IF(AND(C89="Abierto",D89="Urgente"),RANK(N89,$N$13:$N$814,0)+COUNTIF($N$13:N89,N89)-1,"")</f>
        <v/>
      </c>
      <c r="P89" s="74" t="str">
        <f>IF(AND(C89="Abierto",D89="Alta"),A89,"")</f>
        <v/>
      </c>
      <c r="Q89" s="74" t="str">
        <f ca="1">IF(AND(C89="Abierto",D89="Alta"),TODAY()-E89,"")</f>
        <v/>
      </c>
      <c r="R89" s="74" t="str">
        <f>IF(AND(C89="Abierto",D89="Alta"),RANK(Q89,$Q$13:$Q$814,0)+COUNTIF($Q$13:Q89,Q89)-1+MAX(O:O),"")</f>
        <v/>
      </c>
      <c r="S89" s="74" t="str">
        <f>IF(AND(C89="Abierto",D89="Media"),A89,"")</f>
        <v/>
      </c>
      <c r="T89" s="74" t="str">
        <f ca="1">IF(AND(C89="Abierto",D89="Media"),TODAY()-E89,"")</f>
        <v/>
      </c>
      <c r="U89" s="74" t="str">
        <f>IF(AND(C89="Abierto",D89="Media"),RANK(T89,$T$13:$T$814,0)+COUNTIF($T$13:T89,T89)-1+MAX(O:O,R:R),"")</f>
        <v/>
      </c>
      <c r="V89" s="74" t="str">
        <f>IF(AND(C89="Abierto",D89="Baja"),A89,"")</f>
        <v/>
      </c>
      <c r="W89" s="74" t="str">
        <f ca="1">IF(AND(C89="Abierto",D89="Baja"),TODAY()-E89,"")</f>
        <v/>
      </c>
      <c r="X89" s="74" t="str">
        <f>IF(AND(C89="Abierto",D89="Baja"),RANK(W89,$W$13:$W$814,0)+COUNTIF($W$13:W89,W89)-1+MAX(O:O,R:R,U:U),"")</f>
        <v/>
      </c>
      <c r="Y89" s="28" t="str">
        <f>IF(OR(C89="Resuelto",C89=""),"",SUM(O89,R89,U89,X89))</f>
        <v/>
      </c>
      <c r="Z89" s="28" t="str">
        <f>IF(OR(C89="Resuelto",C89=""),"",SUM(N89,Q89,T89,W89))</f>
        <v/>
      </c>
      <c r="AA89" s="28" t="str">
        <f>IF(OR(C89="Resuelto",C89=""),"",SUM(M89,P89,S89,V89))</f>
        <v/>
      </c>
      <c r="AB89" s="28">
        <v>247</v>
      </c>
      <c r="AC89" s="28" t="str">
        <f t="shared" ca="1" si="6"/>
        <v/>
      </c>
      <c r="AD89" s="75" t="str">
        <f t="shared" ca="1" si="7"/>
        <v/>
      </c>
      <c r="AE89" s="53"/>
      <c r="AF89" s="53"/>
      <c r="AG89" s="53"/>
      <c r="AH89" s="53"/>
      <c r="AI89" s="78" t="str">
        <f>IF(AJ89="","",MAX($AI$5:AI88)+1)</f>
        <v/>
      </c>
      <c r="AJ89" s="53" t="str">
        <f>IF(G88="","",IF(COUNTIF($AJ$11:AJ88,G88)=0,G88,""))</f>
        <v/>
      </c>
      <c r="AK89" s="53" t="str">
        <f t="shared" si="8"/>
        <v/>
      </c>
      <c r="AL89" s="53" t="s">
        <v>44</v>
      </c>
      <c r="AM89" s="53" t="s">
        <v>35</v>
      </c>
      <c r="AN89" s="53" t="s">
        <v>52</v>
      </c>
      <c r="AO89" s="53" t="s">
        <v>51</v>
      </c>
    </row>
    <row r="90" spans="1:41" ht="25.5" customHeight="1" x14ac:dyDescent="0.25">
      <c r="A90" s="85">
        <f t="shared" si="9"/>
        <v>78</v>
      </c>
      <c r="B90" s="15" t="s">
        <v>143</v>
      </c>
      <c r="C90" s="15" t="s">
        <v>142</v>
      </c>
      <c r="D90" s="17" t="s">
        <v>5</v>
      </c>
      <c r="E90" s="70">
        <v>44089</v>
      </c>
      <c r="F90" s="67" t="s">
        <v>105</v>
      </c>
      <c r="G90" s="86"/>
      <c r="H90" s="70">
        <v>44089</v>
      </c>
      <c r="I90" s="16">
        <f t="shared" si="5"/>
        <v>0</v>
      </c>
      <c r="J90" s="16"/>
      <c r="K90" s="28"/>
      <c r="L90" s="27"/>
      <c r="M90" s="74" t="str">
        <f>IF(AND(C90="Abierto",D90="Urgente"),A90,"")</f>
        <v/>
      </c>
      <c r="N90" s="74" t="str">
        <f ca="1">IF(AND(C90="Abierto",D90="Urgente"),TODAY()-E90,"")</f>
        <v/>
      </c>
      <c r="O90" s="74" t="str">
        <f>IF(AND(C90="Abierto",D90="Urgente"),RANK(N90,$N$13:$N$814,0)+COUNTIF($N$13:N90,N90)-1,"")</f>
        <v/>
      </c>
      <c r="P90" s="74" t="str">
        <f>IF(AND(C90="Abierto",D90="Alta"),A90,"")</f>
        <v/>
      </c>
      <c r="Q90" s="74" t="str">
        <f ca="1">IF(AND(C90="Abierto",D90="Alta"),TODAY()-E90,"")</f>
        <v/>
      </c>
      <c r="R90" s="74" t="str">
        <f>IF(AND(C90="Abierto",D90="Alta"),RANK(Q90,$Q$13:$Q$814,0)+COUNTIF($Q$13:Q90,Q90)-1+MAX(O:O),"")</f>
        <v/>
      </c>
      <c r="S90" s="74" t="str">
        <f>IF(AND(C90="Abierto",D90="Media"),A90,"")</f>
        <v/>
      </c>
      <c r="T90" s="74" t="str">
        <f ca="1">IF(AND(C90="Abierto",D90="Media"),TODAY()-E90,"")</f>
        <v/>
      </c>
      <c r="U90" s="74" t="str">
        <f>IF(AND(C90="Abierto",D90="Media"),RANK(T90,$T$13:$T$814,0)+COUNTIF($T$13:T90,T90)-1+MAX(O:O,R:R),"")</f>
        <v/>
      </c>
      <c r="V90" s="74" t="str">
        <f>IF(AND(C90="Abierto",D90="Baja"),A90,"")</f>
        <v/>
      </c>
      <c r="W90" s="74" t="str">
        <f ca="1">IF(AND(C90="Abierto",D90="Baja"),TODAY()-E90,"")</f>
        <v/>
      </c>
      <c r="X90" s="74" t="str">
        <f>IF(AND(C90="Abierto",D90="Baja"),RANK(W90,$W$13:$W$814,0)+COUNTIF($W$13:W90,W90)-1+MAX(O:O,R:R,U:U),"")</f>
        <v/>
      </c>
      <c r="Y90" s="28" t="str">
        <f>IF(OR(C90="Resuelto",C90=""),"",SUM(O90,R90,U90,X90))</f>
        <v/>
      </c>
      <c r="Z90" s="28" t="str">
        <f>IF(OR(C90="Resuelto",C90=""),"",SUM(N90,Q90,T90,W90))</f>
        <v/>
      </c>
      <c r="AA90" s="28" t="str">
        <f>IF(OR(C90="Resuelto",C90=""),"",SUM(M90,P90,S90,V90))</f>
        <v/>
      </c>
      <c r="AB90" s="28">
        <v>248</v>
      </c>
      <c r="AC90" s="28" t="str">
        <f t="shared" ca="1" si="6"/>
        <v/>
      </c>
      <c r="AD90" s="75" t="str">
        <f t="shared" ca="1" si="7"/>
        <v/>
      </c>
      <c r="AE90" s="53"/>
      <c r="AF90" s="53"/>
      <c r="AG90" s="53"/>
      <c r="AH90" s="53"/>
      <c r="AI90" s="78" t="str">
        <f>IF(AJ90="","",MAX($AI$5:AI89)+1)</f>
        <v/>
      </c>
      <c r="AJ90" s="53" t="str">
        <f>IF(G89="","",IF(COUNTIF($AJ$11:AJ89,G89)=0,G89,""))</f>
        <v/>
      </c>
      <c r="AK90" s="53" t="str">
        <f t="shared" si="8"/>
        <v/>
      </c>
      <c r="AL90" s="53" t="s">
        <v>44</v>
      </c>
      <c r="AM90" s="53" t="s">
        <v>35</v>
      </c>
      <c r="AN90" s="53" t="s">
        <v>52</v>
      </c>
      <c r="AO90" s="53" t="s">
        <v>49</v>
      </c>
    </row>
    <row r="91" spans="1:41" ht="25.5" customHeight="1" x14ac:dyDescent="0.25">
      <c r="A91" s="85">
        <f t="shared" si="9"/>
        <v>79</v>
      </c>
      <c r="B91" s="15" t="s">
        <v>143</v>
      </c>
      <c r="C91" s="53" t="s">
        <v>142</v>
      </c>
      <c r="D91" s="17" t="s">
        <v>5</v>
      </c>
      <c r="E91" s="27">
        <v>44090</v>
      </c>
      <c r="F91" s="67" t="s">
        <v>105</v>
      </c>
      <c r="G91" s="86"/>
      <c r="H91" s="27">
        <v>44090</v>
      </c>
      <c r="I91" s="16">
        <f t="shared" si="5"/>
        <v>0</v>
      </c>
      <c r="J91" s="16"/>
      <c r="K91" s="28"/>
      <c r="L91" s="27"/>
      <c r="M91" s="74" t="str">
        <f>IF(AND(C91="Abierto",D91="Urgente"),A91,"")</f>
        <v/>
      </c>
      <c r="N91" s="74" t="str">
        <f ca="1">IF(AND(C91="Abierto",D91="Urgente"),TODAY()-E91,"")</f>
        <v/>
      </c>
      <c r="O91" s="74" t="str">
        <f>IF(AND(C91="Abierto",D91="Urgente"),RANK(N91,$N$13:$N$814,0)+COUNTIF($N$13:N91,N91)-1,"")</f>
        <v/>
      </c>
      <c r="P91" s="74" t="str">
        <f>IF(AND(C91="Abierto",D91="Alta"),A91,"")</f>
        <v/>
      </c>
      <c r="Q91" s="74" t="str">
        <f ca="1">IF(AND(C91="Abierto",D91="Alta"),TODAY()-E91,"")</f>
        <v/>
      </c>
      <c r="R91" s="74" t="str">
        <f>IF(AND(C91="Abierto",D91="Alta"),RANK(Q91,$Q$13:$Q$814,0)+COUNTIF($Q$13:Q91,Q91)-1+MAX(O:O),"")</f>
        <v/>
      </c>
      <c r="S91" s="74" t="str">
        <f>IF(AND(C91="Abierto",D91="Media"),A91,"")</f>
        <v/>
      </c>
      <c r="T91" s="74" t="str">
        <f ca="1">IF(AND(C91="Abierto",D91="Media"),TODAY()-E91,"")</f>
        <v/>
      </c>
      <c r="U91" s="74" t="str">
        <f>IF(AND(C91="Abierto",D91="Media"),RANK(T91,$T$13:$T$814,0)+COUNTIF($T$13:T91,T91)-1+MAX(O:O,R:R),"")</f>
        <v/>
      </c>
      <c r="V91" s="74" t="str">
        <f>IF(AND(C91="Abierto",D91="Baja"),A91,"")</f>
        <v/>
      </c>
      <c r="W91" s="74" t="str">
        <f ca="1">IF(AND(C91="Abierto",D91="Baja"),TODAY()-E91,"")</f>
        <v/>
      </c>
      <c r="X91" s="74" t="str">
        <f>IF(AND(C91="Abierto",D91="Baja"),RANK(W91,$W$13:$W$814,0)+COUNTIF($W$13:W91,W91)-1+MAX(O:O,R:R,U:U),"")</f>
        <v/>
      </c>
      <c r="Y91" s="28" t="str">
        <f>IF(OR(C91="Resuelto",C91=""),"",SUM(O91,R91,U91,X91))</f>
        <v/>
      </c>
      <c r="Z91" s="28" t="str">
        <f>IF(OR(C91="Resuelto",C91=""),"",SUM(N91,Q91,T91,W91))</f>
        <v/>
      </c>
      <c r="AA91" s="28" t="str">
        <f>IF(OR(C91="Resuelto",C91=""),"",SUM(M91,P91,S91,V91))</f>
        <v/>
      </c>
      <c r="AB91" s="28">
        <v>249</v>
      </c>
      <c r="AC91" s="28" t="str">
        <f t="shared" ca="1" si="6"/>
        <v/>
      </c>
      <c r="AD91" s="75" t="str">
        <f t="shared" ca="1" si="7"/>
        <v/>
      </c>
      <c r="AE91" s="53"/>
      <c r="AF91" s="53"/>
      <c r="AG91" s="53"/>
      <c r="AH91" s="53"/>
      <c r="AI91" s="78" t="str">
        <f>IF(AJ91="","",MAX($AI$5:AI90)+1)</f>
        <v/>
      </c>
      <c r="AJ91" s="53" t="str">
        <f>IF(G90="","",IF(COUNTIF($AJ$11:AJ90,G90)=0,G90,""))</f>
        <v/>
      </c>
      <c r="AK91" s="53" t="str">
        <f t="shared" si="8"/>
        <v/>
      </c>
      <c r="AL91" s="53" t="s">
        <v>44</v>
      </c>
      <c r="AM91" s="53" t="s">
        <v>34</v>
      </c>
      <c r="AN91" s="53" t="s">
        <v>52</v>
      </c>
      <c r="AO91" s="53" t="s">
        <v>49</v>
      </c>
    </row>
    <row r="92" spans="1:41" ht="25.5" customHeight="1" x14ac:dyDescent="0.25">
      <c r="A92" s="85">
        <f t="shared" si="9"/>
        <v>80</v>
      </c>
      <c r="B92" s="15" t="s">
        <v>143</v>
      </c>
      <c r="C92" s="15" t="s">
        <v>142</v>
      </c>
      <c r="D92" s="17" t="s">
        <v>5</v>
      </c>
      <c r="E92" s="27">
        <v>44090</v>
      </c>
      <c r="F92" s="67"/>
      <c r="G92" s="86" t="s">
        <v>127</v>
      </c>
      <c r="H92" s="27">
        <v>44090</v>
      </c>
      <c r="I92" s="16">
        <f t="shared" si="5"/>
        <v>0</v>
      </c>
      <c r="J92" s="16"/>
      <c r="K92" s="28"/>
      <c r="L92" s="27"/>
      <c r="M92" s="74" t="str">
        <f>IF(AND(C92="Abierto",D92="Urgente"),A92,"")</f>
        <v/>
      </c>
      <c r="N92" s="74" t="str">
        <f ca="1">IF(AND(C92="Abierto",D92="Urgente"),TODAY()-E92,"")</f>
        <v/>
      </c>
      <c r="O92" s="74" t="str">
        <f>IF(AND(C92="Abierto",D92="Urgente"),RANK(N92,$N$13:$N$814,0)+COUNTIF($N$13:N92,N92)-1,"")</f>
        <v/>
      </c>
      <c r="P92" s="74" t="str">
        <f>IF(AND(C92="Abierto",D92="Alta"),A92,"")</f>
        <v/>
      </c>
      <c r="Q92" s="74" t="str">
        <f ca="1">IF(AND(C92="Abierto",D92="Alta"),TODAY()-E92,"")</f>
        <v/>
      </c>
      <c r="R92" s="74" t="str">
        <f>IF(AND(C92="Abierto",D92="Alta"),RANK(Q92,$Q$13:$Q$814,0)+COUNTIF($Q$13:Q92,Q92)-1+MAX(O:O),"")</f>
        <v/>
      </c>
      <c r="S92" s="74" t="str">
        <f>IF(AND(C92="Abierto",D92="Media"),A92,"")</f>
        <v/>
      </c>
      <c r="T92" s="74" t="str">
        <f ca="1">IF(AND(C92="Abierto",D92="Media"),TODAY()-E92,"")</f>
        <v/>
      </c>
      <c r="U92" s="74" t="str">
        <f>IF(AND(C92="Abierto",D92="Media"),RANK(T92,$T$13:$T$814,0)+COUNTIF($T$13:T92,T92)-1+MAX(O:O,R:R),"")</f>
        <v/>
      </c>
      <c r="V92" s="74" t="str">
        <f>IF(AND(C92="Abierto",D92="Baja"),A92,"")</f>
        <v/>
      </c>
      <c r="W92" s="74" t="str">
        <f ca="1">IF(AND(C92="Abierto",D92="Baja"),TODAY()-E92,"")</f>
        <v/>
      </c>
      <c r="X92" s="74" t="str">
        <f>IF(AND(C92="Abierto",D92="Baja"),RANK(W92,$W$13:$W$814,0)+COUNTIF($W$13:W92,W92)-1+MAX(O:O,R:R,U:U),"")</f>
        <v/>
      </c>
      <c r="Y92" s="28" t="str">
        <f>IF(OR(C92="Resuelto",C92=""),"",SUM(O92,R92,U92,X92))</f>
        <v/>
      </c>
      <c r="Z92" s="28" t="str">
        <f>IF(OR(C92="Resuelto",C92=""),"",SUM(N92,Q92,T92,W92))</f>
        <v/>
      </c>
      <c r="AA92" s="28" t="str">
        <f>IF(OR(C92="Resuelto",C92=""),"",SUM(M92,P92,S92,V92))</f>
        <v/>
      </c>
      <c r="AB92" s="28">
        <v>250</v>
      </c>
      <c r="AC92" s="28" t="str">
        <f t="shared" ca="1" si="6"/>
        <v/>
      </c>
      <c r="AD92" s="75" t="str">
        <f t="shared" ca="1" si="7"/>
        <v/>
      </c>
      <c r="AE92" s="53"/>
      <c r="AF92" s="53"/>
      <c r="AG92" s="53"/>
      <c r="AH92" s="53"/>
      <c r="AI92" s="78" t="str">
        <f>IF(AJ92="","",MAX($AI$5:AI91)+1)</f>
        <v/>
      </c>
      <c r="AJ92" s="53" t="str">
        <f>IF(G91="","",IF(COUNTIF($AJ$11:AJ91,G91)=0,G91,""))</f>
        <v/>
      </c>
      <c r="AK92" s="53" t="str">
        <f t="shared" si="8"/>
        <v/>
      </c>
      <c r="AL92" s="53" t="s">
        <v>44</v>
      </c>
      <c r="AM92" s="53" t="s">
        <v>34</v>
      </c>
      <c r="AN92" s="53" t="s">
        <v>52</v>
      </c>
      <c r="AO92" s="53" t="s">
        <v>49</v>
      </c>
    </row>
    <row r="93" spans="1:41" ht="25.5" customHeight="1" x14ac:dyDescent="0.25">
      <c r="A93" s="85">
        <f t="shared" si="9"/>
        <v>81</v>
      </c>
      <c r="B93" s="15" t="s">
        <v>143</v>
      </c>
      <c r="C93" s="15" t="s">
        <v>142</v>
      </c>
      <c r="D93" s="17" t="s">
        <v>5</v>
      </c>
      <c r="E93" s="27">
        <v>44090</v>
      </c>
      <c r="F93" s="67" t="s">
        <v>105</v>
      </c>
      <c r="G93" s="86"/>
      <c r="H93" s="27">
        <v>44090</v>
      </c>
      <c r="I93" s="16">
        <f t="shared" si="5"/>
        <v>0</v>
      </c>
      <c r="J93" s="16"/>
      <c r="K93" s="28"/>
      <c r="L93" s="27"/>
      <c r="M93" s="74" t="str">
        <f>IF(AND(C93="Abierto",D93="Urgente"),A93,"")</f>
        <v/>
      </c>
      <c r="N93" s="74" t="str">
        <f ca="1">IF(AND(C93="Abierto",D93="Urgente"),TODAY()-E93,"")</f>
        <v/>
      </c>
      <c r="O93" s="74" t="str">
        <f>IF(AND(C93="Abierto",D93="Urgente"),RANK(N93,$N$13:$N$814,0)+COUNTIF($N$13:N93,N93)-1,"")</f>
        <v/>
      </c>
      <c r="P93" s="74" t="str">
        <f>IF(AND(C93="Abierto",D93="Alta"),A93,"")</f>
        <v/>
      </c>
      <c r="Q93" s="74" t="str">
        <f ca="1">IF(AND(C93="Abierto",D93="Alta"),TODAY()-E93,"")</f>
        <v/>
      </c>
      <c r="R93" s="74" t="str">
        <f>IF(AND(C93="Abierto",D93="Alta"),RANK(Q93,$Q$13:$Q$814,0)+COUNTIF($Q$13:Q93,Q93)-1+MAX(O:O),"")</f>
        <v/>
      </c>
      <c r="S93" s="74" t="str">
        <f>IF(AND(C93="Abierto",D93="Media"),A93,"")</f>
        <v/>
      </c>
      <c r="T93" s="74" t="str">
        <f ca="1">IF(AND(C93="Abierto",D93="Media"),TODAY()-E93,"")</f>
        <v/>
      </c>
      <c r="U93" s="74" t="str">
        <f>IF(AND(C93="Abierto",D93="Media"),RANK(T93,$T$13:$T$814,0)+COUNTIF($T$13:T93,T93)-1+MAX(O:O,R:R),"")</f>
        <v/>
      </c>
      <c r="V93" s="74" t="str">
        <f>IF(AND(C93="Abierto",D93="Baja"),A93,"")</f>
        <v/>
      </c>
      <c r="W93" s="74" t="str">
        <f ca="1">IF(AND(C93="Abierto",D93="Baja"),TODAY()-E93,"")</f>
        <v/>
      </c>
      <c r="X93" s="74" t="str">
        <f>IF(AND(C93="Abierto",D93="Baja"),RANK(W93,$W$13:$W$814,0)+COUNTIF($W$13:W93,W93)-1+MAX(O:O,R:R,U:U),"")</f>
        <v/>
      </c>
      <c r="Y93" s="28" t="str">
        <f>IF(OR(C93="Resuelto",C93=""),"",SUM(O93,R93,U93,X93))</f>
        <v/>
      </c>
      <c r="Z93" s="28" t="str">
        <f>IF(OR(C93="Resuelto",C93=""),"",SUM(N93,Q93,T93,W93))</f>
        <v/>
      </c>
      <c r="AA93" s="28" t="str">
        <f>IF(OR(C93="Resuelto",C93=""),"",SUM(M93,P93,S93,V93))</f>
        <v/>
      </c>
      <c r="AB93" s="28">
        <v>251</v>
      </c>
      <c r="AC93" s="28" t="str">
        <f t="shared" ca="1" si="6"/>
        <v/>
      </c>
      <c r="AD93" s="75" t="str">
        <f t="shared" ca="1" si="7"/>
        <v/>
      </c>
      <c r="AE93" s="53"/>
      <c r="AF93" s="53"/>
      <c r="AG93" s="53"/>
      <c r="AH93" s="53"/>
      <c r="AI93" s="78" t="e">
        <f>IF(AJ93="","",MAX($AI$5:AI92)+1)</f>
        <v>#REF!</v>
      </c>
      <c r="AJ93" s="53" t="str">
        <f>IF(G92="","",IF(COUNTIF($AJ$11:AJ92,G92)=0,G92,""))</f>
        <v xml:space="preserve">Esp. Finanzas </v>
      </c>
      <c r="AK93" s="53" t="str">
        <f t="shared" si="8"/>
        <v/>
      </c>
      <c r="AL93" s="53" t="s">
        <v>44</v>
      </c>
      <c r="AM93" s="53" t="s">
        <v>34</v>
      </c>
      <c r="AN93" s="53" t="s">
        <v>52</v>
      </c>
      <c r="AO93" s="53" t="s">
        <v>49</v>
      </c>
    </row>
    <row r="94" spans="1:41" ht="25.5" customHeight="1" x14ac:dyDescent="0.25">
      <c r="A94" s="85">
        <f t="shared" si="9"/>
        <v>82</v>
      </c>
      <c r="B94" s="15" t="s">
        <v>143</v>
      </c>
      <c r="C94" s="15" t="s">
        <v>142</v>
      </c>
      <c r="D94" s="17" t="s">
        <v>5</v>
      </c>
      <c r="E94" s="27">
        <v>44090</v>
      </c>
      <c r="F94" s="67" t="s">
        <v>105</v>
      </c>
      <c r="G94" s="86"/>
      <c r="H94" s="27">
        <v>44090</v>
      </c>
      <c r="I94" s="16">
        <f t="shared" si="5"/>
        <v>0</v>
      </c>
      <c r="J94" s="16"/>
      <c r="K94" s="28"/>
      <c r="L94" s="27"/>
      <c r="M94" s="74" t="str">
        <f>IF(AND(C94="Abierto",D94="Urgente"),A94,"")</f>
        <v/>
      </c>
      <c r="N94" s="74" t="str">
        <f ca="1">IF(AND(C94="Abierto",D94="Urgente"),TODAY()-E94,"")</f>
        <v/>
      </c>
      <c r="O94" s="74" t="str">
        <f>IF(AND(C94="Abierto",D94="Urgente"),RANK(N94,$N$13:$N$814,0)+COUNTIF($N$13:N94,N94)-1,"")</f>
        <v/>
      </c>
      <c r="P94" s="74" t="str">
        <f>IF(AND(C94="Abierto",D94="Alta"),A94,"")</f>
        <v/>
      </c>
      <c r="Q94" s="74" t="str">
        <f ca="1">IF(AND(C94="Abierto",D94="Alta"),TODAY()-E94,"")</f>
        <v/>
      </c>
      <c r="R94" s="74" t="str">
        <f>IF(AND(C94="Abierto",D94="Alta"),RANK(Q94,$Q$13:$Q$814,0)+COUNTIF($Q$13:Q94,Q94)-1+MAX(O:O),"")</f>
        <v/>
      </c>
      <c r="S94" s="74" t="str">
        <f>IF(AND(C94="Abierto",D94="Media"),A94,"")</f>
        <v/>
      </c>
      <c r="T94" s="74" t="str">
        <f ca="1">IF(AND(C94="Abierto",D94="Media"),TODAY()-E94,"")</f>
        <v/>
      </c>
      <c r="U94" s="74" t="str">
        <f>IF(AND(C94="Abierto",D94="Media"),RANK(T94,$T$13:$T$814,0)+COUNTIF($T$13:T94,T94)-1+MAX(O:O,R:R),"")</f>
        <v/>
      </c>
      <c r="V94" s="74" t="str">
        <f>IF(AND(C94="Abierto",D94="Baja"),A94,"")</f>
        <v/>
      </c>
      <c r="W94" s="74" t="str">
        <f ca="1">IF(AND(C94="Abierto",D94="Baja"),TODAY()-E94,"")</f>
        <v/>
      </c>
      <c r="X94" s="74" t="str">
        <f>IF(AND(C94="Abierto",D94="Baja"),RANK(W94,$W$13:$W$814,0)+COUNTIF($W$13:W94,W94)-1+MAX(O:O,R:R,U:U),"")</f>
        <v/>
      </c>
      <c r="Y94" s="28" t="str">
        <f>IF(OR(C94="Resuelto",C94=""),"",SUM(O94,R94,U94,X94))</f>
        <v/>
      </c>
      <c r="Z94" s="28" t="str">
        <f>IF(OR(C94="Resuelto",C94=""),"",SUM(N94,Q94,T94,W94))</f>
        <v/>
      </c>
      <c r="AA94" s="28" t="str">
        <f>IF(OR(C94="Resuelto",C94=""),"",SUM(M94,P94,S94,V94))</f>
        <v/>
      </c>
      <c r="AB94" s="28">
        <v>252</v>
      </c>
      <c r="AC94" s="28" t="str">
        <f t="shared" ca="1" si="6"/>
        <v/>
      </c>
      <c r="AD94" s="75" t="str">
        <f t="shared" ca="1" si="7"/>
        <v/>
      </c>
      <c r="AE94" s="53"/>
      <c r="AF94" s="53"/>
      <c r="AG94" s="53"/>
      <c r="AH94" s="53"/>
      <c r="AI94" s="78" t="str">
        <f>IF(AJ94="","",MAX($AI$5:AI93)+1)</f>
        <v/>
      </c>
      <c r="AJ94" s="53" t="str">
        <f>IF(G93="","",IF(COUNTIF($AJ$11:AJ93,G93)=0,G93,""))</f>
        <v/>
      </c>
      <c r="AK94" s="53" t="str">
        <f t="shared" si="8"/>
        <v/>
      </c>
      <c r="AL94" s="53" t="s">
        <v>44</v>
      </c>
      <c r="AM94" s="53" t="s">
        <v>34</v>
      </c>
      <c r="AN94" s="53" t="s">
        <v>52</v>
      </c>
      <c r="AO94" s="53" t="s">
        <v>49</v>
      </c>
    </row>
    <row r="95" spans="1:41" ht="25.5" customHeight="1" x14ac:dyDescent="0.25">
      <c r="A95" s="85">
        <f t="shared" si="9"/>
        <v>83</v>
      </c>
      <c r="B95" s="15" t="s">
        <v>143</v>
      </c>
      <c r="C95" s="15" t="s">
        <v>142</v>
      </c>
      <c r="D95" s="17" t="s">
        <v>5</v>
      </c>
      <c r="E95" s="27">
        <v>44090</v>
      </c>
      <c r="F95" s="67" t="s">
        <v>105</v>
      </c>
      <c r="G95" s="86"/>
      <c r="H95" s="27">
        <v>44090</v>
      </c>
      <c r="I95" s="16">
        <f t="shared" si="5"/>
        <v>0</v>
      </c>
      <c r="J95" s="16"/>
      <c r="K95" s="28"/>
      <c r="L95" s="27"/>
      <c r="M95" s="74" t="str">
        <f>IF(AND(C95="Abierto",D95="Urgente"),A95,"")</f>
        <v/>
      </c>
      <c r="N95" s="74" t="str">
        <f ca="1">IF(AND(C95="Abierto",D95="Urgente"),TODAY()-E95,"")</f>
        <v/>
      </c>
      <c r="O95" s="74" t="str">
        <f>IF(AND(C95="Abierto",D95="Urgente"),RANK(N95,$N$13:$N$814,0)+COUNTIF($N$13:N95,N95)-1,"")</f>
        <v/>
      </c>
      <c r="P95" s="74" t="str">
        <f>IF(AND(C95="Abierto",D95="Alta"),A95,"")</f>
        <v/>
      </c>
      <c r="Q95" s="74" t="str">
        <f ca="1">IF(AND(C95="Abierto",D95="Alta"),TODAY()-E95,"")</f>
        <v/>
      </c>
      <c r="R95" s="74" t="str">
        <f>IF(AND(C95="Abierto",D95="Alta"),RANK(Q95,$Q$13:$Q$814,0)+COUNTIF($Q$13:Q95,Q95)-1+MAX(O:O),"")</f>
        <v/>
      </c>
      <c r="S95" s="74" t="str">
        <f>IF(AND(C95="Abierto",D95="Media"),A95,"")</f>
        <v/>
      </c>
      <c r="T95" s="74" t="str">
        <f ca="1">IF(AND(C95="Abierto",D95="Media"),TODAY()-E95,"")</f>
        <v/>
      </c>
      <c r="U95" s="74" t="str">
        <f>IF(AND(C95="Abierto",D95="Media"),RANK(T95,$T$13:$T$814,0)+COUNTIF($T$13:T95,T95)-1+MAX(O:O,R:R),"")</f>
        <v/>
      </c>
      <c r="V95" s="74" t="str">
        <f>IF(AND(C95="Abierto",D95="Baja"),A95,"")</f>
        <v/>
      </c>
      <c r="W95" s="74" t="str">
        <f ca="1">IF(AND(C95="Abierto",D95="Baja"),TODAY()-E95,"")</f>
        <v/>
      </c>
      <c r="X95" s="74" t="str">
        <f>IF(AND(C95="Abierto",D95="Baja"),RANK(W95,$W$13:$W$814,0)+COUNTIF($W$13:W95,W95)-1+MAX(O:O,R:R,U:U),"")</f>
        <v/>
      </c>
      <c r="Y95" s="28" t="str">
        <f>IF(OR(C95="Resuelto",C95=""),"",SUM(O95,R95,U95,X95))</f>
        <v/>
      </c>
      <c r="Z95" s="28" t="str">
        <f>IF(OR(C95="Resuelto",C95=""),"",SUM(N95,Q95,T95,W95))</f>
        <v/>
      </c>
      <c r="AA95" s="28" t="str">
        <f>IF(OR(C95="Resuelto",C95=""),"",SUM(M95,P95,S95,V95))</f>
        <v/>
      </c>
      <c r="AB95" s="28">
        <v>253</v>
      </c>
      <c r="AC95" s="28" t="str">
        <f t="shared" ca="1" si="6"/>
        <v/>
      </c>
      <c r="AD95" s="75" t="str">
        <f t="shared" ca="1" si="7"/>
        <v/>
      </c>
      <c r="AE95" s="53"/>
      <c r="AF95" s="53"/>
      <c r="AG95" s="53"/>
      <c r="AH95" s="53"/>
      <c r="AI95" s="78" t="str">
        <f>IF(AJ95="","",MAX($AI$5:AI94)+1)</f>
        <v/>
      </c>
      <c r="AJ95" s="53" t="str">
        <f>IF(G94="","",IF(COUNTIF($AJ$11:AJ94,G94)=0,G94,""))</f>
        <v/>
      </c>
      <c r="AK95" s="53" t="str">
        <f t="shared" si="8"/>
        <v/>
      </c>
      <c r="AL95" s="15" t="s">
        <v>44</v>
      </c>
      <c r="AM95" s="53" t="s">
        <v>35</v>
      </c>
      <c r="AN95" s="53" t="s">
        <v>52</v>
      </c>
      <c r="AO95" s="53" t="s">
        <v>51</v>
      </c>
    </row>
    <row r="96" spans="1:41" ht="25.5" customHeight="1" x14ac:dyDescent="0.25">
      <c r="A96" s="85">
        <f t="shared" si="9"/>
        <v>84</v>
      </c>
      <c r="B96" s="15" t="s">
        <v>143</v>
      </c>
      <c r="C96" s="15" t="s">
        <v>142</v>
      </c>
      <c r="D96" s="17" t="s">
        <v>5</v>
      </c>
      <c r="E96" s="27">
        <v>44090</v>
      </c>
      <c r="F96" s="67" t="s">
        <v>105</v>
      </c>
      <c r="G96" s="86"/>
      <c r="H96" s="27">
        <v>44090</v>
      </c>
      <c r="I96" s="16">
        <f t="shared" si="5"/>
        <v>0</v>
      </c>
      <c r="J96" s="16"/>
      <c r="K96" s="28"/>
      <c r="L96" s="27"/>
      <c r="M96" s="74" t="str">
        <f>IF(AND(C96="Abierto",D96="Urgente"),A96,"")</f>
        <v/>
      </c>
      <c r="N96" s="74" t="str">
        <f ca="1">IF(AND(C96="Abierto",D96="Urgente"),TODAY()-E96,"")</f>
        <v/>
      </c>
      <c r="O96" s="74" t="str">
        <f>IF(AND(C96="Abierto",D96="Urgente"),RANK(N96,$N$13:$N$814,0)+COUNTIF($N$13:N96,N96)-1,"")</f>
        <v/>
      </c>
      <c r="P96" s="74" t="str">
        <f>IF(AND(C96="Abierto",D96="Alta"),A96,"")</f>
        <v/>
      </c>
      <c r="Q96" s="74" t="str">
        <f ca="1">IF(AND(C96="Abierto",D96="Alta"),TODAY()-E96,"")</f>
        <v/>
      </c>
      <c r="R96" s="74" t="str">
        <f>IF(AND(C96="Abierto",D96="Alta"),RANK(Q96,$Q$13:$Q$814,0)+COUNTIF($Q$13:Q96,Q96)-1+MAX(O:O),"")</f>
        <v/>
      </c>
      <c r="S96" s="74" t="str">
        <f>IF(AND(C96="Abierto",D96="Media"),A96,"")</f>
        <v/>
      </c>
      <c r="T96" s="74" t="str">
        <f ca="1">IF(AND(C96="Abierto",D96="Media"),TODAY()-E96,"")</f>
        <v/>
      </c>
      <c r="U96" s="74" t="str">
        <f>IF(AND(C96="Abierto",D96="Media"),RANK(T96,$T$13:$T$814,0)+COUNTIF($T$13:T96,T96)-1+MAX(O:O,R:R),"")</f>
        <v/>
      </c>
      <c r="V96" s="74" t="str">
        <f>IF(AND(C96="Abierto",D96="Baja"),A96,"")</f>
        <v/>
      </c>
      <c r="W96" s="74" t="str">
        <f ca="1">IF(AND(C96="Abierto",D96="Baja"),TODAY()-E96,"")</f>
        <v/>
      </c>
      <c r="X96" s="74" t="str">
        <f>IF(AND(C96="Abierto",D96="Baja"),RANK(W96,$W$13:$W$814,0)+COUNTIF($W$13:W96,W96)-1+MAX(O:O,R:R,U:U),"")</f>
        <v/>
      </c>
      <c r="Y96" s="28" t="str">
        <f>IF(OR(C96="Resuelto",C96=""),"",SUM(O96,R96,U96,X96))</f>
        <v/>
      </c>
      <c r="Z96" s="28" t="str">
        <f>IF(OR(C96="Resuelto",C96=""),"",SUM(N96,Q96,T96,W96))</f>
        <v/>
      </c>
      <c r="AA96" s="28" t="str">
        <f>IF(OR(C96="Resuelto",C96=""),"",SUM(M96,P96,S96,V96))</f>
        <v/>
      </c>
      <c r="AB96" s="28">
        <v>254</v>
      </c>
      <c r="AC96" s="28" t="str">
        <f t="shared" ca="1" si="6"/>
        <v/>
      </c>
      <c r="AD96" s="75" t="str">
        <f t="shared" ca="1" si="7"/>
        <v/>
      </c>
      <c r="AE96" s="53"/>
      <c r="AF96" s="53"/>
      <c r="AG96" s="53"/>
      <c r="AH96" s="53"/>
      <c r="AI96" s="78" t="str">
        <f>IF(AJ96="","",MAX($AI$5:AI95)+1)</f>
        <v/>
      </c>
      <c r="AJ96" s="53" t="str">
        <f>IF(G95="","",IF(COUNTIF($AJ$11:AJ95,G95)=0,G95,""))</f>
        <v/>
      </c>
      <c r="AK96" s="53" t="str">
        <f t="shared" si="8"/>
        <v/>
      </c>
      <c r="AL96" s="53" t="s">
        <v>44</v>
      </c>
      <c r="AM96" s="53" t="s">
        <v>35</v>
      </c>
      <c r="AN96" s="53" t="s">
        <v>52</v>
      </c>
      <c r="AO96" s="53" t="s">
        <v>49</v>
      </c>
    </row>
    <row r="97" spans="1:41" ht="25.5" customHeight="1" x14ac:dyDescent="0.25">
      <c r="A97" s="85">
        <f t="shared" si="9"/>
        <v>85</v>
      </c>
      <c r="B97" s="15" t="s">
        <v>143</v>
      </c>
      <c r="C97" s="15" t="s">
        <v>142</v>
      </c>
      <c r="D97" s="17" t="s">
        <v>5</v>
      </c>
      <c r="E97" s="27">
        <v>44090</v>
      </c>
      <c r="F97" s="67" t="s">
        <v>105</v>
      </c>
      <c r="G97" s="86"/>
      <c r="H97" s="27">
        <v>44090</v>
      </c>
      <c r="I97" s="16">
        <f t="shared" si="5"/>
        <v>0</v>
      </c>
      <c r="J97" s="16"/>
      <c r="K97" s="28"/>
      <c r="L97" s="27"/>
      <c r="M97" s="74" t="str">
        <f>IF(AND(C97="Abierto",D97="Urgente"),A97,"")</f>
        <v/>
      </c>
      <c r="N97" s="74" t="str">
        <f ca="1">IF(AND(C97="Abierto",D97="Urgente"),TODAY()-E97,"")</f>
        <v/>
      </c>
      <c r="O97" s="74" t="str">
        <f>IF(AND(C97="Abierto",D97="Urgente"),RANK(N97,$N$13:$N$814,0)+COUNTIF($N$13:N97,N97)-1,"")</f>
        <v/>
      </c>
      <c r="P97" s="74" t="str">
        <f>IF(AND(C97="Abierto",D97="Alta"),A97,"")</f>
        <v/>
      </c>
      <c r="Q97" s="74" t="str">
        <f ca="1">IF(AND(C97="Abierto",D97="Alta"),TODAY()-E97,"")</f>
        <v/>
      </c>
      <c r="R97" s="74" t="str">
        <f>IF(AND(C97="Abierto",D97="Alta"),RANK(Q97,$Q$13:$Q$814,0)+COUNTIF($Q$13:Q97,Q97)-1+MAX(O:O),"")</f>
        <v/>
      </c>
      <c r="S97" s="74" t="str">
        <f>IF(AND(C97="Abierto",D97="Media"),A97,"")</f>
        <v/>
      </c>
      <c r="T97" s="74" t="str">
        <f ca="1">IF(AND(C97="Abierto",D97="Media"),TODAY()-E97,"")</f>
        <v/>
      </c>
      <c r="U97" s="74" t="str">
        <f>IF(AND(C97="Abierto",D97="Media"),RANK(T97,$T$13:$T$814,0)+COUNTIF($T$13:T97,T97)-1+MAX(O:O,R:R),"")</f>
        <v/>
      </c>
      <c r="V97" s="74" t="str">
        <f>IF(AND(C97="Abierto",D97="Baja"),A97,"")</f>
        <v/>
      </c>
      <c r="W97" s="74" t="str">
        <f ca="1">IF(AND(C97="Abierto",D97="Baja"),TODAY()-E97,"")</f>
        <v/>
      </c>
      <c r="X97" s="74" t="str">
        <f>IF(AND(C97="Abierto",D97="Baja"),RANK(W97,$W$13:$W$814,0)+COUNTIF($W$13:W97,W97)-1+MAX(O:O,R:R,U:U),"")</f>
        <v/>
      </c>
      <c r="Y97" s="28" t="str">
        <f>IF(OR(C97="Resuelto",C97=""),"",SUM(O97,R97,U97,X97))</f>
        <v/>
      </c>
      <c r="Z97" s="28" t="str">
        <f>IF(OR(C97="Resuelto",C97=""),"",SUM(N97,Q97,T97,W97))</f>
        <v/>
      </c>
      <c r="AA97" s="28" t="str">
        <f>IF(OR(C97="Resuelto",C97=""),"",SUM(M97,P97,S97,V97))</f>
        <v/>
      </c>
      <c r="AB97" s="28">
        <v>255</v>
      </c>
      <c r="AC97" s="28" t="str">
        <f t="shared" ca="1" si="6"/>
        <v/>
      </c>
      <c r="AD97" s="75" t="str">
        <f t="shared" ca="1" si="7"/>
        <v/>
      </c>
      <c r="AE97" s="53"/>
      <c r="AF97" s="53"/>
      <c r="AG97" s="53"/>
      <c r="AH97" s="53"/>
      <c r="AI97" s="78" t="str">
        <f>IF(AJ97="","",MAX($AI$5:AI96)+1)</f>
        <v/>
      </c>
      <c r="AJ97" s="53" t="str">
        <f>IF(G96="","",IF(COUNTIF($AJ$11:AJ96,G96)=0,G96,""))</f>
        <v/>
      </c>
      <c r="AK97" s="53" t="str">
        <f t="shared" si="8"/>
        <v/>
      </c>
      <c r="AL97" s="53" t="s">
        <v>44</v>
      </c>
      <c r="AM97" s="53" t="s">
        <v>34</v>
      </c>
      <c r="AN97" s="53" t="s">
        <v>52</v>
      </c>
      <c r="AO97" s="53" t="s">
        <v>51</v>
      </c>
    </row>
    <row r="98" spans="1:41" ht="25.5" customHeight="1" x14ac:dyDescent="0.25">
      <c r="A98" s="85">
        <f t="shared" si="9"/>
        <v>86</v>
      </c>
      <c r="B98" s="15" t="s">
        <v>143</v>
      </c>
      <c r="C98" s="15" t="s">
        <v>142</v>
      </c>
      <c r="D98" s="17" t="s">
        <v>5</v>
      </c>
      <c r="E98" s="27">
        <v>44090</v>
      </c>
      <c r="F98" s="67" t="s">
        <v>105</v>
      </c>
      <c r="G98" s="86"/>
      <c r="H98" s="27">
        <v>44090</v>
      </c>
      <c r="I98" s="16">
        <f t="shared" si="5"/>
        <v>0</v>
      </c>
      <c r="J98" s="16"/>
      <c r="K98" s="28"/>
      <c r="L98" s="27"/>
      <c r="M98" s="74" t="str">
        <f>IF(AND(C98="Abierto",D98="Urgente"),A98,"")</f>
        <v/>
      </c>
      <c r="N98" s="74" t="str">
        <f ca="1">IF(AND(C98="Abierto",D98="Urgente"),TODAY()-E98,"")</f>
        <v/>
      </c>
      <c r="O98" s="74" t="str">
        <f>IF(AND(C98="Abierto",D98="Urgente"),RANK(N98,$N$13:$N$814,0)+COUNTIF($N$13:N98,N98)-1,"")</f>
        <v/>
      </c>
      <c r="P98" s="74" t="str">
        <f>IF(AND(C98="Abierto",D98="Alta"),A98,"")</f>
        <v/>
      </c>
      <c r="Q98" s="74" t="str">
        <f ca="1">IF(AND(C98="Abierto",D98="Alta"),TODAY()-E98,"")</f>
        <v/>
      </c>
      <c r="R98" s="74" t="str">
        <f>IF(AND(C98="Abierto",D98="Alta"),RANK(Q98,$Q$13:$Q$814,0)+COUNTIF($Q$13:Q98,Q98)-1+MAX(O:O),"")</f>
        <v/>
      </c>
      <c r="S98" s="74" t="str">
        <f>IF(AND(C98="Abierto",D98="Media"),A98,"")</f>
        <v/>
      </c>
      <c r="T98" s="74" t="str">
        <f ca="1">IF(AND(C98="Abierto",D98="Media"),TODAY()-E98,"")</f>
        <v/>
      </c>
      <c r="U98" s="74" t="str">
        <f>IF(AND(C98="Abierto",D98="Media"),RANK(T98,$T$13:$T$814,0)+COUNTIF($T$13:T98,T98)-1+MAX(O:O,R:R),"")</f>
        <v/>
      </c>
      <c r="V98" s="74" t="str">
        <f>IF(AND(C98="Abierto",D98="Baja"),A98,"")</f>
        <v/>
      </c>
      <c r="W98" s="74" t="str">
        <f ca="1">IF(AND(C98="Abierto",D98="Baja"),TODAY()-E98,"")</f>
        <v/>
      </c>
      <c r="X98" s="74" t="str">
        <f>IF(AND(C98="Abierto",D98="Baja"),RANK(W98,$W$13:$W$814,0)+COUNTIF($W$13:W98,W98)-1+MAX(O:O,R:R,U:U),"")</f>
        <v/>
      </c>
      <c r="Y98" s="28" t="str">
        <f>IF(OR(C98="Resuelto",C98=""),"",SUM(O98,R98,U98,X98))</f>
        <v/>
      </c>
      <c r="Z98" s="28" t="str">
        <f>IF(OR(C98="Resuelto",C98=""),"",SUM(N98,Q98,T98,W98))</f>
        <v/>
      </c>
      <c r="AA98" s="28" t="str">
        <f>IF(OR(C98="Resuelto",C98=""),"",SUM(M98,P98,S98,V98))</f>
        <v/>
      </c>
      <c r="AB98" s="28">
        <v>256</v>
      </c>
      <c r="AC98" s="28" t="str">
        <f t="shared" ca="1" si="6"/>
        <v/>
      </c>
      <c r="AD98" s="75" t="str">
        <f t="shared" ca="1" si="7"/>
        <v/>
      </c>
      <c r="AE98" s="53"/>
      <c r="AF98" s="53"/>
      <c r="AG98" s="53"/>
      <c r="AH98" s="53"/>
      <c r="AI98" s="78" t="str">
        <f>IF(AJ98="","",MAX($AI$5:AI97)+1)</f>
        <v/>
      </c>
      <c r="AJ98" s="53" t="str">
        <f>IF(G97="","",IF(COUNTIF($AJ$11:AJ97,G97)=0,G97,""))</f>
        <v/>
      </c>
      <c r="AK98" s="53" t="str">
        <f t="shared" si="8"/>
        <v/>
      </c>
      <c r="AL98" s="53" t="s">
        <v>44</v>
      </c>
      <c r="AM98" s="53" t="s">
        <v>32</v>
      </c>
      <c r="AN98" s="53" t="s">
        <v>52</v>
      </c>
      <c r="AO98" s="53" t="s">
        <v>51</v>
      </c>
    </row>
    <row r="99" spans="1:41" ht="25.5" customHeight="1" x14ac:dyDescent="0.25">
      <c r="A99" s="85">
        <f t="shared" si="9"/>
        <v>87</v>
      </c>
      <c r="B99" s="15" t="s">
        <v>143</v>
      </c>
      <c r="C99" s="15" t="s">
        <v>142</v>
      </c>
      <c r="D99" s="17" t="s">
        <v>5</v>
      </c>
      <c r="E99" s="27">
        <v>44090</v>
      </c>
      <c r="F99" s="67" t="s">
        <v>105</v>
      </c>
      <c r="G99" s="86"/>
      <c r="H99" s="27">
        <v>44090</v>
      </c>
      <c r="I99" s="16">
        <f t="shared" si="5"/>
        <v>0</v>
      </c>
      <c r="J99" s="16"/>
      <c r="K99" s="28"/>
      <c r="L99" s="27"/>
      <c r="M99" s="74" t="str">
        <f>IF(AND(C99="Abierto",D99="Urgente"),A99,"")</f>
        <v/>
      </c>
      <c r="N99" s="74" t="str">
        <f ca="1">IF(AND(C99="Abierto",D99="Urgente"),TODAY()-E99,"")</f>
        <v/>
      </c>
      <c r="O99" s="74" t="str">
        <f>IF(AND(C99="Abierto",D99="Urgente"),RANK(N99,$N$13:$N$814,0)+COUNTIF($N$13:N99,N99)-1,"")</f>
        <v/>
      </c>
      <c r="P99" s="74" t="str">
        <f>IF(AND(C99="Abierto",D99="Alta"),A99,"")</f>
        <v/>
      </c>
      <c r="Q99" s="74" t="str">
        <f ca="1">IF(AND(C99="Abierto",D99="Alta"),TODAY()-E99,"")</f>
        <v/>
      </c>
      <c r="R99" s="74" t="str">
        <f>IF(AND(C99="Abierto",D99="Alta"),RANK(Q99,$Q$13:$Q$814,0)+COUNTIF($Q$13:Q99,Q99)-1+MAX(O:O),"")</f>
        <v/>
      </c>
      <c r="S99" s="74" t="str">
        <f>IF(AND(C99="Abierto",D99="Media"),A99,"")</f>
        <v/>
      </c>
      <c r="T99" s="74" t="str">
        <f ca="1">IF(AND(C99="Abierto",D99="Media"),TODAY()-E99,"")</f>
        <v/>
      </c>
      <c r="U99" s="74" t="str">
        <f>IF(AND(C99="Abierto",D99="Media"),RANK(T99,$T$13:$T$814,0)+COUNTIF($T$13:T99,T99)-1+MAX(O:O,R:R),"")</f>
        <v/>
      </c>
      <c r="V99" s="74" t="str">
        <f>IF(AND(C99="Abierto",D99="Baja"),A99,"")</f>
        <v/>
      </c>
      <c r="W99" s="74" t="str">
        <f ca="1">IF(AND(C99="Abierto",D99="Baja"),TODAY()-E99,"")</f>
        <v/>
      </c>
      <c r="X99" s="74" t="str">
        <f>IF(AND(C99="Abierto",D99="Baja"),RANK(W99,$W$13:$W$814,0)+COUNTIF($W$13:W99,W99)-1+MAX(O:O,R:R,U:U),"")</f>
        <v/>
      </c>
      <c r="Y99" s="28" t="str">
        <f>IF(OR(C99="Resuelto",C99=""),"",SUM(O99,R99,U99,X99))</f>
        <v/>
      </c>
      <c r="Z99" s="28" t="str">
        <f>IF(OR(C99="Resuelto",C99=""),"",SUM(N99,Q99,T99,W99))</f>
        <v/>
      </c>
      <c r="AA99" s="28" t="str">
        <f>IF(OR(C99="Resuelto",C99=""),"",SUM(M99,P99,S99,V99))</f>
        <v/>
      </c>
      <c r="AB99" s="28">
        <v>257</v>
      </c>
      <c r="AC99" s="28" t="str">
        <f t="shared" ca="1" si="6"/>
        <v/>
      </c>
      <c r="AD99" s="75" t="str">
        <f t="shared" ca="1" si="7"/>
        <v/>
      </c>
      <c r="AE99" s="53"/>
      <c r="AF99" s="53"/>
      <c r="AG99" s="53"/>
      <c r="AH99" s="53"/>
      <c r="AI99" s="78" t="str">
        <f>IF(AJ99="","",MAX($AI$5:AI98)+1)</f>
        <v/>
      </c>
      <c r="AJ99" s="53" t="str">
        <f>IF(G98="","",IF(COUNTIF($AJ$11:AJ98,G98)=0,G98,""))</f>
        <v/>
      </c>
      <c r="AK99" s="53" t="str">
        <f t="shared" si="8"/>
        <v/>
      </c>
      <c r="AL99" s="53" t="s">
        <v>44</v>
      </c>
      <c r="AM99" s="53" t="s">
        <v>32</v>
      </c>
      <c r="AN99" s="53" t="s">
        <v>52</v>
      </c>
      <c r="AO99" s="53" t="s">
        <v>49</v>
      </c>
    </row>
    <row r="100" spans="1:41" ht="25.5" customHeight="1" x14ac:dyDescent="0.25">
      <c r="A100" s="85">
        <f t="shared" si="9"/>
        <v>88</v>
      </c>
      <c r="B100" s="15" t="s">
        <v>143</v>
      </c>
      <c r="C100" s="15" t="s">
        <v>142</v>
      </c>
      <c r="D100" s="17" t="s">
        <v>5</v>
      </c>
      <c r="E100" s="27">
        <v>44090</v>
      </c>
      <c r="F100" s="67" t="s">
        <v>105</v>
      </c>
      <c r="G100" s="86"/>
      <c r="H100" s="27">
        <v>44090</v>
      </c>
      <c r="I100" s="16">
        <f t="shared" si="5"/>
        <v>0</v>
      </c>
      <c r="J100" s="16"/>
      <c r="K100" s="28"/>
      <c r="L100" s="27"/>
      <c r="M100" s="74" t="str">
        <f>IF(AND(C100="Abierto",D100="Urgente"),A100,"")</f>
        <v/>
      </c>
      <c r="N100" s="74" t="str">
        <f ca="1">IF(AND(C100="Abierto",D100="Urgente"),TODAY()-E100,"")</f>
        <v/>
      </c>
      <c r="O100" s="74" t="str">
        <f>IF(AND(C100="Abierto",D100="Urgente"),RANK(N100,$N$13:$N$814,0)+COUNTIF($N$13:N100,N100)-1,"")</f>
        <v/>
      </c>
      <c r="P100" s="74" t="str">
        <f>IF(AND(C100="Abierto",D100="Alta"),A100,"")</f>
        <v/>
      </c>
      <c r="Q100" s="74" t="str">
        <f ca="1">IF(AND(C100="Abierto",D100="Alta"),TODAY()-E100,"")</f>
        <v/>
      </c>
      <c r="R100" s="74" t="str">
        <f>IF(AND(C100="Abierto",D100="Alta"),RANK(Q100,$Q$13:$Q$814,0)+COUNTIF($Q$13:Q100,Q100)-1+MAX(O:O),"")</f>
        <v/>
      </c>
      <c r="S100" s="74" t="str">
        <f>IF(AND(C100="Abierto",D100="Media"),A100,"")</f>
        <v/>
      </c>
      <c r="T100" s="74" t="str">
        <f ca="1">IF(AND(C100="Abierto",D100="Media"),TODAY()-E100,"")</f>
        <v/>
      </c>
      <c r="U100" s="74" t="str">
        <f>IF(AND(C100="Abierto",D100="Media"),RANK(T100,$T$13:$T$814,0)+COUNTIF($T$13:T100,T100)-1+MAX(O:O,R:R),"")</f>
        <v/>
      </c>
      <c r="V100" s="74" t="str">
        <f>IF(AND(C100="Abierto",D100="Baja"),A100,"")</f>
        <v/>
      </c>
      <c r="W100" s="74" t="str">
        <f ca="1">IF(AND(C100="Abierto",D100="Baja"),TODAY()-E100,"")</f>
        <v/>
      </c>
      <c r="X100" s="74" t="str">
        <f>IF(AND(C100="Abierto",D100="Baja"),RANK(W100,$W$13:$W$814,0)+COUNTIF($W$13:W100,W100)-1+MAX(O:O,R:R,U:U),"")</f>
        <v/>
      </c>
      <c r="Y100" s="28" t="str">
        <f>IF(OR(C100="Resuelto",C100=""),"",SUM(O100,R100,U100,X100))</f>
        <v/>
      </c>
      <c r="Z100" s="28" t="str">
        <f>IF(OR(C100="Resuelto",C100=""),"",SUM(N100,Q100,T100,W100))</f>
        <v/>
      </c>
      <c r="AA100" s="28" t="str">
        <f>IF(OR(C100="Resuelto",C100=""),"",SUM(M100,P100,S100,V100))</f>
        <v/>
      </c>
      <c r="AB100" s="28">
        <v>258</v>
      </c>
      <c r="AC100" s="28" t="str">
        <f t="shared" ca="1" si="6"/>
        <v/>
      </c>
      <c r="AD100" s="75" t="str">
        <f t="shared" ca="1" si="7"/>
        <v/>
      </c>
      <c r="AE100" s="53"/>
      <c r="AF100" s="53"/>
      <c r="AG100" s="53"/>
      <c r="AH100" s="53"/>
      <c r="AI100" s="78" t="str">
        <f>IF(AJ100="","",MAX($AI$5:AI99)+1)</f>
        <v/>
      </c>
      <c r="AJ100" s="53" t="str">
        <f>IF(G99="","",IF(COUNTIF($AJ$11:AJ99,G99)=0,G99,""))</f>
        <v/>
      </c>
      <c r="AK100" s="53" t="str">
        <f t="shared" si="8"/>
        <v/>
      </c>
      <c r="AL100" s="53" t="s">
        <v>44</v>
      </c>
      <c r="AM100" s="53" t="s">
        <v>32</v>
      </c>
      <c r="AN100" s="53" t="s">
        <v>52</v>
      </c>
      <c r="AO100" s="53" t="s">
        <v>49</v>
      </c>
    </row>
    <row r="101" spans="1:41" ht="25.5" customHeight="1" x14ac:dyDescent="0.25">
      <c r="A101" s="85">
        <f t="shared" si="9"/>
        <v>89</v>
      </c>
      <c r="B101" s="15" t="s">
        <v>143</v>
      </c>
      <c r="C101" s="15" t="s">
        <v>142</v>
      </c>
      <c r="D101" s="17" t="s">
        <v>5</v>
      </c>
      <c r="E101" s="27">
        <v>44090</v>
      </c>
      <c r="F101" s="67" t="s">
        <v>105</v>
      </c>
      <c r="G101" s="86"/>
      <c r="H101" s="27">
        <v>44090</v>
      </c>
      <c r="I101" s="16">
        <f t="shared" si="5"/>
        <v>0</v>
      </c>
      <c r="J101" s="16"/>
      <c r="K101" s="28"/>
      <c r="L101" s="27"/>
      <c r="M101" s="74" t="str">
        <f>IF(AND(C101="Abierto",D101="Urgente"),A101,"")</f>
        <v/>
      </c>
      <c r="N101" s="74" t="str">
        <f ca="1">IF(AND(C101="Abierto",D101="Urgente"),TODAY()-E101,"")</f>
        <v/>
      </c>
      <c r="O101" s="74" t="str">
        <f>IF(AND(C101="Abierto",D101="Urgente"),RANK(N101,$N$13:$N$814,0)+COUNTIF($N$13:N101,N101)-1,"")</f>
        <v/>
      </c>
      <c r="P101" s="74" t="str">
        <f>IF(AND(C101="Abierto",D101="Alta"),A101,"")</f>
        <v/>
      </c>
      <c r="Q101" s="74" t="str">
        <f ca="1">IF(AND(C101="Abierto",D101="Alta"),TODAY()-E101,"")</f>
        <v/>
      </c>
      <c r="R101" s="74" t="str">
        <f>IF(AND(C101="Abierto",D101="Alta"),RANK(Q101,$Q$13:$Q$814,0)+COUNTIF($Q$13:Q101,Q101)-1+MAX(O:O),"")</f>
        <v/>
      </c>
      <c r="S101" s="74" t="str">
        <f>IF(AND(C101="Abierto",D101="Media"),A101,"")</f>
        <v/>
      </c>
      <c r="T101" s="74" t="str">
        <f ca="1">IF(AND(C101="Abierto",D101="Media"),TODAY()-E101,"")</f>
        <v/>
      </c>
      <c r="U101" s="74" t="str">
        <f>IF(AND(C101="Abierto",D101="Media"),RANK(T101,$T$13:$T$814,0)+COUNTIF($T$13:T101,T101)-1+MAX(O:O,R:R),"")</f>
        <v/>
      </c>
      <c r="V101" s="74" t="str">
        <f>IF(AND(C101="Abierto",D101="Baja"),A101,"")</f>
        <v/>
      </c>
      <c r="W101" s="74" t="str">
        <f ca="1">IF(AND(C101="Abierto",D101="Baja"),TODAY()-E101,"")</f>
        <v/>
      </c>
      <c r="X101" s="74" t="str">
        <f>IF(AND(C101="Abierto",D101="Baja"),RANK(W101,$W$13:$W$814,0)+COUNTIF($W$13:W101,W101)-1+MAX(O:O,R:R,U:U),"")</f>
        <v/>
      </c>
      <c r="Y101" s="28" t="str">
        <f>IF(OR(C101="Resuelto",C101=""),"",SUM(O101,R101,U101,X101))</f>
        <v/>
      </c>
      <c r="Z101" s="28" t="str">
        <f>IF(OR(C101="Resuelto",C101=""),"",SUM(N101,Q101,T101,W101))</f>
        <v/>
      </c>
      <c r="AA101" s="28" t="str">
        <f>IF(OR(C101="Resuelto",C101=""),"",SUM(M101,P101,S101,V101))</f>
        <v/>
      </c>
      <c r="AB101" s="28">
        <v>259</v>
      </c>
      <c r="AC101" s="28" t="str">
        <f t="shared" ca="1" si="6"/>
        <v/>
      </c>
      <c r="AD101" s="75" t="str">
        <f t="shared" ca="1" si="7"/>
        <v/>
      </c>
      <c r="AE101" s="53"/>
      <c r="AF101" s="53"/>
      <c r="AG101" s="53"/>
      <c r="AH101" s="53"/>
      <c r="AI101" s="78" t="str">
        <f>IF(AJ101="","",MAX($AI$5:AI100)+1)</f>
        <v/>
      </c>
      <c r="AJ101" s="53" t="str">
        <f>IF(G100="","",IF(COUNTIF($AJ$11:AJ100,G100)=0,G100,""))</f>
        <v/>
      </c>
      <c r="AK101" s="53" t="str">
        <f t="shared" si="8"/>
        <v/>
      </c>
      <c r="AL101" s="53" t="s">
        <v>44</v>
      </c>
      <c r="AM101" s="53" t="s">
        <v>32</v>
      </c>
      <c r="AN101" s="53" t="s">
        <v>52</v>
      </c>
      <c r="AO101" s="53" t="s">
        <v>49</v>
      </c>
    </row>
    <row r="102" spans="1:41" ht="25.5" customHeight="1" x14ac:dyDescent="0.25">
      <c r="A102" s="85">
        <f t="shared" si="9"/>
        <v>90</v>
      </c>
      <c r="B102" s="15" t="s">
        <v>143</v>
      </c>
      <c r="C102" s="15" t="s">
        <v>142</v>
      </c>
      <c r="D102" s="17" t="s">
        <v>5</v>
      </c>
      <c r="E102" s="70">
        <v>44091</v>
      </c>
      <c r="F102" s="67" t="s">
        <v>105</v>
      </c>
      <c r="G102" s="86"/>
      <c r="H102" s="70">
        <v>44091</v>
      </c>
      <c r="I102" s="16">
        <f t="shared" si="5"/>
        <v>0</v>
      </c>
      <c r="J102" s="16"/>
      <c r="K102" s="28"/>
      <c r="L102" s="27"/>
      <c r="M102" s="74" t="str">
        <f>IF(AND(C102="Abierto",D102="Urgente"),A102,"")</f>
        <v/>
      </c>
      <c r="N102" s="74" t="str">
        <f ca="1">IF(AND(C102="Abierto",D102="Urgente"),TODAY()-E102,"")</f>
        <v/>
      </c>
      <c r="O102" s="74" t="str">
        <f>IF(AND(C102="Abierto",D102="Urgente"),RANK(N102,$N$13:$N$814,0)+COUNTIF($N$13:N102,N102)-1,"")</f>
        <v/>
      </c>
      <c r="P102" s="74" t="str">
        <f>IF(AND(C102="Abierto",D102="Alta"),A102,"")</f>
        <v/>
      </c>
      <c r="Q102" s="74" t="str">
        <f ca="1">IF(AND(C102="Abierto",D102="Alta"),TODAY()-E102,"")</f>
        <v/>
      </c>
      <c r="R102" s="74" t="str">
        <f>IF(AND(C102="Abierto",D102="Alta"),RANK(Q102,$Q$13:$Q$814,0)+COUNTIF($Q$13:Q102,Q102)-1+MAX(O:O),"")</f>
        <v/>
      </c>
      <c r="S102" s="74" t="str">
        <f>IF(AND(C102="Abierto",D102="Media"),A102,"")</f>
        <v/>
      </c>
      <c r="T102" s="74" t="str">
        <f ca="1">IF(AND(C102="Abierto",D102="Media"),TODAY()-E102,"")</f>
        <v/>
      </c>
      <c r="U102" s="74" t="str">
        <f>IF(AND(C102="Abierto",D102="Media"),RANK(T102,$T$13:$T$814,0)+COUNTIF($T$13:T102,T102)-1+MAX(O:O,R:R),"")</f>
        <v/>
      </c>
      <c r="V102" s="74" t="str">
        <f>IF(AND(C102="Abierto",D102="Baja"),A102,"")</f>
        <v/>
      </c>
      <c r="W102" s="74" t="str">
        <f ca="1">IF(AND(C102="Abierto",D102="Baja"),TODAY()-E102,"")</f>
        <v/>
      </c>
      <c r="X102" s="74" t="str">
        <f>IF(AND(C102="Abierto",D102="Baja"),RANK(W102,$W$13:$W$814,0)+COUNTIF($W$13:W102,W102)-1+MAX(O:O,R:R,U:U),"")</f>
        <v/>
      </c>
      <c r="Y102" s="28" t="str">
        <f>IF(OR(C102="Resuelto",C102=""),"",SUM(O102,R102,U102,X102))</f>
        <v/>
      </c>
      <c r="Z102" s="28" t="str">
        <f>IF(OR(C102="Resuelto",C102=""),"",SUM(N102,Q102,T102,W102))</f>
        <v/>
      </c>
      <c r="AA102" s="28" t="str">
        <f>IF(OR(C102="Resuelto",C102=""),"",SUM(M102,P102,S102,V102))</f>
        <v/>
      </c>
      <c r="AB102" s="28">
        <v>260</v>
      </c>
      <c r="AC102" s="28" t="str">
        <f t="shared" ca="1" si="6"/>
        <v/>
      </c>
      <c r="AD102" s="75" t="str">
        <f t="shared" ca="1" si="7"/>
        <v/>
      </c>
      <c r="AE102" s="53"/>
      <c r="AF102" s="53"/>
      <c r="AG102" s="53"/>
      <c r="AH102" s="53"/>
      <c r="AI102" s="78" t="str">
        <f>IF(AJ102="","",MAX($AI$5:AI101)+1)</f>
        <v/>
      </c>
      <c r="AJ102" s="53" t="str">
        <f>IF(G101="","",IF(COUNTIF($AJ$11:AJ101,G101)=0,G101,""))</f>
        <v/>
      </c>
      <c r="AK102" s="53" t="str">
        <f t="shared" si="8"/>
        <v/>
      </c>
      <c r="AL102" s="53" t="s">
        <v>44</v>
      </c>
      <c r="AM102" s="53" t="s">
        <v>34</v>
      </c>
      <c r="AN102" s="53" t="s">
        <v>52</v>
      </c>
      <c r="AO102" s="53" t="s">
        <v>49</v>
      </c>
    </row>
    <row r="103" spans="1:41" ht="25.5" customHeight="1" x14ac:dyDescent="0.25">
      <c r="A103" s="85">
        <f t="shared" si="9"/>
        <v>91</v>
      </c>
      <c r="B103" s="15" t="s">
        <v>143</v>
      </c>
      <c r="C103" s="15" t="s">
        <v>142</v>
      </c>
      <c r="D103" s="17" t="s">
        <v>5</v>
      </c>
      <c r="E103" s="70">
        <v>44091</v>
      </c>
      <c r="F103" s="67" t="s">
        <v>105</v>
      </c>
      <c r="G103" s="86"/>
      <c r="H103" s="70">
        <v>44091</v>
      </c>
      <c r="I103" s="16">
        <f t="shared" si="5"/>
        <v>0</v>
      </c>
      <c r="J103" s="16"/>
      <c r="K103" s="28"/>
      <c r="L103" s="27"/>
      <c r="M103" s="74" t="str">
        <f>IF(AND(C103="Abierto",D103="Urgente"),A103,"")</f>
        <v/>
      </c>
      <c r="N103" s="74" t="str">
        <f ca="1">IF(AND(C103="Abierto",D103="Urgente"),TODAY()-E103,"")</f>
        <v/>
      </c>
      <c r="O103" s="74" t="str">
        <f>IF(AND(C103="Abierto",D103="Urgente"),RANK(N103,$N$13:$N$814,0)+COUNTIF($N$13:N103,N103)-1,"")</f>
        <v/>
      </c>
      <c r="P103" s="74" t="str">
        <f>IF(AND(C103="Abierto",D103="Alta"),A103,"")</f>
        <v/>
      </c>
      <c r="Q103" s="74" t="str">
        <f ca="1">IF(AND(C103="Abierto",D103="Alta"),TODAY()-E103,"")</f>
        <v/>
      </c>
      <c r="R103" s="74" t="str">
        <f>IF(AND(C103="Abierto",D103="Alta"),RANK(Q103,$Q$13:$Q$814,0)+COUNTIF($Q$13:Q103,Q103)-1+MAX(O:O),"")</f>
        <v/>
      </c>
      <c r="S103" s="74" t="str">
        <f>IF(AND(C103="Abierto",D103="Media"),A103,"")</f>
        <v/>
      </c>
      <c r="T103" s="74" t="str">
        <f ca="1">IF(AND(C103="Abierto",D103="Media"),TODAY()-E103,"")</f>
        <v/>
      </c>
      <c r="U103" s="74" t="str">
        <f>IF(AND(C103="Abierto",D103="Media"),RANK(T103,$T$13:$T$814,0)+COUNTIF($T$13:T103,T103)-1+MAX(O:O,R:R),"")</f>
        <v/>
      </c>
      <c r="V103" s="74" t="str">
        <f>IF(AND(C103="Abierto",D103="Baja"),A103,"")</f>
        <v/>
      </c>
      <c r="W103" s="74" t="str">
        <f ca="1">IF(AND(C103="Abierto",D103="Baja"),TODAY()-E103,"")</f>
        <v/>
      </c>
      <c r="X103" s="74" t="str">
        <f>IF(AND(C103="Abierto",D103="Baja"),RANK(W103,$W$13:$W$814,0)+COUNTIF($W$13:W103,W103)-1+MAX(O:O,R:R,U:U),"")</f>
        <v/>
      </c>
      <c r="Y103" s="28" t="str">
        <f>IF(OR(C103="Resuelto",C103=""),"",SUM(O103,R103,U103,X103))</f>
        <v/>
      </c>
      <c r="Z103" s="28" t="str">
        <f>IF(OR(C103="Resuelto",C103=""),"",SUM(N103,Q103,T103,W103))</f>
        <v/>
      </c>
      <c r="AA103" s="28" t="str">
        <f>IF(OR(C103="Resuelto",C103=""),"",SUM(M103,P103,S103,V103))</f>
        <v/>
      </c>
      <c r="AB103" s="28">
        <v>261</v>
      </c>
      <c r="AC103" s="28" t="str">
        <f t="shared" ca="1" si="6"/>
        <v/>
      </c>
      <c r="AD103" s="75" t="str">
        <f t="shared" ca="1" si="7"/>
        <v/>
      </c>
      <c r="AE103" s="53"/>
      <c r="AF103" s="53"/>
      <c r="AG103" s="53"/>
      <c r="AH103" s="53"/>
      <c r="AI103" s="78" t="str">
        <f>IF(AJ103="","",MAX($AI$5:AI102)+1)</f>
        <v/>
      </c>
      <c r="AJ103" s="53" t="str">
        <f>IF(G102="","",IF(COUNTIF($AJ$11:AJ102,G102)=0,G102,""))</f>
        <v/>
      </c>
      <c r="AK103" s="53" t="str">
        <f t="shared" si="8"/>
        <v/>
      </c>
      <c r="AL103" s="53" t="s">
        <v>44</v>
      </c>
      <c r="AM103" s="53" t="s">
        <v>34</v>
      </c>
      <c r="AN103" s="53" t="s">
        <v>52</v>
      </c>
      <c r="AO103" s="53" t="s">
        <v>50</v>
      </c>
    </row>
    <row r="104" spans="1:41" ht="25.5" customHeight="1" x14ac:dyDescent="0.25">
      <c r="A104" s="85">
        <f t="shared" si="9"/>
        <v>92</v>
      </c>
      <c r="B104" s="15" t="s">
        <v>143</v>
      </c>
      <c r="C104" s="15" t="s">
        <v>142</v>
      </c>
      <c r="D104" s="17" t="s">
        <v>5</v>
      </c>
      <c r="E104" s="70">
        <v>44091</v>
      </c>
      <c r="F104" s="67"/>
      <c r="G104" s="86" t="s">
        <v>121</v>
      </c>
      <c r="H104" s="27">
        <v>44091</v>
      </c>
      <c r="I104" s="16">
        <f t="shared" si="5"/>
        <v>0</v>
      </c>
      <c r="J104" s="16"/>
      <c r="K104" s="28"/>
      <c r="L104" s="27"/>
      <c r="M104" s="74" t="str">
        <f>IF(AND(C104="Abierto",D104="Urgente"),A104,"")</f>
        <v/>
      </c>
      <c r="N104" s="74" t="str">
        <f ca="1">IF(AND(C104="Abierto",D104="Urgente"),TODAY()-E104,"")</f>
        <v/>
      </c>
      <c r="O104" s="74" t="str">
        <f>IF(AND(C104="Abierto",D104="Urgente"),RANK(N104,$N$13:$N$814,0)+COUNTIF($N$13:N104,N104)-1,"")</f>
        <v/>
      </c>
      <c r="P104" s="74" t="str">
        <f>IF(AND(C104="Abierto",D104="Alta"),A104,"")</f>
        <v/>
      </c>
      <c r="Q104" s="74" t="str">
        <f ca="1">IF(AND(C104="Abierto",D104="Alta"),TODAY()-E104,"")</f>
        <v/>
      </c>
      <c r="R104" s="74" t="str">
        <f>IF(AND(C104="Abierto",D104="Alta"),RANK(Q104,$Q$13:$Q$814,0)+COUNTIF($Q$13:Q104,Q104)-1+MAX(O:O),"")</f>
        <v/>
      </c>
      <c r="S104" s="74" t="str">
        <f>IF(AND(C104="Abierto",D104="Media"),A104,"")</f>
        <v/>
      </c>
      <c r="T104" s="74" t="str">
        <f ca="1">IF(AND(C104="Abierto",D104="Media"),TODAY()-E104,"")</f>
        <v/>
      </c>
      <c r="U104" s="74" t="str">
        <f>IF(AND(C104="Abierto",D104="Media"),RANK(T104,$T$13:$T$814,0)+COUNTIF($T$13:T104,T104)-1+MAX(O:O,R:R),"")</f>
        <v/>
      </c>
      <c r="V104" s="74" t="str">
        <f>IF(AND(C104="Abierto",D104="Baja"),A104,"")</f>
        <v/>
      </c>
      <c r="W104" s="74" t="str">
        <f ca="1">IF(AND(C104="Abierto",D104="Baja"),TODAY()-E104,"")</f>
        <v/>
      </c>
      <c r="X104" s="74" t="str">
        <f>IF(AND(C104="Abierto",D104="Baja"),RANK(W104,$W$13:$W$814,0)+COUNTIF($W$13:W104,W104)-1+MAX(O:O,R:R,U:U),"")</f>
        <v/>
      </c>
      <c r="Y104" s="28" t="str">
        <f>IF(OR(C104="Resuelto",C104=""),"",SUM(O104,R104,U104,X104))</f>
        <v/>
      </c>
      <c r="Z104" s="28" t="str">
        <f>IF(OR(C104="Resuelto",C104=""),"",SUM(N104,Q104,T104,W104))</f>
        <v/>
      </c>
      <c r="AA104" s="28" t="str">
        <f>IF(OR(C104="Resuelto",C104=""),"",SUM(M104,P104,S104,V104))</f>
        <v/>
      </c>
      <c r="AB104" s="28">
        <v>262</v>
      </c>
      <c r="AC104" s="28" t="str">
        <f t="shared" ca="1" si="6"/>
        <v/>
      </c>
      <c r="AD104" s="75" t="str">
        <f t="shared" ca="1" si="7"/>
        <v/>
      </c>
      <c r="AE104" s="53"/>
      <c r="AF104" s="53"/>
      <c r="AG104" s="53"/>
      <c r="AH104" s="53"/>
      <c r="AI104" s="78" t="str">
        <f>IF(AJ104="","",MAX($AI$5:AI103)+1)</f>
        <v/>
      </c>
      <c r="AJ104" s="53" t="str">
        <f>IF(G103="","",IF(COUNTIF($AJ$11:AJ103,G103)=0,G103,""))</f>
        <v/>
      </c>
      <c r="AK104" s="53" t="str">
        <f t="shared" si="8"/>
        <v/>
      </c>
      <c r="AL104" s="53" t="s">
        <v>44</v>
      </c>
      <c r="AM104" s="53" t="s">
        <v>34</v>
      </c>
      <c r="AN104" s="53" t="s">
        <v>52</v>
      </c>
      <c r="AO104" s="53" t="s">
        <v>49</v>
      </c>
    </row>
    <row r="105" spans="1:41" ht="25.5" customHeight="1" x14ac:dyDescent="0.25">
      <c r="A105" s="85">
        <f t="shared" si="9"/>
        <v>93</v>
      </c>
      <c r="B105" s="15" t="s">
        <v>143</v>
      </c>
      <c r="C105" s="53" t="s">
        <v>142</v>
      </c>
      <c r="D105" s="17" t="s">
        <v>6</v>
      </c>
      <c r="E105" s="70">
        <v>44091</v>
      </c>
      <c r="F105" s="67" t="s">
        <v>66</v>
      </c>
      <c r="G105" s="86"/>
      <c r="H105" s="96">
        <v>44095</v>
      </c>
      <c r="I105" s="16">
        <f t="shared" si="5"/>
        <v>4</v>
      </c>
      <c r="J105" s="16"/>
      <c r="K105" s="28"/>
      <c r="L105" s="27"/>
      <c r="M105" s="74" t="str">
        <f>IF(AND(C105="Abierto",D105="Urgente"),A105,"")</f>
        <v/>
      </c>
      <c r="N105" s="74" t="str">
        <f ca="1">IF(AND(C105="Abierto",D105="Urgente"),TODAY()-E105,"")</f>
        <v/>
      </c>
      <c r="O105" s="74" t="str">
        <f>IF(AND(C105="Abierto",D105="Urgente"),RANK(N105,$N$13:$N$814,0)+COUNTIF($N$13:N105,N105)-1,"")</f>
        <v/>
      </c>
      <c r="P105" s="74" t="str">
        <f>IF(AND(C105="Abierto",D105="Alta"),A105,"")</f>
        <v/>
      </c>
      <c r="Q105" s="74" t="str">
        <f ca="1">IF(AND(C105="Abierto",D105="Alta"),TODAY()-E105,"")</f>
        <v/>
      </c>
      <c r="R105" s="74" t="str">
        <f>IF(AND(C105="Abierto",D105="Alta"),RANK(Q105,$Q$13:$Q$814,0)+COUNTIF($Q$13:Q105,Q105)-1+MAX(O:O),"")</f>
        <v/>
      </c>
      <c r="S105" s="74" t="str">
        <f>IF(AND(C105="Abierto",D105="Media"),A105,"")</f>
        <v/>
      </c>
      <c r="T105" s="74" t="str">
        <f ca="1">IF(AND(C105="Abierto",D105="Media"),TODAY()-E105,"")</f>
        <v/>
      </c>
      <c r="U105" s="74" t="str">
        <f>IF(AND(C105="Abierto",D105="Media"),RANK(T105,$T$13:$T$814,0)+COUNTIF($T$13:T105,T105)-1+MAX(O:O,R:R),"")</f>
        <v/>
      </c>
      <c r="V105" s="74" t="str">
        <f>IF(AND(C105="Abierto",D105="Baja"),A105,"")</f>
        <v/>
      </c>
      <c r="W105" s="74" t="str">
        <f ca="1">IF(AND(C105="Abierto",D105="Baja"),TODAY()-E105,"")</f>
        <v/>
      </c>
      <c r="X105" s="74" t="str">
        <f>IF(AND(C105="Abierto",D105="Baja"),RANK(W105,$W$13:$W$814,0)+COUNTIF($W$13:W105,W105)-1+MAX(O:O,R:R,U:U),"")</f>
        <v/>
      </c>
      <c r="Y105" s="28" t="str">
        <f>IF(OR(C105="Resuelto",C105=""),"",SUM(O105,R105,U105,X105))</f>
        <v/>
      </c>
      <c r="Z105" s="28" t="str">
        <f>IF(OR(C105="Resuelto",C105=""),"",SUM(N105,Q105,T105,W105))</f>
        <v/>
      </c>
      <c r="AA105" s="28" t="str">
        <f>IF(OR(C105="Resuelto",C105=""),"",SUM(M105,P105,S105,V105))</f>
        <v/>
      </c>
      <c r="AB105" s="28">
        <v>263</v>
      </c>
      <c r="AC105" s="28" t="str">
        <f t="shared" ca="1" si="6"/>
        <v/>
      </c>
      <c r="AD105" s="75" t="str">
        <f t="shared" ca="1" si="7"/>
        <v/>
      </c>
      <c r="AE105" s="53"/>
      <c r="AF105" s="53"/>
      <c r="AG105" s="53"/>
      <c r="AH105" s="53"/>
      <c r="AI105" s="78" t="e">
        <f>IF(AJ105="","",MAX($AI$5:AI104)+1)</f>
        <v>#REF!</v>
      </c>
      <c r="AJ105" s="53" t="str">
        <f>IF(G104="","",IF(COUNTIF($AJ$11:AJ104,G104)=0,G104,""))</f>
        <v>Esp. Gestión Ambiental</v>
      </c>
      <c r="AK105" s="53" t="str">
        <f t="shared" si="8"/>
        <v/>
      </c>
      <c r="AL105" s="53" t="s">
        <v>39</v>
      </c>
      <c r="AM105" s="53" t="s">
        <v>34</v>
      </c>
      <c r="AN105" s="53" t="s">
        <v>52</v>
      </c>
      <c r="AO105" s="53" t="s">
        <v>50</v>
      </c>
    </row>
    <row r="106" spans="1:41" ht="25.5" customHeight="1" x14ac:dyDescent="0.25">
      <c r="A106" s="85">
        <f t="shared" si="9"/>
        <v>94</v>
      </c>
      <c r="B106" s="53">
        <v>2025946</v>
      </c>
      <c r="C106" s="53" t="s">
        <v>142</v>
      </c>
      <c r="D106" s="17" t="s">
        <v>4</v>
      </c>
      <c r="E106" s="70">
        <v>44091</v>
      </c>
      <c r="F106" s="67" t="s">
        <v>89</v>
      </c>
      <c r="G106" s="86"/>
      <c r="H106" s="96">
        <v>44096</v>
      </c>
      <c r="I106" s="16">
        <f t="shared" si="5"/>
        <v>5</v>
      </c>
      <c r="J106" s="16"/>
      <c r="K106" s="28"/>
      <c r="L106" s="27"/>
      <c r="M106" s="74" t="str">
        <f>IF(AND(C106="Abierto",D106="Urgente"),A106,"")</f>
        <v/>
      </c>
      <c r="N106" s="74" t="str">
        <f ca="1">IF(AND(C106="Abierto",D106="Urgente"),TODAY()-E106,"")</f>
        <v/>
      </c>
      <c r="O106" s="74" t="str">
        <f>IF(AND(C106="Abierto",D106="Urgente"),RANK(N106,$N$13:$N$814,0)+COUNTIF($N$13:N106,N106)-1,"")</f>
        <v/>
      </c>
      <c r="P106" s="74" t="str">
        <f>IF(AND(C106="Abierto",D106="Alta"),A106,"")</f>
        <v/>
      </c>
      <c r="Q106" s="74" t="str">
        <f ca="1">IF(AND(C106="Abierto",D106="Alta"),TODAY()-E106,"")</f>
        <v/>
      </c>
      <c r="R106" s="74" t="str">
        <f>IF(AND(C106="Abierto",D106="Alta"),RANK(Q106,$Q$13:$Q$814,0)+COUNTIF($Q$13:Q106,Q106)-1+MAX(O:O),"")</f>
        <v/>
      </c>
      <c r="S106" s="74" t="str">
        <f>IF(AND(C106="Abierto",D106="Media"),A106,"")</f>
        <v/>
      </c>
      <c r="T106" s="74" t="str">
        <f ca="1">IF(AND(C106="Abierto",D106="Media"),TODAY()-E106,"")</f>
        <v/>
      </c>
      <c r="U106" s="74" t="str">
        <f>IF(AND(C106="Abierto",D106="Media"),RANK(T106,$T$13:$T$814,0)+COUNTIF($T$13:T106,T106)-1+MAX(O:O,R:R),"")</f>
        <v/>
      </c>
      <c r="V106" s="74" t="str">
        <f>IF(AND(C106="Abierto",D106="Baja"),A106,"")</f>
        <v/>
      </c>
      <c r="W106" s="74" t="str">
        <f ca="1">IF(AND(C106="Abierto",D106="Baja"),TODAY()-E106,"")</f>
        <v/>
      </c>
      <c r="X106" s="74" t="str">
        <f>IF(AND(C106="Abierto",D106="Baja"),RANK(W106,$W$13:$W$814,0)+COUNTIF($W$13:W106,W106)-1+MAX(O:O,R:R,U:U),"")</f>
        <v/>
      </c>
      <c r="Y106" s="28" t="str">
        <f>IF(OR(C106="Resuelto",C106=""),"",SUM(O106,R106,U106,X106))</f>
        <v/>
      </c>
      <c r="Z106" s="28" t="str">
        <f>IF(OR(C106="Resuelto",C106=""),"",SUM(N106,Q106,T106,W106))</f>
        <v/>
      </c>
      <c r="AA106" s="28" t="str">
        <f>IF(OR(C106="Resuelto",C106=""),"",SUM(M106,P106,S106,V106))</f>
        <v/>
      </c>
      <c r="AB106" s="28">
        <v>264</v>
      </c>
      <c r="AC106" s="28" t="str">
        <f t="shared" ca="1" si="6"/>
        <v/>
      </c>
      <c r="AD106" s="75" t="str">
        <f t="shared" ca="1" si="7"/>
        <v/>
      </c>
      <c r="AE106" s="53"/>
      <c r="AF106" s="53"/>
      <c r="AG106" s="53"/>
      <c r="AH106" s="53"/>
      <c r="AI106" s="78" t="str">
        <f>IF(AJ106="","",MAX($AI$5:AI105)+1)</f>
        <v/>
      </c>
      <c r="AJ106" s="53" t="str">
        <f>IF(G105="","",IF(COUNTIF($AJ$11:AJ105,G105)=0,G105,""))</f>
        <v/>
      </c>
      <c r="AK106" s="53" t="str">
        <f t="shared" si="8"/>
        <v/>
      </c>
      <c r="AL106" s="53" t="s">
        <v>40</v>
      </c>
      <c r="AM106" s="53" t="s">
        <v>36</v>
      </c>
      <c r="AN106" s="53" t="s">
        <v>53</v>
      </c>
      <c r="AO106" s="53" t="s">
        <v>51</v>
      </c>
    </row>
    <row r="107" spans="1:41" ht="25.5" customHeight="1" x14ac:dyDescent="0.25">
      <c r="A107" s="85">
        <f t="shared" si="9"/>
        <v>95</v>
      </c>
      <c r="B107" s="15" t="s">
        <v>143</v>
      </c>
      <c r="C107" s="15" t="s">
        <v>142</v>
      </c>
      <c r="D107" s="17" t="s">
        <v>5</v>
      </c>
      <c r="E107" s="70">
        <v>44091</v>
      </c>
      <c r="F107" s="67" t="s">
        <v>105</v>
      </c>
      <c r="G107" s="86"/>
      <c r="H107" s="70">
        <v>44091</v>
      </c>
      <c r="I107" s="16">
        <f t="shared" si="5"/>
        <v>0</v>
      </c>
      <c r="J107" s="16"/>
      <c r="K107" s="28"/>
      <c r="L107" s="27"/>
      <c r="M107" s="74" t="str">
        <f>IF(AND(C107="Abierto",D107="Urgente"),A107,"")</f>
        <v/>
      </c>
      <c r="N107" s="74" t="str">
        <f ca="1">IF(AND(C107="Abierto",D107="Urgente"),TODAY()-E107,"")</f>
        <v/>
      </c>
      <c r="O107" s="74" t="str">
        <f>IF(AND(C107="Abierto",D107="Urgente"),RANK(N107,$N$13:$N$814,0)+COUNTIF($N$13:N107,N107)-1,"")</f>
        <v/>
      </c>
      <c r="P107" s="74" t="str">
        <f>IF(AND(C107="Abierto",D107="Alta"),A107,"")</f>
        <v/>
      </c>
      <c r="Q107" s="74" t="str">
        <f ca="1">IF(AND(C107="Abierto",D107="Alta"),TODAY()-E107,"")</f>
        <v/>
      </c>
      <c r="R107" s="74" t="str">
        <f>IF(AND(C107="Abierto",D107="Alta"),RANK(Q107,$Q$13:$Q$814,0)+COUNTIF($Q$13:Q107,Q107)-1+MAX(O:O),"")</f>
        <v/>
      </c>
      <c r="S107" s="74" t="str">
        <f>IF(AND(C107="Abierto",D107="Media"),A107,"")</f>
        <v/>
      </c>
      <c r="T107" s="74" t="str">
        <f ca="1">IF(AND(C107="Abierto",D107="Media"),TODAY()-E107,"")</f>
        <v/>
      </c>
      <c r="U107" s="74" t="str">
        <f>IF(AND(C107="Abierto",D107="Media"),RANK(T107,$T$13:$T$814,0)+COUNTIF($T$13:T107,T107)-1+MAX(O:O,R:R),"")</f>
        <v/>
      </c>
      <c r="V107" s="74" t="str">
        <f>IF(AND(C107="Abierto",D107="Baja"),A107,"")</f>
        <v/>
      </c>
      <c r="W107" s="74" t="str">
        <f ca="1">IF(AND(C107="Abierto",D107="Baja"),TODAY()-E107,"")</f>
        <v/>
      </c>
      <c r="X107" s="74" t="str">
        <f>IF(AND(C107="Abierto",D107="Baja"),RANK(W107,$W$13:$W$814,0)+COUNTIF($W$13:W107,W107)-1+MAX(O:O,R:R,U:U),"")</f>
        <v/>
      </c>
      <c r="Y107" s="28" t="str">
        <f>IF(OR(C107="Resuelto",C107=""),"",SUM(O107,R107,U107,X107))</f>
        <v/>
      </c>
      <c r="Z107" s="28" t="str">
        <f>IF(OR(C107="Resuelto",C107=""),"",SUM(N107,Q107,T107,W107))</f>
        <v/>
      </c>
      <c r="AA107" s="28" t="str">
        <f>IF(OR(C107="Resuelto",C107=""),"",SUM(M107,P107,S107,V107))</f>
        <v/>
      </c>
      <c r="AB107" s="28">
        <v>265</v>
      </c>
      <c r="AC107" s="28" t="str">
        <f t="shared" ca="1" si="6"/>
        <v/>
      </c>
      <c r="AD107" s="75" t="str">
        <f t="shared" ca="1" si="7"/>
        <v/>
      </c>
      <c r="AE107" s="53"/>
      <c r="AF107" s="53"/>
      <c r="AG107" s="53"/>
      <c r="AH107" s="53"/>
      <c r="AI107" s="78" t="str">
        <f>IF(AJ107="","",MAX($AI$5:AI106)+1)</f>
        <v/>
      </c>
      <c r="AJ107" s="53" t="str">
        <f>IF(G106="","",IF(COUNTIF($AJ$11:AJ106,G106)=0,G106,""))</f>
        <v/>
      </c>
      <c r="AK107" s="53" t="str">
        <f t="shared" si="8"/>
        <v/>
      </c>
      <c r="AL107" s="53" t="s">
        <v>44</v>
      </c>
      <c r="AM107" s="53" t="s">
        <v>35</v>
      </c>
      <c r="AN107" s="53" t="s">
        <v>52</v>
      </c>
      <c r="AO107" s="53" t="s">
        <v>49</v>
      </c>
    </row>
    <row r="108" spans="1:41" ht="25.5" customHeight="1" x14ac:dyDescent="0.25">
      <c r="A108" s="85">
        <f t="shared" si="9"/>
        <v>96</v>
      </c>
      <c r="B108" s="15" t="s">
        <v>143</v>
      </c>
      <c r="C108" s="15" t="s">
        <v>142</v>
      </c>
      <c r="D108" s="17" t="s">
        <v>5</v>
      </c>
      <c r="E108" s="70">
        <v>44091</v>
      </c>
      <c r="F108" s="67" t="s">
        <v>105</v>
      </c>
      <c r="G108" s="86"/>
      <c r="H108" s="70">
        <v>44091</v>
      </c>
      <c r="I108" s="16">
        <f t="shared" si="5"/>
        <v>0</v>
      </c>
      <c r="J108" s="16"/>
      <c r="K108" s="28"/>
      <c r="L108" s="27"/>
      <c r="M108" s="74" t="str">
        <f>IF(AND(C108="Abierto",D108="Urgente"),A108,"")</f>
        <v/>
      </c>
      <c r="N108" s="74" t="str">
        <f ca="1">IF(AND(C108="Abierto",D108="Urgente"),TODAY()-E108,"")</f>
        <v/>
      </c>
      <c r="O108" s="74" t="str">
        <f>IF(AND(C108="Abierto",D108="Urgente"),RANK(N108,$N$13:$N$814,0)+COUNTIF($N$13:N108,N108)-1,"")</f>
        <v/>
      </c>
      <c r="P108" s="74" t="str">
        <f>IF(AND(C108="Abierto",D108="Alta"),A108,"")</f>
        <v/>
      </c>
      <c r="Q108" s="74" t="str">
        <f ca="1">IF(AND(C108="Abierto",D108="Alta"),TODAY()-E108,"")</f>
        <v/>
      </c>
      <c r="R108" s="74" t="str">
        <f>IF(AND(C108="Abierto",D108="Alta"),RANK(Q108,$Q$13:$Q$814,0)+COUNTIF($Q$13:Q108,Q108)-1+MAX(O:O),"")</f>
        <v/>
      </c>
      <c r="S108" s="74" t="str">
        <f>IF(AND(C108="Abierto",D108="Media"),A108,"")</f>
        <v/>
      </c>
      <c r="T108" s="74" t="str">
        <f ca="1">IF(AND(C108="Abierto",D108="Media"),TODAY()-E108,"")</f>
        <v/>
      </c>
      <c r="U108" s="74" t="str">
        <f>IF(AND(C108="Abierto",D108="Media"),RANK(T108,$T$13:$T$814,0)+COUNTIF($T$13:T108,T108)-1+MAX(O:O,R:R),"")</f>
        <v/>
      </c>
      <c r="V108" s="74" t="str">
        <f>IF(AND(C108="Abierto",D108="Baja"),A108,"")</f>
        <v/>
      </c>
      <c r="W108" s="74" t="str">
        <f ca="1">IF(AND(C108="Abierto",D108="Baja"),TODAY()-E108,"")</f>
        <v/>
      </c>
      <c r="X108" s="74" t="str">
        <f>IF(AND(C108="Abierto",D108="Baja"),RANK(W108,$W$13:$W$814,0)+COUNTIF($W$13:W108,W108)-1+MAX(O:O,R:R,U:U),"")</f>
        <v/>
      </c>
      <c r="Y108" s="28" t="str">
        <f>IF(OR(C108="Resuelto",C108=""),"",SUM(O108,R108,U108,X108))</f>
        <v/>
      </c>
      <c r="Z108" s="28" t="str">
        <f>IF(OR(C108="Resuelto",C108=""),"",SUM(N108,Q108,T108,W108))</f>
        <v/>
      </c>
      <c r="AA108" s="28" t="str">
        <f>IF(OR(C108="Resuelto",C108=""),"",SUM(M108,P108,S108,V108))</f>
        <v/>
      </c>
      <c r="AB108" s="28">
        <v>266</v>
      </c>
      <c r="AC108" s="28" t="str">
        <f t="shared" ca="1" si="6"/>
        <v/>
      </c>
      <c r="AD108" s="75" t="str">
        <f t="shared" ca="1" si="7"/>
        <v/>
      </c>
      <c r="AE108" s="53"/>
      <c r="AF108" s="53"/>
      <c r="AG108" s="53"/>
      <c r="AH108" s="53"/>
      <c r="AI108" s="78" t="str">
        <f>IF(AJ108="","",MAX($AI$5:AI107)+1)</f>
        <v/>
      </c>
      <c r="AJ108" s="53" t="str">
        <f>IF(G107="","",IF(COUNTIF($AJ$11:AJ107,G107)=0,G107,""))</f>
        <v/>
      </c>
      <c r="AK108" s="53" t="str">
        <f t="shared" si="8"/>
        <v/>
      </c>
      <c r="AL108" s="53" t="s">
        <v>44</v>
      </c>
      <c r="AM108" s="53" t="s">
        <v>35</v>
      </c>
      <c r="AN108" s="53" t="s">
        <v>52</v>
      </c>
      <c r="AO108" s="53" t="s">
        <v>49</v>
      </c>
    </row>
    <row r="109" spans="1:41" ht="25.5" customHeight="1" x14ac:dyDescent="0.25">
      <c r="A109" s="85">
        <f t="shared" si="9"/>
        <v>97</v>
      </c>
      <c r="B109" s="15" t="s">
        <v>143</v>
      </c>
      <c r="C109" s="15" t="s">
        <v>142</v>
      </c>
      <c r="D109" s="17" t="s">
        <v>5</v>
      </c>
      <c r="E109" s="70">
        <v>44091</v>
      </c>
      <c r="F109" s="67" t="s">
        <v>105</v>
      </c>
      <c r="G109" s="86"/>
      <c r="H109" s="70">
        <v>44091</v>
      </c>
      <c r="I109" s="16">
        <f t="shared" si="5"/>
        <v>0</v>
      </c>
      <c r="J109" s="16"/>
      <c r="K109" s="28"/>
      <c r="L109" s="27"/>
      <c r="M109" s="74" t="str">
        <f>IF(AND(C109="Abierto",D109="Urgente"),A109,"")</f>
        <v/>
      </c>
      <c r="N109" s="74" t="str">
        <f ca="1">IF(AND(C109="Abierto",D109="Urgente"),TODAY()-E109,"")</f>
        <v/>
      </c>
      <c r="O109" s="74" t="str">
        <f>IF(AND(C109="Abierto",D109="Urgente"),RANK(N109,$N$13:$N$814,0)+COUNTIF($N$13:N109,N109)-1,"")</f>
        <v/>
      </c>
      <c r="P109" s="74" t="str">
        <f>IF(AND(C109="Abierto",D109="Alta"),A109,"")</f>
        <v/>
      </c>
      <c r="Q109" s="74" t="str">
        <f ca="1">IF(AND(C109="Abierto",D109="Alta"),TODAY()-E109,"")</f>
        <v/>
      </c>
      <c r="R109" s="74" t="str">
        <f>IF(AND(C109="Abierto",D109="Alta"),RANK(Q109,$Q$13:$Q$814,0)+COUNTIF($Q$13:Q109,Q109)-1+MAX(O:O),"")</f>
        <v/>
      </c>
      <c r="S109" s="74" t="str">
        <f>IF(AND(C109="Abierto",D109="Media"),A109,"")</f>
        <v/>
      </c>
      <c r="T109" s="74" t="str">
        <f ca="1">IF(AND(C109="Abierto",D109="Media"),TODAY()-E109,"")</f>
        <v/>
      </c>
      <c r="U109" s="74" t="str">
        <f>IF(AND(C109="Abierto",D109="Media"),RANK(T109,$T$13:$T$814,0)+COUNTIF($T$13:T109,T109)-1+MAX(O:O,R:R),"")</f>
        <v/>
      </c>
      <c r="V109" s="74" t="str">
        <f>IF(AND(C109="Abierto",D109="Baja"),A109,"")</f>
        <v/>
      </c>
      <c r="W109" s="74" t="str">
        <f ca="1">IF(AND(C109="Abierto",D109="Baja"),TODAY()-E109,"")</f>
        <v/>
      </c>
      <c r="X109" s="74" t="str">
        <f>IF(AND(C109="Abierto",D109="Baja"),RANK(W109,$W$13:$W$814,0)+COUNTIF($W$13:W109,W109)-1+MAX(O:O,R:R,U:U),"")</f>
        <v/>
      </c>
      <c r="Y109" s="28" t="str">
        <f>IF(OR(C109="Resuelto",C109=""),"",SUM(O109,R109,U109,X109))</f>
        <v/>
      </c>
      <c r="Z109" s="28" t="str">
        <f>IF(OR(C109="Resuelto",C109=""),"",SUM(N109,Q109,T109,W109))</f>
        <v/>
      </c>
      <c r="AA109" s="28" t="str">
        <f>IF(OR(C109="Resuelto",C109=""),"",SUM(M109,P109,S109,V109))</f>
        <v/>
      </c>
      <c r="AB109" s="28">
        <v>267</v>
      </c>
      <c r="AC109" s="28" t="str">
        <f t="shared" ca="1" si="6"/>
        <v/>
      </c>
      <c r="AD109" s="75" t="str">
        <f t="shared" ca="1" si="7"/>
        <v/>
      </c>
      <c r="AE109" s="53"/>
      <c r="AF109" s="53"/>
      <c r="AG109" s="53"/>
      <c r="AH109" s="53"/>
      <c r="AI109" s="78" t="str">
        <f>IF(AJ109="","",MAX($AI$5:AI108)+1)</f>
        <v/>
      </c>
      <c r="AJ109" s="53" t="str">
        <f>IF(G108="","",IF(COUNTIF($AJ$11:AJ108,G108)=0,G108,""))</f>
        <v/>
      </c>
      <c r="AK109" s="53" t="str">
        <f t="shared" si="8"/>
        <v/>
      </c>
      <c r="AL109" s="53" t="s">
        <v>44</v>
      </c>
      <c r="AM109" s="53" t="s">
        <v>35</v>
      </c>
      <c r="AN109" s="53" t="s">
        <v>52</v>
      </c>
      <c r="AO109" s="53" t="s">
        <v>51</v>
      </c>
    </row>
    <row r="110" spans="1:41" ht="25.5" customHeight="1" x14ac:dyDescent="0.25">
      <c r="A110" s="85">
        <f t="shared" si="9"/>
        <v>98</v>
      </c>
      <c r="B110" s="15" t="s">
        <v>143</v>
      </c>
      <c r="C110" s="15" t="s">
        <v>142</v>
      </c>
      <c r="D110" s="17" t="s">
        <v>5</v>
      </c>
      <c r="E110" s="70">
        <v>44091</v>
      </c>
      <c r="F110" s="67" t="s">
        <v>105</v>
      </c>
      <c r="G110" s="86"/>
      <c r="H110" s="70">
        <v>44091</v>
      </c>
      <c r="I110" s="16">
        <f t="shared" si="5"/>
        <v>0</v>
      </c>
      <c r="J110" s="16"/>
      <c r="K110" s="28"/>
      <c r="L110" s="27"/>
      <c r="M110" s="74" t="str">
        <f>IF(AND(C110="Abierto",D110="Urgente"),A110,"")</f>
        <v/>
      </c>
      <c r="N110" s="74" t="str">
        <f ca="1">IF(AND(C110="Abierto",D110="Urgente"),TODAY()-E110,"")</f>
        <v/>
      </c>
      <c r="O110" s="74" t="str">
        <f>IF(AND(C110="Abierto",D110="Urgente"),RANK(N110,$N$13:$N$814,0)+COUNTIF($N$13:N110,N110)-1,"")</f>
        <v/>
      </c>
      <c r="P110" s="74" t="str">
        <f>IF(AND(C110="Abierto",D110="Alta"),A110,"")</f>
        <v/>
      </c>
      <c r="Q110" s="74" t="str">
        <f ca="1">IF(AND(C110="Abierto",D110="Alta"),TODAY()-E110,"")</f>
        <v/>
      </c>
      <c r="R110" s="74" t="str">
        <f>IF(AND(C110="Abierto",D110="Alta"),RANK(Q110,$Q$13:$Q$814,0)+COUNTIF($Q$13:Q110,Q110)-1+MAX(O:O),"")</f>
        <v/>
      </c>
      <c r="S110" s="74" t="str">
        <f>IF(AND(C110="Abierto",D110="Media"),A110,"")</f>
        <v/>
      </c>
      <c r="T110" s="74" t="str">
        <f ca="1">IF(AND(C110="Abierto",D110="Media"),TODAY()-E110,"")</f>
        <v/>
      </c>
      <c r="U110" s="74" t="str">
        <f>IF(AND(C110="Abierto",D110="Media"),RANK(T110,$T$13:$T$814,0)+COUNTIF($T$13:T110,T110)-1+MAX(O:O,R:R),"")</f>
        <v/>
      </c>
      <c r="V110" s="74" t="str">
        <f>IF(AND(C110="Abierto",D110="Baja"),A110,"")</f>
        <v/>
      </c>
      <c r="W110" s="74" t="str">
        <f ca="1">IF(AND(C110="Abierto",D110="Baja"),TODAY()-E110,"")</f>
        <v/>
      </c>
      <c r="X110" s="74" t="str">
        <f>IF(AND(C110="Abierto",D110="Baja"),RANK(W110,$W$13:$W$814,0)+COUNTIF($W$13:W110,W110)-1+MAX(O:O,R:R,U:U),"")</f>
        <v/>
      </c>
      <c r="Y110" s="28" t="str">
        <f>IF(OR(C110="Resuelto",C110=""),"",SUM(O110,R110,U110,X110))</f>
        <v/>
      </c>
      <c r="Z110" s="28" t="str">
        <f>IF(OR(C110="Resuelto",C110=""),"",SUM(N110,Q110,T110,W110))</f>
        <v/>
      </c>
      <c r="AA110" s="28" t="str">
        <f>IF(OR(C110="Resuelto",C110=""),"",SUM(M110,P110,S110,V110))</f>
        <v/>
      </c>
      <c r="AB110" s="28">
        <v>268</v>
      </c>
      <c r="AC110" s="28" t="str">
        <f t="shared" ca="1" si="6"/>
        <v/>
      </c>
      <c r="AD110" s="75" t="str">
        <f t="shared" ca="1" si="7"/>
        <v/>
      </c>
      <c r="AE110" s="53"/>
      <c r="AF110" s="53"/>
      <c r="AG110" s="53"/>
      <c r="AH110" s="53"/>
      <c r="AI110" s="78" t="str">
        <f>IF(AJ110="","",MAX($AI$5:AI109)+1)</f>
        <v/>
      </c>
      <c r="AJ110" s="53" t="str">
        <f>IF(G109="","",IF(COUNTIF($AJ$11:AJ109,G109)=0,G109,""))</f>
        <v/>
      </c>
      <c r="AK110" s="53" t="str">
        <f t="shared" si="8"/>
        <v/>
      </c>
      <c r="AL110" s="53" t="s">
        <v>44</v>
      </c>
      <c r="AM110" s="53" t="s">
        <v>35</v>
      </c>
      <c r="AN110" s="53" t="s">
        <v>53</v>
      </c>
      <c r="AO110" s="53" t="s">
        <v>49</v>
      </c>
    </row>
    <row r="111" spans="1:41" ht="25.5" customHeight="1" x14ac:dyDescent="0.25">
      <c r="A111" s="85">
        <f t="shared" si="9"/>
        <v>99</v>
      </c>
      <c r="B111" s="15" t="s">
        <v>143</v>
      </c>
      <c r="C111" s="15" t="s">
        <v>142</v>
      </c>
      <c r="D111" s="17" t="s">
        <v>5</v>
      </c>
      <c r="E111" s="70">
        <v>44091</v>
      </c>
      <c r="F111" s="67" t="s">
        <v>105</v>
      </c>
      <c r="G111" s="86"/>
      <c r="H111" s="70">
        <v>44091</v>
      </c>
      <c r="I111" s="16">
        <f t="shared" si="5"/>
        <v>0</v>
      </c>
      <c r="J111" s="16"/>
      <c r="K111" s="28"/>
      <c r="L111" s="27"/>
      <c r="M111" s="74" t="str">
        <f>IF(AND(C111="Abierto",D111="Urgente"),A111,"")</f>
        <v/>
      </c>
      <c r="N111" s="74" t="str">
        <f ca="1">IF(AND(C111="Abierto",D111="Urgente"),TODAY()-E111,"")</f>
        <v/>
      </c>
      <c r="O111" s="74" t="str">
        <f>IF(AND(C111="Abierto",D111="Urgente"),RANK(N111,$N$13:$N$814,0)+COUNTIF($N$13:N111,N111)-1,"")</f>
        <v/>
      </c>
      <c r="P111" s="74" t="str">
        <f>IF(AND(C111="Abierto",D111="Alta"),A111,"")</f>
        <v/>
      </c>
      <c r="Q111" s="74" t="str">
        <f ca="1">IF(AND(C111="Abierto",D111="Alta"),TODAY()-E111,"")</f>
        <v/>
      </c>
      <c r="R111" s="74" t="str">
        <f>IF(AND(C111="Abierto",D111="Alta"),RANK(Q111,$Q$13:$Q$814,0)+COUNTIF($Q$13:Q111,Q111)-1+MAX(O:O),"")</f>
        <v/>
      </c>
      <c r="S111" s="74" t="str">
        <f>IF(AND(C111="Abierto",D111="Media"),A111,"")</f>
        <v/>
      </c>
      <c r="T111" s="74" t="str">
        <f ca="1">IF(AND(C111="Abierto",D111="Media"),TODAY()-E111,"")</f>
        <v/>
      </c>
      <c r="U111" s="74" t="str">
        <f>IF(AND(C111="Abierto",D111="Media"),RANK(T111,$T$13:$T$814,0)+COUNTIF($T$13:T111,T111)-1+MAX(O:O,R:R),"")</f>
        <v/>
      </c>
      <c r="V111" s="74" t="str">
        <f>IF(AND(C111="Abierto",D111="Baja"),A111,"")</f>
        <v/>
      </c>
      <c r="W111" s="74" t="str">
        <f ca="1">IF(AND(C111="Abierto",D111="Baja"),TODAY()-E111,"")</f>
        <v/>
      </c>
      <c r="X111" s="74" t="str">
        <f>IF(AND(C111="Abierto",D111="Baja"),RANK(W111,$W$13:$W$814,0)+COUNTIF($W$13:W111,W111)-1+MAX(O:O,R:R,U:U),"")</f>
        <v/>
      </c>
      <c r="Y111" s="28" t="str">
        <f>IF(OR(C111="Resuelto",C111=""),"",SUM(O111,R111,U111,X111))</f>
        <v/>
      </c>
      <c r="Z111" s="28" t="str">
        <f>IF(OR(C111="Resuelto",C111=""),"",SUM(N111,Q111,T111,W111))</f>
        <v/>
      </c>
      <c r="AA111" s="28" t="str">
        <f>IF(OR(C111="Resuelto",C111=""),"",SUM(M111,P111,S111,V111))</f>
        <v/>
      </c>
      <c r="AB111" s="28">
        <v>269</v>
      </c>
      <c r="AC111" s="28" t="str">
        <f t="shared" ca="1" si="6"/>
        <v/>
      </c>
      <c r="AD111" s="75" t="str">
        <f t="shared" ca="1" si="7"/>
        <v/>
      </c>
      <c r="AE111" s="53"/>
      <c r="AF111" s="53"/>
      <c r="AG111" s="53"/>
      <c r="AH111" s="53"/>
      <c r="AI111" s="78" t="str">
        <f>IF(AJ111="","",MAX($AI$5:AI110)+1)</f>
        <v/>
      </c>
      <c r="AJ111" s="53" t="str">
        <f>IF(G110="","",IF(COUNTIF($AJ$11:AJ110,G110)=0,G110,""))</f>
        <v/>
      </c>
      <c r="AK111" s="53" t="str">
        <f t="shared" si="8"/>
        <v/>
      </c>
      <c r="AL111" s="53" t="s">
        <v>44</v>
      </c>
      <c r="AM111" s="53" t="s">
        <v>35</v>
      </c>
      <c r="AN111" s="53" t="s">
        <v>52</v>
      </c>
      <c r="AO111" s="53" t="s">
        <v>49</v>
      </c>
    </row>
    <row r="112" spans="1:41" ht="25.5" customHeight="1" x14ac:dyDescent="0.25">
      <c r="A112" s="85">
        <f t="shared" si="9"/>
        <v>100</v>
      </c>
      <c r="B112" s="15" t="s">
        <v>143</v>
      </c>
      <c r="C112" s="15" t="s">
        <v>142</v>
      </c>
      <c r="D112" s="17" t="s">
        <v>5</v>
      </c>
      <c r="E112" s="70">
        <v>44091</v>
      </c>
      <c r="F112" s="67" t="s">
        <v>105</v>
      </c>
      <c r="G112" s="86"/>
      <c r="H112" s="70">
        <v>44091</v>
      </c>
      <c r="I112" s="16">
        <f t="shared" si="5"/>
        <v>0</v>
      </c>
      <c r="J112" s="16"/>
      <c r="K112" s="28"/>
      <c r="L112" s="27"/>
      <c r="M112" s="74" t="str">
        <f>IF(AND(C112="Abierto",D112="Urgente"),A112,"")</f>
        <v/>
      </c>
      <c r="N112" s="74" t="str">
        <f ca="1">IF(AND(C112="Abierto",D112="Urgente"),TODAY()-E112,"")</f>
        <v/>
      </c>
      <c r="O112" s="74" t="str">
        <f>IF(AND(C112="Abierto",D112="Urgente"),RANK(N112,$N$13:$N$814,0)+COUNTIF($N$13:N112,N112)-1,"")</f>
        <v/>
      </c>
      <c r="P112" s="74" t="str">
        <f>IF(AND(C112="Abierto",D112="Alta"),A112,"")</f>
        <v/>
      </c>
      <c r="Q112" s="74" t="str">
        <f ca="1">IF(AND(C112="Abierto",D112="Alta"),TODAY()-E112,"")</f>
        <v/>
      </c>
      <c r="R112" s="74" t="str">
        <f>IF(AND(C112="Abierto",D112="Alta"),RANK(Q112,$Q$13:$Q$814,0)+COUNTIF($Q$13:Q112,Q112)-1+MAX(O:O),"")</f>
        <v/>
      </c>
      <c r="S112" s="74" t="str">
        <f>IF(AND(C112="Abierto",D112="Media"),A112,"")</f>
        <v/>
      </c>
      <c r="T112" s="74" t="str">
        <f ca="1">IF(AND(C112="Abierto",D112="Media"),TODAY()-E112,"")</f>
        <v/>
      </c>
      <c r="U112" s="74" t="str">
        <f>IF(AND(C112="Abierto",D112="Media"),RANK(T112,$T$13:$T$814,0)+COUNTIF($T$13:T112,T112)-1+MAX(O:O,R:R),"")</f>
        <v/>
      </c>
      <c r="V112" s="74" t="str">
        <f>IF(AND(C112="Abierto",D112="Baja"),A112,"")</f>
        <v/>
      </c>
      <c r="W112" s="74" t="str">
        <f ca="1">IF(AND(C112="Abierto",D112="Baja"),TODAY()-E112,"")</f>
        <v/>
      </c>
      <c r="X112" s="74" t="str">
        <f>IF(AND(C112="Abierto",D112="Baja"),RANK(W112,$W$13:$W$814,0)+COUNTIF($W$13:W112,W112)-1+MAX(O:O,R:R,U:U),"")</f>
        <v/>
      </c>
      <c r="Y112" s="28" t="str">
        <f>IF(OR(C112="Resuelto",C112=""),"",SUM(O112,R112,U112,X112))</f>
        <v/>
      </c>
      <c r="Z112" s="28" t="str">
        <f>IF(OR(C112="Resuelto",C112=""),"",SUM(N112,Q112,T112,W112))</f>
        <v/>
      </c>
      <c r="AA112" s="28" t="str">
        <f>IF(OR(C112="Resuelto",C112=""),"",SUM(M112,P112,S112,V112))</f>
        <v/>
      </c>
      <c r="AB112" s="28">
        <v>270</v>
      </c>
      <c r="AC112" s="28" t="str">
        <f t="shared" ca="1" si="6"/>
        <v/>
      </c>
      <c r="AD112" s="75" t="str">
        <f t="shared" ca="1" si="7"/>
        <v/>
      </c>
      <c r="AE112" s="53"/>
      <c r="AF112" s="53"/>
      <c r="AG112" s="53"/>
      <c r="AH112" s="53"/>
      <c r="AI112" s="78" t="str">
        <f>IF(AJ112="","",MAX($AI$5:AI111)+1)</f>
        <v/>
      </c>
      <c r="AJ112" s="53" t="str">
        <f>IF(G111="","",IF(COUNTIF($AJ$11:AJ111,G111)=0,G111,""))</f>
        <v/>
      </c>
      <c r="AK112" s="53" t="str">
        <f t="shared" si="8"/>
        <v/>
      </c>
      <c r="AL112" s="53" t="s">
        <v>44</v>
      </c>
      <c r="AM112" s="53" t="s">
        <v>35</v>
      </c>
      <c r="AN112" s="53" t="s">
        <v>52</v>
      </c>
      <c r="AO112" s="53" t="s">
        <v>49</v>
      </c>
    </row>
    <row r="113" spans="1:41" ht="25.5" customHeight="1" x14ac:dyDescent="0.25">
      <c r="A113" s="85">
        <f t="shared" si="9"/>
        <v>101</v>
      </c>
      <c r="B113" s="15" t="s">
        <v>143</v>
      </c>
      <c r="C113" s="15" t="s">
        <v>142</v>
      </c>
      <c r="D113" s="17" t="s">
        <v>5</v>
      </c>
      <c r="E113" s="70">
        <v>44091</v>
      </c>
      <c r="F113" s="67" t="s">
        <v>105</v>
      </c>
      <c r="G113" s="86"/>
      <c r="H113" s="70">
        <v>44091</v>
      </c>
      <c r="I113" s="16">
        <f t="shared" si="5"/>
        <v>0</v>
      </c>
      <c r="J113" s="16"/>
      <c r="K113" s="28"/>
      <c r="L113" s="27"/>
      <c r="M113" s="74" t="str">
        <f>IF(AND(C113="Abierto",D113="Urgente"),A113,"")</f>
        <v/>
      </c>
      <c r="N113" s="74" t="str">
        <f ca="1">IF(AND(C113="Abierto",D113="Urgente"),TODAY()-E113,"")</f>
        <v/>
      </c>
      <c r="O113" s="74" t="str">
        <f>IF(AND(C113="Abierto",D113="Urgente"),RANK(N113,$N$13:$N$814,0)+COUNTIF($N$13:N113,N113)-1,"")</f>
        <v/>
      </c>
      <c r="P113" s="74" t="str">
        <f>IF(AND(C113="Abierto",D113="Alta"),A113,"")</f>
        <v/>
      </c>
      <c r="Q113" s="74" t="str">
        <f ca="1">IF(AND(C113="Abierto",D113="Alta"),TODAY()-E113,"")</f>
        <v/>
      </c>
      <c r="R113" s="74" t="str">
        <f>IF(AND(C113="Abierto",D113="Alta"),RANK(Q113,$Q$13:$Q$814,0)+COUNTIF($Q$13:Q113,Q113)-1+MAX(O:O),"")</f>
        <v/>
      </c>
      <c r="S113" s="74" t="str">
        <f>IF(AND(C113="Abierto",D113="Media"),A113,"")</f>
        <v/>
      </c>
      <c r="T113" s="74" t="str">
        <f ca="1">IF(AND(C113="Abierto",D113="Media"),TODAY()-E113,"")</f>
        <v/>
      </c>
      <c r="U113" s="74" t="str">
        <f>IF(AND(C113="Abierto",D113="Media"),RANK(T113,$T$13:$T$814,0)+COUNTIF($T$13:T113,T113)-1+MAX(O:O,R:R),"")</f>
        <v/>
      </c>
      <c r="V113" s="74" t="str">
        <f>IF(AND(C113="Abierto",D113="Baja"),A113,"")</f>
        <v/>
      </c>
      <c r="W113" s="74" t="str">
        <f ca="1">IF(AND(C113="Abierto",D113="Baja"),TODAY()-E113,"")</f>
        <v/>
      </c>
      <c r="X113" s="74" t="str">
        <f>IF(AND(C113="Abierto",D113="Baja"),RANK(W113,$W$13:$W$814,0)+COUNTIF($W$13:W113,W113)-1+MAX(O:O,R:R,U:U),"")</f>
        <v/>
      </c>
      <c r="Y113" s="28" t="str">
        <f>IF(OR(C113="Resuelto",C113=""),"",SUM(O113,R113,U113,X113))</f>
        <v/>
      </c>
      <c r="Z113" s="28" t="str">
        <f>IF(OR(C113="Resuelto",C113=""),"",SUM(N113,Q113,T113,W113))</f>
        <v/>
      </c>
      <c r="AA113" s="28" t="str">
        <f>IF(OR(C113="Resuelto",C113=""),"",SUM(M113,P113,S113,V113))</f>
        <v/>
      </c>
      <c r="AB113" s="28">
        <v>271</v>
      </c>
      <c r="AC113" s="28" t="str">
        <f t="shared" ca="1" si="6"/>
        <v/>
      </c>
      <c r="AD113" s="75" t="str">
        <f t="shared" ca="1" si="7"/>
        <v/>
      </c>
      <c r="AE113" s="53"/>
      <c r="AF113" s="53"/>
      <c r="AG113" s="53"/>
      <c r="AH113" s="53"/>
      <c r="AI113" s="78" t="str">
        <f>IF(AJ113="","",MAX($AI$5:AI112)+1)</f>
        <v/>
      </c>
      <c r="AJ113" s="53" t="str">
        <f>IF(G112="","",IF(COUNTIF($AJ$11:AJ112,G112)=0,G112,""))</f>
        <v/>
      </c>
      <c r="AK113" s="53" t="str">
        <f t="shared" si="8"/>
        <v/>
      </c>
      <c r="AL113" s="53" t="s">
        <v>44</v>
      </c>
      <c r="AM113" s="53" t="s">
        <v>35</v>
      </c>
      <c r="AN113" s="53" t="s">
        <v>52</v>
      </c>
      <c r="AO113" s="53" t="s">
        <v>49</v>
      </c>
    </row>
    <row r="114" spans="1:41" ht="25.5" customHeight="1" x14ac:dyDescent="0.25">
      <c r="A114" s="85">
        <f t="shared" si="9"/>
        <v>102</v>
      </c>
      <c r="B114" s="15" t="s">
        <v>143</v>
      </c>
      <c r="C114" s="15" t="s">
        <v>142</v>
      </c>
      <c r="D114" s="17" t="s">
        <v>5</v>
      </c>
      <c r="E114" s="70">
        <v>44091</v>
      </c>
      <c r="F114" s="67" t="s">
        <v>105</v>
      </c>
      <c r="G114" s="86"/>
      <c r="H114" s="70">
        <v>44091</v>
      </c>
      <c r="I114" s="16">
        <f t="shared" si="5"/>
        <v>0</v>
      </c>
      <c r="J114" s="16"/>
      <c r="K114" s="28"/>
      <c r="L114" s="27"/>
      <c r="M114" s="74" t="str">
        <f>IF(AND(C114="Abierto",D114="Urgente"),A114,"")</f>
        <v/>
      </c>
      <c r="N114" s="74" t="str">
        <f ca="1">IF(AND(C114="Abierto",D114="Urgente"),TODAY()-E114,"")</f>
        <v/>
      </c>
      <c r="O114" s="74" t="str">
        <f>IF(AND(C114="Abierto",D114="Urgente"),RANK(N114,$N$13:$N$814,0)+COUNTIF($N$13:N114,N114)-1,"")</f>
        <v/>
      </c>
      <c r="P114" s="74" t="str">
        <f>IF(AND(C114="Abierto",D114="Alta"),A114,"")</f>
        <v/>
      </c>
      <c r="Q114" s="74" t="str">
        <f ca="1">IF(AND(C114="Abierto",D114="Alta"),TODAY()-E114,"")</f>
        <v/>
      </c>
      <c r="R114" s="74" t="str">
        <f>IF(AND(C114="Abierto",D114="Alta"),RANK(Q114,$Q$13:$Q$814,0)+COUNTIF($Q$13:Q114,Q114)-1+MAX(O:O),"")</f>
        <v/>
      </c>
      <c r="S114" s="74" t="str">
        <f>IF(AND(C114="Abierto",D114="Media"),A114,"")</f>
        <v/>
      </c>
      <c r="T114" s="74" t="str">
        <f ca="1">IF(AND(C114="Abierto",D114="Media"),TODAY()-E114,"")</f>
        <v/>
      </c>
      <c r="U114" s="74" t="str">
        <f>IF(AND(C114="Abierto",D114="Media"),RANK(T114,$T$13:$T$814,0)+COUNTIF($T$13:T114,T114)-1+MAX(O:O,R:R),"")</f>
        <v/>
      </c>
      <c r="V114" s="74" t="str">
        <f>IF(AND(C114="Abierto",D114="Baja"),A114,"")</f>
        <v/>
      </c>
      <c r="W114" s="74" t="str">
        <f ca="1">IF(AND(C114="Abierto",D114="Baja"),TODAY()-E114,"")</f>
        <v/>
      </c>
      <c r="X114" s="74" t="str">
        <f>IF(AND(C114="Abierto",D114="Baja"),RANK(W114,$W$13:$W$814,0)+COUNTIF($W$13:W114,W114)-1+MAX(O:O,R:R,U:U),"")</f>
        <v/>
      </c>
      <c r="Y114" s="28" t="str">
        <f>IF(OR(C114="Resuelto",C114=""),"",SUM(O114,R114,U114,X114))</f>
        <v/>
      </c>
      <c r="Z114" s="28" t="str">
        <f>IF(OR(C114="Resuelto",C114=""),"",SUM(N114,Q114,T114,W114))</f>
        <v/>
      </c>
      <c r="AA114" s="28" t="str">
        <f>IF(OR(C114="Resuelto",C114=""),"",SUM(M114,P114,S114,V114))</f>
        <v/>
      </c>
      <c r="AB114" s="28">
        <v>272</v>
      </c>
      <c r="AC114" s="28" t="str">
        <f t="shared" ca="1" si="6"/>
        <v/>
      </c>
      <c r="AD114" s="75" t="str">
        <f t="shared" ca="1" si="7"/>
        <v/>
      </c>
      <c r="AE114" s="53"/>
      <c r="AF114" s="53"/>
      <c r="AG114" s="53"/>
      <c r="AH114" s="53"/>
      <c r="AI114" s="78" t="str">
        <f>IF(AJ114="","",MAX($AI$5:AI113)+1)</f>
        <v/>
      </c>
      <c r="AJ114" s="53" t="str">
        <f>IF(G113="","",IF(COUNTIF($AJ$11:AJ113,G113)=0,G113,""))</f>
        <v/>
      </c>
      <c r="AK114" s="53" t="str">
        <f t="shared" si="8"/>
        <v/>
      </c>
      <c r="AL114" s="53" t="s">
        <v>44</v>
      </c>
      <c r="AM114" s="53" t="s">
        <v>32</v>
      </c>
      <c r="AN114" s="53" t="s">
        <v>52</v>
      </c>
      <c r="AO114" s="53" t="s">
        <v>49</v>
      </c>
    </row>
    <row r="115" spans="1:41" ht="25.5" customHeight="1" x14ac:dyDescent="0.25">
      <c r="A115" s="85">
        <f t="shared" si="9"/>
        <v>103</v>
      </c>
      <c r="B115" s="15" t="s">
        <v>143</v>
      </c>
      <c r="C115" s="15" t="s">
        <v>142</v>
      </c>
      <c r="D115" s="17" t="s">
        <v>5</v>
      </c>
      <c r="E115" s="70">
        <v>44091</v>
      </c>
      <c r="F115" s="67" t="s">
        <v>105</v>
      </c>
      <c r="G115" s="86"/>
      <c r="H115" s="70">
        <v>44091</v>
      </c>
      <c r="I115" s="16">
        <f t="shared" si="5"/>
        <v>0</v>
      </c>
      <c r="J115" s="16"/>
      <c r="K115" s="28"/>
      <c r="L115" s="27"/>
      <c r="M115" s="74" t="str">
        <f>IF(AND(C115="Abierto",D115="Urgente"),A115,"")</f>
        <v/>
      </c>
      <c r="N115" s="74" t="str">
        <f ca="1">IF(AND(C115="Abierto",D115="Urgente"),TODAY()-E115,"")</f>
        <v/>
      </c>
      <c r="O115" s="74" t="str">
        <f>IF(AND(C115="Abierto",D115="Urgente"),RANK(N115,$N$13:$N$814,0)+COUNTIF($N$13:N115,N115)-1,"")</f>
        <v/>
      </c>
      <c r="P115" s="74" t="str">
        <f>IF(AND(C115="Abierto",D115="Alta"),A115,"")</f>
        <v/>
      </c>
      <c r="Q115" s="74" t="str">
        <f ca="1">IF(AND(C115="Abierto",D115="Alta"),TODAY()-E115,"")</f>
        <v/>
      </c>
      <c r="R115" s="74" t="str">
        <f>IF(AND(C115="Abierto",D115="Alta"),RANK(Q115,$Q$13:$Q$814,0)+COUNTIF($Q$13:Q115,Q115)-1+MAX(O:O),"")</f>
        <v/>
      </c>
      <c r="S115" s="74" t="str">
        <f>IF(AND(C115="Abierto",D115="Media"),A115,"")</f>
        <v/>
      </c>
      <c r="T115" s="74" t="str">
        <f ca="1">IF(AND(C115="Abierto",D115="Media"),TODAY()-E115,"")</f>
        <v/>
      </c>
      <c r="U115" s="74" t="str">
        <f>IF(AND(C115="Abierto",D115="Media"),RANK(T115,$T$13:$T$814,0)+COUNTIF($T$13:T115,T115)-1+MAX(O:O,R:R),"")</f>
        <v/>
      </c>
      <c r="V115" s="74" t="str">
        <f>IF(AND(C115="Abierto",D115="Baja"),A115,"")</f>
        <v/>
      </c>
      <c r="W115" s="74" t="str">
        <f ca="1">IF(AND(C115="Abierto",D115="Baja"),TODAY()-E115,"")</f>
        <v/>
      </c>
      <c r="X115" s="74" t="str">
        <f>IF(AND(C115="Abierto",D115="Baja"),RANK(W115,$W$13:$W$814,0)+COUNTIF($W$13:W115,W115)-1+MAX(O:O,R:R,U:U),"")</f>
        <v/>
      </c>
      <c r="Y115" s="28" t="str">
        <f>IF(OR(C115="Resuelto",C115=""),"",SUM(O115,R115,U115,X115))</f>
        <v/>
      </c>
      <c r="Z115" s="28" t="str">
        <f>IF(OR(C115="Resuelto",C115=""),"",SUM(N115,Q115,T115,W115))</f>
        <v/>
      </c>
      <c r="AA115" s="28" t="str">
        <f>IF(OR(C115="Resuelto",C115=""),"",SUM(M115,P115,S115,V115))</f>
        <v/>
      </c>
      <c r="AB115" s="28">
        <v>273</v>
      </c>
      <c r="AC115" s="28" t="str">
        <f t="shared" ca="1" si="6"/>
        <v/>
      </c>
      <c r="AD115" s="75" t="str">
        <f t="shared" ca="1" si="7"/>
        <v/>
      </c>
      <c r="AE115" s="53"/>
      <c r="AF115" s="53"/>
      <c r="AG115" s="53"/>
      <c r="AH115" s="53"/>
      <c r="AI115" s="78" t="str">
        <f>IF(AJ115="","",MAX($AI$5:AI114)+1)</f>
        <v/>
      </c>
      <c r="AJ115" s="53" t="str">
        <f>IF(G114="","",IF(COUNTIF($AJ$11:AJ114,G114)=0,G114,""))</f>
        <v/>
      </c>
      <c r="AK115" s="53" t="str">
        <f t="shared" si="8"/>
        <v/>
      </c>
      <c r="AL115" s="53" t="s">
        <v>44</v>
      </c>
      <c r="AM115" s="53" t="s">
        <v>32</v>
      </c>
      <c r="AN115" s="53" t="s">
        <v>52</v>
      </c>
      <c r="AO115" s="53" t="s">
        <v>49</v>
      </c>
    </row>
    <row r="116" spans="1:41" ht="25.5" customHeight="1" x14ac:dyDescent="0.25">
      <c r="A116" s="85">
        <f t="shared" si="9"/>
        <v>104</v>
      </c>
      <c r="B116" s="15" t="s">
        <v>143</v>
      </c>
      <c r="C116" s="15" t="s">
        <v>142</v>
      </c>
      <c r="D116" s="17" t="s">
        <v>5</v>
      </c>
      <c r="E116" s="70">
        <v>44091</v>
      </c>
      <c r="F116" s="68" t="s">
        <v>105</v>
      </c>
      <c r="G116" s="86"/>
      <c r="H116" s="70">
        <v>44091</v>
      </c>
      <c r="I116" s="16">
        <f t="shared" si="5"/>
        <v>0</v>
      </c>
      <c r="J116" s="16"/>
      <c r="K116" s="28"/>
      <c r="L116" s="27"/>
      <c r="M116" s="74" t="str">
        <f>IF(AND(C116="Abierto",D116="Urgente"),A116,"")</f>
        <v/>
      </c>
      <c r="N116" s="74" t="str">
        <f ca="1">IF(AND(C116="Abierto",D116="Urgente"),TODAY()-E116,"")</f>
        <v/>
      </c>
      <c r="O116" s="74" t="str">
        <f>IF(AND(C116="Abierto",D116="Urgente"),RANK(N116,$N$13:$N$814,0)+COUNTIF($N$13:N116,N116)-1,"")</f>
        <v/>
      </c>
      <c r="P116" s="74" t="str">
        <f>IF(AND(C116="Abierto",D116="Alta"),A116,"")</f>
        <v/>
      </c>
      <c r="Q116" s="74" t="str">
        <f ca="1">IF(AND(C116="Abierto",D116="Alta"),TODAY()-E116,"")</f>
        <v/>
      </c>
      <c r="R116" s="74" t="str">
        <f>IF(AND(C116="Abierto",D116="Alta"),RANK(Q116,$Q$13:$Q$814,0)+COUNTIF($Q$13:Q116,Q116)-1+MAX(O:O),"")</f>
        <v/>
      </c>
      <c r="S116" s="74" t="str">
        <f>IF(AND(C116="Abierto",D116="Media"),A116,"")</f>
        <v/>
      </c>
      <c r="T116" s="74" t="str">
        <f ca="1">IF(AND(C116="Abierto",D116="Media"),TODAY()-E116,"")</f>
        <v/>
      </c>
      <c r="U116" s="74" t="str">
        <f>IF(AND(C116="Abierto",D116="Media"),RANK(T116,$T$13:$T$814,0)+COUNTIF($T$13:T116,T116)-1+MAX(O:O,R:R),"")</f>
        <v/>
      </c>
      <c r="V116" s="74" t="str">
        <f>IF(AND(C116="Abierto",D116="Baja"),A116,"")</f>
        <v/>
      </c>
      <c r="W116" s="74" t="str">
        <f ca="1">IF(AND(C116="Abierto",D116="Baja"),TODAY()-E116,"")</f>
        <v/>
      </c>
      <c r="X116" s="74" t="str">
        <f>IF(AND(C116="Abierto",D116="Baja"),RANK(W116,$W$13:$W$814,0)+COUNTIF($W$13:W116,W116)-1+MAX(O:O,R:R,U:U),"")</f>
        <v/>
      </c>
      <c r="Y116" s="28" t="str">
        <f>IF(OR(C116="Resuelto",C116=""),"",SUM(O116,R116,U116,X116))</f>
        <v/>
      </c>
      <c r="Z116" s="28" t="str">
        <f>IF(OR(C116="Resuelto",C116=""),"",SUM(N116,Q116,T116,W116))</f>
        <v/>
      </c>
      <c r="AA116" s="28" t="str">
        <f>IF(OR(C116="Resuelto",C116=""),"",SUM(M116,P116,S116,V116))</f>
        <v/>
      </c>
      <c r="AB116" s="28">
        <v>274</v>
      </c>
      <c r="AC116" s="28" t="str">
        <f t="shared" ca="1" si="6"/>
        <v/>
      </c>
      <c r="AD116" s="75" t="str">
        <f t="shared" ca="1" si="7"/>
        <v/>
      </c>
      <c r="AE116" s="53"/>
      <c r="AF116" s="53"/>
      <c r="AG116" s="53"/>
      <c r="AH116" s="53"/>
      <c r="AI116" s="78" t="str">
        <f>IF(AJ116="","",MAX($AI$5:AI115)+1)</f>
        <v/>
      </c>
      <c r="AJ116" s="53" t="str">
        <f>IF(G115="","",IF(COUNTIF($AJ$11:AJ115,G115)=0,G115,""))</f>
        <v/>
      </c>
      <c r="AK116" s="53" t="str">
        <f t="shared" si="8"/>
        <v/>
      </c>
      <c r="AL116" s="53" t="s">
        <v>44</v>
      </c>
      <c r="AM116" s="53" t="s">
        <v>32</v>
      </c>
      <c r="AN116" s="53" t="s">
        <v>52</v>
      </c>
      <c r="AO116" s="53" t="s">
        <v>49</v>
      </c>
    </row>
    <row r="117" spans="1:41" ht="25.5" customHeight="1" x14ac:dyDescent="0.25">
      <c r="A117" s="85">
        <f t="shared" si="9"/>
        <v>105</v>
      </c>
      <c r="B117" s="15" t="s">
        <v>143</v>
      </c>
      <c r="C117" s="15" t="s">
        <v>142</v>
      </c>
      <c r="D117" s="17" t="s">
        <v>5</v>
      </c>
      <c r="E117" s="70">
        <v>44092</v>
      </c>
      <c r="F117" s="67" t="s">
        <v>85</v>
      </c>
      <c r="G117" s="86"/>
      <c r="H117" s="96">
        <v>44092</v>
      </c>
      <c r="I117" s="16">
        <f t="shared" si="5"/>
        <v>0</v>
      </c>
      <c r="J117" s="16"/>
      <c r="K117" s="28"/>
      <c r="L117" s="27"/>
      <c r="M117" s="74" t="str">
        <f>IF(AND(C117="Abierto",D117="Urgente"),A117,"")</f>
        <v/>
      </c>
      <c r="N117" s="74" t="str">
        <f ca="1">IF(AND(C117="Abierto",D117="Urgente"),TODAY()-E117,"")</f>
        <v/>
      </c>
      <c r="O117" s="74" t="str">
        <f>IF(AND(C117="Abierto",D117="Urgente"),RANK(N117,$N$13:$N$814,0)+COUNTIF($N$13:N117,N117)-1,"")</f>
        <v/>
      </c>
      <c r="P117" s="74" t="str">
        <f>IF(AND(C117="Abierto",D117="Alta"),A117,"")</f>
        <v/>
      </c>
      <c r="Q117" s="74" t="str">
        <f ca="1">IF(AND(C117="Abierto",D117="Alta"),TODAY()-E117,"")</f>
        <v/>
      </c>
      <c r="R117" s="74" t="str">
        <f>IF(AND(C117="Abierto",D117="Alta"),RANK(Q117,$Q$13:$Q$814,0)+COUNTIF($Q$13:Q117,Q117)-1+MAX(O:O),"")</f>
        <v/>
      </c>
      <c r="S117" s="74" t="str">
        <f>IF(AND(C117="Abierto",D117="Media"),A117,"")</f>
        <v/>
      </c>
      <c r="T117" s="74" t="str">
        <f ca="1">IF(AND(C117="Abierto",D117="Media"),TODAY()-E117,"")</f>
        <v/>
      </c>
      <c r="U117" s="74" t="str">
        <f>IF(AND(C117="Abierto",D117="Media"),RANK(T117,$T$13:$T$814,0)+COUNTIF($T$13:T117,T117)-1+MAX(O:O,R:R),"")</f>
        <v/>
      </c>
      <c r="V117" s="74" t="str">
        <f>IF(AND(C117="Abierto",D117="Baja"),A117,"")</f>
        <v/>
      </c>
      <c r="W117" s="74" t="str">
        <f ca="1">IF(AND(C117="Abierto",D117="Baja"),TODAY()-E117,"")</f>
        <v/>
      </c>
      <c r="X117" s="74" t="str">
        <f>IF(AND(C117="Abierto",D117="Baja"),RANK(W117,$W$13:$W$814,0)+COUNTIF($W$13:W117,W117)-1+MAX(O:O,R:R,U:U),"")</f>
        <v/>
      </c>
      <c r="Y117" s="28" t="str">
        <f>IF(OR(C117="Resuelto",C117=""),"",SUM(O117,R117,U117,X117))</f>
        <v/>
      </c>
      <c r="Z117" s="28" t="str">
        <f>IF(OR(C117="Resuelto",C117=""),"",SUM(N117,Q117,T117,W117))</f>
        <v/>
      </c>
      <c r="AA117" s="28" t="str">
        <f>IF(OR(C117="Resuelto",C117=""),"",SUM(M117,P117,S117,V117))</f>
        <v/>
      </c>
      <c r="AB117" s="28">
        <v>275</v>
      </c>
      <c r="AC117" s="28" t="str">
        <f t="shared" ca="1" si="6"/>
        <v/>
      </c>
      <c r="AD117" s="75" t="str">
        <f t="shared" ca="1" si="7"/>
        <v/>
      </c>
      <c r="AE117" s="53"/>
      <c r="AF117" s="53"/>
      <c r="AG117" s="53"/>
      <c r="AH117" s="53"/>
      <c r="AI117" s="78" t="str">
        <f>IF(AJ117="","",MAX($AI$5:AI116)+1)</f>
        <v/>
      </c>
      <c r="AJ117" s="53" t="str">
        <f>IF(G116="","",IF(COUNTIF($AJ$11:AJ116,G116)=0,G116,""))</f>
        <v/>
      </c>
      <c r="AK117" s="53" t="str">
        <f t="shared" si="8"/>
        <v/>
      </c>
      <c r="AL117" s="53" t="s">
        <v>44</v>
      </c>
      <c r="AM117" s="53" t="s">
        <v>34</v>
      </c>
      <c r="AN117" s="53" t="s">
        <v>52</v>
      </c>
      <c r="AO117" s="53" t="s">
        <v>50</v>
      </c>
    </row>
    <row r="118" spans="1:41" ht="25.5" customHeight="1" x14ac:dyDescent="0.25">
      <c r="A118" s="85">
        <f t="shared" si="9"/>
        <v>106</v>
      </c>
      <c r="B118" s="15" t="s">
        <v>143</v>
      </c>
      <c r="C118" s="15" t="s">
        <v>142</v>
      </c>
      <c r="D118" s="17" t="s">
        <v>5</v>
      </c>
      <c r="E118" s="70">
        <v>44092</v>
      </c>
      <c r="F118" s="67" t="s">
        <v>105</v>
      </c>
      <c r="G118" s="86"/>
      <c r="H118" s="70">
        <v>44092</v>
      </c>
      <c r="I118" s="16">
        <f t="shared" si="5"/>
        <v>0</v>
      </c>
      <c r="J118" s="16"/>
      <c r="K118" s="28"/>
      <c r="L118" s="27"/>
      <c r="M118" s="74" t="str">
        <f>IF(AND(C118="Abierto",D118="Urgente"),A118,"")</f>
        <v/>
      </c>
      <c r="N118" s="74" t="str">
        <f ca="1">IF(AND(C118="Abierto",D118="Urgente"),TODAY()-E118,"")</f>
        <v/>
      </c>
      <c r="O118" s="74" t="str">
        <f>IF(AND(C118="Abierto",D118="Urgente"),RANK(N118,$N$13:$N$814,0)+COUNTIF($N$13:N118,N118)-1,"")</f>
        <v/>
      </c>
      <c r="P118" s="74" t="str">
        <f>IF(AND(C118="Abierto",D118="Alta"),A118,"")</f>
        <v/>
      </c>
      <c r="Q118" s="74" t="str">
        <f ca="1">IF(AND(C118="Abierto",D118="Alta"),TODAY()-E118,"")</f>
        <v/>
      </c>
      <c r="R118" s="74" t="str">
        <f>IF(AND(C118="Abierto",D118="Alta"),RANK(Q118,$Q$13:$Q$814,0)+COUNTIF($Q$13:Q118,Q118)-1+MAX(O:O),"")</f>
        <v/>
      </c>
      <c r="S118" s="74" t="str">
        <f>IF(AND(C118="Abierto",D118="Media"),A118,"")</f>
        <v/>
      </c>
      <c r="T118" s="74" t="str">
        <f ca="1">IF(AND(C118="Abierto",D118="Media"),TODAY()-E118,"")</f>
        <v/>
      </c>
      <c r="U118" s="74" t="str">
        <f>IF(AND(C118="Abierto",D118="Media"),RANK(T118,$T$13:$T$814,0)+COUNTIF($T$13:T118,T118)-1+MAX(O:O,R:R),"")</f>
        <v/>
      </c>
      <c r="V118" s="74" t="str">
        <f>IF(AND(C118="Abierto",D118="Baja"),A118,"")</f>
        <v/>
      </c>
      <c r="W118" s="74" t="str">
        <f ca="1">IF(AND(C118="Abierto",D118="Baja"),TODAY()-E118,"")</f>
        <v/>
      </c>
      <c r="X118" s="74" t="str">
        <f>IF(AND(C118="Abierto",D118="Baja"),RANK(W118,$W$13:$W$814,0)+COUNTIF($W$13:W118,W118)-1+MAX(O:O,R:R,U:U),"")</f>
        <v/>
      </c>
      <c r="Y118" s="28" t="str">
        <f>IF(OR(C118="Resuelto",C118=""),"",SUM(O118,R118,U118,X118))</f>
        <v/>
      </c>
      <c r="Z118" s="28" t="str">
        <f>IF(OR(C118="Resuelto",C118=""),"",SUM(N118,Q118,T118,W118))</f>
        <v/>
      </c>
      <c r="AA118" s="28" t="str">
        <f>IF(OR(C118="Resuelto",C118=""),"",SUM(M118,P118,S118,V118))</f>
        <v/>
      </c>
      <c r="AB118" s="28">
        <v>276</v>
      </c>
      <c r="AC118" s="28" t="str">
        <f t="shared" ca="1" si="6"/>
        <v/>
      </c>
      <c r="AD118" s="75" t="str">
        <f t="shared" ca="1" si="7"/>
        <v/>
      </c>
      <c r="AE118" s="53"/>
      <c r="AF118" s="53"/>
      <c r="AG118" s="53"/>
      <c r="AH118" s="53"/>
      <c r="AI118" s="78" t="str">
        <f>IF(AJ118="","",MAX($AI$5:AI117)+1)</f>
        <v/>
      </c>
      <c r="AJ118" s="53" t="str">
        <f>IF(G117="","",IF(COUNTIF($AJ$11:AJ117,G117)=0,G117,""))</f>
        <v/>
      </c>
      <c r="AK118" s="53" t="str">
        <f t="shared" si="8"/>
        <v/>
      </c>
      <c r="AL118" s="53" t="s">
        <v>44</v>
      </c>
      <c r="AM118" s="53" t="s">
        <v>34</v>
      </c>
      <c r="AN118" s="53" t="s">
        <v>52</v>
      </c>
      <c r="AO118" s="53" t="s">
        <v>49</v>
      </c>
    </row>
    <row r="119" spans="1:41" ht="25.5" customHeight="1" x14ac:dyDescent="0.25">
      <c r="A119" s="85">
        <f t="shared" si="9"/>
        <v>107</v>
      </c>
      <c r="B119" s="15" t="s">
        <v>143</v>
      </c>
      <c r="C119" s="15" t="s">
        <v>142</v>
      </c>
      <c r="D119" s="17" t="s">
        <v>5</v>
      </c>
      <c r="E119" s="70">
        <v>44092</v>
      </c>
      <c r="F119" s="67" t="s">
        <v>105</v>
      </c>
      <c r="G119" s="86"/>
      <c r="H119" s="70">
        <v>44092</v>
      </c>
      <c r="I119" s="16">
        <f t="shared" si="5"/>
        <v>0</v>
      </c>
      <c r="J119" s="16"/>
      <c r="K119" s="28"/>
      <c r="L119" s="27"/>
      <c r="M119" s="74" t="str">
        <f>IF(AND(C119="Abierto",D119="Urgente"),A119,"")</f>
        <v/>
      </c>
      <c r="N119" s="74" t="str">
        <f ca="1">IF(AND(C119="Abierto",D119="Urgente"),TODAY()-E119,"")</f>
        <v/>
      </c>
      <c r="O119" s="74" t="str">
        <f>IF(AND(C119="Abierto",D119="Urgente"),RANK(N119,$N$13:$N$814,0)+COUNTIF($N$13:N119,N119)-1,"")</f>
        <v/>
      </c>
      <c r="P119" s="74" t="str">
        <f>IF(AND(C119="Abierto",D119="Alta"),A119,"")</f>
        <v/>
      </c>
      <c r="Q119" s="74" t="str">
        <f ca="1">IF(AND(C119="Abierto",D119="Alta"),TODAY()-E119,"")</f>
        <v/>
      </c>
      <c r="R119" s="74" t="str">
        <f>IF(AND(C119="Abierto",D119="Alta"),RANK(Q119,$Q$13:$Q$814,0)+COUNTIF($Q$13:Q119,Q119)-1+MAX(O:O),"")</f>
        <v/>
      </c>
      <c r="S119" s="74" t="str">
        <f>IF(AND(C119="Abierto",D119="Media"),A119,"")</f>
        <v/>
      </c>
      <c r="T119" s="74" t="str">
        <f ca="1">IF(AND(C119="Abierto",D119="Media"),TODAY()-E119,"")</f>
        <v/>
      </c>
      <c r="U119" s="74" t="str">
        <f>IF(AND(C119="Abierto",D119="Media"),RANK(T119,$T$13:$T$814,0)+COUNTIF($T$13:T119,T119)-1+MAX(O:O,R:R),"")</f>
        <v/>
      </c>
      <c r="V119" s="74" t="str">
        <f>IF(AND(C119="Abierto",D119="Baja"),A119,"")</f>
        <v/>
      </c>
      <c r="W119" s="74" t="str">
        <f ca="1">IF(AND(C119="Abierto",D119="Baja"),TODAY()-E119,"")</f>
        <v/>
      </c>
      <c r="X119" s="74" t="str">
        <f>IF(AND(C119="Abierto",D119="Baja"),RANK(W119,$W$13:$W$814,0)+COUNTIF($W$13:W119,W119)-1+MAX(O:O,R:R,U:U),"")</f>
        <v/>
      </c>
      <c r="Y119" s="28" t="str">
        <f>IF(OR(C119="Resuelto",C119=""),"",SUM(O119,R119,U119,X119))</f>
        <v/>
      </c>
      <c r="Z119" s="28" t="str">
        <f>IF(OR(C119="Resuelto",C119=""),"",SUM(N119,Q119,T119,W119))</f>
        <v/>
      </c>
      <c r="AA119" s="28" t="str">
        <f>IF(OR(C119="Resuelto",C119=""),"",SUM(M119,P119,S119,V119))</f>
        <v/>
      </c>
      <c r="AB119" s="28">
        <v>277</v>
      </c>
      <c r="AC119" s="28" t="str">
        <f t="shared" ca="1" si="6"/>
        <v/>
      </c>
      <c r="AD119" s="75" t="str">
        <f t="shared" ca="1" si="7"/>
        <v/>
      </c>
      <c r="AE119" s="53"/>
      <c r="AF119" s="53"/>
      <c r="AG119" s="53"/>
      <c r="AH119" s="53"/>
      <c r="AI119" s="78" t="str">
        <f>IF(AJ119="","",MAX($AI$5:AI118)+1)</f>
        <v/>
      </c>
      <c r="AJ119" s="53" t="str">
        <f>IF(G118="","",IF(COUNTIF($AJ$11:AJ118,G118)=0,G118,""))</f>
        <v/>
      </c>
      <c r="AK119" s="53" t="str">
        <f t="shared" si="8"/>
        <v/>
      </c>
      <c r="AL119" s="53" t="s">
        <v>44</v>
      </c>
      <c r="AM119" s="53" t="s">
        <v>34</v>
      </c>
      <c r="AN119" s="53" t="s">
        <v>52</v>
      </c>
      <c r="AO119" s="53" t="s">
        <v>49</v>
      </c>
    </row>
    <row r="120" spans="1:41" ht="25.5" customHeight="1" x14ac:dyDescent="0.25">
      <c r="A120" s="85">
        <f t="shared" si="9"/>
        <v>108</v>
      </c>
      <c r="B120" s="15" t="s">
        <v>143</v>
      </c>
      <c r="C120" s="15" t="s">
        <v>142</v>
      </c>
      <c r="D120" s="17" t="s">
        <v>5</v>
      </c>
      <c r="E120" s="70">
        <v>44092</v>
      </c>
      <c r="F120" s="67" t="s">
        <v>105</v>
      </c>
      <c r="G120" s="86"/>
      <c r="H120" s="70">
        <v>44092</v>
      </c>
      <c r="I120" s="16">
        <f t="shared" si="5"/>
        <v>0</v>
      </c>
      <c r="J120" s="16"/>
      <c r="K120" s="28"/>
      <c r="L120" s="27"/>
      <c r="M120" s="74" t="str">
        <f>IF(AND(C120="Abierto",D120="Urgente"),A120,"")</f>
        <v/>
      </c>
      <c r="N120" s="74" t="str">
        <f ca="1">IF(AND(C120="Abierto",D120="Urgente"),TODAY()-E120,"")</f>
        <v/>
      </c>
      <c r="O120" s="74" t="str">
        <f>IF(AND(C120="Abierto",D120="Urgente"),RANK(N120,$N$13:$N$814,0)+COUNTIF($N$13:N120,N120)-1,"")</f>
        <v/>
      </c>
      <c r="P120" s="74" t="str">
        <f>IF(AND(C120="Abierto",D120="Alta"),A120,"")</f>
        <v/>
      </c>
      <c r="Q120" s="74" t="str">
        <f ca="1">IF(AND(C120="Abierto",D120="Alta"),TODAY()-E120,"")</f>
        <v/>
      </c>
      <c r="R120" s="74" t="str">
        <f>IF(AND(C120="Abierto",D120="Alta"),RANK(Q120,$Q$13:$Q$814,0)+COUNTIF($Q$13:Q120,Q120)-1+MAX(O:O),"")</f>
        <v/>
      </c>
      <c r="S120" s="74" t="str">
        <f>IF(AND(C120="Abierto",D120="Media"),A120,"")</f>
        <v/>
      </c>
      <c r="T120" s="74" t="str">
        <f ca="1">IF(AND(C120="Abierto",D120="Media"),TODAY()-E120,"")</f>
        <v/>
      </c>
      <c r="U120" s="74" t="str">
        <f>IF(AND(C120="Abierto",D120="Media"),RANK(T120,$T$13:$T$814,0)+COUNTIF($T$13:T120,T120)-1+MAX(O:O,R:R),"")</f>
        <v/>
      </c>
      <c r="V120" s="74" t="str">
        <f>IF(AND(C120="Abierto",D120="Baja"),A120,"")</f>
        <v/>
      </c>
      <c r="W120" s="74" t="str">
        <f ca="1">IF(AND(C120="Abierto",D120="Baja"),TODAY()-E120,"")</f>
        <v/>
      </c>
      <c r="X120" s="74" t="str">
        <f>IF(AND(C120="Abierto",D120="Baja"),RANK(W120,$W$13:$W$814,0)+COUNTIF($W$13:W120,W120)-1+MAX(O:O,R:R,U:U),"")</f>
        <v/>
      </c>
      <c r="Y120" s="28" t="str">
        <f>IF(OR(C120="Resuelto",C120=""),"",SUM(O120,R120,U120,X120))</f>
        <v/>
      </c>
      <c r="Z120" s="28" t="str">
        <f>IF(OR(C120="Resuelto",C120=""),"",SUM(N120,Q120,T120,W120))</f>
        <v/>
      </c>
      <c r="AA120" s="28" t="str">
        <f>IF(OR(C120="Resuelto",C120=""),"",SUM(M120,P120,S120,V120))</f>
        <v/>
      </c>
      <c r="AB120" s="28">
        <v>278</v>
      </c>
      <c r="AC120" s="28" t="str">
        <f t="shared" ca="1" si="6"/>
        <v/>
      </c>
      <c r="AD120" s="75" t="str">
        <f t="shared" ca="1" si="7"/>
        <v/>
      </c>
      <c r="AE120" s="53"/>
      <c r="AF120" s="53"/>
      <c r="AG120" s="53"/>
      <c r="AH120" s="53"/>
      <c r="AI120" s="78" t="str">
        <f>IF(AJ120="","",MAX($AI$5:AI119)+1)</f>
        <v/>
      </c>
      <c r="AJ120" s="53" t="str">
        <f>IF(G119="","",IF(COUNTIF($AJ$11:AJ119,G119)=0,G119,""))</f>
        <v/>
      </c>
      <c r="AK120" s="53" t="str">
        <f t="shared" si="8"/>
        <v/>
      </c>
      <c r="AL120" s="53" t="s">
        <v>44</v>
      </c>
      <c r="AM120" s="53" t="s">
        <v>35</v>
      </c>
      <c r="AN120" s="53" t="s">
        <v>52</v>
      </c>
      <c r="AO120" s="53" t="s">
        <v>49</v>
      </c>
    </row>
    <row r="121" spans="1:41" ht="25.5" customHeight="1" x14ac:dyDescent="0.25">
      <c r="A121" s="85">
        <f t="shared" si="9"/>
        <v>109</v>
      </c>
      <c r="B121" s="15" t="s">
        <v>143</v>
      </c>
      <c r="C121" s="15" t="s">
        <v>142</v>
      </c>
      <c r="D121" s="17" t="s">
        <v>5</v>
      </c>
      <c r="E121" s="70">
        <v>44092</v>
      </c>
      <c r="F121" s="67" t="s">
        <v>105</v>
      </c>
      <c r="G121" s="86"/>
      <c r="H121" s="70">
        <v>44092</v>
      </c>
      <c r="I121" s="16">
        <f t="shared" si="5"/>
        <v>0</v>
      </c>
      <c r="J121" s="16"/>
      <c r="K121" s="28"/>
      <c r="L121" s="27"/>
      <c r="M121" s="74" t="str">
        <f>IF(AND(C121="Abierto",D121="Urgente"),A121,"")</f>
        <v/>
      </c>
      <c r="N121" s="74" t="str">
        <f ca="1">IF(AND(C121="Abierto",D121="Urgente"),TODAY()-E121,"")</f>
        <v/>
      </c>
      <c r="O121" s="74" t="str">
        <f>IF(AND(C121="Abierto",D121="Urgente"),RANK(N121,$N$13:$N$814,0)+COUNTIF($N$13:N121,N121)-1,"")</f>
        <v/>
      </c>
      <c r="P121" s="74" t="str">
        <f>IF(AND(C121="Abierto",D121="Alta"),A121,"")</f>
        <v/>
      </c>
      <c r="Q121" s="74" t="str">
        <f ca="1">IF(AND(C121="Abierto",D121="Alta"),TODAY()-E121,"")</f>
        <v/>
      </c>
      <c r="R121" s="74" t="str">
        <f>IF(AND(C121="Abierto",D121="Alta"),RANK(Q121,$Q$13:$Q$814,0)+COUNTIF($Q$13:Q121,Q121)-1+MAX(O:O),"")</f>
        <v/>
      </c>
      <c r="S121" s="74" t="str">
        <f>IF(AND(C121="Abierto",D121="Media"),A121,"")</f>
        <v/>
      </c>
      <c r="T121" s="74" t="str">
        <f ca="1">IF(AND(C121="Abierto",D121="Media"),TODAY()-E121,"")</f>
        <v/>
      </c>
      <c r="U121" s="74" t="str">
        <f>IF(AND(C121="Abierto",D121="Media"),RANK(T121,$T$13:$T$814,0)+COUNTIF($T$13:T121,T121)-1+MAX(O:O,R:R),"")</f>
        <v/>
      </c>
      <c r="V121" s="74" t="str">
        <f>IF(AND(C121="Abierto",D121="Baja"),A121,"")</f>
        <v/>
      </c>
      <c r="W121" s="74" t="str">
        <f ca="1">IF(AND(C121="Abierto",D121="Baja"),TODAY()-E121,"")</f>
        <v/>
      </c>
      <c r="X121" s="74" t="str">
        <f>IF(AND(C121="Abierto",D121="Baja"),RANK(W121,$W$13:$W$814,0)+COUNTIF($W$13:W121,W121)-1+MAX(O:O,R:R,U:U),"")</f>
        <v/>
      </c>
      <c r="Y121" s="28" t="str">
        <f>IF(OR(C121="Resuelto",C121=""),"",SUM(O121,R121,U121,X121))</f>
        <v/>
      </c>
      <c r="Z121" s="28" t="str">
        <f>IF(OR(C121="Resuelto",C121=""),"",SUM(N121,Q121,T121,W121))</f>
        <v/>
      </c>
      <c r="AA121" s="28" t="str">
        <f>IF(OR(C121="Resuelto",C121=""),"",SUM(M121,P121,S121,V121))</f>
        <v/>
      </c>
      <c r="AB121" s="28">
        <v>279</v>
      </c>
      <c r="AC121" s="28" t="str">
        <f t="shared" ca="1" si="6"/>
        <v/>
      </c>
      <c r="AD121" s="75" t="str">
        <f t="shared" ca="1" si="7"/>
        <v/>
      </c>
      <c r="AE121" s="53"/>
      <c r="AF121" s="53"/>
      <c r="AG121" s="53"/>
      <c r="AH121" s="53"/>
      <c r="AI121" s="78" t="str">
        <f>IF(AJ121="","",MAX($AI$5:AI120)+1)</f>
        <v/>
      </c>
      <c r="AJ121" s="53" t="str">
        <f>IF(G120="","",IF(COUNTIF($AJ$11:AJ120,G120)=0,G120,""))</f>
        <v/>
      </c>
      <c r="AK121" s="53" t="str">
        <f t="shared" si="8"/>
        <v/>
      </c>
      <c r="AL121" s="53" t="s">
        <v>44</v>
      </c>
      <c r="AM121" s="53" t="s">
        <v>35</v>
      </c>
      <c r="AN121" s="53" t="s">
        <v>52</v>
      </c>
      <c r="AO121" s="53" t="s">
        <v>51</v>
      </c>
    </row>
    <row r="122" spans="1:41" ht="25.5" customHeight="1" x14ac:dyDescent="0.25">
      <c r="A122" s="85">
        <f t="shared" si="9"/>
        <v>110</v>
      </c>
      <c r="B122" s="15" t="s">
        <v>143</v>
      </c>
      <c r="C122" s="15" t="s">
        <v>142</v>
      </c>
      <c r="D122" s="17" t="s">
        <v>5</v>
      </c>
      <c r="E122" s="70">
        <v>44092</v>
      </c>
      <c r="F122" s="67" t="s">
        <v>105</v>
      </c>
      <c r="G122" s="86"/>
      <c r="H122" s="70">
        <v>44092</v>
      </c>
      <c r="I122" s="16">
        <f t="shared" si="5"/>
        <v>0</v>
      </c>
      <c r="J122" s="16"/>
      <c r="K122" s="28"/>
      <c r="L122" s="27"/>
      <c r="M122" s="74" t="str">
        <f>IF(AND(C122="Abierto",D122="Urgente"),A122,"")</f>
        <v/>
      </c>
      <c r="N122" s="74" t="str">
        <f ca="1">IF(AND(C122="Abierto",D122="Urgente"),TODAY()-E122,"")</f>
        <v/>
      </c>
      <c r="O122" s="74" t="str">
        <f>IF(AND(C122="Abierto",D122="Urgente"),RANK(N122,$N$13:$N$814,0)+COUNTIF($N$13:N122,N122)-1,"")</f>
        <v/>
      </c>
      <c r="P122" s="74" t="str">
        <f>IF(AND(C122="Abierto",D122="Alta"),A122,"")</f>
        <v/>
      </c>
      <c r="Q122" s="74" t="str">
        <f ca="1">IF(AND(C122="Abierto",D122="Alta"),TODAY()-E122,"")</f>
        <v/>
      </c>
      <c r="R122" s="74" t="str">
        <f>IF(AND(C122="Abierto",D122="Alta"),RANK(Q122,$Q$13:$Q$814,0)+COUNTIF($Q$13:Q122,Q122)-1+MAX(O:O),"")</f>
        <v/>
      </c>
      <c r="S122" s="74" t="str">
        <f>IF(AND(C122="Abierto",D122="Media"),A122,"")</f>
        <v/>
      </c>
      <c r="T122" s="74" t="str">
        <f ca="1">IF(AND(C122="Abierto",D122="Media"),TODAY()-E122,"")</f>
        <v/>
      </c>
      <c r="U122" s="74" t="str">
        <f>IF(AND(C122="Abierto",D122="Media"),RANK(T122,$T$13:$T$814,0)+COUNTIF($T$13:T122,T122)-1+MAX(O:O,R:R),"")</f>
        <v/>
      </c>
      <c r="V122" s="74" t="str">
        <f>IF(AND(C122="Abierto",D122="Baja"),A122,"")</f>
        <v/>
      </c>
      <c r="W122" s="74" t="str">
        <f ca="1">IF(AND(C122="Abierto",D122="Baja"),TODAY()-E122,"")</f>
        <v/>
      </c>
      <c r="X122" s="74" t="str">
        <f>IF(AND(C122="Abierto",D122="Baja"),RANK(W122,$W$13:$W$814,0)+COUNTIF($W$13:W122,W122)-1+MAX(O:O,R:R,U:U),"")</f>
        <v/>
      </c>
      <c r="Y122" s="28" t="str">
        <f>IF(OR(C122="Resuelto",C122=""),"",SUM(O122,R122,U122,X122))</f>
        <v/>
      </c>
      <c r="Z122" s="28" t="str">
        <f>IF(OR(C122="Resuelto",C122=""),"",SUM(N122,Q122,T122,W122))</f>
        <v/>
      </c>
      <c r="AA122" s="28" t="str">
        <f>IF(OR(C122="Resuelto",C122=""),"",SUM(M122,P122,S122,V122))</f>
        <v/>
      </c>
      <c r="AB122" s="28">
        <v>280</v>
      </c>
      <c r="AC122" s="28" t="str">
        <f t="shared" ca="1" si="6"/>
        <v/>
      </c>
      <c r="AD122" s="75" t="str">
        <f t="shared" ca="1" si="7"/>
        <v/>
      </c>
      <c r="AE122" s="53"/>
      <c r="AF122" s="53"/>
      <c r="AG122" s="53"/>
      <c r="AH122" s="53"/>
      <c r="AI122" s="78" t="str">
        <f>IF(AJ122="","",MAX($AI$5:AI121)+1)</f>
        <v/>
      </c>
      <c r="AJ122" s="53" t="str">
        <f>IF(G121="","",IF(COUNTIF($AJ$11:AJ121,G121)=0,G121,""))</f>
        <v/>
      </c>
      <c r="AK122" s="53" t="str">
        <f t="shared" si="8"/>
        <v/>
      </c>
      <c r="AL122" s="53" t="s">
        <v>44</v>
      </c>
      <c r="AM122" s="53" t="s">
        <v>35</v>
      </c>
      <c r="AN122" s="53" t="s">
        <v>52</v>
      </c>
      <c r="AO122" s="53" t="s">
        <v>49</v>
      </c>
    </row>
    <row r="123" spans="1:41" ht="25.5" customHeight="1" x14ac:dyDescent="0.25">
      <c r="A123" s="85">
        <f t="shared" si="9"/>
        <v>111</v>
      </c>
      <c r="B123" s="15" t="s">
        <v>143</v>
      </c>
      <c r="C123" s="15" t="s">
        <v>142</v>
      </c>
      <c r="D123" s="17" t="s">
        <v>5</v>
      </c>
      <c r="E123" s="70">
        <v>44092</v>
      </c>
      <c r="F123" s="67" t="s">
        <v>105</v>
      </c>
      <c r="G123" s="86"/>
      <c r="H123" s="70">
        <v>44092</v>
      </c>
      <c r="I123" s="16">
        <f t="shared" si="5"/>
        <v>0</v>
      </c>
      <c r="J123" s="16"/>
      <c r="K123" s="28"/>
      <c r="L123" s="27"/>
      <c r="M123" s="74" t="str">
        <f>IF(AND(C123="Abierto",D123="Urgente"),A123,"")</f>
        <v/>
      </c>
      <c r="N123" s="74" t="str">
        <f ca="1">IF(AND(C123="Abierto",D123="Urgente"),TODAY()-E123,"")</f>
        <v/>
      </c>
      <c r="O123" s="74" t="str">
        <f>IF(AND(C123="Abierto",D123="Urgente"),RANK(N123,$N$13:$N$814,0)+COUNTIF($N$13:N123,N123)-1,"")</f>
        <v/>
      </c>
      <c r="P123" s="74" t="str">
        <f>IF(AND(C123="Abierto",D123="Alta"),A123,"")</f>
        <v/>
      </c>
      <c r="Q123" s="74" t="str">
        <f ca="1">IF(AND(C123="Abierto",D123="Alta"),TODAY()-E123,"")</f>
        <v/>
      </c>
      <c r="R123" s="74" t="str">
        <f>IF(AND(C123="Abierto",D123="Alta"),RANK(Q123,$Q$13:$Q$814,0)+COUNTIF($Q$13:Q123,Q123)-1+MAX(O:O),"")</f>
        <v/>
      </c>
      <c r="S123" s="74" t="str">
        <f>IF(AND(C123="Abierto",D123="Media"),A123,"")</f>
        <v/>
      </c>
      <c r="T123" s="74" t="str">
        <f ca="1">IF(AND(C123="Abierto",D123="Media"),TODAY()-E123,"")</f>
        <v/>
      </c>
      <c r="U123" s="74" t="str">
        <f>IF(AND(C123="Abierto",D123="Media"),RANK(T123,$T$13:$T$814,0)+COUNTIF($T$13:T123,T123)-1+MAX(O:O,R:R),"")</f>
        <v/>
      </c>
      <c r="V123" s="74" t="str">
        <f>IF(AND(C123="Abierto",D123="Baja"),A123,"")</f>
        <v/>
      </c>
      <c r="W123" s="74" t="str">
        <f ca="1">IF(AND(C123="Abierto",D123="Baja"),TODAY()-E123,"")</f>
        <v/>
      </c>
      <c r="X123" s="74" t="str">
        <f>IF(AND(C123="Abierto",D123="Baja"),RANK(W123,$W$13:$W$814,0)+COUNTIF($W$13:W123,W123)-1+MAX(O:O,R:R,U:U),"")</f>
        <v/>
      </c>
      <c r="Y123" s="28" t="str">
        <f>IF(OR(C123="Resuelto",C123=""),"",SUM(O123,R123,U123,X123))</f>
        <v/>
      </c>
      <c r="Z123" s="28" t="str">
        <f>IF(OR(C123="Resuelto",C123=""),"",SUM(N123,Q123,T123,W123))</f>
        <v/>
      </c>
      <c r="AA123" s="28" t="str">
        <f>IF(OR(C123="Resuelto",C123=""),"",SUM(M123,P123,S123,V123))</f>
        <v/>
      </c>
      <c r="AB123" s="28">
        <v>281</v>
      </c>
      <c r="AC123" s="28" t="str">
        <f t="shared" ca="1" si="6"/>
        <v/>
      </c>
      <c r="AD123" s="75" t="str">
        <f t="shared" ca="1" si="7"/>
        <v/>
      </c>
      <c r="AE123" s="53"/>
      <c r="AF123" s="53"/>
      <c r="AG123" s="53"/>
      <c r="AH123" s="53"/>
      <c r="AI123" s="78" t="str">
        <f>IF(AJ123="","",MAX($AI$5:AI122)+1)</f>
        <v/>
      </c>
      <c r="AJ123" s="53" t="str">
        <f>IF(G122="","",IF(COUNTIF($AJ$11:AJ122,G122)=0,G122,""))</f>
        <v/>
      </c>
      <c r="AK123" s="53" t="str">
        <f t="shared" si="8"/>
        <v/>
      </c>
      <c r="AL123" s="53" t="s">
        <v>44</v>
      </c>
      <c r="AM123" s="53" t="s">
        <v>34</v>
      </c>
      <c r="AN123" s="53" t="s">
        <v>52</v>
      </c>
      <c r="AO123" s="53" t="s">
        <v>49</v>
      </c>
    </row>
    <row r="124" spans="1:41" ht="25.5" customHeight="1" x14ac:dyDescent="0.25">
      <c r="A124" s="85">
        <f t="shared" si="9"/>
        <v>112</v>
      </c>
      <c r="B124" s="15" t="s">
        <v>143</v>
      </c>
      <c r="C124" s="15" t="s">
        <v>142</v>
      </c>
      <c r="D124" s="17" t="s">
        <v>5</v>
      </c>
      <c r="E124" s="70">
        <v>44092</v>
      </c>
      <c r="F124" s="67" t="s">
        <v>105</v>
      </c>
      <c r="G124" s="86"/>
      <c r="H124" s="70">
        <v>44092</v>
      </c>
      <c r="I124" s="16">
        <f t="shared" si="5"/>
        <v>0</v>
      </c>
      <c r="J124" s="16"/>
      <c r="K124" s="28"/>
      <c r="L124" s="27"/>
      <c r="M124" s="74" t="str">
        <f>IF(AND(C124="Abierto",D124="Urgente"),A124,"")</f>
        <v/>
      </c>
      <c r="N124" s="74" t="str">
        <f ca="1">IF(AND(C124="Abierto",D124="Urgente"),TODAY()-E124,"")</f>
        <v/>
      </c>
      <c r="O124" s="74" t="str">
        <f>IF(AND(C124="Abierto",D124="Urgente"),RANK(N124,$N$13:$N$814,0)+COUNTIF($N$13:N124,N124)-1,"")</f>
        <v/>
      </c>
      <c r="P124" s="74" t="str">
        <f>IF(AND(C124="Abierto",D124="Alta"),A124,"")</f>
        <v/>
      </c>
      <c r="Q124" s="74" t="str">
        <f ca="1">IF(AND(C124="Abierto",D124="Alta"),TODAY()-E124,"")</f>
        <v/>
      </c>
      <c r="R124" s="74" t="str">
        <f>IF(AND(C124="Abierto",D124="Alta"),RANK(Q124,$Q$13:$Q$814,0)+COUNTIF($Q$13:Q124,Q124)-1+MAX(O:O),"")</f>
        <v/>
      </c>
      <c r="S124" s="74" t="str">
        <f>IF(AND(C124="Abierto",D124="Media"),A124,"")</f>
        <v/>
      </c>
      <c r="T124" s="74" t="str">
        <f ca="1">IF(AND(C124="Abierto",D124="Media"),TODAY()-E124,"")</f>
        <v/>
      </c>
      <c r="U124" s="74" t="str">
        <f>IF(AND(C124="Abierto",D124="Media"),RANK(T124,$T$13:$T$814,0)+COUNTIF($T$13:T124,T124)-1+MAX(O:O,R:R),"")</f>
        <v/>
      </c>
      <c r="V124" s="74" t="str">
        <f>IF(AND(C124="Abierto",D124="Baja"),A124,"")</f>
        <v/>
      </c>
      <c r="W124" s="74" t="str">
        <f ca="1">IF(AND(C124="Abierto",D124="Baja"),TODAY()-E124,"")</f>
        <v/>
      </c>
      <c r="X124" s="74" t="str">
        <f>IF(AND(C124="Abierto",D124="Baja"),RANK(W124,$W$13:$W$814,0)+COUNTIF($W$13:W124,W124)-1+MAX(O:O,R:R,U:U),"")</f>
        <v/>
      </c>
      <c r="Y124" s="28" t="str">
        <f>IF(OR(C124="Resuelto",C124=""),"",SUM(O124,R124,U124,X124))</f>
        <v/>
      </c>
      <c r="Z124" s="28" t="str">
        <f>IF(OR(C124="Resuelto",C124=""),"",SUM(N124,Q124,T124,W124))</f>
        <v/>
      </c>
      <c r="AA124" s="28" t="str">
        <f>IF(OR(C124="Resuelto",C124=""),"",SUM(M124,P124,S124,V124))</f>
        <v/>
      </c>
      <c r="AB124" s="28">
        <v>282</v>
      </c>
      <c r="AC124" s="28" t="str">
        <f t="shared" ca="1" si="6"/>
        <v/>
      </c>
      <c r="AD124" s="75" t="str">
        <f t="shared" ca="1" si="7"/>
        <v/>
      </c>
      <c r="AE124" s="53"/>
      <c r="AF124" s="53"/>
      <c r="AG124" s="53"/>
      <c r="AH124" s="53"/>
      <c r="AI124" s="78" t="str">
        <f>IF(AJ124="","",MAX($AI$5:AI123)+1)</f>
        <v/>
      </c>
      <c r="AJ124" s="53" t="str">
        <f>IF(G123="","",IF(COUNTIF($AJ$11:AJ123,G123)=0,G123,""))</f>
        <v/>
      </c>
      <c r="AK124" s="53" t="str">
        <f t="shared" si="8"/>
        <v/>
      </c>
      <c r="AL124" s="53" t="s">
        <v>44</v>
      </c>
      <c r="AM124" s="53" t="s">
        <v>34</v>
      </c>
      <c r="AN124" s="53" t="s">
        <v>52</v>
      </c>
      <c r="AO124" s="53" t="s">
        <v>49</v>
      </c>
    </row>
    <row r="125" spans="1:41" ht="25.5" customHeight="1" x14ac:dyDescent="0.25">
      <c r="A125" s="85">
        <f t="shared" si="9"/>
        <v>113</v>
      </c>
      <c r="B125" s="15" t="s">
        <v>143</v>
      </c>
      <c r="C125" s="15" t="s">
        <v>142</v>
      </c>
      <c r="D125" s="17" t="s">
        <v>5</v>
      </c>
      <c r="E125" s="70">
        <v>44092</v>
      </c>
      <c r="F125" s="67" t="s">
        <v>105</v>
      </c>
      <c r="G125" s="86"/>
      <c r="H125" s="70">
        <v>44092</v>
      </c>
      <c r="I125" s="16">
        <f t="shared" si="5"/>
        <v>0</v>
      </c>
      <c r="J125" s="16"/>
      <c r="K125" s="28"/>
      <c r="L125" s="27"/>
      <c r="M125" s="74" t="str">
        <f>IF(AND(C125="Abierto",D125="Urgente"),A125,"")</f>
        <v/>
      </c>
      <c r="N125" s="74" t="str">
        <f ca="1">IF(AND(C125="Abierto",D125="Urgente"),TODAY()-E125,"")</f>
        <v/>
      </c>
      <c r="O125" s="74" t="str">
        <f>IF(AND(C125="Abierto",D125="Urgente"),RANK(N125,$N$13:$N$814,0)+COUNTIF($N$13:N125,N125)-1,"")</f>
        <v/>
      </c>
      <c r="P125" s="74" t="str">
        <f>IF(AND(C125="Abierto",D125="Alta"),A125,"")</f>
        <v/>
      </c>
      <c r="Q125" s="74" t="str">
        <f ca="1">IF(AND(C125="Abierto",D125="Alta"),TODAY()-E125,"")</f>
        <v/>
      </c>
      <c r="R125" s="74" t="str">
        <f>IF(AND(C125="Abierto",D125="Alta"),RANK(Q125,$Q$13:$Q$814,0)+COUNTIF($Q$13:Q125,Q125)-1+MAX(O:O),"")</f>
        <v/>
      </c>
      <c r="S125" s="74" t="str">
        <f>IF(AND(C125="Abierto",D125="Media"),A125,"")</f>
        <v/>
      </c>
      <c r="T125" s="74" t="str">
        <f ca="1">IF(AND(C125="Abierto",D125="Media"),TODAY()-E125,"")</f>
        <v/>
      </c>
      <c r="U125" s="74" t="str">
        <f>IF(AND(C125="Abierto",D125="Media"),RANK(T125,$T$13:$T$814,0)+COUNTIF($T$13:T125,T125)-1+MAX(O:O,R:R),"")</f>
        <v/>
      </c>
      <c r="V125" s="74" t="str">
        <f>IF(AND(C125="Abierto",D125="Baja"),A125,"")</f>
        <v/>
      </c>
      <c r="W125" s="74" t="str">
        <f ca="1">IF(AND(C125="Abierto",D125="Baja"),TODAY()-E125,"")</f>
        <v/>
      </c>
      <c r="X125" s="74" t="str">
        <f>IF(AND(C125="Abierto",D125="Baja"),RANK(W125,$W$13:$W$814,0)+COUNTIF($W$13:W125,W125)-1+MAX(O:O,R:R,U:U),"")</f>
        <v/>
      </c>
      <c r="Y125" s="28" t="str">
        <f>IF(OR(C125="Resuelto",C125=""),"",SUM(O125,R125,U125,X125))</f>
        <v/>
      </c>
      <c r="Z125" s="28" t="str">
        <f>IF(OR(C125="Resuelto",C125=""),"",SUM(N125,Q125,T125,W125))</f>
        <v/>
      </c>
      <c r="AA125" s="28" t="str">
        <f>IF(OR(C125="Resuelto",C125=""),"",SUM(M125,P125,S125,V125))</f>
        <v/>
      </c>
      <c r="AB125" s="28">
        <v>283</v>
      </c>
      <c r="AC125" s="28" t="str">
        <f t="shared" ca="1" si="6"/>
        <v/>
      </c>
      <c r="AD125" s="75" t="str">
        <f t="shared" ca="1" si="7"/>
        <v/>
      </c>
      <c r="AE125" s="53"/>
      <c r="AF125" s="53"/>
      <c r="AG125" s="53"/>
      <c r="AH125" s="53"/>
      <c r="AI125" s="78" t="str">
        <f>IF(AJ125="","",MAX($AI$5:AI124)+1)</f>
        <v/>
      </c>
      <c r="AJ125" s="53" t="str">
        <f>IF(G124="","",IF(COUNTIF($AJ$11:AJ124,G124)=0,G124,""))</f>
        <v/>
      </c>
      <c r="AK125" s="53" t="str">
        <f t="shared" si="8"/>
        <v/>
      </c>
      <c r="AL125" s="53" t="s">
        <v>44</v>
      </c>
      <c r="AM125" s="53" t="s">
        <v>34</v>
      </c>
      <c r="AN125" s="53" t="s">
        <v>52</v>
      </c>
      <c r="AO125" s="53" t="s">
        <v>51</v>
      </c>
    </row>
    <row r="126" spans="1:41" ht="25.5" customHeight="1" x14ac:dyDescent="0.25">
      <c r="A126" s="85">
        <f t="shared" si="9"/>
        <v>114</v>
      </c>
      <c r="B126" s="15" t="s">
        <v>143</v>
      </c>
      <c r="C126" s="15" t="s">
        <v>142</v>
      </c>
      <c r="D126" s="17" t="s">
        <v>5</v>
      </c>
      <c r="E126" s="70">
        <v>44092</v>
      </c>
      <c r="F126" s="67" t="s">
        <v>105</v>
      </c>
      <c r="G126" s="86"/>
      <c r="H126" s="70">
        <v>44092</v>
      </c>
      <c r="I126" s="16">
        <f t="shared" si="5"/>
        <v>0</v>
      </c>
      <c r="J126" s="16"/>
      <c r="K126" s="28"/>
      <c r="L126" s="27"/>
      <c r="M126" s="74" t="str">
        <f>IF(AND(C126="Abierto",D126="Urgente"),A126,"")</f>
        <v/>
      </c>
      <c r="N126" s="74" t="str">
        <f ca="1">IF(AND(C126="Abierto",D126="Urgente"),TODAY()-E126,"")</f>
        <v/>
      </c>
      <c r="O126" s="74" t="str">
        <f>IF(AND(C126="Abierto",D126="Urgente"),RANK(N126,$N$13:$N$814,0)+COUNTIF($N$13:N126,N126)-1,"")</f>
        <v/>
      </c>
      <c r="P126" s="74" t="str">
        <f>IF(AND(C126="Abierto",D126="Alta"),A126,"")</f>
        <v/>
      </c>
      <c r="Q126" s="74" t="str">
        <f ca="1">IF(AND(C126="Abierto",D126="Alta"),TODAY()-E126,"")</f>
        <v/>
      </c>
      <c r="R126" s="74" t="str">
        <f>IF(AND(C126="Abierto",D126="Alta"),RANK(Q126,$Q$13:$Q$814,0)+COUNTIF($Q$13:Q126,Q126)-1+MAX(O:O),"")</f>
        <v/>
      </c>
      <c r="S126" s="74" t="str">
        <f>IF(AND(C126="Abierto",D126="Media"),A126,"")</f>
        <v/>
      </c>
      <c r="T126" s="74" t="str">
        <f ca="1">IF(AND(C126="Abierto",D126="Media"),TODAY()-E126,"")</f>
        <v/>
      </c>
      <c r="U126" s="74" t="str">
        <f>IF(AND(C126="Abierto",D126="Media"),RANK(T126,$T$13:$T$814,0)+COUNTIF($T$13:T126,T126)-1+MAX(O:O,R:R),"")</f>
        <v/>
      </c>
      <c r="V126" s="74" t="str">
        <f>IF(AND(C126="Abierto",D126="Baja"),A126,"")</f>
        <v/>
      </c>
      <c r="W126" s="74" t="str">
        <f ca="1">IF(AND(C126="Abierto",D126="Baja"),TODAY()-E126,"")</f>
        <v/>
      </c>
      <c r="X126" s="74" t="str">
        <f>IF(AND(C126="Abierto",D126="Baja"),RANK(W126,$W$13:$W$814,0)+COUNTIF($W$13:W126,W126)-1+MAX(O:O,R:R,U:U),"")</f>
        <v/>
      </c>
      <c r="Y126" s="28" t="str">
        <f>IF(OR(C126="Resuelto",C126=""),"",SUM(O126,R126,U126,X126))</f>
        <v/>
      </c>
      <c r="Z126" s="28" t="str">
        <f>IF(OR(C126="Resuelto",C126=""),"",SUM(N126,Q126,T126,W126))</f>
        <v/>
      </c>
      <c r="AA126" s="28" t="str">
        <f>IF(OR(C126="Resuelto",C126=""),"",SUM(M126,P126,S126,V126))</f>
        <v/>
      </c>
      <c r="AB126" s="28">
        <v>284</v>
      </c>
      <c r="AC126" s="28" t="str">
        <f t="shared" ca="1" si="6"/>
        <v/>
      </c>
      <c r="AD126" s="75" t="str">
        <f t="shared" ca="1" si="7"/>
        <v/>
      </c>
      <c r="AE126" s="53"/>
      <c r="AF126" s="53"/>
      <c r="AG126" s="53"/>
      <c r="AH126" s="53"/>
      <c r="AI126" s="78" t="str">
        <f>IF(AJ126="","",MAX($AI$5:AI125)+1)</f>
        <v/>
      </c>
      <c r="AJ126" s="53" t="str">
        <f>IF(G125="","",IF(COUNTIF($AJ$11:AJ125,G125)=0,G125,""))</f>
        <v/>
      </c>
      <c r="AK126" s="53" t="str">
        <f t="shared" si="8"/>
        <v/>
      </c>
      <c r="AL126" s="53" t="s">
        <v>44</v>
      </c>
      <c r="AM126" s="53" t="s">
        <v>34</v>
      </c>
      <c r="AN126" s="53" t="s">
        <v>52</v>
      </c>
      <c r="AO126" s="53" t="s">
        <v>49</v>
      </c>
    </row>
    <row r="127" spans="1:41" ht="25.5" customHeight="1" x14ac:dyDescent="0.25">
      <c r="A127" s="85">
        <f t="shared" si="9"/>
        <v>115</v>
      </c>
      <c r="B127" s="15" t="s">
        <v>143</v>
      </c>
      <c r="C127" s="15" t="s">
        <v>142</v>
      </c>
      <c r="D127" s="17" t="s">
        <v>5</v>
      </c>
      <c r="E127" s="70">
        <v>44092</v>
      </c>
      <c r="F127" s="67" t="s">
        <v>105</v>
      </c>
      <c r="G127" s="86"/>
      <c r="H127" s="70">
        <v>44092</v>
      </c>
      <c r="I127" s="16">
        <f t="shared" si="5"/>
        <v>0</v>
      </c>
      <c r="J127" s="16"/>
      <c r="K127" s="28"/>
      <c r="L127" s="27"/>
      <c r="M127" s="74" t="str">
        <f>IF(AND(C127="Abierto",D127="Urgente"),A127,"")</f>
        <v/>
      </c>
      <c r="N127" s="74" t="str">
        <f ca="1">IF(AND(C127="Abierto",D127="Urgente"),TODAY()-E127,"")</f>
        <v/>
      </c>
      <c r="O127" s="74" t="str">
        <f>IF(AND(C127="Abierto",D127="Urgente"),RANK(N127,$N$13:$N$814,0)+COUNTIF($N$13:N127,N127)-1,"")</f>
        <v/>
      </c>
      <c r="P127" s="74" t="str">
        <f>IF(AND(C127="Abierto",D127="Alta"),A127,"")</f>
        <v/>
      </c>
      <c r="Q127" s="74" t="str">
        <f ca="1">IF(AND(C127="Abierto",D127="Alta"),TODAY()-E127,"")</f>
        <v/>
      </c>
      <c r="R127" s="74" t="str">
        <f>IF(AND(C127="Abierto",D127="Alta"),RANK(Q127,$Q$13:$Q$814,0)+COUNTIF($Q$13:Q127,Q127)-1+MAX(O:O),"")</f>
        <v/>
      </c>
      <c r="S127" s="74" t="str">
        <f>IF(AND(C127="Abierto",D127="Media"),A127,"")</f>
        <v/>
      </c>
      <c r="T127" s="74" t="str">
        <f ca="1">IF(AND(C127="Abierto",D127="Media"),TODAY()-E127,"")</f>
        <v/>
      </c>
      <c r="U127" s="74" t="str">
        <f>IF(AND(C127="Abierto",D127="Media"),RANK(T127,$T$13:$T$814,0)+COUNTIF($T$13:T127,T127)-1+MAX(O:O,R:R),"")</f>
        <v/>
      </c>
      <c r="V127" s="74" t="str">
        <f>IF(AND(C127="Abierto",D127="Baja"),A127,"")</f>
        <v/>
      </c>
      <c r="W127" s="74" t="str">
        <f ca="1">IF(AND(C127="Abierto",D127="Baja"),TODAY()-E127,"")</f>
        <v/>
      </c>
      <c r="X127" s="74" t="str">
        <f>IF(AND(C127="Abierto",D127="Baja"),RANK(W127,$W$13:$W$814,0)+COUNTIF($W$13:W127,W127)-1+MAX(O:O,R:R,U:U),"")</f>
        <v/>
      </c>
      <c r="Y127" s="28" t="str">
        <f>IF(OR(C127="Resuelto",C127=""),"",SUM(O127,R127,U127,X127))</f>
        <v/>
      </c>
      <c r="Z127" s="28" t="str">
        <f>IF(OR(C127="Resuelto",C127=""),"",SUM(N127,Q127,T127,W127))</f>
        <v/>
      </c>
      <c r="AA127" s="28" t="str">
        <f>IF(OR(C127="Resuelto",C127=""),"",SUM(M127,P127,S127,V127))</f>
        <v/>
      </c>
      <c r="AB127" s="28">
        <v>285</v>
      </c>
      <c r="AC127" s="28" t="str">
        <f t="shared" ca="1" si="6"/>
        <v/>
      </c>
      <c r="AD127" s="75" t="str">
        <f t="shared" ca="1" si="7"/>
        <v/>
      </c>
      <c r="AE127" s="53"/>
      <c r="AF127" s="53"/>
      <c r="AG127" s="53"/>
      <c r="AH127" s="53"/>
      <c r="AI127" s="78" t="str">
        <f>IF(AJ127="","",MAX($AI$5:AI126)+1)</f>
        <v/>
      </c>
      <c r="AJ127" s="53" t="str">
        <f>IF(G126="","",IF(COUNTIF($AJ$11:AJ126,G126)=0,G126,""))</f>
        <v/>
      </c>
      <c r="AK127" s="53" t="str">
        <f t="shared" si="8"/>
        <v/>
      </c>
      <c r="AL127" s="53" t="s">
        <v>44</v>
      </c>
      <c r="AM127" s="53" t="s">
        <v>34</v>
      </c>
      <c r="AN127" s="53" t="s">
        <v>52</v>
      </c>
      <c r="AO127" s="53" t="s">
        <v>49</v>
      </c>
    </row>
    <row r="128" spans="1:41" ht="25.5" customHeight="1" x14ac:dyDescent="0.25">
      <c r="A128" s="85">
        <f t="shared" si="9"/>
        <v>116</v>
      </c>
      <c r="B128" s="15" t="s">
        <v>143</v>
      </c>
      <c r="C128" s="15" t="s">
        <v>142</v>
      </c>
      <c r="D128" s="17" t="s">
        <v>5</v>
      </c>
      <c r="E128" s="70">
        <v>44092</v>
      </c>
      <c r="F128" s="67" t="s">
        <v>105</v>
      </c>
      <c r="G128" s="86"/>
      <c r="H128" s="70">
        <v>44092</v>
      </c>
      <c r="I128" s="16">
        <f t="shared" si="5"/>
        <v>0</v>
      </c>
      <c r="J128" s="16"/>
      <c r="K128" s="28"/>
      <c r="L128" s="27"/>
      <c r="M128" s="74" t="str">
        <f>IF(AND(C128="Abierto",D128="Urgente"),A128,"")</f>
        <v/>
      </c>
      <c r="N128" s="74" t="str">
        <f ca="1">IF(AND(C128="Abierto",D128="Urgente"),TODAY()-E128,"")</f>
        <v/>
      </c>
      <c r="O128" s="74" t="str">
        <f>IF(AND(C128="Abierto",D128="Urgente"),RANK(N128,$N$13:$N$814,0)+COUNTIF($N$13:N128,N128)-1,"")</f>
        <v/>
      </c>
      <c r="P128" s="74" t="str">
        <f>IF(AND(C128="Abierto",D128="Alta"),A128,"")</f>
        <v/>
      </c>
      <c r="Q128" s="74" t="str">
        <f ca="1">IF(AND(C128="Abierto",D128="Alta"),TODAY()-E128,"")</f>
        <v/>
      </c>
      <c r="R128" s="74" t="str">
        <f>IF(AND(C128="Abierto",D128="Alta"),RANK(Q128,$Q$13:$Q$814,0)+COUNTIF($Q$13:Q128,Q128)-1+MAX(O:O),"")</f>
        <v/>
      </c>
      <c r="S128" s="74" t="str">
        <f>IF(AND(C128="Abierto",D128="Media"),A128,"")</f>
        <v/>
      </c>
      <c r="T128" s="74" t="str">
        <f ca="1">IF(AND(C128="Abierto",D128="Media"),TODAY()-E128,"")</f>
        <v/>
      </c>
      <c r="U128" s="74" t="str">
        <f>IF(AND(C128="Abierto",D128="Media"),RANK(T128,$T$13:$T$814,0)+COUNTIF($T$13:T128,T128)-1+MAX(O:O,R:R),"")</f>
        <v/>
      </c>
      <c r="V128" s="74" t="str">
        <f>IF(AND(C128="Abierto",D128="Baja"),A128,"")</f>
        <v/>
      </c>
      <c r="W128" s="74" t="str">
        <f ca="1">IF(AND(C128="Abierto",D128="Baja"),TODAY()-E128,"")</f>
        <v/>
      </c>
      <c r="X128" s="74" t="str">
        <f>IF(AND(C128="Abierto",D128="Baja"),RANK(W128,$W$13:$W$814,0)+COUNTIF($W$13:W128,W128)-1+MAX(O:O,R:R,U:U),"")</f>
        <v/>
      </c>
      <c r="Y128" s="28" t="str">
        <f>IF(OR(C128="Resuelto",C128=""),"",SUM(O128,R128,U128,X128))</f>
        <v/>
      </c>
      <c r="Z128" s="28" t="str">
        <f>IF(OR(C128="Resuelto",C128=""),"",SUM(N128,Q128,T128,W128))</f>
        <v/>
      </c>
      <c r="AA128" s="28" t="str">
        <f>IF(OR(C128="Resuelto",C128=""),"",SUM(M128,P128,S128,V128))</f>
        <v/>
      </c>
      <c r="AB128" s="28">
        <v>286</v>
      </c>
      <c r="AC128" s="28" t="str">
        <f t="shared" ca="1" si="6"/>
        <v/>
      </c>
      <c r="AD128" s="75" t="str">
        <f t="shared" ca="1" si="7"/>
        <v/>
      </c>
      <c r="AE128" s="53"/>
      <c r="AF128" s="53"/>
      <c r="AG128" s="53"/>
      <c r="AH128" s="53"/>
      <c r="AI128" s="78" t="str">
        <f>IF(AJ128="","",MAX($AI$5:AI127)+1)</f>
        <v/>
      </c>
      <c r="AJ128" s="53" t="str">
        <f>IF(G127="","",IF(COUNTIF($AJ$11:AJ127,G127)=0,G127,""))</f>
        <v/>
      </c>
      <c r="AK128" s="53" t="str">
        <f t="shared" si="8"/>
        <v/>
      </c>
      <c r="AL128" s="53" t="s">
        <v>44</v>
      </c>
      <c r="AM128" s="53" t="s">
        <v>34</v>
      </c>
      <c r="AN128" s="53" t="s">
        <v>52</v>
      </c>
      <c r="AO128" s="53" t="s">
        <v>49</v>
      </c>
    </row>
    <row r="129" spans="1:41" ht="25.5" customHeight="1" x14ac:dyDescent="0.25">
      <c r="A129" s="85">
        <f t="shared" si="9"/>
        <v>117</v>
      </c>
      <c r="B129" s="15" t="s">
        <v>143</v>
      </c>
      <c r="C129" s="15" t="s">
        <v>142</v>
      </c>
      <c r="D129" s="17" t="s">
        <v>5</v>
      </c>
      <c r="E129" s="70">
        <v>44092</v>
      </c>
      <c r="F129" s="67" t="s">
        <v>105</v>
      </c>
      <c r="G129" s="86"/>
      <c r="H129" s="70">
        <v>44092</v>
      </c>
      <c r="I129" s="16">
        <f t="shared" si="5"/>
        <v>0</v>
      </c>
      <c r="J129" s="16"/>
      <c r="K129" s="28"/>
      <c r="L129" s="27"/>
      <c r="M129" s="74" t="str">
        <f>IF(AND(C129="Abierto",D129="Urgente"),A129,"")</f>
        <v/>
      </c>
      <c r="N129" s="74" t="str">
        <f ca="1">IF(AND(C129="Abierto",D129="Urgente"),TODAY()-E129,"")</f>
        <v/>
      </c>
      <c r="O129" s="74" t="str">
        <f>IF(AND(C129="Abierto",D129="Urgente"),RANK(N129,$N$13:$N$814,0)+COUNTIF($N$13:N129,N129)-1,"")</f>
        <v/>
      </c>
      <c r="P129" s="74" t="str">
        <f>IF(AND(C129="Abierto",D129="Alta"),A129,"")</f>
        <v/>
      </c>
      <c r="Q129" s="74" t="str">
        <f ca="1">IF(AND(C129="Abierto",D129="Alta"),TODAY()-E129,"")</f>
        <v/>
      </c>
      <c r="R129" s="74" t="str">
        <f>IF(AND(C129="Abierto",D129="Alta"),RANK(Q129,$Q$13:$Q$814,0)+COUNTIF($Q$13:Q129,Q129)-1+MAX(O:O),"")</f>
        <v/>
      </c>
      <c r="S129" s="74" t="str">
        <f>IF(AND(C129="Abierto",D129="Media"),A129,"")</f>
        <v/>
      </c>
      <c r="T129" s="74" t="str">
        <f ca="1">IF(AND(C129="Abierto",D129="Media"),TODAY()-E129,"")</f>
        <v/>
      </c>
      <c r="U129" s="74" t="str">
        <f>IF(AND(C129="Abierto",D129="Media"),RANK(T129,$T$13:$T$814,0)+COUNTIF($T$13:T129,T129)-1+MAX(O:O,R:R),"")</f>
        <v/>
      </c>
      <c r="V129" s="74" t="str">
        <f>IF(AND(C129="Abierto",D129="Baja"),A129,"")</f>
        <v/>
      </c>
      <c r="W129" s="74" t="str">
        <f ca="1">IF(AND(C129="Abierto",D129="Baja"),TODAY()-E129,"")</f>
        <v/>
      </c>
      <c r="X129" s="74" t="str">
        <f>IF(AND(C129="Abierto",D129="Baja"),RANK(W129,$W$13:$W$814,0)+COUNTIF($W$13:W129,W129)-1+MAX(O:O,R:R,U:U),"")</f>
        <v/>
      </c>
      <c r="Y129" s="28" t="str">
        <f>IF(OR(C129="Resuelto",C129=""),"",SUM(O129,R129,U129,X129))</f>
        <v/>
      </c>
      <c r="Z129" s="28" t="str">
        <f>IF(OR(C129="Resuelto",C129=""),"",SUM(N129,Q129,T129,W129))</f>
        <v/>
      </c>
      <c r="AA129" s="28" t="str">
        <f>IF(OR(C129="Resuelto",C129=""),"",SUM(M129,P129,S129,V129))</f>
        <v/>
      </c>
      <c r="AB129" s="28">
        <v>287</v>
      </c>
      <c r="AC129" s="28" t="str">
        <f t="shared" ca="1" si="6"/>
        <v/>
      </c>
      <c r="AD129" s="75" t="str">
        <f t="shared" ca="1" si="7"/>
        <v/>
      </c>
      <c r="AE129" s="53"/>
      <c r="AF129" s="53"/>
      <c r="AG129" s="53"/>
      <c r="AH129" s="53"/>
      <c r="AI129" s="78" t="str">
        <f>IF(AJ129="","",MAX($AI$5:AI128)+1)</f>
        <v/>
      </c>
      <c r="AJ129" s="53" t="str">
        <f>IF(G128="","",IF(COUNTIF($AJ$11:AJ128,G128)=0,G128,""))</f>
        <v/>
      </c>
      <c r="AK129" s="53" t="str">
        <f t="shared" si="8"/>
        <v/>
      </c>
      <c r="AL129" s="53" t="s">
        <v>44</v>
      </c>
      <c r="AM129" s="53" t="s">
        <v>32</v>
      </c>
      <c r="AN129" s="53" t="s">
        <v>52</v>
      </c>
      <c r="AO129" s="53" t="s">
        <v>49</v>
      </c>
    </row>
    <row r="130" spans="1:41" ht="25.5" customHeight="1" x14ac:dyDescent="0.25">
      <c r="A130" s="85">
        <f t="shared" si="9"/>
        <v>118</v>
      </c>
      <c r="B130" s="15" t="s">
        <v>143</v>
      </c>
      <c r="C130" s="15" t="s">
        <v>142</v>
      </c>
      <c r="D130" s="17" t="s">
        <v>5</v>
      </c>
      <c r="E130" s="70">
        <v>44092</v>
      </c>
      <c r="F130" s="67" t="s">
        <v>105</v>
      </c>
      <c r="G130" s="86"/>
      <c r="H130" s="70">
        <v>44092</v>
      </c>
      <c r="I130" s="16">
        <f t="shared" si="5"/>
        <v>0</v>
      </c>
      <c r="J130" s="16"/>
      <c r="K130" s="28"/>
      <c r="L130" s="27"/>
      <c r="M130" s="74" t="str">
        <f>IF(AND(C130="Abierto",D130="Urgente"),A130,"")</f>
        <v/>
      </c>
      <c r="N130" s="74" t="str">
        <f ca="1">IF(AND(C130="Abierto",D130="Urgente"),TODAY()-E130,"")</f>
        <v/>
      </c>
      <c r="O130" s="74" t="str">
        <f>IF(AND(C130="Abierto",D130="Urgente"),RANK(N130,$N$13:$N$814,0)+COUNTIF($N$13:N130,N130)-1,"")</f>
        <v/>
      </c>
      <c r="P130" s="74" t="str">
        <f>IF(AND(C130="Abierto",D130="Alta"),A130,"")</f>
        <v/>
      </c>
      <c r="Q130" s="74" t="str">
        <f ca="1">IF(AND(C130="Abierto",D130="Alta"),TODAY()-E130,"")</f>
        <v/>
      </c>
      <c r="R130" s="74" t="str">
        <f>IF(AND(C130="Abierto",D130="Alta"),RANK(Q130,$Q$13:$Q$814,0)+COUNTIF($Q$13:Q130,Q130)-1+MAX(O:O),"")</f>
        <v/>
      </c>
      <c r="S130" s="74" t="str">
        <f>IF(AND(C130="Abierto",D130="Media"),A130,"")</f>
        <v/>
      </c>
      <c r="T130" s="74" t="str">
        <f ca="1">IF(AND(C130="Abierto",D130="Media"),TODAY()-E130,"")</f>
        <v/>
      </c>
      <c r="U130" s="74" t="str">
        <f>IF(AND(C130="Abierto",D130="Media"),RANK(T130,$T$13:$T$814,0)+COUNTIF($T$13:T130,T130)-1+MAX(O:O,R:R),"")</f>
        <v/>
      </c>
      <c r="V130" s="74" t="str">
        <f>IF(AND(C130="Abierto",D130="Baja"),A130,"")</f>
        <v/>
      </c>
      <c r="W130" s="74" t="str">
        <f ca="1">IF(AND(C130="Abierto",D130="Baja"),TODAY()-E130,"")</f>
        <v/>
      </c>
      <c r="X130" s="74" t="str">
        <f>IF(AND(C130="Abierto",D130="Baja"),RANK(W130,$W$13:$W$814,0)+COUNTIF($W$13:W130,W130)-1+MAX(O:O,R:R,U:U),"")</f>
        <v/>
      </c>
      <c r="Y130" s="28" t="str">
        <f>IF(OR(C130="Resuelto",C130=""),"",SUM(O130,R130,U130,X130))</f>
        <v/>
      </c>
      <c r="Z130" s="28" t="str">
        <f>IF(OR(C130="Resuelto",C130=""),"",SUM(N130,Q130,T130,W130))</f>
        <v/>
      </c>
      <c r="AA130" s="28" t="str">
        <f>IF(OR(C130="Resuelto",C130=""),"",SUM(M130,P130,S130,V130))</f>
        <v/>
      </c>
      <c r="AB130" s="28">
        <v>288</v>
      </c>
      <c r="AC130" s="28" t="str">
        <f t="shared" ca="1" si="6"/>
        <v/>
      </c>
      <c r="AD130" s="75" t="str">
        <f t="shared" ca="1" si="7"/>
        <v/>
      </c>
      <c r="AE130" s="53"/>
      <c r="AF130" s="53"/>
      <c r="AG130" s="53"/>
      <c r="AH130" s="53"/>
      <c r="AI130" s="78" t="str">
        <f>IF(AJ130="","",MAX($AI$5:AI129)+1)</f>
        <v/>
      </c>
      <c r="AJ130" s="53" t="str">
        <f>IF(G129="","",IF(COUNTIF($AJ$11:AJ129,G129)=0,G129,""))</f>
        <v/>
      </c>
      <c r="AK130" s="53" t="str">
        <f t="shared" si="8"/>
        <v/>
      </c>
      <c r="AL130" s="53" t="s">
        <v>44</v>
      </c>
      <c r="AM130" s="53" t="s">
        <v>32</v>
      </c>
      <c r="AN130" s="53" t="s">
        <v>52</v>
      </c>
      <c r="AO130" s="53" t="s">
        <v>49</v>
      </c>
    </row>
    <row r="131" spans="1:41" ht="25.5" customHeight="1" x14ac:dyDescent="0.25">
      <c r="A131" s="85">
        <f t="shared" si="9"/>
        <v>119</v>
      </c>
      <c r="B131" s="53">
        <v>2025947</v>
      </c>
      <c r="C131" s="53" t="s">
        <v>142</v>
      </c>
      <c r="D131" s="17" t="s">
        <v>5</v>
      </c>
      <c r="E131" s="70">
        <v>44092</v>
      </c>
      <c r="F131" s="67" t="s">
        <v>105</v>
      </c>
      <c r="G131" s="86"/>
      <c r="H131" s="70">
        <v>44092</v>
      </c>
      <c r="I131" s="16">
        <f t="shared" si="5"/>
        <v>0</v>
      </c>
      <c r="J131" s="16"/>
      <c r="K131" s="28"/>
      <c r="L131" s="27"/>
      <c r="M131" s="74" t="str">
        <f>IF(AND(C131="Abierto",D131="Urgente"),A131,"")</f>
        <v/>
      </c>
      <c r="N131" s="74" t="str">
        <f ca="1">IF(AND(C131="Abierto",D131="Urgente"),TODAY()-E131,"")</f>
        <v/>
      </c>
      <c r="O131" s="74" t="str">
        <f>IF(AND(C131="Abierto",D131="Urgente"),RANK(N131,$N$13:$N$814,0)+COUNTIF($N$13:N131,N131)-1,"")</f>
        <v/>
      </c>
      <c r="P131" s="74" t="str">
        <f>IF(AND(C131="Abierto",D131="Alta"),A131,"")</f>
        <v/>
      </c>
      <c r="Q131" s="74" t="str">
        <f ca="1">IF(AND(C131="Abierto",D131="Alta"),TODAY()-E131,"")</f>
        <v/>
      </c>
      <c r="R131" s="74" t="str">
        <f>IF(AND(C131="Abierto",D131="Alta"),RANK(Q131,$Q$13:$Q$814,0)+COUNTIF($Q$13:Q131,Q131)-1+MAX(O:O),"")</f>
        <v/>
      </c>
      <c r="S131" s="74" t="str">
        <f>IF(AND(C131="Abierto",D131="Media"),A131,"")</f>
        <v/>
      </c>
      <c r="T131" s="74" t="str">
        <f ca="1">IF(AND(C131="Abierto",D131="Media"),TODAY()-E131,"")</f>
        <v/>
      </c>
      <c r="U131" s="74" t="str">
        <f>IF(AND(C131="Abierto",D131="Media"),RANK(T131,$T$13:$T$814,0)+COUNTIF($T$13:T131,T131)-1+MAX(O:O,R:R),"")</f>
        <v/>
      </c>
      <c r="V131" s="74" t="str">
        <f>IF(AND(C131="Abierto",D131="Baja"),A131,"")</f>
        <v/>
      </c>
      <c r="W131" s="74" t="str">
        <f ca="1">IF(AND(C131="Abierto",D131="Baja"),TODAY()-E131,"")</f>
        <v/>
      </c>
      <c r="X131" s="74" t="str">
        <f>IF(AND(C131="Abierto",D131="Baja"),RANK(W131,$W$13:$W$814,0)+COUNTIF($W$13:W131,W131)-1+MAX(O:O,R:R,U:U),"")</f>
        <v/>
      </c>
      <c r="Y131" s="28" t="str">
        <f>IF(OR(C131="Resuelto",C131=""),"",SUM(O131,R131,U131,X131))</f>
        <v/>
      </c>
      <c r="Z131" s="28" t="str">
        <f>IF(OR(C131="Resuelto",C131=""),"",SUM(N131,Q131,T131,W131))</f>
        <v/>
      </c>
      <c r="AA131" s="28" t="str">
        <f>IF(OR(C131="Resuelto",C131=""),"",SUM(M131,P131,S131,V131))</f>
        <v/>
      </c>
      <c r="AB131" s="28">
        <v>289</v>
      </c>
      <c r="AC131" s="28" t="str">
        <f t="shared" ca="1" si="6"/>
        <v/>
      </c>
      <c r="AD131" s="75" t="str">
        <f t="shared" ca="1" si="7"/>
        <v/>
      </c>
      <c r="AE131" s="53"/>
      <c r="AF131" s="53"/>
      <c r="AG131" s="53"/>
      <c r="AH131" s="53"/>
      <c r="AI131" s="78" t="str">
        <f>IF(AJ131="","",MAX($AI$5:AI130)+1)</f>
        <v/>
      </c>
      <c r="AJ131" s="53" t="str">
        <f>IF(G130="","",IF(COUNTIF($AJ$11:AJ130,G130)=0,G130,""))</f>
        <v/>
      </c>
      <c r="AK131" s="53" t="str">
        <f t="shared" si="8"/>
        <v/>
      </c>
      <c r="AL131" s="53" t="s">
        <v>39</v>
      </c>
      <c r="AM131" s="53" t="s">
        <v>36</v>
      </c>
      <c r="AN131" s="53" t="s">
        <v>52</v>
      </c>
      <c r="AO131" s="53" t="s">
        <v>50</v>
      </c>
    </row>
    <row r="132" spans="1:41" ht="25.5" customHeight="1" x14ac:dyDescent="0.25">
      <c r="A132" s="85">
        <f t="shared" si="9"/>
        <v>120</v>
      </c>
      <c r="B132" s="53">
        <v>2025948</v>
      </c>
      <c r="C132" s="53" t="s">
        <v>142</v>
      </c>
      <c r="D132" s="17" t="s">
        <v>4</v>
      </c>
      <c r="E132" s="70">
        <v>44092</v>
      </c>
      <c r="F132" s="67" t="s">
        <v>89</v>
      </c>
      <c r="G132" s="86"/>
      <c r="H132" s="96">
        <v>44092</v>
      </c>
      <c r="I132" s="16">
        <f t="shared" si="5"/>
        <v>0</v>
      </c>
      <c r="J132" s="16"/>
      <c r="K132" s="28"/>
      <c r="L132" s="27"/>
      <c r="M132" s="74" t="str">
        <f>IF(AND(C132="Abierto",D132="Urgente"),A132,"")</f>
        <v/>
      </c>
      <c r="N132" s="74" t="str">
        <f ca="1">IF(AND(C132="Abierto",D132="Urgente"),TODAY()-E132,"")</f>
        <v/>
      </c>
      <c r="O132" s="74" t="str">
        <f>IF(AND(C132="Abierto",D132="Urgente"),RANK(N132,$N$13:$N$814,0)+COUNTIF($N$13:N132,N132)-1,"")</f>
        <v/>
      </c>
      <c r="P132" s="74" t="str">
        <f>IF(AND(C132="Abierto",D132="Alta"),A132,"")</f>
        <v/>
      </c>
      <c r="Q132" s="74" t="str">
        <f ca="1">IF(AND(C132="Abierto",D132="Alta"),TODAY()-E132,"")</f>
        <v/>
      </c>
      <c r="R132" s="74" t="str">
        <f>IF(AND(C132="Abierto",D132="Alta"),RANK(Q132,$Q$13:$Q$814,0)+COUNTIF($Q$13:Q132,Q132)-1+MAX(O:O),"")</f>
        <v/>
      </c>
      <c r="S132" s="74" t="str">
        <f>IF(AND(C132="Abierto",D132="Media"),A132,"")</f>
        <v/>
      </c>
      <c r="T132" s="74" t="str">
        <f ca="1">IF(AND(C132="Abierto",D132="Media"),TODAY()-E132,"")</f>
        <v/>
      </c>
      <c r="U132" s="74" t="str">
        <f>IF(AND(C132="Abierto",D132="Media"),RANK(T132,$T$13:$T$814,0)+COUNTIF($T$13:T132,T132)-1+MAX(O:O,R:R),"")</f>
        <v/>
      </c>
      <c r="V132" s="74" t="str">
        <f>IF(AND(C132="Abierto",D132="Baja"),A132,"")</f>
        <v/>
      </c>
      <c r="W132" s="74" t="str">
        <f ca="1">IF(AND(C132="Abierto",D132="Baja"),TODAY()-E132,"")</f>
        <v/>
      </c>
      <c r="X132" s="74" t="str">
        <f>IF(AND(C132="Abierto",D132="Baja"),RANK(W132,$W$13:$W$814,0)+COUNTIF($W$13:W132,W132)-1+MAX(O:O,R:R,U:U),"")</f>
        <v/>
      </c>
      <c r="Y132" s="28" t="str">
        <f>IF(OR(C132="Resuelto",C132=""),"",SUM(O132,R132,U132,X132))</f>
        <v/>
      </c>
      <c r="Z132" s="28" t="str">
        <f>IF(OR(C132="Resuelto",C132=""),"",SUM(N132,Q132,T132,W132))</f>
        <v/>
      </c>
      <c r="AA132" s="28" t="str">
        <f>IF(OR(C132="Resuelto",C132=""),"",SUM(M132,P132,S132,V132))</f>
        <v/>
      </c>
      <c r="AB132" s="28">
        <v>289</v>
      </c>
      <c r="AC132" s="28" t="str">
        <f t="shared" ca="1" si="6"/>
        <v/>
      </c>
      <c r="AD132" s="75" t="str">
        <f t="shared" ca="1" si="7"/>
        <v/>
      </c>
      <c r="AE132" s="53"/>
      <c r="AF132" s="53"/>
      <c r="AG132" s="53"/>
      <c r="AH132" s="53"/>
      <c r="AI132" s="78" t="str">
        <f>IF(AJ132="","",MAX($AI$5:AI131)+1)</f>
        <v/>
      </c>
      <c r="AJ132" s="53" t="str">
        <f>IF(G131="","",IF(COUNTIF($AJ$11:AJ131,G131)=0,G131,""))</f>
        <v/>
      </c>
      <c r="AK132" s="53" t="str">
        <f t="shared" si="8"/>
        <v/>
      </c>
      <c r="AL132" s="53" t="s">
        <v>40</v>
      </c>
      <c r="AM132" s="53" t="s">
        <v>36</v>
      </c>
      <c r="AN132" s="53" t="s">
        <v>53</v>
      </c>
      <c r="AO132" s="53" t="s">
        <v>51</v>
      </c>
    </row>
    <row r="133" spans="1:41" ht="25.5" customHeight="1" x14ac:dyDescent="0.25">
      <c r="A133" s="85">
        <f t="shared" si="9"/>
        <v>121</v>
      </c>
      <c r="B133" s="53">
        <v>2025949</v>
      </c>
      <c r="C133" s="53" t="s">
        <v>142</v>
      </c>
      <c r="D133" s="17" t="s">
        <v>4</v>
      </c>
      <c r="E133" s="70">
        <v>44092</v>
      </c>
      <c r="F133" s="67" t="s">
        <v>89</v>
      </c>
      <c r="G133" s="86"/>
      <c r="H133" s="96">
        <v>44092</v>
      </c>
      <c r="I133" s="16">
        <f t="shared" si="5"/>
        <v>0</v>
      </c>
      <c r="J133" s="16"/>
      <c r="K133" s="28"/>
      <c r="L133" s="27"/>
      <c r="M133" s="74" t="str">
        <f>IF(AND(C133="Abierto",D133="Urgente"),A133,"")</f>
        <v/>
      </c>
      <c r="N133" s="74" t="str">
        <f ca="1">IF(AND(C133="Abierto",D133="Urgente"),TODAY()-E133,"")</f>
        <v/>
      </c>
      <c r="O133" s="74" t="str">
        <f>IF(AND(C133="Abierto",D133="Urgente"),RANK(N133,$N$13:$N$814,0)+COUNTIF($N$13:N133,N133)-1,"")</f>
        <v/>
      </c>
      <c r="P133" s="74" t="str">
        <f>IF(AND(C133="Abierto",D133="Alta"),A133,"")</f>
        <v/>
      </c>
      <c r="Q133" s="74" t="str">
        <f ca="1">IF(AND(C133="Abierto",D133="Alta"),TODAY()-E133,"")</f>
        <v/>
      </c>
      <c r="R133" s="74" t="str">
        <f>IF(AND(C133="Abierto",D133="Alta"),RANK(Q133,$Q$13:$Q$814,0)+COUNTIF($Q$13:Q133,Q133)-1+MAX(O:O),"")</f>
        <v/>
      </c>
      <c r="S133" s="74" t="str">
        <f>IF(AND(C133="Abierto",D133="Media"),A133,"")</f>
        <v/>
      </c>
      <c r="T133" s="74" t="str">
        <f ca="1">IF(AND(C133="Abierto",D133="Media"),TODAY()-E133,"")</f>
        <v/>
      </c>
      <c r="U133" s="74" t="str">
        <f>IF(AND(C133="Abierto",D133="Media"),RANK(T133,$T$13:$T$814,0)+COUNTIF($T$13:T133,T133)-1+MAX(O:O,R:R),"")</f>
        <v/>
      </c>
      <c r="V133" s="74" t="str">
        <f>IF(AND(C133="Abierto",D133="Baja"),A133,"")</f>
        <v/>
      </c>
      <c r="W133" s="74" t="str">
        <f ca="1">IF(AND(C133="Abierto",D133="Baja"),TODAY()-E133,"")</f>
        <v/>
      </c>
      <c r="X133" s="74" t="str">
        <f>IF(AND(C133="Abierto",D133="Baja"),RANK(W133,$W$13:$W$814,0)+COUNTIF($W$13:W133,W133)-1+MAX(O:O,R:R,U:U),"")</f>
        <v/>
      </c>
      <c r="Y133" s="28" t="str">
        <f>IF(OR(C133="Resuelto",C133=""),"",SUM(O133,R133,U133,X133))</f>
        <v/>
      </c>
      <c r="Z133" s="28" t="str">
        <f>IF(OR(C133="Resuelto",C133=""),"",SUM(N133,Q133,T133,W133))</f>
        <v/>
      </c>
      <c r="AA133" s="28" t="str">
        <f>IF(OR(C133="Resuelto",C133=""),"",SUM(M133,P133,S133,V133))</f>
        <v/>
      </c>
      <c r="AB133" s="28">
        <v>290</v>
      </c>
      <c r="AC133" s="28" t="str">
        <f t="shared" ca="1" si="6"/>
        <v/>
      </c>
      <c r="AD133" s="75" t="str">
        <f t="shared" ca="1" si="7"/>
        <v/>
      </c>
      <c r="AE133" s="53"/>
      <c r="AF133" s="53"/>
      <c r="AG133" s="53"/>
      <c r="AH133" s="53"/>
      <c r="AI133" s="78" t="str">
        <f>IF(AJ133="","",MAX($AI$5:AI132)+1)</f>
        <v/>
      </c>
      <c r="AJ133" s="53" t="str">
        <f>IF(G132="","",IF(COUNTIF($AJ$11:AJ132,G132)=0,G132,""))</f>
        <v/>
      </c>
      <c r="AK133" s="53" t="str">
        <f t="shared" si="8"/>
        <v/>
      </c>
      <c r="AL133" s="53" t="s">
        <v>40</v>
      </c>
      <c r="AM133" s="53" t="s">
        <v>36</v>
      </c>
      <c r="AN133" s="53" t="s">
        <v>53</v>
      </c>
      <c r="AO133" s="53" t="s">
        <v>51</v>
      </c>
    </row>
    <row r="134" spans="1:41" ht="25.5" customHeight="1" x14ac:dyDescent="0.25">
      <c r="A134" s="85">
        <f t="shared" si="9"/>
        <v>122</v>
      </c>
      <c r="B134" s="53">
        <v>2025950</v>
      </c>
      <c r="C134" s="53" t="s">
        <v>142</v>
      </c>
      <c r="D134" s="17" t="s">
        <v>6</v>
      </c>
      <c r="E134" s="70">
        <v>44095</v>
      </c>
      <c r="F134" s="67" t="s">
        <v>89</v>
      </c>
      <c r="G134" s="86"/>
      <c r="H134" s="97">
        <v>44095</v>
      </c>
      <c r="I134" s="16">
        <f t="shared" si="5"/>
        <v>0</v>
      </c>
      <c r="J134" s="16"/>
      <c r="K134" s="28"/>
      <c r="L134" s="27"/>
      <c r="M134" s="74" t="str">
        <f>IF(AND(C134="Abierto",D134="Urgente"),A134,"")</f>
        <v/>
      </c>
      <c r="N134" s="74" t="str">
        <f ca="1">IF(AND(C134="Abierto",D134="Urgente"),TODAY()-E134,"")</f>
        <v/>
      </c>
      <c r="O134" s="74" t="str">
        <f>IF(AND(C134="Abierto",D134="Urgente"),RANK(N134,$N$13:$N$814,0)+COUNTIF($N$13:N134,N134)-1,"")</f>
        <v/>
      </c>
      <c r="P134" s="74" t="str">
        <f>IF(AND(C134="Abierto",D134="Alta"),A134,"")</f>
        <v/>
      </c>
      <c r="Q134" s="74" t="str">
        <f ca="1">IF(AND(C134="Abierto",D134="Alta"),TODAY()-E134,"")</f>
        <v/>
      </c>
      <c r="R134" s="74" t="str">
        <f>IF(AND(C134="Abierto",D134="Alta"),RANK(Q134,$Q$13:$Q$814,0)+COUNTIF($Q$13:Q134,Q134)-1+MAX(O:O),"")</f>
        <v/>
      </c>
      <c r="S134" s="74" t="str">
        <f>IF(AND(C134="Abierto",D134="Media"),A134,"")</f>
        <v/>
      </c>
      <c r="T134" s="74" t="str">
        <f ca="1">IF(AND(C134="Abierto",D134="Media"),TODAY()-E134,"")</f>
        <v/>
      </c>
      <c r="U134" s="74" t="str">
        <f>IF(AND(C134="Abierto",D134="Media"),RANK(T134,$T$13:$T$814,0)+COUNTIF($T$13:T134,T134)-1+MAX(O:O,R:R),"")</f>
        <v/>
      </c>
      <c r="V134" s="74" t="str">
        <f>IF(AND(C134="Abierto",D134="Baja"),A134,"")</f>
        <v/>
      </c>
      <c r="W134" s="74" t="str">
        <f ca="1">IF(AND(C134="Abierto",D134="Baja"),TODAY()-E134,"")</f>
        <v/>
      </c>
      <c r="X134" s="74" t="str">
        <f>IF(AND(C134="Abierto",D134="Baja"),RANK(W134,$W$13:$W$814,0)+COUNTIF($W$13:W134,W134)-1+MAX(O:O,R:R,U:U),"")</f>
        <v/>
      </c>
      <c r="Y134" s="28" t="str">
        <f>IF(OR(C134="Resuelto",C134=""),"",SUM(O134,R134,U134,X134))</f>
        <v/>
      </c>
      <c r="Z134" s="28" t="str">
        <f>IF(OR(C134="Resuelto",C134=""),"",SUM(N134,Q134,T134,W134))</f>
        <v/>
      </c>
      <c r="AA134" s="28" t="str">
        <f>IF(OR(C134="Resuelto",C134=""),"",SUM(M134,P134,S134,V134))</f>
        <v/>
      </c>
      <c r="AB134" s="28">
        <v>292</v>
      </c>
      <c r="AC134" s="28" t="str">
        <f t="shared" ca="1" si="6"/>
        <v/>
      </c>
      <c r="AD134" s="75" t="str">
        <f t="shared" ca="1" si="7"/>
        <v/>
      </c>
      <c r="AE134" s="53"/>
      <c r="AF134" s="53"/>
      <c r="AG134" s="53"/>
      <c r="AH134" s="53"/>
      <c r="AI134" s="78" t="str">
        <f>IF(AJ134="","",MAX($AI$5:AI133)+1)</f>
        <v/>
      </c>
      <c r="AJ134" s="53" t="str">
        <f>IF(G133="","",IF(COUNTIF($AJ$11:AJ133,G133)=0,G133,""))</f>
        <v/>
      </c>
      <c r="AK134" s="53" t="str">
        <f t="shared" si="8"/>
        <v/>
      </c>
      <c r="AL134" s="53" t="s">
        <v>39</v>
      </c>
      <c r="AM134" s="53" t="s">
        <v>36</v>
      </c>
      <c r="AN134" s="53" t="s">
        <v>53</v>
      </c>
      <c r="AO134" s="53" t="s">
        <v>51</v>
      </c>
    </row>
    <row r="135" spans="1:41" ht="25.5" customHeight="1" x14ac:dyDescent="0.25">
      <c r="A135" s="85">
        <f t="shared" si="9"/>
        <v>123</v>
      </c>
      <c r="B135" s="53">
        <v>2025951</v>
      </c>
      <c r="C135" s="53" t="s">
        <v>142</v>
      </c>
      <c r="D135" s="17" t="s">
        <v>6</v>
      </c>
      <c r="E135" s="70">
        <v>44095</v>
      </c>
      <c r="F135" s="67" t="s">
        <v>86</v>
      </c>
      <c r="G135" s="86"/>
      <c r="H135" s="96">
        <v>44095</v>
      </c>
      <c r="I135" s="16">
        <f t="shared" si="5"/>
        <v>0</v>
      </c>
      <c r="J135" s="16"/>
      <c r="K135" s="28"/>
      <c r="L135" s="27"/>
      <c r="M135" s="74" t="str">
        <f>IF(AND(C135="Abierto",D135="Urgente"),A135,"")</f>
        <v/>
      </c>
      <c r="N135" s="74" t="str">
        <f ca="1">IF(AND(C135="Abierto",D135="Urgente"),TODAY()-E135,"")</f>
        <v/>
      </c>
      <c r="O135" s="74" t="str">
        <f>IF(AND(C135="Abierto",D135="Urgente"),RANK(N135,$N$13:$N$814,0)+COUNTIF($N$13:N135,N135)-1,"")</f>
        <v/>
      </c>
      <c r="P135" s="74" t="str">
        <f>IF(AND(C135="Abierto",D135="Alta"),A135,"")</f>
        <v/>
      </c>
      <c r="Q135" s="74" t="str">
        <f ca="1">IF(AND(C135="Abierto",D135="Alta"),TODAY()-E135,"")</f>
        <v/>
      </c>
      <c r="R135" s="74" t="str">
        <f>IF(AND(C135="Abierto",D135="Alta"),RANK(Q135,$Q$13:$Q$814,0)+COUNTIF($Q$13:Q135,Q135)-1+MAX(O:O),"")</f>
        <v/>
      </c>
      <c r="S135" s="74" t="str">
        <f>IF(AND(C135="Abierto",D135="Media"),A135,"")</f>
        <v/>
      </c>
      <c r="T135" s="74" t="str">
        <f ca="1">IF(AND(C135="Abierto",D135="Media"),TODAY()-E135,"")</f>
        <v/>
      </c>
      <c r="U135" s="74" t="str">
        <f>IF(AND(C135="Abierto",D135="Media"),RANK(T135,$T$13:$T$814,0)+COUNTIF($T$13:T135,T135)-1+MAX(O:O,R:R),"")</f>
        <v/>
      </c>
      <c r="V135" s="74" t="str">
        <f>IF(AND(C135="Abierto",D135="Baja"),A135,"")</f>
        <v/>
      </c>
      <c r="W135" s="74" t="str">
        <f ca="1">IF(AND(C135="Abierto",D135="Baja"),TODAY()-E135,"")</f>
        <v/>
      </c>
      <c r="X135" s="74" t="str">
        <f>IF(AND(C135="Abierto",D135="Baja"),RANK(W135,$W$13:$W$814,0)+COUNTIF($W$13:W135,W135)-1+MAX(O:O,R:R,U:U),"")</f>
        <v/>
      </c>
      <c r="Y135" s="28" t="str">
        <f>IF(OR(C135="Resuelto",C135=""),"",SUM(O135,R135,U135,X135))</f>
        <v/>
      </c>
      <c r="Z135" s="28" t="str">
        <f>IF(OR(C135="Resuelto",C135=""),"",SUM(N135,Q135,T135,W135))</f>
        <v/>
      </c>
      <c r="AA135" s="28" t="str">
        <f>IF(OR(C135="Resuelto",C135=""),"",SUM(M135,P135,S135,V135))</f>
        <v/>
      </c>
      <c r="AB135" s="28">
        <v>293</v>
      </c>
      <c r="AC135" s="28" t="str">
        <f t="shared" ca="1" si="6"/>
        <v/>
      </c>
      <c r="AD135" s="75" t="str">
        <f t="shared" ca="1" si="7"/>
        <v/>
      </c>
      <c r="AE135" s="53"/>
      <c r="AF135" s="53"/>
      <c r="AG135" s="53"/>
      <c r="AH135" s="53"/>
      <c r="AI135" s="78" t="str">
        <f>IF(AJ135="","",MAX($AI$5:AI134)+1)</f>
        <v/>
      </c>
      <c r="AJ135" s="53" t="str">
        <f>IF(G134="","",IF(COUNTIF($AJ$11:AJ134,G134)=0,G134,""))</f>
        <v/>
      </c>
      <c r="AK135" s="53" t="str">
        <f t="shared" si="8"/>
        <v/>
      </c>
      <c r="AL135" s="53" t="s">
        <v>39</v>
      </c>
      <c r="AM135" s="53" t="s">
        <v>34</v>
      </c>
      <c r="AN135" s="53" t="s">
        <v>52</v>
      </c>
      <c r="AO135" s="53" t="s">
        <v>50</v>
      </c>
    </row>
    <row r="136" spans="1:41" ht="25.5" customHeight="1" x14ac:dyDescent="0.25">
      <c r="A136" s="85">
        <f t="shared" si="9"/>
        <v>124</v>
      </c>
      <c r="B136" s="15" t="s">
        <v>143</v>
      </c>
      <c r="C136" s="15" t="s">
        <v>142</v>
      </c>
      <c r="D136" s="17" t="s">
        <v>5</v>
      </c>
      <c r="E136" s="70">
        <v>44095</v>
      </c>
      <c r="F136" s="67" t="s">
        <v>105</v>
      </c>
      <c r="G136" s="86"/>
      <c r="H136" s="96">
        <v>44095</v>
      </c>
      <c r="I136" s="16">
        <f t="shared" si="5"/>
        <v>0</v>
      </c>
      <c r="J136" s="16"/>
      <c r="K136" s="28"/>
      <c r="L136" s="27"/>
      <c r="M136" s="74" t="str">
        <f>IF(AND(C136="Abierto",D136="Urgente"),A136,"")</f>
        <v/>
      </c>
      <c r="N136" s="74" t="str">
        <f ca="1">IF(AND(C136="Abierto",D136="Urgente"),TODAY()-E136,"")</f>
        <v/>
      </c>
      <c r="O136" s="74" t="str">
        <f>IF(AND(C136="Abierto",D136="Urgente"),RANK(N136,$N$13:$N$814,0)+COUNTIF($N$13:N136,N136)-1,"")</f>
        <v/>
      </c>
      <c r="P136" s="74" t="str">
        <f>IF(AND(C136="Abierto",D136="Alta"),A136,"")</f>
        <v/>
      </c>
      <c r="Q136" s="74" t="str">
        <f ca="1">IF(AND(C136="Abierto",D136="Alta"),TODAY()-E136,"")</f>
        <v/>
      </c>
      <c r="R136" s="74" t="str">
        <f>IF(AND(C136="Abierto",D136="Alta"),RANK(Q136,$Q$13:$Q$814,0)+COUNTIF($Q$13:Q136,Q136)-1+MAX(O:O),"")</f>
        <v/>
      </c>
      <c r="S136" s="74" t="str">
        <f>IF(AND(C136="Abierto",D136="Media"),A136,"")</f>
        <v/>
      </c>
      <c r="T136" s="74" t="str">
        <f ca="1">IF(AND(C136="Abierto",D136="Media"),TODAY()-E136,"")</f>
        <v/>
      </c>
      <c r="U136" s="74" t="str">
        <f>IF(AND(C136="Abierto",D136="Media"),RANK(T136,$T$13:$T$814,0)+COUNTIF($T$13:T136,T136)-1+MAX(O:O,R:R),"")</f>
        <v/>
      </c>
      <c r="V136" s="74" t="str">
        <f>IF(AND(C136="Abierto",D136="Baja"),A136,"")</f>
        <v/>
      </c>
      <c r="W136" s="74" t="str">
        <f ca="1">IF(AND(C136="Abierto",D136="Baja"),TODAY()-E136,"")</f>
        <v/>
      </c>
      <c r="X136" s="74" t="str">
        <f>IF(AND(C136="Abierto",D136="Baja"),RANK(W136,$W$13:$W$814,0)+COUNTIF($W$13:W136,W136)-1+MAX(O:O,R:R,U:U),"")</f>
        <v/>
      </c>
      <c r="Y136" s="28" t="str">
        <f>IF(OR(C136="Resuelto",C136=""),"",SUM(O136,R136,U136,X136))</f>
        <v/>
      </c>
      <c r="Z136" s="28" t="str">
        <f>IF(OR(C136="Resuelto",C136=""),"",SUM(N136,Q136,T136,W136))</f>
        <v/>
      </c>
      <c r="AA136" s="28" t="str">
        <f>IF(OR(C136="Resuelto",C136=""),"",SUM(M136,P136,S136,V136))</f>
        <v/>
      </c>
      <c r="AB136" s="28">
        <v>294</v>
      </c>
      <c r="AC136" s="28" t="str">
        <f t="shared" ca="1" si="6"/>
        <v/>
      </c>
      <c r="AD136" s="75" t="str">
        <f t="shared" ca="1" si="7"/>
        <v/>
      </c>
      <c r="AE136" s="53"/>
      <c r="AF136" s="53"/>
      <c r="AG136" s="53"/>
      <c r="AH136" s="53"/>
      <c r="AI136" s="78" t="str">
        <f>IF(AJ136="","",MAX($AI$5:AI135)+1)</f>
        <v/>
      </c>
      <c r="AJ136" s="53" t="str">
        <f>IF(G135="","",IF(COUNTIF($AJ$11:AJ135,G135)=0,G135,""))</f>
        <v/>
      </c>
      <c r="AK136" s="53" t="str">
        <f t="shared" si="8"/>
        <v/>
      </c>
      <c r="AL136" s="53" t="s">
        <v>44</v>
      </c>
      <c r="AM136" s="53" t="s">
        <v>34</v>
      </c>
      <c r="AN136" s="53" t="s">
        <v>53</v>
      </c>
      <c r="AO136" s="53" t="s">
        <v>49</v>
      </c>
    </row>
    <row r="137" spans="1:41" ht="25.5" customHeight="1" x14ac:dyDescent="0.25">
      <c r="A137" s="85">
        <f t="shared" si="9"/>
        <v>125</v>
      </c>
      <c r="B137" s="15" t="s">
        <v>143</v>
      </c>
      <c r="C137" s="53" t="s">
        <v>8</v>
      </c>
      <c r="D137" s="17" t="s">
        <v>5</v>
      </c>
      <c r="E137" s="70">
        <v>44095</v>
      </c>
      <c r="F137" s="67" t="s">
        <v>62</v>
      </c>
      <c r="G137" s="86"/>
      <c r="H137" s="96"/>
      <c r="I137" s="16" t="str">
        <f t="shared" si="5"/>
        <v/>
      </c>
      <c r="J137" s="16"/>
      <c r="K137" s="28"/>
      <c r="L137" s="27"/>
      <c r="M137" s="74" t="str">
        <f>IF(AND(C137="Abierto",D137="Urgente"),A137,"")</f>
        <v/>
      </c>
      <c r="N137" s="74" t="str">
        <f ca="1">IF(AND(C137="Abierto",D137="Urgente"),TODAY()-E137,"")</f>
        <v/>
      </c>
      <c r="O137" s="74" t="str">
        <f>IF(AND(C137="Abierto",D137="Urgente"),RANK(N137,$N$13:$N$814,0)+COUNTIF($N$13:N137,N137)-1,"")</f>
        <v/>
      </c>
      <c r="P137" s="74" t="str">
        <f>IF(AND(C137="Abierto",D137="Alta"),A137,"")</f>
        <v/>
      </c>
      <c r="Q137" s="74" t="str">
        <f ca="1">IF(AND(C137="Abierto",D137="Alta"),TODAY()-E137,"")</f>
        <v/>
      </c>
      <c r="R137" s="74" t="str">
        <f>IF(AND(C137="Abierto",D137="Alta"),RANK(Q137,$Q$13:$Q$814,0)+COUNTIF($Q$13:Q137,Q137)-1+MAX(O:O),"")</f>
        <v/>
      </c>
      <c r="S137" s="74" t="str">
        <f>IF(AND(C137="Abierto",D137="Media"),A137,"")</f>
        <v/>
      </c>
      <c r="T137" s="74" t="str">
        <f ca="1">IF(AND(C137="Abierto",D137="Media"),TODAY()-E137,"")</f>
        <v/>
      </c>
      <c r="U137" s="74" t="str">
        <f>IF(AND(C137="Abierto",D137="Media"),RANK(T137,$T$13:$T$814,0)+COUNTIF($T$13:T137,T137)-1+MAX(O:O,R:R),"")</f>
        <v/>
      </c>
      <c r="V137" s="74">
        <f>IF(AND(C137="Abierto",D137="Baja"),A137,"")</f>
        <v>125</v>
      </c>
      <c r="W137" s="74">
        <f ca="1">IF(AND(C137="Abierto",D137="Baja"),TODAY()-E137,"")</f>
        <v>179</v>
      </c>
      <c r="X137" s="74">
        <f ca="1">IF(AND(C137="Abierto",D137="Baja"),RANK(W137,$W$13:$W$814,0)+COUNTIF($W$13:W137,W137)-1+MAX(O:O,R:R,U:U),"")</f>
        <v>5</v>
      </c>
      <c r="Y137" s="28">
        <f ca="1">IF(OR(C137="Resuelto",C137=""),"",SUM(O137,R137,U137,X137))</f>
        <v>5</v>
      </c>
      <c r="Z137" s="28">
        <f ca="1">IF(OR(C137="Resuelto",C137=""),"",SUM(N137,Q137,T137,W137))</f>
        <v>179</v>
      </c>
      <c r="AA137" s="28">
        <f>IF(OR(C137="Resuelto",C137=""),"",SUM(M137,P137,S137,V137))</f>
        <v>125</v>
      </c>
      <c r="AB137" s="28">
        <v>295</v>
      </c>
      <c r="AC137" s="28" t="str">
        <f t="shared" ca="1" si="6"/>
        <v/>
      </c>
      <c r="AD137" s="75" t="str">
        <f t="shared" ca="1" si="7"/>
        <v/>
      </c>
      <c r="AE137" s="53"/>
      <c r="AF137" s="53"/>
      <c r="AG137" s="53"/>
      <c r="AH137" s="53"/>
      <c r="AI137" s="78" t="str">
        <f>IF(AJ137="","",MAX($AI$5:AI136)+1)</f>
        <v/>
      </c>
      <c r="AJ137" s="53" t="str">
        <f>IF(G136="","",IF(COUNTIF($AJ$11:AJ136,G136)=0,G136,""))</f>
        <v/>
      </c>
      <c r="AK137" s="53" t="str">
        <f t="shared" si="8"/>
        <v/>
      </c>
      <c r="AL137" s="53" t="s">
        <v>44</v>
      </c>
      <c r="AM137" s="53" t="s">
        <v>34</v>
      </c>
      <c r="AN137" s="53" t="s">
        <v>52</v>
      </c>
      <c r="AO137" s="53" t="s">
        <v>49</v>
      </c>
    </row>
    <row r="138" spans="1:41" ht="25.5" customHeight="1" x14ac:dyDescent="0.25">
      <c r="A138" s="85">
        <f t="shared" si="9"/>
        <v>126</v>
      </c>
      <c r="B138" s="15" t="s">
        <v>143</v>
      </c>
      <c r="C138" s="53" t="s">
        <v>142</v>
      </c>
      <c r="D138" s="17" t="s">
        <v>5</v>
      </c>
      <c r="E138" s="70">
        <v>44095</v>
      </c>
      <c r="F138" s="67" t="s">
        <v>105</v>
      </c>
      <c r="G138" s="86"/>
      <c r="H138" s="96">
        <v>44095</v>
      </c>
      <c r="I138" s="16">
        <f t="shared" si="5"/>
        <v>0</v>
      </c>
      <c r="J138" s="16"/>
      <c r="K138" s="28"/>
      <c r="L138" s="27"/>
      <c r="M138" s="74" t="str">
        <f>IF(AND(C138="Abierto",D138="Urgente"),A138,"")</f>
        <v/>
      </c>
      <c r="N138" s="74" t="str">
        <f ca="1">IF(AND(C138="Abierto",D138="Urgente"),TODAY()-E138,"")</f>
        <v/>
      </c>
      <c r="O138" s="74" t="str">
        <f>IF(AND(C138="Abierto",D138="Urgente"),RANK(N138,$N$13:$N$814,0)+COUNTIF($N$13:N138,N138)-1,"")</f>
        <v/>
      </c>
      <c r="P138" s="74" t="str">
        <f>IF(AND(C138="Abierto",D138="Alta"),A138,"")</f>
        <v/>
      </c>
      <c r="Q138" s="74" t="str">
        <f ca="1">IF(AND(C138="Abierto",D138="Alta"),TODAY()-E138,"")</f>
        <v/>
      </c>
      <c r="R138" s="74" t="str">
        <f>IF(AND(C138="Abierto",D138="Alta"),RANK(Q138,$Q$13:$Q$814,0)+COUNTIF($Q$13:Q138,Q138)-1+MAX(O:O),"")</f>
        <v/>
      </c>
      <c r="S138" s="74" t="str">
        <f>IF(AND(C138="Abierto",D138="Media"),A138,"")</f>
        <v/>
      </c>
      <c r="T138" s="74" t="str">
        <f ca="1">IF(AND(C138="Abierto",D138="Media"),TODAY()-E138,"")</f>
        <v/>
      </c>
      <c r="U138" s="74" t="str">
        <f>IF(AND(C138="Abierto",D138="Media"),RANK(T138,$T$13:$T$814,0)+COUNTIF($T$13:T138,T138)-1+MAX(O:O,R:R),"")</f>
        <v/>
      </c>
      <c r="V138" s="74" t="str">
        <f>IF(AND(C138="Abierto",D138="Baja"),A138,"")</f>
        <v/>
      </c>
      <c r="W138" s="74" t="str">
        <f ca="1">IF(AND(C138="Abierto",D138="Baja"),TODAY()-E138,"")</f>
        <v/>
      </c>
      <c r="X138" s="74" t="str">
        <f>IF(AND(C138="Abierto",D138="Baja"),RANK(W138,$W$13:$W$814,0)+COUNTIF($W$13:W138,W138)-1+MAX(O:O,R:R,U:U),"")</f>
        <v/>
      </c>
      <c r="Y138" s="28" t="str">
        <f>IF(OR(C138="Resuelto",C138=""),"",SUM(O138,R138,U138,X138))</f>
        <v/>
      </c>
      <c r="Z138" s="28" t="str">
        <f>IF(OR(C138="Resuelto",C138=""),"",SUM(N138,Q138,T138,W138))</f>
        <v/>
      </c>
      <c r="AA138" s="28" t="str">
        <f>IF(OR(C138="Resuelto",C138=""),"",SUM(M138,P138,S138,V138))</f>
        <v/>
      </c>
      <c r="AB138" s="28">
        <v>296</v>
      </c>
      <c r="AC138" s="28" t="str">
        <f t="shared" ca="1" si="6"/>
        <v/>
      </c>
      <c r="AD138" s="75" t="str">
        <f t="shared" ca="1" si="7"/>
        <v/>
      </c>
      <c r="AE138" s="53"/>
      <c r="AF138" s="53"/>
      <c r="AG138" s="53"/>
      <c r="AH138" s="53"/>
      <c r="AI138" s="78" t="str">
        <f>IF(AJ138="","",MAX($AI$5:AI137)+1)</f>
        <v/>
      </c>
      <c r="AJ138" s="53" t="str">
        <f>IF(G137="","",IF(COUNTIF($AJ$11:AJ137,G137)=0,G137,""))</f>
        <v/>
      </c>
      <c r="AK138" s="53" t="str">
        <f t="shared" si="8"/>
        <v/>
      </c>
      <c r="AL138" s="53" t="s">
        <v>44</v>
      </c>
      <c r="AM138" s="53" t="s">
        <v>34</v>
      </c>
      <c r="AN138" s="53" t="s">
        <v>52</v>
      </c>
      <c r="AO138" s="53" t="s">
        <v>49</v>
      </c>
    </row>
    <row r="139" spans="1:41" ht="25.5" customHeight="1" x14ac:dyDescent="0.25">
      <c r="A139" s="85">
        <f t="shared" si="9"/>
        <v>127</v>
      </c>
      <c r="B139" s="15" t="s">
        <v>143</v>
      </c>
      <c r="C139" s="53" t="s">
        <v>142</v>
      </c>
      <c r="D139" s="17" t="s">
        <v>5</v>
      </c>
      <c r="E139" s="70">
        <v>44095</v>
      </c>
      <c r="F139" s="67" t="s">
        <v>105</v>
      </c>
      <c r="G139" s="86"/>
      <c r="H139" s="96">
        <v>44095</v>
      </c>
      <c r="I139" s="16">
        <f t="shared" si="5"/>
        <v>0</v>
      </c>
      <c r="J139" s="16"/>
      <c r="K139" s="28"/>
      <c r="L139" s="27"/>
      <c r="M139" s="74" t="str">
        <f>IF(AND(C139="Abierto",D139="Urgente"),A139,"")</f>
        <v/>
      </c>
      <c r="N139" s="74" t="str">
        <f ca="1">IF(AND(C139="Abierto",D139="Urgente"),TODAY()-E139,"")</f>
        <v/>
      </c>
      <c r="O139" s="74" t="str">
        <f>IF(AND(C139="Abierto",D139="Urgente"),RANK(N139,$N$13:$N$814,0)+COUNTIF($N$13:N139,N139)-1,"")</f>
        <v/>
      </c>
      <c r="P139" s="74" t="str">
        <f>IF(AND(C139="Abierto",D139="Alta"),A139,"")</f>
        <v/>
      </c>
      <c r="Q139" s="74" t="str">
        <f ca="1">IF(AND(C139="Abierto",D139="Alta"),TODAY()-E139,"")</f>
        <v/>
      </c>
      <c r="R139" s="74" t="str">
        <f>IF(AND(C139="Abierto",D139="Alta"),RANK(Q139,$Q$13:$Q$814,0)+COUNTIF($Q$13:Q139,Q139)-1+MAX(O:O),"")</f>
        <v/>
      </c>
      <c r="S139" s="74" t="str">
        <f>IF(AND(C139="Abierto",D139="Media"),A139,"")</f>
        <v/>
      </c>
      <c r="T139" s="74" t="str">
        <f ca="1">IF(AND(C139="Abierto",D139="Media"),TODAY()-E139,"")</f>
        <v/>
      </c>
      <c r="U139" s="74" t="str">
        <f>IF(AND(C139="Abierto",D139="Media"),RANK(T139,$T$13:$T$814,0)+COUNTIF($T$13:T139,T139)-1+MAX(O:O,R:R),"")</f>
        <v/>
      </c>
      <c r="V139" s="74" t="str">
        <f>IF(AND(C139="Abierto",D139="Baja"),A139,"")</f>
        <v/>
      </c>
      <c r="W139" s="74" t="str">
        <f ca="1">IF(AND(C139="Abierto",D139="Baja"),TODAY()-E139,"")</f>
        <v/>
      </c>
      <c r="X139" s="74" t="str">
        <f>IF(AND(C139="Abierto",D139="Baja"),RANK(W139,$W$13:$W$814,0)+COUNTIF($W$13:W139,W139)-1+MAX(O:O,R:R,U:U),"")</f>
        <v/>
      </c>
      <c r="Y139" s="28" t="str">
        <f>IF(OR(C139="Resuelto",C139=""),"",SUM(O139,R139,U139,X139))</f>
        <v/>
      </c>
      <c r="Z139" s="28" t="str">
        <f>IF(OR(C139="Resuelto",C139=""),"",SUM(N139,Q139,T139,W139))</f>
        <v/>
      </c>
      <c r="AA139" s="28" t="str">
        <f>IF(OR(C139="Resuelto",C139=""),"",SUM(M139,P139,S139,V139))</f>
        <v/>
      </c>
      <c r="AB139" s="28">
        <v>297</v>
      </c>
      <c r="AC139" s="28" t="str">
        <f t="shared" ca="1" si="6"/>
        <v/>
      </c>
      <c r="AD139" s="75" t="str">
        <f t="shared" ca="1" si="7"/>
        <v/>
      </c>
      <c r="AE139" s="53"/>
      <c r="AF139" s="53"/>
      <c r="AG139" s="53"/>
      <c r="AH139" s="53"/>
      <c r="AI139" s="78" t="str">
        <f>IF(AJ139="","",MAX($AI$5:AI138)+1)</f>
        <v/>
      </c>
      <c r="AJ139" s="53" t="str">
        <f>IF(G138="","",IF(COUNTIF($AJ$11:AJ138,G138)=0,G138,""))</f>
        <v/>
      </c>
      <c r="AK139" s="53" t="str">
        <f t="shared" si="8"/>
        <v/>
      </c>
      <c r="AL139" s="53" t="s">
        <v>44</v>
      </c>
      <c r="AM139" s="53" t="s">
        <v>34</v>
      </c>
      <c r="AN139" s="53" t="s">
        <v>52</v>
      </c>
      <c r="AO139" s="53" t="s">
        <v>49</v>
      </c>
    </row>
    <row r="140" spans="1:41" ht="25.5" customHeight="1" x14ac:dyDescent="0.25">
      <c r="A140" s="85">
        <f t="shared" si="9"/>
        <v>128</v>
      </c>
      <c r="B140" s="53">
        <v>2025952</v>
      </c>
      <c r="C140" s="53" t="s">
        <v>142</v>
      </c>
      <c r="D140" s="17" t="s">
        <v>6</v>
      </c>
      <c r="E140" s="70">
        <v>44095</v>
      </c>
      <c r="F140" s="67" t="s">
        <v>89</v>
      </c>
      <c r="G140" s="86"/>
      <c r="H140" s="96">
        <v>44095</v>
      </c>
      <c r="I140" s="16">
        <f t="shared" si="5"/>
        <v>0</v>
      </c>
      <c r="J140" s="16"/>
      <c r="K140" s="28"/>
      <c r="L140" s="27"/>
      <c r="M140" s="74" t="str">
        <f>IF(AND(C140="Abierto",D140="Urgente"),A140,"")</f>
        <v/>
      </c>
      <c r="N140" s="74" t="str">
        <f ca="1">IF(AND(C140="Abierto",D140="Urgente"),TODAY()-E140,"")</f>
        <v/>
      </c>
      <c r="O140" s="74" t="str">
        <f>IF(AND(C140="Abierto",D140="Urgente"),RANK(N140,$N$13:$N$814,0)+COUNTIF($N$13:N140,N140)-1,"")</f>
        <v/>
      </c>
      <c r="P140" s="74" t="str">
        <f>IF(AND(C140="Abierto",D140="Alta"),A140,"")</f>
        <v/>
      </c>
      <c r="Q140" s="74" t="str">
        <f ca="1">IF(AND(C140="Abierto",D140="Alta"),TODAY()-E140,"")</f>
        <v/>
      </c>
      <c r="R140" s="74" t="str">
        <f>IF(AND(C140="Abierto",D140="Alta"),RANK(Q140,$Q$13:$Q$814,0)+COUNTIF($Q$13:Q140,Q140)-1+MAX(O:O),"")</f>
        <v/>
      </c>
      <c r="S140" s="74" t="str">
        <f>IF(AND(C140="Abierto",D140="Media"),A140,"")</f>
        <v/>
      </c>
      <c r="T140" s="74" t="str">
        <f ca="1">IF(AND(C140="Abierto",D140="Media"),TODAY()-E140,"")</f>
        <v/>
      </c>
      <c r="U140" s="74" t="str">
        <f>IF(AND(C140="Abierto",D140="Media"),RANK(T140,$T$13:$T$814,0)+COUNTIF($T$13:T140,T140)-1+MAX(O:O,R:R),"")</f>
        <v/>
      </c>
      <c r="V140" s="74" t="str">
        <f>IF(AND(C140="Abierto",D140="Baja"),A140,"")</f>
        <v/>
      </c>
      <c r="W140" s="74" t="str">
        <f ca="1">IF(AND(C140="Abierto",D140="Baja"),TODAY()-E140,"")</f>
        <v/>
      </c>
      <c r="X140" s="74" t="str">
        <f>IF(AND(C140="Abierto",D140="Baja"),RANK(W140,$W$13:$W$814,0)+COUNTIF($W$13:W140,W140)-1+MAX(O:O,R:R,U:U),"")</f>
        <v/>
      </c>
      <c r="Y140" s="28" t="str">
        <f>IF(OR(C140="Resuelto",C140=""),"",SUM(O140,R140,U140,X140))</f>
        <v/>
      </c>
      <c r="Z140" s="28" t="str">
        <f>IF(OR(C140="Resuelto",C140=""),"",SUM(N140,Q140,T140,W140))</f>
        <v/>
      </c>
      <c r="AA140" s="28" t="str">
        <f>IF(OR(C140="Resuelto",C140=""),"",SUM(M140,P140,S140,V140))</f>
        <v/>
      </c>
      <c r="AB140" s="28">
        <v>298</v>
      </c>
      <c r="AC140" s="28" t="str">
        <f t="shared" ca="1" si="6"/>
        <v/>
      </c>
      <c r="AD140" s="75" t="str">
        <f t="shared" ca="1" si="7"/>
        <v/>
      </c>
      <c r="AE140" s="53"/>
      <c r="AF140" s="53"/>
      <c r="AG140" s="53"/>
      <c r="AH140" s="53"/>
      <c r="AI140" s="78" t="str">
        <f>IF(AJ140="","",MAX($AI$5:AI139)+1)</f>
        <v/>
      </c>
      <c r="AJ140" s="53" t="str">
        <f>IF(G139="","",IF(COUNTIF($AJ$11:AJ139,G139)=0,G139,""))</f>
        <v/>
      </c>
      <c r="AK140" s="53" t="str">
        <f t="shared" si="8"/>
        <v/>
      </c>
      <c r="AL140" s="53" t="s">
        <v>41</v>
      </c>
      <c r="AM140" s="53" t="s">
        <v>36</v>
      </c>
      <c r="AN140" s="53" t="s">
        <v>53</v>
      </c>
      <c r="AO140" s="53" t="s">
        <v>51</v>
      </c>
    </row>
    <row r="141" spans="1:41" ht="25.5" customHeight="1" x14ac:dyDescent="0.25">
      <c r="A141" s="85">
        <f t="shared" si="9"/>
        <v>129</v>
      </c>
      <c r="B141" s="15" t="s">
        <v>143</v>
      </c>
      <c r="C141" s="53" t="s">
        <v>142</v>
      </c>
      <c r="D141" s="17" t="s">
        <v>5</v>
      </c>
      <c r="E141" s="70">
        <v>44095</v>
      </c>
      <c r="F141" s="67" t="s">
        <v>105</v>
      </c>
      <c r="G141" s="86"/>
      <c r="H141" s="96">
        <v>44095</v>
      </c>
      <c r="I141" s="16">
        <f t="shared" ref="I141:I204" si="10">IF(OR(E141=0,H141=0),"",H141-E141)</f>
        <v>0</v>
      </c>
      <c r="J141" s="16"/>
      <c r="K141" s="28"/>
      <c r="L141" s="27"/>
      <c r="M141" s="74" t="str">
        <f>IF(AND(C141="Abierto",D141="Urgente"),A141,"")</f>
        <v/>
      </c>
      <c r="N141" s="74" t="str">
        <f ca="1">IF(AND(C141="Abierto",D141="Urgente"),TODAY()-E141,"")</f>
        <v/>
      </c>
      <c r="O141" s="74" t="str">
        <f>IF(AND(C141="Abierto",D141="Urgente"),RANK(N141,$N$13:$N$814,0)+COUNTIF($N$13:N141,N141)-1,"")</f>
        <v/>
      </c>
      <c r="P141" s="74" t="str">
        <f>IF(AND(C141="Abierto",D141="Alta"),A141,"")</f>
        <v/>
      </c>
      <c r="Q141" s="74" t="str">
        <f ca="1">IF(AND(C141="Abierto",D141="Alta"),TODAY()-E141,"")</f>
        <v/>
      </c>
      <c r="R141" s="74" t="str">
        <f>IF(AND(C141="Abierto",D141="Alta"),RANK(Q141,$Q$13:$Q$814,0)+COUNTIF($Q$13:Q141,Q141)-1+MAX(O:O),"")</f>
        <v/>
      </c>
      <c r="S141" s="74" t="str">
        <f>IF(AND(C141="Abierto",D141="Media"),A141,"")</f>
        <v/>
      </c>
      <c r="T141" s="74" t="str">
        <f ca="1">IF(AND(C141="Abierto",D141="Media"),TODAY()-E141,"")</f>
        <v/>
      </c>
      <c r="U141" s="74" t="str">
        <f>IF(AND(C141="Abierto",D141="Media"),RANK(T141,$T$13:$T$814,0)+COUNTIF($T$13:T141,T141)-1+MAX(O:O,R:R),"")</f>
        <v/>
      </c>
      <c r="V141" s="74" t="str">
        <f>IF(AND(C141="Abierto",D141="Baja"),A141,"")</f>
        <v/>
      </c>
      <c r="W141" s="74" t="str">
        <f ca="1">IF(AND(C141="Abierto",D141="Baja"),TODAY()-E141,"")</f>
        <v/>
      </c>
      <c r="X141" s="74" t="str">
        <f>IF(AND(C141="Abierto",D141="Baja"),RANK(W141,$W$13:$W$814,0)+COUNTIF($W$13:W141,W141)-1+MAX(O:O,R:R,U:U),"")</f>
        <v/>
      </c>
      <c r="Y141" s="28" t="str">
        <f>IF(OR(C141="Resuelto",C141=""),"",SUM(O141,R141,U141,X141))</f>
        <v/>
      </c>
      <c r="Z141" s="28" t="str">
        <f>IF(OR(C141="Resuelto",C141=""),"",SUM(N141,Q141,T141,W141))</f>
        <v/>
      </c>
      <c r="AA141" s="28" t="str">
        <f>IF(OR(C141="Resuelto",C141=""),"",SUM(M141,P141,S141,V141))</f>
        <v/>
      </c>
      <c r="AB141" s="28">
        <v>299</v>
      </c>
      <c r="AC141" s="28" t="str">
        <f t="shared" ref="AC141:AC148" ca="1" si="11">IF(ISNA(VLOOKUP(AB141,$Y$13:$AA$811,3,FALSE))=TRUE,"",VLOOKUP(AB141,$Y$13:$AA$811,3,FALSE))</f>
        <v/>
      </c>
      <c r="AD141" s="75" t="str">
        <f t="shared" ref="AD141:AD148" ca="1" si="12">IF(ISNA(VLOOKUP(AB141,$Y$13:$AA$811,2,FALSE))=TRUE,"",VLOOKUP(AB141,$Y$13:$AA$811,2,FALSE))</f>
        <v/>
      </c>
      <c r="AE141" s="53"/>
      <c r="AF141" s="53"/>
      <c r="AG141" s="53"/>
      <c r="AH141" s="53"/>
      <c r="AI141" s="78" t="str">
        <f>IF(AJ141="","",MAX($AI$5:AI140)+1)</f>
        <v/>
      </c>
      <c r="AJ141" s="53" t="str">
        <f>IF(G140="","",IF(COUNTIF($AJ$11:AJ140,G140)=0,G140,""))</f>
        <v/>
      </c>
      <c r="AK141" s="53" t="str">
        <f t="shared" ref="AK141:AK148" si="13">IF(ISNA(VLOOKUP(AB141,$AI$13:$AJ$811,2,FALSE))=TRUE,"",VLOOKUP(AB141,$AI$13:$AJ$811,2,FALSE))</f>
        <v/>
      </c>
      <c r="AL141" s="53" t="s">
        <v>44</v>
      </c>
      <c r="AM141" s="53" t="s">
        <v>35</v>
      </c>
      <c r="AN141" s="53" t="s">
        <v>52</v>
      </c>
      <c r="AO141" s="53" t="s">
        <v>49</v>
      </c>
    </row>
    <row r="142" spans="1:41" ht="25.5" customHeight="1" x14ac:dyDescent="0.25">
      <c r="A142" s="85">
        <f t="shared" si="9"/>
        <v>130</v>
      </c>
      <c r="B142" s="15" t="s">
        <v>143</v>
      </c>
      <c r="C142" s="53" t="s">
        <v>142</v>
      </c>
      <c r="D142" s="17" t="s">
        <v>5</v>
      </c>
      <c r="E142" s="70">
        <v>44095</v>
      </c>
      <c r="F142" s="67" t="s">
        <v>105</v>
      </c>
      <c r="G142" s="86"/>
      <c r="H142" s="96">
        <v>44095</v>
      </c>
      <c r="I142" s="16">
        <f t="shared" si="10"/>
        <v>0</v>
      </c>
      <c r="J142" s="16"/>
      <c r="K142" s="28"/>
      <c r="L142" s="27"/>
      <c r="M142" s="74" t="str">
        <f>IF(AND(C142="Abierto",D142="Urgente"),A142,"")</f>
        <v/>
      </c>
      <c r="N142" s="74" t="str">
        <f ca="1">IF(AND(C142="Abierto",D142="Urgente"),TODAY()-E142,"")</f>
        <v/>
      </c>
      <c r="O142" s="74" t="str">
        <f>IF(AND(C142="Abierto",D142="Urgente"),RANK(N142,$N$13:$N$814,0)+COUNTIF($N$13:N142,N142)-1,"")</f>
        <v/>
      </c>
      <c r="P142" s="74" t="str">
        <f>IF(AND(C142="Abierto",D142="Alta"),A142,"")</f>
        <v/>
      </c>
      <c r="Q142" s="74" t="str">
        <f ca="1">IF(AND(C142="Abierto",D142="Alta"),TODAY()-E142,"")</f>
        <v/>
      </c>
      <c r="R142" s="74" t="str">
        <f>IF(AND(C142="Abierto",D142="Alta"),RANK(Q142,$Q$13:$Q$814,0)+COUNTIF($Q$13:Q142,Q142)-1+MAX(O:O),"")</f>
        <v/>
      </c>
      <c r="S142" s="74" t="str">
        <f>IF(AND(C142="Abierto",D142="Media"),A142,"")</f>
        <v/>
      </c>
      <c r="T142" s="74" t="str">
        <f ca="1">IF(AND(C142="Abierto",D142="Media"),TODAY()-E142,"")</f>
        <v/>
      </c>
      <c r="U142" s="74" t="str">
        <f>IF(AND(C142="Abierto",D142="Media"),RANK(T142,$T$13:$T$814,0)+COUNTIF($T$13:T142,T142)-1+MAX(O:O,R:R),"")</f>
        <v/>
      </c>
      <c r="V142" s="74" t="str">
        <f>IF(AND(C142="Abierto",D142="Baja"),A142,"")</f>
        <v/>
      </c>
      <c r="W142" s="74" t="str">
        <f ca="1">IF(AND(C142="Abierto",D142="Baja"),TODAY()-E142,"")</f>
        <v/>
      </c>
      <c r="X142" s="74" t="str">
        <f>IF(AND(C142="Abierto",D142="Baja"),RANK(W142,$W$13:$W$814,0)+COUNTIF($W$13:W142,W142)-1+MAX(O:O,R:R,U:U),"")</f>
        <v/>
      </c>
      <c r="Y142" s="28" t="str">
        <f>IF(OR(C142="Resuelto",C142=""),"",SUM(O142,R142,U142,X142))</f>
        <v/>
      </c>
      <c r="Z142" s="28" t="str">
        <f>IF(OR(C142="Resuelto",C142=""),"",SUM(N142,Q142,T142,W142))</f>
        <v/>
      </c>
      <c r="AA142" s="28" t="str">
        <f>IF(OR(C142="Resuelto",C142=""),"",SUM(M142,P142,S142,V142))</f>
        <v/>
      </c>
      <c r="AB142" s="28">
        <v>300</v>
      </c>
      <c r="AC142" s="28" t="str">
        <f t="shared" ca="1" si="11"/>
        <v/>
      </c>
      <c r="AD142" s="75" t="str">
        <f t="shared" ca="1" si="12"/>
        <v/>
      </c>
      <c r="AE142" s="53"/>
      <c r="AF142" s="53"/>
      <c r="AG142" s="53"/>
      <c r="AH142" s="53"/>
      <c r="AI142" s="78" t="str">
        <f>IF(AJ142="","",MAX($AI$5:AI141)+1)</f>
        <v/>
      </c>
      <c r="AJ142" s="53" t="str">
        <f>IF(G141="","",IF(COUNTIF($AJ$11:AJ141,G141)=0,G141,""))</f>
        <v/>
      </c>
      <c r="AK142" s="53" t="str">
        <f t="shared" si="13"/>
        <v/>
      </c>
      <c r="AL142" s="53" t="s">
        <v>44</v>
      </c>
      <c r="AM142" s="53" t="s">
        <v>35</v>
      </c>
      <c r="AN142" s="53" t="s">
        <v>53</v>
      </c>
      <c r="AO142" s="53" t="s">
        <v>49</v>
      </c>
    </row>
    <row r="143" spans="1:41" ht="25.5" customHeight="1" x14ac:dyDescent="0.25">
      <c r="A143" s="85">
        <f t="shared" ref="A143:A204" si="14">A142+1</f>
        <v>131</v>
      </c>
      <c r="B143" s="15" t="s">
        <v>143</v>
      </c>
      <c r="C143" s="53" t="s">
        <v>142</v>
      </c>
      <c r="D143" s="17" t="s">
        <v>5</v>
      </c>
      <c r="E143" s="70">
        <v>44095</v>
      </c>
      <c r="F143" s="67" t="s">
        <v>105</v>
      </c>
      <c r="G143" s="86"/>
      <c r="H143" s="96">
        <v>44095</v>
      </c>
      <c r="I143" s="16">
        <f t="shared" si="10"/>
        <v>0</v>
      </c>
      <c r="J143" s="16"/>
      <c r="K143" s="28"/>
      <c r="L143" s="27"/>
      <c r="M143" s="74" t="str">
        <f>IF(AND(C143="Abierto",D143="Urgente"),A143,"")</f>
        <v/>
      </c>
      <c r="N143" s="74" t="str">
        <f ca="1">IF(AND(C143="Abierto",D143="Urgente"),TODAY()-E143,"")</f>
        <v/>
      </c>
      <c r="O143" s="74" t="str">
        <f>IF(AND(C143="Abierto",D143="Urgente"),RANK(N143,$N$13:$N$814,0)+COUNTIF($N$13:N143,N143)-1,"")</f>
        <v/>
      </c>
      <c r="P143" s="74" t="str">
        <f>IF(AND(C143="Abierto",D143="Alta"),A143,"")</f>
        <v/>
      </c>
      <c r="Q143" s="74" t="str">
        <f ca="1">IF(AND(C143="Abierto",D143="Alta"),TODAY()-E143,"")</f>
        <v/>
      </c>
      <c r="R143" s="74" t="str">
        <f>IF(AND(C143="Abierto",D143="Alta"),RANK(Q143,$Q$13:$Q$814,0)+COUNTIF($Q$13:Q143,Q143)-1+MAX(O:O),"")</f>
        <v/>
      </c>
      <c r="S143" s="74" t="str">
        <f>IF(AND(C143="Abierto",D143="Media"),A143,"")</f>
        <v/>
      </c>
      <c r="T143" s="74" t="str">
        <f ca="1">IF(AND(C143="Abierto",D143="Media"),TODAY()-E143,"")</f>
        <v/>
      </c>
      <c r="U143" s="74" t="str">
        <f>IF(AND(C143="Abierto",D143="Media"),RANK(T143,$T$13:$T$814,0)+COUNTIF($T$13:T143,T143)-1+MAX(O:O,R:R),"")</f>
        <v/>
      </c>
      <c r="V143" s="74" t="str">
        <f>IF(AND(C143="Abierto",D143="Baja"),A143,"")</f>
        <v/>
      </c>
      <c r="W143" s="74" t="str">
        <f ca="1">IF(AND(C143="Abierto",D143="Baja"),TODAY()-E143,"")</f>
        <v/>
      </c>
      <c r="X143" s="74" t="str">
        <f>IF(AND(C143="Abierto",D143="Baja"),RANK(W143,$W$13:$W$814,0)+COUNTIF($W$13:W143,W143)-1+MAX(O:O,R:R,U:U),"")</f>
        <v/>
      </c>
      <c r="Y143" s="28" t="str">
        <f>IF(OR(C143="Resuelto",C143=""),"",SUM(O143,R143,U143,X143))</f>
        <v/>
      </c>
      <c r="Z143" s="28" t="str">
        <f>IF(OR(C143="Resuelto",C143=""),"",SUM(N143,Q143,T143,W143))</f>
        <v/>
      </c>
      <c r="AA143" s="28" t="str">
        <f>IF(OR(C143="Resuelto",C143=""),"",SUM(M143,P143,S143,V143))</f>
        <v/>
      </c>
      <c r="AB143" s="28">
        <v>301</v>
      </c>
      <c r="AC143" s="28" t="str">
        <f t="shared" ca="1" si="11"/>
        <v/>
      </c>
      <c r="AD143" s="75" t="str">
        <f t="shared" ca="1" si="12"/>
        <v/>
      </c>
      <c r="AE143" s="53"/>
      <c r="AF143" s="53"/>
      <c r="AG143" s="53"/>
      <c r="AH143" s="53"/>
      <c r="AI143" s="78" t="str">
        <f>IF(AJ143="","",MAX($AI$5:AI142)+1)</f>
        <v/>
      </c>
      <c r="AJ143" s="53" t="str">
        <f>IF(G142="","",IF(COUNTIF($AJ$11:AJ142,G142)=0,G142,""))</f>
        <v/>
      </c>
      <c r="AK143" s="53" t="str">
        <f t="shared" si="13"/>
        <v/>
      </c>
      <c r="AL143" s="53" t="s">
        <v>44</v>
      </c>
      <c r="AM143" s="53" t="s">
        <v>35</v>
      </c>
      <c r="AN143" s="53" t="s">
        <v>52</v>
      </c>
      <c r="AO143" s="53" t="s">
        <v>49</v>
      </c>
    </row>
    <row r="144" spans="1:41" ht="25.5" customHeight="1" x14ac:dyDescent="0.25">
      <c r="A144" s="85">
        <f t="shared" si="14"/>
        <v>132</v>
      </c>
      <c r="B144" s="15" t="s">
        <v>143</v>
      </c>
      <c r="C144" s="53" t="s">
        <v>142</v>
      </c>
      <c r="D144" s="17" t="s">
        <v>5</v>
      </c>
      <c r="E144" s="70">
        <v>44095</v>
      </c>
      <c r="F144" s="67" t="s">
        <v>105</v>
      </c>
      <c r="G144" s="86"/>
      <c r="H144" s="96">
        <v>44095</v>
      </c>
      <c r="I144" s="16">
        <f t="shared" si="10"/>
        <v>0</v>
      </c>
      <c r="J144" s="16"/>
      <c r="K144" s="28"/>
      <c r="L144" s="27"/>
      <c r="M144" s="74" t="str">
        <f>IF(AND(C144="Abierto",D144="Urgente"),A144,"")</f>
        <v/>
      </c>
      <c r="N144" s="74" t="str">
        <f ca="1">IF(AND(C144="Abierto",D144="Urgente"),TODAY()-E144,"")</f>
        <v/>
      </c>
      <c r="O144" s="74" t="str">
        <f>IF(AND(C144="Abierto",D144="Urgente"),RANK(N144,$N$13:$N$814,0)+COUNTIF($N$13:N144,N144)-1,"")</f>
        <v/>
      </c>
      <c r="P144" s="74" t="str">
        <f>IF(AND(C144="Abierto",D144="Alta"),A144,"")</f>
        <v/>
      </c>
      <c r="Q144" s="74" t="str">
        <f ca="1">IF(AND(C144="Abierto",D144="Alta"),TODAY()-E144,"")</f>
        <v/>
      </c>
      <c r="R144" s="74" t="str">
        <f>IF(AND(C144="Abierto",D144="Alta"),RANK(Q144,$Q$13:$Q$814,0)+COUNTIF($Q$13:Q144,Q144)-1+MAX(O:O),"")</f>
        <v/>
      </c>
      <c r="S144" s="74" t="str">
        <f>IF(AND(C144="Abierto",D144="Media"),A144,"")</f>
        <v/>
      </c>
      <c r="T144" s="74" t="str">
        <f ca="1">IF(AND(C144="Abierto",D144="Media"),TODAY()-E144,"")</f>
        <v/>
      </c>
      <c r="U144" s="74" t="str">
        <f>IF(AND(C144="Abierto",D144="Media"),RANK(T144,$T$13:$T$814,0)+COUNTIF($T$13:T144,T144)-1+MAX(O:O,R:R),"")</f>
        <v/>
      </c>
      <c r="V144" s="74" t="str">
        <f>IF(AND(C144="Abierto",D144="Baja"),A144,"")</f>
        <v/>
      </c>
      <c r="W144" s="74" t="str">
        <f ca="1">IF(AND(C144="Abierto",D144="Baja"),TODAY()-E144,"")</f>
        <v/>
      </c>
      <c r="X144" s="74" t="str">
        <f>IF(AND(C144="Abierto",D144="Baja"),RANK(W144,$W$13:$W$814,0)+COUNTIF($W$13:W144,W144)-1+MAX(O:O,R:R,U:U),"")</f>
        <v/>
      </c>
      <c r="Y144" s="28" t="str">
        <f>IF(OR(C144="Resuelto",C144=""),"",SUM(O144,R144,U144,X144))</f>
        <v/>
      </c>
      <c r="Z144" s="28" t="str">
        <f>IF(OR(C144="Resuelto",C144=""),"",SUM(N144,Q144,T144,W144))</f>
        <v/>
      </c>
      <c r="AA144" s="28" t="str">
        <f>IF(OR(C144="Resuelto",C144=""),"",SUM(M144,P144,S144,V144))</f>
        <v/>
      </c>
      <c r="AB144" s="28">
        <v>302</v>
      </c>
      <c r="AC144" s="28" t="str">
        <f t="shared" ca="1" si="11"/>
        <v/>
      </c>
      <c r="AD144" s="75" t="str">
        <f t="shared" ca="1" si="12"/>
        <v/>
      </c>
      <c r="AE144" s="53"/>
      <c r="AF144" s="53"/>
      <c r="AG144" s="53"/>
      <c r="AH144" s="53"/>
      <c r="AI144" s="78" t="str">
        <f>IF(AJ144="","",MAX($AI$5:AI143)+1)</f>
        <v/>
      </c>
      <c r="AJ144" s="53" t="str">
        <f>IF(G143="","",IF(COUNTIF($AJ$11:AJ143,G143)=0,G143,""))</f>
        <v/>
      </c>
      <c r="AK144" s="53" t="str">
        <f t="shared" si="13"/>
        <v/>
      </c>
      <c r="AL144" s="53" t="s">
        <v>44</v>
      </c>
      <c r="AM144" s="53" t="s">
        <v>35</v>
      </c>
      <c r="AN144" s="53" t="s">
        <v>52</v>
      </c>
      <c r="AO144" s="53" t="s">
        <v>49</v>
      </c>
    </row>
    <row r="145" spans="1:41" ht="25.5" customHeight="1" x14ac:dyDescent="0.25">
      <c r="A145" s="85">
        <f t="shared" si="14"/>
        <v>133</v>
      </c>
      <c r="B145" s="15" t="s">
        <v>143</v>
      </c>
      <c r="C145" s="53" t="s">
        <v>142</v>
      </c>
      <c r="D145" s="17" t="s">
        <v>5</v>
      </c>
      <c r="E145" s="70">
        <v>44095</v>
      </c>
      <c r="F145" s="67" t="s">
        <v>105</v>
      </c>
      <c r="G145" s="86"/>
      <c r="H145" s="96">
        <v>44095</v>
      </c>
      <c r="I145" s="16">
        <f t="shared" si="10"/>
        <v>0</v>
      </c>
      <c r="J145" s="16"/>
      <c r="K145" s="28"/>
      <c r="L145" s="27"/>
      <c r="M145" s="74" t="str">
        <f>IF(AND(C145="Abierto",D145="Urgente"),A145,"")</f>
        <v/>
      </c>
      <c r="N145" s="74" t="str">
        <f ca="1">IF(AND(C145="Abierto",D145="Urgente"),TODAY()-E145,"")</f>
        <v/>
      </c>
      <c r="O145" s="74" t="str">
        <f>IF(AND(C145="Abierto",D145="Urgente"),RANK(N145,$N$13:$N$814,0)+COUNTIF($N$13:N145,N145)-1,"")</f>
        <v/>
      </c>
      <c r="P145" s="74" t="str">
        <f>IF(AND(C145="Abierto",D145="Alta"),A145,"")</f>
        <v/>
      </c>
      <c r="Q145" s="74" t="str">
        <f ca="1">IF(AND(C145="Abierto",D145="Alta"),TODAY()-E145,"")</f>
        <v/>
      </c>
      <c r="R145" s="74" t="str">
        <f>IF(AND(C145="Abierto",D145="Alta"),RANK(Q145,$Q$13:$Q$814,0)+COUNTIF($Q$13:Q145,Q145)-1+MAX(O:O),"")</f>
        <v/>
      </c>
      <c r="S145" s="74" t="str">
        <f>IF(AND(C145="Abierto",D145="Media"),A145,"")</f>
        <v/>
      </c>
      <c r="T145" s="74" t="str">
        <f ca="1">IF(AND(C145="Abierto",D145="Media"),TODAY()-E145,"")</f>
        <v/>
      </c>
      <c r="U145" s="74" t="str">
        <f>IF(AND(C145="Abierto",D145="Media"),RANK(T145,$T$13:$T$814,0)+COUNTIF($T$13:T145,T145)-1+MAX(O:O,R:R),"")</f>
        <v/>
      </c>
      <c r="V145" s="74" t="str">
        <f>IF(AND(C145="Abierto",D145="Baja"),A145,"")</f>
        <v/>
      </c>
      <c r="W145" s="74" t="str">
        <f ca="1">IF(AND(C145="Abierto",D145="Baja"),TODAY()-E145,"")</f>
        <v/>
      </c>
      <c r="X145" s="74" t="str">
        <f>IF(AND(C145="Abierto",D145="Baja"),RANK(W145,$W$13:$W$814,0)+COUNTIF($W$13:W145,W145)-1+MAX(O:O,R:R,U:U),"")</f>
        <v/>
      </c>
      <c r="Y145" s="28" t="str">
        <f>IF(OR(C145="Resuelto",C145=""),"",SUM(O145,R145,U145,X145))</f>
        <v/>
      </c>
      <c r="Z145" s="28" t="str">
        <f>IF(OR(C145="Resuelto",C145=""),"",SUM(N145,Q145,T145,W145))</f>
        <v/>
      </c>
      <c r="AA145" s="28" t="str">
        <f>IF(OR(C145="Resuelto",C145=""),"",SUM(M145,P145,S145,V145))</f>
        <v/>
      </c>
      <c r="AB145" s="28">
        <v>303</v>
      </c>
      <c r="AC145" s="28" t="str">
        <f t="shared" ca="1" si="11"/>
        <v/>
      </c>
      <c r="AD145" s="75" t="str">
        <f t="shared" ca="1" si="12"/>
        <v/>
      </c>
      <c r="AE145" s="53"/>
      <c r="AF145" s="53"/>
      <c r="AG145" s="53"/>
      <c r="AH145" s="53"/>
      <c r="AI145" s="78" t="str">
        <f>IF(AJ145="","",MAX($AI$5:AI144)+1)</f>
        <v/>
      </c>
      <c r="AJ145" s="53" t="str">
        <f>IF(G144="","",IF(COUNTIF($AJ$11:AJ144,G144)=0,G144,""))</f>
        <v/>
      </c>
      <c r="AK145" s="53" t="str">
        <f t="shared" si="13"/>
        <v/>
      </c>
      <c r="AL145" s="53" t="s">
        <v>44</v>
      </c>
      <c r="AM145" s="53" t="s">
        <v>35</v>
      </c>
      <c r="AN145" s="53" t="s">
        <v>52</v>
      </c>
      <c r="AO145" s="53" t="s">
        <v>49</v>
      </c>
    </row>
    <row r="146" spans="1:41" ht="25.5" customHeight="1" x14ac:dyDescent="0.25">
      <c r="A146" s="85">
        <f t="shared" si="14"/>
        <v>134</v>
      </c>
      <c r="B146" s="15" t="s">
        <v>143</v>
      </c>
      <c r="C146" s="53" t="s">
        <v>142</v>
      </c>
      <c r="D146" s="17" t="s">
        <v>5</v>
      </c>
      <c r="E146" s="70">
        <v>44095</v>
      </c>
      <c r="F146" s="67" t="s">
        <v>105</v>
      </c>
      <c r="G146" s="86"/>
      <c r="H146" s="96">
        <v>44095</v>
      </c>
      <c r="I146" s="16">
        <f t="shared" si="10"/>
        <v>0</v>
      </c>
      <c r="J146" s="16"/>
      <c r="K146" s="28"/>
      <c r="L146" s="27"/>
      <c r="M146" s="74" t="str">
        <f>IF(AND(C146="Abierto",D146="Urgente"),A146,"")</f>
        <v/>
      </c>
      <c r="N146" s="74" t="str">
        <f ca="1">IF(AND(C146="Abierto",D146="Urgente"),TODAY()-E146,"")</f>
        <v/>
      </c>
      <c r="O146" s="74" t="str">
        <f>IF(AND(C146="Abierto",D146="Urgente"),RANK(N146,$N$13:$N$814,0)+COUNTIF($N$13:N146,N146)-1,"")</f>
        <v/>
      </c>
      <c r="P146" s="74" t="str">
        <f>IF(AND(C146="Abierto",D146="Alta"),A146,"")</f>
        <v/>
      </c>
      <c r="Q146" s="74" t="str">
        <f ca="1">IF(AND(C146="Abierto",D146="Alta"),TODAY()-E146,"")</f>
        <v/>
      </c>
      <c r="R146" s="74" t="str">
        <f>IF(AND(C146="Abierto",D146="Alta"),RANK(Q146,$Q$13:$Q$814,0)+COUNTIF($Q$13:Q146,Q146)-1+MAX(O:O),"")</f>
        <v/>
      </c>
      <c r="S146" s="74" t="str">
        <f>IF(AND(C146="Abierto",D146="Media"),A146,"")</f>
        <v/>
      </c>
      <c r="T146" s="74" t="str">
        <f ca="1">IF(AND(C146="Abierto",D146="Media"),TODAY()-E146,"")</f>
        <v/>
      </c>
      <c r="U146" s="74" t="str">
        <f>IF(AND(C146="Abierto",D146="Media"),RANK(T146,$T$13:$T$814,0)+COUNTIF($T$13:T146,T146)-1+MAX(O:O,R:R),"")</f>
        <v/>
      </c>
      <c r="V146" s="74" t="str">
        <f>IF(AND(C146="Abierto",D146="Baja"),A146,"")</f>
        <v/>
      </c>
      <c r="W146" s="74" t="str">
        <f ca="1">IF(AND(C146="Abierto",D146="Baja"),TODAY()-E146,"")</f>
        <v/>
      </c>
      <c r="X146" s="74" t="str">
        <f>IF(AND(C146="Abierto",D146="Baja"),RANK(W146,$W$13:$W$814,0)+COUNTIF($W$13:W146,W146)-1+MAX(O:O,R:R,U:U),"")</f>
        <v/>
      </c>
      <c r="Y146" s="28" t="str">
        <f>IF(OR(C146="Resuelto",C146=""),"",SUM(O146,R146,U146,X146))</f>
        <v/>
      </c>
      <c r="Z146" s="28" t="str">
        <f>IF(OR(C146="Resuelto",C146=""),"",SUM(N146,Q146,T146,W146))</f>
        <v/>
      </c>
      <c r="AA146" s="28" t="str">
        <f>IF(OR(C146="Resuelto",C146=""),"",SUM(M146,P146,S146,V146))</f>
        <v/>
      </c>
      <c r="AB146" s="28">
        <v>304</v>
      </c>
      <c r="AC146" s="28" t="str">
        <f t="shared" ca="1" si="11"/>
        <v/>
      </c>
      <c r="AD146" s="75" t="str">
        <f t="shared" ca="1" si="12"/>
        <v/>
      </c>
      <c r="AE146" s="53"/>
      <c r="AF146" s="53"/>
      <c r="AG146" s="53"/>
      <c r="AH146" s="53"/>
      <c r="AI146" s="78" t="str">
        <f>IF(AJ146="","",MAX($AI$5:AI145)+1)</f>
        <v/>
      </c>
      <c r="AJ146" s="53" t="str">
        <f>IF(G145="","",IF(COUNTIF($AJ$11:AJ145,G145)=0,G145,""))</f>
        <v/>
      </c>
      <c r="AK146" s="53" t="str">
        <f t="shared" si="13"/>
        <v/>
      </c>
      <c r="AL146" s="53" t="s">
        <v>44</v>
      </c>
      <c r="AM146" s="53" t="s">
        <v>35</v>
      </c>
      <c r="AN146" s="53" t="s">
        <v>52</v>
      </c>
      <c r="AO146" s="53" t="s">
        <v>49</v>
      </c>
    </row>
    <row r="147" spans="1:41" ht="25.5" customHeight="1" x14ac:dyDescent="0.25">
      <c r="A147" s="85">
        <f t="shared" si="14"/>
        <v>135</v>
      </c>
      <c r="B147" s="15" t="s">
        <v>143</v>
      </c>
      <c r="C147" s="53" t="s">
        <v>142</v>
      </c>
      <c r="D147" s="17" t="s">
        <v>5</v>
      </c>
      <c r="E147" s="70">
        <v>44095</v>
      </c>
      <c r="F147" s="67" t="s">
        <v>105</v>
      </c>
      <c r="G147" s="86"/>
      <c r="H147" s="96">
        <v>44095</v>
      </c>
      <c r="I147" s="16">
        <f t="shared" si="10"/>
        <v>0</v>
      </c>
      <c r="J147" s="16"/>
      <c r="K147" s="28"/>
      <c r="L147" s="27"/>
      <c r="M147" s="74" t="str">
        <f>IF(AND(C147="Abierto",D147="Urgente"),A147,"")</f>
        <v/>
      </c>
      <c r="N147" s="74" t="str">
        <f ca="1">IF(AND(C147="Abierto",D147="Urgente"),TODAY()-E147,"")</f>
        <v/>
      </c>
      <c r="O147" s="74" t="str">
        <f>IF(AND(C147="Abierto",D147="Urgente"),RANK(N147,$N$13:$N$814,0)+COUNTIF($N$13:N147,N147)-1,"")</f>
        <v/>
      </c>
      <c r="P147" s="74" t="str">
        <f>IF(AND(C147="Abierto",D147="Alta"),A147,"")</f>
        <v/>
      </c>
      <c r="Q147" s="74" t="str">
        <f ca="1">IF(AND(C147="Abierto",D147="Alta"),TODAY()-E147,"")</f>
        <v/>
      </c>
      <c r="R147" s="74" t="str">
        <f>IF(AND(C147="Abierto",D147="Alta"),RANK(Q147,$Q$13:$Q$814,0)+COUNTIF($Q$13:Q147,Q147)-1+MAX(O:O),"")</f>
        <v/>
      </c>
      <c r="S147" s="74" t="str">
        <f>IF(AND(C147="Abierto",D147="Media"),A147,"")</f>
        <v/>
      </c>
      <c r="T147" s="74" t="str">
        <f ca="1">IF(AND(C147="Abierto",D147="Media"),TODAY()-E147,"")</f>
        <v/>
      </c>
      <c r="U147" s="74" t="str">
        <f>IF(AND(C147="Abierto",D147="Media"),RANK(T147,$T$13:$T$814,0)+COUNTIF($T$13:T147,T147)-1+MAX(O:O,R:R),"")</f>
        <v/>
      </c>
      <c r="V147" s="74" t="str">
        <f>IF(AND(C147="Abierto",D147="Baja"),A147,"")</f>
        <v/>
      </c>
      <c r="W147" s="74" t="str">
        <f ca="1">IF(AND(C147="Abierto",D147="Baja"),TODAY()-E147,"")</f>
        <v/>
      </c>
      <c r="X147" s="74" t="str">
        <f>IF(AND(C147="Abierto",D147="Baja"),RANK(W147,$W$13:$W$814,0)+COUNTIF($W$13:W147,W147)-1+MAX(O:O,R:R,U:U),"")</f>
        <v/>
      </c>
      <c r="Y147" s="28" t="str">
        <f>IF(OR(C147="Resuelto",C147=""),"",SUM(O147,R147,U147,X147))</f>
        <v/>
      </c>
      <c r="Z147" s="28" t="str">
        <f>IF(OR(C147="Resuelto",C147=""),"",SUM(N147,Q147,T147,W147))</f>
        <v/>
      </c>
      <c r="AA147" s="28" t="str">
        <f>IF(OR(C147="Resuelto",C147=""),"",SUM(M147,P147,S147,V147))</f>
        <v/>
      </c>
      <c r="AB147" s="28">
        <v>305</v>
      </c>
      <c r="AC147" s="28" t="str">
        <f t="shared" ca="1" si="11"/>
        <v/>
      </c>
      <c r="AD147" s="75" t="str">
        <f t="shared" ca="1" si="12"/>
        <v/>
      </c>
      <c r="AE147" s="53"/>
      <c r="AF147" s="53"/>
      <c r="AG147" s="53"/>
      <c r="AH147" s="53"/>
      <c r="AI147" s="78" t="str">
        <f>IF(AJ147="","",MAX($AI$5:AI146)+1)</f>
        <v/>
      </c>
      <c r="AJ147" s="53" t="str">
        <f>IF(G146="","",IF(COUNTIF($AJ$11:AJ146,G146)=0,G146,""))</f>
        <v/>
      </c>
      <c r="AK147" s="53" t="str">
        <f t="shared" si="13"/>
        <v/>
      </c>
      <c r="AL147" s="53" t="s">
        <v>44</v>
      </c>
      <c r="AM147" s="53" t="s">
        <v>32</v>
      </c>
      <c r="AN147" s="53" t="s">
        <v>52</v>
      </c>
      <c r="AO147" s="53" t="s">
        <v>49</v>
      </c>
    </row>
    <row r="148" spans="1:41" ht="25.5" customHeight="1" x14ac:dyDescent="0.25">
      <c r="A148" s="85">
        <f t="shared" si="14"/>
        <v>136</v>
      </c>
      <c r="B148" s="15" t="s">
        <v>143</v>
      </c>
      <c r="C148" s="53" t="s">
        <v>142</v>
      </c>
      <c r="D148" s="17" t="s">
        <v>5</v>
      </c>
      <c r="E148" s="70">
        <v>44095</v>
      </c>
      <c r="F148" s="67" t="s">
        <v>105</v>
      </c>
      <c r="G148" s="86"/>
      <c r="H148" s="96">
        <v>44095</v>
      </c>
      <c r="I148" s="16">
        <f t="shared" si="10"/>
        <v>0</v>
      </c>
      <c r="J148" s="16"/>
      <c r="K148" s="28"/>
      <c r="L148" s="27"/>
      <c r="M148" s="74" t="str">
        <f>IF(AND(C148="Abierto",D148="Urgente"),A148,"")</f>
        <v/>
      </c>
      <c r="N148" s="74" t="str">
        <f ca="1">IF(AND(C148="Abierto",D148="Urgente"),TODAY()-E148,"")</f>
        <v/>
      </c>
      <c r="O148" s="74" t="str">
        <f>IF(AND(C148="Abierto",D148="Urgente"),RANK(N148,$N$13:$N$814,0)+COUNTIF($N$13:N148,N148)-1,"")</f>
        <v/>
      </c>
      <c r="P148" s="74" t="str">
        <f>IF(AND(C148="Abierto",D148="Alta"),A148,"")</f>
        <v/>
      </c>
      <c r="Q148" s="74" t="str">
        <f ca="1">IF(AND(C148="Abierto",D148="Alta"),TODAY()-E148,"")</f>
        <v/>
      </c>
      <c r="R148" s="74" t="str">
        <f>IF(AND(C148="Abierto",D148="Alta"),RANK(Q148,$Q$13:$Q$814,0)+COUNTIF($Q$13:Q148,Q148)-1+MAX(O:O),"")</f>
        <v/>
      </c>
      <c r="S148" s="74" t="str">
        <f>IF(AND(C148="Abierto",D148="Media"),A148,"")</f>
        <v/>
      </c>
      <c r="T148" s="74" t="str">
        <f ca="1">IF(AND(C148="Abierto",D148="Media"),TODAY()-E148,"")</f>
        <v/>
      </c>
      <c r="U148" s="74" t="str">
        <f>IF(AND(C148="Abierto",D148="Media"),RANK(T148,$T$13:$T$814,0)+COUNTIF($T$13:T148,T148)-1+MAX(O:O,R:R),"")</f>
        <v/>
      </c>
      <c r="V148" s="74" t="str">
        <f>IF(AND(C148="Abierto",D148="Baja"),A148,"")</f>
        <v/>
      </c>
      <c r="W148" s="74" t="str">
        <f ca="1">IF(AND(C148="Abierto",D148="Baja"),TODAY()-E148,"")</f>
        <v/>
      </c>
      <c r="X148" s="74" t="str">
        <f>IF(AND(C148="Abierto",D148="Baja"),RANK(W148,$W$13:$W$814,0)+COUNTIF($W$13:W148,W148)-1+MAX(O:O,R:R,U:U),"")</f>
        <v/>
      </c>
      <c r="Y148" s="28" t="str">
        <f>IF(OR(C148="Resuelto",C148=""),"",SUM(O148,R148,U148,X148))</f>
        <v/>
      </c>
      <c r="Z148" s="28" t="str">
        <f>IF(OR(C148="Resuelto",C148=""),"",SUM(N148,Q148,T148,W148))</f>
        <v/>
      </c>
      <c r="AA148" s="28" t="str">
        <f>IF(OR(C148="Resuelto",C148=""),"",SUM(M148,P148,S148,V148))</f>
        <v/>
      </c>
      <c r="AB148" s="28">
        <v>306</v>
      </c>
      <c r="AC148" s="28" t="str">
        <f t="shared" ca="1" si="11"/>
        <v/>
      </c>
      <c r="AD148" s="75" t="str">
        <f t="shared" ca="1" si="12"/>
        <v/>
      </c>
      <c r="AE148" s="53"/>
      <c r="AF148" s="53"/>
      <c r="AG148" s="53"/>
      <c r="AH148" s="53"/>
      <c r="AI148" s="78" t="str">
        <f>IF(AJ148="","",MAX($AI$5:AI147)+1)</f>
        <v/>
      </c>
      <c r="AJ148" s="53" t="str">
        <f>IF(G147="","",IF(COUNTIF($AJ$11:AJ147,G147)=0,G147,""))</f>
        <v/>
      </c>
      <c r="AK148" s="53" t="str">
        <f t="shared" si="13"/>
        <v/>
      </c>
      <c r="AL148" s="53" t="s">
        <v>44</v>
      </c>
      <c r="AM148" s="53" t="s">
        <v>32</v>
      </c>
      <c r="AN148" s="53" t="s">
        <v>52</v>
      </c>
      <c r="AO148" s="53" t="s">
        <v>49</v>
      </c>
    </row>
    <row r="149" spans="1:41" ht="25.5" customHeight="1" x14ac:dyDescent="0.25">
      <c r="A149" s="85">
        <f t="shared" si="14"/>
        <v>137</v>
      </c>
      <c r="B149" s="15" t="s">
        <v>143</v>
      </c>
      <c r="C149" s="53" t="s">
        <v>8</v>
      </c>
      <c r="D149" s="17" t="s">
        <v>5</v>
      </c>
      <c r="E149" s="70">
        <v>44096</v>
      </c>
      <c r="F149" s="67"/>
      <c r="G149" s="86" t="s">
        <v>115</v>
      </c>
      <c r="H149" s="96"/>
      <c r="I149" s="16"/>
      <c r="J149" s="16"/>
      <c r="K149" s="28"/>
      <c r="L149" s="27"/>
      <c r="M149" s="74" t="str">
        <f>IF(AND(C149="Abierto",D149="Urgente"),A149,"")</f>
        <v/>
      </c>
      <c r="N149" s="74" t="str">
        <f ca="1">IF(AND(C149="Abierto",D149="Urgente"),TODAY()-E149,"")</f>
        <v/>
      </c>
      <c r="O149" s="74"/>
      <c r="P149" s="74" t="str">
        <f>IF(AND(C149="Abierto",D149="Alta"),A149,"")</f>
        <v/>
      </c>
      <c r="Q149" s="74" t="str">
        <f ca="1">IF(AND(C149="Abierto",D149="Alta"),TODAY()-E149,"")</f>
        <v/>
      </c>
      <c r="R149" s="74"/>
      <c r="S149" s="74" t="str">
        <f>IF(AND(C149="Abierto",D149="Media"),A149,"")</f>
        <v/>
      </c>
      <c r="T149" s="74" t="str">
        <f ca="1">IF(AND(C149="Abierto",D149="Media"),TODAY()-E149,"")</f>
        <v/>
      </c>
      <c r="U149" s="74"/>
      <c r="V149" s="74">
        <f>IF(AND(C149="Abierto",D149="Baja"),A149,"")</f>
        <v>137</v>
      </c>
      <c r="W149" s="74">
        <f ca="1">IF(AND(C149="Abierto",D149="Baja"),TODAY()-E149,"")</f>
        <v>178</v>
      </c>
      <c r="X149" s="74"/>
      <c r="Y149" s="28"/>
      <c r="Z149" s="28">
        <f ca="1">IF(OR(C149="Resuelto",C149=""),"",SUM(N149,Q149,T149,W149))</f>
        <v>178</v>
      </c>
      <c r="AA149" s="28">
        <f>IF(OR(C149="Resuelto",C149=""),"",SUM(M149,P149,S149,V149))</f>
        <v>137</v>
      </c>
      <c r="AB149" s="28"/>
      <c r="AC149" s="28"/>
      <c r="AD149" s="75"/>
      <c r="AE149" s="53"/>
      <c r="AF149" s="53"/>
      <c r="AG149" s="53"/>
      <c r="AH149" s="53"/>
      <c r="AI149" s="78"/>
      <c r="AJ149" s="53"/>
      <c r="AK149" s="53"/>
      <c r="AL149" s="53" t="s">
        <v>44</v>
      </c>
      <c r="AM149" s="53" t="s">
        <v>34</v>
      </c>
      <c r="AN149" s="53" t="s">
        <v>53</v>
      </c>
      <c r="AO149" s="53" t="s">
        <v>49</v>
      </c>
    </row>
    <row r="150" spans="1:41" ht="25.5" customHeight="1" x14ac:dyDescent="0.25">
      <c r="A150" s="85">
        <f t="shared" si="14"/>
        <v>138</v>
      </c>
      <c r="B150" s="53">
        <v>2025953</v>
      </c>
      <c r="C150" s="53" t="s">
        <v>142</v>
      </c>
      <c r="D150" s="17" t="s">
        <v>6</v>
      </c>
      <c r="E150" s="70">
        <v>44096</v>
      </c>
      <c r="F150" s="67" t="s">
        <v>89</v>
      </c>
      <c r="G150" s="86"/>
      <c r="H150" s="96">
        <v>44096</v>
      </c>
      <c r="I150" s="16">
        <f t="shared" si="10"/>
        <v>0</v>
      </c>
      <c r="J150" s="16"/>
      <c r="K150" s="28"/>
      <c r="L150" s="27"/>
      <c r="M150" s="74" t="str">
        <f>IF(AND(C150="Abierto",D150="Urgente"),A150,"")</f>
        <v/>
      </c>
      <c r="N150" s="74" t="str">
        <f ca="1">IF(AND(C150="Abierto",D150="Urgente"),TODAY()-E150,"")</f>
        <v/>
      </c>
      <c r="O150" s="74" t="str">
        <f>IF(AND(C150="Abierto",D150="Urgente"),RANK(N150,$N$13:$N$814,0)+COUNTIF($N$13:N150,N150)-1,"")</f>
        <v/>
      </c>
      <c r="P150" s="74" t="str">
        <f>IF(AND(C150="Abierto",D150="Alta"),A150,"")</f>
        <v/>
      </c>
      <c r="Q150" s="74" t="str">
        <f ca="1">IF(AND(C150="Abierto",D150="Alta"),TODAY()-E150,"")</f>
        <v/>
      </c>
      <c r="R150" s="74" t="str">
        <f>IF(AND(C150="Abierto",D150="Alta"),RANK(Q150,$Q$13:$Q$814,0)+COUNTIF($Q$13:Q150,Q150)-1+MAX(O:O),"")</f>
        <v/>
      </c>
      <c r="S150" s="74" t="str">
        <f>IF(AND(C150="Abierto",D150="Media"),A150,"")</f>
        <v/>
      </c>
      <c r="T150" s="74" t="str">
        <f ca="1">IF(AND(C150="Abierto",D150="Media"),TODAY()-E150,"")</f>
        <v/>
      </c>
      <c r="U150" s="74" t="str">
        <f>IF(AND(C150="Abierto",D150="Media"),RANK(T150,$T$13:$T$814,0)+COUNTIF($T$13:T150,T150)-1+MAX(O:O,R:R),"")</f>
        <v/>
      </c>
      <c r="V150" s="74" t="str">
        <f>IF(AND(C150="Abierto",D150="Baja"),A150,"")</f>
        <v/>
      </c>
      <c r="W150" s="74" t="str">
        <f ca="1">IF(AND(C150="Abierto",D150="Baja"),TODAY()-E150,"")</f>
        <v/>
      </c>
      <c r="X150" s="74" t="str">
        <f>IF(AND(C150="Abierto",D150="Baja"),RANK(W150,$W$13:$W$814,0)+COUNTIF($W$13:W150,W150)-1+MAX(O:O,R:R,U:U),"")</f>
        <v/>
      </c>
      <c r="Y150" s="28" t="str">
        <f>IF(OR(C150="Resuelto",C150=""),"",SUM(O150,R150,U150,X150))</f>
        <v/>
      </c>
      <c r="Z150" s="28" t="str">
        <f>IF(OR(C150="Resuelto",C150=""),"",SUM(N150,Q150,T150,W150))</f>
        <v/>
      </c>
      <c r="AA150" s="28" t="str">
        <f>IF(OR(C150="Resuelto",C150=""),"",SUM(M150,P150,S150,V150))</f>
        <v/>
      </c>
      <c r="AB150" s="28">
        <v>307</v>
      </c>
      <c r="AC150" s="28" t="str">
        <f t="shared" ref="AC150:AC213" ca="1" si="15">IF(ISNA(VLOOKUP(AB150,$Y$13:$AA$811,3,FALSE))=TRUE,"",VLOOKUP(AB150,$Y$13:$AA$811,3,FALSE))</f>
        <v/>
      </c>
      <c r="AD150" s="75" t="str">
        <f t="shared" ref="AD150:AD213" ca="1" si="16">IF(ISNA(VLOOKUP(AB150,$Y$13:$AA$811,2,FALSE))=TRUE,"",VLOOKUP(AB150,$Y$13:$AA$811,2,FALSE))</f>
        <v/>
      </c>
      <c r="AE150" s="53"/>
      <c r="AF150" s="53"/>
      <c r="AG150" s="53"/>
      <c r="AH150" s="53"/>
      <c r="AI150" s="78" t="str">
        <f>IF(AJ150="","",MAX($AI$5:AI148)+1)</f>
        <v/>
      </c>
      <c r="AJ150" s="53" t="str">
        <f>IF(G148="","",IF(COUNTIF($AJ$11:AJ148,G148)=0,G148,""))</f>
        <v/>
      </c>
      <c r="AK150" s="53" t="str">
        <f t="shared" ref="AK150:AK213" si="17">IF(ISNA(VLOOKUP(AB150,$AI$13:$AJ$811,2,FALSE))=TRUE,"",VLOOKUP(AB150,$AI$13:$AJ$811,2,FALSE))</f>
        <v/>
      </c>
      <c r="AL150" s="53" t="s">
        <v>41</v>
      </c>
      <c r="AM150" s="53" t="s">
        <v>36</v>
      </c>
      <c r="AN150" s="53" t="s">
        <v>53</v>
      </c>
      <c r="AO150" s="53" t="s">
        <v>51</v>
      </c>
    </row>
    <row r="151" spans="1:41" ht="25.5" customHeight="1" x14ac:dyDescent="0.25">
      <c r="A151" s="85">
        <f t="shared" si="14"/>
        <v>139</v>
      </c>
      <c r="B151" s="15" t="s">
        <v>143</v>
      </c>
      <c r="C151" s="53" t="s">
        <v>142</v>
      </c>
      <c r="D151" s="17" t="s">
        <v>5</v>
      </c>
      <c r="E151" s="70">
        <v>44096</v>
      </c>
      <c r="F151" s="67" t="s">
        <v>105</v>
      </c>
      <c r="G151" s="86"/>
      <c r="H151" s="70">
        <v>44096</v>
      </c>
      <c r="I151" s="16">
        <f t="shared" si="10"/>
        <v>0</v>
      </c>
      <c r="J151" s="16"/>
      <c r="K151" s="28"/>
      <c r="L151" s="27"/>
      <c r="M151" s="74" t="str">
        <f>IF(AND(C151="Abierto",D151="Urgente"),A151,"")</f>
        <v/>
      </c>
      <c r="N151" s="74" t="str">
        <f ca="1">IF(AND(C151="Abierto",D151="Urgente"),TODAY()-E151,"")</f>
        <v/>
      </c>
      <c r="O151" s="74" t="str">
        <f>IF(AND(C151="Abierto",D151="Urgente"),RANK(N151,$N$13:$N$814,0)+COUNTIF($N$13:N151,N151)-1,"")</f>
        <v/>
      </c>
      <c r="P151" s="74" t="str">
        <f>IF(AND(C151="Abierto",D151="Alta"),A151,"")</f>
        <v/>
      </c>
      <c r="Q151" s="74" t="str">
        <f ca="1">IF(AND(C151="Abierto",D151="Alta"),TODAY()-E151,"")</f>
        <v/>
      </c>
      <c r="R151" s="74" t="str">
        <f>IF(AND(C151="Abierto",D151="Alta"),RANK(Q151,$Q$13:$Q$814,0)+COUNTIF($Q$13:Q151,Q151)-1+MAX(O:O),"")</f>
        <v/>
      </c>
      <c r="S151" s="74" t="str">
        <f>IF(AND(C151="Abierto",D151="Media"),A151,"")</f>
        <v/>
      </c>
      <c r="T151" s="74" t="str">
        <f ca="1">IF(AND(C151="Abierto",D151="Media"),TODAY()-E151,"")</f>
        <v/>
      </c>
      <c r="U151" s="74" t="str">
        <f>IF(AND(C151="Abierto",D151="Media"),RANK(T151,$T$13:$T$814,0)+COUNTIF($T$13:T151,T151)-1+MAX(O:O,R:R),"")</f>
        <v/>
      </c>
      <c r="V151" s="74" t="str">
        <f>IF(AND(C151="Abierto",D151="Baja"),A151,"")</f>
        <v/>
      </c>
      <c r="W151" s="74" t="str">
        <f ca="1">IF(AND(C151="Abierto",D151="Baja"),TODAY()-E151,"")</f>
        <v/>
      </c>
      <c r="X151" s="74" t="str">
        <f>IF(AND(C151="Abierto",D151="Baja"),RANK(W151,$W$13:$W$814,0)+COUNTIF($W$13:W151,W151)-1+MAX(O:O,R:R,U:U),"")</f>
        <v/>
      </c>
      <c r="Y151" s="28" t="str">
        <f>IF(OR(C151="Resuelto",C151=""),"",SUM(O151,R151,U151,X151))</f>
        <v/>
      </c>
      <c r="Z151" s="28" t="str">
        <f>IF(OR(C151="Resuelto",C151=""),"",SUM(N151,Q151,T151,W151))</f>
        <v/>
      </c>
      <c r="AA151" s="28" t="str">
        <f>IF(OR(C151="Resuelto",C151=""),"",SUM(M151,P151,S151,V151))</f>
        <v/>
      </c>
      <c r="AB151" s="28">
        <v>308</v>
      </c>
      <c r="AC151" s="28" t="str">
        <f t="shared" ca="1" si="15"/>
        <v/>
      </c>
      <c r="AD151" s="75" t="str">
        <f t="shared" ca="1" si="16"/>
        <v/>
      </c>
      <c r="AE151" s="53"/>
      <c r="AF151" s="53"/>
      <c r="AG151" s="53"/>
      <c r="AH151" s="53"/>
      <c r="AI151" s="78" t="str">
        <f>IF(AJ151="","",MAX($AI$5:AI150)+1)</f>
        <v/>
      </c>
      <c r="AJ151" s="53" t="str">
        <f>IF(G150="","",IF(COUNTIF($AJ$11:AJ150,G150)=0,G150,""))</f>
        <v/>
      </c>
      <c r="AK151" s="53" t="str">
        <f t="shared" si="17"/>
        <v/>
      </c>
      <c r="AL151" s="53" t="s">
        <v>44</v>
      </c>
      <c r="AM151" s="53" t="s">
        <v>34</v>
      </c>
      <c r="AN151" s="53" t="s">
        <v>52</v>
      </c>
      <c r="AO151" s="53" t="s">
        <v>49</v>
      </c>
    </row>
    <row r="152" spans="1:41" ht="25.5" customHeight="1" x14ac:dyDescent="0.25">
      <c r="A152" s="85">
        <f t="shared" si="14"/>
        <v>140</v>
      </c>
      <c r="B152" s="15" t="s">
        <v>143</v>
      </c>
      <c r="C152" s="53" t="s">
        <v>142</v>
      </c>
      <c r="D152" s="17" t="s">
        <v>5</v>
      </c>
      <c r="E152" s="70">
        <v>44096</v>
      </c>
      <c r="F152" s="67" t="s">
        <v>105</v>
      </c>
      <c r="G152" s="86"/>
      <c r="H152" s="70">
        <v>44096</v>
      </c>
      <c r="I152" s="16">
        <f t="shared" si="10"/>
        <v>0</v>
      </c>
      <c r="J152" s="16"/>
      <c r="K152" s="28"/>
      <c r="L152" s="27"/>
      <c r="M152" s="74" t="str">
        <f>IF(AND(C152="Abierto",D152="Urgente"),A152,"")</f>
        <v/>
      </c>
      <c r="N152" s="74" t="str">
        <f ca="1">IF(AND(C152="Abierto",D152="Urgente"),TODAY()-E152,"")</f>
        <v/>
      </c>
      <c r="O152" s="74" t="str">
        <f>IF(AND(C152="Abierto",D152="Urgente"),RANK(N152,$N$13:$N$814,0)+COUNTIF($N$13:N152,N152)-1,"")</f>
        <v/>
      </c>
      <c r="P152" s="74" t="str">
        <f>IF(AND(C152="Abierto",D152="Alta"),A152,"")</f>
        <v/>
      </c>
      <c r="Q152" s="74" t="str">
        <f ca="1">IF(AND(C152="Abierto",D152="Alta"),TODAY()-E152,"")</f>
        <v/>
      </c>
      <c r="R152" s="74" t="str">
        <f>IF(AND(C152="Abierto",D152="Alta"),RANK(Q152,$Q$13:$Q$814,0)+COUNTIF($Q$13:Q152,Q152)-1+MAX(O:O),"")</f>
        <v/>
      </c>
      <c r="S152" s="74" t="str">
        <f>IF(AND(C152="Abierto",D152="Media"),A152,"")</f>
        <v/>
      </c>
      <c r="T152" s="74" t="str">
        <f ca="1">IF(AND(C152="Abierto",D152="Media"),TODAY()-E152,"")</f>
        <v/>
      </c>
      <c r="U152" s="74" t="str">
        <f>IF(AND(C152="Abierto",D152="Media"),RANK(T152,$T$13:$T$814,0)+COUNTIF($T$13:T152,T152)-1+MAX(O:O,R:R),"")</f>
        <v/>
      </c>
      <c r="V152" s="74" t="str">
        <f>IF(AND(C152="Abierto",D152="Baja"),A152,"")</f>
        <v/>
      </c>
      <c r="W152" s="74" t="str">
        <f ca="1">IF(AND(C152="Abierto",D152="Baja"),TODAY()-E152,"")</f>
        <v/>
      </c>
      <c r="X152" s="74" t="str">
        <f>IF(AND(C152="Abierto",D152="Baja"),RANK(W152,$W$13:$W$814,0)+COUNTIF($W$13:W152,W152)-1+MAX(O:O,R:R,U:U),"")</f>
        <v/>
      </c>
      <c r="Y152" s="28" t="str">
        <f>IF(OR(C152="Resuelto",C152=""),"",SUM(O152,R152,U152,X152))</f>
        <v/>
      </c>
      <c r="Z152" s="28" t="str">
        <f>IF(OR(C152="Resuelto",C152=""),"",SUM(N152,Q152,T152,W152))</f>
        <v/>
      </c>
      <c r="AA152" s="28" t="str">
        <f>IF(OR(C152="Resuelto",C152=""),"",SUM(M152,P152,S152,V152))</f>
        <v/>
      </c>
      <c r="AB152" s="28">
        <v>309</v>
      </c>
      <c r="AC152" s="28" t="str">
        <f t="shared" ca="1" si="15"/>
        <v/>
      </c>
      <c r="AD152" s="75" t="str">
        <f t="shared" ca="1" si="16"/>
        <v/>
      </c>
      <c r="AE152" s="53"/>
      <c r="AF152" s="53"/>
      <c r="AG152" s="53"/>
      <c r="AH152" s="53"/>
      <c r="AI152" s="78" t="str">
        <f>IF(AJ152="","",MAX($AI$5:AI151)+1)</f>
        <v/>
      </c>
      <c r="AJ152" s="53" t="str">
        <f>IF(G151="","",IF(COUNTIF($AJ$11:AJ151,G151)=0,G151,""))</f>
        <v/>
      </c>
      <c r="AK152" s="53" t="str">
        <f t="shared" si="17"/>
        <v/>
      </c>
      <c r="AL152" s="53" t="s">
        <v>44</v>
      </c>
      <c r="AM152" s="53" t="s">
        <v>34</v>
      </c>
      <c r="AN152" s="53" t="s">
        <v>52</v>
      </c>
      <c r="AO152" s="53" t="s">
        <v>51</v>
      </c>
    </row>
    <row r="153" spans="1:41" ht="25.5" customHeight="1" x14ac:dyDescent="0.25">
      <c r="A153" s="85">
        <f t="shared" si="14"/>
        <v>141</v>
      </c>
      <c r="B153" s="15" t="s">
        <v>143</v>
      </c>
      <c r="C153" s="53" t="s">
        <v>8</v>
      </c>
      <c r="D153" s="17" t="s">
        <v>6</v>
      </c>
      <c r="E153" s="70">
        <v>44096</v>
      </c>
      <c r="F153" s="67" t="s">
        <v>87</v>
      </c>
      <c r="G153" s="86"/>
      <c r="H153" s="96"/>
      <c r="I153" s="16" t="str">
        <f t="shared" si="10"/>
        <v/>
      </c>
      <c r="J153" s="16"/>
      <c r="K153" s="28"/>
      <c r="L153" s="27"/>
      <c r="M153" s="74" t="str">
        <f>IF(AND(C153="Abierto",D153="Urgente"),A153,"")</f>
        <v/>
      </c>
      <c r="N153" s="74" t="str">
        <f ca="1">IF(AND(C153="Abierto",D153="Urgente"),TODAY()-E153,"")</f>
        <v/>
      </c>
      <c r="O153" s="74" t="str">
        <f>IF(AND(C153="Abierto",D153="Urgente"),RANK(N153,$N$13:$N$814,0)+COUNTIF($N$13:N153,N153)-1,"")</f>
        <v/>
      </c>
      <c r="P153" s="74" t="str">
        <f>IF(AND(C153="Abierto",D153="Alta"),A153,"")</f>
        <v/>
      </c>
      <c r="Q153" s="74" t="str">
        <f ca="1">IF(AND(C153="Abierto",D153="Alta"),TODAY()-E153,"")</f>
        <v/>
      </c>
      <c r="R153" s="74" t="str">
        <f>IF(AND(C153="Abierto",D153="Alta"),RANK(Q153,$Q$13:$Q$814,0)+COUNTIF($Q$13:Q153,Q153)-1+MAX(O:O),"")</f>
        <v/>
      </c>
      <c r="S153" s="74">
        <f>IF(AND(C153="Abierto",D153="Media"),A153,"")</f>
        <v>141</v>
      </c>
      <c r="T153" s="74">
        <f ca="1">IF(AND(C153="Abierto",D153="Media"),TODAY()-E153,"")</f>
        <v>178</v>
      </c>
      <c r="U153" s="74">
        <f ca="1">IF(AND(C153="Abierto",D153="Media"),RANK(T153,$T$13:$T$814,0)+COUNTIF($T$13:T153,T153)-1+MAX(O:O,R:R),"")</f>
        <v>3</v>
      </c>
      <c r="V153" s="74" t="str">
        <f>IF(AND(C153="Abierto",D153="Baja"),A153,"")</f>
        <v/>
      </c>
      <c r="W153" s="74" t="str">
        <f ca="1">IF(AND(C153="Abierto",D153="Baja"),TODAY()-E153,"")</f>
        <v/>
      </c>
      <c r="X153" s="74" t="str">
        <f>IF(AND(C153="Abierto",D153="Baja"),RANK(W153,$W$13:$W$814,0)+COUNTIF($W$13:W153,W153)-1+MAX(O:O,R:R,U:U),"")</f>
        <v/>
      </c>
      <c r="Y153" s="28">
        <f ca="1">IF(OR(C153="Resuelto",C153=""),"",SUM(O153,R153,U153,X153))</f>
        <v>3</v>
      </c>
      <c r="Z153" s="28">
        <f ca="1">IF(OR(C153="Resuelto",C153=""),"",SUM(N153,Q153,T153,W153))</f>
        <v>178</v>
      </c>
      <c r="AA153" s="28">
        <f>IF(OR(C153="Resuelto",C153=""),"",SUM(M153,P153,S153,V153))</f>
        <v>141</v>
      </c>
      <c r="AB153" s="28">
        <v>310</v>
      </c>
      <c r="AC153" s="28" t="str">
        <f t="shared" ca="1" si="15"/>
        <v/>
      </c>
      <c r="AD153" s="75" t="str">
        <f t="shared" ca="1" si="16"/>
        <v/>
      </c>
      <c r="AE153" s="53"/>
      <c r="AF153" s="53"/>
      <c r="AG153" s="53"/>
      <c r="AH153" s="53"/>
      <c r="AI153" s="78" t="str">
        <f>IF(AJ153="","",MAX($AI$5:AI152)+1)</f>
        <v/>
      </c>
      <c r="AJ153" s="53" t="str">
        <f>IF(G152="","",IF(COUNTIF($AJ$11:AJ152,G152)=0,G152,""))</f>
        <v/>
      </c>
      <c r="AK153" s="53" t="str">
        <f t="shared" si="17"/>
        <v/>
      </c>
      <c r="AL153" s="53" t="s">
        <v>39</v>
      </c>
      <c r="AM153" s="53" t="s">
        <v>34</v>
      </c>
      <c r="AN153" s="53" t="s">
        <v>53</v>
      </c>
      <c r="AO153" s="53" t="s">
        <v>49</v>
      </c>
    </row>
    <row r="154" spans="1:41" ht="25.5" customHeight="1" x14ac:dyDescent="0.25">
      <c r="A154" s="85">
        <f t="shared" si="14"/>
        <v>142</v>
      </c>
      <c r="B154" s="15" t="s">
        <v>143</v>
      </c>
      <c r="C154" s="53" t="s">
        <v>142</v>
      </c>
      <c r="D154" s="17" t="s">
        <v>5</v>
      </c>
      <c r="E154" s="70">
        <v>44096</v>
      </c>
      <c r="F154" s="67" t="s">
        <v>105</v>
      </c>
      <c r="G154" s="86"/>
      <c r="H154" s="70">
        <v>44096</v>
      </c>
      <c r="I154" s="16">
        <f t="shared" si="10"/>
        <v>0</v>
      </c>
      <c r="J154" s="16"/>
      <c r="K154" s="28"/>
      <c r="L154" s="27"/>
      <c r="M154" s="74" t="str">
        <f>IF(AND(C154="Abierto",D154="Urgente"),A154,"")</f>
        <v/>
      </c>
      <c r="N154" s="74" t="str">
        <f ca="1">IF(AND(C154="Abierto",D154="Urgente"),TODAY()-E154,"")</f>
        <v/>
      </c>
      <c r="O154" s="74" t="str">
        <f>IF(AND(C154="Abierto",D154="Urgente"),RANK(N154,$N$13:$N$814,0)+COUNTIF($N$13:N154,N154)-1,"")</f>
        <v/>
      </c>
      <c r="P154" s="74" t="str">
        <f>IF(AND(C154="Abierto",D154="Alta"),A154,"")</f>
        <v/>
      </c>
      <c r="Q154" s="74" t="str">
        <f ca="1">IF(AND(C154="Abierto",D154="Alta"),TODAY()-E154,"")</f>
        <v/>
      </c>
      <c r="R154" s="74" t="str">
        <f>IF(AND(C154="Abierto",D154="Alta"),RANK(Q154,$Q$13:$Q$814,0)+COUNTIF($Q$13:Q154,Q154)-1+MAX(O:O),"")</f>
        <v/>
      </c>
      <c r="S154" s="74" t="str">
        <f>IF(AND(C154="Abierto",D154="Media"),A154,"")</f>
        <v/>
      </c>
      <c r="T154" s="74" t="str">
        <f ca="1">IF(AND(C154="Abierto",D154="Media"),TODAY()-E154,"")</f>
        <v/>
      </c>
      <c r="U154" s="74" t="str">
        <f>IF(AND(C154="Abierto",D154="Media"),RANK(T154,$T$13:$T$814,0)+COUNTIF($T$13:T154,T154)-1+MAX(O:O,R:R),"")</f>
        <v/>
      </c>
      <c r="V154" s="74" t="str">
        <f>IF(AND(C154="Abierto",D154="Baja"),A154,"")</f>
        <v/>
      </c>
      <c r="W154" s="74" t="str">
        <f ca="1">IF(AND(C154="Abierto",D154="Baja"),TODAY()-E154,"")</f>
        <v/>
      </c>
      <c r="X154" s="74" t="str">
        <f>IF(AND(C154="Abierto",D154="Baja"),RANK(W154,$W$13:$W$814,0)+COUNTIF($W$13:W154,W154)-1+MAX(O:O,R:R,U:U),"")</f>
        <v/>
      </c>
      <c r="Y154" s="28" t="str">
        <f>IF(OR(C154="Resuelto",C154=""),"",SUM(O154,R154,U154,X154))</f>
        <v/>
      </c>
      <c r="Z154" s="28" t="str">
        <f>IF(OR(C154="Resuelto",C154=""),"",SUM(N154,Q154,T154,W154))</f>
        <v/>
      </c>
      <c r="AA154" s="28" t="str">
        <f>IF(OR(C154="Resuelto",C154=""),"",SUM(M154,P154,S154,V154))</f>
        <v/>
      </c>
      <c r="AB154" s="28">
        <v>311</v>
      </c>
      <c r="AC154" s="28" t="str">
        <f t="shared" ca="1" si="15"/>
        <v/>
      </c>
      <c r="AD154" s="75" t="str">
        <f t="shared" ca="1" si="16"/>
        <v/>
      </c>
      <c r="AE154" s="53"/>
      <c r="AF154" s="53"/>
      <c r="AG154" s="53"/>
      <c r="AH154" s="53"/>
      <c r="AI154" s="78" t="str">
        <f>IF(AJ154="","",MAX($AI$5:AI153)+1)</f>
        <v/>
      </c>
      <c r="AJ154" s="53" t="str">
        <f>IF(G153="","",IF(COUNTIF($AJ$11:AJ153,G153)=0,G153,""))</f>
        <v/>
      </c>
      <c r="AK154" s="53" t="str">
        <f t="shared" si="17"/>
        <v/>
      </c>
      <c r="AL154" s="53" t="s">
        <v>44</v>
      </c>
      <c r="AM154" s="53" t="s">
        <v>35</v>
      </c>
      <c r="AN154" s="53" t="s">
        <v>52</v>
      </c>
      <c r="AO154" s="53" t="s">
        <v>49</v>
      </c>
    </row>
    <row r="155" spans="1:41" ht="25.5" customHeight="1" x14ac:dyDescent="0.25">
      <c r="A155" s="85">
        <f t="shared" si="14"/>
        <v>143</v>
      </c>
      <c r="B155" s="15" t="s">
        <v>143</v>
      </c>
      <c r="C155" s="53" t="s">
        <v>142</v>
      </c>
      <c r="D155" s="17" t="s">
        <v>5</v>
      </c>
      <c r="E155" s="70">
        <v>44096</v>
      </c>
      <c r="F155" s="67" t="s">
        <v>105</v>
      </c>
      <c r="G155" s="86"/>
      <c r="H155" s="70">
        <v>44096</v>
      </c>
      <c r="I155" s="16">
        <f t="shared" si="10"/>
        <v>0</v>
      </c>
      <c r="J155" s="16"/>
      <c r="K155" s="28"/>
      <c r="L155" s="27"/>
      <c r="M155" s="74" t="str">
        <f>IF(AND(C155="Abierto",D155="Urgente"),A155,"")</f>
        <v/>
      </c>
      <c r="N155" s="74" t="str">
        <f ca="1">IF(AND(C155="Abierto",D155="Urgente"),TODAY()-E155,"")</f>
        <v/>
      </c>
      <c r="O155" s="74" t="str">
        <f>IF(AND(C155="Abierto",D155="Urgente"),RANK(N155,$N$13:$N$814,0)+COUNTIF($N$13:N155,N155)-1,"")</f>
        <v/>
      </c>
      <c r="P155" s="74" t="str">
        <f>IF(AND(C155="Abierto",D155="Alta"),A155,"")</f>
        <v/>
      </c>
      <c r="Q155" s="74" t="str">
        <f ca="1">IF(AND(C155="Abierto",D155="Alta"),TODAY()-E155,"")</f>
        <v/>
      </c>
      <c r="R155" s="74" t="str">
        <f>IF(AND(C155="Abierto",D155="Alta"),RANK(Q155,$Q$13:$Q$814,0)+COUNTIF($Q$13:Q155,Q155)-1+MAX(O:O),"")</f>
        <v/>
      </c>
      <c r="S155" s="74" t="str">
        <f>IF(AND(C155="Abierto",D155="Media"),A155,"")</f>
        <v/>
      </c>
      <c r="T155" s="74" t="str">
        <f ca="1">IF(AND(C155="Abierto",D155="Media"),TODAY()-E155,"")</f>
        <v/>
      </c>
      <c r="U155" s="74" t="str">
        <f>IF(AND(C155="Abierto",D155="Media"),RANK(T155,$T$13:$T$814,0)+COUNTIF($T$13:T155,T155)-1+MAX(O:O,R:R),"")</f>
        <v/>
      </c>
      <c r="V155" s="74" t="str">
        <f>IF(AND(C155="Abierto",D155="Baja"),A155,"")</f>
        <v/>
      </c>
      <c r="W155" s="74" t="str">
        <f ca="1">IF(AND(C155="Abierto",D155="Baja"),TODAY()-E155,"")</f>
        <v/>
      </c>
      <c r="X155" s="74" t="str">
        <f>IF(AND(C155="Abierto",D155="Baja"),RANK(W155,$W$13:$W$814,0)+COUNTIF($W$13:W155,W155)-1+MAX(O:O,R:R,U:U),"")</f>
        <v/>
      </c>
      <c r="Y155" s="28" t="str">
        <f>IF(OR(C155="Resuelto",C155=""),"",SUM(O155,R155,U155,X155))</f>
        <v/>
      </c>
      <c r="Z155" s="28" t="str">
        <f>IF(OR(C155="Resuelto",C155=""),"",SUM(N155,Q155,T155,W155))</f>
        <v/>
      </c>
      <c r="AA155" s="28" t="str">
        <f>IF(OR(C155="Resuelto",C155=""),"",SUM(M155,P155,S155,V155))</f>
        <v/>
      </c>
      <c r="AB155" s="28">
        <v>312</v>
      </c>
      <c r="AC155" s="28" t="str">
        <f t="shared" ca="1" si="15"/>
        <v/>
      </c>
      <c r="AD155" s="75" t="str">
        <f t="shared" ca="1" si="16"/>
        <v/>
      </c>
      <c r="AE155" s="53"/>
      <c r="AF155" s="53"/>
      <c r="AG155" s="53"/>
      <c r="AH155" s="53"/>
      <c r="AI155" s="78" t="str">
        <f>IF(AJ155="","",MAX($AI$5:AI154)+1)</f>
        <v/>
      </c>
      <c r="AJ155" s="53" t="str">
        <f>IF(G154="","",IF(COUNTIF($AJ$11:AJ154,G154)=0,G154,""))</f>
        <v/>
      </c>
      <c r="AK155" s="53" t="str">
        <f t="shared" si="17"/>
        <v/>
      </c>
      <c r="AL155" s="53" t="s">
        <v>44</v>
      </c>
      <c r="AM155" s="53" t="s">
        <v>35</v>
      </c>
      <c r="AN155" s="53" t="s">
        <v>52</v>
      </c>
      <c r="AO155" s="53" t="s">
        <v>50</v>
      </c>
    </row>
    <row r="156" spans="1:41" ht="25.5" customHeight="1" x14ac:dyDescent="0.25">
      <c r="A156" s="85">
        <f t="shared" si="14"/>
        <v>144</v>
      </c>
      <c r="B156" s="15" t="s">
        <v>143</v>
      </c>
      <c r="C156" s="53" t="s">
        <v>142</v>
      </c>
      <c r="D156" s="17" t="s">
        <v>5</v>
      </c>
      <c r="E156" s="70">
        <v>44096</v>
      </c>
      <c r="F156" s="67" t="s">
        <v>105</v>
      </c>
      <c r="G156" s="86"/>
      <c r="H156" s="70">
        <v>44096</v>
      </c>
      <c r="I156" s="16">
        <f t="shared" si="10"/>
        <v>0</v>
      </c>
      <c r="J156" s="16"/>
      <c r="K156" s="28"/>
      <c r="L156" s="27"/>
      <c r="M156" s="74" t="str">
        <f>IF(AND(C156="Abierto",D156="Urgente"),A156,"")</f>
        <v/>
      </c>
      <c r="N156" s="74" t="str">
        <f ca="1">IF(AND(C156="Abierto",D156="Urgente"),TODAY()-E156,"")</f>
        <v/>
      </c>
      <c r="O156" s="74" t="str">
        <f>IF(AND(C156="Abierto",D156="Urgente"),RANK(N156,$N$13:$N$814,0)+COUNTIF($N$13:N156,N156)-1,"")</f>
        <v/>
      </c>
      <c r="P156" s="74" t="str">
        <f>IF(AND(C156="Abierto",D156="Alta"),A156,"")</f>
        <v/>
      </c>
      <c r="Q156" s="74" t="str">
        <f ca="1">IF(AND(C156="Abierto",D156="Alta"),TODAY()-E156,"")</f>
        <v/>
      </c>
      <c r="R156" s="74" t="str">
        <f>IF(AND(C156="Abierto",D156="Alta"),RANK(Q156,$Q$13:$Q$814,0)+COUNTIF($Q$13:Q156,Q156)-1+MAX(O:O),"")</f>
        <v/>
      </c>
      <c r="S156" s="74" t="str">
        <f>IF(AND(C156="Abierto",D156="Media"),A156,"")</f>
        <v/>
      </c>
      <c r="T156" s="74" t="str">
        <f ca="1">IF(AND(C156="Abierto",D156="Media"),TODAY()-E156,"")</f>
        <v/>
      </c>
      <c r="U156" s="74" t="str">
        <f>IF(AND(C156="Abierto",D156="Media"),RANK(T156,$T$13:$T$814,0)+COUNTIF($T$13:T156,T156)-1+MAX(O:O,R:R),"")</f>
        <v/>
      </c>
      <c r="V156" s="74" t="str">
        <f>IF(AND(C156="Abierto",D156="Baja"),A156,"")</f>
        <v/>
      </c>
      <c r="W156" s="74" t="str">
        <f ca="1">IF(AND(C156="Abierto",D156="Baja"),TODAY()-E156,"")</f>
        <v/>
      </c>
      <c r="X156" s="74" t="str">
        <f>IF(AND(C156="Abierto",D156="Baja"),RANK(W156,$W$13:$W$814,0)+COUNTIF($W$13:W156,W156)-1+MAX(O:O,R:R,U:U),"")</f>
        <v/>
      </c>
      <c r="Y156" s="28" t="str">
        <f>IF(OR(C156="Resuelto",C156=""),"",SUM(O156,R156,U156,X156))</f>
        <v/>
      </c>
      <c r="Z156" s="28" t="str">
        <f>IF(OR(C156="Resuelto",C156=""),"",SUM(N156,Q156,T156,W156))</f>
        <v/>
      </c>
      <c r="AA156" s="28" t="str">
        <f>IF(OR(C156="Resuelto",C156=""),"",SUM(M156,P156,S156,V156))</f>
        <v/>
      </c>
      <c r="AB156" s="28">
        <v>313</v>
      </c>
      <c r="AC156" s="28" t="str">
        <f t="shared" ca="1" si="15"/>
        <v/>
      </c>
      <c r="AD156" s="75" t="str">
        <f t="shared" ca="1" si="16"/>
        <v/>
      </c>
      <c r="AE156" s="53"/>
      <c r="AF156" s="53"/>
      <c r="AG156" s="53"/>
      <c r="AH156" s="53"/>
      <c r="AI156" s="78" t="str">
        <f>IF(AJ156="","",MAX($AI$5:AI155)+1)</f>
        <v/>
      </c>
      <c r="AJ156" s="53" t="str">
        <f>IF(G155="","",IF(COUNTIF($AJ$11:AJ155,G155)=0,G155,""))</f>
        <v/>
      </c>
      <c r="AK156" s="53" t="str">
        <f t="shared" si="17"/>
        <v/>
      </c>
      <c r="AL156" s="53" t="s">
        <v>44</v>
      </c>
      <c r="AM156" s="53" t="s">
        <v>35</v>
      </c>
      <c r="AN156" s="53" t="s">
        <v>52</v>
      </c>
      <c r="AO156" s="53" t="s">
        <v>49</v>
      </c>
    </row>
    <row r="157" spans="1:41" ht="25.5" customHeight="1" x14ac:dyDescent="0.25">
      <c r="A157" s="85">
        <f t="shared" si="14"/>
        <v>145</v>
      </c>
      <c r="B157" s="15" t="s">
        <v>143</v>
      </c>
      <c r="C157" s="53" t="s">
        <v>142</v>
      </c>
      <c r="D157" s="17" t="s">
        <v>5</v>
      </c>
      <c r="E157" s="70">
        <v>44096</v>
      </c>
      <c r="F157" s="67" t="s">
        <v>105</v>
      </c>
      <c r="G157" s="86"/>
      <c r="H157" s="70">
        <v>44096</v>
      </c>
      <c r="I157" s="16">
        <f t="shared" si="10"/>
        <v>0</v>
      </c>
      <c r="J157" s="16"/>
      <c r="K157" s="28"/>
      <c r="L157" s="27"/>
      <c r="M157" s="74" t="str">
        <f>IF(AND(C157="Abierto",D157="Urgente"),A157,"")</f>
        <v/>
      </c>
      <c r="N157" s="74" t="str">
        <f ca="1">IF(AND(C157="Abierto",D157="Urgente"),TODAY()-E157,"")</f>
        <v/>
      </c>
      <c r="O157" s="74" t="str">
        <f>IF(AND(C157="Abierto",D157="Urgente"),RANK(N157,$N$13:$N$814,0)+COUNTIF($N$13:N157,N157)-1,"")</f>
        <v/>
      </c>
      <c r="P157" s="74" t="str">
        <f>IF(AND(C157="Abierto",D157="Alta"),A157,"")</f>
        <v/>
      </c>
      <c r="Q157" s="74" t="str">
        <f ca="1">IF(AND(C157="Abierto",D157="Alta"),TODAY()-E157,"")</f>
        <v/>
      </c>
      <c r="R157" s="74" t="str">
        <f>IF(AND(C157="Abierto",D157="Alta"),RANK(Q157,$Q$13:$Q$814,0)+COUNTIF($Q$13:Q157,Q157)-1+MAX(O:O),"")</f>
        <v/>
      </c>
      <c r="S157" s="74" t="str">
        <f>IF(AND(C157="Abierto",D157="Media"),A157,"")</f>
        <v/>
      </c>
      <c r="T157" s="74" t="str">
        <f ca="1">IF(AND(C157="Abierto",D157="Media"),TODAY()-E157,"")</f>
        <v/>
      </c>
      <c r="U157" s="74" t="str">
        <f>IF(AND(C157="Abierto",D157="Media"),RANK(T157,$T$13:$T$814,0)+COUNTIF($T$13:T157,T157)-1+MAX(O:O,R:R),"")</f>
        <v/>
      </c>
      <c r="V157" s="74" t="str">
        <f>IF(AND(C157="Abierto",D157="Baja"),A157,"")</f>
        <v/>
      </c>
      <c r="W157" s="74" t="str">
        <f ca="1">IF(AND(C157="Abierto",D157="Baja"),TODAY()-E157,"")</f>
        <v/>
      </c>
      <c r="X157" s="74" t="str">
        <f>IF(AND(C157="Abierto",D157="Baja"),RANK(W157,$W$13:$W$814,0)+COUNTIF($W$13:W157,W157)-1+MAX(O:O,R:R,U:U),"")</f>
        <v/>
      </c>
      <c r="Y157" s="28" t="str">
        <f>IF(OR(C157="Resuelto",C157=""),"",SUM(O157,R157,U157,X157))</f>
        <v/>
      </c>
      <c r="Z157" s="28" t="str">
        <f>IF(OR(C157="Resuelto",C157=""),"",SUM(N157,Q157,T157,W157))</f>
        <v/>
      </c>
      <c r="AA157" s="28" t="str">
        <f>IF(OR(C157="Resuelto",C157=""),"",SUM(M157,P157,S157,V157))</f>
        <v/>
      </c>
      <c r="AB157" s="28">
        <v>314</v>
      </c>
      <c r="AC157" s="28" t="str">
        <f t="shared" ca="1" si="15"/>
        <v/>
      </c>
      <c r="AD157" s="75" t="str">
        <f t="shared" ca="1" si="16"/>
        <v/>
      </c>
      <c r="AE157" s="53"/>
      <c r="AF157" s="53"/>
      <c r="AG157" s="53"/>
      <c r="AH157" s="53"/>
      <c r="AI157" s="78" t="str">
        <f>IF(AJ157="","",MAX($AI$5:AI156)+1)</f>
        <v/>
      </c>
      <c r="AJ157" s="53" t="str">
        <f>IF(G156="","",IF(COUNTIF($AJ$11:AJ156,G156)=0,G156,""))</f>
        <v/>
      </c>
      <c r="AK157" s="53" t="str">
        <f t="shared" si="17"/>
        <v/>
      </c>
      <c r="AL157" s="53" t="s">
        <v>44</v>
      </c>
      <c r="AM157" s="53" t="s">
        <v>35</v>
      </c>
      <c r="AN157" s="53" t="s">
        <v>52</v>
      </c>
      <c r="AO157" s="53" t="s">
        <v>51</v>
      </c>
    </row>
    <row r="158" spans="1:41" ht="25.5" customHeight="1" x14ac:dyDescent="0.25">
      <c r="A158" s="85">
        <f t="shared" si="14"/>
        <v>146</v>
      </c>
      <c r="B158" s="15" t="s">
        <v>143</v>
      </c>
      <c r="C158" s="53" t="s">
        <v>142</v>
      </c>
      <c r="D158" s="17" t="s">
        <v>5</v>
      </c>
      <c r="E158" s="70">
        <v>44096</v>
      </c>
      <c r="F158" s="67" t="s">
        <v>105</v>
      </c>
      <c r="G158" s="86"/>
      <c r="H158" s="70">
        <v>44096</v>
      </c>
      <c r="I158" s="16">
        <f t="shared" si="10"/>
        <v>0</v>
      </c>
      <c r="J158" s="16"/>
      <c r="K158" s="28"/>
      <c r="L158" s="27"/>
      <c r="M158" s="74" t="str">
        <f>IF(AND(C158="Abierto",D158="Urgente"),A158,"")</f>
        <v/>
      </c>
      <c r="N158" s="74" t="str">
        <f ca="1">IF(AND(C158="Abierto",D158="Urgente"),TODAY()-E158,"")</f>
        <v/>
      </c>
      <c r="O158" s="74" t="str">
        <f>IF(AND(C158="Abierto",D158="Urgente"),RANK(N158,$N$13:$N$814,0)+COUNTIF($N$13:N158,N158)-1,"")</f>
        <v/>
      </c>
      <c r="P158" s="74" t="str">
        <f>IF(AND(C158="Abierto",D158="Alta"),A158,"")</f>
        <v/>
      </c>
      <c r="Q158" s="74" t="str">
        <f ca="1">IF(AND(C158="Abierto",D158="Alta"),TODAY()-E158,"")</f>
        <v/>
      </c>
      <c r="R158" s="74" t="str">
        <f>IF(AND(C158="Abierto",D158="Alta"),RANK(Q158,$Q$13:$Q$814,0)+COUNTIF($Q$13:Q158,Q158)-1+MAX(O:O),"")</f>
        <v/>
      </c>
      <c r="S158" s="74" t="str">
        <f>IF(AND(C158="Abierto",D158="Media"),A158,"")</f>
        <v/>
      </c>
      <c r="T158" s="74" t="str">
        <f ca="1">IF(AND(C158="Abierto",D158="Media"),TODAY()-E158,"")</f>
        <v/>
      </c>
      <c r="U158" s="74" t="str">
        <f>IF(AND(C158="Abierto",D158="Media"),RANK(T158,$T$13:$T$814,0)+COUNTIF($T$13:T158,T158)-1+MAX(O:O,R:R),"")</f>
        <v/>
      </c>
      <c r="V158" s="74" t="str">
        <f>IF(AND(C158="Abierto",D158="Baja"),A158,"")</f>
        <v/>
      </c>
      <c r="W158" s="74" t="str">
        <f ca="1">IF(AND(C158="Abierto",D158="Baja"),TODAY()-E158,"")</f>
        <v/>
      </c>
      <c r="X158" s="74" t="str">
        <f>IF(AND(C158="Abierto",D158="Baja"),RANK(W158,$W$13:$W$814,0)+COUNTIF($W$13:W158,W158)-1+MAX(O:O,R:R,U:U),"")</f>
        <v/>
      </c>
      <c r="Y158" s="28" t="str">
        <f>IF(OR(C158="Resuelto",C158=""),"",SUM(O158,R158,U158,X158))</f>
        <v/>
      </c>
      <c r="Z158" s="28" t="str">
        <f>IF(OR(C158="Resuelto",C158=""),"",SUM(N158,Q158,T158,W158))</f>
        <v/>
      </c>
      <c r="AA158" s="28" t="str">
        <f>IF(OR(C158="Resuelto",C158=""),"",SUM(M158,P158,S158,V158))</f>
        <v/>
      </c>
      <c r="AB158" s="28">
        <v>315</v>
      </c>
      <c r="AC158" s="28" t="str">
        <f t="shared" ca="1" si="15"/>
        <v/>
      </c>
      <c r="AD158" s="75" t="str">
        <f t="shared" ca="1" si="16"/>
        <v/>
      </c>
      <c r="AE158" s="53"/>
      <c r="AF158" s="53"/>
      <c r="AG158" s="53"/>
      <c r="AH158" s="53"/>
      <c r="AI158" s="78" t="str">
        <f>IF(AJ158="","",MAX($AI$5:AI157)+1)</f>
        <v/>
      </c>
      <c r="AJ158" s="53" t="str">
        <f>IF(G157="","",IF(COUNTIF($AJ$11:AJ157,G157)=0,G157,""))</f>
        <v/>
      </c>
      <c r="AK158" s="53" t="str">
        <f t="shared" si="17"/>
        <v/>
      </c>
      <c r="AL158" s="53" t="s">
        <v>44</v>
      </c>
      <c r="AM158" s="53" t="s">
        <v>32</v>
      </c>
      <c r="AN158" s="53" t="s">
        <v>52</v>
      </c>
      <c r="AO158" s="53" t="s">
        <v>49</v>
      </c>
    </row>
    <row r="159" spans="1:41" ht="25.5" customHeight="1" x14ac:dyDescent="0.25">
      <c r="A159" s="85">
        <f t="shared" si="14"/>
        <v>147</v>
      </c>
      <c r="B159" s="15" t="s">
        <v>143</v>
      </c>
      <c r="C159" s="53" t="s">
        <v>142</v>
      </c>
      <c r="D159" s="17" t="s">
        <v>5</v>
      </c>
      <c r="E159" s="70">
        <v>44097</v>
      </c>
      <c r="F159" s="67" t="s">
        <v>105</v>
      </c>
      <c r="G159" s="86"/>
      <c r="H159" s="70">
        <v>44097</v>
      </c>
      <c r="I159" s="16">
        <f t="shared" si="10"/>
        <v>0</v>
      </c>
      <c r="J159" s="16"/>
      <c r="K159" s="28"/>
      <c r="L159" s="27"/>
      <c r="M159" s="74" t="str">
        <f>IF(AND(C159="Abierto",D159="Urgente"),A159,"")</f>
        <v/>
      </c>
      <c r="N159" s="74" t="str">
        <f ca="1">IF(AND(C159="Abierto",D159="Urgente"),TODAY()-E159,"")</f>
        <v/>
      </c>
      <c r="O159" s="74" t="str">
        <f>IF(AND(C159="Abierto",D159="Urgente"),RANK(N159,$N$13:$N$814,0)+COUNTIF($N$13:N159,N159)-1,"")</f>
        <v/>
      </c>
      <c r="P159" s="74" t="str">
        <f>IF(AND(C159="Abierto",D159="Alta"),A159,"")</f>
        <v/>
      </c>
      <c r="Q159" s="74" t="str">
        <f ca="1">IF(AND(C159="Abierto",D159="Alta"),TODAY()-E159,"")</f>
        <v/>
      </c>
      <c r="R159" s="74" t="str">
        <f>IF(AND(C159="Abierto",D159="Alta"),RANK(Q159,$Q$13:$Q$814,0)+COUNTIF($Q$13:Q159,Q159)-1+MAX(O:O),"")</f>
        <v/>
      </c>
      <c r="S159" s="74" t="str">
        <f>IF(AND(C159="Abierto",D159="Media"),A159,"")</f>
        <v/>
      </c>
      <c r="T159" s="74" t="str">
        <f ca="1">IF(AND(C159="Abierto",D159="Media"),TODAY()-E159,"")</f>
        <v/>
      </c>
      <c r="U159" s="74" t="str">
        <f>IF(AND(C159="Abierto",D159="Media"),RANK(T159,$T$13:$T$814,0)+COUNTIF($T$13:T159,T159)-1+MAX(O:O,R:R),"")</f>
        <v/>
      </c>
      <c r="V159" s="74" t="str">
        <f>IF(AND(C159="Abierto",D159="Baja"),A159,"")</f>
        <v/>
      </c>
      <c r="W159" s="74" t="str">
        <f ca="1">IF(AND(C159="Abierto",D159="Baja"),TODAY()-E159,"")</f>
        <v/>
      </c>
      <c r="X159" s="74" t="str">
        <f>IF(AND(C159="Abierto",D159="Baja"),RANK(W159,$W$13:$W$814,0)+COUNTIF($W$13:W159,W159)-1+MAX(O:O,R:R,U:U),"")</f>
        <v/>
      </c>
      <c r="Y159" s="28" t="str">
        <f>IF(OR(C159="Resuelto",C159=""),"",SUM(O159,R159,U159,X159))</f>
        <v/>
      </c>
      <c r="Z159" s="28" t="str">
        <f>IF(OR(C159="Resuelto",C159=""),"",SUM(N159,Q159,T159,W159))</f>
        <v/>
      </c>
      <c r="AA159" s="28" t="str">
        <f>IF(OR(C159="Resuelto",C159=""),"",SUM(M159,P159,S159,V159))</f>
        <v/>
      </c>
      <c r="AB159" s="28">
        <v>316</v>
      </c>
      <c r="AC159" s="28" t="str">
        <f t="shared" ca="1" si="15"/>
        <v/>
      </c>
      <c r="AD159" s="75" t="str">
        <f t="shared" ca="1" si="16"/>
        <v/>
      </c>
      <c r="AE159" s="53"/>
      <c r="AF159" s="53"/>
      <c r="AG159" s="53"/>
      <c r="AH159" s="53"/>
      <c r="AI159" s="78" t="str">
        <f>IF(AJ159="","",MAX($AI$5:AI158)+1)</f>
        <v/>
      </c>
      <c r="AJ159" s="53" t="str">
        <f>IF(G158="","",IF(COUNTIF($AJ$11:AJ158,G158)=0,G158,""))</f>
        <v/>
      </c>
      <c r="AK159" s="53" t="str">
        <f t="shared" si="17"/>
        <v/>
      </c>
      <c r="AL159" s="53" t="s">
        <v>44</v>
      </c>
      <c r="AM159" s="53" t="s">
        <v>34</v>
      </c>
      <c r="AN159" s="53" t="s">
        <v>52</v>
      </c>
      <c r="AO159" s="53" t="s">
        <v>49</v>
      </c>
    </row>
    <row r="160" spans="1:41" ht="25.5" customHeight="1" x14ac:dyDescent="0.25">
      <c r="A160" s="85">
        <f t="shared" si="14"/>
        <v>148</v>
      </c>
      <c r="B160" s="15" t="s">
        <v>143</v>
      </c>
      <c r="C160" s="53" t="s">
        <v>142</v>
      </c>
      <c r="D160" s="17" t="s">
        <v>5</v>
      </c>
      <c r="E160" s="70">
        <v>44097</v>
      </c>
      <c r="F160" s="67" t="s">
        <v>105</v>
      </c>
      <c r="G160" s="86"/>
      <c r="H160" s="70">
        <v>44097</v>
      </c>
      <c r="I160" s="16">
        <f t="shared" si="10"/>
        <v>0</v>
      </c>
      <c r="J160" s="16"/>
      <c r="K160" s="28"/>
      <c r="L160" s="27"/>
      <c r="M160" s="74" t="str">
        <f>IF(AND(C160="Abierto",D160="Urgente"),A160,"")</f>
        <v/>
      </c>
      <c r="N160" s="74" t="str">
        <f ca="1">IF(AND(C160="Abierto",D160="Urgente"),TODAY()-E160,"")</f>
        <v/>
      </c>
      <c r="O160" s="74" t="str">
        <f>IF(AND(C160="Abierto",D160="Urgente"),RANK(N160,$N$13:$N$814,0)+COUNTIF($N$13:N160,N160)-1,"")</f>
        <v/>
      </c>
      <c r="P160" s="74" t="str">
        <f>IF(AND(C160="Abierto",D160="Alta"),A160,"")</f>
        <v/>
      </c>
      <c r="Q160" s="74" t="str">
        <f ca="1">IF(AND(C160="Abierto",D160="Alta"),TODAY()-E160,"")</f>
        <v/>
      </c>
      <c r="R160" s="74" t="str">
        <f>IF(AND(C160="Abierto",D160="Alta"),RANK(Q160,$Q$13:$Q$814,0)+COUNTIF($Q$13:Q160,Q160)-1+MAX(O:O),"")</f>
        <v/>
      </c>
      <c r="S160" s="74" t="str">
        <f>IF(AND(C160="Abierto",D160="Media"),A160,"")</f>
        <v/>
      </c>
      <c r="T160" s="74" t="str">
        <f ca="1">IF(AND(C160="Abierto",D160="Media"),TODAY()-E160,"")</f>
        <v/>
      </c>
      <c r="U160" s="74" t="str">
        <f>IF(AND(C160="Abierto",D160="Media"),RANK(T160,$T$13:$T$814,0)+COUNTIF($T$13:T160,T160)-1+MAX(O:O,R:R),"")</f>
        <v/>
      </c>
      <c r="V160" s="74" t="str">
        <f>IF(AND(C160="Abierto",D160="Baja"),A160,"")</f>
        <v/>
      </c>
      <c r="W160" s="74" t="str">
        <f ca="1">IF(AND(C160="Abierto",D160="Baja"),TODAY()-E160,"")</f>
        <v/>
      </c>
      <c r="X160" s="74" t="str">
        <f>IF(AND(C160="Abierto",D160="Baja"),RANK(W160,$W$13:$W$814,0)+COUNTIF($W$13:W160,W160)-1+MAX(O:O,R:R,U:U),"")</f>
        <v/>
      </c>
      <c r="Y160" s="28" t="str">
        <f>IF(OR(C160="Resuelto",C160=""),"",SUM(O160,R160,U160,X160))</f>
        <v/>
      </c>
      <c r="Z160" s="28" t="str">
        <f>IF(OR(C160="Resuelto",C160=""),"",SUM(N160,Q160,T160,W160))</f>
        <v/>
      </c>
      <c r="AA160" s="28" t="str">
        <f>IF(OR(C160="Resuelto",C160=""),"",SUM(M160,P160,S160,V160))</f>
        <v/>
      </c>
      <c r="AB160" s="28">
        <v>317</v>
      </c>
      <c r="AC160" s="28" t="str">
        <f t="shared" ca="1" si="15"/>
        <v/>
      </c>
      <c r="AD160" s="75" t="str">
        <f t="shared" ca="1" si="16"/>
        <v/>
      </c>
      <c r="AE160" s="53"/>
      <c r="AF160" s="53"/>
      <c r="AG160" s="53"/>
      <c r="AH160" s="53"/>
      <c r="AI160" s="78" t="str">
        <f>IF(AJ160="","",MAX($AI$5:AI159)+1)</f>
        <v/>
      </c>
      <c r="AJ160" s="53" t="str">
        <f>IF(G159="","",IF(COUNTIF($AJ$11:AJ159,G159)=0,G159,""))</f>
        <v/>
      </c>
      <c r="AK160" s="53" t="str">
        <f t="shared" si="17"/>
        <v/>
      </c>
      <c r="AL160" s="53" t="s">
        <v>44</v>
      </c>
      <c r="AM160" s="53" t="s">
        <v>35</v>
      </c>
      <c r="AN160" s="53" t="s">
        <v>53</v>
      </c>
      <c r="AO160" s="53" t="s">
        <v>49</v>
      </c>
    </row>
    <row r="161" spans="1:41" ht="25.5" customHeight="1" x14ac:dyDescent="0.25">
      <c r="A161" s="85">
        <f t="shared" si="14"/>
        <v>149</v>
      </c>
      <c r="B161" s="15" t="s">
        <v>143</v>
      </c>
      <c r="C161" s="53" t="s">
        <v>142</v>
      </c>
      <c r="D161" s="17" t="s">
        <v>5</v>
      </c>
      <c r="E161" s="70">
        <v>44097</v>
      </c>
      <c r="F161" s="67" t="s">
        <v>105</v>
      </c>
      <c r="G161" s="86"/>
      <c r="H161" s="70">
        <v>44097</v>
      </c>
      <c r="I161" s="16">
        <f t="shared" si="10"/>
        <v>0</v>
      </c>
      <c r="J161" s="16"/>
      <c r="K161" s="28"/>
      <c r="L161" s="27"/>
      <c r="M161" s="74" t="str">
        <f>IF(AND(C161="Abierto",D161="Urgente"),A161,"")</f>
        <v/>
      </c>
      <c r="N161" s="74" t="str">
        <f ca="1">IF(AND(C161="Abierto",D161="Urgente"),TODAY()-E161,"")</f>
        <v/>
      </c>
      <c r="O161" s="74" t="str">
        <f>IF(AND(C161="Abierto",D161="Urgente"),RANK(N161,$N$13:$N$814,0)+COUNTIF($N$13:N161,N161)-1,"")</f>
        <v/>
      </c>
      <c r="P161" s="74" t="str">
        <f>IF(AND(C161="Abierto",D161="Alta"),A161,"")</f>
        <v/>
      </c>
      <c r="Q161" s="74" t="str">
        <f ca="1">IF(AND(C161="Abierto",D161="Alta"),TODAY()-E161,"")</f>
        <v/>
      </c>
      <c r="R161" s="74" t="str">
        <f>IF(AND(C161="Abierto",D161="Alta"),RANK(Q161,$Q$13:$Q$814,0)+COUNTIF($Q$13:Q161,Q161)-1+MAX(O:O),"")</f>
        <v/>
      </c>
      <c r="S161" s="74" t="str">
        <f>IF(AND(C161="Abierto",D161="Media"),A161,"")</f>
        <v/>
      </c>
      <c r="T161" s="74" t="str">
        <f ca="1">IF(AND(C161="Abierto",D161="Media"),TODAY()-E161,"")</f>
        <v/>
      </c>
      <c r="U161" s="74" t="str">
        <f>IF(AND(C161="Abierto",D161="Media"),RANK(T161,$T$13:$T$814,0)+COUNTIF($T$13:T161,T161)-1+MAX(O:O,R:R),"")</f>
        <v/>
      </c>
      <c r="V161" s="74" t="str">
        <f>IF(AND(C161="Abierto",D161="Baja"),A161,"")</f>
        <v/>
      </c>
      <c r="W161" s="74" t="str">
        <f ca="1">IF(AND(C161="Abierto",D161="Baja"),TODAY()-E161,"")</f>
        <v/>
      </c>
      <c r="X161" s="74" t="str">
        <f>IF(AND(C161="Abierto",D161="Baja"),RANK(W161,$W$13:$W$814,0)+COUNTIF($W$13:W161,W161)-1+MAX(O:O,R:R,U:U),"")</f>
        <v/>
      </c>
      <c r="Y161" s="28" t="str">
        <f>IF(OR(C161="Resuelto",C161=""),"",SUM(O161,R161,U161,X161))</f>
        <v/>
      </c>
      <c r="Z161" s="28" t="str">
        <f>IF(OR(C161="Resuelto",C161=""),"",SUM(N161,Q161,T161,W161))</f>
        <v/>
      </c>
      <c r="AA161" s="28" t="str">
        <f>IF(OR(C161="Resuelto",C161=""),"",SUM(M161,P161,S161,V161))</f>
        <v/>
      </c>
      <c r="AB161" s="28">
        <v>318</v>
      </c>
      <c r="AC161" s="28" t="str">
        <f t="shared" ca="1" si="15"/>
        <v/>
      </c>
      <c r="AD161" s="75" t="str">
        <f t="shared" ca="1" si="16"/>
        <v/>
      </c>
      <c r="AE161" s="53"/>
      <c r="AF161" s="53"/>
      <c r="AG161" s="53"/>
      <c r="AH161" s="53"/>
      <c r="AI161" s="78" t="str">
        <f>IF(AJ161="","",MAX($AI$5:AI160)+1)</f>
        <v/>
      </c>
      <c r="AJ161" s="53" t="str">
        <f>IF(G160="","",IF(COUNTIF($AJ$11:AJ160,G160)=0,G160,""))</f>
        <v/>
      </c>
      <c r="AK161" s="53" t="str">
        <f t="shared" si="17"/>
        <v/>
      </c>
      <c r="AL161" s="53" t="s">
        <v>44</v>
      </c>
      <c r="AM161" s="15" t="s">
        <v>35</v>
      </c>
      <c r="AN161" s="53" t="s">
        <v>52</v>
      </c>
      <c r="AO161" s="53" t="s">
        <v>49</v>
      </c>
    </row>
    <row r="162" spans="1:41" ht="25.5" customHeight="1" x14ac:dyDescent="0.25">
      <c r="A162" s="85">
        <f t="shared" si="14"/>
        <v>150</v>
      </c>
      <c r="B162" s="15" t="s">
        <v>143</v>
      </c>
      <c r="C162" s="53" t="s">
        <v>142</v>
      </c>
      <c r="D162" s="17" t="s">
        <v>5</v>
      </c>
      <c r="E162" s="70">
        <v>44097</v>
      </c>
      <c r="F162" s="67" t="s">
        <v>105</v>
      </c>
      <c r="G162" s="86"/>
      <c r="H162" s="70">
        <v>44097</v>
      </c>
      <c r="I162" s="16">
        <f t="shared" si="10"/>
        <v>0</v>
      </c>
      <c r="J162" s="16"/>
      <c r="K162" s="28"/>
      <c r="L162" s="27"/>
      <c r="M162" s="74" t="str">
        <f>IF(AND(C162="Abierto",D162="Urgente"),A162,"")</f>
        <v/>
      </c>
      <c r="N162" s="74" t="str">
        <f ca="1">IF(AND(C162="Abierto",D162="Urgente"),TODAY()-E162,"")</f>
        <v/>
      </c>
      <c r="O162" s="74" t="str">
        <f>IF(AND(C162="Abierto",D162="Urgente"),RANK(N162,$N$13:$N$814,0)+COUNTIF($N$13:N162,N162)-1,"")</f>
        <v/>
      </c>
      <c r="P162" s="74" t="str">
        <f>IF(AND(C162="Abierto",D162="Alta"),A162,"")</f>
        <v/>
      </c>
      <c r="Q162" s="74" t="str">
        <f ca="1">IF(AND(C162="Abierto",D162="Alta"),TODAY()-E162,"")</f>
        <v/>
      </c>
      <c r="R162" s="74" t="str">
        <f>IF(AND(C162="Abierto",D162="Alta"),RANK(Q162,$Q$13:$Q$814,0)+COUNTIF($Q$13:Q162,Q162)-1+MAX(O:O),"")</f>
        <v/>
      </c>
      <c r="S162" s="74" t="str">
        <f>IF(AND(C162="Abierto",D162="Media"),A162,"")</f>
        <v/>
      </c>
      <c r="T162" s="74" t="str">
        <f ca="1">IF(AND(C162="Abierto",D162="Media"),TODAY()-E162,"")</f>
        <v/>
      </c>
      <c r="U162" s="74" t="str">
        <f>IF(AND(C162="Abierto",D162="Media"),RANK(T162,$T$13:$T$814,0)+COUNTIF($T$13:T162,T162)-1+MAX(O:O,R:R),"")</f>
        <v/>
      </c>
      <c r="V162" s="74" t="str">
        <f>IF(AND(C162="Abierto",D162="Baja"),A162,"")</f>
        <v/>
      </c>
      <c r="W162" s="74" t="str">
        <f ca="1">IF(AND(C162="Abierto",D162="Baja"),TODAY()-E162,"")</f>
        <v/>
      </c>
      <c r="X162" s="74" t="str">
        <f>IF(AND(C162="Abierto",D162="Baja"),RANK(W162,$W$13:$W$814,0)+COUNTIF($W$13:W162,W162)-1+MAX(O:O,R:R,U:U),"")</f>
        <v/>
      </c>
      <c r="Y162" s="28" t="str">
        <f>IF(OR(C162="Resuelto",C162=""),"",SUM(O162,R162,U162,X162))</f>
        <v/>
      </c>
      <c r="Z162" s="28" t="str">
        <f>IF(OR(C162="Resuelto",C162=""),"",SUM(N162,Q162,T162,W162))</f>
        <v/>
      </c>
      <c r="AA162" s="28" t="str">
        <f>IF(OR(C162="Resuelto",C162=""),"",SUM(M162,P162,S162,V162))</f>
        <v/>
      </c>
      <c r="AB162" s="28">
        <v>319</v>
      </c>
      <c r="AC162" s="28" t="str">
        <f t="shared" ca="1" si="15"/>
        <v/>
      </c>
      <c r="AD162" s="75" t="str">
        <f t="shared" ca="1" si="16"/>
        <v/>
      </c>
      <c r="AE162" s="53"/>
      <c r="AF162" s="53"/>
      <c r="AG162" s="53"/>
      <c r="AH162" s="53"/>
      <c r="AI162" s="78" t="str">
        <f>IF(AJ162="","",MAX($AI$5:AI161)+1)</f>
        <v/>
      </c>
      <c r="AJ162" s="53" t="str">
        <f>IF(G161="","",IF(COUNTIF($AJ$11:AJ161,G161)=0,G161,""))</f>
        <v/>
      </c>
      <c r="AK162" s="53" t="str">
        <f t="shared" si="17"/>
        <v/>
      </c>
      <c r="AL162" s="53" t="s">
        <v>44</v>
      </c>
      <c r="AM162" s="15" t="s">
        <v>35</v>
      </c>
      <c r="AN162" s="53" t="s">
        <v>52</v>
      </c>
      <c r="AO162" s="53" t="s">
        <v>49</v>
      </c>
    </row>
    <row r="163" spans="1:41" ht="25.5" customHeight="1" x14ac:dyDescent="0.25">
      <c r="A163" s="85">
        <f t="shared" si="14"/>
        <v>151</v>
      </c>
      <c r="B163" s="15" t="s">
        <v>143</v>
      </c>
      <c r="C163" s="53" t="s">
        <v>142</v>
      </c>
      <c r="D163" s="17" t="s">
        <v>5</v>
      </c>
      <c r="E163" s="70">
        <v>44097</v>
      </c>
      <c r="F163" s="67" t="s">
        <v>105</v>
      </c>
      <c r="G163" s="86"/>
      <c r="H163" s="70">
        <v>44097</v>
      </c>
      <c r="I163" s="16">
        <f t="shared" si="10"/>
        <v>0</v>
      </c>
      <c r="J163" s="16"/>
      <c r="K163" s="28"/>
      <c r="L163" s="27"/>
      <c r="M163" s="74" t="str">
        <f>IF(AND(C163="Abierto",D163="Urgente"),A163,"")</f>
        <v/>
      </c>
      <c r="N163" s="74" t="str">
        <f ca="1">IF(AND(C163="Abierto",D163="Urgente"),TODAY()-E163,"")</f>
        <v/>
      </c>
      <c r="O163" s="74" t="str">
        <f>IF(AND(C163="Abierto",D163="Urgente"),RANK(N163,$N$13:$N$814,0)+COUNTIF($N$13:N163,N163)-1,"")</f>
        <v/>
      </c>
      <c r="P163" s="74" t="str">
        <f>IF(AND(C163="Abierto",D163="Alta"),A163,"")</f>
        <v/>
      </c>
      <c r="Q163" s="74" t="str">
        <f ca="1">IF(AND(C163="Abierto",D163="Alta"),TODAY()-E163,"")</f>
        <v/>
      </c>
      <c r="R163" s="74" t="str">
        <f>IF(AND(C163="Abierto",D163="Alta"),RANK(Q163,$Q$13:$Q$814,0)+COUNTIF($Q$13:Q163,Q163)-1+MAX(O:O),"")</f>
        <v/>
      </c>
      <c r="S163" s="74" t="str">
        <f>IF(AND(C163="Abierto",D163="Media"),A163,"")</f>
        <v/>
      </c>
      <c r="T163" s="74" t="str">
        <f ca="1">IF(AND(C163="Abierto",D163="Media"),TODAY()-E163,"")</f>
        <v/>
      </c>
      <c r="U163" s="74" t="str">
        <f>IF(AND(C163="Abierto",D163="Media"),RANK(T163,$T$13:$T$814,0)+COUNTIF($T$13:T163,T163)-1+MAX(O:O,R:R),"")</f>
        <v/>
      </c>
      <c r="V163" s="74" t="str">
        <f>IF(AND(C163="Abierto",D163="Baja"),A163,"")</f>
        <v/>
      </c>
      <c r="W163" s="74" t="str">
        <f ca="1">IF(AND(C163="Abierto",D163="Baja"),TODAY()-E163,"")</f>
        <v/>
      </c>
      <c r="X163" s="74" t="str">
        <f>IF(AND(C163="Abierto",D163="Baja"),RANK(W163,$W$13:$W$814,0)+COUNTIF($W$13:W163,W163)-1+MAX(O:O,R:R,U:U),"")</f>
        <v/>
      </c>
      <c r="Y163" s="28" t="str">
        <f>IF(OR(C163="Resuelto",C163=""),"",SUM(O163,R163,U163,X163))</f>
        <v/>
      </c>
      <c r="Z163" s="28" t="str">
        <f>IF(OR(C163="Resuelto",C163=""),"",SUM(N163,Q163,T163,W163))</f>
        <v/>
      </c>
      <c r="AA163" s="28" t="str">
        <f>IF(OR(C163="Resuelto",C163=""),"",SUM(M163,P163,S163,V163))</f>
        <v/>
      </c>
      <c r="AB163" s="28">
        <v>320</v>
      </c>
      <c r="AC163" s="28" t="str">
        <f t="shared" ca="1" si="15"/>
        <v/>
      </c>
      <c r="AD163" s="75" t="str">
        <f t="shared" ca="1" si="16"/>
        <v/>
      </c>
      <c r="AE163" s="53"/>
      <c r="AF163" s="53"/>
      <c r="AG163" s="53"/>
      <c r="AH163" s="53"/>
      <c r="AI163" s="78" t="str">
        <f>IF(AJ163="","",MAX($AI$5:AI162)+1)</f>
        <v/>
      </c>
      <c r="AJ163" s="53" t="str">
        <f>IF(G162="","",IF(COUNTIF($AJ$11:AJ162,G162)=0,G162,""))</f>
        <v/>
      </c>
      <c r="AK163" s="53" t="str">
        <f t="shared" si="17"/>
        <v/>
      </c>
      <c r="AL163" s="53" t="s">
        <v>44</v>
      </c>
      <c r="AM163" s="15" t="s">
        <v>35</v>
      </c>
      <c r="AN163" s="53" t="s">
        <v>52</v>
      </c>
      <c r="AO163" s="53" t="s">
        <v>49</v>
      </c>
    </row>
    <row r="164" spans="1:41" ht="25.5" customHeight="1" x14ac:dyDescent="0.25">
      <c r="A164" s="85">
        <f t="shared" si="14"/>
        <v>152</v>
      </c>
      <c r="B164" s="15" t="s">
        <v>143</v>
      </c>
      <c r="C164" s="53" t="s">
        <v>142</v>
      </c>
      <c r="D164" s="17" t="s">
        <v>5</v>
      </c>
      <c r="E164" s="98">
        <v>44097</v>
      </c>
      <c r="F164" s="69" t="s">
        <v>105</v>
      </c>
      <c r="G164" s="94"/>
      <c r="H164" s="98">
        <v>44097</v>
      </c>
      <c r="I164" s="49">
        <f t="shared" si="10"/>
        <v>0</v>
      </c>
      <c r="J164" s="49"/>
      <c r="K164" s="49"/>
      <c r="L164" s="50"/>
      <c r="M164" s="74" t="str">
        <f>IF(AND(C164="Abierto",D164="Urgente"),A164,"")</f>
        <v/>
      </c>
      <c r="N164" s="74" t="str">
        <f ca="1">IF(AND(C164="Abierto",D164="Urgente"),TODAY()-E164,"")</f>
        <v/>
      </c>
      <c r="O164" s="74" t="str">
        <f>IF(AND(C164="Abierto",D164="Urgente"),RANK(N164,$N$13:$N$814,0)+COUNTIF($N$13:N164,N164)-1,"")</f>
        <v/>
      </c>
      <c r="P164" s="74" t="str">
        <f>IF(AND(C164="Abierto",D164="Alta"),A164,"")</f>
        <v/>
      </c>
      <c r="Q164" s="74" t="str">
        <f ca="1">IF(AND(C164="Abierto",D164="Alta"),TODAY()-E164,"")</f>
        <v/>
      </c>
      <c r="R164" s="74" t="str">
        <f>IF(AND(C164="Abierto",D164="Alta"),RANK(Q164,$Q$13:$Q$814,0)+COUNTIF($Q$13:Q164,Q164)-1+MAX(O:O),"")</f>
        <v/>
      </c>
      <c r="S164" s="74" t="str">
        <f>IF(AND(C164="Abierto",D164="Media"),A164,"")</f>
        <v/>
      </c>
      <c r="T164" s="74" t="str">
        <f ca="1">IF(AND(C164="Abierto",D164="Media"),TODAY()-E164,"")</f>
        <v/>
      </c>
      <c r="U164" s="74" t="str">
        <f>IF(AND(C164="Abierto",D164="Media"),RANK(T164,$T$13:$T$814,0)+COUNTIF($T$13:T164,T164)-1+MAX(O:O,R:R),"")</f>
        <v/>
      </c>
      <c r="V164" s="74" t="str">
        <f>IF(AND(C164="Abierto",D164="Baja"),A164,"")</f>
        <v/>
      </c>
      <c r="W164" s="74" t="str">
        <f ca="1">IF(AND(C164="Abierto",D164="Baja"),TODAY()-E164,"")</f>
        <v/>
      </c>
      <c r="X164" s="74" t="str">
        <f>IF(AND(C164="Abierto",D164="Baja"),RANK(W164,$W$13:$W$814,0)+COUNTIF($W$13:W164,W164)-1+MAX(O:O,R:R,U:U),"")</f>
        <v/>
      </c>
      <c r="Y164" s="28" t="str">
        <f>IF(OR(C164="Resuelto",C164=""),"",SUM(O164,R164,U164,X164))</f>
        <v/>
      </c>
      <c r="Z164" s="28" t="str">
        <f>IF(OR(C164="Resuelto",C164=""),"",SUM(N164,Q164,T164,W164))</f>
        <v/>
      </c>
      <c r="AA164" s="28" t="str">
        <f>IF(OR(C164="Resuelto",C164=""),"",SUM(M164,P164,S164,V164))</f>
        <v/>
      </c>
      <c r="AB164" s="28">
        <v>321</v>
      </c>
      <c r="AC164" s="28" t="str">
        <f t="shared" ca="1" si="15"/>
        <v/>
      </c>
      <c r="AD164" s="75" t="str">
        <f t="shared" ca="1" si="16"/>
        <v/>
      </c>
      <c r="AE164" s="53"/>
      <c r="AF164" s="53"/>
      <c r="AG164" s="53"/>
      <c r="AH164" s="53"/>
      <c r="AI164" s="78" t="str">
        <f>IF(AJ164="","",MAX($AI$5:AI163)+1)</f>
        <v/>
      </c>
      <c r="AJ164" s="53" t="str">
        <f>IF(G163="","",IF(COUNTIF($AJ$11:AJ163,G163)=0,G163,""))</f>
        <v/>
      </c>
      <c r="AK164" s="53" t="str">
        <f t="shared" si="17"/>
        <v/>
      </c>
      <c r="AL164" s="53" t="s">
        <v>44</v>
      </c>
      <c r="AM164" s="15" t="s">
        <v>35</v>
      </c>
      <c r="AN164" s="53" t="s">
        <v>52</v>
      </c>
      <c r="AO164" s="53" t="s">
        <v>50</v>
      </c>
    </row>
    <row r="165" spans="1:41" ht="25.5" customHeight="1" x14ac:dyDescent="0.25">
      <c r="A165" s="85">
        <f t="shared" si="14"/>
        <v>153</v>
      </c>
      <c r="B165" s="15" t="s">
        <v>143</v>
      </c>
      <c r="C165" s="53" t="s">
        <v>142</v>
      </c>
      <c r="D165" s="17" t="s">
        <v>5</v>
      </c>
      <c r="E165" s="70">
        <v>44097</v>
      </c>
      <c r="F165" s="67" t="s">
        <v>105</v>
      </c>
      <c r="G165" s="86"/>
      <c r="H165" s="70">
        <v>44097</v>
      </c>
      <c r="I165" s="16">
        <f t="shared" si="10"/>
        <v>0</v>
      </c>
      <c r="J165" s="16"/>
      <c r="K165" s="28"/>
      <c r="L165" s="27"/>
      <c r="M165" s="74" t="str">
        <f>IF(AND(C165="Abierto",D165="Urgente"),A165,"")</f>
        <v/>
      </c>
      <c r="N165" s="74" t="str">
        <f ca="1">IF(AND(C165="Abierto",D165="Urgente"),TODAY()-E165,"")</f>
        <v/>
      </c>
      <c r="O165" s="74" t="str">
        <f>IF(AND(C165="Abierto",D165="Urgente"),RANK(N165,$N$13:$N$814,0)+COUNTIF($N$13:N165,N165)-1,"")</f>
        <v/>
      </c>
      <c r="P165" s="74" t="str">
        <f>IF(AND(C165="Abierto",D165="Alta"),A165,"")</f>
        <v/>
      </c>
      <c r="Q165" s="74" t="str">
        <f ca="1">IF(AND(C165="Abierto",D165="Alta"),TODAY()-E165,"")</f>
        <v/>
      </c>
      <c r="R165" s="74" t="str">
        <f>IF(AND(C165="Abierto",D165="Alta"),RANK(Q165,$Q$13:$Q$814,0)+COUNTIF($Q$13:Q165,Q165)-1+MAX(O:O),"")</f>
        <v/>
      </c>
      <c r="S165" s="74" t="str">
        <f>IF(AND(C165="Abierto",D165="Media"),A165,"")</f>
        <v/>
      </c>
      <c r="T165" s="74" t="str">
        <f ca="1">IF(AND(C165="Abierto",D165="Media"),TODAY()-E165,"")</f>
        <v/>
      </c>
      <c r="U165" s="74" t="str">
        <f>IF(AND(C165="Abierto",D165="Media"),RANK(T165,$T$13:$T$814,0)+COUNTIF($T$13:T165,T165)-1+MAX(O:O,R:R),"")</f>
        <v/>
      </c>
      <c r="V165" s="74" t="str">
        <f>IF(AND(C165="Abierto",D165="Baja"),A165,"")</f>
        <v/>
      </c>
      <c r="W165" s="74" t="str">
        <f ca="1">IF(AND(C165="Abierto",D165="Baja"),TODAY()-E165,"")</f>
        <v/>
      </c>
      <c r="X165" s="74" t="str">
        <f>IF(AND(C165="Abierto",D165="Baja"),RANK(W165,$W$13:$W$814,0)+COUNTIF($W$13:W165,W165)-1+MAX(O:O,R:R,U:U),"")</f>
        <v/>
      </c>
      <c r="Y165" s="28" t="str">
        <f>IF(OR(C165="Resuelto",C165=""),"",SUM(O165,R165,U165,X165))</f>
        <v/>
      </c>
      <c r="Z165" s="28" t="str">
        <f>IF(OR(C165="Resuelto",C165=""),"",SUM(N165,Q165,T165,W165))</f>
        <v/>
      </c>
      <c r="AA165" s="28" t="str">
        <f>IF(OR(C165="Resuelto",C165=""),"",SUM(M165,P165,S165,V165))</f>
        <v/>
      </c>
      <c r="AB165" s="28">
        <v>322</v>
      </c>
      <c r="AC165" s="28" t="str">
        <f t="shared" ca="1" si="15"/>
        <v/>
      </c>
      <c r="AD165" s="75" t="str">
        <f t="shared" ca="1" si="16"/>
        <v/>
      </c>
      <c r="AE165" s="53"/>
      <c r="AF165" s="53"/>
      <c r="AG165" s="53"/>
      <c r="AH165" s="53"/>
      <c r="AI165" s="78" t="str">
        <f>IF(AJ165="","",MAX($AI$5:AI164)+1)</f>
        <v/>
      </c>
      <c r="AJ165" s="53" t="str">
        <f>IF(G164="","",IF(COUNTIF($AJ$11:AJ164,G164)=0,G164,""))</f>
        <v/>
      </c>
      <c r="AK165" s="53" t="str">
        <f t="shared" si="17"/>
        <v/>
      </c>
      <c r="AL165" s="53" t="s">
        <v>44</v>
      </c>
      <c r="AM165" s="15" t="s">
        <v>35</v>
      </c>
      <c r="AN165" s="53" t="s">
        <v>53</v>
      </c>
      <c r="AO165" s="53" t="s">
        <v>49</v>
      </c>
    </row>
    <row r="166" spans="1:41" ht="25.5" customHeight="1" x14ac:dyDescent="0.25">
      <c r="A166" s="85">
        <f t="shared" si="14"/>
        <v>154</v>
      </c>
      <c r="B166" s="15" t="s">
        <v>143</v>
      </c>
      <c r="C166" s="53" t="s">
        <v>142</v>
      </c>
      <c r="D166" s="17" t="s">
        <v>5</v>
      </c>
      <c r="E166" s="70">
        <v>44097</v>
      </c>
      <c r="F166" s="67" t="s">
        <v>105</v>
      </c>
      <c r="G166" s="86"/>
      <c r="H166" s="70">
        <v>44097</v>
      </c>
      <c r="I166" s="16">
        <f t="shared" si="10"/>
        <v>0</v>
      </c>
      <c r="J166" s="16"/>
      <c r="K166" s="28"/>
      <c r="L166" s="27"/>
      <c r="M166" s="74" t="str">
        <f>IF(AND(C166="Abierto",D166="Urgente"),A166,"")</f>
        <v/>
      </c>
      <c r="N166" s="74" t="str">
        <f ca="1">IF(AND(C166="Abierto",D166="Urgente"),TODAY()-E166,"")</f>
        <v/>
      </c>
      <c r="O166" s="74" t="str">
        <f>IF(AND(C166="Abierto",D166="Urgente"),RANK(N166,$N$13:$N$814,0)+COUNTIF($N$13:N166,N166)-1,"")</f>
        <v/>
      </c>
      <c r="P166" s="74" t="str">
        <f>IF(AND(C166="Abierto",D166="Alta"),A166,"")</f>
        <v/>
      </c>
      <c r="Q166" s="74" t="str">
        <f ca="1">IF(AND(C166="Abierto",D166="Alta"),TODAY()-E166,"")</f>
        <v/>
      </c>
      <c r="R166" s="74" t="str">
        <f>IF(AND(C166="Abierto",D166="Alta"),RANK(Q166,$Q$13:$Q$814,0)+COUNTIF($Q$13:Q166,Q166)-1+MAX(O:O),"")</f>
        <v/>
      </c>
      <c r="S166" s="74" t="str">
        <f>IF(AND(C166="Abierto",D166="Media"),A166,"")</f>
        <v/>
      </c>
      <c r="T166" s="74" t="str">
        <f ca="1">IF(AND(C166="Abierto",D166="Media"),TODAY()-E166,"")</f>
        <v/>
      </c>
      <c r="U166" s="74" t="str">
        <f>IF(AND(C166="Abierto",D166="Media"),RANK(T166,$T$13:$T$814,0)+COUNTIF($T$13:T166,T166)-1+MAX(O:O,R:R),"")</f>
        <v/>
      </c>
      <c r="V166" s="74" t="str">
        <f>IF(AND(C166="Abierto",D166="Baja"),A166,"")</f>
        <v/>
      </c>
      <c r="W166" s="74" t="str">
        <f ca="1">IF(AND(C166="Abierto",D166="Baja"),TODAY()-E166,"")</f>
        <v/>
      </c>
      <c r="X166" s="74" t="str">
        <f>IF(AND(C166="Abierto",D166="Baja"),RANK(W166,$W$13:$W$814,0)+COUNTIF($W$13:W166,W166)-1+MAX(O:O,R:R,U:U),"")</f>
        <v/>
      </c>
      <c r="Y166" s="28" t="str">
        <f>IF(OR(C166="Resuelto",C166=""),"",SUM(O166,R166,U166,X166))</f>
        <v/>
      </c>
      <c r="Z166" s="28" t="str">
        <f>IF(OR(C166="Resuelto",C166=""),"",SUM(N166,Q166,T166,W166))</f>
        <v/>
      </c>
      <c r="AA166" s="28" t="str">
        <f>IF(OR(C166="Resuelto",C166=""),"",SUM(M166,P166,S166,V166))</f>
        <v/>
      </c>
      <c r="AB166" s="28">
        <v>323</v>
      </c>
      <c r="AC166" s="28" t="str">
        <f t="shared" ca="1" si="15"/>
        <v/>
      </c>
      <c r="AD166" s="75" t="str">
        <f t="shared" ca="1" si="16"/>
        <v/>
      </c>
      <c r="AE166" s="53"/>
      <c r="AF166" s="53"/>
      <c r="AG166" s="53"/>
      <c r="AH166" s="53"/>
      <c r="AI166" s="78" t="str">
        <f>IF(AJ166="","",MAX($AI$5:AI165)+1)</f>
        <v/>
      </c>
      <c r="AJ166" s="53" t="str">
        <f>IF(G165="","",IF(COUNTIF($AJ$11:AJ165,G165)=0,G165,""))</f>
        <v/>
      </c>
      <c r="AK166" s="53" t="str">
        <f t="shared" si="17"/>
        <v/>
      </c>
      <c r="AL166" s="53" t="s">
        <v>44</v>
      </c>
      <c r="AM166" s="15" t="s">
        <v>35</v>
      </c>
      <c r="AN166" s="53" t="s">
        <v>52</v>
      </c>
      <c r="AO166" s="53" t="s">
        <v>49</v>
      </c>
    </row>
    <row r="167" spans="1:41" ht="25.5" customHeight="1" x14ac:dyDescent="0.25">
      <c r="A167" s="85">
        <f t="shared" si="14"/>
        <v>155</v>
      </c>
      <c r="B167" s="15" t="s">
        <v>143</v>
      </c>
      <c r="C167" s="53" t="s">
        <v>142</v>
      </c>
      <c r="D167" s="17" t="s">
        <v>5</v>
      </c>
      <c r="E167" s="70">
        <v>44097</v>
      </c>
      <c r="F167" s="67" t="s">
        <v>105</v>
      </c>
      <c r="G167" s="86"/>
      <c r="H167" s="70">
        <v>44097</v>
      </c>
      <c r="I167" s="16">
        <f t="shared" si="10"/>
        <v>0</v>
      </c>
      <c r="J167" s="16"/>
      <c r="K167" s="28"/>
      <c r="L167" s="27"/>
      <c r="M167" s="74" t="str">
        <f>IF(AND(C167="Abierto",D167="Urgente"),A167,"")</f>
        <v/>
      </c>
      <c r="N167" s="74" t="str">
        <f ca="1">IF(AND(C167="Abierto",D167="Urgente"),TODAY()-E167,"")</f>
        <v/>
      </c>
      <c r="O167" s="74" t="str">
        <f>IF(AND(C167="Abierto",D167="Urgente"),RANK(N167,$N$13:$N$814,0)+COUNTIF($N$13:N167,N167)-1,"")</f>
        <v/>
      </c>
      <c r="P167" s="74" t="str">
        <f>IF(AND(C167="Abierto",D167="Alta"),A167,"")</f>
        <v/>
      </c>
      <c r="Q167" s="74" t="str">
        <f ca="1">IF(AND(C167="Abierto",D167="Alta"),TODAY()-E167,"")</f>
        <v/>
      </c>
      <c r="R167" s="74" t="str">
        <f>IF(AND(C167="Abierto",D167="Alta"),RANK(Q167,$Q$13:$Q$814,0)+COUNTIF($Q$13:Q167,Q167)-1+MAX(O:O),"")</f>
        <v/>
      </c>
      <c r="S167" s="74" t="str">
        <f>IF(AND(C167="Abierto",D167="Media"),A167,"")</f>
        <v/>
      </c>
      <c r="T167" s="74" t="str">
        <f ca="1">IF(AND(C167="Abierto",D167="Media"),TODAY()-E167,"")</f>
        <v/>
      </c>
      <c r="U167" s="74" t="str">
        <f>IF(AND(C167="Abierto",D167="Media"),RANK(T167,$T$13:$T$814,0)+COUNTIF($T$13:T167,T167)-1+MAX(O:O,R:R),"")</f>
        <v/>
      </c>
      <c r="V167" s="74" t="str">
        <f>IF(AND(C167="Abierto",D167="Baja"),A167,"")</f>
        <v/>
      </c>
      <c r="W167" s="74" t="str">
        <f ca="1">IF(AND(C167="Abierto",D167="Baja"),TODAY()-E167,"")</f>
        <v/>
      </c>
      <c r="X167" s="74" t="str">
        <f>IF(AND(C167="Abierto",D167="Baja"),RANK(W167,$W$13:$W$814,0)+COUNTIF($W$13:W167,W167)-1+MAX(O:O,R:R,U:U),"")</f>
        <v/>
      </c>
      <c r="Y167" s="28" t="str">
        <f>IF(OR(C167="Resuelto",C167=""),"",SUM(O167,R167,U167,X167))</f>
        <v/>
      </c>
      <c r="Z167" s="28" t="str">
        <f>IF(OR(C167="Resuelto",C167=""),"",SUM(N167,Q167,T167,W167))</f>
        <v/>
      </c>
      <c r="AA167" s="28" t="str">
        <f>IF(OR(C167="Resuelto",C167=""),"",SUM(M167,P167,S167,V167))</f>
        <v/>
      </c>
      <c r="AB167" s="28">
        <v>324</v>
      </c>
      <c r="AC167" s="28" t="str">
        <f t="shared" ca="1" si="15"/>
        <v/>
      </c>
      <c r="AD167" s="75" t="str">
        <f t="shared" ca="1" si="16"/>
        <v/>
      </c>
      <c r="AE167" s="53"/>
      <c r="AF167" s="53"/>
      <c r="AG167" s="53"/>
      <c r="AH167" s="53"/>
      <c r="AI167" s="78" t="str">
        <f>IF(AJ167="","",MAX($AI$5:AI166)+1)</f>
        <v/>
      </c>
      <c r="AJ167" s="53" t="str">
        <f>IF(G166="","",IF(COUNTIF($AJ$11:AJ166,G166)=0,G166,""))</f>
        <v/>
      </c>
      <c r="AK167" s="53" t="str">
        <f t="shared" si="17"/>
        <v/>
      </c>
      <c r="AL167" s="53" t="s">
        <v>44</v>
      </c>
      <c r="AM167" s="15" t="s">
        <v>35</v>
      </c>
      <c r="AN167" s="53" t="s">
        <v>52</v>
      </c>
      <c r="AO167" s="53" t="s">
        <v>49</v>
      </c>
    </row>
    <row r="168" spans="1:41" ht="25.5" customHeight="1" x14ac:dyDescent="0.25">
      <c r="A168" s="85">
        <f t="shared" si="14"/>
        <v>156</v>
      </c>
      <c r="B168" s="15" t="s">
        <v>143</v>
      </c>
      <c r="C168" s="53" t="s">
        <v>142</v>
      </c>
      <c r="D168" s="17" t="s">
        <v>5</v>
      </c>
      <c r="E168" s="70">
        <v>44097</v>
      </c>
      <c r="F168" s="67" t="s">
        <v>105</v>
      </c>
      <c r="G168" s="86"/>
      <c r="H168" s="70">
        <v>44097</v>
      </c>
      <c r="I168" s="16">
        <f t="shared" si="10"/>
        <v>0</v>
      </c>
      <c r="J168" s="16"/>
      <c r="K168" s="28"/>
      <c r="L168" s="27"/>
      <c r="M168" s="74" t="str">
        <f>IF(AND(C168="Abierto",D168="Urgente"),A168,"")</f>
        <v/>
      </c>
      <c r="N168" s="74" t="str">
        <f ca="1">IF(AND(C168="Abierto",D168="Urgente"),TODAY()-E168,"")</f>
        <v/>
      </c>
      <c r="O168" s="74" t="str">
        <f>IF(AND(C168="Abierto",D168="Urgente"),RANK(N168,$N$13:$N$814,0)+COUNTIF($N$13:N168,N168)-1,"")</f>
        <v/>
      </c>
      <c r="P168" s="74" t="str">
        <f>IF(AND(C168="Abierto",D168="Alta"),A168,"")</f>
        <v/>
      </c>
      <c r="Q168" s="74" t="str">
        <f ca="1">IF(AND(C168="Abierto",D168="Alta"),TODAY()-E168,"")</f>
        <v/>
      </c>
      <c r="R168" s="74" t="str">
        <f>IF(AND(C168="Abierto",D168="Alta"),RANK(Q168,$Q$13:$Q$814,0)+COUNTIF($Q$13:Q168,Q168)-1+MAX(O:O),"")</f>
        <v/>
      </c>
      <c r="S168" s="74" t="str">
        <f>IF(AND(C168="Abierto",D168="Media"),A168,"")</f>
        <v/>
      </c>
      <c r="T168" s="74" t="str">
        <f ca="1">IF(AND(C168="Abierto",D168="Media"),TODAY()-E168,"")</f>
        <v/>
      </c>
      <c r="U168" s="74" t="str">
        <f>IF(AND(C168="Abierto",D168="Media"),RANK(T168,$T$13:$T$814,0)+COUNTIF($T$13:T168,T168)-1+MAX(O:O,R:R),"")</f>
        <v/>
      </c>
      <c r="V168" s="74" t="str">
        <f>IF(AND(C168="Abierto",D168="Baja"),A168,"")</f>
        <v/>
      </c>
      <c r="W168" s="74" t="str">
        <f ca="1">IF(AND(C168="Abierto",D168="Baja"),TODAY()-E168,"")</f>
        <v/>
      </c>
      <c r="X168" s="74" t="str">
        <f>IF(AND(C168="Abierto",D168="Baja"),RANK(W168,$W$13:$W$814,0)+COUNTIF($W$13:W168,W168)-1+MAX(O:O,R:R,U:U),"")</f>
        <v/>
      </c>
      <c r="Y168" s="28" t="str">
        <f>IF(OR(C168="Resuelto",C168=""),"",SUM(O168,R168,U168,X168))</f>
        <v/>
      </c>
      <c r="Z168" s="28" t="str">
        <f>IF(OR(C168="Resuelto",C168=""),"",SUM(N168,Q168,T168,W168))</f>
        <v/>
      </c>
      <c r="AA168" s="28" t="str">
        <f>IF(OR(C168="Resuelto",C168=""),"",SUM(M168,P168,S168,V168))</f>
        <v/>
      </c>
      <c r="AB168" s="28">
        <v>325</v>
      </c>
      <c r="AC168" s="28" t="str">
        <f t="shared" ca="1" si="15"/>
        <v/>
      </c>
      <c r="AD168" s="75" t="str">
        <f t="shared" ca="1" si="16"/>
        <v/>
      </c>
      <c r="AE168" s="53"/>
      <c r="AF168" s="53"/>
      <c r="AG168" s="53"/>
      <c r="AH168" s="53"/>
      <c r="AI168" s="78" t="str">
        <f>IF(AJ168="","",MAX($AI$5:AI167)+1)</f>
        <v/>
      </c>
      <c r="AJ168" s="53" t="str">
        <f>IF(G167="","",IF(COUNTIF($AJ$11:AJ167,G167)=0,G167,""))</f>
        <v/>
      </c>
      <c r="AK168" s="53" t="str">
        <f t="shared" si="17"/>
        <v/>
      </c>
      <c r="AL168" s="53" t="s">
        <v>44</v>
      </c>
      <c r="AM168" s="15" t="s">
        <v>32</v>
      </c>
      <c r="AN168" s="53" t="s">
        <v>52</v>
      </c>
      <c r="AO168" s="53" t="s">
        <v>50</v>
      </c>
    </row>
    <row r="169" spans="1:41" ht="25.5" customHeight="1" x14ac:dyDescent="0.25">
      <c r="A169" s="85">
        <f t="shared" si="14"/>
        <v>157</v>
      </c>
      <c r="B169" s="15" t="s">
        <v>143</v>
      </c>
      <c r="C169" s="53" t="s">
        <v>142</v>
      </c>
      <c r="D169" s="17" t="s">
        <v>5</v>
      </c>
      <c r="E169" s="70">
        <v>44097</v>
      </c>
      <c r="F169" s="67" t="s">
        <v>105</v>
      </c>
      <c r="G169" s="86"/>
      <c r="H169" s="70">
        <v>44097</v>
      </c>
      <c r="I169" s="16">
        <f t="shared" si="10"/>
        <v>0</v>
      </c>
      <c r="J169" s="16"/>
      <c r="K169" s="28"/>
      <c r="L169" s="27"/>
      <c r="M169" s="74" t="str">
        <f>IF(AND(C169="Abierto",D169="Urgente"),A169,"")</f>
        <v/>
      </c>
      <c r="N169" s="74" t="str">
        <f ca="1">IF(AND(C169="Abierto",D169="Urgente"),TODAY()-E169,"")</f>
        <v/>
      </c>
      <c r="O169" s="74" t="str">
        <f>IF(AND(C169="Abierto",D169="Urgente"),RANK(N169,$N$13:$N$814,0)+COUNTIF($N$13:N169,N169)-1,"")</f>
        <v/>
      </c>
      <c r="P169" s="74" t="str">
        <f>IF(AND(C169="Abierto",D169="Alta"),A169,"")</f>
        <v/>
      </c>
      <c r="Q169" s="74" t="str">
        <f ca="1">IF(AND(C169="Abierto",D169="Alta"),TODAY()-E169,"")</f>
        <v/>
      </c>
      <c r="R169" s="74" t="str">
        <f>IF(AND(C169="Abierto",D169="Alta"),RANK(Q169,$Q$13:$Q$814,0)+COUNTIF($Q$13:Q169,Q169)-1+MAX(O:O),"")</f>
        <v/>
      </c>
      <c r="S169" s="74" t="str">
        <f>IF(AND(C169="Abierto",D169="Media"),A169,"")</f>
        <v/>
      </c>
      <c r="T169" s="74" t="str">
        <f ca="1">IF(AND(C169="Abierto",D169="Media"),TODAY()-E169,"")</f>
        <v/>
      </c>
      <c r="U169" s="74" t="str">
        <f>IF(AND(C169="Abierto",D169="Media"),RANK(T169,$T$13:$T$814,0)+COUNTIF($T$13:T169,T169)-1+MAX(O:O,R:R),"")</f>
        <v/>
      </c>
      <c r="V169" s="74" t="str">
        <f>IF(AND(C169="Abierto",D169="Baja"),A169,"")</f>
        <v/>
      </c>
      <c r="W169" s="74" t="str">
        <f ca="1">IF(AND(C169="Abierto",D169="Baja"),TODAY()-E169,"")</f>
        <v/>
      </c>
      <c r="X169" s="74" t="str">
        <f>IF(AND(C169="Abierto",D169="Baja"),RANK(W169,$W$13:$W$814,0)+COUNTIF($W$13:W169,W169)-1+MAX(O:O,R:R,U:U),"")</f>
        <v/>
      </c>
      <c r="Y169" s="28" t="str">
        <f>IF(OR(C169="Resuelto",C169=""),"",SUM(O169,R169,U169,X169))</f>
        <v/>
      </c>
      <c r="Z169" s="28" t="str">
        <f>IF(OR(C169="Resuelto",C169=""),"",SUM(N169,Q169,T169,W169))</f>
        <v/>
      </c>
      <c r="AA169" s="28" t="str">
        <f>IF(OR(C169="Resuelto",C169=""),"",SUM(M169,P169,S169,V169))</f>
        <v/>
      </c>
      <c r="AB169" s="28">
        <v>326</v>
      </c>
      <c r="AC169" s="28" t="str">
        <f t="shared" ca="1" si="15"/>
        <v/>
      </c>
      <c r="AD169" s="75" t="str">
        <f t="shared" ca="1" si="16"/>
        <v/>
      </c>
      <c r="AE169" s="53"/>
      <c r="AF169" s="53"/>
      <c r="AG169" s="53"/>
      <c r="AH169" s="53"/>
      <c r="AI169" s="78" t="str">
        <f>IF(AJ169="","",MAX($AI$5:AI168)+1)</f>
        <v/>
      </c>
      <c r="AJ169" s="53" t="str">
        <f>IF(G168="","",IF(COUNTIF($AJ$11:AJ168,G168)=0,G168,""))</f>
        <v/>
      </c>
      <c r="AK169" s="53" t="str">
        <f t="shared" si="17"/>
        <v/>
      </c>
      <c r="AL169" s="53" t="s">
        <v>44</v>
      </c>
      <c r="AM169" s="53" t="s">
        <v>32</v>
      </c>
      <c r="AN169" s="53" t="s">
        <v>52</v>
      </c>
      <c r="AO169" s="53" t="s">
        <v>49</v>
      </c>
    </row>
    <row r="170" spans="1:41" ht="25.5" customHeight="1" x14ac:dyDescent="0.25">
      <c r="A170" s="85">
        <f t="shared" si="14"/>
        <v>158</v>
      </c>
      <c r="B170" s="15" t="s">
        <v>143</v>
      </c>
      <c r="C170" s="53" t="s">
        <v>142</v>
      </c>
      <c r="D170" s="17" t="s">
        <v>5</v>
      </c>
      <c r="E170" s="70">
        <v>44097</v>
      </c>
      <c r="F170" s="67" t="s">
        <v>105</v>
      </c>
      <c r="G170" s="86"/>
      <c r="H170" s="27">
        <v>44098</v>
      </c>
      <c r="I170" s="16">
        <f t="shared" si="10"/>
        <v>1</v>
      </c>
      <c r="J170" s="16"/>
      <c r="K170" s="28"/>
      <c r="L170" s="27"/>
      <c r="M170" s="74" t="str">
        <f>IF(AND(C170="Abierto",D170="Urgente"),A170,"")</f>
        <v/>
      </c>
      <c r="N170" s="74" t="str">
        <f ca="1">IF(AND(C170="Abierto",D170="Urgente"),TODAY()-E170,"")</f>
        <v/>
      </c>
      <c r="O170" s="74" t="str">
        <f>IF(AND(C170="Abierto",D170="Urgente"),RANK(N170,$N$13:$N$814,0)+COUNTIF($N$13:N170,N170)-1,"")</f>
        <v/>
      </c>
      <c r="P170" s="74" t="str">
        <f>IF(AND(C170="Abierto",D170="Alta"),A170,"")</f>
        <v/>
      </c>
      <c r="Q170" s="74" t="str">
        <f ca="1">IF(AND(C170="Abierto",D170="Alta"),TODAY()-E170,"")</f>
        <v/>
      </c>
      <c r="R170" s="74" t="str">
        <f>IF(AND(C170="Abierto",D170="Alta"),RANK(Q170,$Q$13:$Q$814,0)+COUNTIF($Q$13:Q170,Q170)-1+MAX(O:O),"")</f>
        <v/>
      </c>
      <c r="S170" s="74" t="str">
        <f>IF(AND(C170="Abierto",D170="Media"),A170,"")</f>
        <v/>
      </c>
      <c r="T170" s="74" t="str">
        <f ca="1">IF(AND(C170="Abierto",D170="Media"),TODAY()-E170,"")</f>
        <v/>
      </c>
      <c r="U170" s="74" t="str">
        <f>IF(AND(C170="Abierto",D170="Media"),RANK(T170,$T$13:$T$814,0)+COUNTIF($T$13:T170,T170)-1+MAX(O:O,R:R),"")</f>
        <v/>
      </c>
      <c r="V170" s="74" t="str">
        <f>IF(AND(C170="Abierto",D170="Baja"),A170,"")</f>
        <v/>
      </c>
      <c r="W170" s="74" t="str">
        <f ca="1">IF(AND(C170="Abierto",D170="Baja"),TODAY()-E170,"")</f>
        <v/>
      </c>
      <c r="X170" s="74" t="str">
        <f>IF(AND(C170="Abierto",D170="Baja"),RANK(W170,$W$13:$W$814,0)+COUNTIF($W$13:W170,W170)-1+MAX(O:O,R:R,U:U),"")</f>
        <v/>
      </c>
      <c r="Y170" s="28" t="str">
        <f>IF(OR(C170="Resuelto",C170=""),"",SUM(O170,R170,U170,X170))</f>
        <v/>
      </c>
      <c r="Z170" s="28" t="str">
        <f>IF(OR(C170="Resuelto",C170=""),"",SUM(N170,Q170,T170,W170))</f>
        <v/>
      </c>
      <c r="AA170" s="28" t="str">
        <f>IF(OR(C170="Resuelto",C170=""),"",SUM(M170,P170,S170,V170))</f>
        <v/>
      </c>
      <c r="AB170" s="28">
        <v>327</v>
      </c>
      <c r="AC170" s="28" t="str">
        <f t="shared" ca="1" si="15"/>
        <v/>
      </c>
      <c r="AD170" s="75" t="str">
        <f t="shared" ca="1" si="16"/>
        <v/>
      </c>
      <c r="AE170" s="53"/>
      <c r="AF170" s="53"/>
      <c r="AG170" s="53"/>
      <c r="AH170" s="53"/>
      <c r="AI170" s="78" t="str">
        <f>IF(AJ170="","",MAX($AI$5:AI169)+1)</f>
        <v/>
      </c>
      <c r="AJ170" s="53" t="str">
        <f>IF(G169="","",IF(COUNTIF($AJ$11:AJ169,G169)=0,G169,""))</f>
        <v/>
      </c>
      <c r="AK170" s="53" t="str">
        <f t="shared" si="17"/>
        <v/>
      </c>
      <c r="AL170" s="53" t="s">
        <v>44</v>
      </c>
      <c r="AM170" s="53" t="s">
        <v>34</v>
      </c>
      <c r="AN170" s="53" t="s">
        <v>52</v>
      </c>
      <c r="AO170" s="53" t="s">
        <v>51</v>
      </c>
    </row>
    <row r="171" spans="1:41" ht="25.5" customHeight="1" x14ac:dyDescent="0.25">
      <c r="A171" s="85">
        <f t="shared" si="14"/>
        <v>159</v>
      </c>
      <c r="B171" s="15" t="s">
        <v>143</v>
      </c>
      <c r="C171" s="53" t="s">
        <v>142</v>
      </c>
      <c r="D171" s="17" t="s">
        <v>5</v>
      </c>
      <c r="E171" s="70">
        <v>44097</v>
      </c>
      <c r="F171" s="67" t="s">
        <v>105</v>
      </c>
      <c r="G171" s="86"/>
      <c r="H171" s="27">
        <v>44098</v>
      </c>
      <c r="I171" s="16">
        <f t="shared" si="10"/>
        <v>1</v>
      </c>
      <c r="J171" s="16"/>
      <c r="K171" s="28"/>
      <c r="L171" s="27"/>
      <c r="M171" s="74" t="str">
        <f>IF(AND(C171="Abierto",D171="Urgente"),A171,"")</f>
        <v/>
      </c>
      <c r="N171" s="74" t="str">
        <f ca="1">IF(AND(C171="Abierto",D171="Urgente"),TODAY()-E171,"")</f>
        <v/>
      </c>
      <c r="O171" s="74" t="str">
        <f>IF(AND(C171="Abierto",D171="Urgente"),RANK(N171,$N$13:$N$814,0)+COUNTIF($N$13:N171,N171)-1,"")</f>
        <v/>
      </c>
      <c r="P171" s="74" t="str">
        <f>IF(AND(C171="Abierto",D171="Alta"),A171,"")</f>
        <v/>
      </c>
      <c r="Q171" s="74" t="str">
        <f ca="1">IF(AND(C171="Abierto",D171="Alta"),TODAY()-E171,"")</f>
        <v/>
      </c>
      <c r="R171" s="74" t="str">
        <f>IF(AND(C171="Abierto",D171="Alta"),RANK(Q171,$Q$13:$Q$814,0)+COUNTIF($Q$13:Q171,Q171)-1+MAX(O:O),"")</f>
        <v/>
      </c>
      <c r="S171" s="74" t="str">
        <f>IF(AND(C171="Abierto",D171="Media"),A171,"")</f>
        <v/>
      </c>
      <c r="T171" s="74" t="str">
        <f ca="1">IF(AND(C171="Abierto",D171="Media"),TODAY()-E171,"")</f>
        <v/>
      </c>
      <c r="U171" s="74" t="str">
        <f>IF(AND(C171="Abierto",D171="Media"),RANK(T171,$T$13:$T$814,0)+COUNTIF($T$13:T171,T171)-1+MAX(O:O,R:R),"")</f>
        <v/>
      </c>
      <c r="V171" s="74" t="str">
        <f>IF(AND(C171="Abierto",D171="Baja"),A171,"")</f>
        <v/>
      </c>
      <c r="W171" s="74" t="str">
        <f ca="1">IF(AND(C171="Abierto",D171="Baja"),TODAY()-E171,"")</f>
        <v/>
      </c>
      <c r="X171" s="74" t="str">
        <f>IF(AND(C171="Abierto",D171="Baja"),RANK(W171,$W$13:$W$814,0)+COUNTIF($W$13:W171,W171)-1+MAX(O:O,R:R,U:U),"")</f>
        <v/>
      </c>
      <c r="Y171" s="28" t="str">
        <f>IF(OR(C171="Resuelto",C171=""),"",SUM(O171,R171,U171,X171))</f>
        <v/>
      </c>
      <c r="Z171" s="28" t="str">
        <f>IF(OR(C171="Resuelto",C171=""),"",SUM(N171,Q171,T171,W171))</f>
        <v/>
      </c>
      <c r="AA171" s="28" t="str">
        <f>IF(OR(C171="Resuelto",C171=""),"",SUM(M171,P171,S171,V171))</f>
        <v/>
      </c>
      <c r="AB171" s="28">
        <v>328</v>
      </c>
      <c r="AC171" s="28" t="str">
        <f t="shared" ca="1" si="15"/>
        <v/>
      </c>
      <c r="AD171" s="75" t="str">
        <f t="shared" ca="1" si="16"/>
        <v/>
      </c>
      <c r="AE171" s="53"/>
      <c r="AF171" s="53"/>
      <c r="AG171" s="53"/>
      <c r="AH171" s="53"/>
      <c r="AI171" s="78" t="str">
        <f>IF(AJ171="","",MAX($AI$5:AI170)+1)</f>
        <v/>
      </c>
      <c r="AJ171" s="53" t="str">
        <f>IF(G170="","",IF(COUNTIF($AJ$11:AJ170,G170)=0,G170,""))</f>
        <v/>
      </c>
      <c r="AK171" s="53" t="str">
        <f t="shared" si="17"/>
        <v/>
      </c>
      <c r="AL171" s="53" t="s">
        <v>44</v>
      </c>
      <c r="AM171" s="53" t="s">
        <v>34</v>
      </c>
      <c r="AN171" s="53" t="s">
        <v>53</v>
      </c>
      <c r="AO171" s="53" t="s">
        <v>49</v>
      </c>
    </row>
    <row r="172" spans="1:41" ht="25.5" customHeight="1" x14ac:dyDescent="0.25">
      <c r="A172" s="85">
        <f t="shared" si="14"/>
        <v>160</v>
      </c>
      <c r="B172" s="15" t="s">
        <v>143</v>
      </c>
      <c r="C172" s="53" t="s">
        <v>142</v>
      </c>
      <c r="D172" s="17" t="s">
        <v>5</v>
      </c>
      <c r="E172" s="70">
        <v>44097</v>
      </c>
      <c r="F172" s="67" t="s">
        <v>105</v>
      </c>
      <c r="G172" s="86"/>
      <c r="H172" s="70">
        <v>44097</v>
      </c>
      <c r="I172" s="16">
        <f t="shared" si="10"/>
        <v>0</v>
      </c>
      <c r="J172" s="16"/>
      <c r="K172" s="28"/>
      <c r="L172" s="27"/>
      <c r="M172" s="74" t="str">
        <f>IF(AND(C172="Abierto",D172="Urgente"),A172,"")</f>
        <v/>
      </c>
      <c r="N172" s="74" t="str">
        <f ca="1">IF(AND(C172="Abierto",D172="Urgente"),TODAY()-E172,"")</f>
        <v/>
      </c>
      <c r="O172" s="74" t="str">
        <f>IF(AND(C172="Abierto",D172="Urgente"),RANK(N172,$N$13:$N$814,0)+COUNTIF($N$13:N172,N172)-1,"")</f>
        <v/>
      </c>
      <c r="P172" s="74" t="str">
        <f>IF(AND(C172="Abierto",D172="Alta"),A172,"")</f>
        <v/>
      </c>
      <c r="Q172" s="74" t="str">
        <f ca="1">IF(AND(C172="Abierto",D172="Alta"),TODAY()-E172,"")</f>
        <v/>
      </c>
      <c r="R172" s="74" t="str">
        <f>IF(AND(C172="Abierto",D172="Alta"),RANK(Q172,$Q$13:$Q$814,0)+COUNTIF($Q$13:Q172,Q172)-1+MAX(O:O),"")</f>
        <v/>
      </c>
      <c r="S172" s="74" t="str">
        <f>IF(AND(C172="Abierto",D172="Media"),A172,"")</f>
        <v/>
      </c>
      <c r="T172" s="74" t="str">
        <f ca="1">IF(AND(C172="Abierto",D172="Media"),TODAY()-E172,"")</f>
        <v/>
      </c>
      <c r="U172" s="74" t="str">
        <f>IF(AND(C172="Abierto",D172="Media"),RANK(T172,$T$13:$T$814,0)+COUNTIF($T$13:T172,T172)-1+MAX(O:O,R:R),"")</f>
        <v/>
      </c>
      <c r="V172" s="74" t="str">
        <f>IF(AND(C172="Abierto",D172="Baja"),A172,"")</f>
        <v/>
      </c>
      <c r="W172" s="74" t="str">
        <f ca="1">IF(AND(C172="Abierto",D172="Baja"),TODAY()-E172,"")</f>
        <v/>
      </c>
      <c r="X172" s="74" t="str">
        <f>IF(AND(C172="Abierto",D172="Baja"),RANK(W172,$W$13:$W$814,0)+COUNTIF($W$13:W172,W172)-1+MAX(O:O,R:R,U:U),"")</f>
        <v/>
      </c>
      <c r="Y172" s="28" t="str">
        <f>IF(OR(C172="Resuelto",C172=""),"",SUM(O172,R172,U172,X172))</f>
        <v/>
      </c>
      <c r="Z172" s="28" t="str">
        <f>IF(OR(C172="Resuelto",C172=""),"",SUM(N172,Q172,T172,W172))</f>
        <v/>
      </c>
      <c r="AA172" s="28" t="str">
        <f>IF(OR(C172="Resuelto",C172=""),"",SUM(M172,P172,S172,V172))</f>
        <v/>
      </c>
      <c r="AB172" s="28">
        <v>329</v>
      </c>
      <c r="AC172" s="28" t="str">
        <f t="shared" ca="1" si="15"/>
        <v/>
      </c>
      <c r="AD172" s="75" t="str">
        <f t="shared" ca="1" si="16"/>
        <v/>
      </c>
      <c r="AE172" s="53"/>
      <c r="AF172" s="53"/>
      <c r="AG172" s="53"/>
      <c r="AH172" s="53"/>
      <c r="AI172" s="78" t="str">
        <f>IF(AJ172="","",MAX($AI$5:AI171)+1)</f>
        <v/>
      </c>
      <c r="AJ172" s="53" t="str">
        <f>IF(G171="","",IF(COUNTIF($AJ$11:AJ171,G171)=0,G171,""))</f>
        <v/>
      </c>
      <c r="AK172" s="53" t="str">
        <f t="shared" si="17"/>
        <v/>
      </c>
      <c r="AL172" s="53" t="s">
        <v>44</v>
      </c>
      <c r="AM172" s="53" t="s">
        <v>34</v>
      </c>
      <c r="AN172" s="53" t="s">
        <v>52</v>
      </c>
      <c r="AO172" s="53" t="s">
        <v>49</v>
      </c>
    </row>
    <row r="173" spans="1:41" ht="25.5" customHeight="1" x14ac:dyDescent="0.25">
      <c r="A173" s="85">
        <f t="shared" si="14"/>
        <v>161</v>
      </c>
      <c r="B173" s="15" t="s">
        <v>143</v>
      </c>
      <c r="C173" s="53" t="s">
        <v>142</v>
      </c>
      <c r="D173" s="17" t="s">
        <v>5</v>
      </c>
      <c r="E173" s="70">
        <v>44097</v>
      </c>
      <c r="F173" s="67" t="s">
        <v>62</v>
      </c>
      <c r="G173" s="86"/>
      <c r="H173" s="27">
        <v>44099</v>
      </c>
      <c r="I173" s="16">
        <f t="shared" si="10"/>
        <v>2</v>
      </c>
      <c r="J173" s="16"/>
      <c r="K173" s="28"/>
      <c r="L173" s="27"/>
      <c r="M173" s="74" t="str">
        <f>IF(AND(C173="Abierto",D173="Urgente"),A173,"")</f>
        <v/>
      </c>
      <c r="N173" s="74" t="str">
        <f ca="1">IF(AND(C173="Abierto",D173="Urgente"),TODAY()-E173,"")</f>
        <v/>
      </c>
      <c r="O173" s="74" t="str">
        <f>IF(AND(C173="Abierto",D173="Urgente"),RANK(N173,$N$13:$N$814,0)+COUNTIF($N$13:N173,N173)-1,"")</f>
        <v/>
      </c>
      <c r="P173" s="74" t="str">
        <f>IF(AND(C173="Abierto",D173="Alta"),A173,"")</f>
        <v/>
      </c>
      <c r="Q173" s="74" t="str">
        <f ca="1">IF(AND(C173="Abierto",D173="Alta"),TODAY()-E173,"")</f>
        <v/>
      </c>
      <c r="R173" s="74" t="str">
        <f>IF(AND(C173="Abierto",D173="Alta"),RANK(Q173,$Q$13:$Q$814,0)+COUNTIF($Q$13:Q173,Q173)-1+MAX(O:O),"")</f>
        <v/>
      </c>
      <c r="S173" s="74" t="str">
        <f>IF(AND(C173="Abierto",D173="Media"),A173,"")</f>
        <v/>
      </c>
      <c r="T173" s="74" t="str">
        <f ca="1">IF(AND(C173="Abierto",D173="Media"),TODAY()-E173,"")</f>
        <v/>
      </c>
      <c r="U173" s="74" t="str">
        <f>IF(AND(C173="Abierto",D173="Media"),RANK(T173,$T$13:$T$814,0)+COUNTIF($T$13:T173,T173)-1+MAX(O:O,R:R),"")</f>
        <v/>
      </c>
      <c r="V173" s="74" t="str">
        <f>IF(AND(C173="Abierto",D173="Baja"),A173,"")</f>
        <v/>
      </c>
      <c r="W173" s="74" t="str">
        <f ca="1">IF(AND(C173="Abierto",D173="Baja"),TODAY()-E173,"")</f>
        <v/>
      </c>
      <c r="X173" s="74" t="str">
        <f>IF(AND(C173="Abierto",D173="Baja"),RANK(W173,$W$13:$W$814,0)+COUNTIF($W$13:W173,W173)-1+MAX(O:O,R:R,U:U),"")</f>
        <v/>
      </c>
      <c r="Y173" s="28" t="str">
        <f>IF(OR(C173="Resuelto",C173=""),"",SUM(O173,R173,U173,X173))</f>
        <v/>
      </c>
      <c r="Z173" s="28" t="str">
        <f>IF(OR(C173="Resuelto",C173=""),"",SUM(N173,Q173,T173,W173))</f>
        <v/>
      </c>
      <c r="AA173" s="28" t="str">
        <f>IF(OR(C173="Resuelto",C173=""),"",SUM(M173,P173,S173,V173))</f>
        <v/>
      </c>
      <c r="AB173" s="28">
        <v>330</v>
      </c>
      <c r="AC173" s="28" t="str">
        <f t="shared" ca="1" si="15"/>
        <v/>
      </c>
      <c r="AD173" s="75" t="str">
        <f t="shared" ca="1" si="16"/>
        <v/>
      </c>
      <c r="AE173" s="53"/>
      <c r="AF173" s="53"/>
      <c r="AG173" s="53"/>
      <c r="AH173" s="53"/>
      <c r="AI173" s="78" t="str">
        <f>IF(AJ173="","",MAX($AI$5:AI172)+1)</f>
        <v/>
      </c>
      <c r="AJ173" s="53" t="str">
        <f>IF(G172="","",IF(COUNTIF($AJ$11:AJ172,G172)=0,G172,""))</f>
        <v/>
      </c>
      <c r="AK173" s="53" t="str">
        <f t="shared" si="17"/>
        <v/>
      </c>
      <c r="AL173" s="53" t="s">
        <v>44</v>
      </c>
      <c r="AM173" s="53" t="s">
        <v>34</v>
      </c>
      <c r="AN173" s="53" t="s">
        <v>52</v>
      </c>
      <c r="AO173" s="53" t="s">
        <v>51</v>
      </c>
    </row>
    <row r="174" spans="1:41" ht="25.5" customHeight="1" x14ac:dyDescent="0.25">
      <c r="A174" s="85">
        <f t="shared" si="14"/>
        <v>162</v>
      </c>
      <c r="B174" s="15" t="s">
        <v>143</v>
      </c>
      <c r="C174" s="53" t="s">
        <v>142</v>
      </c>
      <c r="D174" s="17" t="s">
        <v>5</v>
      </c>
      <c r="E174" s="70">
        <v>44098</v>
      </c>
      <c r="F174" s="67" t="s">
        <v>105</v>
      </c>
      <c r="G174" s="86"/>
      <c r="H174" s="70">
        <v>44098</v>
      </c>
      <c r="I174" s="16">
        <f t="shared" si="10"/>
        <v>0</v>
      </c>
      <c r="J174" s="16"/>
      <c r="K174" s="28"/>
      <c r="L174" s="27"/>
      <c r="M174" s="74" t="str">
        <f>IF(AND(C174="Abierto",D174="Urgente"),A174,"")</f>
        <v/>
      </c>
      <c r="N174" s="74" t="str">
        <f ca="1">IF(AND(C174="Abierto",D174="Urgente"),TODAY()-E174,"")</f>
        <v/>
      </c>
      <c r="O174" s="74" t="str">
        <f>IF(AND(C174="Abierto",D174="Urgente"),RANK(N174,$N$13:$N$814,0)+COUNTIF($N$13:N174,N174)-1,"")</f>
        <v/>
      </c>
      <c r="P174" s="74" t="str">
        <f>IF(AND(C174="Abierto",D174="Alta"),A174,"")</f>
        <v/>
      </c>
      <c r="Q174" s="74" t="str">
        <f ca="1">IF(AND(C174="Abierto",D174="Alta"),TODAY()-E174,"")</f>
        <v/>
      </c>
      <c r="R174" s="74" t="str">
        <f>IF(AND(C174="Abierto",D174="Alta"),RANK(Q174,$Q$13:$Q$814,0)+COUNTIF($Q$13:Q174,Q174)-1+MAX(O:O),"")</f>
        <v/>
      </c>
      <c r="S174" s="74" t="str">
        <f>IF(AND(C174="Abierto",D174="Media"),A174,"")</f>
        <v/>
      </c>
      <c r="T174" s="74" t="str">
        <f ca="1">IF(AND(C174="Abierto",D174="Media"),TODAY()-E174,"")</f>
        <v/>
      </c>
      <c r="U174" s="74" t="str">
        <f>IF(AND(C174="Abierto",D174="Media"),RANK(T174,$T$13:$T$814,0)+COUNTIF($T$13:T174,T174)-1+MAX(O:O,R:R),"")</f>
        <v/>
      </c>
      <c r="V174" s="74" t="str">
        <f>IF(AND(C174="Abierto",D174="Baja"),A174,"")</f>
        <v/>
      </c>
      <c r="W174" s="74" t="str">
        <f ca="1">IF(AND(C174="Abierto",D174="Baja"),TODAY()-E174,"")</f>
        <v/>
      </c>
      <c r="X174" s="74" t="str">
        <f>IF(AND(C174="Abierto",D174="Baja"),RANK(W174,$W$13:$W$814,0)+COUNTIF($W$13:W174,W174)-1+MAX(O:O,R:R,U:U),"")</f>
        <v/>
      </c>
      <c r="Y174" s="28" t="str">
        <f>IF(OR(C174="Resuelto",C174=""),"",SUM(O174,R174,U174,X174))</f>
        <v/>
      </c>
      <c r="Z174" s="28" t="str">
        <f>IF(OR(C174="Resuelto",C174=""),"",SUM(N174,Q174,T174,W174))</f>
        <v/>
      </c>
      <c r="AA174" s="28" t="str">
        <f>IF(OR(C174="Resuelto",C174=""),"",SUM(M174,P174,S174,V174))</f>
        <v/>
      </c>
      <c r="AB174" s="28">
        <v>331</v>
      </c>
      <c r="AC174" s="28" t="str">
        <f t="shared" ca="1" si="15"/>
        <v/>
      </c>
      <c r="AD174" s="75" t="str">
        <f t="shared" ca="1" si="16"/>
        <v/>
      </c>
      <c r="AE174" s="53"/>
      <c r="AF174" s="53"/>
      <c r="AG174" s="53"/>
      <c r="AH174" s="53"/>
      <c r="AI174" s="78" t="str">
        <f>IF(AJ174="","",MAX($AI$5:AI173)+1)</f>
        <v/>
      </c>
      <c r="AJ174" s="53" t="str">
        <f>IF(G173="","",IF(COUNTIF($AJ$11:AJ173,G173)=0,G173,""))</f>
        <v/>
      </c>
      <c r="AK174" s="53" t="str">
        <f t="shared" si="17"/>
        <v/>
      </c>
      <c r="AL174" s="53" t="s">
        <v>44</v>
      </c>
      <c r="AM174" s="53" t="s">
        <v>34</v>
      </c>
      <c r="AN174" s="53" t="s">
        <v>52</v>
      </c>
      <c r="AO174" s="53" t="s">
        <v>49</v>
      </c>
    </row>
    <row r="175" spans="1:41" ht="25.5" customHeight="1" x14ac:dyDescent="0.25">
      <c r="A175" s="85">
        <f t="shared" si="14"/>
        <v>163</v>
      </c>
      <c r="B175" s="15" t="s">
        <v>143</v>
      </c>
      <c r="C175" s="53" t="s">
        <v>142</v>
      </c>
      <c r="D175" s="17" t="s">
        <v>5</v>
      </c>
      <c r="E175" s="70">
        <v>44098</v>
      </c>
      <c r="F175" s="67" t="s">
        <v>105</v>
      </c>
      <c r="G175" s="86"/>
      <c r="H175" s="70">
        <v>44098</v>
      </c>
      <c r="I175" s="16">
        <f t="shared" si="10"/>
        <v>0</v>
      </c>
      <c r="J175" s="16"/>
      <c r="K175" s="28"/>
      <c r="L175" s="27"/>
      <c r="M175" s="74" t="str">
        <f>IF(AND(C175="Abierto",D175="Urgente"),A175,"")</f>
        <v/>
      </c>
      <c r="N175" s="74" t="str">
        <f ca="1">IF(AND(C175="Abierto",D175="Urgente"),TODAY()-E175,"")</f>
        <v/>
      </c>
      <c r="O175" s="74" t="str">
        <f>IF(AND(C175="Abierto",D175="Urgente"),RANK(N175,$N$13:$N$814,0)+COUNTIF($N$13:N175,N175)-1,"")</f>
        <v/>
      </c>
      <c r="P175" s="74" t="str">
        <f>IF(AND(C175="Abierto",D175="Alta"),A175,"")</f>
        <v/>
      </c>
      <c r="Q175" s="74" t="str">
        <f ca="1">IF(AND(C175="Abierto",D175="Alta"),TODAY()-E175,"")</f>
        <v/>
      </c>
      <c r="R175" s="74" t="str">
        <f>IF(AND(C175="Abierto",D175="Alta"),RANK(Q175,$Q$13:$Q$814,0)+COUNTIF($Q$13:Q175,Q175)-1+MAX(O:O),"")</f>
        <v/>
      </c>
      <c r="S175" s="74" t="str">
        <f>IF(AND(C175="Abierto",D175="Media"),A175,"")</f>
        <v/>
      </c>
      <c r="T175" s="74" t="str">
        <f ca="1">IF(AND(C175="Abierto",D175="Media"),TODAY()-E175,"")</f>
        <v/>
      </c>
      <c r="U175" s="74" t="str">
        <f>IF(AND(C175="Abierto",D175="Media"),RANK(T175,$T$13:$T$814,0)+COUNTIF($T$13:T175,T175)-1+MAX(O:O,R:R),"")</f>
        <v/>
      </c>
      <c r="V175" s="74" t="str">
        <f>IF(AND(C175="Abierto",D175="Baja"),A175,"")</f>
        <v/>
      </c>
      <c r="W175" s="74" t="str">
        <f ca="1">IF(AND(C175="Abierto",D175="Baja"),TODAY()-E175,"")</f>
        <v/>
      </c>
      <c r="X175" s="74" t="str">
        <f>IF(AND(C175="Abierto",D175="Baja"),RANK(W175,$W$13:$W$814,0)+COUNTIF($W$13:W175,W175)-1+MAX(O:O,R:R,U:U),"")</f>
        <v/>
      </c>
      <c r="Y175" s="28" t="str">
        <f>IF(OR(C175="Resuelto",C175=""),"",SUM(O175,R175,U175,X175))</f>
        <v/>
      </c>
      <c r="Z175" s="28" t="str">
        <f>IF(OR(C175="Resuelto",C175=""),"",SUM(N175,Q175,T175,W175))</f>
        <v/>
      </c>
      <c r="AA175" s="28" t="str">
        <f>IF(OR(C175="Resuelto",C175=""),"",SUM(M175,P175,S175,V175))</f>
        <v/>
      </c>
      <c r="AB175" s="28">
        <v>332</v>
      </c>
      <c r="AC175" s="28" t="str">
        <f t="shared" ca="1" si="15"/>
        <v/>
      </c>
      <c r="AD175" s="75" t="str">
        <f t="shared" ca="1" si="16"/>
        <v/>
      </c>
      <c r="AE175" s="53"/>
      <c r="AF175" s="53"/>
      <c r="AG175" s="53"/>
      <c r="AH175" s="53"/>
      <c r="AI175" s="78" t="str">
        <f>IF(AJ175="","",MAX($AI$5:AI174)+1)</f>
        <v/>
      </c>
      <c r="AJ175" s="53" t="str">
        <f>IF(G174="","",IF(COUNTIF($AJ$11:AJ174,G174)=0,G174,""))</f>
        <v/>
      </c>
      <c r="AK175" s="53" t="str">
        <f t="shared" si="17"/>
        <v/>
      </c>
      <c r="AL175" s="53" t="s">
        <v>44</v>
      </c>
      <c r="AM175" s="53" t="s">
        <v>34</v>
      </c>
      <c r="AN175" s="53" t="s">
        <v>52</v>
      </c>
      <c r="AO175" s="53" t="s">
        <v>49</v>
      </c>
    </row>
    <row r="176" spans="1:41" ht="25.5" customHeight="1" x14ac:dyDescent="0.25">
      <c r="A176" s="85">
        <f t="shared" si="14"/>
        <v>164</v>
      </c>
      <c r="B176" s="15" t="s">
        <v>143</v>
      </c>
      <c r="C176" s="53" t="s">
        <v>8</v>
      </c>
      <c r="D176" s="17" t="s">
        <v>5</v>
      </c>
      <c r="E176" s="70">
        <v>44098</v>
      </c>
      <c r="F176" s="67" t="s">
        <v>144</v>
      </c>
      <c r="G176" s="86"/>
      <c r="H176" s="96"/>
      <c r="I176" s="16" t="str">
        <f t="shared" si="10"/>
        <v/>
      </c>
      <c r="J176" s="16"/>
      <c r="K176" s="28"/>
      <c r="L176" s="27"/>
      <c r="M176" s="74" t="str">
        <f>IF(AND(C176="Abierto",D176="Urgente"),A176,"")</f>
        <v/>
      </c>
      <c r="N176" s="74" t="str">
        <f ca="1">IF(AND(C176="Abierto",D176="Urgente"),TODAY()-E176,"")</f>
        <v/>
      </c>
      <c r="O176" s="74" t="str">
        <f>IF(AND(C176="Abierto",D176="Urgente"),RANK(N176,$N$13:$N$814,0)+COUNTIF($N$13:N176,N176)-1,"")</f>
        <v/>
      </c>
      <c r="P176" s="74" t="str">
        <f>IF(AND(C176="Abierto",D176="Alta"),A176,"")</f>
        <v/>
      </c>
      <c r="Q176" s="74" t="str">
        <f ca="1">IF(AND(C176="Abierto",D176="Alta"),TODAY()-E176,"")</f>
        <v/>
      </c>
      <c r="R176" s="74" t="str">
        <f>IF(AND(C176="Abierto",D176="Alta"),RANK(Q176,$Q$13:$Q$814,0)+COUNTIF($Q$13:Q176,Q176)-1+MAX(O:O),"")</f>
        <v/>
      </c>
      <c r="S176" s="74" t="str">
        <f>IF(AND(C176="Abierto",D176="Media"),A176,"")</f>
        <v/>
      </c>
      <c r="T176" s="74" t="str">
        <f ca="1">IF(AND(C176="Abierto",D176="Media"),TODAY()-E176,"")</f>
        <v/>
      </c>
      <c r="U176" s="74" t="str">
        <f>IF(AND(C176="Abierto",D176="Media"),RANK(T176,$T$13:$T$814,0)+COUNTIF($T$13:T176,T176)-1+MAX(O:O,R:R),"")</f>
        <v/>
      </c>
      <c r="V176" s="74">
        <f>IF(AND(C176="Abierto",D176="Baja"),A176,"")</f>
        <v>164</v>
      </c>
      <c r="W176" s="74">
        <f ca="1">IF(AND(C176="Abierto",D176="Baja"),TODAY()-E176,"")</f>
        <v>176</v>
      </c>
      <c r="X176" s="74">
        <f ca="1">IF(AND(C176="Abierto",D176="Baja"),RANK(W176,$W$13:$W$814,0)+COUNTIF($W$13:W176,W176)-1+MAX(O:O,R:R,U:U),"")</f>
        <v>7</v>
      </c>
      <c r="Y176" s="28">
        <f ca="1">IF(OR(C176="Resuelto",C176=""),"",SUM(O176,R176,U176,X176))</f>
        <v>7</v>
      </c>
      <c r="Z176" s="28">
        <f ca="1">IF(OR(C176="Resuelto",C176=""),"",SUM(N176,Q176,T176,W176))</f>
        <v>176</v>
      </c>
      <c r="AA176" s="28">
        <f>IF(OR(C176="Resuelto",C176=""),"",SUM(M176,P176,S176,V176))</f>
        <v>164</v>
      </c>
      <c r="AB176" s="28">
        <v>333</v>
      </c>
      <c r="AC176" s="28" t="str">
        <f t="shared" ca="1" si="15"/>
        <v/>
      </c>
      <c r="AD176" s="75" t="str">
        <f t="shared" ca="1" si="16"/>
        <v/>
      </c>
      <c r="AE176" s="53"/>
      <c r="AF176" s="53"/>
      <c r="AG176" s="53"/>
      <c r="AH176" s="53"/>
      <c r="AI176" s="78" t="str">
        <f>IF(AJ176="","",MAX($AI$5:AI175)+1)</f>
        <v/>
      </c>
      <c r="AJ176" s="53" t="str">
        <f>IF(G175="","",IF(COUNTIF($AJ$11:AJ175,G175)=0,G175,""))</f>
        <v/>
      </c>
      <c r="AK176" s="53" t="str">
        <f t="shared" si="17"/>
        <v/>
      </c>
      <c r="AL176" s="53" t="s">
        <v>44</v>
      </c>
      <c r="AM176" s="53" t="s">
        <v>34</v>
      </c>
      <c r="AN176" s="53" t="s">
        <v>52</v>
      </c>
      <c r="AO176" s="53" t="s">
        <v>49</v>
      </c>
    </row>
    <row r="177" spans="1:41" ht="25.5" customHeight="1" x14ac:dyDescent="0.25">
      <c r="A177" s="85">
        <f t="shared" si="14"/>
        <v>165</v>
      </c>
      <c r="B177" s="15" t="s">
        <v>143</v>
      </c>
      <c r="C177" s="53" t="s">
        <v>142</v>
      </c>
      <c r="D177" s="17" t="s">
        <v>5</v>
      </c>
      <c r="E177" s="70">
        <v>44098</v>
      </c>
      <c r="F177" s="67" t="s">
        <v>105</v>
      </c>
      <c r="G177" s="86"/>
      <c r="H177" s="70">
        <v>44098</v>
      </c>
      <c r="I177" s="16">
        <f t="shared" si="10"/>
        <v>0</v>
      </c>
      <c r="J177" s="16"/>
      <c r="K177" s="28"/>
      <c r="L177" s="27"/>
      <c r="M177" s="74" t="str">
        <f>IF(AND(C177="Abierto",D177="Urgente"),A177,"")</f>
        <v/>
      </c>
      <c r="N177" s="74" t="str">
        <f ca="1">IF(AND(C177="Abierto",D177="Urgente"),TODAY()-E177,"")</f>
        <v/>
      </c>
      <c r="O177" s="74" t="str">
        <f>IF(AND(C177="Abierto",D177="Urgente"),RANK(N177,$N$13:$N$814,0)+COUNTIF($N$13:N177,N177)-1,"")</f>
        <v/>
      </c>
      <c r="P177" s="74" t="str">
        <f>IF(AND(C177="Abierto",D177="Alta"),A177,"")</f>
        <v/>
      </c>
      <c r="Q177" s="74" t="str">
        <f ca="1">IF(AND(C177="Abierto",D177="Alta"),TODAY()-E177,"")</f>
        <v/>
      </c>
      <c r="R177" s="74" t="str">
        <f>IF(AND(C177="Abierto",D177="Alta"),RANK(Q177,$Q$13:$Q$814,0)+COUNTIF($Q$13:Q177,Q177)-1+MAX(O:O),"")</f>
        <v/>
      </c>
      <c r="S177" s="74" t="str">
        <f>IF(AND(C177="Abierto",D177="Media"),A177,"")</f>
        <v/>
      </c>
      <c r="T177" s="74" t="str">
        <f ca="1">IF(AND(C177="Abierto",D177="Media"),TODAY()-E177,"")</f>
        <v/>
      </c>
      <c r="U177" s="74" t="str">
        <f>IF(AND(C177="Abierto",D177="Media"),RANK(T177,$T$13:$T$814,0)+COUNTIF($T$13:T177,T177)-1+MAX(O:O,R:R),"")</f>
        <v/>
      </c>
      <c r="V177" s="74" t="str">
        <f>IF(AND(C177="Abierto",D177="Baja"),A177,"")</f>
        <v/>
      </c>
      <c r="W177" s="74" t="str">
        <f ca="1">IF(AND(C177="Abierto",D177="Baja"),TODAY()-E177,"")</f>
        <v/>
      </c>
      <c r="X177" s="74" t="str">
        <f>IF(AND(C177="Abierto",D177="Baja"),RANK(W177,$W$13:$W$814,0)+COUNTIF($W$13:W177,W177)-1+MAX(O:O,R:R,U:U),"")</f>
        <v/>
      </c>
      <c r="Y177" s="28" t="str">
        <f>IF(OR(C177="Resuelto",C177=""),"",SUM(O177,R177,U177,X177))</f>
        <v/>
      </c>
      <c r="Z177" s="28" t="str">
        <f>IF(OR(C177="Resuelto",C177=""),"",SUM(N177,Q177,T177,W177))</f>
        <v/>
      </c>
      <c r="AA177" s="28" t="str">
        <f>IF(OR(C177="Resuelto",C177=""),"",SUM(M177,P177,S177,V177))</f>
        <v/>
      </c>
      <c r="AB177" s="28">
        <v>334</v>
      </c>
      <c r="AC177" s="28" t="str">
        <f t="shared" ca="1" si="15"/>
        <v/>
      </c>
      <c r="AD177" s="75" t="str">
        <f t="shared" ca="1" si="16"/>
        <v/>
      </c>
      <c r="AE177" s="53"/>
      <c r="AF177" s="53"/>
      <c r="AG177" s="53"/>
      <c r="AH177" s="53"/>
      <c r="AI177" s="78" t="str">
        <f>IF(AJ177="","",MAX($AI$5:AI176)+1)</f>
        <v/>
      </c>
      <c r="AJ177" s="53" t="str">
        <f>IF(G176="","",IF(COUNTIF($AJ$11:AJ176,G176)=0,G176,""))</f>
        <v/>
      </c>
      <c r="AK177" s="53" t="str">
        <f t="shared" si="17"/>
        <v/>
      </c>
      <c r="AL177" s="53" t="s">
        <v>44</v>
      </c>
      <c r="AM177" s="53" t="s">
        <v>34</v>
      </c>
      <c r="AN177" s="53" t="s">
        <v>52</v>
      </c>
      <c r="AO177" s="53" t="s">
        <v>51</v>
      </c>
    </row>
    <row r="178" spans="1:41" ht="25.5" customHeight="1" x14ac:dyDescent="0.25">
      <c r="A178" s="85">
        <f t="shared" si="14"/>
        <v>166</v>
      </c>
      <c r="B178" s="15" t="s">
        <v>143</v>
      </c>
      <c r="C178" s="53" t="s">
        <v>142</v>
      </c>
      <c r="D178" s="17" t="s">
        <v>5</v>
      </c>
      <c r="E178" s="70">
        <v>44098</v>
      </c>
      <c r="F178" s="67" t="s">
        <v>105</v>
      </c>
      <c r="G178" s="86"/>
      <c r="H178" s="70">
        <v>44098</v>
      </c>
      <c r="I178" s="16">
        <f t="shared" si="10"/>
        <v>0</v>
      </c>
      <c r="J178" s="16"/>
      <c r="K178" s="28"/>
      <c r="L178" s="27"/>
      <c r="M178" s="74" t="str">
        <f>IF(AND(C178="Abierto",D178="Urgente"),A178,"")</f>
        <v/>
      </c>
      <c r="N178" s="74" t="str">
        <f ca="1">IF(AND(C178="Abierto",D178="Urgente"),TODAY()-E178,"")</f>
        <v/>
      </c>
      <c r="O178" s="74" t="str">
        <f>IF(AND(C178="Abierto",D178="Urgente"),RANK(N178,$N$13:$N$814,0)+COUNTIF($N$13:N178,N178)-1,"")</f>
        <v/>
      </c>
      <c r="P178" s="74" t="str">
        <f>IF(AND(C178="Abierto",D178="Alta"),A178,"")</f>
        <v/>
      </c>
      <c r="Q178" s="74" t="str">
        <f ca="1">IF(AND(C178="Abierto",D178="Alta"),TODAY()-E178,"")</f>
        <v/>
      </c>
      <c r="R178" s="74" t="str">
        <f>IF(AND(C178="Abierto",D178="Alta"),RANK(Q178,$Q$13:$Q$814,0)+COUNTIF($Q$13:Q178,Q178)-1+MAX(O:O),"")</f>
        <v/>
      </c>
      <c r="S178" s="74" t="str">
        <f>IF(AND(C178="Abierto",D178="Media"),A178,"")</f>
        <v/>
      </c>
      <c r="T178" s="74" t="str">
        <f ca="1">IF(AND(C178="Abierto",D178="Media"),TODAY()-E178,"")</f>
        <v/>
      </c>
      <c r="U178" s="74" t="str">
        <f>IF(AND(C178="Abierto",D178="Media"),RANK(T178,$T$13:$T$814,0)+COUNTIF($T$13:T178,T178)-1+MAX(O:O,R:R),"")</f>
        <v/>
      </c>
      <c r="V178" s="74" t="str">
        <f>IF(AND(C178="Abierto",D178="Baja"),A178,"")</f>
        <v/>
      </c>
      <c r="W178" s="74" t="str">
        <f ca="1">IF(AND(C178="Abierto",D178="Baja"),TODAY()-E178,"")</f>
        <v/>
      </c>
      <c r="X178" s="74" t="str">
        <f>IF(AND(C178="Abierto",D178="Baja"),RANK(W178,$W$13:$W$814,0)+COUNTIF($W$13:W178,W178)-1+MAX(O:O,R:R,U:U),"")</f>
        <v/>
      </c>
      <c r="Y178" s="28" t="str">
        <f>IF(OR(C178="Resuelto",C178=""),"",SUM(O178,R178,U178,X178))</f>
        <v/>
      </c>
      <c r="Z178" s="28" t="str">
        <f>IF(OR(C178="Resuelto",C178=""),"",SUM(N178,Q178,T178,W178))</f>
        <v/>
      </c>
      <c r="AA178" s="28" t="str">
        <f>IF(OR(C178="Resuelto",C178=""),"",SUM(M178,P178,S178,V178))</f>
        <v/>
      </c>
      <c r="AB178" s="28">
        <v>335</v>
      </c>
      <c r="AC178" s="28" t="str">
        <f t="shared" ca="1" si="15"/>
        <v/>
      </c>
      <c r="AD178" s="75" t="str">
        <f t="shared" ca="1" si="16"/>
        <v/>
      </c>
      <c r="AE178" s="53"/>
      <c r="AF178" s="53"/>
      <c r="AG178" s="53"/>
      <c r="AH178" s="53"/>
      <c r="AI178" s="78" t="str">
        <f>IF(AJ178="","",MAX($AI$5:AI177)+1)</f>
        <v/>
      </c>
      <c r="AJ178" s="53" t="str">
        <f>IF(G177="","",IF(COUNTIF($AJ$11:AJ177,G177)=0,G177,""))</f>
        <v/>
      </c>
      <c r="AK178" s="53" t="str">
        <f t="shared" si="17"/>
        <v/>
      </c>
      <c r="AL178" s="53" t="s">
        <v>44</v>
      </c>
      <c r="AM178" s="53" t="s">
        <v>34</v>
      </c>
      <c r="AN178" s="53" t="s">
        <v>52</v>
      </c>
      <c r="AO178" s="53" t="s">
        <v>50</v>
      </c>
    </row>
    <row r="179" spans="1:41" ht="25.5" customHeight="1" x14ac:dyDescent="0.25">
      <c r="A179" s="85">
        <f t="shared" si="14"/>
        <v>167</v>
      </c>
      <c r="B179" s="15" t="s">
        <v>143</v>
      </c>
      <c r="C179" s="53" t="s">
        <v>142</v>
      </c>
      <c r="D179" s="17" t="s">
        <v>5</v>
      </c>
      <c r="E179" s="70">
        <v>44098</v>
      </c>
      <c r="F179" s="67" t="s">
        <v>105</v>
      </c>
      <c r="G179" s="86"/>
      <c r="H179" s="70">
        <v>44098</v>
      </c>
      <c r="I179" s="16">
        <f t="shared" si="10"/>
        <v>0</v>
      </c>
      <c r="J179" s="16"/>
      <c r="K179" s="28"/>
      <c r="L179" s="27"/>
      <c r="M179" s="74" t="str">
        <f>IF(AND(C179="Abierto",D179="Urgente"),A179,"")</f>
        <v/>
      </c>
      <c r="N179" s="74" t="str">
        <f ca="1">IF(AND(C179="Abierto",D179="Urgente"),TODAY()-E179,"")</f>
        <v/>
      </c>
      <c r="O179" s="74" t="str">
        <f>IF(AND(C179="Abierto",D179="Urgente"),RANK(N179,$N$13:$N$814,0)+COUNTIF($N$13:N179,N179)-1,"")</f>
        <v/>
      </c>
      <c r="P179" s="74" t="str">
        <f>IF(AND(C179="Abierto",D179="Alta"),A179,"")</f>
        <v/>
      </c>
      <c r="Q179" s="74" t="str">
        <f ca="1">IF(AND(C179="Abierto",D179="Alta"),TODAY()-E179,"")</f>
        <v/>
      </c>
      <c r="R179" s="74" t="str">
        <f>IF(AND(C179="Abierto",D179="Alta"),RANK(Q179,$Q$13:$Q$814,0)+COUNTIF($Q$13:Q179,Q179)-1+MAX(O:O),"")</f>
        <v/>
      </c>
      <c r="S179" s="74" t="str">
        <f>IF(AND(C179="Abierto",D179="Media"),A179,"")</f>
        <v/>
      </c>
      <c r="T179" s="74" t="str">
        <f ca="1">IF(AND(C179="Abierto",D179="Media"),TODAY()-E179,"")</f>
        <v/>
      </c>
      <c r="U179" s="74" t="str">
        <f>IF(AND(C179="Abierto",D179="Media"),RANK(T179,$T$13:$T$814,0)+COUNTIF($T$13:T179,T179)-1+MAX(O:O,R:R),"")</f>
        <v/>
      </c>
      <c r="V179" s="74" t="str">
        <f>IF(AND(C179="Abierto",D179="Baja"),A179,"")</f>
        <v/>
      </c>
      <c r="W179" s="74" t="str">
        <f ca="1">IF(AND(C179="Abierto",D179="Baja"),TODAY()-E179,"")</f>
        <v/>
      </c>
      <c r="X179" s="74" t="str">
        <f>IF(AND(C179="Abierto",D179="Baja"),RANK(W179,$W$13:$W$814,0)+COUNTIF($W$13:W179,W179)-1+MAX(O:O,R:R,U:U),"")</f>
        <v/>
      </c>
      <c r="Y179" s="28" t="str">
        <f>IF(OR(C179="Resuelto",C179=""),"",SUM(O179,R179,U179,X179))</f>
        <v/>
      </c>
      <c r="Z179" s="28" t="str">
        <f>IF(OR(C179="Resuelto",C179=""),"",SUM(N179,Q179,T179,W179))</f>
        <v/>
      </c>
      <c r="AA179" s="28" t="str">
        <f>IF(OR(C179="Resuelto",C179=""),"",SUM(M179,P179,S179,V179))</f>
        <v/>
      </c>
      <c r="AB179" s="28">
        <v>336</v>
      </c>
      <c r="AC179" s="28" t="str">
        <f t="shared" ca="1" si="15"/>
        <v/>
      </c>
      <c r="AD179" s="75" t="str">
        <f t="shared" ca="1" si="16"/>
        <v/>
      </c>
      <c r="AE179" s="53"/>
      <c r="AF179" s="53"/>
      <c r="AG179" s="53"/>
      <c r="AH179" s="53"/>
      <c r="AI179" s="78" t="str">
        <f>IF(AJ179="","",MAX($AI$5:AI178)+1)</f>
        <v/>
      </c>
      <c r="AJ179" s="53" t="str">
        <f>IF(G178="","",IF(COUNTIF($AJ$11:AJ178,G178)=0,G178,""))</f>
        <v/>
      </c>
      <c r="AK179" s="53" t="str">
        <f t="shared" si="17"/>
        <v/>
      </c>
      <c r="AL179" s="53" t="s">
        <v>44</v>
      </c>
      <c r="AM179" s="53" t="s">
        <v>34</v>
      </c>
      <c r="AN179" s="53" t="s">
        <v>52</v>
      </c>
      <c r="AO179" s="53" t="s">
        <v>49</v>
      </c>
    </row>
    <row r="180" spans="1:41" ht="25.5" customHeight="1" x14ac:dyDescent="0.25">
      <c r="A180" s="85">
        <f t="shared" si="14"/>
        <v>168</v>
      </c>
      <c r="B180" s="15" t="s">
        <v>143</v>
      </c>
      <c r="C180" s="53" t="s">
        <v>142</v>
      </c>
      <c r="D180" s="17" t="s">
        <v>5</v>
      </c>
      <c r="E180" s="70">
        <v>44098</v>
      </c>
      <c r="F180" s="67" t="s">
        <v>105</v>
      </c>
      <c r="G180" s="86"/>
      <c r="H180" s="70">
        <v>44098</v>
      </c>
      <c r="I180" s="16">
        <f t="shared" si="10"/>
        <v>0</v>
      </c>
      <c r="J180" s="16"/>
      <c r="K180" s="28"/>
      <c r="L180" s="27"/>
      <c r="M180" s="74" t="str">
        <f>IF(AND(C180="Abierto",D180="Urgente"),A180,"")</f>
        <v/>
      </c>
      <c r="N180" s="74" t="str">
        <f ca="1">IF(AND(C180="Abierto",D180="Urgente"),TODAY()-E180,"")</f>
        <v/>
      </c>
      <c r="O180" s="74" t="str">
        <f>IF(AND(C180="Abierto",D180="Urgente"),RANK(N180,$N$13:$N$814,0)+COUNTIF($N$13:N180,N180)-1,"")</f>
        <v/>
      </c>
      <c r="P180" s="74" t="str">
        <f>IF(AND(C180="Abierto",D180="Alta"),A180,"")</f>
        <v/>
      </c>
      <c r="Q180" s="74" t="str">
        <f ca="1">IF(AND(C180="Abierto",D180="Alta"),TODAY()-E180,"")</f>
        <v/>
      </c>
      <c r="R180" s="74" t="str">
        <f>IF(AND(C180="Abierto",D180="Alta"),RANK(Q180,$Q$13:$Q$814,0)+COUNTIF($Q$13:Q180,Q180)-1+MAX(O:O),"")</f>
        <v/>
      </c>
      <c r="S180" s="74" t="str">
        <f>IF(AND(C180="Abierto",D180="Media"),A180,"")</f>
        <v/>
      </c>
      <c r="T180" s="74" t="str">
        <f ca="1">IF(AND(C180="Abierto",D180="Media"),TODAY()-E180,"")</f>
        <v/>
      </c>
      <c r="U180" s="74" t="str">
        <f>IF(AND(C180="Abierto",D180="Media"),RANK(T180,$T$13:$T$814,0)+COUNTIF($T$13:T180,T180)-1+MAX(O:O,R:R),"")</f>
        <v/>
      </c>
      <c r="V180" s="74" t="str">
        <f>IF(AND(C180="Abierto",D180="Baja"),A180,"")</f>
        <v/>
      </c>
      <c r="W180" s="74" t="str">
        <f ca="1">IF(AND(C180="Abierto",D180="Baja"),TODAY()-E180,"")</f>
        <v/>
      </c>
      <c r="X180" s="74" t="str">
        <f>IF(AND(C180="Abierto",D180="Baja"),RANK(W180,$W$13:$W$814,0)+COUNTIF($W$13:W180,W180)-1+MAX(O:O,R:R,U:U),"")</f>
        <v/>
      </c>
      <c r="Y180" s="28" t="str">
        <f>IF(OR(C180="Resuelto",C180=""),"",SUM(O180,R180,U180,X180))</f>
        <v/>
      </c>
      <c r="Z180" s="28" t="str">
        <f>IF(OR(C180="Resuelto",C180=""),"",SUM(N180,Q180,T180,W180))</f>
        <v/>
      </c>
      <c r="AA180" s="28" t="str">
        <f>IF(OR(C180="Resuelto",C180=""),"",SUM(M180,P180,S180,V180))</f>
        <v/>
      </c>
      <c r="AB180" s="28">
        <v>337</v>
      </c>
      <c r="AC180" s="28" t="str">
        <f t="shared" ca="1" si="15"/>
        <v/>
      </c>
      <c r="AD180" s="75" t="str">
        <f t="shared" ca="1" si="16"/>
        <v/>
      </c>
      <c r="AE180" s="53"/>
      <c r="AF180" s="53"/>
      <c r="AG180" s="53"/>
      <c r="AH180" s="53"/>
      <c r="AI180" s="78" t="str">
        <f>IF(AJ180="","",MAX($AI$5:AI179)+1)</f>
        <v/>
      </c>
      <c r="AJ180" s="53" t="str">
        <f>IF(G179="","",IF(COUNTIF($AJ$11:AJ179,G179)=0,G179,""))</f>
        <v/>
      </c>
      <c r="AK180" s="53" t="str">
        <f t="shared" si="17"/>
        <v/>
      </c>
      <c r="AL180" s="53" t="s">
        <v>44</v>
      </c>
      <c r="AM180" s="53" t="s">
        <v>34</v>
      </c>
      <c r="AN180" s="53" t="s">
        <v>52</v>
      </c>
      <c r="AO180" s="53" t="s">
        <v>49</v>
      </c>
    </row>
    <row r="181" spans="1:41" ht="25.5" customHeight="1" x14ac:dyDescent="0.25">
      <c r="A181" s="85">
        <f t="shared" si="14"/>
        <v>169</v>
      </c>
      <c r="B181" s="15" t="s">
        <v>143</v>
      </c>
      <c r="C181" s="53" t="s">
        <v>142</v>
      </c>
      <c r="D181" s="17" t="s">
        <v>5</v>
      </c>
      <c r="E181" s="70">
        <v>44098</v>
      </c>
      <c r="F181" s="67" t="s">
        <v>105</v>
      </c>
      <c r="G181" s="86"/>
      <c r="H181" s="70">
        <v>44098</v>
      </c>
      <c r="I181" s="16">
        <f t="shared" si="10"/>
        <v>0</v>
      </c>
      <c r="J181" s="16"/>
      <c r="K181" s="28"/>
      <c r="L181" s="27"/>
      <c r="M181" s="74" t="str">
        <f>IF(AND(C181="Abierto",D181="Urgente"),A181,"")</f>
        <v/>
      </c>
      <c r="N181" s="74" t="str">
        <f ca="1">IF(AND(C181="Abierto",D181="Urgente"),TODAY()-E181,"")</f>
        <v/>
      </c>
      <c r="O181" s="74" t="str">
        <f>IF(AND(C181="Abierto",D181="Urgente"),RANK(N181,$N$13:$N$814,0)+COUNTIF($N$13:N181,N181)-1,"")</f>
        <v/>
      </c>
      <c r="P181" s="74" t="str">
        <f>IF(AND(C181="Abierto",D181="Alta"),A181,"")</f>
        <v/>
      </c>
      <c r="Q181" s="74" t="str">
        <f ca="1">IF(AND(C181="Abierto",D181="Alta"),TODAY()-E181,"")</f>
        <v/>
      </c>
      <c r="R181" s="74" t="str">
        <f>IF(AND(C181="Abierto",D181="Alta"),RANK(Q181,$Q$13:$Q$814,0)+COUNTIF($Q$13:Q181,Q181)-1+MAX(O:O),"")</f>
        <v/>
      </c>
      <c r="S181" s="74" t="str">
        <f>IF(AND(C181="Abierto",D181="Media"),A181,"")</f>
        <v/>
      </c>
      <c r="T181" s="74" t="str">
        <f ca="1">IF(AND(C181="Abierto",D181="Media"),TODAY()-E181,"")</f>
        <v/>
      </c>
      <c r="U181" s="74" t="str">
        <f>IF(AND(C181="Abierto",D181="Media"),RANK(T181,$T$13:$T$814,0)+COUNTIF($T$13:T181,T181)-1+MAX(O:O,R:R),"")</f>
        <v/>
      </c>
      <c r="V181" s="74" t="str">
        <f>IF(AND(C181="Abierto",D181="Baja"),A181,"")</f>
        <v/>
      </c>
      <c r="W181" s="74" t="str">
        <f ca="1">IF(AND(C181="Abierto",D181="Baja"),TODAY()-E181,"")</f>
        <v/>
      </c>
      <c r="X181" s="74" t="str">
        <f>IF(AND(C181="Abierto",D181="Baja"),RANK(W181,$W$13:$W$814,0)+COUNTIF($W$13:W181,W181)-1+MAX(O:O,R:R,U:U),"")</f>
        <v/>
      </c>
      <c r="Y181" s="28" t="str">
        <f>IF(OR(C181="Resuelto",C181=""),"",SUM(O181,R181,U181,X181))</f>
        <v/>
      </c>
      <c r="Z181" s="28" t="str">
        <f>IF(OR(C181="Resuelto",C181=""),"",SUM(N181,Q181,T181,W181))</f>
        <v/>
      </c>
      <c r="AA181" s="28" t="str">
        <f>IF(OR(C181="Resuelto",C181=""),"",SUM(M181,P181,S181,V181))</f>
        <v/>
      </c>
      <c r="AB181" s="28">
        <v>338</v>
      </c>
      <c r="AC181" s="28" t="str">
        <f t="shared" ca="1" si="15"/>
        <v/>
      </c>
      <c r="AD181" s="75" t="str">
        <f t="shared" ca="1" si="16"/>
        <v/>
      </c>
      <c r="AE181" s="53"/>
      <c r="AF181" s="53"/>
      <c r="AG181" s="53"/>
      <c r="AH181" s="53"/>
      <c r="AI181" s="78" t="str">
        <f>IF(AJ181="","",MAX($AI$5:AI180)+1)</f>
        <v/>
      </c>
      <c r="AJ181" s="53" t="str">
        <f>IF(G180="","",IF(COUNTIF($AJ$11:AJ180,G180)=0,G180,""))</f>
        <v/>
      </c>
      <c r="AK181" s="53" t="str">
        <f t="shared" si="17"/>
        <v/>
      </c>
      <c r="AL181" s="53" t="s">
        <v>44</v>
      </c>
      <c r="AM181" s="53" t="s">
        <v>34</v>
      </c>
      <c r="AN181" s="53" t="s">
        <v>52</v>
      </c>
      <c r="AO181" s="53" t="s">
        <v>49</v>
      </c>
    </row>
    <row r="182" spans="1:41" ht="25.5" customHeight="1" x14ac:dyDescent="0.25">
      <c r="A182" s="85">
        <f t="shared" si="14"/>
        <v>170</v>
      </c>
      <c r="B182" s="15" t="s">
        <v>143</v>
      </c>
      <c r="C182" s="53" t="s">
        <v>142</v>
      </c>
      <c r="D182" s="17" t="s">
        <v>5</v>
      </c>
      <c r="E182" s="70">
        <v>44098</v>
      </c>
      <c r="F182" s="67" t="s">
        <v>105</v>
      </c>
      <c r="G182" s="86"/>
      <c r="H182" s="70">
        <v>44098</v>
      </c>
      <c r="I182" s="16">
        <f t="shared" si="10"/>
        <v>0</v>
      </c>
      <c r="J182" s="16"/>
      <c r="K182" s="28"/>
      <c r="L182" s="27"/>
      <c r="M182" s="74" t="str">
        <f>IF(AND(C182="Abierto",D182="Urgente"),A182,"")</f>
        <v/>
      </c>
      <c r="N182" s="74" t="str">
        <f ca="1">IF(AND(C182="Abierto",D182="Urgente"),TODAY()-E182,"")</f>
        <v/>
      </c>
      <c r="O182" s="74" t="str">
        <f>IF(AND(C182="Abierto",D182="Urgente"),RANK(N182,$N$13:$N$814,0)+COUNTIF($N$13:N182,N182)-1,"")</f>
        <v/>
      </c>
      <c r="P182" s="74" t="str">
        <f>IF(AND(C182="Abierto",D182="Alta"),A182,"")</f>
        <v/>
      </c>
      <c r="Q182" s="74" t="str">
        <f ca="1">IF(AND(C182="Abierto",D182="Alta"),TODAY()-E182,"")</f>
        <v/>
      </c>
      <c r="R182" s="74" t="str">
        <f>IF(AND(C182="Abierto",D182="Alta"),RANK(Q182,$Q$13:$Q$814,0)+COUNTIF($Q$13:Q182,Q182)-1+MAX(O:O),"")</f>
        <v/>
      </c>
      <c r="S182" s="74" t="str">
        <f>IF(AND(C182="Abierto",D182="Media"),A182,"")</f>
        <v/>
      </c>
      <c r="T182" s="74" t="str">
        <f ca="1">IF(AND(C182="Abierto",D182="Media"),TODAY()-E182,"")</f>
        <v/>
      </c>
      <c r="U182" s="74" t="str">
        <f>IF(AND(C182="Abierto",D182="Media"),RANK(T182,$T$13:$T$814,0)+COUNTIF($T$13:T182,T182)-1+MAX(O:O,R:R),"")</f>
        <v/>
      </c>
      <c r="V182" s="74" t="str">
        <f>IF(AND(C182="Abierto",D182="Baja"),A182,"")</f>
        <v/>
      </c>
      <c r="W182" s="74" t="str">
        <f ca="1">IF(AND(C182="Abierto",D182="Baja"),TODAY()-E182,"")</f>
        <v/>
      </c>
      <c r="X182" s="74" t="str">
        <f>IF(AND(C182="Abierto",D182="Baja"),RANK(W182,$W$13:$W$814,0)+COUNTIF($W$13:W182,W182)-1+MAX(O:O,R:R,U:U),"")</f>
        <v/>
      </c>
      <c r="Y182" s="28" t="str">
        <f>IF(OR(C182="Resuelto",C182=""),"",SUM(O182,R182,U182,X182))</f>
        <v/>
      </c>
      <c r="Z182" s="28" t="str">
        <f>IF(OR(C182="Resuelto",C182=""),"",SUM(N182,Q182,T182,W182))</f>
        <v/>
      </c>
      <c r="AA182" s="28" t="str">
        <f>IF(OR(C182="Resuelto",C182=""),"",SUM(M182,P182,S182,V182))</f>
        <v/>
      </c>
      <c r="AB182" s="28">
        <v>339</v>
      </c>
      <c r="AC182" s="28" t="str">
        <f t="shared" ca="1" si="15"/>
        <v/>
      </c>
      <c r="AD182" s="75" t="str">
        <f t="shared" ca="1" si="16"/>
        <v/>
      </c>
      <c r="AE182" s="53"/>
      <c r="AF182" s="53"/>
      <c r="AG182" s="53"/>
      <c r="AH182" s="53"/>
      <c r="AI182" s="78" t="str">
        <f>IF(AJ182="","",MAX($AI$5:AI181)+1)</f>
        <v/>
      </c>
      <c r="AJ182" s="53" t="str">
        <f>IF(G181="","",IF(COUNTIF($AJ$11:AJ181,G181)=0,G181,""))</f>
        <v/>
      </c>
      <c r="AK182" s="53" t="str">
        <f t="shared" si="17"/>
        <v/>
      </c>
      <c r="AL182" s="53" t="s">
        <v>44</v>
      </c>
      <c r="AM182" s="53" t="s">
        <v>32</v>
      </c>
      <c r="AN182" s="53" t="s">
        <v>52</v>
      </c>
      <c r="AO182" s="53" t="s">
        <v>49</v>
      </c>
    </row>
    <row r="183" spans="1:41" ht="25.5" customHeight="1" x14ac:dyDescent="0.25">
      <c r="A183" s="85">
        <f t="shared" si="14"/>
        <v>171</v>
      </c>
      <c r="B183" s="15" t="s">
        <v>143</v>
      </c>
      <c r="C183" s="53" t="s">
        <v>142</v>
      </c>
      <c r="D183" s="17" t="s">
        <v>5</v>
      </c>
      <c r="E183" s="70">
        <v>44098</v>
      </c>
      <c r="F183" s="67" t="s">
        <v>105</v>
      </c>
      <c r="G183" s="86"/>
      <c r="H183" s="70">
        <v>44098</v>
      </c>
      <c r="I183" s="16">
        <f t="shared" si="10"/>
        <v>0</v>
      </c>
      <c r="J183" s="16"/>
      <c r="K183" s="28"/>
      <c r="L183" s="27"/>
      <c r="M183" s="74" t="str">
        <f>IF(AND(C183="Abierto",D183="Urgente"),A183,"")</f>
        <v/>
      </c>
      <c r="N183" s="74" t="str">
        <f ca="1">IF(AND(C183="Abierto",D183="Urgente"),TODAY()-E183,"")</f>
        <v/>
      </c>
      <c r="O183" s="74" t="str">
        <f>IF(AND(C183="Abierto",D183="Urgente"),RANK(N183,$N$13:$N$814,0)+COUNTIF($N$13:N183,N183)-1,"")</f>
        <v/>
      </c>
      <c r="P183" s="74" t="str">
        <f>IF(AND(C183="Abierto",D183="Alta"),A183,"")</f>
        <v/>
      </c>
      <c r="Q183" s="74" t="str">
        <f ca="1">IF(AND(C183="Abierto",D183="Alta"),TODAY()-E183,"")</f>
        <v/>
      </c>
      <c r="R183" s="74" t="str">
        <f>IF(AND(C183="Abierto",D183="Alta"),RANK(Q183,$Q$13:$Q$814,0)+COUNTIF($Q$13:Q183,Q183)-1+MAX(O:O),"")</f>
        <v/>
      </c>
      <c r="S183" s="74" t="str">
        <f>IF(AND(C183="Abierto",D183="Media"),A183,"")</f>
        <v/>
      </c>
      <c r="T183" s="74" t="str">
        <f ca="1">IF(AND(C183="Abierto",D183="Media"),TODAY()-E183,"")</f>
        <v/>
      </c>
      <c r="U183" s="74" t="str">
        <f>IF(AND(C183="Abierto",D183="Media"),RANK(T183,$T$13:$T$814,0)+COUNTIF($T$13:T183,T183)-1+MAX(O:O,R:R),"")</f>
        <v/>
      </c>
      <c r="V183" s="74" t="str">
        <f>IF(AND(C183="Abierto",D183="Baja"),A183,"")</f>
        <v/>
      </c>
      <c r="W183" s="74" t="str">
        <f ca="1">IF(AND(C183="Abierto",D183="Baja"),TODAY()-E183,"")</f>
        <v/>
      </c>
      <c r="X183" s="74" t="str">
        <f>IF(AND(C183="Abierto",D183="Baja"),RANK(W183,$W$13:$W$814,0)+COUNTIF($W$13:W183,W183)-1+MAX(O:O,R:R,U:U),"")</f>
        <v/>
      </c>
      <c r="Y183" s="28" t="str">
        <f>IF(OR(C183="Resuelto",C183=""),"",SUM(O183,R183,U183,X183))</f>
        <v/>
      </c>
      <c r="Z183" s="28" t="str">
        <f>IF(OR(C183="Resuelto",C183=""),"",SUM(N183,Q183,T183,W183))</f>
        <v/>
      </c>
      <c r="AA183" s="28" t="str">
        <f>IF(OR(C183="Resuelto",C183=""),"",SUM(M183,P183,S183,V183))</f>
        <v/>
      </c>
      <c r="AB183" s="28">
        <v>340</v>
      </c>
      <c r="AC183" s="28" t="str">
        <f t="shared" ca="1" si="15"/>
        <v/>
      </c>
      <c r="AD183" s="75" t="str">
        <f t="shared" ca="1" si="16"/>
        <v/>
      </c>
      <c r="AE183" s="53"/>
      <c r="AF183" s="53"/>
      <c r="AG183" s="53"/>
      <c r="AH183" s="53"/>
      <c r="AI183" s="78" t="str">
        <f>IF(AJ183="","",MAX($AI$5:AI182)+1)</f>
        <v/>
      </c>
      <c r="AJ183" s="53" t="str">
        <f>IF(G182="","",IF(COUNTIF($AJ$11:AJ182,G182)=0,G182,""))</f>
        <v/>
      </c>
      <c r="AK183" s="53" t="str">
        <f t="shared" si="17"/>
        <v/>
      </c>
      <c r="AL183" s="53" t="s">
        <v>44</v>
      </c>
      <c r="AM183" s="53" t="s">
        <v>32</v>
      </c>
      <c r="AN183" s="53" t="s">
        <v>52</v>
      </c>
      <c r="AO183" s="53" t="s">
        <v>49</v>
      </c>
    </row>
    <row r="184" spans="1:41" ht="25.5" customHeight="1" x14ac:dyDescent="0.25">
      <c r="A184" s="85">
        <f t="shared" si="14"/>
        <v>172</v>
      </c>
      <c r="B184" s="15" t="s">
        <v>143</v>
      </c>
      <c r="C184" s="53" t="s">
        <v>142</v>
      </c>
      <c r="D184" s="17" t="s">
        <v>5</v>
      </c>
      <c r="E184" s="70">
        <v>44098</v>
      </c>
      <c r="F184" s="67" t="s">
        <v>105</v>
      </c>
      <c r="G184" s="86"/>
      <c r="H184" s="70">
        <v>44098</v>
      </c>
      <c r="I184" s="16">
        <f t="shared" si="10"/>
        <v>0</v>
      </c>
      <c r="J184" s="16"/>
      <c r="K184" s="28"/>
      <c r="L184" s="27"/>
      <c r="M184" s="74" t="str">
        <f>IF(AND(C184="Abierto",D184="Urgente"),A184,"")</f>
        <v/>
      </c>
      <c r="N184" s="74" t="str">
        <f ca="1">IF(AND(C184="Abierto",D184="Urgente"),TODAY()-E184,"")</f>
        <v/>
      </c>
      <c r="O184" s="74" t="str">
        <f>IF(AND(C184="Abierto",D184="Urgente"),RANK(N184,$N$13:$N$814,0)+COUNTIF($N$13:N184,N184)-1,"")</f>
        <v/>
      </c>
      <c r="P184" s="74" t="str">
        <f>IF(AND(C184="Abierto",D184="Alta"),A184,"")</f>
        <v/>
      </c>
      <c r="Q184" s="74" t="str">
        <f ca="1">IF(AND(C184="Abierto",D184="Alta"),TODAY()-E184,"")</f>
        <v/>
      </c>
      <c r="R184" s="74" t="str">
        <f>IF(AND(C184="Abierto",D184="Alta"),RANK(Q184,$Q$13:$Q$814,0)+COUNTIF($Q$13:Q184,Q184)-1+MAX(O:O),"")</f>
        <v/>
      </c>
      <c r="S184" s="74" t="str">
        <f>IF(AND(C184="Abierto",D184="Media"),A184,"")</f>
        <v/>
      </c>
      <c r="T184" s="74" t="str">
        <f ca="1">IF(AND(C184="Abierto",D184="Media"),TODAY()-E184,"")</f>
        <v/>
      </c>
      <c r="U184" s="74" t="str">
        <f>IF(AND(C184="Abierto",D184="Media"),RANK(T184,$T$13:$T$814,0)+COUNTIF($T$13:T184,T184)-1+MAX(O:O,R:R),"")</f>
        <v/>
      </c>
      <c r="V184" s="74" t="str">
        <f>IF(AND(C184="Abierto",D184="Baja"),A184,"")</f>
        <v/>
      </c>
      <c r="W184" s="74" t="str">
        <f ca="1">IF(AND(C184="Abierto",D184="Baja"),TODAY()-E184,"")</f>
        <v/>
      </c>
      <c r="X184" s="74" t="str">
        <f>IF(AND(C184="Abierto",D184="Baja"),RANK(W184,$W$13:$W$814,0)+COUNTIF($W$13:W184,W184)-1+MAX(O:O,R:R,U:U),"")</f>
        <v/>
      </c>
      <c r="Y184" s="28" t="str">
        <f>IF(OR(C184="Resuelto",C184=""),"",SUM(O184,R184,U184,X184))</f>
        <v/>
      </c>
      <c r="Z184" s="28" t="str">
        <f>IF(OR(C184="Resuelto",C184=""),"",SUM(N184,Q184,T184,W184))</f>
        <v/>
      </c>
      <c r="AA184" s="28" t="str">
        <f>IF(OR(C184="Resuelto",C184=""),"",SUM(M184,P184,S184,V184))</f>
        <v/>
      </c>
      <c r="AB184" s="28">
        <v>340</v>
      </c>
      <c r="AC184" s="28" t="str">
        <f t="shared" ca="1" si="15"/>
        <v/>
      </c>
      <c r="AD184" s="75" t="str">
        <f t="shared" ca="1" si="16"/>
        <v/>
      </c>
      <c r="AE184" s="53"/>
      <c r="AF184" s="53"/>
      <c r="AG184" s="53"/>
      <c r="AH184" s="53"/>
      <c r="AI184" s="78" t="str">
        <f>IF(AJ184="","",MAX($AI$5:AI183)+1)</f>
        <v/>
      </c>
      <c r="AJ184" s="53" t="str">
        <f>IF(G183="","",IF(COUNTIF($AJ$11:AJ183,G183)=0,G183,""))</f>
        <v/>
      </c>
      <c r="AK184" s="53" t="str">
        <f t="shared" si="17"/>
        <v/>
      </c>
      <c r="AL184" s="53" t="s">
        <v>44</v>
      </c>
      <c r="AM184" s="53" t="s">
        <v>32</v>
      </c>
      <c r="AN184" s="53" t="s">
        <v>52</v>
      </c>
      <c r="AO184" s="53" t="s">
        <v>49</v>
      </c>
    </row>
    <row r="185" spans="1:41" ht="25.5" customHeight="1" x14ac:dyDescent="0.25">
      <c r="A185" s="85">
        <f t="shared" si="14"/>
        <v>173</v>
      </c>
      <c r="B185" s="53">
        <v>2025954</v>
      </c>
      <c r="C185" s="53" t="s">
        <v>142</v>
      </c>
      <c r="D185" s="17" t="s">
        <v>5</v>
      </c>
      <c r="E185" s="70">
        <v>44099</v>
      </c>
      <c r="F185" s="67" t="s">
        <v>105</v>
      </c>
      <c r="G185" s="86"/>
      <c r="H185" s="70">
        <v>44099</v>
      </c>
      <c r="I185" s="16">
        <f t="shared" si="10"/>
        <v>0</v>
      </c>
      <c r="J185" s="16"/>
      <c r="K185" s="28"/>
      <c r="L185" s="27"/>
      <c r="M185" s="74" t="str">
        <f>IF(AND(C185="Abierto",D185="Urgente"),A185,"")</f>
        <v/>
      </c>
      <c r="N185" s="74" t="str">
        <f ca="1">IF(AND(C185="Abierto",D185="Urgente"),TODAY()-E185,"")</f>
        <v/>
      </c>
      <c r="O185" s="74" t="str">
        <f>IF(AND(C185="Abierto",D185="Urgente"),RANK(N185,$N$13:$N$814,0)+COUNTIF($N$13:N185,N185)-1,"")</f>
        <v/>
      </c>
      <c r="P185" s="74" t="str">
        <f>IF(AND(C185="Abierto",D185="Alta"),A185,"")</f>
        <v/>
      </c>
      <c r="Q185" s="74" t="str">
        <f ca="1">IF(AND(C185="Abierto",D185="Alta"),TODAY()-E185,"")</f>
        <v/>
      </c>
      <c r="R185" s="74" t="str">
        <f>IF(AND(C185="Abierto",D185="Alta"),RANK(Q185,$Q$13:$Q$814,0)+COUNTIF($Q$13:Q185,Q185)-1+MAX(O:O),"")</f>
        <v/>
      </c>
      <c r="S185" s="74" t="str">
        <f>IF(AND(C185="Abierto",D185="Media"),A185,"")</f>
        <v/>
      </c>
      <c r="T185" s="74" t="str">
        <f ca="1">IF(AND(C185="Abierto",D185="Media"),TODAY()-E185,"")</f>
        <v/>
      </c>
      <c r="U185" s="74" t="str">
        <f>IF(AND(C185="Abierto",D185="Media"),RANK(T185,$T$13:$T$814,0)+COUNTIF($T$13:T185,T185)-1+MAX(O:O,R:R),"")</f>
        <v/>
      </c>
      <c r="V185" s="74" t="str">
        <f>IF(AND(C185="Abierto",D185="Baja"),A185,"")</f>
        <v/>
      </c>
      <c r="W185" s="74" t="str">
        <f ca="1">IF(AND(C185="Abierto",D185="Baja"),TODAY()-E185,"")</f>
        <v/>
      </c>
      <c r="X185" s="74" t="str">
        <f>IF(AND(C185="Abierto",D185="Baja"),RANK(W185,$W$13:$W$814,0)+COUNTIF($W$13:W185,W185)-1+MAX(O:O,R:R,U:U),"")</f>
        <v/>
      </c>
      <c r="Y185" s="28" t="str">
        <f>IF(OR(C185="Resuelto",C185=""),"",SUM(O185,R185,U185,X185))</f>
        <v/>
      </c>
      <c r="Z185" s="28" t="str">
        <f>IF(OR(C185="Resuelto",C185=""),"",SUM(N185,Q185,T185,W185))</f>
        <v/>
      </c>
      <c r="AA185" s="28" t="str">
        <f>IF(OR(C185="Resuelto",C185=""),"",SUM(M185,P185,S185,V185))</f>
        <v/>
      </c>
      <c r="AB185" s="28">
        <v>340</v>
      </c>
      <c r="AC185" s="28" t="str">
        <f t="shared" ca="1" si="15"/>
        <v/>
      </c>
      <c r="AD185" s="75" t="str">
        <f t="shared" ca="1" si="16"/>
        <v/>
      </c>
      <c r="AE185" s="53"/>
      <c r="AF185" s="53"/>
      <c r="AG185" s="53"/>
      <c r="AH185" s="53"/>
      <c r="AI185" s="78" t="str">
        <f>IF(AJ185="","",MAX($AI$5:AI184)+1)</f>
        <v/>
      </c>
      <c r="AJ185" s="53" t="str">
        <f>IF(G184="","",IF(COUNTIF($AJ$11:AJ184,G184)=0,G184,""))</f>
        <v/>
      </c>
      <c r="AK185" s="53" t="str">
        <f t="shared" si="17"/>
        <v/>
      </c>
      <c r="AL185" s="53" t="s">
        <v>44</v>
      </c>
      <c r="AM185" s="53" t="s">
        <v>36</v>
      </c>
      <c r="AN185" s="53" t="s">
        <v>52</v>
      </c>
      <c r="AO185" s="53" t="s">
        <v>49</v>
      </c>
    </row>
    <row r="186" spans="1:41" ht="25.5" customHeight="1" x14ac:dyDescent="0.25">
      <c r="A186" s="85">
        <f t="shared" si="14"/>
        <v>174</v>
      </c>
      <c r="B186" s="15" t="s">
        <v>143</v>
      </c>
      <c r="C186" s="53" t="s">
        <v>142</v>
      </c>
      <c r="D186" s="17" t="s">
        <v>5</v>
      </c>
      <c r="E186" s="70">
        <v>44099</v>
      </c>
      <c r="F186" s="67" t="s">
        <v>86</v>
      </c>
      <c r="G186" s="86"/>
      <c r="H186" s="96">
        <v>44102</v>
      </c>
      <c r="I186" s="16">
        <f t="shared" si="10"/>
        <v>3</v>
      </c>
      <c r="J186" s="16"/>
      <c r="K186" s="28"/>
      <c r="L186" s="27"/>
      <c r="M186" s="74" t="str">
        <f>IF(AND(C186="Abierto",D186="Urgente"),A186,"")</f>
        <v/>
      </c>
      <c r="N186" s="74" t="str">
        <f ca="1">IF(AND(C186="Abierto",D186="Urgente"),TODAY()-E186,"")</f>
        <v/>
      </c>
      <c r="O186" s="74" t="str">
        <f>IF(AND(C186="Abierto",D186="Urgente"),RANK(N186,$N$13:$N$814,0)+COUNTIF($N$13:N186,N186)-1,"")</f>
        <v/>
      </c>
      <c r="P186" s="74" t="str">
        <f>IF(AND(C186="Abierto",D186="Alta"),A186,"")</f>
        <v/>
      </c>
      <c r="Q186" s="74" t="str">
        <f ca="1">IF(AND(C186="Abierto",D186="Alta"),TODAY()-E186,"")</f>
        <v/>
      </c>
      <c r="R186" s="74" t="str">
        <f>IF(AND(C186="Abierto",D186="Alta"),RANK(Q186,$Q$13:$Q$814,0)+COUNTIF($Q$13:Q186,Q186)-1+MAX(O:O),"")</f>
        <v/>
      </c>
      <c r="S186" s="74" t="str">
        <f>IF(AND(C186="Abierto",D186="Media"),A186,"")</f>
        <v/>
      </c>
      <c r="T186" s="74" t="str">
        <f ca="1">IF(AND(C186="Abierto",D186="Media"),TODAY()-E186,"")</f>
        <v/>
      </c>
      <c r="U186" s="74" t="str">
        <f>IF(AND(C186="Abierto",D186="Media"),RANK(T186,$T$13:$T$814,0)+COUNTIF($T$13:T186,T186)-1+MAX(O:O,R:R),"")</f>
        <v/>
      </c>
      <c r="V186" s="74" t="str">
        <f>IF(AND(C186="Abierto",D186="Baja"),A186,"")</f>
        <v/>
      </c>
      <c r="W186" s="74" t="str">
        <f ca="1">IF(AND(C186="Abierto",D186="Baja"),TODAY()-E186,"")</f>
        <v/>
      </c>
      <c r="X186" s="74" t="str">
        <f>IF(AND(C186="Abierto",D186="Baja"),RANK(W186,$W$13:$W$814,0)+COUNTIF($W$13:W186,W186)-1+MAX(O:O,R:R,U:U),"")</f>
        <v/>
      </c>
      <c r="Y186" s="28" t="str">
        <f>IF(OR(C186="Resuelto",C186=""),"",SUM(O186,R186,U186,X186))</f>
        <v/>
      </c>
      <c r="Z186" s="28" t="str">
        <f>IF(OR(C186="Resuelto",C186=""),"",SUM(N186,Q186,T186,W186))</f>
        <v/>
      </c>
      <c r="AA186" s="28" t="str">
        <f>IF(OR(C186="Resuelto",C186=""),"",SUM(M186,P186,S186,V186))</f>
        <v/>
      </c>
      <c r="AB186" s="28">
        <v>340</v>
      </c>
      <c r="AC186" s="28" t="str">
        <f t="shared" ca="1" si="15"/>
        <v/>
      </c>
      <c r="AD186" s="75" t="str">
        <f t="shared" ca="1" si="16"/>
        <v/>
      </c>
      <c r="AE186" s="53"/>
      <c r="AF186" s="53"/>
      <c r="AG186" s="53"/>
      <c r="AH186" s="53"/>
      <c r="AI186" s="78" t="str">
        <f>IF(AJ186="","",MAX($AI$5:AI185)+1)</f>
        <v/>
      </c>
      <c r="AJ186" s="53" t="str">
        <f>IF(G185="","",IF(COUNTIF($AJ$11:AJ185,G185)=0,G185,""))</f>
        <v/>
      </c>
      <c r="AK186" s="53" t="str">
        <f t="shared" si="17"/>
        <v/>
      </c>
      <c r="AL186" s="53" t="s">
        <v>44</v>
      </c>
      <c r="AM186" s="53" t="s">
        <v>34</v>
      </c>
      <c r="AN186" s="53" t="s">
        <v>52</v>
      </c>
      <c r="AO186" s="53" t="s">
        <v>49</v>
      </c>
    </row>
    <row r="187" spans="1:41" ht="25.5" customHeight="1" x14ac:dyDescent="0.25">
      <c r="A187" s="85">
        <f t="shared" si="14"/>
        <v>175</v>
      </c>
      <c r="B187" s="15" t="s">
        <v>143</v>
      </c>
      <c r="C187" s="53" t="s">
        <v>8</v>
      </c>
      <c r="D187" s="17" t="s">
        <v>5</v>
      </c>
      <c r="E187" s="70">
        <v>44099</v>
      </c>
      <c r="F187" s="67" t="s">
        <v>62</v>
      </c>
      <c r="G187" s="86"/>
      <c r="H187" s="96"/>
      <c r="I187" s="16" t="str">
        <f t="shared" si="10"/>
        <v/>
      </c>
      <c r="J187" s="16"/>
      <c r="K187" s="28"/>
      <c r="L187" s="27"/>
      <c r="M187" s="74" t="str">
        <f>IF(AND(C187="Abierto",D187="Urgente"),A187,"")</f>
        <v/>
      </c>
      <c r="N187" s="74" t="str">
        <f ca="1">IF(AND(C187="Abierto",D187="Urgente"),TODAY()-E187,"")</f>
        <v/>
      </c>
      <c r="O187" s="74" t="str">
        <f>IF(AND(C187="Abierto",D187="Urgente"),RANK(N187,$N$13:$N$814,0)+COUNTIF($N$13:N187,N187)-1,"")</f>
        <v/>
      </c>
      <c r="P187" s="74" t="str">
        <f>IF(AND(C187="Abierto",D187="Alta"),A187,"")</f>
        <v/>
      </c>
      <c r="Q187" s="74" t="str">
        <f ca="1">IF(AND(C187="Abierto",D187="Alta"),TODAY()-E187,"")</f>
        <v/>
      </c>
      <c r="R187" s="74" t="str">
        <f>IF(AND(C187="Abierto",D187="Alta"),RANK(Q187,$Q$13:$Q$814,0)+COUNTIF($Q$13:Q187,Q187)-1+MAX(O:O),"")</f>
        <v/>
      </c>
      <c r="S187" s="74" t="str">
        <f>IF(AND(C187="Abierto",D187="Media"),A187,"")</f>
        <v/>
      </c>
      <c r="T187" s="74" t="str">
        <f ca="1">IF(AND(C187="Abierto",D187="Media"),TODAY()-E187,"")</f>
        <v/>
      </c>
      <c r="U187" s="74" t="str">
        <f>IF(AND(C187="Abierto",D187="Media"),RANK(T187,$T$13:$T$814,0)+COUNTIF($T$13:T187,T187)-1+MAX(O:O,R:R),"")</f>
        <v/>
      </c>
      <c r="V187" s="74">
        <f>IF(AND(C187="Abierto",D187="Baja"),A187,"")</f>
        <v>175</v>
      </c>
      <c r="W187" s="74">
        <f ca="1">IF(AND(C187="Abierto",D187="Baja"),TODAY()-E187,"")</f>
        <v>175</v>
      </c>
      <c r="X187" s="74">
        <f ca="1">IF(AND(C187="Abierto",D187="Baja"),RANK(W187,$W$13:$W$814,0)+COUNTIF($W$13:W187,W187)-1+MAX(O:O,R:R,U:U),"")</f>
        <v>8</v>
      </c>
      <c r="Y187" s="28">
        <f ca="1">IF(OR(C187="Resuelto",C187=""),"",SUM(O187,R187,U187,X187))</f>
        <v>8</v>
      </c>
      <c r="Z187" s="28">
        <f ca="1">IF(OR(C187="Resuelto",C187=""),"",SUM(N187,Q187,T187,W187))</f>
        <v>175</v>
      </c>
      <c r="AA187" s="28">
        <f>IF(OR(C187="Resuelto",C187=""),"",SUM(M187,P187,S187,V187))</f>
        <v>175</v>
      </c>
      <c r="AB187" s="28">
        <v>340</v>
      </c>
      <c r="AC187" s="28" t="str">
        <f t="shared" ca="1" si="15"/>
        <v/>
      </c>
      <c r="AD187" s="75" t="str">
        <f t="shared" ca="1" si="16"/>
        <v/>
      </c>
      <c r="AE187" s="53"/>
      <c r="AF187" s="53"/>
      <c r="AG187" s="53"/>
      <c r="AH187" s="53"/>
      <c r="AI187" s="78" t="str">
        <f>IF(AJ187="","",MAX($AI$5:AI186)+1)</f>
        <v/>
      </c>
      <c r="AJ187" s="53" t="str">
        <f>IF(G186="","",IF(COUNTIF($AJ$11:AJ186,G186)=0,G186,""))</f>
        <v/>
      </c>
      <c r="AK187" s="53" t="str">
        <f t="shared" si="17"/>
        <v/>
      </c>
      <c r="AL187" s="53" t="s">
        <v>44</v>
      </c>
      <c r="AM187" s="53" t="s">
        <v>34</v>
      </c>
      <c r="AN187" s="53" t="s">
        <v>52</v>
      </c>
      <c r="AO187" s="53" t="s">
        <v>49</v>
      </c>
    </row>
    <row r="188" spans="1:41" ht="25.5" customHeight="1" x14ac:dyDescent="0.25">
      <c r="A188" s="85">
        <f t="shared" si="14"/>
        <v>176</v>
      </c>
      <c r="B188" s="15" t="s">
        <v>143</v>
      </c>
      <c r="C188" s="53" t="s">
        <v>142</v>
      </c>
      <c r="D188" s="17" t="s">
        <v>5</v>
      </c>
      <c r="E188" s="70">
        <v>44099</v>
      </c>
      <c r="F188" s="67" t="s">
        <v>105</v>
      </c>
      <c r="G188" s="86"/>
      <c r="H188" s="70">
        <v>44099</v>
      </c>
      <c r="I188" s="16">
        <f t="shared" si="10"/>
        <v>0</v>
      </c>
      <c r="J188" s="16"/>
      <c r="K188" s="28"/>
      <c r="L188" s="27"/>
      <c r="M188" s="74" t="str">
        <f>IF(AND(C188="Abierto",D188="Urgente"),A188,"")</f>
        <v/>
      </c>
      <c r="N188" s="74" t="str">
        <f ca="1">IF(AND(C188="Abierto",D188="Urgente"),TODAY()-E188,"")</f>
        <v/>
      </c>
      <c r="O188" s="74" t="str">
        <f>IF(AND(C188="Abierto",D188="Urgente"),RANK(N188,$N$13:$N$814,0)+COUNTIF($N$13:N188,N188)-1,"")</f>
        <v/>
      </c>
      <c r="P188" s="74" t="str">
        <f>IF(AND(C188="Abierto",D188="Alta"),A188,"")</f>
        <v/>
      </c>
      <c r="Q188" s="74" t="str">
        <f ca="1">IF(AND(C188="Abierto",D188="Alta"),TODAY()-E188,"")</f>
        <v/>
      </c>
      <c r="R188" s="74" t="str">
        <f>IF(AND(C188="Abierto",D188="Alta"),RANK(Q188,$Q$13:$Q$814,0)+COUNTIF($Q$13:Q188,Q188)-1+MAX(O:O),"")</f>
        <v/>
      </c>
      <c r="S188" s="74" t="str">
        <f>IF(AND(C188="Abierto",D188="Media"),A188,"")</f>
        <v/>
      </c>
      <c r="T188" s="74" t="str">
        <f ca="1">IF(AND(C188="Abierto",D188="Media"),TODAY()-E188,"")</f>
        <v/>
      </c>
      <c r="U188" s="74" t="str">
        <f>IF(AND(C188="Abierto",D188="Media"),RANK(T188,$T$13:$T$814,0)+COUNTIF($T$13:T188,T188)-1+MAX(O:O,R:R),"")</f>
        <v/>
      </c>
      <c r="V188" s="74" t="str">
        <f>IF(AND(C188="Abierto",D188="Baja"),A188,"")</f>
        <v/>
      </c>
      <c r="W188" s="74" t="str">
        <f ca="1">IF(AND(C188="Abierto",D188="Baja"),TODAY()-E188,"")</f>
        <v/>
      </c>
      <c r="X188" s="74" t="str">
        <f>IF(AND(C188="Abierto",D188="Baja"),RANK(W188,$W$13:$W$814,0)+COUNTIF($W$13:W188,W188)-1+MAX(O:O,R:R,U:U),"")</f>
        <v/>
      </c>
      <c r="Y188" s="28" t="str">
        <f>IF(OR(C188="Resuelto",C188=""),"",SUM(O188,R188,U188,X188))</f>
        <v/>
      </c>
      <c r="Z188" s="28" t="str">
        <f>IF(OR(C188="Resuelto",C188=""),"",SUM(N188,Q188,T188,W188))</f>
        <v/>
      </c>
      <c r="AA188" s="28" t="str">
        <f>IF(OR(C188="Resuelto",C188=""),"",SUM(M188,P188,S188,V188))</f>
        <v/>
      </c>
      <c r="AB188" s="28">
        <v>340</v>
      </c>
      <c r="AC188" s="28" t="str">
        <f t="shared" ca="1" si="15"/>
        <v/>
      </c>
      <c r="AD188" s="75" t="str">
        <f t="shared" ca="1" si="16"/>
        <v/>
      </c>
      <c r="AE188" s="53"/>
      <c r="AF188" s="53"/>
      <c r="AG188" s="53"/>
      <c r="AH188" s="53"/>
      <c r="AI188" s="78" t="str">
        <f>IF(AJ188="","",MAX($AI$5:AI187)+1)</f>
        <v/>
      </c>
      <c r="AJ188" s="53" t="str">
        <f>IF(G187="","",IF(COUNTIF($AJ$11:AJ187,G187)=0,G187,""))</f>
        <v/>
      </c>
      <c r="AK188" s="53" t="str">
        <f t="shared" si="17"/>
        <v/>
      </c>
      <c r="AL188" s="53" t="s">
        <v>44</v>
      </c>
      <c r="AM188" s="53" t="s">
        <v>35</v>
      </c>
      <c r="AN188" s="53" t="s">
        <v>52</v>
      </c>
      <c r="AO188" s="53" t="s">
        <v>49</v>
      </c>
    </row>
    <row r="189" spans="1:41" ht="25.5" customHeight="1" x14ac:dyDescent="0.25">
      <c r="A189" s="85">
        <f t="shared" si="14"/>
        <v>177</v>
      </c>
      <c r="B189" s="15" t="s">
        <v>143</v>
      </c>
      <c r="C189" s="53" t="s">
        <v>142</v>
      </c>
      <c r="D189" s="17" t="s">
        <v>5</v>
      </c>
      <c r="E189" s="70">
        <v>44099</v>
      </c>
      <c r="F189" s="67" t="s">
        <v>105</v>
      </c>
      <c r="G189" s="86"/>
      <c r="H189" s="70">
        <v>44099</v>
      </c>
      <c r="I189" s="16">
        <f t="shared" si="10"/>
        <v>0</v>
      </c>
      <c r="J189" s="16"/>
      <c r="K189" s="28"/>
      <c r="L189" s="27"/>
      <c r="M189" s="74" t="str">
        <f>IF(AND(C189="Abierto",D189="Urgente"),A189,"")</f>
        <v/>
      </c>
      <c r="N189" s="74" t="str">
        <f ca="1">IF(AND(C189="Abierto",D189="Urgente"),TODAY()-E189,"")</f>
        <v/>
      </c>
      <c r="O189" s="74" t="str">
        <f>IF(AND(C189="Abierto",D189="Urgente"),RANK(N189,$N$13:$N$814,0)+COUNTIF($N$13:N189,N189)-1,"")</f>
        <v/>
      </c>
      <c r="P189" s="74" t="str">
        <f>IF(AND(C189="Abierto",D189="Alta"),A189,"")</f>
        <v/>
      </c>
      <c r="Q189" s="74" t="str">
        <f ca="1">IF(AND(C189="Abierto",D189="Alta"),TODAY()-E189,"")</f>
        <v/>
      </c>
      <c r="R189" s="74" t="str">
        <f>IF(AND(C189="Abierto",D189="Alta"),RANK(Q189,$Q$13:$Q$814,0)+COUNTIF($Q$13:Q189,Q189)-1+MAX(O:O),"")</f>
        <v/>
      </c>
      <c r="S189" s="74" t="str">
        <f>IF(AND(C189="Abierto",D189="Media"),A189,"")</f>
        <v/>
      </c>
      <c r="T189" s="74" t="str">
        <f ca="1">IF(AND(C189="Abierto",D189="Media"),TODAY()-E189,"")</f>
        <v/>
      </c>
      <c r="U189" s="74" t="str">
        <f>IF(AND(C189="Abierto",D189="Media"),RANK(T189,$T$13:$T$814,0)+COUNTIF($T$13:T189,T189)-1+MAX(O:O,R:R),"")</f>
        <v/>
      </c>
      <c r="V189" s="74" t="str">
        <f>IF(AND(C189="Abierto",D189="Baja"),A189,"")</f>
        <v/>
      </c>
      <c r="W189" s="74" t="str">
        <f ca="1">IF(AND(C189="Abierto",D189="Baja"),TODAY()-E189,"")</f>
        <v/>
      </c>
      <c r="X189" s="74" t="str">
        <f>IF(AND(C189="Abierto",D189="Baja"),RANK(W189,$W$13:$W$814,0)+COUNTIF($W$13:W189,W189)-1+MAX(O:O,R:R,U:U),"")</f>
        <v/>
      </c>
      <c r="Y189" s="28" t="str">
        <f>IF(OR(C189="Resuelto",C189=""),"",SUM(O189,R189,U189,X189))</f>
        <v/>
      </c>
      <c r="Z189" s="28" t="str">
        <f>IF(OR(C189="Resuelto",C189=""),"",SUM(N189,Q189,T189,W189))</f>
        <v/>
      </c>
      <c r="AA189" s="28" t="str">
        <f>IF(OR(C189="Resuelto",C189=""),"",SUM(M189,P189,S189,V189))</f>
        <v/>
      </c>
      <c r="AB189" s="28">
        <v>340</v>
      </c>
      <c r="AC189" s="28" t="str">
        <f t="shared" ca="1" si="15"/>
        <v/>
      </c>
      <c r="AD189" s="75" t="str">
        <f t="shared" ca="1" si="16"/>
        <v/>
      </c>
      <c r="AE189" s="53"/>
      <c r="AF189" s="53"/>
      <c r="AG189" s="53"/>
      <c r="AH189" s="53"/>
      <c r="AI189" s="78" t="str">
        <f>IF(AJ189="","",MAX($AI$5:AI188)+1)</f>
        <v/>
      </c>
      <c r="AJ189" s="53" t="str">
        <f>IF(G188="","",IF(COUNTIF($AJ$11:AJ188,G188)=0,G188,""))</f>
        <v/>
      </c>
      <c r="AK189" s="53" t="str">
        <f t="shared" si="17"/>
        <v/>
      </c>
      <c r="AL189" s="53" t="s">
        <v>44</v>
      </c>
      <c r="AM189" s="53" t="s">
        <v>35</v>
      </c>
      <c r="AN189" s="53" t="s">
        <v>52</v>
      </c>
      <c r="AO189" s="53" t="s">
        <v>49</v>
      </c>
    </row>
    <row r="190" spans="1:41" ht="25.5" customHeight="1" x14ac:dyDescent="0.25">
      <c r="A190" s="85">
        <f t="shared" si="14"/>
        <v>178</v>
      </c>
      <c r="B190" s="15" t="s">
        <v>143</v>
      </c>
      <c r="C190" s="53" t="s">
        <v>142</v>
      </c>
      <c r="D190" s="17" t="s">
        <v>5</v>
      </c>
      <c r="E190" s="70">
        <v>44099</v>
      </c>
      <c r="F190" s="67" t="s">
        <v>105</v>
      </c>
      <c r="G190" s="86"/>
      <c r="H190" s="70">
        <v>44099</v>
      </c>
      <c r="I190" s="16">
        <f t="shared" si="10"/>
        <v>0</v>
      </c>
      <c r="J190" s="16"/>
      <c r="K190" s="28"/>
      <c r="L190" s="27"/>
      <c r="M190" s="74" t="str">
        <f>IF(AND(C190="Abierto",D190="Urgente"),A190,"")</f>
        <v/>
      </c>
      <c r="N190" s="74" t="str">
        <f ca="1">IF(AND(C190="Abierto",D190="Urgente"),TODAY()-E190,"")</f>
        <v/>
      </c>
      <c r="O190" s="74" t="str">
        <f>IF(AND(C190="Abierto",D190="Urgente"),RANK(N190,$N$13:$N$814,0)+COUNTIF($N$13:N190,N190)-1,"")</f>
        <v/>
      </c>
      <c r="P190" s="74" t="str">
        <f>IF(AND(C190="Abierto",D190="Alta"),A190,"")</f>
        <v/>
      </c>
      <c r="Q190" s="74" t="str">
        <f ca="1">IF(AND(C190="Abierto",D190="Alta"),TODAY()-E190,"")</f>
        <v/>
      </c>
      <c r="R190" s="74" t="str">
        <f>IF(AND(C190="Abierto",D190="Alta"),RANK(Q190,$Q$13:$Q$814,0)+COUNTIF($Q$13:Q190,Q190)-1+MAX(O:O),"")</f>
        <v/>
      </c>
      <c r="S190" s="74" t="str">
        <f>IF(AND(C190="Abierto",D190="Media"),A190,"")</f>
        <v/>
      </c>
      <c r="T190" s="74" t="str">
        <f ca="1">IF(AND(C190="Abierto",D190="Media"),TODAY()-E190,"")</f>
        <v/>
      </c>
      <c r="U190" s="74" t="str">
        <f>IF(AND(C190="Abierto",D190="Media"),RANK(T190,$T$13:$T$814,0)+COUNTIF($T$13:T190,T190)-1+MAX(O:O,R:R),"")</f>
        <v/>
      </c>
      <c r="V190" s="74" t="str">
        <f>IF(AND(C190="Abierto",D190="Baja"),A190,"")</f>
        <v/>
      </c>
      <c r="W190" s="74" t="str">
        <f ca="1">IF(AND(C190="Abierto",D190="Baja"),TODAY()-E190,"")</f>
        <v/>
      </c>
      <c r="X190" s="74" t="str">
        <f>IF(AND(C190="Abierto",D190="Baja"),RANK(W190,$W$13:$W$814,0)+COUNTIF($W$13:W190,W190)-1+MAX(O:O,R:R,U:U),"")</f>
        <v/>
      </c>
      <c r="Y190" s="28" t="str">
        <f>IF(OR(C190="Resuelto",C190=""),"",SUM(O190,R190,U190,X190))</f>
        <v/>
      </c>
      <c r="Z190" s="28" t="str">
        <f>IF(OR(C190="Resuelto",C190=""),"",SUM(N190,Q190,T190,W190))</f>
        <v/>
      </c>
      <c r="AA190" s="28" t="str">
        <f>IF(OR(C190="Resuelto",C190=""),"",SUM(M190,P190,S190,V190))</f>
        <v/>
      </c>
      <c r="AB190" s="28">
        <v>340</v>
      </c>
      <c r="AC190" s="28" t="str">
        <f t="shared" ca="1" si="15"/>
        <v/>
      </c>
      <c r="AD190" s="75" t="str">
        <f t="shared" ca="1" si="16"/>
        <v/>
      </c>
      <c r="AE190" s="53"/>
      <c r="AF190" s="53"/>
      <c r="AG190" s="53"/>
      <c r="AH190" s="53"/>
      <c r="AI190" s="78" t="str">
        <f>IF(AJ190="","",MAX($AI$5:AI189)+1)</f>
        <v/>
      </c>
      <c r="AJ190" s="53" t="str">
        <f>IF(G189="","",IF(COUNTIF($AJ$11:AJ189,G189)=0,G189,""))</f>
        <v/>
      </c>
      <c r="AK190" s="53" t="str">
        <f t="shared" si="17"/>
        <v/>
      </c>
      <c r="AL190" s="53" t="s">
        <v>44</v>
      </c>
      <c r="AM190" s="53" t="s">
        <v>35</v>
      </c>
      <c r="AN190" s="53" t="s">
        <v>52</v>
      </c>
      <c r="AO190" s="53" t="s">
        <v>49</v>
      </c>
    </row>
    <row r="191" spans="1:41" ht="25.5" customHeight="1" x14ac:dyDescent="0.25">
      <c r="A191" s="85">
        <f t="shared" si="14"/>
        <v>179</v>
      </c>
      <c r="B191" s="15" t="s">
        <v>143</v>
      </c>
      <c r="C191" s="53" t="s">
        <v>142</v>
      </c>
      <c r="D191" s="17" t="s">
        <v>5</v>
      </c>
      <c r="E191" s="70">
        <v>44099</v>
      </c>
      <c r="F191" s="67" t="s">
        <v>105</v>
      </c>
      <c r="G191" s="86"/>
      <c r="H191" s="70">
        <v>44099</v>
      </c>
      <c r="I191" s="16">
        <f t="shared" si="10"/>
        <v>0</v>
      </c>
      <c r="J191" s="16"/>
      <c r="K191" s="28"/>
      <c r="L191" s="27"/>
      <c r="M191" s="74" t="str">
        <f>IF(AND(C191="Abierto",D191="Urgente"),A191,"")</f>
        <v/>
      </c>
      <c r="N191" s="74" t="str">
        <f ca="1">IF(AND(C191="Abierto",D191="Urgente"),TODAY()-E191,"")</f>
        <v/>
      </c>
      <c r="O191" s="74" t="str">
        <f>IF(AND(C191="Abierto",D191="Urgente"),RANK(N191,$N$13:$N$814,0)+COUNTIF($N$13:N191,N191)-1,"")</f>
        <v/>
      </c>
      <c r="P191" s="74" t="str">
        <f>IF(AND(C191="Abierto",D191="Alta"),A191,"")</f>
        <v/>
      </c>
      <c r="Q191" s="74" t="str">
        <f ca="1">IF(AND(C191="Abierto",D191="Alta"),TODAY()-E191,"")</f>
        <v/>
      </c>
      <c r="R191" s="74" t="str">
        <f>IF(AND(C191="Abierto",D191="Alta"),RANK(Q191,$Q$13:$Q$814,0)+COUNTIF($Q$13:Q191,Q191)-1+MAX(O:O),"")</f>
        <v/>
      </c>
      <c r="S191" s="74" t="str">
        <f>IF(AND(C191="Abierto",D191="Media"),A191,"")</f>
        <v/>
      </c>
      <c r="T191" s="74" t="str">
        <f ca="1">IF(AND(C191="Abierto",D191="Media"),TODAY()-E191,"")</f>
        <v/>
      </c>
      <c r="U191" s="74" t="str">
        <f>IF(AND(C191="Abierto",D191="Media"),RANK(T191,$T$13:$T$814,0)+COUNTIF($T$13:T191,T191)-1+MAX(O:O,R:R),"")</f>
        <v/>
      </c>
      <c r="V191" s="74" t="str">
        <f>IF(AND(C191="Abierto",D191="Baja"),A191,"")</f>
        <v/>
      </c>
      <c r="W191" s="74" t="str">
        <f ca="1">IF(AND(C191="Abierto",D191="Baja"),TODAY()-E191,"")</f>
        <v/>
      </c>
      <c r="X191" s="74" t="str">
        <f>IF(AND(C191="Abierto",D191="Baja"),RANK(W191,$W$13:$W$814,0)+COUNTIF($W$13:W191,W191)-1+MAX(O:O,R:R,U:U),"")</f>
        <v/>
      </c>
      <c r="Y191" s="28" t="str">
        <f>IF(OR(C191="Resuelto",C191=""),"",SUM(O191,R191,U191,X191))</f>
        <v/>
      </c>
      <c r="Z191" s="28" t="str">
        <f>IF(OR(C191="Resuelto",C191=""),"",SUM(N191,Q191,T191,W191))</f>
        <v/>
      </c>
      <c r="AA191" s="28" t="str">
        <f>IF(OR(C191="Resuelto",C191=""),"",SUM(M191,P191,S191,V191))</f>
        <v/>
      </c>
      <c r="AB191" s="28">
        <v>340</v>
      </c>
      <c r="AC191" s="28" t="str">
        <f t="shared" ca="1" si="15"/>
        <v/>
      </c>
      <c r="AD191" s="75" t="str">
        <f t="shared" ca="1" si="16"/>
        <v/>
      </c>
      <c r="AE191" s="53"/>
      <c r="AF191" s="53"/>
      <c r="AG191" s="53"/>
      <c r="AH191" s="53"/>
      <c r="AI191" s="78" t="str">
        <f>IF(AJ191="","",MAX($AI$5:AI190)+1)</f>
        <v/>
      </c>
      <c r="AJ191" s="53" t="str">
        <f>IF(G190="","",IF(COUNTIF($AJ$11:AJ190,G190)=0,G190,""))</f>
        <v/>
      </c>
      <c r="AK191" s="53" t="str">
        <f t="shared" si="17"/>
        <v/>
      </c>
      <c r="AL191" s="53" t="s">
        <v>44</v>
      </c>
      <c r="AM191" s="53" t="s">
        <v>35</v>
      </c>
      <c r="AN191" s="53" t="s">
        <v>52</v>
      </c>
      <c r="AO191" s="53" t="s">
        <v>49</v>
      </c>
    </row>
    <row r="192" spans="1:41" ht="25.5" customHeight="1" x14ac:dyDescent="0.25">
      <c r="A192" s="85">
        <f t="shared" si="14"/>
        <v>180</v>
      </c>
      <c r="B192" s="15" t="s">
        <v>143</v>
      </c>
      <c r="C192" s="53" t="s">
        <v>142</v>
      </c>
      <c r="D192" s="17" t="s">
        <v>5</v>
      </c>
      <c r="E192" s="70">
        <v>44099</v>
      </c>
      <c r="F192" s="67" t="s">
        <v>105</v>
      </c>
      <c r="G192" s="86"/>
      <c r="H192" s="70">
        <v>44099</v>
      </c>
      <c r="I192" s="16">
        <f t="shared" si="10"/>
        <v>0</v>
      </c>
      <c r="J192" s="16"/>
      <c r="K192" s="28"/>
      <c r="L192" s="27"/>
      <c r="M192" s="74" t="str">
        <f>IF(AND(C192="Abierto",D192="Urgente"),A192,"")</f>
        <v/>
      </c>
      <c r="N192" s="74" t="str">
        <f ca="1">IF(AND(C192="Abierto",D192="Urgente"),TODAY()-E192,"")</f>
        <v/>
      </c>
      <c r="O192" s="74" t="str">
        <f>IF(AND(C192="Abierto",D192="Urgente"),RANK(N192,$N$13:$N$814,0)+COUNTIF($N$13:N192,N192)-1,"")</f>
        <v/>
      </c>
      <c r="P192" s="74" t="str">
        <f>IF(AND(C192="Abierto",D192="Alta"),A192,"")</f>
        <v/>
      </c>
      <c r="Q192" s="74" t="str">
        <f ca="1">IF(AND(C192="Abierto",D192="Alta"),TODAY()-E192,"")</f>
        <v/>
      </c>
      <c r="R192" s="74" t="str">
        <f>IF(AND(C192="Abierto",D192="Alta"),RANK(Q192,$Q$13:$Q$814,0)+COUNTIF($Q$13:Q192,Q192)-1+MAX(O:O),"")</f>
        <v/>
      </c>
      <c r="S192" s="74" t="str">
        <f>IF(AND(C192="Abierto",D192="Media"),A192,"")</f>
        <v/>
      </c>
      <c r="T192" s="74" t="str">
        <f ca="1">IF(AND(C192="Abierto",D192="Media"),TODAY()-E192,"")</f>
        <v/>
      </c>
      <c r="U192" s="74" t="str">
        <f>IF(AND(C192="Abierto",D192="Media"),RANK(T192,$T$13:$T$814,0)+COUNTIF($T$13:T192,T192)-1+MAX(O:O,R:R),"")</f>
        <v/>
      </c>
      <c r="V192" s="74" t="str">
        <f>IF(AND(C192="Abierto",D192="Baja"),A192,"")</f>
        <v/>
      </c>
      <c r="W192" s="74" t="str">
        <f ca="1">IF(AND(C192="Abierto",D192="Baja"),TODAY()-E192,"")</f>
        <v/>
      </c>
      <c r="X192" s="74" t="str">
        <f>IF(AND(C192="Abierto",D192="Baja"),RANK(W192,$W$13:$W$814,0)+COUNTIF($W$13:W192,W192)-1+MAX(O:O,R:R,U:U),"")</f>
        <v/>
      </c>
      <c r="Y192" s="28" t="str">
        <f>IF(OR(C192="Resuelto",C192=""),"",SUM(O192,R192,U192,X192))</f>
        <v/>
      </c>
      <c r="Z192" s="28" t="str">
        <f>IF(OR(C192="Resuelto",C192=""),"",SUM(N192,Q192,T192,W192))</f>
        <v/>
      </c>
      <c r="AA192" s="28" t="str">
        <f>IF(OR(C192="Resuelto",C192=""),"",SUM(M192,P192,S192,V192))</f>
        <v/>
      </c>
      <c r="AB192" s="28">
        <v>340</v>
      </c>
      <c r="AC192" s="28" t="str">
        <f t="shared" ca="1" si="15"/>
        <v/>
      </c>
      <c r="AD192" s="75" t="str">
        <f t="shared" ca="1" si="16"/>
        <v/>
      </c>
      <c r="AE192" s="53"/>
      <c r="AF192" s="53"/>
      <c r="AG192" s="53"/>
      <c r="AH192" s="53"/>
      <c r="AI192" s="78" t="str">
        <f>IF(AJ192="","",MAX($AI$5:AI191)+1)</f>
        <v/>
      </c>
      <c r="AJ192" s="53" t="str">
        <f>IF(G191="","",IF(COUNTIF($AJ$11:AJ191,G191)=0,G191,""))</f>
        <v/>
      </c>
      <c r="AK192" s="53" t="str">
        <f t="shared" si="17"/>
        <v/>
      </c>
      <c r="AL192" s="53" t="s">
        <v>44</v>
      </c>
      <c r="AM192" s="53" t="s">
        <v>32</v>
      </c>
      <c r="AN192" s="53" t="s">
        <v>52</v>
      </c>
      <c r="AO192" s="53" t="s">
        <v>49</v>
      </c>
    </row>
    <row r="193" spans="1:41" ht="25.5" customHeight="1" x14ac:dyDescent="0.25">
      <c r="A193" s="85">
        <f t="shared" si="14"/>
        <v>181</v>
      </c>
      <c r="B193" s="15" t="s">
        <v>143</v>
      </c>
      <c r="C193" s="53" t="s">
        <v>142</v>
      </c>
      <c r="D193" s="17" t="s">
        <v>5</v>
      </c>
      <c r="E193" s="70">
        <v>44099</v>
      </c>
      <c r="F193" s="67" t="s">
        <v>105</v>
      </c>
      <c r="G193" s="86"/>
      <c r="H193" s="70">
        <v>44099</v>
      </c>
      <c r="I193" s="16">
        <f t="shared" si="10"/>
        <v>0</v>
      </c>
      <c r="J193" s="16"/>
      <c r="K193" s="28"/>
      <c r="L193" s="27"/>
      <c r="M193" s="74" t="str">
        <f>IF(AND(C193="Abierto",D193="Urgente"),A193,"")</f>
        <v/>
      </c>
      <c r="N193" s="74" t="str">
        <f ca="1">IF(AND(C193="Abierto",D193="Urgente"),TODAY()-E193,"")</f>
        <v/>
      </c>
      <c r="O193" s="74" t="str">
        <f>IF(AND(C193="Abierto",D193="Urgente"),RANK(N193,$N$13:$N$814,0)+COUNTIF($N$13:N193,N193)-1,"")</f>
        <v/>
      </c>
      <c r="P193" s="74" t="str">
        <f>IF(AND(C193="Abierto",D193="Alta"),A193,"")</f>
        <v/>
      </c>
      <c r="Q193" s="74" t="str">
        <f ca="1">IF(AND(C193="Abierto",D193="Alta"),TODAY()-E193,"")</f>
        <v/>
      </c>
      <c r="R193" s="74" t="str">
        <f>IF(AND(C193="Abierto",D193="Alta"),RANK(Q193,$Q$13:$Q$814,0)+COUNTIF($Q$13:Q193,Q193)-1+MAX(O:O),"")</f>
        <v/>
      </c>
      <c r="S193" s="74" t="str">
        <f>IF(AND(C193="Abierto",D193="Media"),A193,"")</f>
        <v/>
      </c>
      <c r="T193" s="74" t="str">
        <f ca="1">IF(AND(C193="Abierto",D193="Media"),TODAY()-E193,"")</f>
        <v/>
      </c>
      <c r="U193" s="74" t="str">
        <f>IF(AND(C193="Abierto",D193="Media"),RANK(T193,$T$13:$T$814,0)+COUNTIF($T$13:T193,T193)-1+MAX(O:O,R:R),"")</f>
        <v/>
      </c>
      <c r="V193" s="74" t="str">
        <f>IF(AND(C193="Abierto",D193="Baja"),A193,"")</f>
        <v/>
      </c>
      <c r="W193" s="74" t="str">
        <f ca="1">IF(AND(C193="Abierto",D193="Baja"),TODAY()-E193,"")</f>
        <v/>
      </c>
      <c r="X193" s="74" t="str">
        <f>IF(AND(C193="Abierto",D193="Baja"),RANK(W193,$W$13:$W$814,0)+COUNTIF($W$13:W193,W193)-1+MAX(O:O,R:R,U:U),"")</f>
        <v/>
      </c>
      <c r="Y193" s="28" t="str">
        <f>IF(OR(C193="Resuelto",C193=""),"",SUM(O193,R193,U193,X193))</f>
        <v/>
      </c>
      <c r="Z193" s="28" t="str">
        <f>IF(OR(C193="Resuelto",C193=""),"",SUM(N193,Q193,T193,W193))</f>
        <v/>
      </c>
      <c r="AA193" s="28" t="str">
        <f>IF(OR(C193="Resuelto",C193=""),"",SUM(M193,P193,S193,V193))</f>
        <v/>
      </c>
      <c r="AB193" s="28">
        <v>340</v>
      </c>
      <c r="AC193" s="28" t="str">
        <f t="shared" ca="1" si="15"/>
        <v/>
      </c>
      <c r="AD193" s="75" t="str">
        <f t="shared" ca="1" si="16"/>
        <v/>
      </c>
      <c r="AE193" s="53"/>
      <c r="AF193" s="53"/>
      <c r="AG193" s="53"/>
      <c r="AH193" s="53"/>
      <c r="AI193" s="78" t="str">
        <f>IF(AJ193="","",MAX($AI$5:AI192)+1)</f>
        <v/>
      </c>
      <c r="AJ193" s="53" t="str">
        <f>IF(G192="","",IF(COUNTIF($AJ$11:AJ192,G192)=0,G192,""))</f>
        <v/>
      </c>
      <c r="AK193" s="53" t="str">
        <f t="shared" si="17"/>
        <v/>
      </c>
      <c r="AL193" s="53" t="s">
        <v>44</v>
      </c>
      <c r="AM193" s="53" t="s">
        <v>32</v>
      </c>
      <c r="AN193" s="53" t="s">
        <v>52</v>
      </c>
      <c r="AO193" s="53" t="s">
        <v>49</v>
      </c>
    </row>
    <row r="194" spans="1:41" ht="25.5" customHeight="1" x14ac:dyDescent="0.25">
      <c r="A194" s="85">
        <f t="shared" si="14"/>
        <v>182</v>
      </c>
      <c r="B194" s="15" t="s">
        <v>143</v>
      </c>
      <c r="C194" s="53" t="s">
        <v>8</v>
      </c>
      <c r="D194" s="17" t="s">
        <v>5</v>
      </c>
      <c r="E194" s="70">
        <v>44102</v>
      </c>
      <c r="F194" s="67" t="s">
        <v>87</v>
      </c>
      <c r="G194" s="86"/>
      <c r="H194" s="70"/>
      <c r="I194" s="16" t="str">
        <f t="shared" si="10"/>
        <v/>
      </c>
      <c r="J194" s="16"/>
      <c r="K194" s="28"/>
      <c r="L194" s="27"/>
      <c r="M194" s="74" t="str">
        <f>IF(AND(C194="Abierto",D194="Urgente"),A194,"")</f>
        <v/>
      </c>
      <c r="N194" s="74" t="str">
        <f ca="1">IF(AND(C194="Abierto",D194="Urgente"),TODAY()-E194,"")</f>
        <v/>
      </c>
      <c r="O194" s="74" t="str">
        <f>IF(AND(C194="Abierto",D194="Urgente"),RANK(N194,$N$13:$N$814,0)+COUNTIF($N$13:N194,N194)-1,"")</f>
        <v/>
      </c>
      <c r="P194" s="74" t="str">
        <f>IF(AND(C194="Abierto",D194="Alta"),A194,"")</f>
        <v/>
      </c>
      <c r="Q194" s="74" t="str">
        <f ca="1">IF(AND(C194="Abierto",D194="Alta"),TODAY()-E194,"")</f>
        <v/>
      </c>
      <c r="R194" s="74" t="str">
        <f>IF(AND(C194="Abierto",D194="Alta"),RANK(Q194,$Q$13:$Q$814,0)+COUNTIF($Q$13:Q194,Q194)-1+MAX(O:O),"")</f>
        <v/>
      </c>
      <c r="S194" s="74" t="str">
        <f>IF(AND(C194="Abierto",D194="Media"),A194,"")</f>
        <v/>
      </c>
      <c r="T194" s="74" t="str">
        <f ca="1">IF(AND(C194="Abierto",D194="Media"),TODAY()-E194,"")</f>
        <v/>
      </c>
      <c r="U194" s="74" t="str">
        <f>IF(AND(C194="Abierto",D194="Media"),RANK(T194,$T$13:$T$814,0)+COUNTIF($T$13:T194,T194)-1+MAX(O:O,R:R),"")</f>
        <v/>
      </c>
      <c r="V194" s="74">
        <f>IF(AND(C194="Abierto",D194="Baja"),A194,"")</f>
        <v>182</v>
      </c>
      <c r="W194" s="74">
        <f ca="1">IF(AND(C194="Abierto",D194="Baja"),TODAY()-E194,"")</f>
        <v>172</v>
      </c>
      <c r="X194" s="74">
        <f ca="1">IF(AND(C194="Abierto",D194="Baja"),RANK(W194,$W$13:$W$814,0)+COUNTIF($W$13:W194,W194)-1+MAX(O:O,R:R,U:U),"")</f>
        <v>9</v>
      </c>
      <c r="Y194" s="28">
        <f ca="1">IF(OR(C194="Resuelto",C194=""),"",SUM(O194,R194,U194,X194))</f>
        <v>9</v>
      </c>
      <c r="Z194" s="28">
        <f ca="1">IF(OR(C194="Resuelto",C194=""),"",SUM(N194,Q194,T194,W194))</f>
        <v>172</v>
      </c>
      <c r="AA194" s="28">
        <f>IF(OR(C194="Resuelto",C194=""),"",SUM(M194,P194,S194,V194))</f>
        <v>182</v>
      </c>
      <c r="AB194" s="28">
        <v>340</v>
      </c>
      <c r="AC194" s="28" t="str">
        <f t="shared" ca="1" si="15"/>
        <v/>
      </c>
      <c r="AD194" s="75" t="str">
        <f t="shared" ca="1" si="16"/>
        <v/>
      </c>
      <c r="AE194" s="53"/>
      <c r="AF194" s="53"/>
      <c r="AG194" s="53"/>
      <c r="AH194" s="53"/>
      <c r="AI194" s="78" t="str">
        <f>IF(AJ194="","",MAX($AI$5:AI193)+1)</f>
        <v/>
      </c>
      <c r="AJ194" s="53" t="str">
        <f>IF(G193="","",IF(COUNTIF($AJ$11:AJ193,G193)=0,G193,""))</f>
        <v/>
      </c>
      <c r="AK194" s="53" t="str">
        <f t="shared" si="17"/>
        <v/>
      </c>
      <c r="AL194" s="53" t="s">
        <v>44</v>
      </c>
      <c r="AM194" s="53" t="s">
        <v>34</v>
      </c>
      <c r="AN194" s="53" t="s">
        <v>53</v>
      </c>
      <c r="AO194" s="53" t="s">
        <v>49</v>
      </c>
    </row>
    <row r="195" spans="1:41" ht="25.5" customHeight="1" x14ac:dyDescent="0.25">
      <c r="A195" s="85">
        <f t="shared" si="14"/>
        <v>183</v>
      </c>
      <c r="B195" s="15" t="s">
        <v>143</v>
      </c>
      <c r="C195" s="53" t="s">
        <v>8</v>
      </c>
      <c r="D195" s="17" t="s">
        <v>5</v>
      </c>
      <c r="E195" s="70">
        <v>44102</v>
      </c>
      <c r="F195" s="67" t="s">
        <v>88</v>
      </c>
      <c r="G195" s="86"/>
      <c r="H195" s="96"/>
      <c r="I195" s="16" t="str">
        <f t="shared" si="10"/>
        <v/>
      </c>
      <c r="J195" s="16"/>
      <c r="K195" s="28"/>
      <c r="L195" s="27"/>
      <c r="M195" s="74" t="str">
        <f>IF(AND(C195="Abierto",D195="Urgente"),A195,"")</f>
        <v/>
      </c>
      <c r="N195" s="74" t="str">
        <f ca="1">IF(AND(C195="Abierto",D195="Urgente"),TODAY()-E195,"")</f>
        <v/>
      </c>
      <c r="O195" s="74" t="str">
        <f>IF(AND(C195="Abierto",D195="Urgente"),RANK(N195,$N$13:$N$814,0)+COUNTIF($N$13:N195,N195)-1,"")</f>
        <v/>
      </c>
      <c r="P195" s="74" t="str">
        <f>IF(AND(C195="Abierto",D195="Alta"),A195,"")</f>
        <v/>
      </c>
      <c r="Q195" s="74" t="str">
        <f ca="1">IF(AND(C195="Abierto",D195="Alta"),TODAY()-E195,"")</f>
        <v/>
      </c>
      <c r="R195" s="74" t="str">
        <f>IF(AND(C195="Abierto",D195="Alta"),RANK(Q195,$Q$13:$Q$814,0)+COUNTIF($Q$13:Q195,Q195)-1+MAX(O:O),"")</f>
        <v/>
      </c>
      <c r="S195" s="74" t="str">
        <f>IF(AND(C195="Abierto",D195="Media"),A195,"")</f>
        <v/>
      </c>
      <c r="T195" s="74" t="str">
        <f ca="1">IF(AND(C195="Abierto",D195="Media"),TODAY()-E195,"")</f>
        <v/>
      </c>
      <c r="U195" s="74" t="str">
        <f>IF(AND(C195="Abierto",D195="Media"),RANK(T195,$T$13:$T$814,0)+COUNTIF($T$13:T195,T195)-1+MAX(O:O,R:R),"")</f>
        <v/>
      </c>
      <c r="V195" s="74">
        <f>IF(AND(C195="Abierto",D195="Baja"),A195,"")</f>
        <v>183</v>
      </c>
      <c r="W195" s="74">
        <f ca="1">IF(AND(C195="Abierto",D195="Baja"),TODAY()-E195,"")</f>
        <v>172</v>
      </c>
      <c r="X195" s="74">
        <f ca="1">IF(AND(C195="Abierto",D195="Baja"),RANK(W195,$W$13:$W$814,0)+COUNTIF($W$13:W195,W195)-1+MAX(O:O,R:R,U:U),"")</f>
        <v>10</v>
      </c>
      <c r="Y195" s="28">
        <f ca="1">IF(OR(C195="Resuelto",C195=""),"",SUM(O195,R195,U195,X195))</f>
        <v>10</v>
      </c>
      <c r="Z195" s="28">
        <f ca="1">IF(OR(C195="Resuelto",C195=""),"",SUM(N195,Q195,T195,W195))</f>
        <v>172</v>
      </c>
      <c r="AA195" s="28">
        <f>IF(OR(C195="Resuelto",C195=""),"",SUM(M195,P195,S195,V195))</f>
        <v>183</v>
      </c>
      <c r="AB195" s="28">
        <v>340</v>
      </c>
      <c r="AC195" s="28" t="str">
        <f t="shared" ca="1" si="15"/>
        <v/>
      </c>
      <c r="AD195" s="75" t="str">
        <f t="shared" ca="1" si="16"/>
        <v/>
      </c>
      <c r="AE195" s="53"/>
      <c r="AF195" s="53"/>
      <c r="AG195" s="53"/>
      <c r="AH195" s="53"/>
      <c r="AI195" s="78" t="str">
        <f>IF(AJ195="","",MAX($AI$5:AI194)+1)</f>
        <v/>
      </c>
      <c r="AJ195" s="53" t="str">
        <f>IF(G194="","",IF(COUNTIF($AJ$11:AJ194,G194)=0,G194,""))</f>
        <v/>
      </c>
      <c r="AK195" s="53" t="str">
        <f t="shared" si="17"/>
        <v/>
      </c>
      <c r="AL195" s="53" t="s">
        <v>44</v>
      </c>
      <c r="AM195" s="53" t="s">
        <v>34</v>
      </c>
      <c r="AN195" s="53" t="s">
        <v>53</v>
      </c>
      <c r="AO195" s="53" t="s">
        <v>49</v>
      </c>
    </row>
    <row r="196" spans="1:41" ht="25.5" customHeight="1" x14ac:dyDescent="0.25">
      <c r="A196" s="85">
        <f t="shared" si="14"/>
        <v>184</v>
      </c>
      <c r="B196" s="15" t="s">
        <v>143</v>
      </c>
      <c r="C196" s="53" t="s">
        <v>8</v>
      </c>
      <c r="D196" s="17" t="s">
        <v>5</v>
      </c>
      <c r="E196" s="70">
        <v>44102</v>
      </c>
      <c r="F196" s="67" t="s">
        <v>86</v>
      </c>
      <c r="G196" s="86"/>
      <c r="H196" s="96"/>
      <c r="I196" s="16" t="str">
        <f t="shared" si="10"/>
        <v/>
      </c>
      <c r="J196" s="16"/>
      <c r="K196" s="28"/>
      <c r="L196" s="27"/>
      <c r="M196" s="74" t="str">
        <f>IF(AND(C196="Abierto",D196="Urgente"),A196,"")</f>
        <v/>
      </c>
      <c r="N196" s="74" t="str">
        <f ca="1">IF(AND(C196="Abierto",D196="Urgente"),TODAY()-E196,"")</f>
        <v/>
      </c>
      <c r="O196" s="74" t="str">
        <f>IF(AND(C196="Abierto",D196="Urgente"),RANK(N196,$N$13:$N$814,0)+COUNTIF($N$13:N196,N196)-1,"")</f>
        <v/>
      </c>
      <c r="P196" s="74" t="str">
        <f>IF(AND(C196="Abierto",D196="Alta"),A196,"")</f>
        <v/>
      </c>
      <c r="Q196" s="74" t="str">
        <f ca="1">IF(AND(C196="Abierto",D196="Alta"),TODAY()-E196,"")</f>
        <v/>
      </c>
      <c r="R196" s="74" t="str">
        <f>IF(AND(C196="Abierto",D196="Alta"),RANK(Q196,$Q$13:$Q$814,0)+COUNTIF($Q$13:Q196,Q196)-1+MAX(O:O),"")</f>
        <v/>
      </c>
      <c r="S196" s="74" t="str">
        <f>IF(AND(C196="Abierto",D196="Media"),A196,"")</f>
        <v/>
      </c>
      <c r="T196" s="74" t="str">
        <f ca="1">IF(AND(C196="Abierto",D196="Media"),TODAY()-E196,"")</f>
        <v/>
      </c>
      <c r="U196" s="74" t="str">
        <f>IF(AND(C196="Abierto",D196="Media"),RANK(T196,$T$13:$T$814,0)+COUNTIF($T$13:T196,T196)-1+MAX(O:O,R:R),"")</f>
        <v/>
      </c>
      <c r="V196" s="74">
        <f>IF(AND(C196="Abierto",D196="Baja"),A196,"")</f>
        <v>184</v>
      </c>
      <c r="W196" s="74">
        <f ca="1">IF(AND(C196="Abierto",D196="Baja"),TODAY()-E196,"")</f>
        <v>172</v>
      </c>
      <c r="X196" s="74">
        <f ca="1">IF(AND(C196="Abierto",D196="Baja"),RANK(W196,$W$13:$W$814,0)+COUNTIF($W$13:W196,W196)-1+MAX(O:O,R:R,U:U),"")</f>
        <v>11</v>
      </c>
      <c r="Y196" s="28">
        <f ca="1">IF(OR(C196="Resuelto",C196=""),"",SUM(O196,R196,U196,X196))</f>
        <v>11</v>
      </c>
      <c r="Z196" s="28">
        <f ca="1">IF(OR(C196="Resuelto",C196=""),"",SUM(N196,Q196,T196,W196))</f>
        <v>172</v>
      </c>
      <c r="AA196" s="28">
        <f>IF(OR(C196="Resuelto",C196=""),"",SUM(M196,P196,S196,V196))</f>
        <v>184</v>
      </c>
      <c r="AB196" s="28">
        <v>340</v>
      </c>
      <c r="AC196" s="28" t="str">
        <f t="shared" ca="1" si="15"/>
        <v/>
      </c>
      <c r="AD196" s="75" t="str">
        <f t="shared" ca="1" si="16"/>
        <v/>
      </c>
      <c r="AE196" s="53"/>
      <c r="AF196" s="53"/>
      <c r="AG196" s="53"/>
      <c r="AH196" s="53"/>
      <c r="AI196" s="78" t="str">
        <f>IF(AJ196="","",MAX($AI$5:AI195)+1)</f>
        <v/>
      </c>
      <c r="AJ196" s="53" t="str">
        <f>IF(G195="","",IF(COUNTIF($AJ$11:AJ195,G195)=0,G195,""))</f>
        <v/>
      </c>
      <c r="AK196" s="53" t="str">
        <f t="shared" si="17"/>
        <v/>
      </c>
      <c r="AL196" s="53" t="s">
        <v>44</v>
      </c>
      <c r="AM196" s="53" t="s">
        <v>34</v>
      </c>
      <c r="AN196" s="53" t="s">
        <v>52</v>
      </c>
      <c r="AO196" s="53" t="s">
        <v>49</v>
      </c>
    </row>
    <row r="197" spans="1:41" ht="25.5" customHeight="1" x14ac:dyDescent="0.25">
      <c r="A197" s="85">
        <f t="shared" si="14"/>
        <v>185</v>
      </c>
      <c r="B197" s="15" t="s">
        <v>143</v>
      </c>
      <c r="C197" s="53" t="s">
        <v>142</v>
      </c>
      <c r="D197" s="17" t="s">
        <v>5</v>
      </c>
      <c r="E197" s="70">
        <v>44102</v>
      </c>
      <c r="F197" s="67" t="s">
        <v>105</v>
      </c>
      <c r="G197" s="86"/>
      <c r="H197" s="70">
        <v>44102</v>
      </c>
      <c r="I197" s="16">
        <f t="shared" si="10"/>
        <v>0</v>
      </c>
      <c r="J197" s="16"/>
      <c r="K197" s="28"/>
      <c r="L197" s="27"/>
      <c r="M197" s="74" t="str">
        <f>IF(AND(C197="Abierto",D197="Urgente"),A197,"")</f>
        <v/>
      </c>
      <c r="N197" s="74" t="str">
        <f ca="1">IF(AND(C197="Abierto",D197="Urgente"),TODAY()-E197,"")</f>
        <v/>
      </c>
      <c r="O197" s="74" t="str">
        <f>IF(AND(C197="Abierto",D197="Urgente"),RANK(N197,$N$13:$N$814,0)+COUNTIF($N$13:N197,N197)-1,"")</f>
        <v/>
      </c>
      <c r="P197" s="74" t="str">
        <f>IF(AND(C197="Abierto",D197="Alta"),A197,"")</f>
        <v/>
      </c>
      <c r="Q197" s="74" t="str">
        <f ca="1">IF(AND(C197="Abierto",D197="Alta"),TODAY()-E197,"")</f>
        <v/>
      </c>
      <c r="R197" s="74" t="str">
        <f>IF(AND(C197="Abierto",D197="Alta"),RANK(Q197,$Q$13:$Q$814,0)+COUNTIF($Q$13:Q197,Q197)-1+MAX(O:O),"")</f>
        <v/>
      </c>
      <c r="S197" s="74" t="str">
        <f>IF(AND(C197="Abierto",D197="Media"),A197,"")</f>
        <v/>
      </c>
      <c r="T197" s="74" t="str">
        <f ca="1">IF(AND(C197="Abierto",D197="Media"),TODAY()-E197,"")</f>
        <v/>
      </c>
      <c r="U197" s="74" t="str">
        <f>IF(AND(C197="Abierto",D197="Media"),RANK(T197,$T$13:$T$814,0)+COUNTIF($T$13:T197,T197)-1+MAX(O:O,R:R),"")</f>
        <v/>
      </c>
      <c r="V197" s="74" t="str">
        <f>IF(AND(C197="Abierto",D197="Baja"),A197,"")</f>
        <v/>
      </c>
      <c r="W197" s="74" t="str">
        <f ca="1">IF(AND(C197="Abierto",D197="Baja"),TODAY()-E197,"")</f>
        <v/>
      </c>
      <c r="X197" s="74" t="str">
        <f>IF(AND(C197="Abierto",D197="Baja"),RANK(W197,$W$13:$W$814,0)+COUNTIF($W$13:W197,W197)-1+MAX(O:O,R:R,U:U),"")</f>
        <v/>
      </c>
      <c r="Y197" s="28" t="str">
        <f>IF(OR(C197="Resuelto",C197=""),"",SUM(O197,R197,U197,X197))</f>
        <v/>
      </c>
      <c r="Z197" s="28" t="str">
        <f>IF(OR(C197="Resuelto",C197=""),"",SUM(N197,Q197,T197,W197))</f>
        <v/>
      </c>
      <c r="AA197" s="28" t="str">
        <f>IF(OR(C197="Resuelto",C197=""),"",SUM(M197,P197,S197,V197))</f>
        <v/>
      </c>
      <c r="AB197" s="28">
        <v>340</v>
      </c>
      <c r="AC197" s="28" t="str">
        <f t="shared" ca="1" si="15"/>
        <v/>
      </c>
      <c r="AD197" s="75" t="str">
        <f t="shared" ca="1" si="16"/>
        <v/>
      </c>
      <c r="AE197" s="53"/>
      <c r="AF197" s="53"/>
      <c r="AG197" s="53"/>
      <c r="AH197" s="53"/>
      <c r="AI197" s="78" t="str">
        <f>IF(AJ197="","",MAX($AI$5:AI196)+1)</f>
        <v/>
      </c>
      <c r="AJ197" s="53" t="str">
        <f>IF(G196="","",IF(COUNTIF($AJ$11:AJ196,G196)=0,G196,""))</f>
        <v/>
      </c>
      <c r="AK197" s="53" t="str">
        <f t="shared" si="17"/>
        <v/>
      </c>
      <c r="AL197" s="53" t="s">
        <v>44</v>
      </c>
      <c r="AM197" s="53" t="s">
        <v>34</v>
      </c>
      <c r="AN197" s="53" t="s">
        <v>52</v>
      </c>
      <c r="AO197" s="53" t="s">
        <v>49</v>
      </c>
    </row>
    <row r="198" spans="1:41" ht="25.5" customHeight="1" x14ac:dyDescent="0.25">
      <c r="A198" s="85">
        <f t="shared" si="14"/>
        <v>186</v>
      </c>
      <c r="B198" s="15" t="s">
        <v>143</v>
      </c>
      <c r="C198" s="53" t="s">
        <v>142</v>
      </c>
      <c r="D198" s="17" t="s">
        <v>5</v>
      </c>
      <c r="E198" s="70">
        <v>44102</v>
      </c>
      <c r="F198" s="67" t="s">
        <v>105</v>
      </c>
      <c r="G198" s="86"/>
      <c r="H198" s="70">
        <v>44102</v>
      </c>
      <c r="I198" s="16">
        <f t="shared" si="10"/>
        <v>0</v>
      </c>
      <c r="J198" s="16"/>
      <c r="K198" s="28"/>
      <c r="L198" s="27"/>
      <c r="M198" s="74" t="str">
        <f>IF(AND(C198="Abierto",D198="Urgente"),A198,"")</f>
        <v/>
      </c>
      <c r="N198" s="74" t="str">
        <f ca="1">IF(AND(C198="Abierto",D198="Urgente"),TODAY()-E198,"")</f>
        <v/>
      </c>
      <c r="O198" s="74" t="str">
        <f>IF(AND(C198="Abierto",D198="Urgente"),RANK(N198,$N$13:$N$814,0)+COUNTIF($N$13:N198,N198)-1,"")</f>
        <v/>
      </c>
      <c r="P198" s="74" t="str">
        <f>IF(AND(C198="Abierto",D198="Alta"),A198,"")</f>
        <v/>
      </c>
      <c r="Q198" s="74" t="str">
        <f ca="1">IF(AND(C198="Abierto",D198="Alta"),TODAY()-E198,"")</f>
        <v/>
      </c>
      <c r="R198" s="74" t="str">
        <f>IF(AND(C198="Abierto",D198="Alta"),RANK(Q198,$Q$13:$Q$814,0)+COUNTIF($Q$13:Q198,Q198)-1+MAX(O:O),"")</f>
        <v/>
      </c>
      <c r="S198" s="74" t="str">
        <f>IF(AND(C198="Abierto",D198="Media"),A198,"")</f>
        <v/>
      </c>
      <c r="T198" s="74" t="str">
        <f ca="1">IF(AND(C198="Abierto",D198="Media"),TODAY()-E198,"")</f>
        <v/>
      </c>
      <c r="U198" s="74" t="str">
        <f>IF(AND(C198="Abierto",D198="Media"),RANK(T198,$T$13:$T$814,0)+COUNTIF($T$13:T198,T198)-1+MAX(O:O,R:R),"")</f>
        <v/>
      </c>
      <c r="V198" s="74" t="str">
        <f>IF(AND(C198="Abierto",D198="Baja"),A198,"")</f>
        <v/>
      </c>
      <c r="W198" s="74" t="str">
        <f ca="1">IF(AND(C198="Abierto",D198="Baja"),TODAY()-E198,"")</f>
        <v/>
      </c>
      <c r="X198" s="74" t="str">
        <f>IF(AND(C198="Abierto",D198="Baja"),RANK(W198,$W$13:$W$814,0)+COUNTIF($W$13:W198,W198)-1+MAX(O:O,R:R,U:U),"")</f>
        <v/>
      </c>
      <c r="Y198" s="28" t="str">
        <f>IF(OR(C198="Resuelto",C198=""),"",SUM(O198,R198,U198,X198))</f>
        <v/>
      </c>
      <c r="Z198" s="28" t="str">
        <f>IF(OR(C198="Resuelto",C198=""),"",SUM(N198,Q198,T198,W198))</f>
        <v/>
      </c>
      <c r="AA198" s="28" t="str">
        <f>IF(OR(C198="Resuelto",C198=""),"",SUM(M198,P198,S198,V198))</f>
        <v/>
      </c>
      <c r="AB198" s="28">
        <v>340</v>
      </c>
      <c r="AC198" s="28" t="str">
        <f t="shared" ca="1" si="15"/>
        <v/>
      </c>
      <c r="AD198" s="75" t="str">
        <f t="shared" ca="1" si="16"/>
        <v/>
      </c>
      <c r="AE198" s="53"/>
      <c r="AF198" s="53"/>
      <c r="AG198" s="53"/>
      <c r="AH198" s="53"/>
      <c r="AI198" s="78" t="str">
        <f>IF(AJ198="","",MAX($AI$5:AI197)+1)</f>
        <v/>
      </c>
      <c r="AJ198" s="53" t="str">
        <f>IF(G197="","",IF(COUNTIF($AJ$11:AJ197,G197)=0,G197,""))</f>
        <v/>
      </c>
      <c r="AK198" s="53" t="str">
        <f t="shared" si="17"/>
        <v/>
      </c>
      <c r="AL198" s="53" t="s">
        <v>44</v>
      </c>
      <c r="AM198" s="53" t="s">
        <v>35</v>
      </c>
      <c r="AN198" s="53" t="s">
        <v>52</v>
      </c>
      <c r="AO198" s="53" t="s">
        <v>49</v>
      </c>
    </row>
    <row r="199" spans="1:41" ht="25.5" customHeight="1" x14ac:dyDescent="0.25">
      <c r="A199" s="85">
        <f t="shared" si="14"/>
        <v>187</v>
      </c>
      <c r="B199" s="15" t="s">
        <v>143</v>
      </c>
      <c r="C199" s="53" t="s">
        <v>142</v>
      </c>
      <c r="D199" s="17" t="s">
        <v>5</v>
      </c>
      <c r="E199" s="70">
        <v>44102</v>
      </c>
      <c r="F199" s="67" t="s">
        <v>105</v>
      </c>
      <c r="G199" s="86"/>
      <c r="H199" s="70">
        <v>44102</v>
      </c>
      <c r="I199" s="16">
        <f t="shared" si="10"/>
        <v>0</v>
      </c>
      <c r="J199" s="16"/>
      <c r="K199" s="28"/>
      <c r="L199" s="27"/>
      <c r="M199" s="74" t="str">
        <f>IF(AND(C199="Abierto",D199="Urgente"),A199,"")</f>
        <v/>
      </c>
      <c r="N199" s="74" t="str">
        <f ca="1">IF(AND(C199="Abierto",D199="Urgente"),TODAY()-E199,"")</f>
        <v/>
      </c>
      <c r="O199" s="74" t="str">
        <f>IF(AND(C199="Abierto",D199="Urgente"),RANK(N199,$N$13:$N$814,0)+COUNTIF($N$13:N199,N199)-1,"")</f>
        <v/>
      </c>
      <c r="P199" s="74" t="str">
        <f>IF(AND(C199="Abierto",D199="Alta"),A199,"")</f>
        <v/>
      </c>
      <c r="Q199" s="74" t="str">
        <f ca="1">IF(AND(C199="Abierto",D199="Alta"),TODAY()-E199,"")</f>
        <v/>
      </c>
      <c r="R199" s="74" t="str">
        <f>IF(AND(C199="Abierto",D199="Alta"),RANK(Q199,$Q$13:$Q$814,0)+COUNTIF($Q$13:Q199,Q199)-1+MAX(O:O),"")</f>
        <v/>
      </c>
      <c r="S199" s="74" t="str">
        <f>IF(AND(C199="Abierto",D199="Media"),A199,"")</f>
        <v/>
      </c>
      <c r="T199" s="74" t="str">
        <f ca="1">IF(AND(C199="Abierto",D199="Media"),TODAY()-E199,"")</f>
        <v/>
      </c>
      <c r="U199" s="74" t="str">
        <f>IF(AND(C199="Abierto",D199="Media"),RANK(T199,$T$13:$T$814,0)+COUNTIF($T$13:T199,T199)-1+MAX(O:O,R:R),"")</f>
        <v/>
      </c>
      <c r="V199" s="74" t="str">
        <f>IF(AND(C199="Abierto",D199="Baja"),A199,"")</f>
        <v/>
      </c>
      <c r="W199" s="74" t="str">
        <f ca="1">IF(AND(C199="Abierto",D199="Baja"),TODAY()-E199,"")</f>
        <v/>
      </c>
      <c r="X199" s="74" t="str">
        <f>IF(AND(C199="Abierto",D199="Baja"),RANK(W199,$W$13:$W$814,0)+COUNTIF($W$13:W199,W199)-1+MAX(O:O,R:R,U:U),"")</f>
        <v/>
      </c>
      <c r="Y199" s="28" t="str">
        <f>IF(OR(C199="Resuelto",C199=""),"",SUM(O199,R199,U199,X199))</f>
        <v/>
      </c>
      <c r="Z199" s="28" t="str">
        <f>IF(OR(C199="Resuelto",C199=""),"",SUM(N199,Q199,T199,W199))</f>
        <v/>
      </c>
      <c r="AA199" s="28" t="str">
        <f>IF(OR(C199="Resuelto",C199=""),"",SUM(M199,P199,S199,V199))</f>
        <v/>
      </c>
      <c r="AB199" s="28">
        <v>340</v>
      </c>
      <c r="AC199" s="28" t="str">
        <f t="shared" ca="1" si="15"/>
        <v/>
      </c>
      <c r="AD199" s="75" t="str">
        <f t="shared" ca="1" si="16"/>
        <v/>
      </c>
      <c r="AE199" s="53"/>
      <c r="AF199" s="53"/>
      <c r="AG199" s="53"/>
      <c r="AH199" s="53"/>
      <c r="AI199" s="78" t="str">
        <f>IF(AJ199="","",MAX($AI$5:AI198)+1)</f>
        <v/>
      </c>
      <c r="AJ199" s="53" t="str">
        <f>IF(G198="","",IF(COUNTIF($AJ$11:AJ198,G198)=0,G198,""))</f>
        <v/>
      </c>
      <c r="AK199" s="53" t="str">
        <f t="shared" si="17"/>
        <v/>
      </c>
      <c r="AL199" s="53" t="s">
        <v>44</v>
      </c>
      <c r="AM199" s="53" t="s">
        <v>35</v>
      </c>
      <c r="AN199" s="53" t="s">
        <v>52</v>
      </c>
      <c r="AO199" s="53" t="s">
        <v>49</v>
      </c>
    </row>
    <row r="200" spans="1:41" ht="25.5" customHeight="1" x14ac:dyDescent="0.25">
      <c r="A200" s="85">
        <f t="shared" si="14"/>
        <v>188</v>
      </c>
      <c r="B200" s="15" t="s">
        <v>143</v>
      </c>
      <c r="C200" s="53" t="s">
        <v>142</v>
      </c>
      <c r="D200" s="17" t="s">
        <v>5</v>
      </c>
      <c r="E200" s="70">
        <v>44102</v>
      </c>
      <c r="F200" s="67" t="s">
        <v>105</v>
      </c>
      <c r="G200" s="86"/>
      <c r="H200" s="70">
        <v>44102</v>
      </c>
      <c r="I200" s="16">
        <f t="shared" si="10"/>
        <v>0</v>
      </c>
      <c r="J200" s="16"/>
      <c r="K200" s="28"/>
      <c r="L200" s="27"/>
      <c r="M200" s="74" t="str">
        <f>IF(AND(C200="Abierto",D200="Urgente"),A200,"")</f>
        <v/>
      </c>
      <c r="N200" s="74" t="str">
        <f ca="1">IF(AND(C200="Abierto",D200="Urgente"),TODAY()-E200,"")</f>
        <v/>
      </c>
      <c r="O200" s="74" t="str">
        <f>IF(AND(C200="Abierto",D200="Urgente"),RANK(N200,$N$13:$N$814,0)+COUNTIF($N$13:N200,N200)-1,"")</f>
        <v/>
      </c>
      <c r="P200" s="74" t="str">
        <f>IF(AND(C200="Abierto",D200="Alta"),A200,"")</f>
        <v/>
      </c>
      <c r="Q200" s="74" t="str">
        <f ca="1">IF(AND(C200="Abierto",D200="Alta"),TODAY()-E200,"")</f>
        <v/>
      </c>
      <c r="R200" s="74" t="str">
        <f>IF(AND(C200="Abierto",D200="Alta"),RANK(Q200,$Q$13:$Q$814,0)+COUNTIF($Q$13:Q200,Q200)-1+MAX(O:O),"")</f>
        <v/>
      </c>
      <c r="S200" s="74" t="str">
        <f>IF(AND(C200="Abierto",D200="Media"),A200,"")</f>
        <v/>
      </c>
      <c r="T200" s="74" t="str">
        <f ca="1">IF(AND(C200="Abierto",D200="Media"),TODAY()-E200,"")</f>
        <v/>
      </c>
      <c r="U200" s="74" t="str">
        <f>IF(AND(C200="Abierto",D200="Media"),RANK(T200,$T$13:$T$814,0)+COUNTIF($T$13:T200,T200)-1+MAX(O:O,R:R),"")</f>
        <v/>
      </c>
      <c r="V200" s="74" t="str">
        <f>IF(AND(C200="Abierto",D200="Baja"),A200,"")</f>
        <v/>
      </c>
      <c r="W200" s="74" t="str">
        <f ca="1">IF(AND(C200="Abierto",D200="Baja"),TODAY()-E200,"")</f>
        <v/>
      </c>
      <c r="X200" s="74" t="str">
        <f>IF(AND(C200="Abierto",D200="Baja"),RANK(W200,$W$13:$W$814,0)+COUNTIF($W$13:W200,W200)-1+MAX(O:O,R:R,U:U),"")</f>
        <v/>
      </c>
      <c r="Y200" s="28" t="str">
        <f>IF(OR(C200="Resuelto",C200=""),"",SUM(O200,R200,U200,X200))</f>
        <v/>
      </c>
      <c r="Z200" s="28" t="str">
        <f>IF(OR(C200="Resuelto",C200=""),"",SUM(N200,Q200,T200,W200))</f>
        <v/>
      </c>
      <c r="AA200" s="28" t="str">
        <f>IF(OR(C200="Resuelto",C200=""),"",SUM(M200,P200,S200,V200))</f>
        <v/>
      </c>
      <c r="AB200" s="28">
        <v>340</v>
      </c>
      <c r="AC200" s="28" t="str">
        <f t="shared" ca="1" si="15"/>
        <v/>
      </c>
      <c r="AD200" s="75" t="str">
        <f t="shared" ca="1" si="16"/>
        <v/>
      </c>
      <c r="AE200" s="53"/>
      <c r="AF200" s="53"/>
      <c r="AG200" s="53"/>
      <c r="AH200" s="53"/>
      <c r="AI200" s="78" t="str">
        <f>IF(AJ200="","",MAX($AI$5:AI199)+1)</f>
        <v/>
      </c>
      <c r="AJ200" s="53" t="str">
        <f>IF(G199="","",IF(COUNTIF($AJ$11:AJ199,G199)=0,G199,""))</f>
        <v/>
      </c>
      <c r="AK200" s="53" t="str">
        <f t="shared" si="17"/>
        <v/>
      </c>
      <c r="AL200" s="53" t="s">
        <v>44</v>
      </c>
      <c r="AM200" s="53" t="s">
        <v>35</v>
      </c>
      <c r="AN200" s="53" t="s">
        <v>52</v>
      </c>
      <c r="AO200" s="53" t="s">
        <v>49</v>
      </c>
    </row>
    <row r="201" spans="1:41" ht="25.5" customHeight="1" x14ac:dyDescent="0.25">
      <c r="A201" s="85">
        <f t="shared" si="14"/>
        <v>189</v>
      </c>
      <c r="B201" s="15" t="s">
        <v>143</v>
      </c>
      <c r="C201" s="53" t="s">
        <v>142</v>
      </c>
      <c r="D201" s="17" t="s">
        <v>5</v>
      </c>
      <c r="E201" s="70">
        <v>44102</v>
      </c>
      <c r="F201" s="67" t="s">
        <v>105</v>
      </c>
      <c r="G201" s="86"/>
      <c r="H201" s="70">
        <v>44102</v>
      </c>
      <c r="I201" s="16">
        <f t="shared" si="10"/>
        <v>0</v>
      </c>
      <c r="J201" s="16"/>
      <c r="K201" s="28"/>
      <c r="L201" s="27"/>
      <c r="M201" s="74" t="str">
        <f>IF(AND(C201="Abierto",D201="Urgente"),A201,"")</f>
        <v/>
      </c>
      <c r="N201" s="74" t="str">
        <f ca="1">IF(AND(C201="Abierto",D201="Urgente"),TODAY()-E201,"")</f>
        <v/>
      </c>
      <c r="O201" s="74" t="str">
        <f>IF(AND(C201="Abierto",D201="Urgente"),RANK(N201,$N$13:$N$814,0)+COUNTIF($N$13:N201,N201)-1,"")</f>
        <v/>
      </c>
      <c r="P201" s="74" t="str">
        <f>IF(AND(C201="Abierto",D201="Alta"),A201,"")</f>
        <v/>
      </c>
      <c r="Q201" s="74" t="str">
        <f ca="1">IF(AND(C201="Abierto",D201="Alta"),TODAY()-E201,"")</f>
        <v/>
      </c>
      <c r="R201" s="74" t="str">
        <f>IF(AND(C201="Abierto",D201="Alta"),RANK(Q201,$Q$13:$Q$814,0)+COUNTIF($Q$13:Q201,Q201)-1+MAX(O:O),"")</f>
        <v/>
      </c>
      <c r="S201" s="74" t="str">
        <f>IF(AND(C201="Abierto",D201="Media"),A201,"")</f>
        <v/>
      </c>
      <c r="T201" s="74" t="str">
        <f ca="1">IF(AND(C201="Abierto",D201="Media"),TODAY()-E201,"")</f>
        <v/>
      </c>
      <c r="U201" s="74" t="str">
        <f>IF(AND(C201="Abierto",D201="Media"),RANK(T201,$T$13:$T$814,0)+COUNTIF($T$13:T201,T201)-1+MAX(O:O,R:R),"")</f>
        <v/>
      </c>
      <c r="V201" s="74" t="str">
        <f>IF(AND(C201="Abierto",D201="Baja"),A201,"")</f>
        <v/>
      </c>
      <c r="W201" s="74" t="str">
        <f ca="1">IF(AND(C201="Abierto",D201="Baja"),TODAY()-E201,"")</f>
        <v/>
      </c>
      <c r="X201" s="74" t="str">
        <f>IF(AND(C201="Abierto",D201="Baja"),RANK(W201,$W$13:$W$814,0)+COUNTIF($W$13:W201,W201)-1+MAX(O:O,R:R,U:U),"")</f>
        <v/>
      </c>
      <c r="Y201" s="28" t="str">
        <f>IF(OR(C201="Resuelto",C201=""),"",SUM(O201,R201,U201,X201))</f>
        <v/>
      </c>
      <c r="Z201" s="28" t="str">
        <f>IF(OR(C201="Resuelto",C201=""),"",SUM(N201,Q201,T201,W201))</f>
        <v/>
      </c>
      <c r="AA201" s="28" t="str">
        <f>IF(OR(C201="Resuelto",C201=""),"",SUM(M201,P201,S201,V201))</f>
        <v/>
      </c>
      <c r="AB201" s="28">
        <v>340</v>
      </c>
      <c r="AC201" s="28" t="str">
        <f t="shared" ca="1" si="15"/>
        <v/>
      </c>
      <c r="AD201" s="75" t="str">
        <f t="shared" ca="1" si="16"/>
        <v/>
      </c>
      <c r="AE201" s="53"/>
      <c r="AF201" s="53"/>
      <c r="AG201" s="53"/>
      <c r="AH201" s="53"/>
      <c r="AI201" s="78" t="str">
        <f>IF(AJ201="","",MAX($AI$5:AI200)+1)</f>
        <v/>
      </c>
      <c r="AJ201" s="53" t="str">
        <f>IF(G200="","",IF(COUNTIF($AJ$11:AJ200,G200)=0,G200,""))</f>
        <v/>
      </c>
      <c r="AK201" s="53" t="str">
        <f t="shared" si="17"/>
        <v/>
      </c>
      <c r="AL201" s="53" t="s">
        <v>44</v>
      </c>
      <c r="AM201" s="53" t="s">
        <v>35</v>
      </c>
      <c r="AN201" s="53" t="s">
        <v>52</v>
      </c>
      <c r="AO201" s="53" t="s">
        <v>49</v>
      </c>
    </row>
    <row r="202" spans="1:41" ht="25.5" customHeight="1" x14ac:dyDescent="0.25">
      <c r="A202" s="85">
        <f t="shared" si="14"/>
        <v>190</v>
      </c>
      <c r="B202" s="15" t="s">
        <v>143</v>
      </c>
      <c r="C202" s="53" t="s">
        <v>142</v>
      </c>
      <c r="D202" s="17" t="s">
        <v>5</v>
      </c>
      <c r="E202" s="70">
        <v>44102</v>
      </c>
      <c r="F202" s="67" t="s">
        <v>105</v>
      </c>
      <c r="G202" s="86"/>
      <c r="H202" s="70">
        <v>44102</v>
      </c>
      <c r="I202" s="16">
        <f t="shared" si="10"/>
        <v>0</v>
      </c>
      <c r="J202" s="16"/>
      <c r="K202" s="28"/>
      <c r="L202" s="27"/>
      <c r="M202" s="74" t="str">
        <f>IF(AND(C202="Abierto",D202="Urgente"),A202,"")</f>
        <v/>
      </c>
      <c r="N202" s="74" t="str">
        <f ca="1">IF(AND(C202="Abierto",D202="Urgente"),TODAY()-E202,"")</f>
        <v/>
      </c>
      <c r="O202" s="74" t="str">
        <f>IF(AND(C202="Abierto",D202="Urgente"),RANK(N202,$N$13:$N$814,0)+COUNTIF($N$13:N202,N202)-1,"")</f>
        <v/>
      </c>
      <c r="P202" s="74" t="str">
        <f>IF(AND(C202="Abierto",D202="Alta"),A202,"")</f>
        <v/>
      </c>
      <c r="Q202" s="74" t="str">
        <f ca="1">IF(AND(C202="Abierto",D202="Alta"),TODAY()-E202,"")</f>
        <v/>
      </c>
      <c r="R202" s="74" t="str">
        <f>IF(AND(C202="Abierto",D202="Alta"),RANK(Q202,$Q$13:$Q$814,0)+COUNTIF($Q$13:Q202,Q202)-1+MAX(O:O),"")</f>
        <v/>
      </c>
      <c r="S202" s="74" t="str">
        <f>IF(AND(C202="Abierto",D202="Media"),A202,"")</f>
        <v/>
      </c>
      <c r="T202" s="74" t="str">
        <f ca="1">IF(AND(C202="Abierto",D202="Media"),TODAY()-E202,"")</f>
        <v/>
      </c>
      <c r="U202" s="74" t="str">
        <f>IF(AND(C202="Abierto",D202="Media"),RANK(T202,$T$13:$T$814,0)+COUNTIF($T$13:T202,T202)-1+MAX(O:O,R:R),"")</f>
        <v/>
      </c>
      <c r="V202" s="74" t="str">
        <f>IF(AND(C202="Abierto",D202="Baja"),A202,"")</f>
        <v/>
      </c>
      <c r="W202" s="74" t="str">
        <f ca="1">IF(AND(C202="Abierto",D202="Baja"),TODAY()-E202,"")</f>
        <v/>
      </c>
      <c r="X202" s="74" t="str">
        <f>IF(AND(C202="Abierto",D202="Baja"),RANK(W202,$W$13:$W$814,0)+COUNTIF($W$13:W202,W202)-1+MAX(O:O,R:R,U:U),"")</f>
        <v/>
      </c>
      <c r="Y202" s="28" t="str">
        <f>IF(OR(C202="Resuelto",C202=""),"",SUM(O202,R202,U202,X202))</f>
        <v/>
      </c>
      <c r="Z202" s="28" t="str">
        <f>IF(OR(C202="Resuelto",C202=""),"",SUM(N202,Q202,T202,W202))</f>
        <v/>
      </c>
      <c r="AA202" s="28" t="str">
        <f>IF(OR(C202="Resuelto",C202=""),"",SUM(M202,P202,S202,V202))</f>
        <v/>
      </c>
      <c r="AB202" s="28">
        <v>340</v>
      </c>
      <c r="AC202" s="28" t="str">
        <f t="shared" ca="1" si="15"/>
        <v/>
      </c>
      <c r="AD202" s="75" t="str">
        <f t="shared" ca="1" si="16"/>
        <v/>
      </c>
      <c r="AE202" s="53"/>
      <c r="AF202" s="53"/>
      <c r="AG202" s="53"/>
      <c r="AH202" s="53"/>
      <c r="AI202" s="78" t="str">
        <f>IF(AJ202="","",MAX($AI$5:AI201)+1)</f>
        <v/>
      </c>
      <c r="AJ202" s="53" t="str">
        <f>IF(G201="","",IF(COUNTIF($AJ$11:AJ201,G201)=0,G201,""))</f>
        <v/>
      </c>
      <c r="AK202" s="53" t="str">
        <f t="shared" si="17"/>
        <v/>
      </c>
      <c r="AL202" s="53" t="s">
        <v>44</v>
      </c>
      <c r="AM202" s="53" t="s">
        <v>35</v>
      </c>
      <c r="AN202" s="53" t="s">
        <v>52</v>
      </c>
      <c r="AO202" s="53" t="s">
        <v>49</v>
      </c>
    </row>
    <row r="203" spans="1:41" ht="25.5" customHeight="1" x14ac:dyDescent="0.25">
      <c r="A203" s="85">
        <f t="shared" si="14"/>
        <v>191</v>
      </c>
      <c r="B203" s="53">
        <v>2025955</v>
      </c>
      <c r="C203" s="53" t="s">
        <v>8</v>
      </c>
      <c r="D203" s="17" t="s">
        <v>5</v>
      </c>
      <c r="E203" s="70">
        <v>44102</v>
      </c>
      <c r="F203" s="67" t="s">
        <v>78</v>
      </c>
      <c r="G203" s="86"/>
      <c r="H203" s="96"/>
      <c r="I203" s="16" t="str">
        <f t="shared" si="10"/>
        <v/>
      </c>
      <c r="J203" s="16"/>
      <c r="K203" s="28"/>
      <c r="L203" s="27"/>
      <c r="M203" s="74" t="str">
        <f>IF(AND(C203="Abierto",D203="Urgente"),A203,"")</f>
        <v/>
      </c>
      <c r="N203" s="74" t="str">
        <f ca="1">IF(AND(C203="Abierto",D203="Urgente"),TODAY()-E203,"")</f>
        <v/>
      </c>
      <c r="O203" s="74" t="str">
        <f>IF(AND(C203="Abierto",D203="Urgente"),RANK(N203,$N$13:$N$814,0)+COUNTIF($N$13:N203,N203)-1,"")</f>
        <v/>
      </c>
      <c r="P203" s="74" t="str">
        <f>IF(AND(C203="Abierto",D203="Alta"),A203,"")</f>
        <v/>
      </c>
      <c r="Q203" s="74" t="str">
        <f ca="1">IF(AND(C203="Abierto",D203="Alta"),TODAY()-E203,"")</f>
        <v/>
      </c>
      <c r="R203" s="74" t="str">
        <f>IF(AND(C203="Abierto",D203="Alta"),RANK(Q203,$Q$13:$Q$814,0)+COUNTIF($Q$13:Q203,Q203)-1+MAX(O:O),"")</f>
        <v/>
      </c>
      <c r="S203" s="74" t="str">
        <f>IF(AND(C203="Abierto",D203="Media"),A203,"")</f>
        <v/>
      </c>
      <c r="T203" s="74" t="str">
        <f ca="1">IF(AND(C203="Abierto",D203="Media"),TODAY()-E203,"")</f>
        <v/>
      </c>
      <c r="U203" s="74" t="str">
        <f>IF(AND(C203="Abierto",D203="Media"),RANK(T203,$T$13:$T$814,0)+COUNTIF($T$13:T203,T203)-1+MAX(O:O,R:R),"")</f>
        <v/>
      </c>
      <c r="V203" s="74">
        <f>IF(AND(C203="Abierto",D203="Baja"),A203,"")</f>
        <v>191</v>
      </c>
      <c r="W203" s="74">
        <f ca="1">IF(AND(C203="Abierto",D203="Baja"),TODAY()-E203,"")</f>
        <v>172</v>
      </c>
      <c r="X203" s="74">
        <f ca="1">IF(AND(C203="Abierto",D203="Baja"),RANK(W203,$W$13:$W$814,0)+COUNTIF($W$13:W203,W203)-1+MAX(O:O,R:R,U:U),"")</f>
        <v>12</v>
      </c>
      <c r="Y203" s="28">
        <f ca="1">IF(OR(C203="Resuelto",C203=""),"",SUM(O203,R203,U203,X203))</f>
        <v>12</v>
      </c>
      <c r="Z203" s="28">
        <f ca="1">IF(OR(C203="Resuelto",C203=""),"",SUM(N203,Q203,T203,W203))</f>
        <v>172</v>
      </c>
      <c r="AA203" s="28">
        <f>IF(OR(C203="Resuelto",C203=""),"",SUM(M203,P203,S203,V203))</f>
        <v>191</v>
      </c>
      <c r="AB203" s="28">
        <v>340</v>
      </c>
      <c r="AC203" s="28" t="str">
        <f t="shared" ca="1" si="15"/>
        <v/>
      </c>
      <c r="AD203" s="75" t="str">
        <f t="shared" ca="1" si="16"/>
        <v/>
      </c>
      <c r="AE203" s="53"/>
      <c r="AF203" s="53"/>
      <c r="AG203" s="53"/>
      <c r="AH203" s="53"/>
      <c r="AI203" s="78" t="str">
        <f>IF(AJ203="","",MAX($AI$5:AI202)+1)</f>
        <v/>
      </c>
      <c r="AJ203" s="53" t="str">
        <f>IF(G202="","",IF(COUNTIF($AJ$11:AJ202,G202)=0,G202,""))</f>
        <v/>
      </c>
      <c r="AK203" s="53" t="str">
        <f t="shared" si="17"/>
        <v/>
      </c>
      <c r="AL203" s="53" t="s">
        <v>39</v>
      </c>
      <c r="AM203" s="53" t="s">
        <v>34</v>
      </c>
      <c r="AN203" s="53" t="s">
        <v>53</v>
      </c>
      <c r="AO203" s="53" t="s">
        <v>49</v>
      </c>
    </row>
    <row r="204" spans="1:41" ht="25.5" customHeight="1" x14ac:dyDescent="0.25">
      <c r="A204" s="85">
        <f t="shared" si="14"/>
        <v>192</v>
      </c>
      <c r="B204" s="15" t="s">
        <v>143</v>
      </c>
      <c r="C204" s="53" t="s">
        <v>8</v>
      </c>
      <c r="D204" s="17" t="s">
        <v>5</v>
      </c>
      <c r="E204" s="70">
        <v>44102</v>
      </c>
      <c r="F204" s="67" t="s">
        <v>62</v>
      </c>
      <c r="G204" s="86"/>
      <c r="H204" s="96"/>
      <c r="I204" s="16" t="str">
        <f t="shared" si="10"/>
        <v/>
      </c>
      <c r="J204" s="16"/>
      <c r="K204" s="28"/>
      <c r="L204" s="27"/>
      <c r="M204" s="74" t="str">
        <f>IF(AND(C204="Abierto",D204="Urgente"),A204,"")</f>
        <v/>
      </c>
      <c r="N204" s="74" t="str">
        <f ca="1">IF(AND(C204="Abierto",D204="Urgente"),TODAY()-E204,"")</f>
        <v/>
      </c>
      <c r="O204" s="74" t="str">
        <f>IF(AND(C204="Abierto",D204="Urgente"),RANK(N204,$N$13:$N$814,0)+COUNTIF($N$13:N204,N204)-1,"")</f>
        <v/>
      </c>
      <c r="P204" s="74" t="str">
        <f>IF(AND(C204="Abierto",D204="Alta"),A204,"")</f>
        <v/>
      </c>
      <c r="Q204" s="74" t="str">
        <f ca="1">IF(AND(C204="Abierto",D204="Alta"),TODAY()-E204,"")</f>
        <v/>
      </c>
      <c r="R204" s="74" t="str">
        <f>IF(AND(C204="Abierto",D204="Alta"),RANK(Q204,$Q$13:$Q$814,0)+COUNTIF($Q$13:Q204,Q204)-1+MAX(O:O),"")</f>
        <v/>
      </c>
      <c r="S204" s="74" t="str">
        <f>IF(AND(C204="Abierto",D204="Media"),A204,"")</f>
        <v/>
      </c>
      <c r="T204" s="74" t="str">
        <f ca="1">IF(AND(C204="Abierto",D204="Media"),TODAY()-E204,"")</f>
        <v/>
      </c>
      <c r="U204" s="74" t="str">
        <f>IF(AND(C204="Abierto",D204="Media"),RANK(T204,$T$13:$T$814,0)+COUNTIF($T$13:T204,T204)-1+MAX(O:O,R:R),"")</f>
        <v/>
      </c>
      <c r="V204" s="74">
        <f>IF(AND(C204="Abierto",D204="Baja"),A204,"")</f>
        <v>192</v>
      </c>
      <c r="W204" s="74">
        <f ca="1">IF(AND(C204="Abierto",D204="Baja"),TODAY()-E204,"")</f>
        <v>172</v>
      </c>
      <c r="X204" s="74">
        <f ca="1">IF(AND(C204="Abierto",D204="Baja"),RANK(W204,$W$13:$W$814,0)+COUNTIF($W$13:W204,W204)-1+MAX(O:O,R:R,U:U),"")</f>
        <v>13</v>
      </c>
      <c r="Y204" s="28">
        <f ca="1">IF(OR(C204="Resuelto",C204=""),"",SUM(O204,R204,U204,X204))</f>
        <v>13</v>
      </c>
      <c r="Z204" s="28">
        <f ca="1">IF(OR(C204="Resuelto",C204=""),"",SUM(N204,Q204,T204,W204))</f>
        <v>172</v>
      </c>
      <c r="AA204" s="28">
        <f>IF(OR(C204="Resuelto",C204=""),"",SUM(M204,P204,S204,V204))</f>
        <v>192</v>
      </c>
      <c r="AB204" s="28">
        <v>340</v>
      </c>
      <c r="AC204" s="28" t="str">
        <f t="shared" ca="1" si="15"/>
        <v/>
      </c>
      <c r="AD204" s="75" t="str">
        <f t="shared" ca="1" si="16"/>
        <v/>
      </c>
      <c r="AE204" s="53"/>
      <c r="AF204" s="53"/>
      <c r="AG204" s="53"/>
      <c r="AH204" s="53"/>
      <c r="AI204" s="78" t="str">
        <f>IF(AJ204="","",MAX($AI$5:AI203)+1)</f>
        <v/>
      </c>
      <c r="AJ204" s="53" t="str">
        <f>IF(G203="","",IF(COUNTIF($AJ$11:AJ203,G203)=0,G203,""))</f>
        <v/>
      </c>
      <c r="AK204" s="53" t="str">
        <f t="shared" si="17"/>
        <v/>
      </c>
      <c r="AL204" s="53" t="s">
        <v>44</v>
      </c>
      <c r="AM204" s="53" t="s">
        <v>34</v>
      </c>
      <c r="AN204" s="53" t="s">
        <v>52</v>
      </c>
      <c r="AO204" s="53" t="s">
        <v>49</v>
      </c>
    </row>
    <row r="205" spans="1:41" x14ac:dyDescent="0.25">
      <c r="A205" s="136"/>
      <c r="B205" s="136"/>
      <c r="C205" s="136"/>
      <c r="D205" s="136"/>
      <c r="E205" s="137"/>
      <c r="F205" s="137"/>
      <c r="G205" s="136"/>
      <c r="H205" s="137"/>
      <c r="I205" s="138" t="str">
        <f t="shared" ref="I205:I268" si="18">IF(OR(E205=0,H205=0),"",H205-E205)</f>
        <v/>
      </c>
      <c r="J205" s="138"/>
      <c r="K205" s="138"/>
      <c r="L205" s="138"/>
      <c r="M205" s="74" t="str">
        <f>IF(AND(C205="Abierto",D205="Urgente"),A205,"")</f>
        <v/>
      </c>
      <c r="N205" s="74" t="str">
        <f ca="1">IF(AND(C205="Abierto",D205="Urgente"),TODAY()-E205,"")</f>
        <v/>
      </c>
      <c r="O205" s="74" t="str">
        <f>IF(AND(C205="Abierto",D205="Urgente"),RANK(N205,$N$13:$N$814,0)+COUNTIF($N$13:N205,N205)-1,"")</f>
        <v/>
      </c>
      <c r="P205" s="74" t="str">
        <f>IF(AND(C205="Abierto",D205="Alta"),A205,"")</f>
        <v/>
      </c>
      <c r="Q205" s="74" t="str">
        <f ca="1">IF(AND(C205="Abierto",D205="Alta"),TODAY()-E205,"")</f>
        <v/>
      </c>
      <c r="R205" s="74" t="str">
        <f>IF(AND(C205="Abierto",D205="Alta"),RANK(Q205,$Q$13:$Q$814,0)+COUNTIF($Q$13:Q205,Q205)-1+MAX(O:O),"")</f>
        <v/>
      </c>
      <c r="S205" s="74" t="str">
        <f>IF(AND(C205="Abierto",D205="Media"),A205,"")</f>
        <v/>
      </c>
      <c r="T205" s="74" t="str">
        <f ca="1">IF(AND(C205="Abierto",D205="Media"),TODAY()-E205,"")</f>
        <v/>
      </c>
      <c r="U205" s="74" t="str">
        <f>IF(AND(C205="Abierto",D205="Media"),RANK(T205,$T$13:$T$814,0)+COUNTIF($T$13:T205,T205)-1+MAX(O:O,R:R),"")</f>
        <v/>
      </c>
      <c r="V205" s="74" t="str">
        <f>IF(AND(C205="Abierto",D205="Baja"),A205,"")</f>
        <v/>
      </c>
      <c r="W205" s="74" t="str">
        <f ca="1">IF(AND(C205="Abierto",D205="Baja"),TODAY()-E205,"")</f>
        <v/>
      </c>
      <c r="X205" s="74" t="str">
        <f>IF(AND(C205="Abierto",D205="Baja"),RANK(W205,$W$13:$W$814,0)+COUNTIF($W$13:W205,W205)-1+MAX(O:O,R:R,U:U),"")</f>
        <v/>
      </c>
      <c r="Y205" s="139" t="str">
        <f>IF(OR(C205="Resuelto",C205=""),"",SUM(O205,R205,U205,X205))</f>
        <v/>
      </c>
      <c r="Z205" s="139" t="str">
        <f>IF(OR(C205="Resuelto",C205=""),"",SUM(N205,Q205,T205,W205))</f>
        <v/>
      </c>
      <c r="AA205" s="139" t="str">
        <f>IF(OR(C205="Resuelto",C205=""),"",SUM(M205,P205,S205,V205))</f>
        <v/>
      </c>
      <c r="AB205" s="28">
        <v>387</v>
      </c>
      <c r="AC205" s="28" t="str">
        <f t="shared" ca="1" si="15"/>
        <v/>
      </c>
      <c r="AD205" s="75" t="str">
        <f t="shared" ca="1" si="16"/>
        <v/>
      </c>
      <c r="AI205" s="78" t="e">
        <f>IF(AJ205="","",MAX($AI$5:AI204)+1)</f>
        <v>#REF!</v>
      </c>
      <c r="AJ205" s="53" t="e">
        <f>IF(#REF!="","",IF(COUNTIF($AJ$11:AJ204,#REF!)=0,#REF!,""))</f>
        <v>#REF!</v>
      </c>
      <c r="AK205" s="53" t="str">
        <f t="shared" si="17"/>
        <v/>
      </c>
      <c r="AL205" s="135"/>
    </row>
    <row r="206" spans="1:41" x14ac:dyDescent="0.25">
      <c r="A206" s="136"/>
      <c r="B206" s="136"/>
      <c r="C206" s="136"/>
      <c r="D206" s="136"/>
      <c r="E206" s="137"/>
      <c r="F206" s="137"/>
      <c r="G206" s="136"/>
      <c r="H206" s="137"/>
      <c r="I206" s="138" t="str">
        <f t="shared" si="18"/>
        <v/>
      </c>
      <c r="J206" s="138"/>
      <c r="K206" s="138"/>
      <c r="L206" s="138"/>
      <c r="M206" s="74" t="str">
        <f>IF(AND(C206="Abierto",D206="Urgente"),A206,"")</f>
        <v/>
      </c>
      <c r="N206" s="74" t="str">
        <f ca="1">IF(AND(C206="Abierto",D206="Urgente"),TODAY()-E206,"")</f>
        <v/>
      </c>
      <c r="O206" s="74" t="str">
        <f>IF(AND(C206="Abierto",D206="Urgente"),RANK(N206,$N$13:$N$814,0)+COUNTIF($N$13:N206,N206)-1,"")</f>
        <v/>
      </c>
      <c r="P206" s="74" t="str">
        <f>IF(AND(C206="Abierto",D206="Alta"),A206,"")</f>
        <v/>
      </c>
      <c r="Q206" s="74" t="str">
        <f ca="1">IF(AND(C206="Abierto",D206="Alta"),TODAY()-E206,"")</f>
        <v/>
      </c>
      <c r="R206" s="74" t="str">
        <f>IF(AND(C206="Abierto",D206="Alta"),RANK(Q206,$Q$13:$Q$814,0)+COUNTIF($Q$13:Q206,Q206)-1+MAX(O:O),"")</f>
        <v/>
      </c>
      <c r="S206" s="74" t="str">
        <f>IF(AND(C206="Abierto",D206="Media"),A206,"")</f>
        <v/>
      </c>
      <c r="T206" s="74" t="str">
        <f ca="1">IF(AND(C206="Abierto",D206="Media"),TODAY()-E206,"")</f>
        <v/>
      </c>
      <c r="U206" s="74" t="str">
        <f>IF(AND(C206="Abierto",D206="Media"),RANK(T206,$T$13:$T$814,0)+COUNTIF($T$13:T206,T206)-1+MAX(O:O,R:R),"")</f>
        <v/>
      </c>
      <c r="V206" s="74" t="str">
        <f>IF(AND(C206="Abierto",D206="Baja"),A206,"")</f>
        <v/>
      </c>
      <c r="W206" s="74" t="str">
        <f ca="1">IF(AND(C206="Abierto",D206="Baja"),TODAY()-E206,"")</f>
        <v/>
      </c>
      <c r="X206" s="74" t="str">
        <f>IF(AND(C206="Abierto",D206="Baja"),RANK(W206,$W$13:$W$814,0)+COUNTIF($W$13:W206,W206)-1+MAX(O:O,R:R,U:U),"")</f>
        <v/>
      </c>
      <c r="Y206" s="139" t="str">
        <f>IF(OR(C206="Resuelto",C206=""),"",SUM(O206,R206,U206,X206))</f>
        <v/>
      </c>
      <c r="Z206" s="139" t="str">
        <f>IF(OR(C206="Resuelto",C206=""),"",SUM(N206,Q206,T206,W206))</f>
        <v/>
      </c>
      <c r="AA206" s="139" t="str">
        <f>IF(OR(C206="Resuelto",C206=""),"",SUM(M206,P206,S206,V206))</f>
        <v/>
      </c>
      <c r="AB206" s="28">
        <v>388</v>
      </c>
      <c r="AC206" s="28" t="str">
        <f t="shared" ca="1" si="15"/>
        <v/>
      </c>
      <c r="AD206" s="75" t="str">
        <f t="shared" ca="1" si="16"/>
        <v/>
      </c>
      <c r="AI206" s="78" t="str">
        <f>IF(AJ206="","",MAX($AI$5:AI205)+1)</f>
        <v/>
      </c>
      <c r="AJ206" s="53" t="str">
        <f>IF(G205="","",IF(COUNTIF($AJ$11:AJ205,G205)=0,G205,""))</f>
        <v/>
      </c>
      <c r="AK206" s="53" t="str">
        <f t="shared" si="17"/>
        <v/>
      </c>
      <c r="AL206" s="135"/>
    </row>
    <row r="207" spans="1:41" x14ac:dyDescent="0.25">
      <c r="A207" s="136"/>
      <c r="B207" s="136"/>
      <c r="C207" s="136"/>
      <c r="D207" s="136"/>
      <c r="E207" s="137"/>
      <c r="F207" s="137"/>
      <c r="G207" s="136"/>
      <c r="H207" s="137"/>
      <c r="I207" s="138" t="str">
        <f t="shared" si="18"/>
        <v/>
      </c>
      <c r="J207" s="138"/>
      <c r="K207" s="138"/>
      <c r="L207" s="138"/>
      <c r="M207" s="74" t="str">
        <f>IF(AND(C207="Abierto",D207="Urgente"),A207,"")</f>
        <v/>
      </c>
      <c r="N207" s="74" t="str">
        <f ca="1">IF(AND(C207="Abierto",D207="Urgente"),TODAY()-E207,"")</f>
        <v/>
      </c>
      <c r="O207" s="74" t="str">
        <f>IF(AND(C207="Abierto",D207="Urgente"),RANK(N207,$N$13:$N$814,0)+COUNTIF($N$13:N207,N207)-1,"")</f>
        <v/>
      </c>
      <c r="P207" s="74" t="str">
        <f>IF(AND(C207="Abierto",D207="Alta"),A207,"")</f>
        <v/>
      </c>
      <c r="Q207" s="74" t="str">
        <f ca="1">IF(AND(C207="Abierto",D207="Alta"),TODAY()-E207,"")</f>
        <v/>
      </c>
      <c r="R207" s="74" t="str">
        <f>IF(AND(C207="Abierto",D207="Alta"),RANK(Q207,$Q$13:$Q$814,0)+COUNTIF($Q$13:Q207,Q207)-1+MAX(O:O),"")</f>
        <v/>
      </c>
      <c r="S207" s="74" t="str">
        <f>IF(AND(C207="Abierto",D207="Media"),A207,"")</f>
        <v/>
      </c>
      <c r="T207" s="74" t="str">
        <f ca="1">IF(AND(C207="Abierto",D207="Media"),TODAY()-E207,"")</f>
        <v/>
      </c>
      <c r="U207" s="74" t="str">
        <f>IF(AND(C207="Abierto",D207="Media"),RANK(T207,$T$13:$T$814,0)+COUNTIF($T$13:T207,T207)-1+MAX(O:O,R:R),"")</f>
        <v/>
      </c>
      <c r="V207" s="74" t="str">
        <f>IF(AND(C207="Abierto",D207="Baja"),A207,"")</f>
        <v/>
      </c>
      <c r="W207" s="74" t="str">
        <f ca="1">IF(AND(C207="Abierto",D207="Baja"),TODAY()-E207,"")</f>
        <v/>
      </c>
      <c r="X207" s="74" t="str">
        <f>IF(AND(C207="Abierto",D207="Baja"),RANK(W207,$W$13:$W$814,0)+COUNTIF($W$13:W207,W207)-1+MAX(O:O,R:R,U:U),"")</f>
        <v/>
      </c>
      <c r="Y207" s="139" t="str">
        <f>IF(OR(C207="Resuelto",C207=""),"",SUM(O207,R207,U207,X207))</f>
        <v/>
      </c>
      <c r="Z207" s="139" t="str">
        <f>IF(OR(C207="Resuelto",C207=""),"",SUM(N207,Q207,T207,W207))</f>
        <v/>
      </c>
      <c r="AA207" s="139" t="str">
        <f>IF(OR(C207="Resuelto",C207=""),"",SUM(M207,P207,S207,V207))</f>
        <v/>
      </c>
      <c r="AB207" s="28">
        <v>389</v>
      </c>
      <c r="AC207" s="28" t="str">
        <f t="shared" ca="1" si="15"/>
        <v/>
      </c>
      <c r="AD207" s="75" t="str">
        <f t="shared" ca="1" si="16"/>
        <v/>
      </c>
      <c r="AI207" s="78" t="str">
        <f>IF(AJ207="","",MAX($AI$5:AI206)+1)</f>
        <v/>
      </c>
      <c r="AJ207" s="53" t="str">
        <f>IF(G206="","",IF(COUNTIF($AJ$11:AJ206,G206)=0,G206,""))</f>
        <v/>
      </c>
      <c r="AK207" s="53" t="str">
        <f t="shared" si="17"/>
        <v/>
      </c>
      <c r="AL207" s="135"/>
    </row>
    <row r="208" spans="1:41" x14ac:dyDescent="0.25">
      <c r="A208" s="136"/>
      <c r="B208" s="136"/>
      <c r="C208" s="136"/>
      <c r="D208" s="136"/>
      <c r="E208" s="137"/>
      <c r="F208" s="137"/>
      <c r="G208" s="136"/>
      <c r="H208" s="137"/>
      <c r="I208" s="138" t="str">
        <f t="shared" si="18"/>
        <v/>
      </c>
      <c r="J208" s="138"/>
      <c r="K208" s="138"/>
      <c r="L208" s="138"/>
      <c r="M208" s="74" t="str">
        <f>IF(AND(C208="Abierto",D208="Urgente"),A208,"")</f>
        <v/>
      </c>
      <c r="N208" s="74" t="str">
        <f ca="1">IF(AND(C208="Abierto",D208="Urgente"),TODAY()-E208,"")</f>
        <v/>
      </c>
      <c r="O208" s="74" t="str">
        <f>IF(AND(C208="Abierto",D208="Urgente"),RANK(N208,$N$13:$N$814,0)+COUNTIF($N$13:N208,N208)-1,"")</f>
        <v/>
      </c>
      <c r="P208" s="74" t="str">
        <f>IF(AND(C208="Abierto",D208="Alta"),A208,"")</f>
        <v/>
      </c>
      <c r="Q208" s="74" t="str">
        <f ca="1">IF(AND(C208="Abierto",D208="Alta"),TODAY()-E208,"")</f>
        <v/>
      </c>
      <c r="R208" s="74" t="str">
        <f>IF(AND(C208="Abierto",D208="Alta"),RANK(Q208,$Q$13:$Q$814,0)+COUNTIF($Q$13:Q208,Q208)-1+MAX(O:O),"")</f>
        <v/>
      </c>
      <c r="S208" s="74" t="str">
        <f>IF(AND(C208="Abierto",D208="Media"),A208,"")</f>
        <v/>
      </c>
      <c r="T208" s="74" t="str">
        <f ca="1">IF(AND(C208="Abierto",D208="Media"),TODAY()-E208,"")</f>
        <v/>
      </c>
      <c r="U208" s="74" t="str">
        <f>IF(AND(C208="Abierto",D208="Media"),RANK(T208,$T$13:$T$814,0)+COUNTIF($T$13:T208,T208)-1+MAX(O:O,R:R),"")</f>
        <v/>
      </c>
      <c r="V208" s="74" t="str">
        <f>IF(AND(C208="Abierto",D208="Baja"),A208,"")</f>
        <v/>
      </c>
      <c r="W208" s="74" t="str">
        <f ca="1">IF(AND(C208="Abierto",D208="Baja"),TODAY()-E208,"")</f>
        <v/>
      </c>
      <c r="X208" s="74" t="str">
        <f>IF(AND(C208="Abierto",D208="Baja"),RANK(W208,$W$13:$W$814,0)+COUNTIF($W$13:W208,W208)-1+MAX(O:O,R:R,U:U),"")</f>
        <v/>
      </c>
      <c r="Y208" s="139" t="str">
        <f>IF(OR(C208="Resuelto",C208=""),"",SUM(O208,R208,U208,X208))</f>
        <v/>
      </c>
      <c r="Z208" s="139" t="str">
        <f>IF(OR(C208="Resuelto",C208=""),"",SUM(N208,Q208,T208,W208))</f>
        <v/>
      </c>
      <c r="AA208" s="139" t="str">
        <f>IF(OR(C208="Resuelto",C208=""),"",SUM(M208,P208,S208,V208))</f>
        <v/>
      </c>
      <c r="AB208" s="28">
        <v>390</v>
      </c>
      <c r="AC208" s="28" t="str">
        <f t="shared" ca="1" si="15"/>
        <v/>
      </c>
      <c r="AD208" s="75" t="str">
        <f t="shared" ca="1" si="16"/>
        <v/>
      </c>
      <c r="AI208" s="78" t="str">
        <f>IF(AJ208="","",MAX($AI$5:AI207)+1)</f>
        <v/>
      </c>
      <c r="AJ208" s="53" t="str">
        <f>IF(G207="","",IF(COUNTIF($AJ$11:AJ207,G207)=0,G207,""))</f>
        <v/>
      </c>
      <c r="AK208" s="53" t="str">
        <f t="shared" si="17"/>
        <v/>
      </c>
      <c r="AL208" s="135"/>
    </row>
    <row r="209" spans="1:38" x14ac:dyDescent="0.25">
      <c r="A209" s="136"/>
      <c r="B209" s="136"/>
      <c r="C209" s="136"/>
      <c r="D209" s="136"/>
      <c r="E209" s="137"/>
      <c r="F209" s="137"/>
      <c r="G209" s="136"/>
      <c r="H209" s="137"/>
      <c r="I209" s="138" t="str">
        <f t="shared" si="18"/>
        <v/>
      </c>
      <c r="J209" s="138"/>
      <c r="K209" s="138"/>
      <c r="L209" s="138"/>
      <c r="M209" s="74" t="str">
        <f>IF(AND(C209="Abierto",D209="Urgente"),A209,"")</f>
        <v/>
      </c>
      <c r="N209" s="74" t="str">
        <f ca="1">IF(AND(C209="Abierto",D209="Urgente"),TODAY()-E209,"")</f>
        <v/>
      </c>
      <c r="O209" s="74" t="str">
        <f>IF(AND(C209="Abierto",D209="Urgente"),RANK(N209,$N$13:$N$814,0)+COUNTIF($N$13:N209,N209)-1,"")</f>
        <v/>
      </c>
      <c r="P209" s="74" t="str">
        <f>IF(AND(C209="Abierto",D209="Alta"),A209,"")</f>
        <v/>
      </c>
      <c r="Q209" s="74" t="str">
        <f ca="1">IF(AND(C209="Abierto",D209="Alta"),TODAY()-E209,"")</f>
        <v/>
      </c>
      <c r="R209" s="74" t="str">
        <f>IF(AND(C209="Abierto",D209="Alta"),RANK(Q209,$Q$13:$Q$814,0)+COUNTIF($Q$13:Q209,Q209)-1+MAX(O:O),"")</f>
        <v/>
      </c>
      <c r="S209" s="74" t="str">
        <f>IF(AND(C209="Abierto",D209="Media"),A209,"")</f>
        <v/>
      </c>
      <c r="T209" s="74" t="str">
        <f ca="1">IF(AND(C209="Abierto",D209="Media"),TODAY()-E209,"")</f>
        <v/>
      </c>
      <c r="U209" s="74" t="str">
        <f>IF(AND(C209="Abierto",D209="Media"),RANK(T209,$T$13:$T$814,0)+COUNTIF($T$13:T209,T209)-1+MAX(O:O,R:R),"")</f>
        <v/>
      </c>
      <c r="V209" s="74" t="str">
        <f>IF(AND(C209="Abierto",D209="Baja"),A209,"")</f>
        <v/>
      </c>
      <c r="W209" s="74" t="str">
        <f ca="1">IF(AND(C209="Abierto",D209="Baja"),TODAY()-E209,"")</f>
        <v/>
      </c>
      <c r="X209" s="74" t="str">
        <f>IF(AND(C209="Abierto",D209="Baja"),RANK(W209,$W$13:$W$814,0)+COUNTIF($W$13:W209,W209)-1+MAX(O:O,R:R,U:U),"")</f>
        <v/>
      </c>
      <c r="Y209" s="139" t="str">
        <f>IF(OR(C209="Resuelto",C209=""),"",SUM(O209,R209,U209,X209))</f>
        <v/>
      </c>
      <c r="Z209" s="139" t="str">
        <f>IF(OR(C209="Resuelto",C209=""),"",SUM(N209,Q209,T209,W209))</f>
        <v/>
      </c>
      <c r="AA209" s="139" t="str">
        <f>IF(OR(C209="Resuelto",C209=""),"",SUM(M209,P209,S209,V209))</f>
        <v/>
      </c>
      <c r="AB209" s="28">
        <v>391</v>
      </c>
      <c r="AC209" s="28" t="str">
        <f t="shared" ca="1" si="15"/>
        <v/>
      </c>
      <c r="AD209" s="75" t="str">
        <f t="shared" ca="1" si="16"/>
        <v/>
      </c>
      <c r="AI209" s="78" t="str">
        <f>IF(AJ209="","",MAX($AI$5:AI208)+1)</f>
        <v/>
      </c>
      <c r="AJ209" s="53" t="str">
        <f>IF(G208="","",IF(COUNTIF($AJ$11:AJ208,G208)=0,G208,""))</f>
        <v/>
      </c>
      <c r="AK209" s="53" t="str">
        <f t="shared" si="17"/>
        <v/>
      </c>
      <c r="AL209" s="135"/>
    </row>
    <row r="210" spans="1:38" x14ac:dyDescent="0.25">
      <c r="A210" s="136"/>
      <c r="B210" s="136"/>
      <c r="C210" s="136"/>
      <c r="D210" s="136"/>
      <c r="E210" s="137"/>
      <c r="F210" s="137"/>
      <c r="G210" s="136"/>
      <c r="H210" s="137"/>
      <c r="I210" s="140" t="str">
        <f t="shared" si="18"/>
        <v/>
      </c>
      <c r="J210" s="140"/>
      <c r="K210" s="140"/>
      <c r="L210" s="140"/>
      <c r="M210" s="74" t="str">
        <f>IF(AND(C210="Abierto",D210="Urgente"),A210,"")</f>
        <v/>
      </c>
      <c r="N210" s="74" t="str">
        <f ca="1">IF(AND(C210="Abierto",D210="Urgente"),TODAY()-E210,"")</f>
        <v/>
      </c>
      <c r="O210" s="74" t="str">
        <f>IF(AND(C210="Abierto",D210="Urgente"),RANK(N210,$N$13:$N$814,0)+COUNTIF($N$13:N210,N210)-1,"")</f>
        <v/>
      </c>
      <c r="P210" s="74" t="str">
        <f>IF(AND(C210="Abierto",D210="Alta"),A210,"")</f>
        <v/>
      </c>
      <c r="Q210" s="74" t="str">
        <f ca="1">IF(AND(C210="Abierto",D210="Alta"),TODAY()-E210,"")</f>
        <v/>
      </c>
      <c r="R210" s="74" t="str">
        <f>IF(AND(C210="Abierto",D210="Alta"),RANK(Q210,$Q$13:$Q$814,0)+COUNTIF($Q$13:Q210,Q210)-1+MAX(O:O),"")</f>
        <v/>
      </c>
      <c r="S210" s="74" t="str">
        <f>IF(AND(C210="Abierto",D210="Media"),A210,"")</f>
        <v/>
      </c>
      <c r="T210" s="74" t="str">
        <f ca="1">IF(AND(C210="Abierto",D210="Media"),TODAY()-E210,"")</f>
        <v/>
      </c>
      <c r="U210" s="74" t="str">
        <f>IF(AND(C210="Abierto",D210="Media"),RANK(T210,$T$13:$T$814,0)+COUNTIF($T$13:T210,T210)-1+MAX(O:O,R:R),"")</f>
        <v/>
      </c>
      <c r="V210" s="74" t="str">
        <f>IF(AND(C210="Abierto",D210="Baja"),A210,"")</f>
        <v/>
      </c>
      <c r="W210" s="74" t="str">
        <f ca="1">IF(AND(C210="Abierto",D210="Baja"),TODAY()-E210,"")</f>
        <v/>
      </c>
      <c r="X210" s="74" t="str">
        <f>IF(AND(C210="Abierto",D210="Baja"),RANK(W210,$W$13:$W$814,0)+COUNTIF($W$13:W210,W210)-1+MAX(O:O,R:R,U:U),"")</f>
        <v/>
      </c>
      <c r="Y210" s="139" t="str">
        <f>IF(OR(C210="Resuelto",C210=""),"",SUM(O210,R210,U210,X210))</f>
        <v/>
      </c>
      <c r="Z210" s="139" t="str">
        <f>IF(OR(C210="Resuelto",C210=""),"",SUM(N210,Q210,T210,W210))</f>
        <v/>
      </c>
      <c r="AA210" s="139" t="str">
        <f>IF(OR(C210="Resuelto",C210=""),"",SUM(M210,P210,S210,V210))</f>
        <v/>
      </c>
      <c r="AB210" s="28">
        <v>392</v>
      </c>
      <c r="AC210" s="28" t="str">
        <f t="shared" ca="1" si="15"/>
        <v/>
      </c>
      <c r="AD210" s="75" t="str">
        <f t="shared" ca="1" si="16"/>
        <v/>
      </c>
      <c r="AI210" s="78" t="str">
        <f>IF(AJ210="","",MAX($AI$5:AI209)+1)</f>
        <v/>
      </c>
      <c r="AJ210" s="53" t="str">
        <f>IF(G209="","",IF(COUNTIF($AJ$11:AJ209,G209)=0,G209,""))</f>
        <v/>
      </c>
      <c r="AK210" s="53" t="str">
        <f t="shared" si="17"/>
        <v/>
      </c>
      <c r="AL210" s="135"/>
    </row>
    <row r="211" spans="1:38" x14ac:dyDescent="0.25">
      <c r="A211" s="136"/>
      <c r="B211" s="136"/>
      <c r="C211" s="136"/>
      <c r="D211" s="136"/>
      <c r="E211" s="137"/>
      <c r="F211" s="137"/>
      <c r="G211" s="136"/>
      <c r="H211" s="137"/>
      <c r="I211" s="140" t="str">
        <f t="shared" si="18"/>
        <v/>
      </c>
      <c r="J211" s="140"/>
      <c r="K211" s="140"/>
      <c r="L211" s="140"/>
      <c r="M211" s="74" t="str">
        <f>IF(AND(C211="Abierto",D211="Urgente"),A211,"")</f>
        <v/>
      </c>
      <c r="N211" s="74" t="str">
        <f ca="1">IF(AND(C211="Abierto",D211="Urgente"),TODAY()-E211,"")</f>
        <v/>
      </c>
      <c r="O211" s="74" t="str">
        <f>IF(AND(C211="Abierto",D211="Urgente"),RANK(N211,$N$13:$N$814,0)+COUNTIF($N$13:N211,N211)-1,"")</f>
        <v/>
      </c>
      <c r="P211" s="74" t="str">
        <f>IF(AND(C211="Abierto",D211="Alta"),A211,"")</f>
        <v/>
      </c>
      <c r="Q211" s="74" t="str">
        <f ca="1">IF(AND(C211="Abierto",D211="Alta"),TODAY()-E211,"")</f>
        <v/>
      </c>
      <c r="R211" s="74" t="str">
        <f>IF(AND(C211="Abierto",D211="Alta"),RANK(Q211,$Q$13:$Q$814,0)+COUNTIF($Q$13:Q211,Q211)-1+MAX(O:O),"")</f>
        <v/>
      </c>
      <c r="S211" s="74" t="str">
        <f>IF(AND(C211="Abierto",D211="Media"),A211,"")</f>
        <v/>
      </c>
      <c r="T211" s="74" t="str">
        <f ca="1">IF(AND(C211="Abierto",D211="Media"),TODAY()-E211,"")</f>
        <v/>
      </c>
      <c r="U211" s="74" t="str">
        <f>IF(AND(C211="Abierto",D211="Media"),RANK(T211,$T$13:$T$814,0)+COUNTIF($T$13:T211,T211)-1+MAX(O:O,R:R),"")</f>
        <v/>
      </c>
      <c r="V211" s="74" t="str">
        <f>IF(AND(C211="Abierto",D211="Baja"),A211,"")</f>
        <v/>
      </c>
      <c r="W211" s="74" t="str">
        <f ca="1">IF(AND(C211="Abierto",D211="Baja"),TODAY()-E211,"")</f>
        <v/>
      </c>
      <c r="X211" s="74" t="str">
        <f>IF(AND(C211="Abierto",D211="Baja"),RANK(W211,$W$13:$W$814,0)+COUNTIF($W$13:W211,W211)-1+MAX(O:O,R:R,U:U),"")</f>
        <v/>
      </c>
      <c r="Y211" s="139" t="str">
        <f>IF(OR(C211="Resuelto",C211=""),"",SUM(O211,R211,U211,X211))</f>
        <v/>
      </c>
      <c r="Z211" s="139" t="str">
        <f>IF(OR(C211="Resuelto",C211=""),"",SUM(N211,Q211,T211,W211))</f>
        <v/>
      </c>
      <c r="AA211" s="139" t="str">
        <f>IF(OR(C211="Resuelto",C211=""),"",SUM(M211,P211,S211,V211))</f>
        <v/>
      </c>
      <c r="AB211" s="28">
        <v>393</v>
      </c>
      <c r="AC211" s="28" t="str">
        <f t="shared" ca="1" si="15"/>
        <v/>
      </c>
      <c r="AD211" s="75" t="str">
        <f t="shared" ca="1" si="16"/>
        <v/>
      </c>
      <c r="AI211" s="78" t="str">
        <f>IF(AJ211="","",MAX($AI$5:AI210)+1)</f>
        <v/>
      </c>
      <c r="AJ211" s="53" t="str">
        <f>IF(G210="","",IF(COUNTIF($AJ$11:AJ210,G210)=0,G210,""))</f>
        <v/>
      </c>
      <c r="AK211" s="53" t="str">
        <f t="shared" si="17"/>
        <v/>
      </c>
      <c r="AL211" s="135"/>
    </row>
    <row r="212" spans="1:38" x14ac:dyDescent="0.25">
      <c r="A212" s="136"/>
      <c r="B212" s="136"/>
      <c r="C212" s="136"/>
      <c r="D212" s="136"/>
      <c r="E212" s="137"/>
      <c r="F212" s="137"/>
      <c r="G212" s="136"/>
      <c r="H212" s="137"/>
      <c r="I212" s="140" t="str">
        <f t="shared" si="18"/>
        <v/>
      </c>
      <c r="J212" s="140"/>
      <c r="K212" s="140"/>
      <c r="L212" s="140"/>
      <c r="M212" s="74" t="str">
        <f>IF(AND(C212="Abierto",D212="Urgente"),A212,"")</f>
        <v/>
      </c>
      <c r="N212" s="74" t="str">
        <f ca="1">IF(AND(C212="Abierto",D212="Urgente"),TODAY()-E212,"")</f>
        <v/>
      </c>
      <c r="O212" s="74" t="str">
        <f>IF(AND(C212="Abierto",D212="Urgente"),RANK(N212,$N$13:$N$814,0)+COUNTIF($N$13:N212,N212)-1,"")</f>
        <v/>
      </c>
      <c r="P212" s="74" t="str">
        <f>IF(AND(C212="Abierto",D212="Alta"),A212,"")</f>
        <v/>
      </c>
      <c r="Q212" s="74" t="str">
        <f ca="1">IF(AND(C212="Abierto",D212="Alta"),TODAY()-E212,"")</f>
        <v/>
      </c>
      <c r="R212" s="74" t="str">
        <f>IF(AND(C212="Abierto",D212="Alta"),RANK(Q212,$Q$13:$Q$814,0)+COUNTIF($Q$13:Q212,Q212)-1+MAX(O:O),"")</f>
        <v/>
      </c>
      <c r="S212" s="74" t="str">
        <f>IF(AND(C212="Abierto",D212="Media"),A212,"")</f>
        <v/>
      </c>
      <c r="T212" s="74" t="str">
        <f ca="1">IF(AND(C212="Abierto",D212="Media"),TODAY()-E212,"")</f>
        <v/>
      </c>
      <c r="U212" s="74" t="str">
        <f>IF(AND(C212="Abierto",D212="Media"),RANK(T212,$T$13:$T$814,0)+COUNTIF($T$13:T212,T212)-1+MAX(O:O,R:R),"")</f>
        <v/>
      </c>
      <c r="V212" s="74" t="str">
        <f>IF(AND(C212="Abierto",D212="Baja"),A212,"")</f>
        <v/>
      </c>
      <c r="W212" s="74" t="str">
        <f ca="1">IF(AND(C212="Abierto",D212="Baja"),TODAY()-E212,"")</f>
        <v/>
      </c>
      <c r="X212" s="74" t="str">
        <f>IF(AND(C212="Abierto",D212="Baja"),RANK(W212,$W$13:$W$814,0)+COUNTIF($W$13:W212,W212)-1+MAX(O:O,R:R,U:U),"")</f>
        <v/>
      </c>
      <c r="Y212" s="139" t="str">
        <f>IF(OR(C212="Resuelto",C212=""),"",SUM(O212,R212,U212,X212))</f>
        <v/>
      </c>
      <c r="Z212" s="139" t="str">
        <f>IF(OR(C212="Resuelto",C212=""),"",SUM(N212,Q212,T212,W212))</f>
        <v/>
      </c>
      <c r="AA212" s="139" t="str">
        <f>IF(OR(C212="Resuelto",C212=""),"",SUM(M212,P212,S212,V212))</f>
        <v/>
      </c>
      <c r="AB212" s="28">
        <v>394</v>
      </c>
      <c r="AC212" s="28" t="str">
        <f t="shared" ca="1" si="15"/>
        <v/>
      </c>
      <c r="AD212" s="75" t="str">
        <f t="shared" ca="1" si="16"/>
        <v/>
      </c>
      <c r="AI212" s="78" t="str">
        <f>IF(AJ212="","",MAX($AI$5:AI211)+1)</f>
        <v/>
      </c>
      <c r="AJ212" s="53" t="str">
        <f>IF(G211="","",IF(COUNTIF($AJ$11:AJ211,G211)=0,G211,""))</f>
        <v/>
      </c>
      <c r="AK212" s="53" t="str">
        <f t="shared" si="17"/>
        <v/>
      </c>
      <c r="AL212" s="135"/>
    </row>
    <row r="213" spans="1:38" x14ac:dyDescent="0.25">
      <c r="A213" s="136"/>
      <c r="B213" s="136"/>
      <c r="C213" s="136"/>
      <c r="D213" s="136"/>
      <c r="E213" s="137"/>
      <c r="F213" s="137"/>
      <c r="G213" s="136"/>
      <c r="H213" s="137"/>
      <c r="I213" s="140" t="str">
        <f t="shared" si="18"/>
        <v/>
      </c>
      <c r="J213" s="140"/>
      <c r="K213" s="140"/>
      <c r="L213" s="140"/>
      <c r="M213" s="74" t="str">
        <f>IF(AND(C213="Abierto",D213="Urgente"),A213,"")</f>
        <v/>
      </c>
      <c r="N213" s="74" t="str">
        <f ca="1">IF(AND(C213="Abierto",D213="Urgente"),TODAY()-E213,"")</f>
        <v/>
      </c>
      <c r="O213" s="74" t="str">
        <f>IF(AND(C213="Abierto",D213="Urgente"),RANK(N213,$N$13:$N$814,0)+COUNTIF($N$13:N213,N213)-1,"")</f>
        <v/>
      </c>
      <c r="P213" s="74" t="str">
        <f>IF(AND(C213="Abierto",D213="Alta"),A213,"")</f>
        <v/>
      </c>
      <c r="Q213" s="74" t="str">
        <f ca="1">IF(AND(C213="Abierto",D213="Alta"),TODAY()-E213,"")</f>
        <v/>
      </c>
      <c r="R213" s="74" t="str">
        <f>IF(AND(C213="Abierto",D213="Alta"),RANK(Q213,$Q$13:$Q$814,0)+COUNTIF($Q$13:Q213,Q213)-1+MAX(O:O),"")</f>
        <v/>
      </c>
      <c r="S213" s="74" t="str">
        <f>IF(AND(C213="Abierto",D213="Media"),A213,"")</f>
        <v/>
      </c>
      <c r="T213" s="74" t="str">
        <f ca="1">IF(AND(C213="Abierto",D213="Media"),TODAY()-E213,"")</f>
        <v/>
      </c>
      <c r="U213" s="74" t="str">
        <f>IF(AND(C213="Abierto",D213="Media"),RANK(T213,$T$13:$T$814,0)+COUNTIF($T$13:T213,T213)-1+MAX(O:O,R:R),"")</f>
        <v/>
      </c>
      <c r="V213" s="74" t="str">
        <f>IF(AND(C213="Abierto",D213="Baja"),A213,"")</f>
        <v/>
      </c>
      <c r="W213" s="74" t="str">
        <f ca="1">IF(AND(C213="Abierto",D213="Baja"),TODAY()-E213,"")</f>
        <v/>
      </c>
      <c r="X213" s="74" t="str">
        <f>IF(AND(C213="Abierto",D213="Baja"),RANK(W213,$W$13:$W$814,0)+COUNTIF($W$13:W213,W213)-1+MAX(O:O,R:R,U:U),"")</f>
        <v/>
      </c>
      <c r="Y213" s="139" t="str">
        <f>IF(OR(C213="Resuelto",C213=""),"",SUM(O213,R213,U213,X213))</f>
        <v/>
      </c>
      <c r="Z213" s="139" t="str">
        <f>IF(OR(C213="Resuelto",C213=""),"",SUM(N213,Q213,T213,W213))</f>
        <v/>
      </c>
      <c r="AA213" s="139" t="str">
        <f>IF(OR(C213="Resuelto",C213=""),"",SUM(M213,P213,S213,V213))</f>
        <v/>
      </c>
      <c r="AB213" s="28">
        <v>395</v>
      </c>
      <c r="AC213" s="28" t="str">
        <f t="shared" ca="1" si="15"/>
        <v/>
      </c>
      <c r="AD213" s="75" t="str">
        <f t="shared" ca="1" si="16"/>
        <v/>
      </c>
      <c r="AI213" s="78" t="str">
        <f>IF(AJ213="","",MAX($AI$5:AI212)+1)</f>
        <v/>
      </c>
      <c r="AJ213" s="53" t="str">
        <f>IF(G212="","",IF(COUNTIF($AJ$11:AJ212,G212)=0,G212,""))</f>
        <v/>
      </c>
      <c r="AK213" s="53" t="str">
        <f t="shared" si="17"/>
        <v/>
      </c>
      <c r="AL213" s="135"/>
    </row>
    <row r="214" spans="1:38" x14ac:dyDescent="0.25">
      <c r="A214" s="136"/>
      <c r="B214" s="136"/>
      <c r="C214" s="136"/>
      <c r="D214" s="136"/>
      <c r="E214" s="137"/>
      <c r="F214" s="137"/>
      <c r="G214" s="136"/>
      <c r="H214" s="137"/>
      <c r="I214" s="140" t="str">
        <f t="shared" si="18"/>
        <v/>
      </c>
      <c r="J214" s="140"/>
      <c r="K214" s="140"/>
      <c r="L214" s="140"/>
      <c r="M214" s="74" t="str">
        <f>IF(AND(C214="Abierto",D214="Urgente"),A214,"")</f>
        <v/>
      </c>
      <c r="N214" s="74" t="str">
        <f ca="1">IF(AND(C214="Abierto",D214="Urgente"),TODAY()-E214,"")</f>
        <v/>
      </c>
      <c r="O214" s="74" t="str">
        <f>IF(AND(C214="Abierto",D214="Urgente"),RANK(N214,$N$13:$N$814,0)+COUNTIF($N$13:N214,N214)-1,"")</f>
        <v/>
      </c>
      <c r="P214" s="74" t="str">
        <f>IF(AND(C214="Abierto",D214="Alta"),A214,"")</f>
        <v/>
      </c>
      <c r="Q214" s="74" t="str">
        <f ca="1">IF(AND(C214="Abierto",D214="Alta"),TODAY()-E214,"")</f>
        <v/>
      </c>
      <c r="R214" s="74" t="str">
        <f>IF(AND(C214="Abierto",D214="Alta"),RANK(Q214,$Q$13:$Q$814,0)+COUNTIF($Q$13:Q214,Q214)-1+MAX(O:O),"")</f>
        <v/>
      </c>
      <c r="S214" s="74" t="str">
        <f>IF(AND(C214="Abierto",D214="Media"),A214,"")</f>
        <v/>
      </c>
      <c r="T214" s="74" t="str">
        <f ca="1">IF(AND(C214="Abierto",D214="Media"),TODAY()-E214,"")</f>
        <v/>
      </c>
      <c r="U214" s="74" t="str">
        <f>IF(AND(C214="Abierto",D214="Media"),RANK(T214,$T$13:$T$814,0)+COUNTIF($T$13:T214,T214)-1+MAX(O:O,R:R),"")</f>
        <v/>
      </c>
      <c r="V214" s="74" t="str">
        <f>IF(AND(C214="Abierto",D214="Baja"),A214,"")</f>
        <v/>
      </c>
      <c r="W214" s="74" t="str">
        <f ca="1">IF(AND(C214="Abierto",D214="Baja"),TODAY()-E214,"")</f>
        <v/>
      </c>
      <c r="X214" s="74" t="str">
        <f>IF(AND(C214="Abierto",D214="Baja"),RANK(W214,$W$13:$W$814,0)+COUNTIF($W$13:W214,W214)-1+MAX(O:O,R:R,U:U),"")</f>
        <v/>
      </c>
      <c r="Y214" s="139" t="str">
        <f>IF(OR(C214="Resuelto",C214=""),"",SUM(O214,R214,U214,X214))</f>
        <v/>
      </c>
      <c r="Z214" s="139" t="str">
        <f>IF(OR(C214="Resuelto",C214=""),"",SUM(N214,Q214,T214,W214))</f>
        <v/>
      </c>
      <c r="AA214" s="139" t="str">
        <f>IF(OR(C214="Resuelto",C214=""),"",SUM(M214,P214,S214,V214))</f>
        <v/>
      </c>
      <c r="AB214" s="28">
        <v>396</v>
      </c>
      <c r="AC214" s="28" t="str">
        <f t="shared" ref="AC214:AC277" ca="1" si="19">IF(ISNA(VLOOKUP(AB214,$Y$13:$AA$811,3,FALSE))=TRUE,"",VLOOKUP(AB214,$Y$13:$AA$811,3,FALSE))</f>
        <v/>
      </c>
      <c r="AD214" s="75" t="str">
        <f t="shared" ref="AD214:AD277" ca="1" si="20">IF(ISNA(VLOOKUP(AB214,$Y$13:$AA$811,2,FALSE))=TRUE,"",VLOOKUP(AB214,$Y$13:$AA$811,2,FALSE))</f>
        <v/>
      </c>
      <c r="AI214" s="78" t="str">
        <f>IF(AJ214="","",MAX($AI$5:AI213)+1)</f>
        <v/>
      </c>
      <c r="AJ214" s="53" t="str">
        <f>IF(G213="","",IF(COUNTIF($AJ$11:AJ213,G213)=0,G213,""))</f>
        <v/>
      </c>
      <c r="AK214" s="53" t="str">
        <f t="shared" ref="AK214:AK277" si="21">IF(ISNA(VLOOKUP(AB214,$AI$13:$AJ$811,2,FALSE))=TRUE,"",VLOOKUP(AB214,$AI$13:$AJ$811,2,FALSE))</f>
        <v/>
      </c>
      <c r="AL214" s="135"/>
    </row>
    <row r="215" spans="1:38" x14ac:dyDescent="0.25">
      <c r="A215" s="136"/>
      <c r="B215" s="136"/>
      <c r="C215" s="136"/>
      <c r="D215" s="136"/>
      <c r="E215" s="137"/>
      <c r="F215" s="137"/>
      <c r="G215" s="136"/>
      <c r="H215" s="137"/>
      <c r="I215" s="140" t="str">
        <f t="shared" si="18"/>
        <v/>
      </c>
      <c r="J215" s="140"/>
      <c r="K215" s="140"/>
      <c r="L215" s="140"/>
      <c r="M215" s="74" t="str">
        <f>IF(AND(C215="Abierto",D215="Urgente"),A215,"")</f>
        <v/>
      </c>
      <c r="N215" s="74" t="str">
        <f ca="1">IF(AND(C215="Abierto",D215="Urgente"),TODAY()-E215,"")</f>
        <v/>
      </c>
      <c r="O215" s="74" t="str">
        <f>IF(AND(C215="Abierto",D215="Urgente"),RANK(N215,$N$13:$N$814,0)+COUNTIF($N$13:N215,N215)-1,"")</f>
        <v/>
      </c>
      <c r="P215" s="74" t="str">
        <f>IF(AND(C215="Abierto",D215="Alta"),A215,"")</f>
        <v/>
      </c>
      <c r="Q215" s="74" t="str">
        <f ca="1">IF(AND(C215="Abierto",D215="Alta"),TODAY()-E215,"")</f>
        <v/>
      </c>
      <c r="R215" s="74" t="str">
        <f>IF(AND(C215="Abierto",D215="Alta"),RANK(Q215,$Q$13:$Q$814,0)+COUNTIF($Q$13:Q215,Q215)-1+MAX(O:O),"")</f>
        <v/>
      </c>
      <c r="S215" s="74" t="str">
        <f>IF(AND(C215="Abierto",D215="Media"),A215,"")</f>
        <v/>
      </c>
      <c r="T215" s="74" t="str">
        <f ca="1">IF(AND(C215="Abierto",D215="Media"),TODAY()-E215,"")</f>
        <v/>
      </c>
      <c r="U215" s="74" t="str">
        <f>IF(AND(C215="Abierto",D215="Media"),RANK(T215,$T$13:$T$814,0)+COUNTIF($T$13:T215,T215)-1+MAX(O:O,R:R),"")</f>
        <v/>
      </c>
      <c r="V215" s="74" t="str">
        <f>IF(AND(C215="Abierto",D215="Baja"),A215,"")</f>
        <v/>
      </c>
      <c r="W215" s="74" t="str">
        <f ca="1">IF(AND(C215="Abierto",D215="Baja"),TODAY()-E215,"")</f>
        <v/>
      </c>
      <c r="X215" s="74" t="str">
        <f>IF(AND(C215="Abierto",D215="Baja"),RANK(W215,$W$13:$W$814,0)+COUNTIF($W$13:W215,W215)-1+MAX(O:O,R:R,U:U),"")</f>
        <v/>
      </c>
      <c r="Y215" s="139" t="str">
        <f>IF(OR(C215="Resuelto",C215=""),"",SUM(O215,R215,U215,X215))</f>
        <v/>
      </c>
      <c r="Z215" s="139" t="str">
        <f>IF(OR(C215="Resuelto",C215=""),"",SUM(N215,Q215,T215,W215))</f>
        <v/>
      </c>
      <c r="AA215" s="139" t="str">
        <f>IF(OR(C215="Resuelto",C215=""),"",SUM(M215,P215,S215,V215))</f>
        <v/>
      </c>
      <c r="AB215" s="28">
        <v>397</v>
      </c>
      <c r="AC215" s="28" t="str">
        <f t="shared" ca="1" si="19"/>
        <v/>
      </c>
      <c r="AD215" s="75" t="str">
        <f t="shared" ca="1" si="20"/>
        <v/>
      </c>
      <c r="AI215" s="78" t="str">
        <f>IF(AJ215="","",MAX($AI$5:AI214)+1)</f>
        <v/>
      </c>
      <c r="AJ215" s="53" t="str">
        <f>IF(G214="","",IF(COUNTIF($AJ$11:AJ214,G214)=0,G214,""))</f>
        <v/>
      </c>
      <c r="AK215" s="53" t="str">
        <f t="shared" si="21"/>
        <v/>
      </c>
      <c r="AL215" s="135"/>
    </row>
    <row r="216" spans="1:38" x14ac:dyDescent="0.25">
      <c r="A216" s="136"/>
      <c r="B216" s="136"/>
      <c r="C216" s="136"/>
      <c r="D216" s="136"/>
      <c r="E216" s="137"/>
      <c r="F216" s="137"/>
      <c r="G216" s="136"/>
      <c r="H216" s="137"/>
      <c r="I216" s="140" t="str">
        <f t="shared" si="18"/>
        <v/>
      </c>
      <c r="J216" s="140"/>
      <c r="K216" s="140"/>
      <c r="L216" s="140"/>
      <c r="M216" s="74" t="str">
        <f>IF(AND(C216="Abierto",D216="Urgente"),A216,"")</f>
        <v/>
      </c>
      <c r="N216" s="74" t="str">
        <f ca="1">IF(AND(C216="Abierto",D216="Urgente"),TODAY()-E216,"")</f>
        <v/>
      </c>
      <c r="O216" s="74" t="str">
        <f>IF(AND(C216="Abierto",D216="Urgente"),RANK(N216,$N$13:$N$814,0)+COUNTIF($N$13:N216,N216)-1,"")</f>
        <v/>
      </c>
      <c r="P216" s="74" t="str">
        <f>IF(AND(C216="Abierto",D216="Alta"),A216,"")</f>
        <v/>
      </c>
      <c r="Q216" s="74" t="str">
        <f ca="1">IF(AND(C216="Abierto",D216="Alta"),TODAY()-E216,"")</f>
        <v/>
      </c>
      <c r="R216" s="74" t="str">
        <f>IF(AND(C216="Abierto",D216="Alta"),RANK(Q216,$Q$13:$Q$814,0)+COUNTIF($Q$13:Q216,Q216)-1+MAX(O:O),"")</f>
        <v/>
      </c>
      <c r="S216" s="74" t="str">
        <f>IF(AND(C216="Abierto",D216="Media"),A216,"")</f>
        <v/>
      </c>
      <c r="T216" s="74" t="str">
        <f ca="1">IF(AND(C216="Abierto",D216="Media"),TODAY()-E216,"")</f>
        <v/>
      </c>
      <c r="U216" s="74" t="str">
        <f>IF(AND(C216="Abierto",D216="Media"),RANK(T216,$T$13:$T$814,0)+COUNTIF($T$13:T216,T216)-1+MAX(O:O,R:R),"")</f>
        <v/>
      </c>
      <c r="V216" s="74" t="str">
        <f>IF(AND(C216="Abierto",D216="Baja"),A216,"")</f>
        <v/>
      </c>
      <c r="W216" s="74" t="str">
        <f ca="1">IF(AND(C216="Abierto",D216="Baja"),TODAY()-E216,"")</f>
        <v/>
      </c>
      <c r="X216" s="74" t="str">
        <f>IF(AND(C216="Abierto",D216="Baja"),RANK(W216,$W$13:$W$814,0)+COUNTIF($W$13:W216,W216)-1+MAX(O:O,R:R,U:U),"")</f>
        <v/>
      </c>
      <c r="Y216" s="139" t="str">
        <f>IF(OR(C216="Resuelto",C216=""),"",SUM(O216,R216,U216,X216))</f>
        <v/>
      </c>
      <c r="Z216" s="139" t="str">
        <f>IF(OR(C216="Resuelto",C216=""),"",SUM(N216,Q216,T216,W216))</f>
        <v/>
      </c>
      <c r="AA216" s="139" t="str">
        <f>IF(OR(C216="Resuelto",C216=""),"",SUM(M216,P216,S216,V216))</f>
        <v/>
      </c>
      <c r="AB216" s="28">
        <v>398</v>
      </c>
      <c r="AC216" s="28" t="str">
        <f t="shared" ca="1" si="19"/>
        <v/>
      </c>
      <c r="AD216" s="75" t="str">
        <f t="shared" ca="1" si="20"/>
        <v/>
      </c>
      <c r="AI216" s="78" t="str">
        <f>IF(AJ216="","",MAX($AI$5:AI215)+1)</f>
        <v/>
      </c>
      <c r="AJ216" s="53" t="str">
        <f>IF(G215="","",IF(COUNTIF($AJ$11:AJ215,G215)=0,G215,""))</f>
        <v/>
      </c>
      <c r="AK216" s="53" t="str">
        <f t="shared" si="21"/>
        <v/>
      </c>
      <c r="AL216" s="135"/>
    </row>
    <row r="217" spans="1:38" x14ac:dyDescent="0.25">
      <c r="A217" s="136"/>
      <c r="B217" s="136"/>
      <c r="C217" s="136"/>
      <c r="D217" s="136"/>
      <c r="E217" s="137"/>
      <c r="F217" s="137"/>
      <c r="G217" s="136"/>
      <c r="H217" s="137"/>
      <c r="I217" s="140" t="str">
        <f t="shared" si="18"/>
        <v/>
      </c>
      <c r="J217" s="140"/>
      <c r="K217" s="140"/>
      <c r="L217" s="140"/>
      <c r="M217" s="74" t="str">
        <f>IF(AND(C217="Abierto",D217="Urgente"),A217,"")</f>
        <v/>
      </c>
      <c r="N217" s="74" t="str">
        <f ca="1">IF(AND(C217="Abierto",D217="Urgente"),TODAY()-E217,"")</f>
        <v/>
      </c>
      <c r="O217" s="74" t="str">
        <f>IF(AND(C217="Abierto",D217="Urgente"),RANK(N217,$N$13:$N$814,0)+COUNTIF($N$13:N217,N217)-1,"")</f>
        <v/>
      </c>
      <c r="P217" s="74" t="str">
        <f>IF(AND(C217="Abierto",D217="Alta"),A217,"")</f>
        <v/>
      </c>
      <c r="Q217" s="74" t="str">
        <f ca="1">IF(AND(C217="Abierto",D217="Alta"),TODAY()-E217,"")</f>
        <v/>
      </c>
      <c r="R217" s="74" t="str">
        <f>IF(AND(C217="Abierto",D217="Alta"),RANK(Q217,$Q$13:$Q$814,0)+COUNTIF($Q$13:Q217,Q217)-1+MAX(O:O),"")</f>
        <v/>
      </c>
      <c r="S217" s="74" t="str">
        <f>IF(AND(C217="Abierto",D217="Media"),A217,"")</f>
        <v/>
      </c>
      <c r="T217" s="74" t="str">
        <f ca="1">IF(AND(C217="Abierto",D217="Media"),TODAY()-E217,"")</f>
        <v/>
      </c>
      <c r="U217" s="74" t="str">
        <f>IF(AND(C217="Abierto",D217="Media"),RANK(T217,$T$13:$T$814,0)+COUNTIF($T$13:T217,T217)-1+MAX(O:O,R:R),"")</f>
        <v/>
      </c>
      <c r="V217" s="74" t="str">
        <f>IF(AND(C217="Abierto",D217="Baja"),A217,"")</f>
        <v/>
      </c>
      <c r="W217" s="74" t="str">
        <f ca="1">IF(AND(C217="Abierto",D217="Baja"),TODAY()-E217,"")</f>
        <v/>
      </c>
      <c r="X217" s="74" t="str">
        <f>IF(AND(C217="Abierto",D217="Baja"),RANK(W217,$W$13:$W$814,0)+COUNTIF($W$13:W217,W217)-1+MAX(O:O,R:R,U:U),"")</f>
        <v/>
      </c>
      <c r="Y217" s="139" t="str">
        <f>IF(OR(C217="Resuelto",C217=""),"",SUM(O217,R217,U217,X217))</f>
        <v/>
      </c>
      <c r="Z217" s="139" t="str">
        <f>IF(OR(C217="Resuelto",C217=""),"",SUM(N217,Q217,T217,W217))</f>
        <v/>
      </c>
      <c r="AA217" s="139" t="str">
        <f>IF(OR(C217="Resuelto",C217=""),"",SUM(M217,P217,S217,V217))</f>
        <v/>
      </c>
      <c r="AB217" s="28">
        <v>399</v>
      </c>
      <c r="AC217" s="28" t="str">
        <f t="shared" ca="1" si="19"/>
        <v/>
      </c>
      <c r="AD217" s="75" t="str">
        <f t="shared" ca="1" si="20"/>
        <v/>
      </c>
      <c r="AI217" s="78" t="str">
        <f>IF(AJ217="","",MAX($AI$5:AI216)+1)</f>
        <v/>
      </c>
      <c r="AJ217" s="53" t="str">
        <f>IF(G216="","",IF(COUNTIF($AJ$11:AJ216,G216)=0,G216,""))</f>
        <v/>
      </c>
      <c r="AK217" s="53" t="str">
        <f t="shared" si="21"/>
        <v/>
      </c>
      <c r="AL217" s="135"/>
    </row>
    <row r="218" spans="1:38" x14ac:dyDescent="0.25">
      <c r="A218" s="136"/>
      <c r="B218" s="136"/>
      <c r="C218" s="136"/>
      <c r="D218" s="136"/>
      <c r="E218" s="137"/>
      <c r="F218" s="137"/>
      <c r="G218" s="136"/>
      <c r="H218" s="137"/>
      <c r="I218" s="140" t="str">
        <f t="shared" si="18"/>
        <v/>
      </c>
      <c r="J218" s="140"/>
      <c r="K218" s="140"/>
      <c r="L218" s="140"/>
      <c r="M218" s="74" t="str">
        <f>IF(AND(C218="Abierto",D218="Urgente"),A218,"")</f>
        <v/>
      </c>
      <c r="N218" s="74" t="str">
        <f ca="1">IF(AND(C218="Abierto",D218="Urgente"),TODAY()-E218,"")</f>
        <v/>
      </c>
      <c r="O218" s="74" t="str">
        <f>IF(AND(C218="Abierto",D218="Urgente"),RANK(N218,$N$13:$N$814,0)+COUNTIF($N$13:N218,N218)-1,"")</f>
        <v/>
      </c>
      <c r="P218" s="74" t="str">
        <f>IF(AND(C218="Abierto",D218="Alta"),A218,"")</f>
        <v/>
      </c>
      <c r="Q218" s="74" t="str">
        <f ca="1">IF(AND(C218="Abierto",D218="Alta"),TODAY()-E218,"")</f>
        <v/>
      </c>
      <c r="R218" s="74" t="str">
        <f>IF(AND(C218="Abierto",D218="Alta"),RANK(Q218,$Q$13:$Q$814,0)+COUNTIF($Q$13:Q218,Q218)-1+MAX(O:O),"")</f>
        <v/>
      </c>
      <c r="S218" s="74" t="str">
        <f>IF(AND(C218="Abierto",D218="Media"),A218,"")</f>
        <v/>
      </c>
      <c r="T218" s="74" t="str">
        <f ca="1">IF(AND(C218="Abierto",D218="Media"),TODAY()-E218,"")</f>
        <v/>
      </c>
      <c r="U218" s="74" t="str">
        <f>IF(AND(C218="Abierto",D218="Media"),RANK(T218,$T$13:$T$814,0)+COUNTIF($T$13:T218,T218)-1+MAX(O:O,R:R),"")</f>
        <v/>
      </c>
      <c r="V218" s="74" t="str">
        <f>IF(AND(C218="Abierto",D218="Baja"),A218,"")</f>
        <v/>
      </c>
      <c r="W218" s="74" t="str">
        <f ca="1">IF(AND(C218="Abierto",D218="Baja"),TODAY()-E218,"")</f>
        <v/>
      </c>
      <c r="X218" s="74" t="str">
        <f>IF(AND(C218="Abierto",D218="Baja"),RANK(W218,$W$13:$W$814,0)+COUNTIF($W$13:W218,W218)-1+MAX(O:O,R:R,U:U),"")</f>
        <v/>
      </c>
      <c r="Y218" s="139" t="str">
        <f>IF(OR(C218="Resuelto",C218=""),"",SUM(O218,R218,U218,X218))</f>
        <v/>
      </c>
      <c r="Z218" s="139" t="str">
        <f>IF(OR(C218="Resuelto",C218=""),"",SUM(N218,Q218,T218,W218))</f>
        <v/>
      </c>
      <c r="AA218" s="139" t="str">
        <f>IF(OR(C218="Resuelto",C218=""),"",SUM(M218,P218,S218,V218))</f>
        <v/>
      </c>
      <c r="AB218" s="28">
        <v>400</v>
      </c>
      <c r="AC218" s="28" t="str">
        <f t="shared" ca="1" si="19"/>
        <v/>
      </c>
      <c r="AD218" s="75" t="str">
        <f t="shared" ca="1" si="20"/>
        <v/>
      </c>
      <c r="AI218" s="78" t="str">
        <f>IF(AJ218="","",MAX($AI$5:AI217)+1)</f>
        <v/>
      </c>
      <c r="AJ218" s="53" t="str">
        <f>IF(G217="","",IF(COUNTIF($AJ$11:AJ217,G217)=0,G217,""))</f>
        <v/>
      </c>
      <c r="AK218" s="53" t="str">
        <f t="shared" si="21"/>
        <v/>
      </c>
      <c r="AL218" s="135"/>
    </row>
    <row r="219" spans="1:38" x14ac:dyDescent="0.25">
      <c r="A219" s="136"/>
      <c r="B219" s="136"/>
      <c r="C219" s="136"/>
      <c r="D219" s="136"/>
      <c r="E219" s="137"/>
      <c r="F219" s="137"/>
      <c r="G219" s="136"/>
      <c r="H219" s="137"/>
      <c r="I219" s="140" t="str">
        <f t="shared" si="18"/>
        <v/>
      </c>
      <c r="J219" s="140"/>
      <c r="K219" s="140"/>
      <c r="L219" s="140"/>
      <c r="M219" s="74" t="str">
        <f>IF(AND(C219="Abierto",D219="Urgente"),A219,"")</f>
        <v/>
      </c>
      <c r="N219" s="74" t="str">
        <f ca="1">IF(AND(C219="Abierto",D219="Urgente"),TODAY()-E219,"")</f>
        <v/>
      </c>
      <c r="O219" s="74" t="str">
        <f>IF(AND(C219="Abierto",D219="Urgente"),RANK(N219,$N$13:$N$814,0)+COUNTIF($N$13:N219,N219)-1,"")</f>
        <v/>
      </c>
      <c r="P219" s="74" t="str">
        <f>IF(AND(C219="Abierto",D219="Alta"),A219,"")</f>
        <v/>
      </c>
      <c r="Q219" s="74" t="str">
        <f ca="1">IF(AND(C219="Abierto",D219="Alta"),TODAY()-E219,"")</f>
        <v/>
      </c>
      <c r="R219" s="74" t="str">
        <f>IF(AND(C219="Abierto",D219="Alta"),RANK(Q219,$Q$13:$Q$814,0)+COUNTIF($Q$13:Q219,Q219)-1+MAX(O:O),"")</f>
        <v/>
      </c>
      <c r="S219" s="74" t="str">
        <f>IF(AND(C219="Abierto",D219="Media"),A219,"")</f>
        <v/>
      </c>
      <c r="T219" s="74" t="str">
        <f ca="1">IF(AND(C219="Abierto",D219="Media"),TODAY()-E219,"")</f>
        <v/>
      </c>
      <c r="U219" s="74" t="str">
        <f>IF(AND(C219="Abierto",D219="Media"),RANK(T219,$T$13:$T$814,0)+COUNTIF($T$13:T219,T219)-1+MAX(O:O,R:R),"")</f>
        <v/>
      </c>
      <c r="V219" s="74" t="str">
        <f>IF(AND(C219="Abierto",D219="Baja"),A219,"")</f>
        <v/>
      </c>
      <c r="W219" s="74" t="str">
        <f ca="1">IF(AND(C219="Abierto",D219="Baja"),TODAY()-E219,"")</f>
        <v/>
      </c>
      <c r="X219" s="74" t="str">
        <f>IF(AND(C219="Abierto",D219="Baja"),RANK(W219,$W$13:$W$814,0)+COUNTIF($W$13:W219,W219)-1+MAX(O:O,R:R,U:U),"")</f>
        <v/>
      </c>
      <c r="Y219" s="139" t="str">
        <f>IF(OR(C219="Resuelto",C219=""),"",SUM(O219,R219,U219,X219))</f>
        <v/>
      </c>
      <c r="Z219" s="139" t="str">
        <f>IF(OR(C219="Resuelto",C219=""),"",SUM(N219,Q219,T219,W219))</f>
        <v/>
      </c>
      <c r="AA219" s="139" t="str">
        <f>IF(OR(C219="Resuelto",C219=""),"",SUM(M219,P219,S219,V219))</f>
        <v/>
      </c>
      <c r="AB219" s="28">
        <v>401</v>
      </c>
      <c r="AC219" s="28" t="str">
        <f t="shared" ca="1" si="19"/>
        <v/>
      </c>
      <c r="AD219" s="75" t="str">
        <f t="shared" ca="1" si="20"/>
        <v/>
      </c>
      <c r="AI219" s="78" t="str">
        <f>IF(AJ219="","",MAX($AI$5:AI218)+1)</f>
        <v/>
      </c>
      <c r="AJ219" s="53" t="str">
        <f>IF(G218="","",IF(COUNTIF($AJ$11:AJ218,G218)=0,G218,""))</f>
        <v/>
      </c>
      <c r="AK219" s="53" t="str">
        <f t="shared" si="21"/>
        <v/>
      </c>
      <c r="AL219" s="135"/>
    </row>
    <row r="220" spans="1:38" x14ac:dyDescent="0.25">
      <c r="A220" s="136"/>
      <c r="B220" s="136"/>
      <c r="C220" s="136"/>
      <c r="D220" s="136"/>
      <c r="E220" s="137"/>
      <c r="F220" s="137"/>
      <c r="G220" s="136"/>
      <c r="H220" s="137"/>
      <c r="I220" s="140" t="str">
        <f t="shared" si="18"/>
        <v/>
      </c>
      <c r="J220" s="140"/>
      <c r="K220" s="140"/>
      <c r="L220" s="140"/>
      <c r="M220" s="74" t="str">
        <f>IF(AND(C220="Abierto",D220="Urgente"),A220,"")</f>
        <v/>
      </c>
      <c r="N220" s="74" t="str">
        <f ca="1">IF(AND(C220="Abierto",D220="Urgente"),TODAY()-E220,"")</f>
        <v/>
      </c>
      <c r="O220" s="74" t="str">
        <f>IF(AND(C220="Abierto",D220="Urgente"),RANK(N220,$N$13:$N$814,0)+COUNTIF($N$13:N220,N220)-1,"")</f>
        <v/>
      </c>
      <c r="P220" s="74" t="str">
        <f>IF(AND(C220="Abierto",D220="Alta"),A220,"")</f>
        <v/>
      </c>
      <c r="Q220" s="74" t="str">
        <f ca="1">IF(AND(C220="Abierto",D220="Alta"),TODAY()-E220,"")</f>
        <v/>
      </c>
      <c r="R220" s="74" t="str">
        <f>IF(AND(C220="Abierto",D220="Alta"),RANK(Q220,$Q$13:$Q$814,0)+COUNTIF($Q$13:Q220,Q220)-1+MAX(O:O),"")</f>
        <v/>
      </c>
      <c r="S220" s="74" t="str">
        <f>IF(AND(C220="Abierto",D220="Media"),A220,"")</f>
        <v/>
      </c>
      <c r="T220" s="74" t="str">
        <f ca="1">IF(AND(C220="Abierto",D220="Media"),TODAY()-E220,"")</f>
        <v/>
      </c>
      <c r="U220" s="74" t="str">
        <f>IF(AND(C220="Abierto",D220="Media"),RANK(T220,$T$13:$T$814,0)+COUNTIF($T$13:T220,T220)-1+MAX(O:O,R:R),"")</f>
        <v/>
      </c>
      <c r="V220" s="74" t="str">
        <f>IF(AND(C220="Abierto",D220="Baja"),A220,"")</f>
        <v/>
      </c>
      <c r="W220" s="74" t="str">
        <f ca="1">IF(AND(C220="Abierto",D220="Baja"),TODAY()-E220,"")</f>
        <v/>
      </c>
      <c r="X220" s="74" t="str">
        <f>IF(AND(C220="Abierto",D220="Baja"),RANK(W220,$W$13:$W$814,0)+COUNTIF($W$13:W220,W220)-1+MAX(O:O,R:R,U:U),"")</f>
        <v/>
      </c>
      <c r="Y220" s="139" t="str">
        <f>IF(OR(C220="Resuelto",C220=""),"",SUM(O220,R220,U220,X220))</f>
        <v/>
      </c>
      <c r="Z220" s="139" t="str">
        <f>IF(OR(C220="Resuelto",C220=""),"",SUM(N220,Q220,T220,W220))</f>
        <v/>
      </c>
      <c r="AA220" s="139" t="str">
        <f>IF(OR(C220="Resuelto",C220=""),"",SUM(M220,P220,S220,V220))</f>
        <v/>
      </c>
      <c r="AB220" s="28">
        <v>402</v>
      </c>
      <c r="AC220" s="28" t="str">
        <f t="shared" ca="1" si="19"/>
        <v/>
      </c>
      <c r="AD220" s="75" t="str">
        <f t="shared" ca="1" si="20"/>
        <v/>
      </c>
      <c r="AI220" s="78" t="str">
        <f>IF(AJ220="","",MAX($AI$5:AI219)+1)</f>
        <v/>
      </c>
      <c r="AJ220" s="53" t="str">
        <f>IF(G219="","",IF(COUNTIF($AJ$11:AJ219,G219)=0,G219,""))</f>
        <v/>
      </c>
      <c r="AK220" s="53" t="str">
        <f t="shared" si="21"/>
        <v/>
      </c>
      <c r="AL220" s="135"/>
    </row>
    <row r="221" spans="1:38" x14ac:dyDescent="0.25">
      <c r="A221" s="136"/>
      <c r="B221" s="136"/>
      <c r="C221" s="136"/>
      <c r="D221" s="136"/>
      <c r="E221" s="137"/>
      <c r="F221" s="137"/>
      <c r="G221" s="136"/>
      <c r="H221" s="137"/>
      <c r="I221" s="140" t="str">
        <f t="shared" si="18"/>
        <v/>
      </c>
      <c r="J221" s="140"/>
      <c r="K221" s="140"/>
      <c r="L221" s="140"/>
      <c r="M221" s="74" t="str">
        <f>IF(AND(C221="Abierto",D221="Urgente"),A221,"")</f>
        <v/>
      </c>
      <c r="N221" s="74" t="str">
        <f ca="1">IF(AND(C221="Abierto",D221="Urgente"),TODAY()-E221,"")</f>
        <v/>
      </c>
      <c r="O221" s="74" t="str">
        <f>IF(AND(C221="Abierto",D221="Urgente"),RANK(N221,$N$13:$N$814,0)+COUNTIF($N$13:N221,N221)-1,"")</f>
        <v/>
      </c>
      <c r="P221" s="74" t="str">
        <f>IF(AND(C221="Abierto",D221="Alta"),A221,"")</f>
        <v/>
      </c>
      <c r="Q221" s="74" t="str">
        <f ca="1">IF(AND(C221="Abierto",D221="Alta"),TODAY()-E221,"")</f>
        <v/>
      </c>
      <c r="R221" s="74" t="str">
        <f>IF(AND(C221="Abierto",D221="Alta"),RANK(Q221,$Q$13:$Q$814,0)+COUNTIF($Q$13:Q221,Q221)-1+MAX(O:O),"")</f>
        <v/>
      </c>
      <c r="S221" s="74" t="str">
        <f>IF(AND(C221="Abierto",D221="Media"),A221,"")</f>
        <v/>
      </c>
      <c r="T221" s="74" t="str">
        <f ca="1">IF(AND(C221="Abierto",D221="Media"),TODAY()-E221,"")</f>
        <v/>
      </c>
      <c r="U221" s="74" t="str">
        <f>IF(AND(C221="Abierto",D221="Media"),RANK(T221,$T$13:$T$814,0)+COUNTIF($T$13:T221,T221)-1+MAX(O:O,R:R),"")</f>
        <v/>
      </c>
      <c r="V221" s="74" t="str">
        <f>IF(AND(C221="Abierto",D221="Baja"),A221,"")</f>
        <v/>
      </c>
      <c r="W221" s="74" t="str">
        <f ca="1">IF(AND(C221="Abierto",D221="Baja"),TODAY()-E221,"")</f>
        <v/>
      </c>
      <c r="X221" s="74" t="str">
        <f>IF(AND(C221="Abierto",D221="Baja"),RANK(W221,$W$13:$W$814,0)+COUNTIF($W$13:W221,W221)-1+MAX(O:O,R:R,U:U),"")</f>
        <v/>
      </c>
      <c r="Y221" s="139" t="str">
        <f>IF(OR(C221="Resuelto",C221=""),"",SUM(O221,R221,U221,X221))</f>
        <v/>
      </c>
      <c r="Z221" s="139" t="str">
        <f>IF(OR(C221="Resuelto",C221=""),"",SUM(N221,Q221,T221,W221))</f>
        <v/>
      </c>
      <c r="AA221" s="139" t="str">
        <f>IF(OR(C221="Resuelto",C221=""),"",SUM(M221,P221,S221,V221))</f>
        <v/>
      </c>
      <c r="AB221" s="28">
        <v>403</v>
      </c>
      <c r="AC221" s="28" t="str">
        <f t="shared" ca="1" si="19"/>
        <v/>
      </c>
      <c r="AD221" s="75" t="str">
        <f t="shared" ca="1" si="20"/>
        <v/>
      </c>
      <c r="AI221" s="78" t="str">
        <f>IF(AJ221="","",MAX($AI$5:AI220)+1)</f>
        <v/>
      </c>
      <c r="AJ221" s="53" t="str">
        <f>IF(G220="","",IF(COUNTIF($AJ$11:AJ220,G220)=0,G220,""))</f>
        <v/>
      </c>
      <c r="AK221" s="53" t="str">
        <f t="shared" si="21"/>
        <v/>
      </c>
      <c r="AL221" s="135"/>
    </row>
    <row r="222" spans="1:38" x14ac:dyDescent="0.25">
      <c r="A222" s="136"/>
      <c r="B222" s="136"/>
      <c r="C222" s="136"/>
      <c r="D222" s="136"/>
      <c r="E222" s="137"/>
      <c r="F222" s="137"/>
      <c r="G222" s="136"/>
      <c r="H222" s="137"/>
      <c r="I222" s="140" t="str">
        <f t="shared" si="18"/>
        <v/>
      </c>
      <c r="J222" s="140"/>
      <c r="K222" s="140"/>
      <c r="L222" s="140"/>
      <c r="M222" s="74" t="str">
        <f>IF(AND(C222="Abierto",D222="Urgente"),A222,"")</f>
        <v/>
      </c>
      <c r="N222" s="74" t="str">
        <f ca="1">IF(AND(C222="Abierto",D222="Urgente"),TODAY()-E222,"")</f>
        <v/>
      </c>
      <c r="O222" s="74" t="str">
        <f>IF(AND(C222="Abierto",D222="Urgente"),RANK(N222,$N$13:$N$814,0)+COUNTIF($N$13:N222,N222)-1,"")</f>
        <v/>
      </c>
      <c r="P222" s="74" t="str">
        <f>IF(AND(C222="Abierto",D222="Alta"),A222,"")</f>
        <v/>
      </c>
      <c r="Q222" s="74" t="str">
        <f ca="1">IF(AND(C222="Abierto",D222="Alta"),TODAY()-E222,"")</f>
        <v/>
      </c>
      <c r="R222" s="74" t="str">
        <f>IF(AND(C222="Abierto",D222="Alta"),RANK(Q222,$Q$13:$Q$814,0)+COUNTIF($Q$13:Q222,Q222)-1+MAX(O:O),"")</f>
        <v/>
      </c>
      <c r="S222" s="74" t="str">
        <f>IF(AND(C222="Abierto",D222="Media"),A222,"")</f>
        <v/>
      </c>
      <c r="T222" s="74" t="str">
        <f ca="1">IF(AND(C222="Abierto",D222="Media"),TODAY()-E222,"")</f>
        <v/>
      </c>
      <c r="U222" s="74" t="str">
        <f>IF(AND(C222="Abierto",D222="Media"),RANK(T222,$T$13:$T$814,0)+COUNTIF($T$13:T222,T222)-1+MAX(O:O,R:R),"")</f>
        <v/>
      </c>
      <c r="V222" s="74" t="str">
        <f>IF(AND(C222="Abierto",D222="Baja"),A222,"")</f>
        <v/>
      </c>
      <c r="W222" s="74" t="str">
        <f ca="1">IF(AND(C222="Abierto",D222="Baja"),TODAY()-E222,"")</f>
        <v/>
      </c>
      <c r="X222" s="74" t="str">
        <f>IF(AND(C222="Abierto",D222="Baja"),RANK(W222,$W$13:$W$814,0)+COUNTIF($W$13:W222,W222)-1+MAX(O:O,R:R,U:U),"")</f>
        <v/>
      </c>
      <c r="Y222" s="139" t="str">
        <f>IF(OR(C222="Resuelto",C222=""),"",SUM(O222,R222,U222,X222))</f>
        <v/>
      </c>
      <c r="Z222" s="139" t="str">
        <f>IF(OR(C222="Resuelto",C222=""),"",SUM(N222,Q222,T222,W222))</f>
        <v/>
      </c>
      <c r="AA222" s="139" t="str">
        <f>IF(OR(C222="Resuelto",C222=""),"",SUM(M222,P222,S222,V222))</f>
        <v/>
      </c>
      <c r="AB222" s="28">
        <v>404</v>
      </c>
      <c r="AC222" s="28" t="str">
        <f t="shared" ca="1" si="19"/>
        <v/>
      </c>
      <c r="AD222" s="75" t="str">
        <f t="shared" ca="1" si="20"/>
        <v/>
      </c>
      <c r="AI222" s="78" t="str">
        <f>IF(AJ222="","",MAX($AI$5:AI221)+1)</f>
        <v/>
      </c>
      <c r="AJ222" s="53" t="str">
        <f>IF(G221="","",IF(COUNTIF($AJ$11:AJ221,G221)=0,G221,""))</f>
        <v/>
      </c>
      <c r="AK222" s="53" t="str">
        <f t="shared" si="21"/>
        <v/>
      </c>
      <c r="AL222" s="135"/>
    </row>
    <row r="223" spans="1:38" x14ac:dyDescent="0.25">
      <c r="A223" s="136"/>
      <c r="B223" s="136"/>
      <c r="C223" s="136"/>
      <c r="D223" s="136"/>
      <c r="E223" s="137"/>
      <c r="F223" s="137"/>
      <c r="G223" s="136"/>
      <c r="H223" s="137"/>
      <c r="I223" s="140" t="str">
        <f t="shared" si="18"/>
        <v/>
      </c>
      <c r="J223" s="140"/>
      <c r="K223" s="140"/>
      <c r="L223" s="140"/>
      <c r="M223" s="74" t="str">
        <f>IF(AND(C223="Abierto",D223="Urgente"),A223,"")</f>
        <v/>
      </c>
      <c r="N223" s="74" t="str">
        <f ca="1">IF(AND(C223="Abierto",D223="Urgente"),TODAY()-E223,"")</f>
        <v/>
      </c>
      <c r="O223" s="74" t="str">
        <f>IF(AND(C223="Abierto",D223="Urgente"),RANK(N223,$N$13:$N$814,0)+COUNTIF($N$13:N223,N223)-1,"")</f>
        <v/>
      </c>
      <c r="P223" s="74" t="str">
        <f>IF(AND(C223="Abierto",D223="Alta"),A223,"")</f>
        <v/>
      </c>
      <c r="Q223" s="74" t="str">
        <f ca="1">IF(AND(C223="Abierto",D223="Alta"),TODAY()-E223,"")</f>
        <v/>
      </c>
      <c r="R223" s="74" t="str">
        <f>IF(AND(C223="Abierto",D223="Alta"),RANK(Q223,$Q$13:$Q$814,0)+COUNTIF($Q$13:Q223,Q223)-1+MAX(O:O),"")</f>
        <v/>
      </c>
      <c r="S223" s="74" t="str">
        <f>IF(AND(C223="Abierto",D223="Media"),A223,"")</f>
        <v/>
      </c>
      <c r="T223" s="74" t="str">
        <f ca="1">IF(AND(C223="Abierto",D223="Media"),TODAY()-E223,"")</f>
        <v/>
      </c>
      <c r="U223" s="74" t="str">
        <f>IF(AND(C223="Abierto",D223="Media"),RANK(T223,$T$13:$T$814,0)+COUNTIF($T$13:T223,T223)-1+MAX(O:O,R:R),"")</f>
        <v/>
      </c>
      <c r="V223" s="74" t="str">
        <f>IF(AND(C223="Abierto",D223="Baja"),A223,"")</f>
        <v/>
      </c>
      <c r="W223" s="74" t="str">
        <f ca="1">IF(AND(C223="Abierto",D223="Baja"),TODAY()-E223,"")</f>
        <v/>
      </c>
      <c r="X223" s="74" t="str">
        <f>IF(AND(C223="Abierto",D223="Baja"),RANK(W223,$W$13:$W$814,0)+COUNTIF($W$13:W223,W223)-1+MAX(O:O,R:R,U:U),"")</f>
        <v/>
      </c>
      <c r="Y223" s="139" t="str">
        <f>IF(OR(C223="Resuelto",C223=""),"",SUM(O223,R223,U223,X223))</f>
        <v/>
      </c>
      <c r="Z223" s="139" t="str">
        <f>IF(OR(C223="Resuelto",C223=""),"",SUM(N223,Q223,T223,W223))</f>
        <v/>
      </c>
      <c r="AA223" s="139" t="str">
        <f>IF(OR(C223="Resuelto",C223=""),"",SUM(M223,P223,S223,V223))</f>
        <v/>
      </c>
      <c r="AB223" s="28">
        <v>405</v>
      </c>
      <c r="AC223" s="28" t="str">
        <f t="shared" ca="1" si="19"/>
        <v/>
      </c>
      <c r="AD223" s="75" t="str">
        <f t="shared" ca="1" si="20"/>
        <v/>
      </c>
      <c r="AI223" s="78" t="str">
        <f>IF(AJ223="","",MAX($AI$5:AI222)+1)</f>
        <v/>
      </c>
      <c r="AJ223" s="53" t="str">
        <f>IF(G222="","",IF(COUNTIF($AJ$11:AJ222,G222)=0,G222,""))</f>
        <v/>
      </c>
      <c r="AK223" s="53" t="str">
        <f t="shared" si="21"/>
        <v/>
      </c>
      <c r="AL223" s="135"/>
    </row>
    <row r="224" spans="1:38" x14ac:dyDescent="0.25">
      <c r="A224" s="136"/>
      <c r="B224" s="136"/>
      <c r="C224" s="136"/>
      <c r="D224" s="136"/>
      <c r="E224" s="137"/>
      <c r="F224" s="137"/>
      <c r="G224" s="136"/>
      <c r="H224" s="137"/>
      <c r="I224" s="140" t="str">
        <f t="shared" si="18"/>
        <v/>
      </c>
      <c r="J224" s="140"/>
      <c r="K224" s="140"/>
      <c r="L224" s="140"/>
      <c r="M224" s="74" t="str">
        <f>IF(AND(C224="Abierto",D224="Urgente"),A224,"")</f>
        <v/>
      </c>
      <c r="N224" s="74" t="str">
        <f ca="1">IF(AND(C224="Abierto",D224="Urgente"),TODAY()-E224,"")</f>
        <v/>
      </c>
      <c r="O224" s="74" t="str">
        <f>IF(AND(C224="Abierto",D224="Urgente"),RANK(N224,$N$13:$N$814,0)+COUNTIF($N$13:N224,N224)-1,"")</f>
        <v/>
      </c>
      <c r="P224" s="74" t="str">
        <f>IF(AND(C224="Abierto",D224="Alta"),A224,"")</f>
        <v/>
      </c>
      <c r="Q224" s="74" t="str">
        <f ca="1">IF(AND(C224="Abierto",D224="Alta"),TODAY()-E224,"")</f>
        <v/>
      </c>
      <c r="R224" s="74" t="str">
        <f>IF(AND(C224="Abierto",D224="Alta"),RANK(Q224,$Q$13:$Q$814,0)+COUNTIF($Q$13:Q224,Q224)-1+MAX(O:O),"")</f>
        <v/>
      </c>
      <c r="S224" s="74" t="str">
        <f>IF(AND(C224="Abierto",D224="Media"),A224,"")</f>
        <v/>
      </c>
      <c r="T224" s="74" t="str">
        <f ca="1">IF(AND(C224="Abierto",D224="Media"),TODAY()-E224,"")</f>
        <v/>
      </c>
      <c r="U224" s="74" t="str">
        <f>IF(AND(C224="Abierto",D224="Media"),RANK(T224,$T$13:$T$814,0)+COUNTIF($T$13:T224,T224)-1+MAX(O:O,R:R),"")</f>
        <v/>
      </c>
      <c r="V224" s="74" t="str">
        <f>IF(AND(C224="Abierto",D224="Baja"),A224,"")</f>
        <v/>
      </c>
      <c r="W224" s="74" t="str">
        <f ca="1">IF(AND(C224="Abierto",D224="Baja"),TODAY()-E224,"")</f>
        <v/>
      </c>
      <c r="X224" s="74" t="str">
        <f>IF(AND(C224="Abierto",D224="Baja"),RANK(W224,$W$13:$W$814,0)+COUNTIF($W$13:W224,W224)-1+MAX(O:O,R:R,U:U),"")</f>
        <v/>
      </c>
      <c r="Y224" s="139" t="str">
        <f>IF(OR(C224="Resuelto",C224=""),"",SUM(O224,R224,U224,X224))</f>
        <v/>
      </c>
      <c r="Z224" s="139" t="str">
        <f>IF(OR(C224="Resuelto",C224=""),"",SUM(N224,Q224,T224,W224))</f>
        <v/>
      </c>
      <c r="AA224" s="139" t="str">
        <f>IF(OR(C224="Resuelto",C224=""),"",SUM(M224,P224,S224,V224))</f>
        <v/>
      </c>
      <c r="AB224" s="28">
        <v>406</v>
      </c>
      <c r="AC224" s="28" t="str">
        <f t="shared" ca="1" si="19"/>
        <v/>
      </c>
      <c r="AD224" s="75" t="str">
        <f t="shared" ca="1" si="20"/>
        <v/>
      </c>
      <c r="AI224" s="78" t="str">
        <f>IF(AJ224="","",MAX($AI$5:AI223)+1)</f>
        <v/>
      </c>
      <c r="AJ224" s="53" t="str">
        <f>IF(G223="","",IF(COUNTIF($AJ$11:AJ223,G223)=0,G223,""))</f>
        <v/>
      </c>
      <c r="AK224" s="53" t="str">
        <f t="shared" si="21"/>
        <v/>
      </c>
      <c r="AL224" s="135"/>
    </row>
    <row r="225" spans="1:38" x14ac:dyDescent="0.25">
      <c r="A225" s="136"/>
      <c r="B225" s="136"/>
      <c r="C225" s="136"/>
      <c r="D225" s="136"/>
      <c r="E225" s="137"/>
      <c r="F225" s="137"/>
      <c r="G225" s="136"/>
      <c r="H225" s="137"/>
      <c r="I225" s="140" t="str">
        <f t="shared" si="18"/>
        <v/>
      </c>
      <c r="J225" s="140"/>
      <c r="K225" s="140"/>
      <c r="L225" s="140"/>
      <c r="M225" s="74" t="str">
        <f>IF(AND(C225="Abierto",D225="Urgente"),A225,"")</f>
        <v/>
      </c>
      <c r="N225" s="74" t="str">
        <f ca="1">IF(AND(C225="Abierto",D225="Urgente"),TODAY()-E225,"")</f>
        <v/>
      </c>
      <c r="O225" s="74" t="str">
        <f>IF(AND(C225="Abierto",D225="Urgente"),RANK(N225,$N$13:$N$814,0)+COUNTIF($N$13:N225,N225)-1,"")</f>
        <v/>
      </c>
      <c r="P225" s="74" t="str">
        <f>IF(AND(C225="Abierto",D225="Alta"),A225,"")</f>
        <v/>
      </c>
      <c r="Q225" s="74" t="str">
        <f ca="1">IF(AND(C225="Abierto",D225="Alta"),TODAY()-E225,"")</f>
        <v/>
      </c>
      <c r="R225" s="74" t="str">
        <f>IF(AND(C225="Abierto",D225="Alta"),RANK(Q225,$Q$13:$Q$814,0)+COUNTIF($Q$13:Q225,Q225)-1+MAX(O:O),"")</f>
        <v/>
      </c>
      <c r="S225" s="74" t="str">
        <f>IF(AND(C225="Abierto",D225="Media"),A225,"")</f>
        <v/>
      </c>
      <c r="T225" s="74" t="str">
        <f ca="1">IF(AND(C225="Abierto",D225="Media"),TODAY()-E225,"")</f>
        <v/>
      </c>
      <c r="U225" s="74" t="str">
        <f>IF(AND(C225="Abierto",D225="Media"),RANK(T225,$T$13:$T$814,0)+COUNTIF($T$13:T225,T225)-1+MAX(O:O,R:R),"")</f>
        <v/>
      </c>
      <c r="V225" s="74" t="str">
        <f>IF(AND(C225="Abierto",D225="Baja"),A225,"")</f>
        <v/>
      </c>
      <c r="W225" s="74" t="str">
        <f ca="1">IF(AND(C225="Abierto",D225="Baja"),TODAY()-E225,"")</f>
        <v/>
      </c>
      <c r="X225" s="74" t="str">
        <f>IF(AND(C225="Abierto",D225="Baja"),RANK(W225,$W$13:$W$814,0)+COUNTIF($W$13:W225,W225)-1+MAX(O:O,R:R,U:U),"")</f>
        <v/>
      </c>
      <c r="Y225" s="139" t="str">
        <f>IF(OR(C225="Resuelto",C225=""),"",SUM(O225,R225,U225,X225))</f>
        <v/>
      </c>
      <c r="Z225" s="139" t="str">
        <f>IF(OR(C225="Resuelto",C225=""),"",SUM(N225,Q225,T225,W225))</f>
        <v/>
      </c>
      <c r="AA225" s="139" t="str">
        <f>IF(OR(C225="Resuelto",C225=""),"",SUM(M225,P225,S225,V225))</f>
        <v/>
      </c>
      <c r="AB225" s="28">
        <v>407</v>
      </c>
      <c r="AC225" s="28" t="str">
        <f t="shared" ca="1" si="19"/>
        <v/>
      </c>
      <c r="AD225" s="75" t="str">
        <f t="shared" ca="1" si="20"/>
        <v/>
      </c>
      <c r="AI225" s="78" t="str">
        <f>IF(AJ225="","",MAX($AI$5:AI224)+1)</f>
        <v/>
      </c>
      <c r="AJ225" s="53" t="str">
        <f>IF(G224="","",IF(COUNTIF($AJ$11:AJ224,G224)=0,G224,""))</f>
        <v/>
      </c>
      <c r="AK225" s="53" t="str">
        <f t="shared" si="21"/>
        <v/>
      </c>
      <c r="AL225" s="135"/>
    </row>
    <row r="226" spans="1:38" x14ac:dyDescent="0.25">
      <c r="A226" s="136"/>
      <c r="B226" s="136"/>
      <c r="C226" s="136"/>
      <c r="D226" s="136"/>
      <c r="E226" s="137"/>
      <c r="F226" s="137"/>
      <c r="G226" s="136"/>
      <c r="H226" s="137"/>
      <c r="I226" s="140" t="str">
        <f t="shared" si="18"/>
        <v/>
      </c>
      <c r="J226" s="140"/>
      <c r="K226" s="140"/>
      <c r="L226" s="140"/>
      <c r="M226" s="74" t="str">
        <f>IF(AND(C226="Abierto",D226="Urgente"),A226,"")</f>
        <v/>
      </c>
      <c r="N226" s="74" t="str">
        <f ca="1">IF(AND(C226="Abierto",D226="Urgente"),TODAY()-E226,"")</f>
        <v/>
      </c>
      <c r="O226" s="74" t="str">
        <f>IF(AND(C226="Abierto",D226="Urgente"),RANK(N226,$N$13:$N$814,0)+COUNTIF($N$13:N226,N226)-1,"")</f>
        <v/>
      </c>
      <c r="P226" s="74" t="str">
        <f>IF(AND(C226="Abierto",D226="Alta"),A226,"")</f>
        <v/>
      </c>
      <c r="Q226" s="74" t="str">
        <f ca="1">IF(AND(C226="Abierto",D226="Alta"),TODAY()-E226,"")</f>
        <v/>
      </c>
      <c r="R226" s="74" t="str">
        <f>IF(AND(C226="Abierto",D226="Alta"),RANK(Q226,$Q$13:$Q$814,0)+COUNTIF($Q$13:Q226,Q226)-1+MAX(O:O),"")</f>
        <v/>
      </c>
      <c r="S226" s="74" t="str">
        <f>IF(AND(C226="Abierto",D226="Media"),A226,"")</f>
        <v/>
      </c>
      <c r="T226" s="74" t="str">
        <f ca="1">IF(AND(C226="Abierto",D226="Media"),TODAY()-E226,"")</f>
        <v/>
      </c>
      <c r="U226" s="74" t="str">
        <f>IF(AND(C226="Abierto",D226="Media"),RANK(T226,$T$13:$T$814,0)+COUNTIF($T$13:T226,T226)-1+MAX(O:O,R:R),"")</f>
        <v/>
      </c>
      <c r="V226" s="74" t="str">
        <f>IF(AND(C226="Abierto",D226="Baja"),A226,"")</f>
        <v/>
      </c>
      <c r="W226" s="74" t="str">
        <f ca="1">IF(AND(C226="Abierto",D226="Baja"),TODAY()-E226,"")</f>
        <v/>
      </c>
      <c r="X226" s="74" t="str">
        <f>IF(AND(C226="Abierto",D226="Baja"),RANK(W226,$W$13:$W$814,0)+COUNTIF($W$13:W226,W226)-1+MAX(O:O,R:R,U:U),"")</f>
        <v/>
      </c>
      <c r="Y226" s="139" t="str">
        <f>IF(OR(C226="Resuelto",C226=""),"",SUM(O226,R226,U226,X226))</f>
        <v/>
      </c>
      <c r="Z226" s="139" t="str">
        <f>IF(OR(C226="Resuelto",C226=""),"",SUM(N226,Q226,T226,W226))</f>
        <v/>
      </c>
      <c r="AA226" s="139" t="str">
        <f>IF(OR(C226="Resuelto",C226=""),"",SUM(M226,P226,S226,V226))</f>
        <v/>
      </c>
      <c r="AB226" s="28">
        <v>408</v>
      </c>
      <c r="AC226" s="28" t="str">
        <f t="shared" ca="1" si="19"/>
        <v/>
      </c>
      <c r="AD226" s="75" t="str">
        <f t="shared" ca="1" si="20"/>
        <v/>
      </c>
      <c r="AI226" s="78" t="str">
        <f>IF(AJ226="","",MAX($AI$5:AI225)+1)</f>
        <v/>
      </c>
      <c r="AJ226" s="53" t="str">
        <f>IF(G225="","",IF(COUNTIF($AJ$11:AJ225,G225)=0,G225,""))</f>
        <v/>
      </c>
      <c r="AK226" s="53" t="str">
        <f t="shared" si="21"/>
        <v/>
      </c>
      <c r="AL226" s="135"/>
    </row>
    <row r="227" spans="1:38" x14ac:dyDescent="0.25">
      <c r="A227" s="136"/>
      <c r="B227" s="136"/>
      <c r="C227" s="136"/>
      <c r="D227" s="136"/>
      <c r="E227" s="137"/>
      <c r="F227" s="137"/>
      <c r="G227" s="136"/>
      <c r="H227" s="137"/>
      <c r="I227" s="140" t="str">
        <f t="shared" si="18"/>
        <v/>
      </c>
      <c r="J227" s="140"/>
      <c r="K227" s="140"/>
      <c r="L227" s="140"/>
      <c r="M227" s="74" t="str">
        <f>IF(AND(C227="Abierto",D227="Urgente"),A227,"")</f>
        <v/>
      </c>
      <c r="N227" s="74" t="str">
        <f ca="1">IF(AND(C227="Abierto",D227="Urgente"),TODAY()-E227,"")</f>
        <v/>
      </c>
      <c r="O227" s="74" t="str">
        <f>IF(AND(C227="Abierto",D227="Urgente"),RANK(N227,$N$13:$N$814,0)+COUNTIF($N$13:N227,N227)-1,"")</f>
        <v/>
      </c>
      <c r="P227" s="74" t="str">
        <f>IF(AND(C227="Abierto",D227="Alta"),A227,"")</f>
        <v/>
      </c>
      <c r="Q227" s="74" t="str">
        <f ca="1">IF(AND(C227="Abierto",D227="Alta"),TODAY()-E227,"")</f>
        <v/>
      </c>
      <c r="R227" s="74" t="str">
        <f>IF(AND(C227="Abierto",D227="Alta"),RANK(Q227,$Q$13:$Q$814,0)+COUNTIF($Q$13:Q227,Q227)-1+MAX(O:O),"")</f>
        <v/>
      </c>
      <c r="S227" s="74" t="str">
        <f>IF(AND(C227="Abierto",D227="Media"),A227,"")</f>
        <v/>
      </c>
      <c r="T227" s="74" t="str">
        <f ca="1">IF(AND(C227="Abierto",D227="Media"),TODAY()-E227,"")</f>
        <v/>
      </c>
      <c r="U227" s="74" t="str">
        <f>IF(AND(C227="Abierto",D227="Media"),RANK(T227,$T$13:$T$814,0)+COUNTIF($T$13:T227,T227)-1+MAX(O:O,R:R),"")</f>
        <v/>
      </c>
      <c r="V227" s="74" t="str">
        <f>IF(AND(C227="Abierto",D227="Baja"),A227,"")</f>
        <v/>
      </c>
      <c r="W227" s="74" t="str">
        <f ca="1">IF(AND(C227="Abierto",D227="Baja"),TODAY()-E227,"")</f>
        <v/>
      </c>
      <c r="X227" s="74" t="str">
        <f>IF(AND(C227="Abierto",D227="Baja"),RANK(W227,$W$13:$W$814,0)+COUNTIF($W$13:W227,W227)-1+MAX(O:O,R:R,U:U),"")</f>
        <v/>
      </c>
      <c r="Y227" s="139" t="str">
        <f>IF(OR(C227="Resuelto",C227=""),"",SUM(O227,R227,U227,X227))</f>
        <v/>
      </c>
      <c r="Z227" s="139" t="str">
        <f>IF(OR(C227="Resuelto",C227=""),"",SUM(N227,Q227,T227,W227))</f>
        <v/>
      </c>
      <c r="AA227" s="139" t="str">
        <f>IF(OR(C227="Resuelto",C227=""),"",SUM(M227,P227,S227,V227))</f>
        <v/>
      </c>
      <c r="AB227" s="28">
        <v>409</v>
      </c>
      <c r="AC227" s="28" t="str">
        <f t="shared" ca="1" si="19"/>
        <v/>
      </c>
      <c r="AD227" s="75" t="str">
        <f t="shared" ca="1" si="20"/>
        <v/>
      </c>
      <c r="AI227" s="78" t="str">
        <f>IF(AJ227="","",MAX($AI$5:AI226)+1)</f>
        <v/>
      </c>
      <c r="AJ227" s="53" t="str">
        <f>IF(G226="","",IF(COUNTIF($AJ$11:AJ226,G226)=0,G226,""))</f>
        <v/>
      </c>
      <c r="AK227" s="53" t="str">
        <f t="shared" si="21"/>
        <v/>
      </c>
      <c r="AL227" s="135"/>
    </row>
    <row r="228" spans="1:38" x14ac:dyDescent="0.25">
      <c r="A228" s="136"/>
      <c r="B228" s="136"/>
      <c r="C228" s="136"/>
      <c r="D228" s="136"/>
      <c r="E228" s="137"/>
      <c r="F228" s="137"/>
      <c r="G228" s="136"/>
      <c r="H228" s="137"/>
      <c r="I228" s="140" t="str">
        <f t="shared" si="18"/>
        <v/>
      </c>
      <c r="J228" s="140"/>
      <c r="K228" s="140"/>
      <c r="L228" s="140"/>
      <c r="M228" s="74" t="str">
        <f>IF(AND(C228="Abierto",D228="Urgente"),A228,"")</f>
        <v/>
      </c>
      <c r="N228" s="74" t="str">
        <f ca="1">IF(AND(C228="Abierto",D228="Urgente"),TODAY()-E228,"")</f>
        <v/>
      </c>
      <c r="O228" s="74" t="str">
        <f>IF(AND(C228="Abierto",D228="Urgente"),RANK(N228,$N$13:$N$814,0)+COUNTIF($N$13:N228,N228)-1,"")</f>
        <v/>
      </c>
      <c r="P228" s="74" t="str">
        <f>IF(AND(C228="Abierto",D228="Alta"),A228,"")</f>
        <v/>
      </c>
      <c r="Q228" s="74" t="str">
        <f ca="1">IF(AND(C228="Abierto",D228="Alta"),TODAY()-E228,"")</f>
        <v/>
      </c>
      <c r="R228" s="74" t="str">
        <f>IF(AND(C228="Abierto",D228="Alta"),RANK(Q228,$Q$13:$Q$814,0)+COUNTIF($Q$13:Q228,Q228)-1+MAX(O:O),"")</f>
        <v/>
      </c>
      <c r="S228" s="74" t="str">
        <f>IF(AND(C228="Abierto",D228="Media"),A228,"")</f>
        <v/>
      </c>
      <c r="T228" s="74" t="str">
        <f ca="1">IF(AND(C228="Abierto",D228="Media"),TODAY()-E228,"")</f>
        <v/>
      </c>
      <c r="U228" s="74" t="str">
        <f>IF(AND(C228="Abierto",D228="Media"),RANK(T228,$T$13:$T$814,0)+COUNTIF($T$13:T228,T228)-1+MAX(O:O,R:R),"")</f>
        <v/>
      </c>
      <c r="V228" s="74" t="str">
        <f>IF(AND(C228="Abierto",D228="Baja"),A228,"")</f>
        <v/>
      </c>
      <c r="W228" s="74" t="str">
        <f ca="1">IF(AND(C228="Abierto",D228="Baja"),TODAY()-E228,"")</f>
        <v/>
      </c>
      <c r="X228" s="74" t="str">
        <f>IF(AND(C228="Abierto",D228="Baja"),RANK(W228,$W$13:$W$814,0)+COUNTIF($W$13:W228,W228)-1+MAX(O:O,R:R,U:U),"")</f>
        <v/>
      </c>
      <c r="Y228" s="139" t="str">
        <f>IF(OR(C228="Resuelto",C228=""),"",SUM(O228,R228,U228,X228))</f>
        <v/>
      </c>
      <c r="Z228" s="139" t="str">
        <f>IF(OR(C228="Resuelto",C228=""),"",SUM(N228,Q228,T228,W228))</f>
        <v/>
      </c>
      <c r="AA228" s="139" t="str">
        <f>IF(OR(C228="Resuelto",C228=""),"",SUM(M228,P228,S228,V228))</f>
        <v/>
      </c>
      <c r="AB228" s="28">
        <v>410</v>
      </c>
      <c r="AC228" s="28" t="str">
        <f t="shared" ca="1" si="19"/>
        <v/>
      </c>
      <c r="AD228" s="75" t="str">
        <f t="shared" ca="1" si="20"/>
        <v/>
      </c>
      <c r="AI228" s="78" t="str">
        <f>IF(AJ228="","",MAX($AI$5:AI227)+1)</f>
        <v/>
      </c>
      <c r="AJ228" s="53" t="str">
        <f>IF(G227="","",IF(COUNTIF($AJ$11:AJ227,G227)=0,G227,""))</f>
        <v/>
      </c>
      <c r="AK228" s="53" t="str">
        <f t="shared" si="21"/>
        <v/>
      </c>
      <c r="AL228" s="135"/>
    </row>
    <row r="229" spans="1:38" x14ac:dyDescent="0.25">
      <c r="A229" s="136"/>
      <c r="B229" s="136"/>
      <c r="C229" s="136"/>
      <c r="D229" s="136"/>
      <c r="E229" s="137"/>
      <c r="F229" s="137"/>
      <c r="G229" s="136"/>
      <c r="H229" s="137"/>
      <c r="I229" s="140" t="str">
        <f t="shared" si="18"/>
        <v/>
      </c>
      <c r="J229" s="140"/>
      <c r="K229" s="140"/>
      <c r="L229" s="140"/>
      <c r="M229" s="74" t="str">
        <f>IF(AND(C229="Abierto",D229="Urgente"),A229,"")</f>
        <v/>
      </c>
      <c r="N229" s="74" t="str">
        <f ca="1">IF(AND(C229="Abierto",D229="Urgente"),TODAY()-E229,"")</f>
        <v/>
      </c>
      <c r="O229" s="74" t="str">
        <f>IF(AND(C229="Abierto",D229="Urgente"),RANK(N229,$N$13:$N$814,0)+COUNTIF($N$13:N229,N229)-1,"")</f>
        <v/>
      </c>
      <c r="P229" s="74" t="str">
        <f>IF(AND(C229="Abierto",D229="Alta"),A229,"")</f>
        <v/>
      </c>
      <c r="Q229" s="74" t="str">
        <f ca="1">IF(AND(C229="Abierto",D229="Alta"),TODAY()-E229,"")</f>
        <v/>
      </c>
      <c r="R229" s="74" t="str">
        <f>IF(AND(C229="Abierto",D229="Alta"),RANK(Q229,$Q$13:$Q$814,0)+COUNTIF($Q$13:Q229,Q229)-1+MAX(O:O),"")</f>
        <v/>
      </c>
      <c r="S229" s="74" t="str">
        <f>IF(AND(C229="Abierto",D229="Media"),A229,"")</f>
        <v/>
      </c>
      <c r="T229" s="74" t="str">
        <f ca="1">IF(AND(C229="Abierto",D229="Media"),TODAY()-E229,"")</f>
        <v/>
      </c>
      <c r="U229" s="74" t="str">
        <f>IF(AND(C229="Abierto",D229="Media"),RANK(T229,$T$13:$T$814,0)+COUNTIF($T$13:T229,T229)-1+MAX(O:O,R:R),"")</f>
        <v/>
      </c>
      <c r="V229" s="74" t="str">
        <f>IF(AND(C229="Abierto",D229="Baja"),A229,"")</f>
        <v/>
      </c>
      <c r="W229" s="74" t="str">
        <f ca="1">IF(AND(C229="Abierto",D229="Baja"),TODAY()-E229,"")</f>
        <v/>
      </c>
      <c r="X229" s="74" t="str">
        <f>IF(AND(C229="Abierto",D229="Baja"),RANK(W229,$W$13:$W$814,0)+COUNTIF($W$13:W229,W229)-1+MAX(O:O,R:R,U:U),"")</f>
        <v/>
      </c>
      <c r="Y229" s="139" t="str">
        <f>IF(OR(C229="Resuelto",C229=""),"",SUM(O229,R229,U229,X229))</f>
        <v/>
      </c>
      <c r="Z229" s="139" t="str">
        <f>IF(OR(C229="Resuelto",C229=""),"",SUM(N229,Q229,T229,W229))</f>
        <v/>
      </c>
      <c r="AA229" s="139" t="str">
        <f>IF(OR(C229="Resuelto",C229=""),"",SUM(M229,P229,S229,V229))</f>
        <v/>
      </c>
      <c r="AB229" s="28">
        <v>411</v>
      </c>
      <c r="AC229" s="28" t="str">
        <f t="shared" ca="1" si="19"/>
        <v/>
      </c>
      <c r="AD229" s="75" t="str">
        <f t="shared" ca="1" si="20"/>
        <v/>
      </c>
      <c r="AI229" s="78" t="str">
        <f>IF(AJ229="","",MAX($AI$5:AI228)+1)</f>
        <v/>
      </c>
      <c r="AJ229" s="53" t="str">
        <f>IF(G228="","",IF(COUNTIF($AJ$11:AJ228,G228)=0,G228,""))</f>
        <v/>
      </c>
      <c r="AK229" s="53" t="str">
        <f t="shared" si="21"/>
        <v/>
      </c>
      <c r="AL229" s="135"/>
    </row>
    <row r="230" spans="1:38" x14ac:dyDescent="0.25">
      <c r="A230" s="136"/>
      <c r="B230" s="136"/>
      <c r="C230" s="136"/>
      <c r="D230" s="136"/>
      <c r="E230" s="137"/>
      <c r="F230" s="137"/>
      <c r="G230" s="136"/>
      <c r="H230" s="137"/>
      <c r="I230" s="140" t="str">
        <f t="shared" si="18"/>
        <v/>
      </c>
      <c r="J230" s="140"/>
      <c r="K230" s="140"/>
      <c r="L230" s="140"/>
      <c r="M230" s="74" t="str">
        <f>IF(AND(C230="Abierto",D230="Urgente"),A230,"")</f>
        <v/>
      </c>
      <c r="N230" s="74" t="str">
        <f ca="1">IF(AND(C230="Abierto",D230="Urgente"),TODAY()-E230,"")</f>
        <v/>
      </c>
      <c r="O230" s="74" t="str">
        <f>IF(AND(C230="Abierto",D230="Urgente"),RANK(N230,$N$13:$N$814,0)+COUNTIF($N$13:N230,N230)-1,"")</f>
        <v/>
      </c>
      <c r="P230" s="74" t="str">
        <f>IF(AND(C230="Abierto",D230="Alta"),A230,"")</f>
        <v/>
      </c>
      <c r="Q230" s="74" t="str">
        <f ca="1">IF(AND(C230="Abierto",D230="Alta"),TODAY()-E230,"")</f>
        <v/>
      </c>
      <c r="R230" s="74" t="str">
        <f>IF(AND(C230="Abierto",D230="Alta"),RANK(Q230,$Q$13:$Q$814,0)+COUNTIF($Q$13:Q230,Q230)-1+MAX(O:O),"")</f>
        <v/>
      </c>
      <c r="S230" s="74" t="str">
        <f>IF(AND(C230="Abierto",D230="Media"),A230,"")</f>
        <v/>
      </c>
      <c r="T230" s="74" t="str">
        <f ca="1">IF(AND(C230="Abierto",D230="Media"),TODAY()-E230,"")</f>
        <v/>
      </c>
      <c r="U230" s="74" t="str">
        <f>IF(AND(C230="Abierto",D230="Media"),RANK(T230,$T$13:$T$814,0)+COUNTIF($T$13:T230,T230)-1+MAX(O:O,R:R),"")</f>
        <v/>
      </c>
      <c r="V230" s="74" t="str">
        <f>IF(AND(C230="Abierto",D230="Baja"),A230,"")</f>
        <v/>
      </c>
      <c r="W230" s="74" t="str">
        <f ca="1">IF(AND(C230="Abierto",D230="Baja"),TODAY()-E230,"")</f>
        <v/>
      </c>
      <c r="X230" s="74" t="str">
        <f>IF(AND(C230="Abierto",D230="Baja"),RANK(W230,$W$13:$W$814,0)+COUNTIF($W$13:W230,W230)-1+MAX(O:O,R:R,U:U),"")</f>
        <v/>
      </c>
      <c r="Y230" s="139" t="str">
        <f>IF(OR(C230="Resuelto",C230=""),"",SUM(O230,R230,U230,X230))</f>
        <v/>
      </c>
      <c r="Z230" s="139" t="str">
        <f>IF(OR(C230="Resuelto",C230=""),"",SUM(N230,Q230,T230,W230))</f>
        <v/>
      </c>
      <c r="AA230" s="139" t="str">
        <f>IF(OR(C230="Resuelto",C230=""),"",SUM(M230,P230,S230,V230))</f>
        <v/>
      </c>
      <c r="AB230" s="28">
        <v>412</v>
      </c>
      <c r="AC230" s="28" t="str">
        <f t="shared" ca="1" si="19"/>
        <v/>
      </c>
      <c r="AD230" s="75" t="str">
        <f t="shared" ca="1" si="20"/>
        <v/>
      </c>
      <c r="AI230" s="78" t="str">
        <f>IF(AJ230="","",MAX($AI$5:AI229)+1)</f>
        <v/>
      </c>
      <c r="AJ230" s="53" t="str">
        <f>IF(G229="","",IF(COUNTIF($AJ$11:AJ229,G229)=0,G229,""))</f>
        <v/>
      </c>
      <c r="AK230" s="53" t="str">
        <f t="shared" si="21"/>
        <v/>
      </c>
      <c r="AL230" s="135"/>
    </row>
    <row r="231" spans="1:38" x14ac:dyDescent="0.25">
      <c r="A231" s="136"/>
      <c r="B231" s="136"/>
      <c r="C231" s="136"/>
      <c r="D231" s="136"/>
      <c r="E231" s="137"/>
      <c r="F231" s="137"/>
      <c r="G231" s="136"/>
      <c r="H231" s="137"/>
      <c r="I231" s="140" t="str">
        <f t="shared" si="18"/>
        <v/>
      </c>
      <c r="J231" s="140"/>
      <c r="K231" s="140"/>
      <c r="L231" s="140"/>
      <c r="M231" s="74" t="str">
        <f>IF(AND(C231="Abierto",D231="Urgente"),A231,"")</f>
        <v/>
      </c>
      <c r="N231" s="74" t="str">
        <f ca="1">IF(AND(C231="Abierto",D231="Urgente"),TODAY()-E231,"")</f>
        <v/>
      </c>
      <c r="O231" s="74" t="str">
        <f>IF(AND(C231="Abierto",D231="Urgente"),RANK(N231,$N$13:$N$814,0)+COUNTIF($N$13:N231,N231)-1,"")</f>
        <v/>
      </c>
      <c r="P231" s="74" t="str">
        <f>IF(AND(C231="Abierto",D231="Alta"),A231,"")</f>
        <v/>
      </c>
      <c r="Q231" s="74" t="str">
        <f ca="1">IF(AND(C231="Abierto",D231="Alta"),TODAY()-E231,"")</f>
        <v/>
      </c>
      <c r="R231" s="74" t="str">
        <f>IF(AND(C231="Abierto",D231="Alta"),RANK(Q231,$Q$13:$Q$814,0)+COUNTIF($Q$13:Q231,Q231)-1+MAX(O:O),"")</f>
        <v/>
      </c>
      <c r="S231" s="74" t="str">
        <f>IF(AND(C231="Abierto",D231="Media"),A231,"")</f>
        <v/>
      </c>
      <c r="T231" s="74" t="str">
        <f ca="1">IF(AND(C231="Abierto",D231="Media"),TODAY()-E231,"")</f>
        <v/>
      </c>
      <c r="U231" s="74" t="str">
        <f>IF(AND(C231="Abierto",D231="Media"),RANK(T231,$T$13:$T$814,0)+COUNTIF($T$13:T231,T231)-1+MAX(O:O,R:R),"")</f>
        <v/>
      </c>
      <c r="V231" s="74" t="str">
        <f>IF(AND(C231="Abierto",D231="Baja"),A231,"")</f>
        <v/>
      </c>
      <c r="W231" s="74" t="str">
        <f ca="1">IF(AND(C231="Abierto",D231="Baja"),TODAY()-E231,"")</f>
        <v/>
      </c>
      <c r="X231" s="74" t="str">
        <f>IF(AND(C231="Abierto",D231="Baja"),RANK(W231,$W$13:$W$814,0)+COUNTIF($W$13:W231,W231)-1+MAX(O:O,R:R,U:U),"")</f>
        <v/>
      </c>
      <c r="Y231" s="139" t="str">
        <f>IF(OR(C231="Resuelto",C231=""),"",SUM(O231,R231,U231,X231))</f>
        <v/>
      </c>
      <c r="Z231" s="139" t="str">
        <f>IF(OR(C231="Resuelto",C231=""),"",SUM(N231,Q231,T231,W231))</f>
        <v/>
      </c>
      <c r="AA231" s="139" t="str">
        <f>IF(OR(C231="Resuelto",C231=""),"",SUM(M231,P231,S231,V231))</f>
        <v/>
      </c>
      <c r="AB231" s="28">
        <v>413</v>
      </c>
      <c r="AC231" s="28" t="str">
        <f t="shared" ca="1" si="19"/>
        <v/>
      </c>
      <c r="AD231" s="75" t="str">
        <f t="shared" ca="1" si="20"/>
        <v/>
      </c>
      <c r="AI231" s="78" t="str">
        <f>IF(AJ231="","",MAX($AI$5:AI230)+1)</f>
        <v/>
      </c>
      <c r="AJ231" s="53" t="str">
        <f>IF(G230="","",IF(COUNTIF($AJ$11:AJ230,G230)=0,G230,""))</f>
        <v/>
      </c>
      <c r="AK231" s="53" t="str">
        <f t="shared" si="21"/>
        <v/>
      </c>
      <c r="AL231" s="135"/>
    </row>
    <row r="232" spans="1:38" x14ac:dyDescent="0.25">
      <c r="A232" s="136"/>
      <c r="B232" s="136"/>
      <c r="C232" s="136"/>
      <c r="D232" s="136"/>
      <c r="E232" s="137"/>
      <c r="F232" s="137"/>
      <c r="G232" s="136"/>
      <c r="H232" s="137"/>
      <c r="I232" s="140" t="str">
        <f t="shared" si="18"/>
        <v/>
      </c>
      <c r="J232" s="140"/>
      <c r="K232" s="140"/>
      <c r="L232" s="140"/>
      <c r="M232" s="74" t="str">
        <f>IF(AND(C232="Abierto",D232="Urgente"),A232,"")</f>
        <v/>
      </c>
      <c r="N232" s="74" t="str">
        <f ca="1">IF(AND(C232="Abierto",D232="Urgente"),TODAY()-E232,"")</f>
        <v/>
      </c>
      <c r="O232" s="74" t="str">
        <f>IF(AND(C232="Abierto",D232="Urgente"),RANK(N232,$N$13:$N$814,0)+COUNTIF($N$13:N232,N232)-1,"")</f>
        <v/>
      </c>
      <c r="P232" s="74" t="str">
        <f>IF(AND(C232="Abierto",D232="Alta"),A232,"")</f>
        <v/>
      </c>
      <c r="Q232" s="74" t="str">
        <f ca="1">IF(AND(C232="Abierto",D232="Alta"),TODAY()-E232,"")</f>
        <v/>
      </c>
      <c r="R232" s="74" t="str">
        <f>IF(AND(C232="Abierto",D232="Alta"),RANK(Q232,$Q$13:$Q$814,0)+COUNTIF($Q$13:Q232,Q232)-1+MAX(O:O),"")</f>
        <v/>
      </c>
      <c r="S232" s="74" t="str">
        <f>IF(AND(C232="Abierto",D232="Media"),A232,"")</f>
        <v/>
      </c>
      <c r="T232" s="74" t="str">
        <f ca="1">IF(AND(C232="Abierto",D232="Media"),TODAY()-E232,"")</f>
        <v/>
      </c>
      <c r="U232" s="74" t="str">
        <f>IF(AND(C232="Abierto",D232="Media"),RANK(T232,$T$13:$T$814,0)+COUNTIF($T$13:T232,T232)-1+MAX(O:O,R:R),"")</f>
        <v/>
      </c>
      <c r="V232" s="74" t="str">
        <f>IF(AND(C232="Abierto",D232="Baja"),A232,"")</f>
        <v/>
      </c>
      <c r="W232" s="74" t="str">
        <f ca="1">IF(AND(C232="Abierto",D232="Baja"),TODAY()-E232,"")</f>
        <v/>
      </c>
      <c r="X232" s="74" t="str">
        <f>IF(AND(C232="Abierto",D232="Baja"),RANK(W232,$W$13:$W$814,0)+COUNTIF($W$13:W232,W232)-1+MAX(O:O,R:R,U:U),"")</f>
        <v/>
      </c>
      <c r="Y232" s="139" t="str">
        <f>IF(OR(C232="Resuelto",C232=""),"",SUM(O232,R232,U232,X232))</f>
        <v/>
      </c>
      <c r="Z232" s="139" t="str">
        <f>IF(OR(C232="Resuelto",C232=""),"",SUM(N232,Q232,T232,W232))</f>
        <v/>
      </c>
      <c r="AA232" s="139" t="str">
        <f>IF(OR(C232="Resuelto",C232=""),"",SUM(M232,P232,S232,V232))</f>
        <v/>
      </c>
      <c r="AB232" s="28">
        <v>414</v>
      </c>
      <c r="AC232" s="28" t="str">
        <f t="shared" ca="1" si="19"/>
        <v/>
      </c>
      <c r="AD232" s="75" t="str">
        <f t="shared" ca="1" si="20"/>
        <v/>
      </c>
      <c r="AI232" s="78" t="str">
        <f>IF(AJ232="","",MAX($AI$5:AI231)+1)</f>
        <v/>
      </c>
      <c r="AJ232" s="53" t="str">
        <f>IF(G231="","",IF(COUNTIF($AJ$11:AJ231,G231)=0,G231,""))</f>
        <v/>
      </c>
      <c r="AK232" s="53" t="str">
        <f t="shared" si="21"/>
        <v/>
      </c>
      <c r="AL232" s="135"/>
    </row>
    <row r="233" spans="1:38" x14ac:dyDescent="0.25">
      <c r="A233" s="136"/>
      <c r="B233" s="136"/>
      <c r="C233" s="136"/>
      <c r="D233" s="136"/>
      <c r="E233" s="137"/>
      <c r="F233" s="137"/>
      <c r="G233" s="136"/>
      <c r="H233" s="137"/>
      <c r="I233" s="140" t="str">
        <f t="shared" si="18"/>
        <v/>
      </c>
      <c r="J233" s="140"/>
      <c r="K233" s="140"/>
      <c r="L233" s="140"/>
      <c r="M233" s="74" t="str">
        <f>IF(AND(C233="Abierto",D233="Urgente"),A233,"")</f>
        <v/>
      </c>
      <c r="N233" s="74" t="str">
        <f ca="1">IF(AND(C233="Abierto",D233="Urgente"),TODAY()-E233,"")</f>
        <v/>
      </c>
      <c r="O233" s="74" t="str">
        <f>IF(AND(C233="Abierto",D233="Urgente"),RANK(N233,$N$13:$N$814,0)+COUNTIF($N$13:N233,N233)-1,"")</f>
        <v/>
      </c>
      <c r="P233" s="74" t="str">
        <f>IF(AND(C233="Abierto",D233="Alta"),A233,"")</f>
        <v/>
      </c>
      <c r="Q233" s="74" t="str">
        <f ca="1">IF(AND(C233="Abierto",D233="Alta"),TODAY()-E233,"")</f>
        <v/>
      </c>
      <c r="R233" s="74" t="str">
        <f>IF(AND(C233="Abierto",D233="Alta"),RANK(Q233,$Q$13:$Q$814,0)+COUNTIF($Q$13:Q233,Q233)-1+MAX(O:O),"")</f>
        <v/>
      </c>
      <c r="S233" s="74" t="str">
        <f>IF(AND(C233="Abierto",D233="Media"),A233,"")</f>
        <v/>
      </c>
      <c r="T233" s="74" t="str">
        <f ca="1">IF(AND(C233="Abierto",D233="Media"),TODAY()-E233,"")</f>
        <v/>
      </c>
      <c r="U233" s="74" t="str">
        <f>IF(AND(C233="Abierto",D233="Media"),RANK(T233,$T$13:$T$814,0)+COUNTIF($T$13:T233,T233)-1+MAX(O:O,R:R),"")</f>
        <v/>
      </c>
      <c r="V233" s="74" t="str">
        <f>IF(AND(C233="Abierto",D233="Baja"),A233,"")</f>
        <v/>
      </c>
      <c r="W233" s="74" t="str">
        <f ca="1">IF(AND(C233="Abierto",D233="Baja"),TODAY()-E233,"")</f>
        <v/>
      </c>
      <c r="X233" s="74" t="str">
        <f>IF(AND(C233="Abierto",D233="Baja"),RANK(W233,$W$13:$W$814,0)+COUNTIF($W$13:W233,W233)-1+MAX(O:O,R:R,U:U),"")</f>
        <v/>
      </c>
      <c r="Y233" s="139" t="str">
        <f>IF(OR(C233="Resuelto",C233=""),"",SUM(O233,R233,U233,X233))</f>
        <v/>
      </c>
      <c r="Z233" s="139" t="str">
        <f>IF(OR(C233="Resuelto",C233=""),"",SUM(N233,Q233,T233,W233))</f>
        <v/>
      </c>
      <c r="AA233" s="139" t="str">
        <f>IF(OR(C233="Resuelto",C233=""),"",SUM(M233,P233,S233,V233))</f>
        <v/>
      </c>
      <c r="AB233" s="28">
        <v>415</v>
      </c>
      <c r="AC233" s="28" t="str">
        <f t="shared" ca="1" si="19"/>
        <v/>
      </c>
      <c r="AD233" s="75" t="str">
        <f t="shared" ca="1" si="20"/>
        <v/>
      </c>
      <c r="AI233" s="78" t="str">
        <f>IF(AJ233="","",MAX($AI$5:AI232)+1)</f>
        <v/>
      </c>
      <c r="AJ233" s="53" t="str">
        <f>IF(G232="","",IF(COUNTIF($AJ$11:AJ232,G232)=0,G232,""))</f>
        <v/>
      </c>
      <c r="AK233" s="53" t="str">
        <f t="shared" si="21"/>
        <v/>
      </c>
      <c r="AL233" s="135"/>
    </row>
    <row r="234" spans="1:38" x14ac:dyDescent="0.25">
      <c r="A234" s="136"/>
      <c r="B234" s="136"/>
      <c r="C234" s="136"/>
      <c r="D234" s="136"/>
      <c r="E234" s="137"/>
      <c r="F234" s="137"/>
      <c r="G234" s="136"/>
      <c r="H234" s="137"/>
      <c r="I234" s="140" t="str">
        <f t="shared" si="18"/>
        <v/>
      </c>
      <c r="J234" s="140"/>
      <c r="K234" s="140"/>
      <c r="L234" s="140"/>
      <c r="M234" s="74" t="str">
        <f>IF(AND(C234="Abierto",D234="Urgente"),A234,"")</f>
        <v/>
      </c>
      <c r="N234" s="74" t="str">
        <f ca="1">IF(AND(C234="Abierto",D234="Urgente"),TODAY()-E234,"")</f>
        <v/>
      </c>
      <c r="O234" s="74" t="str">
        <f>IF(AND(C234="Abierto",D234="Urgente"),RANK(N234,$N$13:$N$814,0)+COUNTIF($N$13:N234,N234)-1,"")</f>
        <v/>
      </c>
      <c r="P234" s="74" t="str">
        <f>IF(AND(C234="Abierto",D234="Alta"),A234,"")</f>
        <v/>
      </c>
      <c r="Q234" s="74" t="str">
        <f ca="1">IF(AND(C234="Abierto",D234="Alta"),TODAY()-E234,"")</f>
        <v/>
      </c>
      <c r="R234" s="74" t="str">
        <f>IF(AND(C234="Abierto",D234="Alta"),RANK(Q234,$Q$13:$Q$814,0)+COUNTIF($Q$13:Q234,Q234)-1+MAX(O:O),"")</f>
        <v/>
      </c>
      <c r="S234" s="74" t="str">
        <f>IF(AND(C234="Abierto",D234="Media"),A234,"")</f>
        <v/>
      </c>
      <c r="T234" s="74" t="str">
        <f ca="1">IF(AND(C234="Abierto",D234="Media"),TODAY()-E234,"")</f>
        <v/>
      </c>
      <c r="U234" s="74" t="str">
        <f>IF(AND(C234="Abierto",D234="Media"),RANK(T234,$T$13:$T$814,0)+COUNTIF($T$13:T234,T234)-1+MAX(O:O,R:R),"")</f>
        <v/>
      </c>
      <c r="V234" s="74" t="str">
        <f>IF(AND(C234="Abierto",D234="Baja"),A234,"")</f>
        <v/>
      </c>
      <c r="W234" s="74" t="str">
        <f ca="1">IF(AND(C234="Abierto",D234="Baja"),TODAY()-E234,"")</f>
        <v/>
      </c>
      <c r="X234" s="74" t="str">
        <f>IF(AND(C234="Abierto",D234="Baja"),RANK(W234,$W$13:$W$814,0)+COUNTIF($W$13:W234,W234)-1+MAX(O:O,R:R,U:U),"")</f>
        <v/>
      </c>
      <c r="Y234" s="139" t="str">
        <f>IF(OR(C234="Resuelto",C234=""),"",SUM(O234,R234,U234,X234))</f>
        <v/>
      </c>
      <c r="Z234" s="139" t="str">
        <f>IF(OR(C234="Resuelto",C234=""),"",SUM(N234,Q234,T234,W234))</f>
        <v/>
      </c>
      <c r="AA234" s="139" t="str">
        <f>IF(OR(C234="Resuelto",C234=""),"",SUM(M234,P234,S234,V234))</f>
        <v/>
      </c>
      <c r="AB234" s="28">
        <v>416</v>
      </c>
      <c r="AC234" s="28" t="str">
        <f t="shared" ca="1" si="19"/>
        <v/>
      </c>
      <c r="AD234" s="75" t="str">
        <f t="shared" ca="1" si="20"/>
        <v/>
      </c>
      <c r="AI234" s="78" t="str">
        <f>IF(AJ234="","",MAX($AI$5:AI233)+1)</f>
        <v/>
      </c>
      <c r="AJ234" s="53" t="str">
        <f>IF(G233="","",IF(COUNTIF($AJ$11:AJ233,G233)=0,G233,""))</f>
        <v/>
      </c>
      <c r="AK234" s="53" t="str">
        <f t="shared" si="21"/>
        <v/>
      </c>
      <c r="AL234" s="135"/>
    </row>
    <row r="235" spans="1:38" x14ac:dyDescent="0.25">
      <c r="A235" s="136"/>
      <c r="B235" s="136"/>
      <c r="C235" s="136"/>
      <c r="D235" s="136"/>
      <c r="E235" s="137"/>
      <c r="F235" s="137"/>
      <c r="G235" s="136"/>
      <c r="H235" s="137"/>
      <c r="I235" s="140" t="str">
        <f t="shared" si="18"/>
        <v/>
      </c>
      <c r="J235" s="140"/>
      <c r="K235" s="140"/>
      <c r="L235" s="140"/>
      <c r="M235" s="74" t="str">
        <f>IF(AND(C235="Abierto",D235="Urgente"),A235,"")</f>
        <v/>
      </c>
      <c r="N235" s="74" t="str">
        <f ca="1">IF(AND(C235="Abierto",D235="Urgente"),TODAY()-E235,"")</f>
        <v/>
      </c>
      <c r="O235" s="74" t="str">
        <f>IF(AND(C235="Abierto",D235="Urgente"),RANK(N235,$N$13:$N$814,0)+COUNTIF($N$13:N235,N235)-1,"")</f>
        <v/>
      </c>
      <c r="P235" s="74" t="str">
        <f>IF(AND(C235="Abierto",D235="Alta"),A235,"")</f>
        <v/>
      </c>
      <c r="Q235" s="74" t="str">
        <f ca="1">IF(AND(C235="Abierto",D235="Alta"),TODAY()-E235,"")</f>
        <v/>
      </c>
      <c r="R235" s="74" t="str">
        <f>IF(AND(C235="Abierto",D235="Alta"),RANK(Q235,$Q$13:$Q$814,0)+COUNTIF($Q$13:Q235,Q235)-1+MAX(O:O),"")</f>
        <v/>
      </c>
      <c r="S235" s="74" t="str">
        <f>IF(AND(C235="Abierto",D235="Media"),A235,"")</f>
        <v/>
      </c>
      <c r="T235" s="74" t="str">
        <f ca="1">IF(AND(C235="Abierto",D235="Media"),TODAY()-E235,"")</f>
        <v/>
      </c>
      <c r="U235" s="74" t="str">
        <f>IF(AND(C235="Abierto",D235="Media"),RANK(T235,$T$13:$T$814,0)+COUNTIF($T$13:T235,T235)-1+MAX(O:O,R:R),"")</f>
        <v/>
      </c>
      <c r="V235" s="74" t="str">
        <f>IF(AND(C235="Abierto",D235="Baja"),A235,"")</f>
        <v/>
      </c>
      <c r="W235" s="74" t="str">
        <f ca="1">IF(AND(C235="Abierto",D235="Baja"),TODAY()-E235,"")</f>
        <v/>
      </c>
      <c r="X235" s="74" t="str">
        <f>IF(AND(C235="Abierto",D235="Baja"),RANK(W235,$W$13:$W$814,0)+COUNTIF($W$13:W235,W235)-1+MAX(O:O,R:R,U:U),"")</f>
        <v/>
      </c>
      <c r="Y235" s="139" t="str">
        <f>IF(OR(C235="Resuelto",C235=""),"",SUM(O235,R235,U235,X235))</f>
        <v/>
      </c>
      <c r="Z235" s="139" t="str">
        <f>IF(OR(C235="Resuelto",C235=""),"",SUM(N235,Q235,T235,W235))</f>
        <v/>
      </c>
      <c r="AA235" s="139" t="str">
        <f>IF(OR(C235="Resuelto",C235=""),"",SUM(M235,P235,S235,V235))</f>
        <v/>
      </c>
      <c r="AB235" s="28">
        <v>417</v>
      </c>
      <c r="AC235" s="28" t="str">
        <f t="shared" ca="1" si="19"/>
        <v/>
      </c>
      <c r="AD235" s="75" t="str">
        <f t="shared" ca="1" si="20"/>
        <v/>
      </c>
      <c r="AI235" s="78" t="str">
        <f>IF(AJ235="","",MAX($AI$5:AI234)+1)</f>
        <v/>
      </c>
      <c r="AJ235" s="53" t="str">
        <f>IF(G234="","",IF(COUNTIF($AJ$11:AJ234,G234)=0,G234,""))</f>
        <v/>
      </c>
      <c r="AK235" s="53" t="str">
        <f t="shared" si="21"/>
        <v/>
      </c>
      <c r="AL235" s="135"/>
    </row>
    <row r="236" spans="1:38" x14ac:dyDescent="0.25">
      <c r="A236" s="136"/>
      <c r="B236" s="136"/>
      <c r="C236" s="136"/>
      <c r="D236" s="136"/>
      <c r="E236" s="137"/>
      <c r="F236" s="137"/>
      <c r="G236" s="136"/>
      <c r="H236" s="137"/>
      <c r="I236" s="140" t="str">
        <f t="shared" si="18"/>
        <v/>
      </c>
      <c r="J236" s="140"/>
      <c r="K236" s="140"/>
      <c r="L236" s="140"/>
      <c r="M236" s="74" t="str">
        <f>IF(AND(C236="Abierto",D236="Urgente"),A236,"")</f>
        <v/>
      </c>
      <c r="N236" s="74" t="str">
        <f ca="1">IF(AND(C236="Abierto",D236="Urgente"),TODAY()-E236,"")</f>
        <v/>
      </c>
      <c r="O236" s="74" t="str">
        <f>IF(AND(C236="Abierto",D236="Urgente"),RANK(N236,$N$13:$N$814,0)+COUNTIF($N$13:N236,N236)-1,"")</f>
        <v/>
      </c>
      <c r="P236" s="74" t="str">
        <f>IF(AND(C236="Abierto",D236="Alta"),A236,"")</f>
        <v/>
      </c>
      <c r="Q236" s="74" t="str">
        <f ca="1">IF(AND(C236="Abierto",D236="Alta"),TODAY()-E236,"")</f>
        <v/>
      </c>
      <c r="R236" s="74" t="str">
        <f>IF(AND(C236="Abierto",D236="Alta"),RANK(Q236,$Q$13:$Q$814,0)+COUNTIF($Q$13:Q236,Q236)-1+MAX(O:O),"")</f>
        <v/>
      </c>
      <c r="S236" s="74" t="str">
        <f>IF(AND(C236="Abierto",D236="Media"),A236,"")</f>
        <v/>
      </c>
      <c r="T236" s="74" t="str">
        <f ca="1">IF(AND(C236="Abierto",D236="Media"),TODAY()-E236,"")</f>
        <v/>
      </c>
      <c r="U236" s="74" t="str">
        <f>IF(AND(C236="Abierto",D236="Media"),RANK(T236,$T$13:$T$814,0)+COUNTIF($T$13:T236,T236)-1+MAX(O:O,R:R),"")</f>
        <v/>
      </c>
      <c r="V236" s="74" t="str">
        <f>IF(AND(C236="Abierto",D236="Baja"),A236,"")</f>
        <v/>
      </c>
      <c r="W236" s="74" t="str">
        <f ca="1">IF(AND(C236="Abierto",D236="Baja"),TODAY()-E236,"")</f>
        <v/>
      </c>
      <c r="X236" s="74" t="str">
        <f>IF(AND(C236="Abierto",D236="Baja"),RANK(W236,$W$13:$W$814,0)+COUNTIF($W$13:W236,W236)-1+MAX(O:O,R:R,U:U),"")</f>
        <v/>
      </c>
      <c r="Y236" s="139" t="str">
        <f>IF(OR(C236="Resuelto",C236=""),"",SUM(O236,R236,U236,X236))</f>
        <v/>
      </c>
      <c r="Z236" s="139" t="str">
        <f>IF(OR(C236="Resuelto",C236=""),"",SUM(N236,Q236,T236,W236))</f>
        <v/>
      </c>
      <c r="AA236" s="139" t="str">
        <f>IF(OR(C236="Resuelto",C236=""),"",SUM(M236,P236,S236,V236))</f>
        <v/>
      </c>
      <c r="AB236" s="28">
        <v>418</v>
      </c>
      <c r="AC236" s="28" t="str">
        <f t="shared" ca="1" si="19"/>
        <v/>
      </c>
      <c r="AD236" s="75" t="str">
        <f t="shared" ca="1" si="20"/>
        <v/>
      </c>
      <c r="AI236" s="78" t="str">
        <f>IF(AJ236="","",MAX($AI$5:AI235)+1)</f>
        <v/>
      </c>
      <c r="AJ236" s="53" t="str">
        <f>IF(G235="","",IF(COUNTIF($AJ$11:AJ235,G235)=0,G235,""))</f>
        <v/>
      </c>
      <c r="AK236" s="53" t="str">
        <f t="shared" si="21"/>
        <v/>
      </c>
      <c r="AL236" s="135"/>
    </row>
    <row r="237" spans="1:38" x14ac:dyDescent="0.25">
      <c r="A237" s="136"/>
      <c r="B237" s="136"/>
      <c r="C237" s="136"/>
      <c r="D237" s="136"/>
      <c r="E237" s="137"/>
      <c r="F237" s="137"/>
      <c r="G237" s="136"/>
      <c r="H237" s="137"/>
      <c r="I237" s="140" t="str">
        <f t="shared" si="18"/>
        <v/>
      </c>
      <c r="J237" s="140"/>
      <c r="K237" s="140"/>
      <c r="L237" s="140"/>
      <c r="M237" s="74" t="str">
        <f>IF(AND(C237="Abierto",D237="Urgente"),A237,"")</f>
        <v/>
      </c>
      <c r="N237" s="74" t="str">
        <f ca="1">IF(AND(C237="Abierto",D237="Urgente"),TODAY()-E237,"")</f>
        <v/>
      </c>
      <c r="O237" s="74" t="str">
        <f>IF(AND(C237="Abierto",D237="Urgente"),RANK(N237,$N$13:$N$814,0)+COUNTIF($N$13:N237,N237)-1,"")</f>
        <v/>
      </c>
      <c r="P237" s="74" t="str">
        <f>IF(AND(C237="Abierto",D237="Alta"),A237,"")</f>
        <v/>
      </c>
      <c r="Q237" s="74" t="str">
        <f ca="1">IF(AND(C237="Abierto",D237="Alta"),TODAY()-E237,"")</f>
        <v/>
      </c>
      <c r="R237" s="74" t="str">
        <f>IF(AND(C237="Abierto",D237="Alta"),RANK(Q237,$Q$13:$Q$814,0)+COUNTIF($Q$13:Q237,Q237)-1+MAX(O:O),"")</f>
        <v/>
      </c>
      <c r="S237" s="74" t="str">
        <f>IF(AND(C237="Abierto",D237="Media"),A237,"")</f>
        <v/>
      </c>
      <c r="T237" s="74" t="str">
        <f ca="1">IF(AND(C237="Abierto",D237="Media"),TODAY()-E237,"")</f>
        <v/>
      </c>
      <c r="U237" s="74" t="str">
        <f>IF(AND(C237="Abierto",D237="Media"),RANK(T237,$T$13:$T$814,0)+COUNTIF($T$13:T237,T237)-1+MAX(O:O,R:R),"")</f>
        <v/>
      </c>
      <c r="V237" s="74" t="str">
        <f>IF(AND(C237="Abierto",D237="Baja"),A237,"")</f>
        <v/>
      </c>
      <c r="W237" s="74" t="str">
        <f ca="1">IF(AND(C237="Abierto",D237="Baja"),TODAY()-E237,"")</f>
        <v/>
      </c>
      <c r="X237" s="74" t="str">
        <f>IF(AND(C237="Abierto",D237="Baja"),RANK(W237,$W$13:$W$814,0)+COUNTIF($W$13:W237,W237)-1+MAX(O:O,R:R,U:U),"")</f>
        <v/>
      </c>
      <c r="Y237" s="139" t="str">
        <f>IF(OR(C237="Resuelto",C237=""),"",SUM(O237,R237,U237,X237))</f>
        <v/>
      </c>
      <c r="Z237" s="139" t="str">
        <f>IF(OR(C237="Resuelto",C237=""),"",SUM(N237,Q237,T237,W237))</f>
        <v/>
      </c>
      <c r="AA237" s="139" t="str">
        <f>IF(OR(C237="Resuelto",C237=""),"",SUM(M237,P237,S237,V237))</f>
        <v/>
      </c>
      <c r="AB237" s="28">
        <v>419</v>
      </c>
      <c r="AC237" s="28" t="str">
        <f t="shared" ca="1" si="19"/>
        <v/>
      </c>
      <c r="AD237" s="75" t="str">
        <f t="shared" ca="1" si="20"/>
        <v/>
      </c>
      <c r="AI237" s="78" t="str">
        <f>IF(AJ237="","",MAX($AI$5:AI236)+1)</f>
        <v/>
      </c>
      <c r="AJ237" s="53" t="str">
        <f>IF(G236="","",IF(COUNTIF($AJ$11:AJ236,G236)=0,G236,""))</f>
        <v/>
      </c>
      <c r="AK237" s="53" t="str">
        <f t="shared" si="21"/>
        <v/>
      </c>
      <c r="AL237" s="135"/>
    </row>
    <row r="238" spans="1:38" x14ac:dyDescent="0.25">
      <c r="A238" s="136"/>
      <c r="B238" s="136"/>
      <c r="C238" s="136"/>
      <c r="D238" s="136"/>
      <c r="E238" s="137"/>
      <c r="F238" s="137"/>
      <c r="G238" s="136"/>
      <c r="H238" s="137"/>
      <c r="I238" s="140" t="str">
        <f t="shared" si="18"/>
        <v/>
      </c>
      <c r="J238" s="140"/>
      <c r="K238" s="140"/>
      <c r="L238" s="140"/>
      <c r="M238" s="74" t="str">
        <f>IF(AND(C238="Abierto",D238="Urgente"),A238,"")</f>
        <v/>
      </c>
      <c r="N238" s="74" t="str">
        <f ca="1">IF(AND(C238="Abierto",D238="Urgente"),TODAY()-E238,"")</f>
        <v/>
      </c>
      <c r="O238" s="74" t="str">
        <f>IF(AND(C238="Abierto",D238="Urgente"),RANK(N238,$N$13:$N$814,0)+COUNTIF($N$13:N238,N238)-1,"")</f>
        <v/>
      </c>
      <c r="P238" s="74" t="str">
        <f>IF(AND(C238="Abierto",D238="Alta"),A238,"")</f>
        <v/>
      </c>
      <c r="Q238" s="74" t="str">
        <f ca="1">IF(AND(C238="Abierto",D238="Alta"),TODAY()-E238,"")</f>
        <v/>
      </c>
      <c r="R238" s="74" t="str">
        <f>IF(AND(C238="Abierto",D238="Alta"),RANK(Q238,$Q$13:$Q$814,0)+COUNTIF($Q$13:Q238,Q238)-1+MAX(O:O),"")</f>
        <v/>
      </c>
      <c r="S238" s="74" t="str">
        <f>IF(AND(C238="Abierto",D238="Media"),A238,"")</f>
        <v/>
      </c>
      <c r="T238" s="74" t="str">
        <f ca="1">IF(AND(C238="Abierto",D238="Media"),TODAY()-E238,"")</f>
        <v/>
      </c>
      <c r="U238" s="74" t="str">
        <f>IF(AND(C238="Abierto",D238="Media"),RANK(T238,$T$13:$T$814,0)+COUNTIF($T$13:T238,T238)-1+MAX(O:O,R:R),"")</f>
        <v/>
      </c>
      <c r="V238" s="74" t="str">
        <f>IF(AND(C238="Abierto",D238="Baja"),A238,"")</f>
        <v/>
      </c>
      <c r="W238" s="74" t="str">
        <f ca="1">IF(AND(C238="Abierto",D238="Baja"),TODAY()-E238,"")</f>
        <v/>
      </c>
      <c r="X238" s="74" t="str">
        <f>IF(AND(C238="Abierto",D238="Baja"),RANK(W238,$W$13:$W$814,0)+COUNTIF($W$13:W238,W238)-1+MAX(O:O,R:R,U:U),"")</f>
        <v/>
      </c>
      <c r="Y238" s="139" t="str">
        <f>IF(OR(C238="Resuelto",C238=""),"",SUM(O238,R238,U238,X238))</f>
        <v/>
      </c>
      <c r="Z238" s="139" t="str">
        <f>IF(OR(C238="Resuelto",C238=""),"",SUM(N238,Q238,T238,W238))</f>
        <v/>
      </c>
      <c r="AA238" s="139" t="str">
        <f>IF(OR(C238="Resuelto",C238=""),"",SUM(M238,P238,S238,V238))</f>
        <v/>
      </c>
      <c r="AB238" s="28">
        <v>420</v>
      </c>
      <c r="AC238" s="28" t="str">
        <f t="shared" ca="1" si="19"/>
        <v/>
      </c>
      <c r="AD238" s="75" t="str">
        <f t="shared" ca="1" si="20"/>
        <v/>
      </c>
      <c r="AI238" s="78" t="str">
        <f>IF(AJ238="","",MAX($AI$5:AI237)+1)</f>
        <v/>
      </c>
      <c r="AJ238" s="53" t="str">
        <f>IF(G237="","",IF(COUNTIF($AJ$11:AJ237,G237)=0,G237,""))</f>
        <v/>
      </c>
      <c r="AK238" s="53" t="str">
        <f t="shared" si="21"/>
        <v/>
      </c>
      <c r="AL238" s="135"/>
    </row>
    <row r="239" spans="1:38" x14ac:dyDescent="0.25">
      <c r="A239" s="136"/>
      <c r="B239" s="136"/>
      <c r="C239" s="136"/>
      <c r="D239" s="136"/>
      <c r="E239" s="137"/>
      <c r="F239" s="137"/>
      <c r="G239" s="136"/>
      <c r="H239" s="137"/>
      <c r="I239" s="140" t="str">
        <f t="shared" si="18"/>
        <v/>
      </c>
      <c r="J239" s="140"/>
      <c r="K239" s="140"/>
      <c r="L239" s="140"/>
      <c r="M239" s="74" t="str">
        <f>IF(AND(C239="Abierto",D239="Urgente"),A239,"")</f>
        <v/>
      </c>
      <c r="N239" s="74" t="str">
        <f ca="1">IF(AND(C239="Abierto",D239="Urgente"),TODAY()-E239,"")</f>
        <v/>
      </c>
      <c r="O239" s="74" t="str">
        <f>IF(AND(C239="Abierto",D239="Urgente"),RANK(N239,$N$13:$N$814,0)+COUNTIF($N$13:N239,N239)-1,"")</f>
        <v/>
      </c>
      <c r="P239" s="74" t="str">
        <f>IF(AND(C239="Abierto",D239="Alta"),A239,"")</f>
        <v/>
      </c>
      <c r="Q239" s="74" t="str">
        <f ca="1">IF(AND(C239="Abierto",D239="Alta"),TODAY()-E239,"")</f>
        <v/>
      </c>
      <c r="R239" s="74" t="str">
        <f>IF(AND(C239="Abierto",D239="Alta"),RANK(Q239,$Q$13:$Q$814,0)+COUNTIF($Q$13:Q239,Q239)-1+MAX(O:O),"")</f>
        <v/>
      </c>
      <c r="S239" s="74" t="str">
        <f>IF(AND(C239="Abierto",D239="Media"),A239,"")</f>
        <v/>
      </c>
      <c r="T239" s="74" t="str">
        <f ca="1">IF(AND(C239="Abierto",D239="Media"),TODAY()-E239,"")</f>
        <v/>
      </c>
      <c r="U239" s="74" t="str">
        <f>IF(AND(C239="Abierto",D239="Media"),RANK(T239,$T$13:$T$814,0)+COUNTIF($T$13:T239,T239)-1+MAX(O:O,R:R),"")</f>
        <v/>
      </c>
      <c r="V239" s="74" t="str">
        <f>IF(AND(C239="Abierto",D239="Baja"),A239,"")</f>
        <v/>
      </c>
      <c r="W239" s="74" t="str">
        <f ca="1">IF(AND(C239="Abierto",D239="Baja"),TODAY()-E239,"")</f>
        <v/>
      </c>
      <c r="X239" s="74" t="str">
        <f>IF(AND(C239="Abierto",D239="Baja"),RANK(W239,$W$13:$W$814,0)+COUNTIF($W$13:W239,W239)-1+MAX(O:O,R:R,U:U),"")</f>
        <v/>
      </c>
      <c r="Y239" s="139" t="str">
        <f>IF(OR(C239="Resuelto",C239=""),"",SUM(O239,R239,U239,X239))</f>
        <v/>
      </c>
      <c r="Z239" s="139" t="str">
        <f>IF(OR(C239="Resuelto",C239=""),"",SUM(N239,Q239,T239,W239))</f>
        <v/>
      </c>
      <c r="AA239" s="139" t="str">
        <f>IF(OR(C239="Resuelto",C239=""),"",SUM(M239,P239,S239,V239))</f>
        <v/>
      </c>
      <c r="AB239" s="28">
        <v>421</v>
      </c>
      <c r="AC239" s="28" t="str">
        <f t="shared" ca="1" si="19"/>
        <v/>
      </c>
      <c r="AD239" s="75" t="str">
        <f t="shared" ca="1" si="20"/>
        <v/>
      </c>
      <c r="AI239" s="78" t="str">
        <f>IF(AJ239="","",MAX($AI$5:AI238)+1)</f>
        <v/>
      </c>
      <c r="AJ239" s="53" t="str">
        <f>IF(G238="","",IF(COUNTIF($AJ$11:AJ238,G238)=0,G238,""))</f>
        <v/>
      </c>
      <c r="AK239" s="53" t="str">
        <f t="shared" si="21"/>
        <v/>
      </c>
      <c r="AL239" s="135"/>
    </row>
    <row r="240" spans="1:38" x14ac:dyDescent="0.25">
      <c r="A240" s="136"/>
      <c r="B240" s="136"/>
      <c r="C240" s="136"/>
      <c r="D240" s="136"/>
      <c r="E240" s="137"/>
      <c r="F240" s="137"/>
      <c r="G240" s="136"/>
      <c r="H240" s="137"/>
      <c r="I240" s="140" t="str">
        <f t="shared" si="18"/>
        <v/>
      </c>
      <c r="J240" s="140"/>
      <c r="K240" s="140"/>
      <c r="L240" s="140"/>
      <c r="M240" s="74" t="str">
        <f>IF(AND(C240="Abierto",D240="Urgente"),A240,"")</f>
        <v/>
      </c>
      <c r="N240" s="74" t="str">
        <f ca="1">IF(AND(C240="Abierto",D240="Urgente"),TODAY()-E240,"")</f>
        <v/>
      </c>
      <c r="O240" s="74" t="str">
        <f>IF(AND(C240="Abierto",D240="Urgente"),RANK(N240,$N$13:$N$814,0)+COUNTIF($N$13:N240,N240)-1,"")</f>
        <v/>
      </c>
      <c r="P240" s="74" t="str">
        <f>IF(AND(C240="Abierto",D240="Alta"),A240,"")</f>
        <v/>
      </c>
      <c r="Q240" s="74" t="str">
        <f ca="1">IF(AND(C240="Abierto",D240="Alta"),TODAY()-E240,"")</f>
        <v/>
      </c>
      <c r="R240" s="74" t="str">
        <f>IF(AND(C240="Abierto",D240="Alta"),RANK(Q240,$Q$13:$Q$814,0)+COUNTIF($Q$13:Q240,Q240)-1+MAX(O:O),"")</f>
        <v/>
      </c>
      <c r="S240" s="74" t="str">
        <f>IF(AND(C240="Abierto",D240="Media"),A240,"")</f>
        <v/>
      </c>
      <c r="T240" s="74" t="str">
        <f ca="1">IF(AND(C240="Abierto",D240="Media"),TODAY()-E240,"")</f>
        <v/>
      </c>
      <c r="U240" s="74" t="str">
        <f>IF(AND(C240="Abierto",D240="Media"),RANK(T240,$T$13:$T$814,0)+COUNTIF($T$13:T240,T240)-1+MAX(O:O,R:R),"")</f>
        <v/>
      </c>
      <c r="V240" s="74" t="str">
        <f>IF(AND(C240="Abierto",D240="Baja"),A240,"")</f>
        <v/>
      </c>
      <c r="W240" s="74" t="str">
        <f ca="1">IF(AND(C240="Abierto",D240="Baja"),TODAY()-E240,"")</f>
        <v/>
      </c>
      <c r="X240" s="74" t="str">
        <f>IF(AND(C240="Abierto",D240="Baja"),RANK(W240,$W$13:$W$814,0)+COUNTIF($W$13:W240,W240)-1+MAX(O:O,R:R,U:U),"")</f>
        <v/>
      </c>
      <c r="Y240" s="139" t="str">
        <f>IF(OR(C240="Resuelto",C240=""),"",SUM(O240,R240,U240,X240))</f>
        <v/>
      </c>
      <c r="Z240" s="139" t="str">
        <f>IF(OR(C240="Resuelto",C240=""),"",SUM(N240,Q240,T240,W240))</f>
        <v/>
      </c>
      <c r="AA240" s="139" t="str">
        <f>IF(OR(C240="Resuelto",C240=""),"",SUM(M240,P240,S240,V240))</f>
        <v/>
      </c>
      <c r="AB240" s="28">
        <v>422</v>
      </c>
      <c r="AC240" s="28" t="str">
        <f t="shared" ca="1" si="19"/>
        <v/>
      </c>
      <c r="AD240" s="75" t="str">
        <f t="shared" ca="1" si="20"/>
        <v/>
      </c>
      <c r="AI240" s="78" t="str">
        <f>IF(AJ240="","",MAX($AI$5:AI239)+1)</f>
        <v/>
      </c>
      <c r="AJ240" s="53" t="str">
        <f>IF(G239="","",IF(COUNTIF($AJ$11:AJ239,G239)=0,G239,""))</f>
        <v/>
      </c>
      <c r="AK240" s="53" t="str">
        <f t="shared" si="21"/>
        <v/>
      </c>
      <c r="AL240" s="135"/>
    </row>
    <row r="241" spans="1:38" x14ac:dyDescent="0.25">
      <c r="A241" s="136"/>
      <c r="B241" s="136"/>
      <c r="C241" s="136"/>
      <c r="D241" s="136"/>
      <c r="E241" s="137"/>
      <c r="F241" s="137"/>
      <c r="G241" s="136"/>
      <c r="H241" s="137"/>
      <c r="I241" s="140" t="str">
        <f t="shared" si="18"/>
        <v/>
      </c>
      <c r="J241" s="140"/>
      <c r="K241" s="140"/>
      <c r="L241" s="140"/>
      <c r="M241" s="74" t="str">
        <f>IF(AND(C241="Abierto",D241="Urgente"),A241,"")</f>
        <v/>
      </c>
      <c r="N241" s="74" t="str">
        <f ca="1">IF(AND(C241="Abierto",D241="Urgente"),TODAY()-E241,"")</f>
        <v/>
      </c>
      <c r="O241" s="74" t="str">
        <f>IF(AND(C241="Abierto",D241="Urgente"),RANK(N241,$N$13:$N$814,0)+COUNTIF($N$13:N241,N241)-1,"")</f>
        <v/>
      </c>
      <c r="P241" s="74" t="str">
        <f>IF(AND(C241="Abierto",D241="Alta"),A241,"")</f>
        <v/>
      </c>
      <c r="Q241" s="74" t="str">
        <f ca="1">IF(AND(C241="Abierto",D241="Alta"),TODAY()-E241,"")</f>
        <v/>
      </c>
      <c r="R241" s="74" t="str">
        <f>IF(AND(C241="Abierto",D241="Alta"),RANK(Q241,$Q$13:$Q$814,0)+COUNTIF($Q$13:Q241,Q241)-1+MAX(O:O),"")</f>
        <v/>
      </c>
      <c r="S241" s="74" t="str">
        <f>IF(AND(C241="Abierto",D241="Media"),A241,"")</f>
        <v/>
      </c>
      <c r="T241" s="74" t="str">
        <f ca="1">IF(AND(C241="Abierto",D241="Media"),TODAY()-E241,"")</f>
        <v/>
      </c>
      <c r="U241" s="74" t="str">
        <f>IF(AND(C241="Abierto",D241="Media"),RANK(T241,$T$13:$T$814,0)+COUNTIF($T$13:T241,T241)-1+MAX(O:O,R:R),"")</f>
        <v/>
      </c>
      <c r="V241" s="74" t="str">
        <f>IF(AND(C241="Abierto",D241="Baja"),A241,"")</f>
        <v/>
      </c>
      <c r="W241" s="74" t="str">
        <f ca="1">IF(AND(C241="Abierto",D241="Baja"),TODAY()-E241,"")</f>
        <v/>
      </c>
      <c r="X241" s="74" t="str">
        <f>IF(AND(C241="Abierto",D241="Baja"),RANK(W241,$W$13:$W$814,0)+COUNTIF($W$13:W241,W241)-1+MAX(O:O,R:R,U:U),"")</f>
        <v/>
      </c>
      <c r="Y241" s="139" t="str">
        <f>IF(OR(C241="Resuelto",C241=""),"",SUM(O241,R241,U241,X241))</f>
        <v/>
      </c>
      <c r="Z241" s="139" t="str">
        <f>IF(OR(C241="Resuelto",C241=""),"",SUM(N241,Q241,T241,W241))</f>
        <v/>
      </c>
      <c r="AA241" s="139" t="str">
        <f>IF(OR(C241="Resuelto",C241=""),"",SUM(M241,P241,S241,V241))</f>
        <v/>
      </c>
      <c r="AB241" s="28">
        <v>423</v>
      </c>
      <c r="AC241" s="28" t="str">
        <f t="shared" ca="1" si="19"/>
        <v/>
      </c>
      <c r="AD241" s="75" t="str">
        <f t="shared" ca="1" si="20"/>
        <v/>
      </c>
      <c r="AI241" s="78" t="str">
        <f>IF(AJ241="","",MAX($AI$5:AI240)+1)</f>
        <v/>
      </c>
      <c r="AJ241" s="53" t="str">
        <f>IF(G240="","",IF(COUNTIF($AJ$11:AJ240,G240)=0,G240,""))</f>
        <v/>
      </c>
      <c r="AK241" s="53" t="str">
        <f t="shared" si="21"/>
        <v/>
      </c>
      <c r="AL241" s="135"/>
    </row>
    <row r="242" spans="1:38" x14ac:dyDescent="0.25">
      <c r="A242" s="136"/>
      <c r="B242" s="136"/>
      <c r="C242" s="136"/>
      <c r="D242" s="136"/>
      <c r="E242" s="137"/>
      <c r="F242" s="137"/>
      <c r="G242" s="136"/>
      <c r="H242" s="137"/>
      <c r="I242" s="140" t="str">
        <f t="shared" si="18"/>
        <v/>
      </c>
      <c r="J242" s="140"/>
      <c r="K242" s="140"/>
      <c r="L242" s="140"/>
      <c r="M242" s="74" t="str">
        <f>IF(AND(C242="Abierto",D242="Urgente"),A242,"")</f>
        <v/>
      </c>
      <c r="N242" s="74" t="str">
        <f ca="1">IF(AND(C242="Abierto",D242="Urgente"),TODAY()-E242,"")</f>
        <v/>
      </c>
      <c r="O242" s="74" t="str">
        <f>IF(AND(C242="Abierto",D242="Urgente"),RANK(N242,$N$13:$N$814,0)+COUNTIF($N$13:N242,N242)-1,"")</f>
        <v/>
      </c>
      <c r="P242" s="74" t="str">
        <f>IF(AND(C242="Abierto",D242="Alta"),A242,"")</f>
        <v/>
      </c>
      <c r="Q242" s="74" t="str">
        <f ca="1">IF(AND(C242="Abierto",D242="Alta"),TODAY()-E242,"")</f>
        <v/>
      </c>
      <c r="R242" s="74" t="str">
        <f>IF(AND(C242="Abierto",D242="Alta"),RANK(Q242,$Q$13:$Q$814,0)+COUNTIF($Q$13:Q242,Q242)-1+MAX(O:O),"")</f>
        <v/>
      </c>
      <c r="S242" s="74" t="str">
        <f>IF(AND(C242="Abierto",D242="Media"),A242,"")</f>
        <v/>
      </c>
      <c r="T242" s="74" t="str">
        <f ca="1">IF(AND(C242="Abierto",D242="Media"),TODAY()-E242,"")</f>
        <v/>
      </c>
      <c r="U242" s="74" t="str">
        <f>IF(AND(C242="Abierto",D242="Media"),RANK(T242,$T$13:$T$814,0)+COUNTIF($T$13:T242,T242)-1+MAX(O:O,R:R),"")</f>
        <v/>
      </c>
      <c r="V242" s="74" t="str">
        <f>IF(AND(C242="Abierto",D242="Baja"),A242,"")</f>
        <v/>
      </c>
      <c r="W242" s="74" t="str">
        <f ca="1">IF(AND(C242="Abierto",D242="Baja"),TODAY()-E242,"")</f>
        <v/>
      </c>
      <c r="X242" s="74" t="str">
        <f>IF(AND(C242="Abierto",D242="Baja"),RANK(W242,$W$13:$W$814,0)+COUNTIF($W$13:W242,W242)-1+MAX(O:O,R:R,U:U),"")</f>
        <v/>
      </c>
      <c r="Y242" s="139" t="str">
        <f>IF(OR(C242="Resuelto",C242=""),"",SUM(O242,R242,U242,X242))</f>
        <v/>
      </c>
      <c r="Z242" s="139" t="str">
        <f>IF(OR(C242="Resuelto",C242=""),"",SUM(N242,Q242,T242,W242))</f>
        <v/>
      </c>
      <c r="AA242" s="139" t="str">
        <f>IF(OR(C242="Resuelto",C242=""),"",SUM(M242,P242,S242,V242))</f>
        <v/>
      </c>
      <c r="AB242" s="28">
        <v>424</v>
      </c>
      <c r="AC242" s="28" t="str">
        <f t="shared" ca="1" si="19"/>
        <v/>
      </c>
      <c r="AD242" s="75" t="str">
        <f t="shared" ca="1" si="20"/>
        <v/>
      </c>
      <c r="AI242" s="78" t="str">
        <f>IF(AJ242="","",MAX($AI$5:AI241)+1)</f>
        <v/>
      </c>
      <c r="AJ242" s="53" t="str">
        <f>IF(G241="","",IF(COUNTIF($AJ$11:AJ241,G241)=0,G241,""))</f>
        <v/>
      </c>
      <c r="AK242" s="53" t="str">
        <f t="shared" si="21"/>
        <v/>
      </c>
      <c r="AL242" s="135"/>
    </row>
    <row r="243" spans="1:38" x14ac:dyDescent="0.25">
      <c r="A243" s="136"/>
      <c r="B243" s="136"/>
      <c r="C243" s="136"/>
      <c r="D243" s="136"/>
      <c r="E243" s="137"/>
      <c r="F243" s="137"/>
      <c r="G243" s="136"/>
      <c r="H243" s="137"/>
      <c r="I243" s="140" t="str">
        <f t="shared" si="18"/>
        <v/>
      </c>
      <c r="J243" s="140"/>
      <c r="K243" s="140"/>
      <c r="L243" s="140"/>
      <c r="M243" s="74" t="str">
        <f>IF(AND(C243="Abierto",D243="Urgente"),A243,"")</f>
        <v/>
      </c>
      <c r="N243" s="74" t="str">
        <f ca="1">IF(AND(C243="Abierto",D243="Urgente"),TODAY()-E243,"")</f>
        <v/>
      </c>
      <c r="O243" s="74" t="str">
        <f>IF(AND(C243="Abierto",D243="Urgente"),RANK(N243,$N$13:$N$814,0)+COUNTIF($N$13:N243,N243)-1,"")</f>
        <v/>
      </c>
      <c r="P243" s="74" t="str">
        <f>IF(AND(C243="Abierto",D243="Alta"),A243,"")</f>
        <v/>
      </c>
      <c r="Q243" s="74" t="str">
        <f ca="1">IF(AND(C243="Abierto",D243="Alta"),TODAY()-E243,"")</f>
        <v/>
      </c>
      <c r="R243" s="74" t="str">
        <f>IF(AND(C243="Abierto",D243="Alta"),RANK(Q243,$Q$13:$Q$814,0)+COUNTIF($Q$13:Q243,Q243)-1+MAX(O:O),"")</f>
        <v/>
      </c>
      <c r="S243" s="74" t="str">
        <f>IF(AND(C243="Abierto",D243="Media"),A243,"")</f>
        <v/>
      </c>
      <c r="T243" s="74" t="str">
        <f ca="1">IF(AND(C243="Abierto",D243="Media"),TODAY()-E243,"")</f>
        <v/>
      </c>
      <c r="U243" s="74" t="str">
        <f>IF(AND(C243="Abierto",D243="Media"),RANK(T243,$T$13:$T$814,0)+COUNTIF($T$13:T243,T243)-1+MAX(O:O,R:R),"")</f>
        <v/>
      </c>
      <c r="V243" s="74" t="str">
        <f>IF(AND(C243="Abierto",D243="Baja"),A243,"")</f>
        <v/>
      </c>
      <c r="W243" s="74" t="str">
        <f ca="1">IF(AND(C243="Abierto",D243="Baja"),TODAY()-E243,"")</f>
        <v/>
      </c>
      <c r="X243" s="74" t="str">
        <f>IF(AND(C243="Abierto",D243="Baja"),RANK(W243,$W$13:$W$814,0)+COUNTIF($W$13:W243,W243)-1+MAX(O:O,R:R,U:U),"")</f>
        <v/>
      </c>
      <c r="Y243" s="139" t="str">
        <f>IF(OR(C243="Resuelto",C243=""),"",SUM(O243,R243,U243,X243))</f>
        <v/>
      </c>
      <c r="Z243" s="139" t="str">
        <f>IF(OR(C243="Resuelto",C243=""),"",SUM(N243,Q243,T243,W243))</f>
        <v/>
      </c>
      <c r="AA243" s="139" t="str">
        <f>IF(OR(C243="Resuelto",C243=""),"",SUM(M243,P243,S243,V243))</f>
        <v/>
      </c>
      <c r="AB243" s="28">
        <v>425</v>
      </c>
      <c r="AC243" s="28" t="str">
        <f t="shared" ca="1" si="19"/>
        <v/>
      </c>
      <c r="AD243" s="75" t="str">
        <f t="shared" ca="1" si="20"/>
        <v/>
      </c>
      <c r="AI243" s="78" t="str">
        <f>IF(AJ243="","",MAX($AI$5:AI242)+1)</f>
        <v/>
      </c>
      <c r="AJ243" s="53" t="str">
        <f>IF(G242="","",IF(COUNTIF($AJ$11:AJ242,G242)=0,G242,""))</f>
        <v/>
      </c>
      <c r="AK243" s="53" t="str">
        <f t="shared" si="21"/>
        <v/>
      </c>
      <c r="AL243" s="135"/>
    </row>
    <row r="244" spans="1:38" x14ac:dyDescent="0.25">
      <c r="A244" s="136"/>
      <c r="B244" s="136"/>
      <c r="C244" s="136"/>
      <c r="D244" s="136"/>
      <c r="E244" s="137"/>
      <c r="F244" s="137"/>
      <c r="G244" s="136"/>
      <c r="H244" s="137"/>
      <c r="I244" s="140" t="str">
        <f t="shared" si="18"/>
        <v/>
      </c>
      <c r="J244" s="140"/>
      <c r="K244" s="140"/>
      <c r="L244" s="140"/>
      <c r="M244" s="74" t="str">
        <f>IF(AND(C244="Abierto",D244="Urgente"),A244,"")</f>
        <v/>
      </c>
      <c r="N244" s="74" t="str">
        <f ca="1">IF(AND(C244="Abierto",D244="Urgente"),TODAY()-E244,"")</f>
        <v/>
      </c>
      <c r="O244" s="74" t="str">
        <f>IF(AND(C244="Abierto",D244="Urgente"),RANK(N244,$N$13:$N$814,0)+COUNTIF($N$13:N244,N244)-1,"")</f>
        <v/>
      </c>
      <c r="P244" s="74" t="str">
        <f>IF(AND(C244="Abierto",D244="Alta"),A244,"")</f>
        <v/>
      </c>
      <c r="Q244" s="74" t="str">
        <f ca="1">IF(AND(C244="Abierto",D244="Alta"),TODAY()-E244,"")</f>
        <v/>
      </c>
      <c r="R244" s="74" t="str">
        <f>IF(AND(C244="Abierto",D244="Alta"),RANK(Q244,$Q$13:$Q$814,0)+COUNTIF($Q$13:Q244,Q244)-1+MAX(O:O),"")</f>
        <v/>
      </c>
      <c r="S244" s="74" t="str">
        <f>IF(AND(C244="Abierto",D244="Media"),A244,"")</f>
        <v/>
      </c>
      <c r="T244" s="74" t="str">
        <f ca="1">IF(AND(C244="Abierto",D244="Media"),TODAY()-E244,"")</f>
        <v/>
      </c>
      <c r="U244" s="74" t="str">
        <f>IF(AND(C244="Abierto",D244="Media"),RANK(T244,$T$13:$T$814,0)+COUNTIF($T$13:T244,T244)-1+MAX(O:O,R:R),"")</f>
        <v/>
      </c>
      <c r="V244" s="74" t="str">
        <f>IF(AND(C244="Abierto",D244="Baja"),A244,"")</f>
        <v/>
      </c>
      <c r="W244" s="74" t="str">
        <f ca="1">IF(AND(C244="Abierto",D244="Baja"),TODAY()-E244,"")</f>
        <v/>
      </c>
      <c r="X244" s="74" t="str">
        <f>IF(AND(C244="Abierto",D244="Baja"),RANK(W244,$W$13:$W$814,0)+COUNTIF($W$13:W244,W244)-1+MAX(O:O,R:R,U:U),"")</f>
        <v/>
      </c>
      <c r="Y244" s="139" t="str">
        <f>IF(OR(C244="Resuelto",C244=""),"",SUM(O244,R244,U244,X244))</f>
        <v/>
      </c>
      <c r="Z244" s="139" t="str">
        <f>IF(OR(C244="Resuelto",C244=""),"",SUM(N244,Q244,T244,W244))</f>
        <v/>
      </c>
      <c r="AA244" s="139" t="str">
        <f>IF(OR(C244="Resuelto",C244=""),"",SUM(M244,P244,S244,V244))</f>
        <v/>
      </c>
      <c r="AB244" s="28">
        <v>426</v>
      </c>
      <c r="AC244" s="28" t="str">
        <f t="shared" ca="1" si="19"/>
        <v/>
      </c>
      <c r="AD244" s="75" t="str">
        <f t="shared" ca="1" si="20"/>
        <v/>
      </c>
      <c r="AI244" s="78" t="str">
        <f>IF(AJ244="","",MAX($AI$5:AI243)+1)</f>
        <v/>
      </c>
      <c r="AJ244" s="53" t="str">
        <f>IF(G243="","",IF(COUNTIF($AJ$11:AJ243,G243)=0,G243,""))</f>
        <v/>
      </c>
      <c r="AK244" s="53" t="str">
        <f t="shared" si="21"/>
        <v/>
      </c>
      <c r="AL244" s="135"/>
    </row>
    <row r="245" spans="1:38" x14ac:dyDescent="0.25">
      <c r="A245" s="136"/>
      <c r="B245" s="136"/>
      <c r="C245" s="136"/>
      <c r="D245" s="136"/>
      <c r="E245" s="137"/>
      <c r="F245" s="137"/>
      <c r="G245" s="136"/>
      <c r="H245" s="137"/>
      <c r="I245" s="140" t="str">
        <f t="shared" si="18"/>
        <v/>
      </c>
      <c r="J245" s="140"/>
      <c r="K245" s="140"/>
      <c r="L245" s="140"/>
      <c r="M245" s="74" t="str">
        <f>IF(AND(C245="Abierto",D245="Urgente"),A245,"")</f>
        <v/>
      </c>
      <c r="N245" s="74" t="str">
        <f ca="1">IF(AND(C245="Abierto",D245="Urgente"),TODAY()-E245,"")</f>
        <v/>
      </c>
      <c r="O245" s="74" t="str">
        <f>IF(AND(C245="Abierto",D245="Urgente"),RANK(N245,$N$13:$N$814,0)+COUNTIF($N$13:N245,N245)-1,"")</f>
        <v/>
      </c>
      <c r="P245" s="74" t="str">
        <f>IF(AND(C245="Abierto",D245="Alta"),A245,"")</f>
        <v/>
      </c>
      <c r="Q245" s="74" t="str">
        <f ca="1">IF(AND(C245="Abierto",D245="Alta"),TODAY()-E245,"")</f>
        <v/>
      </c>
      <c r="R245" s="74" t="str">
        <f>IF(AND(C245="Abierto",D245="Alta"),RANK(Q245,$Q$13:$Q$814,0)+COUNTIF($Q$13:Q245,Q245)-1+MAX(O:O),"")</f>
        <v/>
      </c>
      <c r="S245" s="74" t="str">
        <f>IF(AND(C245="Abierto",D245="Media"),A245,"")</f>
        <v/>
      </c>
      <c r="T245" s="74" t="str">
        <f ca="1">IF(AND(C245="Abierto",D245="Media"),TODAY()-E245,"")</f>
        <v/>
      </c>
      <c r="U245" s="74" t="str">
        <f>IF(AND(C245="Abierto",D245="Media"),RANK(T245,$T$13:$T$814,0)+COUNTIF($T$13:T245,T245)-1+MAX(O:O,R:R),"")</f>
        <v/>
      </c>
      <c r="V245" s="74" t="str">
        <f>IF(AND(C245="Abierto",D245="Baja"),A245,"")</f>
        <v/>
      </c>
      <c r="W245" s="74" t="str">
        <f ca="1">IF(AND(C245="Abierto",D245="Baja"),TODAY()-E245,"")</f>
        <v/>
      </c>
      <c r="X245" s="74" t="str">
        <f>IF(AND(C245="Abierto",D245="Baja"),RANK(W245,$W$13:$W$814,0)+COUNTIF($W$13:W245,W245)-1+MAX(O:O,R:R,U:U),"")</f>
        <v/>
      </c>
      <c r="Y245" s="139" t="str">
        <f>IF(OR(C245="Resuelto",C245=""),"",SUM(O245,R245,U245,X245))</f>
        <v/>
      </c>
      <c r="Z245" s="139" t="str">
        <f>IF(OR(C245="Resuelto",C245=""),"",SUM(N245,Q245,T245,W245))</f>
        <v/>
      </c>
      <c r="AA245" s="139" t="str">
        <f>IF(OR(C245="Resuelto",C245=""),"",SUM(M245,P245,S245,V245))</f>
        <v/>
      </c>
      <c r="AB245" s="28">
        <v>427</v>
      </c>
      <c r="AC245" s="28" t="str">
        <f t="shared" ca="1" si="19"/>
        <v/>
      </c>
      <c r="AD245" s="75" t="str">
        <f t="shared" ca="1" si="20"/>
        <v/>
      </c>
      <c r="AI245" s="78" t="str">
        <f>IF(AJ245="","",MAX($AI$5:AI244)+1)</f>
        <v/>
      </c>
      <c r="AJ245" s="53" t="str">
        <f>IF(G244="","",IF(COUNTIF($AJ$11:AJ244,G244)=0,G244,""))</f>
        <v/>
      </c>
      <c r="AK245" s="53" t="str">
        <f t="shared" si="21"/>
        <v/>
      </c>
      <c r="AL245" s="135"/>
    </row>
    <row r="246" spans="1:38" x14ac:dyDescent="0.25">
      <c r="A246" s="136"/>
      <c r="B246" s="136"/>
      <c r="C246" s="136"/>
      <c r="D246" s="136"/>
      <c r="E246" s="137"/>
      <c r="F246" s="137"/>
      <c r="G246" s="136"/>
      <c r="H246" s="137"/>
      <c r="I246" s="140" t="str">
        <f t="shared" si="18"/>
        <v/>
      </c>
      <c r="J246" s="140"/>
      <c r="K246" s="140"/>
      <c r="L246" s="140"/>
      <c r="M246" s="74" t="str">
        <f>IF(AND(C246="Abierto",D246="Urgente"),A246,"")</f>
        <v/>
      </c>
      <c r="N246" s="74" t="str">
        <f ca="1">IF(AND(C246="Abierto",D246="Urgente"),TODAY()-E246,"")</f>
        <v/>
      </c>
      <c r="O246" s="74" t="str">
        <f>IF(AND(C246="Abierto",D246="Urgente"),RANK(N246,$N$13:$N$814,0)+COUNTIF($N$13:N246,N246)-1,"")</f>
        <v/>
      </c>
      <c r="P246" s="74" t="str">
        <f>IF(AND(C246="Abierto",D246="Alta"),A246,"")</f>
        <v/>
      </c>
      <c r="Q246" s="74" t="str">
        <f ca="1">IF(AND(C246="Abierto",D246="Alta"),TODAY()-E246,"")</f>
        <v/>
      </c>
      <c r="R246" s="74" t="str">
        <f>IF(AND(C246="Abierto",D246="Alta"),RANK(Q246,$Q$13:$Q$814,0)+COUNTIF($Q$13:Q246,Q246)-1+MAX(O:O),"")</f>
        <v/>
      </c>
      <c r="S246" s="74" t="str">
        <f>IF(AND(C246="Abierto",D246="Media"),A246,"")</f>
        <v/>
      </c>
      <c r="T246" s="74" t="str">
        <f ca="1">IF(AND(C246="Abierto",D246="Media"),TODAY()-E246,"")</f>
        <v/>
      </c>
      <c r="U246" s="74" t="str">
        <f>IF(AND(C246="Abierto",D246="Media"),RANK(T246,$T$13:$T$814,0)+COUNTIF($T$13:T246,T246)-1+MAX(O:O,R:R),"")</f>
        <v/>
      </c>
      <c r="V246" s="74" t="str">
        <f>IF(AND(C246="Abierto",D246="Baja"),A246,"")</f>
        <v/>
      </c>
      <c r="W246" s="74" t="str">
        <f ca="1">IF(AND(C246="Abierto",D246="Baja"),TODAY()-E246,"")</f>
        <v/>
      </c>
      <c r="X246" s="74" t="str">
        <f>IF(AND(C246="Abierto",D246="Baja"),RANK(W246,$W$13:$W$814,0)+COUNTIF($W$13:W246,W246)-1+MAX(O:O,R:R,U:U),"")</f>
        <v/>
      </c>
      <c r="Y246" s="139" t="str">
        <f>IF(OR(C246="Resuelto",C246=""),"",SUM(O246,R246,U246,X246))</f>
        <v/>
      </c>
      <c r="Z246" s="139" t="str">
        <f>IF(OR(C246="Resuelto",C246=""),"",SUM(N246,Q246,T246,W246))</f>
        <v/>
      </c>
      <c r="AA246" s="139" t="str">
        <f>IF(OR(C246="Resuelto",C246=""),"",SUM(M246,P246,S246,V246))</f>
        <v/>
      </c>
      <c r="AB246" s="28">
        <v>428</v>
      </c>
      <c r="AC246" s="28" t="str">
        <f t="shared" ca="1" si="19"/>
        <v/>
      </c>
      <c r="AD246" s="75" t="str">
        <f t="shared" ca="1" si="20"/>
        <v/>
      </c>
      <c r="AI246" s="78" t="str">
        <f>IF(AJ246="","",MAX($AI$5:AI245)+1)</f>
        <v/>
      </c>
      <c r="AJ246" s="53" t="str">
        <f>IF(G245="","",IF(COUNTIF($AJ$11:AJ245,G245)=0,G245,""))</f>
        <v/>
      </c>
      <c r="AK246" s="53" t="str">
        <f t="shared" si="21"/>
        <v/>
      </c>
      <c r="AL246" s="135"/>
    </row>
    <row r="247" spans="1:38" x14ac:dyDescent="0.25">
      <c r="A247" s="136"/>
      <c r="B247" s="136"/>
      <c r="C247" s="136"/>
      <c r="D247" s="136"/>
      <c r="E247" s="137"/>
      <c r="F247" s="137"/>
      <c r="G247" s="136"/>
      <c r="H247" s="137"/>
      <c r="I247" s="140" t="str">
        <f t="shared" si="18"/>
        <v/>
      </c>
      <c r="J247" s="140"/>
      <c r="K247" s="140"/>
      <c r="L247" s="140"/>
      <c r="M247" s="74" t="str">
        <f>IF(AND(C247="Abierto",D247="Urgente"),A247,"")</f>
        <v/>
      </c>
      <c r="N247" s="74" t="str">
        <f ca="1">IF(AND(C247="Abierto",D247="Urgente"),TODAY()-E247,"")</f>
        <v/>
      </c>
      <c r="O247" s="74" t="str">
        <f>IF(AND(C247="Abierto",D247="Urgente"),RANK(N247,$N$13:$N$814,0)+COUNTIF($N$13:N247,N247)-1,"")</f>
        <v/>
      </c>
      <c r="P247" s="74" t="str">
        <f>IF(AND(C247="Abierto",D247="Alta"),A247,"")</f>
        <v/>
      </c>
      <c r="Q247" s="74" t="str">
        <f ca="1">IF(AND(C247="Abierto",D247="Alta"),TODAY()-E247,"")</f>
        <v/>
      </c>
      <c r="R247" s="74" t="str">
        <f>IF(AND(C247="Abierto",D247="Alta"),RANK(Q247,$Q$13:$Q$814,0)+COUNTIF($Q$13:Q247,Q247)-1+MAX(O:O),"")</f>
        <v/>
      </c>
      <c r="S247" s="74" t="str">
        <f>IF(AND(C247="Abierto",D247="Media"),A247,"")</f>
        <v/>
      </c>
      <c r="T247" s="74" t="str">
        <f ca="1">IF(AND(C247="Abierto",D247="Media"),TODAY()-E247,"")</f>
        <v/>
      </c>
      <c r="U247" s="74" t="str">
        <f>IF(AND(C247="Abierto",D247="Media"),RANK(T247,$T$13:$T$814,0)+COUNTIF($T$13:T247,T247)-1+MAX(O:O,R:R),"")</f>
        <v/>
      </c>
      <c r="V247" s="74" t="str">
        <f>IF(AND(C247="Abierto",D247="Baja"),A247,"")</f>
        <v/>
      </c>
      <c r="W247" s="74" t="str">
        <f ca="1">IF(AND(C247="Abierto",D247="Baja"),TODAY()-E247,"")</f>
        <v/>
      </c>
      <c r="X247" s="74" t="str">
        <f>IF(AND(C247="Abierto",D247="Baja"),RANK(W247,$W$13:$W$814,0)+COUNTIF($W$13:W247,W247)-1+MAX(O:O,R:R,U:U),"")</f>
        <v/>
      </c>
      <c r="Y247" s="139" t="str">
        <f>IF(OR(C247="Resuelto",C247=""),"",SUM(O247,R247,U247,X247))</f>
        <v/>
      </c>
      <c r="Z247" s="139" t="str">
        <f>IF(OR(C247="Resuelto",C247=""),"",SUM(N247,Q247,T247,W247))</f>
        <v/>
      </c>
      <c r="AA247" s="139" t="str">
        <f>IF(OR(C247="Resuelto",C247=""),"",SUM(M247,P247,S247,V247))</f>
        <v/>
      </c>
      <c r="AB247" s="28">
        <v>429</v>
      </c>
      <c r="AC247" s="28" t="str">
        <f t="shared" ca="1" si="19"/>
        <v/>
      </c>
      <c r="AD247" s="75" t="str">
        <f t="shared" ca="1" si="20"/>
        <v/>
      </c>
      <c r="AI247" s="78" t="str">
        <f>IF(AJ247="","",MAX($AI$5:AI246)+1)</f>
        <v/>
      </c>
      <c r="AJ247" s="53" t="str">
        <f>IF(G246="","",IF(COUNTIF($AJ$11:AJ246,G246)=0,G246,""))</f>
        <v/>
      </c>
      <c r="AK247" s="53" t="str">
        <f t="shared" si="21"/>
        <v/>
      </c>
      <c r="AL247" s="135"/>
    </row>
    <row r="248" spans="1:38" x14ac:dyDescent="0.25">
      <c r="A248" s="136"/>
      <c r="B248" s="136"/>
      <c r="C248" s="136"/>
      <c r="D248" s="136"/>
      <c r="E248" s="137"/>
      <c r="F248" s="137"/>
      <c r="G248" s="136"/>
      <c r="H248" s="137"/>
      <c r="I248" s="140" t="str">
        <f t="shared" si="18"/>
        <v/>
      </c>
      <c r="J248" s="140"/>
      <c r="K248" s="140"/>
      <c r="L248" s="140"/>
      <c r="M248" s="74" t="str">
        <f>IF(AND(C248="Abierto",D248="Urgente"),A248,"")</f>
        <v/>
      </c>
      <c r="N248" s="74" t="str">
        <f ca="1">IF(AND(C248="Abierto",D248="Urgente"),TODAY()-E248,"")</f>
        <v/>
      </c>
      <c r="O248" s="74" t="str">
        <f>IF(AND(C248="Abierto",D248="Urgente"),RANK(N248,$N$13:$N$814,0)+COUNTIF($N$13:N248,N248)-1,"")</f>
        <v/>
      </c>
      <c r="P248" s="74" t="str">
        <f>IF(AND(C248="Abierto",D248="Alta"),A248,"")</f>
        <v/>
      </c>
      <c r="Q248" s="74" t="str">
        <f ca="1">IF(AND(C248="Abierto",D248="Alta"),TODAY()-E248,"")</f>
        <v/>
      </c>
      <c r="R248" s="74" t="str">
        <f>IF(AND(C248="Abierto",D248="Alta"),RANK(Q248,$Q$13:$Q$814,0)+COUNTIF($Q$13:Q248,Q248)-1+MAX(O:O),"")</f>
        <v/>
      </c>
      <c r="S248" s="74" t="str">
        <f>IF(AND(C248="Abierto",D248="Media"),A248,"")</f>
        <v/>
      </c>
      <c r="T248" s="74" t="str">
        <f ca="1">IF(AND(C248="Abierto",D248="Media"),TODAY()-E248,"")</f>
        <v/>
      </c>
      <c r="U248" s="74" t="str">
        <f>IF(AND(C248="Abierto",D248="Media"),RANK(T248,$T$13:$T$814,0)+COUNTIF($T$13:T248,T248)-1+MAX(O:O,R:R),"")</f>
        <v/>
      </c>
      <c r="V248" s="74" t="str">
        <f>IF(AND(C248="Abierto",D248="Baja"),A248,"")</f>
        <v/>
      </c>
      <c r="W248" s="74" t="str">
        <f ca="1">IF(AND(C248="Abierto",D248="Baja"),TODAY()-E248,"")</f>
        <v/>
      </c>
      <c r="X248" s="74" t="str">
        <f>IF(AND(C248="Abierto",D248="Baja"),RANK(W248,$W$13:$W$814,0)+COUNTIF($W$13:W248,W248)-1+MAX(O:O,R:R,U:U),"")</f>
        <v/>
      </c>
      <c r="Y248" s="139" t="str">
        <f>IF(OR(C248="Resuelto",C248=""),"",SUM(O248,R248,U248,X248))</f>
        <v/>
      </c>
      <c r="Z248" s="139" t="str">
        <f>IF(OR(C248="Resuelto",C248=""),"",SUM(N248,Q248,T248,W248))</f>
        <v/>
      </c>
      <c r="AA248" s="139" t="str">
        <f>IF(OR(C248="Resuelto",C248=""),"",SUM(M248,P248,S248,V248))</f>
        <v/>
      </c>
      <c r="AB248" s="28">
        <v>430</v>
      </c>
      <c r="AC248" s="28" t="str">
        <f t="shared" ca="1" si="19"/>
        <v/>
      </c>
      <c r="AD248" s="75" t="str">
        <f t="shared" ca="1" si="20"/>
        <v/>
      </c>
      <c r="AI248" s="78" t="str">
        <f>IF(AJ248="","",MAX($AI$5:AI247)+1)</f>
        <v/>
      </c>
      <c r="AJ248" s="53" t="str">
        <f>IF(G247="","",IF(COUNTIF($AJ$11:AJ247,G247)=0,G247,""))</f>
        <v/>
      </c>
      <c r="AK248" s="53" t="str">
        <f t="shared" si="21"/>
        <v/>
      </c>
      <c r="AL248" s="135"/>
    </row>
    <row r="249" spans="1:38" x14ac:dyDescent="0.25">
      <c r="A249" s="136"/>
      <c r="B249" s="136"/>
      <c r="C249" s="136"/>
      <c r="D249" s="136"/>
      <c r="E249" s="137"/>
      <c r="F249" s="137"/>
      <c r="G249" s="136"/>
      <c r="H249" s="137"/>
      <c r="I249" s="140" t="str">
        <f t="shared" si="18"/>
        <v/>
      </c>
      <c r="J249" s="140"/>
      <c r="K249" s="140"/>
      <c r="L249" s="140"/>
      <c r="M249" s="74" t="str">
        <f>IF(AND(C249="Abierto",D249="Urgente"),A249,"")</f>
        <v/>
      </c>
      <c r="N249" s="74" t="str">
        <f ca="1">IF(AND(C249="Abierto",D249="Urgente"),TODAY()-E249,"")</f>
        <v/>
      </c>
      <c r="O249" s="74" t="str">
        <f>IF(AND(C249="Abierto",D249="Urgente"),RANK(N249,$N$13:$N$814,0)+COUNTIF($N$13:N249,N249)-1,"")</f>
        <v/>
      </c>
      <c r="P249" s="74" t="str">
        <f>IF(AND(C249="Abierto",D249="Alta"),A249,"")</f>
        <v/>
      </c>
      <c r="Q249" s="74" t="str">
        <f ca="1">IF(AND(C249="Abierto",D249="Alta"),TODAY()-E249,"")</f>
        <v/>
      </c>
      <c r="R249" s="74" t="str">
        <f>IF(AND(C249="Abierto",D249="Alta"),RANK(Q249,$Q$13:$Q$814,0)+COUNTIF($Q$13:Q249,Q249)-1+MAX(O:O),"")</f>
        <v/>
      </c>
      <c r="S249" s="74" t="str">
        <f>IF(AND(C249="Abierto",D249="Media"),A249,"")</f>
        <v/>
      </c>
      <c r="T249" s="74" t="str">
        <f ca="1">IF(AND(C249="Abierto",D249="Media"),TODAY()-E249,"")</f>
        <v/>
      </c>
      <c r="U249" s="74" t="str">
        <f>IF(AND(C249="Abierto",D249="Media"),RANK(T249,$T$13:$T$814,0)+COUNTIF($T$13:T249,T249)-1+MAX(O:O,R:R),"")</f>
        <v/>
      </c>
      <c r="V249" s="74" t="str">
        <f>IF(AND(C249="Abierto",D249="Baja"),A249,"")</f>
        <v/>
      </c>
      <c r="W249" s="74" t="str">
        <f ca="1">IF(AND(C249="Abierto",D249="Baja"),TODAY()-E249,"")</f>
        <v/>
      </c>
      <c r="X249" s="74" t="str">
        <f>IF(AND(C249="Abierto",D249="Baja"),RANK(W249,$W$13:$W$814,0)+COUNTIF($W$13:W249,W249)-1+MAX(O:O,R:R,U:U),"")</f>
        <v/>
      </c>
      <c r="Y249" s="139" t="str">
        <f>IF(OR(C249="Resuelto",C249=""),"",SUM(O249,R249,U249,X249))</f>
        <v/>
      </c>
      <c r="Z249" s="139" t="str">
        <f>IF(OR(C249="Resuelto",C249=""),"",SUM(N249,Q249,T249,W249))</f>
        <v/>
      </c>
      <c r="AA249" s="139" t="str">
        <f>IF(OR(C249="Resuelto",C249=""),"",SUM(M249,P249,S249,V249))</f>
        <v/>
      </c>
      <c r="AB249" s="28">
        <v>431</v>
      </c>
      <c r="AC249" s="28" t="str">
        <f t="shared" ca="1" si="19"/>
        <v/>
      </c>
      <c r="AD249" s="75" t="str">
        <f t="shared" ca="1" si="20"/>
        <v/>
      </c>
      <c r="AI249" s="78" t="str">
        <f>IF(AJ249="","",MAX($AI$5:AI248)+1)</f>
        <v/>
      </c>
      <c r="AJ249" s="53" t="str">
        <f>IF(G248="","",IF(COUNTIF($AJ$11:AJ248,G248)=0,G248,""))</f>
        <v/>
      </c>
      <c r="AK249" s="53" t="str">
        <f t="shared" si="21"/>
        <v/>
      </c>
      <c r="AL249" s="135"/>
    </row>
    <row r="250" spans="1:38" x14ac:dyDescent="0.25">
      <c r="A250" s="136"/>
      <c r="B250" s="136"/>
      <c r="C250" s="136"/>
      <c r="D250" s="136"/>
      <c r="E250" s="137"/>
      <c r="F250" s="137"/>
      <c r="G250" s="136"/>
      <c r="H250" s="137"/>
      <c r="I250" s="140" t="str">
        <f t="shared" si="18"/>
        <v/>
      </c>
      <c r="J250" s="140"/>
      <c r="K250" s="140"/>
      <c r="L250" s="140"/>
      <c r="M250" s="74" t="str">
        <f>IF(AND(C250="Abierto",D250="Urgente"),A250,"")</f>
        <v/>
      </c>
      <c r="N250" s="74" t="str">
        <f ca="1">IF(AND(C250="Abierto",D250="Urgente"),TODAY()-E250,"")</f>
        <v/>
      </c>
      <c r="O250" s="74" t="str">
        <f>IF(AND(C250="Abierto",D250="Urgente"),RANK(N250,$N$13:$N$814,0)+COUNTIF($N$13:N250,N250)-1,"")</f>
        <v/>
      </c>
      <c r="P250" s="74" t="str">
        <f>IF(AND(C250="Abierto",D250="Alta"),A250,"")</f>
        <v/>
      </c>
      <c r="Q250" s="74" t="str">
        <f ca="1">IF(AND(C250="Abierto",D250="Alta"),TODAY()-E250,"")</f>
        <v/>
      </c>
      <c r="R250" s="74" t="str">
        <f>IF(AND(C250="Abierto",D250="Alta"),RANK(Q250,$Q$13:$Q$814,0)+COUNTIF($Q$13:Q250,Q250)-1+MAX(O:O),"")</f>
        <v/>
      </c>
      <c r="S250" s="74" t="str">
        <f>IF(AND(C250="Abierto",D250="Media"),A250,"")</f>
        <v/>
      </c>
      <c r="T250" s="74" t="str">
        <f ca="1">IF(AND(C250="Abierto",D250="Media"),TODAY()-E250,"")</f>
        <v/>
      </c>
      <c r="U250" s="74" t="str">
        <f>IF(AND(C250="Abierto",D250="Media"),RANK(T250,$T$13:$T$814,0)+COUNTIF($T$13:T250,T250)-1+MAX(O:O,R:R),"")</f>
        <v/>
      </c>
      <c r="V250" s="74" t="str">
        <f>IF(AND(C250="Abierto",D250="Baja"),A250,"")</f>
        <v/>
      </c>
      <c r="W250" s="74" t="str">
        <f ca="1">IF(AND(C250="Abierto",D250="Baja"),TODAY()-E250,"")</f>
        <v/>
      </c>
      <c r="X250" s="74" t="str">
        <f>IF(AND(C250="Abierto",D250="Baja"),RANK(W250,$W$13:$W$814,0)+COUNTIF($W$13:W250,W250)-1+MAX(O:O,R:R,U:U),"")</f>
        <v/>
      </c>
      <c r="Y250" s="139" t="str">
        <f>IF(OR(C250="Resuelto",C250=""),"",SUM(O250,R250,U250,X250))</f>
        <v/>
      </c>
      <c r="Z250" s="139" t="str">
        <f>IF(OR(C250="Resuelto",C250=""),"",SUM(N250,Q250,T250,W250))</f>
        <v/>
      </c>
      <c r="AA250" s="139" t="str">
        <f>IF(OR(C250="Resuelto",C250=""),"",SUM(M250,P250,S250,V250))</f>
        <v/>
      </c>
      <c r="AB250" s="28">
        <v>432</v>
      </c>
      <c r="AC250" s="28" t="str">
        <f t="shared" ca="1" si="19"/>
        <v/>
      </c>
      <c r="AD250" s="75" t="str">
        <f t="shared" ca="1" si="20"/>
        <v/>
      </c>
      <c r="AI250" s="78" t="str">
        <f>IF(AJ250="","",MAX($AI$5:AI249)+1)</f>
        <v/>
      </c>
      <c r="AJ250" s="53" t="str">
        <f>IF(G249="","",IF(COUNTIF($AJ$11:AJ249,G249)=0,G249,""))</f>
        <v/>
      </c>
      <c r="AK250" s="53" t="str">
        <f t="shared" si="21"/>
        <v/>
      </c>
      <c r="AL250" s="135"/>
    </row>
    <row r="251" spans="1:38" x14ac:dyDescent="0.25">
      <c r="A251" s="136"/>
      <c r="B251" s="136"/>
      <c r="C251" s="136"/>
      <c r="D251" s="136"/>
      <c r="E251" s="137"/>
      <c r="F251" s="137"/>
      <c r="G251" s="136"/>
      <c r="H251" s="137"/>
      <c r="I251" s="140" t="str">
        <f t="shared" si="18"/>
        <v/>
      </c>
      <c r="J251" s="140"/>
      <c r="K251" s="140"/>
      <c r="L251" s="140"/>
      <c r="M251" s="74" t="str">
        <f>IF(AND(C251="Abierto",D251="Urgente"),A251,"")</f>
        <v/>
      </c>
      <c r="N251" s="74" t="str">
        <f ca="1">IF(AND(C251="Abierto",D251="Urgente"),TODAY()-E251,"")</f>
        <v/>
      </c>
      <c r="O251" s="74" t="str">
        <f>IF(AND(C251="Abierto",D251="Urgente"),RANK(N251,$N$13:$N$814,0)+COUNTIF($N$13:N251,N251)-1,"")</f>
        <v/>
      </c>
      <c r="P251" s="74" t="str">
        <f>IF(AND(C251="Abierto",D251="Alta"),A251,"")</f>
        <v/>
      </c>
      <c r="Q251" s="74" t="str">
        <f ca="1">IF(AND(C251="Abierto",D251="Alta"),TODAY()-E251,"")</f>
        <v/>
      </c>
      <c r="R251" s="74" t="str">
        <f>IF(AND(C251="Abierto",D251="Alta"),RANK(Q251,$Q$13:$Q$814,0)+COUNTIF($Q$13:Q251,Q251)-1+MAX(O:O),"")</f>
        <v/>
      </c>
      <c r="S251" s="74" t="str">
        <f>IF(AND(C251="Abierto",D251="Media"),A251,"")</f>
        <v/>
      </c>
      <c r="T251" s="74" t="str">
        <f ca="1">IF(AND(C251="Abierto",D251="Media"),TODAY()-E251,"")</f>
        <v/>
      </c>
      <c r="U251" s="74" t="str">
        <f>IF(AND(C251="Abierto",D251="Media"),RANK(T251,$T$13:$T$814,0)+COUNTIF($T$13:T251,T251)-1+MAX(O:O,R:R),"")</f>
        <v/>
      </c>
      <c r="V251" s="74" t="str">
        <f>IF(AND(C251="Abierto",D251="Baja"),A251,"")</f>
        <v/>
      </c>
      <c r="W251" s="74" t="str">
        <f ca="1">IF(AND(C251="Abierto",D251="Baja"),TODAY()-E251,"")</f>
        <v/>
      </c>
      <c r="X251" s="74" t="str">
        <f>IF(AND(C251="Abierto",D251="Baja"),RANK(W251,$W$13:$W$814,0)+COUNTIF($W$13:W251,W251)-1+MAX(O:O,R:R,U:U),"")</f>
        <v/>
      </c>
      <c r="Y251" s="139" t="str">
        <f>IF(OR(C251="Resuelto",C251=""),"",SUM(O251,R251,U251,X251))</f>
        <v/>
      </c>
      <c r="Z251" s="139" t="str">
        <f>IF(OR(C251="Resuelto",C251=""),"",SUM(N251,Q251,T251,W251))</f>
        <v/>
      </c>
      <c r="AA251" s="139" t="str">
        <f>IF(OR(C251="Resuelto",C251=""),"",SUM(M251,P251,S251,V251))</f>
        <v/>
      </c>
      <c r="AB251" s="28">
        <v>433</v>
      </c>
      <c r="AC251" s="28" t="str">
        <f t="shared" ca="1" si="19"/>
        <v/>
      </c>
      <c r="AD251" s="75" t="str">
        <f t="shared" ca="1" si="20"/>
        <v/>
      </c>
      <c r="AI251" s="78" t="str">
        <f>IF(AJ251="","",MAX($AI$5:AI250)+1)</f>
        <v/>
      </c>
      <c r="AJ251" s="53" t="str">
        <f>IF(G250="","",IF(COUNTIF($AJ$11:AJ250,G250)=0,G250,""))</f>
        <v/>
      </c>
      <c r="AK251" s="53" t="str">
        <f t="shared" si="21"/>
        <v/>
      </c>
      <c r="AL251" s="135"/>
    </row>
    <row r="252" spans="1:38" x14ac:dyDescent="0.25">
      <c r="A252" s="136"/>
      <c r="B252" s="136"/>
      <c r="C252" s="136"/>
      <c r="D252" s="136"/>
      <c r="E252" s="137"/>
      <c r="F252" s="137"/>
      <c r="G252" s="136"/>
      <c r="H252" s="137"/>
      <c r="I252" s="140" t="str">
        <f t="shared" si="18"/>
        <v/>
      </c>
      <c r="J252" s="140"/>
      <c r="K252" s="140"/>
      <c r="L252" s="140"/>
      <c r="M252" s="74" t="str">
        <f>IF(AND(C252="Abierto",D252="Urgente"),A252,"")</f>
        <v/>
      </c>
      <c r="N252" s="74" t="str">
        <f ca="1">IF(AND(C252="Abierto",D252="Urgente"),TODAY()-E252,"")</f>
        <v/>
      </c>
      <c r="O252" s="74" t="str">
        <f>IF(AND(C252="Abierto",D252="Urgente"),RANK(N252,$N$13:$N$814,0)+COUNTIF($N$13:N252,N252)-1,"")</f>
        <v/>
      </c>
      <c r="P252" s="74" t="str">
        <f>IF(AND(C252="Abierto",D252="Alta"),A252,"")</f>
        <v/>
      </c>
      <c r="Q252" s="74" t="str">
        <f ca="1">IF(AND(C252="Abierto",D252="Alta"),TODAY()-E252,"")</f>
        <v/>
      </c>
      <c r="R252" s="74" t="str">
        <f>IF(AND(C252="Abierto",D252="Alta"),RANK(Q252,$Q$13:$Q$814,0)+COUNTIF($Q$13:Q252,Q252)-1+MAX(O:O),"")</f>
        <v/>
      </c>
      <c r="S252" s="74" t="str">
        <f>IF(AND(C252="Abierto",D252="Media"),A252,"")</f>
        <v/>
      </c>
      <c r="T252" s="74" t="str">
        <f ca="1">IF(AND(C252="Abierto",D252="Media"),TODAY()-E252,"")</f>
        <v/>
      </c>
      <c r="U252" s="74" t="str">
        <f>IF(AND(C252="Abierto",D252="Media"),RANK(T252,$T$13:$T$814,0)+COUNTIF($T$13:T252,T252)-1+MAX(O:O,R:R),"")</f>
        <v/>
      </c>
      <c r="V252" s="74" t="str">
        <f>IF(AND(C252="Abierto",D252="Baja"),A252,"")</f>
        <v/>
      </c>
      <c r="W252" s="74" t="str">
        <f ca="1">IF(AND(C252="Abierto",D252="Baja"),TODAY()-E252,"")</f>
        <v/>
      </c>
      <c r="X252" s="74" t="str">
        <f>IF(AND(C252="Abierto",D252="Baja"),RANK(W252,$W$13:$W$814,0)+COUNTIF($W$13:W252,W252)-1+MAX(O:O,R:R,U:U),"")</f>
        <v/>
      </c>
      <c r="Y252" s="139" t="str">
        <f>IF(OR(C252="Resuelto",C252=""),"",SUM(O252,R252,U252,X252))</f>
        <v/>
      </c>
      <c r="Z252" s="139" t="str">
        <f>IF(OR(C252="Resuelto",C252=""),"",SUM(N252,Q252,T252,W252))</f>
        <v/>
      </c>
      <c r="AA252" s="139" t="str">
        <f>IF(OR(C252="Resuelto",C252=""),"",SUM(M252,P252,S252,V252))</f>
        <v/>
      </c>
      <c r="AB252" s="28">
        <v>434</v>
      </c>
      <c r="AC252" s="28" t="str">
        <f t="shared" ca="1" si="19"/>
        <v/>
      </c>
      <c r="AD252" s="75" t="str">
        <f t="shared" ca="1" si="20"/>
        <v/>
      </c>
      <c r="AI252" s="78" t="str">
        <f>IF(AJ252="","",MAX($AI$5:AI251)+1)</f>
        <v/>
      </c>
      <c r="AJ252" s="53" t="str">
        <f>IF(G251="","",IF(COUNTIF($AJ$11:AJ251,G251)=0,G251,""))</f>
        <v/>
      </c>
      <c r="AK252" s="53" t="str">
        <f t="shared" si="21"/>
        <v/>
      </c>
      <c r="AL252" s="135"/>
    </row>
    <row r="253" spans="1:38" x14ac:dyDescent="0.25">
      <c r="A253" s="136"/>
      <c r="B253" s="136"/>
      <c r="C253" s="136"/>
      <c r="D253" s="136"/>
      <c r="E253" s="137"/>
      <c r="F253" s="137"/>
      <c r="G253" s="136"/>
      <c r="H253" s="137"/>
      <c r="I253" s="140" t="str">
        <f t="shared" si="18"/>
        <v/>
      </c>
      <c r="J253" s="140"/>
      <c r="K253" s="140"/>
      <c r="L253" s="140"/>
      <c r="M253" s="74" t="str">
        <f>IF(AND(C253="Abierto",D253="Urgente"),A253,"")</f>
        <v/>
      </c>
      <c r="N253" s="74" t="str">
        <f ca="1">IF(AND(C253="Abierto",D253="Urgente"),TODAY()-E253,"")</f>
        <v/>
      </c>
      <c r="O253" s="74" t="str">
        <f>IF(AND(C253="Abierto",D253="Urgente"),RANK(N253,$N$13:$N$814,0)+COUNTIF($N$13:N253,N253)-1,"")</f>
        <v/>
      </c>
      <c r="P253" s="74" t="str">
        <f>IF(AND(C253="Abierto",D253="Alta"),A253,"")</f>
        <v/>
      </c>
      <c r="Q253" s="74" t="str">
        <f ca="1">IF(AND(C253="Abierto",D253="Alta"),TODAY()-E253,"")</f>
        <v/>
      </c>
      <c r="R253" s="74" t="str">
        <f>IF(AND(C253="Abierto",D253="Alta"),RANK(Q253,$Q$13:$Q$814,0)+COUNTIF($Q$13:Q253,Q253)-1+MAX(O:O),"")</f>
        <v/>
      </c>
      <c r="S253" s="74" t="str">
        <f>IF(AND(C253="Abierto",D253="Media"),A253,"")</f>
        <v/>
      </c>
      <c r="T253" s="74" t="str">
        <f ca="1">IF(AND(C253="Abierto",D253="Media"),TODAY()-E253,"")</f>
        <v/>
      </c>
      <c r="U253" s="74" t="str">
        <f>IF(AND(C253="Abierto",D253="Media"),RANK(T253,$T$13:$T$814,0)+COUNTIF($T$13:T253,T253)-1+MAX(O:O,R:R),"")</f>
        <v/>
      </c>
      <c r="V253" s="74" t="str">
        <f>IF(AND(C253="Abierto",D253="Baja"),A253,"")</f>
        <v/>
      </c>
      <c r="W253" s="74" t="str">
        <f ca="1">IF(AND(C253="Abierto",D253="Baja"),TODAY()-E253,"")</f>
        <v/>
      </c>
      <c r="X253" s="74" t="str">
        <f>IF(AND(C253="Abierto",D253="Baja"),RANK(W253,$W$13:$W$814,0)+COUNTIF($W$13:W253,W253)-1+MAX(O:O,R:R,U:U),"")</f>
        <v/>
      </c>
      <c r="Y253" s="139" t="str">
        <f>IF(OR(C253="Resuelto",C253=""),"",SUM(O253,R253,U253,X253))</f>
        <v/>
      </c>
      <c r="Z253" s="139" t="str">
        <f>IF(OR(C253="Resuelto",C253=""),"",SUM(N253,Q253,T253,W253))</f>
        <v/>
      </c>
      <c r="AA253" s="139" t="str">
        <f>IF(OR(C253="Resuelto",C253=""),"",SUM(M253,P253,S253,V253))</f>
        <v/>
      </c>
      <c r="AB253" s="28">
        <v>435</v>
      </c>
      <c r="AC253" s="28" t="str">
        <f t="shared" ca="1" si="19"/>
        <v/>
      </c>
      <c r="AD253" s="75" t="str">
        <f t="shared" ca="1" si="20"/>
        <v/>
      </c>
      <c r="AI253" s="78" t="str">
        <f>IF(AJ253="","",MAX($AI$5:AI252)+1)</f>
        <v/>
      </c>
      <c r="AJ253" s="53" t="str">
        <f>IF(G252="","",IF(COUNTIF($AJ$11:AJ252,G252)=0,G252,""))</f>
        <v/>
      </c>
      <c r="AK253" s="53" t="str">
        <f t="shared" si="21"/>
        <v/>
      </c>
      <c r="AL253" s="135"/>
    </row>
    <row r="254" spans="1:38" x14ac:dyDescent="0.25">
      <c r="A254" s="136"/>
      <c r="B254" s="136"/>
      <c r="C254" s="136"/>
      <c r="D254" s="136"/>
      <c r="E254" s="137"/>
      <c r="F254" s="137"/>
      <c r="G254" s="136"/>
      <c r="H254" s="137"/>
      <c r="I254" s="140" t="str">
        <f t="shared" si="18"/>
        <v/>
      </c>
      <c r="J254" s="140"/>
      <c r="K254" s="140"/>
      <c r="L254" s="140"/>
      <c r="M254" s="74" t="str">
        <f>IF(AND(C254="Abierto",D254="Urgente"),A254,"")</f>
        <v/>
      </c>
      <c r="N254" s="74" t="str">
        <f ca="1">IF(AND(C254="Abierto",D254="Urgente"),TODAY()-E254,"")</f>
        <v/>
      </c>
      <c r="O254" s="74" t="str">
        <f>IF(AND(C254="Abierto",D254="Urgente"),RANK(N254,$N$13:$N$814,0)+COUNTIF($N$13:N254,N254)-1,"")</f>
        <v/>
      </c>
      <c r="P254" s="74" t="str">
        <f>IF(AND(C254="Abierto",D254="Alta"),A254,"")</f>
        <v/>
      </c>
      <c r="Q254" s="74" t="str">
        <f ca="1">IF(AND(C254="Abierto",D254="Alta"),TODAY()-E254,"")</f>
        <v/>
      </c>
      <c r="R254" s="74" t="str">
        <f>IF(AND(C254="Abierto",D254="Alta"),RANK(Q254,$Q$13:$Q$814,0)+COUNTIF($Q$13:Q254,Q254)-1+MAX(O:O),"")</f>
        <v/>
      </c>
      <c r="S254" s="74" t="str">
        <f>IF(AND(C254="Abierto",D254="Media"),A254,"")</f>
        <v/>
      </c>
      <c r="T254" s="74" t="str">
        <f ca="1">IF(AND(C254="Abierto",D254="Media"),TODAY()-E254,"")</f>
        <v/>
      </c>
      <c r="U254" s="74" t="str">
        <f>IF(AND(C254="Abierto",D254="Media"),RANK(T254,$T$13:$T$814,0)+COUNTIF($T$13:T254,T254)-1+MAX(O:O,R:R),"")</f>
        <v/>
      </c>
      <c r="V254" s="74" t="str">
        <f>IF(AND(C254="Abierto",D254="Baja"),A254,"")</f>
        <v/>
      </c>
      <c r="W254" s="74" t="str">
        <f ca="1">IF(AND(C254="Abierto",D254="Baja"),TODAY()-E254,"")</f>
        <v/>
      </c>
      <c r="X254" s="74" t="str">
        <f>IF(AND(C254="Abierto",D254="Baja"),RANK(W254,$W$13:$W$814,0)+COUNTIF($W$13:W254,W254)-1+MAX(O:O,R:R,U:U),"")</f>
        <v/>
      </c>
      <c r="Y254" s="139" t="str">
        <f>IF(OR(C254="Resuelto",C254=""),"",SUM(O254,R254,U254,X254))</f>
        <v/>
      </c>
      <c r="Z254" s="139" t="str">
        <f>IF(OR(C254="Resuelto",C254=""),"",SUM(N254,Q254,T254,W254))</f>
        <v/>
      </c>
      <c r="AA254" s="139" t="str">
        <f>IF(OR(C254="Resuelto",C254=""),"",SUM(M254,P254,S254,V254))</f>
        <v/>
      </c>
      <c r="AB254" s="28">
        <v>436</v>
      </c>
      <c r="AC254" s="28" t="str">
        <f t="shared" ca="1" si="19"/>
        <v/>
      </c>
      <c r="AD254" s="75" t="str">
        <f t="shared" ca="1" si="20"/>
        <v/>
      </c>
      <c r="AI254" s="78" t="str">
        <f>IF(AJ254="","",MAX($AI$5:AI253)+1)</f>
        <v/>
      </c>
      <c r="AJ254" s="53" t="str">
        <f>IF(G253="","",IF(COUNTIF($AJ$11:AJ253,G253)=0,G253,""))</f>
        <v/>
      </c>
      <c r="AK254" s="53" t="str">
        <f t="shared" si="21"/>
        <v/>
      </c>
      <c r="AL254" s="135"/>
    </row>
    <row r="255" spans="1:38" x14ac:dyDescent="0.25">
      <c r="A255" s="136"/>
      <c r="B255" s="136"/>
      <c r="C255" s="136"/>
      <c r="D255" s="136"/>
      <c r="E255" s="137"/>
      <c r="F255" s="137"/>
      <c r="G255" s="136"/>
      <c r="H255" s="137"/>
      <c r="I255" s="140" t="str">
        <f t="shared" si="18"/>
        <v/>
      </c>
      <c r="J255" s="140"/>
      <c r="K255" s="140"/>
      <c r="L255" s="140"/>
      <c r="M255" s="74" t="str">
        <f>IF(AND(C255="Abierto",D255="Urgente"),A255,"")</f>
        <v/>
      </c>
      <c r="N255" s="74" t="str">
        <f ca="1">IF(AND(C255="Abierto",D255="Urgente"),TODAY()-E255,"")</f>
        <v/>
      </c>
      <c r="O255" s="74" t="str">
        <f>IF(AND(C255="Abierto",D255="Urgente"),RANK(N255,$N$13:$N$814,0)+COUNTIF($N$13:N255,N255)-1,"")</f>
        <v/>
      </c>
      <c r="P255" s="74" t="str">
        <f>IF(AND(C255="Abierto",D255="Alta"),A255,"")</f>
        <v/>
      </c>
      <c r="Q255" s="74" t="str">
        <f ca="1">IF(AND(C255="Abierto",D255="Alta"),TODAY()-E255,"")</f>
        <v/>
      </c>
      <c r="R255" s="74" t="str">
        <f>IF(AND(C255="Abierto",D255="Alta"),RANK(Q255,$Q$13:$Q$814,0)+COUNTIF($Q$13:Q255,Q255)-1+MAX(O:O),"")</f>
        <v/>
      </c>
      <c r="S255" s="74" t="str">
        <f>IF(AND(C255="Abierto",D255="Media"),A255,"")</f>
        <v/>
      </c>
      <c r="T255" s="74" t="str">
        <f ca="1">IF(AND(C255="Abierto",D255="Media"),TODAY()-E255,"")</f>
        <v/>
      </c>
      <c r="U255" s="74" t="str">
        <f>IF(AND(C255="Abierto",D255="Media"),RANK(T255,$T$13:$T$814,0)+COUNTIF($T$13:T255,T255)-1+MAX(O:O,R:R),"")</f>
        <v/>
      </c>
      <c r="V255" s="74" t="str">
        <f>IF(AND(C255="Abierto",D255="Baja"),A255,"")</f>
        <v/>
      </c>
      <c r="W255" s="74" t="str">
        <f ca="1">IF(AND(C255="Abierto",D255="Baja"),TODAY()-E255,"")</f>
        <v/>
      </c>
      <c r="X255" s="74" t="str">
        <f>IF(AND(C255="Abierto",D255="Baja"),RANK(W255,$W$13:$W$814,0)+COUNTIF($W$13:W255,W255)-1+MAX(O:O,R:R,U:U),"")</f>
        <v/>
      </c>
      <c r="Y255" s="139" t="str">
        <f>IF(OR(C255="Resuelto",C255=""),"",SUM(O255,R255,U255,X255))</f>
        <v/>
      </c>
      <c r="Z255" s="139" t="str">
        <f>IF(OR(C255="Resuelto",C255=""),"",SUM(N255,Q255,T255,W255))</f>
        <v/>
      </c>
      <c r="AA255" s="139" t="str">
        <f>IF(OR(C255="Resuelto",C255=""),"",SUM(M255,P255,S255,V255))</f>
        <v/>
      </c>
      <c r="AB255" s="28">
        <v>437</v>
      </c>
      <c r="AC255" s="28" t="str">
        <f t="shared" ca="1" si="19"/>
        <v/>
      </c>
      <c r="AD255" s="75" t="str">
        <f t="shared" ca="1" si="20"/>
        <v/>
      </c>
      <c r="AI255" s="78" t="str">
        <f>IF(AJ255="","",MAX($AI$5:AI254)+1)</f>
        <v/>
      </c>
      <c r="AJ255" s="53" t="str">
        <f>IF(G254="","",IF(COUNTIF($AJ$11:AJ254,G254)=0,G254,""))</f>
        <v/>
      </c>
      <c r="AK255" s="53" t="str">
        <f t="shared" si="21"/>
        <v/>
      </c>
      <c r="AL255" s="135"/>
    </row>
    <row r="256" spans="1:38" x14ac:dyDescent="0.25">
      <c r="A256" s="136"/>
      <c r="B256" s="136"/>
      <c r="C256" s="136"/>
      <c r="D256" s="136"/>
      <c r="E256" s="137"/>
      <c r="F256" s="137"/>
      <c r="G256" s="136"/>
      <c r="H256" s="137"/>
      <c r="I256" s="140" t="str">
        <f t="shared" si="18"/>
        <v/>
      </c>
      <c r="J256" s="140"/>
      <c r="K256" s="140"/>
      <c r="L256" s="140"/>
      <c r="M256" s="74" t="str">
        <f>IF(AND(C256="Abierto",D256="Urgente"),A256,"")</f>
        <v/>
      </c>
      <c r="N256" s="74" t="str">
        <f ca="1">IF(AND(C256="Abierto",D256="Urgente"),TODAY()-E256,"")</f>
        <v/>
      </c>
      <c r="O256" s="74" t="str">
        <f>IF(AND(C256="Abierto",D256="Urgente"),RANK(N256,$N$13:$N$814,0)+COUNTIF($N$13:N256,N256)-1,"")</f>
        <v/>
      </c>
      <c r="P256" s="74" t="str">
        <f>IF(AND(C256="Abierto",D256="Alta"),A256,"")</f>
        <v/>
      </c>
      <c r="Q256" s="74" t="str">
        <f ca="1">IF(AND(C256="Abierto",D256="Alta"),TODAY()-E256,"")</f>
        <v/>
      </c>
      <c r="R256" s="74" t="str">
        <f>IF(AND(C256="Abierto",D256="Alta"),RANK(Q256,$Q$13:$Q$814,0)+COUNTIF($Q$13:Q256,Q256)-1+MAX(O:O),"")</f>
        <v/>
      </c>
      <c r="S256" s="74" t="str">
        <f>IF(AND(C256="Abierto",D256="Media"),A256,"")</f>
        <v/>
      </c>
      <c r="T256" s="74" t="str">
        <f ca="1">IF(AND(C256="Abierto",D256="Media"),TODAY()-E256,"")</f>
        <v/>
      </c>
      <c r="U256" s="74" t="str">
        <f>IF(AND(C256="Abierto",D256="Media"),RANK(T256,$T$13:$T$814,0)+COUNTIF($T$13:T256,T256)-1+MAX(O:O,R:R),"")</f>
        <v/>
      </c>
      <c r="V256" s="74" t="str">
        <f>IF(AND(C256="Abierto",D256="Baja"),A256,"")</f>
        <v/>
      </c>
      <c r="W256" s="74" t="str">
        <f ca="1">IF(AND(C256="Abierto",D256="Baja"),TODAY()-E256,"")</f>
        <v/>
      </c>
      <c r="X256" s="74" t="str">
        <f>IF(AND(C256="Abierto",D256="Baja"),RANK(W256,$W$13:$W$814,0)+COUNTIF($W$13:W256,W256)-1+MAX(O:O,R:R,U:U),"")</f>
        <v/>
      </c>
      <c r="Y256" s="139" t="str">
        <f>IF(OR(C256="Resuelto",C256=""),"",SUM(O256,R256,U256,X256))</f>
        <v/>
      </c>
      <c r="Z256" s="139" t="str">
        <f>IF(OR(C256="Resuelto",C256=""),"",SUM(N256,Q256,T256,W256))</f>
        <v/>
      </c>
      <c r="AA256" s="139" t="str">
        <f>IF(OR(C256="Resuelto",C256=""),"",SUM(M256,P256,S256,V256))</f>
        <v/>
      </c>
      <c r="AB256" s="28">
        <v>438</v>
      </c>
      <c r="AC256" s="28" t="str">
        <f t="shared" ca="1" si="19"/>
        <v/>
      </c>
      <c r="AD256" s="75" t="str">
        <f t="shared" ca="1" si="20"/>
        <v/>
      </c>
      <c r="AI256" s="78" t="str">
        <f>IF(AJ256="","",MAX($AI$5:AI255)+1)</f>
        <v/>
      </c>
      <c r="AJ256" s="53" t="str">
        <f>IF(G255="","",IF(COUNTIF($AJ$11:AJ255,G255)=0,G255,""))</f>
        <v/>
      </c>
      <c r="AK256" s="53" t="str">
        <f t="shared" si="21"/>
        <v/>
      </c>
      <c r="AL256" s="135"/>
    </row>
    <row r="257" spans="1:38" x14ac:dyDescent="0.25">
      <c r="A257" s="136"/>
      <c r="B257" s="136"/>
      <c r="C257" s="136"/>
      <c r="D257" s="136"/>
      <c r="E257" s="137"/>
      <c r="F257" s="137"/>
      <c r="G257" s="136"/>
      <c r="H257" s="137"/>
      <c r="I257" s="140" t="str">
        <f t="shared" si="18"/>
        <v/>
      </c>
      <c r="J257" s="140"/>
      <c r="K257" s="140"/>
      <c r="L257" s="140"/>
      <c r="M257" s="74" t="str">
        <f>IF(AND(C257="Abierto",D257="Urgente"),A257,"")</f>
        <v/>
      </c>
      <c r="N257" s="74" t="str">
        <f ca="1">IF(AND(C257="Abierto",D257="Urgente"),TODAY()-E257,"")</f>
        <v/>
      </c>
      <c r="O257" s="74" t="str">
        <f>IF(AND(C257="Abierto",D257="Urgente"),RANK(N257,$N$13:$N$814,0)+COUNTIF($N$13:N257,N257)-1,"")</f>
        <v/>
      </c>
      <c r="P257" s="74" t="str">
        <f>IF(AND(C257="Abierto",D257="Alta"),A257,"")</f>
        <v/>
      </c>
      <c r="Q257" s="74" t="str">
        <f ca="1">IF(AND(C257="Abierto",D257="Alta"),TODAY()-E257,"")</f>
        <v/>
      </c>
      <c r="R257" s="74" t="str">
        <f>IF(AND(C257="Abierto",D257="Alta"),RANK(Q257,$Q$13:$Q$814,0)+COUNTIF($Q$13:Q257,Q257)-1+MAX(O:O),"")</f>
        <v/>
      </c>
      <c r="S257" s="74" t="str">
        <f>IF(AND(C257="Abierto",D257="Media"),A257,"")</f>
        <v/>
      </c>
      <c r="T257" s="74" t="str">
        <f ca="1">IF(AND(C257="Abierto",D257="Media"),TODAY()-E257,"")</f>
        <v/>
      </c>
      <c r="U257" s="74" t="str">
        <f>IF(AND(C257="Abierto",D257="Media"),RANK(T257,$T$13:$T$814,0)+COUNTIF($T$13:T257,T257)-1+MAX(O:O,R:R),"")</f>
        <v/>
      </c>
      <c r="V257" s="74" t="str">
        <f>IF(AND(C257="Abierto",D257="Baja"),A257,"")</f>
        <v/>
      </c>
      <c r="W257" s="74" t="str">
        <f ca="1">IF(AND(C257="Abierto",D257="Baja"),TODAY()-E257,"")</f>
        <v/>
      </c>
      <c r="X257" s="74" t="str">
        <f>IF(AND(C257="Abierto",D257="Baja"),RANK(W257,$W$13:$W$814,0)+COUNTIF($W$13:W257,W257)-1+MAX(O:O,R:R,U:U),"")</f>
        <v/>
      </c>
      <c r="Y257" s="139" t="str">
        <f>IF(OR(C257="Resuelto",C257=""),"",SUM(O257,R257,U257,X257))</f>
        <v/>
      </c>
      <c r="Z257" s="139" t="str">
        <f>IF(OR(C257="Resuelto",C257=""),"",SUM(N257,Q257,T257,W257))</f>
        <v/>
      </c>
      <c r="AA257" s="139" t="str">
        <f>IF(OR(C257="Resuelto",C257=""),"",SUM(M257,P257,S257,V257))</f>
        <v/>
      </c>
      <c r="AB257" s="28">
        <v>439</v>
      </c>
      <c r="AC257" s="28" t="str">
        <f t="shared" ca="1" si="19"/>
        <v/>
      </c>
      <c r="AD257" s="75" t="str">
        <f t="shared" ca="1" si="20"/>
        <v/>
      </c>
      <c r="AI257" s="78" t="str">
        <f>IF(AJ257="","",MAX($AI$5:AI256)+1)</f>
        <v/>
      </c>
      <c r="AJ257" s="53" t="str">
        <f>IF(G256="","",IF(COUNTIF($AJ$11:AJ256,G256)=0,G256,""))</f>
        <v/>
      </c>
      <c r="AK257" s="53" t="str">
        <f t="shared" si="21"/>
        <v/>
      </c>
      <c r="AL257" s="135"/>
    </row>
    <row r="258" spans="1:38" x14ac:dyDescent="0.25">
      <c r="A258" s="136"/>
      <c r="B258" s="136"/>
      <c r="C258" s="136"/>
      <c r="D258" s="136"/>
      <c r="E258" s="137"/>
      <c r="F258" s="137"/>
      <c r="G258" s="136"/>
      <c r="H258" s="137"/>
      <c r="I258" s="140" t="str">
        <f t="shared" si="18"/>
        <v/>
      </c>
      <c r="J258" s="140"/>
      <c r="K258" s="140"/>
      <c r="L258" s="140"/>
      <c r="M258" s="74" t="str">
        <f>IF(AND(C258="Abierto",D258="Urgente"),A258,"")</f>
        <v/>
      </c>
      <c r="N258" s="74" t="str">
        <f ca="1">IF(AND(C258="Abierto",D258="Urgente"),TODAY()-E258,"")</f>
        <v/>
      </c>
      <c r="O258" s="74" t="str">
        <f>IF(AND(C258="Abierto",D258="Urgente"),RANK(N258,$N$13:$N$814,0)+COUNTIF($N$13:N258,N258)-1,"")</f>
        <v/>
      </c>
      <c r="P258" s="74" t="str">
        <f>IF(AND(C258="Abierto",D258="Alta"),A258,"")</f>
        <v/>
      </c>
      <c r="Q258" s="74" t="str">
        <f ca="1">IF(AND(C258="Abierto",D258="Alta"),TODAY()-E258,"")</f>
        <v/>
      </c>
      <c r="R258" s="74" t="str">
        <f>IF(AND(C258="Abierto",D258="Alta"),RANK(Q258,$Q$13:$Q$814,0)+COUNTIF($Q$13:Q258,Q258)-1+MAX(O:O),"")</f>
        <v/>
      </c>
      <c r="S258" s="74" t="str">
        <f>IF(AND(C258="Abierto",D258="Media"),A258,"")</f>
        <v/>
      </c>
      <c r="T258" s="74" t="str">
        <f ca="1">IF(AND(C258="Abierto",D258="Media"),TODAY()-E258,"")</f>
        <v/>
      </c>
      <c r="U258" s="74" t="str">
        <f>IF(AND(C258="Abierto",D258="Media"),RANK(T258,$T$13:$T$814,0)+COUNTIF($T$13:T258,T258)-1+MAX(O:O,R:R),"")</f>
        <v/>
      </c>
      <c r="V258" s="74" t="str">
        <f>IF(AND(C258="Abierto",D258="Baja"),A258,"")</f>
        <v/>
      </c>
      <c r="W258" s="74" t="str">
        <f ca="1">IF(AND(C258="Abierto",D258="Baja"),TODAY()-E258,"")</f>
        <v/>
      </c>
      <c r="X258" s="74" t="str">
        <f>IF(AND(C258="Abierto",D258="Baja"),RANK(W258,$W$13:$W$814,0)+COUNTIF($W$13:W258,W258)-1+MAX(O:O,R:R,U:U),"")</f>
        <v/>
      </c>
      <c r="Y258" s="139" t="str">
        <f>IF(OR(C258="Resuelto",C258=""),"",SUM(O258,R258,U258,X258))</f>
        <v/>
      </c>
      <c r="Z258" s="139" t="str">
        <f>IF(OR(C258="Resuelto",C258=""),"",SUM(N258,Q258,T258,W258))</f>
        <v/>
      </c>
      <c r="AA258" s="139" t="str">
        <f>IF(OR(C258="Resuelto",C258=""),"",SUM(M258,P258,S258,V258))</f>
        <v/>
      </c>
      <c r="AB258" s="28">
        <v>440</v>
      </c>
      <c r="AC258" s="28" t="str">
        <f t="shared" ca="1" si="19"/>
        <v/>
      </c>
      <c r="AD258" s="75" t="str">
        <f t="shared" ca="1" si="20"/>
        <v/>
      </c>
      <c r="AI258" s="78" t="str">
        <f>IF(AJ258="","",MAX($AI$5:AI257)+1)</f>
        <v/>
      </c>
      <c r="AJ258" s="53" t="str">
        <f>IF(G257="","",IF(COUNTIF($AJ$11:AJ257,G257)=0,G257,""))</f>
        <v/>
      </c>
      <c r="AK258" s="53" t="str">
        <f t="shared" si="21"/>
        <v/>
      </c>
      <c r="AL258" s="135"/>
    </row>
    <row r="259" spans="1:38" x14ac:dyDescent="0.25">
      <c r="A259" s="136"/>
      <c r="B259" s="136"/>
      <c r="C259" s="136"/>
      <c r="D259" s="136"/>
      <c r="E259" s="137"/>
      <c r="F259" s="137"/>
      <c r="G259" s="136"/>
      <c r="H259" s="137"/>
      <c r="I259" s="140" t="str">
        <f t="shared" si="18"/>
        <v/>
      </c>
      <c r="J259" s="140"/>
      <c r="K259" s="140"/>
      <c r="L259" s="140"/>
      <c r="M259" s="74" t="str">
        <f>IF(AND(C259="Abierto",D259="Urgente"),A259,"")</f>
        <v/>
      </c>
      <c r="N259" s="74" t="str">
        <f ca="1">IF(AND(C259="Abierto",D259="Urgente"),TODAY()-E259,"")</f>
        <v/>
      </c>
      <c r="O259" s="74" t="str">
        <f>IF(AND(C259="Abierto",D259="Urgente"),RANK(N259,$N$13:$N$814,0)+COUNTIF($N$13:N259,N259)-1,"")</f>
        <v/>
      </c>
      <c r="P259" s="74" t="str">
        <f>IF(AND(C259="Abierto",D259="Alta"),A259,"")</f>
        <v/>
      </c>
      <c r="Q259" s="74" t="str">
        <f ca="1">IF(AND(C259="Abierto",D259="Alta"),TODAY()-E259,"")</f>
        <v/>
      </c>
      <c r="R259" s="74" t="str">
        <f>IF(AND(C259="Abierto",D259="Alta"),RANK(Q259,$Q$13:$Q$814,0)+COUNTIF($Q$13:Q259,Q259)-1+MAX(O:O),"")</f>
        <v/>
      </c>
      <c r="S259" s="74" t="str">
        <f>IF(AND(C259="Abierto",D259="Media"),A259,"")</f>
        <v/>
      </c>
      <c r="T259" s="74" t="str">
        <f ca="1">IF(AND(C259="Abierto",D259="Media"),TODAY()-E259,"")</f>
        <v/>
      </c>
      <c r="U259" s="74" t="str">
        <f>IF(AND(C259="Abierto",D259="Media"),RANK(T259,$T$13:$T$814,0)+COUNTIF($T$13:T259,T259)-1+MAX(O:O,R:R),"")</f>
        <v/>
      </c>
      <c r="V259" s="74" t="str">
        <f>IF(AND(C259="Abierto",D259="Baja"),A259,"")</f>
        <v/>
      </c>
      <c r="W259" s="74" t="str">
        <f ca="1">IF(AND(C259="Abierto",D259="Baja"),TODAY()-E259,"")</f>
        <v/>
      </c>
      <c r="X259" s="74" t="str">
        <f>IF(AND(C259="Abierto",D259="Baja"),RANK(W259,$W$13:$W$814,0)+COUNTIF($W$13:W259,W259)-1+MAX(O:O,R:R,U:U),"")</f>
        <v/>
      </c>
      <c r="Y259" s="139" t="str">
        <f>IF(OR(C259="Resuelto",C259=""),"",SUM(O259,R259,U259,X259))</f>
        <v/>
      </c>
      <c r="Z259" s="139" t="str">
        <f>IF(OR(C259="Resuelto",C259=""),"",SUM(N259,Q259,T259,W259))</f>
        <v/>
      </c>
      <c r="AA259" s="139" t="str">
        <f>IF(OR(C259="Resuelto",C259=""),"",SUM(M259,P259,S259,V259))</f>
        <v/>
      </c>
      <c r="AB259" s="28">
        <v>441</v>
      </c>
      <c r="AC259" s="28" t="str">
        <f t="shared" ca="1" si="19"/>
        <v/>
      </c>
      <c r="AD259" s="75" t="str">
        <f t="shared" ca="1" si="20"/>
        <v/>
      </c>
      <c r="AI259" s="78" t="str">
        <f>IF(AJ259="","",MAX($AI$5:AI258)+1)</f>
        <v/>
      </c>
      <c r="AJ259" s="53" t="str">
        <f>IF(G258="","",IF(COUNTIF($AJ$11:AJ258,G258)=0,G258,""))</f>
        <v/>
      </c>
      <c r="AK259" s="53" t="str">
        <f t="shared" si="21"/>
        <v/>
      </c>
      <c r="AL259" s="135"/>
    </row>
    <row r="260" spans="1:38" x14ac:dyDescent="0.25">
      <c r="A260" s="136"/>
      <c r="B260" s="136"/>
      <c r="C260" s="136"/>
      <c r="D260" s="136"/>
      <c r="E260" s="137"/>
      <c r="F260" s="137"/>
      <c r="G260" s="136"/>
      <c r="H260" s="137"/>
      <c r="I260" s="140" t="str">
        <f t="shared" si="18"/>
        <v/>
      </c>
      <c r="J260" s="140"/>
      <c r="K260" s="140"/>
      <c r="L260" s="140"/>
      <c r="M260" s="74" t="str">
        <f>IF(AND(C260="Abierto",D260="Urgente"),A260,"")</f>
        <v/>
      </c>
      <c r="N260" s="74" t="str">
        <f ca="1">IF(AND(C260="Abierto",D260="Urgente"),TODAY()-E260,"")</f>
        <v/>
      </c>
      <c r="O260" s="74" t="str">
        <f>IF(AND(C260="Abierto",D260="Urgente"),RANK(N260,$N$13:$N$814,0)+COUNTIF($N$13:N260,N260)-1,"")</f>
        <v/>
      </c>
      <c r="P260" s="74" t="str">
        <f>IF(AND(C260="Abierto",D260="Alta"),A260,"")</f>
        <v/>
      </c>
      <c r="Q260" s="74" t="str">
        <f ca="1">IF(AND(C260="Abierto",D260="Alta"),TODAY()-E260,"")</f>
        <v/>
      </c>
      <c r="R260" s="74" t="str">
        <f>IF(AND(C260="Abierto",D260="Alta"),RANK(Q260,$Q$13:$Q$814,0)+COUNTIF($Q$13:Q260,Q260)-1+MAX(O:O),"")</f>
        <v/>
      </c>
      <c r="S260" s="74" t="str">
        <f>IF(AND(C260="Abierto",D260="Media"),A260,"")</f>
        <v/>
      </c>
      <c r="T260" s="74" t="str">
        <f ca="1">IF(AND(C260="Abierto",D260="Media"),TODAY()-E260,"")</f>
        <v/>
      </c>
      <c r="U260" s="74" t="str">
        <f>IF(AND(C260="Abierto",D260="Media"),RANK(T260,$T$13:$T$814,0)+COUNTIF($T$13:T260,T260)-1+MAX(O:O,R:R),"")</f>
        <v/>
      </c>
      <c r="V260" s="74" t="str">
        <f>IF(AND(C260="Abierto",D260="Baja"),A260,"")</f>
        <v/>
      </c>
      <c r="W260" s="74" t="str">
        <f ca="1">IF(AND(C260="Abierto",D260="Baja"),TODAY()-E260,"")</f>
        <v/>
      </c>
      <c r="X260" s="74" t="str">
        <f>IF(AND(C260="Abierto",D260="Baja"),RANK(W260,$W$13:$W$814,0)+COUNTIF($W$13:W260,W260)-1+MAX(O:O,R:R,U:U),"")</f>
        <v/>
      </c>
      <c r="Y260" s="139" t="str">
        <f>IF(OR(C260="Resuelto",C260=""),"",SUM(O260,R260,U260,X260))</f>
        <v/>
      </c>
      <c r="Z260" s="139" t="str">
        <f>IF(OR(C260="Resuelto",C260=""),"",SUM(N260,Q260,T260,W260))</f>
        <v/>
      </c>
      <c r="AA260" s="139" t="str">
        <f>IF(OR(C260="Resuelto",C260=""),"",SUM(M260,P260,S260,V260))</f>
        <v/>
      </c>
      <c r="AB260" s="28">
        <v>442</v>
      </c>
      <c r="AC260" s="28" t="str">
        <f t="shared" ca="1" si="19"/>
        <v/>
      </c>
      <c r="AD260" s="75" t="str">
        <f t="shared" ca="1" si="20"/>
        <v/>
      </c>
      <c r="AI260" s="78" t="str">
        <f>IF(AJ260="","",MAX($AI$5:AI259)+1)</f>
        <v/>
      </c>
      <c r="AJ260" s="53" t="str">
        <f>IF(G259="","",IF(COUNTIF($AJ$11:AJ259,G259)=0,G259,""))</f>
        <v/>
      </c>
      <c r="AK260" s="53" t="str">
        <f t="shared" si="21"/>
        <v/>
      </c>
      <c r="AL260" s="135"/>
    </row>
    <row r="261" spans="1:38" x14ac:dyDescent="0.25">
      <c r="A261" s="136"/>
      <c r="B261" s="136"/>
      <c r="C261" s="136"/>
      <c r="D261" s="136"/>
      <c r="E261" s="137"/>
      <c r="F261" s="137"/>
      <c r="G261" s="136"/>
      <c r="H261" s="137"/>
      <c r="I261" s="140" t="str">
        <f t="shared" si="18"/>
        <v/>
      </c>
      <c r="J261" s="140"/>
      <c r="K261" s="140"/>
      <c r="L261" s="140"/>
      <c r="M261" s="74" t="str">
        <f>IF(AND(C261="Abierto",D261="Urgente"),A261,"")</f>
        <v/>
      </c>
      <c r="N261" s="74" t="str">
        <f ca="1">IF(AND(C261="Abierto",D261="Urgente"),TODAY()-E261,"")</f>
        <v/>
      </c>
      <c r="O261" s="74" t="str">
        <f>IF(AND(C261="Abierto",D261="Urgente"),RANK(N261,$N$13:$N$814,0)+COUNTIF($N$13:N261,N261)-1,"")</f>
        <v/>
      </c>
      <c r="P261" s="74" t="str">
        <f>IF(AND(C261="Abierto",D261="Alta"),A261,"")</f>
        <v/>
      </c>
      <c r="Q261" s="74" t="str">
        <f ca="1">IF(AND(C261="Abierto",D261="Alta"),TODAY()-E261,"")</f>
        <v/>
      </c>
      <c r="R261" s="74" t="str">
        <f>IF(AND(C261="Abierto",D261="Alta"),RANK(Q261,$Q$13:$Q$814,0)+COUNTIF($Q$13:Q261,Q261)-1+MAX(O:O),"")</f>
        <v/>
      </c>
      <c r="S261" s="74" t="str">
        <f>IF(AND(C261="Abierto",D261="Media"),A261,"")</f>
        <v/>
      </c>
      <c r="T261" s="74" t="str">
        <f ca="1">IF(AND(C261="Abierto",D261="Media"),TODAY()-E261,"")</f>
        <v/>
      </c>
      <c r="U261" s="74" t="str">
        <f>IF(AND(C261="Abierto",D261="Media"),RANK(T261,$T$13:$T$814,0)+COUNTIF($T$13:T261,T261)-1+MAX(O:O,R:R),"")</f>
        <v/>
      </c>
      <c r="V261" s="74" t="str">
        <f>IF(AND(C261="Abierto",D261="Baja"),A261,"")</f>
        <v/>
      </c>
      <c r="W261" s="74" t="str">
        <f ca="1">IF(AND(C261="Abierto",D261="Baja"),TODAY()-E261,"")</f>
        <v/>
      </c>
      <c r="X261" s="74" t="str">
        <f>IF(AND(C261="Abierto",D261="Baja"),RANK(W261,$W$13:$W$814,0)+COUNTIF($W$13:W261,W261)-1+MAX(O:O,R:R,U:U),"")</f>
        <v/>
      </c>
      <c r="Y261" s="139" t="str">
        <f>IF(OR(C261="Resuelto",C261=""),"",SUM(O261,R261,U261,X261))</f>
        <v/>
      </c>
      <c r="Z261" s="139" t="str">
        <f>IF(OR(C261="Resuelto",C261=""),"",SUM(N261,Q261,T261,W261))</f>
        <v/>
      </c>
      <c r="AA261" s="139" t="str">
        <f>IF(OR(C261="Resuelto",C261=""),"",SUM(M261,P261,S261,V261))</f>
        <v/>
      </c>
      <c r="AB261" s="28">
        <v>443</v>
      </c>
      <c r="AC261" s="28" t="str">
        <f t="shared" ca="1" si="19"/>
        <v/>
      </c>
      <c r="AD261" s="75" t="str">
        <f t="shared" ca="1" si="20"/>
        <v/>
      </c>
      <c r="AI261" s="78" t="str">
        <f>IF(AJ261="","",MAX($AI$5:AI260)+1)</f>
        <v/>
      </c>
      <c r="AJ261" s="53" t="str">
        <f>IF(G260="","",IF(COUNTIF($AJ$11:AJ260,G260)=0,G260,""))</f>
        <v/>
      </c>
      <c r="AK261" s="53" t="str">
        <f t="shared" si="21"/>
        <v/>
      </c>
      <c r="AL261" s="135"/>
    </row>
    <row r="262" spans="1:38" x14ac:dyDescent="0.25">
      <c r="A262" s="136"/>
      <c r="B262" s="136"/>
      <c r="C262" s="136"/>
      <c r="D262" s="136"/>
      <c r="E262" s="137"/>
      <c r="F262" s="137"/>
      <c r="G262" s="136"/>
      <c r="H262" s="137"/>
      <c r="I262" s="140" t="str">
        <f t="shared" si="18"/>
        <v/>
      </c>
      <c r="J262" s="140"/>
      <c r="K262" s="140"/>
      <c r="L262" s="140"/>
      <c r="M262" s="74" t="str">
        <f>IF(AND(C262="Abierto",D262="Urgente"),A262,"")</f>
        <v/>
      </c>
      <c r="N262" s="74" t="str">
        <f ca="1">IF(AND(C262="Abierto",D262="Urgente"),TODAY()-E262,"")</f>
        <v/>
      </c>
      <c r="O262" s="74" t="str">
        <f>IF(AND(C262="Abierto",D262="Urgente"),RANK(N262,$N$13:$N$814,0)+COUNTIF($N$13:N262,N262)-1,"")</f>
        <v/>
      </c>
      <c r="P262" s="74" t="str">
        <f>IF(AND(C262="Abierto",D262="Alta"),A262,"")</f>
        <v/>
      </c>
      <c r="Q262" s="74" t="str">
        <f ca="1">IF(AND(C262="Abierto",D262="Alta"),TODAY()-E262,"")</f>
        <v/>
      </c>
      <c r="R262" s="74" t="str">
        <f>IF(AND(C262="Abierto",D262="Alta"),RANK(Q262,$Q$13:$Q$814,0)+COUNTIF($Q$13:Q262,Q262)-1+MAX(O:O),"")</f>
        <v/>
      </c>
      <c r="S262" s="74" t="str">
        <f>IF(AND(C262="Abierto",D262="Media"),A262,"")</f>
        <v/>
      </c>
      <c r="T262" s="74" t="str">
        <f ca="1">IF(AND(C262="Abierto",D262="Media"),TODAY()-E262,"")</f>
        <v/>
      </c>
      <c r="U262" s="74" t="str">
        <f>IF(AND(C262="Abierto",D262="Media"),RANK(T262,$T$13:$T$814,0)+COUNTIF($T$13:T262,T262)-1+MAX(O:O,R:R),"")</f>
        <v/>
      </c>
      <c r="V262" s="74" t="str">
        <f>IF(AND(C262="Abierto",D262="Baja"),A262,"")</f>
        <v/>
      </c>
      <c r="W262" s="74" t="str">
        <f ca="1">IF(AND(C262="Abierto",D262="Baja"),TODAY()-E262,"")</f>
        <v/>
      </c>
      <c r="X262" s="74" t="str">
        <f>IF(AND(C262="Abierto",D262="Baja"),RANK(W262,$W$13:$W$814,0)+COUNTIF($W$13:W262,W262)-1+MAX(O:O,R:R,U:U),"")</f>
        <v/>
      </c>
      <c r="Y262" s="139" t="str">
        <f>IF(OR(C262="Resuelto",C262=""),"",SUM(O262,R262,U262,X262))</f>
        <v/>
      </c>
      <c r="Z262" s="139" t="str">
        <f>IF(OR(C262="Resuelto",C262=""),"",SUM(N262,Q262,T262,W262))</f>
        <v/>
      </c>
      <c r="AA262" s="139" t="str">
        <f>IF(OR(C262="Resuelto",C262=""),"",SUM(M262,P262,S262,V262))</f>
        <v/>
      </c>
      <c r="AB262" s="28">
        <v>444</v>
      </c>
      <c r="AC262" s="28" t="str">
        <f t="shared" ca="1" si="19"/>
        <v/>
      </c>
      <c r="AD262" s="75" t="str">
        <f t="shared" ca="1" si="20"/>
        <v/>
      </c>
      <c r="AI262" s="78" t="str">
        <f>IF(AJ262="","",MAX($AI$5:AI261)+1)</f>
        <v/>
      </c>
      <c r="AJ262" s="53" t="str">
        <f>IF(G261="","",IF(COUNTIF($AJ$11:AJ261,G261)=0,G261,""))</f>
        <v/>
      </c>
      <c r="AK262" s="53" t="str">
        <f t="shared" si="21"/>
        <v/>
      </c>
      <c r="AL262" s="135"/>
    </row>
    <row r="263" spans="1:38" x14ac:dyDescent="0.25">
      <c r="A263" s="136"/>
      <c r="B263" s="136"/>
      <c r="C263" s="136"/>
      <c r="D263" s="136"/>
      <c r="E263" s="137"/>
      <c r="F263" s="137"/>
      <c r="G263" s="136"/>
      <c r="H263" s="137"/>
      <c r="I263" s="140" t="str">
        <f t="shared" si="18"/>
        <v/>
      </c>
      <c r="J263" s="140"/>
      <c r="K263" s="140"/>
      <c r="L263" s="140"/>
      <c r="M263" s="74" t="str">
        <f>IF(AND(C263="Abierto",D263="Urgente"),A263,"")</f>
        <v/>
      </c>
      <c r="N263" s="74" t="str">
        <f ca="1">IF(AND(C263="Abierto",D263="Urgente"),TODAY()-E263,"")</f>
        <v/>
      </c>
      <c r="O263" s="74" t="str">
        <f>IF(AND(C263="Abierto",D263="Urgente"),RANK(N263,$N$13:$N$814,0)+COUNTIF($N$13:N263,N263)-1,"")</f>
        <v/>
      </c>
      <c r="P263" s="74" t="str">
        <f>IF(AND(C263="Abierto",D263="Alta"),A263,"")</f>
        <v/>
      </c>
      <c r="Q263" s="74" t="str">
        <f ca="1">IF(AND(C263="Abierto",D263="Alta"),TODAY()-E263,"")</f>
        <v/>
      </c>
      <c r="R263" s="74" t="str">
        <f>IF(AND(C263="Abierto",D263="Alta"),RANK(Q263,$Q$13:$Q$814,0)+COUNTIF($Q$13:Q263,Q263)-1+MAX(O:O),"")</f>
        <v/>
      </c>
      <c r="S263" s="74" t="str">
        <f>IF(AND(C263="Abierto",D263="Media"),A263,"")</f>
        <v/>
      </c>
      <c r="T263" s="74" t="str">
        <f ca="1">IF(AND(C263="Abierto",D263="Media"),TODAY()-E263,"")</f>
        <v/>
      </c>
      <c r="U263" s="74" t="str">
        <f>IF(AND(C263="Abierto",D263="Media"),RANK(T263,$T$13:$T$814,0)+COUNTIF($T$13:T263,T263)-1+MAX(O:O,R:R),"")</f>
        <v/>
      </c>
      <c r="V263" s="74" t="str">
        <f>IF(AND(C263="Abierto",D263="Baja"),A263,"")</f>
        <v/>
      </c>
      <c r="W263" s="74" t="str">
        <f ca="1">IF(AND(C263="Abierto",D263="Baja"),TODAY()-E263,"")</f>
        <v/>
      </c>
      <c r="X263" s="74" t="str">
        <f>IF(AND(C263="Abierto",D263="Baja"),RANK(W263,$W$13:$W$814,0)+COUNTIF($W$13:W263,W263)-1+MAX(O:O,R:R,U:U),"")</f>
        <v/>
      </c>
      <c r="Y263" s="139" t="str">
        <f>IF(OR(C263="Resuelto",C263=""),"",SUM(O263,R263,U263,X263))</f>
        <v/>
      </c>
      <c r="Z263" s="139" t="str">
        <f>IF(OR(C263="Resuelto",C263=""),"",SUM(N263,Q263,T263,W263))</f>
        <v/>
      </c>
      <c r="AA263" s="139" t="str">
        <f>IF(OR(C263="Resuelto",C263=""),"",SUM(M263,P263,S263,V263))</f>
        <v/>
      </c>
      <c r="AB263" s="28">
        <v>445</v>
      </c>
      <c r="AC263" s="28" t="str">
        <f t="shared" ca="1" si="19"/>
        <v/>
      </c>
      <c r="AD263" s="75" t="str">
        <f t="shared" ca="1" si="20"/>
        <v/>
      </c>
      <c r="AI263" s="78" t="str">
        <f>IF(AJ263="","",MAX($AI$5:AI262)+1)</f>
        <v/>
      </c>
      <c r="AJ263" s="53" t="str">
        <f>IF(G262="","",IF(COUNTIF($AJ$11:AJ262,G262)=0,G262,""))</f>
        <v/>
      </c>
      <c r="AK263" s="53" t="str">
        <f t="shared" si="21"/>
        <v/>
      </c>
      <c r="AL263" s="135"/>
    </row>
    <row r="264" spans="1:38" x14ac:dyDescent="0.25">
      <c r="A264" s="136"/>
      <c r="B264" s="136"/>
      <c r="C264" s="136"/>
      <c r="D264" s="136"/>
      <c r="E264" s="137"/>
      <c r="F264" s="137"/>
      <c r="G264" s="136"/>
      <c r="H264" s="137"/>
      <c r="I264" s="140" t="str">
        <f t="shared" si="18"/>
        <v/>
      </c>
      <c r="J264" s="140"/>
      <c r="K264" s="140"/>
      <c r="L264" s="140"/>
      <c r="M264" s="74" t="str">
        <f>IF(AND(C264="Abierto",D264="Urgente"),A264,"")</f>
        <v/>
      </c>
      <c r="N264" s="74" t="str">
        <f ca="1">IF(AND(C264="Abierto",D264="Urgente"),TODAY()-E264,"")</f>
        <v/>
      </c>
      <c r="O264" s="74" t="str">
        <f>IF(AND(C264="Abierto",D264="Urgente"),RANK(N264,$N$13:$N$814,0)+COUNTIF($N$13:N264,N264)-1,"")</f>
        <v/>
      </c>
      <c r="P264" s="74" t="str">
        <f>IF(AND(C264="Abierto",D264="Alta"),A264,"")</f>
        <v/>
      </c>
      <c r="Q264" s="74" t="str">
        <f ca="1">IF(AND(C264="Abierto",D264="Alta"),TODAY()-E264,"")</f>
        <v/>
      </c>
      <c r="R264" s="74" t="str">
        <f>IF(AND(C264="Abierto",D264="Alta"),RANK(Q264,$Q$13:$Q$814,0)+COUNTIF($Q$13:Q264,Q264)-1+MAX(O:O),"")</f>
        <v/>
      </c>
      <c r="S264" s="74" t="str">
        <f>IF(AND(C264="Abierto",D264="Media"),A264,"")</f>
        <v/>
      </c>
      <c r="T264" s="74" t="str">
        <f ca="1">IF(AND(C264="Abierto",D264="Media"),TODAY()-E264,"")</f>
        <v/>
      </c>
      <c r="U264" s="74" t="str">
        <f>IF(AND(C264="Abierto",D264="Media"),RANK(T264,$T$13:$T$814,0)+COUNTIF($T$13:T264,T264)-1+MAX(O:O,R:R),"")</f>
        <v/>
      </c>
      <c r="V264" s="74" t="str">
        <f>IF(AND(C264="Abierto",D264="Baja"),A264,"")</f>
        <v/>
      </c>
      <c r="W264" s="74" t="str">
        <f ca="1">IF(AND(C264="Abierto",D264="Baja"),TODAY()-E264,"")</f>
        <v/>
      </c>
      <c r="X264" s="74" t="str">
        <f>IF(AND(C264="Abierto",D264="Baja"),RANK(W264,$W$13:$W$814,0)+COUNTIF($W$13:W264,W264)-1+MAX(O:O,R:R,U:U),"")</f>
        <v/>
      </c>
      <c r="Y264" s="139" t="str">
        <f>IF(OR(C264="Resuelto",C264=""),"",SUM(O264,R264,U264,X264))</f>
        <v/>
      </c>
      <c r="Z264" s="139" t="str">
        <f>IF(OR(C264="Resuelto",C264=""),"",SUM(N264,Q264,T264,W264))</f>
        <v/>
      </c>
      <c r="AA264" s="139" t="str">
        <f>IF(OR(C264="Resuelto",C264=""),"",SUM(M264,P264,S264,V264))</f>
        <v/>
      </c>
      <c r="AB264" s="28">
        <v>446</v>
      </c>
      <c r="AC264" s="28" t="str">
        <f t="shared" ca="1" si="19"/>
        <v/>
      </c>
      <c r="AD264" s="75" t="str">
        <f t="shared" ca="1" si="20"/>
        <v/>
      </c>
      <c r="AI264" s="78" t="str">
        <f>IF(AJ264="","",MAX($AI$5:AI263)+1)</f>
        <v/>
      </c>
      <c r="AJ264" s="53" t="str">
        <f>IF(G263="","",IF(COUNTIF($AJ$11:AJ263,G263)=0,G263,""))</f>
        <v/>
      </c>
      <c r="AK264" s="53" t="str">
        <f t="shared" si="21"/>
        <v/>
      </c>
      <c r="AL264" s="135"/>
    </row>
    <row r="265" spans="1:38" x14ac:dyDescent="0.25">
      <c r="A265" s="136"/>
      <c r="B265" s="136"/>
      <c r="C265" s="136"/>
      <c r="D265" s="136"/>
      <c r="E265" s="137"/>
      <c r="F265" s="137"/>
      <c r="G265" s="136"/>
      <c r="H265" s="137"/>
      <c r="I265" s="140" t="str">
        <f t="shared" si="18"/>
        <v/>
      </c>
      <c r="J265" s="140"/>
      <c r="K265" s="140"/>
      <c r="L265" s="140"/>
      <c r="M265" s="74" t="str">
        <f>IF(AND(C265="Abierto",D265="Urgente"),A265,"")</f>
        <v/>
      </c>
      <c r="N265" s="74" t="str">
        <f ca="1">IF(AND(C265="Abierto",D265="Urgente"),TODAY()-E265,"")</f>
        <v/>
      </c>
      <c r="O265" s="74" t="str">
        <f>IF(AND(C265="Abierto",D265="Urgente"),RANK(N265,$N$13:$N$814,0)+COUNTIF($N$13:N265,N265)-1,"")</f>
        <v/>
      </c>
      <c r="P265" s="74" t="str">
        <f>IF(AND(C265="Abierto",D265="Alta"),A265,"")</f>
        <v/>
      </c>
      <c r="Q265" s="74" t="str">
        <f ca="1">IF(AND(C265="Abierto",D265="Alta"),TODAY()-E265,"")</f>
        <v/>
      </c>
      <c r="R265" s="74" t="str">
        <f>IF(AND(C265="Abierto",D265="Alta"),RANK(Q265,$Q$13:$Q$814,0)+COUNTIF($Q$13:Q265,Q265)-1+MAX(O:O),"")</f>
        <v/>
      </c>
      <c r="S265" s="74" t="str">
        <f>IF(AND(C265="Abierto",D265="Media"),A265,"")</f>
        <v/>
      </c>
      <c r="T265" s="74" t="str">
        <f ca="1">IF(AND(C265="Abierto",D265="Media"),TODAY()-E265,"")</f>
        <v/>
      </c>
      <c r="U265" s="74" t="str">
        <f>IF(AND(C265="Abierto",D265="Media"),RANK(T265,$T$13:$T$814,0)+COUNTIF($T$13:T265,T265)-1+MAX(O:O,R:R),"")</f>
        <v/>
      </c>
      <c r="V265" s="74" t="str">
        <f>IF(AND(C265="Abierto",D265="Baja"),A265,"")</f>
        <v/>
      </c>
      <c r="W265" s="74" t="str">
        <f ca="1">IF(AND(C265="Abierto",D265="Baja"),TODAY()-E265,"")</f>
        <v/>
      </c>
      <c r="X265" s="74" t="str">
        <f>IF(AND(C265="Abierto",D265="Baja"),RANK(W265,$W$13:$W$814,0)+COUNTIF($W$13:W265,W265)-1+MAX(O:O,R:R,U:U),"")</f>
        <v/>
      </c>
      <c r="Y265" s="139" t="str">
        <f>IF(OR(C265="Resuelto",C265=""),"",SUM(O265,R265,U265,X265))</f>
        <v/>
      </c>
      <c r="Z265" s="139" t="str">
        <f>IF(OR(C265="Resuelto",C265=""),"",SUM(N265,Q265,T265,W265))</f>
        <v/>
      </c>
      <c r="AA265" s="139" t="str">
        <f>IF(OR(C265="Resuelto",C265=""),"",SUM(M265,P265,S265,V265))</f>
        <v/>
      </c>
      <c r="AB265" s="28">
        <v>447</v>
      </c>
      <c r="AC265" s="28" t="str">
        <f t="shared" ca="1" si="19"/>
        <v/>
      </c>
      <c r="AD265" s="75" t="str">
        <f t="shared" ca="1" si="20"/>
        <v/>
      </c>
      <c r="AI265" s="78" t="str">
        <f>IF(AJ265="","",MAX($AI$5:AI264)+1)</f>
        <v/>
      </c>
      <c r="AJ265" s="53" t="str">
        <f>IF(G264="","",IF(COUNTIF($AJ$11:AJ264,G264)=0,G264,""))</f>
        <v/>
      </c>
      <c r="AK265" s="53" t="str">
        <f t="shared" si="21"/>
        <v/>
      </c>
      <c r="AL265" s="135"/>
    </row>
    <row r="266" spans="1:38" x14ac:dyDescent="0.25">
      <c r="A266" s="136"/>
      <c r="B266" s="136"/>
      <c r="C266" s="136"/>
      <c r="D266" s="136"/>
      <c r="E266" s="137"/>
      <c r="F266" s="137"/>
      <c r="G266" s="136"/>
      <c r="H266" s="137"/>
      <c r="I266" s="140" t="str">
        <f t="shared" si="18"/>
        <v/>
      </c>
      <c r="J266" s="140"/>
      <c r="K266" s="140"/>
      <c r="L266" s="140"/>
      <c r="M266" s="74" t="str">
        <f>IF(AND(C266="Abierto",D266="Urgente"),A266,"")</f>
        <v/>
      </c>
      <c r="N266" s="74" t="str">
        <f ca="1">IF(AND(C266="Abierto",D266="Urgente"),TODAY()-E266,"")</f>
        <v/>
      </c>
      <c r="O266" s="74" t="str">
        <f>IF(AND(C266="Abierto",D266="Urgente"),RANK(N266,$N$13:$N$814,0)+COUNTIF($N$13:N266,N266)-1,"")</f>
        <v/>
      </c>
      <c r="P266" s="74" t="str">
        <f>IF(AND(C266="Abierto",D266="Alta"),A266,"")</f>
        <v/>
      </c>
      <c r="Q266" s="74" t="str">
        <f ca="1">IF(AND(C266="Abierto",D266="Alta"),TODAY()-E266,"")</f>
        <v/>
      </c>
      <c r="R266" s="74" t="str">
        <f>IF(AND(C266="Abierto",D266="Alta"),RANK(Q266,$Q$13:$Q$814,0)+COUNTIF($Q$13:Q266,Q266)-1+MAX(O:O),"")</f>
        <v/>
      </c>
      <c r="S266" s="74" t="str">
        <f>IF(AND(C266="Abierto",D266="Media"),A266,"")</f>
        <v/>
      </c>
      <c r="T266" s="74" t="str">
        <f ca="1">IF(AND(C266="Abierto",D266="Media"),TODAY()-E266,"")</f>
        <v/>
      </c>
      <c r="U266" s="74" t="str">
        <f>IF(AND(C266="Abierto",D266="Media"),RANK(T266,$T$13:$T$814,0)+COUNTIF($T$13:T266,T266)-1+MAX(O:O,R:R),"")</f>
        <v/>
      </c>
      <c r="V266" s="74" t="str">
        <f>IF(AND(C266="Abierto",D266="Baja"),A266,"")</f>
        <v/>
      </c>
      <c r="W266" s="74" t="str">
        <f ca="1">IF(AND(C266="Abierto",D266="Baja"),TODAY()-E266,"")</f>
        <v/>
      </c>
      <c r="X266" s="74" t="str">
        <f>IF(AND(C266="Abierto",D266="Baja"),RANK(W266,$W$13:$W$814,0)+COUNTIF($W$13:W266,W266)-1+MAX(O:O,R:R,U:U),"")</f>
        <v/>
      </c>
      <c r="Y266" s="139" t="str">
        <f>IF(OR(C266="Resuelto",C266=""),"",SUM(O266,R266,U266,X266))</f>
        <v/>
      </c>
      <c r="Z266" s="139" t="str">
        <f>IF(OR(C266="Resuelto",C266=""),"",SUM(N266,Q266,T266,W266))</f>
        <v/>
      </c>
      <c r="AA266" s="139" t="str">
        <f>IF(OR(C266="Resuelto",C266=""),"",SUM(M266,P266,S266,V266))</f>
        <v/>
      </c>
      <c r="AB266" s="28">
        <v>448</v>
      </c>
      <c r="AC266" s="28" t="str">
        <f t="shared" ca="1" si="19"/>
        <v/>
      </c>
      <c r="AD266" s="75" t="str">
        <f t="shared" ca="1" si="20"/>
        <v/>
      </c>
      <c r="AI266" s="78" t="str">
        <f>IF(AJ266="","",MAX($AI$5:AI265)+1)</f>
        <v/>
      </c>
      <c r="AJ266" s="53" t="str">
        <f>IF(G265="","",IF(COUNTIF($AJ$11:AJ265,G265)=0,G265,""))</f>
        <v/>
      </c>
      <c r="AK266" s="53" t="str">
        <f t="shared" si="21"/>
        <v/>
      </c>
      <c r="AL266" s="135"/>
    </row>
    <row r="267" spans="1:38" x14ac:dyDescent="0.25">
      <c r="A267" s="136"/>
      <c r="B267" s="136"/>
      <c r="C267" s="136"/>
      <c r="D267" s="136"/>
      <c r="E267" s="137"/>
      <c r="F267" s="137"/>
      <c r="G267" s="136"/>
      <c r="H267" s="137"/>
      <c r="I267" s="140" t="str">
        <f t="shared" si="18"/>
        <v/>
      </c>
      <c r="J267" s="140"/>
      <c r="K267" s="140"/>
      <c r="L267" s="140"/>
      <c r="M267" s="74" t="str">
        <f>IF(AND(C267="Abierto",D267="Urgente"),A267,"")</f>
        <v/>
      </c>
      <c r="N267" s="74" t="str">
        <f ca="1">IF(AND(C267="Abierto",D267="Urgente"),TODAY()-E267,"")</f>
        <v/>
      </c>
      <c r="O267" s="74" t="str">
        <f>IF(AND(C267="Abierto",D267="Urgente"),RANK(N267,$N$13:$N$814,0)+COUNTIF($N$13:N267,N267)-1,"")</f>
        <v/>
      </c>
      <c r="P267" s="74" t="str">
        <f>IF(AND(C267="Abierto",D267="Alta"),A267,"")</f>
        <v/>
      </c>
      <c r="Q267" s="74" t="str">
        <f ca="1">IF(AND(C267="Abierto",D267="Alta"),TODAY()-E267,"")</f>
        <v/>
      </c>
      <c r="R267" s="74" t="str">
        <f>IF(AND(C267="Abierto",D267="Alta"),RANK(Q267,$Q$13:$Q$814,0)+COUNTIF($Q$13:Q267,Q267)-1+MAX(O:O),"")</f>
        <v/>
      </c>
      <c r="S267" s="74" t="str">
        <f>IF(AND(C267="Abierto",D267="Media"),A267,"")</f>
        <v/>
      </c>
      <c r="T267" s="74" t="str">
        <f ca="1">IF(AND(C267="Abierto",D267="Media"),TODAY()-E267,"")</f>
        <v/>
      </c>
      <c r="U267" s="74" t="str">
        <f>IF(AND(C267="Abierto",D267="Media"),RANK(T267,$T$13:$T$814,0)+COUNTIF($T$13:T267,T267)-1+MAX(O:O,R:R),"")</f>
        <v/>
      </c>
      <c r="V267" s="74" t="str">
        <f>IF(AND(C267="Abierto",D267="Baja"),A267,"")</f>
        <v/>
      </c>
      <c r="W267" s="74" t="str">
        <f ca="1">IF(AND(C267="Abierto",D267="Baja"),TODAY()-E267,"")</f>
        <v/>
      </c>
      <c r="X267" s="74" t="str">
        <f>IF(AND(C267="Abierto",D267="Baja"),RANK(W267,$W$13:$W$814,0)+COUNTIF($W$13:W267,W267)-1+MAX(O:O,R:R,U:U),"")</f>
        <v/>
      </c>
      <c r="Y267" s="139" t="str">
        <f>IF(OR(C267="Resuelto",C267=""),"",SUM(O267,R267,U267,X267))</f>
        <v/>
      </c>
      <c r="Z267" s="139" t="str">
        <f>IF(OR(C267="Resuelto",C267=""),"",SUM(N267,Q267,T267,W267))</f>
        <v/>
      </c>
      <c r="AA267" s="139" t="str">
        <f>IF(OR(C267="Resuelto",C267=""),"",SUM(M267,P267,S267,V267))</f>
        <v/>
      </c>
      <c r="AB267" s="28">
        <v>449</v>
      </c>
      <c r="AC267" s="28" t="str">
        <f t="shared" ca="1" si="19"/>
        <v/>
      </c>
      <c r="AD267" s="75" t="str">
        <f t="shared" ca="1" si="20"/>
        <v/>
      </c>
      <c r="AI267" s="78" t="str">
        <f>IF(AJ267="","",MAX($AI$5:AI266)+1)</f>
        <v/>
      </c>
      <c r="AJ267" s="53" t="str">
        <f>IF(G266="","",IF(COUNTIF($AJ$11:AJ266,G266)=0,G266,""))</f>
        <v/>
      </c>
      <c r="AK267" s="53" t="str">
        <f t="shared" si="21"/>
        <v/>
      </c>
      <c r="AL267" s="135"/>
    </row>
    <row r="268" spans="1:38" x14ac:dyDescent="0.25">
      <c r="A268" s="136"/>
      <c r="B268" s="136"/>
      <c r="C268" s="136"/>
      <c r="D268" s="136"/>
      <c r="E268" s="137"/>
      <c r="F268" s="137"/>
      <c r="G268" s="136"/>
      <c r="H268" s="137"/>
      <c r="I268" s="140" t="str">
        <f t="shared" si="18"/>
        <v/>
      </c>
      <c r="J268" s="140"/>
      <c r="K268" s="140"/>
      <c r="L268" s="140"/>
      <c r="M268" s="74" t="str">
        <f>IF(AND(C268="Abierto",D268="Urgente"),A268,"")</f>
        <v/>
      </c>
      <c r="N268" s="74" t="str">
        <f ca="1">IF(AND(C268="Abierto",D268="Urgente"),TODAY()-E268,"")</f>
        <v/>
      </c>
      <c r="O268" s="74" t="str">
        <f>IF(AND(C268="Abierto",D268="Urgente"),RANK(N268,$N$13:$N$814,0)+COUNTIF($N$13:N268,N268)-1,"")</f>
        <v/>
      </c>
      <c r="P268" s="74" t="str">
        <f>IF(AND(C268="Abierto",D268="Alta"),A268,"")</f>
        <v/>
      </c>
      <c r="Q268" s="74" t="str">
        <f ca="1">IF(AND(C268="Abierto",D268="Alta"),TODAY()-E268,"")</f>
        <v/>
      </c>
      <c r="R268" s="74" t="str">
        <f>IF(AND(C268="Abierto",D268="Alta"),RANK(Q268,$Q$13:$Q$814,0)+COUNTIF($Q$13:Q268,Q268)-1+MAX(O:O),"")</f>
        <v/>
      </c>
      <c r="S268" s="74" t="str">
        <f>IF(AND(C268="Abierto",D268="Media"),A268,"")</f>
        <v/>
      </c>
      <c r="T268" s="74" t="str">
        <f ca="1">IF(AND(C268="Abierto",D268="Media"),TODAY()-E268,"")</f>
        <v/>
      </c>
      <c r="U268" s="74" t="str">
        <f>IF(AND(C268="Abierto",D268="Media"),RANK(T268,$T$13:$T$814,0)+COUNTIF($T$13:T268,T268)-1+MAX(O:O,R:R),"")</f>
        <v/>
      </c>
      <c r="V268" s="74" t="str">
        <f>IF(AND(C268="Abierto",D268="Baja"),A268,"")</f>
        <v/>
      </c>
      <c r="W268" s="74" t="str">
        <f ca="1">IF(AND(C268="Abierto",D268="Baja"),TODAY()-E268,"")</f>
        <v/>
      </c>
      <c r="X268" s="74" t="str">
        <f>IF(AND(C268="Abierto",D268="Baja"),RANK(W268,$W$13:$W$814,0)+COUNTIF($W$13:W268,W268)-1+MAX(O:O,R:R,U:U),"")</f>
        <v/>
      </c>
      <c r="Y268" s="139" t="str">
        <f>IF(OR(C268="Resuelto",C268=""),"",SUM(O268,R268,U268,X268))</f>
        <v/>
      </c>
      <c r="Z268" s="139" t="str">
        <f>IF(OR(C268="Resuelto",C268=""),"",SUM(N268,Q268,T268,W268))</f>
        <v/>
      </c>
      <c r="AA268" s="139" t="str">
        <f>IF(OR(C268="Resuelto",C268=""),"",SUM(M268,P268,S268,V268))</f>
        <v/>
      </c>
      <c r="AB268" s="28">
        <v>450</v>
      </c>
      <c r="AC268" s="28" t="str">
        <f t="shared" ca="1" si="19"/>
        <v/>
      </c>
      <c r="AD268" s="75" t="str">
        <f t="shared" ca="1" si="20"/>
        <v/>
      </c>
      <c r="AI268" s="78" t="str">
        <f>IF(AJ268="","",MAX($AI$5:AI267)+1)</f>
        <v/>
      </c>
      <c r="AJ268" s="53" t="str">
        <f>IF(G267="","",IF(COUNTIF($AJ$11:AJ267,G267)=0,G267,""))</f>
        <v/>
      </c>
      <c r="AK268" s="53" t="str">
        <f t="shared" si="21"/>
        <v/>
      </c>
      <c r="AL268" s="135"/>
    </row>
    <row r="269" spans="1:38" x14ac:dyDescent="0.25">
      <c r="A269" s="136"/>
      <c r="B269" s="136"/>
      <c r="C269" s="136"/>
      <c r="D269" s="136"/>
      <c r="E269" s="137"/>
      <c r="F269" s="137"/>
      <c r="G269" s="136"/>
      <c r="H269" s="137"/>
      <c r="I269" s="140" t="str">
        <f t="shared" ref="I269:I332" si="22">IF(OR(E269=0,H269=0),"",H269-E269)</f>
        <v/>
      </c>
      <c r="J269" s="140"/>
      <c r="K269" s="140"/>
      <c r="L269" s="140"/>
      <c r="M269" s="74" t="str">
        <f>IF(AND(C269="Abierto",D269="Urgente"),A269,"")</f>
        <v/>
      </c>
      <c r="N269" s="74" t="str">
        <f ca="1">IF(AND(C269="Abierto",D269="Urgente"),TODAY()-E269,"")</f>
        <v/>
      </c>
      <c r="O269" s="74" t="str">
        <f>IF(AND(C269="Abierto",D269="Urgente"),RANK(N269,$N$13:$N$814,0)+COUNTIF($N$13:N269,N269)-1,"")</f>
        <v/>
      </c>
      <c r="P269" s="74" t="str">
        <f>IF(AND(C269="Abierto",D269="Alta"),A269,"")</f>
        <v/>
      </c>
      <c r="Q269" s="74" t="str">
        <f ca="1">IF(AND(C269="Abierto",D269="Alta"),TODAY()-E269,"")</f>
        <v/>
      </c>
      <c r="R269" s="74" t="str">
        <f>IF(AND(C269="Abierto",D269="Alta"),RANK(Q269,$Q$13:$Q$814,0)+COUNTIF($Q$13:Q269,Q269)-1+MAX(O:O),"")</f>
        <v/>
      </c>
      <c r="S269" s="74" t="str">
        <f>IF(AND(C269="Abierto",D269="Media"),A269,"")</f>
        <v/>
      </c>
      <c r="T269" s="74" t="str">
        <f ca="1">IF(AND(C269="Abierto",D269="Media"),TODAY()-E269,"")</f>
        <v/>
      </c>
      <c r="U269" s="74" t="str">
        <f>IF(AND(C269="Abierto",D269="Media"),RANK(T269,$T$13:$T$814,0)+COUNTIF($T$13:T269,T269)-1+MAX(O:O,R:R),"")</f>
        <v/>
      </c>
      <c r="V269" s="74" t="str">
        <f>IF(AND(C269="Abierto",D269="Baja"),A269,"")</f>
        <v/>
      </c>
      <c r="W269" s="74" t="str">
        <f ca="1">IF(AND(C269="Abierto",D269="Baja"),TODAY()-E269,"")</f>
        <v/>
      </c>
      <c r="X269" s="74" t="str">
        <f>IF(AND(C269="Abierto",D269="Baja"),RANK(W269,$W$13:$W$814,0)+COUNTIF($W$13:W269,W269)-1+MAX(O:O,R:R,U:U),"")</f>
        <v/>
      </c>
      <c r="Y269" s="139" t="str">
        <f>IF(OR(C269="Resuelto",C269=""),"",SUM(O269,R269,U269,X269))</f>
        <v/>
      </c>
      <c r="Z269" s="139" t="str">
        <f>IF(OR(C269="Resuelto",C269=""),"",SUM(N269,Q269,T269,W269))</f>
        <v/>
      </c>
      <c r="AA269" s="139" t="str">
        <f>IF(OR(C269="Resuelto",C269=""),"",SUM(M269,P269,S269,V269))</f>
        <v/>
      </c>
      <c r="AB269" s="28">
        <v>451</v>
      </c>
      <c r="AC269" s="28" t="str">
        <f t="shared" ca="1" si="19"/>
        <v/>
      </c>
      <c r="AD269" s="75" t="str">
        <f t="shared" ca="1" si="20"/>
        <v/>
      </c>
      <c r="AI269" s="78" t="str">
        <f>IF(AJ269="","",MAX($AI$5:AI268)+1)</f>
        <v/>
      </c>
      <c r="AJ269" s="53" t="str">
        <f>IF(G268="","",IF(COUNTIF($AJ$11:AJ268,G268)=0,G268,""))</f>
        <v/>
      </c>
      <c r="AK269" s="53" t="str">
        <f t="shared" si="21"/>
        <v/>
      </c>
      <c r="AL269" s="135"/>
    </row>
    <row r="270" spans="1:38" x14ac:dyDescent="0.25">
      <c r="A270" s="136"/>
      <c r="B270" s="136"/>
      <c r="C270" s="136"/>
      <c r="D270" s="136"/>
      <c r="E270" s="137"/>
      <c r="F270" s="137"/>
      <c r="G270" s="136"/>
      <c r="H270" s="137"/>
      <c r="I270" s="140" t="str">
        <f t="shared" si="22"/>
        <v/>
      </c>
      <c r="J270" s="140"/>
      <c r="K270" s="140"/>
      <c r="L270" s="140"/>
      <c r="M270" s="74" t="str">
        <f>IF(AND(C270="Abierto",D270="Urgente"),A270,"")</f>
        <v/>
      </c>
      <c r="N270" s="74" t="str">
        <f ca="1">IF(AND(C270="Abierto",D270="Urgente"),TODAY()-E270,"")</f>
        <v/>
      </c>
      <c r="O270" s="74" t="str">
        <f>IF(AND(C270="Abierto",D270="Urgente"),RANK(N270,$N$13:$N$814,0)+COUNTIF($N$13:N270,N270)-1,"")</f>
        <v/>
      </c>
      <c r="P270" s="74" t="str">
        <f>IF(AND(C270="Abierto",D270="Alta"),A270,"")</f>
        <v/>
      </c>
      <c r="Q270" s="74" t="str">
        <f ca="1">IF(AND(C270="Abierto",D270="Alta"),TODAY()-E270,"")</f>
        <v/>
      </c>
      <c r="R270" s="74" t="str">
        <f>IF(AND(C270="Abierto",D270="Alta"),RANK(Q270,$Q$13:$Q$814,0)+COUNTIF($Q$13:Q270,Q270)-1+MAX(O:O),"")</f>
        <v/>
      </c>
      <c r="S270" s="74" t="str">
        <f>IF(AND(C270="Abierto",D270="Media"),A270,"")</f>
        <v/>
      </c>
      <c r="T270" s="74" t="str">
        <f ca="1">IF(AND(C270="Abierto",D270="Media"),TODAY()-E270,"")</f>
        <v/>
      </c>
      <c r="U270" s="74" t="str">
        <f>IF(AND(C270="Abierto",D270="Media"),RANK(T270,$T$13:$T$814,0)+COUNTIF($T$13:T270,T270)-1+MAX(O:O,R:R),"")</f>
        <v/>
      </c>
      <c r="V270" s="74" t="str">
        <f>IF(AND(C270="Abierto",D270="Baja"),A270,"")</f>
        <v/>
      </c>
      <c r="W270" s="74" t="str">
        <f ca="1">IF(AND(C270="Abierto",D270="Baja"),TODAY()-E270,"")</f>
        <v/>
      </c>
      <c r="X270" s="74" t="str">
        <f>IF(AND(C270="Abierto",D270="Baja"),RANK(W270,$W$13:$W$814,0)+COUNTIF($W$13:W270,W270)-1+MAX(O:O,R:R,U:U),"")</f>
        <v/>
      </c>
      <c r="Y270" s="139" t="str">
        <f>IF(OR(C270="Resuelto",C270=""),"",SUM(O270,R270,U270,X270))</f>
        <v/>
      </c>
      <c r="Z270" s="139" t="str">
        <f>IF(OR(C270="Resuelto",C270=""),"",SUM(N270,Q270,T270,W270))</f>
        <v/>
      </c>
      <c r="AA270" s="139" t="str">
        <f>IF(OR(C270="Resuelto",C270=""),"",SUM(M270,P270,S270,V270))</f>
        <v/>
      </c>
      <c r="AB270" s="28">
        <v>452</v>
      </c>
      <c r="AC270" s="28" t="str">
        <f t="shared" ca="1" si="19"/>
        <v/>
      </c>
      <c r="AD270" s="75" t="str">
        <f t="shared" ca="1" si="20"/>
        <v/>
      </c>
      <c r="AI270" s="78" t="str">
        <f>IF(AJ270="","",MAX($AI$5:AI269)+1)</f>
        <v/>
      </c>
      <c r="AJ270" s="53" t="str">
        <f>IF(G269="","",IF(COUNTIF($AJ$11:AJ269,G269)=0,G269,""))</f>
        <v/>
      </c>
      <c r="AK270" s="53" t="str">
        <f t="shared" si="21"/>
        <v/>
      </c>
      <c r="AL270" s="135"/>
    </row>
    <row r="271" spans="1:38" x14ac:dyDescent="0.25">
      <c r="A271" s="136"/>
      <c r="B271" s="136"/>
      <c r="C271" s="136"/>
      <c r="D271" s="136"/>
      <c r="E271" s="137"/>
      <c r="F271" s="137"/>
      <c r="G271" s="136"/>
      <c r="H271" s="137"/>
      <c r="I271" s="140" t="str">
        <f t="shared" si="22"/>
        <v/>
      </c>
      <c r="J271" s="140"/>
      <c r="K271" s="140"/>
      <c r="L271" s="140"/>
      <c r="M271" s="74" t="str">
        <f>IF(AND(C271="Abierto",D271="Urgente"),A271,"")</f>
        <v/>
      </c>
      <c r="N271" s="74" t="str">
        <f ca="1">IF(AND(C271="Abierto",D271="Urgente"),TODAY()-E271,"")</f>
        <v/>
      </c>
      <c r="O271" s="74" t="str">
        <f>IF(AND(C271="Abierto",D271="Urgente"),RANK(N271,$N$13:$N$814,0)+COUNTIF($N$13:N271,N271)-1,"")</f>
        <v/>
      </c>
      <c r="P271" s="74" t="str">
        <f>IF(AND(C271="Abierto",D271="Alta"),A271,"")</f>
        <v/>
      </c>
      <c r="Q271" s="74" t="str">
        <f ca="1">IF(AND(C271="Abierto",D271="Alta"),TODAY()-E271,"")</f>
        <v/>
      </c>
      <c r="R271" s="74" t="str">
        <f>IF(AND(C271="Abierto",D271="Alta"),RANK(Q271,$Q$13:$Q$814,0)+COUNTIF($Q$13:Q271,Q271)-1+MAX(O:O),"")</f>
        <v/>
      </c>
      <c r="S271" s="74" t="str">
        <f>IF(AND(C271="Abierto",D271="Media"),A271,"")</f>
        <v/>
      </c>
      <c r="T271" s="74" t="str">
        <f ca="1">IF(AND(C271="Abierto",D271="Media"),TODAY()-E271,"")</f>
        <v/>
      </c>
      <c r="U271" s="74" t="str">
        <f>IF(AND(C271="Abierto",D271="Media"),RANK(T271,$T$13:$T$814,0)+COUNTIF($T$13:T271,T271)-1+MAX(O:O,R:R),"")</f>
        <v/>
      </c>
      <c r="V271" s="74" t="str">
        <f>IF(AND(C271="Abierto",D271="Baja"),A271,"")</f>
        <v/>
      </c>
      <c r="W271" s="74" t="str">
        <f ca="1">IF(AND(C271="Abierto",D271="Baja"),TODAY()-E271,"")</f>
        <v/>
      </c>
      <c r="X271" s="74" t="str">
        <f>IF(AND(C271="Abierto",D271="Baja"),RANK(W271,$W$13:$W$814,0)+COUNTIF($W$13:W271,W271)-1+MAX(O:O,R:R,U:U),"")</f>
        <v/>
      </c>
      <c r="Y271" s="139" t="str">
        <f>IF(OR(C271="Resuelto",C271=""),"",SUM(O271,R271,U271,X271))</f>
        <v/>
      </c>
      <c r="Z271" s="139" t="str">
        <f>IF(OR(C271="Resuelto",C271=""),"",SUM(N271,Q271,T271,W271))</f>
        <v/>
      </c>
      <c r="AA271" s="139" t="str">
        <f>IF(OR(C271="Resuelto",C271=""),"",SUM(M271,P271,S271,V271))</f>
        <v/>
      </c>
      <c r="AB271" s="28">
        <v>453</v>
      </c>
      <c r="AC271" s="28" t="str">
        <f t="shared" ca="1" si="19"/>
        <v/>
      </c>
      <c r="AD271" s="75" t="str">
        <f t="shared" ca="1" si="20"/>
        <v/>
      </c>
      <c r="AI271" s="78" t="str">
        <f>IF(AJ271="","",MAX($AI$5:AI270)+1)</f>
        <v/>
      </c>
      <c r="AJ271" s="53" t="str">
        <f>IF(G270="","",IF(COUNTIF($AJ$11:AJ270,G270)=0,G270,""))</f>
        <v/>
      </c>
      <c r="AK271" s="53" t="str">
        <f t="shared" si="21"/>
        <v/>
      </c>
      <c r="AL271" s="135"/>
    </row>
    <row r="272" spans="1:38" x14ac:dyDescent="0.25">
      <c r="A272" s="136"/>
      <c r="B272" s="136"/>
      <c r="C272" s="136"/>
      <c r="D272" s="136"/>
      <c r="E272" s="137"/>
      <c r="F272" s="137"/>
      <c r="G272" s="136"/>
      <c r="H272" s="137"/>
      <c r="I272" s="140" t="str">
        <f t="shared" si="22"/>
        <v/>
      </c>
      <c r="J272" s="140"/>
      <c r="K272" s="140"/>
      <c r="L272" s="140"/>
      <c r="M272" s="74" t="str">
        <f>IF(AND(C272="Abierto",D272="Urgente"),A272,"")</f>
        <v/>
      </c>
      <c r="N272" s="74" t="str">
        <f ca="1">IF(AND(C272="Abierto",D272="Urgente"),TODAY()-E272,"")</f>
        <v/>
      </c>
      <c r="O272" s="74" t="str">
        <f>IF(AND(C272="Abierto",D272="Urgente"),RANK(N272,$N$13:$N$814,0)+COUNTIF($N$13:N272,N272)-1,"")</f>
        <v/>
      </c>
      <c r="P272" s="74" t="str">
        <f>IF(AND(C272="Abierto",D272="Alta"),A272,"")</f>
        <v/>
      </c>
      <c r="Q272" s="74" t="str">
        <f ca="1">IF(AND(C272="Abierto",D272="Alta"),TODAY()-E272,"")</f>
        <v/>
      </c>
      <c r="R272" s="74" t="str">
        <f>IF(AND(C272="Abierto",D272="Alta"),RANK(Q272,$Q$13:$Q$814,0)+COUNTIF($Q$13:Q272,Q272)-1+MAX(O:O),"")</f>
        <v/>
      </c>
      <c r="S272" s="74" t="str">
        <f>IF(AND(C272="Abierto",D272="Media"),A272,"")</f>
        <v/>
      </c>
      <c r="T272" s="74" t="str">
        <f ca="1">IF(AND(C272="Abierto",D272="Media"),TODAY()-E272,"")</f>
        <v/>
      </c>
      <c r="U272" s="74" t="str">
        <f>IF(AND(C272="Abierto",D272="Media"),RANK(T272,$T$13:$T$814,0)+COUNTIF($T$13:T272,T272)-1+MAX(O:O,R:R),"")</f>
        <v/>
      </c>
      <c r="V272" s="74" t="str">
        <f>IF(AND(C272="Abierto",D272="Baja"),A272,"")</f>
        <v/>
      </c>
      <c r="W272" s="74" t="str">
        <f ca="1">IF(AND(C272="Abierto",D272="Baja"),TODAY()-E272,"")</f>
        <v/>
      </c>
      <c r="X272" s="74" t="str">
        <f>IF(AND(C272="Abierto",D272="Baja"),RANK(W272,$W$13:$W$814,0)+COUNTIF($W$13:W272,W272)-1+MAX(O:O,R:R,U:U),"")</f>
        <v/>
      </c>
      <c r="Y272" s="139" t="str">
        <f>IF(OR(C272="Resuelto",C272=""),"",SUM(O272,R272,U272,X272))</f>
        <v/>
      </c>
      <c r="Z272" s="139" t="str">
        <f>IF(OR(C272="Resuelto",C272=""),"",SUM(N272,Q272,T272,W272))</f>
        <v/>
      </c>
      <c r="AA272" s="139" t="str">
        <f>IF(OR(C272="Resuelto",C272=""),"",SUM(M272,P272,S272,V272))</f>
        <v/>
      </c>
      <c r="AB272" s="28">
        <v>454</v>
      </c>
      <c r="AC272" s="28" t="str">
        <f t="shared" ca="1" si="19"/>
        <v/>
      </c>
      <c r="AD272" s="75" t="str">
        <f t="shared" ca="1" si="20"/>
        <v/>
      </c>
      <c r="AI272" s="78" t="str">
        <f>IF(AJ272="","",MAX($AI$5:AI271)+1)</f>
        <v/>
      </c>
      <c r="AJ272" s="53" t="str">
        <f>IF(G271="","",IF(COUNTIF($AJ$11:AJ271,G271)=0,G271,""))</f>
        <v/>
      </c>
      <c r="AK272" s="53" t="str">
        <f t="shared" si="21"/>
        <v/>
      </c>
      <c r="AL272" s="135"/>
    </row>
    <row r="273" spans="1:38" x14ac:dyDescent="0.25">
      <c r="A273" s="136"/>
      <c r="B273" s="136"/>
      <c r="C273" s="136"/>
      <c r="D273" s="136"/>
      <c r="E273" s="137"/>
      <c r="F273" s="137"/>
      <c r="G273" s="136"/>
      <c r="H273" s="137"/>
      <c r="I273" s="140" t="str">
        <f t="shared" si="22"/>
        <v/>
      </c>
      <c r="J273" s="140"/>
      <c r="K273" s="140"/>
      <c r="L273" s="140"/>
      <c r="M273" s="74" t="str">
        <f>IF(AND(C273="Abierto",D273="Urgente"),A273,"")</f>
        <v/>
      </c>
      <c r="N273" s="74" t="str">
        <f ca="1">IF(AND(C273="Abierto",D273="Urgente"),TODAY()-E273,"")</f>
        <v/>
      </c>
      <c r="O273" s="74" t="str">
        <f>IF(AND(C273="Abierto",D273="Urgente"),RANK(N273,$N$13:$N$814,0)+COUNTIF($N$13:N273,N273)-1,"")</f>
        <v/>
      </c>
      <c r="P273" s="74" t="str">
        <f>IF(AND(C273="Abierto",D273="Alta"),A273,"")</f>
        <v/>
      </c>
      <c r="Q273" s="74" t="str">
        <f ca="1">IF(AND(C273="Abierto",D273="Alta"),TODAY()-E273,"")</f>
        <v/>
      </c>
      <c r="R273" s="74" t="str">
        <f>IF(AND(C273="Abierto",D273="Alta"),RANK(Q273,$Q$13:$Q$814,0)+COUNTIF($Q$13:Q273,Q273)-1+MAX(O:O),"")</f>
        <v/>
      </c>
      <c r="S273" s="74" t="str">
        <f>IF(AND(C273="Abierto",D273="Media"),A273,"")</f>
        <v/>
      </c>
      <c r="T273" s="74" t="str">
        <f ca="1">IF(AND(C273="Abierto",D273="Media"),TODAY()-E273,"")</f>
        <v/>
      </c>
      <c r="U273" s="74" t="str">
        <f>IF(AND(C273="Abierto",D273="Media"),RANK(T273,$T$13:$T$814,0)+COUNTIF($T$13:T273,T273)-1+MAX(O:O,R:R),"")</f>
        <v/>
      </c>
      <c r="V273" s="74" t="str">
        <f>IF(AND(C273="Abierto",D273="Baja"),A273,"")</f>
        <v/>
      </c>
      <c r="W273" s="74" t="str">
        <f ca="1">IF(AND(C273="Abierto",D273="Baja"),TODAY()-E273,"")</f>
        <v/>
      </c>
      <c r="X273" s="74" t="str">
        <f>IF(AND(C273="Abierto",D273="Baja"),RANK(W273,$W$13:$W$814,0)+COUNTIF($W$13:W273,W273)-1+MAX(O:O,R:R,U:U),"")</f>
        <v/>
      </c>
      <c r="Y273" s="139" t="str">
        <f>IF(OR(C273="Resuelto",C273=""),"",SUM(O273,R273,U273,X273))</f>
        <v/>
      </c>
      <c r="Z273" s="139" t="str">
        <f>IF(OR(C273="Resuelto",C273=""),"",SUM(N273,Q273,T273,W273))</f>
        <v/>
      </c>
      <c r="AA273" s="139" t="str">
        <f>IF(OR(C273="Resuelto",C273=""),"",SUM(M273,P273,S273,V273))</f>
        <v/>
      </c>
      <c r="AB273" s="28">
        <v>455</v>
      </c>
      <c r="AC273" s="28" t="str">
        <f t="shared" ca="1" si="19"/>
        <v/>
      </c>
      <c r="AD273" s="75" t="str">
        <f t="shared" ca="1" si="20"/>
        <v/>
      </c>
      <c r="AI273" s="78" t="str">
        <f>IF(AJ273="","",MAX($AI$5:AI272)+1)</f>
        <v/>
      </c>
      <c r="AJ273" s="53" t="str">
        <f>IF(G272="","",IF(COUNTIF($AJ$11:AJ272,G272)=0,G272,""))</f>
        <v/>
      </c>
      <c r="AK273" s="53" t="str">
        <f t="shared" si="21"/>
        <v/>
      </c>
      <c r="AL273" s="135"/>
    </row>
    <row r="274" spans="1:38" x14ac:dyDescent="0.25">
      <c r="A274" s="136"/>
      <c r="B274" s="136"/>
      <c r="C274" s="136"/>
      <c r="D274" s="136"/>
      <c r="E274" s="137"/>
      <c r="F274" s="137"/>
      <c r="G274" s="136"/>
      <c r="H274" s="137"/>
      <c r="I274" s="140" t="str">
        <f t="shared" si="22"/>
        <v/>
      </c>
      <c r="J274" s="140"/>
      <c r="K274" s="140"/>
      <c r="L274" s="140"/>
      <c r="M274" s="74" t="str">
        <f>IF(AND(C274="Abierto",D274="Urgente"),A274,"")</f>
        <v/>
      </c>
      <c r="N274" s="74" t="str">
        <f ca="1">IF(AND(C274="Abierto",D274="Urgente"),TODAY()-E274,"")</f>
        <v/>
      </c>
      <c r="O274" s="74" t="str">
        <f>IF(AND(C274="Abierto",D274="Urgente"),RANK(N274,$N$13:$N$814,0)+COUNTIF($N$13:N274,N274)-1,"")</f>
        <v/>
      </c>
      <c r="P274" s="74" t="str">
        <f>IF(AND(C274="Abierto",D274="Alta"),A274,"")</f>
        <v/>
      </c>
      <c r="Q274" s="74" t="str">
        <f ca="1">IF(AND(C274="Abierto",D274="Alta"),TODAY()-E274,"")</f>
        <v/>
      </c>
      <c r="R274" s="74" t="str">
        <f>IF(AND(C274="Abierto",D274="Alta"),RANK(Q274,$Q$13:$Q$814,0)+COUNTIF($Q$13:Q274,Q274)-1+MAX(O:O),"")</f>
        <v/>
      </c>
      <c r="S274" s="74" t="str">
        <f>IF(AND(C274="Abierto",D274="Media"),A274,"")</f>
        <v/>
      </c>
      <c r="T274" s="74" t="str">
        <f ca="1">IF(AND(C274="Abierto",D274="Media"),TODAY()-E274,"")</f>
        <v/>
      </c>
      <c r="U274" s="74" t="str">
        <f>IF(AND(C274="Abierto",D274="Media"),RANK(T274,$T$13:$T$814,0)+COUNTIF($T$13:T274,T274)-1+MAX(O:O,R:R),"")</f>
        <v/>
      </c>
      <c r="V274" s="74" t="str">
        <f>IF(AND(C274="Abierto",D274="Baja"),A274,"")</f>
        <v/>
      </c>
      <c r="W274" s="74" t="str">
        <f ca="1">IF(AND(C274="Abierto",D274="Baja"),TODAY()-E274,"")</f>
        <v/>
      </c>
      <c r="X274" s="74" t="str">
        <f>IF(AND(C274="Abierto",D274="Baja"),RANK(W274,$W$13:$W$814,0)+COUNTIF($W$13:W274,W274)-1+MAX(O:O,R:R,U:U),"")</f>
        <v/>
      </c>
      <c r="Y274" s="139" t="str">
        <f>IF(OR(C274="Resuelto",C274=""),"",SUM(O274,R274,U274,X274))</f>
        <v/>
      </c>
      <c r="Z274" s="139" t="str">
        <f>IF(OR(C274="Resuelto",C274=""),"",SUM(N274,Q274,T274,W274))</f>
        <v/>
      </c>
      <c r="AA274" s="139" t="str">
        <f>IF(OR(C274="Resuelto",C274=""),"",SUM(M274,P274,S274,V274))</f>
        <v/>
      </c>
      <c r="AB274" s="28">
        <v>456</v>
      </c>
      <c r="AC274" s="28" t="str">
        <f t="shared" ca="1" si="19"/>
        <v/>
      </c>
      <c r="AD274" s="75" t="str">
        <f t="shared" ca="1" si="20"/>
        <v/>
      </c>
      <c r="AI274" s="78" t="str">
        <f>IF(AJ274="","",MAX($AI$5:AI273)+1)</f>
        <v/>
      </c>
      <c r="AJ274" s="53" t="str">
        <f>IF(G273="","",IF(COUNTIF($AJ$11:AJ273,G273)=0,G273,""))</f>
        <v/>
      </c>
      <c r="AK274" s="53" t="str">
        <f t="shared" si="21"/>
        <v/>
      </c>
      <c r="AL274" s="135"/>
    </row>
    <row r="275" spans="1:38" x14ac:dyDescent="0.25">
      <c r="A275" s="136"/>
      <c r="B275" s="136"/>
      <c r="C275" s="136"/>
      <c r="D275" s="136"/>
      <c r="E275" s="137"/>
      <c r="F275" s="137"/>
      <c r="G275" s="136"/>
      <c r="H275" s="137"/>
      <c r="I275" s="140" t="str">
        <f t="shared" si="22"/>
        <v/>
      </c>
      <c r="J275" s="140"/>
      <c r="K275" s="140"/>
      <c r="L275" s="140"/>
      <c r="M275" s="74" t="str">
        <f>IF(AND(C275="Abierto",D275="Urgente"),A275,"")</f>
        <v/>
      </c>
      <c r="N275" s="74" t="str">
        <f ca="1">IF(AND(C275="Abierto",D275="Urgente"),TODAY()-E275,"")</f>
        <v/>
      </c>
      <c r="O275" s="74" t="str">
        <f>IF(AND(C275="Abierto",D275="Urgente"),RANK(N275,$N$13:$N$814,0)+COUNTIF($N$13:N275,N275)-1,"")</f>
        <v/>
      </c>
      <c r="P275" s="74" t="str">
        <f>IF(AND(C275="Abierto",D275="Alta"),A275,"")</f>
        <v/>
      </c>
      <c r="Q275" s="74" t="str">
        <f ca="1">IF(AND(C275="Abierto",D275="Alta"),TODAY()-E275,"")</f>
        <v/>
      </c>
      <c r="R275" s="74" t="str">
        <f>IF(AND(C275="Abierto",D275="Alta"),RANK(Q275,$Q$13:$Q$814,0)+COUNTIF($Q$13:Q275,Q275)-1+MAX(O:O),"")</f>
        <v/>
      </c>
      <c r="S275" s="74" t="str">
        <f>IF(AND(C275="Abierto",D275="Media"),A275,"")</f>
        <v/>
      </c>
      <c r="T275" s="74" t="str">
        <f ca="1">IF(AND(C275="Abierto",D275="Media"),TODAY()-E275,"")</f>
        <v/>
      </c>
      <c r="U275" s="74" t="str">
        <f>IF(AND(C275="Abierto",D275="Media"),RANK(T275,$T$13:$T$814,0)+COUNTIF($T$13:T275,T275)-1+MAX(O:O,R:R),"")</f>
        <v/>
      </c>
      <c r="V275" s="74" t="str">
        <f>IF(AND(C275="Abierto",D275="Baja"),A275,"")</f>
        <v/>
      </c>
      <c r="W275" s="74" t="str">
        <f ca="1">IF(AND(C275="Abierto",D275="Baja"),TODAY()-E275,"")</f>
        <v/>
      </c>
      <c r="X275" s="74" t="str">
        <f>IF(AND(C275="Abierto",D275="Baja"),RANK(W275,$W$13:$W$814,0)+COUNTIF($W$13:W275,W275)-1+MAX(O:O,R:R,U:U),"")</f>
        <v/>
      </c>
      <c r="Y275" s="139" t="str">
        <f>IF(OR(C275="Resuelto",C275=""),"",SUM(O275,R275,U275,X275))</f>
        <v/>
      </c>
      <c r="Z275" s="139" t="str">
        <f>IF(OR(C275="Resuelto",C275=""),"",SUM(N275,Q275,T275,W275))</f>
        <v/>
      </c>
      <c r="AA275" s="139" t="str">
        <f>IF(OR(C275="Resuelto",C275=""),"",SUM(M275,P275,S275,V275))</f>
        <v/>
      </c>
      <c r="AB275" s="28">
        <v>457</v>
      </c>
      <c r="AC275" s="28" t="str">
        <f t="shared" ca="1" si="19"/>
        <v/>
      </c>
      <c r="AD275" s="75" t="str">
        <f t="shared" ca="1" si="20"/>
        <v/>
      </c>
      <c r="AI275" s="78" t="str">
        <f>IF(AJ275="","",MAX($AI$5:AI274)+1)</f>
        <v/>
      </c>
      <c r="AJ275" s="53" t="str">
        <f>IF(G274="","",IF(COUNTIF($AJ$11:AJ274,G274)=0,G274,""))</f>
        <v/>
      </c>
      <c r="AK275" s="53" t="str">
        <f t="shared" si="21"/>
        <v/>
      </c>
      <c r="AL275" s="135"/>
    </row>
    <row r="276" spans="1:38" x14ac:dyDescent="0.25">
      <c r="A276" s="136"/>
      <c r="B276" s="136"/>
      <c r="C276" s="136"/>
      <c r="D276" s="136"/>
      <c r="E276" s="137"/>
      <c r="F276" s="137"/>
      <c r="G276" s="136"/>
      <c r="H276" s="137"/>
      <c r="I276" s="140" t="str">
        <f t="shared" si="22"/>
        <v/>
      </c>
      <c r="J276" s="140"/>
      <c r="K276" s="140"/>
      <c r="L276" s="140"/>
      <c r="M276" s="74" t="str">
        <f>IF(AND(C276="Abierto",D276="Urgente"),A276,"")</f>
        <v/>
      </c>
      <c r="N276" s="74" t="str">
        <f ca="1">IF(AND(C276="Abierto",D276="Urgente"),TODAY()-E276,"")</f>
        <v/>
      </c>
      <c r="O276" s="74" t="str">
        <f>IF(AND(C276="Abierto",D276="Urgente"),RANK(N276,$N$13:$N$814,0)+COUNTIF($N$13:N276,N276)-1,"")</f>
        <v/>
      </c>
      <c r="P276" s="74" t="str">
        <f>IF(AND(C276="Abierto",D276="Alta"),A276,"")</f>
        <v/>
      </c>
      <c r="Q276" s="74" t="str">
        <f ca="1">IF(AND(C276="Abierto",D276="Alta"),TODAY()-E276,"")</f>
        <v/>
      </c>
      <c r="R276" s="74" t="str">
        <f>IF(AND(C276="Abierto",D276="Alta"),RANK(Q276,$Q$13:$Q$814,0)+COUNTIF($Q$13:Q276,Q276)-1+MAX(O:O),"")</f>
        <v/>
      </c>
      <c r="S276" s="74" t="str">
        <f>IF(AND(C276="Abierto",D276="Media"),A276,"")</f>
        <v/>
      </c>
      <c r="T276" s="74" t="str">
        <f ca="1">IF(AND(C276="Abierto",D276="Media"),TODAY()-E276,"")</f>
        <v/>
      </c>
      <c r="U276" s="74" t="str">
        <f>IF(AND(C276="Abierto",D276="Media"),RANK(T276,$T$13:$T$814,0)+COUNTIF($T$13:T276,T276)-1+MAX(O:O,R:R),"")</f>
        <v/>
      </c>
      <c r="V276" s="74" t="str">
        <f>IF(AND(C276="Abierto",D276="Baja"),A276,"")</f>
        <v/>
      </c>
      <c r="W276" s="74" t="str">
        <f ca="1">IF(AND(C276="Abierto",D276="Baja"),TODAY()-E276,"")</f>
        <v/>
      </c>
      <c r="X276" s="74" t="str">
        <f>IF(AND(C276="Abierto",D276="Baja"),RANK(W276,$W$13:$W$814,0)+COUNTIF($W$13:W276,W276)-1+MAX(O:O,R:R,U:U),"")</f>
        <v/>
      </c>
      <c r="Y276" s="139" t="str">
        <f>IF(OR(C276="Resuelto",C276=""),"",SUM(O276,R276,U276,X276))</f>
        <v/>
      </c>
      <c r="Z276" s="139" t="str">
        <f>IF(OR(C276="Resuelto",C276=""),"",SUM(N276,Q276,T276,W276))</f>
        <v/>
      </c>
      <c r="AA276" s="139" t="str">
        <f>IF(OR(C276="Resuelto",C276=""),"",SUM(M276,P276,S276,V276))</f>
        <v/>
      </c>
      <c r="AB276" s="28">
        <v>458</v>
      </c>
      <c r="AC276" s="28" t="str">
        <f t="shared" ca="1" si="19"/>
        <v/>
      </c>
      <c r="AD276" s="75" t="str">
        <f t="shared" ca="1" si="20"/>
        <v/>
      </c>
      <c r="AI276" s="78" t="str">
        <f>IF(AJ276="","",MAX($AI$5:AI275)+1)</f>
        <v/>
      </c>
      <c r="AJ276" s="53" t="str">
        <f>IF(G275="","",IF(COUNTIF($AJ$11:AJ275,G275)=0,G275,""))</f>
        <v/>
      </c>
      <c r="AK276" s="53" t="str">
        <f t="shared" si="21"/>
        <v/>
      </c>
      <c r="AL276" s="135"/>
    </row>
    <row r="277" spans="1:38" x14ac:dyDescent="0.25">
      <c r="A277" s="136"/>
      <c r="B277" s="136"/>
      <c r="C277" s="136"/>
      <c r="D277" s="136"/>
      <c r="E277" s="137"/>
      <c r="F277" s="137"/>
      <c r="G277" s="136"/>
      <c r="H277" s="137"/>
      <c r="I277" s="140" t="str">
        <f t="shared" si="22"/>
        <v/>
      </c>
      <c r="J277" s="140"/>
      <c r="K277" s="140"/>
      <c r="L277" s="140"/>
      <c r="M277" s="74" t="str">
        <f>IF(AND(C277="Abierto",D277="Urgente"),A277,"")</f>
        <v/>
      </c>
      <c r="N277" s="74" t="str">
        <f ca="1">IF(AND(C277="Abierto",D277="Urgente"),TODAY()-E277,"")</f>
        <v/>
      </c>
      <c r="O277" s="74" t="str">
        <f>IF(AND(C277="Abierto",D277="Urgente"),RANK(N277,$N$13:$N$814,0)+COUNTIF($N$13:N277,N277)-1,"")</f>
        <v/>
      </c>
      <c r="P277" s="74" t="str">
        <f>IF(AND(C277="Abierto",D277="Alta"),A277,"")</f>
        <v/>
      </c>
      <c r="Q277" s="74" t="str">
        <f ca="1">IF(AND(C277="Abierto",D277="Alta"),TODAY()-E277,"")</f>
        <v/>
      </c>
      <c r="R277" s="74" t="str">
        <f>IF(AND(C277="Abierto",D277="Alta"),RANK(Q277,$Q$13:$Q$814,0)+COUNTIF($Q$13:Q277,Q277)-1+MAX(O:O),"")</f>
        <v/>
      </c>
      <c r="S277" s="74" t="str">
        <f>IF(AND(C277="Abierto",D277="Media"),A277,"")</f>
        <v/>
      </c>
      <c r="T277" s="74" t="str">
        <f ca="1">IF(AND(C277="Abierto",D277="Media"),TODAY()-E277,"")</f>
        <v/>
      </c>
      <c r="U277" s="74" t="str">
        <f>IF(AND(C277="Abierto",D277="Media"),RANK(T277,$T$13:$T$814,0)+COUNTIF($T$13:T277,T277)-1+MAX(O:O,R:R),"")</f>
        <v/>
      </c>
      <c r="V277" s="74" t="str">
        <f>IF(AND(C277="Abierto",D277="Baja"),A277,"")</f>
        <v/>
      </c>
      <c r="W277" s="74" t="str">
        <f ca="1">IF(AND(C277="Abierto",D277="Baja"),TODAY()-E277,"")</f>
        <v/>
      </c>
      <c r="X277" s="74" t="str">
        <f>IF(AND(C277="Abierto",D277="Baja"),RANK(W277,$W$13:$W$814,0)+COUNTIF($W$13:W277,W277)-1+MAX(O:O,R:R,U:U),"")</f>
        <v/>
      </c>
      <c r="Y277" s="139" t="str">
        <f>IF(OR(C277="Resuelto",C277=""),"",SUM(O277,R277,U277,X277))</f>
        <v/>
      </c>
      <c r="Z277" s="139" t="str">
        <f>IF(OR(C277="Resuelto",C277=""),"",SUM(N277,Q277,T277,W277))</f>
        <v/>
      </c>
      <c r="AA277" s="139" t="str">
        <f>IF(OR(C277="Resuelto",C277=""),"",SUM(M277,P277,S277,V277))</f>
        <v/>
      </c>
      <c r="AB277" s="28">
        <v>459</v>
      </c>
      <c r="AC277" s="28" t="str">
        <f t="shared" ca="1" si="19"/>
        <v/>
      </c>
      <c r="AD277" s="75" t="str">
        <f t="shared" ca="1" si="20"/>
        <v/>
      </c>
      <c r="AI277" s="78" t="str">
        <f>IF(AJ277="","",MAX($AI$5:AI276)+1)</f>
        <v/>
      </c>
      <c r="AJ277" s="53" t="str">
        <f>IF(G276="","",IF(COUNTIF($AJ$11:AJ276,G276)=0,G276,""))</f>
        <v/>
      </c>
      <c r="AK277" s="53" t="str">
        <f t="shared" si="21"/>
        <v/>
      </c>
      <c r="AL277" s="135"/>
    </row>
    <row r="278" spans="1:38" x14ac:dyDescent="0.25">
      <c r="A278" s="136"/>
      <c r="B278" s="136"/>
      <c r="C278" s="136"/>
      <c r="D278" s="136"/>
      <c r="E278" s="137"/>
      <c r="F278" s="137"/>
      <c r="G278" s="136"/>
      <c r="H278" s="137"/>
      <c r="I278" s="140" t="str">
        <f t="shared" si="22"/>
        <v/>
      </c>
      <c r="J278" s="140"/>
      <c r="K278" s="140"/>
      <c r="L278" s="140"/>
      <c r="M278" s="74" t="str">
        <f>IF(AND(C278="Abierto",D278="Urgente"),A278,"")</f>
        <v/>
      </c>
      <c r="N278" s="74" t="str">
        <f ca="1">IF(AND(C278="Abierto",D278="Urgente"),TODAY()-E278,"")</f>
        <v/>
      </c>
      <c r="O278" s="74" t="str">
        <f>IF(AND(C278="Abierto",D278="Urgente"),RANK(N278,$N$13:$N$814,0)+COUNTIF($N$13:N278,N278)-1,"")</f>
        <v/>
      </c>
      <c r="P278" s="74" t="str">
        <f>IF(AND(C278="Abierto",D278="Alta"),A278,"")</f>
        <v/>
      </c>
      <c r="Q278" s="74" t="str">
        <f ca="1">IF(AND(C278="Abierto",D278="Alta"),TODAY()-E278,"")</f>
        <v/>
      </c>
      <c r="R278" s="74" t="str">
        <f>IF(AND(C278="Abierto",D278="Alta"),RANK(Q278,$Q$13:$Q$814,0)+COUNTIF($Q$13:Q278,Q278)-1+MAX(O:O),"")</f>
        <v/>
      </c>
      <c r="S278" s="74" t="str">
        <f>IF(AND(C278="Abierto",D278="Media"),A278,"")</f>
        <v/>
      </c>
      <c r="T278" s="74" t="str">
        <f ca="1">IF(AND(C278="Abierto",D278="Media"),TODAY()-E278,"")</f>
        <v/>
      </c>
      <c r="U278" s="74" t="str">
        <f>IF(AND(C278="Abierto",D278="Media"),RANK(T278,$T$13:$T$814,0)+COUNTIF($T$13:T278,T278)-1+MAX(O:O,R:R),"")</f>
        <v/>
      </c>
      <c r="V278" s="74" t="str">
        <f>IF(AND(C278="Abierto",D278="Baja"),A278,"")</f>
        <v/>
      </c>
      <c r="W278" s="74" t="str">
        <f ca="1">IF(AND(C278="Abierto",D278="Baja"),TODAY()-E278,"")</f>
        <v/>
      </c>
      <c r="X278" s="74" t="str">
        <f>IF(AND(C278="Abierto",D278="Baja"),RANK(W278,$W$13:$W$814,0)+COUNTIF($W$13:W278,W278)-1+MAX(O:O,R:R,U:U),"")</f>
        <v/>
      </c>
      <c r="Y278" s="139" t="str">
        <f>IF(OR(C278="Resuelto",C278=""),"",SUM(O278,R278,U278,X278))</f>
        <v/>
      </c>
      <c r="Z278" s="139" t="str">
        <f>IF(OR(C278="Resuelto",C278=""),"",SUM(N278,Q278,T278,W278))</f>
        <v/>
      </c>
      <c r="AA278" s="139" t="str">
        <f>IF(OR(C278="Resuelto",C278=""),"",SUM(M278,P278,S278,V278))</f>
        <v/>
      </c>
      <c r="AB278" s="28">
        <v>460</v>
      </c>
      <c r="AC278" s="28" t="str">
        <f t="shared" ref="AC278:AC341" ca="1" si="23">IF(ISNA(VLOOKUP(AB278,$Y$13:$AA$811,3,FALSE))=TRUE,"",VLOOKUP(AB278,$Y$13:$AA$811,3,FALSE))</f>
        <v/>
      </c>
      <c r="AD278" s="75" t="str">
        <f t="shared" ref="AD278:AD341" ca="1" si="24">IF(ISNA(VLOOKUP(AB278,$Y$13:$AA$811,2,FALSE))=TRUE,"",VLOOKUP(AB278,$Y$13:$AA$811,2,FALSE))</f>
        <v/>
      </c>
      <c r="AI278" s="78" t="str">
        <f>IF(AJ278="","",MAX($AI$5:AI277)+1)</f>
        <v/>
      </c>
      <c r="AJ278" s="53" t="str">
        <f>IF(G277="","",IF(COUNTIF($AJ$11:AJ277,G277)=0,G277,""))</f>
        <v/>
      </c>
      <c r="AK278" s="53" t="str">
        <f t="shared" ref="AK278:AK341" si="25">IF(ISNA(VLOOKUP(AB278,$AI$13:$AJ$811,2,FALSE))=TRUE,"",VLOOKUP(AB278,$AI$13:$AJ$811,2,FALSE))</f>
        <v/>
      </c>
      <c r="AL278" s="135"/>
    </row>
    <row r="279" spans="1:38" x14ac:dyDescent="0.25">
      <c r="A279" s="136"/>
      <c r="B279" s="136"/>
      <c r="C279" s="136"/>
      <c r="D279" s="136"/>
      <c r="E279" s="137"/>
      <c r="F279" s="137"/>
      <c r="G279" s="136"/>
      <c r="H279" s="137"/>
      <c r="I279" s="140" t="str">
        <f t="shared" si="22"/>
        <v/>
      </c>
      <c r="J279" s="140"/>
      <c r="K279" s="140"/>
      <c r="L279" s="140"/>
      <c r="M279" s="74" t="str">
        <f>IF(AND(C279="Abierto",D279="Urgente"),A279,"")</f>
        <v/>
      </c>
      <c r="N279" s="74" t="str">
        <f ca="1">IF(AND(C279="Abierto",D279="Urgente"),TODAY()-E279,"")</f>
        <v/>
      </c>
      <c r="O279" s="74" t="str">
        <f>IF(AND(C279="Abierto",D279="Urgente"),RANK(N279,$N$13:$N$814,0)+COUNTIF($N$13:N279,N279)-1,"")</f>
        <v/>
      </c>
      <c r="P279" s="74" t="str">
        <f>IF(AND(C279="Abierto",D279="Alta"),A279,"")</f>
        <v/>
      </c>
      <c r="Q279" s="74" t="str">
        <f ca="1">IF(AND(C279="Abierto",D279="Alta"),TODAY()-E279,"")</f>
        <v/>
      </c>
      <c r="R279" s="74" t="str">
        <f>IF(AND(C279="Abierto",D279="Alta"),RANK(Q279,$Q$13:$Q$814,0)+COUNTIF($Q$13:Q279,Q279)-1+MAX(O:O),"")</f>
        <v/>
      </c>
      <c r="S279" s="74" t="str">
        <f>IF(AND(C279="Abierto",D279="Media"),A279,"")</f>
        <v/>
      </c>
      <c r="T279" s="74" t="str">
        <f ca="1">IF(AND(C279="Abierto",D279="Media"),TODAY()-E279,"")</f>
        <v/>
      </c>
      <c r="U279" s="74" t="str">
        <f>IF(AND(C279="Abierto",D279="Media"),RANK(T279,$T$13:$T$814,0)+COUNTIF($T$13:T279,T279)-1+MAX(O:O,R:R),"")</f>
        <v/>
      </c>
      <c r="V279" s="74" t="str">
        <f>IF(AND(C279="Abierto",D279="Baja"),A279,"")</f>
        <v/>
      </c>
      <c r="W279" s="74" t="str">
        <f ca="1">IF(AND(C279="Abierto",D279="Baja"),TODAY()-E279,"")</f>
        <v/>
      </c>
      <c r="X279" s="74" t="str">
        <f>IF(AND(C279="Abierto",D279="Baja"),RANK(W279,$W$13:$W$814,0)+COUNTIF($W$13:W279,W279)-1+MAX(O:O,R:R,U:U),"")</f>
        <v/>
      </c>
      <c r="Y279" s="139" t="str">
        <f>IF(OR(C279="Resuelto",C279=""),"",SUM(O279,R279,U279,X279))</f>
        <v/>
      </c>
      <c r="Z279" s="139" t="str">
        <f>IF(OR(C279="Resuelto",C279=""),"",SUM(N279,Q279,T279,W279))</f>
        <v/>
      </c>
      <c r="AA279" s="139" t="str">
        <f>IF(OR(C279="Resuelto",C279=""),"",SUM(M279,P279,S279,V279))</f>
        <v/>
      </c>
      <c r="AB279" s="28">
        <v>461</v>
      </c>
      <c r="AC279" s="28" t="str">
        <f t="shared" ca="1" si="23"/>
        <v/>
      </c>
      <c r="AD279" s="75" t="str">
        <f t="shared" ca="1" si="24"/>
        <v/>
      </c>
      <c r="AI279" s="78" t="str">
        <f>IF(AJ279="","",MAX($AI$5:AI278)+1)</f>
        <v/>
      </c>
      <c r="AJ279" s="53" t="str">
        <f>IF(G278="","",IF(COUNTIF($AJ$11:AJ278,G278)=0,G278,""))</f>
        <v/>
      </c>
      <c r="AK279" s="53" t="str">
        <f t="shared" si="25"/>
        <v/>
      </c>
      <c r="AL279" s="135"/>
    </row>
    <row r="280" spans="1:38" x14ac:dyDescent="0.25">
      <c r="A280" s="136"/>
      <c r="B280" s="136"/>
      <c r="C280" s="136"/>
      <c r="D280" s="136"/>
      <c r="E280" s="137"/>
      <c r="F280" s="137"/>
      <c r="G280" s="136"/>
      <c r="H280" s="137"/>
      <c r="I280" s="140" t="str">
        <f t="shared" si="22"/>
        <v/>
      </c>
      <c r="J280" s="140"/>
      <c r="K280" s="140"/>
      <c r="L280" s="140"/>
      <c r="M280" s="74" t="str">
        <f>IF(AND(C280="Abierto",D280="Urgente"),A280,"")</f>
        <v/>
      </c>
      <c r="N280" s="74" t="str">
        <f ca="1">IF(AND(C280="Abierto",D280="Urgente"),TODAY()-E280,"")</f>
        <v/>
      </c>
      <c r="O280" s="74" t="str">
        <f>IF(AND(C280="Abierto",D280="Urgente"),RANK(N280,$N$13:$N$814,0)+COUNTIF($N$13:N280,N280)-1,"")</f>
        <v/>
      </c>
      <c r="P280" s="74" t="str">
        <f>IF(AND(C280="Abierto",D280="Alta"),A280,"")</f>
        <v/>
      </c>
      <c r="Q280" s="74" t="str">
        <f ca="1">IF(AND(C280="Abierto",D280="Alta"),TODAY()-E280,"")</f>
        <v/>
      </c>
      <c r="R280" s="74" t="str">
        <f>IF(AND(C280="Abierto",D280="Alta"),RANK(Q280,$Q$13:$Q$814,0)+COUNTIF($Q$13:Q280,Q280)-1+MAX(O:O),"")</f>
        <v/>
      </c>
      <c r="S280" s="74" t="str">
        <f>IF(AND(C280="Abierto",D280="Media"),A280,"")</f>
        <v/>
      </c>
      <c r="T280" s="74" t="str">
        <f ca="1">IF(AND(C280="Abierto",D280="Media"),TODAY()-E280,"")</f>
        <v/>
      </c>
      <c r="U280" s="74" t="str">
        <f>IF(AND(C280="Abierto",D280="Media"),RANK(T280,$T$13:$T$814,0)+COUNTIF($T$13:T280,T280)-1+MAX(O:O,R:R),"")</f>
        <v/>
      </c>
      <c r="V280" s="74" t="str">
        <f>IF(AND(C280="Abierto",D280="Baja"),A280,"")</f>
        <v/>
      </c>
      <c r="W280" s="74" t="str">
        <f ca="1">IF(AND(C280="Abierto",D280="Baja"),TODAY()-E280,"")</f>
        <v/>
      </c>
      <c r="X280" s="74" t="str">
        <f>IF(AND(C280="Abierto",D280="Baja"),RANK(W280,$W$13:$W$814,0)+COUNTIF($W$13:W280,W280)-1+MAX(O:O,R:R,U:U),"")</f>
        <v/>
      </c>
      <c r="Y280" s="139" t="str">
        <f>IF(OR(C280="Resuelto",C280=""),"",SUM(O280,R280,U280,X280))</f>
        <v/>
      </c>
      <c r="Z280" s="139" t="str">
        <f>IF(OR(C280="Resuelto",C280=""),"",SUM(N280,Q280,T280,W280))</f>
        <v/>
      </c>
      <c r="AA280" s="139" t="str">
        <f>IF(OR(C280="Resuelto",C280=""),"",SUM(M280,P280,S280,V280))</f>
        <v/>
      </c>
      <c r="AB280" s="28">
        <v>462</v>
      </c>
      <c r="AC280" s="28" t="str">
        <f t="shared" ca="1" si="23"/>
        <v/>
      </c>
      <c r="AD280" s="75" t="str">
        <f t="shared" ca="1" si="24"/>
        <v/>
      </c>
      <c r="AI280" s="78" t="str">
        <f>IF(AJ280="","",MAX($AI$5:AI279)+1)</f>
        <v/>
      </c>
      <c r="AJ280" s="53" t="str">
        <f>IF(G279="","",IF(COUNTIF($AJ$11:AJ279,G279)=0,G279,""))</f>
        <v/>
      </c>
      <c r="AK280" s="53" t="str">
        <f t="shared" si="25"/>
        <v/>
      </c>
      <c r="AL280" s="135"/>
    </row>
    <row r="281" spans="1:38" x14ac:dyDescent="0.25">
      <c r="A281" s="136"/>
      <c r="B281" s="136"/>
      <c r="C281" s="136"/>
      <c r="D281" s="136"/>
      <c r="E281" s="137"/>
      <c r="F281" s="137"/>
      <c r="G281" s="136"/>
      <c r="H281" s="137"/>
      <c r="I281" s="140" t="str">
        <f t="shared" si="22"/>
        <v/>
      </c>
      <c r="J281" s="140"/>
      <c r="K281" s="140"/>
      <c r="L281" s="140"/>
      <c r="M281" s="74" t="str">
        <f>IF(AND(C281="Abierto",D281="Urgente"),A281,"")</f>
        <v/>
      </c>
      <c r="N281" s="74" t="str">
        <f ca="1">IF(AND(C281="Abierto",D281="Urgente"),TODAY()-E281,"")</f>
        <v/>
      </c>
      <c r="O281" s="74" t="str">
        <f>IF(AND(C281="Abierto",D281="Urgente"),RANK(N281,$N$13:$N$814,0)+COUNTIF($N$13:N281,N281)-1,"")</f>
        <v/>
      </c>
      <c r="P281" s="74" t="str">
        <f>IF(AND(C281="Abierto",D281="Alta"),A281,"")</f>
        <v/>
      </c>
      <c r="Q281" s="74" t="str">
        <f ca="1">IF(AND(C281="Abierto",D281="Alta"),TODAY()-E281,"")</f>
        <v/>
      </c>
      <c r="R281" s="74" t="str">
        <f>IF(AND(C281="Abierto",D281="Alta"),RANK(Q281,$Q$13:$Q$814,0)+COUNTIF($Q$13:Q281,Q281)-1+MAX(O:O),"")</f>
        <v/>
      </c>
      <c r="S281" s="74" t="str">
        <f>IF(AND(C281="Abierto",D281="Media"),A281,"")</f>
        <v/>
      </c>
      <c r="T281" s="74" t="str">
        <f ca="1">IF(AND(C281="Abierto",D281="Media"),TODAY()-E281,"")</f>
        <v/>
      </c>
      <c r="U281" s="74" t="str">
        <f>IF(AND(C281="Abierto",D281="Media"),RANK(T281,$T$13:$T$814,0)+COUNTIF($T$13:T281,T281)-1+MAX(O:O,R:R),"")</f>
        <v/>
      </c>
      <c r="V281" s="74" t="str">
        <f>IF(AND(C281="Abierto",D281="Baja"),A281,"")</f>
        <v/>
      </c>
      <c r="W281" s="74" t="str">
        <f ca="1">IF(AND(C281="Abierto",D281="Baja"),TODAY()-E281,"")</f>
        <v/>
      </c>
      <c r="X281" s="74" t="str">
        <f>IF(AND(C281="Abierto",D281="Baja"),RANK(W281,$W$13:$W$814,0)+COUNTIF($W$13:W281,W281)-1+MAX(O:O,R:R,U:U),"")</f>
        <v/>
      </c>
      <c r="Y281" s="139" t="str">
        <f>IF(OR(C281="Resuelto",C281=""),"",SUM(O281,R281,U281,X281))</f>
        <v/>
      </c>
      <c r="Z281" s="139" t="str">
        <f>IF(OR(C281="Resuelto",C281=""),"",SUM(N281,Q281,T281,W281))</f>
        <v/>
      </c>
      <c r="AA281" s="139" t="str">
        <f>IF(OR(C281="Resuelto",C281=""),"",SUM(M281,P281,S281,V281))</f>
        <v/>
      </c>
      <c r="AB281" s="28">
        <v>463</v>
      </c>
      <c r="AC281" s="28" t="str">
        <f t="shared" ca="1" si="23"/>
        <v/>
      </c>
      <c r="AD281" s="75" t="str">
        <f t="shared" ca="1" si="24"/>
        <v/>
      </c>
      <c r="AI281" s="78" t="str">
        <f>IF(AJ281="","",MAX($AI$5:AI280)+1)</f>
        <v/>
      </c>
      <c r="AJ281" s="53" t="str">
        <f>IF(G280="","",IF(COUNTIF($AJ$11:AJ280,G280)=0,G280,""))</f>
        <v/>
      </c>
      <c r="AK281" s="53" t="str">
        <f t="shared" si="25"/>
        <v/>
      </c>
      <c r="AL281" s="135"/>
    </row>
    <row r="282" spans="1:38" x14ac:dyDescent="0.25">
      <c r="A282" s="136"/>
      <c r="B282" s="136"/>
      <c r="C282" s="136"/>
      <c r="D282" s="136"/>
      <c r="E282" s="137"/>
      <c r="F282" s="137"/>
      <c r="G282" s="136"/>
      <c r="H282" s="137"/>
      <c r="I282" s="140" t="str">
        <f t="shared" si="22"/>
        <v/>
      </c>
      <c r="J282" s="140"/>
      <c r="K282" s="140"/>
      <c r="L282" s="140"/>
      <c r="M282" s="74" t="str">
        <f>IF(AND(C282="Abierto",D282="Urgente"),A282,"")</f>
        <v/>
      </c>
      <c r="N282" s="74" t="str">
        <f ca="1">IF(AND(C282="Abierto",D282="Urgente"),TODAY()-E282,"")</f>
        <v/>
      </c>
      <c r="O282" s="74" t="str">
        <f>IF(AND(C282="Abierto",D282="Urgente"),RANK(N282,$N$13:$N$814,0)+COUNTIF($N$13:N282,N282)-1,"")</f>
        <v/>
      </c>
      <c r="P282" s="74" t="str">
        <f>IF(AND(C282="Abierto",D282="Alta"),A282,"")</f>
        <v/>
      </c>
      <c r="Q282" s="74" t="str">
        <f ca="1">IF(AND(C282="Abierto",D282="Alta"),TODAY()-E282,"")</f>
        <v/>
      </c>
      <c r="R282" s="74" t="str">
        <f>IF(AND(C282="Abierto",D282="Alta"),RANK(Q282,$Q$13:$Q$814,0)+COUNTIF($Q$13:Q282,Q282)-1+MAX(O:O),"")</f>
        <v/>
      </c>
      <c r="S282" s="74" t="str">
        <f>IF(AND(C282="Abierto",D282="Media"),A282,"")</f>
        <v/>
      </c>
      <c r="T282" s="74" t="str">
        <f ca="1">IF(AND(C282="Abierto",D282="Media"),TODAY()-E282,"")</f>
        <v/>
      </c>
      <c r="U282" s="74" t="str">
        <f>IF(AND(C282="Abierto",D282="Media"),RANK(T282,$T$13:$T$814,0)+COUNTIF($T$13:T282,T282)-1+MAX(O:O,R:R),"")</f>
        <v/>
      </c>
      <c r="V282" s="74" t="str">
        <f>IF(AND(C282="Abierto",D282="Baja"),A282,"")</f>
        <v/>
      </c>
      <c r="W282" s="74" t="str">
        <f ca="1">IF(AND(C282="Abierto",D282="Baja"),TODAY()-E282,"")</f>
        <v/>
      </c>
      <c r="X282" s="74" t="str">
        <f>IF(AND(C282="Abierto",D282="Baja"),RANK(W282,$W$13:$W$814,0)+COUNTIF($W$13:W282,W282)-1+MAX(O:O,R:R,U:U),"")</f>
        <v/>
      </c>
      <c r="Y282" s="139" t="str">
        <f>IF(OR(C282="Resuelto",C282=""),"",SUM(O282,R282,U282,X282))</f>
        <v/>
      </c>
      <c r="Z282" s="139" t="str">
        <f>IF(OR(C282="Resuelto",C282=""),"",SUM(N282,Q282,T282,W282))</f>
        <v/>
      </c>
      <c r="AA282" s="139" t="str">
        <f>IF(OR(C282="Resuelto",C282=""),"",SUM(M282,P282,S282,V282))</f>
        <v/>
      </c>
      <c r="AB282" s="28">
        <v>464</v>
      </c>
      <c r="AC282" s="28" t="str">
        <f t="shared" ca="1" si="23"/>
        <v/>
      </c>
      <c r="AD282" s="75" t="str">
        <f t="shared" ca="1" si="24"/>
        <v/>
      </c>
      <c r="AI282" s="78" t="str">
        <f>IF(AJ282="","",MAX($AI$5:AI281)+1)</f>
        <v/>
      </c>
      <c r="AJ282" s="53" t="str">
        <f>IF(G281="","",IF(COUNTIF($AJ$11:AJ281,G281)=0,G281,""))</f>
        <v/>
      </c>
      <c r="AK282" s="53" t="str">
        <f t="shared" si="25"/>
        <v/>
      </c>
      <c r="AL282" s="135"/>
    </row>
    <row r="283" spans="1:38" x14ac:dyDescent="0.25">
      <c r="A283" s="136"/>
      <c r="B283" s="136"/>
      <c r="C283" s="136"/>
      <c r="D283" s="136"/>
      <c r="E283" s="137"/>
      <c r="F283" s="137"/>
      <c r="G283" s="136"/>
      <c r="H283" s="137"/>
      <c r="I283" s="140" t="str">
        <f t="shared" si="22"/>
        <v/>
      </c>
      <c r="J283" s="140"/>
      <c r="K283" s="140"/>
      <c r="L283" s="140"/>
      <c r="M283" s="74" t="str">
        <f>IF(AND(C283="Abierto",D283="Urgente"),A283,"")</f>
        <v/>
      </c>
      <c r="N283" s="74" t="str">
        <f ca="1">IF(AND(C283="Abierto",D283="Urgente"),TODAY()-E283,"")</f>
        <v/>
      </c>
      <c r="O283" s="74" t="str">
        <f>IF(AND(C283="Abierto",D283="Urgente"),RANK(N283,$N$13:$N$814,0)+COUNTIF($N$13:N283,N283)-1,"")</f>
        <v/>
      </c>
      <c r="P283" s="74" t="str">
        <f>IF(AND(C283="Abierto",D283="Alta"),A283,"")</f>
        <v/>
      </c>
      <c r="Q283" s="74" t="str">
        <f ca="1">IF(AND(C283="Abierto",D283="Alta"),TODAY()-E283,"")</f>
        <v/>
      </c>
      <c r="R283" s="74" t="str">
        <f>IF(AND(C283="Abierto",D283="Alta"),RANK(Q283,$Q$13:$Q$814,0)+COUNTIF($Q$13:Q283,Q283)-1+MAX(O:O),"")</f>
        <v/>
      </c>
      <c r="S283" s="74" t="str">
        <f>IF(AND(C283="Abierto",D283="Media"),A283,"")</f>
        <v/>
      </c>
      <c r="T283" s="74" t="str">
        <f ca="1">IF(AND(C283="Abierto",D283="Media"),TODAY()-E283,"")</f>
        <v/>
      </c>
      <c r="U283" s="74" t="str">
        <f>IF(AND(C283="Abierto",D283="Media"),RANK(T283,$T$13:$T$814,0)+COUNTIF($T$13:T283,T283)-1+MAX(O:O,R:R),"")</f>
        <v/>
      </c>
      <c r="V283" s="74" t="str">
        <f>IF(AND(C283="Abierto",D283="Baja"),A283,"")</f>
        <v/>
      </c>
      <c r="W283" s="74" t="str">
        <f ca="1">IF(AND(C283="Abierto",D283="Baja"),TODAY()-E283,"")</f>
        <v/>
      </c>
      <c r="X283" s="74" t="str">
        <f>IF(AND(C283="Abierto",D283="Baja"),RANK(W283,$W$13:$W$814,0)+COUNTIF($W$13:W283,W283)-1+MAX(O:O,R:R,U:U),"")</f>
        <v/>
      </c>
      <c r="Y283" s="139" t="str">
        <f>IF(OR(C283="Resuelto",C283=""),"",SUM(O283,R283,U283,X283))</f>
        <v/>
      </c>
      <c r="Z283" s="139" t="str">
        <f>IF(OR(C283="Resuelto",C283=""),"",SUM(N283,Q283,T283,W283))</f>
        <v/>
      </c>
      <c r="AA283" s="139" t="str">
        <f>IF(OR(C283="Resuelto",C283=""),"",SUM(M283,P283,S283,V283))</f>
        <v/>
      </c>
      <c r="AB283" s="28">
        <v>465</v>
      </c>
      <c r="AC283" s="28" t="str">
        <f t="shared" ca="1" si="23"/>
        <v/>
      </c>
      <c r="AD283" s="75" t="str">
        <f t="shared" ca="1" si="24"/>
        <v/>
      </c>
      <c r="AI283" s="78" t="str">
        <f>IF(AJ283="","",MAX($AI$5:AI282)+1)</f>
        <v/>
      </c>
      <c r="AJ283" s="53" t="str">
        <f>IF(G282="","",IF(COUNTIF($AJ$11:AJ282,G282)=0,G282,""))</f>
        <v/>
      </c>
      <c r="AK283" s="53" t="str">
        <f t="shared" si="25"/>
        <v/>
      </c>
      <c r="AL283" s="135"/>
    </row>
    <row r="284" spans="1:38" x14ac:dyDescent="0.25">
      <c r="A284" s="136"/>
      <c r="B284" s="136"/>
      <c r="C284" s="136"/>
      <c r="D284" s="136"/>
      <c r="E284" s="137"/>
      <c r="F284" s="137"/>
      <c r="G284" s="136"/>
      <c r="H284" s="137"/>
      <c r="I284" s="140" t="str">
        <f t="shared" si="22"/>
        <v/>
      </c>
      <c r="J284" s="140"/>
      <c r="K284" s="140"/>
      <c r="L284" s="140"/>
      <c r="M284" s="74" t="str">
        <f>IF(AND(C284="Abierto",D284="Urgente"),A284,"")</f>
        <v/>
      </c>
      <c r="N284" s="74" t="str">
        <f ca="1">IF(AND(C284="Abierto",D284="Urgente"),TODAY()-E284,"")</f>
        <v/>
      </c>
      <c r="O284" s="74" t="str">
        <f>IF(AND(C284="Abierto",D284="Urgente"),RANK(N284,$N$13:$N$814,0)+COUNTIF($N$13:N284,N284)-1,"")</f>
        <v/>
      </c>
      <c r="P284" s="74" t="str">
        <f>IF(AND(C284="Abierto",D284="Alta"),A284,"")</f>
        <v/>
      </c>
      <c r="Q284" s="74" t="str">
        <f ca="1">IF(AND(C284="Abierto",D284="Alta"),TODAY()-E284,"")</f>
        <v/>
      </c>
      <c r="R284" s="74" t="str">
        <f>IF(AND(C284="Abierto",D284="Alta"),RANK(Q284,$Q$13:$Q$814,0)+COUNTIF($Q$13:Q284,Q284)-1+MAX(O:O),"")</f>
        <v/>
      </c>
      <c r="S284" s="74" t="str">
        <f>IF(AND(C284="Abierto",D284="Media"),A284,"")</f>
        <v/>
      </c>
      <c r="T284" s="74" t="str">
        <f ca="1">IF(AND(C284="Abierto",D284="Media"),TODAY()-E284,"")</f>
        <v/>
      </c>
      <c r="U284" s="74" t="str">
        <f>IF(AND(C284="Abierto",D284="Media"),RANK(T284,$T$13:$T$814,0)+COUNTIF($T$13:T284,T284)-1+MAX(O:O,R:R),"")</f>
        <v/>
      </c>
      <c r="V284" s="74" t="str">
        <f>IF(AND(C284="Abierto",D284="Baja"),A284,"")</f>
        <v/>
      </c>
      <c r="W284" s="74" t="str">
        <f ca="1">IF(AND(C284="Abierto",D284="Baja"),TODAY()-E284,"")</f>
        <v/>
      </c>
      <c r="X284" s="74" t="str">
        <f>IF(AND(C284="Abierto",D284="Baja"),RANK(W284,$W$13:$W$814,0)+COUNTIF($W$13:W284,W284)-1+MAX(O:O,R:R,U:U),"")</f>
        <v/>
      </c>
      <c r="Y284" s="139" t="str">
        <f>IF(OR(C284="Resuelto",C284=""),"",SUM(O284,R284,U284,X284))</f>
        <v/>
      </c>
      <c r="Z284" s="139" t="str">
        <f>IF(OR(C284="Resuelto",C284=""),"",SUM(N284,Q284,T284,W284))</f>
        <v/>
      </c>
      <c r="AA284" s="139" t="str">
        <f>IF(OR(C284="Resuelto",C284=""),"",SUM(M284,P284,S284,V284))</f>
        <v/>
      </c>
      <c r="AB284" s="28">
        <v>466</v>
      </c>
      <c r="AC284" s="28" t="str">
        <f t="shared" ca="1" si="23"/>
        <v/>
      </c>
      <c r="AD284" s="75" t="str">
        <f t="shared" ca="1" si="24"/>
        <v/>
      </c>
      <c r="AI284" s="78" t="str">
        <f>IF(AJ284="","",MAX($AI$5:AI283)+1)</f>
        <v/>
      </c>
      <c r="AJ284" s="53" t="str">
        <f>IF(G283="","",IF(COUNTIF($AJ$11:AJ283,G283)=0,G283,""))</f>
        <v/>
      </c>
      <c r="AK284" s="53" t="str">
        <f t="shared" si="25"/>
        <v/>
      </c>
      <c r="AL284" s="135"/>
    </row>
    <row r="285" spans="1:38" x14ac:dyDescent="0.25">
      <c r="A285" s="136"/>
      <c r="B285" s="136"/>
      <c r="C285" s="136"/>
      <c r="D285" s="136"/>
      <c r="E285" s="137"/>
      <c r="F285" s="137"/>
      <c r="G285" s="136"/>
      <c r="H285" s="137"/>
      <c r="I285" s="140" t="str">
        <f t="shared" si="22"/>
        <v/>
      </c>
      <c r="J285" s="140"/>
      <c r="K285" s="140"/>
      <c r="L285" s="140"/>
      <c r="M285" s="74" t="str">
        <f>IF(AND(C285="Abierto",D285="Urgente"),A285,"")</f>
        <v/>
      </c>
      <c r="N285" s="74" t="str">
        <f ca="1">IF(AND(C285="Abierto",D285="Urgente"),TODAY()-E285,"")</f>
        <v/>
      </c>
      <c r="O285" s="74" t="str">
        <f>IF(AND(C285="Abierto",D285="Urgente"),RANK(N285,$N$13:$N$814,0)+COUNTIF($N$13:N285,N285)-1,"")</f>
        <v/>
      </c>
      <c r="P285" s="74" t="str">
        <f>IF(AND(C285="Abierto",D285="Alta"),A285,"")</f>
        <v/>
      </c>
      <c r="Q285" s="74" t="str">
        <f ca="1">IF(AND(C285="Abierto",D285="Alta"),TODAY()-E285,"")</f>
        <v/>
      </c>
      <c r="R285" s="74" t="str">
        <f>IF(AND(C285="Abierto",D285="Alta"),RANK(Q285,$Q$13:$Q$814,0)+COUNTIF($Q$13:Q285,Q285)-1+MAX(O:O),"")</f>
        <v/>
      </c>
      <c r="S285" s="74" t="str">
        <f>IF(AND(C285="Abierto",D285="Media"),A285,"")</f>
        <v/>
      </c>
      <c r="T285" s="74" t="str">
        <f ca="1">IF(AND(C285="Abierto",D285="Media"),TODAY()-E285,"")</f>
        <v/>
      </c>
      <c r="U285" s="74" t="str">
        <f>IF(AND(C285="Abierto",D285="Media"),RANK(T285,$T$13:$T$814,0)+COUNTIF($T$13:T285,T285)-1+MAX(O:O,R:R),"")</f>
        <v/>
      </c>
      <c r="V285" s="74" t="str">
        <f>IF(AND(C285="Abierto",D285="Baja"),A285,"")</f>
        <v/>
      </c>
      <c r="W285" s="74" t="str">
        <f ca="1">IF(AND(C285="Abierto",D285="Baja"),TODAY()-E285,"")</f>
        <v/>
      </c>
      <c r="X285" s="74" t="str">
        <f>IF(AND(C285="Abierto",D285="Baja"),RANK(W285,$W$13:$W$814,0)+COUNTIF($W$13:W285,W285)-1+MAX(O:O,R:R,U:U),"")</f>
        <v/>
      </c>
      <c r="Y285" s="139" t="str">
        <f>IF(OR(C285="Resuelto",C285=""),"",SUM(O285,R285,U285,X285))</f>
        <v/>
      </c>
      <c r="Z285" s="139" t="str">
        <f>IF(OR(C285="Resuelto",C285=""),"",SUM(N285,Q285,T285,W285))</f>
        <v/>
      </c>
      <c r="AA285" s="139" t="str">
        <f>IF(OR(C285="Resuelto",C285=""),"",SUM(M285,P285,S285,V285))</f>
        <v/>
      </c>
      <c r="AB285" s="28">
        <v>467</v>
      </c>
      <c r="AC285" s="28" t="str">
        <f t="shared" ca="1" si="23"/>
        <v/>
      </c>
      <c r="AD285" s="75" t="str">
        <f t="shared" ca="1" si="24"/>
        <v/>
      </c>
      <c r="AI285" s="78" t="str">
        <f>IF(AJ285="","",MAX($AI$5:AI284)+1)</f>
        <v/>
      </c>
      <c r="AJ285" s="53" t="str">
        <f>IF(G284="","",IF(COUNTIF($AJ$11:AJ284,G284)=0,G284,""))</f>
        <v/>
      </c>
      <c r="AK285" s="53" t="str">
        <f t="shared" si="25"/>
        <v/>
      </c>
      <c r="AL285" s="135"/>
    </row>
    <row r="286" spans="1:38" x14ac:dyDescent="0.25">
      <c r="A286" s="136"/>
      <c r="B286" s="136"/>
      <c r="C286" s="136"/>
      <c r="D286" s="136"/>
      <c r="E286" s="137"/>
      <c r="F286" s="137"/>
      <c r="G286" s="136"/>
      <c r="H286" s="137"/>
      <c r="I286" s="140" t="str">
        <f t="shared" si="22"/>
        <v/>
      </c>
      <c r="J286" s="140"/>
      <c r="K286" s="140"/>
      <c r="L286" s="140"/>
      <c r="M286" s="74" t="str">
        <f>IF(AND(C286="Abierto",D286="Urgente"),A286,"")</f>
        <v/>
      </c>
      <c r="N286" s="74" t="str">
        <f ca="1">IF(AND(C286="Abierto",D286="Urgente"),TODAY()-E286,"")</f>
        <v/>
      </c>
      <c r="O286" s="74" t="str">
        <f>IF(AND(C286="Abierto",D286="Urgente"),RANK(N286,$N$13:$N$814,0)+COUNTIF($N$13:N286,N286)-1,"")</f>
        <v/>
      </c>
      <c r="P286" s="74" t="str">
        <f>IF(AND(C286="Abierto",D286="Alta"),A286,"")</f>
        <v/>
      </c>
      <c r="Q286" s="74" t="str">
        <f ca="1">IF(AND(C286="Abierto",D286="Alta"),TODAY()-E286,"")</f>
        <v/>
      </c>
      <c r="R286" s="74" t="str">
        <f>IF(AND(C286="Abierto",D286="Alta"),RANK(Q286,$Q$13:$Q$814,0)+COUNTIF($Q$13:Q286,Q286)-1+MAX(O:O),"")</f>
        <v/>
      </c>
      <c r="S286" s="74" t="str">
        <f>IF(AND(C286="Abierto",D286="Media"),A286,"")</f>
        <v/>
      </c>
      <c r="T286" s="74" t="str">
        <f ca="1">IF(AND(C286="Abierto",D286="Media"),TODAY()-E286,"")</f>
        <v/>
      </c>
      <c r="U286" s="74" t="str">
        <f>IF(AND(C286="Abierto",D286="Media"),RANK(T286,$T$13:$T$814,0)+COUNTIF($T$13:T286,T286)-1+MAX(O:O,R:R),"")</f>
        <v/>
      </c>
      <c r="V286" s="74" t="str">
        <f>IF(AND(C286="Abierto",D286="Baja"),A286,"")</f>
        <v/>
      </c>
      <c r="W286" s="74" t="str">
        <f ca="1">IF(AND(C286="Abierto",D286="Baja"),TODAY()-E286,"")</f>
        <v/>
      </c>
      <c r="X286" s="74" t="str">
        <f>IF(AND(C286="Abierto",D286="Baja"),RANK(W286,$W$13:$W$814,0)+COUNTIF($W$13:W286,W286)-1+MAX(O:O,R:R,U:U),"")</f>
        <v/>
      </c>
      <c r="Y286" s="139" t="str">
        <f>IF(OR(C286="Resuelto",C286=""),"",SUM(O286,R286,U286,X286))</f>
        <v/>
      </c>
      <c r="Z286" s="139" t="str">
        <f>IF(OR(C286="Resuelto",C286=""),"",SUM(N286,Q286,T286,W286))</f>
        <v/>
      </c>
      <c r="AA286" s="139" t="str">
        <f>IF(OR(C286="Resuelto",C286=""),"",SUM(M286,P286,S286,V286))</f>
        <v/>
      </c>
      <c r="AB286" s="28">
        <v>468</v>
      </c>
      <c r="AC286" s="28" t="str">
        <f t="shared" ca="1" si="23"/>
        <v/>
      </c>
      <c r="AD286" s="75" t="str">
        <f t="shared" ca="1" si="24"/>
        <v/>
      </c>
      <c r="AI286" s="78" t="str">
        <f>IF(AJ286="","",MAX($AI$5:AI285)+1)</f>
        <v/>
      </c>
      <c r="AJ286" s="53" t="str">
        <f>IF(G285="","",IF(COUNTIF($AJ$11:AJ285,G285)=0,G285,""))</f>
        <v/>
      </c>
      <c r="AK286" s="53" t="str">
        <f t="shared" si="25"/>
        <v/>
      </c>
      <c r="AL286" s="135"/>
    </row>
    <row r="287" spans="1:38" x14ac:dyDescent="0.25">
      <c r="A287" s="136"/>
      <c r="B287" s="136"/>
      <c r="C287" s="136"/>
      <c r="D287" s="136"/>
      <c r="E287" s="137"/>
      <c r="F287" s="137"/>
      <c r="G287" s="136"/>
      <c r="H287" s="137"/>
      <c r="I287" s="140" t="str">
        <f t="shared" si="22"/>
        <v/>
      </c>
      <c r="J287" s="140"/>
      <c r="K287" s="140"/>
      <c r="L287" s="140"/>
      <c r="M287" s="74" t="str">
        <f>IF(AND(C287="Abierto",D287="Urgente"),A287,"")</f>
        <v/>
      </c>
      <c r="N287" s="74" t="str">
        <f ca="1">IF(AND(C287="Abierto",D287="Urgente"),TODAY()-E287,"")</f>
        <v/>
      </c>
      <c r="O287" s="74" t="str">
        <f>IF(AND(C287="Abierto",D287="Urgente"),RANK(N287,$N$13:$N$814,0)+COUNTIF($N$13:N287,N287)-1,"")</f>
        <v/>
      </c>
      <c r="P287" s="74" t="str">
        <f>IF(AND(C287="Abierto",D287="Alta"),A287,"")</f>
        <v/>
      </c>
      <c r="Q287" s="74" t="str">
        <f ca="1">IF(AND(C287="Abierto",D287="Alta"),TODAY()-E287,"")</f>
        <v/>
      </c>
      <c r="R287" s="74" t="str">
        <f>IF(AND(C287="Abierto",D287="Alta"),RANK(Q287,$Q$13:$Q$814,0)+COUNTIF($Q$13:Q287,Q287)-1+MAX(O:O),"")</f>
        <v/>
      </c>
      <c r="S287" s="74" t="str">
        <f>IF(AND(C287="Abierto",D287="Media"),A287,"")</f>
        <v/>
      </c>
      <c r="T287" s="74" t="str">
        <f ca="1">IF(AND(C287="Abierto",D287="Media"),TODAY()-E287,"")</f>
        <v/>
      </c>
      <c r="U287" s="74" t="str">
        <f>IF(AND(C287="Abierto",D287="Media"),RANK(T287,$T$13:$T$814,0)+COUNTIF($T$13:T287,T287)-1+MAX(O:O,R:R),"")</f>
        <v/>
      </c>
      <c r="V287" s="74" t="str">
        <f>IF(AND(C287="Abierto",D287="Baja"),A287,"")</f>
        <v/>
      </c>
      <c r="W287" s="74" t="str">
        <f ca="1">IF(AND(C287="Abierto",D287="Baja"),TODAY()-E287,"")</f>
        <v/>
      </c>
      <c r="X287" s="74" t="str">
        <f>IF(AND(C287="Abierto",D287="Baja"),RANK(W287,$W$13:$W$814,0)+COUNTIF($W$13:W287,W287)-1+MAX(O:O,R:R,U:U),"")</f>
        <v/>
      </c>
      <c r="Y287" s="139" t="str">
        <f>IF(OR(C287="Resuelto",C287=""),"",SUM(O287,R287,U287,X287))</f>
        <v/>
      </c>
      <c r="Z287" s="139" t="str">
        <f>IF(OR(C287="Resuelto",C287=""),"",SUM(N287,Q287,T287,W287))</f>
        <v/>
      </c>
      <c r="AA287" s="139" t="str">
        <f>IF(OR(C287="Resuelto",C287=""),"",SUM(M287,P287,S287,V287))</f>
        <v/>
      </c>
      <c r="AB287" s="28">
        <v>469</v>
      </c>
      <c r="AC287" s="28" t="str">
        <f t="shared" ca="1" si="23"/>
        <v/>
      </c>
      <c r="AD287" s="75" t="str">
        <f t="shared" ca="1" si="24"/>
        <v/>
      </c>
      <c r="AI287" s="78" t="str">
        <f>IF(AJ287="","",MAX($AI$5:AI286)+1)</f>
        <v/>
      </c>
      <c r="AJ287" s="53" t="str">
        <f>IF(G286="","",IF(COUNTIF($AJ$11:AJ286,G286)=0,G286,""))</f>
        <v/>
      </c>
      <c r="AK287" s="53" t="str">
        <f t="shared" si="25"/>
        <v/>
      </c>
      <c r="AL287" s="135"/>
    </row>
    <row r="288" spans="1:38" x14ac:dyDescent="0.25">
      <c r="A288" s="136"/>
      <c r="B288" s="136"/>
      <c r="C288" s="136"/>
      <c r="D288" s="136"/>
      <c r="E288" s="137"/>
      <c r="F288" s="137"/>
      <c r="G288" s="136"/>
      <c r="H288" s="137"/>
      <c r="I288" s="140" t="str">
        <f t="shared" si="22"/>
        <v/>
      </c>
      <c r="J288" s="140"/>
      <c r="K288" s="140"/>
      <c r="L288" s="140"/>
      <c r="M288" s="74" t="str">
        <f>IF(AND(C288="Abierto",D288="Urgente"),A288,"")</f>
        <v/>
      </c>
      <c r="N288" s="74" t="str">
        <f ca="1">IF(AND(C288="Abierto",D288="Urgente"),TODAY()-E288,"")</f>
        <v/>
      </c>
      <c r="O288" s="74" t="str">
        <f>IF(AND(C288="Abierto",D288="Urgente"),RANK(N288,$N$13:$N$814,0)+COUNTIF($N$13:N288,N288)-1,"")</f>
        <v/>
      </c>
      <c r="P288" s="74" t="str">
        <f>IF(AND(C288="Abierto",D288="Alta"),A288,"")</f>
        <v/>
      </c>
      <c r="Q288" s="74" t="str">
        <f ca="1">IF(AND(C288="Abierto",D288="Alta"),TODAY()-E288,"")</f>
        <v/>
      </c>
      <c r="R288" s="74" t="str">
        <f>IF(AND(C288="Abierto",D288="Alta"),RANK(Q288,$Q$13:$Q$814,0)+COUNTIF($Q$13:Q288,Q288)-1+MAX(O:O),"")</f>
        <v/>
      </c>
      <c r="S288" s="74" t="str">
        <f>IF(AND(C288="Abierto",D288="Media"),A288,"")</f>
        <v/>
      </c>
      <c r="T288" s="74" t="str">
        <f ca="1">IF(AND(C288="Abierto",D288="Media"),TODAY()-E288,"")</f>
        <v/>
      </c>
      <c r="U288" s="74" t="str">
        <f>IF(AND(C288="Abierto",D288="Media"),RANK(T288,$T$13:$T$814,0)+COUNTIF($T$13:T288,T288)-1+MAX(O:O,R:R),"")</f>
        <v/>
      </c>
      <c r="V288" s="74" t="str">
        <f>IF(AND(C288="Abierto",D288="Baja"),A288,"")</f>
        <v/>
      </c>
      <c r="W288" s="74" t="str">
        <f ca="1">IF(AND(C288="Abierto",D288="Baja"),TODAY()-E288,"")</f>
        <v/>
      </c>
      <c r="X288" s="74" t="str">
        <f>IF(AND(C288="Abierto",D288="Baja"),RANK(W288,$W$13:$W$814,0)+COUNTIF($W$13:W288,W288)-1+MAX(O:O,R:R,U:U),"")</f>
        <v/>
      </c>
      <c r="Y288" s="139" t="str">
        <f>IF(OR(C288="Resuelto",C288=""),"",SUM(O288,R288,U288,X288))</f>
        <v/>
      </c>
      <c r="Z288" s="139" t="str">
        <f>IF(OR(C288="Resuelto",C288=""),"",SUM(N288,Q288,T288,W288))</f>
        <v/>
      </c>
      <c r="AA288" s="139" t="str">
        <f>IF(OR(C288="Resuelto",C288=""),"",SUM(M288,P288,S288,V288))</f>
        <v/>
      </c>
      <c r="AB288" s="28">
        <v>470</v>
      </c>
      <c r="AC288" s="28" t="str">
        <f t="shared" ca="1" si="23"/>
        <v/>
      </c>
      <c r="AD288" s="75" t="str">
        <f t="shared" ca="1" si="24"/>
        <v/>
      </c>
      <c r="AI288" s="78" t="str">
        <f>IF(AJ288="","",MAX($AI$5:AI287)+1)</f>
        <v/>
      </c>
      <c r="AJ288" s="53" t="str">
        <f>IF(G287="","",IF(COUNTIF($AJ$11:AJ287,G287)=0,G287,""))</f>
        <v/>
      </c>
      <c r="AK288" s="53" t="str">
        <f t="shared" si="25"/>
        <v/>
      </c>
      <c r="AL288" s="135"/>
    </row>
    <row r="289" spans="1:38" x14ac:dyDescent="0.25">
      <c r="A289" s="136"/>
      <c r="B289" s="136"/>
      <c r="C289" s="136"/>
      <c r="D289" s="136"/>
      <c r="E289" s="137"/>
      <c r="F289" s="137"/>
      <c r="G289" s="136"/>
      <c r="H289" s="137"/>
      <c r="I289" s="140" t="str">
        <f t="shared" si="22"/>
        <v/>
      </c>
      <c r="J289" s="140"/>
      <c r="K289" s="140"/>
      <c r="L289" s="140"/>
      <c r="M289" s="74" t="str">
        <f>IF(AND(C289="Abierto",D289="Urgente"),A289,"")</f>
        <v/>
      </c>
      <c r="N289" s="74" t="str">
        <f ca="1">IF(AND(C289="Abierto",D289="Urgente"),TODAY()-E289,"")</f>
        <v/>
      </c>
      <c r="O289" s="74" t="str">
        <f>IF(AND(C289="Abierto",D289="Urgente"),RANK(N289,$N$13:$N$814,0)+COUNTIF($N$13:N289,N289)-1,"")</f>
        <v/>
      </c>
      <c r="P289" s="74" t="str">
        <f>IF(AND(C289="Abierto",D289="Alta"),A289,"")</f>
        <v/>
      </c>
      <c r="Q289" s="74" t="str">
        <f ca="1">IF(AND(C289="Abierto",D289="Alta"),TODAY()-E289,"")</f>
        <v/>
      </c>
      <c r="R289" s="74" t="str">
        <f>IF(AND(C289="Abierto",D289="Alta"),RANK(Q289,$Q$13:$Q$814,0)+COUNTIF($Q$13:Q289,Q289)-1+MAX(O:O),"")</f>
        <v/>
      </c>
      <c r="S289" s="74" t="str">
        <f>IF(AND(C289="Abierto",D289="Media"),A289,"")</f>
        <v/>
      </c>
      <c r="T289" s="74" t="str">
        <f ca="1">IF(AND(C289="Abierto",D289="Media"),TODAY()-E289,"")</f>
        <v/>
      </c>
      <c r="U289" s="74" t="str">
        <f>IF(AND(C289="Abierto",D289="Media"),RANK(T289,$T$13:$T$814,0)+COUNTIF($T$13:T289,T289)-1+MAX(O:O,R:R),"")</f>
        <v/>
      </c>
      <c r="V289" s="74" t="str">
        <f>IF(AND(C289="Abierto",D289="Baja"),A289,"")</f>
        <v/>
      </c>
      <c r="W289" s="74" t="str">
        <f ca="1">IF(AND(C289="Abierto",D289="Baja"),TODAY()-E289,"")</f>
        <v/>
      </c>
      <c r="X289" s="74" t="str">
        <f>IF(AND(C289="Abierto",D289="Baja"),RANK(W289,$W$13:$W$814,0)+COUNTIF($W$13:W289,W289)-1+MAX(O:O,R:R,U:U),"")</f>
        <v/>
      </c>
      <c r="Y289" s="139" t="str">
        <f>IF(OR(C289="Resuelto",C289=""),"",SUM(O289,R289,U289,X289))</f>
        <v/>
      </c>
      <c r="Z289" s="139" t="str">
        <f>IF(OR(C289="Resuelto",C289=""),"",SUM(N289,Q289,T289,W289))</f>
        <v/>
      </c>
      <c r="AA289" s="139" t="str">
        <f>IF(OR(C289="Resuelto",C289=""),"",SUM(M289,P289,S289,V289))</f>
        <v/>
      </c>
      <c r="AB289" s="28">
        <v>471</v>
      </c>
      <c r="AC289" s="28" t="str">
        <f t="shared" ca="1" si="23"/>
        <v/>
      </c>
      <c r="AD289" s="75" t="str">
        <f t="shared" ca="1" si="24"/>
        <v/>
      </c>
      <c r="AI289" s="78" t="str">
        <f>IF(AJ289="","",MAX($AI$5:AI288)+1)</f>
        <v/>
      </c>
      <c r="AJ289" s="53" t="str">
        <f>IF(G288="","",IF(COUNTIF($AJ$11:AJ288,G288)=0,G288,""))</f>
        <v/>
      </c>
      <c r="AK289" s="53" t="str">
        <f t="shared" si="25"/>
        <v/>
      </c>
      <c r="AL289" s="135"/>
    </row>
    <row r="290" spans="1:38" x14ac:dyDescent="0.25">
      <c r="A290" s="136"/>
      <c r="B290" s="136"/>
      <c r="C290" s="136"/>
      <c r="D290" s="136"/>
      <c r="E290" s="137"/>
      <c r="F290" s="137"/>
      <c r="G290" s="136"/>
      <c r="H290" s="137"/>
      <c r="I290" s="140" t="str">
        <f t="shared" si="22"/>
        <v/>
      </c>
      <c r="J290" s="140"/>
      <c r="K290" s="140"/>
      <c r="L290" s="140"/>
      <c r="M290" s="74" t="str">
        <f>IF(AND(C290="Abierto",D290="Urgente"),A290,"")</f>
        <v/>
      </c>
      <c r="N290" s="74" t="str">
        <f ca="1">IF(AND(C290="Abierto",D290="Urgente"),TODAY()-E290,"")</f>
        <v/>
      </c>
      <c r="O290" s="74" t="str">
        <f>IF(AND(C290="Abierto",D290="Urgente"),RANK(N290,$N$13:$N$814,0)+COUNTIF($N$13:N290,N290)-1,"")</f>
        <v/>
      </c>
      <c r="P290" s="74" t="str">
        <f>IF(AND(C290="Abierto",D290="Alta"),A290,"")</f>
        <v/>
      </c>
      <c r="Q290" s="74" t="str">
        <f ca="1">IF(AND(C290="Abierto",D290="Alta"),TODAY()-E290,"")</f>
        <v/>
      </c>
      <c r="R290" s="74" t="str">
        <f>IF(AND(C290="Abierto",D290="Alta"),RANK(Q290,$Q$13:$Q$814,0)+COUNTIF($Q$13:Q290,Q290)-1+MAX(O:O),"")</f>
        <v/>
      </c>
      <c r="S290" s="74" t="str">
        <f>IF(AND(C290="Abierto",D290="Media"),A290,"")</f>
        <v/>
      </c>
      <c r="T290" s="74" t="str">
        <f ca="1">IF(AND(C290="Abierto",D290="Media"),TODAY()-E290,"")</f>
        <v/>
      </c>
      <c r="U290" s="74" t="str">
        <f>IF(AND(C290="Abierto",D290="Media"),RANK(T290,$T$13:$T$814,0)+COUNTIF($T$13:T290,T290)-1+MAX(O:O,R:R),"")</f>
        <v/>
      </c>
      <c r="V290" s="74" t="str">
        <f>IF(AND(C290="Abierto",D290="Baja"),A290,"")</f>
        <v/>
      </c>
      <c r="W290" s="74" t="str">
        <f ca="1">IF(AND(C290="Abierto",D290="Baja"),TODAY()-E290,"")</f>
        <v/>
      </c>
      <c r="X290" s="74" t="str">
        <f>IF(AND(C290="Abierto",D290="Baja"),RANK(W290,$W$13:$W$814,0)+COUNTIF($W$13:W290,W290)-1+MAX(O:O,R:R,U:U),"")</f>
        <v/>
      </c>
      <c r="Y290" s="139" t="str">
        <f>IF(OR(C290="Resuelto",C290=""),"",SUM(O290,R290,U290,X290))</f>
        <v/>
      </c>
      <c r="Z290" s="139" t="str">
        <f>IF(OR(C290="Resuelto",C290=""),"",SUM(N290,Q290,T290,W290))</f>
        <v/>
      </c>
      <c r="AA290" s="139" t="str">
        <f>IF(OR(C290="Resuelto",C290=""),"",SUM(M290,P290,S290,V290))</f>
        <v/>
      </c>
      <c r="AB290" s="28">
        <v>472</v>
      </c>
      <c r="AC290" s="28" t="str">
        <f t="shared" ca="1" si="23"/>
        <v/>
      </c>
      <c r="AD290" s="75" t="str">
        <f t="shared" ca="1" si="24"/>
        <v/>
      </c>
      <c r="AI290" s="78" t="str">
        <f>IF(AJ290="","",MAX($AI$5:AI289)+1)</f>
        <v/>
      </c>
      <c r="AJ290" s="53" t="str">
        <f>IF(G289="","",IF(COUNTIF($AJ$11:AJ289,G289)=0,G289,""))</f>
        <v/>
      </c>
      <c r="AK290" s="53" t="str">
        <f t="shared" si="25"/>
        <v/>
      </c>
      <c r="AL290" s="135"/>
    </row>
    <row r="291" spans="1:38" x14ac:dyDescent="0.25">
      <c r="A291" s="136"/>
      <c r="B291" s="136"/>
      <c r="C291" s="136"/>
      <c r="D291" s="136"/>
      <c r="E291" s="137"/>
      <c r="F291" s="137"/>
      <c r="G291" s="136"/>
      <c r="H291" s="137"/>
      <c r="I291" s="140" t="str">
        <f t="shared" si="22"/>
        <v/>
      </c>
      <c r="J291" s="140"/>
      <c r="K291" s="140"/>
      <c r="L291" s="140"/>
      <c r="M291" s="74" t="str">
        <f>IF(AND(C291="Abierto",D291="Urgente"),A291,"")</f>
        <v/>
      </c>
      <c r="N291" s="74" t="str">
        <f ca="1">IF(AND(C291="Abierto",D291="Urgente"),TODAY()-E291,"")</f>
        <v/>
      </c>
      <c r="O291" s="74" t="str">
        <f>IF(AND(C291="Abierto",D291="Urgente"),RANK(N291,$N$13:$N$814,0)+COUNTIF($N$13:N291,N291)-1,"")</f>
        <v/>
      </c>
      <c r="P291" s="74" t="str">
        <f>IF(AND(C291="Abierto",D291="Alta"),A291,"")</f>
        <v/>
      </c>
      <c r="Q291" s="74" t="str">
        <f ca="1">IF(AND(C291="Abierto",D291="Alta"),TODAY()-E291,"")</f>
        <v/>
      </c>
      <c r="R291" s="74" t="str">
        <f>IF(AND(C291="Abierto",D291="Alta"),RANK(Q291,$Q$13:$Q$814,0)+COUNTIF($Q$13:Q291,Q291)-1+MAX(O:O),"")</f>
        <v/>
      </c>
      <c r="S291" s="74" t="str">
        <f>IF(AND(C291="Abierto",D291="Media"),A291,"")</f>
        <v/>
      </c>
      <c r="T291" s="74" t="str">
        <f ca="1">IF(AND(C291="Abierto",D291="Media"),TODAY()-E291,"")</f>
        <v/>
      </c>
      <c r="U291" s="74" t="str">
        <f>IF(AND(C291="Abierto",D291="Media"),RANK(T291,$T$13:$T$814,0)+COUNTIF($T$13:T291,T291)-1+MAX(O:O,R:R),"")</f>
        <v/>
      </c>
      <c r="V291" s="74" t="str">
        <f>IF(AND(C291="Abierto",D291="Baja"),A291,"")</f>
        <v/>
      </c>
      <c r="W291" s="74" t="str">
        <f ca="1">IF(AND(C291="Abierto",D291="Baja"),TODAY()-E291,"")</f>
        <v/>
      </c>
      <c r="X291" s="74" t="str">
        <f>IF(AND(C291="Abierto",D291="Baja"),RANK(W291,$W$13:$W$814,0)+COUNTIF($W$13:W291,W291)-1+MAX(O:O,R:R,U:U),"")</f>
        <v/>
      </c>
      <c r="Y291" s="139" t="str">
        <f>IF(OR(C291="Resuelto",C291=""),"",SUM(O291,R291,U291,X291))</f>
        <v/>
      </c>
      <c r="Z291" s="139" t="str">
        <f>IF(OR(C291="Resuelto",C291=""),"",SUM(N291,Q291,T291,W291))</f>
        <v/>
      </c>
      <c r="AA291" s="139" t="str">
        <f>IF(OR(C291="Resuelto",C291=""),"",SUM(M291,P291,S291,V291))</f>
        <v/>
      </c>
      <c r="AB291" s="28">
        <v>473</v>
      </c>
      <c r="AC291" s="28" t="str">
        <f t="shared" ca="1" si="23"/>
        <v/>
      </c>
      <c r="AD291" s="75" t="str">
        <f t="shared" ca="1" si="24"/>
        <v/>
      </c>
      <c r="AI291" s="78" t="str">
        <f>IF(AJ291="","",MAX($AI$5:AI290)+1)</f>
        <v/>
      </c>
      <c r="AJ291" s="53" t="str">
        <f>IF(G290="","",IF(COUNTIF($AJ$11:AJ290,G290)=0,G290,""))</f>
        <v/>
      </c>
      <c r="AK291" s="53" t="str">
        <f t="shared" si="25"/>
        <v/>
      </c>
      <c r="AL291" s="135"/>
    </row>
    <row r="292" spans="1:38" x14ac:dyDescent="0.25">
      <c r="A292" s="136"/>
      <c r="B292" s="136"/>
      <c r="C292" s="136"/>
      <c r="D292" s="136"/>
      <c r="E292" s="137"/>
      <c r="F292" s="137"/>
      <c r="G292" s="136"/>
      <c r="H292" s="137"/>
      <c r="I292" s="140" t="str">
        <f t="shared" si="22"/>
        <v/>
      </c>
      <c r="J292" s="140"/>
      <c r="K292" s="140"/>
      <c r="L292" s="140"/>
      <c r="M292" s="74" t="str">
        <f>IF(AND(C292="Abierto",D292="Urgente"),A292,"")</f>
        <v/>
      </c>
      <c r="N292" s="74" t="str">
        <f ca="1">IF(AND(C292="Abierto",D292="Urgente"),TODAY()-E292,"")</f>
        <v/>
      </c>
      <c r="O292" s="74" t="str">
        <f>IF(AND(C292="Abierto",D292="Urgente"),RANK(N292,$N$13:$N$814,0)+COUNTIF($N$13:N292,N292)-1,"")</f>
        <v/>
      </c>
      <c r="P292" s="74" t="str">
        <f>IF(AND(C292="Abierto",D292="Alta"),A292,"")</f>
        <v/>
      </c>
      <c r="Q292" s="74" t="str">
        <f ca="1">IF(AND(C292="Abierto",D292="Alta"),TODAY()-E292,"")</f>
        <v/>
      </c>
      <c r="R292" s="74" t="str">
        <f>IF(AND(C292="Abierto",D292="Alta"),RANK(Q292,$Q$13:$Q$814,0)+COUNTIF($Q$13:Q292,Q292)-1+MAX(O:O),"")</f>
        <v/>
      </c>
      <c r="S292" s="74" t="str">
        <f>IF(AND(C292="Abierto",D292="Media"),A292,"")</f>
        <v/>
      </c>
      <c r="T292" s="74" t="str">
        <f ca="1">IF(AND(C292="Abierto",D292="Media"),TODAY()-E292,"")</f>
        <v/>
      </c>
      <c r="U292" s="74" t="str">
        <f>IF(AND(C292="Abierto",D292="Media"),RANK(T292,$T$13:$T$814,0)+COUNTIF($T$13:T292,T292)-1+MAX(O:O,R:R),"")</f>
        <v/>
      </c>
      <c r="V292" s="74" t="str">
        <f>IF(AND(C292="Abierto",D292="Baja"),A292,"")</f>
        <v/>
      </c>
      <c r="W292" s="74" t="str">
        <f ca="1">IF(AND(C292="Abierto",D292="Baja"),TODAY()-E292,"")</f>
        <v/>
      </c>
      <c r="X292" s="74" t="str">
        <f>IF(AND(C292="Abierto",D292="Baja"),RANK(W292,$W$13:$W$814,0)+COUNTIF($W$13:W292,W292)-1+MAX(O:O,R:R,U:U),"")</f>
        <v/>
      </c>
      <c r="Y292" s="139" t="str">
        <f>IF(OR(C292="Resuelto",C292=""),"",SUM(O292,R292,U292,X292))</f>
        <v/>
      </c>
      <c r="Z292" s="139" t="str">
        <f>IF(OR(C292="Resuelto",C292=""),"",SUM(N292,Q292,T292,W292))</f>
        <v/>
      </c>
      <c r="AA292" s="139" t="str">
        <f>IF(OR(C292="Resuelto",C292=""),"",SUM(M292,P292,S292,V292))</f>
        <v/>
      </c>
      <c r="AB292" s="28">
        <v>474</v>
      </c>
      <c r="AC292" s="28" t="str">
        <f t="shared" ca="1" si="23"/>
        <v/>
      </c>
      <c r="AD292" s="75" t="str">
        <f t="shared" ca="1" si="24"/>
        <v/>
      </c>
      <c r="AI292" s="78" t="str">
        <f>IF(AJ292="","",MAX($AI$5:AI291)+1)</f>
        <v/>
      </c>
      <c r="AJ292" s="53" t="str">
        <f>IF(G291="","",IF(COUNTIF($AJ$11:AJ291,G291)=0,G291,""))</f>
        <v/>
      </c>
      <c r="AK292" s="53" t="str">
        <f t="shared" si="25"/>
        <v/>
      </c>
      <c r="AL292" s="135"/>
    </row>
    <row r="293" spans="1:38" x14ac:dyDescent="0.25">
      <c r="A293" s="136"/>
      <c r="B293" s="136"/>
      <c r="C293" s="136"/>
      <c r="D293" s="136"/>
      <c r="E293" s="137"/>
      <c r="F293" s="137"/>
      <c r="G293" s="136"/>
      <c r="H293" s="137"/>
      <c r="I293" s="140" t="str">
        <f t="shared" si="22"/>
        <v/>
      </c>
      <c r="J293" s="140"/>
      <c r="K293" s="140"/>
      <c r="L293" s="140"/>
      <c r="M293" s="74" t="str">
        <f>IF(AND(C293="Abierto",D293="Urgente"),A293,"")</f>
        <v/>
      </c>
      <c r="N293" s="74" t="str">
        <f ca="1">IF(AND(C293="Abierto",D293="Urgente"),TODAY()-E293,"")</f>
        <v/>
      </c>
      <c r="O293" s="74" t="str">
        <f>IF(AND(C293="Abierto",D293="Urgente"),RANK(N293,$N$13:$N$814,0)+COUNTIF($N$13:N293,N293)-1,"")</f>
        <v/>
      </c>
      <c r="P293" s="74" t="str">
        <f>IF(AND(C293="Abierto",D293="Alta"),A293,"")</f>
        <v/>
      </c>
      <c r="Q293" s="74" t="str">
        <f ca="1">IF(AND(C293="Abierto",D293="Alta"),TODAY()-E293,"")</f>
        <v/>
      </c>
      <c r="R293" s="74" t="str">
        <f>IF(AND(C293="Abierto",D293="Alta"),RANK(Q293,$Q$13:$Q$814,0)+COUNTIF($Q$13:Q293,Q293)-1+MAX(O:O),"")</f>
        <v/>
      </c>
      <c r="S293" s="74" t="str">
        <f>IF(AND(C293="Abierto",D293="Media"),A293,"")</f>
        <v/>
      </c>
      <c r="T293" s="74" t="str">
        <f ca="1">IF(AND(C293="Abierto",D293="Media"),TODAY()-E293,"")</f>
        <v/>
      </c>
      <c r="U293" s="74" t="str">
        <f>IF(AND(C293="Abierto",D293="Media"),RANK(T293,$T$13:$T$814,0)+COUNTIF($T$13:T293,T293)-1+MAX(O:O,R:R),"")</f>
        <v/>
      </c>
      <c r="V293" s="74" t="str">
        <f>IF(AND(C293="Abierto",D293="Baja"),A293,"")</f>
        <v/>
      </c>
      <c r="W293" s="74" t="str">
        <f ca="1">IF(AND(C293="Abierto",D293="Baja"),TODAY()-E293,"")</f>
        <v/>
      </c>
      <c r="X293" s="74" t="str">
        <f>IF(AND(C293="Abierto",D293="Baja"),RANK(W293,$W$13:$W$814,0)+COUNTIF($W$13:W293,W293)-1+MAX(O:O,R:R,U:U),"")</f>
        <v/>
      </c>
      <c r="Y293" s="139" t="str">
        <f>IF(OR(C293="Resuelto",C293=""),"",SUM(O293,R293,U293,X293))</f>
        <v/>
      </c>
      <c r="Z293" s="139" t="str">
        <f>IF(OR(C293="Resuelto",C293=""),"",SUM(N293,Q293,T293,W293))</f>
        <v/>
      </c>
      <c r="AA293" s="139" t="str">
        <f>IF(OR(C293="Resuelto",C293=""),"",SUM(M293,P293,S293,V293))</f>
        <v/>
      </c>
      <c r="AB293" s="28">
        <v>475</v>
      </c>
      <c r="AC293" s="28" t="str">
        <f t="shared" ca="1" si="23"/>
        <v/>
      </c>
      <c r="AD293" s="75" t="str">
        <f t="shared" ca="1" si="24"/>
        <v/>
      </c>
      <c r="AI293" s="78" t="str">
        <f>IF(AJ293="","",MAX($AI$5:AI292)+1)</f>
        <v/>
      </c>
      <c r="AJ293" s="53" t="str">
        <f>IF(G292="","",IF(COUNTIF($AJ$11:AJ292,G292)=0,G292,""))</f>
        <v/>
      </c>
      <c r="AK293" s="53" t="str">
        <f t="shared" si="25"/>
        <v/>
      </c>
      <c r="AL293" s="135"/>
    </row>
    <row r="294" spans="1:38" x14ac:dyDescent="0.25">
      <c r="A294" s="136"/>
      <c r="B294" s="136"/>
      <c r="C294" s="136"/>
      <c r="D294" s="136"/>
      <c r="E294" s="137"/>
      <c r="F294" s="137"/>
      <c r="G294" s="136"/>
      <c r="H294" s="137"/>
      <c r="I294" s="140" t="str">
        <f t="shared" si="22"/>
        <v/>
      </c>
      <c r="J294" s="140"/>
      <c r="K294" s="140"/>
      <c r="L294" s="140"/>
      <c r="M294" s="74" t="str">
        <f>IF(AND(C294="Abierto",D294="Urgente"),A294,"")</f>
        <v/>
      </c>
      <c r="N294" s="74" t="str">
        <f ca="1">IF(AND(C294="Abierto",D294="Urgente"),TODAY()-E294,"")</f>
        <v/>
      </c>
      <c r="O294" s="74" t="str">
        <f>IF(AND(C294="Abierto",D294="Urgente"),RANK(N294,$N$13:$N$814,0)+COUNTIF($N$13:N294,N294)-1,"")</f>
        <v/>
      </c>
      <c r="P294" s="74" t="str">
        <f>IF(AND(C294="Abierto",D294="Alta"),A294,"")</f>
        <v/>
      </c>
      <c r="Q294" s="74" t="str">
        <f ca="1">IF(AND(C294="Abierto",D294="Alta"),TODAY()-E294,"")</f>
        <v/>
      </c>
      <c r="R294" s="74" t="str">
        <f>IF(AND(C294="Abierto",D294="Alta"),RANK(Q294,$Q$13:$Q$814,0)+COUNTIF($Q$13:Q294,Q294)-1+MAX(O:O),"")</f>
        <v/>
      </c>
      <c r="S294" s="74" t="str">
        <f>IF(AND(C294="Abierto",D294="Media"),A294,"")</f>
        <v/>
      </c>
      <c r="T294" s="74" t="str">
        <f ca="1">IF(AND(C294="Abierto",D294="Media"),TODAY()-E294,"")</f>
        <v/>
      </c>
      <c r="U294" s="74" t="str">
        <f>IF(AND(C294="Abierto",D294="Media"),RANK(T294,$T$13:$T$814,0)+COUNTIF($T$13:T294,T294)-1+MAX(O:O,R:R),"")</f>
        <v/>
      </c>
      <c r="V294" s="74" t="str">
        <f>IF(AND(C294="Abierto",D294="Baja"),A294,"")</f>
        <v/>
      </c>
      <c r="W294" s="74" t="str">
        <f ca="1">IF(AND(C294="Abierto",D294="Baja"),TODAY()-E294,"")</f>
        <v/>
      </c>
      <c r="X294" s="74" t="str">
        <f>IF(AND(C294="Abierto",D294="Baja"),RANK(W294,$W$13:$W$814,0)+COUNTIF($W$13:W294,W294)-1+MAX(O:O,R:R,U:U),"")</f>
        <v/>
      </c>
      <c r="Y294" s="139" t="str">
        <f>IF(OR(C294="Resuelto",C294=""),"",SUM(O294,R294,U294,X294))</f>
        <v/>
      </c>
      <c r="Z294" s="139" t="str">
        <f>IF(OR(C294="Resuelto",C294=""),"",SUM(N294,Q294,T294,W294))</f>
        <v/>
      </c>
      <c r="AA294" s="139" t="str">
        <f>IF(OR(C294="Resuelto",C294=""),"",SUM(M294,P294,S294,V294))</f>
        <v/>
      </c>
      <c r="AB294" s="28">
        <v>476</v>
      </c>
      <c r="AC294" s="28" t="str">
        <f t="shared" ca="1" si="23"/>
        <v/>
      </c>
      <c r="AD294" s="75" t="str">
        <f t="shared" ca="1" si="24"/>
        <v/>
      </c>
      <c r="AI294" s="78" t="str">
        <f>IF(AJ294="","",MAX($AI$5:AI293)+1)</f>
        <v/>
      </c>
      <c r="AJ294" s="53" t="str">
        <f>IF(G293="","",IF(COUNTIF($AJ$11:AJ293,G293)=0,G293,""))</f>
        <v/>
      </c>
      <c r="AK294" s="53" t="str">
        <f t="shared" si="25"/>
        <v/>
      </c>
      <c r="AL294" s="135"/>
    </row>
    <row r="295" spans="1:38" x14ac:dyDescent="0.25">
      <c r="A295" s="136"/>
      <c r="B295" s="136"/>
      <c r="C295" s="136"/>
      <c r="D295" s="136"/>
      <c r="E295" s="137"/>
      <c r="F295" s="137"/>
      <c r="G295" s="136"/>
      <c r="H295" s="137"/>
      <c r="I295" s="140" t="str">
        <f t="shared" si="22"/>
        <v/>
      </c>
      <c r="J295" s="140"/>
      <c r="K295" s="140"/>
      <c r="L295" s="140"/>
      <c r="M295" s="74" t="str">
        <f>IF(AND(C295="Abierto",D295="Urgente"),A295,"")</f>
        <v/>
      </c>
      <c r="N295" s="74" t="str">
        <f ca="1">IF(AND(C295="Abierto",D295="Urgente"),TODAY()-E295,"")</f>
        <v/>
      </c>
      <c r="O295" s="74" t="str">
        <f>IF(AND(C295="Abierto",D295="Urgente"),RANK(N295,$N$13:$N$814,0)+COUNTIF($N$13:N295,N295)-1,"")</f>
        <v/>
      </c>
      <c r="P295" s="74" t="str">
        <f>IF(AND(C295="Abierto",D295="Alta"),A295,"")</f>
        <v/>
      </c>
      <c r="Q295" s="74" t="str">
        <f ca="1">IF(AND(C295="Abierto",D295="Alta"),TODAY()-E295,"")</f>
        <v/>
      </c>
      <c r="R295" s="74" t="str">
        <f>IF(AND(C295="Abierto",D295="Alta"),RANK(Q295,$Q$13:$Q$814,0)+COUNTIF($Q$13:Q295,Q295)-1+MAX(O:O),"")</f>
        <v/>
      </c>
      <c r="S295" s="74" t="str">
        <f>IF(AND(C295="Abierto",D295="Media"),A295,"")</f>
        <v/>
      </c>
      <c r="T295" s="74" t="str">
        <f ca="1">IF(AND(C295="Abierto",D295="Media"),TODAY()-E295,"")</f>
        <v/>
      </c>
      <c r="U295" s="74" t="str">
        <f>IF(AND(C295="Abierto",D295="Media"),RANK(T295,$T$13:$T$814,0)+COUNTIF($T$13:T295,T295)-1+MAX(O:O,R:R),"")</f>
        <v/>
      </c>
      <c r="V295" s="74" t="str">
        <f>IF(AND(C295="Abierto",D295="Baja"),A295,"")</f>
        <v/>
      </c>
      <c r="W295" s="74" t="str">
        <f ca="1">IF(AND(C295="Abierto",D295="Baja"),TODAY()-E295,"")</f>
        <v/>
      </c>
      <c r="X295" s="74" t="str">
        <f>IF(AND(C295="Abierto",D295="Baja"),RANK(W295,$W$13:$W$814,0)+COUNTIF($W$13:W295,W295)-1+MAX(O:O,R:R,U:U),"")</f>
        <v/>
      </c>
      <c r="Y295" s="139" t="str">
        <f>IF(OR(C295="Resuelto",C295=""),"",SUM(O295,R295,U295,X295))</f>
        <v/>
      </c>
      <c r="Z295" s="139" t="str">
        <f>IF(OR(C295="Resuelto",C295=""),"",SUM(N295,Q295,T295,W295))</f>
        <v/>
      </c>
      <c r="AA295" s="139" t="str">
        <f>IF(OR(C295="Resuelto",C295=""),"",SUM(M295,P295,S295,V295))</f>
        <v/>
      </c>
      <c r="AB295" s="28">
        <v>477</v>
      </c>
      <c r="AC295" s="28" t="str">
        <f t="shared" ca="1" si="23"/>
        <v/>
      </c>
      <c r="AD295" s="75" t="str">
        <f t="shared" ca="1" si="24"/>
        <v/>
      </c>
      <c r="AI295" s="78" t="str">
        <f>IF(AJ295="","",MAX($AI$5:AI294)+1)</f>
        <v/>
      </c>
      <c r="AJ295" s="53" t="str">
        <f>IF(G294="","",IF(COUNTIF($AJ$11:AJ294,G294)=0,G294,""))</f>
        <v/>
      </c>
      <c r="AK295" s="53" t="str">
        <f t="shared" si="25"/>
        <v/>
      </c>
      <c r="AL295" s="135"/>
    </row>
    <row r="296" spans="1:38" x14ac:dyDescent="0.25">
      <c r="A296" s="136"/>
      <c r="B296" s="136"/>
      <c r="C296" s="136"/>
      <c r="D296" s="136"/>
      <c r="E296" s="137"/>
      <c r="F296" s="137"/>
      <c r="G296" s="136"/>
      <c r="H296" s="137"/>
      <c r="I296" s="140" t="str">
        <f t="shared" si="22"/>
        <v/>
      </c>
      <c r="J296" s="140"/>
      <c r="K296" s="140"/>
      <c r="L296" s="140"/>
      <c r="M296" s="74" t="str">
        <f>IF(AND(C296="Abierto",D296="Urgente"),A296,"")</f>
        <v/>
      </c>
      <c r="N296" s="74" t="str">
        <f ca="1">IF(AND(C296="Abierto",D296="Urgente"),TODAY()-E296,"")</f>
        <v/>
      </c>
      <c r="O296" s="74" t="str">
        <f>IF(AND(C296="Abierto",D296="Urgente"),RANK(N296,$N$13:$N$814,0)+COUNTIF($N$13:N296,N296)-1,"")</f>
        <v/>
      </c>
      <c r="P296" s="74" t="str">
        <f>IF(AND(C296="Abierto",D296="Alta"),A296,"")</f>
        <v/>
      </c>
      <c r="Q296" s="74" t="str">
        <f ca="1">IF(AND(C296="Abierto",D296="Alta"),TODAY()-E296,"")</f>
        <v/>
      </c>
      <c r="R296" s="74" t="str">
        <f>IF(AND(C296="Abierto",D296="Alta"),RANK(Q296,$Q$13:$Q$814,0)+COUNTIF($Q$13:Q296,Q296)-1+MAX(O:O),"")</f>
        <v/>
      </c>
      <c r="S296" s="74" t="str">
        <f>IF(AND(C296="Abierto",D296="Media"),A296,"")</f>
        <v/>
      </c>
      <c r="T296" s="74" t="str">
        <f ca="1">IF(AND(C296="Abierto",D296="Media"),TODAY()-E296,"")</f>
        <v/>
      </c>
      <c r="U296" s="74" t="str">
        <f>IF(AND(C296="Abierto",D296="Media"),RANK(T296,$T$13:$T$814,0)+COUNTIF($T$13:T296,T296)-1+MAX(O:O,R:R),"")</f>
        <v/>
      </c>
      <c r="V296" s="74" t="str">
        <f>IF(AND(C296="Abierto",D296="Baja"),A296,"")</f>
        <v/>
      </c>
      <c r="W296" s="74" t="str">
        <f ca="1">IF(AND(C296="Abierto",D296="Baja"),TODAY()-E296,"")</f>
        <v/>
      </c>
      <c r="X296" s="74" t="str">
        <f>IF(AND(C296="Abierto",D296="Baja"),RANK(W296,$W$13:$W$814,0)+COUNTIF($W$13:W296,W296)-1+MAX(O:O,R:R,U:U),"")</f>
        <v/>
      </c>
      <c r="Y296" s="139" t="str">
        <f>IF(OR(C296="Resuelto",C296=""),"",SUM(O296,R296,U296,X296))</f>
        <v/>
      </c>
      <c r="Z296" s="139" t="str">
        <f>IF(OR(C296="Resuelto",C296=""),"",SUM(N296,Q296,T296,W296))</f>
        <v/>
      </c>
      <c r="AA296" s="139" t="str">
        <f>IF(OR(C296="Resuelto",C296=""),"",SUM(M296,P296,S296,V296))</f>
        <v/>
      </c>
      <c r="AB296" s="28">
        <v>478</v>
      </c>
      <c r="AC296" s="28" t="str">
        <f t="shared" ca="1" si="23"/>
        <v/>
      </c>
      <c r="AD296" s="75" t="str">
        <f t="shared" ca="1" si="24"/>
        <v/>
      </c>
      <c r="AI296" s="78" t="str">
        <f>IF(AJ296="","",MAX($AI$5:AI295)+1)</f>
        <v/>
      </c>
      <c r="AJ296" s="53" t="str">
        <f>IF(G295="","",IF(COUNTIF($AJ$11:AJ295,G295)=0,G295,""))</f>
        <v/>
      </c>
      <c r="AK296" s="53" t="str">
        <f t="shared" si="25"/>
        <v/>
      </c>
      <c r="AL296" s="135"/>
    </row>
    <row r="297" spans="1:38" x14ac:dyDescent="0.25">
      <c r="A297" s="136"/>
      <c r="B297" s="136"/>
      <c r="C297" s="136"/>
      <c r="D297" s="136"/>
      <c r="E297" s="137"/>
      <c r="F297" s="137"/>
      <c r="G297" s="136"/>
      <c r="H297" s="137"/>
      <c r="I297" s="140" t="str">
        <f t="shared" si="22"/>
        <v/>
      </c>
      <c r="J297" s="140"/>
      <c r="K297" s="140"/>
      <c r="L297" s="140"/>
      <c r="M297" s="74" t="str">
        <f>IF(AND(C297="Abierto",D297="Urgente"),A297,"")</f>
        <v/>
      </c>
      <c r="N297" s="74" t="str">
        <f ca="1">IF(AND(C297="Abierto",D297="Urgente"),TODAY()-E297,"")</f>
        <v/>
      </c>
      <c r="O297" s="74" t="str">
        <f>IF(AND(C297="Abierto",D297="Urgente"),RANK(N297,$N$13:$N$814,0)+COUNTIF($N$13:N297,N297)-1,"")</f>
        <v/>
      </c>
      <c r="P297" s="74" t="str">
        <f>IF(AND(C297="Abierto",D297="Alta"),A297,"")</f>
        <v/>
      </c>
      <c r="Q297" s="74" t="str">
        <f ca="1">IF(AND(C297="Abierto",D297="Alta"),TODAY()-E297,"")</f>
        <v/>
      </c>
      <c r="R297" s="74" t="str">
        <f>IF(AND(C297="Abierto",D297="Alta"),RANK(Q297,$Q$13:$Q$814,0)+COUNTIF($Q$13:Q297,Q297)-1+MAX(O:O),"")</f>
        <v/>
      </c>
      <c r="S297" s="74" t="str">
        <f>IF(AND(C297="Abierto",D297="Media"),A297,"")</f>
        <v/>
      </c>
      <c r="T297" s="74" t="str">
        <f ca="1">IF(AND(C297="Abierto",D297="Media"),TODAY()-E297,"")</f>
        <v/>
      </c>
      <c r="U297" s="74" t="str">
        <f>IF(AND(C297="Abierto",D297="Media"),RANK(T297,$T$13:$T$814,0)+COUNTIF($T$13:T297,T297)-1+MAX(O:O,R:R),"")</f>
        <v/>
      </c>
      <c r="V297" s="74" t="str">
        <f>IF(AND(C297="Abierto",D297="Baja"),A297,"")</f>
        <v/>
      </c>
      <c r="W297" s="74" t="str">
        <f ca="1">IF(AND(C297="Abierto",D297="Baja"),TODAY()-E297,"")</f>
        <v/>
      </c>
      <c r="X297" s="74" t="str">
        <f>IF(AND(C297="Abierto",D297="Baja"),RANK(W297,$W$13:$W$814,0)+COUNTIF($W$13:W297,W297)-1+MAX(O:O,R:R,U:U),"")</f>
        <v/>
      </c>
      <c r="Y297" s="139" t="str">
        <f>IF(OR(C297="Resuelto",C297=""),"",SUM(O297,R297,U297,X297))</f>
        <v/>
      </c>
      <c r="Z297" s="139" t="str">
        <f>IF(OR(C297="Resuelto",C297=""),"",SUM(N297,Q297,T297,W297))</f>
        <v/>
      </c>
      <c r="AA297" s="139" t="str">
        <f>IF(OR(C297="Resuelto",C297=""),"",SUM(M297,P297,S297,V297))</f>
        <v/>
      </c>
      <c r="AB297" s="28">
        <v>479</v>
      </c>
      <c r="AC297" s="28" t="str">
        <f t="shared" ca="1" si="23"/>
        <v/>
      </c>
      <c r="AD297" s="75" t="str">
        <f t="shared" ca="1" si="24"/>
        <v/>
      </c>
      <c r="AI297" s="78" t="str">
        <f>IF(AJ297="","",MAX($AI$5:AI296)+1)</f>
        <v/>
      </c>
      <c r="AJ297" s="53" t="str">
        <f>IF(G296="","",IF(COUNTIF($AJ$11:AJ296,G296)=0,G296,""))</f>
        <v/>
      </c>
      <c r="AK297" s="53" t="str">
        <f t="shared" si="25"/>
        <v/>
      </c>
      <c r="AL297" s="135"/>
    </row>
    <row r="298" spans="1:38" x14ac:dyDescent="0.25">
      <c r="A298" s="136"/>
      <c r="B298" s="136"/>
      <c r="C298" s="136"/>
      <c r="D298" s="136"/>
      <c r="E298" s="137"/>
      <c r="F298" s="137"/>
      <c r="G298" s="136"/>
      <c r="H298" s="137"/>
      <c r="I298" s="140" t="str">
        <f t="shared" si="22"/>
        <v/>
      </c>
      <c r="J298" s="140"/>
      <c r="K298" s="140"/>
      <c r="L298" s="140"/>
      <c r="M298" s="74" t="str">
        <f>IF(AND(C298="Abierto",D298="Urgente"),A298,"")</f>
        <v/>
      </c>
      <c r="N298" s="74" t="str">
        <f ca="1">IF(AND(C298="Abierto",D298="Urgente"),TODAY()-E298,"")</f>
        <v/>
      </c>
      <c r="O298" s="74" t="str">
        <f>IF(AND(C298="Abierto",D298="Urgente"),RANK(N298,$N$13:$N$814,0)+COUNTIF($N$13:N298,N298)-1,"")</f>
        <v/>
      </c>
      <c r="P298" s="74" t="str">
        <f>IF(AND(C298="Abierto",D298="Alta"),A298,"")</f>
        <v/>
      </c>
      <c r="Q298" s="74" t="str">
        <f ca="1">IF(AND(C298="Abierto",D298="Alta"),TODAY()-E298,"")</f>
        <v/>
      </c>
      <c r="R298" s="74" t="str">
        <f>IF(AND(C298="Abierto",D298="Alta"),RANK(Q298,$Q$13:$Q$814,0)+COUNTIF($Q$13:Q298,Q298)-1+MAX(O:O),"")</f>
        <v/>
      </c>
      <c r="S298" s="74" t="str">
        <f>IF(AND(C298="Abierto",D298="Media"),A298,"")</f>
        <v/>
      </c>
      <c r="T298" s="74" t="str">
        <f ca="1">IF(AND(C298="Abierto",D298="Media"),TODAY()-E298,"")</f>
        <v/>
      </c>
      <c r="U298" s="74" t="str">
        <f>IF(AND(C298="Abierto",D298="Media"),RANK(T298,$T$13:$T$814,0)+COUNTIF($T$13:T298,T298)-1+MAX(O:O,R:R),"")</f>
        <v/>
      </c>
      <c r="V298" s="74" t="str">
        <f>IF(AND(C298="Abierto",D298="Baja"),A298,"")</f>
        <v/>
      </c>
      <c r="W298" s="74" t="str">
        <f ca="1">IF(AND(C298="Abierto",D298="Baja"),TODAY()-E298,"")</f>
        <v/>
      </c>
      <c r="X298" s="74" t="str">
        <f>IF(AND(C298="Abierto",D298="Baja"),RANK(W298,$W$13:$W$814,0)+COUNTIF($W$13:W298,W298)-1+MAX(O:O,R:R,U:U),"")</f>
        <v/>
      </c>
      <c r="Y298" s="139" t="str">
        <f>IF(OR(C298="Resuelto",C298=""),"",SUM(O298,R298,U298,X298))</f>
        <v/>
      </c>
      <c r="Z298" s="139" t="str">
        <f>IF(OR(C298="Resuelto",C298=""),"",SUM(N298,Q298,T298,W298))</f>
        <v/>
      </c>
      <c r="AA298" s="139" t="str">
        <f>IF(OR(C298="Resuelto",C298=""),"",SUM(M298,P298,S298,V298))</f>
        <v/>
      </c>
      <c r="AB298" s="28">
        <v>480</v>
      </c>
      <c r="AC298" s="28" t="str">
        <f t="shared" ca="1" si="23"/>
        <v/>
      </c>
      <c r="AD298" s="75" t="str">
        <f t="shared" ca="1" si="24"/>
        <v/>
      </c>
      <c r="AI298" s="78" t="str">
        <f>IF(AJ298="","",MAX($AI$5:AI297)+1)</f>
        <v/>
      </c>
      <c r="AJ298" s="53" t="str">
        <f>IF(G297="","",IF(COUNTIF($AJ$11:AJ297,G297)=0,G297,""))</f>
        <v/>
      </c>
      <c r="AK298" s="53" t="str">
        <f t="shared" si="25"/>
        <v/>
      </c>
      <c r="AL298" s="135"/>
    </row>
    <row r="299" spans="1:38" x14ac:dyDescent="0.25">
      <c r="A299" s="136"/>
      <c r="B299" s="136"/>
      <c r="C299" s="136"/>
      <c r="D299" s="136"/>
      <c r="E299" s="137"/>
      <c r="F299" s="137"/>
      <c r="G299" s="136"/>
      <c r="H299" s="137"/>
      <c r="I299" s="140" t="str">
        <f t="shared" si="22"/>
        <v/>
      </c>
      <c r="J299" s="140"/>
      <c r="K299" s="140"/>
      <c r="L299" s="140"/>
      <c r="M299" s="74" t="str">
        <f>IF(AND(C299="Abierto",D299="Urgente"),A299,"")</f>
        <v/>
      </c>
      <c r="N299" s="74" t="str">
        <f ca="1">IF(AND(C299="Abierto",D299="Urgente"),TODAY()-E299,"")</f>
        <v/>
      </c>
      <c r="O299" s="74" t="str">
        <f>IF(AND(C299="Abierto",D299="Urgente"),RANK(N299,$N$13:$N$814,0)+COUNTIF($N$13:N299,N299)-1,"")</f>
        <v/>
      </c>
      <c r="P299" s="74" t="str">
        <f>IF(AND(C299="Abierto",D299="Alta"),A299,"")</f>
        <v/>
      </c>
      <c r="Q299" s="74" t="str">
        <f ca="1">IF(AND(C299="Abierto",D299="Alta"),TODAY()-E299,"")</f>
        <v/>
      </c>
      <c r="R299" s="74" t="str">
        <f>IF(AND(C299="Abierto",D299="Alta"),RANK(Q299,$Q$13:$Q$814,0)+COUNTIF($Q$13:Q299,Q299)-1+MAX(O:O),"")</f>
        <v/>
      </c>
      <c r="S299" s="74" t="str">
        <f>IF(AND(C299="Abierto",D299="Media"),A299,"")</f>
        <v/>
      </c>
      <c r="T299" s="74" t="str">
        <f ca="1">IF(AND(C299="Abierto",D299="Media"),TODAY()-E299,"")</f>
        <v/>
      </c>
      <c r="U299" s="74" t="str">
        <f>IF(AND(C299="Abierto",D299="Media"),RANK(T299,$T$13:$T$814,0)+COUNTIF($T$13:T299,T299)-1+MAX(O:O,R:R),"")</f>
        <v/>
      </c>
      <c r="V299" s="74" t="str">
        <f>IF(AND(C299="Abierto",D299="Baja"),A299,"")</f>
        <v/>
      </c>
      <c r="W299" s="74" t="str">
        <f ca="1">IF(AND(C299="Abierto",D299="Baja"),TODAY()-E299,"")</f>
        <v/>
      </c>
      <c r="X299" s="74" t="str">
        <f>IF(AND(C299="Abierto",D299="Baja"),RANK(W299,$W$13:$W$814,0)+COUNTIF($W$13:W299,W299)-1+MAX(O:O,R:R,U:U),"")</f>
        <v/>
      </c>
      <c r="Y299" s="139" t="str">
        <f>IF(OR(C299="Resuelto",C299=""),"",SUM(O299,R299,U299,X299))</f>
        <v/>
      </c>
      <c r="Z299" s="139" t="str">
        <f>IF(OR(C299="Resuelto",C299=""),"",SUM(N299,Q299,T299,W299))</f>
        <v/>
      </c>
      <c r="AA299" s="139" t="str">
        <f>IF(OR(C299="Resuelto",C299=""),"",SUM(M299,P299,S299,V299))</f>
        <v/>
      </c>
      <c r="AB299" s="28">
        <v>481</v>
      </c>
      <c r="AC299" s="28" t="str">
        <f t="shared" ca="1" si="23"/>
        <v/>
      </c>
      <c r="AD299" s="75" t="str">
        <f t="shared" ca="1" si="24"/>
        <v/>
      </c>
      <c r="AI299" s="78" t="str">
        <f>IF(AJ299="","",MAX($AI$5:AI298)+1)</f>
        <v/>
      </c>
      <c r="AJ299" s="53" t="str">
        <f>IF(G298="","",IF(COUNTIF($AJ$11:AJ298,G298)=0,G298,""))</f>
        <v/>
      </c>
      <c r="AK299" s="53" t="str">
        <f t="shared" si="25"/>
        <v/>
      </c>
      <c r="AL299" s="135"/>
    </row>
    <row r="300" spans="1:38" x14ac:dyDescent="0.25">
      <c r="A300" s="136"/>
      <c r="B300" s="136"/>
      <c r="C300" s="136"/>
      <c r="D300" s="136"/>
      <c r="E300" s="137"/>
      <c r="F300" s="137"/>
      <c r="G300" s="136"/>
      <c r="H300" s="137"/>
      <c r="I300" s="140" t="str">
        <f t="shared" si="22"/>
        <v/>
      </c>
      <c r="J300" s="140"/>
      <c r="K300" s="140"/>
      <c r="L300" s="140"/>
      <c r="M300" s="74" t="str">
        <f>IF(AND(C300="Abierto",D300="Urgente"),A300,"")</f>
        <v/>
      </c>
      <c r="N300" s="74" t="str">
        <f ca="1">IF(AND(C300="Abierto",D300="Urgente"),TODAY()-E300,"")</f>
        <v/>
      </c>
      <c r="O300" s="74" t="str">
        <f>IF(AND(C300="Abierto",D300="Urgente"),RANK(N300,$N$13:$N$814,0)+COUNTIF($N$13:N300,N300)-1,"")</f>
        <v/>
      </c>
      <c r="P300" s="74" t="str">
        <f>IF(AND(C300="Abierto",D300="Alta"),A300,"")</f>
        <v/>
      </c>
      <c r="Q300" s="74" t="str">
        <f ca="1">IF(AND(C300="Abierto",D300="Alta"),TODAY()-E300,"")</f>
        <v/>
      </c>
      <c r="R300" s="74" t="str">
        <f>IF(AND(C300="Abierto",D300="Alta"),RANK(Q300,$Q$13:$Q$814,0)+COUNTIF($Q$13:Q300,Q300)-1+MAX(O:O),"")</f>
        <v/>
      </c>
      <c r="S300" s="74" t="str">
        <f>IF(AND(C300="Abierto",D300="Media"),A300,"")</f>
        <v/>
      </c>
      <c r="T300" s="74" t="str">
        <f ca="1">IF(AND(C300="Abierto",D300="Media"),TODAY()-E300,"")</f>
        <v/>
      </c>
      <c r="U300" s="74" t="str">
        <f>IF(AND(C300="Abierto",D300="Media"),RANK(T300,$T$13:$T$814,0)+COUNTIF($T$13:T300,T300)-1+MAX(O:O,R:R),"")</f>
        <v/>
      </c>
      <c r="V300" s="74" t="str">
        <f>IF(AND(C300="Abierto",D300="Baja"),A300,"")</f>
        <v/>
      </c>
      <c r="W300" s="74" t="str">
        <f ca="1">IF(AND(C300="Abierto",D300="Baja"),TODAY()-E300,"")</f>
        <v/>
      </c>
      <c r="X300" s="74" t="str">
        <f>IF(AND(C300="Abierto",D300="Baja"),RANK(W300,$W$13:$W$814,0)+COUNTIF($W$13:W300,W300)-1+MAX(O:O,R:R,U:U),"")</f>
        <v/>
      </c>
      <c r="Y300" s="139" t="str">
        <f>IF(OR(C300="Resuelto",C300=""),"",SUM(O300,R300,U300,X300))</f>
        <v/>
      </c>
      <c r="Z300" s="139" t="str">
        <f>IF(OR(C300="Resuelto",C300=""),"",SUM(N300,Q300,T300,W300))</f>
        <v/>
      </c>
      <c r="AA300" s="139" t="str">
        <f>IF(OR(C300="Resuelto",C300=""),"",SUM(M300,P300,S300,V300))</f>
        <v/>
      </c>
      <c r="AB300" s="28">
        <v>482</v>
      </c>
      <c r="AC300" s="28" t="str">
        <f t="shared" ca="1" si="23"/>
        <v/>
      </c>
      <c r="AD300" s="75" t="str">
        <f t="shared" ca="1" si="24"/>
        <v/>
      </c>
      <c r="AI300" s="78" t="str">
        <f>IF(AJ300="","",MAX($AI$5:AI299)+1)</f>
        <v/>
      </c>
      <c r="AJ300" s="53" t="str">
        <f>IF(G299="","",IF(COUNTIF($AJ$11:AJ299,G299)=0,G299,""))</f>
        <v/>
      </c>
      <c r="AK300" s="53" t="str">
        <f t="shared" si="25"/>
        <v/>
      </c>
      <c r="AL300" s="135"/>
    </row>
    <row r="301" spans="1:38" x14ac:dyDescent="0.25">
      <c r="A301" s="136"/>
      <c r="B301" s="136"/>
      <c r="C301" s="136"/>
      <c r="D301" s="136"/>
      <c r="E301" s="137"/>
      <c r="F301" s="137"/>
      <c r="G301" s="136"/>
      <c r="H301" s="137"/>
      <c r="I301" s="140" t="str">
        <f t="shared" si="22"/>
        <v/>
      </c>
      <c r="J301" s="140"/>
      <c r="K301" s="140"/>
      <c r="L301" s="140"/>
      <c r="M301" s="74" t="str">
        <f>IF(AND(C301="Abierto",D301="Urgente"),A301,"")</f>
        <v/>
      </c>
      <c r="N301" s="74" t="str">
        <f ca="1">IF(AND(C301="Abierto",D301="Urgente"),TODAY()-E301,"")</f>
        <v/>
      </c>
      <c r="O301" s="74" t="str">
        <f>IF(AND(C301="Abierto",D301="Urgente"),RANK(N301,$N$13:$N$814,0)+COUNTIF($N$13:N301,N301)-1,"")</f>
        <v/>
      </c>
      <c r="P301" s="74" t="str">
        <f>IF(AND(C301="Abierto",D301="Alta"),A301,"")</f>
        <v/>
      </c>
      <c r="Q301" s="74" t="str">
        <f ca="1">IF(AND(C301="Abierto",D301="Alta"),TODAY()-E301,"")</f>
        <v/>
      </c>
      <c r="R301" s="74" t="str">
        <f>IF(AND(C301="Abierto",D301="Alta"),RANK(Q301,$Q$13:$Q$814,0)+COUNTIF($Q$13:Q301,Q301)-1+MAX(O:O),"")</f>
        <v/>
      </c>
      <c r="S301" s="74" t="str">
        <f>IF(AND(C301="Abierto",D301="Media"),A301,"")</f>
        <v/>
      </c>
      <c r="T301" s="74" t="str">
        <f ca="1">IF(AND(C301="Abierto",D301="Media"),TODAY()-E301,"")</f>
        <v/>
      </c>
      <c r="U301" s="74" t="str">
        <f>IF(AND(C301="Abierto",D301="Media"),RANK(T301,$T$13:$T$814,0)+COUNTIF($T$13:T301,T301)-1+MAX(O:O,R:R),"")</f>
        <v/>
      </c>
      <c r="V301" s="74" t="str">
        <f>IF(AND(C301="Abierto",D301="Baja"),A301,"")</f>
        <v/>
      </c>
      <c r="W301" s="74" t="str">
        <f ca="1">IF(AND(C301="Abierto",D301="Baja"),TODAY()-E301,"")</f>
        <v/>
      </c>
      <c r="X301" s="74" t="str">
        <f>IF(AND(C301="Abierto",D301="Baja"),RANK(W301,$W$13:$W$814,0)+COUNTIF($W$13:W301,W301)-1+MAX(O:O,R:R,U:U),"")</f>
        <v/>
      </c>
      <c r="Y301" s="139" t="str">
        <f>IF(OR(C301="Resuelto",C301=""),"",SUM(O301,R301,U301,X301))</f>
        <v/>
      </c>
      <c r="Z301" s="139" t="str">
        <f>IF(OR(C301="Resuelto",C301=""),"",SUM(N301,Q301,T301,W301))</f>
        <v/>
      </c>
      <c r="AA301" s="139" t="str">
        <f>IF(OR(C301="Resuelto",C301=""),"",SUM(M301,P301,S301,V301))</f>
        <v/>
      </c>
      <c r="AB301" s="28">
        <v>483</v>
      </c>
      <c r="AC301" s="28" t="str">
        <f t="shared" ca="1" si="23"/>
        <v/>
      </c>
      <c r="AD301" s="75" t="str">
        <f t="shared" ca="1" si="24"/>
        <v/>
      </c>
      <c r="AI301" s="78" t="str">
        <f>IF(AJ301="","",MAX($AI$5:AI300)+1)</f>
        <v/>
      </c>
      <c r="AJ301" s="53" t="str">
        <f>IF(G300="","",IF(COUNTIF($AJ$11:AJ300,G300)=0,G300,""))</f>
        <v/>
      </c>
      <c r="AK301" s="53" t="str">
        <f t="shared" si="25"/>
        <v/>
      </c>
      <c r="AL301" s="135"/>
    </row>
    <row r="302" spans="1:38" x14ac:dyDescent="0.25">
      <c r="A302" s="136"/>
      <c r="B302" s="136"/>
      <c r="C302" s="136"/>
      <c r="D302" s="136"/>
      <c r="E302" s="137"/>
      <c r="F302" s="137"/>
      <c r="G302" s="136"/>
      <c r="H302" s="137"/>
      <c r="I302" s="140" t="str">
        <f t="shared" si="22"/>
        <v/>
      </c>
      <c r="J302" s="140"/>
      <c r="K302" s="140"/>
      <c r="L302" s="140"/>
      <c r="M302" s="74" t="str">
        <f>IF(AND(C302="Abierto",D302="Urgente"),A302,"")</f>
        <v/>
      </c>
      <c r="N302" s="74" t="str">
        <f ca="1">IF(AND(C302="Abierto",D302="Urgente"),TODAY()-E302,"")</f>
        <v/>
      </c>
      <c r="O302" s="74" t="str">
        <f>IF(AND(C302="Abierto",D302="Urgente"),RANK(N302,$N$13:$N$814,0)+COUNTIF($N$13:N302,N302)-1,"")</f>
        <v/>
      </c>
      <c r="P302" s="74" t="str">
        <f>IF(AND(C302="Abierto",D302="Alta"),A302,"")</f>
        <v/>
      </c>
      <c r="Q302" s="74" t="str">
        <f ca="1">IF(AND(C302="Abierto",D302="Alta"),TODAY()-E302,"")</f>
        <v/>
      </c>
      <c r="R302" s="74" t="str">
        <f>IF(AND(C302="Abierto",D302="Alta"),RANK(Q302,$Q$13:$Q$814,0)+COUNTIF($Q$13:Q302,Q302)-1+MAX(O:O),"")</f>
        <v/>
      </c>
      <c r="S302" s="74" t="str">
        <f>IF(AND(C302="Abierto",D302="Media"),A302,"")</f>
        <v/>
      </c>
      <c r="T302" s="74" t="str">
        <f ca="1">IF(AND(C302="Abierto",D302="Media"),TODAY()-E302,"")</f>
        <v/>
      </c>
      <c r="U302" s="74" t="str">
        <f>IF(AND(C302="Abierto",D302="Media"),RANK(T302,$T$13:$T$814,0)+COUNTIF($T$13:T302,T302)-1+MAX(O:O,R:R),"")</f>
        <v/>
      </c>
      <c r="V302" s="74" t="str">
        <f>IF(AND(C302="Abierto",D302="Baja"),A302,"")</f>
        <v/>
      </c>
      <c r="W302" s="74" t="str">
        <f ca="1">IF(AND(C302="Abierto",D302="Baja"),TODAY()-E302,"")</f>
        <v/>
      </c>
      <c r="X302" s="74" t="str">
        <f>IF(AND(C302="Abierto",D302="Baja"),RANK(W302,$W$13:$W$814,0)+COUNTIF($W$13:W302,W302)-1+MAX(O:O,R:R,U:U),"")</f>
        <v/>
      </c>
      <c r="Y302" s="139" t="str">
        <f>IF(OR(C302="Resuelto",C302=""),"",SUM(O302,R302,U302,X302))</f>
        <v/>
      </c>
      <c r="Z302" s="139" t="str">
        <f>IF(OR(C302="Resuelto",C302=""),"",SUM(N302,Q302,T302,W302))</f>
        <v/>
      </c>
      <c r="AA302" s="139" t="str">
        <f>IF(OR(C302="Resuelto",C302=""),"",SUM(M302,P302,S302,V302))</f>
        <v/>
      </c>
      <c r="AB302" s="28">
        <v>484</v>
      </c>
      <c r="AC302" s="28" t="str">
        <f t="shared" ca="1" si="23"/>
        <v/>
      </c>
      <c r="AD302" s="75" t="str">
        <f t="shared" ca="1" si="24"/>
        <v/>
      </c>
      <c r="AI302" s="78" t="str">
        <f>IF(AJ302="","",MAX($AI$5:AI301)+1)</f>
        <v/>
      </c>
      <c r="AJ302" s="53" t="str">
        <f>IF(G301="","",IF(COUNTIF($AJ$11:AJ301,G301)=0,G301,""))</f>
        <v/>
      </c>
      <c r="AK302" s="53" t="str">
        <f t="shared" si="25"/>
        <v/>
      </c>
      <c r="AL302" s="135"/>
    </row>
    <row r="303" spans="1:38" x14ac:dyDescent="0.25">
      <c r="A303" s="136"/>
      <c r="B303" s="136"/>
      <c r="C303" s="136"/>
      <c r="D303" s="136"/>
      <c r="E303" s="137"/>
      <c r="F303" s="137"/>
      <c r="G303" s="136"/>
      <c r="H303" s="137"/>
      <c r="I303" s="140" t="str">
        <f t="shared" si="22"/>
        <v/>
      </c>
      <c r="J303" s="140"/>
      <c r="K303" s="140"/>
      <c r="L303" s="140"/>
      <c r="M303" s="74" t="str">
        <f>IF(AND(C303="Abierto",D303="Urgente"),A303,"")</f>
        <v/>
      </c>
      <c r="N303" s="74" t="str">
        <f ca="1">IF(AND(C303="Abierto",D303="Urgente"),TODAY()-E303,"")</f>
        <v/>
      </c>
      <c r="O303" s="74" t="str">
        <f>IF(AND(C303="Abierto",D303="Urgente"),RANK(N303,$N$13:$N$814,0)+COUNTIF($N$13:N303,N303)-1,"")</f>
        <v/>
      </c>
      <c r="P303" s="74" t="str">
        <f>IF(AND(C303="Abierto",D303="Alta"),A303,"")</f>
        <v/>
      </c>
      <c r="Q303" s="74" t="str">
        <f ca="1">IF(AND(C303="Abierto",D303="Alta"),TODAY()-E303,"")</f>
        <v/>
      </c>
      <c r="R303" s="74" t="str">
        <f>IF(AND(C303="Abierto",D303="Alta"),RANK(Q303,$Q$13:$Q$814,0)+COUNTIF($Q$13:Q303,Q303)-1+MAX(O:O),"")</f>
        <v/>
      </c>
      <c r="S303" s="74" t="str">
        <f>IF(AND(C303="Abierto",D303="Media"),A303,"")</f>
        <v/>
      </c>
      <c r="T303" s="74" t="str">
        <f ca="1">IF(AND(C303="Abierto",D303="Media"),TODAY()-E303,"")</f>
        <v/>
      </c>
      <c r="U303" s="74" t="str">
        <f>IF(AND(C303="Abierto",D303="Media"),RANK(T303,$T$13:$T$814,0)+COUNTIF($T$13:T303,T303)-1+MAX(O:O,R:R),"")</f>
        <v/>
      </c>
      <c r="V303" s="74" t="str">
        <f>IF(AND(C303="Abierto",D303="Baja"),A303,"")</f>
        <v/>
      </c>
      <c r="W303" s="74" t="str">
        <f ca="1">IF(AND(C303="Abierto",D303="Baja"),TODAY()-E303,"")</f>
        <v/>
      </c>
      <c r="X303" s="74" t="str">
        <f>IF(AND(C303="Abierto",D303="Baja"),RANK(W303,$W$13:$W$814,0)+COUNTIF($W$13:W303,W303)-1+MAX(O:O,R:R,U:U),"")</f>
        <v/>
      </c>
      <c r="Y303" s="139" t="str">
        <f>IF(OR(C303="Resuelto",C303=""),"",SUM(O303,R303,U303,X303))</f>
        <v/>
      </c>
      <c r="Z303" s="139" t="str">
        <f>IF(OR(C303="Resuelto",C303=""),"",SUM(N303,Q303,T303,W303))</f>
        <v/>
      </c>
      <c r="AA303" s="139" t="str">
        <f>IF(OR(C303="Resuelto",C303=""),"",SUM(M303,P303,S303,V303))</f>
        <v/>
      </c>
      <c r="AB303" s="28">
        <v>485</v>
      </c>
      <c r="AC303" s="28" t="str">
        <f t="shared" ca="1" si="23"/>
        <v/>
      </c>
      <c r="AD303" s="75" t="str">
        <f t="shared" ca="1" si="24"/>
        <v/>
      </c>
      <c r="AI303" s="78" t="str">
        <f>IF(AJ303="","",MAX($AI$5:AI302)+1)</f>
        <v/>
      </c>
      <c r="AJ303" s="53" t="str">
        <f>IF(G302="","",IF(COUNTIF($AJ$11:AJ302,G302)=0,G302,""))</f>
        <v/>
      </c>
      <c r="AK303" s="53" t="str">
        <f t="shared" si="25"/>
        <v/>
      </c>
      <c r="AL303" s="135"/>
    </row>
    <row r="304" spans="1:38" x14ac:dyDescent="0.25">
      <c r="A304" s="136"/>
      <c r="B304" s="136"/>
      <c r="C304" s="136"/>
      <c r="D304" s="136"/>
      <c r="E304" s="137"/>
      <c r="F304" s="137"/>
      <c r="G304" s="136"/>
      <c r="H304" s="137"/>
      <c r="I304" s="140" t="str">
        <f t="shared" si="22"/>
        <v/>
      </c>
      <c r="J304" s="140"/>
      <c r="K304" s="140"/>
      <c r="L304" s="140"/>
      <c r="M304" s="74" t="str">
        <f>IF(AND(C304="Abierto",D304="Urgente"),A304,"")</f>
        <v/>
      </c>
      <c r="N304" s="74" t="str">
        <f ca="1">IF(AND(C304="Abierto",D304="Urgente"),TODAY()-E304,"")</f>
        <v/>
      </c>
      <c r="O304" s="74" t="str">
        <f>IF(AND(C304="Abierto",D304="Urgente"),RANK(N304,$N$13:$N$814,0)+COUNTIF($N$13:N304,N304)-1,"")</f>
        <v/>
      </c>
      <c r="P304" s="74" t="str">
        <f>IF(AND(C304="Abierto",D304="Alta"),A304,"")</f>
        <v/>
      </c>
      <c r="Q304" s="74" t="str">
        <f ca="1">IF(AND(C304="Abierto",D304="Alta"),TODAY()-E304,"")</f>
        <v/>
      </c>
      <c r="R304" s="74" t="str">
        <f>IF(AND(C304="Abierto",D304="Alta"),RANK(Q304,$Q$13:$Q$814,0)+COUNTIF($Q$13:Q304,Q304)-1+MAX(O:O),"")</f>
        <v/>
      </c>
      <c r="S304" s="74" t="str">
        <f>IF(AND(C304="Abierto",D304="Media"),A304,"")</f>
        <v/>
      </c>
      <c r="T304" s="74" t="str">
        <f ca="1">IF(AND(C304="Abierto",D304="Media"),TODAY()-E304,"")</f>
        <v/>
      </c>
      <c r="U304" s="74" t="str">
        <f>IF(AND(C304="Abierto",D304="Media"),RANK(T304,$T$13:$T$814,0)+COUNTIF($T$13:T304,T304)-1+MAX(O:O,R:R),"")</f>
        <v/>
      </c>
      <c r="V304" s="74" t="str">
        <f>IF(AND(C304="Abierto",D304="Baja"),A304,"")</f>
        <v/>
      </c>
      <c r="W304" s="74" t="str">
        <f ca="1">IF(AND(C304="Abierto",D304="Baja"),TODAY()-E304,"")</f>
        <v/>
      </c>
      <c r="X304" s="74" t="str">
        <f>IF(AND(C304="Abierto",D304="Baja"),RANK(W304,$W$13:$W$814,0)+COUNTIF($W$13:W304,W304)-1+MAX(O:O,R:R,U:U),"")</f>
        <v/>
      </c>
      <c r="Y304" s="139" t="str">
        <f>IF(OR(C304="Resuelto",C304=""),"",SUM(O304,R304,U304,X304))</f>
        <v/>
      </c>
      <c r="Z304" s="139" t="str">
        <f>IF(OR(C304="Resuelto",C304=""),"",SUM(N304,Q304,T304,W304))</f>
        <v/>
      </c>
      <c r="AA304" s="139" t="str">
        <f>IF(OR(C304="Resuelto",C304=""),"",SUM(M304,P304,S304,V304))</f>
        <v/>
      </c>
      <c r="AB304" s="28">
        <v>486</v>
      </c>
      <c r="AC304" s="28" t="str">
        <f t="shared" ca="1" si="23"/>
        <v/>
      </c>
      <c r="AD304" s="75" t="str">
        <f t="shared" ca="1" si="24"/>
        <v/>
      </c>
      <c r="AI304" s="78" t="str">
        <f>IF(AJ304="","",MAX($AI$5:AI303)+1)</f>
        <v/>
      </c>
      <c r="AJ304" s="53" t="str">
        <f>IF(G303="","",IF(COUNTIF($AJ$11:AJ303,G303)=0,G303,""))</f>
        <v/>
      </c>
      <c r="AK304" s="53" t="str">
        <f t="shared" si="25"/>
        <v/>
      </c>
      <c r="AL304" s="135"/>
    </row>
    <row r="305" spans="1:38" x14ac:dyDescent="0.25">
      <c r="A305" s="136"/>
      <c r="B305" s="136"/>
      <c r="C305" s="136"/>
      <c r="D305" s="136"/>
      <c r="E305" s="137"/>
      <c r="F305" s="137"/>
      <c r="G305" s="136"/>
      <c r="H305" s="137"/>
      <c r="I305" s="140" t="str">
        <f t="shared" si="22"/>
        <v/>
      </c>
      <c r="J305" s="140"/>
      <c r="K305" s="140"/>
      <c r="L305" s="140"/>
      <c r="M305" s="74" t="str">
        <f>IF(AND(C305="Abierto",D305="Urgente"),A305,"")</f>
        <v/>
      </c>
      <c r="N305" s="74" t="str">
        <f ca="1">IF(AND(C305="Abierto",D305="Urgente"),TODAY()-E305,"")</f>
        <v/>
      </c>
      <c r="O305" s="74" t="str">
        <f>IF(AND(C305="Abierto",D305="Urgente"),RANK(N305,$N$13:$N$814,0)+COUNTIF($N$13:N305,N305)-1,"")</f>
        <v/>
      </c>
      <c r="P305" s="74" t="str">
        <f>IF(AND(C305="Abierto",D305="Alta"),A305,"")</f>
        <v/>
      </c>
      <c r="Q305" s="74" t="str">
        <f ca="1">IF(AND(C305="Abierto",D305="Alta"),TODAY()-E305,"")</f>
        <v/>
      </c>
      <c r="R305" s="74" t="str">
        <f>IF(AND(C305="Abierto",D305="Alta"),RANK(Q305,$Q$13:$Q$814,0)+COUNTIF($Q$13:Q305,Q305)-1+MAX(O:O),"")</f>
        <v/>
      </c>
      <c r="S305" s="74" t="str">
        <f>IF(AND(C305="Abierto",D305="Media"),A305,"")</f>
        <v/>
      </c>
      <c r="T305" s="74" t="str">
        <f ca="1">IF(AND(C305="Abierto",D305="Media"),TODAY()-E305,"")</f>
        <v/>
      </c>
      <c r="U305" s="74" t="str">
        <f>IF(AND(C305="Abierto",D305="Media"),RANK(T305,$T$13:$T$814,0)+COUNTIF($T$13:T305,T305)-1+MAX(O:O,R:R),"")</f>
        <v/>
      </c>
      <c r="V305" s="74" t="str">
        <f>IF(AND(C305="Abierto",D305="Baja"),A305,"")</f>
        <v/>
      </c>
      <c r="W305" s="74" t="str">
        <f ca="1">IF(AND(C305="Abierto",D305="Baja"),TODAY()-E305,"")</f>
        <v/>
      </c>
      <c r="X305" s="74" t="str">
        <f>IF(AND(C305="Abierto",D305="Baja"),RANK(W305,$W$13:$W$814,0)+COUNTIF($W$13:W305,W305)-1+MAX(O:O,R:R,U:U),"")</f>
        <v/>
      </c>
      <c r="Y305" s="139" t="str">
        <f>IF(OR(C305="Resuelto",C305=""),"",SUM(O305,R305,U305,X305))</f>
        <v/>
      </c>
      <c r="Z305" s="139" t="str">
        <f>IF(OR(C305="Resuelto",C305=""),"",SUM(N305,Q305,T305,W305))</f>
        <v/>
      </c>
      <c r="AA305" s="139" t="str">
        <f>IF(OR(C305="Resuelto",C305=""),"",SUM(M305,P305,S305,V305))</f>
        <v/>
      </c>
      <c r="AB305" s="28">
        <v>487</v>
      </c>
      <c r="AC305" s="28" t="str">
        <f t="shared" ca="1" si="23"/>
        <v/>
      </c>
      <c r="AD305" s="75" t="str">
        <f t="shared" ca="1" si="24"/>
        <v/>
      </c>
      <c r="AI305" s="78" t="str">
        <f>IF(AJ305="","",MAX($AI$5:AI304)+1)</f>
        <v/>
      </c>
      <c r="AJ305" s="53" t="str">
        <f>IF(G304="","",IF(COUNTIF($AJ$11:AJ304,G304)=0,G304,""))</f>
        <v/>
      </c>
      <c r="AK305" s="53" t="str">
        <f t="shared" si="25"/>
        <v/>
      </c>
      <c r="AL305" s="135"/>
    </row>
    <row r="306" spans="1:38" x14ac:dyDescent="0.25">
      <c r="A306" s="136"/>
      <c r="B306" s="136"/>
      <c r="C306" s="136"/>
      <c r="D306" s="136"/>
      <c r="E306" s="137"/>
      <c r="F306" s="137"/>
      <c r="G306" s="136"/>
      <c r="H306" s="137"/>
      <c r="I306" s="140" t="str">
        <f t="shared" si="22"/>
        <v/>
      </c>
      <c r="J306" s="140"/>
      <c r="K306" s="140"/>
      <c r="L306" s="140"/>
      <c r="M306" s="74" t="str">
        <f>IF(AND(C306="Abierto",D306="Urgente"),A306,"")</f>
        <v/>
      </c>
      <c r="N306" s="74" t="str">
        <f ca="1">IF(AND(C306="Abierto",D306="Urgente"),TODAY()-E306,"")</f>
        <v/>
      </c>
      <c r="O306" s="74" t="str">
        <f>IF(AND(C306="Abierto",D306="Urgente"),RANK(N306,$N$13:$N$814,0)+COUNTIF($N$13:N306,N306)-1,"")</f>
        <v/>
      </c>
      <c r="P306" s="74" t="str">
        <f>IF(AND(C306="Abierto",D306="Alta"),A306,"")</f>
        <v/>
      </c>
      <c r="Q306" s="74" t="str">
        <f ca="1">IF(AND(C306="Abierto",D306="Alta"),TODAY()-E306,"")</f>
        <v/>
      </c>
      <c r="R306" s="74" t="str">
        <f>IF(AND(C306="Abierto",D306="Alta"),RANK(Q306,$Q$13:$Q$814,0)+COUNTIF($Q$13:Q306,Q306)-1+MAX(O:O),"")</f>
        <v/>
      </c>
      <c r="S306" s="74" t="str">
        <f>IF(AND(C306="Abierto",D306="Media"),A306,"")</f>
        <v/>
      </c>
      <c r="T306" s="74" t="str">
        <f ca="1">IF(AND(C306="Abierto",D306="Media"),TODAY()-E306,"")</f>
        <v/>
      </c>
      <c r="U306" s="74" t="str">
        <f>IF(AND(C306="Abierto",D306="Media"),RANK(T306,$T$13:$T$814,0)+COUNTIF($T$13:T306,T306)-1+MAX(O:O,R:R),"")</f>
        <v/>
      </c>
      <c r="V306" s="74" t="str">
        <f>IF(AND(C306="Abierto",D306="Baja"),A306,"")</f>
        <v/>
      </c>
      <c r="W306" s="74" t="str">
        <f ca="1">IF(AND(C306="Abierto",D306="Baja"),TODAY()-E306,"")</f>
        <v/>
      </c>
      <c r="X306" s="74" t="str">
        <f>IF(AND(C306="Abierto",D306="Baja"),RANK(W306,$W$13:$W$814,0)+COUNTIF($W$13:W306,W306)-1+MAX(O:O,R:R,U:U),"")</f>
        <v/>
      </c>
      <c r="Y306" s="139" t="str">
        <f>IF(OR(C306="Resuelto",C306=""),"",SUM(O306,R306,U306,X306))</f>
        <v/>
      </c>
      <c r="Z306" s="139" t="str">
        <f>IF(OR(C306="Resuelto",C306=""),"",SUM(N306,Q306,T306,W306))</f>
        <v/>
      </c>
      <c r="AA306" s="139" t="str">
        <f>IF(OR(C306="Resuelto",C306=""),"",SUM(M306,P306,S306,V306))</f>
        <v/>
      </c>
      <c r="AB306" s="28">
        <v>488</v>
      </c>
      <c r="AC306" s="28" t="str">
        <f t="shared" ca="1" si="23"/>
        <v/>
      </c>
      <c r="AD306" s="75" t="str">
        <f t="shared" ca="1" si="24"/>
        <v/>
      </c>
      <c r="AI306" s="78" t="str">
        <f>IF(AJ306="","",MAX($AI$5:AI305)+1)</f>
        <v/>
      </c>
      <c r="AJ306" s="53" t="str">
        <f>IF(G305="","",IF(COUNTIF($AJ$11:AJ305,G305)=0,G305,""))</f>
        <v/>
      </c>
      <c r="AK306" s="53" t="str">
        <f t="shared" si="25"/>
        <v/>
      </c>
      <c r="AL306" s="135"/>
    </row>
    <row r="307" spans="1:38" x14ac:dyDescent="0.25">
      <c r="A307" s="136"/>
      <c r="B307" s="136"/>
      <c r="C307" s="136"/>
      <c r="D307" s="136"/>
      <c r="E307" s="137"/>
      <c r="F307" s="137"/>
      <c r="G307" s="136"/>
      <c r="H307" s="137"/>
      <c r="I307" s="140" t="str">
        <f t="shared" si="22"/>
        <v/>
      </c>
      <c r="J307" s="140"/>
      <c r="K307" s="140"/>
      <c r="L307" s="140"/>
      <c r="M307" s="74" t="str">
        <f>IF(AND(C307="Abierto",D307="Urgente"),A307,"")</f>
        <v/>
      </c>
      <c r="N307" s="74" t="str">
        <f ca="1">IF(AND(C307="Abierto",D307="Urgente"),TODAY()-E307,"")</f>
        <v/>
      </c>
      <c r="O307" s="74" t="str">
        <f>IF(AND(C307="Abierto",D307="Urgente"),RANK(N307,$N$13:$N$814,0)+COUNTIF($N$13:N307,N307)-1,"")</f>
        <v/>
      </c>
      <c r="P307" s="74" t="str">
        <f>IF(AND(C307="Abierto",D307="Alta"),A307,"")</f>
        <v/>
      </c>
      <c r="Q307" s="74" t="str">
        <f ca="1">IF(AND(C307="Abierto",D307="Alta"),TODAY()-E307,"")</f>
        <v/>
      </c>
      <c r="R307" s="74" t="str">
        <f>IF(AND(C307="Abierto",D307="Alta"),RANK(Q307,$Q$13:$Q$814,0)+COUNTIF($Q$13:Q307,Q307)-1+MAX(O:O),"")</f>
        <v/>
      </c>
      <c r="S307" s="74" t="str">
        <f>IF(AND(C307="Abierto",D307="Media"),A307,"")</f>
        <v/>
      </c>
      <c r="T307" s="74" t="str">
        <f ca="1">IF(AND(C307="Abierto",D307="Media"),TODAY()-E307,"")</f>
        <v/>
      </c>
      <c r="U307" s="74" t="str">
        <f>IF(AND(C307="Abierto",D307="Media"),RANK(T307,$T$13:$T$814,0)+COUNTIF($T$13:T307,T307)-1+MAX(O:O,R:R),"")</f>
        <v/>
      </c>
      <c r="V307" s="74" t="str">
        <f>IF(AND(C307="Abierto",D307="Baja"),A307,"")</f>
        <v/>
      </c>
      <c r="W307" s="74" t="str">
        <f ca="1">IF(AND(C307="Abierto",D307="Baja"),TODAY()-E307,"")</f>
        <v/>
      </c>
      <c r="X307" s="74" t="str">
        <f>IF(AND(C307="Abierto",D307="Baja"),RANK(W307,$W$13:$W$814,0)+COUNTIF($W$13:W307,W307)-1+MAX(O:O,R:R,U:U),"")</f>
        <v/>
      </c>
      <c r="Y307" s="139" t="str">
        <f>IF(OR(C307="Resuelto",C307=""),"",SUM(O307,R307,U307,X307))</f>
        <v/>
      </c>
      <c r="Z307" s="139" t="str">
        <f>IF(OR(C307="Resuelto",C307=""),"",SUM(N307,Q307,T307,W307))</f>
        <v/>
      </c>
      <c r="AA307" s="139" t="str">
        <f>IF(OR(C307="Resuelto",C307=""),"",SUM(M307,P307,S307,V307))</f>
        <v/>
      </c>
      <c r="AB307" s="28">
        <v>489</v>
      </c>
      <c r="AC307" s="28" t="str">
        <f t="shared" ca="1" si="23"/>
        <v/>
      </c>
      <c r="AD307" s="75" t="str">
        <f t="shared" ca="1" si="24"/>
        <v/>
      </c>
      <c r="AI307" s="78" t="str">
        <f>IF(AJ307="","",MAX($AI$5:AI306)+1)</f>
        <v/>
      </c>
      <c r="AJ307" s="53" t="str">
        <f>IF(G306="","",IF(COUNTIF($AJ$11:AJ306,G306)=0,G306,""))</f>
        <v/>
      </c>
      <c r="AK307" s="53" t="str">
        <f t="shared" si="25"/>
        <v/>
      </c>
      <c r="AL307" s="135"/>
    </row>
    <row r="308" spans="1:38" x14ac:dyDescent="0.25">
      <c r="A308" s="136"/>
      <c r="B308" s="136"/>
      <c r="C308" s="136"/>
      <c r="D308" s="136"/>
      <c r="E308" s="137"/>
      <c r="F308" s="137"/>
      <c r="G308" s="136"/>
      <c r="H308" s="137"/>
      <c r="I308" s="140" t="str">
        <f t="shared" si="22"/>
        <v/>
      </c>
      <c r="J308" s="140"/>
      <c r="K308" s="140"/>
      <c r="L308" s="140"/>
      <c r="M308" s="74" t="str">
        <f>IF(AND(C308="Abierto",D308="Urgente"),A308,"")</f>
        <v/>
      </c>
      <c r="N308" s="74" t="str">
        <f ca="1">IF(AND(C308="Abierto",D308="Urgente"),TODAY()-E308,"")</f>
        <v/>
      </c>
      <c r="O308" s="74" t="str">
        <f>IF(AND(C308="Abierto",D308="Urgente"),RANK(N308,$N$13:$N$814,0)+COUNTIF($N$13:N308,N308)-1,"")</f>
        <v/>
      </c>
      <c r="P308" s="74" t="str">
        <f>IF(AND(C308="Abierto",D308="Alta"),A308,"")</f>
        <v/>
      </c>
      <c r="Q308" s="74" t="str">
        <f ca="1">IF(AND(C308="Abierto",D308="Alta"),TODAY()-E308,"")</f>
        <v/>
      </c>
      <c r="R308" s="74" t="str">
        <f>IF(AND(C308="Abierto",D308="Alta"),RANK(Q308,$Q$13:$Q$814,0)+COUNTIF($Q$13:Q308,Q308)-1+MAX(O:O),"")</f>
        <v/>
      </c>
      <c r="S308" s="74" t="str">
        <f>IF(AND(C308="Abierto",D308="Media"),A308,"")</f>
        <v/>
      </c>
      <c r="T308" s="74" t="str">
        <f ca="1">IF(AND(C308="Abierto",D308="Media"),TODAY()-E308,"")</f>
        <v/>
      </c>
      <c r="U308" s="74" t="str">
        <f>IF(AND(C308="Abierto",D308="Media"),RANK(T308,$T$13:$T$814,0)+COUNTIF($T$13:T308,T308)-1+MAX(O:O,R:R),"")</f>
        <v/>
      </c>
      <c r="V308" s="74" t="str">
        <f>IF(AND(C308="Abierto",D308="Baja"),A308,"")</f>
        <v/>
      </c>
      <c r="W308" s="74" t="str">
        <f ca="1">IF(AND(C308="Abierto",D308="Baja"),TODAY()-E308,"")</f>
        <v/>
      </c>
      <c r="X308" s="74" t="str">
        <f>IF(AND(C308="Abierto",D308="Baja"),RANK(W308,$W$13:$W$814,0)+COUNTIF($W$13:W308,W308)-1+MAX(O:O,R:R,U:U),"")</f>
        <v/>
      </c>
      <c r="Y308" s="139" t="str">
        <f>IF(OR(C308="Resuelto",C308=""),"",SUM(O308,R308,U308,X308))</f>
        <v/>
      </c>
      <c r="Z308" s="139" t="str">
        <f>IF(OR(C308="Resuelto",C308=""),"",SUM(N308,Q308,T308,W308))</f>
        <v/>
      </c>
      <c r="AA308" s="139" t="str">
        <f>IF(OR(C308="Resuelto",C308=""),"",SUM(M308,P308,S308,V308))</f>
        <v/>
      </c>
      <c r="AB308" s="28">
        <v>490</v>
      </c>
      <c r="AC308" s="28" t="str">
        <f t="shared" ca="1" si="23"/>
        <v/>
      </c>
      <c r="AD308" s="75" t="str">
        <f t="shared" ca="1" si="24"/>
        <v/>
      </c>
      <c r="AI308" s="78" t="str">
        <f>IF(AJ308="","",MAX($AI$5:AI307)+1)</f>
        <v/>
      </c>
      <c r="AJ308" s="53" t="str">
        <f>IF(G307="","",IF(COUNTIF($AJ$11:AJ307,G307)=0,G307,""))</f>
        <v/>
      </c>
      <c r="AK308" s="53" t="str">
        <f t="shared" si="25"/>
        <v/>
      </c>
      <c r="AL308" s="135"/>
    </row>
    <row r="309" spans="1:38" x14ac:dyDescent="0.25">
      <c r="A309" s="136"/>
      <c r="B309" s="136"/>
      <c r="C309" s="136"/>
      <c r="D309" s="136"/>
      <c r="E309" s="137"/>
      <c r="F309" s="137"/>
      <c r="G309" s="136"/>
      <c r="H309" s="137"/>
      <c r="I309" s="140" t="str">
        <f t="shared" si="22"/>
        <v/>
      </c>
      <c r="J309" s="140"/>
      <c r="K309" s="140"/>
      <c r="L309" s="140"/>
      <c r="M309" s="74" t="str">
        <f>IF(AND(C309="Abierto",D309="Urgente"),A309,"")</f>
        <v/>
      </c>
      <c r="N309" s="74" t="str">
        <f ca="1">IF(AND(C309="Abierto",D309="Urgente"),TODAY()-E309,"")</f>
        <v/>
      </c>
      <c r="O309" s="74" t="str">
        <f>IF(AND(C309="Abierto",D309="Urgente"),RANK(N309,$N$13:$N$814,0)+COUNTIF($N$13:N309,N309)-1,"")</f>
        <v/>
      </c>
      <c r="P309" s="74" t="str">
        <f>IF(AND(C309="Abierto",D309="Alta"),A309,"")</f>
        <v/>
      </c>
      <c r="Q309" s="74" t="str">
        <f ca="1">IF(AND(C309="Abierto",D309="Alta"),TODAY()-E309,"")</f>
        <v/>
      </c>
      <c r="R309" s="74" t="str">
        <f>IF(AND(C309="Abierto",D309="Alta"),RANK(Q309,$Q$13:$Q$814,0)+COUNTIF($Q$13:Q309,Q309)-1+MAX(O:O),"")</f>
        <v/>
      </c>
      <c r="S309" s="74" t="str">
        <f>IF(AND(C309="Abierto",D309="Media"),A309,"")</f>
        <v/>
      </c>
      <c r="T309" s="74" t="str">
        <f ca="1">IF(AND(C309="Abierto",D309="Media"),TODAY()-E309,"")</f>
        <v/>
      </c>
      <c r="U309" s="74" t="str">
        <f>IF(AND(C309="Abierto",D309="Media"),RANK(T309,$T$13:$T$814,0)+COUNTIF($T$13:T309,T309)-1+MAX(O:O,R:R),"")</f>
        <v/>
      </c>
      <c r="V309" s="74" t="str">
        <f>IF(AND(C309="Abierto",D309="Baja"),A309,"")</f>
        <v/>
      </c>
      <c r="W309" s="74" t="str">
        <f ca="1">IF(AND(C309="Abierto",D309="Baja"),TODAY()-E309,"")</f>
        <v/>
      </c>
      <c r="X309" s="74" t="str">
        <f>IF(AND(C309="Abierto",D309="Baja"),RANK(W309,$W$13:$W$814,0)+COUNTIF($W$13:W309,W309)-1+MAX(O:O,R:R,U:U),"")</f>
        <v/>
      </c>
      <c r="Y309" s="139" t="str">
        <f>IF(OR(C309="Resuelto",C309=""),"",SUM(O309,R309,U309,X309))</f>
        <v/>
      </c>
      <c r="Z309" s="139" t="str">
        <f>IF(OR(C309="Resuelto",C309=""),"",SUM(N309,Q309,T309,W309))</f>
        <v/>
      </c>
      <c r="AA309" s="139" t="str">
        <f>IF(OR(C309="Resuelto",C309=""),"",SUM(M309,P309,S309,V309))</f>
        <v/>
      </c>
      <c r="AB309" s="28">
        <v>491</v>
      </c>
      <c r="AC309" s="28" t="str">
        <f t="shared" ca="1" si="23"/>
        <v/>
      </c>
      <c r="AD309" s="75" t="str">
        <f t="shared" ca="1" si="24"/>
        <v/>
      </c>
      <c r="AI309" s="78" t="str">
        <f>IF(AJ309="","",MAX($AI$5:AI308)+1)</f>
        <v/>
      </c>
      <c r="AJ309" s="53" t="str">
        <f>IF(G308="","",IF(COUNTIF($AJ$11:AJ308,G308)=0,G308,""))</f>
        <v/>
      </c>
      <c r="AK309" s="53" t="str">
        <f t="shared" si="25"/>
        <v/>
      </c>
      <c r="AL309" s="135"/>
    </row>
    <row r="310" spans="1:38" x14ac:dyDescent="0.25">
      <c r="A310" s="136"/>
      <c r="B310" s="136"/>
      <c r="C310" s="136"/>
      <c r="D310" s="136"/>
      <c r="E310" s="137"/>
      <c r="F310" s="137"/>
      <c r="G310" s="136"/>
      <c r="H310" s="137"/>
      <c r="I310" s="140" t="str">
        <f t="shared" si="22"/>
        <v/>
      </c>
      <c r="J310" s="140"/>
      <c r="K310" s="140"/>
      <c r="L310" s="140"/>
      <c r="M310" s="74" t="str">
        <f>IF(AND(C310="Abierto",D310="Urgente"),A310,"")</f>
        <v/>
      </c>
      <c r="N310" s="74" t="str">
        <f ca="1">IF(AND(C310="Abierto",D310="Urgente"),TODAY()-E310,"")</f>
        <v/>
      </c>
      <c r="O310" s="74" t="str">
        <f>IF(AND(C310="Abierto",D310="Urgente"),RANK(N310,$N$13:$N$814,0)+COUNTIF($N$13:N310,N310)-1,"")</f>
        <v/>
      </c>
      <c r="P310" s="74" t="str">
        <f>IF(AND(C310="Abierto",D310="Alta"),A310,"")</f>
        <v/>
      </c>
      <c r="Q310" s="74" t="str">
        <f ca="1">IF(AND(C310="Abierto",D310="Alta"),TODAY()-E310,"")</f>
        <v/>
      </c>
      <c r="R310" s="74" t="str">
        <f>IF(AND(C310="Abierto",D310="Alta"),RANK(Q310,$Q$13:$Q$814,0)+COUNTIF($Q$13:Q310,Q310)-1+MAX(O:O),"")</f>
        <v/>
      </c>
      <c r="S310" s="74" t="str">
        <f>IF(AND(C310="Abierto",D310="Media"),A310,"")</f>
        <v/>
      </c>
      <c r="T310" s="74" t="str">
        <f ca="1">IF(AND(C310="Abierto",D310="Media"),TODAY()-E310,"")</f>
        <v/>
      </c>
      <c r="U310" s="74" t="str">
        <f>IF(AND(C310="Abierto",D310="Media"),RANK(T310,$T$13:$T$814,0)+COUNTIF($T$13:T310,T310)-1+MAX(O:O,R:R),"")</f>
        <v/>
      </c>
      <c r="V310" s="74" t="str">
        <f>IF(AND(C310="Abierto",D310="Baja"),A310,"")</f>
        <v/>
      </c>
      <c r="W310" s="74" t="str">
        <f ca="1">IF(AND(C310="Abierto",D310="Baja"),TODAY()-E310,"")</f>
        <v/>
      </c>
      <c r="X310" s="74" t="str">
        <f>IF(AND(C310="Abierto",D310="Baja"),RANK(W310,$W$13:$W$814,0)+COUNTIF($W$13:W310,W310)-1+MAX(O:O,R:R,U:U),"")</f>
        <v/>
      </c>
      <c r="Y310" s="139" t="str">
        <f>IF(OR(C310="Resuelto",C310=""),"",SUM(O310,R310,U310,X310))</f>
        <v/>
      </c>
      <c r="Z310" s="139" t="str">
        <f>IF(OR(C310="Resuelto",C310=""),"",SUM(N310,Q310,T310,W310))</f>
        <v/>
      </c>
      <c r="AA310" s="139" t="str">
        <f>IF(OR(C310="Resuelto",C310=""),"",SUM(M310,P310,S310,V310))</f>
        <v/>
      </c>
      <c r="AB310" s="28">
        <v>492</v>
      </c>
      <c r="AC310" s="28" t="str">
        <f t="shared" ca="1" si="23"/>
        <v/>
      </c>
      <c r="AD310" s="75" t="str">
        <f t="shared" ca="1" si="24"/>
        <v/>
      </c>
      <c r="AI310" s="78" t="str">
        <f>IF(AJ310="","",MAX($AI$5:AI309)+1)</f>
        <v/>
      </c>
      <c r="AJ310" s="53" t="str">
        <f>IF(G309="","",IF(COUNTIF($AJ$11:AJ309,G309)=0,G309,""))</f>
        <v/>
      </c>
      <c r="AK310" s="53" t="str">
        <f t="shared" si="25"/>
        <v/>
      </c>
      <c r="AL310" s="135"/>
    </row>
    <row r="311" spans="1:38" x14ac:dyDescent="0.25">
      <c r="A311" s="136"/>
      <c r="B311" s="136"/>
      <c r="C311" s="136"/>
      <c r="D311" s="136"/>
      <c r="E311" s="137"/>
      <c r="F311" s="137"/>
      <c r="G311" s="136"/>
      <c r="H311" s="137"/>
      <c r="I311" s="140" t="str">
        <f t="shared" si="22"/>
        <v/>
      </c>
      <c r="J311" s="140"/>
      <c r="K311" s="140"/>
      <c r="L311" s="140"/>
      <c r="M311" s="74" t="str">
        <f>IF(AND(C311="Abierto",D311="Urgente"),A311,"")</f>
        <v/>
      </c>
      <c r="N311" s="74" t="str">
        <f ca="1">IF(AND(C311="Abierto",D311="Urgente"),TODAY()-E311,"")</f>
        <v/>
      </c>
      <c r="O311" s="74" t="str">
        <f>IF(AND(C311="Abierto",D311="Urgente"),RANK(N311,$N$13:$N$814,0)+COUNTIF($N$13:N311,N311)-1,"")</f>
        <v/>
      </c>
      <c r="P311" s="74" t="str">
        <f>IF(AND(C311="Abierto",D311="Alta"),A311,"")</f>
        <v/>
      </c>
      <c r="Q311" s="74" t="str">
        <f ca="1">IF(AND(C311="Abierto",D311="Alta"),TODAY()-E311,"")</f>
        <v/>
      </c>
      <c r="R311" s="74" t="str">
        <f>IF(AND(C311="Abierto",D311="Alta"),RANK(Q311,$Q$13:$Q$814,0)+COUNTIF($Q$13:Q311,Q311)-1+MAX(O:O),"")</f>
        <v/>
      </c>
      <c r="S311" s="74" t="str">
        <f>IF(AND(C311="Abierto",D311="Media"),A311,"")</f>
        <v/>
      </c>
      <c r="T311" s="74" t="str">
        <f ca="1">IF(AND(C311="Abierto",D311="Media"),TODAY()-E311,"")</f>
        <v/>
      </c>
      <c r="U311" s="74" t="str">
        <f>IF(AND(C311="Abierto",D311="Media"),RANK(T311,$T$13:$T$814,0)+COUNTIF($T$13:T311,T311)-1+MAX(O:O,R:R),"")</f>
        <v/>
      </c>
      <c r="V311" s="74" t="str">
        <f>IF(AND(C311="Abierto",D311="Baja"),A311,"")</f>
        <v/>
      </c>
      <c r="W311" s="74" t="str">
        <f ca="1">IF(AND(C311="Abierto",D311="Baja"),TODAY()-E311,"")</f>
        <v/>
      </c>
      <c r="X311" s="74" t="str">
        <f>IF(AND(C311="Abierto",D311="Baja"),RANK(W311,$W$13:$W$814,0)+COUNTIF($W$13:W311,W311)-1+MAX(O:O,R:R,U:U),"")</f>
        <v/>
      </c>
      <c r="Y311" s="139" t="str">
        <f>IF(OR(C311="Resuelto",C311=""),"",SUM(O311,R311,U311,X311))</f>
        <v/>
      </c>
      <c r="Z311" s="139" t="str">
        <f>IF(OR(C311="Resuelto",C311=""),"",SUM(N311,Q311,T311,W311))</f>
        <v/>
      </c>
      <c r="AA311" s="139" t="str">
        <f>IF(OR(C311="Resuelto",C311=""),"",SUM(M311,P311,S311,V311))</f>
        <v/>
      </c>
      <c r="AB311" s="28">
        <v>493</v>
      </c>
      <c r="AC311" s="28" t="str">
        <f t="shared" ca="1" si="23"/>
        <v/>
      </c>
      <c r="AD311" s="75" t="str">
        <f t="shared" ca="1" si="24"/>
        <v/>
      </c>
      <c r="AI311" s="78" t="str">
        <f>IF(AJ311="","",MAX($AI$5:AI310)+1)</f>
        <v/>
      </c>
      <c r="AJ311" s="53" t="str">
        <f>IF(G310="","",IF(COUNTIF($AJ$11:AJ310,G310)=0,G310,""))</f>
        <v/>
      </c>
      <c r="AK311" s="53" t="str">
        <f t="shared" si="25"/>
        <v/>
      </c>
      <c r="AL311" s="135"/>
    </row>
    <row r="312" spans="1:38" x14ac:dyDescent="0.25">
      <c r="A312" s="136"/>
      <c r="B312" s="136"/>
      <c r="C312" s="136"/>
      <c r="D312" s="136"/>
      <c r="E312" s="137"/>
      <c r="F312" s="137"/>
      <c r="G312" s="136"/>
      <c r="H312" s="137"/>
      <c r="I312" s="140" t="str">
        <f t="shared" si="22"/>
        <v/>
      </c>
      <c r="J312" s="140"/>
      <c r="K312" s="140"/>
      <c r="L312" s="140"/>
      <c r="M312" s="74" t="str">
        <f>IF(AND(C312="Abierto",D312="Urgente"),A312,"")</f>
        <v/>
      </c>
      <c r="N312" s="74" t="str">
        <f ca="1">IF(AND(C312="Abierto",D312="Urgente"),TODAY()-E312,"")</f>
        <v/>
      </c>
      <c r="O312" s="74" t="str">
        <f>IF(AND(C312="Abierto",D312="Urgente"),RANK(N312,$N$13:$N$814,0)+COUNTIF($N$13:N312,N312)-1,"")</f>
        <v/>
      </c>
      <c r="P312" s="74" t="str">
        <f>IF(AND(C312="Abierto",D312="Alta"),A312,"")</f>
        <v/>
      </c>
      <c r="Q312" s="74" t="str">
        <f ca="1">IF(AND(C312="Abierto",D312="Alta"),TODAY()-E312,"")</f>
        <v/>
      </c>
      <c r="R312" s="74" t="str">
        <f>IF(AND(C312="Abierto",D312="Alta"),RANK(Q312,$Q$13:$Q$814,0)+COUNTIF($Q$13:Q312,Q312)-1+MAX(O:O),"")</f>
        <v/>
      </c>
      <c r="S312" s="74" t="str">
        <f>IF(AND(C312="Abierto",D312="Media"),A312,"")</f>
        <v/>
      </c>
      <c r="T312" s="74" t="str">
        <f ca="1">IF(AND(C312="Abierto",D312="Media"),TODAY()-E312,"")</f>
        <v/>
      </c>
      <c r="U312" s="74" t="str">
        <f>IF(AND(C312="Abierto",D312="Media"),RANK(T312,$T$13:$T$814,0)+COUNTIF($T$13:T312,T312)-1+MAX(O:O,R:R),"")</f>
        <v/>
      </c>
      <c r="V312" s="74" t="str">
        <f>IF(AND(C312="Abierto",D312="Baja"),A312,"")</f>
        <v/>
      </c>
      <c r="W312" s="74" t="str">
        <f ca="1">IF(AND(C312="Abierto",D312="Baja"),TODAY()-E312,"")</f>
        <v/>
      </c>
      <c r="X312" s="74" t="str">
        <f>IF(AND(C312="Abierto",D312="Baja"),RANK(W312,$W$13:$W$814,0)+COUNTIF($W$13:W312,W312)-1+MAX(O:O,R:R,U:U),"")</f>
        <v/>
      </c>
      <c r="Y312" s="139" t="str">
        <f>IF(OR(C312="Resuelto",C312=""),"",SUM(O312,R312,U312,X312))</f>
        <v/>
      </c>
      <c r="Z312" s="139" t="str">
        <f>IF(OR(C312="Resuelto",C312=""),"",SUM(N312,Q312,T312,W312))</f>
        <v/>
      </c>
      <c r="AA312" s="139" t="str">
        <f>IF(OR(C312="Resuelto",C312=""),"",SUM(M312,P312,S312,V312))</f>
        <v/>
      </c>
      <c r="AB312" s="28">
        <v>494</v>
      </c>
      <c r="AC312" s="28" t="str">
        <f t="shared" ca="1" si="23"/>
        <v/>
      </c>
      <c r="AD312" s="75" t="str">
        <f t="shared" ca="1" si="24"/>
        <v/>
      </c>
      <c r="AI312" s="78" t="str">
        <f>IF(AJ312="","",MAX($AI$5:AI311)+1)</f>
        <v/>
      </c>
      <c r="AJ312" s="53" t="str">
        <f>IF(G311="","",IF(COUNTIF($AJ$11:AJ311,G311)=0,G311,""))</f>
        <v/>
      </c>
      <c r="AK312" s="53" t="str">
        <f t="shared" si="25"/>
        <v/>
      </c>
      <c r="AL312" s="135"/>
    </row>
    <row r="313" spans="1:38" x14ac:dyDescent="0.25">
      <c r="A313" s="136"/>
      <c r="B313" s="136"/>
      <c r="C313" s="136"/>
      <c r="D313" s="136"/>
      <c r="E313" s="137"/>
      <c r="F313" s="137"/>
      <c r="G313" s="136"/>
      <c r="H313" s="137"/>
      <c r="I313" s="140" t="str">
        <f t="shared" si="22"/>
        <v/>
      </c>
      <c r="J313" s="140"/>
      <c r="K313" s="140"/>
      <c r="L313" s="140"/>
      <c r="M313" s="74" t="str">
        <f>IF(AND(C313="Abierto",D313="Urgente"),A313,"")</f>
        <v/>
      </c>
      <c r="N313" s="74" t="str">
        <f ca="1">IF(AND(C313="Abierto",D313="Urgente"),TODAY()-E313,"")</f>
        <v/>
      </c>
      <c r="O313" s="74" t="str">
        <f>IF(AND(C313="Abierto",D313="Urgente"),RANK(N313,$N$13:$N$814,0)+COUNTIF($N$13:N313,N313)-1,"")</f>
        <v/>
      </c>
      <c r="P313" s="74" t="str">
        <f>IF(AND(C313="Abierto",D313="Alta"),A313,"")</f>
        <v/>
      </c>
      <c r="Q313" s="74" t="str">
        <f ca="1">IF(AND(C313="Abierto",D313="Alta"),TODAY()-E313,"")</f>
        <v/>
      </c>
      <c r="R313" s="74" t="str">
        <f>IF(AND(C313="Abierto",D313="Alta"),RANK(Q313,$Q$13:$Q$814,0)+COUNTIF($Q$13:Q313,Q313)-1+MAX(O:O),"")</f>
        <v/>
      </c>
      <c r="S313" s="74" t="str">
        <f>IF(AND(C313="Abierto",D313="Media"),A313,"")</f>
        <v/>
      </c>
      <c r="T313" s="74" t="str">
        <f ca="1">IF(AND(C313="Abierto",D313="Media"),TODAY()-E313,"")</f>
        <v/>
      </c>
      <c r="U313" s="74" t="str">
        <f>IF(AND(C313="Abierto",D313="Media"),RANK(T313,$T$13:$T$814,0)+COUNTIF($T$13:T313,T313)-1+MAX(O:O,R:R),"")</f>
        <v/>
      </c>
      <c r="V313" s="74" t="str">
        <f>IF(AND(C313="Abierto",D313="Baja"),A313,"")</f>
        <v/>
      </c>
      <c r="W313" s="74" t="str">
        <f ca="1">IF(AND(C313="Abierto",D313="Baja"),TODAY()-E313,"")</f>
        <v/>
      </c>
      <c r="X313" s="74" t="str">
        <f>IF(AND(C313="Abierto",D313="Baja"),RANK(W313,$W$13:$W$814,0)+COUNTIF($W$13:W313,W313)-1+MAX(O:O,R:R,U:U),"")</f>
        <v/>
      </c>
      <c r="Y313" s="139" t="str">
        <f>IF(OR(C313="Resuelto",C313=""),"",SUM(O313,R313,U313,X313))</f>
        <v/>
      </c>
      <c r="Z313" s="139" t="str">
        <f>IF(OR(C313="Resuelto",C313=""),"",SUM(N313,Q313,T313,W313))</f>
        <v/>
      </c>
      <c r="AA313" s="139" t="str">
        <f>IF(OR(C313="Resuelto",C313=""),"",SUM(M313,P313,S313,V313))</f>
        <v/>
      </c>
      <c r="AB313" s="28">
        <v>495</v>
      </c>
      <c r="AC313" s="28" t="str">
        <f t="shared" ca="1" si="23"/>
        <v/>
      </c>
      <c r="AD313" s="75" t="str">
        <f t="shared" ca="1" si="24"/>
        <v/>
      </c>
      <c r="AI313" s="78" t="str">
        <f>IF(AJ313="","",MAX($AI$5:AI312)+1)</f>
        <v/>
      </c>
      <c r="AJ313" s="53" t="str">
        <f>IF(G312="","",IF(COUNTIF($AJ$11:AJ312,G312)=0,G312,""))</f>
        <v/>
      </c>
      <c r="AK313" s="53" t="str">
        <f t="shared" si="25"/>
        <v/>
      </c>
      <c r="AL313" s="135"/>
    </row>
    <row r="314" spans="1:38" x14ac:dyDescent="0.25">
      <c r="A314" s="136"/>
      <c r="B314" s="136"/>
      <c r="C314" s="136"/>
      <c r="D314" s="136"/>
      <c r="E314" s="137"/>
      <c r="F314" s="137"/>
      <c r="G314" s="136"/>
      <c r="H314" s="137"/>
      <c r="I314" s="140" t="str">
        <f t="shared" si="22"/>
        <v/>
      </c>
      <c r="J314" s="140"/>
      <c r="K314" s="140"/>
      <c r="L314" s="140"/>
      <c r="M314" s="74" t="str">
        <f>IF(AND(C314="Abierto",D314="Urgente"),A314,"")</f>
        <v/>
      </c>
      <c r="N314" s="74" t="str">
        <f ca="1">IF(AND(C314="Abierto",D314="Urgente"),TODAY()-E314,"")</f>
        <v/>
      </c>
      <c r="O314" s="74" t="str">
        <f>IF(AND(C314="Abierto",D314="Urgente"),RANK(N314,$N$13:$N$814,0)+COUNTIF($N$13:N314,N314)-1,"")</f>
        <v/>
      </c>
      <c r="P314" s="74" t="str">
        <f>IF(AND(C314="Abierto",D314="Alta"),A314,"")</f>
        <v/>
      </c>
      <c r="Q314" s="74" t="str">
        <f ca="1">IF(AND(C314="Abierto",D314="Alta"),TODAY()-E314,"")</f>
        <v/>
      </c>
      <c r="R314" s="74" t="str">
        <f>IF(AND(C314="Abierto",D314="Alta"),RANK(Q314,$Q$13:$Q$814,0)+COUNTIF($Q$13:Q314,Q314)-1+MAX(O:O),"")</f>
        <v/>
      </c>
      <c r="S314" s="74" t="str">
        <f>IF(AND(C314="Abierto",D314="Media"),A314,"")</f>
        <v/>
      </c>
      <c r="T314" s="74" t="str">
        <f ca="1">IF(AND(C314="Abierto",D314="Media"),TODAY()-E314,"")</f>
        <v/>
      </c>
      <c r="U314" s="74" t="str">
        <f>IF(AND(C314="Abierto",D314="Media"),RANK(T314,$T$13:$T$814,0)+COUNTIF($T$13:T314,T314)-1+MAX(O:O,R:R),"")</f>
        <v/>
      </c>
      <c r="V314" s="74" t="str">
        <f>IF(AND(C314="Abierto",D314="Baja"),A314,"")</f>
        <v/>
      </c>
      <c r="W314" s="74" t="str">
        <f ca="1">IF(AND(C314="Abierto",D314="Baja"),TODAY()-E314,"")</f>
        <v/>
      </c>
      <c r="X314" s="74" t="str">
        <f>IF(AND(C314="Abierto",D314="Baja"),RANK(W314,$W$13:$W$814,0)+COUNTIF($W$13:W314,W314)-1+MAX(O:O,R:R,U:U),"")</f>
        <v/>
      </c>
      <c r="Y314" s="139" t="str">
        <f>IF(OR(C314="Resuelto",C314=""),"",SUM(O314,R314,U314,X314))</f>
        <v/>
      </c>
      <c r="Z314" s="139" t="str">
        <f>IF(OR(C314="Resuelto",C314=""),"",SUM(N314,Q314,T314,W314))</f>
        <v/>
      </c>
      <c r="AA314" s="139" t="str">
        <f>IF(OR(C314="Resuelto",C314=""),"",SUM(M314,P314,S314,V314))</f>
        <v/>
      </c>
      <c r="AB314" s="28">
        <v>496</v>
      </c>
      <c r="AC314" s="28" t="str">
        <f t="shared" ca="1" si="23"/>
        <v/>
      </c>
      <c r="AD314" s="75" t="str">
        <f t="shared" ca="1" si="24"/>
        <v/>
      </c>
      <c r="AI314" s="78" t="str">
        <f>IF(AJ314="","",MAX($AI$5:AI313)+1)</f>
        <v/>
      </c>
      <c r="AJ314" s="53" t="str">
        <f>IF(G313="","",IF(COUNTIF($AJ$11:AJ313,G313)=0,G313,""))</f>
        <v/>
      </c>
      <c r="AK314" s="53" t="str">
        <f t="shared" si="25"/>
        <v/>
      </c>
      <c r="AL314" s="135"/>
    </row>
    <row r="315" spans="1:38" x14ac:dyDescent="0.25">
      <c r="A315" s="136"/>
      <c r="B315" s="136"/>
      <c r="C315" s="136"/>
      <c r="D315" s="136"/>
      <c r="E315" s="137"/>
      <c r="F315" s="137"/>
      <c r="G315" s="136"/>
      <c r="H315" s="137"/>
      <c r="I315" s="140" t="str">
        <f t="shared" si="22"/>
        <v/>
      </c>
      <c r="J315" s="140"/>
      <c r="K315" s="140"/>
      <c r="L315" s="140"/>
      <c r="M315" s="74" t="str">
        <f>IF(AND(C315="Abierto",D315="Urgente"),A315,"")</f>
        <v/>
      </c>
      <c r="N315" s="74" t="str">
        <f ca="1">IF(AND(C315="Abierto",D315="Urgente"),TODAY()-E315,"")</f>
        <v/>
      </c>
      <c r="O315" s="74" t="str">
        <f>IF(AND(C315="Abierto",D315="Urgente"),RANK(N315,$N$13:$N$814,0)+COUNTIF($N$13:N315,N315)-1,"")</f>
        <v/>
      </c>
      <c r="P315" s="74" t="str">
        <f>IF(AND(C315="Abierto",D315="Alta"),A315,"")</f>
        <v/>
      </c>
      <c r="Q315" s="74" t="str">
        <f ca="1">IF(AND(C315="Abierto",D315="Alta"),TODAY()-E315,"")</f>
        <v/>
      </c>
      <c r="R315" s="74" t="str">
        <f>IF(AND(C315="Abierto",D315="Alta"),RANK(Q315,$Q$13:$Q$814,0)+COUNTIF($Q$13:Q315,Q315)-1+MAX(O:O),"")</f>
        <v/>
      </c>
      <c r="S315" s="74" t="str">
        <f>IF(AND(C315="Abierto",D315="Media"),A315,"")</f>
        <v/>
      </c>
      <c r="T315" s="74" t="str">
        <f ca="1">IF(AND(C315="Abierto",D315="Media"),TODAY()-E315,"")</f>
        <v/>
      </c>
      <c r="U315" s="74" t="str">
        <f>IF(AND(C315="Abierto",D315="Media"),RANK(T315,$T$13:$T$814,0)+COUNTIF($T$13:T315,T315)-1+MAX(O:O,R:R),"")</f>
        <v/>
      </c>
      <c r="V315" s="74" t="str">
        <f>IF(AND(C315="Abierto",D315="Baja"),A315,"")</f>
        <v/>
      </c>
      <c r="W315" s="74" t="str">
        <f ca="1">IF(AND(C315="Abierto",D315="Baja"),TODAY()-E315,"")</f>
        <v/>
      </c>
      <c r="X315" s="74" t="str">
        <f>IF(AND(C315="Abierto",D315="Baja"),RANK(W315,$W$13:$W$814,0)+COUNTIF($W$13:W315,W315)-1+MAX(O:O,R:R,U:U),"")</f>
        <v/>
      </c>
      <c r="Y315" s="139" t="str">
        <f>IF(OR(C315="Resuelto",C315=""),"",SUM(O315,R315,U315,X315))</f>
        <v/>
      </c>
      <c r="Z315" s="139" t="str">
        <f>IF(OR(C315="Resuelto",C315=""),"",SUM(N315,Q315,T315,W315))</f>
        <v/>
      </c>
      <c r="AA315" s="139" t="str">
        <f>IF(OR(C315="Resuelto",C315=""),"",SUM(M315,P315,S315,V315))</f>
        <v/>
      </c>
      <c r="AB315" s="28">
        <v>497</v>
      </c>
      <c r="AC315" s="28" t="str">
        <f t="shared" ca="1" si="23"/>
        <v/>
      </c>
      <c r="AD315" s="75" t="str">
        <f t="shared" ca="1" si="24"/>
        <v/>
      </c>
      <c r="AI315" s="78" t="str">
        <f>IF(AJ315="","",MAX($AI$5:AI314)+1)</f>
        <v/>
      </c>
      <c r="AJ315" s="53" t="str">
        <f>IF(G314="","",IF(COUNTIF($AJ$11:AJ314,G314)=0,G314,""))</f>
        <v/>
      </c>
      <c r="AK315" s="53" t="str">
        <f t="shared" si="25"/>
        <v/>
      </c>
      <c r="AL315" s="135"/>
    </row>
    <row r="316" spans="1:38" x14ac:dyDescent="0.25">
      <c r="A316" s="136"/>
      <c r="B316" s="136"/>
      <c r="C316" s="136"/>
      <c r="D316" s="136"/>
      <c r="E316" s="137"/>
      <c r="F316" s="137"/>
      <c r="G316" s="136"/>
      <c r="H316" s="137"/>
      <c r="I316" s="140" t="str">
        <f t="shared" si="22"/>
        <v/>
      </c>
      <c r="J316" s="140"/>
      <c r="K316" s="140"/>
      <c r="L316" s="140"/>
      <c r="M316" s="74" t="str">
        <f>IF(AND(C316="Abierto",D316="Urgente"),A316,"")</f>
        <v/>
      </c>
      <c r="N316" s="74" t="str">
        <f ca="1">IF(AND(C316="Abierto",D316="Urgente"),TODAY()-E316,"")</f>
        <v/>
      </c>
      <c r="O316" s="74" t="str">
        <f>IF(AND(C316="Abierto",D316="Urgente"),RANK(N316,$N$13:$N$814,0)+COUNTIF($N$13:N316,N316)-1,"")</f>
        <v/>
      </c>
      <c r="P316" s="74" t="str">
        <f>IF(AND(C316="Abierto",D316="Alta"),A316,"")</f>
        <v/>
      </c>
      <c r="Q316" s="74" t="str">
        <f ca="1">IF(AND(C316="Abierto",D316="Alta"),TODAY()-E316,"")</f>
        <v/>
      </c>
      <c r="R316" s="74" t="str">
        <f>IF(AND(C316="Abierto",D316="Alta"),RANK(Q316,$Q$13:$Q$814,0)+COUNTIF($Q$13:Q316,Q316)-1+MAX(O:O),"")</f>
        <v/>
      </c>
      <c r="S316" s="74" t="str">
        <f>IF(AND(C316="Abierto",D316="Media"),A316,"")</f>
        <v/>
      </c>
      <c r="T316" s="74" t="str">
        <f ca="1">IF(AND(C316="Abierto",D316="Media"),TODAY()-E316,"")</f>
        <v/>
      </c>
      <c r="U316" s="74" t="str">
        <f>IF(AND(C316="Abierto",D316="Media"),RANK(T316,$T$13:$T$814,0)+COUNTIF($T$13:T316,T316)-1+MAX(O:O,R:R),"")</f>
        <v/>
      </c>
      <c r="V316" s="74" t="str">
        <f>IF(AND(C316="Abierto",D316="Baja"),A316,"")</f>
        <v/>
      </c>
      <c r="W316" s="74" t="str">
        <f ca="1">IF(AND(C316="Abierto",D316="Baja"),TODAY()-E316,"")</f>
        <v/>
      </c>
      <c r="X316" s="74" t="str">
        <f>IF(AND(C316="Abierto",D316="Baja"),RANK(W316,$W$13:$W$814,0)+COUNTIF($W$13:W316,W316)-1+MAX(O:O,R:R,U:U),"")</f>
        <v/>
      </c>
      <c r="Y316" s="139" t="str">
        <f>IF(OR(C316="Resuelto",C316=""),"",SUM(O316,R316,U316,X316))</f>
        <v/>
      </c>
      <c r="Z316" s="139" t="str">
        <f>IF(OR(C316="Resuelto",C316=""),"",SUM(N316,Q316,T316,W316))</f>
        <v/>
      </c>
      <c r="AA316" s="139" t="str">
        <f>IF(OR(C316="Resuelto",C316=""),"",SUM(M316,P316,S316,V316))</f>
        <v/>
      </c>
      <c r="AB316" s="28">
        <v>498</v>
      </c>
      <c r="AC316" s="28" t="str">
        <f t="shared" ca="1" si="23"/>
        <v/>
      </c>
      <c r="AD316" s="75" t="str">
        <f t="shared" ca="1" si="24"/>
        <v/>
      </c>
      <c r="AI316" s="78" t="str">
        <f>IF(AJ316="","",MAX($AI$5:AI315)+1)</f>
        <v/>
      </c>
      <c r="AJ316" s="53" t="str">
        <f>IF(G315="","",IF(COUNTIF($AJ$11:AJ315,G315)=0,G315,""))</f>
        <v/>
      </c>
      <c r="AK316" s="53" t="str">
        <f t="shared" si="25"/>
        <v/>
      </c>
      <c r="AL316" s="135"/>
    </row>
    <row r="317" spans="1:38" x14ac:dyDescent="0.25">
      <c r="A317" s="136"/>
      <c r="B317" s="136"/>
      <c r="C317" s="136"/>
      <c r="D317" s="136"/>
      <c r="E317" s="137"/>
      <c r="F317" s="137"/>
      <c r="G317" s="136"/>
      <c r="H317" s="137"/>
      <c r="I317" s="140" t="str">
        <f t="shared" si="22"/>
        <v/>
      </c>
      <c r="J317" s="140"/>
      <c r="K317" s="140"/>
      <c r="L317" s="140"/>
      <c r="M317" s="74" t="str">
        <f>IF(AND(C317="Abierto",D317="Urgente"),A317,"")</f>
        <v/>
      </c>
      <c r="N317" s="74" t="str">
        <f ca="1">IF(AND(C317="Abierto",D317="Urgente"),TODAY()-E317,"")</f>
        <v/>
      </c>
      <c r="O317" s="74" t="str">
        <f>IF(AND(C317="Abierto",D317="Urgente"),RANK(N317,$N$13:$N$814,0)+COUNTIF($N$13:N317,N317)-1,"")</f>
        <v/>
      </c>
      <c r="P317" s="74" t="str">
        <f>IF(AND(C317="Abierto",D317="Alta"),A317,"")</f>
        <v/>
      </c>
      <c r="Q317" s="74" t="str">
        <f ca="1">IF(AND(C317="Abierto",D317="Alta"),TODAY()-E317,"")</f>
        <v/>
      </c>
      <c r="R317" s="74" t="str">
        <f>IF(AND(C317="Abierto",D317="Alta"),RANK(Q317,$Q$13:$Q$814,0)+COUNTIF($Q$13:Q317,Q317)-1+MAX(O:O),"")</f>
        <v/>
      </c>
      <c r="S317" s="74" t="str">
        <f>IF(AND(C317="Abierto",D317="Media"),A317,"")</f>
        <v/>
      </c>
      <c r="T317" s="74" t="str">
        <f ca="1">IF(AND(C317="Abierto",D317="Media"),TODAY()-E317,"")</f>
        <v/>
      </c>
      <c r="U317" s="74" t="str">
        <f>IF(AND(C317="Abierto",D317="Media"),RANK(T317,$T$13:$T$814,0)+COUNTIF($T$13:T317,T317)-1+MAX(O:O,R:R),"")</f>
        <v/>
      </c>
      <c r="V317" s="74" t="str">
        <f>IF(AND(C317="Abierto",D317="Baja"),A317,"")</f>
        <v/>
      </c>
      <c r="W317" s="74" t="str">
        <f ca="1">IF(AND(C317="Abierto",D317="Baja"),TODAY()-E317,"")</f>
        <v/>
      </c>
      <c r="X317" s="74" t="str">
        <f>IF(AND(C317="Abierto",D317="Baja"),RANK(W317,$W$13:$W$814,0)+COUNTIF($W$13:W317,W317)-1+MAX(O:O,R:R,U:U),"")</f>
        <v/>
      </c>
      <c r="Y317" s="139" t="str">
        <f>IF(OR(C317="Resuelto",C317=""),"",SUM(O317,R317,U317,X317))</f>
        <v/>
      </c>
      <c r="Z317" s="139" t="str">
        <f>IF(OR(C317="Resuelto",C317=""),"",SUM(N317,Q317,T317,W317))</f>
        <v/>
      </c>
      <c r="AA317" s="139" t="str">
        <f>IF(OR(C317="Resuelto",C317=""),"",SUM(M317,P317,S317,V317))</f>
        <v/>
      </c>
      <c r="AB317" s="28">
        <v>499</v>
      </c>
      <c r="AC317" s="28" t="str">
        <f t="shared" ca="1" si="23"/>
        <v/>
      </c>
      <c r="AD317" s="75" t="str">
        <f t="shared" ca="1" si="24"/>
        <v/>
      </c>
      <c r="AI317" s="78" t="str">
        <f>IF(AJ317="","",MAX($AI$5:AI316)+1)</f>
        <v/>
      </c>
      <c r="AJ317" s="53" t="str">
        <f>IF(G316="","",IF(COUNTIF($AJ$11:AJ316,G316)=0,G316,""))</f>
        <v/>
      </c>
      <c r="AK317" s="53" t="str">
        <f t="shared" si="25"/>
        <v/>
      </c>
      <c r="AL317" s="135"/>
    </row>
    <row r="318" spans="1:38" x14ac:dyDescent="0.25">
      <c r="A318" s="136"/>
      <c r="B318" s="136"/>
      <c r="C318" s="136"/>
      <c r="D318" s="136"/>
      <c r="E318" s="137"/>
      <c r="F318" s="137"/>
      <c r="G318" s="136"/>
      <c r="H318" s="137"/>
      <c r="I318" s="140" t="str">
        <f t="shared" si="22"/>
        <v/>
      </c>
      <c r="J318" s="140"/>
      <c r="K318" s="140"/>
      <c r="L318" s="140"/>
      <c r="M318" s="74" t="str">
        <f>IF(AND(C318="Abierto",D318="Urgente"),A318,"")</f>
        <v/>
      </c>
      <c r="N318" s="74" t="str">
        <f ca="1">IF(AND(C318="Abierto",D318="Urgente"),TODAY()-E318,"")</f>
        <v/>
      </c>
      <c r="O318" s="74" t="str">
        <f>IF(AND(C318="Abierto",D318="Urgente"),RANK(N318,$N$13:$N$814,0)+COUNTIF($N$13:N318,N318)-1,"")</f>
        <v/>
      </c>
      <c r="P318" s="74" t="str">
        <f>IF(AND(C318="Abierto",D318="Alta"),A318,"")</f>
        <v/>
      </c>
      <c r="Q318" s="74" t="str">
        <f ca="1">IF(AND(C318="Abierto",D318="Alta"),TODAY()-E318,"")</f>
        <v/>
      </c>
      <c r="R318" s="74" t="str">
        <f>IF(AND(C318="Abierto",D318="Alta"),RANK(Q318,$Q$13:$Q$814,0)+COUNTIF($Q$13:Q318,Q318)-1+MAX(O:O),"")</f>
        <v/>
      </c>
      <c r="S318" s="74" t="str">
        <f>IF(AND(C318="Abierto",D318="Media"),A318,"")</f>
        <v/>
      </c>
      <c r="T318" s="74" t="str">
        <f ca="1">IF(AND(C318="Abierto",D318="Media"),TODAY()-E318,"")</f>
        <v/>
      </c>
      <c r="U318" s="74" t="str">
        <f>IF(AND(C318="Abierto",D318="Media"),RANK(T318,$T$13:$T$814,0)+COUNTIF($T$13:T318,T318)-1+MAX(O:O,R:R),"")</f>
        <v/>
      </c>
      <c r="V318" s="74" t="str">
        <f>IF(AND(C318="Abierto",D318="Baja"),A318,"")</f>
        <v/>
      </c>
      <c r="W318" s="74" t="str">
        <f ca="1">IF(AND(C318="Abierto",D318="Baja"),TODAY()-E318,"")</f>
        <v/>
      </c>
      <c r="X318" s="74" t="str">
        <f>IF(AND(C318="Abierto",D318="Baja"),RANK(W318,$W$13:$W$814,0)+COUNTIF($W$13:W318,W318)-1+MAX(O:O,R:R,U:U),"")</f>
        <v/>
      </c>
      <c r="Y318" s="139" t="str">
        <f>IF(OR(C318="Resuelto",C318=""),"",SUM(O318,R318,U318,X318))</f>
        <v/>
      </c>
      <c r="Z318" s="139" t="str">
        <f>IF(OR(C318="Resuelto",C318=""),"",SUM(N318,Q318,T318,W318))</f>
        <v/>
      </c>
      <c r="AA318" s="139" t="str">
        <f>IF(OR(C318="Resuelto",C318=""),"",SUM(M318,P318,S318,V318))</f>
        <v/>
      </c>
      <c r="AB318" s="28">
        <v>500</v>
      </c>
      <c r="AC318" s="28" t="str">
        <f t="shared" ca="1" si="23"/>
        <v/>
      </c>
      <c r="AD318" s="75" t="str">
        <f t="shared" ca="1" si="24"/>
        <v/>
      </c>
      <c r="AI318" s="78" t="str">
        <f>IF(AJ318="","",MAX($AI$5:AI317)+1)</f>
        <v/>
      </c>
      <c r="AJ318" s="53" t="str">
        <f>IF(G317="","",IF(COUNTIF($AJ$11:AJ317,G317)=0,G317,""))</f>
        <v/>
      </c>
      <c r="AK318" s="53" t="str">
        <f t="shared" si="25"/>
        <v/>
      </c>
      <c r="AL318" s="135"/>
    </row>
    <row r="319" spans="1:38" x14ac:dyDescent="0.25">
      <c r="A319" s="136"/>
      <c r="B319" s="136"/>
      <c r="C319" s="136"/>
      <c r="D319" s="136"/>
      <c r="E319" s="137"/>
      <c r="F319" s="137"/>
      <c r="G319" s="136"/>
      <c r="H319" s="137"/>
      <c r="I319" s="140" t="str">
        <f t="shared" si="22"/>
        <v/>
      </c>
      <c r="J319" s="140"/>
      <c r="K319" s="140"/>
      <c r="L319" s="140"/>
      <c r="M319" s="74" t="str">
        <f>IF(AND(C319="Abierto",D319="Urgente"),A319,"")</f>
        <v/>
      </c>
      <c r="N319" s="74" t="str">
        <f ca="1">IF(AND(C319="Abierto",D319="Urgente"),TODAY()-E319,"")</f>
        <v/>
      </c>
      <c r="O319" s="74" t="str">
        <f>IF(AND(C319="Abierto",D319="Urgente"),RANK(N319,$N$13:$N$814,0)+COUNTIF($N$13:N319,N319)-1,"")</f>
        <v/>
      </c>
      <c r="P319" s="74" t="str">
        <f>IF(AND(C319="Abierto",D319="Alta"),A319,"")</f>
        <v/>
      </c>
      <c r="Q319" s="74" t="str">
        <f ca="1">IF(AND(C319="Abierto",D319="Alta"),TODAY()-E319,"")</f>
        <v/>
      </c>
      <c r="R319" s="74" t="str">
        <f>IF(AND(C319="Abierto",D319="Alta"),RANK(Q319,$Q$13:$Q$814,0)+COUNTIF($Q$13:Q319,Q319)-1+MAX(O:O),"")</f>
        <v/>
      </c>
      <c r="S319" s="74" t="str">
        <f>IF(AND(C319="Abierto",D319="Media"),A319,"")</f>
        <v/>
      </c>
      <c r="T319" s="74" t="str">
        <f ca="1">IF(AND(C319="Abierto",D319="Media"),TODAY()-E319,"")</f>
        <v/>
      </c>
      <c r="U319" s="74" t="str">
        <f>IF(AND(C319="Abierto",D319="Media"),RANK(T319,$T$13:$T$814,0)+COUNTIF($T$13:T319,T319)-1+MAX(O:O,R:R),"")</f>
        <v/>
      </c>
      <c r="V319" s="74" t="str">
        <f>IF(AND(C319="Abierto",D319="Baja"),A319,"")</f>
        <v/>
      </c>
      <c r="W319" s="74" t="str">
        <f ca="1">IF(AND(C319="Abierto",D319="Baja"),TODAY()-E319,"")</f>
        <v/>
      </c>
      <c r="X319" s="74" t="str">
        <f>IF(AND(C319="Abierto",D319="Baja"),RANK(W319,$W$13:$W$814,0)+COUNTIF($W$13:W319,W319)-1+MAX(O:O,R:R,U:U),"")</f>
        <v/>
      </c>
      <c r="Y319" s="139" t="str">
        <f>IF(OR(C319="Resuelto",C319=""),"",SUM(O319,R319,U319,X319))</f>
        <v/>
      </c>
      <c r="Z319" s="139" t="str">
        <f>IF(OR(C319="Resuelto",C319=""),"",SUM(N319,Q319,T319,W319))</f>
        <v/>
      </c>
      <c r="AA319" s="139" t="str">
        <f>IF(OR(C319="Resuelto",C319=""),"",SUM(M319,P319,S319,V319))</f>
        <v/>
      </c>
      <c r="AB319" s="28">
        <v>501</v>
      </c>
      <c r="AC319" s="28" t="str">
        <f t="shared" ca="1" si="23"/>
        <v/>
      </c>
      <c r="AD319" s="75" t="str">
        <f t="shared" ca="1" si="24"/>
        <v/>
      </c>
      <c r="AI319" s="78" t="str">
        <f>IF(AJ319="","",MAX($AI$5:AI318)+1)</f>
        <v/>
      </c>
      <c r="AJ319" s="53" t="str">
        <f>IF(G318="","",IF(COUNTIF($AJ$11:AJ318,G318)=0,G318,""))</f>
        <v/>
      </c>
      <c r="AK319" s="53" t="str">
        <f t="shared" si="25"/>
        <v/>
      </c>
      <c r="AL319" s="135"/>
    </row>
    <row r="320" spans="1:38" x14ac:dyDescent="0.25">
      <c r="A320" s="136"/>
      <c r="B320" s="136"/>
      <c r="C320" s="136"/>
      <c r="D320" s="136"/>
      <c r="E320" s="137"/>
      <c r="F320" s="137"/>
      <c r="G320" s="136"/>
      <c r="H320" s="137"/>
      <c r="I320" s="140" t="str">
        <f t="shared" si="22"/>
        <v/>
      </c>
      <c r="J320" s="140"/>
      <c r="K320" s="140"/>
      <c r="L320" s="140"/>
      <c r="M320" s="74" t="str">
        <f>IF(AND(C320="Abierto",D320="Urgente"),A320,"")</f>
        <v/>
      </c>
      <c r="N320" s="74" t="str">
        <f ca="1">IF(AND(C320="Abierto",D320="Urgente"),TODAY()-E320,"")</f>
        <v/>
      </c>
      <c r="O320" s="74" t="str">
        <f>IF(AND(C320="Abierto",D320="Urgente"),RANK(N320,$N$13:$N$814,0)+COUNTIF($N$13:N320,N320)-1,"")</f>
        <v/>
      </c>
      <c r="P320" s="74" t="str">
        <f>IF(AND(C320="Abierto",D320="Alta"),A320,"")</f>
        <v/>
      </c>
      <c r="Q320" s="74" t="str">
        <f ca="1">IF(AND(C320="Abierto",D320="Alta"),TODAY()-E320,"")</f>
        <v/>
      </c>
      <c r="R320" s="74" t="str">
        <f>IF(AND(C320="Abierto",D320="Alta"),RANK(Q320,$Q$13:$Q$814,0)+COUNTIF($Q$13:Q320,Q320)-1+MAX(O:O),"")</f>
        <v/>
      </c>
      <c r="S320" s="74" t="str">
        <f>IF(AND(C320="Abierto",D320="Media"),A320,"")</f>
        <v/>
      </c>
      <c r="T320" s="74" t="str">
        <f ca="1">IF(AND(C320="Abierto",D320="Media"),TODAY()-E320,"")</f>
        <v/>
      </c>
      <c r="U320" s="74" t="str">
        <f>IF(AND(C320="Abierto",D320="Media"),RANK(T320,$T$13:$T$814,0)+COUNTIF($T$13:T320,T320)-1+MAX(O:O,R:R),"")</f>
        <v/>
      </c>
      <c r="V320" s="74" t="str">
        <f>IF(AND(C320="Abierto",D320="Baja"),A320,"")</f>
        <v/>
      </c>
      <c r="W320" s="74" t="str">
        <f ca="1">IF(AND(C320="Abierto",D320="Baja"),TODAY()-E320,"")</f>
        <v/>
      </c>
      <c r="X320" s="74" t="str">
        <f>IF(AND(C320="Abierto",D320="Baja"),RANK(W320,$W$13:$W$814,0)+COUNTIF($W$13:W320,W320)-1+MAX(O:O,R:R,U:U),"")</f>
        <v/>
      </c>
      <c r="Y320" s="139" t="str">
        <f>IF(OR(C320="Resuelto",C320=""),"",SUM(O320,R320,U320,X320))</f>
        <v/>
      </c>
      <c r="Z320" s="139" t="str">
        <f>IF(OR(C320="Resuelto",C320=""),"",SUM(N320,Q320,T320,W320))</f>
        <v/>
      </c>
      <c r="AA320" s="139" t="str">
        <f>IF(OR(C320="Resuelto",C320=""),"",SUM(M320,P320,S320,V320))</f>
        <v/>
      </c>
      <c r="AB320" s="28">
        <v>502</v>
      </c>
      <c r="AC320" s="28" t="str">
        <f t="shared" ca="1" si="23"/>
        <v/>
      </c>
      <c r="AD320" s="75" t="str">
        <f t="shared" ca="1" si="24"/>
        <v/>
      </c>
      <c r="AI320" s="78" t="str">
        <f>IF(AJ320="","",MAX($AI$5:AI319)+1)</f>
        <v/>
      </c>
      <c r="AJ320" s="53" t="str">
        <f>IF(G319="","",IF(COUNTIF($AJ$11:AJ319,G319)=0,G319,""))</f>
        <v/>
      </c>
      <c r="AK320" s="53" t="str">
        <f t="shared" si="25"/>
        <v/>
      </c>
      <c r="AL320" s="135"/>
    </row>
    <row r="321" spans="1:38" x14ac:dyDescent="0.25">
      <c r="A321" s="136"/>
      <c r="B321" s="136"/>
      <c r="C321" s="136"/>
      <c r="D321" s="136"/>
      <c r="E321" s="137"/>
      <c r="F321" s="137"/>
      <c r="G321" s="136"/>
      <c r="H321" s="137"/>
      <c r="I321" s="140" t="str">
        <f t="shared" si="22"/>
        <v/>
      </c>
      <c r="J321" s="140"/>
      <c r="K321" s="140"/>
      <c r="L321" s="140"/>
      <c r="M321" s="74" t="str">
        <f>IF(AND(C321="Abierto",D321="Urgente"),A321,"")</f>
        <v/>
      </c>
      <c r="N321" s="74" t="str">
        <f ca="1">IF(AND(C321="Abierto",D321="Urgente"),TODAY()-E321,"")</f>
        <v/>
      </c>
      <c r="O321" s="74" t="str">
        <f>IF(AND(C321="Abierto",D321="Urgente"),RANK(N321,$N$13:$N$814,0)+COUNTIF($N$13:N321,N321)-1,"")</f>
        <v/>
      </c>
      <c r="P321" s="74" t="str">
        <f>IF(AND(C321="Abierto",D321="Alta"),A321,"")</f>
        <v/>
      </c>
      <c r="Q321" s="74" t="str">
        <f ca="1">IF(AND(C321="Abierto",D321="Alta"),TODAY()-E321,"")</f>
        <v/>
      </c>
      <c r="R321" s="74" t="str">
        <f>IF(AND(C321="Abierto",D321="Alta"),RANK(Q321,$Q$13:$Q$814,0)+COUNTIF($Q$13:Q321,Q321)-1+MAX(O:O),"")</f>
        <v/>
      </c>
      <c r="S321" s="74" t="str">
        <f>IF(AND(C321="Abierto",D321="Media"),A321,"")</f>
        <v/>
      </c>
      <c r="T321" s="74" t="str">
        <f ca="1">IF(AND(C321="Abierto",D321="Media"),TODAY()-E321,"")</f>
        <v/>
      </c>
      <c r="U321" s="74" t="str">
        <f>IF(AND(C321="Abierto",D321="Media"),RANK(T321,$T$13:$T$814,0)+COUNTIF($T$13:T321,T321)-1+MAX(O:O,R:R),"")</f>
        <v/>
      </c>
      <c r="V321" s="74" t="str">
        <f>IF(AND(C321="Abierto",D321="Baja"),A321,"")</f>
        <v/>
      </c>
      <c r="W321" s="74" t="str">
        <f ca="1">IF(AND(C321="Abierto",D321="Baja"),TODAY()-E321,"")</f>
        <v/>
      </c>
      <c r="X321" s="74" t="str">
        <f>IF(AND(C321="Abierto",D321="Baja"),RANK(W321,$W$13:$W$814,0)+COUNTIF($W$13:W321,W321)-1+MAX(O:O,R:R,U:U),"")</f>
        <v/>
      </c>
      <c r="Y321" s="139" t="str">
        <f>IF(OR(C321="Resuelto",C321=""),"",SUM(O321,R321,U321,X321))</f>
        <v/>
      </c>
      <c r="Z321" s="139" t="str">
        <f>IF(OR(C321="Resuelto",C321=""),"",SUM(N321,Q321,T321,W321))</f>
        <v/>
      </c>
      <c r="AA321" s="139" t="str">
        <f>IF(OR(C321="Resuelto",C321=""),"",SUM(M321,P321,S321,V321))</f>
        <v/>
      </c>
      <c r="AB321" s="28">
        <v>503</v>
      </c>
      <c r="AC321" s="28" t="str">
        <f t="shared" ca="1" si="23"/>
        <v/>
      </c>
      <c r="AD321" s="75" t="str">
        <f t="shared" ca="1" si="24"/>
        <v/>
      </c>
      <c r="AI321" s="78" t="str">
        <f>IF(AJ321="","",MAX($AI$5:AI320)+1)</f>
        <v/>
      </c>
      <c r="AJ321" s="53" t="str">
        <f>IF(G320="","",IF(COUNTIF($AJ$11:AJ320,G320)=0,G320,""))</f>
        <v/>
      </c>
      <c r="AK321" s="53" t="str">
        <f t="shared" si="25"/>
        <v/>
      </c>
      <c r="AL321" s="135"/>
    </row>
    <row r="322" spans="1:38" x14ac:dyDescent="0.25">
      <c r="A322" s="136"/>
      <c r="B322" s="136"/>
      <c r="C322" s="136"/>
      <c r="D322" s="136"/>
      <c r="E322" s="137"/>
      <c r="F322" s="137"/>
      <c r="G322" s="136"/>
      <c r="H322" s="137"/>
      <c r="I322" s="140" t="str">
        <f t="shared" si="22"/>
        <v/>
      </c>
      <c r="J322" s="140"/>
      <c r="K322" s="140"/>
      <c r="L322" s="140"/>
      <c r="M322" s="74" t="str">
        <f>IF(AND(C322="Abierto",D322="Urgente"),A322,"")</f>
        <v/>
      </c>
      <c r="N322" s="74" t="str">
        <f ca="1">IF(AND(C322="Abierto",D322="Urgente"),TODAY()-E322,"")</f>
        <v/>
      </c>
      <c r="O322" s="74" t="str">
        <f>IF(AND(C322="Abierto",D322="Urgente"),RANK(N322,$N$13:$N$814,0)+COUNTIF($N$13:N322,N322)-1,"")</f>
        <v/>
      </c>
      <c r="P322" s="74" t="str">
        <f>IF(AND(C322="Abierto",D322="Alta"),A322,"")</f>
        <v/>
      </c>
      <c r="Q322" s="74" t="str">
        <f ca="1">IF(AND(C322="Abierto",D322="Alta"),TODAY()-E322,"")</f>
        <v/>
      </c>
      <c r="R322" s="74" t="str">
        <f>IF(AND(C322="Abierto",D322="Alta"),RANK(Q322,$Q$13:$Q$814,0)+COUNTIF($Q$13:Q322,Q322)-1+MAX(O:O),"")</f>
        <v/>
      </c>
      <c r="S322" s="74" t="str">
        <f>IF(AND(C322="Abierto",D322="Media"),A322,"")</f>
        <v/>
      </c>
      <c r="T322" s="74" t="str">
        <f ca="1">IF(AND(C322="Abierto",D322="Media"),TODAY()-E322,"")</f>
        <v/>
      </c>
      <c r="U322" s="74" t="str">
        <f>IF(AND(C322="Abierto",D322="Media"),RANK(T322,$T$13:$T$814,0)+COUNTIF($T$13:T322,T322)-1+MAX(O:O,R:R),"")</f>
        <v/>
      </c>
      <c r="V322" s="74" t="str">
        <f>IF(AND(C322="Abierto",D322="Baja"),A322,"")</f>
        <v/>
      </c>
      <c r="W322" s="74" t="str">
        <f ca="1">IF(AND(C322="Abierto",D322="Baja"),TODAY()-E322,"")</f>
        <v/>
      </c>
      <c r="X322" s="74" t="str">
        <f>IF(AND(C322="Abierto",D322="Baja"),RANK(W322,$W$13:$W$814,0)+COUNTIF($W$13:W322,W322)-1+MAX(O:O,R:R,U:U),"")</f>
        <v/>
      </c>
      <c r="Y322" s="139" t="str">
        <f>IF(OR(C322="Resuelto",C322=""),"",SUM(O322,R322,U322,X322))</f>
        <v/>
      </c>
      <c r="Z322" s="139" t="str">
        <f>IF(OR(C322="Resuelto",C322=""),"",SUM(N322,Q322,T322,W322))</f>
        <v/>
      </c>
      <c r="AA322" s="139" t="str">
        <f>IF(OR(C322="Resuelto",C322=""),"",SUM(M322,P322,S322,V322))</f>
        <v/>
      </c>
      <c r="AB322" s="28">
        <v>504</v>
      </c>
      <c r="AC322" s="28" t="str">
        <f t="shared" ca="1" si="23"/>
        <v/>
      </c>
      <c r="AD322" s="75" t="str">
        <f t="shared" ca="1" si="24"/>
        <v/>
      </c>
      <c r="AI322" s="78" t="str">
        <f>IF(AJ322="","",MAX($AI$5:AI321)+1)</f>
        <v/>
      </c>
      <c r="AJ322" s="53" t="str">
        <f>IF(G321="","",IF(COUNTIF($AJ$11:AJ321,G321)=0,G321,""))</f>
        <v/>
      </c>
      <c r="AK322" s="53" t="str">
        <f t="shared" si="25"/>
        <v/>
      </c>
      <c r="AL322" s="135"/>
    </row>
    <row r="323" spans="1:38" x14ac:dyDescent="0.25">
      <c r="A323" s="136"/>
      <c r="B323" s="136"/>
      <c r="C323" s="136"/>
      <c r="D323" s="136"/>
      <c r="E323" s="137"/>
      <c r="F323" s="137"/>
      <c r="G323" s="136"/>
      <c r="H323" s="137"/>
      <c r="I323" s="140" t="str">
        <f t="shared" si="22"/>
        <v/>
      </c>
      <c r="J323" s="140"/>
      <c r="K323" s="140"/>
      <c r="L323" s="140"/>
      <c r="M323" s="74" t="str">
        <f>IF(AND(C323="Abierto",D323="Urgente"),A323,"")</f>
        <v/>
      </c>
      <c r="N323" s="74" t="str">
        <f ca="1">IF(AND(C323="Abierto",D323="Urgente"),TODAY()-E323,"")</f>
        <v/>
      </c>
      <c r="O323" s="74" t="str">
        <f>IF(AND(C323="Abierto",D323="Urgente"),RANK(N323,$N$13:$N$814,0)+COUNTIF($N$13:N323,N323)-1,"")</f>
        <v/>
      </c>
      <c r="P323" s="74" t="str">
        <f>IF(AND(C323="Abierto",D323="Alta"),A323,"")</f>
        <v/>
      </c>
      <c r="Q323" s="74" t="str">
        <f ca="1">IF(AND(C323="Abierto",D323="Alta"),TODAY()-E323,"")</f>
        <v/>
      </c>
      <c r="R323" s="74" t="str">
        <f>IF(AND(C323="Abierto",D323="Alta"),RANK(Q323,$Q$13:$Q$814,0)+COUNTIF($Q$13:Q323,Q323)-1+MAX(O:O),"")</f>
        <v/>
      </c>
      <c r="S323" s="74" t="str">
        <f>IF(AND(C323="Abierto",D323="Media"),A323,"")</f>
        <v/>
      </c>
      <c r="T323" s="74" t="str">
        <f ca="1">IF(AND(C323="Abierto",D323="Media"),TODAY()-E323,"")</f>
        <v/>
      </c>
      <c r="U323" s="74" t="str">
        <f>IF(AND(C323="Abierto",D323="Media"),RANK(T323,$T$13:$T$814,0)+COUNTIF($T$13:T323,T323)-1+MAX(O:O,R:R),"")</f>
        <v/>
      </c>
      <c r="V323" s="74" t="str">
        <f>IF(AND(C323="Abierto",D323="Baja"),A323,"")</f>
        <v/>
      </c>
      <c r="W323" s="74" t="str">
        <f ca="1">IF(AND(C323="Abierto",D323="Baja"),TODAY()-E323,"")</f>
        <v/>
      </c>
      <c r="X323" s="74" t="str">
        <f>IF(AND(C323="Abierto",D323="Baja"),RANK(W323,$W$13:$W$814,0)+COUNTIF($W$13:W323,W323)-1+MAX(O:O,R:R,U:U),"")</f>
        <v/>
      </c>
      <c r="Y323" s="139" t="str">
        <f>IF(OR(C323="Resuelto",C323=""),"",SUM(O323,R323,U323,X323))</f>
        <v/>
      </c>
      <c r="Z323" s="139" t="str">
        <f>IF(OR(C323="Resuelto",C323=""),"",SUM(N323,Q323,T323,W323))</f>
        <v/>
      </c>
      <c r="AA323" s="139" t="str">
        <f>IF(OR(C323="Resuelto",C323=""),"",SUM(M323,P323,S323,V323))</f>
        <v/>
      </c>
      <c r="AB323" s="28">
        <v>505</v>
      </c>
      <c r="AC323" s="28" t="str">
        <f t="shared" ca="1" si="23"/>
        <v/>
      </c>
      <c r="AD323" s="75" t="str">
        <f t="shared" ca="1" si="24"/>
        <v/>
      </c>
      <c r="AI323" s="78" t="str">
        <f>IF(AJ323="","",MAX($AI$5:AI322)+1)</f>
        <v/>
      </c>
      <c r="AJ323" s="53" t="str">
        <f>IF(G322="","",IF(COUNTIF($AJ$11:AJ322,G322)=0,G322,""))</f>
        <v/>
      </c>
      <c r="AK323" s="53" t="str">
        <f t="shared" si="25"/>
        <v/>
      </c>
      <c r="AL323" s="135"/>
    </row>
    <row r="324" spans="1:38" x14ac:dyDescent="0.25">
      <c r="A324" s="136"/>
      <c r="B324" s="136"/>
      <c r="C324" s="136"/>
      <c r="D324" s="136"/>
      <c r="E324" s="137"/>
      <c r="F324" s="137"/>
      <c r="G324" s="136"/>
      <c r="H324" s="137"/>
      <c r="I324" s="140" t="str">
        <f t="shared" si="22"/>
        <v/>
      </c>
      <c r="J324" s="140"/>
      <c r="K324" s="140"/>
      <c r="L324" s="140"/>
      <c r="M324" s="74" t="str">
        <f>IF(AND(C324="Abierto",D324="Urgente"),A324,"")</f>
        <v/>
      </c>
      <c r="N324" s="74" t="str">
        <f ca="1">IF(AND(C324="Abierto",D324="Urgente"),TODAY()-E324,"")</f>
        <v/>
      </c>
      <c r="O324" s="74" t="str">
        <f>IF(AND(C324="Abierto",D324="Urgente"),RANK(N324,$N$13:$N$814,0)+COUNTIF($N$13:N324,N324)-1,"")</f>
        <v/>
      </c>
      <c r="P324" s="74" t="str">
        <f>IF(AND(C324="Abierto",D324="Alta"),A324,"")</f>
        <v/>
      </c>
      <c r="Q324" s="74" t="str">
        <f ca="1">IF(AND(C324="Abierto",D324="Alta"),TODAY()-E324,"")</f>
        <v/>
      </c>
      <c r="R324" s="74" t="str">
        <f>IF(AND(C324="Abierto",D324="Alta"),RANK(Q324,$Q$13:$Q$814,0)+COUNTIF($Q$13:Q324,Q324)-1+MAX(O:O),"")</f>
        <v/>
      </c>
      <c r="S324" s="74" t="str">
        <f>IF(AND(C324="Abierto",D324="Media"),A324,"")</f>
        <v/>
      </c>
      <c r="T324" s="74" t="str">
        <f ca="1">IF(AND(C324="Abierto",D324="Media"),TODAY()-E324,"")</f>
        <v/>
      </c>
      <c r="U324" s="74" t="str">
        <f>IF(AND(C324="Abierto",D324="Media"),RANK(T324,$T$13:$T$814,0)+COUNTIF($T$13:T324,T324)-1+MAX(O:O,R:R),"")</f>
        <v/>
      </c>
      <c r="V324" s="74" t="str">
        <f>IF(AND(C324="Abierto",D324="Baja"),A324,"")</f>
        <v/>
      </c>
      <c r="W324" s="74" t="str">
        <f ca="1">IF(AND(C324="Abierto",D324="Baja"),TODAY()-E324,"")</f>
        <v/>
      </c>
      <c r="X324" s="74" t="str">
        <f>IF(AND(C324="Abierto",D324="Baja"),RANK(W324,$W$13:$W$814,0)+COUNTIF($W$13:W324,W324)-1+MAX(O:O,R:R,U:U),"")</f>
        <v/>
      </c>
      <c r="Y324" s="139" t="str">
        <f>IF(OR(C324="Resuelto",C324=""),"",SUM(O324,R324,U324,X324))</f>
        <v/>
      </c>
      <c r="Z324" s="139" t="str">
        <f>IF(OR(C324="Resuelto",C324=""),"",SUM(N324,Q324,T324,W324))</f>
        <v/>
      </c>
      <c r="AA324" s="139" t="str">
        <f>IF(OR(C324="Resuelto",C324=""),"",SUM(M324,P324,S324,V324))</f>
        <v/>
      </c>
      <c r="AB324" s="28">
        <v>506</v>
      </c>
      <c r="AC324" s="28" t="str">
        <f t="shared" ca="1" si="23"/>
        <v/>
      </c>
      <c r="AD324" s="75" t="str">
        <f t="shared" ca="1" si="24"/>
        <v/>
      </c>
      <c r="AI324" s="78" t="str">
        <f>IF(AJ324="","",MAX($AI$5:AI323)+1)</f>
        <v/>
      </c>
      <c r="AJ324" s="53" t="str">
        <f>IF(G323="","",IF(COUNTIF($AJ$11:AJ323,G323)=0,G323,""))</f>
        <v/>
      </c>
      <c r="AK324" s="53" t="str">
        <f t="shared" si="25"/>
        <v/>
      </c>
      <c r="AL324" s="135"/>
    </row>
    <row r="325" spans="1:38" x14ac:dyDescent="0.25">
      <c r="A325" s="136"/>
      <c r="B325" s="136"/>
      <c r="C325" s="136"/>
      <c r="D325" s="136"/>
      <c r="E325" s="137"/>
      <c r="F325" s="137"/>
      <c r="G325" s="136"/>
      <c r="H325" s="137"/>
      <c r="I325" s="140" t="str">
        <f t="shared" si="22"/>
        <v/>
      </c>
      <c r="J325" s="140"/>
      <c r="K325" s="140"/>
      <c r="L325" s="140"/>
      <c r="M325" s="74" t="str">
        <f>IF(AND(C325="Abierto",D325="Urgente"),A325,"")</f>
        <v/>
      </c>
      <c r="N325" s="74" t="str">
        <f ca="1">IF(AND(C325="Abierto",D325="Urgente"),TODAY()-E325,"")</f>
        <v/>
      </c>
      <c r="O325" s="74" t="str">
        <f>IF(AND(C325="Abierto",D325="Urgente"),RANK(N325,$N$13:$N$814,0)+COUNTIF($N$13:N325,N325)-1,"")</f>
        <v/>
      </c>
      <c r="P325" s="74" t="str">
        <f>IF(AND(C325="Abierto",D325="Alta"),A325,"")</f>
        <v/>
      </c>
      <c r="Q325" s="74" t="str">
        <f ca="1">IF(AND(C325="Abierto",D325="Alta"),TODAY()-E325,"")</f>
        <v/>
      </c>
      <c r="R325" s="74" t="str">
        <f>IF(AND(C325="Abierto",D325="Alta"),RANK(Q325,$Q$13:$Q$814,0)+COUNTIF($Q$13:Q325,Q325)-1+MAX(O:O),"")</f>
        <v/>
      </c>
      <c r="S325" s="74" t="str">
        <f>IF(AND(C325="Abierto",D325="Media"),A325,"")</f>
        <v/>
      </c>
      <c r="T325" s="74" t="str">
        <f ca="1">IF(AND(C325="Abierto",D325="Media"),TODAY()-E325,"")</f>
        <v/>
      </c>
      <c r="U325" s="74" t="str">
        <f>IF(AND(C325="Abierto",D325="Media"),RANK(T325,$T$13:$T$814,0)+COUNTIF($T$13:T325,T325)-1+MAX(O:O,R:R),"")</f>
        <v/>
      </c>
      <c r="V325" s="74" t="str">
        <f>IF(AND(C325="Abierto",D325="Baja"),A325,"")</f>
        <v/>
      </c>
      <c r="W325" s="74" t="str">
        <f ca="1">IF(AND(C325="Abierto",D325="Baja"),TODAY()-E325,"")</f>
        <v/>
      </c>
      <c r="X325" s="74" t="str">
        <f>IF(AND(C325="Abierto",D325="Baja"),RANK(W325,$W$13:$W$814,0)+COUNTIF($W$13:W325,W325)-1+MAX(O:O,R:R,U:U),"")</f>
        <v/>
      </c>
      <c r="Y325" s="139" t="str">
        <f>IF(OR(C325="Resuelto",C325=""),"",SUM(O325,R325,U325,X325))</f>
        <v/>
      </c>
      <c r="Z325" s="139" t="str">
        <f>IF(OR(C325="Resuelto",C325=""),"",SUM(N325,Q325,T325,W325))</f>
        <v/>
      </c>
      <c r="AA325" s="139" t="str">
        <f>IF(OR(C325="Resuelto",C325=""),"",SUM(M325,P325,S325,V325))</f>
        <v/>
      </c>
      <c r="AB325" s="28">
        <v>507</v>
      </c>
      <c r="AC325" s="28" t="str">
        <f t="shared" ca="1" si="23"/>
        <v/>
      </c>
      <c r="AD325" s="75" t="str">
        <f t="shared" ca="1" si="24"/>
        <v/>
      </c>
      <c r="AI325" s="78" t="str">
        <f>IF(AJ325="","",MAX($AI$5:AI324)+1)</f>
        <v/>
      </c>
      <c r="AJ325" s="53" t="str">
        <f>IF(G324="","",IF(COUNTIF($AJ$11:AJ324,G324)=0,G324,""))</f>
        <v/>
      </c>
      <c r="AK325" s="53" t="str">
        <f t="shared" si="25"/>
        <v/>
      </c>
      <c r="AL325" s="135"/>
    </row>
    <row r="326" spans="1:38" x14ac:dyDescent="0.25">
      <c r="A326" s="136"/>
      <c r="B326" s="136"/>
      <c r="C326" s="136"/>
      <c r="D326" s="136"/>
      <c r="E326" s="137"/>
      <c r="F326" s="137"/>
      <c r="G326" s="136"/>
      <c r="H326" s="137"/>
      <c r="I326" s="140" t="str">
        <f t="shared" si="22"/>
        <v/>
      </c>
      <c r="J326" s="140"/>
      <c r="K326" s="140"/>
      <c r="L326" s="140"/>
      <c r="M326" s="74" t="str">
        <f>IF(AND(C326="Abierto",D326="Urgente"),A326,"")</f>
        <v/>
      </c>
      <c r="N326" s="74" t="str">
        <f ca="1">IF(AND(C326="Abierto",D326="Urgente"),TODAY()-E326,"")</f>
        <v/>
      </c>
      <c r="O326" s="74" t="str">
        <f>IF(AND(C326="Abierto",D326="Urgente"),RANK(N326,$N$13:$N$814,0)+COUNTIF($N$13:N326,N326)-1,"")</f>
        <v/>
      </c>
      <c r="P326" s="74" t="str">
        <f>IF(AND(C326="Abierto",D326="Alta"),A326,"")</f>
        <v/>
      </c>
      <c r="Q326" s="74" t="str">
        <f ca="1">IF(AND(C326="Abierto",D326="Alta"),TODAY()-E326,"")</f>
        <v/>
      </c>
      <c r="R326" s="74" t="str">
        <f>IF(AND(C326="Abierto",D326="Alta"),RANK(Q326,$Q$13:$Q$814,0)+COUNTIF($Q$13:Q326,Q326)-1+MAX(O:O),"")</f>
        <v/>
      </c>
      <c r="S326" s="74" t="str">
        <f>IF(AND(C326="Abierto",D326="Media"),A326,"")</f>
        <v/>
      </c>
      <c r="T326" s="74" t="str">
        <f ca="1">IF(AND(C326="Abierto",D326="Media"),TODAY()-E326,"")</f>
        <v/>
      </c>
      <c r="U326" s="74" t="str">
        <f>IF(AND(C326="Abierto",D326="Media"),RANK(T326,$T$13:$T$814,0)+COUNTIF($T$13:T326,T326)-1+MAX(O:O,R:R),"")</f>
        <v/>
      </c>
      <c r="V326" s="74" t="str">
        <f>IF(AND(C326="Abierto",D326="Baja"),A326,"")</f>
        <v/>
      </c>
      <c r="W326" s="74" t="str">
        <f ca="1">IF(AND(C326="Abierto",D326="Baja"),TODAY()-E326,"")</f>
        <v/>
      </c>
      <c r="X326" s="74" t="str">
        <f>IF(AND(C326="Abierto",D326="Baja"),RANK(W326,$W$13:$W$814,0)+COUNTIF($W$13:W326,W326)-1+MAX(O:O,R:R,U:U),"")</f>
        <v/>
      </c>
      <c r="Y326" s="139" t="str">
        <f>IF(OR(C326="Resuelto",C326=""),"",SUM(O326,R326,U326,X326))</f>
        <v/>
      </c>
      <c r="Z326" s="139" t="str">
        <f>IF(OR(C326="Resuelto",C326=""),"",SUM(N326,Q326,T326,W326))</f>
        <v/>
      </c>
      <c r="AA326" s="139" t="str">
        <f>IF(OR(C326="Resuelto",C326=""),"",SUM(M326,P326,S326,V326))</f>
        <v/>
      </c>
      <c r="AB326" s="28">
        <v>508</v>
      </c>
      <c r="AC326" s="28" t="str">
        <f t="shared" ca="1" si="23"/>
        <v/>
      </c>
      <c r="AD326" s="75" t="str">
        <f t="shared" ca="1" si="24"/>
        <v/>
      </c>
      <c r="AI326" s="78" t="str">
        <f>IF(AJ326="","",MAX($AI$5:AI325)+1)</f>
        <v/>
      </c>
      <c r="AJ326" s="53" t="str">
        <f>IF(G325="","",IF(COUNTIF($AJ$11:AJ325,G325)=0,G325,""))</f>
        <v/>
      </c>
      <c r="AK326" s="53" t="str">
        <f t="shared" si="25"/>
        <v/>
      </c>
      <c r="AL326" s="135"/>
    </row>
    <row r="327" spans="1:38" x14ac:dyDescent="0.25">
      <c r="A327" s="136"/>
      <c r="B327" s="136"/>
      <c r="C327" s="136"/>
      <c r="D327" s="136"/>
      <c r="E327" s="137"/>
      <c r="F327" s="137"/>
      <c r="G327" s="136"/>
      <c r="H327" s="137"/>
      <c r="I327" s="140" t="str">
        <f t="shared" si="22"/>
        <v/>
      </c>
      <c r="J327" s="140"/>
      <c r="K327" s="140"/>
      <c r="L327" s="140"/>
      <c r="M327" s="74" t="str">
        <f>IF(AND(C327="Abierto",D327="Urgente"),A327,"")</f>
        <v/>
      </c>
      <c r="N327" s="74" t="str">
        <f ca="1">IF(AND(C327="Abierto",D327="Urgente"),TODAY()-E327,"")</f>
        <v/>
      </c>
      <c r="O327" s="74" t="str">
        <f>IF(AND(C327="Abierto",D327="Urgente"),RANK(N327,$N$13:$N$814,0)+COUNTIF($N$13:N327,N327)-1,"")</f>
        <v/>
      </c>
      <c r="P327" s="74" t="str">
        <f>IF(AND(C327="Abierto",D327="Alta"),A327,"")</f>
        <v/>
      </c>
      <c r="Q327" s="74" t="str">
        <f ca="1">IF(AND(C327="Abierto",D327="Alta"),TODAY()-E327,"")</f>
        <v/>
      </c>
      <c r="R327" s="74" t="str">
        <f>IF(AND(C327="Abierto",D327="Alta"),RANK(Q327,$Q$13:$Q$814,0)+COUNTIF($Q$13:Q327,Q327)-1+MAX(O:O),"")</f>
        <v/>
      </c>
      <c r="S327" s="74" t="str">
        <f>IF(AND(C327="Abierto",D327="Media"),A327,"")</f>
        <v/>
      </c>
      <c r="T327" s="74" t="str">
        <f ca="1">IF(AND(C327="Abierto",D327="Media"),TODAY()-E327,"")</f>
        <v/>
      </c>
      <c r="U327" s="74" t="str">
        <f>IF(AND(C327="Abierto",D327="Media"),RANK(T327,$T$13:$T$814,0)+COUNTIF($T$13:T327,T327)-1+MAX(O:O,R:R),"")</f>
        <v/>
      </c>
      <c r="V327" s="74" t="str">
        <f>IF(AND(C327="Abierto",D327="Baja"),A327,"")</f>
        <v/>
      </c>
      <c r="W327" s="74" t="str">
        <f ca="1">IF(AND(C327="Abierto",D327="Baja"),TODAY()-E327,"")</f>
        <v/>
      </c>
      <c r="X327" s="74" t="str">
        <f>IF(AND(C327="Abierto",D327="Baja"),RANK(W327,$W$13:$W$814,0)+COUNTIF($W$13:W327,W327)-1+MAX(O:O,R:R,U:U),"")</f>
        <v/>
      </c>
      <c r="Y327" s="139" t="str">
        <f>IF(OR(C327="Resuelto",C327=""),"",SUM(O327,R327,U327,X327))</f>
        <v/>
      </c>
      <c r="Z327" s="139" t="str">
        <f>IF(OR(C327="Resuelto",C327=""),"",SUM(N327,Q327,T327,W327))</f>
        <v/>
      </c>
      <c r="AA327" s="139" t="str">
        <f>IF(OR(C327="Resuelto",C327=""),"",SUM(M327,P327,S327,V327))</f>
        <v/>
      </c>
      <c r="AB327" s="28">
        <v>509</v>
      </c>
      <c r="AC327" s="28" t="str">
        <f t="shared" ca="1" si="23"/>
        <v/>
      </c>
      <c r="AD327" s="75" t="str">
        <f t="shared" ca="1" si="24"/>
        <v/>
      </c>
      <c r="AI327" s="78" t="str">
        <f>IF(AJ327="","",MAX($AI$5:AI326)+1)</f>
        <v/>
      </c>
      <c r="AJ327" s="53" t="str">
        <f>IF(G326="","",IF(COUNTIF($AJ$11:AJ326,G326)=0,G326,""))</f>
        <v/>
      </c>
      <c r="AK327" s="53" t="str">
        <f t="shared" si="25"/>
        <v/>
      </c>
      <c r="AL327" s="135"/>
    </row>
    <row r="328" spans="1:38" x14ac:dyDescent="0.25">
      <c r="A328" s="136"/>
      <c r="B328" s="136"/>
      <c r="C328" s="136"/>
      <c r="D328" s="136"/>
      <c r="E328" s="137"/>
      <c r="F328" s="137"/>
      <c r="G328" s="136"/>
      <c r="H328" s="137"/>
      <c r="I328" s="140" t="str">
        <f t="shared" si="22"/>
        <v/>
      </c>
      <c r="J328" s="140"/>
      <c r="K328" s="140"/>
      <c r="L328" s="140"/>
      <c r="M328" s="74" t="str">
        <f>IF(AND(C328="Abierto",D328="Urgente"),A328,"")</f>
        <v/>
      </c>
      <c r="N328" s="74" t="str">
        <f ca="1">IF(AND(C328="Abierto",D328="Urgente"),TODAY()-E328,"")</f>
        <v/>
      </c>
      <c r="O328" s="74" t="str">
        <f>IF(AND(C328="Abierto",D328="Urgente"),RANK(N328,$N$13:$N$814,0)+COUNTIF($N$13:N328,N328)-1,"")</f>
        <v/>
      </c>
      <c r="P328" s="74" t="str">
        <f>IF(AND(C328="Abierto",D328="Alta"),A328,"")</f>
        <v/>
      </c>
      <c r="Q328" s="74" t="str">
        <f ca="1">IF(AND(C328="Abierto",D328="Alta"),TODAY()-E328,"")</f>
        <v/>
      </c>
      <c r="R328" s="74" t="str">
        <f>IF(AND(C328="Abierto",D328="Alta"),RANK(Q328,$Q$13:$Q$814,0)+COUNTIF($Q$13:Q328,Q328)-1+MAX(O:O),"")</f>
        <v/>
      </c>
      <c r="S328" s="74" t="str">
        <f>IF(AND(C328="Abierto",D328="Media"),A328,"")</f>
        <v/>
      </c>
      <c r="T328" s="74" t="str">
        <f ca="1">IF(AND(C328="Abierto",D328="Media"),TODAY()-E328,"")</f>
        <v/>
      </c>
      <c r="U328" s="74" t="str">
        <f>IF(AND(C328="Abierto",D328="Media"),RANK(T328,$T$13:$T$814,0)+COUNTIF($T$13:T328,T328)-1+MAX(O:O,R:R),"")</f>
        <v/>
      </c>
      <c r="V328" s="74" t="str">
        <f>IF(AND(C328="Abierto",D328="Baja"),A328,"")</f>
        <v/>
      </c>
      <c r="W328" s="74" t="str">
        <f ca="1">IF(AND(C328="Abierto",D328="Baja"),TODAY()-E328,"")</f>
        <v/>
      </c>
      <c r="X328" s="74" t="str">
        <f>IF(AND(C328="Abierto",D328="Baja"),RANK(W328,$W$13:$W$814,0)+COUNTIF($W$13:W328,W328)-1+MAX(O:O,R:R,U:U),"")</f>
        <v/>
      </c>
      <c r="Y328" s="139" t="str">
        <f>IF(OR(C328="Resuelto",C328=""),"",SUM(O328,R328,U328,X328))</f>
        <v/>
      </c>
      <c r="Z328" s="139" t="str">
        <f>IF(OR(C328="Resuelto",C328=""),"",SUM(N328,Q328,T328,W328))</f>
        <v/>
      </c>
      <c r="AA328" s="139" t="str">
        <f>IF(OR(C328="Resuelto",C328=""),"",SUM(M328,P328,S328,V328))</f>
        <v/>
      </c>
      <c r="AB328" s="28">
        <v>510</v>
      </c>
      <c r="AC328" s="28" t="str">
        <f t="shared" ca="1" si="23"/>
        <v/>
      </c>
      <c r="AD328" s="75" t="str">
        <f t="shared" ca="1" si="24"/>
        <v/>
      </c>
      <c r="AI328" s="78" t="str">
        <f>IF(AJ328="","",MAX($AI$5:AI327)+1)</f>
        <v/>
      </c>
      <c r="AJ328" s="53" t="str">
        <f>IF(G327="","",IF(COUNTIF($AJ$11:AJ327,G327)=0,G327,""))</f>
        <v/>
      </c>
      <c r="AK328" s="53" t="str">
        <f t="shared" si="25"/>
        <v/>
      </c>
      <c r="AL328" s="135"/>
    </row>
    <row r="329" spans="1:38" x14ac:dyDescent="0.25">
      <c r="A329" s="136"/>
      <c r="B329" s="136"/>
      <c r="C329" s="136"/>
      <c r="D329" s="136"/>
      <c r="E329" s="137"/>
      <c r="F329" s="137"/>
      <c r="G329" s="136"/>
      <c r="H329" s="137"/>
      <c r="I329" s="140" t="str">
        <f t="shared" si="22"/>
        <v/>
      </c>
      <c r="J329" s="140"/>
      <c r="K329" s="140"/>
      <c r="L329" s="140"/>
      <c r="M329" s="74" t="str">
        <f>IF(AND(C329="Abierto",D329="Urgente"),A329,"")</f>
        <v/>
      </c>
      <c r="N329" s="74" t="str">
        <f ca="1">IF(AND(C329="Abierto",D329="Urgente"),TODAY()-E329,"")</f>
        <v/>
      </c>
      <c r="O329" s="74" t="str">
        <f>IF(AND(C329="Abierto",D329="Urgente"),RANK(N329,$N$13:$N$814,0)+COUNTIF($N$13:N329,N329)-1,"")</f>
        <v/>
      </c>
      <c r="P329" s="74" t="str">
        <f>IF(AND(C329="Abierto",D329="Alta"),A329,"")</f>
        <v/>
      </c>
      <c r="Q329" s="74" t="str">
        <f ca="1">IF(AND(C329="Abierto",D329="Alta"),TODAY()-E329,"")</f>
        <v/>
      </c>
      <c r="R329" s="74" t="str">
        <f>IF(AND(C329="Abierto",D329="Alta"),RANK(Q329,$Q$13:$Q$814,0)+COUNTIF($Q$13:Q329,Q329)-1+MAX(O:O),"")</f>
        <v/>
      </c>
      <c r="S329" s="74" t="str">
        <f>IF(AND(C329="Abierto",D329="Media"),A329,"")</f>
        <v/>
      </c>
      <c r="T329" s="74" t="str">
        <f ca="1">IF(AND(C329="Abierto",D329="Media"),TODAY()-E329,"")</f>
        <v/>
      </c>
      <c r="U329" s="74" t="str">
        <f>IF(AND(C329="Abierto",D329="Media"),RANK(T329,$T$13:$T$814,0)+COUNTIF($T$13:T329,T329)-1+MAX(O:O,R:R),"")</f>
        <v/>
      </c>
      <c r="V329" s="74" t="str">
        <f>IF(AND(C329="Abierto",D329="Baja"),A329,"")</f>
        <v/>
      </c>
      <c r="W329" s="74" t="str">
        <f ca="1">IF(AND(C329="Abierto",D329="Baja"),TODAY()-E329,"")</f>
        <v/>
      </c>
      <c r="X329" s="74" t="str">
        <f>IF(AND(C329="Abierto",D329="Baja"),RANK(W329,$W$13:$W$814,0)+COUNTIF($W$13:W329,W329)-1+MAX(O:O,R:R,U:U),"")</f>
        <v/>
      </c>
      <c r="Y329" s="139" t="str">
        <f>IF(OR(C329="Resuelto",C329=""),"",SUM(O329,R329,U329,X329))</f>
        <v/>
      </c>
      <c r="Z329" s="139" t="str">
        <f>IF(OR(C329="Resuelto",C329=""),"",SUM(N329,Q329,T329,W329))</f>
        <v/>
      </c>
      <c r="AA329" s="139" t="str">
        <f>IF(OR(C329="Resuelto",C329=""),"",SUM(M329,P329,S329,V329))</f>
        <v/>
      </c>
      <c r="AB329" s="28">
        <v>511</v>
      </c>
      <c r="AC329" s="28" t="str">
        <f t="shared" ca="1" si="23"/>
        <v/>
      </c>
      <c r="AD329" s="75" t="str">
        <f t="shared" ca="1" si="24"/>
        <v/>
      </c>
      <c r="AI329" s="78" t="str">
        <f>IF(AJ329="","",MAX($AI$5:AI328)+1)</f>
        <v/>
      </c>
      <c r="AJ329" s="53" t="str">
        <f>IF(G328="","",IF(COUNTIF($AJ$11:AJ328,G328)=0,G328,""))</f>
        <v/>
      </c>
      <c r="AK329" s="53" t="str">
        <f t="shared" si="25"/>
        <v/>
      </c>
      <c r="AL329" s="135"/>
    </row>
    <row r="330" spans="1:38" x14ac:dyDescent="0.25">
      <c r="A330" s="136"/>
      <c r="B330" s="136"/>
      <c r="C330" s="136"/>
      <c r="D330" s="136"/>
      <c r="E330" s="137"/>
      <c r="F330" s="137"/>
      <c r="G330" s="136"/>
      <c r="H330" s="137"/>
      <c r="I330" s="140" t="str">
        <f t="shared" si="22"/>
        <v/>
      </c>
      <c r="J330" s="140"/>
      <c r="K330" s="140"/>
      <c r="L330" s="140"/>
      <c r="M330" s="74" t="str">
        <f>IF(AND(C330="Abierto",D330="Urgente"),A330,"")</f>
        <v/>
      </c>
      <c r="N330" s="74" t="str">
        <f ca="1">IF(AND(C330="Abierto",D330="Urgente"),TODAY()-E330,"")</f>
        <v/>
      </c>
      <c r="O330" s="74" t="str">
        <f>IF(AND(C330="Abierto",D330="Urgente"),RANK(N330,$N$13:$N$814,0)+COUNTIF($N$13:N330,N330)-1,"")</f>
        <v/>
      </c>
      <c r="P330" s="74" t="str">
        <f>IF(AND(C330="Abierto",D330="Alta"),A330,"")</f>
        <v/>
      </c>
      <c r="Q330" s="74" t="str">
        <f ca="1">IF(AND(C330="Abierto",D330="Alta"),TODAY()-E330,"")</f>
        <v/>
      </c>
      <c r="R330" s="74" t="str">
        <f>IF(AND(C330="Abierto",D330="Alta"),RANK(Q330,$Q$13:$Q$814,0)+COUNTIF($Q$13:Q330,Q330)-1+MAX(O:O),"")</f>
        <v/>
      </c>
      <c r="S330" s="74" t="str">
        <f>IF(AND(C330="Abierto",D330="Media"),A330,"")</f>
        <v/>
      </c>
      <c r="T330" s="74" t="str">
        <f ca="1">IF(AND(C330="Abierto",D330="Media"),TODAY()-E330,"")</f>
        <v/>
      </c>
      <c r="U330" s="74" t="str">
        <f>IF(AND(C330="Abierto",D330="Media"),RANK(T330,$T$13:$T$814,0)+COUNTIF($T$13:T330,T330)-1+MAX(O:O,R:R),"")</f>
        <v/>
      </c>
      <c r="V330" s="74" t="str">
        <f>IF(AND(C330="Abierto",D330="Baja"),A330,"")</f>
        <v/>
      </c>
      <c r="W330" s="74" t="str">
        <f ca="1">IF(AND(C330="Abierto",D330="Baja"),TODAY()-E330,"")</f>
        <v/>
      </c>
      <c r="X330" s="74" t="str">
        <f>IF(AND(C330="Abierto",D330="Baja"),RANK(W330,$W$13:$W$814,0)+COUNTIF($W$13:W330,W330)-1+MAX(O:O,R:R,U:U),"")</f>
        <v/>
      </c>
      <c r="Y330" s="139" t="str">
        <f>IF(OR(C330="Resuelto",C330=""),"",SUM(O330,R330,U330,X330))</f>
        <v/>
      </c>
      <c r="Z330" s="139" t="str">
        <f>IF(OR(C330="Resuelto",C330=""),"",SUM(N330,Q330,T330,W330))</f>
        <v/>
      </c>
      <c r="AA330" s="139" t="str">
        <f>IF(OR(C330="Resuelto",C330=""),"",SUM(M330,P330,S330,V330))</f>
        <v/>
      </c>
      <c r="AB330" s="28">
        <v>512</v>
      </c>
      <c r="AC330" s="28" t="str">
        <f t="shared" ca="1" si="23"/>
        <v/>
      </c>
      <c r="AD330" s="75" t="str">
        <f t="shared" ca="1" si="24"/>
        <v/>
      </c>
      <c r="AI330" s="78" t="str">
        <f>IF(AJ330="","",MAX($AI$5:AI329)+1)</f>
        <v/>
      </c>
      <c r="AJ330" s="53" t="str">
        <f>IF(G329="","",IF(COUNTIF($AJ$11:AJ329,G329)=0,G329,""))</f>
        <v/>
      </c>
      <c r="AK330" s="53" t="str">
        <f t="shared" si="25"/>
        <v/>
      </c>
      <c r="AL330" s="135"/>
    </row>
    <row r="331" spans="1:38" x14ac:dyDescent="0.25">
      <c r="A331" s="136"/>
      <c r="B331" s="136"/>
      <c r="C331" s="136"/>
      <c r="D331" s="136"/>
      <c r="E331" s="137"/>
      <c r="F331" s="137"/>
      <c r="G331" s="136"/>
      <c r="H331" s="137"/>
      <c r="I331" s="140" t="str">
        <f t="shared" si="22"/>
        <v/>
      </c>
      <c r="J331" s="140"/>
      <c r="K331" s="140"/>
      <c r="L331" s="140"/>
      <c r="M331" s="74" t="str">
        <f>IF(AND(C331="Abierto",D331="Urgente"),A331,"")</f>
        <v/>
      </c>
      <c r="N331" s="74" t="str">
        <f ca="1">IF(AND(C331="Abierto",D331="Urgente"),TODAY()-E331,"")</f>
        <v/>
      </c>
      <c r="O331" s="74" t="str">
        <f>IF(AND(C331="Abierto",D331="Urgente"),RANK(N331,$N$13:$N$814,0)+COUNTIF($N$13:N331,N331)-1,"")</f>
        <v/>
      </c>
      <c r="P331" s="74" t="str">
        <f>IF(AND(C331="Abierto",D331="Alta"),A331,"")</f>
        <v/>
      </c>
      <c r="Q331" s="74" t="str">
        <f ca="1">IF(AND(C331="Abierto",D331="Alta"),TODAY()-E331,"")</f>
        <v/>
      </c>
      <c r="R331" s="74" t="str">
        <f>IF(AND(C331="Abierto",D331="Alta"),RANK(Q331,$Q$13:$Q$814,0)+COUNTIF($Q$13:Q331,Q331)-1+MAX(O:O),"")</f>
        <v/>
      </c>
      <c r="S331" s="74" t="str">
        <f>IF(AND(C331="Abierto",D331="Media"),A331,"")</f>
        <v/>
      </c>
      <c r="T331" s="74" t="str">
        <f ca="1">IF(AND(C331="Abierto",D331="Media"),TODAY()-E331,"")</f>
        <v/>
      </c>
      <c r="U331" s="74" t="str">
        <f>IF(AND(C331="Abierto",D331="Media"),RANK(T331,$T$13:$T$814,0)+COUNTIF($T$13:T331,T331)-1+MAX(O:O,R:R),"")</f>
        <v/>
      </c>
      <c r="V331" s="74" t="str">
        <f>IF(AND(C331="Abierto",D331="Baja"),A331,"")</f>
        <v/>
      </c>
      <c r="W331" s="74" t="str">
        <f ca="1">IF(AND(C331="Abierto",D331="Baja"),TODAY()-E331,"")</f>
        <v/>
      </c>
      <c r="X331" s="74" t="str">
        <f>IF(AND(C331="Abierto",D331="Baja"),RANK(W331,$W$13:$W$814,0)+COUNTIF($W$13:W331,W331)-1+MAX(O:O,R:R,U:U),"")</f>
        <v/>
      </c>
      <c r="Y331" s="139" t="str">
        <f>IF(OR(C331="Resuelto",C331=""),"",SUM(O331,R331,U331,X331))</f>
        <v/>
      </c>
      <c r="Z331" s="139" t="str">
        <f>IF(OR(C331="Resuelto",C331=""),"",SUM(N331,Q331,T331,W331))</f>
        <v/>
      </c>
      <c r="AA331" s="139" t="str">
        <f>IF(OR(C331="Resuelto",C331=""),"",SUM(M331,P331,S331,V331))</f>
        <v/>
      </c>
      <c r="AB331" s="28">
        <v>513</v>
      </c>
      <c r="AC331" s="28" t="str">
        <f t="shared" ca="1" si="23"/>
        <v/>
      </c>
      <c r="AD331" s="75" t="str">
        <f t="shared" ca="1" si="24"/>
        <v/>
      </c>
      <c r="AI331" s="78" t="str">
        <f>IF(AJ331="","",MAX($AI$5:AI330)+1)</f>
        <v/>
      </c>
      <c r="AJ331" s="53" t="str">
        <f>IF(G330="","",IF(COUNTIF($AJ$11:AJ330,G330)=0,G330,""))</f>
        <v/>
      </c>
      <c r="AK331" s="53" t="str">
        <f t="shared" si="25"/>
        <v/>
      </c>
      <c r="AL331" s="135"/>
    </row>
    <row r="332" spans="1:38" x14ac:dyDescent="0.25">
      <c r="A332" s="136"/>
      <c r="B332" s="136"/>
      <c r="C332" s="136"/>
      <c r="D332" s="136"/>
      <c r="E332" s="137"/>
      <c r="F332" s="137"/>
      <c r="G332" s="136"/>
      <c r="H332" s="137"/>
      <c r="I332" s="140" t="str">
        <f t="shared" si="22"/>
        <v/>
      </c>
      <c r="J332" s="140"/>
      <c r="K332" s="140"/>
      <c r="L332" s="140"/>
      <c r="M332" s="74" t="str">
        <f>IF(AND(C332="Abierto",D332="Urgente"),A332,"")</f>
        <v/>
      </c>
      <c r="N332" s="74" t="str">
        <f ca="1">IF(AND(C332="Abierto",D332="Urgente"),TODAY()-E332,"")</f>
        <v/>
      </c>
      <c r="O332" s="74" t="str">
        <f>IF(AND(C332="Abierto",D332="Urgente"),RANK(N332,$N$13:$N$814,0)+COUNTIF($N$13:N332,N332)-1,"")</f>
        <v/>
      </c>
      <c r="P332" s="74" t="str">
        <f>IF(AND(C332="Abierto",D332="Alta"),A332,"")</f>
        <v/>
      </c>
      <c r="Q332" s="74" t="str">
        <f ca="1">IF(AND(C332="Abierto",D332="Alta"),TODAY()-E332,"")</f>
        <v/>
      </c>
      <c r="R332" s="74" t="str">
        <f>IF(AND(C332="Abierto",D332="Alta"),RANK(Q332,$Q$13:$Q$814,0)+COUNTIF($Q$13:Q332,Q332)-1+MAX(O:O),"")</f>
        <v/>
      </c>
      <c r="S332" s="74" t="str">
        <f>IF(AND(C332="Abierto",D332="Media"),A332,"")</f>
        <v/>
      </c>
      <c r="T332" s="74" t="str">
        <f ca="1">IF(AND(C332="Abierto",D332="Media"),TODAY()-E332,"")</f>
        <v/>
      </c>
      <c r="U332" s="74" t="str">
        <f>IF(AND(C332="Abierto",D332="Media"),RANK(T332,$T$13:$T$814,0)+COUNTIF($T$13:T332,T332)-1+MAX(O:O,R:R),"")</f>
        <v/>
      </c>
      <c r="V332" s="74" t="str">
        <f>IF(AND(C332="Abierto",D332="Baja"),A332,"")</f>
        <v/>
      </c>
      <c r="W332" s="74" t="str">
        <f ca="1">IF(AND(C332="Abierto",D332="Baja"),TODAY()-E332,"")</f>
        <v/>
      </c>
      <c r="X332" s="74" t="str">
        <f>IF(AND(C332="Abierto",D332="Baja"),RANK(W332,$W$13:$W$814,0)+COUNTIF($W$13:W332,W332)-1+MAX(O:O,R:R,U:U),"")</f>
        <v/>
      </c>
      <c r="Y332" s="139" t="str">
        <f>IF(OR(C332="Resuelto",C332=""),"",SUM(O332,R332,U332,X332))</f>
        <v/>
      </c>
      <c r="Z332" s="139" t="str">
        <f>IF(OR(C332="Resuelto",C332=""),"",SUM(N332,Q332,T332,W332))</f>
        <v/>
      </c>
      <c r="AA332" s="139" t="str">
        <f>IF(OR(C332="Resuelto",C332=""),"",SUM(M332,P332,S332,V332))</f>
        <v/>
      </c>
      <c r="AB332" s="28">
        <v>514</v>
      </c>
      <c r="AC332" s="28" t="str">
        <f t="shared" ca="1" si="23"/>
        <v/>
      </c>
      <c r="AD332" s="75" t="str">
        <f t="shared" ca="1" si="24"/>
        <v/>
      </c>
      <c r="AI332" s="78" t="str">
        <f>IF(AJ332="","",MAX($AI$5:AI331)+1)</f>
        <v/>
      </c>
      <c r="AJ332" s="53" t="str">
        <f>IF(G331="","",IF(COUNTIF($AJ$11:AJ331,G331)=0,G331,""))</f>
        <v/>
      </c>
      <c r="AK332" s="53" t="str">
        <f t="shared" si="25"/>
        <v/>
      </c>
      <c r="AL332" s="135"/>
    </row>
    <row r="333" spans="1:38" x14ac:dyDescent="0.25">
      <c r="A333" s="136"/>
      <c r="B333" s="136"/>
      <c r="C333" s="136"/>
      <c r="D333" s="136"/>
      <c r="E333" s="137"/>
      <c r="F333" s="137"/>
      <c r="G333" s="136"/>
      <c r="H333" s="137"/>
      <c r="I333" s="140" t="str">
        <f t="shared" ref="I333:I396" si="26">IF(OR(E333=0,H333=0),"",H333-E333)</f>
        <v/>
      </c>
      <c r="J333" s="140"/>
      <c r="K333" s="140"/>
      <c r="L333" s="140"/>
      <c r="M333" s="74" t="str">
        <f>IF(AND(C333="Abierto",D333="Urgente"),A333,"")</f>
        <v/>
      </c>
      <c r="N333" s="74" t="str">
        <f ca="1">IF(AND(C333="Abierto",D333="Urgente"),TODAY()-E333,"")</f>
        <v/>
      </c>
      <c r="O333" s="74" t="str">
        <f>IF(AND(C333="Abierto",D333="Urgente"),RANK(N333,$N$13:$N$814,0)+COUNTIF($N$13:N333,N333)-1,"")</f>
        <v/>
      </c>
      <c r="P333" s="74" t="str">
        <f>IF(AND(C333="Abierto",D333="Alta"),A333,"")</f>
        <v/>
      </c>
      <c r="Q333" s="74" t="str">
        <f ca="1">IF(AND(C333="Abierto",D333="Alta"),TODAY()-E333,"")</f>
        <v/>
      </c>
      <c r="R333" s="74" t="str">
        <f>IF(AND(C333="Abierto",D333="Alta"),RANK(Q333,$Q$13:$Q$814,0)+COUNTIF($Q$13:Q333,Q333)-1+MAX(O:O),"")</f>
        <v/>
      </c>
      <c r="S333" s="74" t="str">
        <f>IF(AND(C333="Abierto",D333="Media"),A333,"")</f>
        <v/>
      </c>
      <c r="T333" s="74" t="str">
        <f ca="1">IF(AND(C333="Abierto",D333="Media"),TODAY()-E333,"")</f>
        <v/>
      </c>
      <c r="U333" s="74" t="str">
        <f>IF(AND(C333="Abierto",D333="Media"),RANK(T333,$T$13:$T$814,0)+COUNTIF($T$13:T333,T333)-1+MAX(O:O,R:R),"")</f>
        <v/>
      </c>
      <c r="V333" s="74" t="str">
        <f>IF(AND(C333="Abierto",D333="Baja"),A333,"")</f>
        <v/>
      </c>
      <c r="W333" s="74" t="str">
        <f ca="1">IF(AND(C333="Abierto",D333="Baja"),TODAY()-E333,"")</f>
        <v/>
      </c>
      <c r="X333" s="74" t="str">
        <f>IF(AND(C333="Abierto",D333="Baja"),RANK(W333,$W$13:$W$814,0)+COUNTIF($W$13:W333,W333)-1+MAX(O:O,R:R,U:U),"")</f>
        <v/>
      </c>
      <c r="Y333" s="139" t="str">
        <f>IF(OR(C333="Resuelto",C333=""),"",SUM(O333,R333,U333,X333))</f>
        <v/>
      </c>
      <c r="Z333" s="139" t="str">
        <f>IF(OR(C333="Resuelto",C333=""),"",SUM(N333,Q333,T333,W333))</f>
        <v/>
      </c>
      <c r="AA333" s="139" t="str">
        <f>IF(OR(C333="Resuelto",C333=""),"",SUM(M333,P333,S333,V333))</f>
        <v/>
      </c>
      <c r="AB333" s="28">
        <v>515</v>
      </c>
      <c r="AC333" s="28" t="str">
        <f t="shared" ca="1" si="23"/>
        <v/>
      </c>
      <c r="AD333" s="75" t="str">
        <f t="shared" ca="1" si="24"/>
        <v/>
      </c>
      <c r="AI333" s="78" t="str">
        <f>IF(AJ333="","",MAX($AI$5:AI332)+1)</f>
        <v/>
      </c>
      <c r="AJ333" s="53" t="str">
        <f>IF(G332="","",IF(COUNTIF($AJ$11:AJ332,G332)=0,G332,""))</f>
        <v/>
      </c>
      <c r="AK333" s="53" t="str">
        <f t="shared" si="25"/>
        <v/>
      </c>
      <c r="AL333" s="135"/>
    </row>
    <row r="334" spans="1:38" x14ac:dyDescent="0.25">
      <c r="A334" s="136"/>
      <c r="B334" s="136"/>
      <c r="C334" s="136"/>
      <c r="D334" s="136"/>
      <c r="E334" s="137"/>
      <c r="F334" s="137"/>
      <c r="G334" s="136"/>
      <c r="H334" s="137"/>
      <c r="I334" s="140" t="str">
        <f t="shared" si="26"/>
        <v/>
      </c>
      <c r="J334" s="140"/>
      <c r="K334" s="140"/>
      <c r="L334" s="140"/>
      <c r="M334" s="74" t="str">
        <f>IF(AND(C334="Abierto",D334="Urgente"),A334,"")</f>
        <v/>
      </c>
      <c r="N334" s="74" t="str">
        <f ca="1">IF(AND(C334="Abierto",D334="Urgente"),TODAY()-E334,"")</f>
        <v/>
      </c>
      <c r="O334" s="74" t="str">
        <f>IF(AND(C334="Abierto",D334="Urgente"),RANK(N334,$N$13:$N$814,0)+COUNTIF($N$13:N334,N334)-1,"")</f>
        <v/>
      </c>
      <c r="P334" s="74" t="str">
        <f>IF(AND(C334="Abierto",D334="Alta"),A334,"")</f>
        <v/>
      </c>
      <c r="Q334" s="74" t="str">
        <f ca="1">IF(AND(C334="Abierto",D334="Alta"),TODAY()-E334,"")</f>
        <v/>
      </c>
      <c r="R334" s="74" t="str">
        <f>IF(AND(C334="Abierto",D334="Alta"),RANK(Q334,$Q$13:$Q$814,0)+COUNTIF($Q$13:Q334,Q334)-1+MAX(O:O),"")</f>
        <v/>
      </c>
      <c r="S334" s="74" t="str">
        <f>IF(AND(C334="Abierto",D334="Media"),A334,"")</f>
        <v/>
      </c>
      <c r="T334" s="74" t="str">
        <f ca="1">IF(AND(C334="Abierto",D334="Media"),TODAY()-E334,"")</f>
        <v/>
      </c>
      <c r="U334" s="74" t="str">
        <f>IF(AND(C334="Abierto",D334="Media"),RANK(T334,$T$13:$T$814,0)+COUNTIF($T$13:T334,T334)-1+MAX(O:O,R:R),"")</f>
        <v/>
      </c>
      <c r="V334" s="74" t="str">
        <f>IF(AND(C334="Abierto",D334="Baja"),A334,"")</f>
        <v/>
      </c>
      <c r="W334" s="74" t="str">
        <f ca="1">IF(AND(C334="Abierto",D334="Baja"),TODAY()-E334,"")</f>
        <v/>
      </c>
      <c r="X334" s="74" t="str">
        <f>IF(AND(C334="Abierto",D334="Baja"),RANK(W334,$W$13:$W$814,0)+COUNTIF($W$13:W334,W334)-1+MAX(O:O,R:R,U:U),"")</f>
        <v/>
      </c>
      <c r="Y334" s="139" t="str">
        <f>IF(OR(C334="Resuelto",C334=""),"",SUM(O334,R334,U334,X334))</f>
        <v/>
      </c>
      <c r="Z334" s="139" t="str">
        <f>IF(OR(C334="Resuelto",C334=""),"",SUM(N334,Q334,T334,W334))</f>
        <v/>
      </c>
      <c r="AA334" s="139" t="str">
        <f>IF(OR(C334="Resuelto",C334=""),"",SUM(M334,P334,S334,V334))</f>
        <v/>
      </c>
      <c r="AB334" s="28">
        <v>516</v>
      </c>
      <c r="AC334" s="28" t="str">
        <f t="shared" ca="1" si="23"/>
        <v/>
      </c>
      <c r="AD334" s="75" t="str">
        <f t="shared" ca="1" si="24"/>
        <v/>
      </c>
      <c r="AI334" s="78" t="str">
        <f>IF(AJ334="","",MAX($AI$5:AI333)+1)</f>
        <v/>
      </c>
      <c r="AJ334" s="53" t="str">
        <f>IF(G333="","",IF(COUNTIF($AJ$11:AJ333,G333)=0,G333,""))</f>
        <v/>
      </c>
      <c r="AK334" s="53" t="str">
        <f t="shared" si="25"/>
        <v/>
      </c>
      <c r="AL334" s="135"/>
    </row>
    <row r="335" spans="1:38" x14ac:dyDescent="0.25">
      <c r="A335" s="136"/>
      <c r="B335" s="136"/>
      <c r="C335" s="136"/>
      <c r="D335" s="136"/>
      <c r="E335" s="137"/>
      <c r="F335" s="137"/>
      <c r="G335" s="136"/>
      <c r="H335" s="137"/>
      <c r="I335" s="140" t="str">
        <f t="shared" si="26"/>
        <v/>
      </c>
      <c r="J335" s="140"/>
      <c r="K335" s="140"/>
      <c r="L335" s="140"/>
      <c r="M335" s="74" t="str">
        <f>IF(AND(C335="Abierto",D335="Urgente"),A335,"")</f>
        <v/>
      </c>
      <c r="N335" s="74" t="str">
        <f ca="1">IF(AND(C335="Abierto",D335="Urgente"),TODAY()-E335,"")</f>
        <v/>
      </c>
      <c r="O335" s="74" t="str">
        <f>IF(AND(C335="Abierto",D335="Urgente"),RANK(N335,$N$13:$N$814,0)+COUNTIF($N$13:N335,N335)-1,"")</f>
        <v/>
      </c>
      <c r="P335" s="74" t="str">
        <f>IF(AND(C335="Abierto",D335="Alta"),A335,"")</f>
        <v/>
      </c>
      <c r="Q335" s="74" t="str">
        <f ca="1">IF(AND(C335="Abierto",D335="Alta"),TODAY()-E335,"")</f>
        <v/>
      </c>
      <c r="R335" s="74" t="str">
        <f>IF(AND(C335="Abierto",D335="Alta"),RANK(Q335,$Q$13:$Q$814,0)+COUNTIF($Q$13:Q335,Q335)-1+MAX(O:O),"")</f>
        <v/>
      </c>
      <c r="S335" s="74" t="str">
        <f>IF(AND(C335="Abierto",D335="Media"),A335,"")</f>
        <v/>
      </c>
      <c r="T335" s="74" t="str">
        <f ca="1">IF(AND(C335="Abierto",D335="Media"),TODAY()-E335,"")</f>
        <v/>
      </c>
      <c r="U335" s="74" t="str">
        <f>IF(AND(C335="Abierto",D335="Media"),RANK(T335,$T$13:$T$814,0)+COUNTIF($T$13:T335,T335)-1+MAX(O:O,R:R),"")</f>
        <v/>
      </c>
      <c r="V335" s="74" t="str">
        <f>IF(AND(C335="Abierto",D335="Baja"),A335,"")</f>
        <v/>
      </c>
      <c r="W335" s="74" t="str">
        <f ca="1">IF(AND(C335="Abierto",D335="Baja"),TODAY()-E335,"")</f>
        <v/>
      </c>
      <c r="X335" s="74" t="str">
        <f>IF(AND(C335="Abierto",D335="Baja"),RANK(W335,$W$13:$W$814,0)+COUNTIF($W$13:W335,W335)-1+MAX(O:O,R:R,U:U),"")</f>
        <v/>
      </c>
      <c r="Y335" s="139" t="str">
        <f>IF(OR(C335="Resuelto",C335=""),"",SUM(O335,R335,U335,X335))</f>
        <v/>
      </c>
      <c r="Z335" s="139" t="str">
        <f>IF(OR(C335="Resuelto",C335=""),"",SUM(N335,Q335,T335,W335))</f>
        <v/>
      </c>
      <c r="AA335" s="139" t="str">
        <f>IF(OR(C335="Resuelto",C335=""),"",SUM(M335,P335,S335,V335))</f>
        <v/>
      </c>
      <c r="AB335" s="28">
        <v>517</v>
      </c>
      <c r="AC335" s="28" t="str">
        <f t="shared" ca="1" si="23"/>
        <v/>
      </c>
      <c r="AD335" s="75" t="str">
        <f t="shared" ca="1" si="24"/>
        <v/>
      </c>
      <c r="AI335" s="78" t="str">
        <f>IF(AJ335="","",MAX($AI$5:AI334)+1)</f>
        <v/>
      </c>
      <c r="AJ335" s="53" t="str">
        <f>IF(G334="","",IF(COUNTIF($AJ$11:AJ334,G334)=0,G334,""))</f>
        <v/>
      </c>
      <c r="AK335" s="53" t="str">
        <f t="shared" si="25"/>
        <v/>
      </c>
      <c r="AL335" s="135"/>
    </row>
    <row r="336" spans="1:38" x14ac:dyDescent="0.25">
      <c r="A336" s="136"/>
      <c r="B336" s="136"/>
      <c r="C336" s="136"/>
      <c r="D336" s="136"/>
      <c r="E336" s="137"/>
      <c r="F336" s="137"/>
      <c r="G336" s="136"/>
      <c r="H336" s="137"/>
      <c r="I336" s="140" t="str">
        <f t="shared" si="26"/>
        <v/>
      </c>
      <c r="J336" s="140"/>
      <c r="K336" s="140"/>
      <c r="L336" s="140"/>
      <c r="M336" s="74" t="str">
        <f>IF(AND(C336="Abierto",D336="Urgente"),A336,"")</f>
        <v/>
      </c>
      <c r="N336" s="74" t="str">
        <f ca="1">IF(AND(C336="Abierto",D336="Urgente"),TODAY()-E336,"")</f>
        <v/>
      </c>
      <c r="O336" s="74" t="str">
        <f>IF(AND(C336="Abierto",D336="Urgente"),RANK(N336,$N$13:$N$814,0)+COUNTIF($N$13:N336,N336)-1,"")</f>
        <v/>
      </c>
      <c r="P336" s="74" t="str">
        <f>IF(AND(C336="Abierto",D336="Alta"),A336,"")</f>
        <v/>
      </c>
      <c r="Q336" s="74" t="str">
        <f ca="1">IF(AND(C336="Abierto",D336="Alta"),TODAY()-E336,"")</f>
        <v/>
      </c>
      <c r="R336" s="74" t="str">
        <f>IF(AND(C336="Abierto",D336="Alta"),RANK(Q336,$Q$13:$Q$814,0)+COUNTIF($Q$13:Q336,Q336)-1+MAX(O:O),"")</f>
        <v/>
      </c>
      <c r="S336" s="74" t="str">
        <f>IF(AND(C336="Abierto",D336="Media"),A336,"")</f>
        <v/>
      </c>
      <c r="T336" s="74" t="str">
        <f ca="1">IF(AND(C336="Abierto",D336="Media"),TODAY()-E336,"")</f>
        <v/>
      </c>
      <c r="U336" s="74" t="str">
        <f>IF(AND(C336="Abierto",D336="Media"),RANK(T336,$T$13:$T$814,0)+COUNTIF($T$13:T336,T336)-1+MAX(O:O,R:R),"")</f>
        <v/>
      </c>
      <c r="V336" s="74" t="str">
        <f>IF(AND(C336="Abierto",D336="Baja"),A336,"")</f>
        <v/>
      </c>
      <c r="W336" s="74" t="str">
        <f ca="1">IF(AND(C336="Abierto",D336="Baja"),TODAY()-E336,"")</f>
        <v/>
      </c>
      <c r="X336" s="74" t="str">
        <f>IF(AND(C336="Abierto",D336="Baja"),RANK(W336,$W$13:$W$814,0)+COUNTIF($W$13:W336,W336)-1+MAX(O:O,R:R,U:U),"")</f>
        <v/>
      </c>
      <c r="Y336" s="139" t="str">
        <f>IF(OR(C336="Resuelto",C336=""),"",SUM(O336,R336,U336,X336))</f>
        <v/>
      </c>
      <c r="Z336" s="139" t="str">
        <f>IF(OR(C336="Resuelto",C336=""),"",SUM(N336,Q336,T336,W336))</f>
        <v/>
      </c>
      <c r="AA336" s="139" t="str">
        <f>IF(OR(C336="Resuelto",C336=""),"",SUM(M336,P336,S336,V336))</f>
        <v/>
      </c>
      <c r="AB336" s="28">
        <v>518</v>
      </c>
      <c r="AC336" s="28" t="str">
        <f t="shared" ca="1" si="23"/>
        <v/>
      </c>
      <c r="AD336" s="75" t="str">
        <f t="shared" ca="1" si="24"/>
        <v/>
      </c>
      <c r="AI336" s="78" t="str">
        <f>IF(AJ336="","",MAX($AI$5:AI335)+1)</f>
        <v/>
      </c>
      <c r="AJ336" s="53" t="str">
        <f>IF(G335="","",IF(COUNTIF($AJ$11:AJ335,G335)=0,G335,""))</f>
        <v/>
      </c>
      <c r="AK336" s="53" t="str">
        <f t="shared" si="25"/>
        <v/>
      </c>
      <c r="AL336" s="135"/>
    </row>
    <row r="337" spans="1:38" x14ac:dyDescent="0.25">
      <c r="A337" s="136"/>
      <c r="B337" s="136"/>
      <c r="C337" s="136"/>
      <c r="D337" s="136"/>
      <c r="E337" s="137"/>
      <c r="F337" s="137"/>
      <c r="G337" s="136"/>
      <c r="H337" s="137"/>
      <c r="I337" s="140" t="str">
        <f t="shared" si="26"/>
        <v/>
      </c>
      <c r="J337" s="140"/>
      <c r="K337" s="140"/>
      <c r="L337" s="140"/>
      <c r="M337" s="74" t="str">
        <f>IF(AND(C337="Abierto",D337="Urgente"),A337,"")</f>
        <v/>
      </c>
      <c r="N337" s="74" t="str">
        <f ca="1">IF(AND(C337="Abierto",D337="Urgente"),TODAY()-E337,"")</f>
        <v/>
      </c>
      <c r="O337" s="74" t="str">
        <f>IF(AND(C337="Abierto",D337="Urgente"),RANK(N337,$N$13:$N$814,0)+COUNTIF($N$13:N337,N337)-1,"")</f>
        <v/>
      </c>
      <c r="P337" s="74" t="str">
        <f>IF(AND(C337="Abierto",D337="Alta"),A337,"")</f>
        <v/>
      </c>
      <c r="Q337" s="74" t="str">
        <f ca="1">IF(AND(C337="Abierto",D337="Alta"),TODAY()-E337,"")</f>
        <v/>
      </c>
      <c r="R337" s="74" t="str">
        <f>IF(AND(C337="Abierto",D337="Alta"),RANK(Q337,$Q$13:$Q$814,0)+COUNTIF($Q$13:Q337,Q337)-1+MAX(O:O),"")</f>
        <v/>
      </c>
      <c r="S337" s="74" t="str">
        <f>IF(AND(C337="Abierto",D337="Media"),A337,"")</f>
        <v/>
      </c>
      <c r="T337" s="74" t="str">
        <f ca="1">IF(AND(C337="Abierto",D337="Media"),TODAY()-E337,"")</f>
        <v/>
      </c>
      <c r="U337" s="74" t="str">
        <f>IF(AND(C337="Abierto",D337="Media"),RANK(T337,$T$13:$T$814,0)+COUNTIF($T$13:T337,T337)-1+MAX(O:O,R:R),"")</f>
        <v/>
      </c>
      <c r="V337" s="74" t="str">
        <f>IF(AND(C337="Abierto",D337="Baja"),A337,"")</f>
        <v/>
      </c>
      <c r="W337" s="74" t="str">
        <f ca="1">IF(AND(C337="Abierto",D337="Baja"),TODAY()-E337,"")</f>
        <v/>
      </c>
      <c r="X337" s="74" t="str">
        <f>IF(AND(C337="Abierto",D337="Baja"),RANK(W337,$W$13:$W$814,0)+COUNTIF($W$13:W337,W337)-1+MAX(O:O,R:R,U:U),"")</f>
        <v/>
      </c>
      <c r="Y337" s="139" t="str">
        <f>IF(OR(C337="Resuelto",C337=""),"",SUM(O337,R337,U337,X337))</f>
        <v/>
      </c>
      <c r="Z337" s="139" t="str">
        <f>IF(OR(C337="Resuelto",C337=""),"",SUM(N337,Q337,T337,W337))</f>
        <v/>
      </c>
      <c r="AA337" s="139" t="str">
        <f>IF(OR(C337="Resuelto",C337=""),"",SUM(M337,P337,S337,V337))</f>
        <v/>
      </c>
      <c r="AB337" s="28">
        <v>519</v>
      </c>
      <c r="AC337" s="28" t="str">
        <f t="shared" ca="1" si="23"/>
        <v/>
      </c>
      <c r="AD337" s="75" t="str">
        <f t="shared" ca="1" si="24"/>
        <v/>
      </c>
      <c r="AI337" s="78" t="str">
        <f>IF(AJ337="","",MAX($AI$5:AI336)+1)</f>
        <v/>
      </c>
      <c r="AJ337" s="53" t="str">
        <f>IF(G336="","",IF(COUNTIF($AJ$11:AJ336,G336)=0,G336,""))</f>
        <v/>
      </c>
      <c r="AK337" s="53" t="str">
        <f t="shared" si="25"/>
        <v/>
      </c>
      <c r="AL337" s="135"/>
    </row>
    <row r="338" spans="1:38" x14ac:dyDescent="0.25">
      <c r="A338" s="136"/>
      <c r="B338" s="136"/>
      <c r="C338" s="136"/>
      <c r="D338" s="136"/>
      <c r="E338" s="137"/>
      <c r="F338" s="137"/>
      <c r="G338" s="136"/>
      <c r="H338" s="137"/>
      <c r="I338" s="140" t="str">
        <f t="shared" si="26"/>
        <v/>
      </c>
      <c r="J338" s="140"/>
      <c r="K338" s="140"/>
      <c r="L338" s="140"/>
      <c r="M338" s="74" t="str">
        <f>IF(AND(C338="Abierto",D338="Urgente"),A338,"")</f>
        <v/>
      </c>
      <c r="N338" s="74" t="str">
        <f ca="1">IF(AND(C338="Abierto",D338="Urgente"),TODAY()-E338,"")</f>
        <v/>
      </c>
      <c r="O338" s="74" t="str">
        <f>IF(AND(C338="Abierto",D338="Urgente"),RANK(N338,$N$13:$N$814,0)+COUNTIF($N$13:N338,N338)-1,"")</f>
        <v/>
      </c>
      <c r="P338" s="74" t="str">
        <f>IF(AND(C338="Abierto",D338="Alta"),A338,"")</f>
        <v/>
      </c>
      <c r="Q338" s="74" t="str">
        <f ca="1">IF(AND(C338="Abierto",D338="Alta"),TODAY()-E338,"")</f>
        <v/>
      </c>
      <c r="R338" s="74" t="str">
        <f>IF(AND(C338="Abierto",D338="Alta"),RANK(Q338,$Q$13:$Q$814,0)+COUNTIF($Q$13:Q338,Q338)-1+MAX(O:O),"")</f>
        <v/>
      </c>
      <c r="S338" s="74" t="str">
        <f>IF(AND(C338="Abierto",D338="Media"),A338,"")</f>
        <v/>
      </c>
      <c r="T338" s="74" t="str">
        <f ca="1">IF(AND(C338="Abierto",D338="Media"),TODAY()-E338,"")</f>
        <v/>
      </c>
      <c r="U338" s="74" t="str">
        <f>IF(AND(C338="Abierto",D338="Media"),RANK(T338,$T$13:$T$814,0)+COUNTIF($T$13:T338,T338)-1+MAX(O:O,R:R),"")</f>
        <v/>
      </c>
      <c r="V338" s="74" t="str">
        <f>IF(AND(C338="Abierto",D338="Baja"),A338,"")</f>
        <v/>
      </c>
      <c r="W338" s="74" t="str">
        <f ca="1">IF(AND(C338="Abierto",D338="Baja"),TODAY()-E338,"")</f>
        <v/>
      </c>
      <c r="X338" s="74" t="str">
        <f>IF(AND(C338="Abierto",D338="Baja"),RANK(W338,$W$13:$W$814,0)+COUNTIF($W$13:W338,W338)-1+MAX(O:O,R:R,U:U),"")</f>
        <v/>
      </c>
      <c r="Y338" s="139" t="str">
        <f>IF(OR(C338="Resuelto",C338=""),"",SUM(O338,R338,U338,X338))</f>
        <v/>
      </c>
      <c r="Z338" s="139" t="str">
        <f>IF(OR(C338="Resuelto",C338=""),"",SUM(N338,Q338,T338,W338))</f>
        <v/>
      </c>
      <c r="AA338" s="139" t="str">
        <f>IF(OR(C338="Resuelto",C338=""),"",SUM(M338,P338,S338,V338))</f>
        <v/>
      </c>
      <c r="AB338" s="28">
        <v>520</v>
      </c>
      <c r="AC338" s="28" t="str">
        <f t="shared" ca="1" si="23"/>
        <v/>
      </c>
      <c r="AD338" s="75" t="str">
        <f t="shared" ca="1" si="24"/>
        <v/>
      </c>
      <c r="AI338" s="78" t="str">
        <f>IF(AJ338="","",MAX($AI$5:AI337)+1)</f>
        <v/>
      </c>
      <c r="AJ338" s="53" t="str">
        <f>IF(G337="","",IF(COUNTIF($AJ$11:AJ337,G337)=0,G337,""))</f>
        <v/>
      </c>
      <c r="AK338" s="53" t="str">
        <f t="shared" si="25"/>
        <v/>
      </c>
      <c r="AL338" s="135"/>
    </row>
    <row r="339" spans="1:38" x14ac:dyDescent="0.25">
      <c r="A339" s="136"/>
      <c r="B339" s="136"/>
      <c r="C339" s="136"/>
      <c r="D339" s="136"/>
      <c r="E339" s="137"/>
      <c r="F339" s="137"/>
      <c r="G339" s="136"/>
      <c r="H339" s="137"/>
      <c r="I339" s="140" t="str">
        <f t="shared" si="26"/>
        <v/>
      </c>
      <c r="J339" s="140"/>
      <c r="K339" s="140"/>
      <c r="L339" s="140"/>
      <c r="M339" s="74" t="str">
        <f>IF(AND(C339="Abierto",D339="Urgente"),A339,"")</f>
        <v/>
      </c>
      <c r="N339" s="74" t="str">
        <f ca="1">IF(AND(C339="Abierto",D339="Urgente"),TODAY()-E339,"")</f>
        <v/>
      </c>
      <c r="O339" s="74" t="str">
        <f>IF(AND(C339="Abierto",D339="Urgente"),RANK(N339,$N$13:$N$814,0)+COUNTIF($N$13:N339,N339)-1,"")</f>
        <v/>
      </c>
      <c r="P339" s="74" t="str">
        <f>IF(AND(C339="Abierto",D339="Alta"),A339,"")</f>
        <v/>
      </c>
      <c r="Q339" s="74" t="str">
        <f ca="1">IF(AND(C339="Abierto",D339="Alta"),TODAY()-E339,"")</f>
        <v/>
      </c>
      <c r="R339" s="74" t="str">
        <f>IF(AND(C339="Abierto",D339="Alta"),RANK(Q339,$Q$13:$Q$814,0)+COUNTIF($Q$13:Q339,Q339)-1+MAX(O:O),"")</f>
        <v/>
      </c>
      <c r="S339" s="74" t="str">
        <f>IF(AND(C339="Abierto",D339="Media"),A339,"")</f>
        <v/>
      </c>
      <c r="T339" s="74" t="str">
        <f ca="1">IF(AND(C339="Abierto",D339="Media"),TODAY()-E339,"")</f>
        <v/>
      </c>
      <c r="U339" s="74" t="str">
        <f>IF(AND(C339="Abierto",D339="Media"),RANK(T339,$T$13:$T$814,0)+COUNTIF($T$13:T339,T339)-1+MAX(O:O,R:R),"")</f>
        <v/>
      </c>
      <c r="V339" s="74" t="str">
        <f>IF(AND(C339="Abierto",D339="Baja"),A339,"")</f>
        <v/>
      </c>
      <c r="W339" s="74" t="str">
        <f ca="1">IF(AND(C339="Abierto",D339="Baja"),TODAY()-E339,"")</f>
        <v/>
      </c>
      <c r="X339" s="74" t="str">
        <f>IF(AND(C339="Abierto",D339="Baja"),RANK(W339,$W$13:$W$814,0)+COUNTIF($W$13:W339,W339)-1+MAX(O:O,R:R,U:U),"")</f>
        <v/>
      </c>
      <c r="Y339" s="139" t="str">
        <f>IF(OR(C339="Resuelto",C339=""),"",SUM(O339,R339,U339,X339))</f>
        <v/>
      </c>
      <c r="Z339" s="139" t="str">
        <f>IF(OR(C339="Resuelto",C339=""),"",SUM(N339,Q339,T339,W339))</f>
        <v/>
      </c>
      <c r="AA339" s="139" t="str">
        <f>IF(OR(C339="Resuelto",C339=""),"",SUM(M339,P339,S339,V339))</f>
        <v/>
      </c>
      <c r="AB339" s="28">
        <v>521</v>
      </c>
      <c r="AC339" s="28" t="str">
        <f t="shared" ca="1" si="23"/>
        <v/>
      </c>
      <c r="AD339" s="75" t="str">
        <f t="shared" ca="1" si="24"/>
        <v/>
      </c>
      <c r="AI339" s="78" t="str">
        <f>IF(AJ339="","",MAX($AI$5:AI338)+1)</f>
        <v/>
      </c>
      <c r="AJ339" s="53" t="str">
        <f>IF(G338="","",IF(COUNTIF($AJ$11:AJ338,G338)=0,G338,""))</f>
        <v/>
      </c>
      <c r="AK339" s="53" t="str">
        <f t="shared" si="25"/>
        <v/>
      </c>
      <c r="AL339" s="135"/>
    </row>
    <row r="340" spans="1:38" x14ac:dyDescent="0.25">
      <c r="A340" s="136"/>
      <c r="B340" s="136"/>
      <c r="C340" s="136"/>
      <c r="D340" s="136"/>
      <c r="E340" s="137"/>
      <c r="F340" s="137"/>
      <c r="G340" s="136"/>
      <c r="H340" s="137"/>
      <c r="I340" s="140" t="str">
        <f t="shared" si="26"/>
        <v/>
      </c>
      <c r="J340" s="140"/>
      <c r="K340" s="140"/>
      <c r="L340" s="140"/>
      <c r="M340" s="74" t="str">
        <f>IF(AND(C340="Abierto",D340="Urgente"),A340,"")</f>
        <v/>
      </c>
      <c r="N340" s="74" t="str">
        <f ca="1">IF(AND(C340="Abierto",D340="Urgente"),TODAY()-E340,"")</f>
        <v/>
      </c>
      <c r="O340" s="74" t="str">
        <f>IF(AND(C340="Abierto",D340="Urgente"),RANK(N340,$N$13:$N$814,0)+COUNTIF($N$13:N340,N340)-1,"")</f>
        <v/>
      </c>
      <c r="P340" s="74" t="str">
        <f>IF(AND(C340="Abierto",D340="Alta"),A340,"")</f>
        <v/>
      </c>
      <c r="Q340" s="74" t="str">
        <f ca="1">IF(AND(C340="Abierto",D340="Alta"),TODAY()-E340,"")</f>
        <v/>
      </c>
      <c r="R340" s="74" t="str">
        <f>IF(AND(C340="Abierto",D340="Alta"),RANK(Q340,$Q$13:$Q$814,0)+COUNTIF($Q$13:Q340,Q340)-1+MAX(O:O),"")</f>
        <v/>
      </c>
      <c r="S340" s="74" t="str">
        <f>IF(AND(C340="Abierto",D340="Media"),A340,"")</f>
        <v/>
      </c>
      <c r="T340" s="74" t="str">
        <f ca="1">IF(AND(C340="Abierto",D340="Media"),TODAY()-E340,"")</f>
        <v/>
      </c>
      <c r="U340" s="74" t="str">
        <f>IF(AND(C340="Abierto",D340="Media"),RANK(T340,$T$13:$T$814,0)+COUNTIF($T$13:T340,T340)-1+MAX(O:O,R:R),"")</f>
        <v/>
      </c>
      <c r="V340" s="74" t="str">
        <f>IF(AND(C340="Abierto",D340="Baja"),A340,"")</f>
        <v/>
      </c>
      <c r="W340" s="74" t="str">
        <f ca="1">IF(AND(C340="Abierto",D340="Baja"),TODAY()-E340,"")</f>
        <v/>
      </c>
      <c r="X340" s="74" t="str">
        <f>IF(AND(C340="Abierto",D340="Baja"),RANK(W340,$W$13:$W$814,0)+COUNTIF($W$13:W340,W340)-1+MAX(O:O,R:R,U:U),"")</f>
        <v/>
      </c>
      <c r="Y340" s="139" t="str">
        <f>IF(OR(C340="Resuelto",C340=""),"",SUM(O340,R340,U340,X340))</f>
        <v/>
      </c>
      <c r="Z340" s="139" t="str">
        <f>IF(OR(C340="Resuelto",C340=""),"",SUM(N340,Q340,T340,W340))</f>
        <v/>
      </c>
      <c r="AA340" s="139" t="str">
        <f>IF(OR(C340="Resuelto",C340=""),"",SUM(M340,P340,S340,V340))</f>
        <v/>
      </c>
      <c r="AB340" s="28">
        <v>522</v>
      </c>
      <c r="AC340" s="28" t="str">
        <f t="shared" ca="1" si="23"/>
        <v/>
      </c>
      <c r="AD340" s="75" t="str">
        <f t="shared" ca="1" si="24"/>
        <v/>
      </c>
      <c r="AI340" s="78" t="str">
        <f>IF(AJ340="","",MAX($AI$5:AI339)+1)</f>
        <v/>
      </c>
      <c r="AJ340" s="53" t="str">
        <f>IF(G339="","",IF(COUNTIF($AJ$11:AJ339,G339)=0,G339,""))</f>
        <v/>
      </c>
      <c r="AK340" s="53" t="str">
        <f t="shared" si="25"/>
        <v/>
      </c>
      <c r="AL340" s="135"/>
    </row>
    <row r="341" spans="1:38" x14ac:dyDescent="0.25">
      <c r="A341" s="136"/>
      <c r="B341" s="136"/>
      <c r="C341" s="136"/>
      <c r="D341" s="136"/>
      <c r="E341" s="137"/>
      <c r="F341" s="137"/>
      <c r="G341" s="136"/>
      <c r="H341" s="137"/>
      <c r="I341" s="140" t="str">
        <f t="shared" si="26"/>
        <v/>
      </c>
      <c r="J341" s="140"/>
      <c r="K341" s="140"/>
      <c r="L341" s="140"/>
      <c r="M341" s="74" t="str">
        <f>IF(AND(C341="Abierto",D341="Urgente"),A341,"")</f>
        <v/>
      </c>
      <c r="N341" s="74" t="str">
        <f ca="1">IF(AND(C341="Abierto",D341="Urgente"),TODAY()-E341,"")</f>
        <v/>
      </c>
      <c r="O341" s="74" t="str">
        <f>IF(AND(C341="Abierto",D341="Urgente"),RANK(N341,$N$13:$N$814,0)+COUNTIF($N$13:N341,N341)-1,"")</f>
        <v/>
      </c>
      <c r="P341" s="74" t="str">
        <f>IF(AND(C341="Abierto",D341="Alta"),A341,"")</f>
        <v/>
      </c>
      <c r="Q341" s="74" t="str">
        <f ca="1">IF(AND(C341="Abierto",D341="Alta"),TODAY()-E341,"")</f>
        <v/>
      </c>
      <c r="R341" s="74" t="str">
        <f>IF(AND(C341="Abierto",D341="Alta"),RANK(Q341,$Q$13:$Q$814,0)+COUNTIF($Q$13:Q341,Q341)-1+MAX(O:O),"")</f>
        <v/>
      </c>
      <c r="S341" s="74" t="str">
        <f>IF(AND(C341="Abierto",D341="Media"),A341,"")</f>
        <v/>
      </c>
      <c r="T341" s="74" t="str">
        <f ca="1">IF(AND(C341="Abierto",D341="Media"),TODAY()-E341,"")</f>
        <v/>
      </c>
      <c r="U341" s="74" t="str">
        <f>IF(AND(C341="Abierto",D341="Media"),RANK(T341,$T$13:$T$814,0)+COUNTIF($T$13:T341,T341)-1+MAX(O:O,R:R),"")</f>
        <v/>
      </c>
      <c r="V341" s="74" t="str">
        <f>IF(AND(C341="Abierto",D341="Baja"),A341,"")</f>
        <v/>
      </c>
      <c r="W341" s="74" t="str">
        <f ca="1">IF(AND(C341="Abierto",D341="Baja"),TODAY()-E341,"")</f>
        <v/>
      </c>
      <c r="X341" s="74" t="str">
        <f>IF(AND(C341="Abierto",D341="Baja"),RANK(W341,$W$13:$W$814,0)+COUNTIF($W$13:W341,W341)-1+MAX(O:O,R:R,U:U),"")</f>
        <v/>
      </c>
      <c r="Y341" s="139" t="str">
        <f>IF(OR(C341="Resuelto",C341=""),"",SUM(O341,R341,U341,X341))</f>
        <v/>
      </c>
      <c r="Z341" s="139" t="str">
        <f>IF(OR(C341="Resuelto",C341=""),"",SUM(N341,Q341,T341,W341))</f>
        <v/>
      </c>
      <c r="AA341" s="139" t="str">
        <f>IF(OR(C341="Resuelto",C341=""),"",SUM(M341,P341,S341,V341))</f>
        <v/>
      </c>
      <c r="AB341" s="28">
        <v>523</v>
      </c>
      <c r="AC341" s="28" t="str">
        <f t="shared" ca="1" si="23"/>
        <v/>
      </c>
      <c r="AD341" s="75" t="str">
        <f t="shared" ca="1" si="24"/>
        <v/>
      </c>
      <c r="AI341" s="78" t="str">
        <f>IF(AJ341="","",MAX($AI$5:AI340)+1)</f>
        <v/>
      </c>
      <c r="AJ341" s="53" t="str">
        <f>IF(G340="","",IF(COUNTIF($AJ$11:AJ340,G340)=0,G340,""))</f>
        <v/>
      </c>
      <c r="AK341" s="53" t="str">
        <f t="shared" si="25"/>
        <v/>
      </c>
      <c r="AL341" s="135"/>
    </row>
    <row r="342" spans="1:38" x14ac:dyDescent="0.25">
      <c r="A342" s="136"/>
      <c r="B342" s="136"/>
      <c r="C342" s="136"/>
      <c r="D342" s="136"/>
      <c r="E342" s="137"/>
      <c r="F342" s="137"/>
      <c r="G342" s="136"/>
      <c r="H342" s="137"/>
      <c r="I342" s="140" t="str">
        <f t="shared" si="26"/>
        <v/>
      </c>
      <c r="J342" s="140"/>
      <c r="K342" s="140"/>
      <c r="L342" s="140"/>
      <c r="M342" s="74" t="str">
        <f>IF(AND(C342="Abierto",D342="Urgente"),A342,"")</f>
        <v/>
      </c>
      <c r="N342" s="74" t="str">
        <f ca="1">IF(AND(C342="Abierto",D342="Urgente"),TODAY()-E342,"")</f>
        <v/>
      </c>
      <c r="O342" s="74" t="str">
        <f>IF(AND(C342="Abierto",D342="Urgente"),RANK(N342,$N$13:$N$814,0)+COUNTIF($N$13:N342,N342)-1,"")</f>
        <v/>
      </c>
      <c r="P342" s="74" t="str">
        <f>IF(AND(C342="Abierto",D342="Alta"),A342,"")</f>
        <v/>
      </c>
      <c r="Q342" s="74" t="str">
        <f ca="1">IF(AND(C342="Abierto",D342="Alta"),TODAY()-E342,"")</f>
        <v/>
      </c>
      <c r="R342" s="74" t="str">
        <f>IF(AND(C342="Abierto",D342="Alta"),RANK(Q342,$Q$13:$Q$814,0)+COUNTIF($Q$13:Q342,Q342)-1+MAX(O:O),"")</f>
        <v/>
      </c>
      <c r="S342" s="74" t="str">
        <f>IF(AND(C342="Abierto",D342="Media"),A342,"")</f>
        <v/>
      </c>
      <c r="T342" s="74" t="str">
        <f ca="1">IF(AND(C342="Abierto",D342="Media"),TODAY()-E342,"")</f>
        <v/>
      </c>
      <c r="U342" s="74" t="str">
        <f>IF(AND(C342="Abierto",D342="Media"),RANK(T342,$T$13:$T$814,0)+COUNTIF($T$13:T342,T342)-1+MAX(O:O,R:R),"")</f>
        <v/>
      </c>
      <c r="V342" s="74" t="str">
        <f>IF(AND(C342="Abierto",D342="Baja"),A342,"")</f>
        <v/>
      </c>
      <c r="W342" s="74" t="str">
        <f ca="1">IF(AND(C342="Abierto",D342="Baja"),TODAY()-E342,"")</f>
        <v/>
      </c>
      <c r="X342" s="74" t="str">
        <f>IF(AND(C342="Abierto",D342="Baja"),RANK(W342,$W$13:$W$814,0)+COUNTIF($W$13:W342,W342)-1+MAX(O:O,R:R,U:U),"")</f>
        <v/>
      </c>
      <c r="Y342" s="139" t="str">
        <f>IF(OR(C342="Resuelto",C342=""),"",SUM(O342,R342,U342,X342))</f>
        <v/>
      </c>
      <c r="Z342" s="139" t="str">
        <f>IF(OR(C342="Resuelto",C342=""),"",SUM(N342,Q342,T342,W342))</f>
        <v/>
      </c>
      <c r="AA342" s="139" t="str">
        <f>IF(OR(C342="Resuelto",C342=""),"",SUM(M342,P342,S342,V342))</f>
        <v/>
      </c>
      <c r="AB342" s="28">
        <v>524</v>
      </c>
      <c r="AC342" s="28" t="str">
        <f t="shared" ref="AC342:AC405" ca="1" si="27">IF(ISNA(VLOOKUP(AB342,$Y$13:$AA$811,3,FALSE))=TRUE,"",VLOOKUP(AB342,$Y$13:$AA$811,3,FALSE))</f>
        <v/>
      </c>
      <c r="AD342" s="75" t="str">
        <f t="shared" ref="AD342:AD405" ca="1" si="28">IF(ISNA(VLOOKUP(AB342,$Y$13:$AA$811,2,FALSE))=TRUE,"",VLOOKUP(AB342,$Y$13:$AA$811,2,FALSE))</f>
        <v/>
      </c>
      <c r="AI342" s="78" t="str">
        <f>IF(AJ342="","",MAX($AI$5:AI341)+1)</f>
        <v/>
      </c>
      <c r="AJ342" s="53" t="str">
        <f>IF(G341="","",IF(COUNTIF($AJ$11:AJ341,G341)=0,G341,""))</f>
        <v/>
      </c>
      <c r="AK342" s="53" t="str">
        <f t="shared" ref="AK342:AK405" si="29">IF(ISNA(VLOOKUP(AB342,$AI$13:$AJ$811,2,FALSE))=TRUE,"",VLOOKUP(AB342,$AI$13:$AJ$811,2,FALSE))</f>
        <v/>
      </c>
      <c r="AL342" s="135"/>
    </row>
    <row r="343" spans="1:38" x14ac:dyDescent="0.25">
      <c r="A343" s="136"/>
      <c r="B343" s="136"/>
      <c r="C343" s="136"/>
      <c r="D343" s="136"/>
      <c r="E343" s="137"/>
      <c r="F343" s="137"/>
      <c r="G343" s="136"/>
      <c r="H343" s="137"/>
      <c r="I343" s="140" t="str">
        <f t="shared" si="26"/>
        <v/>
      </c>
      <c r="J343" s="140"/>
      <c r="K343" s="140"/>
      <c r="L343" s="140"/>
      <c r="M343" s="74" t="str">
        <f>IF(AND(C343="Abierto",D343="Urgente"),A343,"")</f>
        <v/>
      </c>
      <c r="N343" s="74" t="str">
        <f ca="1">IF(AND(C343="Abierto",D343="Urgente"),TODAY()-E343,"")</f>
        <v/>
      </c>
      <c r="O343" s="74" t="str">
        <f>IF(AND(C343="Abierto",D343="Urgente"),RANK(N343,$N$13:$N$814,0)+COUNTIF($N$13:N343,N343)-1,"")</f>
        <v/>
      </c>
      <c r="P343" s="74" t="str">
        <f>IF(AND(C343="Abierto",D343="Alta"),A343,"")</f>
        <v/>
      </c>
      <c r="Q343" s="74" t="str">
        <f ca="1">IF(AND(C343="Abierto",D343="Alta"),TODAY()-E343,"")</f>
        <v/>
      </c>
      <c r="R343" s="74" t="str">
        <f>IF(AND(C343="Abierto",D343="Alta"),RANK(Q343,$Q$13:$Q$814,0)+COUNTIF($Q$13:Q343,Q343)-1+MAX(O:O),"")</f>
        <v/>
      </c>
      <c r="S343" s="74" t="str">
        <f>IF(AND(C343="Abierto",D343="Media"),A343,"")</f>
        <v/>
      </c>
      <c r="T343" s="74" t="str">
        <f ca="1">IF(AND(C343="Abierto",D343="Media"),TODAY()-E343,"")</f>
        <v/>
      </c>
      <c r="U343" s="74" t="str">
        <f>IF(AND(C343="Abierto",D343="Media"),RANK(T343,$T$13:$T$814,0)+COUNTIF($T$13:T343,T343)-1+MAX(O:O,R:R),"")</f>
        <v/>
      </c>
      <c r="V343" s="74" t="str">
        <f>IF(AND(C343="Abierto",D343="Baja"),A343,"")</f>
        <v/>
      </c>
      <c r="W343" s="74" t="str">
        <f ca="1">IF(AND(C343="Abierto",D343="Baja"),TODAY()-E343,"")</f>
        <v/>
      </c>
      <c r="X343" s="74" t="str">
        <f>IF(AND(C343="Abierto",D343="Baja"),RANK(W343,$W$13:$W$814,0)+COUNTIF($W$13:W343,W343)-1+MAX(O:O,R:R,U:U),"")</f>
        <v/>
      </c>
      <c r="Y343" s="139" t="str">
        <f>IF(OR(C343="Resuelto",C343=""),"",SUM(O343,R343,U343,X343))</f>
        <v/>
      </c>
      <c r="Z343" s="139" t="str">
        <f>IF(OR(C343="Resuelto",C343=""),"",SUM(N343,Q343,T343,W343))</f>
        <v/>
      </c>
      <c r="AA343" s="139" t="str">
        <f>IF(OR(C343="Resuelto",C343=""),"",SUM(M343,P343,S343,V343))</f>
        <v/>
      </c>
      <c r="AB343" s="28">
        <v>525</v>
      </c>
      <c r="AC343" s="28" t="str">
        <f t="shared" ca="1" si="27"/>
        <v/>
      </c>
      <c r="AD343" s="75" t="str">
        <f t="shared" ca="1" si="28"/>
        <v/>
      </c>
      <c r="AI343" s="78" t="str">
        <f>IF(AJ343="","",MAX($AI$5:AI342)+1)</f>
        <v/>
      </c>
      <c r="AJ343" s="53" t="str">
        <f>IF(G342="","",IF(COUNTIF($AJ$11:AJ342,G342)=0,G342,""))</f>
        <v/>
      </c>
      <c r="AK343" s="53" t="str">
        <f t="shared" si="29"/>
        <v/>
      </c>
      <c r="AL343" s="135"/>
    </row>
    <row r="344" spans="1:38" x14ac:dyDescent="0.25">
      <c r="A344" s="136"/>
      <c r="B344" s="136"/>
      <c r="C344" s="136"/>
      <c r="D344" s="136"/>
      <c r="E344" s="137"/>
      <c r="F344" s="137"/>
      <c r="G344" s="136"/>
      <c r="H344" s="137"/>
      <c r="I344" s="140" t="str">
        <f t="shared" si="26"/>
        <v/>
      </c>
      <c r="J344" s="140"/>
      <c r="K344" s="140"/>
      <c r="L344" s="140"/>
      <c r="M344" s="74" t="str">
        <f>IF(AND(C344="Abierto",D344="Urgente"),A344,"")</f>
        <v/>
      </c>
      <c r="N344" s="74" t="str">
        <f ca="1">IF(AND(C344="Abierto",D344="Urgente"),TODAY()-E344,"")</f>
        <v/>
      </c>
      <c r="O344" s="74" t="str">
        <f>IF(AND(C344="Abierto",D344="Urgente"),RANK(N344,$N$13:$N$814,0)+COUNTIF($N$13:N344,N344)-1,"")</f>
        <v/>
      </c>
      <c r="P344" s="74" t="str">
        <f>IF(AND(C344="Abierto",D344="Alta"),A344,"")</f>
        <v/>
      </c>
      <c r="Q344" s="74" t="str">
        <f ca="1">IF(AND(C344="Abierto",D344="Alta"),TODAY()-E344,"")</f>
        <v/>
      </c>
      <c r="R344" s="74" t="str">
        <f>IF(AND(C344="Abierto",D344="Alta"),RANK(Q344,$Q$13:$Q$814,0)+COUNTIF($Q$13:Q344,Q344)-1+MAX(O:O),"")</f>
        <v/>
      </c>
      <c r="S344" s="74" t="str">
        <f>IF(AND(C344="Abierto",D344="Media"),A344,"")</f>
        <v/>
      </c>
      <c r="T344" s="74" t="str">
        <f ca="1">IF(AND(C344="Abierto",D344="Media"),TODAY()-E344,"")</f>
        <v/>
      </c>
      <c r="U344" s="74" t="str">
        <f>IF(AND(C344="Abierto",D344="Media"),RANK(T344,$T$13:$T$814,0)+COUNTIF($T$13:T344,T344)-1+MAX(O:O,R:R),"")</f>
        <v/>
      </c>
      <c r="V344" s="74" t="str">
        <f>IF(AND(C344="Abierto",D344="Baja"),A344,"")</f>
        <v/>
      </c>
      <c r="W344" s="74" t="str">
        <f ca="1">IF(AND(C344="Abierto",D344="Baja"),TODAY()-E344,"")</f>
        <v/>
      </c>
      <c r="X344" s="74" t="str">
        <f>IF(AND(C344="Abierto",D344="Baja"),RANK(W344,$W$13:$W$814,0)+COUNTIF($W$13:W344,W344)-1+MAX(O:O,R:R,U:U),"")</f>
        <v/>
      </c>
      <c r="Y344" s="139" t="str">
        <f>IF(OR(C344="Resuelto",C344=""),"",SUM(O344,R344,U344,X344))</f>
        <v/>
      </c>
      <c r="Z344" s="139" t="str">
        <f>IF(OR(C344="Resuelto",C344=""),"",SUM(N344,Q344,T344,W344))</f>
        <v/>
      </c>
      <c r="AA344" s="139" t="str">
        <f>IF(OR(C344="Resuelto",C344=""),"",SUM(M344,P344,S344,V344))</f>
        <v/>
      </c>
      <c r="AB344" s="28">
        <v>526</v>
      </c>
      <c r="AC344" s="28" t="str">
        <f t="shared" ca="1" si="27"/>
        <v/>
      </c>
      <c r="AD344" s="75" t="str">
        <f t="shared" ca="1" si="28"/>
        <v/>
      </c>
      <c r="AI344" s="78" t="str">
        <f>IF(AJ344="","",MAX($AI$5:AI343)+1)</f>
        <v/>
      </c>
      <c r="AJ344" s="53" t="str">
        <f>IF(G343="","",IF(COUNTIF($AJ$11:AJ343,G343)=0,G343,""))</f>
        <v/>
      </c>
      <c r="AK344" s="53" t="str">
        <f t="shared" si="29"/>
        <v/>
      </c>
      <c r="AL344" s="135"/>
    </row>
    <row r="345" spans="1:38" x14ac:dyDescent="0.25">
      <c r="A345" s="136"/>
      <c r="B345" s="136"/>
      <c r="C345" s="136"/>
      <c r="D345" s="136"/>
      <c r="E345" s="137"/>
      <c r="F345" s="137"/>
      <c r="G345" s="136"/>
      <c r="H345" s="137"/>
      <c r="I345" s="140" t="str">
        <f t="shared" si="26"/>
        <v/>
      </c>
      <c r="J345" s="140"/>
      <c r="K345" s="140"/>
      <c r="L345" s="140"/>
      <c r="M345" s="74" t="str">
        <f>IF(AND(C345="Abierto",D345="Urgente"),A345,"")</f>
        <v/>
      </c>
      <c r="N345" s="74" t="str">
        <f ca="1">IF(AND(C345="Abierto",D345="Urgente"),TODAY()-E345,"")</f>
        <v/>
      </c>
      <c r="O345" s="74" t="str">
        <f>IF(AND(C345="Abierto",D345="Urgente"),RANK(N345,$N$13:$N$814,0)+COUNTIF($N$13:N345,N345)-1,"")</f>
        <v/>
      </c>
      <c r="P345" s="74" t="str">
        <f>IF(AND(C345="Abierto",D345="Alta"),A345,"")</f>
        <v/>
      </c>
      <c r="Q345" s="74" t="str">
        <f ca="1">IF(AND(C345="Abierto",D345="Alta"),TODAY()-E345,"")</f>
        <v/>
      </c>
      <c r="R345" s="74" t="str">
        <f>IF(AND(C345="Abierto",D345="Alta"),RANK(Q345,$Q$13:$Q$814,0)+COUNTIF($Q$13:Q345,Q345)-1+MAX(O:O),"")</f>
        <v/>
      </c>
      <c r="S345" s="74" t="str">
        <f>IF(AND(C345="Abierto",D345="Media"),A345,"")</f>
        <v/>
      </c>
      <c r="T345" s="74" t="str">
        <f ca="1">IF(AND(C345="Abierto",D345="Media"),TODAY()-E345,"")</f>
        <v/>
      </c>
      <c r="U345" s="74" t="str">
        <f>IF(AND(C345="Abierto",D345="Media"),RANK(T345,$T$13:$T$814,0)+COUNTIF($T$13:T345,T345)-1+MAX(O:O,R:R),"")</f>
        <v/>
      </c>
      <c r="V345" s="74" t="str">
        <f>IF(AND(C345="Abierto",D345="Baja"),A345,"")</f>
        <v/>
      </c>
      <c r="W345" s="74" t="str">
        <f ca="1">IF(AND(C345="Abierto",D345="Baja"),TODAY()-E345,"")</f>
        <v/>
      </c>
      <c r="X345" s="74" t="str">
        <f>IF(AND(C345="Abierto",D345="Baja"),RANK(W345,$W$13:$W$814,0)+COUNTIF($W$13:W345,W345)-1+MAX(O:O,R:R,U:U),"")</f>
        <v/>
      </c>
      <c r="Y345" s="139" t="str">
        <f>IF(OR(C345="Resuelto",C345=""),"",SUM(O345,R345,U345,X345))</f>
        <v/>
      </c>
      <c r="Z345" s="139" t="str">
        <f>IF(OR(C345="Resuelto",C345=""),"",SUM(N345,Q345,T345,W345))</f>
        <v/>
      </c>
      <c r="AA345" s="139" t="str">
        <f>IF(OR(C345="Resuelto",C345=""),"",SUM(M345,P345,S345,V345))</f>
        <v/>
      </c>
      <c r="AB345" s="28">
        <v>527</v>
      </c>
      <c r="AC345" s="28" t="str">
        <f t="shared" ca="1" si="27"/>
        <v/>
      </c>
      <c r="AD345" s="75" t="str">
        <f t="shared" ca="1" si="28"/>
        <v/>
      </c>
      <c r="AI345" s="78" t="str">
        <f>IF(AJ345="","",MAX($AI$5:AI344)+1)</f>
        <v/>
      </c>
      <c r="AJ345" s="53" t="str">
        <f>IF(G344="","",IF(COUNTIF($AJ$11:AJ344,G344)=0,G344,""))</f>
        <v/>
      </c>
      <c r="AK345" s="53" t="str">
        <f t="shared" si="29"/>
        <v/>
      </c>
      <c r="AL345" s="135"/>
    </row>
    <row r="346" spans="1:38" x14ac:dyDescent="0.25">
      <c r="A346" s="136"/>
      <c r="B346" s="136"/>
      <c r="C346" s="136"/>
      <c r="D346" s="136"/>
      <c r="E346" s="137"/>
      <c r="F346" s="137"/>
      <c r="G346" s="136"/>
      <c r="H346" s="137"/>
      <c r="I346" s="140" t="str">
        <f t="shared" si="26"/>
        <v/>
      </c>
      <c r="J346" s="140"/>
      <c r="K346" s="140"/>
      <c r="L346" s="140"/>
      <c r="M346" s="74" t="str">
        <f>IF(AND(C346="Abierto",D346="Urgente"),A346,"")</f>
        <v/>
      </c>
      <c r="N346" s="74" t="str">
        <f ca="1">IF(AND(C346="Abierto",D346="Urgente"),TODAY()-E346,"")</f>
        <v/>
      </c>
      <c r="O346" s="74" t="str">
        <f>IF(AND(C346="Abierto",D346="Urgente"),RANK(N346,$N$13:$N$814,0)+COUNTIF($N$13:N346,N346)-1,"")</f>
        <v/>
      </c>
      <c r="P346" s="74" t="str">
        <f>IF(AND(C346="Abierto",D346="Alta"),A346,"")</f>
        <v/>
      </c>
      <c r="Q346" s="74" t="str">
        <f ca="1">IF(AND(C346="Abierto",D346="Alta"),TODAY()-E346,"")</f>
        <v/>
      </c>
      <c r="R346" s="74" t="str">
        <f>IF(AND(C346="Abierto",D346="Alta"),RANK(Q346,$Q$13:$Q$814,0)+COUNTIF($Q$13:Q346,Q346)-1+MAX(O:O),"")</f>
        <v/>
      </c>
      <c r="S346" s="74" t="str">
        <f>IF(AND(C346="Abierto",D346="Media"),A346,"")</f>
        <v/>
      </c>
      <c r="T346" s="74" t="str">
        <f ca="1">IF(AND(C346="Abierto",D346="Media"),TODAY()-E346,"")</f>
        <v/>
      </c>
      <c r="U346" s="74" t="str">
        <f>IF(AND(C346="Abierto",D346="Media"),RANK(T346,$T$13:$T$814,0)+COUNTIF($T$13:T346,T346)-1+MAX(O:O,R:R),"")</f>
        <v/>
      </c>
      <c r="V346" s="74" t="str">
        <f>IF(AND(C346="Abierto",D346="Baja"),A346,"")</f>
        <v/>
      </c>
      <c r="W346" s="74" t="str">
        <f ca="1">IF(AND(C346="Abierto",D346="Baja"),TODAY()-E346,"")</f>
        <v/>
      </c>
      <c r="X346" s="74" t="str">
        <f>IF(AND(C346="Abierto",D346="Baja"),RANK(W346,$W$13:$W$814,0)+COUNTIF($W$13:W346,W346)-1+MAX(O:O,R:R,U:U),"")</f>
        <v/>
      </c>
      <c r="Y346" s="139" t="str">
        <f>IF(OR(C346="Resuelto",C346=""),"",SUM(O346,R346,U346,X346))</f>
        <v/>
      </c>
      <c r="Z346" s="139" t="str">
        <f>IF(OR(C346="Resuelto",C346=""),"",SUM(N346,Q346,T346,W346))</f>
        <v/>
      </c>
      <c r="AA346" s="139" t="str">
        <f>IF(OR(C346="Resuelto",C346=""),"",SUM(M346,P346,S346,V346))</f>
        <v/>
      </c>
      <c r="AB346" s="28">
        <v>528</v>
      </c>
      <c r="AC346" s="28" t="str">
        <f t="shared" ca="1" si="27"/>
        <v/>
      </c>
      <c r="AD346" s="75" t="str">
        <f t="shared" ca="1" si="28"/>
        <v/>
      </c>
      <c r="AI346" s="78" t="str">
        <f>IF(AJ346="","",MAX($AI$5:AI345)+1)</f>
        <v/>
      </c>
      <c r="AJ346" s="53" t="str">
        <f>IF(G345="","",IF(COUNTIF($AJ$11:AJ345,G345)=0,G345,""))</f>
        <v/>
      </c>
      <c r="AK346" s="53" t="str">
        <f t="shared" si="29"/>
        <v/>
      </c>
      <c r="AL346" s="135"/>
    </row>
    <row r="347" spans="1:38" x14ac:dyDescent="0.25">
      <c r="A347" s="136"/>
      <c r="B347" s="136"/>
      <c r="C347" s="136"/>
      <c r="D347" s="136"/>
      <c r="E347" s="137"/>
      <c r="F347" s="137"/>
      <c r="G347" s="136"/>
      <c r="H347" s="137"/>
      <c r="I347" s="140" t="str">
        <f t="shared" si="26"/>
        <v/>
      </c>
      <c r="J347" s="140"/>
      <c r="K347" s="140"/>
      <c r="L347" s="140"/>
      <c r="M347" s="74" t="str">
        <f>IF(AND(C347="Abierto",D347="Urgente"),A347,"")</f>
        <v/>
      </c>
      <c r="N347" s="74" t="str">
        <f ca="1">IF(AND(C347="Abierto",D347="Urgente"),TODAY()-E347,"")</f>
        <v/>
      </c>
      <c r="O347" s="74" t="str">
        <f>IF(AND(C347="Abierto",D347="Urgente"),RANK(N347,$N$13:$N$814,0)+COUNTIF($N$13:N347,N347)-1,"")</f>
        <v/>
      </c>
      <c r="P347" s="74" t="str">
        <f>IF(AND(C347="Abierto",D347="Alta"),A347,"")</f>
        <v/>
      </c>
      <c r="Q347" s="74" t="str">
        <f ca="1">IF(AND(C347="Abierto",D347="Alta"),TODAY()-E347,"")</f>
        <v/>
      </c>
      <c r="R347" s="74" t="str">
        <f>IF(AND(C347="Abierto",D347="Alta"),RANK(Q347,$Q$13:$Q$814,0)+COUNTIF($Q$13:Q347,Q347)-1+MAX(O:O),"")</f>
        <v/>
      </c>
      <c r="S347" s="74" t="str">
        <f>IF(AND(C347="Abierto",D347="Media"),A347,"")</f>
        <v/>
      </c>
      <c r="T347" s="74" t="str">
        <f ca="1">IF(AND(C347="Abierto",D347="Media"),TODAY()-E347,"")</f>
        <v/>
      </c>
      <c r="U347" s="74" t="str">
        <f>IF(AND(C347="Abierto",D347="Media"),RANK(T347,$T$13:$T$814,0)+COUNTIF($T$13:T347,T347)-1+MAX(O:O,R:R),"")</f>
        <v/>
      </c>
      <c r="V347" s="74" t="str">
        <f>IF(AND(C347="Abierto",D347="Baja"),A347,"")</f>
        <v/>
      </c>
      <c r="W347" s="74" t="str">
        <f ca="1">IF(AND(C347="Abierto",D347="Baja"),TODAY()-E347,"")</f>
        <v/>
      </c>
      <c r="X347" s="74" t="str">
        <f>IF(AND(C347="Abierto",D347="Baja"),RANK(W347,$W$13:$W$814,0)+COUNTIF($W$13:W347,W347)-1+MAX(O:O,R:R,U:U),"")</f>
        <v/>
      </c>
      <c r="Y347" s="139" t="str">
        <f>IF(OR(C347="Resuelto",C347=""),"",SUM(O347,R347,U347,X347))</f>
        <v/>
      </c>
      <c r="Z347" s="139" t="str">
        <f>IF(OR(C347="Resuelto",C347=""),"",SUM(N347,Q347,T347,W347))</f>
        <v/>
      </c>
      <c r="AA347" s="139" t="str">
        <f>IF(OR(C347="Resuelto",C347=""),"",SUM(M347,P347,S347,V347))</f>
        <v/>
      </c>
      <c r="AB347" s="28">
        <v>529</v>
      </c>
      <c r="AC347" s="28" t="str">
        <f t="shared" ca="1" si="27"/>
        <v/>
      </c>
      <c r="AD347" s="75" t="str">
        <f t="shared" ca="1" si="28"/>
        <v/>
      </c>
      <c r="AI347" s="78" t="str">
        <f>IF(AJ347="","",MAX($AI$5:AI346)+1)</f>
        <v/>
      </c>
      <c r="AJ347" s="53" t="str">
        <f>IF(G346="","",IF(COUNTIF($AJ$11:AJ346,G346)=0,G346,""))</f>
        <v/>
      </c>
      <c r="AK347" s="53" t="str">
        <f t="shared" si="29"/>
        <v/>
      </c>
      <c r="AL347" s="135"/>
    </row>
    <row r="348" spans="1:38" x14ac:dyDescent="0.25">
      <c r="A348" s="136"/>
      <c r="B348" s="136"/>
      <c r="C348" s="136"/>
      <c r="D348" s="136"/>
      <c r="E348" s="137"/>
      <c r="F348" s="137"/>
      <c r="G348" s="136"/>
      <c r="H348" s="137"/>
      <c r="I348" s="140" t="str">
        <f t="shared" si="26"/>
        <v/>
      </c>
      <c r="J348" s="140"/>
      <c r="K348" s="140"/>
      <c r="L348" s="140"/>
      <c r="M348" s="74" t="str">
        <f>IF(AND(C348="Abierto",D348="Urgente"),A348,"")</f>
        <v/>
      </c>
      <c r="N348" s="74" t="str">
        <f ca="1">IF(AND(C348="Abierto",D348="Urgente"),TODAY()-E348,"")</f>
        <v/>
      </c>
      <c r="O348" s="74" t="str">
        <f>IF(AND(C348="Abierto",D348="Urgente"),RANK(N348,$N$13:$N$814,0)+COUNTIF($N$13:N348,N348)-1,"")</f>
        <v/>
      </c>
      <c r="P348" s="74" t="str">
        <f>IF(AND(C348="Abierto",D348="Alta"),A348,"")</f>
        <v/>
      </c>
      <c r="Q348" s="74" t="str">
        <f ca="1">IF(AND(C348="Abierto",D348="Alta"),TODAY()-E348,"")</f>
        <v/>
      </c>
      <c r="R348" s="74" t="str">
        <f>IF(AND(C348="Abierto",D348="Alta"),RANK(Q348,$Q$13:$Q$814,0)+COUNTIF($Q$13:Q348,Q348)-1+MAX(O:O),"")</f>
        <v/>
      </c>
      <c r="S348" s="74" t="str">
        <f>IF(AND(C348="Abierto",D348="Media"),A348,"")</f>
        <v/>
      </c>
      <c r="T348" s="74" t="str">
        <f ca="1">IF(AND(C348="Abierto",D348="Media"),TODAY()-E348,"")</f>
        <v/>
      </c>
      <c r="U348" s="74" t="str">
        <f>IF(AND(C348="Abierto",D348="Media"),RANK(T348,$T$13:$T$814,0)+COUNTIF($T$13:T348,T348)-1+MAX(O:O,R:R),"")</f>
        <v/>
      </c>
      <c r="V348" s="74" t="str">
        <f>IF(AND(C348="Abierto",D348="Baja"),A348,"")</f>
        <v/>
      </c>
      <c r="W348" s="74" t="str">
        <f ca="1">IF(AND(C348="Abierto",D348="Baja"),TODAY()-E348,"")</f>
        <v/>
      </c>
      <c r="X348" s="74" t="str">
        <f>IF(AND(C348="Abierto",D348="Baja"),RANK(W348,$W$13:$W$814,0)+COUNTIF($W$13:W348,W348)-1+MAX(O:O,R:R,U:U),"")</f>
        <v/>
      </c>
      <c r="Y348" s="139" t="str">
        <f>IF(OR(C348="Resuelto",C348=""),"",SUM(O348,R348,U348,X348))</f>
        <v/>
      </c>
      <c r="Z348" s="139" t="str">
        <f>IF(OR(C348="Resuelto",C348=""),"",SUM(N348,Q348,T348,W348))</f>
        <v/>
      </c>
      <c r="AA348" s="139" t="str">
        <f>IF(OR(C348="Resuelto",C348=""),"",SUM(M348,P348,S348,V348))</f>
        <v/>
      </c>
      <c r="AB348" s="28">
        <v>530</v>
      </c>
      <c r="AC348" s="28" t="str">
        <f t="shared" ca="1" si="27"/>
        <v/>
      </c>
      <c r="AD348" s="75" t="str">
        <f t="shared" ca="1" si="28"/>
        <v/>
      </c>
      <c r="AI348" s="78" t="str">
        <f>IF(AJ348="","",MAX($AI$5:AI347)+1)</f>
        <v/>
      </c>
      <c r="AJ348" s="53" t="str">
        <f>IF(G347="","",IF(COUNTIF($AJ$11:AJ347,G347)=0,G347,""))</f>
        <v/>
      </c>
      <c r="AK348" s="53" t="str">
        <f t="shared" si="29"/>
        <v/>
      </c>
      <c r="AL348" s="135"/>
    </row>
    <row r="349" spans="1:38" x14ac:dyDescent="0.25">
      <c r="A349" s="136"/>
      <c r="B349" s="136"/>
      <c r="C349" s="136"/>
      <c r="D349" s="136"/>
      <c r="E349" s="137"/>
      <c r="F349" s="137"/>
      <c r="G349" s="136"/>
      <c r="H349" s="137"/>
      <c r="I349" s="140" t="str">
        <f t="shared" si="26"/>
        <v/>
      </c>
      <c r="J349" s="140"/>
      <c r="K349" s="140"/>
      <c r="L349" s="140"/>
      <c r="M349" s="74" t="str">
        <f>IF(AND(C349="Abierto",D349="Urgente"),A349,"")</f>
        <v/>
      </c>
      <c r="N349" s="74" t="str">
        <f ca="1">IF(AND(C349="Abierto",D349="Urgente"),TODAY()-E349,"")</f>
        <v/>
      </c>
      <c r="O349" s="74" t="str">
        <f>IF(AND(C349="Abierto",D349="Urgente"),RANK(N349,$N$13:$N$814,0)+COUNTIF($N$13:N349,N349)-1,"")</f>
        <v/>
      </c>
      <c r="P349" s="74" t="str">
        <f>IF(AND(C349="Abierto",D349="Alta"),A349,"")</f>
        <v/>
      </c>
      <c r="Q349" s="74" t="str">
        <f ca="1">IF(AND(C349="Abierto",D349="Alta"),TODAY()-E349,"")</f>
        <v/>
      </c>
      <c r="R349" s="74" t="str">
        <f>IF(AND(C349="Abierto",D349="Alta"),RANK(Q349,$Q$13:$Q$814,0)+COUNTIF($Q$13:Q349,Q349)-1+MAX(O:O),"")</f>
        <v/>
      </c>
      <c r="S349" s="74" t="str">
        <f>IF(AND(C349="Abierto",D349="Media"),A349,"")</f>
        <v/>
      </c>
      <c r="T349" s="74" t="str">
        <f ca="1">IF(AND(C349="Abierto",D349="Media"),TODAY()-E349,"")</f>
        <v/>
      </c>
      <c r="U349" s="74" t="str">
        <f>IF(AND(C349="Abierto",D349="Media"),RANK(T349,$T$13:$T$814,0)+COUNTIF($T$13:T349,T349)-1+MAX(O:O,R:R),"")</f>
        <v/>
      </c>
      <c r="V349" s="74" t="str">
        <f>IF(AND(C349="Abierto",D349="Baja"),A349,"")</f>
        <v/>
      </c>
      <c r="W349" s="74" t="str">
        <f ca="1">IF(AND(C349="Abierto",D349="Baja"),TODAY()-E349,"")</f>
        <v/>
      </c>
      <c r="X349" s="74" t="str">
        <f>IF(AND(C349="Abierto",D349="Baja"),RANK(W349,$W$13:$W$814,0)+COUNTIF($W$13:W349,W349)-1+MAX(O:O,R:R,U:U),"")</f>
        <v/>
      </c>
      <c r="Y349" s="139" t="str">
        <f>IF(OR(C349="Resuelto",C349=""),"",SUM(O349,R349,U349,X349))</f>
        <v/>
      </c>
      <c r="Z349" s="139" t="str">
        <f>IF(OR(C349="Resuelto",C349=""),"",SUM(N349,Q349,T349,W349))</f>
        <v/>
      </c>
      <c r="AA349" s="139" t="str">
        <f>IF(OR(C349="Resuelto",C349=""),"",SUM(M349,P349,S349,V349))</f>
        <v/>
      </c>
      <c r="AB349" s="28">
        <v>531</v>
      </c>
      <c r="AC349" s="28" t="str">
        <f t="shared" ca="1" si="27"/>
        <v/>
      </c>
      <c r="AD349" s="75" t="str">
        <f t="shared" ca="1" si="28"/>
        <v/>
      </c>
      <c r="AI349" s="78" t="str">
        <f>IF(AJ349="","",MAX($AI$5:AI348)+1)</f>
        <v/>
      </c>
      <c r="AJ349" s="53" t="str">
        <f>IF(G348="","",IF(COUNTIF($AJ$11:AJ348,G348)=0,G348,""))</f>
        <v/>
      </c>
      <c r="AK349" s="53" t="str">
        <f t="shared" si="29"/>
        <v/>
      </c>
      <c r="AL349" s="135"/>
    </row>
    <row r="350" spans="1:38" x14ac:dyDescent="0.25">
      <c r="A350" s="136"/>
      <c r="B350" s="136"/>
      <c r="C350" s="136"/>
      <c r="D350" s="136"/>
      <c r="E350" s="137"/>
      <c r="F350" s="137"/>
      <c r="G350" s="136"/>
      <c r="H350" s="137"/>
      <c r="I350" s="140" t="str">
        <f t="shared" si="26"/>
        <v/>
      </c>
      <c r="J350" s="140"/>
      <c r="K350" s="140"/>
      <c r="L350" s="140"/>
      <c r="M350" s="74" t="str">
        <f>IF(AND(C350="Abierto",D350="Urgente"),A350,"")</f>
        <v/>
      </c>
      <c r="N350" s="74" t="str">
        <f ca="1">IF(AND(C350="Abierto",D350="Urgente"),TODAY()-E350,"")</f>
        <v/>
      </c>
      <c r="O350" s="74" t="str">
        <f>IF(AND(C350="Abierto",D350="Urgente"),RANK(N350,$N$13:$N$814,0)+COUNTIF($N$13:N350,N350)-1,"")</f>
        <v/>
      </c>
      <c r="P350" s="74" t="str">
        <f>IF(AND(C350="Abierto",D350="Alta"),A350,"")</f>
        <v/>
      </c>
      <c r="Q350" s="74" t="str">
        <f ca="1">IF(AND(C350="Abierto",D350="Alta"),TODAY()-E350,"")</f>
        <v/>
      </c>
      <c r="R350" s="74" t="str">
        <f>IF(AND(C350="Abierto",D350="Alta"),RANK(Q350,$Q$13:$Q$814,0)+COUNTIF($Q$13:Q350,Q350)-1+MAX(O:O),"")</f>
        <v/>
      </c>
      <c r="S350" s="74" t="str">
        <f>IF(AND(C350="Abierto",D350="Media"),A350,"")</f>
        <v/>
      </c>
      <c r="T350" s="74" t="str">
        <f ca="1">IF(AND(C350="Abierto",D350="Media"),TODAY()-E350,"")</f>
        <v/>
      </c>
      <c r="U350" s="74" t="str">
        <f>IF(AND(C350="Abierto",D350="Media"),RANK(T350,$T$13:$T$814,0)+COUNTIF($T$13:T350,T350)-1+MAX(O:O,R:R),"")</f>
        <v/>
      </c>
      <c r="V350" s="74" t="str">
        <f>IF(AND(C350="Abierto",D350="Baja"),A350,"")</f>
        <v/>
      </c>
      <c r="W350" s="74" t="str">
        <f ca="1">IF(AND(C350="Abierto",D350="Baja"),TODAY()-E350,"")</f>
        <v/>
      </c>
      <c r="X350" s="74" t="str">
        <f>IF(AND(C350="Abierto",D350="Baja"),RANK(W350,$W$13:$W$814,0)+COUNTIF($W$13:W350,W350)-1+MAX(O:O,R:R,U:U),"")</f>
        <v/>
      </c>
      <c r="Y350" s="139" t="str">
        <f>IF(OR(C350="Resuelto",C350=""),"",SUM(O350,R350,U350,X350))</f>
        <v/>
      </c>
      <c r="Z350" s="139" t="str">
        <f>IF(OR(C350="Resuelto",C350=""),"",SUM(N350,Q350,T350,W350))</f>
        <v/>
      </c>
      <c r="AA350" s="139" t="str">
        <f>IF(OR(C350="Resuelto",C350=""),"",SUM(M350,P350,S350,V350))</f>
        <v/>
      </c>
      <c r="AB350" s="28">
        <v>532</v>
      </c>
      <c r="AC350" s="28" t="str">
        <f t="shared" ca="1" si="27"/>
        <v/>
      </c>
      <c r="AD350" s="75" t="str">
        <f t="shared" ca="1" si="28"/>
        <v/>
      </c>
      <c r="AI350" s="78" t="str">
        <f>IF(AJ350="","",MAX($AI$5:AI349)+1)</f>
        <v/>
      </c>
      <c r="AJ350" s="53" t="str">
        <f>IF(G349="","",IF(COUNTIF($AJ$11:AJ349,G349)=0,G349,""))</f>
        <v/>
      </c>
      <c r="AK350" s="53" t="str">
        <f t="shared" si="29"/>
        <v/>
      </c>
      <c r="AL350" s="135"/>
    </row>
    <row r="351" spans="1:38" x14ac:dyDescent="0.25">
      <c r="A351" s="136"/>
      <c r="B351" s="136"/>
      <c r="C351" s="136"/>
      <c r="D351" s="136"/>
      <c r="E351" s="137"/>
      <c r="F351" s="137"/>
      <c r="G351" s="136"/>
      <c r="H351" s="137"/>
      <c r="I351" s="140" t="str">
        <f t="shared" si="26"/>
        <v/>
      </c>
      <c r="J351" s="140"/>
      <c r="K351" s="140"/>
      <c r="L351" s="140"/>
      <c r="M351" s="74" t="str">
        <f>IF(AND(C351="Abierto",D351="Urgente"),A351,"")</f>
        <v/>
      </c>
      <c r="N351" s="74" t="str">
        <f ca="1">IF(AND(C351="Abierto",D351="Urgente"),TODAY()-E351,"")</f>
        <v/>
      </c>
      <c r="O351" s="74" t="str">
        <f>IF(AND(C351="Abierto",D351="Urgente"),RANK(N351,$N$13:$N$814,0)+COUNTIF($N$13:N351,N351)-1,"")</f>
        <v/>
      </c>
      <c r="P351" s="74" t="str">
        <f>IF(AND(C351="Abierto",D351="Alta"),A351,"")</f>
        <v/>
      </c>
      <c r="Q351" s="74" t="str">
        <f ca="1">IF(AND(C351="Abierto",D351="Alta"),TODAY()-E351,"")</f>
        <v/>
      </c>
      <c r="R351" s="74" t="str">
        <f>IF(AND(C351="Abierto",D351="Alta"),RANK(Q351,$Q$13:$Q$814,0)+COUNTIF($Q$13:Q351,Q351)-1+MAX(O:O),"")</f>
        <v/>
      </c>
      <c r="S351" s="74" t="str">
        <f>IF(AND(C351="Abierto",D351="Media"),A351,"")</f>
        <v/>
      </c>
      <c r="T351" s="74" t="str">
        <f ca="1">IF(AND(C351="Abierto",D351="Media"),TODAY()-E351,"")</f>
        <v/>
      </c>
      <c r="U351" s="74" t="str">
        <f>IF(AND(C351="Abierto",D351="Media"),RANK(T351,$T$13:$T$814,0)+COUNTIF($T$13:T351,T351)-1+MAX(O:O,R:R),"")</f>
        <v/>
      </c>
      <c r="V351" s="74" t="str">
        <f>IF(AND(C351="Abierto",D351="Baja"),A351,"")</f>
        <v/>
      </c>
      <c r="W351" s="74" t="str">
        <f ca="1">IF(AND(C351="Abierto",D351="Baja"),TODAY()-E351,"")</f>
        <v/>
      </c>
      <c r="X351" s="74" t="str">
        <f>IF(AND(C351="Abierto",D351="Baja"),RANK(W351,$W$13:$W$814,0)+COUNTIF($W$13:W351,W351)-1+MAX(O:O,R:R,U:U),"")</f>
        <v/>
      </c>
      <c r="Y351" s="139" t="str">
        <f>IF(OR(C351="Resuelto",C351=""),"",SUM(O351,R351,U351,X351))</f>
        <v/>
      </c>
      <c r="Z351" s="139" t="str">
        <f>IF(OR(C351="Resuelto",C351=""),"",SUM(N351,Q351,T351,W351))</f>
        <v/>
      </c>
      <c r="AA351" s="139" t="str">
        <f>IF(OR(C351="Resuelto",C351=""),"",SUM(M351,P351,S351,V351))</f>
        <v/>
      </c>
      <c r="AB351" s="28">
        <v>533</v>
      </c>
      <c r="AC351" s="28" t="str">
        <f t="shared" ca="1" si="27"/>
        <v/>
      </c>
      <c r="AD351" s="75" t="str">
        <f t="shared" ca="1" si="28"/>
        <v/>
      </c>
      <c r="AI351" s="78" t="str">
        <f>IF(AJ351="","",MAX($AI$5:AI350)+1)</f>
        <v/>
      </c>
      <c r="AJ351" s="53" t="str">
        <f>IF(G350="","",IF(COUNTIF($AJ$11:AJ350,G350)=0,G350,""))</f>
        <v/>
      </c>
      <c r="AK351" s="53" t="str">
        <f t="shared" si="29"/>
        <v/>
      </c>
      <c r="AL351" s="135"/>
    </row>
    <row r="352" spans="1:38" x14ac:dyDescent="0.25">
      <c r="A352" s="136"/>
      <c r="B352" s="136"/>
      <c r="C352" s="136"/>
      <c r="D352" s="136"/>
      <c r="E352" s="137"/>
      <c r="F352" s="137"/>
      <c r="G352" s="136"/>
      <c r="H352" s="137"/>
      <c r="I352" s="140" t="str">
        <f t="shared" si="26"/>
        <v/>
      </c>
      <c r="J352" s="140"/>
      <c r="K352" s="140"/>
      <c r="L352" s="140"/>
      <c r="M352" s="74" t="str">
        <f>IF(AND(C352="Abierto",D352="Urgente"),A352,"")</f>
        <v/>
      </c>
      <c r="N352" s="74" t="str">
        <f ca="1">IF(AND(C352="Abierto",D352="Urgente"),TODAY()-E352,"")</f>
        <v/>
      </c>
      <c r="O352" s="74" t="str">
        <f>IF(AND(C352="Abierto",D352="Urgente"),RANK(N352,$N$13:$N$814,0)+COUNTIF($N$13:N352,N352)-1,"")</f>
        <v/>
      </c>
      <c r="P352" s="74" t="str">
        <f>IF(AND(C352="Abierto",D352="Alta"),A352,"")</f>
        <v/>
      </c>
      <c r="Q352" s="74" t="str">
        <f ca="1">IF(AND(C352="Abierto",D352="Alta"),TODAY()-E352,"")</f>
        <v/>
      </c>
      <c r="R352" s="74" t="str">
        <f>IF(AND(C352="Abierto",D352="Alta"),RANK(Q352,$Q$13:$Q$814,0)+COUNTIF($Q$13:Q352,Q352)-1+MAX(O:O),"")</f>
        <v/>
      </c>
      <c r="S352" s="74" t="str">
        <f>IF(AND(C352="Abierto",D352="Media"),A352,"")</f>
        <v/>
      </c>
      <c r="T352" s="74" t="str">
        <f ca="1">IF(AND(C352="Abierto",D352="Media"),TODAY()-E352,"")</f>
        <v/>
      </c>
      <c r="U352" s="74" t="str">
        <f>IF(AND(C352="Abierto",D352="Media"),RANK(T352,$T$13:$T$814,0)+COUNTIF($T$13:T352,T352)-1+MAX(O:O,R:R),"")</f>
        <v/>
      </c>
      <c r="V352" s="74" t="str">
        <f>IF(AND(C352="Abierto",D352="Baja"),A352,"")</f>
        <v/>
      </c>
      <c r="W352" s="74" t="str">
        <f ca="1">IF(AND(C352="Abierto",D352="Baja"),TODAY()-E352,"")</f>
        <v/>
      </c>
      <c r="X352" s="74" t="str">
        <f>IF(AND(C352="Abierto",D352="Baja"),RANK(W352,$W$13:$W$814,0)+COUNTIF($W$13:W352,W352)-1+MAX(O:O,R:R,U:U),"")</f>
        <v/>
      </c>
      <c r="Y352" s="139" t="str">
        <f>IF(OR(C352="Resuelto",C352=""),"",SUM(O352,R352,U352,X352))</f>
        <v/>
      </c>
      <c r="Z352" s="139" t="str">
        <f>IF(OR(C352="Resuelto",C352=""),"",SUM(N352,Q352,T352,W352))</f>
        <v/>
      </c>
      <c r="AA352" s="139" t="str">
        <f>IF(OR(C352="Resuelto",C352=""),"",SUM(M352,P352,S352,V352))</f>
        <v/>
      </c>
      <c r="AB352" s="28">
        <v>534</v>
      </c>
      <c r="AC352" s="28" t="str">
        <f t="shared" ca="1" si="27"/>
        <v/>
      </c>
      <c r="AD352" s="75" t="str">
        <f t="shared" ca="1" si="28"/>
        <v/>
      </c>
      <c r="AI352" s="78" t="str">
        <f>IF(AJ352="","",MAX($AI$5:AI351)+1)</f>
        <v/>
      </c>
      <c r="AJ352" s="53" t="str">
        <f>IF(G351="","",IF(COUNTIF($AJ$11:AJ351,G351)=0,G351,""))</f>
        <v/>
      </c>
      <c r="AK352" s="53" t="str">
        <f t="shared" si="29"/>
        <v/>
      </c>
      <c r="AL352" s="135"/>
    </row>
    <row r="353" spans="1:38" x14ac:dyDescent="0.25">
      <c r="A353" s="136"/>
      <c r="B353" s="136"/>
      <c r="C353" s="136"/>
      <c r="D353" s="136"/>
      <c r="E353" s="137"/>
      <c r="F353" s="137"/>
      <c r="G353" s="136"/>
      <c r="H353" s="137"/>
      <c r="I353" s="140" t="str">
        <f t="shared" si="26"/>
        <v/>
      </c>
      <c r="J353" s="140"/>
      <c r="K353" s="140"/>
      <c r="L353" s="140"/>
      <c r="M353" s="74" t="str">
        <f>IF(AND(C353="Abierto",D353="Urgente"),A353,"")</f>
        <v/>
      </c>
      <c r="N353" s="74" t="str">
        <f ca="1">IF(AND(C353="Abierto",D353="Urgente"),TODAY()-E353,"")</f>
        <v/>
      </c>
      <c r="O353" s="74" t="str">
        <f>IF(AND(C353="Abierto",D353="Urgente"),RANK(N353,$N$13:$N$814,0)+COUNTIF($N$13:N353,N353)-1,"")</f>
        <v/>
      </c>
      <c r="P353" s="74" t="str">
        <f>IF(AND(C353="Abierto",D353="Alta"),A353,"")</f>
        <v/>
      </c>
      <c r="Q353" s="74" t="str">
        <f ca="1">IF(AND(C353="Abierto",D353="Alta"),TODAY()-E353,"")</f>
        <v/>
      </c>
      <c r="R353" s="74" t="str">
        <f>IF(AND(C353="Abierto",D353="Alta"),RANK(Q353,$Q$13:$Q$814,0)+COUNTIF($Q$13:Q353,Q353)-1+MAX(O:O),"")</f>
        <v/>
      </c>
      <c r="S353" s="74" t="str">
        <f>IF(AND(C353="Abierto",D353="Media"),A353,"")</f>
        <v/>
      </c>
      <c r="T353" s="74" t="str">
        <f ca="1">IF(AND(C353="Abierto",D353="Media"),TODAY()-E353,"")</f>
        <v/>
      </c>
      <c r="U353" s="74" t="str">
        <f>IF(AND(C353="Abierto",D353="Media"),RANK(T353,$T$13:$T$814,0)+COUNTIF($T$13:T353,T353)-1+MAX(O:O,R:R),"")</f>
        <v/>
      </c>
      <c r="V353" s="74" t="str">
        <f>IF(AND(C353="Abierto",D353="Baja"),A353,"")</f>
        <v/>
      </c>
      <c r="W353" s="74" t="str">
        <f ca="1">IF(AND(C353="Abierto",D353="Baja"),TODAY()-E353,"")</f>
        <v/>
      </c>
      <c r="X353" s="74" t="str">
        <f>IF(AND(C353="Abierto",D353="Baja"),RANK(W353,$W$13:$W$814,0)+COUNTIF($W$13:W353,W353)-1+MAX(O:O,R:R,U:U),"")</f>
        <v/>
      </c>
      <c r="Y353" s="139" t="str">
        <f>IF(OR(C353="Resuelto",C353=""),"",SUM(O353,R353,U353,X353))</f>
        <v/>
      </c>
      <c r="Z353" s="139" t="str">
        <f>IF(OR(C353="Resuelto",C353=""),"",SUM(N353,Q353,T353,W353))</f>
        <v/>
      </c>
      <c r="AA353" s="139" t="str">
        <f>IF(OR(C353="Resuelto",C353=""),"",SUM(M353,P353,S353,V353))</f>
        <v/>
      </c>
      <c r="AB353" s="28">
        <v>535</v>
      </c>
      <c r="AC353" s="28" t="str">
        <f t="shared" ca="1" si="27"/>
        <v/>
      </c>
      <c r="AD353" s="75" t="str">
        <f t="shared" ca="1" si="28"/>
        <v/>
      </c>
      <c r="AI353" s="78" t="str">
        <f>IF(AJ353="","",MAX($AI$5:AI352)+1)</f>
        <v/>
      </c>
      <c r="AJ353" s="53" t="str">
        <f>IF(G352="","",IF(COUNTIF($AJ$11:AJ352,G352)=0,G352,""))</f>
        <v/>
      </c>
      <c r="AK353" s="53" t="str">
        <f t="shared" si="29"/>
        <v/>
      </c>
      <c r="AL353" s="135"/>
    </row>
    <row r="354" spans="1:38" x14ac:dyDescent="0.25">
      <c r="A354" s="136"/>
      <c r="B354" s="136"/>
      <c r="C354" s="136"/>
      <c r="D354" s="136"/>
      <c r="E354" s="137"/>
      <c r="F354" s="137"/>
      <c r="G354" s="136"/>
      <c r="H354" s="137"/>
      <c r="I354" s="140" t="str">
        <f t="shared" si="26"/>
        <v/>
      </c>
      <c r="J354" s="140"/>
      <c r="K354" s="140"/>
      <c r="L354" s="140"/>
      <c r="M354" s="74" t="str">
        <f>IF(AND(C354="Abierto",D354="Urgente"),A354,"")</f>
        <v/>
      </c>
      <c r="N354" s="74" t="str">
        <f ca="1">IF(AND(C354="Abierto",D354="Urgente"),TODAY()-E354,"")</f>
        <v/>
      </c>
      <c r="O354" s="74" t="str">
        <f>IF(AND(C354="Abierto",D354="Urgente"),RANK(N354,$N$13:$N$814,0)+COUNTIF($N$13:N354,N354)-1,"")</f>
        <v/>
      </c>
      <c r="P354" s="74" t="str">
        <f>IF(AND(C354="Abierto",D354="Alta"),A354,"")</f>
        <v/>
      </c>
      <c r="Q354" s="74" t="str">
        <f ca="1">IF(AND(C354="Abierto",D354="Alta"),TODAY()-E354,"")</f>
        <v/>
      </c>
      <c r="R354" s="74" t="str">
        <f>IF(AND(C354="Abierto",D354="Alta"),RANK(Q354,$Q$13:$Q$814,0)+COUNTIF($Q$13:Q354,Q354)-1+MAX(O:O),"")</f>
        <v/>
      </c>
      <c r="S354" s="74" t="str">
        <f>IF(AND(C354="Abierto",D354="Media"),A354,"")</f>
        <v/>
      </c>
      <c r="T354" s="74" t="str">
        <f ca="1">IF(AND(C354="Abierto",D354="Media"),TODAY()-E354,"")</f>
        <v/>
      </c>
      <c r="U354" s="74" t="str">
        <f>IF(AND(C354="Abierto",D354="Media"),RANK(T354,$T$13:$T$814,0)+COUNTIF($T$13:T354,T354)-1+MAX(O:O,R:R),"")</f>
        <v/>
      </c>
      <c r="V354" s="74" t="str">
        <f>IF(AND(C354="Abierto",D354="Baja"),A354,"")</f>
        <v/>
      </c>
      <c r="W354" s="74" t="str">
        <f ca="1">IF(AND(C354="Abierto",D354="Baja"),TODAY()-E354,"")</f>
        <v/>
      </c>
      <c r="X354" s="74" t="str">
        <f>IF(AND(C354="Abierto",D354="Baja"),RANK(W354,$W$13:$W$814,0)+COUNTIF($W$13:W354,W354)-1+MAX(O:O,R:R,U:U),"")</f>
        <v/>
      </c>
      <c r="Y354" s="139" t="str">
        <f>IF(OR(C354="Resuelto",C354=""),"",SUM(O354,R354,U354,X354))</f>
        <v/>
      </c>
      <c r="Z354" s="139" t="str">
        <f>IF(OR(C354="Resuelto",C354=""),"",SUM(N354,Q354,T354,W354))</f>
        <v/>
      </c>
      <c r="AA354" s="139" t="str">
        <f>IF(OR(C354="Resuelto",C354=""),"",SUM(M354,P354,S354,V354))</f>
        <v/>
      </c>
      <c r="AB354" s="28">
        <v>536</v>
      </c>
      <c r="AC354" s="28" t="str">
        <f t="shared" ca="1" si="27"/>
        <v/>
      </c>
      <c r="AD354" s="75" t="str">
        <f t="shared" ca="1" si="28"/>
        <v/>
      </c>
      <c r="AI354" s="78" t="str">
        <f>IF(AJ354="","",MAX($AI$5:AI353)+1)</f>
        <v/>
      </c>
      <c r="AJ354" s="53" t="str">
        <f>IF(G353="","",IF(COUNTIF($AJ$11:AJ353,G353)=0,G353,""))</f>
        <v/>
      </c>
      <c r="AK354" s="53" t="str">
        <f t="shared" si="29"/>
        <v/>
      </c>
      <c r="AL354" s="135"/>
    </row>
    <row r="355" spans="1:38" x14ac:dyDescent="0.25">
      <c r="A355" s="136"/>
      <c r="B355" s="136"/>
      <c r="C355" s="136"/>
      <c r="D355" s="136"/>
      <c r="E355" s="137"/>
      <c r="F355" s="137"/>
      <c r="G355" s="136"/>
      <c r="H355" s="137"/>
      <c r="I355" s="140" t="str">
        <f t="shared" si="26"/>
        <v/>
      </c>
      <c r="J355" s="140"/>
      <c r="K355" s="140"/>
      <c r="L355" s="140"/>
      <c r="M355" s="74" t="str">
        <f>IF(AND(C355="Abierto",D355="Urgente"),A355,"")</f>
        <v/>
      </c>
      <c r="N355" s="74" t="str">
        <f ca="1">IF(AND(C355="Abierto",D355="Urgente"),TODAY()-E355,"")</f>
        <v/>
      </c>
      <c r="O355" s="74" t="str">
        <f>IF(AND(C355="Abierto",D355="Urgente"),RANK(N355,$N$13:$N$814,0)+COUNTIF($N$13:N355,N355)-1,"")</f>
        <v/>
      </c>
      <c r="P355" s="74" t="str">
        <f>IF(AND(C355="Abierto",D355="Alta"),A355,"")</f>
        <v/>
      </c>
      <c r="Q355" s="74" t="str">
        <f ca="1">IF(AND(C355="Abierto",D355="Alta"),TODAY()-E355,"")</f>
        <v/>
      </c>
      <c r="R355" s="74" t="str">
        <f>IF(AND(C355="Abierto",D355="Alta"),RANK(Q355,$Q$13:$Q$814,0)+COUNTIF($Q$13:Q355,Q355)-1+MAX(O:O),"")</f>
        <v/>
      </c>
      <c r="S355" s="74" t="str">
        <f>IF(AND(C355="Abierto",D355="Media"),A355,"")</f>
        <v/>
      </c>
      <c r="T355" s="74" t="str">
        <f ca="1">IF(AND(C355="Abierto",D355="Media"),TODAY()-E355,"")</f>
        <v/>
      </c>
      <c r="U355" s="74" t="str">
        <f>IF(AND(C355="Abierto",D355="Media"),RANK(T355,$T$13:$T$814,0)+COUNTIF($T$13:T355,T355)-1+MAX(O:O,R:R),"")</f>
        <v/>
      </c>
      <c r="V355" s="74" t="str">
        <f>IF(AND(C355="Abierto",D355="Baja"),A355,"")</f>
        <v/>
      </c>
      <c r="W355" s="74" t="str">
        <f ca="1">IF(AND(C355="Abierto",D355="Baja"),TODAY()-E355,"")</f>
        <v/>
      </c>
      <c r="X355" s="74" t="str">
        <f>IF(AND(C355="Abierto",D355="Baja"),RANK(W355,$W$13:$W$814,0)+COUNTIF($W$13:W355,W355)-1+MAX(O:O,R:R,U:U),"")</f>
        <v/>
      </c>
      <c r="Y355" s="139" t="str">
        <f>IF(OR(C355="Resuelto",C355=""),"",SUM(O355,R355,U355,X355))</f>
        <v/>
      </c>
      <c r="Z355" s="139" t="str">
        <f>IF(OR(C355="Resuelto",C355=""),"",SUM(N355,Q355,T355,W355))</f>
        <v/>
      </c>
      <c r="AA355" s="139" t="str">
        <f>IF(OR(C355="Resuelto",C355=""),"",SUM(M355,P355,S355,V355))</f>
        <v/>
      </c>
      <c r="AB355" s="28">
        <v>537</v>
      </c>
      <c r="AC355" s="28" t="str">
        <f t="shared" ca="1" si="27"/>
        <v/>
      </c>
      <c r="AD355" s="75" t="str">
        <f t="shared" ca="1" si="28"/>
        <v/>
      </c>
      <c r="AI355" s="78" t="str">
        <f>IF(AJ355="","",MAX($AI$5:AI354)+1)</f>
        <v/>
      </c>
      <c r="AJ355" s="53" t="str">
        <f>IF(G354="","",IF(COUNTIF($AJ$11:AJ354,G354)=0,G354,""))</f>
        <v/>
      </c>
      <c r="AK355" s="53" t="str">
        <f t="shared" si="29"/>
        <v/>
      </c>
      <c r="AL355" s="135"/>
    </row>
    <row r="356" spans="1:38" x14ac:dyDescent="0.25">
      <c r="A356" s="136"/>
      <c r="B356" s="136"/>
      <c r="C356" s="136"/>
      <c r="D356" s="136"/>
      <c r="E356" s="137"/>
      <c r="F356" s="137"/>
      <c r="G356" s="136"/>
      <c r="H356" s="137"/>
      <c r="I356" s="140" t="str">
        <f t="shared" si="26"/>
        <v/>
      </c>
      <c r="J356" s="140"/>
      <c r="K356" s="140"/>
      <c r="L356" s="140"/>
      <c r="M356" s="74" t="str">
        <f>IF(AND(C356="Abierto",D356="Urgente"),A356,"")</f>
        <v/>
      </c>
      <c r="N356" s="74" t="str">
        <f ca="1">IF(AND(C356="Abierto",D356="Urgente"),TODAY()-E356,"")</f>
        <v/>
      </c>
      <c r="O356" s="74" t="str">
        <f>IF(AND(C356="Abierto",D356="Urgente"),RANK(N356,$N$13:$N$814,0)+COUNTIF($N$13:N356,N356)-1,"")</f>
        <v/>
      </c>
      <c r="P356" s="74" t="str">
        <f>IF(AND(C356="Abierto",D356="Alta"),A356,"")</f>
        <v/>
      </c>
      <c r="Q356" s="74" t="str">
        <f ca="1">IF(AND(C356="Abierto",D356="Alta"),TODAY()-E356,"")</f>
        <v/>
      </c>
      <c r="R356" s="74" t="str">
        <f>IF(AND(C356="Abierto",D356="Alta"),RANK(Q356,$Q$13:$Q$814,0)+COUNTIF($Q$13:Q356,Q356)-1+MAX(O:O),"")</f>
        <v/>
      </c>
      <c r="S356" s="74" t="str">
        <f>IF(AND(C356="Abierto",D356="Media"),A356,"")</f>
        <v/>
      </c>
      <c r="T356" s="74" t="str">
        <f ca="1">IF(AND(C356="Abierto",D356="Media"),TODAY()-E356,"")</f>
        <v/>
      </c>
      <c r="U356" s="74" t="str">
        <f>IF(AND(C356="Abierto",D356="Media"),RANK(T356,$T$13:$T$814,0)+COUNTIF($T$13:T356,T356)-1+MAX(O:O,R:R),"")</f>
        <v/>
      </c>
      <c r="V356" s="74" t="str">
        <f>IF(AND(C356="Abierto",D356="Baja"),A356,"")</f>
        <v/>
      </c>
      <c r="W356" s="74" t="str">
        <f ca="1">IF(AND(C356="Abierto",D356="Baja"),TODAY()-E356,"")</f>
        <v/>
      </c>
      <c r="X356" s="74" t="str">
        <f>IF(AND(C356="Abierto",D356="Baja"),RANK(W356,$W$13:$W$814,0)+COUNTIF($W$13:W356,W356)-1+MAX(O:O,R:R,U:U),"")</f>
        <v/>
      </c>
      <c r="Y356" s="139" t="str">
        <f>IF(OR(C356="Resuelto",C356=""),"",SUM(O356,R356,U356,X356))</f>
        <v/>
      </c>
      <c r="Z356" s="139" t="str">
        <f>IF(OR(C356="Resuelto",C356=""),"",SUM(N356,Q356,T356,W356))</f>
        <v/>
      </c>
      <c r="AA356" s="139" t="str">
        <f>IF(OR(C356="Resuelto",C356=""),"",SUM(M356,P356,S356,V356))</f>
        <v/>
      </c>
      <c r="AB356" s="28">
        <v>538</v>
      </c>
      <c r="AC356" s="28" t="str">
        <f t="shared" ca="1" si="27"/>
        <v/>
      </c>
      <c r="AD356" s="75" t="str">
        <f t="shared" ca="1" si="28"/>
        <v/>
      </c>
      <c r="AI356" s="78" t="str">
        <f>IF(AJ356="","",MAX($AI$5:AI355)+1)</f>
        <v/>
      </c>
      <c r="AJ356" s="53" t="str">
        <f>IF(G355="","",IF(COUNTIF($AJ$11:AJ355,G355)=0,G355,""))</f>
        <v/>
      </c>
      <c r="AK356" s="53" t="str">
        <f t="shared" si="29"/>
        <v/>
      </c>
      <c r="AL356" s="135"/>
    </row>
    <row r="357" spans="1:38" x14ac:dyDescent="0.25">
      <c r="A357" s="136"/>
      <c r="B357" s="136"/>
      <c r="C357" s="136"/>
      <c r="D357" s="136"/>
      <c r="E357" s="137"/>
      <c r="F357" s="137"/>
      <c r="G357" s="136"/>
      <c r="H357" s="137"/>
      <c r="I357" s="140" t="str">
        <f t="shared" si="26"/>
        <v/>
      </c>
      <c r="J357" s="140"/>
      <c r="K357" s="140"/>
      <c r="L357" s="140"/>
      <c r="M357" s="74" t="str">
        <f>IF(AND(C357="Abierto",D357="Urgente"),A357,"")</f>
        <v/>
      </c>
      <c r="N357" s="74" t="str">
        <f ca="1">IF(AND(C357="Abierto",D357="Urgente"),TODAY()-E357,"")</f>
        <v/>
      </c>
      <c r="O357" s="74" t="str">
        <f>IF(AND(C357="Abierto",D357="Urgente"),RANK(N357,$N$13:$N$814,0)+COUNTIF($N$13:N357,N357)-1,"")</f>
        <v/>
      </c>
      <c r="P357" s="74" t="str">
        <f>IF(AND(C357="Abierto",D357="Alta"),A357,"")</f>
        <v/>
      </c>
      <c r="Q357" s="74" t="str">
        <f ca="1">IF(AND(C357="Abierto",D357="Alta"),TODAY()-E357,"")</f>
        <v/>
      </c>
      <c r="R357" s="74" t="str">
        <f>IF(AND(C357="Abierto",D357="Alta"),RANK(Q357,$Q$13:$Q$814,0)+COUNTIF($Q$13:Q357,Q357)-1+MAX(O:O),"")</f>
        <v/>
      </c>
      <c r="S357" s="74" t="str">
        <f>IF(AND(C357="Abierto",D357="Media"),A357,"")</f>
        <v/>
      </c>
      <c r="T357" s="74" t="str">
        <f ca="1">IF(AND(C357="Abierto",D357="Media"),TODAY()-E357,"")</f>
        <v/>
      </c>
      <c r="U357" s="74" t="str">
        <f>IF(AND(C357="Abierto",D357="Media"),RANK(T357,$T$13:$T$814,0)+COUNTIF($T$13:T357,T357)-1+MAX(O:O,R:R),"")</f>
        <v/>
      </c>
      <c r="V357" s="74" t="str">
        <f>IF(AND(C357="Abierto",D357="Baja"),A357,"")</f>
        <v/>
      </c>
      <c r="W357" s="74" t="str">
        <f ca="1">IF(AND(C357="Abierto",D357="Baja"),TODAY()-E357,"")</f>
        <v/>
      </c>
      <c r="X357" s="74" t="str">
        <f>IF(AND(C357="Abierto",D357="Baja"),RANK(W357,$W$13:$W$814,0)+COUNTIF($W$13:W357,W357)-1+MAX(O:O,R:R,U:U),"")</f>
        <v/>
      </c>
      <c r="Y357" s="139" t="str">
        <f>IF(OR(C357="Resuelto",C357=""),"",SUM(O357,R357,U357,X357))</f>
        <v/>
      </c>
      <c r="Z357" s="139" t="str">
        <f>IF(OR(C357="Resuelto",C357=""),"",SUM(N357,Q357,T357,W357))</f>
        <v/>
      </c>
      <c r="AA357" s="139" t="str">
        <f>IF(OR(C357="Resuelto",C357=""),"",SUM(M357,P357,S357,V357))</f>
        <v/>
      </c>
      <c r="AB357" s="28">
        <v>539</v>
      </c>
      <c r="AC357" s="28" t="str">
        <f t="shared" ca="1" si="27"/>
        <v/>
      </c>
      <c r="AD357" s="75" t="str">
        <f t="shared" ca="1" si="28"/>
        <v/>
      </c>
      <c r="AI357" s="78" t="str">
        <f>IF(AJ357="","",MAX($AI$5:AI356)+1)</f>
        <v/>
      </c>
      <c r="AJ357" s="53" t="str">
        <f>IF(G356="","",IF(COUNTIF($AJ$11:AJ356,G356)=0,G356,""))</f>
        <v/>
      </c>
      <c r="AK357" s="53" t="str">
        <f t="shared" si="29"/>
        <v/>
      </c>
      <c r="AL357" s="135"/>
    </row>
    <row r="358" spans="1:38" x14ac:dyDescent="0.25">
      <c r="A358" s="136"/>
      <c r="B358" s="136"/>
      <c r="C358" s="136"/>
      <c r="D358" s="136"/>
      <c r="E358" s="137"/>
      <c r="F358" s="137"/>
      <c r="G358" s="136"/>
      <c r="H358" s="137"/>
      <c r="I358" s="140" t="str">
        <f t="shared" si="26"/>
        <v/>
      </c>
      <c r="J358" s="140"/>
      <c r="K358" s="140"/>
      <c r="L358" s="140"/>
      <c r="M358" s="74" t="str">
        <f>IF(AND(C358="Abierto",D358="Urgente"),A358,"")</f>
        <v/>
      </c>
      <c r="N358" s="74" t="str">
        <f ca="1">IF(AND(C358="Abierto",D358="Urgente"),TODAY()-E358,"")</f>
        <v/>
      </c>
      <c r="O358" s="74" t="str">
        <f>IF(AND(C358="Abierto",D358="Urgente"),RANK(N358,$N$13:$N$814,0)+COUNTIF($N$13:N358,N358)-1,"")</f>
        <v/>
      </c>
      <c r="P358" s="74" t="str">
        <f>IF(AND(C358="Abierto",D358="Alta"),A358,"")</f>
        <v/>
      </c>
      <c r="Q358" s="74" t="str">
        <f ca="1">IF(AND(C358="Abierto",D358="Alta"),TODAY()-E358,"")</f>
        <v/>
      </c>
      <c r="R358" s="74" t="str">
        <f>IF(AND(C358="Abierto",D358="Alta"),RANK(Q358,$Q$13:$Q$814,0)+COUNTIF($Q$13:Q358,Q358)-1+MAX(O:O),"")</f>
        <v/>
      </c>
      <c r="S358" s="74" t="str">
        <f>IF(AND(C358="Abierto",D358="Media"),A358,"")</f>
        <v/>
      </c>
      <c r="T358" s="74" t="str">
        <f ca="1">IF(AND(C358="Abierto",D358="Media"),TODAY()-E358,"")</f>
        <v/>
      </c>
      <c r="U358" s="74" t="str">
        <f>IF(AND(C358="Abierto",D358="Media"),RANK(T358,$T$13:$T$814,0)+COUNTIF($T$13:T358,T358)-1+MAX(O:O,R:R),"")</f>
        <v/>
      </c>
      <c r="V358" s="74" t="str">
        <f>IF(AND(C358="Abierto",D358="Baja"),A358,"")</f>
        <v/>
      </c>
      <c r="W358" s="74" t="str">
        <f ca="1">IF(AND(C358="Abierto",D358="Baja"),TODAY()-E358,"")</f>
        <v/>
      </c>
      <c r="X358" s="74" t="str">
        <f>IF(AND(C358="Abierto",D358="Baja"),RANK(W358,$W$13:$W$814,0)+COUNTIF($W$13:W358,W358)-1+MAX(O:O,R:R,U:U),"")</f>
        <v/>
      </c>
      <c r="Y358" s="139" t="str">
        <f>IF(OR(C358="Resuelto",C358=""),"",SUM(O358,R358,U358,X358))</f>
        <v/>
      </c>
      <c r="Z358" s="139" t="str">
        <f>IF(OR(C358="Resuelto",C358=""),"",SUM(N358,Q358,T358,W358))</f>
        <v/>
      </c>
      <c r="AA358" s="139" t="str">
        <f>IF(OR(C358="Resuelto",C358=""),"",SUM(M358,P358,S358,V358))</f>
        <v/>
      </c>
      <c r="AB358" s="28">
        <v>540</v>
      </c>
      <c r="AC358" s="28" t="str">
        <f t="shared" ca="1" si="27"/>
        <v/>
      </c>
      <c r="AD358" s="75" t="str">
        <f t="shared" ca="1" si="28"/>
        <v/>
      </c>
      <c r="AI358" s="78" t="str">
        <f>IF(AJ358="","",MAX($AI$5:AI357)+1)</f>
        <v/>
      </c>
      <c r="AJ358" s="53" t="str">
        <f>IF(G357="","",IF(COUNTIF($AJ$11:AJ357,G357)=0,G357,""))</f>
        <v/>
      </c>
      <c r="AK358" s="53" t="str">
        <f t="shared" si="29"/>
        <v/>
      </c>
      <c r="AL358" s="135"/>
    </row>
    <row r="359" spans="1:38" x14ac:dyDescent="0.25">
      <c r="A359" s="136"/>
      <c r="B359" s="136"/>
      <c r="C359" s="136"/>
      <c r="D359" s="136"/>
      <c r="E359" s="137"/>
      <c r="F359" s="137"/>
      <c r="G359" s="136"/>
      <c r="H359" s="137"/>
      <c r="I359" s="140" t="str">
        <f t="shared" si="26"/>
        <v/>
      </c>
      <c r="J359" s="140"/>
      <c r="K359" s="140"/>
      <c r="L359" s="140"/>
      <c r="M359" s="74" t="str">
        <f>IF(AND(C359="Abierto",D359="Urgente"),A359,"")</f>
        <v/>
      </c>
      <c r="N359" s="74" t="str">
        <f ca="1">IF(AND(C359="Abierto",D359="Urgente"),TODAY()-E359,"")</f>
        <v/>
      </c>
      <c r="O359" s="74" t="str">
        <f>IF(AND(C359="Abierto",D359="Urgente"),RANK(N359,$N$13:$N$814,0)+COUNTIF($N$13:N359,N359)-1,"")</f>
        <v/>
      </c>
      <c r="P359" s="74" t="str">
        <f>IF(AND(C359="Abierto",D359="Alta"),A359,"")</f>
        <v/>
      </c>
      <c r="Q359" s="74" t="str">
        <f ca="1">IF(AND(C359="Abierto",D359="Alta"),TODAY()-E359,"")</f>
        <v/>
      </c>
      <c r="R359" s="74" t="str">
        <f>IF(AND(C359="Abierto",D359="Alta"),RANK(Q359,$Q$13:$Q$814,0)+COUNTIF($Q$13:Q359,Q359)-1+MAX(O:O),"")</f>
        <v/>
      </c>
      <c r="S359" s="74" t="str">
        <f>IF(AND(C359="Abierto",D359="Media"),A359,"")</f>
        <v/>
      </c>
      <c r="T359" s="74" t="str">
        <f ca="1">IF(AND(C359="Abierto",D359="Media"),TODAY()-E359,"")</f>
        <v/>
      </c>
      <c r="U359" s="74" t="str">
        <f>IF(AND(C359="Abierto",D359="Media"),RANK(T359,$T$13:$T$814,0)+COUNTIF($T$13:T359,T359)-1+MAX(O:O,R:R),"")</f>
        <v/>
      </c>
      <c r="V359" s="74" t="str">
        <f>IF(AND(C359="Abierto",D359="Baja"),A359,"")</f>
        <v/>
      </c>
      <c r="W359" s="74" t="str">
        <f ca="1">IF(AND(C359="Abierto",D359="Baja"),TODAY()-E359,"")</f>
        <v/>
      </c>
      <c r="X359" s="74" t="str">
        <f>IF(AND(C359="Abierto",D359="Baja"),RANK(W359,$W$13:$W$814,0)+COUNTIF($W$13:W359,W359)-1+MAX(O:O,R:R,U:U),"")</f>
        <v/>
      </c>
      <c r="Y359" s="139" t="str">
        <f>IF(OR(C359="Resuelto",C359=""),"",SUM(O359,R359,U359,X359))</f>
        <v/>
      </c>
      <c r="Z359" s="139" t="str">
        <f>IF(OR(C359="Resuelto",C359=""),"",SUM(N359,Q359,T359,W359))</f>
        <v/>
      </c>
      <c r="AA359" s="139" t="str">
        <f>IF(OR(C359="Resuelto",C359=""),"",SUM(M359,P359,S359,V359))</f>
        <v/>
      </c>
      <c r="AB359" s="28">
        <v>541</v>
      </c>
      <c r="AC359" s="28" t="str">
        <f t="shared" ca="1" si="27"/>
        <v/>
      </c>
      <c r="AD359" s="75" t="str">
        <f t="shared" ca="1" si="28"/>
        <v/>
      </c>
      <c r="AI359" s="78" t="str">
        <f>IF(AJ359="","",MAX($AI$5:AI358)+1)</f>
        <v/>
      </c>
      <c r="AJ359" s="53" t="str">
        <f>IF(G358="","",IF(COUNTIF($AJ$11:AJ358,G358)=0,G358,""))</f>
        <v/>
      </c>
      <c r="AK359" s="53" t="str">
        <f t="shared" si="29"/>
        <v/>
      </c>
      <c r="AL359" s="135"/>
    </row>
    <row r="360" spans="1:38" x14ac:dyDescent="0.25">
      <c r="A360" s="136"/>
      <c r="B360" s="136"/>
      <c r="C360" s="136"/>
      <c r="D360" s="136"/>
      <c r="E360" s="137"/>
      <c r="F360" s="137"/>
      <c r="G360" s="136"/>
      <c r="H360" s="137"/>
      <c r="I360" s="140" t="str">
        <f t="shared" si="26"/>
        <v/>
      </c>
      <c r="J360" s="140"/>
      <c r="K360" s="140"/>
      <c r="L360" s="140"/>
      <c r="M360" s="74" t="str">
        <f>IF(AND(C360="Abierto",D360="Urgente"),A360,"")</f>
        <v/>
      </c>
      <c r="N360" s="74" t="str">
        <f ca="1">IF(AND(C360="Abierto",D360="Urgente"),TODAY()-E360,"")</f>
        <v/>
      </c>
      <c r="O360" s="74" t="str">
        <f>IF(AND(C360="Abierto",D360="Urgente"),RANK(N360,$N$13:$N$814,0)+COUNTIF($N$13:N360,N360)-1,"")</f>
        <v/>
      </c>
      <c r="P360" s="74" t="str">
        <f>IF(AND(C360="Abierto",D360="Alta"),A360,"")</f>
        <v/>
      </c>
      <c r="Q360" s="74" t="str">
        <f ca="1">IF(AND(C360="Abierto",D360="Alta"),TODAY()-E360,"")</f>
        <v/>
      </c>
      <c r="R360" s="74" t="str">
        <f>IF(AND(C360="Abierto",D360="Alta"),RANK(Q360,$Q$13:$Q$814,0)+COUNTIF($Q$13:Q360,Q360)-1+MAX(O:O),"")</f>
        <v/>
      </c>
      <c r="S360" s="74" t="str">
        <f>IF(AND(C360="Abierto",D360="Media"),A360,"")</f>
        <v/>
      </c>
      <c r="T360" s="74" t="str">
        <f ca="1">IF(AND(C360="Abierto",D360="Media"),TODAY()-E360,"")</f>
        <v/>
      </c>
      <c r="U360" s="74" t="str">
        <f>IF(AND(C360="Abierto",D360="Media"),RANK(T360,$T$13:$T$814,0)+COUNTIF($T$13:T360,T360)-1+MAX(O:O,R:R),"")</f>
        <v/>
      </c>
      <c r="V360" s="74" t="str">
        <f>IF(AND(C360="Abierto",D360="Baja"),A360,"")</f>
        <v/>
      </c>
      <c r="W360" s="74" t="str">
        <f ca="1">IF(AND(C360="Abierto",D360="Baja"),TODAY()-E360,"")</f>
        <v/>
      </c>
      <c r="X360" s="74" t="str">
        <f>IF(AND(C360="Abierto",D360="Baja"),RANK(W360,$W$13:$W$814,0)+COUNTIF($W$13:W360,W360)-1+MAX(O:O,R:R,U:U),"")</f>
        <v/>
      </c>
      <c r="Y360" s="139" t="str">
        <f>IF(OR(C360="Resuelto",C360=""),"",SUM(O360,R360,U360,X360))</f>
        <v/>
      </c>
      <c r="Z360" s="139" t="str">
        <f>IF(OR(C360="Resuelto",C360=""),"",SUM(N360,Q360,T360,W360))</f>
        <v/>
      </c>
      <c r="AA360" s="139" t="str">
        <f>IF(OR(C360="Resuelto",C360=""),"",SUM(M360,P360,S360,V360))</f>
        <v/>
      </c>
      <c r="AB360" s="28">
        <v>542</v>
      </c>
      <c r="AC360" s="28" t="str">
        <f t="shared" ca="1" si="27"/>
        <v/>
      </c>
      <c r="AD360" s="75" t="str">
        <f t="shared" ca="1" si="28"/>
        <v/>
      </c>
      <c r="AI360" s="78" t="str">
        <f>IF(AJ360="","",MAX($AI$5:AI359)+1)</f>
        <v/>
      </c>
      <c r="AJ360" s="53" t="str">
        <f>IF(G359="","",IF(COUNTIF($AJ$11:AJ359,G359)=0,G359,""))</f>
        <v/>
      </c>
      <c r="AK360" s="53" t="str">
        <f t="shared" si="29"/>
        <v/>
      </c>
      <c r="AL360" s="135"/>
    </row>
    <row r="361" spans="1:38" x14ac:dyDescent="0.25">
      <c r="A361" s="136"/>
      <c r="B361" s="136"/>
      <c r="C361" s="136"/>
      <c r="D361" s="136"/>
      <c r="E361" s="137"/>
      <c r="F361" s="137"/>
      <c r="G361" s="136"/>
      <c r="H361" s="137"/>
      <c r="I361" s="140" t="str">
        <f t="shared" si="26"/>
        <v/>
      </c>
      <c r="J361" s="140"/>
      <c r="K361" s="140"/>
      <c r="L361" s="140"/>
      <c r="M361" s="74" t="str">
        <f>IF(AND(C361="Abierto",D361="Urgente"),A361,"")</f>
        <v/>
      </c>
      <c r="N361" s="74" t="str">
        <f ca="1">IF(AND(C361="Abierto",D361="Urgente"),TODAY()-E361,"")</f>
        <v/>
      </c>
      <c r="O361" s="74" t="str">
        <f>IF(AND(C361="Abierto",D361="Urgente"),RANK(N361,$N$13:$N$814,0)+COUNTIF($N$13:N361,N361)-1,"")</f>
        <v/>
      </c>
      <c r="P361" s="74" t="str">
        <f>IF(AND(C361="Abierto",D361="Alta"),A361,"")</f>
        <v/>
      </c>
      <c r="Q361" s="74" t="str">
        <f ca="1">IF(AND(C361="Abierto",D361="Alta"),TODAY()-E361,"")</f>
        <v/>
      </c>
      <c r="R361" s="74" t="str">
        <f>IF(AND(C361="Abierto",D361="Alta"),RANK(Q361,$Q$13:$Q$814,0)+COUNTIF($Q$13:Q361,Q361)-1+MAX(O:O),"")</f>
        <v/>
      </c>
      <c r="S361" s="74" t="str">
        <f>IF(AND(C361="Abierto",D361="Media"),A361,"")</f>
        <v/>
      </c>
      <c r="T361" s="74" t="str">
        <f ca="1">IF(AND(C361="Abierto",D361="Media"),TODAY()-E361,"")</f>
        <v/>
      </c>
      <c r="U361" s="74" t="str">
        <f>IF(AND(C361="Abierto",D361="Media"),RANK(T361,$T$13:$T$814,0)+COUNTIF($T$13:T361,T361)-1+MAX(O:O,R:R),"")</f>
        <v/>
      </c>
      <c r="V361" s="74" t="str">
        <f>IF(AND(C361="Abierto",D361="Baja"),A361,"")</f>
        <v/>
      </c>
      <c r="W361" s="74" t="str">
        <f ca="1">IF(AND(C361="Abierto",D361="Baja"),TODAY()-E361,"")</f>
        <v/>
      </c>
      <c r="X361" s="74" t="str">
        <f>IF(AND(C361="Abierto",D361="Baja"),RANK(W361,$W$13:$W$814,0)+COUNTIF($W$13:W361,W361)-1+MAX(O:O,R:R,U:U),"")</f>
        <v/>
      </c>
      <c r="Y361" s="139" t="str">
        <f>IF(OR(C361="Resuelto",C361=""),"",SUM(O361,R361,U361,X361))</f>
        <v/>
      </c>
      <c r="Z361" s="139" t="str">
        <f>IF(OR(C361="Resuelto",C361=""),"",SUM(N361,Q361,T361,W361))</f>
        <v/>
      </c>
      <c r="AA361" s="139" t="str">
        <f>IF(OR(C361="Resuelto",C361=""),"",SUM(M361,P361,S361,V361))</f>
        <v/>
      </c>
      <c r="AB361" s="28">
        <v>543</v>
      </c>
      <c r="AC361" s="28" t="str">
        <f t="shared" ca="1" si="27"/>
        <v/>
      </c>
      <c r="AD361" s="75" t="str">
        <f t="shared" ca="1" si="28"/>
        <v/>
      </c>
      <c r="AI361" s="78" t="str">
        <f>IF(AJ361="","",MAX($AI$5:AI360)+1)</f>
        <v/>
      </c>
      <c r="AJ361" s="53" t="str">
        <f>IF(G360="","",IF(COUNTIF($AJ$11:AJ360,G360)=0,G360,""))</f>
        <v/>
      </c>
      <c r="AK361" s="53" t="str">
        <f t="shared" si="29"/>
        <v/>
      </c>
      <c r="AL361" s="135"/>
    </row>
    <row r="362" spans="1:38" x14ac:dyDescent="0.25">
      <c r="A362" s="136"/>
      <c r="B362" s="136"/>
      <c r="C362" s="136"/>
      <c r="D362" s="136"/>
      <c r="E362" s="137"/>
      <c r="F362" s="137"/>
      <c r="G362" s="136"/>
      <c r="H362" s="137"/>
      <c r="I362" s="140" t="str">
        <f t="shared" si="26"/>
        <v/>
      </c>
      <c r="J362" s="140"/>
      <c r="K362" s="140"/>
      <c r="L362" s="140"/>
      <c r="M362" s="74" t="str">
        <f>IF(AND(C362="Abierto",D362="Urgente"),A362,"")</f>
        <v/>
      </c>
      <c r="N362" s="74" t="str">
        <f ca="1">IF(AND(C362="Abierto",D362="Urgente"),TODAY()-E362,"")</f>
        <v/>
      </c>
      <c r="O362" s="74" t="str">
        <f>IF(AND(C362="Abierto",D362="Urgente"),RANK(N362,$N$13:$N$814,0)+COUNTIF($N$13:N362,N362)-1,"")</f>
        <v/>
      </c>
      <c r="P362" s="74" t="str">
        <f>IF(AND(C362="Abierto",D362="Alta"),A362,"")</f>
        <v/>
      </c>
      <c r="Q362" s="74" t="str">
        <f ca="1">IF(AND(C362="Abierto",D362="Alta"),TODAY()-E362,"")</f>
        <v/>
      </c>
      <c r="R362" s="74" t="str">
        <f>IF(AND(C362="Abierto",D362="Alta"),RANK(Q362,$Q$13:$Q$814,0)+COUNTIF($Q$13:Q362,Q362)-1+MAX(O:O),"")</f>
        <v/>
      </c>
      <c r="S362" s="74" t="str">
        <f>IF(AND(C362="Abierto",D362="Media"),A362,"")</f>
        <v/>
      </c>
      <c r="T362" s="74" t="str">
        <f ca="1">IF(AND(C362="Abierto",D362="Media"),TODAY()-E362,"")</f>
        <v/>
      </c>
      <c r="U362" s="74" t="str">
        <f>IF(AND(C362="Abierto",D362="Media"),RANK(T362,$T$13:$T$814,0)+COUNTIF($T$13:T362,T362)-1+MAX(O:O,R:R),"")</f>
        <v/>
      </c>
      <c r="V362" s="74" t="str">
        <f>IF(AND(C362="Abierto",D362="Baja"),A362,"")</f>
        <v/>
      </c>
      <c r="W362" s="74" t="str">
        <f ca="1">IF(AND(C362="Abierto",D362="Baja"),TODAY()-E362,"")</f>
        <v/>
      </c>
      <c r="X362" s="74" t="str">
        <f>IF(AND(C362="Abierto",D362="Baja"),RANK(W362,$W$13:$W$814,0)+COUNTIF($W$13:W362,W362)-1+MAX(O:O,R:R,U:U),"")</f>
        <v/>
      </c>
      <c r="Y362" s="139" t="str">
        <f>IF(OR(C362="Resuelto",C362=""),"",SUM(O362,R362,U362,X362))</f>
        <v/>
      </c>
      <c r="Z362" s="139" t="str">
        <f>IF(OR(C362="Resuelto",C362=""),"",SUM(N362,Q362,T362,W362))</f>
        <v/>
      </c>
      <c r="AA362" s="139" t="str">
        <f>IF(OR(C362="Resuelto",C362=""),"",SUM(M362,P362,S362,V362))</f>
        <v/>
      </c>
      <c r="AB362" s="28">
        <v>544</v>
      </c>
      <c r="AC362" s="28" t="str">
        <f t="shared" ca="1" si="27"/>
        <v/>
      </c>
      <c r="AD362" s="75" t="str">
        <f t="shared" ca="1" si="28"/>
        <v/>
      </c>
      <c r="AI362" s="78" t="str">
        <f>IF(AJ362="","",MAX($AI$5:AI361)+1)</f>
        <v/>
      </c>
      <c r="AJ362" s="53" t="str">
        <f>IF(G361="","",IF(COUNTIF($AJ$11:AJ361,G361)=0,G361,""))</f>
        <v/>
      </c>
      <c r="AK362" s="53" t="str">
        <f t="shared" si="29"/>
        <v/>
      </c>
      <c r="AL362" s="135"/>
    </row>
    <row r="363" spans="1:38" x14ac:dyDescent="0.25">
      <c r="A363" s="136"/>
      <c r="B363" s="136"/>
      <c r="C363" s="136"/>
      <c r="D363" s="136"/>
      <c r="E363" s="137"/>
      <c r="F363" s="137"/>
      <c r="G363" s="136"/>
      <c r="H363" s="137"/>
      <c r="I363" s="140" t="str">
        <f t="shared" si="26"/>
        <v/>
      </c>
      <c r="J363" s="140"/>
      <c r="K363" s="140"/>
      <c r="L363" s="140"/>
      <c r="M363" s="74" t="str">
        <f>IF(AND(C363="Abierto",D363="Urgente"),A363,"")</f>
        <v/>
      </c>
      <c r="N363" s="74" t="str">
        <f ca="1">IF(AND(C363="Abierto",D363="Urgente"),TODAY()-E363,"")</f>
        <v/>
      </c>
      <c r="O363" s="74" t="str">
        <f>IF(AND(C363="Abierto",D363="Urgente"),RANK(N363,$N$13:$N$814,0)+COUNTIF($N$13:N363,N363)-1,"")</f>
        <v/>
      </c>
      <c r="P363" s="74" t="str">
        <f>IF(AND(C363="Abierto",D363="Alta"),A363,"")</f>
        <v/>
      </c>
      <c r="Q363" s="74" t="str">
        <f ca="1">IF(AND(C363="Abierto",D363="Alta"),TODAY()-E363,"")</f>
        <v/>
      </c>
      <c r="R363" s="74" t="str">
        <f>IF(AND(C363="Abierto",D363="Alta"),RANK(Q363,$Q$13:$Q$814,0)+COUNTIF($Q$13:Q363,Q363)-1+MAX(O:O),"")</f>
        <v/>
      </c>
      <c r="S363" s="74" t="str">
        <f>IF(AND(C363="Abierto",D363="Media"),A363,"")</f>
        <v/>
      </c>
      <c r="T363" s="74" t="str">
        <f ca="1">IF(AND(C363="Abierto",D363="Media"),TODAY()-E363,"")</f>
        <v/>
      </c>
      <c r="U363" s="74" t="str">
        <f>IF(AND(C363="Abierto",D363="Media"),RANK(T363,$T$13:$T$814,0)+COUNTIF($T$13:T363,T363)-1+MAX(O:O,R:R),"")</f>
        <v/>
      </c>
      <c r="V363" s="74" t="str">
        <f>IF(AND(C363="Abierto",D363="Baja"),A363,"")</f>
        <v/>
      </c>
      <c r="W363" s="74" t="str">
        <f ca="1">IF(AND(C363="Abierto",D363="Baja"),TODAY()-E363,"")</f>
        <v/>
      </c>
      <c r="X363" s="74" t="str">
        <f>IF(AND(C363="Abierto",D363="Baja"),RANK(W363,$W$13:$W$814,0)+COUNTIF($W$13:W363,W363)-1+MAX(O:O,R:R,U:U),"")</f>
        <v/>
      </c>
      <c r="Y363" s="139" t="str">
        <f>IF(OR(C363="Resuelto",C363=""),"",SUM(O363,R363,U363,X363))</f>
        <v/>
      </c>
      <c r="Z363" s="139" t="str">
        <f>IF(OR(C363="Resuelto",C363=""),"",SUM(N363,Q363,T363,W363))</f>
        <v/>
      </c>
      <c r="AA363" s="139" t="str">
        <f>IF(OR(C363="Resuelto",C363=""),"",SUM(M363,P363,S363,V363))</f>
        <v/>
      </c>
      <c r="AB363" s="28">
        <v>545</v>
      </c>
      <c r="AC363" s="28" t="str">
        <f t="shared" ca="1" si="27"/>
        <v/>
      </c>
      <c r="AD363" s="75" t="str">
        <f t="shared" ca="1" si="28"/>
        <v/>
      </c>
      <c r="AI363" s="78" t="str">
        <f>IF(AJ363="","",MAX($AI$5:AI362)+1)</f>
        <v/>
      </c>
      <c r="AJ363" s="53" t="str">
        <f>IF(G362="","",IF(COUNTIF($AJ$11:AJ362,G362)=0,G362,""))</f>
        <v/>
      </c>
      <c r="AK363" s="53" t="str">
        <f t="shared" si="29"/>
        <v/>
      </c>
      <c r="AL363" s="135"/>
    </row>
    <row r="364" spans="1:38" x14ac:dyDescent="0.25">
      <c r="A364" s="136"/>
      <c r="B364" s="136"/>
      <c r="C364" s="136"/>
      <c r="D364" s="136"/>
      <c r="E364" s="137"/>
      <c r="F364" s="137"/>
      <c r="G364" s="136"/>
      <c r="H364" s="137"/>
      <c r="I364" s="140" t="str">
        <f t="shared" si="26"/>
        <v/>
      </c>
      <c r="J364" s="140"/>
      <c r="K364" s="140"/>
      <c r="L364" s="140"/>
      <c r="M364" s="74" t="str">
        <f>IF(AND(C364="Abierto",D364="Urgente"),A364,"")</f>
        <v/>
      </c>
      <c r="N364" s="74" t="str">
        <f ca="1">IF(AND(C364="Abierto",D364="Urgente"),TODAY()-E364,"")</f>
        <v/>
      </c>
      <c r="O364" s="74" t="str">
        <f>IF(AND(C364="Abierto",D364="Urgente"),RANK(N364,$N$13:$N$814,0)+COUNTIF($N$13:N364,N364)-1,"")</f>
        <v/>
      </c>
      <c r="P364" s="74" t="str">
        <f>IF(AND(C364="Abierto",D364="Alta"),A364,"")</f>
        <v/>
      </c>
      <c r="Q364" s="74" t="str">
        <f ca="1">IF(AND(C364="Abierto",D364="Alta"),TODAY()-E364,"")</f>
        <v/>
      </c>
      <c r="R364" s="74" t="str">
        <f>IF(AND(C364="Abierto",D364="Alta"),RANK(Q364,$Q$13:$Q$814,0)+COUNTIF($Q$13:Q364,Q364)-1+MAX(O:O),"")</f>
        <v/>
      </c>
      <c r="S364" s="74" t="str">
        <f>IF(AND(C364="Abierto",D364="Media"),A364,"")</f>
        <v/>
      </c>
      <c r="T364" s="74" t="str">
        <f ca="1">IF(AND(C364="Abierto",D364="Media"),TODAY()-E364,"")</f>
        <v/>
      </c>
      <c r="U364" s="74" t="str">
        <f>IF(AND(C364="Abierto",D364="Media"),RANK(T364,$T$13:$T$814,0)+COUNTIF($T$13:T364,T364)-1+MAX(O:O,R:R),"")</f>
        <v/>
      </c>
      <c r="V364" s="74" t="str">
        <f>IF(AND(C364="Abierto",D364="Baja"),A364,"")</f>
        <v/>
      </c>
      <c r="W364" s="74" t="str">
        <f ca="1">IF(AND(C364="Abierto",D364="Baja"),TODAY()-E364,"")</f>
        <v/>
      </c>
      <c r="X364" s="74" t="str">
        <f>IF(AND(C364="Abierto",D364="Baja"),RANK(W364,$W$13:$W$814,0)+COUNTIF($W$13:W364,W364)-1+MAX(O:O,R:R,U:U),"")</f>
        <v/>
      </c>
      <c r="Y364" s="139" t="str">
        <f>IF(OR(C364="Resuelto",C364=""),"",SUM(O364,R364,U364,X364))</f>
        <v/>
      </c>
      <c r="Z364" s="139" t="str">
        <f>IF(OR(C364="Resuelto",C364=""),"",SUM(N364,Q364,T364,W364))</f>
        <v/>
      </c>
      <c r="AA364" s="139" t="str">
        <f>IF(OR(C364="Resuelto",C364=""),"",SUM(M364,P364,S364,V364))</f>
        <v/>
      </c>
      <c r="AB364" s="28">
        <v>546</v>
      </c>
      <c r="AC364" s="28" t="str">
        <f t="shared" ca="1" si="27"/>
        <v/>
      </c>
      <c r="AD364" s="75" t="str">
        <f t="shared" ca="1" si="28"/>
        <v/>
      </c>
      <c r="AI364" s="78" t="str">
        <f>IF(AJ364="","",MAX($AI$5:AI363)+1)</f>
        <v/>
      </c>
      <c r="AJ364" s="53" t="str">
        <f>IF(G363="","",IF(COUNTIF($AJ$11:AJ363,G363)=0,G363,""))</f>
        <v/>
      </c>
      <c r="AK364" s="53" t="str">
        <f t="shared" si="29"/>
        <v/>
      </c>
      <c r="AL364" s="135"/>
    </row>
    <row r="365" spans="1:38" x14ac:dyDescent="0.25">
      <c r="A365" s="136"/>
      <c r="B365" s="136"/>
      <c r="C365" s="136"/>
      <c r="D365" s="136"/>
      <c r="E365" s="137"/>
      <c r="F365" s="137"/>
      <c r="G365" s="136"/>
      <c r="H365" s="137"/>
      <c r="I365" s="140" t="str">
        <f t="shared" si="26"/>
        <v/>
      </c>
      <c r="J365" s="140"/>
      <c r="K365" s="140"/>
      <c r="L365" s="140"/>
      <c r="M365" s="74" t="str">
        <f>IF(AND(C365="Abierto",D365="Urgente"),A365,"")</f>
        <v/>
      </c>
      <c r="N365" s="74" t="str">
        <f ca="1">IF(AND(C365="Abierto",D365="Urgente"),TODAY()-E365,"")</f>
        <v/>
      </c>
      <c r="O365" s="74" t="str">
        <f>IF(AND(C365="Abierto",D365="Urgente"),RANK(N365,$N$13:$N$814,0)+COUNTIF($N$13:N365,N365)-1,"")</f>
        <v/>
      </c>
      <c r="P365" s="74" t="str">
        <f>IF(AND(C365="Abierto",D365="Alta"),A365,"")</f>
        <v/>
      </c>
      <c r="Q365" s="74" t="str">
        <f ca="1">IF(AND(C365="Abierto",D365="Alta"),TODAY()-E365,"")</f>
        <v/>
      </c>
      <c r="R365" s="74" t="str">
        <f>IF(AND(C365="Abierto",D365="Alta"),RANK(Q365,$Q$13:$Q$814,0)+COUNTIF($Q$13:Q365,Q365)-1+MAX(O:O),"")</f>
        <v/>
      </c>
      <c r="S365" s="74" t="str">
        <f>IF(AND(C365="Abierto",D365="Media"),A365,"")</f>
        <v/>
      </c>
      <c r="T365" s="74" t="str">
        <f ca="1">IF(AND(C365="Abierto",D365="Media"),TODAY()-E365,"")</f>
        <v/>
      </c>
      <c r="U365" s="74" t="str">
        <f>IF(AND(C365="Abierto",D365="Media"),RANK(T365,$T$13:$T$814,0)+COUNTIF($T$13:T365,T365)-1+MAX(O:O,R:R),"")</f>
        <v/>
      </c>
      <c r="V365" s="74" t="str">
        <f>IF(AND(C365="Abierto",D365="Baja"),A365,"")</f>
        <v/>
      </c>
      <c r="W365" s="74" t="str">
        <f ca="1">IF(AND(C365="Abierto",D365="Baja"),TODAY()-E365,"")</f>
        <v/>
      </c>
      <c r="X365" s="74" t="str">
        <f>IF(AND(C365="Abierto",D365="Baja"),RANK(W365,$W$13:$W$814,0)+COUNTIF($W$13:W365,W365)-1+MAX(O:O,R:R,U:U),"")</f>
        <v/>
      </c>
      <c r="Y365" s="139" t="str">
        <f>IF(OR(C365="Resuelto",C365=""),"",SUM(O365,R365,U365,X365))</f>
        <v/>
      </c>
      <c r="Z365" s="139" t="str">
        <f>IF(OR(C365="Resuelto",C365=""),"",SUM(N365,Q365,T365,W365))</f>
        <v/>
      </c>
      <c r="AA365" s="139" t="str">
        <f>IF(OR(C365="Resuelto",C365=""),"",SUM(M365,P365,S365,V365))</f>
        <v/>
      </c>
      <c r="AB365" s="28">
        <v>547</v>
      </c>
      <c r="AC365" s="28" t="str">
        <f t="shared" ca="1" si="27"/>
        <v/>
      </c>
      <c r="AD365" s="75" t="str">
        <f t="shared" ca="1" si="28"/>
        <v/>
      </c>
      <c r="AI365" s="78" t="str">
        <f>IF(AJ365="","",MAX($AI$5:AI364)+1)</f>
        <v/>
      </c>
      <c r="AJ365" s="53" t="str">
        <f>IF(G364="","",IF(COUNTIF($AJ$11:AJ364,G364)=0,G364,""))</f>
        <v/>
      </c>
      <c r="AK365" s="53" t="str">
        <f t="shared" si="29"/>
        <v/>
      </c>
      <c r="AL365" s="135"/>
    </row>
    <row r="366" spans="1:38" x14ac:dyDescent="0.25">
      <c r="A366" s="136"/>
      <c r="B366" s="136"/>
      <c r="C366" s="136"/>
      <c r="D366" s="136"/>
      <c r="E366" s="137"/>
      <c r="F366" s="137"/>
      <c r="G366" s="136"/>
      <c r="H366" s="137"/>
      <c r="I366" s="140" t="str">
        <f t="shared" si="26"/>
        <v/>
      </c>
      <c r="J366" s="140"/>
      <c r="K366" s="140"/>
      <c r="L366" s="140"/>
      <c r="M366" s="74" t="str">
        <f>IF(AND(C366="Abierto",D366="Urgente"),A366,"")</f>
        <v/>
      </c>
      <c r="N366" s="74" t="str">
        <f ca="1">IF(AND(C366="Abierto",D366="Urgente"),TODAY()-E366,"")</f>
        <v/>
      </c>
      <c r="O366" s="74" t="str">
        <f>IF(AND(C366="Abierto",D366="Urgente"),RANK(N366,$N$13:$N$814,0)+COUNTIF($N$13:N366,N366)-1,"")</f>
        <v/>
      </c>
      <c r="P366" s="74" t="str">
        <f>IF(AND(C366="Abierto",D366="Alta"),A366,"")</f>
        <v/>
      </c>
      <c r="Q366" s="74" t="str">
        <f ca="1">IF(AND(C366="Abierto",D366="Alta"),TODAY()-E366,"")</f>
        <v/>
      </c>
      <c r="R366" s="74" t="str">
        <f>IF(AND(C366="Abierto",D366="Alta"),RANK(Q366,$Q$13:$Q$814,0)+COUNTIF($Q$13:Q366,Q366)-1+MAX(O:O),"")</f>
        <v/>
      </c>
      <c r="S366" s="74" t="str">
        <f>IF(AND(C366="Abierto",D366="Media"),A366,"")</f>
        <v/>
      </c>
      <c r="T366" s="74" t="str">
        <f ca="1">IF(AND(C366="Abierto",D366="Media"),TODAY()-E366,"")</f>
        <v/>
      </c>
      <c r="U366" s="74" t="str">
        <f>IF(AND(C366="Abierto",D366="Media"),RANK(T366,$T$13:$T$814,0)+COUNTIF($T$13:T366,T366)-1+MAX(O:O,R:R),"")</f>
        <v/>
      </c>
      <c r="V366" s="74" t="str">
        <f>IF(AND(C366="Abierto",D366="Baja"),A366,"")</f>
        <v/>
      </c>
      <c r="W366" s="74" t="str">
        <f ca="1">IF(AND(C366="Abierto",D366="Baja"),TODAY()-E366,"")</f>
        <v/>
      </c>
      <c r="X366" s="74" t="str">
        <f>IF(AND(C366="Abierto",D366="Baja"),RANK(W366,$W$13:$W$814,0)+COUNTIF($W$13:W366,W366)-1+MAX(O:O,R:R,U:U),"")</f>
        <v/>
      </c>
      <c r="Y366" s="139" t="str">
        <f>IF(OR(C366="Resuelto",C366=""),"",SUM(O366,R366,U366,X366))</f>
        <v/>
      </c>
      <c r="Z366" s="139" t="str">
        <f>IF(OR(C366="Resuelto",C366=""),"",SUM(N366,Q366,T366,W366))</f>
        <v/>
      </c>
      <c r="AA366" s="139" t="str">
        <f>IF(OR(C366="Resuelto",C366=""),"",SUM(M366,P366,S366,V366))</f>
        <v/>
      </c>
      <c r="AB366" s="28">
        <v>548</v>
      </c>
      <c r="AC366" s="28" t="str">
        <f t="shared" ca="1" si="27"/>
        <v/>
      </c>
      <c r="AD366" s="75" t="str">
        <f t="shared" ca="1" si="28"/>
        <v/>
      </c>
      <c r="AI366" s="78" t="str">
        <f>IF(AJ366="","",MAX($AI$5:AI365)+1)</f>
        <v/>
      </c>
      <c r="AJ366" s="53" t="str">
        <f>IF(G365="","",IF(COUNTIF($AJ$11:AJ365,G365)=0,G365,""))</f>
        <v/>
      </c>
      <c r="AK366" s="53" t="str">
        <f t="shared" si="29"/>
        <v/>
      </c>
      <c r="AL366" s="135"/>
    </row>
    <row r="367" spans="1:38" x14ac:dyDescent="0.25">
      <c r="A367" s="136"/>
      <c r="B367" s="136"/>
      <c r="C367" s="136"/>
      <c r="D367" s="136"/>
      <c r="E367" s="137"/>
      <c r="F367" s="137"/>
      <c r="G367" s="136"/>
      <c r="H367" s="137"/>
      <c r="I367" s="140" t="str">
        <f t="shared" si="26"/>
        <v/>
      </c>
      <c r="J367" s="140"/>
      <c r="K367" s="140"/>
      <c r="L367" s="140"/>
      <c r="M367" s="74" t="str">
        <f>IF(AND(C367="Abierto",D367="Urgente"),A367,"")</f>
        <v/>
      </c>
      <c r="N367" s="74" t="str">
        <f ca="1">IF(AND(C367="Abierto",D367="Urgente"),TODAY()-E367,"")</f>
        <v/>
      </c>
      <c r="O367" s="74" t="str">
        <f>IF(AND(C367="Abierto",D367="Urgente"),RANK(N367,$N$13:$N$814,0)+COUNTIF($N$13:N367,N367)-1,"")</f>
        <v/>
      </c>
      <c r="P367" s="74" t="str">
        <f>IF(AND(C367="Abierto",D367="Alta"),A367,"")</f>
        <v/>
      </c>
      <c r="Q367" s="74" t="str">
        <f ca="1">IF(AND(C367="Abierto",D367="Alta"),TODAY()-E367,"")</f>
        <v/>
      </c>
      <c r="R367" s="74" t="str">
        <f>IF(AND(C367="Abierto",D367="Alta"),RANK(Q367,$Q$13:$Q$814,0)+COUNTIF($Q$13:Q367,Q367)-1+MAX(O:O),"")</f>
        <v/>
      </c>
      <c r="S367" s="74" t="str">
        <f>IF(AND(C367="Abierto",D367="Media"),A367,"")</f>
        <v/>
      </c>
      <c r="T367" s="74" t="str">
        <f ca="1">IF(AND(C367="Abierto",D367="Media"),TODAY()-E367,"")</f>
        <v/>
      </c>
      <c r="U367" s="74" t="str">
        <f>IF(AND(C367="Abierto",D367="Media"),RANK(T367,$T$13:$T$814,0)+COUNTIF($T$13:T367,T367)-1+MAX(O:O,R:R),"")</f>
        <v/>
      </c>
      <c r="V367" s="74" t="str">
        <f>IF(AND(C367="Abierto",D367="Baja"),A367,"")</f>
        <v/>
      </c>
      <c r="W367" s="74" t="str">
        <f ca="1">IF(AND(C367="Abierto",D367="Baja"),TODAY()-E367,"")</f>
        <v/>
      </c>
      <c r="X367" s="74" t="str">
        <f>IF(AND(C367="Abierto",D367="Baja"),RANK(W367,$W$13:$W$814,0)+COUNTIF($W$13:W367,W367)-1+MAX(O:O,R:R,U:U),"")</f>
        <v/>
      </c>
      <c r="Y367" s="139" t="str">
        <f>IF(OR(C367="Resuelto",C367=""),"",SUM(O367,R367,U367,X367))</f>
        <v/>
      </c>
      <c r="Z367" s="139" t="str">
        <f>IF(OR(C367="Resuelto",C367=""),"",SUM(N367,Q367,T367,W367))</f>
        <v/>
      </c>
      <c r="AA367" s="139" t="str">
        <f>IF(OR(C367="Resuelto",C367=""),"",SUM(M367,P367,S367,V367))</f>
        <v/>
      </c>
      <c r="AB367" s="28">
        <v>549</v>
      </c>
      <c r="AC367" s="28" t="str">
        <f t="shared" ca="1" si="27"/>
        <v/>
      </c>
      <c r="AD367" s="75" t="str">
        <f t="shared" ca="1" si="28"/>
        <v/>
      </c>
      <c r="AI367" s="78" t="str">
        <f>IF(AJ367="","",MAX($AI$5:AI366)+1)</f>
        <v/>
      </c>
      <c r="AJ367" s="53" t="str">
        <f>IF(G366="","",IF(COUNTIF($AJ$11:AJ366,G366)=0,G366,""))</f>
        <v/>
      </c>
      <c r="AK367" s="53" t="str">
        <f t="shared" si="29"/>
        <v/>
      </c>
      <c r="AL367" s="135"/>
    </row>
    <row r="368" spans="1:38" x14ac:dyDescent="0.25">
      <c r="A368" s="136"/>
      <c r="B368" s="136"/>
      <c r="C368" s="136"/>
      <c r="D368" s="136"/>
      <c r="E368" s="137"/>
      <c r="F368" s="137"/>
      <c r="G368" s="136"/>
      <c r="H368" s="137"/>
      <c r="I368" s="140" t="str">
        <f t="shared" si="26"/>
        <v/>
      </c>
      <c r="J368" s="140"/>
      <c r="K368" s="140"/>
      <c r="L368" s="140"/>
      <c r="M368" s="74" t="str">
        <f>IF(AND(C368="Abierto",D368="Urgente"),A368,"")</f>
        <v/>
      </c>
      <c r="N368" s="74" t="str">
        <f ca="1">IF(AND(C368="Abierto",D368="Urgente"),TODAY()-E368,"")</f>
        <v/>
      </c>
      <c r="O368" s="74" t="str">
        <f>IF(AND(C368="Abierto",D368="Urgente"),RANK(N368,$N$13:$N$814,0)+COUNTIF($N$13:N368,N368)-1,"")</f>
        <v/>
      </c>
      <c r="P368" s="74" t="str">
        <f>IF(AND(C368="Abierto",D368="Alta"),A368,"")</f>
        <v/>
      </c>
      <c r="Q368" s="74" t="str">
        <f ca="1">IF(AND(C368="Abierto",D368="Alta"),TODAY()-E368,"")</f>
        <v/>
      </c>
      <c r="R368" s="74" t="str">
        <f>IF(AND(C368="Abierto",D368="Alta"),RANK(Q368,$Q$13:$Q$814,0)+COUNTIF($Q$13:Q368,Q368)-1+MAX(O:O),"")</f>
        <v/>
      </c>
      <c r="S368" s="74" t="str">
        <f>IF(AND(C368="Abierto",D368="Media"),A368,"")</f>
        <v/>
      </c>
      <c r="T368" s="74" t="str">
        <f ca="1">IF(AND(C368="Abierto",D368="Media"),TODAY()-E368,"")</f>
        <v/>
      </c>
      <c r="U368" s="74" t="str">
        <f>IF(AND(C368="Abierto",D368="Media"),RANK(T368,$T$13:$T$814,0)+COUNTIF($T$13:T368,T368)-1+MAX(O:O,R:R),"")</f>
        <v/>
      </c>
      <c r="V368" s="74" t="str">
        <f>IF(AND(C368="Abierto",D368="Baja"),A368,"")</f>
        <v/>
      </c>
      <c r="W368" s="74" t="str">
        <f ca="1">IF(AND(C368="Abierto",D368="Baja"),TODAY()-E368,"")</f>
        <v/>
      </c>
      <c r="X368" s="74" t="str">
        <f>IF(AND(C368="Abierto",D368="Baja"),RANK(W368,$W$13:$W$814,0)+COUNTIF($W$13:W368,W368)-1+MAX(O:O,R:R,U:U),"")</f>
        <v/>
      </c>
      <c r="Y368" s="139" t="str">
        <f>IF(OR(C368="Resuelto",C368=""),"",SUM(O368,R368,U368,X368))</f>
        <v/>
      </c>
      <c r="Z368" s="139" t="str">
        <f>IF(OR(C368="Resuelto",C368=""),"",SUM(N368,Q368,T368,W368))</f>
        <v/>
      </c>
      <c r="AA368" s="139" t="str">
        <f>IF(OR(C368="Resuelto",C368=""),"",SUM(M368,P368,S368,V368))</f>
        <v/>
      </c>
      <c r="AB368" s="28">
        <v>550</v>
      </c>
      <c r="AC368" s="28" t="str">
        <f t="shared" ca="1" si="27"/>
        <v/>
      </c>
      <c r="AD368" s="75" t="str">
        <f t="shared" ca="1" si="28"/>
        <v/>
      </c>
      <c r="AI368" s="78" t="str">
        <f>IF(AJ368="","",MAX($AI$5:AI367)+1)</f>
        <v/>
      </c>
      <c r="AJ368" s="53" t="str">
        <f>IF(G367="","",IF(COUNTIF($AJ$11:AJ367,G367)=0,G367,""))</f>
        <v/>
      </c>
      <c r="AK368" s="53" t="str">
        <f t="shared" si="29"/>
        <v/>
      </c>
      <c r="AL368" s="135"/>
    </row>
    <row r="369" spans="1:38" x14ac:dyDescent="0.25">
      <c r="A369" s="136"/>
      <c r="B369" s="136"/>
      <c r="C369" s="136"/>
      <c r="D369" s="136"/>
      <c r="E369" s="137"/>
      <c r="F369" s="137"/>
      <c r="G369" s="136"/>
      <c r="H369" s="137"/>
      <c r="I369" s="140" t="str">
        <f t="shared" si="26"/>
        <v/>
      </c>
      <c r="J369" s="140"/>
      <c r="K369" s="140"/>
      <c r="L369" s="140"/>
      <c r="M369" s="74" t="str">
        <f>IF(AND(C369="Abierto",D369="Urgente"),A369,"")</f>
        <v/>
      </c>
      <c r="N369" s="74" t="str">
        <f ca="1">IF(AND(C369="Abierto",D369="Urgente"),TODAY()-E369,"")</f>
        <v/>
      </c>
      <c r="O369" s="74" t="str">
        <f>IF(AND(C369="Abierto",D369="Urgente"),RANK(N369,$N$13:$N$814,0)+COUNTIF($N$13:N369,N369)-1,"")</f>
        <v/>
      </c>
      <c r="P369" s="74" t="str">
        <f>IF(AND(C369="Abierto",D369="Alta"),A369,"")</f>
        <v/>
      </c>
      <c r="Q369" s="74" t="str">
        <f ca="1">IF(AND(C369="Abierto",D369="Alta"),TODAY()-E369,"")</f>
        <v/>
      </c>
      <c r="R369" s="74" t="str">
        <f>IF(AND(C369="Abierto",D369="Alta"),RANK(Q369,$Q$13:$Q$814,0)+COUNTIF($Q$13:Q369,Q369)-1+MAX(O:O),"")</f>
        <v/>
      </c>
      <c r="S369" s="74" t="str">
        <f>IF(AND(C369="Abierto",D369="Media"),A369,"")</f>
        <v/>
      </c>
      <c r="T369" s="74" t="str">
        <f ca="1">IF(AND(C369="Abierto",D369="Media"),TODAY()-E369,"")</f>
        <v/>
      </c>
      <c r="U369" s="74" t="str">
        <f>IF(AND(C369="Abierto",D369="Media"),RANK(T369,$T$13:$T$814,0)+COUNTIF($T$13:T369,T369)-1+MAX(O:O,R:R),"")</f>
        <v/>
      </c>
      <c r="V369" s="74" t="str">
        <f>IF(AND(C369="Abierto",D369="Baja"),A369,"")</f>
        <v/>
      </c>
      <c r="W369" s="74" t="str">
        <f ca="1">IF(AND(C369="Abierto",D369="Baja"),TODAY()-E369,"")</f>
        <v/>
      </c>
      <c r="X369" s="74" t="str">
        <f>IF(AND(C369="Abierto",D369="Baja"),RANK(W369,$W$13:$W$814,0)+COUNTIF($W$13:W369,W369)-1+MAX(O:O,R:R,U:U),"")</f>
        <v/>
      </c>
      <c r="Y369" s="139" t="str">
        <f>IF(OR(C369="Resuelto",C369=""),"",SUM(O369,R369,U369,X369))</f>
        <v/>
      </c>
      <c r="Z369" s="139" t="str">
        <f>IF(OR(C369="Resuelto",C369=""),"",SUM(N369,Q369,T369,W369))</f>
        <v/>
      </c>
      <c r="AA369" s="139" t="str">
        <f>IF(OR(C369="Resuelto",C369=""),"",SUM(M369,P369,S369,V369))</f>
        <v/>
      </c>
      <c r="AB369" s="28">
        <v>551</v>
      </c>
      <c r="AC369" s="28" t="str">
        <f t="shared" ca="1" si="27"/>
        <v/>
      </c>
      <c r="AD369" s="75" t="str">
        <f t="shared" ca="1" si="28"/>
        <v/>
      </c>
      <c r="AI369" s="78" t="str">
        <f>IF(AJ369="","",MAX($AI$5:AI368)+1)</f>
        <v/>
      </c>
      <c r="AJ369" s="53" t="str">
        <f>IF(G368="","",IF(COUNTIF($AJ$11:AJ368,G368)=0,G368,""))</f>
        <v/>
      </c>
      <c r="AK369" s="53" t="str">
        <f t="shared" si="29"/>
        <v/>
      </c>
      <c r="AL369" s="135"/>
    </row>
    <row r="370" spans="1:38" x14ac:dyDescent="0.25">
      <c r="A370" s="136"/>
      <c r="B370" s="136"/>
      <c r="C370" s="136"/>
      <c r="D370" s="136"/>
      <c r="E370" s="137"/>
      <c r="F370" s="137"/>
      <c r="G370" s="136"/>
      <c r="H370" s="137"/>
      <c r="I370" s="140" t="str">
        <f t="shared" si="26"/>
        <v/>
      </c>
      <c r="J370" s="140"/>
      <c r="K370" s="140"/>
      <c r="L370" s="140"/>
      <c r="M370" s="74" t="str">
        <f>IF(AND(C370="Abierto",D370="Urgente"),A370,"")</f>
        <v/>
      </c>
      <c r="N370" s="74" t="str">
        <f ca="1">IF(AND(C370="Abierto",D370="Urgente"),TODAY()-E370,"")</f>
        <v/>
      </c>
      <c r="O370" s="74" t="str">
        <f>IF(AND(C370="Abierto",D370="Urgente"),RANK(N370,$N$13:$N$814,0)+COUNTIF($N$13:N370,N370)-1,"")</f>
        <v/>
      </c>
      <c r="P370" s="74" t="str">
        <f>IF(AND(C370="Abierto",D370="Alta"),A370,"")</f>
        <v/>
      </c>
      <c r="Q370" s="74" t="str">
        <f ca="1">IF(AND(C370="Abierto",D370="Alta"),TODAY()-E370,"")</f>
        <v/>
      </c>
      <c r="R370" s="74" t="str">
        <f>IF(AND(C370="Abierto",D370="Alta"),RANK(Q370,$Q$13:$Q$814,0)+COUNTIF($Q$13:Q370,Q370)-1+MAX(O:O),"")</f>
        <v/>
      </c>
      <c r="S370" s="74" t="str">
        <f>IF(AND(C370="Abierto",D370="Media"),A370,"")</f>
        <v/>
      </c>
      <c r="T370" s="74" t="str">
        <f ca="1">IF(AND(C370="Abierto",D370="Media"),TODAY()-E370,"")</f>
        <v/>
      </c>
      <c r="U370" s="74" t="str">
        <f>IF(AND(C370="Abierto",D370="Media"),RANK(T370,$T$13:$T$814,0)+COUNTIF($T$13:T370,T370)-1+MAX(O:O,R:R),"")</f>
        <v/>
      </c>
      <c r="V370" s="74" t="str">
        <f>IF(AND(C370="Abierto",D370="Baja"),A370,"")</f>
        <v/>
      </c>
      <c r="W370" s="74" t="str">
        <f ca="1">IF(AND(C370="Abierto",D370="Baja"),TODAY()-E370,"")</f>
        <v/>
      </c>
      <c r="X370" s="74" t="str">
        <f>IF(AND(C370="Abierto",D370="Baja"),RANK(W370,$W$13:$W$814,0)+COUNTIF($W$13:W370,W370)-1+MAX(O:O,R:R,U:U),"")</f>
        <v/>
      </c>
      <c r="Y370" s="139" t="str">
        <f>IF(OR(C370="Resuelto",C370=""),"",SUM(O370,R370,U370,X370))</f>
        <v/>
      </c>
      <c r="Z370" s="139" t="str">
        <f>IF(OR(C370="Resuelto",C370=""),"",SUM(N370,Q370,T370,W370))</f>
        <v/>
      </c>
      <c r="AA370" s="139" t="str">
        <f>IF(OR(C370="Resuelto",C370=""),"",SUM(M370,P370,S370,V370))</f>
        <v/>
      </c>
      <c r="AB370" s="28">
        <v>552</v>
      </c>
      <c r="AC370" s="28" t="str">
        <f t="shared" ca="1" si="27"/>
        <v/>
      </c>
      <c r="AD370" s="75" t="str">
        <f t="shared" ca="1" si="28"/>
        <v/>
      </c>
      <c r="AI370" s="78" t="str">
        <f>IF(AJ370="","",MAX($AI$5:AI369)+1)</f>
        <v/>
      </c>
      <c r="AJ370" s="53" t="str">
        <f>IF(G369="","",IF(COUNTIF($AJ$11:AJ369,G369)=0,G369,""))</f>
        <v/>
      </c>
      <c r="AK370" s="53" t="str">
        <f t="shared" si="29"/>
        <v/>
      </c>
      <c r="AL370" s="135"/>
    </row>
    <row r="371" spans="1:38" x14ac:dyDescent="0.25">
      <c r="A371" s="136"/>
      <c r="B371" s="136"/>
      <c r="C371" s="136"/>
      <c r="D371" s="136"/>
      <c r="E371" s="137"/>
      <c r="F371" s="137"/>
      <c r="G371" s="136"/>
      <c r="H371" s="137"/>
      <c r="I371" s="140" t="str">
        <f t="shared" si="26"/>
        <v/>
      </c>
      <c r="J371" s="140"/>
      <c r="K371" s="140"/>
      <c r="L371" s="140"/>
      <c r="M371" s="74" t="str">
        <f>IF(AND(C371="Abierto",D371="Urgente"),A371,"")</f>
        <v/>
      </c>
      <c r="N371" s="74" t="str">
        <f ca="1">IF(AND(C371="Abierto",D371="Urgente"),TODAY()-E371,"")</f>
        <v/>
      </c>
      <c r="O371" s="74" t="str">
        <f>IF(AND(C371="Abierto",D371="Urgente"),RANK(N371,$N$13:$N$814,0)+COUNTIF($N$13:N371,N371)-1,"")</f>
        <v/>
      </c>
      <c r="P371" s="74" t="str">
        <f>IF(AND(C371="Abierto",D371="Alta"),A371,"")</f>
        <v/>
      </c>
      <c r="Q371" s="74" t="str">
        <f ca="1">IF(AND(C371="Abierto",D371="Alta"),TODAY()-E371,"")</f>
        <v/>
      </c>
      <c r="R371" s="74" t="str">
        <f>IF(AND(C371="Abierto",D371="Alta"),RANK(Q371,$Q$13:$Q$814,0)+COUNTIF($Q$13:Q371,Q371)-1+MAX(O:O),"")</f>
        <v/>
      </c>
      <c r="S371" s="74" t="str">
        <f>IF(AND(C371="Abierto",D371="Media"),A371,"")</f>
        <v/>
      </c>
      <c r="T371" s="74" t="str">
        <f ca="1">IF(AND(C371="Abierto",D371="Media"),TODAY()-E371,"")</f>
        <v/>
      </c>
      <c r="U371" s="74" t="str">
        <f>IF(AND(C371="Abierto",D371="Media"),RANK(T371,$T$13:$T$814,0)+COUNTIF($T$13:T371,T371)-1+MAX(O:O,R:R),"")</f>
        <v/>
      </c>
      <c r="V371" s="74" t="str">
        <f>IF(AND(C371="Abierto",D371="Baja"),A371,"")</f>
        <v/>
      </c>
      <c r="W371" s="74" t="str">
        <f ca="1">IF(AND(C371="Abierto",D371="Baja"),TODAY()-E371,"")</f>
        <v/>
      </c>
      <c r="X371" s="74" t="str">
        <f>IF(AND(C371="Abierto",D371="Baja"),RANK(W371,$W$13:$W$814,0)+COUNTIF($W$13:W371,W371)-1+MAX(O:O,R:R,U:U),"")</f>
        <v/>
      </c>
      <c r="Y371" s="139" t="str">
        <f>IF(OR(C371="Resuelto",C371=""),"",SUM(O371,R371,U371,X371))</f>
        <v/>
      </c>
      <c r="Z371" s="139" t="str">
        <f>IF(OR(C371="Resuelto",C371=""),"",SUM(N371,Q371,T371,W371))</f>
        <v/>
      </c>
      <c r="AA371" s="139" t="str">
        <f>IF(OR(C371="Resuelto",C371=""),"",SUM(M371,P371,S371,V371))</f>
        <v/>
      </c>
      <c r="AB371" s="28">
        <v>553</v>
      </c>
      <c r="AC371" s="28" t="str">
        <f t="shared" ca="1" si="27"/>
        <v/>
      </c>
      <c r="AD371" s="75" t="str">
        <f t="shared" ca="1" si="28"/>
        <v/>
      </c>
      <c r="AI371" s="78" t="str">
        <f>IF(AJ371="","",MAX($AI$5:AI370)+1)</f>
        <v/>
      </c>
      <c r="AJ371" s="53" t="str">
        <f>IF(G370="","",IF(COUNTIF($AJ$11:AJ370,G370)=0,G370,""))</f>
        <v/>
      </c>
      <c r="AK371" s="53" t="str">
        <f t="shared" si="29"/>
        <v/>
      </c>
      <c r="AL371" s="135"/>
    </row>
    <row r="372" spans="1:38" x14ac:dyDescent="0.25">
      <c r="A372" s="136"/>
      <c r="B372" s="136"/>
      <c r="C372" s="136"/>
      <c r="D372" s="136"/>
      <c r="E372" s="137"/>
      <c r="F372" s="137"/>
      <c r="G372" s="136"/>
      <c r="H372" s="137"/>
      <c r="I372" s="140" t="str">
        <f t="shared" si="26"/>
        <v/>
      </c>
      <c r="J372" s="140"/>
      <c r="K372" s="140"/>
      <c r="L372" s="140"/>
      <c r="M372" s="74" t="str">
        <f>IF(AND(C372="Abierto",D372="Urgente"),A372,"")</f>
        <v/>
      </c>
      <c r="N372" s="74" t="str">
        <f ca="1">IF(AND(C372="Abierto",D372="Urgente"),TODAY()-E372,"")</f>
        <v/>
      </c>
      <c r="O372" s="74" t="str">
        <f>IF(AND(C372="Abierto",D372="Urgente"),RANK(N372,$N$13:$N$814,0)+COUNTIF($N$13:N372,N372)-1,"")</f>
        <v/>
      </c>
      <c r="P372" s="74" t="str">
        <f>IF(AND(C372="Abierto",D372="Alta"),A372,"")</f>
        <v/>
      </c>
      <c r="Q372" s="74" t="str">
        <f ca="1">IF(AND(C372="Abierto",D372="Alta"),TODAY()-E372,"")</f>
        <v/>
      </c>
      <c r="R372" s="74" t="str">
        <f>IF(AND(C372="Abierto",D372="Alta"),RANK(Q372,$Q$13:$Q$814,0)+COUNTIF($Q$13:Q372,Q372)-1+MAX(O:O),"")</f>
        <v/>
      </c>
      <c r="S372" s="74" t="str">
        <f>IF(AND(C372="Abierto",D372="Media"),A372,"")</f>
        <v/>
      </c>
      <c r="T372" s="74" t="str">
        <f ca="1">IF(AND(C372="Abierto",D372="Media"),TODAY()-E372,"")</f>
        <v/>
      </c>
      <c r="U372" s="74" t="str">
        <f>IF(AND(C372="Abierto",D372="Media"),RANK(T372,$T$13:$T$814,0)+COUNTIF($T$13:T372,T372)-1+MAX(O:O,R:R),"")</f>
        <v/>
      </c>
      <c r="V372" s="74" t="str">
        <f>IF(AND(C372="Abierto",D372="Baja"),A372,"")</f>
        <v/>
      </c>
      <c r="W372" s="74" t="str">
        <f ca="1">IF(AND(C372="Abierto",D372="Baja"),TODAY()-E372,"")</f>
        <v/>
      </c>
      <c r="X372" s="74" t="str">
        <f>IF(AND(C372="Abierto",D372="Baja"),RANK(W372,$W$13:$W$814,0)+COUNTIF($W$13:W372,W372)-1+MAX(O:O,R:R,U:U),"")</f>
        <v/>
      </c>
      <c r="Y372" s="139" t="str">
        <f>IF(OR(C372="Resuelto",C372=""),"",SUM(O372,R372,U372,X372))</f>
        <v/>
      </c>
      <c r="Z372" s="139" t="str">
        <f>IF(OR(C372="Resuelto",C372=""),"",SUM(N372,Q372,T372,W372))</f>
        <v/>
      </c>
      <c r="AA372" s="139" t="str">
        <f>IF(OR(C372="Resuelto",C372=""),"",SUM(M372,P372,S372,V372))</f>
        <v/>
      </c>
      <c r="AB372" s="28">
        <v>554</v>
      </c>
      <c r="AC372" s="28" t="str">
        <f t="shared" ca="1" si="27"/>
        <v/>
      </c>
      <c r="AD372" s="75" t="str">
        <f t="shared" ca="1" si="28"/>
        <v/>
      </c>
      <c r="AI372" s="78" t="str">
        <f>IF(AJ372="","",MAX($AI$5:AI371)+1)</f>
        <v/>
      </c>
      <c r="AJ372" s="53" t="str">
        <f>IF(G371="","",IF(COUNTIF($AJ$11:AJ371,G371)=0,G371,""))</f>
        <v/>
      </c>
      <c r="AK372" s="53" t="str">
        <f t="shared" si="29"/>
        <v/>
      </c>
      <c r="AL372" s="135"/>
    </row>
    <row r="373" spans="1:38" x14ac:dyDescent="0.25">
      <c r="A373" s="136"/>
      <c r="B373" s="136"/>
      <c r="C373" s="136"/>
      <c r="D373" s="136"/>
      <c r="E373" s="137"/>
      <c r="F373" s="137"/>
      <c r="G373" s="136"/>
      <c r="H373" s="137"/>
      <c r="I373" s="140" t="str">
        <f t="shared" si="26"/>
        <v/>
      </c>
      <c r="J373" s="140"/>
      <c r="K373" s="140"/>
      <c r="L373" s="140"/>
      <c r="M373" s="74" t="str">
        <f>IF(AND(C373="Abierto",D373="Urgente"),A373,"")</f>
        <v/>
      </c>
      <c r="N373" s="74" t="str">
        <f ca="1">IF(AND(C373="Abierto",D373="Urgente"),TODAY()-E373,"")</f>
        <v/>
      </c>
      <c r="O373" s="74" t="str">
        <f>IF(AND(C373="Abierto",D373="Urgente"),RANK(N373,$N$13:$N$814,0)+COUNTIF($N$13:N373,N373)-1,"")</f>
        <v/>
      </c>
      <c r="P373" s="74" t="str">
        <f>IF(AND(C373="Abierto",D373="Alta"),A373,"")</f>
        <v/>
      </c>
      <c r="Q373" s="74" t="str">
        <f ca="1">IF(AND(C373="Abierto",D373="Alta"),TODAY()-E373,"")</f>
        <v/>
      </c>
      <c r="R373" s="74" t="str">
        <f>IF(AND(C373="Abierto",D373="Alta"),RANK(Q373,$Q$13:$Q$814,0)+COUNTIF($Q$13:Q373,Q373)-1+MAX(O:O),"")</f>
        <v/>
      </c>
      <c r="S373" s="74" t="str">
        <f>IF(AND(C373="Abierto",D373="Media"),A373,"")</f>
        <v/>
      </c>
      <c r="T373" s="74" t="str">
        <f ca="1">IF(AND(C373="Abierto",D373="Media"),TODAY()-E373,"")</f>
        <v/>
      </c>
      <c r="U373" s="74" t="str">
        <f>IF(AND(C373="Abierto",D373="Media"),RANK(T373,$T$13:$T$814,0)+COUNTIF($T$13:T373,T373)-1+MAX(O:O,R:R),"")</f>
        <v/>
      </c>
      <c r="V373" s="74" t="str">
        <f>IF(AND(C373="Abierto",D373="Baja"),A373,"")</f>
        <v/>
      </c>
      <c r="W373" s="74" t="str">
        <f ca="1">IF(AND(C373="Abierto",D373="Baja"),TODAY()-E373,"")</f>
        <v/>
      </c>
      <c r="X373" s="74" t="str">
        <f>IF(AND(C373="Abierto",D373="Baja"),RANK(W373,$W$13:$W$814,0)+COUNTIF($W$13:W373,W373)-1+MAX(O:O,R:R,U:U),"")</f>
        <v/>
      </c>
      <c r="Y373" s="139" t="str">
        <f>IF(OR(C373="Resuelto",C373=""),"",SUM(O373,R373,U373,X373))</f>
        <v/>
      </c>
      <c r="Z373" s="139" t="str">
        <f>IF(OR(C373="Resuelto",C373=""),"",SUM(N373,Q373,T373,W373))</f>
        <v/>
      </c>
      <c r="AA373" s="139" t="str">
        <f>IF(OR(C373="Resuelto",C373=""),"",SUM(M373,P373,S373,V373))</f>
        <v/>
      </c>
      <c r="AB373" s="28">
        <v>555</v>
      </c>
      <c r="AC373" s="28" t="str">
        <f t="shared" ca="1" si="27"/>
        <v/>
      </c>
      <c r="AD373" s="75" t="str">
        <f t="shared" ca="1" si="28"/>
        <v/>
      </c>
      <c r="AI373" s="78" t="str">
        <f>IF(AJ373="","",MAX($AI$5:AI372)+1)</f>
        <v/>
      </c>
      <c r="AJ373" s="53" t="str">
        <f>IF(G372="","",IF(COUNTIF($AJ$11:AJ372,G372)=0,G372,""))</f>
        <v/>
      </c>
      <c r="AK373" s="53" t="str">
        <f t="shared" si="29"/>
        <v/>
      </c>
      <c r="AL373" s="135"/>
    </row>
    <row r="374" spans="1:38" x14ac:dyDescent="0.25">
      <c r="A374" s="136"/>
      <c r="B374" s="136"/>
      <c r="C374" s="136"/>
      <c r="D374" s="136"/>
      <c r="E374" s="137"/>
      <c r="F374" s="137"/>
      <c r="G374" s="136"/>
      <c r="H374" s="137"/>
      <c r="I374" s="140" t="str">
        <f t="shared" si="26"/>
        <v/>
      </c>
      <c r="J374" s="140"/>
      <c r="K374" s="140"/>
      <c r="L374" s="140"/>
      <c r="M374" s="74" t="str">
        <f>IF(AND(C374="Abierto",D374="Urgente"),A374,"")</f>
        <v/>
      </c>
      <c r="N374" s="74" t="str">
        <f ca="1">IF(AND(C374="Abierto",D374="Urgente"),TODAY()-E374,"")</f>
        <v/>
      </c>
      <c r="O374" s="74" t="str">
        <f>IF(AND(C374="Abierto",D374="Urgente"),RANK(N374,$N$13:$N$814,0)+COUNTIF($N$13:N374,N374)-1,"")</f>
        <v/>
      </c>
      <c r="P374" s="74" t="str">
        <f>IF(AND(C374="Abierto",D374="Alta"),A374,"")</f>
        <v/>
      </c>
      <c r="Q374" s="74" t="str">
        <f ca="1">IF(AND(C374="Abierto",D374="Alta"),TODAY()-E374,"")</f>
        <v/>
      </c>
      <c r="R374" s="74" t="str">
        <f>IF(AND(C374="Abierto",D374="Alta"),RANK(Q374,$Q$13:$Q$814,0)+COUNTIF($Q$13:Q374,Q374)-1+MAX(O:O),"")</f>
        <v/>
      </c>
      <c r="S374" s="74" t="str">
        <f>IF(AND(C374="Abierto",D374="Media"),A374,"")</f>
        <v/>
      </c>
      <c r="T374" s="74" t="str">
        <f ca="1">IF(AND(C374="Abierto",D374="Media"),TODAY()-E374,"")</f>
        <v/>
      </c>
      <c r="U374" s="74" t="str">
        <f>IF(AND(C374="Abierto",D374="Media"),RANK(T374,$T$13:$T$814,0)+COUNTIF($T$13:T374,T374)-1+MAX(O:O,R:R),"")</f>
        <v/>
      </c>
      <c r="V374" s="74" t="str">
        <f>IF(AND(C374="Abierto",D374="Baja"),A374,"")</f>
        <v/>
      </c>
      <c r="W374" s="74" t="str">
        <f ca="1">IF(AND(C374="Abierto",D374="Baja"),TODAY()-E374,"")</f>
        <v/>
      </c>
      <c r="X374" s="74" t="str">
        <f>IF(AND(C374="Abierto",D374="Baja"),RANK(W374,$W$13:$W$814,0)+COUNTIF($W$13:W374,W374)-1+MAX(O:O,R:R,U:U),"")</f>
        <v/>
      </c>
      <c r="Y374" s="139" t="str">
        <f>IF(OR(C374="Resuelto",C374=""),"",SUM(O374,R374,U374,X374))</f>
        <v/>
      </c>
      <c r="Z374" s="139" t="str">
        <f>IF(OR(C374="Resuelto",C374=""),"",SUM(N374,Q374,T374,W374))</f>
        <v/>
      </c>
      <c r="AA374" s="139" t="str">
        <f>IF(OR(C374="Resuelto",C374=""),"",SUM(M374,P374,S374,V374))</f>
        <v/>
      </c>
      <c r="AB374" s="28">
        <v>556</v>
      </c>
      <c r="AC374" s="28" t="str">
        <f t="shared" ca="1" si="27"/>
        <v/>
      </c>
      <c r="AD374" s="75" t="str">
        <f t="shared" ca="1" si="28"/>
        <v/>
      </c>
      <c r="AI374" s="78" t="str">
        <f>IF(AJ374="","",MAX($AI$5:AI373)+1)</f>
        <v/>
      </c>
      <c r="AJ374" s="53" t="str">
        <f>IF(G373="","",IF(COUNTIF($AJ$11:AJ373,G373)=0,G373,""))</f>
        <v/>
      </c>
      <c r="AK374" s="53" t="str">
        <f t="shared" si="29"/>
        <v/>
      </c>
      <c r="AL374" s="135"/>
    </row>
    <row r="375" spans="1:38" x14ac:dyDescent="0.25">
      <c r="A375" s="136"/>
      <c r="B375" s="136"/>
      <c r="C375" s="136"/>
      <c r="D375" s="136"/>
      <c r="E375" s="137"/>
      <c r="F375" s="137"/>
      <c r="G375" s="136"/>
      <c r="H375" s="137"/>
      <c r="I375" s="140" t="str">
        <f t="shared" si="26"/>
        <v/>
      </c>
      <c r="J375" s="140"/>
      <c r="K375" s="140"/>
      <c r="L375" s="140"/>
      <c r="M375" s="74" t="str">
        <f>IF(AND(C375="Abierto",D375="Urgente"),A375,"")</f>
        <v/>
      </c>
      <c r="N375" s="74" t="str">
        <f ca="1">IF(AND(C375="Abierto",D375="Urgente"),TODAY()-E375,"")</f>
        <v/>
      </c>
      <c r="O375" s="74" t="str">
        <f>IF(AND(C375="Abierto",D375="Urgente"),RANK(N375,$N$13:$N$814,0)+COUNTIF($N$13:N375,N375)-1,"")</f>
        <v/>
      </c>
      <c r="P375" s="74" t="str">
        <f>IF(AND(C375="Abierto",D375="Alta"),A375,"")</f>
        <v/>
      </c>
      <c r="Q375" s="74" t="str">
        <f ca="1">IF(AND(C375="Abierto",D375="Alta"),TODAY()-E375,"")</f>
        <v/>
      </c>
      <c r="R375" s="74" t="str">
        <f>IF(AND(C375="Abierto",D375="Alta"),RANK(Q375,$Q$13:$Q$814,0)+COUNTIF($Q$13:Q375,Q375)-1+MAX(O:O),"")</f>
        <v/>
      </c>
      <c r="S375" s="74" t="str">
        <f>IF(AND(C375="Abierto",D375="Media"),A375,"")</f>
        <v/>
      </c>
      <c r="T375" s="74" t="str">
        <f ca="1">IF(AND(C375="Abierto",D375="Media"),TODAY()-E375,"")</f>
        <v/>
      </c>
      <c r="U375" s="74" t="str">
        <f>IF(AND(C375="Abierto",D375="Media"),RANK(T375,$T$13:$T$814,0)+COUNTIF($T$13:T375,T375)-1+MAX(O:O,R:R),"")</f>
        <v/>
      </c>
      <c r="V375" s="74" t="str">
        <f>IF(AND(C375="Abierto",D375="Baja"),A375,"")</f>
        <v/>
      </c>
      <c r="W375" s="74" t="str">
        <f ca="1">IF(AND(C375="Abierto",D375="Baja"),TODAY()-E375,"")</f>
        <v/>
      </c>
      <c r="X375" s="74" t="str">
        <f>IF(AND(C375="Abierto",D375="Baja"),RANK(W375,$W$13:$W$814,0)+COUNTIF($W$13:W375,W375)-1+MAX(O:O,R:R,U:U),"")</f>
        <v/>
      </c>
      <c r="Y375" s="139" t="str">
        <f>IF(OR(C375="Resuelto",C375=""),"",SUM(O375,R375,U375,X375))</f>
        <v/>
      </c>
      <c r="Z375" s="139" t="str">
        <f>IF(OR(C375="Resuelto",C375=""),"",SUM(N375,Q375,T375,W375))</f>
        <v/>
      </c>
      <c r="AA375" s="139" t="str">
        <f>IF(OR(C375="Resuelto",C375=""),"",SUM(M375,P375,S375,V375))</f>
        <v/>
      </c>
      <c r="AB375" s="28">
        <v>557</v>
      </c>
      <c r="AC375" s="28" t="str">
        <f t="shared" ca="1" si="27"/>
        <v/>
      </c>
      <c r="AD375" s="75" t="str">
        <f t="shared" ca="1" si="28"/>
        <v/>
      </c>
      <c r="AI375" s="78" t="str">
        <f>IF(AJ375="","",MAX($AI$5:AI374)+1)</f>
        <v/>
      </c>
      <c r="AJ375" s="53" t="str">
        <f>IF(G374="","",IF(COUNTIF($AJ$11:AJ374,G374)=0,G374,""))</f>
        <v/>
      </c>
      <c r="AK375" s="53" t="str">
        <f t="shared" si="29"/>
        <v/>
      </c>
      <c r="AL375" s="135"/>
    </row>
    <row r="376" spans="1:38" x14ac:dyDescent="0.25">
      <c r="A376" s="136"/>
      <c r="B376" s="136"/>
      <c r="C376" s="136"/>
      <c r="D376" s="136"/>
      <c r="E376" s="137"/>
      <c r="F376" s="137"/>
      <c r="G376" s="136"/>
      <c r="H376" s="137"/>
      <c r="I376" s="140" t="str">
        <f t="shared" si="26"/>
        <v/>
      </c>
      <c r="J376" s="140"/>
      <c r="K376" s="140"/>
      <c r="L376" s="140"/>
      <c r="M376" s="74" t="str">
        <f>IF(AND(C376="Abierto",D376="Urgente"),A376,"")</f>
        <v/>
      </c>
      <c r="N376" s="74" t="str">
        <f ca="1">IF(AND(C376="Abierto",D376="Urgente"),TODAY()-E376,"")</f>
        <v/>
      </c>
      <c r="O376" s="74" t="str">
        <f>IF(AND(C376="Abierto",D376="Urgente"),RANK(N376,$N$13:$N$814,0)+COUNTIF($N$13:N376,N376)-1,"")</f>
        <v/>
      </c>
      <c r="P376" s="74" t="str">
        <f>IF(AND(C376="Abierto",D376="Alta"),A376,"")</f>
        <v/>
      </c>
      <c r="Q376" s="74" t="str">
        <f ca="1">IF(AND(C376="Abierto",D376="Alta"),TODAY()-E376,"")</f>
        <v/>
      </c>
      <c r="R376" s="74" t="str">
        <f>IF(AND(C376="Abierto",D376="Alta"),RANK(Q376,$Q$13:$Q$814,0)+COUNTIF($Q$13:Q376,Q376)-1+MAX(O:O),"")</f>
        <v/>
      </c>
      <c r="S376" s="74" t="str">
        <f>IF(AND(C376="Abierto",D376="Media"),A376,"")</f>
        <v/>
      </c>
      <c r="T376" s="74" t="str">
        <f ca="1">IF(AND(C376="Abierto",D376="Media"),TODAY()-E376,"")</f>
        <v/>
      </c>
      <c r="U376" s="74" t="str">
        <f>IF(AND(C376="Abierto",D376="Media"),RANK(T376,$T$13:$T$814,0)+COUNTIF($T$13:T376,T376)-1+MAX(O:O,R:R),"")</f>
        <v/>
      </c>
      <c r="V376" s="74" t="str">
        <f>IF(AND(C376="Abierto",D376="Baja"),A376,"")</f>
        <v/>
      </c>
      <c r="W376" s="74" t="str">
        <f ca="1">IF(AND(C376="Abierto",D376="Baja"),TODAY()-E376,"")</f>
        <v/>
      </c>
      <c r="X376" s="74" t="str">
        <f>IF(AND(C376="Abierto",D376="Baja"),RANK(W376,$W$13:$W$814,0)+COUNTIF($W$13:W376,W376)-1+MAX(O:O,R:R,U:U),"")</f>
        <v/>
      </c>
      <c r="Y376" s="139" t="str">
        <f>IF(OR(C376="Resuelto",C376=""),"",SUM(O376,R376,U376,X376))</f>
        <v/>
      </c>
      <c r="Z376" s="139" t="str">
        <f>IF(OR(C376="Resuelto",C376=""),"",SUM(N376,Q376,T376,W376))</f>
        <v/>
      </c>
      <c r="AA376" s="139" t="str">
        <f>IF(OR(C376="Resuelto",C376=""),"",SUM(M376,P376,S376,V376))</f>
        <v/>
      </c>
      <c r="AB376" s="28">
        <v>558</v>
      </c>
      <c r="AC376" s="28" t="str">
        <f t="shared" ca="1" si="27"/>
        <v/>
      </c>
      <c r="AD376" s="75" t="str">
        <f t="shared" ca="1" si="28"/>
        <v/>
      </c>
      <c r="AI376" s="78" t="str">
        <f>IF(AJ376="","",MAX($AI$5:AI375)+1)</f>
        <v/>
      </c>
      <c r="AJ376" s="53" t="str">
        <f>IF(G375="","",IF(COUNTIF($AJ$11:AJ375,G375)=0,G375,""))</f>
        <v/>
      </c>
      <c r="AK376" s="53" t="str">
        <f t="shared" si="29"/>
        <v/>
      </c>
      <c r="AL376" s="135"/>
    </row>
    <row r="377" spans="1:38" x14ac:dyDescent="0.25">
      <c r="A377" s="136"/>
      <c r="B377" s="136"/>
      <c r="C377" s="136"/>
      <c r="D377" s="136"/>
      <c r="E377" s="137"/>
      <c r="F377" s="137"/>
      <c r="G377" s="136"/>
      <c r="H377" s="137"/>
      <c r="I377" s="140" t="str">
        <f t="shared" si="26"/>
        <v/>
      </c>
      <c r="J377" s="140"/>
      <c r="K377" s="140"/>
      <c r="L377" s="140"/>
      <c r="M377" s="74" t="str">
        <f>IF(AND(C377="Abierto",D377="Urgente"),A377,"")</f>
        <v/>
      </c>
      <c r="N377" s="74" t="str">
        <f ca="1">IF(AND(C377="Abierto",D377="Urgente"),TODAY()-E377,"")</f>
        <v/>
      </c>
      <c r="O377" s="74" t="str">
        <f>IF(AND(C377="Abierto",D377="Urgente"),RANK(N377,$N$13:$N$814,0)+COUNTIF($N$13:N377,N377)-1,"")</f>
        <v/>
      </c>
      <c r="P377" s="74" t="str">
        <f>IF(AND(C377="Abierto",D377="Alta"),A377,"")</f>
        <v/>
      </c>
      <c r="Q377" s="74" t="str">
        <f ca="1">IF(AND(C377="Abierto",D377="Alta"),TODAY()-E377,"")</f>
        <v/>
      </c>
      <c r="R377" s="74" t="str">
        <f>IF(AND(C377="Abierto",D377="Alta"),RANK(Q377,$Q$13:$Q$814,0)+COUNTIF($Q$13:Q377,Q377)-1+MAX(O:O),"")</f>
        <v/>
      </c>
      <c r="S377" s="74" t="str">
        <f>IF(AND(C377="Abierto",D377="Media"),A377,"")</f>
        <v/>
      </c>
      <c r="T377" s="74" t="str">
        <f ca="1">IF(AND(C377="Abierto",D377="Media"),TODAY()-E377,"")</f>
        <v/>
      </c>
      <c r="U377" s="74" t="str">
        <f>IF(AND(C377="Abierto",D377="Media"),RANK(T377,$T$13:$T$814,0)+COUNTIF($T$13:T377,T377)-1+MAX(O:O,R:R),"")</f>
        <v/>
      </c>
      <c r="V377" s="74" t="str">
        <f>IF(AND(C377="Abierto",D377="Baja"),A377,"")</f>
        <v/>
      </c>
      <c r="W377" s="74" t="str">
        <f ca="1">IF(AND(C377="Abierto",D377="Baja"),TODAY()-E377,"")</f>
        <v/>
      </c>
      <c r="X377" s="74" t="str">
        <f>IF(AND(C377="Abierto",D377="Baja"),RANK(W377,$W$13:$W$814,0)+COUNTIF($W$13:W377,W377)-1+MAX(O:O,R:R,U:U),"")</f>
        <v/>
      </c>
      <c r="Y377" s="139" t="str">
        <f>IF(OR(C377="Resuelto",C377=""),"",SUM(O377,R377,U377,X377))</f>
        <v/>
      </c>
      <c r="Z377" s="139" t="str">
        <f>IF(OR(C377="Resuelto",C377=""),"",SUM(N377,Q377,T377,W377))</f>
        <v/>
      </c>
      <c r="AA377" s="139" t="str">
        <f>IF(OR(C377="Resuelto",C377=""),"",SUM(M377,P377,S377,V377))</f>
        <v/>
      </c>
      <c r="AB377" s="28">
        <v>559</v>
      </c>
      <c r="AC377" s="28" t="str">
        <f t="shared" ca="1" si="27"/>
        <v/>
      </c>
      <c r="AD377" s="75" t="str">
        <f t="shared" ca="1" si="28"/>
        <v/>
      </c>
      <c r="AI377" s="78" t="str">
        <f>IF(AJ377="","",MAX($AI$5:AI376)+1)</f>
        <v/>
      </c>
      <c r="AJ377" s="53" t="str">
        <f>IF(G376="","",IF(COUNTIF($AJ$11:AJ376,G376)=0,G376,""))</f>
        <v/>
      </c>
      <c r="AK377" s="53" t="str">
        <f t="shared" si="29"/>
        <v/>
      </c>
      <c r="AL377" s="135"/>
    </row>
    <row r="378" spans="1:38" x14ac:dyDescent="0.25">
      <c r="A378" s="136"/>
      <c r="B378" s="136"/>
      <c r="C378" s="136"/>
      <c r="D378" s="136"/>
      <c r="E378" s="137"/>
      <c r="F378" s="137"/>
      <c r="G378" s="136"/>
      <c r="H378" s="137"/>
      <c r="I378" s="140" t="str">
        <f t="shared" si="26"/>
        <v/>
      </c>
      <c r="J378" s="140"/>
      <c r="K378" s="140"/>
      <c r="L378" s="140"/>
      <c r="M378" s="74" t="str">
        <f>IF(AND(C378="Abierto",D378="Urgente"),A378,"")</f>
        <v/>
      </c>
      <c r="N378" s="74" t="str">
        <f ca="1">IF(AND(C378="Abierto",D378="Urgente"),TODAY()-E378,"")</f>
        <v/>
      </c>
      <c r="O378" s="74" t="str">
        <f>IF(AND(C378="Abierto",D378="Urgente"),RANK(N378,$N$13:$N$814,0)+COUNTIF($N$13:N378,N378)-1,"")</f>
        <v/>
      </c>
      <c r="P378" s="74" t="str">
        <f>IF(AND(C378="Abierto",D378="Alta"),A378,"")</f>
        <v/>
      </c>
      <c r="Q378" s="74" t="str">
        <f ca="1">IF(AND(C378="Abierto",D378="Alta"),TODAY()-E378,"")</f>
        <v/>
      </c>
      <c r="R378" s="74" t="str">
        <f>IF(AND(C378="Abierto",D378="Alta"),RANK(Q378,$Q$13:$Q$814,0)+COUNTIF($Q$13:Q378,Q378)-1+MAX(O:O),"")</f>
        <v/>
      </c>
      <c r="S378" s="74" t="str">
        <f>IF(AND(C378="Abierto",D378="Media"),A378,"")</f>
        <v/>
      </c>
      <c r="T378" s="74" t="str">
        <f ca="1">IF(AND(C378="Abierto",D378="Media"),TODAY()-E378,"")</f>
        <v/>
      </c>
      <c r="U378" s="74" t="str">
        <f>IF(AND(C378="Abierto",D378="Media"),RANK(T378,$T$13:$T$814,0)+COUNTIF($T$13:T378,T378)-1+MAX(O:O,R:R),"")</f>
        <v/>
      </c>
      <c r="V378" s="74" t="str">
        <f>IF(AND(C378="Abierto",D378="Baja"),A378,"")</f>
        <v/>
      </c>
      <c r="W378" s="74" t="str">
        <f ca="1">IF(AND(C378="Abierto",D378="Baja"),TODAY()-E378,"")</f>
        <v/>
      </c>
      <c r="X378" s="74" t="str">
        <f>IF(AND(C378="Abierto",D378="Baja"),RANK(W378,$W$13:$W$814,0)+COUNTIF($W$13:W378,W378)-1+MAX(O:O,R:R,U:U),"")</f>
        <v/>
      </c>
      <c r="Y378" s="139" t="str">
        <f>IF(OR(C378="Resuelto",C378=""),"",SUM(O378,R378,U378,X378))</f>
        <v/>
      </c>
      <c r="Z378" s="139" t="str">
        <f>IF(OR(C378="Resuelto",C378=""),"",SUM(N378,Q378,T378,W378))</f>
        <v/>
      </c>
      <c r="AA378" s="139" t="str">
        <f>IF(OR(C378="Resuelto",C378=""),"",SUM(M378,P378,S378,V378))</f>
        <v/>
      </c>
      <c r="AB378" s="28">
        <v>560</v>
      </c>
      <c r="AC378" s="28" t="str">
        <f t="shared" ca="1" si="27"/>
        <v/>
      </c>
      <c r="AD378" s="75" t="str">
        <f t="shared" ca="1" si="28"/>
        <v/>
      </c>
      <c r="AI378" s="78" t="str">
        <f>IF(AJ378="","",MAX($AI$5:AI377)+1)</f>
        <v/>
      </c>
      <c r="AJ378" s="53" t="str">
        <f>IF(G377="","",IF(COUNTIF($AJ$11:AJ377,G377)=0,G377,""))</f>
        <v/>
      </c>
      <c r="AK378" s="53" t="str">
        <f t="shared" si="29"/>
        <v/>
      </c>
      <c r="AL378" s="135"/>
    </row>
    <row r="379" spans="1:38" x14ac:dyDescent="0.25">
      <c r="A379" s="136"/>
      <c r="B379" s="136"/>
      <c r="C379" s="136"/>
      <c r="D379" s="136"/>
      <c r="E379" s="137"/>
      <c r="F379" s="137"/>
      <c r="G379" s="136"/>
      <c r="H379" s="137"/>
      <c r="I379" s="140" t="str">
        <f t="shared" si="26"/>
        <v/>
      </c>
      <c r="J379" s="140"/>
      <c r="K379" s="140"/>
      <c r="L379" s="140"/>
      <c r="M379" s="74" t="str">
        <f>IF(AND(C379="Abierto",D379="Urgente"),A379,"")</f>
        <v/>
      </c>
      <c r="N379" s="74" t="str">
        <f ca="1">IF(AND(C379="Abierto",D379="Urgente"),TODAY()-E379,"")</f>
        <v/>
      </c>
      <c r="O379" s="74" t="str">
        <f>IF(AND(C379="Abierto",D379="Urgente"),RANK(N379,$N$13:$N$814,0)+COUNTIF($N$13:N379,N379)-1,"")</f>
        <v/>
      </c>
      <c r="P379" s="74" t="str">
        <f>IF(AND(C379="Abierto",D379="Alta"),A379,"")</f>
        <v/>
      </c>
      <c r="Q379" s="74" t="str">
        <f ca="1">IF(AND(C379="Abierto",D379="Alta"),TODAY()-E379,"")</f>
        <v/>
      </c>
      <c r="R379" s="74" t="str">
        <f>IF(AND(C379="Abierto",D379="Alta"),RANK(Q379,$Q$13:$Q$814,0)+COUNTIF($Q$13:Q379,Q379)-1+MAX(O:O),"")</f>
        <v/>
      </c>
      <c r="S379" s="74" t="str">
        <f>IF(AND(C379="Abierto",D379="Media"),A379,"")</f>
        <v/>
      </c>
      <c r="T379" s="74" t="str">
        <f ca="1">IF(AND(C379="Abierto",D379="Media"),TODAY()-E379,"")</f>
        <v/>
      </c>
      <c r="U379" s="74" t="str">
        <f>IF(AND(C379="Abierto",D379="Media"),RANK(T379,$T$13:$T$814,0)+COUNTIF($T$13:T379,T379)-1+MAX(O:O,R:R),"")</f>
        <v/>
      </c>
      <c r="V379" s="74" t="str">
        <f>IF(AND(C379="Abierto",D379="Baja"),A379,"")</f>
        <v/>
      </c>
      <c r="W379" s="74" t="str">
        <f ca="1">IF(AND(C379="Abierto",D379="Baja"),TODAY()-E379,"")</f>
        <v/>
      </c>
      <c r="X379" s="74" t="str">
        <f>IF(AND(C379="Abierto",D379="Baja"),RANK(W379,$W$13:$W$814,0)+COUNTIF($W$13:W379,W379)-1+MAX(O:O,R:R,U:U),"")</f>
        <v/>
      </c>
      <c r="Y379" s="139" t="str">
        <f>IF(OR(C379="Resuelto",C379=""),"",SUM(O379,R379,U379,X379))</f>
        <v/>
      </c>
      <c r="Z379" s="139" t="str">
        <f>IF(OR(C379="Resuelto",C379=""),"",SUM(N379,Q379,T379,W379))</f>
        <v/>
      </c>
      <c r="AA379" s="139" t="str">
        <f>IF(OR(C379="Resuelto",C379=""),"",SUM(M379,P379,S379,V379))</f>
        <v/>
      </c>
      <c r="AB379" s="28">
        <v>561</v>
      </c>
      <c r="AC379" s="28" t="str">
        <f t="shared" ca="1" si="27"/>
        <v/>
      </c>
      <c r="AD379" s="75" t="str">
        <f t="shared" ca="1" si="28"/>
        <v/>
      </c>
      <c r="AI379" s="78" t="str">
        <f>IF(AJ379="","",MAX($AI$5:AI378)+1)</f>
        <v/>
      </c>
      <c r="AJ379" s="53" t="str">
        <f>IF(G378="","",IF(COUNTIF($AJ$11:AJ378,G378)=0,G378,""))</f>
        <v/>
      </c>
      <c r="AK379" s="53" t="str">
        <f t="shared" si="29"/>
        <v/>
      </c>
      <c r="AL379" s="135"/>
    </row>
    <row r="380" spans="1:38" x14ac:dyDescent="0.25">
      <c r="A380" s="136"/>
      <c r="B380" s="136"/>
      <c r="C380" s="136"/>
      <c r="D380" s="136"/>
      <c r="E380" s="137"/>
      <c r="F380" s="137"/>
      <c r="G380" s="136"/>
      <c r="H380" s="137"/>
      <c r="I380" s="140" t="str">
        <f t="shared" si="26"/>
        <v/>
      </c>
      <c r="J380" s="140"/>
      <c r="K380" s="140"/>
      <c r="L380" s="140"/>
      <c r="M380" s="74" t="str">
        <f>IF(AND(C380="Abierto",D380="Urgente"),A380,"")</f>
        <v/>
      </c>
      <c r="N380" s="74" t="str">
        <f ca="1">IF(AND(C380="Abierto",D380="Urgente"),TODAY()-E380,"")</f>
        <v/>
      </c>
      <c r="O380" s="74" t="str">
        <f>IF(AND(C380="Abierto",D380="Urgente"),RANK(N380,$N$13:$N$814,0)+COUNTIF($N$13:N380,N380)-1,"")</f>
        <v/>
      </c>
      <c r="P380" s="74" t="str">
        <f>IF(AND(C380="Abierto",D380="Alta"),A380,"")</f>
        <v/>
      </c>
      <c r="Q380" s="74" t="str">
        <f ca="1">IF(AND(C380="Abierto",D380="Alta"),TODAY()-E380,"")</f>
        <v/>
      </c>
      <c r="R380" s="74" t="str">
        <f>IF(AND(C380="Abierto",D380="Alta"),RANK(Q380,$Q$13:$Q$814,0)+COUNTIF($Q$13:Q380,Q380)-1+MAX(O:O),"")</f>
        <v/>
      </c>
      <c r="S380" s="74" t="str">
        <f>IF(AND(C380="Abierto",D380="Media"),A380,"")</f>
        <v/>
      </c>
      <c r="T380" s="74" t="str">
        <f ca="1">IF(AND(C380="Abierto",D380="Media"),TODAY()-E380,"")</f>
        <v/>
      </c>
      <c r="U380" s="74" t="str">
        <f>IF(AND(C380="Abierto",D380="Media"),RANK(T380,$T$13:$T$814,0)+COUNTIF($T$13:T380,T380)-1+MAX(O:O,R:R),"")</f>
        <v/>
      </c>
      <c r="V380" s="74" t="str">
        <f>IF(AND(C380="Abierto",D380="Baja"),A380,"")</f>
        <v/>
      </c>
      <c r="W380" s="74" t="str">
        <f ca="1">IF(AND(C380="Abierto",D380="Baja"),TODAY()-E380,"")</f>
        <v/>
      </c>
      <c r="X380" s="74" t="str">
        <f>IF(AND(C380="Abierto",D380="Baja"),RANK(W380,$W$13:$W$814,0)+COUNTIF($W$13:W380,W380)-1+MAX(O:O,R:R,U:U),"")</f>
        <v/>
      </c>
      <c r="Y380" s="139" t="str">
        <f>IF(OR(C380="Resuelto",C380=""),"",SUM(O380,R380,U380,X380))</f>
        <v/>
      </c>
      <c r="Z380" s="139" t="str">
        <f>IF(OR(C380="Resuelto",C380=""),"",SUM(N380,Q380,T380,W380))</f>
        <v/>
      </c>
      <c r="AA380" s="139" t="str">
        <f>IF(OR(C380="Resuelto",C380=""),"",SUM(M380,P380,S380,V380))</f>
        <v/>
      </c>
      <c r="AB380" s="28">
        <v>562</v>
      </c>
      <c r="AC380" s="28" t="str">
        <f t="shared" ca="1" si="27"/>
        <v/>
      </c>
      <c r="AD380" s="75" t="str">
        <f t="shared" ca="1" si="28"/>
        <v/>
      </c>
      <c r="AI380" s="78" t="str">
        <f>IF(AJ380="","",MAX($AI$5:AI379)+1)</f>
        <v/>
      </c>
      <c r="AJ380" s="53" t="str">
        <f>IF(G379="","",IF(COUNTIF($AJ$11:AJ379,G379)=0,G379,""))</f>
        <v/>
      </c>
      <c r="AK380" s="53" t="str">
        <f t="shared" si="29"/>
        <v/>
      </c>
      <c r="AL380" s="135"/>
    </row>
    <row r="381" spans="1:38" x14ac:dyDescent="0.25">
      <c r="A381" s="136"/>
      <c r="B381" s="136"/>
      <c r="C381" s="136"/>
      <c r="D381" s="136"/>
      <c r="E381" s="137"/>
      <c r="F381" s="137"/>
      <c r="G381" s="136"/>
      <c r="H381" s="137"/>
      <c r="I381" s="140" t="str">
        <f t="shared" si="26"/>
        <v/>
      </c>
      <c r="J381" s="140"/>
      <c r="K381" s="140"/>
      <c r="L381" s="140"/>
      <c r="M381" s="74" t="str">
        <f>IF(AND(C381="Abierto",D381="Urgente"),A381,"")</f>
        <v/>
      </c>
      <c r="N381" s="74" t="str">
        <f ca="1">IF(AND(C381="Abierto",D381="Urgente"),TODAY()-E381,"")</f>
        <v/>
      </c>
      <c r="O381" s="74" t="str">
        <f>IF(AND(C381="Abierto",D381="Urgente"),RANK(N381,$N$13:$N$814,0)+COUNTIF($N$13:N381,N381)-1,"")</f>
        <v/>
      </c>
      <c r="P381" s="74" t="str">
        <f>IF(AND(C381="Abierto",D381="Alta"),A381,"")</f>
        <v/>
      </c>
      <c r="Q381" s="74" t="str">
        <f ca="1">IF(AND(C381="Abierto",D381="Alta"),TODAY()-E381,"")</f>
        <v/>
      </c>
      <c r="R381" s="74" t="str">
        <f>IF(AND(C381="Abierto",D381="Alta"),RANK(Q381,$Q$13:$Q$814,0)+COUNTIF($Q$13:Q381,Q381)-1+MAX(O:O),"")</f>
        <v/>
      </c>
      <c r="S381" s="74" t="str">
        <f>IF(AND(C381="Abierto",D381="Media"),A381,"")</f>
        <v/>
      </c>
      <c r="T381" s="74" t="str">
        <f ca="1">IF(AND(C381="Abierto",D381="Media"),TODAY()-E381,"")</f>
        <v/>
      </c>
      <c r="U381" s="74" t="str">
        <f>IF(AND(C381="Abierto",D381="Media"),RANK(T381,$T$13:$T$814,0)+COUNTIF($T$13:T381,T381)-1+MAX(O:O,R:R),"")</f>
        <v/>
      </c>
      <c r="V381" s="74" t="str">
        <f>IF(AND(C381="Abierto",D381="Baja"),A381,"")</f>
        <v/>
      </c>
      <c r="W381" s="74" t="str">
        <f ca="1">IF(AND(C381="Abierto",D381="Baja"),TODAY()-E381,"")</f>
        <v/>
      </c>
      <c r="X381" s="74" t="str">
        <f>IF(AND(C381="Abierto",D381="Baja"),RANK(W381,$W$13:$W$814,0)+COUNTIF($W$13:W381,W381)-1+MAX(O:O,R:R,U:U),"")</f>
        <v/>
      </c>
      <c r="Y381" s="139" t="str">
        <f>IF(OR(C381="Resuelto",C381=""),"",SUM(O381,R381,U381,X381))</f>
        <v/>
      </c>
      <c r="Z381" s="139" t="str">
        <f>IF(OR(C381="Resuelto",C381=""),"",SUM(N381,Q381,T381,W381))</f>
        <v/>
      </c>
      <c r="AA381" s="139" t="str">
        <f>IF(OR(C381="Resuelto",C381=""),"",SUM(M381,P381,S381,V381))</f>
        <v/>
      </c>
      <c r="AB381" s="28">
        <v>563</v>
      </c>
      <c r="AC381" s="28" t="str">
        <f t="shared" ca="1" si="27"/>
        <v/>
      </c>
      <c r="AD381" s="75" t="str">
        <f t="shared" ca="1" si="28"/>
        <v/>
      </c>
      <c r="AI381" s="78" t="str">
        <f>IF(AJ381="","",MAX($AI$5:AI380)+1)</f>
        <v/>
      </c>
      <c r="AJ381" s="53" t="str">
        <f>IF(G380="","",IF(COUNTIF($AJ$11:AJ380,G380)=0,G380,""))</f>
        <v/>
      </c>
      <c r="AK381" s="53" t="str">
        <f t="shared" si="29"/>
        <v/>
      </c>
      <c r="AL381" s="135"/>
    </row>
    <row r="382" spans="1:38" x14ac:dyDescent="0.25">
      <c r="A382" s="136"/>
      <c r="B382" s="136"/>
      <c r="C382" s="136"/>
      <c r="D382" s="136"/>
      <c r="E382" s="137"/>
      <c r="F382" s="137"/>
      <c r="G382" s="136"/>
      <c r="H382" s="137"/>
      <c r="I382" s="140" t="str">
        <f t="shared" si="26"/>
        <v/>
      </c>
      <c r="J382" s="140"/>
      <c r="K382" s="140"/>
      <c r="L382" s="140"/>
      <c r="M382" s="74" t="str">
        <f>IF(AND(C382="Abierto",D382="Urgente"),A382,"")</f>
        <v/>
      </c>
      <c r="N382" s="74" t="str">
        <f ca="1">IF(AND(C382="Abierto",D382="Urgente"),TODAY()-E382,"")</f>
        <v/>
      </c>
      <c r="O382" s="74" t="str">
        <f>IF(AND(C382="Abierto",D382="Urgente"),RANK(N382,$N$13:$N$814,0)+COUNTIF($N$13:N382,N382)-1,"")</f>
        <v/>
      </c>
      <c r="P382" s="74" t="str">
        <f>IF(AND(C382="Abierto",D382="Alta"),A382,"")</f>
        <v/>
      </c>
      <c r="Q382" s="74" t="str">
        <f ca="1">IF(AND(C382="Abierto",D382="Alta"),TODAY()-E382,"")</f>
        <v/>
      </c>
      <c r="R382" s="74" t="str">
        <f>IF(AND(C382="Abierto",D382="Alta"),RANK(Q382,$Q$13:$Q$814,0)+COUNTIF($Q$13:Q382,Q382)-1+MAX(O:O),"")</f>
        <v/>
      </c>
      <c r="S382" s="74" t="str">
        <f>IF(AND(C382="Abierto",D382="Media"),A382,"")</f>
        <v/>
      </c>
      <c r="T382" s="74" t="str">
        <f ca="1">IF(AND(C382="Abierto",D382="Media"),TODAY()-E382,"")</f>
        <v/>
      </c>
      <c r="U382" s="74" t="str">
        <f>IF(AND(C382="Abierto",D382="Media"),RANK(T382,$T$13:$T$814,0)+COUNTIF($T$13:T382,T382)-1+MAX(O:O,R:R),"")</f>
        <v/>
      </c>
      <c r="V382" s="74" t="str">
        <f>IF(AND(C382="Abierto",D382="Baja"),A382,"")</f>
        <v/>
      </c>
      <c r="W382" s="74" t="str">
        <f ca="1">IF(AND(C382="Abierto",D382="Baja"),TODAY()-E382,"")</f>
        <v/>
      </c>
      <c r="X382" s="74" t="str">
        <f>IF(AND(C382="Abierto",D382="Baja"),RANK(W382,$W$13:$W$814,0)+COUNTIF($W$13:W382,W382)-1+MAX(O:O,R:R,U:U),"")</f>
        <v/>
      </c>
      <c r="Y382" s="139" t="str">
        <f>IF(OR(C382="Resuelto",C382=""),"",SUM(O382,R382,U382,X382))</f>
        <v/>
      </c>
      <c r="Z382" s="139" t="str">
        <f>IF(OR(C382="Resuelto",C382=""),"",SUM(N382,Q382,T382,W382))</f>
        <v/>
      </c>
      <c r="AA382" s="139" t="str">
        <f>IF(OR(C382="Resuelto",C382=""),"",SUM(M382,P382,S382,V382))</f>
        <v/>
      </c>
      <c r="AB382" s="28">
        <v>564</v>
      </c>
      <c r="AC382" s="28" t="str">
        <f t="shared" ca="1" si="27"/>
        <v/>
      </c>
      <c r="AD382" s="75" t="str">
        <f t="shared" ca="1" si="28"/>
        <v/>
      </c>
      <c r="AI382" s="78" t="str">
        <f>IF(AJ382="","",MAX($AI$5:AI381)+1)</f>
        <v/>
      </c>
      <c r="AJ382" s="53" t="str">
        <f>IF(G381="","",IF(COUNTIF($AJ$11:AJ381,G381)=0,G381,""))</f>
        <v/>
      </c>
      <c r="AK382" s="53" t="str">
        <f t="shared" si="29"/>
        <v/>
      </c>
      <c r="AL382" s="135"/>
    </row>
    <row r="383" spans="1:38" x14ac:dyDescent="0.25">
      <c r="A383" s="136"/>
      <c r="B383" s="136"/>
      <c r="C383" s="136"/>
      <c r="D383" s="136"/>
      <c r="E383" s="137"/>
      <c r="F383" s="137"/>
      <c r="G383" s="136"/>
      <c r="H383" s="137"/>
      <c r="I383" s="140" t="str">
        <f t="shared" si="26"/>
        <v/>
      </c>
      <c r="J383" s="140"/>
      <c r="K383" s="140"/>
      <c r="L383" s="140"/>
      <c r="M383" s="74" t="str">
        <f>IF(AND(C383="Abierto",D383="Urgente"),A383,"")</f>
        <v/>
      </c>
      <c r="N383" s="74" t="str">
        <f ca="1">IF(AND(C383="Abierto",D383="Urgente"),TODAY()-E383,"")</f>
        <v/>
      </c>
      <c r="O383" s="74" t="str">
        <f>IF(AND(C383="Abierto",D383="Urgente"),RANK(N383,$N$13:$N$814,0)+COUNTIF($N$13:N383,N383)-1,"")</f>
        <v/>
      </c>
      <c r="P383" s="74" t="str">
        <f>IF(AND(C383="Abierto",D383="Alta"),A383,"")</f>
        <v/>
      </c>
      <c r="Q383" s="74" t="str">
        <f ca="1">IF(AND(C383="Abierto",D383="Alta"),TODAY()-E383,"")</f>
        <v/>
      </c>
      <c r="R383" s="74" t="str">
        <f>IF(AND(C383="Abierto",D383="Alta"),RANK(Q383,$Q$13:$Q$814,0)+COUNTIF($Q$13:Q383,Q383)-1+MAX(O:O),"")</f>
        <v/>
      </c>
      <c r="S383" s="74" t="str">
        <f>IF(AND(C383="Abierto",D383="Media"),A383,"")</f>
        <v/>
      </c>
      <c r="T383" s="74" t="str">
        <f ca="1">IF(AND(C383="Abierto",D383="Media"),TODAY()-E383,"")</f>
        <v/>
      </c>
      <c r="U383" s="74" t="str">
        <f>IF(AND(C383="Abierto",D383="Media"),RANK(T383,$T$13:$T$814,0)+COUNTIF($T$13:T383,T383)-1+MAX(O:O,R:R),"")</f>
        <v/>
      </c>
      <c r="V383" s="74" t="str">
        <f>IF(AND(C383="Abierto",D383="Baja"),A383,"")</f>
        <v/>
      </c>
      <c r="W383" s="74" t="str">
        <f ca="1">IF(AND(C383="Abierto",D383="Baja"),TODAY()-E383,"")</f>
        <v/>
      </c>
      <c r="X383" s="74" t="str">
        <f>IF(AND(C383="Abierto",D383="Baja"),RANK(W383,$W$13:$W$814,0)+COUNTIF($W$13:W383,W383)-1+MAX(O:O,R:R,U:U),"")</f>
        <v/>
      </c>
      <c r="Y383" s="139" t="str">
        <f>IF(OR(C383="Resuelto",C383=""),"",SUM(O383,R383,U383,X383))</f>
        <v/>
      </c>
      <c r="Z383" s="139" t="str">
        <f>IF(OR(C383="Resuelto",C383=""),"",SUM(N383,Q383,T383,W383))</f>
        <v/>
      </c>
      <c r="AA383" s="139" t="str">
        <f>IF(OR(C383="Resuelto",C383=""),"",SUM(M383,P383,S383,V383))</f>
        <v/>
      </c>
      <c r="AB383" s="28">
        <v>565</v>
      </c>
      <c r="AC383" s="28" t="str">
        <f t="shared" ca="1" si="27"/>
        <v/>
      </c>
      <c r="AD383" s="75" t="str">
        <f t="shared" ca="1" si="28"/>
        <v/>
      </c>
      <c r="AI383" s="78" t="str">
        <f>IF(AJ383="","",MAX($AI$5:AI382)+1)</f>
        <v/>
      </c>
      <c r="AJ383" s="53" t="str">
        <f>IF(G382="","",IF(COUNTIF($AJ$11:AJ382,G382)=0,G382,""))</f>
        <v/>
      </c>
      <c r="AK383" s="53" t="str">
        <f t="shared" si="29"/>
        <v/>
      </c>
      <c r="AL383" s="135"/>
    </row>
    <row r="384" spans="1:38" x14ac:dyDescent="0.25">
      <c r="A384" s="136"/>
      <c r="B384" s="136"/>
      <c r="C384" s="136"/>
      <c r="D384" s="136"/>
      <c r="E384" s="137"/>
      <c r="F384" s="137"/>
      <c r="G384" s="136"/>
      <c r="H384" s="137"/>
      <c r="I384" s="140" t="str">
        <f t="shared" si="26"/>
        <v/>
      </c>
      <c r="J384" s="140"/>
      <c r="K384" s="140"/>
      <c r="L384" s="140"/>
      <c r="M384" s="74" t="str">
        <f>IF(AND(C384="Abierto",D384="Urgente"),A384,"")</f>
        <v/>
      </c>
      <c r="N384" s="74" t="str">
        <f ca="1">IF(AND(C384="Abierto",D384="Urgente"),TODAY()-E384,"")</f>
        <v/>
      </c>
      <c r="O384" s="74" t="str">
        <f>IF(AND(C384="Abierto",D384="Urgente"),RANK(N384,$N$13:$N$814,0)+COUNTIF($N$13:N384,N384)-1,"")</f>
        <v/>
      </c>
      <c r="P384" s="74" t="str">
        <f>IF(AND(C384="Abierto",D384="Alta"),A384,"")</f>
        <v/>
      </c>
      <c r="Q384" s="74" t="str">
        <f ca="1">IF(AND(C384="Abierto",D384="Alta"),TODAY()-E384,"")</f>
        <v/>
      </c>
      <c r="R384" s="74" t="str">
        <f>IF(AND(C384="Abierto",D384="Alta"),RANK(Q384,$Q$13:$Q$814,0)+COUNTIF($Q$13:Q384,Q384)-1+MAX(O:O),"")</f>
        <v/>
      </c>
      <c r="S384" s="74" t="str">
        <f>IF(AND(C384="Abierto",D384="Media"),A384,"")</f>
        <v/>
      </c>
      <c r="T384" s="74" t="str">
        <f ca="1">IF(AND(C384="Abierto",D384="Media"),TODAY()-E384,"")</f>
        <v/>
      </c>
      <c r="U384" s="74" t="str">
        <f>IF(AND(C384="Abierto",D384="Media"),RANK(T384,$T$13:$T$814,0)+COUNTIF($T$13:T384,T384)-1+MAX(O:O,R:R),"")</f>
        <v/>
      </c>
      <c r="V384" s="74" t="str">
        <f>IF(AND(C384="Abierto",D384="Baja"),A384,"")</f>
        <v/>
      </c>
      <c r="W384" s="74" t="str">
        <f ca="1">IF(AND(C384="Abierto",D384="Baja"),TODAY()-E384,"")</f>
        <v/>
      </c>
      <c r="X384" s="74" t="str">
        <f>IF(AND(C384="Abierto",D384="Baja"),RANK(W384,$W$13:$W$814,0)+COUNTIF($W$13:W384,W384)-1+MAX(O:O,R:R,U:U),"")</f>
        <v/>
      </c>
      <c r="Y384" s="139" t="str">
        <f>IF(OR(C384="Resuelto",C384=""),"",SUM(O384,R384,U384,X384))</f>
        <v/>
      </c>
      <c r="Z384" s="139" t="str">
        <f>IF(OR(C384="Resuelto",C384=""),"",SUM(N384,Q384,T384,W384))</f>
        <v/>
      </c>
      <c r="AA384" s="139" t="str">
        <f>IF(OR(C384="Resuelto",C384=""),"",SUM(M384,P384,S384,V384))</f>
        <v/>
      </c>
      <c r="AB384" s="28">
        <v>566</v>
      </c>
      <c r="AC384" s="28" t="str">
        <f t="shared" ca="1" si="27"/>
        <v/>
      </c>
      <c r="AD384" s="75" t="str">
        <f t="shared" ca="1" si="28"/>
        <v/>
      </c>
      <c r="AI384" s="78" t="str">
        <f>IF(AJ384="","",MAX($AI$5:AI383)+1)</f>
        <v/>
      </c>
      <c r="AJ384" s="53" t="str">
        <f>IF(G383="","",IF(COUNTIF($AJ$11:AJ383,G383)=0,G383,""))</f>
        <v/>
      </c>
      <c r="AK384" s="53" t="str">
        <f t="shared" si="29"/>
        <v/>
      </c>
      <c r="AL384" s="135"/>
    </row>
    <row r="385" spans="1:38" x14ac:dyDescent="0.25">
      <c r="A385" s="136"/>
      <c r="B385" s="136"/>
      <c r="C385" s="136"/>
      <c r="D385" s="136"/>
      <c r="E385" s="137"/>
      <c r="F385" s="137"/>
      <c r="G385" s="136"/>
      <c r="H385" s="137"/>
      <c r="I385" s="140" t="str">
        <f t="shared" si="26"/>
        <v/>
      </c>
      <c r="J385" s="140"/>
      <c r="K385" s="140"/>
      <c r="L385" s="140"/>
      <c r="M385" s="74" t="str">
        <f>IF(AND(C385="Abierto",D385="Urgente"),A385,"")</f>
        <v/>
      </c>
      <c r="N385" s="74" t="str">
        <f ca="1">IF(AND(C385="Abierto",D385="Urgente"),TODAY()-E385,"")</f>
        <v/>
      </c>
      <c r="O385" s="74" t="str">
        <f>IF(AND(C385="Abierto",D385="Urgente"),RANK(N385,$N$13:$N$814,0)+COUNTIF($N$13:N385,N385)-1,"")</f>
        <v/>
      </c>
      <c r="P385" s="74" t="str">
        <f>IF(AND(C385="Abierto",D385="Alta"),A385,"")</f>
        <v/>
      </c>
      <c r="Q385" s="74" t="str">
        <f ca="1">IF(AND(C385="Abierto",D385="Alta"),TODAY()-E385,"")</f>
        <v/>
      </c>
      <c r="R385" s="74" t="str">
        <f>IF(AND(C385="Abierto",D385="Alta"),RANK(Q385,$Q$13:$Q$814,0)+COUNTIF($Q$13:Q385,Q385)-1+MAX(O:O),"")</f>
        <v/>
      </c>
      <c r="S385" s="74" t="str">
        <f>IF(AND(C385="Abierto",D385="Media"),A385,"")</f>
        <v/>
      </c>
      <c r="T385" s="74" t="str">
        <f ca="1">IF(AND(C385="Abierto",D385="Media"),TODAY()-E385,"")</f>
        <v/>
      </c>
      <c r="U385" s="74" t="str">
        <f>IF(AND(C385="Abierto",D385="Media"),RANK(T385,$T$13:$T$814,0)+COUNTIF($T$13:T385,T385)-1+MAX(O:O,R:R),"")</f>
        <v/>
      </c>
      <c r="V385" s="74" t="str">
        <f>IF(AND(C385="Abierto",D385="Baja"),A385,"")</f>
        <v/>
      </c>
      <c r="W385" s="74" t="str">
        <f ca="1">IF(AND(C385="Abierto",D385="Baja"),TODAY()-E385,"")</f>
        <v/>
      </c>
      <c r="X385" s="74" t="str">
        <f>IF(AND(C385="Abierto",D385="Baja"),RANK(W385,$W$13:$W$814,0)+COUNTIF($W$13:W385,W385)-1+MAX(O:O,R:R,U:U),"")</f>
        <v/>
      </c>
      <c r="Y385" s="139" t="str">
        <f>IF(OR(C385="Resuelto",C385=""),"",SUM(O385,R385,U385,X385))</f>
        <v/>
      </c>
      <c r="Z385" s="139" t="str">
        <f>IF(OR(C385="Resuelto",C385=""),"",SUM(N385,Q385,T385,W385))</f>
        <v/>
      </c>
      <c r="AA385" s="139" t="str">
        <f>IF(OR(C385="Resuelto",C385=""),"",SUM(M385,P385,S385,V385))</f>
        <v/>
      </c>
      <c r="AB385" s="28">
        <v>567</v>
      </c>
      <c r="AC385" s="28" t="str">
        <f t="shared" ca="1" si="27"/>
        <v/>
      </c>
      <c r="AD385" s="75" t="str">
        <f t="shared" ca="1" si="28"/>
        <v/>
      </c>
      <c r="AI385" s="78" t="str">
        <f>IF(AJ385="","",MAX($AI$5:AI384)+1)</f>
        <v/>
      </c>
      <c r="AJ385" s="53" t="str">
        <f>IF(G384="","",IF(COUNTIF($AJ$11:AJ384,G384)=0,G384,""))</f>
        <v/>
      </c>
      <c r="AK385" s="53" t="str">
        <f t="shared" si="29"/>
        <v/>
      </c>
      <c r="AL385" s="135"/>
    </row>
    <row r="386" spans="1:38" x14ac:dyDescent="0.25">
      <c r="A386" s="136"/>
      <c r="B386" s="136"/>
      <c r="C386" s="136"/>
      <c r="D386" s="136"/>
      <c r="E386" s="137"/>
      <c r="F386" s="137"/>
      <c r="G386" s="136"/>
      <c r="H386" s="137"/>
      <c r="I386" s="140" t="str">
        <f t="shared" si="26"/>
        <v/>
      </c>
      <c r="J386" s="140"/>
      <c r="K386" s="140"/>
      <c r="L386" s="140"/>
      <c r="M386" s="74" t="str">
        <f>IF(AND(C386="Abierto",D386="Urgente"),A386,"")</f>
        <v/>
      </c>
      <c r="N386" s="74" t="str">
        <f ca="1">IF(AND(C386="Abierto",D386="Urgente"),TODAY()-E386,"")</f>
        <v/>
      </c>
      <c r="O386" s="74" t="str">
        <f>IF(AND(C386="Abierto",D386="Urgente"),RANK(N386,$N$13:$N$814,0)+COUNTIF($N$13:N386,N386)-1,"")</f>
        <v/>
      </c>
      <c r="P386" s="74" t="str">
        <f>IF(AND(C386="Abierto",D386="Alta"),A386,"")</f>
        <v/>
      </c>
      <c r="Q386" s="74" t="str">
        <f ca="1">IF(AND(C386="Abierto",D386="Alta"),TODAY()-E386,"")</f>
        <v/>
      </c>
      <c r="R386" s="74" t="str">
        <f>IF(AND(C386="Abierto",D386="Alta"),RANK(Q386,$Q$13:$Q$814,0)+COUNTIF($Q$13:Q386,Q386)-1+MAX(O:O),"")</f>
        <v/>
      </c>
      <c r="S386" s="74" t="str">
        <f>IF(AND(C386="Abierto",D386="Media"),A386,"")</f>
        <v/>
      </c>
      <c r="T386" s="74" t="str">
        <f ca="1">IF(AND(C386="Abierto",D386="Media"),TODAY()-E386,"")</f>
        <v/>
      </c>
      <c r="U386" s="74" t="str">
        <f>IF(AND(C386="Abierto",D386="Media"),RANK(T386,$T$13:$T$814,0)+COUNTIF($T$13:T386,T386)-1+MAX(O:O,R:R),"")</f>
        <v/>
      </c>
      <c r="V386" s="74" t="str">
        <f>IF(AND(C386="Abierto",D386="Baja"),A386,"")</f>
        <v/>
      </c>
      <c r="W386" s="74" t="str">
        <f ca="1">IF(AND(C386="Abierto",D386="Baja"),TODAY()-E386,"")</f>
        <v/>
      </c>
      <c r="X386" s="74" t="str">
        <f>IF(AND(C386="Abierto",D386="Baja"),RANK(W386,$W$13:$W$814,0)+COUNTIF($W$13:W386,W386)-1+MAX(O:O,R:R,U:U),"")</f>
        <v/>
      </c>
      <c r="Y386" s="139" t="str">
        <f>IF(OR(C386="Resuelto",C386=""),"",SUM(O386,R386,U386,X386))</f>
        <v/>
      </c>
      <c r="Z386" s="139" t="str">
        <f>IF(OR(C386="Resuelto",C386=""),"",SUM(N386,Q386,T386,W386))</f>
        <v/>
      </c>
      <c r="AA386" s="139" t="str">
        <f>IF(OR(C386="Resuelto",C386=""),"",SUM(M386,P386,S386,V386))</f>
        <v/>
      </c>
      <c r="AB386" s="28">
        <v>568</v>
      </c>
      <c r="AC386" s="28" t="str">
        <f t="shared" ca="1" si="27"/>
        <v/>
      </c>
      <c r="AD386" s="75" t="str">
        <f t="shared" ca="1" si="28"/>
        <v/>
      </c>
      <c r="AI386" s="78" t="str">
        <f>IF(AJ386="","",MAX($AI$5:AI385)+1)</f>
        <v/>
      </c>
      <c r="AJ386" s="53" t="str">
        <f>IF(G385="","",IF(COUNTIF($AJ$11:AJ385,G385)=0,G385,""))</f>
        <v/>
      </c>
      <c r="AK386" s="53" t="str">
        <f t="shared" si="29"/>
        <v/>
      </c>
      <c r="AL386" s="135"/>
    </row>
    <row r="387" spans="1:38" x14ac:dyDescent="0.25">
      <c r="A387" s="136"/>
      <c r="B387" s="136"/>
      <c r="C387" s="136"/>
      <c r="D387" s="136"/>
      <c r="E387" s="137"/>
      <c r="F387" s="137"/>
      <c r="G387" s="136"/>
      <c r="H387" s="137"/>
      <c r="I387" s="140" t="str">
        <f t="shared" si="26"/>
        <v/>
      </c>
      <c r="J387" s="140"/>
      <c r="K387" s="140"/>
      <c r="L387" s="140"/>
      <c r="M387" s="74" t="str">
        <f>IF(AND(C387="Abierto",D387="Urgente"),A387,"")</f>
        <v/>
      </c>
      <c r="N387" s="74" t="str">
        <f ca="1">IF(AND(C387="Abierto",D387="Urgente"),TODAY()-E387,"")</f>
        <v/>
      </c>
      <c r="O387" s="74" t="str">
        <f>IF(AND(C387="Abierto",D387="Urgente"),RANK(N387,$N$13:$N$814,0)+COUNTIF($N$13:N387,N387)-1,"")</f>
        <v/>
      </c>
      <c r="P387" s="74" t="str">
        <f>IF(AND(C387="Abierto",D387="Alta"),A387,"")</f>
        <v/>
      </c>
      <c r="Q387" s="74" t="str">
        <f ca="1">IF(AND(C387="Abierto",D387="Alta"),TODAY()-E387,"")</f>
        <v/>
      </c>
      <c r="R387" s="74" t="str">
        <f>IF(AND(C387="Abierto",D387="Alta"),RANK(Q387,$Q$13:$Q$814,0)+COUNTIF($Q$13:Q387,Q387)-1+MAX(O:O),"")</f>
        <v/>
      </c>
      <c r="S387" s="74" t="str">
        <f>IF(AND(C387="Abierto",D387="Media"),A387,"")</f>
        <v/>
      </c>
      <c r="T387" s="74" t="str">
        <f ca="1">IF(AND(C387="Abierto",D387="Media"),TODAY()-E387,"")</f>
        <v/>
      </c>
      <c r="U387" s="74" t="str">
        <f>IF(AND(C387="Abierto",D387="Media"),RANK(T387,$T$13:$T$814,0)+COUNTIF($T$13:T387,T387)-1+MAX(O:O,R:R),"")</f>
        <v/>
      </c>
      <c r="V387" s="74" t="str">
        <f>IF(AND(C387="Abierto",D387="Baja"),A387,"")</f>
        <v/>
      </c>
      <c r="W387" s="74" t="str">
        <f ca="1">IF(AND(C387="Abierto",D387="Baja"),TODAY()-E387,"")</f>
        <v/>
      </c>
      <c r="X387" s="74" t="str">
        <f>IF(AND(C387="Abierto",D387="Baja"),RANK(W387,$W$13:$W$814,0)+COUNTIF($W$13:W387,W387)-1+MAX(O:O,R:R,U:U),"")</f>
        <v/>
      </c>
      <c r="Y387" s="139" t="str">
        <f>IF(OR(C387="Resuelto",C387=""),"",SUM(O387,R387,U387,X387))</f>
        <v/>
      </c>
      <c r="Z387" s="139" t="str">
        <f>IF(OR(C387="Resuelto",C387=""),"",SUM(N387,Q387,T387,W387))</f>
        <v/>
      </c>
      <c r="AA387" s="139" t="str">
        <f>IF(OR(C387="Resuelto",C387=""),"",SUM(M387,P387,S387,V387))</f>
        <v/>
      </c>
      <c r="AB387" s="28">
        <v>569</v>
      </c>
      <c r="AC387" s="28" t="str">
        <f t="shared" ca="1" si="27"/>
        <v/>
      </c>
      <c r="AD387" s="75" t="str">
        <f t="shared" ca="1" si="28"/>
        <v/>
      </c>
      <c r="AI387" s="78" t="str">
        <f>IF(AJ387="","",MAX($AI$5:AI386)+1)</f>
        <v/>
      </c>
      <c r="AJ387" s="53" t="str">
        <f>IF(G386="","",IF(COUNTIF($AJ$11:AJ386,G386)=0,G386,""))</f>
        <v/>
      </c>
      <c r="AK387" s="53" t="str">
        <f t="shared" si="29"/>
        <v/>
      </c>
      <c r="AL387" s="135"/>
    </row>
    <row r="388" spans="1:38" x14ac:dyDescent="0.25">
      <c r="A388" s="136"/>
      <c r="B388" s="136"/>
      <c r="C388" s="136"/>
      <c r="D388" s="136"/>
      <c r="E388" s="137"/>
      <c r="F388" s="137"/>
      <c r="G388" s="136"/>
      <c r="H388" s="137"/>
      <c r="I388" s="140" t="str">
        <f t="shared" si="26"/>
        <v/>
      </c>
      <c r="J388" s="140"/>
      <c r="K388" s="140"/>
      <c r="L388" s="140"/>
      <c r="M388" s="74" t="str">
        <f>IF(AND(C388="Abierto",D388="Urgente"),A388,"")</f>
        <v/>
      </c>
      <c r="N388" s="74" t="str">
        <f ca="1">IF(AND(C388="Abierto",D388="Urgente"),TODAY()-E388,"")</f>
        <v/>
      </c>
      <c r="O388" s="74" t="str">
        <f>IF(AND(C388="Abierto",D388="Urgente"),RANK(N388,$N$13:$N$814,0)+COUNTIF($N$13:N388,N388)-1,"")</f>
        <v/>
      </c>
      <c r="P388" s="74" t="str">
        <f>IF(AND(C388="Abierto",D388="Alta"),A388,"")</f>
        <v/>
      </c>
      <c r="Q388" s="74" t="str">
        <f ca="1">IF(AND(C388="Abierto",D388="Alta"),TODAY()-E388,"")</f>
        <v/>
      </c>
      <c r="R388" s="74" t="str">
        <f>IF(AND(C388="Abierto",D388="Alta"),RANK(Q388,$Q$13:$Q$814,0)+COUNTIF($Q$13:Q388,Q388)-1+MAX(O:O),"")</f>
        <v/>
      </c>
      <c r="S388" s="74" t="str">
        <f>IF(AND(C388="Abierto",D388="Media"),A388,"")</f>
        <v/>
      </c>
      <c r="T388" s="74" t="str">
        <f ca="1">IF(AND(C388="Abierto",D388="Media"),TODAY()-E388,"")</f>
        <v/>
      </c>
      <c r="U388" s="74" t="str">
        <f>IF(AND(C388="Abierto",D388="Media"),RANK(T388,$T$13:$T$814,0)+COUNTIF($T$13:T388,T388)-1+MAX(O:O,R:R),"")</f>
        <v/>
      </c>
      <c r="V388" s="74" t="str">
        <f>IF(AND(C388="Abierto",D388="Baja"),A388,"")</f>
        <v/>
      </c>
      <c r="W388" s="74" t="str">
        <f ca="1">IF(AND(C388="Abierto",D388="Baja"),TODAY()-E388,"")</f>
        <v/>
      </c>
      <c r="X388" s="74" t="str">
        <f>IF(AND(C388="Abierto",D388="Baja"),RANK(W388,$W$13:$W$814,0)+COUNTIF($W$13:W388,W388)-1+MAX(O:O,R:R,U:U),"")</f>
        <v/>
      </c>
      <c r="Y388" s="139" t="str">
        <f>IF(OR(C388="Resuelto",C388=""),"",SUM(O388,R388,U388,X388))</f>
        <v/>
      </c>
      <c r="Z388" s="139" t="str">
        <f>IF(OR(C388="Resuelto",C388=""),"",SUM(N388,Q388,T388,W388))</f>
        <v/>
      </c>
      <c r="AA388" s="139" t="str">
        <f>IF(OR(C388="Resuelto",C388=""),"",SUM(M388,P388,S388,V388))</f>
        <v/>
      </c>
      <c r="AB388" s="28">
        <v>570</v>
      </c>
      <c r="AC388" s="28" t="str">
        <f t="shared" ca="1" si="27"/>
        <v/>
      </c>
      <c r="AD388" s="75" t="str">
        <f t="shared" ca="1" si="28"/>
        <v/>
      </c>
      <c r="AI388" s="78" t="str">
        <f>IF(AJ388="","",MAX($AI$5:AI387)+1)</f>
        <v/>
      </c>
      <c r="AJ388" s="53" t="str">
        <f>IF(G387="","",IF(COUNTIF($AJ$11:AJ387,G387)=0,G387,""))</f>
        <v/>
      </c>
      <c r="AK388" s="53" t="str">
        <f t="shared" si="29"/>
        <v/>
      </c>
      <c r="AL388" s="135"/>
    </row>
    <row r="389" spans="1:38" x14ac:dyDescent="0.25">
      <c r="A389" s="136"/>
      <c r="B389" s="136"/>
      <c r="C389" s="136"/>
      <c r="D389" s="136"/>
      <c r="E389" s="137"/>
      <c r="F389" s="137"/>
      <c r="G389" s="136"/>
      <c r="H389" s="137"/>
      <c r="I389" s="140" t="str">
        <f t="shared" si="26"/>
        <v/>
      </c>
      <c r="J389" s="140"/>
      <c r="K389" s="140"/>
      <c r="L389" s="140"/>
      <c r="M389" s="74" t="str">
        <f>IF(AND(C389="Abierto",D389="Urgente"),A389,"")</f>
        <v/>
      </c>
      <c r="N389" s="74" t="str">
        <f ca="1">IF(AND(C389="Abierto",D389="Urgente"),TODAY()-E389,"")</f>
        <v/>
      </c>
      <c r="O389" s="74" t="str">
        <f>IF(AND(C389="Abierto",D389="Urgente"),RANK(N389,$N$13:$N$814,0)+COUNTIF($N$13:N389,N389)-1,"")</f>
        <v/>
      </c>
      <c r="P389" s="74" t="str">
        <f>IF(AND(C389="Abierto",D389="Alta"),A389,"")</f>
        <v/>
      </c>
      <c r="Q389" s="74" t="str">
        <f ca="1">IF(AND(C389="Abierto",D389="Alta"),TODAY()-E389,"")</f>
        <v/>
      </c>
      <c r="R389" s="74" t="str">
        <f>IF(AND(C389="Abierto",D389="Alta"),RANK(Q389,$Q$13:$Q$814,0)+COUNTIF($Q$13:Q389,Q389)-1+MAX(O:O),"")</f>
        <v/>
      </c>
      <c r="S389" s="74" t="str">
        <f>IF(AND(C389="Abierto",D389="Media"),A389,"")</f>
        <v/>
      </c>
      <c r="T389" s="74" t="str">
        <f ca="1">IF(AND(C389="Abierto",D389="Media"),TODAY()-E389,"")</f>
        <v/>
      </c>
      <c r="U389" s="74" t="str">
        <f>IF(AND(C389="Abierto",D389="Media"),RANK(T389,$T$13:$T$814,0)+COUNTIF($T$13:T389,T389)-1+MAX(O:O,R:R),"")</f>
        <v/>
      </c>
      <c r="V389" s="74" t="str">
        <f>IF(AND(C389="Abierto",D389="Baja"),A389,"")</f>
        <v/>
      </c>
      <c r="W389" s="74" t="str">
        <f ca="1">IF(AND(C389="Abierto",D389="Baja"),TODAY()-E389,"")</f>
        <v/>
      </c>
      <c r="X389" s="74" t="str">
        <f>IF(AND(C389="Abierto",D389="Baja"),RANK(W389,$W$13:$W$814,0)+COUNTIF($W$13:W389,W389)-1+MAX(O:O,R:R,U:U),"")</f>
        <v/>
      </c>
      <c r="Y389" s="139" t="str">
        <f>IF(OR(C389="Resuelto",C389=""),"",SUM(O389,R389,U389,X389))</f>
        <v/>
      </c>
      <c r="Z389" s="139" t="str">
        <f>IF(OR(C389="Resuelto",C389=""),"",SUM(N389,Q389,T389,W389))</f>
        <v/>
      </c>
      <c r="AA389" s="139" t="str">
        <f>IF(OR(C389="Resuelto",C389=""),"",SUM(M389,P389,S389,V389))</f>
        <v/>
      </c>
      <c r="AB389" s="28">
        <v>571</v>
      </c>
      <c r="AC389" s="28" t="str">
        <f t="shared" ca="1" si="27"/>
        <v/>
      </c>
      <c r="AD389" s="75" t="str">
        <f t="shared" ca="1" si="28"/>
        <v/>
      </c>
      <c r="AI389" s="78" t="str">
        <f>IF(AJ389="","",MAX($AI$5:AI388)+1)</f>
        <v/>
      </c>
      <c r="AJ389" s="53" t="str">
        <f>IF(G388="","",IF(COUNTIF($AJ$11:AJ388,G388)=0,G388,""))</f>
        <v/>
      </c>
      <c r="AK389" s="53" t="str">
        <f t="shared" si="29"/>
        <v/>
      </c>
      <c r="AL389" s="135"/>
    </row>
    <row r="390" spans="1:38" x14ac:dyDescent="0.25">
      <c r="A390" s="136"/>
      <c r="B390" s="136"/>
      <c r="C390" s="136"/>
      <c r="D390" s="136"/>
      <c r="E390" s="137"/>
      <c r="F390" s="137"/>
      <c r="G390" s="136"/>
      <c r="H390" s="137"/>
      <c r="I390" s="140" t="str">
        <f t="shared" si="26"/>
        <v/>
      </c>
      <c r="J390" s="140"/>
      <c r="K390" s="140"/>
      <c r="L390" s="140"/>
      <c r="M390" s="74" t="str">
        <f>IF(AND(C390="Abierto",D390="Urgente"),A390,"")</f>
        <v/>
      </c>
      <c r="N390" s="74" t="str">
        <f ca="1">IF(AND(C390="Abierto",D390="Urgente"),TODAY()-E390,"")</f>
        <v/>
      </c>
      <c r="O390" s="74" t="str">
        <f>IF(AND(C390="Abierto",D390="Urgente"),RANK(N390,$N$13:$N$814,0)+COUNTIF($N$13:N390,N390)-1,"")</f>
        <v/>
      </c>
      <c r="P390" s="74" t="str">
        <f>IF(AND(C390="Abierto",D390="Alta"),A390,"")</f>
        <v/>
      </c>
      <c r="Q390" s="74" t="str">
        <f ca="1">IF(AND(C390="Abierto",D390="Alta"),TODAY()-E390,"")</f>
        <v/>
      </c>
      <c r="R390" s="74" t="str">
        <f>IF(AND(C390="Abierto",D390="Alta"),RANK(Q390,$Q$13:$Q$814,0)+COUNTIF($Q$13:Q390,Q390)-1+MAX(O:O),"")</f>
        <v/>
      </c>
      <c r="S390" s="74" t="str">
        <f>IF(AND(C390="Abierto",D390="Media"),A390,"")</f>
        <v/>
      </c>
      <c r="T390" s="74" t="str">
        <f ca="1">IF(AND(C390="Abierto",D390="Media"),TODAY()-E390,"")</f>
        <v/>
      </c>
      <c r="U390" s="74" t="str">
        <f>IF(AND(C390="Abierto",D390="Media"),RANK(T390,$T$13:$T$814,0)+COUNTIF($T$13:T390,T390)-1+MAX(O:O,R:R),"")</f>
        <v/>
      </c>
      <c r="V390" s="74" t="str">
        <f>IF(AND(C390="Abierto",D390="Baja"),A390,"")</f>
        <v/>
      </c>
      <c r="W390" s="74" t="str">
        <f ca="1">IF(AND(C390="Abierto",D390="Baja"),TODAY()-E390,"")</f>
        <v/>
      </c>
      <c r="X390" s="74" t="str">
        <f>IF(AND(C390="Abierto",D390="Baja"),RANK(W390,$W$13:$W$814,0)+COUNTIF($W$13:W390,W390)-1+MAX(O:O,R:R,U:U),"")</f>
        <v/>
      </c>
      <c r="Y390" s="139" t="str">
        <f>IF(OR(C390="Resuelto",C390=""),"",SUM(O390,R390,U390,X390))</f>
        <v/>
      </c>
      <c r="Z390" s="139" t="str">
        <f>IF(OR(C390="Resuelto",C390=""),"",SUM(N390,Q390,T390,W390))</f>
        <v/>
      </c>
      <c r="AA390" s="139" t="str">
        <f>IF(OR(C390="Resuelto",C390=""),"",SUM(M390,P390,S390,V390))</f>
        <v/>
      </c>
      <c r="AB390" s="28">
        <v>572</v>
      </c>
      <c r="AC390" s="28" t="str">
        <f t="shared" ca="1" si="27"/>
        <v/>
      </c>
      <c r="AD390" s="75" t="str">
        <f t="shared" ca="1" si="28"/>
        <v/>
      </c>
      <c r="AI390" s="78" t="str">
        <f>IF(AJ390="","",MAX($AI$5:AI389)+1)</f>
        <v/>
      </c>
      <c r="AJ390" s="53" t="str">
        <f>IF(G389="","",IF(COUNTIF($AJ$11:AJ389,G389)=0,G389,""))</f>
        <v/>
      </c>
      <c r="AK390" s="53" t="str">
        <f t="shared" si="29"/>
        <v/>
      </c>
      <c r="AL390" s="135"/>
    </row>
    <row r="391" spans="1:38" x14ac:dyDescent="0.25">
      <c r="A391" s="136"/>
      <c r="B391" s="136"/>
      <c r="C391" s="136"/>
      <c r="D391" s="136"/>
      <c r="E391" s="137"/>
      <c r="F391" s="137"/>
      <c r="G391" s="136"/>
      <c r="H391" s="137"/>
      <c r="I391" s="140" t="str">
        <f t="shared" si="26"/>
        <v/>
      </c>
      <c r="J391" s="140"/>
      <c r="K391" s="140"/>
      <c r="L391" s="140"/>
      <c r="M391" s="74" t="str">
        <f>IF(AND(C391="Abierto",D391="Urgente"),A391,"")</f>
        <v/>
      </c>
      <c r="N391" s="74" t="str">
        <f ca="1">IF(AND(C391="Abierto",D391="Urgente"),TODAY()-E391,"")</f>
        <v/>
      </c>
      <c r="O391" s="74" t="str">
        <f>IF(AND(C391="Abierto",D391="Urgente"),RANK(N391,$N$13:$N$814,0)+COUNTIF($N$13:N391,N391)-1,"")</f>
        <v/>
      </c>
      <c r="P391" s="74" t="str">
        <f>IF(AND(C391="Abierto",D391="Alta"),A391,"")</f>
        <v/>
      </c>
      <c r="Q391" s="74" t="str">
        <f ca="1">IF(AND(C391="Abierto",D391="Alta"),TODAY()-E391,"")</f>
        <v/>
      </c>
      <c r="R391" s="74" t="str">
        <f>IF(AND(C391="Abierto",D391="Alta"),RANK(Q391,$Q$13:$Q$814,0)+COUNTIF($Q$13:Q391,Q391)-1+MAX(O:O),"")</f>
        <v/>
      </c>
      <c r="S391" s="74" t="str">
        <f>IF(AND(C391="Abierto",D391="Media"),A391,"")</f>
        <v/>
      </c>
      <c r="T391" s="74" t="str">
        <f ca="1">IF(AND(C391="Abierto",D391="Media"),TODAY()-E391,"")</f>
        <v/>
      </c>
      <c r="U391" s="74" t="str">
        <f>IF(AND(C391="Abierto",D391="Media"),RANK(T391,$T$13:$T$814,0)+COUNTIF($T$13:T391,T391)-1+MAX(O:O,R:R),"")</f>
        <v/>
      </c>
      <c r="V391" s="74" t="str">
        <f>IF(AND(C391="Abierto",D391="Baja"),A391,"")</f>
        <v/>
      </c>
      <c r="W391" s="74" t="str">
        <f ca="1">IF(AND(C391="Abierto",D391="Baja"),TODAY()-E391,"")</f>
        <v/>
      </c>
      <c r="X391" s="74" t="str">
        <f>IF(AND(C391="Abierto",D391="Baja"),RANK(W391,$W$13:$W$814,0)+COUNTIF($W$13:W391,W391)-1+MAX(O:O,R:R,U:U),"")</f>
        <v/>
      </c>
      <c r="Y391" s="139" t="str">
        <f>IF(OR(C391="Resuelto",C391=""),"",SUM(O391,R391,U391,X391))</f>
        <v/>
      </c>
      <c r="Z391" s="139" t="str">
        <f>IF(OR(C391="Resuelto",C391=""),"",SUM(N391,Q391,T391,W391))</f>
        <v/>
      </c>
      <c r="AA391" s="139" t="str">
        <f>IF(OR(C391="Resuelto",C391=""),"",SUM(M391,P391,S391,V391))</f>
        <v/>
      </c>
      <c r="AB391" s="28">
        <v>573</v>
      </c>
      <c r="AC391" s="28" t="str">
        <f t="shared" ca="1" si="27"/>
        <v/>
      </c>
      <c r="AD391" s="75" t="str">
        <f t="shared" ca="1" si="28"/>
        <v/>
      </c>
      <c r="AI391" s="78" t="str">
        <f>IF(AJ391="","",MAX($AI$5:AI390)+1)</f>
        <v/>
      </c>
      <c r="AJ391" s="53" t="str">
        <f>IF(G390="","",IF(COUNTIF($AJ$11:AJ390,G390)=0,G390,""))</f>
        <v/>
      </c>
      <c r="AK391" s="53" t="str">
        <f t="shared" si="29"/>
        <v/>
      </c>
      <c r="AL391" s="135"/>
    </row>
    <row r="392" spans="1:38" x14ac:dyDescent="0.25">
      <c r="A392" s="136"/>
      <c r="B392" s="136"/>
      <c r="C392" s="136"/>
      <c r="D392" s="136"/>
      <c r="E392" s="137"/>
      <c r="F392" s="137"/>
      <c r="G392" s="136"/>
      <c r="H392" s="137"/>
      <c r="I392" s="140" t="str">
        <f t="shared" si="26"/>
        <v/>
      </c>
      <c r="J392" s="140"/>
      <c r="K392" s="140"/>
      <c r="L392" s="140"/>
      <c r="M392" s="74" t="str">
        <f>IF(AND(C392="Abierto",D392="Urgente"),A392,"")</f>
        <v/>
      </c>
      <c r="N392" s="74" t="str">
        <f ca="1">IF(AND(C392="Abierto",D392="Urgente"),TODAY()-E392,"")</f>
        <v/>
      </c>
      <c r="O392" s="74" t="str">
        <f>IF(AND(C392="Abierto",D392="Urgente"),RANK(N392,$N$13:$N$814,0)+COUNTIF($N$13:N392,N392)-1,"")</f>
        <v/>
      </c>
      <c r="P392" s="74" t="str">
        <f>IF(AND(C392="Abierto",D392="Alta"),A392,"")</f>
        <v/>
      </c>
      <c r="Q392" s="74" t="str">
        <f ca="1">IF(AND(C392="Abierto",D392="Alta"),TODAY()-E392,"")</f>
        <v/>
      </c>
      <c r="R392" s="74" t="str">
        <f>IF(AND(C392="Abierto",D392="Alta"),RANK(Q392,$Q$13:$Q$814,0)+COUNTIF($Q$13:Q392,Q392)-1+MAX(O:O),"")</f>
        <v/>
      </c>
      <c r="S392" s="74" t="str">
        <f>IF(AND(C392="Abierto",D392="Media"),A392,"")</f>
        <v/>
      </c>
      <c r="T392" s="74" t="str">
        <f ca="1">IF(AND(C392="Abierto",D392="Media"),TODAY()-E392,"")</f>
        <v/>
      </c>
      <c r="U392" s="74" t="str">
        <f>IF(AND(C392="Abierto",D392="Media"),RANK(T392,$T$13:$T$814,0)+COUNTIF($T$13:T392,T392)-1+MAX(O:O,R:R),"")</f>
        <v/>
      </c>
      <c r="V392" s="74" t="str">
        <f>IF(AND(C392="Abierto",D392="Baja"),A392,"")</f>
        <v/>
      </c>
      <c r="W392" s="74" t="str">
        <f ca="1">IF(AND(C392="Abierto",D392="Baja"),TODAY()-E392,"")</f>
        <v/>
      </c>
      <c r="X392" s="74" t="str">
        <f>IF(AND(C392="Abierto",D392="Baja"),RANK(W392,$W$13:$W$814,0)+COUNTIF($W$13:W392,W392)-1+MAX(O:O,R:R,U:U),"")</f>
        <v/>
      </c>
      <c r="Y392" s="139" t="str">
        <f>IF(OR(C392="Resuelto",C392=""),"",SUM(O392,R392,U392,X392))</f>
        <v/>
      </c>
      <c r="Z392" s="139" t="str">
        <f>IF(OR(C392="Resuelto",C392=""),"",SUM(N392,Q392,T392,W392))</f>
        <v/>
      </c>
      <c r="AA392" s="139" t="str">
        <f>IF(OR(C392="Resuelto",C392=""),"",SUM(M392,P392,S392,V392))</f>
        <v/>
      </c>
      <c r="AB392" s="28">
        <v>574</v>
      </c>
      <c r="AC392" s="28" t="str">
        <f t="shared" ca="1" si="27"/>
        <v/>
      </c>
      <c r="AD392" s="75" t="str">
        <f t="shared" ca="1" si="28"/>
        <v/>
      </c>
      <c r="AI392" s="78" t="str">
        <f>IF(AJ392="","",MAX($AI$5:AI391)+1)</f>
        <v/>
      </c>
      <c r="AJ392" s="53" t="str">
        <f>IF(G391="","",IF(COUNTIF($AJ$11:AJ391,G391)=0,G391,""))</f>
        <v/>
      </c>
      <c r="AK392" s="53" t="str">
        <f t="shared" si="29"/>
        <v/>
      </c>
      <c r="AL392" s="135"/>
    </row>
    <row r="393" spans="1:38" x14ac:dyDescent="0.25">
      <c r="A393" s="136"/>
      <c r="B393" s="136"/>
      <c r="C393" s="136"/>
      <c r="D393" s="136"/>
      <c r="E393" s="137"/>
      <c r="F393" s="137"/>
      <c r="G393" s="136"/>
      <c r="H393" s="137"/>
      <c r="I393" s="140" t="str">
        <f t="shared" si="26"/>
        <v/>
      </c>
      <c r="J393" s="140"/>
      <c r="K393" s="140"/>
      <c r="L393" s="140"/>
      <c r="M393" s="74" t="str">
        <f>IF(AND(C393="Abierto",D393="Urgente"),A393,"")</f>
        <v/>
      </c>
      <c r="N393" s="74" t="str">
        <f ca="1">IF(AND(C393="Abierto",D393="Urgente"),TODAY()-E393,"")</f>
        <v/>
      </c>
      <c r="O393" s="74" t="str">
        <f>IF(AND(C393="Abierto",D393="Urgente"),RANK(N393,$N$13:$N$814,0)+COUNTIF($N$13:N393,N393)-1,"")</f>
        <v/>
      </c>
      <c r="P393" s="74" t="str">
        <f>IF(AND(C393="Abierto",D393="Alta"),A393,"")</f>
        <v/>
      </c>
      <c r="Q393" s="74" t="str">
        <f ca="1">IF(AND(C393="Abierto",D393="Alta"),TODAY()-E393,"")</f>
        <v/>
      </c>
      <c r="R393" s="74" t="str">
        <f>IF(AND(C393="Abierto",D393="Alta"),RANK(Q393,$Q$13:$Q$814,0)+COUNTIF($Q$13:Q393,Q393)-1+MAX(O:O),"")</f>
        <v/>
      </c>
      <c r="S393" s="74" t="str">
        <f>IF(AND(C393="Abierto",D393="Media"),A393,"")</f>
        <v/>
      </c>
      <c r="T393" s="74" t="str">
        <f ca="1">IF(AND(C393="Abierto",D393="Media"),TODAY()-E393,"")</f>
        <v/>
      </c>
      <c r="U393" s="74" t="str">
        <f>IF(AND(C393="Abierto",D393="Media"),RANK(T393,$T$13:$T$814,0)+COUNTIF($T$13:T393,T393)-1+MAX(O:O,R:R),"")</f>
        <v/>
      </c>
      <c r="V393" s="74" t="str">
        <f>IF(AND(C393="Abierto",D393="Baja"),A393,"")</f>
        <v/>
      </c>
      <c r="W393" s="74" t="str">
        <f ca="1">IF(AND(C393="Abierto",D393="Baja"),TODAY()-E393,"")</f>
        <v/>
      </c>
      <c r="X393" s="74" t="str">
        <f>IF(AND(C393="Abierto",D393="Baja"),RANK(W393,$W$13:$W$814,0)+COUNTIF($W$13:W393,W393)-1+MAX(O:O,R:R,U:U),"")</f>
        <v/>
      </c>
      <c r="Y393" s="139" t="str">
        <f>IF(OR(C393="Resuelto",C393=""),"",SUM(O393,R393,U393,X393))</f>
        <v/>
      </c>
      <c r="Z393" s="139" t="str">
        <f>IF(OR(C393="Resuelto",C393=""),"",SUM(N393,Q393,T393,W393))</f>
        <v/>
      </c>
      <c r="AA393" s="139" t="str">
        <f>IF(OR(C393="Resuelto",C393=""),"",SUM(M393,P393,S393,V393))</f>
        <v/>
      </c>
      <c r="AB393" s="28">
        <v>575</v>
      </c>
      <c r="AC393" s="28" t="str">
        <f t="shared" ca="1" si="27"/>
        <v/>
      </c>
      <c r="AD393" s="75" t="str">
        <f t="shared" ca="1" si="28"/>
        <v/>
      </c>
      <c r="AI393" s="78" t="str">
        <f>IF(AJ393="","",MAX($AI$5:AI392)+1)</f>
        <v/>
      </c>
      <c r="AJ393" s="53" t="str">
        <f>IF(G392="","",IF(COUNTIF($AJ$11:AJ392,G392)=0,G392,""))</f>
        <v/>
      </c>
      <c r="AK393" s="53" t="str">
        <f t="shared" si="29"/>
        <v/>
      </c>
      <c r="AL393" s="135"/>
    </row>
    <row r="394" spans="1:38" x14ac:dyDescent="0.25">
      <c r="A394" s="136"/>
      <c r="B394" s="136"/>
      <c r="C394" s="136"/>
      <c r="D394" s="136"/>
      <c r="E394" s="137"/>
      <c r="F394" s="137"/>
      <c r="G394" s="136"/>
      <c r="H394" s="137"/>
      <c r="I394" s="140" t="str">
        <f t="shared" si="26"/>
        <v/>
      </c>
      <c r="J394" s="140"/>
      <c r="K394" s="140"/>
      <c r="L394" s="140"/>
      <c r="M394" s="74" t="str">
        <f>IF(AND(C394="Abierto",D394="Urgente"),A394,"")</f>
        <v/>
      </c>
      <c r="N394" s="74" t="str">
        <f ca="1">IF(AND(C394="Abierto",D394="Urgente"),TODAY()-E394,"")</f>
        <v/>
      </c>
      <c r="O394" s="74" t="str">
        <f>IF(AND(C394="Abierto",D394="Urgente"),RANK(N394,$N$13:$N$814,0)+COUNTIF($N$13:N394,N394)-1,"")</f>
        <v/>
      </c>
      <c r="P394" s="74" t="str">
        <f>IF(AND(C394="Abierto",D394="Alta"),A394,"")</f>
        <v/>
      </c>
      <c r="Q394" s="74" t="str">
        <f ca="1">IF(AND(C394="Abierto",D394="Alta"),TODAY()-E394,"")</f>
        <v/>
      </c>
      <c r="R394" s="74" t="str">
        <f>IF(AND(C394="Abierto",D394="Alta"),RANK(Q394,$Q$13:$Q$814,0)+COUNTIF($Q$13:Q394,Q394)-1+MAX(O:O),"")</f>
        <v/>
      </c>
      <c r="S394" s="74" t="str">
        <f>IF(AND(C394="Abierto",D394="Media"),A394,"")</f>
        <v/>
      </c>
      <c r="T394" s="74" t="str">
        <f ca="1">IF(AND(C394="Abierto",D394="Media"),TODAY()-E394,"")</f>
        <v/>
      </c>
      <c r="U394" s="74" t="str">
        <f>IF(AND(C394="Abierto",D394="Media"),RANK(T394,$T$13:$T$814,0)+COUNTIF($T$13:T394,T394)-1+MAX(O:O,R:R),"")</f>
        <v/>
      </c>
      <c r="V394" s="74" t="str">
        <f>IF(AND(C394="Abierto",D394="Baja"),A394,"")</f>
        <v/>
      </c>
      <c r="W394" s="74" t="str">
        <f ca="1">IF(AND(C394="Abierto",D394="Baja"),TODAY()-E394,"")</f>
        <v/>
      </c>
      <c r="X394" s="74" t="str">
        <f>IF(AND(C394="Abierto",D394="Baja"),RANK(W394,$W$13:$W$814,0)+COUNTIF($W$13:W394,W394)-1+MAX(O:O,R:R,U:U),"")</f>
        <v/>
      </c>
      <c r="Y394" s="139" t="str">
        <f>IF(OR(C394="Resuelto",C394=""),"",SUM(O394,R394,U394,X394))</f>
        <v/>
      </c>
      <c r="Z394" s="139" t="str">
        <f>IF(OR(C394="Resuelto",C394=""),"",SUM(N394,Q394,T394,W394))</f>
        <v/>
      </c>
      <c r="AA394" s="139" t="str">
        <f>IF(OR(C394="Resuelto",C394=""),"",SUM(M394,P394,S394,V394))</f>
        <v/>
      </c>
      <c r="AB394" s="28">
        <v>576</v>
      </c>
      <c r="AC394" s="28" t="str">
        <f t="shared" ca="1" si="27"/>
        <v/>
      </c>
      <c r="AD394" s="75" t="str">
        <f t="shared" ca="1" si="28"/>
        <v/>
      </c>
      <c r="AI394" s="78" t="str">
        <f>IF(AJ394="","",MAX($AI$5:AI393)+1)</f>
        <v/>
      </c>
      <c r="AJ394" s="53" t="str">
        <f>IF(G393="","",IF(COUNTIF($AJ$11:AJ393,G393)=0,G393,""))</f>
        <v/>
      </c>
      <c r="AK394" s="53" t="str">
        <f t="shared" si="29"/>
        <v/>
      </c>
      <c r="AL394" s="135"/>
    </row>
    <row r="395" spans="1:38" x14ac:dyDescent="0.25">
      <c r="A395" s="136"/>
      <c r="B395" s="136"/>
      <c r="C395" s="136"/>
      <c r="D395" s="136"/>
      <c r="E395" s="137"/>
      <c r="F395" s="137"/>
      <c r="G395" s="136"/>
      <c r="H395" s="137"/>
      <c r="I395" s="140" t="str">
        <f t="shared" si="26"/>
        <v/>
      </c>
      <c r="J395" s="140"/>
      <c r="K395" s="140"/>
      <c r="L395" s="140"/>
      <c r="M395" s="74" t="str">
        <f>IF(AND(C395="Abierto",D395="Urgente"),A395,"")</f>
        <v/>
      </c>
      <c r="N395" s="74" t="str">
        <f ca="1">IF(AND(C395="Abierto",D395="Urgente"),TODAY()-E395,"")</f>
        <v/>
      </c>
      <c r="O395" s="74" t="str">
        <f>IF(AND(C395="Abierto",D395="Urgente"),RANK(N395,$N$13:$N$814,0)+COUNTIF($N$13:N395,N395)-1,"")</f>
        <v/>
      </c>
      <c r="P395" s="74" t="str">
        <f>IF(AND(C395="Abierto",D395="Alta"),A395,"")</f>
        <v/>
      </c>
      <c r="Q395" s="74" t="str">
        <f ca="1">IF(AND(C395="Abierto",D395="Alta"),TODAY()-E395,"")</f>
        <v/>
      </c>
      <c r="R395" s="74" t="str">
        <f>IF(AND(C395="Abierto",D395="Alta"),RANK(Q395,$Q$13:$Q$814,0)+COUNTIF($Q$13:Q395,Q395)-1+MAX(O:O),"")</f>
        <v/>
      </c>
      <c r="S395" s="74" t="str">
        <f>IF(AND(C395="Abierto",D395="Media"),A395,"")</f>
        <v/>
      </c>
      <c r="T395" s="74" t="str">
        <f ca="1">IF(AND(C395="Abierto",D395="Media"),TODAY()-E395,"")</f>
        <v/>
      </c>
      <c r="U395" s="74" t="str">
        <f>IF(AND(C395="Abierto",D395="Media"),RANK(T395,$T$13:$T$814,0)+COUNTIF($T$13:T395,T395)-1+MAX(O:O,R:R),"")</f>
        <v/>
      </c>
      <c r="V395" s="74" t="str">
        <f>IF(AND(C395="Abierto",D395="Baja"),A395,"")</f>
        <v/>
      </c>
      <c r="W395" s="74" t="str">
        <f ca="1">IF(AND(C395="Abierto",D395="Baja"),TODAY()-E395,"")</f>
        <v/>
      </c>
      <c r="X395" s="74" t="str">
        <f>IF(AND(C395="Abierto",D395="Baja"),RANK(W395,$W$13:$W$814,0)+COUNTIF($W$13:W395,W395)-1+MAX(O:O,R:R,U:U),"")</f>
        <v/>
      </c>
      <c r="Y395" s="139" t="str">
        <f>IF(OR(C395="Resuelto",C395=""),"",SUM(O395,R395,U395,X395))</f>
        <v/>
      </c>
      <c r="Z395" s="139" t="str">
        <f>IF(OR(C395="Resuelto",C395=""),"",SUM(N395,Q395,T395,W395))</f>
        <v/>
      </c>
      <c r="AA395" s="139" t="str">
        <f>IF(OR(C395="Resuelto",C395=""),"",SUM(M395,P395,S395,V395))</f>
        <v/>
      </c>
      <c r="AB395" s="28">
        <v>577</v>
      </c>
      <c r="AC395" s="28" t="str">
        <f t="shared" ca="1" si="27"/>
        <v/>
      </c>
      <c r="AD395" s="75" t="str">
        <f t="shared" ca="1" si="28"/>
        <v/>
      </c>
      <c r="AI395" s="78" t="str">
        <f>IF(AJ395="","",MAX($AI$5:AI394)+1)</f>
        <v/>
      </c>
      <c r="AJ395" s="53" t="str">
        <f>IF(G394="","",IF(COUNTIF($AJ$11:AJ394,G394)=0,G394,""))</f>
        <v/>
      </c>
      <c r="AK395" s="53" t="str">
        <f t="shared" si="29"/>
        <v/>
      </c>
      <c r="AL395" s="135"/>
    </row>
    <row r="396" spans="1:38" x14ac:dyDescent="0.25">
      <c r="A396" s="136"/>
      <c r="B396" s="136"/>
      <c r="C396" s="136"/>
      <c r="D396" s="136"/>
      <c r="E396" s="137"/>
      <c r="F396" s="137"/>
      <c r="G396" s="136"/>
      <c r="H396" s="137"/>
      <c r="I396" s="140" t="str">
        <f t="shared" si="26"/>
        <v/>
      </c>
      <c r="J396" s="140"/>
      <c r="K396" s="140"/>
      <c r="L396" s="140"/>
      <c r="M396" s="74" t="str">
        <f>IF(AND(C396="Abierto",D396="Urgente"),A396,"")</f>
        <v/>
      </c>
      <c r="N396" s="74" t="str">
        <f ca="1">IF(AND(C396="Abierto",D396="Urgente"),TODAY()-E396,"")</f>
        <v/>
      </c>
      <c r="O396" s="74" t="str">
        <f>IF(AND(C396="Abierto",D396="Urgente"),RANK(N396,$N$13:$N$814,0)+COUNTIF($N$13:N396,N396)-1,"")</f>
        <v/>
      </c>
      <c r="P396" s="74" t="str">
        <f>IF(AND(C396="Abierto",D396="Alta"),A396,"")</f>
        <v/>
      </c>
      <c r="Q396" s="74" t="str">
        <f ca="1">IF(AND(C396="Abierto",D396="Alta"),TODAY()-E396,"")</f>
        <v/>
      </c>
      <c r="R396" s="74" t="str">
        <f>IF(AND(C396="Abierto",D396="Alta"),RANK(Q396,$Q$13:$Q$814,0)+COUNTIF($Q$13:Q396,Q396)-1+MAX(O:O),"")</f>
        <v/>
      </c>
      <c r="S396" s="74" t="str">
        <f>IF(AND(C396="Abierto",D396="Media"),A396,"")</f>
        <v/>
      </c>
      <c r="T396" s="74" t="str">
        <f ca="1">IF(AND(C396="Abierto",D396="Media"),TODAY()-E396,"")</f>
        <v/>
      </c>
      <c r="U396" s="74" t="str">
        <f>IF(AND(C396="Abierto",D396="Media"),RANK(T396,$T$13:$T$814,0)+COUNTIF($T$13:T396,T396)-1+MAX(O:O,R:R),"")</f>
        <v/>
      </c>
      <c r="V396" s="74" t="str">
        <f>IF(AND(C396="Abierto",D396="Baja"),A396,"")</f>
        <v/>
      </c>
      <c r="W396" s="74" t="str">
        <f ca="1">IF(AND(C396="Abierto",D396="Baja"),TODAY()-E396,"")</f>
        <v/>
      </c>
      <c r="X396" s="74" t="str">
        <f>IF(AND(C396="Abierto",D396="Baja"),RANK(W396,$W$13:$W$814,0)+COUNTIF($W$13:W396,W396)-1+MAX(O:O,R:R,U:U),"")</f>
        <v/>
      </c>
      <c r="Y396" s="139" t="str">
        <f>IF(OR(C396="Resuelto",C396=""),"",SUM(O396,R396,U396,X396))</f>
        <v/>
      </c>
      <c r="Z396" s="139" t="str">
        <f>IF(OR(C396="Resuelto",C396=""),"",SUM(N396,Q396,T396,W396))</f>
        <v/>
      </c>
      <c r="AA396" s="139" t="str">
        <f>IF(OR(C396="Resuelto",C396=""),"",SUM(M396,P396,S396,V396))</f>
        <v/>
      </c>
      <c r="AB396" s="28">
        <v>578</v>
      </c>
      <c r="AC396" s="28" t="str">
        <f t="shared" ca="1" si="27"/>
        <v/>
      </c>
      <c r="AD396" s="75" t="str">
        <f t="shared" ca="1" si="28"/>
        <v/>
      </c>
      <c r="AI396" s="78" t="str">
        <f>IF(AJ396="","",MAX($AI$5:AI395)+1)</f>
        <v/>
      </c>
      <c r="AJ396" s="53" t="str">
        <f>IF(G395="","",IF(COUNTIF($AJ$11:AJ395,G395)=0,G395,""))</f>
        <v/>
      </c>
      <c r="AK396" s="53" t="str">
        <f t="shared" si="29"/>
        <v/>
      </c>
      <c r="AL396" s="135"/>
    </row>
    <row r="397" spans="1:38" x14ac:dyDescent="0.25">
      <c r="A397" s="136"/>
      <c r="B397" s="136"/>
      <c r="C397" s="136"/>
      <c r="D397" s="136"/>
      <c r="E397" s="137"/>
      <c r="F397" s="137"/>
      <c r="G397" s="136"/>
      <c r="H397" s="137"/>
      <c r="I397" s="140" t="str">
        <f t="shared" ref="I397:I460" si="30">IF(OR(E397=0,H397=0),"",H397-E397)</f>
        <v/>
      </c>
      <c r="J397" s="140"/>
      <c r="K397" s="140"/>
      <c r="L397" s="140"/>
      <c r="M397" s="74" t="str">
        <f>IF(AND(C397="Abierto",D397="Urgente"),A397,"")</f>
        <v/>
      </c>
      <c r="N397" s="74" t="str">
        <f ca="1">IF(AND(C397="Abierto",D397="Urgente"),TODAY()-E397,"")</f>
        <v/>
      </c>
      <c r="O397" s="74" t="str">
        <f>IF(AND(C397="Abierto",D397="Urgente"),RANK(N397,$N$13:$N$814,0)+COUNTIF($N$13:N397,N397)-1,"")</f>
        <v/>
      </c>
      <c r="P397" s="74" t="str">
        <f>IF(AND(C397="Abierto",D397="Alta"),A397,"")</f>
        <v/>
      </c>
      <c r="Q397" s="74" t="str">
        <f ca="1">IF(AND(C397="Abierto",D397="Alta"),TODAY()-E397,"")</f>
        <v/>
      </c>
      <c r="R397" s="74" t="str">
        <f>IF(AND(C397="Abierto",D397="Alta"),RANK(Q397,$Q$13:$Q$814,0)+COUNTIF($Q$13:Q397,Q397)-1+MAX(O:O),"")</f>
        <v/>
      </c>
      <c r="S397" s="74" t="str">
        <f>IF(AND(C397="Abierto",D397="Media"),A397,"")</f>
        <v/>
      </c>
      <c r="T397" s="74" t="str">
        <f ca="1">IF(AND(C397="Abierto",D397="Media"),TODAY()-E397,"")</f>
        <v/>
      </c>
      <c r="U397" s="74" t="str">
        <f>IF(AND(C397="Abierto",D397="Media"),RANK(T397,$T$13:$T$814,0)+COUNTIF($T$13:T397,T397)-1+MAX(O:O,R:R),"")</f>
        <v/>
      </c>
      <c r="V397" s="74" t="str">
        <f>IF(AND(C397="Abierto",D397="Baja"),A397,"")</f>
        <v/>
      </c>
      <c r="W397" s="74" t="str">
        <f ca="1">IF(AND(C397="Abierto",D397="Baja"),TODAY()-E397,"")</f>
        <v/>
      </c>
      <c r="X397" s="74" t="str">
        <f>IF(AND(C397="Abierto",D397="Baja"),RANK(W397,$W$13:$W$814,0)+COUNTIF($W$13:W397,W397)-1+MAX(O:O,R:R,U:U),"")</f>
        <v/>
      </c>
      <c r="Y397" s="139" t="str">
        <f>IF(OR(C397="Resuelto",C397=""),"",SUM(O397,R397,U397,X397))</f>
        <v/>
      </c>
      <c r="Z397" s="139" t="str">
        <f>IF(OR(C397="Resuelto",C397=""),"",SUM(N397,Q397,T397,W397))</f>
        <v/>
      </c>
      <c r="AA397" s="139" t="str">
        <f>IF(OR(C397="Resuelto",C397=""),"",SUM(M397,P397,S397,V397))</f>
        <v/>
      </c>
      <c r="AB397" s="28">
        <v>579</v>
      </c>
      <c r="AC397" s="28" t="str">
        <f t="shared" ca="1" si="27"/>
        <v/>
      </c>
      <c r="AD397" s="75" t="str">
        <f t="shared" ca="1" si="28"/>
        <v/>
      </c>
      <c r="AI397" s="78" t="str">
        <f>IF(AJ397="","",MAX($AI$5:AI396)+1)</f>
        <v/>
      </c>
      <c r="AJ397" s="53" t="str">
        <f>IF(G396="","",IF(COUNTIF($AJ$11:AJ396,G396)=0,G396,""))</f>
        <v/>
      </c>
      <c r="AK397" s="53" t="str">
        <f t="shared" si="29"/>
        <v/>
      </c>
      <c r="AL397" s="135"/>
    </row>
    <row r="398" spans="1:38" x14ac:dyDescent="0.25">
      <c r="A398" s="136"/>
      <c r="B398" s="136"/>
      <c r="C398" s="136"/>
      <c r="D398" s="136"/>
      <c r="E398" s="137"/>
      <c r="F398" s="137"/>
      <c r="G398" s="136"/>
      <c r="H398" s="137"/>
      <c r="I398" s="140" t="str">
        <f t="shared" si="30"/>
        <v/>
      </c>
      <c r="J398" s="140"/>
      <c r="K398" s="140"/>
      <c r="L398" s="140"/>
      <c r="M398" s="74" t="str">
        <f>IF(AND(C398="Abierto",D398="Urgente"),A398,"")</f>
        <v/>
      </c>
      <c r="N398" s="74" t="str">
        <f ca="1">IF(AND(C398="Abierto",D398="Urgente"),TODAY()-E398,"")</f>
        <v/>
      </c>
      <c r="O398" s="74" t="str">
        <f>IF(AND(C398="Abierto",D398="Urgente"),RANK(N398,$N$13:$N$814,0)+COUNTIF($N$13:N398,N398)-1,"")</f>
        <v/>
      </c>
      <c r="P398" s="74" t="str">
        <f>IF(AND(C398="Abierto",D398="Alta"),A398,"")</f>
        <v/>
      </c>
      <c r="Q398" s="74" t="str">
        <f ca="1">IF(AND(C398="Abierto",D398="Alta"),TODAY()-E398,"")</f>
        <v/>
      </c>
      <c r="R398" s="74" t="str">
        <f>IF(AND(C398="Abierto",D398="Alta"),RANK(Q398,$Q$13:$Q$814,0)+COUNTIF($Q$13:Q398,Q398)-1+MAX(O:O),"")</f>
        <v/>
      </c>
      <c r="S398" s="74" t="str">
        <f>IF(AND(C398="Abierto",D398="Media"),A398,"")</f>
        <v/>
      </c>
      <c r="T398" s="74" t="str">
        <f ca="1">IF(AND(C398="Abierto",D398="Media"),TODAY()-E398,"")</f>
        <v/>
      </c>
      <c r="U398" s="74" t="str">
        <f>IF(AND(C398="Abierto",D398="Media"),RANK(T398,$T$13:$T$814,0)+COUNTIF($T$13:T398,T398)-1+MAX(O:O,R:R),"")</f>
        <v/>
      </c>
      <c r="V398" s="74" t="str">
        <f>IF(AND(C398="Abierto",D398="Baja"),A398,"")</f>
        <v/>
      </c>
      <c r="W398" s="74" t="str">
        <f ca="1">IF(AND(C398="Abierto",D398="Baja"),TODAY()-E398,"")</f>
        <v/>
      </c>
      <c r="X398" s="74" t="str">
        <f>IF(AND(C398="Abierto",D398="Baja"),RANK(W398,$W$13:$W$814,0)+COUNTIF($W$13:W398,W398)-1+MAX(O:O,R:R,U:U),"")</f>
        <v/>
      </c>
      <c r="Y398" s="139" t="str">
        <f>IF(OR(C398="Resuelto",C398=""),"",SUM(O398,R398,U398,X398))</f>
        <v/>
      </c>
      <c r="Z398" s="139" t="str">
        <f>IF(OR(C398="Resuelto",C398=""),"",SUM(N398,Q398,T398,W398))</f>
        <v/>
      </c>
      <c r="AA398" s="139" t="str">
        <f>IF(OR(C398="Resuelto",C398=""),"",SUM(M398,P398,S398,V398))</f>
        <v/>
      </c>
      <c r="AB398" s="28">
        <v>580</v>
      </c>
      <c r="AC398" s="28" t="str">
        <f t="shared" ca="1" si="27"/>
        <v/>
      </c>
      <c r="AD398" s="75" t="str">
        <f t="shared" ca="1" si="28"/>
        <v/>
      </c>
      <c r="AI398" s="78" t="str">
        <f>IF(AJ398="","",MAX($AI$5:AI397)+1)</f>
        <v/>
      </c>
      <c r="AJ398" s="53" t="str">
        <f>IF(G397="","",IF(COUNTIF($AJ$11:AJ397,G397)=0,G397,""))</f>
        <v/>
      </c>
      <c r="AK398" s="53" t="str">
        <f t="shared" si="29"/>
        <v/>
      </c>
      <c r="AL398" s="135"/>
    </row>
    <row r="399" spans="1:38" x14ac:dyDescent="0.25">
      <c r="A399" s="136"/>
      <c r="B399" s="136"/>
      <c r="C399" s="136"/>
      <c r="D399" s="136"/>
      <c r="E399" s="137"/>
      <c r="F399" s="137"/>
      <c r="G399" s="136"/>
      <c r="H399" s="137"/>
      <c r="I399" s="140" t="str">
        <f t="shared" si="30"/>
        <v/>
      </c>
      <c r="J399" s="140"/>
      <c r="K399" s="140"/>
      <c r="L399" s="140"/>
      <c r="M399" s="74" t="str">
        <f>IF(AND(C399="Abierto",D399="Urgente"),A399,"")</f>
        <v/>
      </c>
      <c r="N399" s="74" t="str">
        <f ca="1">IF(AND(C399="Abierto",D399="Urgente"),TODAY()-E399,"")</f>
        <v/>
      </c>
      <c r="O399" s="74" t="str">
        <f>IF(AND(C399="Abierto",D399="Urgente"),RANK(N399,$N$13:$N$814,0)+COUNTIF($N$13:N399,N399)-1,"")</f>
        <v/>
      </c>
      <c r="P399" s="74" t="str">
        <f>IF(AND(C399="Abierto",D399="Alta"),A399,"")</f>
        <v/>
      </c>
      <c r="Q399" s="74" t="str">
        <f ca="1">IF(AND(C399="Abierto",D399="Alta"),TODAY()-E399,"")</f>
        <v/>
      </c>
      <c r="R399" s="74" t="str">
        <f>IF(AND(C399="Abierto",D399="Alta"),RANK(Q399,$Q$13:$Q$814,0)+COUNTIF($Q$13:Q399,Q399)-1+MAX(O:O),"")</f>
        <v/>
      </c>
      <c r="S399" s="74" t="str">
        <f>IF(AND(C399="Abierto",D399="Media"),A399,"")</f>
        <v/>
      </c>
      <c r="T399" s="74" t="str">
        <f ca="1">IF(AND(C399="Abierto",D399="Media"),TODAY()-E399,"")</f>
        <v/>
      </c>
      <c r="U399" s="74" t="str">
        <f>IF(AND(C399="Abierto",D399="Media"),RANK(T399,$T$13:$T$814,0)+COUNTIF($T$13:T399,T399)-1+MAX(O:O,R:R),"")</f>
        <v/>
      </c>
      <c r="V399" s="74" t="str">
        <f>IF(AND(C399="Abierto",D399="Baja"),A399,"")</f>
        <v/>
      </c>
      <c r="W399" s="74" t="str">
        <f ca="1">IF(AND(C399="Abierto",D399="Baja"),TODAY()-E399,"")</f>
        <v/>
      </c>
      <c r="X399" s="74" t="str">
        <f>IF(AND(C399="Abierto",D399="Baja"),RANK(W399,$W$13:$W$814,0)+COUNTIF($W$13:W399,W399)-1+MAX(O:O,R:R,U:U),"")</f>
        <v/>
      </c>
      <c r="Y399" s="139" t="str">
        <f>IF(OR(C399="Resuelto",C399=""),"",SUM(O399,R399,U399,X399))</f>
        <v/>
      </c>
      <c r="Z399" s="139" t="str">
        <f>IF(OR(C399="Resuelto",C399=""),"",SUM(N399,Q399,T399,W399))</f>
        <v/>
      </c>
      <c r="AA399" s="139" t="str">
        <f>IF(OR(C399="Resuelto",C399=""),"",SUM(M399,P399,S399,V399))</f>
        <v/>
      </c>
      <c r="AB399" s="28">
        <v>581</v>
      </c>
      <c r="AC399" s="28" t="str">
        <f t="shared" ca="1" si="27"/>
        <v/>
      </c>
      <c r="AD399" s="75" t="str">
        <f t="shared" ca="1" si="28"/>
        <v/>
      </c>
      <c r="AI399" s="78" t="str">
        <f>IF(AJ399="","",MAX($AI$5:AI398)+1)</f>
        <v/>
      </c>
      <c r="AJ399" s="53" t="str">
        <f>IF(G398="","",IF(COUNTIF($AJ$11:AJ398,G398)=0,G398,""))</f>
        <v/>
      </c>
      <c r="AK399" s="53" t="str">
        <f t="shared" si="29"/>
        <v/>
      </c>
      <c r="AL399" s="135"/>
    </row>
    <row r="400" spans="1:38" x14ac:dyDescent="0.25">
      <c r="A400" s="136"/>
      <c r="B400" s="136"/>
      <c r="C400" s="136"/>
      <c r="D400" s="136"/>
      <c r="E400" s="137"/>
      <c r="F400" s="137"/>
      <c r="G400" s="136"/>
      <c r="H400" s="137"/>
      <c r="I400" s="140" t="str">
        <f t="shared" si="30"/>
        <v/>
      </c>
      <c r="J400" s="140"/>
      <c r="K400" s="140"/>
      <c r="L400" s="140"/>
      <c r="M400" s="74" t="str">
        <f>IF(AND(C400="Abierto",D400="Urgente"),A400,"")</f>
        <v/>
      </c>
      <c r="N400" s="74" t="str">
        <f ca="1">IF(AND(C400="Abierto",D400="Urgente"),TODAY()-E400,"")</f>
        <v/>
      </c>
      <c r="O400" s="74" t="str">
        <f>IF(AND(C400="Abierto",D400="Urgente"),RANK(N400,$N$13:$N$814,0)+COUNTIF($N$13:N400,N400)-1,"")</f>
        <v/>
      </c>
      <c r="P400" s="74" t="str">
        <f>IF(AND(C400="Abierto",D400="Alta"),A400,"")</f>
        <v/>
      </c>
      <c r="Q400" s="74" t="str">
        <f ca="1">IF(AND(C400="Abierto",D400="Alta"),TODAY()-E400,"")</f>
        <v/>
      </c>
      <c r="R400" s="74" t="str">
        <f>IF(AND(C400="Abierto",D400="Alta"),RANK(Q400,$Q$13:$Q$814,0)+COUNTIF($Q$13:Q400,Q400)-1+MAX(O:O),"")</f>
        <v/>
      </c>
      <c r="S400" s="74" t="str">
        <f>IF(AND(C400="Abierto",D400="Media"),A400,"")</f>
        <v/>
      </c>
      <c r="T400" s="74" t="str">
        <f ca="1">IF(AND(C400="Abierto",D400="Media"),TODAY()-E400,"")</f>
        <v/>
      </c>
      <c r="U400" s="74" t="str">
        <f>IF(AND(C400="Abierto",D400="Media"),RANK(T400,$T$13:$T$814,0)+COUNTIF($T$13:T400,T400)-1+MAX(O:O,R:R),"")</f>
        <v/>
      </c>
      <c r="V400" s="74" t="str">
        <f>IF(AND(C400="Abierto",D400="Baja"),A400,"")</f>
        <v/>
      </c>
      <c r="W400" s="74" t="str">
        <f ca="1">IF(AND(C400="Abierto",D400="Baja"),TODAY()-E400,"")</f>
        <v/>
      </c>
      <c r="X400" s="74" t="str">
        <f>IF(AND(C400="Abierto",D400="Baja"),RANK(W400,$W$13:$W$814,0)+COUNTIF($W$13:W400,W400)-1+MAX(O:O,R:R,U:U),"")</f>
        <v/>
      </c>
      <c r="Y400" s="139" t="str">
        <f>IF(OR(C400="Resuelto",C400=""),"",SUM(O400,R400,U400,X400))</f>
        <v/>
      </c>
      <c r="Z400" s="139" t="str">
        <f>IF(OR(C400="Resuelto",C400=""),"",SUM(N400,Q400,T400,W400))</f>
        <v/>
      </c>
      <c r="AA400" s="139" t="str">
        <f>IF(OR(C400="Resuelto",C400=""),"",SUM(M400,P400,S400,V400))</f>
        <v/>
      </c>
      <c r="AB400" s="28">
        <v>582</v>
      </c>
      <c r="AC400" s="28" t="str">
        <f t="shared" ca="1" si="27"/>
        <v/>
      </c>
      <c r="AD400" s="75" t="str">
        <f t="shared" ca="1" si="28"/>
        <v/>
      </c>
      <c r="AI400" s="78" t="str">
        <f>IF(AJ400="","",MAX($AI$5:AI399)+1)</f>
        <v/>
      </c>
      <c r="AJ400" s="53" t="str">
        <f>IF(G399="","",IF(COUNTIF($AJ$11:AJ399,G399)=0,G399,""))</f>
        <v/>
      </c>
      <c r="AK400" s="53" t="str">
        <f t="shared" si="29"/>
        <v/>
      </c>
      <c r="AL400" s="135"/>
    </row>
    <row r="401" spans="1:38" x14ac:dyDescent="0.25">
      <c r="A401" s="136"/>
      <c r="B401" s="136"/>
      <c r="C401" s="136"/>
      <c r="D401" s="136"/>
      <c r="E401" s="137"/>
      <c r="F401" s="137"/>
      <c r="G401" s="136"/>
      <c r="H401" s="137"/>
      <c r="I401" s="140" t="str">
        <f t="shared" si="30"/>
        <v/>
      </c>
      <c r="J401" s="140"/>
      <c r="K401" s="140"/>
      <c r="L401" s="140"/>
      <c r="M401" s="74" t="str">
        <f>IF(AND(C401="Abierto",D401="Urgente"),A401,"")</f>
        <v/>
      </c>
      <c r="N401" s="74" t="str">
        <f ca="1">IF(AND(C401="Abierto",D401="Urgente"),TODAY()-E401,"")</f>
        <v/>
      </c>
      <c r="O401" s="74" t="str">
        <f>IF(AND(C401="Abierto",D401="Urgente"),RANK(N401,$N$13:$N$814,0)+COUNTIF($N$13:N401,N401)-1,"")</f>
        <v/>
      </c>
      <c r="P401" s="74" t="str">
        <f>IF(AND(C401="Abierto",D401="Alta"),A401,"")</f>
        <v/>
      </c>
      <c r="Q401" s="74" t="str">
        <f ca="1">IF(AND(C401="Abierto",D401="Alta"),TODAY()-E401,"")</f>
        <v/>
      </c>
      <c r="R401" s="74" t="str">
        <f>IF(AND(C401="Abierto",D401="Alta"),RANK(Q401,$Q$13:$Q$814,0)+COUNTIF($Q$13:Q401,Q401)-1+MAX(O:O),"")</f>
        <v/>
      </c>
      <c r="S401" s="74" t="str">
        <f>IF(AND(C401="Abierto",D401="Media"),A401,"")</f>
        <v/>
      </c>
      <c r="T401" s="74" t="str">
        <f ca="1">IF(AND(C401="Abierto",D401="Media"),TODAY()-E401,"")</f>
        <v/>
      </c>
      <c r="U401" s="74" t="str">
        <f>IF(AND(C401="Abierto",D401="Media"),RANK(T401,$T$13:$T$814,0)+COUNTIF($T$13:T401,T401)-1+MAX(O:O,R:R),"")</f>
        <v/>
      </c>
      <c r="V401" s="74" t="str">
        <f>IF(AND(C401="Abierto",D401="Baja"),A401,"")</f>
        <v/>
      </c>
      <c r="W401" s="74" t="str">
        <f ca="1">IF(AND(C401="Abierto",D401="Baja"),TODAY()-E401,"")</f>
        <v/>
      </c>
      <c r="X401" s="74" t="str">
        <f>IF(AND(C401="Abierto",D401="Baja"),RANK(W401,$W$13:$W$814,0)+COUNTIF($W$13:W401,W401)-1+MAX(O:O,R:R,U:U),"")</f>
        <v/>
      </c>
      <c r="Y401" s="139" t="str">
        <f>IF(OR(C401="Resuelto",C401=""),"",SUM(O401,R401,U401,X401))</f>
        <v/>
      </c>
      <c r="Z401" s="139" t="str">
        <f>IF(OR(C401="Resuelto",C401=""),"",SUM(N401,Q401,T401,W401))</f>
        <v/>
      </c>
      <c r="AA401" s="139" t="str">
        <f>IF(OR(C401="Resuelto",C401=""),"",SUM(M401,P401,S401,V401))</f>
        <v/>
      </c>
      <c r="AB401" s="28">
        <v>583</v>
      </c>
      <c r="AC401" s="28" t="str">
        <f t="shared" ca="1" si="27"/>
        <v/>
      </c>
      <c r="AD401" s="75" t="str">
        <f t="shared" ca="1" si="28"/>
        <v/>
      </c>
      <c r="AI401" s="78" t="str">
        <f>IF(AJ401="","",MAX($AI$5:AI400)+1)</f>
        <v/>
      </c>
      <c r="AJ401" s="53" t="str">
        <f>IF(G400="","",IF(COUNTIF($AJ$11:AJ400,G400)=0,G400,""))</f>
        <v/>
      </c>
      <c r="AK401" s="53" t="str">
        <f t="shared" si="29"/>
        <v/>
      </c>
      <c r="AL401" s="135"/>
    </row>
    <row r="402" spans="1:38" x14ac:dyDescent="0.25">
      <c r="A402" s="136"/>
      <c r="B402" s="136"/>
      <c r="C402" s="136"/>
      <c r="D402" s="136"/>
      <c r="E402" s="137"/>
      <c r="F402" s="137"/>
      <c r="G402" s="136"/>
      <c r="H402" s="137"/>
      <c r="I402" s="140" t="str">
        <f t="shared" si="30"/>
        <v/>
      </c>
      <c r="J402" s="140"/>
      <c r="K402" s="140"/>
      <c r="L402" s="140"/>
      <c r="M402" s="74" t="str">
        <f>IF(AND(C402="Abierto",D402="Urgente"),A402,"")</f>
        <v/>
      </c>
      <c r="N402" s="74" t="str">
        <f ca="1">IF(AND(C402="Abierto",D402="Urgente"),TODAY()-E402,"")</f>
        <v/>
      </c>
      <c r="O402" s="74" t="str">
        <f>IF(AND(C402="Abierto",D402="Urgente"),RANK(N402,$N$13:$N$814,0)+COUNTIF($N$13:N402,N402)-1,"")</f>
        <v/>
      </c>
      <c r="P402" s="74" t="str">
        <f>IF(AND(C402="Abierto",D402="Alta"),A402,"")</f>
        <v/>
      </c>
      <c r="Q402" s="74" t="str">
        <f ca="1">IF(AND(C402="Abierto",D402="Alta"),TODAY()-E402,"")</f>
        <v/>
      </c>
      <c r="R402" s="74" t="str">
        <f>IF(AND(C402="Abierto",D402="Alta"),RANK(Q402,$Q$13:$Q$814,0)+COUNTIF($Q$13:Q402,Q402)-1+MAX(O:O),"")</f>
        <v/>
      </c>
      <c r="S402" s="74" t="str">
        <f>IF(AND(C402="Abierto",D402="Media"),A402,"")</f>
        <v/>
      </c>
      <c r="T402" s="74" t="str">
        <f ca="1">IF(AND(C402="Abierto",D402="Media"),TODAY()-E402,"")</f>
        <v/>
      </c>
      <c r="U402" s="74" t="str">
        <f>IF(AND(C402="Abierto",D402="Media"),RANK(T402,$T$13:$T$814,0)+COUNTIF($T$13:T402,T402)-1+MAX(O:O,R:R),"")</f>
        <v/>
      </c>
      <c r="V402" s="74" t="str">
        <f>IF(AND(C402="Abierto",D402="Baja"),A402,"")</f>
        <v/>
      </c>
      <c r="W402" s="74" t="str">
        <f ca="1">IF(AND(C402="Abierto",D402="Baja"),TODAY()-E402,"")</f>
        <v/>
      </c>
      <c r="X402" s="74" t="str">
        <f>IF(AND(C402="Abierto",D402="Baja"),RANK(W402,$W$13:$W$814,0)+COUNTIF($W$13:W402,W402)-1+MAX(O:O,R:R,U:U),"")</f>
        <v/>
      </c>
      <c r="Y402" s="139" t="str">
        <f>IF(OR(C402="Resuelto",C402=""),"",SUM(O402,R402,U402,X402))</f>
        <v/>
      </c>
      <c r="Z402" s="139" t="str">
        <f>IF(OR(C402="Resuelto",C402=""),"",SUM(N402,Q402,T402,W402))</f>
        <v/>
      </c>
      <c r="AA402" s="139" t="str">
        <f>IF(OR(C402="Resuelto",C402=""),"",SUM(M402,P402,S402,V402))</f>
        <v/>
      </c>
      <c r="AB402" s="28">
        <v>584</v>
      </c>
      <c r="AC402" s="28" t="str">
        <f t="shared" ca="1" si="27"/>
        <v/>
      </c>
      <c r="AD402" s="75" t="str">
        <f t="shared" ca="1" si="28"/>
        <v/>
      </c>
      <c r="AI402" s="78" t="str">
        <f>IF(AJ402="","",MAX($AI$5:AI401)+1)</f>
        <v/>
      </c>
      <c r="AJ402" s="53" t="str">
        <f>IF(G401="","",IF(COUNTIF($AJ$11:AJ401,G401)=0,G401,""))</f>
        <v/>
      </c>
      <c r="AK402" s="53" t="str">
        <f t="shared" si="29"/>
        <v/>
      </c>
      <c r="AL402" s="135"/>
    </row>
    <row r="403" spans="1:38" x14ac:dyDescent="0.25">
      <c r="A403" s="136"/>
      <c r="B403" s="136"/>
      <c r="C403" s="136"/>
      <c r="D403" s="136"/>
      <c r="E403" s="137"/>
      <c r="F403" s="137"/>
      <c r="G403" s="136"/>
      <c r="H403" s="137"/>
      <c r="I403" s="140" t="str">
        <f t="shared" si="30"/>
        <v/>
      </c>
      <c r="J403" s="140"/>
      <c r="K403" s="140"/>
      <c r="L403" s="140"/>
      <c r="M403" s="74" t="str">
        <f>IF(AND(C403="Abierto",D403="Urgente"),A403,"")</f>
        <v/>
      </c>
      <c r="N403" s="74" t="str">
        <f ca="1">IF(AND(C403="Abierto",D403="Urgente"),TODAY()-E403,"")</f>
        <v/>
      </c>
      <c r="O403" s="74" t="str">
        <f>IF(AND(C403="Abierto",D403="Urgente"),RANK(N403,$N$13:$N$814,0)+COUNTIF($N$13:N403,N403)-1,"")</f>
        <v/>
      </c>
      <c r="P403" s="74" t="str">
        <f>IF(AND(C403="Abierto",D403="Alta"),A403,"")</f>
        <v/>
      </c>
      <c r="Q403" s="74" t="str">
        <f ca="1">IF(AND(C403="Abierto",D403="Alta"),TODAY()-E403,"")</f>
        <v/>
      </c>
      <c r="R403" s="74" t="str">
        <f>IF(AND(C403="Abierto",D403="Alta"),RANK(Q403,$Q$13:$Q$814,0)+COUNTIF($Q$13:Q403,Q403)-1+MAX(O:O),"")</f>
        <v/>
      </c>
      <c r="S403" s="74" t="str">
        <f>IF(AND(C403="Abierto",D403="Media"),A403,"")</f>
        <v/>
      </c>
      <c r="T403" s="74" t="str">
        <f ca="1">IF(AND(C403="Abierto",D403="Media"),TODAY()-E403,"")</f>
        <v/>
      </c>
      <c r="U403" s="74" t="str">
        <f>IF(AND(C403="Abierto",D403="Media"),RANK(T403,$T$13:$T$814,0)+COUNTIF($T$13:T403,T403)-1+MAX(O:O,R:R),"")</f>
        <v/>
      </c>
      <c r="V403" s="74" t="str">
        <f>IF(AND(C403="Abierto",D403="Baja"),A403,"")</f>
        <v/>
      </c>
      <c r="W403" s="74" t="str">
        <f ca="1">IF(AND(C403="Abierto",D403="Baja"),TODAY()-E403,"")</f>
        <v/>
      </c>
      <c r="X403" s="74" t="str">
        <f>IF(AND(C403="Abierto",D403="Baja"),RANK(W403,$W$13:$W$814,0)+COUNTIF($W$13:W403,W403)-1+MAX(O:O,R:R,U:U),"")</f>
        <v/>
      </c>
      <c r="Y403" s="139" t="str">
        <f>IF(OR(C403="Resuelto",C403=""),"",SUM(O403,R403,U403,X403))</f>
        <v/>
      </c>
      <c r="Z403" s="139" t="str">
        <f>IF(OR(C403="Resuelto",C403=""),"",SUM(N403,Q403,T403,W403))</f>
        <v/>
      </c>
      <c r="AA403" s="139" t="str">
        <f>IF(OR(C403="Resuelto",C403=""),"",SUM(M403,P403,S403,V403))</f>
        <v/>
      </c>
      <c r="AB403" s="28">
        <v>585</v>
      </c>
      <c r="AC403" s="28" t="str">
        <f t="shared" ca="1" si="27"/>
        <v/>
      </c>
      <c r="AD403" s="75" t="str">
        <f t="shared" ca="1" si="28"/>
        <v/>
      </c>
      <c r="AI403" s="78" t="str">
        <f>IF(AJ403="","",MAX($AI$5:AI402)+1)</f>
        <v/>
      </c>
      <c r="AJ403" s="53" t="str">
        <f>IF(G402="","",IF(COUNTIF($AJ$11:AJ402,G402)=0,G402,""))</f>
        <v/>
      </c>
      <c r="AK403" s="53" t="str">
        <f t="shared" si="29"/>
        <v/>
      </c>
      <c r="AL403" s="135"/>
    </row>
    <row r="404" spans="1:38" x14ac:dyDescent="0.25">
      <c r="A404" s="136"/>
      <c r="B404" s="136"/>
      <c r="C404" s="136"/>
      <c r="D404" s="136"/>
      <c r="E404" s="137"/>
      <c r="F404" s="137"/>
      <c r="G404" s="136"/>
      <c r="H404" s="137"/>
      <c r="I404" s="140" t="str">
        <f t="shared" si="30"/>
        <v/>
      </c>
      <c r="J404" s="140"/>
      <c r="K404" s="140"/>
      <c r="L404" s="140"/>
      <c r="M404" s="74" t="str">
        <f>IF(AND(C404="Abierto",D404="Urgente"),A404,"")</f>
        <v/>
      </c>
      <c r="N404" s="74" t="str">
        <f ca="1">IF(AND(C404="Abierto",D404="Urgente"),TODAY()-E404,"")</f>
        <v/>
      </c>
      <c r="O404" s="74" t="str">
        <f>IF(AND(C404="Abierto",D404="Urgente"),RANK(N404,$N$13:$N$814,0)+COUNTIF($N$13:N404,N404)-1,"")</f>
        <v/>
      </c>
      <c r="P404" s="74" t="str">
        <f>IF(AND(C404="Abierto",D404="Alta"),A404,"")</f>
        <v/>
      </c>
      <c r="Q404" s="74" t="str">
        <f ca="1">IF(AND(C404="Abierto",D404="Alta"),TODAY()-E404,"")</f>
        <v/>
      </c>
      <c r="R404" s="74" t="str">
        <f>IF(AND(C404="Abierto",D404="Alta"),RANK(Q404,$Q$13:$Q$814,0)+COUNTIF($Q$13:Q404,Q404)-1+MAX(O:O),"")</f>
        <v/>
      </c>
      <c r="S404" s="74" t="str">
        <f>IF(AND(C404="Abierto",D404="Media"),A404,"")</f>
        <v/>
      </c>
      <c r="T404" s="74" t="str">
        <f ca="1">IF(AND(C404="Abierto",D404="Media"),TODAY()-E404,"")</f>
        <v/>
      </c>
      <c r="U404" s="74" t="str">
        <f>IF(AND(C404="Abierto",D404="Media"),RANK(T404,$T$13:$T$814,0)+COUNTIF($T$13:T404,T404)-1+MAX(O:O,R:R),"")</f>
        <v/>
      </c>
      <c r="V404" s="74" t="str">
        <f>IF(AND(C404="Abierto",D404="Baja"),A404,"")</f>
        <v/>
      </c>
      <c r="W404" s="74" t="str">
        <f ca="1">IF(AND(C404="Abierto",D404="Baja"),TODAY()-E404,"")</f>
        <v/>
      </c>
      <c r="X404" s="74" t="str">
        <f>IF(AND(C404="Abierto",D404="Baja"),RANK(W404,$W$13:$W$814,0)+COUNTIF($W$13:W404,W404)-1+MAX(O:O,R:R,U:U),"")</f>
        <v/>
      </c>
      <c r="Y404" s="139" t="str">
        <f>IF(OR(C404="Resuelto",C404=""),"",SUM(O404,R404,U404,X404))</f>
        <v/>
      </c>
      <c r="Z404" s="139" t="str">
        <f>IF(OR(C404="Resuelto",C404=""),"",SUM(N404,Q404,T404,W404))</f>
        <v/>
      </c>
      <c r="AA404" s="139" t="str">
        <f>IF(OR(C404="Resuelto",C404=""),"",SUM(M404,P404,S404,V404))</f>
        <v/>
      </c>
      <c r="AB404" s="28">
        <v>586</v>
      </c>
      <c r="AC404" s="28" t="str">
        <f t="shared" ca="1" si="27"/>
        <v/>
      </c>
      <c r="AD404" s="75" t="str">
        <f t="shared" ca="1" si="28"/>
        <v/>
      </c>
      <c r="AI404" s="78" t="str">
        <f>IF(AJ404="","",MAX($AI$5:AI403)+1)</f>
        <v/>
      </c>
      <c r="AJ404" s="53" t="str">
        <f>IF(G403="","",IF(COUNTIF($AJ$11:AJ403,G403)=0,G403,""))</f>
        <v/>
      </c>
      <c r="AK404" s="53" t="str">
        <f t="shared" si="29"/>
        <v/>
      </c>
      <c r="AL404" s="135"/>
    </row>
    <row r="405" spans="1:38" x14ac:dyDescent="0.25">
      <c r="A405" s="136"/>
      <c r="B405" s="136"/>
      <c r="C405" s="136"/>
      <c r="D405" s="136"/>
      <c r="E405" s="137"/>
      <c r="F405" s="137"/>
      <c r="G405" s="136"/>
      <c r="H405" s="137"/>
      <c r="I405" s="140" t="str">
        <f t="shared" si="30"/>
        <v/>
      </c>
      <c r="J405" s="140"/>
      <c r="K405" s="140"/>
      <c r="L405" s="140"/>
      <c r="M405" s="74" t="str">
        <f>IF(AND(C405="Abierto",D405="Urgente"),A405,"")</f>
        <v/>
      </c>
      <c r="N405" s="74" t="str">
        <f ca="1">IF(AND(C405="Abierto",D405="Urgente"),TODAY()-E405,"")</f>
        <v/>
      </c>
      <c r="O405" s="74" t="str">
        <f>IF(AND(C405="Abierto",D405="Urgente"),RANK(N405,$N$13:$N$814,0)+COUNTIF($N$13:N405,N405)-1,"")</f>
        <v/>
      </c>
      <c r="P405" s="74" t="str">
        <f>IF(AND(C405="Abierto",D405="Alta"),A405,"")</f>
        <v/>
      </c>
      <c r="Q405" s="74" t="str">
        <f ca="1">IF(AND(C405="Abierto",D405="Alta"),TODAY()-E405,"")</f>
        <v/>
      </c>
      <c r="R405" s="74" t="str">
        <f>IF(AND(C405="Abierto",D405="Alta"),RANK(Q405,$Q$13:$Q$814,0)+COUNTIF($Q$13:Q405,Q405)-1+MAX(O:O),"")</f>
        <v/>
      </c>
      <c r="S405" s="74" t="str">
        <f>IF(AND(C405="Abierto",D405="Media"),A405,"")</f>
        <v/>
      </c>
      <c r="T405" s="74" t="str">
        <f ca="1">IF(AND(C405="Abierto",D405="Media"),TODAY()-E405,"")</f>
        <v/>
      </c>
      <c r="U405" s="74" t="str">
        <f>IF(AND(C405="Abierto",D405="Media"),RANK(T405,$T$13:$T$814,0)+COUNTIF($T$13:T405,T405)-1+MAX(O:O,R:R),"")</f>
        <v/>
      </c>
      <c r="V405" s="74" t="str">
        <f>IF(AND(C405="Abierto",D405="Baja"),A405,"")</f>
        <v/>
      </c>
      <c r="W405" s="74" t="str">
        <f ca="1">IF(AND(C405="Abierto",D405="Baja"),TODAY()-E405,"")</f>
        <v/>
      </c>
      <c r="X405" s="74" t="str">
        <f>IF(AND(C405="Abierto",D405="Baja"),RANK(W405,$W$13:$W$814,0)+COUNTIF($W$13:W405,W405)-1+MAX(O:O,R:R,U:U),"")</f>
        <v/>
      </c>
      <c r="Y405" s="139" t="str">
        <f>IF(OR(C405="Resuelto",C405=""),"",SUM(O405,R405,U405,X405))</f>
        <v/>
      </c>
      <c r="Z405" s="139" t="str">
        <f>IF(OR(C405="Resuelto",C405=""),"",SUM(N405,Q405,T405,W405))</f>
        <v/>
      </c>
      <c r="AA405" s="139" t="str">
        <f>IF(OR(C405="Resuelto",C405=""),"",SUM(M405,P405,S405,V405))</f>
        <v/>
      </c>
      <c r="AB405" s="28">
        <v>587</v>
      </c>
      <c r="AC405" s="28" t="str">
        <f t="shared" ca="1" si="27"/>
        <v/>
      </c>
      <c r="AD405" s="75" t="str">
        <f t="shared" ca="1" si="28"/>
        <v/>
      </c>
      <c r="AI405" s="78" t="str">
        <f>IF(AJ405="","",MAX($AI$5:AI404)+1)</f>
        <v/>
      </c>
      <c r="AJ405" s="53" t="str">
        <f>IF(G404="","",IF(COUNTIF($AJ$11:AJ404,G404)=0,G404,""))</f>
        <v/>
      </c>
      <c r="AK405" s="53" t="str">
        <f t="shared" si="29"/>
        <v/>
      </c>
      <c r="AL405" s="135"/>
    </row>
    <row r="406" spans="1:38" x14ac:dyDescent="0.25">
      <c r="A406" s="136"/>
      <c r="B406" s="136"/>
      <c r="C406" s="136"/>
      <c r="D406" s="136"/>
      <c r="E406" s="137"/>
      <c r="F406" s="137"/>
      <c r="G406" s="136"/>
      <c r="H406" s="137"/>
      <c r="I406" s="140" t="str">
        <f t="shared" si="30"/>
        <v/>
      </c>
      <c r="J406" s="140"/>
      <c r="K406" s="140"/>
      <c r="L406" s="140"/>
      <c r="M406" s="74" t="str">
        <f>IF(AND(C406="Abierto",D406="Urgente"),A406,"")</f>
        <v/>
      </c>
      <c r="N406" s="74" t="str">
        <f ca="1">IF(AND(C406="Abierto",D406="Urgente"),TODAY()-E406,"")</f>
        <v/>
      </c>
      <c r="O406" s="74" t="str">
        <f>IF(AND(C406="Abierto",D406="Urgente"),RANK(N406,$N$13:$N$814,0)+COUNTIF($N$13:N406,N406)-1,"")</f>
        <v/>
      </c>
      <c r="P406" s="74" t="str">
        <f>IF(AND(C406="Abierto",D406="Alta"),A406,"")</f>
        <v/>
      </c>
      <c r="Q406" s="74" t="str">
        <f ca="1">IF(AND(C406="Abierto",D406="Alta"),TODAY()-E406,"")</f>
        <v/>
      </c>
      <c r="R406" s="74" t="str">
        <f>IF(AND(C406="Abierto",D406="Alta"),RANK(Q406,$Q$13:$Q$814,0)+COUNTIF($Q$13:Q406,Q406)-1+MAX(O:O),"")</f>
        <v/>
      </c>
      <c r="S406" s="74" t="str">
        <f>IF(AND(C406="Abierto",D406="Media"),A406,"")</f>
        <v/>
      </c>
      <c r="T406" s="74" t="str">
        <f ca="1">IF(AND(C406="Abierto",D406="Media"),TODAY()-E406,"")</f>
        <v/>
      </c>
      <c r="U406" s="74" t="str">
        <f>IF(AND(C406="Abierto",D406="Media"),RANK(T406,$T$13:$T$814,0)+COUNTIF($T$13:T406,T406)-1+MAX(O:O,R:R),"")</f>
        <v/>
      </c>
      <c r="V406" s="74" t="str">
        <f>IF(AND(C406="Abierto",D406="Baja"),A406,"")</f>
        <v/>
      </c>
      <c r="W406" s="74" t="str">
        <f ca="1">IF(AND(C406="Abierto",D406="Baja"),TODAY()-E406,"")</f>
        <v/>
      </c>
      <c r="X406" s="74" t="str">
        <f>IF(AND(C406="Abierto",D406="Baja"),RANK(W406,$W$13:$W$814,0)+COUNTIF($W$13:W406,W406)-1+MAX(O:O,R:R,U:U),"")</f>
        <v/>
      </c>
      <c r="Y406" s="139" t="str">
        <f>IF(OR(C406="Resuelto",C406=""),"",SUM(O406,R406,U406,X406))</f>
        <v/>
      </c>
      <c r="Z406" s="139" t="str">
        <f>IF(OR(C406="Resuelto",C406=""),"",SUM(N406,Q406,T406,W406))</f>
        <v/>
      </c>
      <c r="AA406" s="139" t="str">
        <f>IF(OR(C406="Resuelto",C406=""),"",SUM(M406,P406,S406,V406))</f>
        <v/>
      </c>
      <c r="AB406" s="28">
        <v>588</v>
      </c>
      <c r="AC406" s="28" t="str">
        <f t="shared" ref="AC406:AC469" ca="1" si="31">IF(ISNA(VLOOKUP(AB406,$Y$13:$AA$811,3,FALSE))=TRUE,"",VLOOKUP(AB406,$Y$13:$AA$811,3,FALSE))</f>
        <v/>
      </c>
      <c r="AD406" s="75" t="str">
        <f t="shared" ref="AD406:AD469" ca="1" si="32">IF(ISNA(VLOOKUP(AB406,$Y$13:$AA$811,2,FALSE))=TRUE,"",VLOOKUP(AB406,$Y$13:$AA$811,2,FALSE))</f>
        <v/>
      </c>
      <c r="AI406" s="78" t="str">
        <f>IF(AJ406="","",MAX($AI$5:AI405)+1)</f>
        <v/>
      </c>
      <c r="AJ406" s="53" t="str">
        <f>IF(G405="","",IF(COUNTIF($AJ$11:AJ405,G405)=0,G405,""))</f>
        <v/>
      </c>
      <c r="AK406" s="53" t="str">
        <f t="shared" ref="AK406:AK469" si="33">IF(ISNA(VLOOKUP(AB406,$AI$13:$AJ$811,2,FALSE))=TRUE,"",VLOOKUP(AB406,$AI$13:$AJ$811,2,FALSE))</f>
        <v/>
      </c>
      <c r="AL406" s="135"/>
    </row>
    <row r="407" spans="1:38" x14ac:dyDescent="0.25">
      <c r="A407" s="136"/>
      <c r="B407" s="136"/>
      <c r="C407" s="136"/>
      <c r="D407" s="136"/>
      <c r="E407" s="137"/>
      <c r="F407" s="137"/>
      <c r="G407" s="136"/>
      <c r="H407" s="137"/>
      <c r="I407" s="140" t="str">
        <f t="shared" si="30"/>
        <v/>
      </c>
      <c r="J407" s="140"/>
      <c r="K407" s="140"/>
      <c r="L407" s="140"/>
      <c r="M407" s="74" t="str">
        <f>IF(AND(C407="Abierto",D407="Urgente"),A407,"")</f>
        <v/>
      </c>
      <c r="N407" s="74" t="str">
        <f ca="1">IF(AND(C407="Abierto",D407="Urgente"),TODAY()-E407,"")</f>
        <v/>
      </c>
      <c r="O407" s="74" t="str">
        <f>IF(AND(C407="Abierto",D407="Urgente"),RANK(N407,$N$13:$N$814,0)+COUNTIF($N$13:N407,N407)-1,"")</f>
        <v/>
      </c>
      <c r="P407" s="74" t="str">
        <f>IF(AND(C407="Abierto",D407="Alta"),A407,"")</f>
        <v/>
      </c>
      <c r="Q407" s="74" t="str">
        <f ca="1">IF(AND(C407="Abierto",D407="Alta"),TODAY()-E407,"")</f>
        <v/>
      </c>
      <c r="R407" s="74" t="str">
        <f>IF(AND(C407="Abierto",D407="Alta"),RANK(Q407,$Q$13:$Q$814,0)+COUNTIF($Q$13:Q407,Q407)-1+MAX(O:O),"")</f>
        <v/>
      </c>
      <c r="S407" s="74" t="str">
        <f>IF(AND(C407="Abierto",D407="Media"),A407,"")</f>
        <v/>
      </c>
      <c r="T407" s="74" t="str">
        <f ca="1">IF(AND(C407="Abierto",D407="Media"),TODAY()-E407,"")</f>
        <v/>
      </c>
      <c r="U407" s="74" t="str">
        <f>IF(AND(C407="Abierto",D407="Media"),RANK(T407,$T$13:$T$814,0)+COUNTIF($T$13:T407,T407)-1+MAX(O:O,R:R),"")</f>
        <v/>
      </c>
      <c r="V407" s="74" t="str">
        <f>IF(AND(C407="Abierto",D407="Baja"),A407,"")</f>
        <v/>
      </c>
      <c r="W407" s="74" t="str">
        <f ca="1">IF(AND(C407="Abierto",D407="Baja"),TODAY()-E407,"")</f>
        <v/>
      </c>
      <c r="X407" s="74" t="str">
        <f>IF(AND(C407="Abierto",D407="Baja"),RANK(W407,$W$13:$W$814,0)+COUNTIF($W$13:W407,W407)-1+MAX(O:O,R:R,U:U),"")</f>
        <v/>
      </c>
      <c r="Y407" s="139" t="str">
        <f>IF(OR(C407="Resuelto",C407=""),"",SUM(O407,R407,U407,X407))</f>
        <v/>
      </c>
      <c r="Z407" s="139" t="str">
        <f>IF(OR(C407="Resuelto",C407=""),"",SUM(N407,Q407,T407,W407))</f>
        <v/>
      </c>
      <c r="AA407" s="139" t="str">
        <f>IF(OR(C407="Resuelto",C407=""),"",SUM(M407,P407,S407,V407))</f>
        <v/>
      </c>
      <c r="AB407" s="28">
        <v>589</v>
      </c>
      <c r="AC407" s="28" t="str">
        <f t="shared" ca="1" si="31"/>
        <v/>
      </c>
      <c r="AD407" s="75" t="str">
        <f t="shared" ca="1" si="32"/>
        <v/>
      </c>
      <c r="AI407" s="78" t="str">
        <f>IF(AJ407="","",MAX($AI$5:AI406)+1)</f>
        <v/>
      </c>
      <c r="AJ407" s="53" t="str">
        <f>IF(G406="","",IF(COUNTIF($AJ$11:AJ406,G406)=0,G406,""))</f>
        <v/>
      </c>
      <c r="AK407" s="53" t="str">
        <f t="shared" si="33"/>
        <v/>
      </c>
      <c r="AL407" s="135"/>
    </row>
    <row r="408" spans="1:38" x14ac:dyDescent="0.25">
      <c r="A408" s="136"/>
      <c r="B408" s="136"/>
      <c r="C408" s="136"/>
      <c r="D408" s="136"/>
      <c r="E408" s="137"/>
      <c r="F408" s="137"/>
      <c r="G408" s="136"/>
      <c r="H408" s="137"/>
      <c r="I408" s="140" t="str">
        <f t="shared" si="30"/>
        <v/>
      </c>
      <c r="J408" s="140"/>
      <c r="K408" s="140"/>
      <c r="L408" s="140"/>
      <c r="M408" s="74" t="str">
        <f>IF(AND(C408="Abierto",D408="Urgente"),A408,"")</f>
        <v/>
      </c>
      <c r="N408" s="74" t="str">
        <f ca="1">IF(AND(C408="Abierto",D408="Urgente"),TODAY()-E408,"")</f>
        <v/>
      </c>
      <c r="O408" s="74" t="str">
        <f>IF(AND(C408="Abierto",D408="Urgente"),RANK(N408,$N$13:$N$814,0)+COUNTIF($N$13:N408,N408)-1,"")</f>
        <v/>
      </c>
      <c r="P408" s="74" t="str">
        <f>IF(AND(C408="Abierto",D408="Alta"),A408,"")</f>
        <v/>
      </c>
      <c r="Q408" s="74" t="str">
        <f ca="1">IF(AND(C408="Abierto",D408="Alta"),TODAY()-E408,"")</f>
        <v/>
      </c>
      <c r="R408" s="74" t="str">
        <f>IF(AND(C408="Abierto",D408="Alta"),RANK(Q408,$Q$13:$Q$814,0)+COUNTIF($Q$13:Q408,Q408)-1+MAX(O:O),"")</f>
        <v/>
      </c>
      <c r="S408" s="74" t="str">
        <f>IF(AND(C408="Abierto",D408="Media"),A408,"")</f>
        <v/>
      </c>
      <c r="T408" s="74" t="str">
        <f ca="1">IF(AND(C408="Abierto",D408="Media"),TODAY()-E408,"")</f>
        <v/>
      </c>
      <c r="U408" s="74" t="str">
        <f>IF(AND(C408="Abierto",D408="Media"),RANK(T408,$T$13:$T$814,0)+COUNTIF($T$13:T408,T408)-1+MAX(O:O,R:R),"")</f>
        <v/>
      </c>
      <c r="V408" s="74" t="str">
        <f>IF(AND(C408="Abierto",D408="Baja"),A408,"")</f>
        <v/>
      </c>
      <c r="W408" s="74" t="str">
        <f ca="1">IF(AND(C408="Abierto",D408="Baja"),TODAY()-E408,"")</f>
        <v/>
      </c>
      <c r="X408" s="74" t="str">
        <f>IF(AND(C408="Abierto",D408="Baja"),RANK(W408,$W$13:$W$814,0)+COUNTIF($W$13:W408,W408)-1+MAX(O:O,R:R,U:U),"")</f>
        <v/>
      </c>
      <c r="Y408" s="139" t="str">
        <f>IF(OR(C408="Resuelto",C408=""),"",SUM(O408,R408,U408,X408))</f>
        <v/>
      </c>
      <c r="Z408" s="139" t="str">
        <f>IF(OR(C408="Resuelto",C408=""),"",SUM(N408,Q408,T408,W408))</f>
        <v/>
      </c>
      <c r="AA408" s="139" t="str">
        <f>IF(OR(C408="Resuelto",C408=""),"",SUM(M408,P408,S408,V408))</f>
        <v/>
      </c>
      <c r="AB408" s="28">
        <v>590</v>
      </c>
      <c r="AC408" s="28" t="str">
        <f t="shared" ca="1" si="31"/>
        <v/>
      </c>
      <c r="AD408" s="75" t="str">
        <f t="shared" ca="1" si="32"/>
        <v/>
      </c>
      <c r="AI408" s="78" t="str">
        <f>IF(AJ408="","",MAX($AI$5:AI407)+1)</f>
        <v/>
      </c>
      <c r="AJ408" s="53" t="str">
        <f>IF(G407="","",IF(COUNTIF($AJ$11:AJ407,G407)=0,G407,""))</f>
        <v/>
      </c>
      <c r="AK408" s="53" t="str">
        <f t="shared" si="33"/>
        <v/>
      </c>
      <c r="AL408" s="135"/>
    </row>
    <row r="409" spans="1:38" x14ac:dyDescent="0.25">
      <c r="A409" s="136"/>
      <c r="B409" s="136"/>
      <c r="C409" s="136"/>
      <c r="D409" s="136"/>
      <c r="E409" s="137"/>
      <c r="F409" s="137"/>
      <c r="G409" s="136"/>
      <c r="H409" s="137"/>
      <c r="I409" s="140" t="str">
        <f t="shared" si="30"/>
        <v/>
      </c>
      <c r="J409" s="140"/>
      <c r="K409" s="140"/>
      <c r="L409" s="140"/>
      <c r="M409" s="74" t="str">
        <f>IF(AND(C409="Abierto",D409="Urgente"),A409,"")</f>
        <v/>
      </c>
      <c r="N409" s="74" t="str">
        <f ca="1">IF(AND(C409="Abierto",D409="Urgente"),TODAY()-E409,"")</f>
        <v/>
      </c>
      <c r="O409" s="74" t="str">
        <f>IF(AND(C409="Abierto",D409="Urgente"),RANK(N409,$N$13:$N$814,0)+COUNTIF($N$13:N409,N409)-1,"")</f>
        <v/>
      </c>
      <c r="P409" s="74" t="str">
        <f>IF(AND(C409="Abierto",D409="Alta"),A409,"")</f>
        <v/>
      </c>
      <c r="Q409" s="74" t="str">
        <f ca="1">IF(AND(C409="Abierto",D409="Alta"),TODAY()-E409,"")</f>
        <v/>
      </c>
      <c r="R409" s="74" t="str">
        <f>IF(AND(C409="Abierto",D409="Alta"),RANK(Q409,$Q$13:$Q$814,0)+COUNTIF($Q$13:Q409,Q409)-1+MAX(O:O),"")</f>
        <v/>
      </c>
      <c r="S409" s="74" t="str">
        <f>IF(AND(C409="Abierto",D409="Media"),A409,"")</f>
        <v/>
      </c>
      <c r="T409" s="74" t="str">
        <f ca="1">IF(AND(C409="Abierto",D409="Media"),TODAY()-E409,"")</f>
        <v/>
      </c>
      <c r="U409" s="74" t="str">
        <f>IF(AND(C409="Abierto",D409="Media"),RANK(T409,$T$13:$T$814,0)+COUNTIF($T$13:T409,T409)-1+MAX(O:O,R:R),"")</f>
        <v/>
      </c>
      <c r="V409" s="74" t="str">
        <f>IF(AND(C409="Abierto",D409="Baja"),A409,"")</f>
        <v/>
      </c>
      <c r="W409" s="74" t="str">
        <f ca="1">IF(AND(C409="Abierto",D409="Baja"),TODAY()-E409,"")</f>
        <v/>
      </c>
      <c r="X409" s="74" t="str">
        <f>IF(AND(C409="Abierto",D409="Baja"),RANK(W409,$W$13:$W$814,0)+COUNTIF($W$13:W409,W409)-1+MAX(O:O,R:R,U:U),"")</f>
        <v/>
      </c>
      <c r="Y409" s="139" t="str">
        <f>IF(OR(C409="Resuelto",C409=""),"",SUM(O409,R409,U409,X409))</f>
        <v/>
      </c>
      <c r="Z409" s="139" t="str">
        <f>IF(OR(C409="Resuelto",C409=""),"",SUM(N409,Q409,T409,W409))</f>
        <v/>
      </c>
      <c r="AA409" s="139" t="str">
        <f>IF(OR(C409="Resuelto",C409=""),"",SUM(M409,P409,S409,V409))</f>
        <v/>
      </c>
      <c r="AB409" s="28">
        <v>591</v>
      </c>
      <c r="AC409" s="28" t="str">
        <f t="shared" ca="1" si="31"/>
        <v/>
      </c>
      <c r="AD409" s="75" t="str">
        <f t="shared" ca="1" si="32"/>
        <v/>
      </c>
      <c r="AI409" s="78" t="str">
        <f>IF(AJ409="","",MAX($AI$5:AI408)+1)</f>
        <v/>
      </c>
      <c r="AJ409" s="53" t="str">
        <f>IF(G408="","",IF(COUNTIF($AJ$11:AJ408,G408)=0,G408,""))</f>
        <v/>
      </c>
      <c r="AK409" s="53" t="str">
        <f t="shared" si="33"/>
        <v/>
      </c>
      <c r="AL409" s="135"/>
    </row>
    <row r="410" spans="1:38" x14ac:dyDescent="0.25">
      <c r="A410" s="136"/>
      <c r="B410" s="136"/>
      <c r="C410" s="136"/>
      <c r="D410" s="136"/>
      <c r="E410" s="137"/>
      <c r="F410" s="137"/>
      <c r="G410" s="136"/>
      <c r="H410" s="137"/>
      <c r="I410" s="140" t="str">
        <f t="shared" si="30"/>
        <v/>
      </c>
      <c r="J410" s="140"/>
      <c r="K410" s="140"/>
      <c r="L410" s="140"/>
      <c r="M410" s="74" t="str">
        <f>IF(AND(C410="Abierto",D410="Urgente"),A410,"")</f>
        <v/>
      </c>
      <c r="N410" s="74" t="str">
        <f ca="1">IF(AND(C410="Abierto",D410="Urgente"),TODAY()-E410,"")</f>
        <v/>
      </c>
      <c r="O410" s="74" t="str">
        <f>IF(AND(C410="Abierto",D410="Urgente"),RANK(N410,$N$13:$N$814,0)+COUNTIF($N$13:N410,N410)-1,"")</f>
        <v/>
      </c>
      <c r="P410" s="74" t="str">
        <f>IF(AND(C410="Abierto",D410="Alta"),A410,"")</f>
        <v/>
      </c>
      <c r="Q410" s="74" t="str">
        <f ca="1">IF(AND(C410="Abierto",D410="Alta"),TODAY()-E410,"")</f>
        <v/>
      </c>
      <c r="R410" s="74" t="str">
        <f>IF(AND(C410="Abierto",D410="Alta"),RANK(Q410,$Q$13:$Q$814,0)+COUNTIF($Q$13:Q410,Q410)-1+MAX(O:O),"")</f>
        <v/>
      </c>
      <c r="S410" s="74" t="str">
        <f>IF(AND(C410="Abierto",D410="Media"),A410,"")</f>
        <v/>
      </c>
      <c r="T410" s="74" t="str">
        <f ca="1">IF(AND(C410="Abierto",D410="Media"),TODAY()-E410,"")</f>
        <v/>
      </c>
      <c r="U410" s="74" t="str">
        <f>IF(AND(C410="Abierto",D410="Media"),RANK(T410,$T$13:$T$814,0)+COUNTIF($T$13:T410,T410)-1+MAX(O:O,R:R),"")</f>
        <v/>
      </c>
      <c r="V410" s="74" t="str">
        <f>IF(AND(C410="Abierto",D410="Baja"),A410,"")</f>
        <v/>
      </c>
      <c r="W410" s="74" t="str">
        <f ca="1">IF(AND(C410="Abierto",D410="Baja"),TODAY()-E410,"")</f>
        <v/>
      </c>
      <c r="X410" s="74" t="str">
        <f>IF(AND(C410="Abierto",D410="Baja"),RANK(W410,$W$13:$W$814,0)+COUNTIF($W$13:W410,W410)-1+MAX(O:O,R:R,U:U),"")</f>
        <v/>
      </c>
      <c r="Y410" s="139" t="str">
        <f>IF(OR(C410="Resuelto",C410=""),"",SUM(O410,R410,U410,X410))</f>
        <v/>
      </c>
      <c r="Z410" s="139" t="str">
        <f>IF(OR(C410="Resuelto",C410=""),"",SUM(N410,Q410,T410,W410))</f>
        <v/>
      </c>
      <c r="AA410" s="139" t="str">
        <f>IF(OR(C410="Resuelto",C410=""),"",SUM(M410,P410,S410,V410))</f>
        <v/>
      </c>
      <c r="AB410" s="28">
        <v>592</v>
      </c>
      <c r="AC410" s="28" t="str">
        <f t="shared" ca="1" si="31"/>
        <v/>
      </c>
      <c r="AD410" s="75" t="str">
        <f t="shared" ca="1" si="32"/>
        <v/>
      </c>
      <c r="AI410" s="78" t="str">
        <f>IF(AJ410="","",MAX($AI$5:AI409)+1)</f>
        <v/>
      </c>
      <c r="AJ410" s="53" t="str">
        <f>IF(G409="","",IF(COUNTIF($AJ$11:AJ409,G409)=0,G409,""))</f>
        <v/>
      </c>
      <c r="AK410" s="53" t="str">
        <f t="shared" si="33"/>
        <v/>
      </c>
      <c r="AL410" s="135"/>
    </row>
    <row r="411" spans="1:38" x14ac:dyDescent="0.25">
      <c r="A411" s="136"/>
      <c r="B411" s="136"/>
      <c r="C411" s="136"/>
      <c r="D411" s="136"/>
      <c r="E411" s="137"/>
      <c r="F411" s="137"/>
      <c r="G411" s="136"/>
      <c r="H411" s="137"/>
      <c r="I411" s="140" t="str">
        <f t="shared" si="30"/>
        <v/>
      </c>
      <c r="J411" s="140"/>
      <c r="K411" s="140"/>
      <c r="L411" s="140"/>
      <c r="M411" s="74" t="str">
        <f>IF(AND(C411="Abierto",D411="Urgente"),A411,"")</f>
        <v/>
      </c>
      <c r="N411" s="74" t="str">
        <f ca="1">IF(AND(C411="Abierto",D411="Urgente"),TODAY()-E411,"")</f>
        <v/>
      </c>
      <c r="O411" s="74" t="str">
        <f>IF(AND(C411="Abierto",D411="Urgente"),RANK(N411,$N$13:$N$814,0)+COUNTIF($N$13:N411,N411)-1,"")</f>
        <v/>
      </c>
      <c r="P411" s="74" t="str">
        <f>IF(AND(C411="Abierto",D411="Alta"),A411,"")</f>
        <v/>
      </c>
      <c r="Q411" s="74" t="str">
        <f ca="1">IF(AND(C411="Abierto",D411="Alta"),TODAY()-E411,"")</f>
        <v/>
      </c>
      <c r="R411" s="74" t="str">
        <f>IF(AND(C411="Abierto",D411="Alta"),RANK(Q411,$Q$13:$Q$814,0)+COUNTIF($Q$13:Q411,Q411)-1+MAX(O:O),"")</f>
        <v/>
      </c>
      <c r="S411" s="74" t="str">
        <f>IF(AND(C411="Abierto",D411="Media"),A411,"")</f>
        <v/>
      </c>
      <c r="T411" s="74" t="str">
        <f ca="1">IF(AND(C411="Abierto",D411="Media"),TODAY()-E411,"")</f>
        <v/>
      </c>
      <c r="U411" s="74" t="str">
        <f>IF(AND(C411="Abierto",D411="Media"),RANK(T411,$T$13:$T$814,0)+COUNTIF($T$13:T411,T411)-1+MAX(O:O,R:R),"")</f>
        <v/>
      </c>
      <c r="V411" s="74" t="str">
        <f>IF(AND(C411="Abierto",D411="Baja"),A411,"")</f>
        <v/>
      </c>
      <c r="W411" s="74" t="str">
        <f ca="1">IF(AND(C411="Abierto",D411="Baja"),TODAY()-E411,"")</f>
        <v/>
      </c>
      <c r="X411" s="74" t="str">
        <f>IF(AND(C411="Abierto",D411="Baja"),RANK(W411,$W$13:$W$814,0)+COUNTIF($W$13:W411,W411)-1+MAX(O:O,R:R,U:U),"")</f>
        <v/>
      </c>
      <c r="Y411" s="139" t="str">
        <f>IF(OR(C411="Resuelto",C411=""),"",SUM(O411,R411,U411,X411))</f>
        <v/>
      </c>
      <c r="Z411" s="139" t="str">
        <f>IF(OR(C411="Resuelto",C411=""),"",SUM(N411,Q411,T411,W411))</f>
        <v/>
      </c>
      <c r="AA411" s="139" t="str">
        <f>IF(OR(C411="Resuelto",C411=""),"",SUM(M411,P411,S411,V411))</f>
        <v/>
      </c>
      <c r="AB411" s="28">
        <v>593</v>
      </c>
      <c r="AC411" s="28" t="str">
        <f t="shared" ca="1" si="31"/>
        <v/>
      </c>
      <c r="AD411" s="75" t="str">
        <f t="shared" ca="1" si="32"/>
        <v/>
      </c>
      <c r="AI411" s="78" t="str">
        <f>IF(AJ411="","",MAX($AI$5:AI410)+1)</f>
        <v/>
      </c>
      <c r="AJ411" s="53" t="str">
        <f>IF(G410="","",IF(COUNTIF($AJ$11:AJ410,G410)=0,G410,""))</f>
        <v/>
      </c>
      <c r="AK411" s="53" t="str">
        <f t="shared" si="33"/>
        <v/>
      </c>
      <c r="AL411" s="135"/>
    </row>
    <row r="412" spans="1:38" x14ac:dyDescent="0.25">
      <c r="A412" s="136"/>
      <c r="B412" s="136"/>
      <c r="C412" s="136"/>
      <c r="D412" s="136"/>
      <c r="E412" s="137"/>
      <c r="F412" s="137"/>
      <c r="G412" s="136"/>
      <c r="H412" s="137"/>
      <c r="I412" s="140" t="str">
        <f t="shared" si="30"/>
        <v/>
      </c>
      <c r="J412" s="140"/>
      <c r="K412" s="140"/>
      <c r="L412" s="140"/>
      <c r="M412" s="74" t="str">
        <f>IF(AND(C412="Abierto",D412="Urgente"),A412,"")</f>
        <v/>
      </c>
      <c r="N412" s="74" t="str">
        <f ca="1">IF(AND(C412="Abierto",D412="Urgente"),TODAY()-E412,"")</f>
        <v/>
      </c>
      <c r="O412" s="74" t="str">
        <f>IF(AND(C412="Abierto",D412="Urgente"),RANK(N412,$N$13:$N$814,0)+COUNTIF($N$13:N412,N412)-1,"")</f>
        <v/>
      </c>
      <c r="P412" s="74" t="str">
        <f>IF(AND(C412="Abierto",D412="Alta"),A412,"")</f>
        <v/>
      </c>
      <c r="Q412" s="74" t="str">
        <f ca="1">IF(AND(C412="Abierto",D412="Alta"),TODAY()-E412,"")</f>
        <v/>
      </c>
      <c r="R412" s="74" t="str">
        <f>IF(AND(C412="Abierto",D412="Alta"),RANK(Q412,$Q$13:$Q$814,0)+COUNTIF($Q$13:Q412,Q412)-1+MAX(O:O),"")</f>
        <v/>
      </c>
      <c r="S412" s="74" t="str">
        <f>IF(AND(C412="Abierto",D412="Media"),A412,"")</f>
        <v/>
      </c>
      <c r="T412" s="74" t="str">
        <f ca="1">IF(AND(C412="Abierto",D412="Media"),TODAY()-E412,"")</f>
        <v/>
      </c>
      <c r="U412" s="74" t="str">
        <f>IF(AND(C412="Abierto",D412="Media"),RANK(T412,$T$13:$T$814,0)+COUNTIF($T$13:T412,T412)-1+MAX(O:O,R:R),"")</f>
        <v/>
      </c>
      <c r="V412" s="74" t="str">
        <f>IF(AND(C412="Abierto",D412="Baja"),A412,"")</f>
        <v/>
      </c>
      <c r="W412" s="74" t="str">
        <f ca="1">IF(AND(C412="Abierto",D412="Baja"),TODAY()-E412,"")</f>
        <v/>
      </c>
      <c r="X412" s="74" t="str">
        <f>IF(AND(C412="Abierto",D412="Baja"),RANK(W412,$W$13:$W$814,0)+COUNTIF($W$13:W412,W412)-1+MAX(O:O,R:R,U:U),"")</f>
        <v/>
      </c>
      <c r="Y412" s="139" t="str">
        <f>IF(OR(C412="Resuelto",C412=""),"",SUM(O412,R412,U412,X412))</f>
        <v/>
      </c>
      <c r="Z412" s="139" t="str">
        <f>IF(OR(C412="Resuelto",C412=""),"",SUM(N412,Q412,T412,W412))</f>
        <v/>
      </c>
      <c r="AA412" s="139" t="str">
        <f>IF(OR(C412="Resuelto",C412=""),"",SUM(M412,P412,S412,V412))</f>
        <v/>
      </c>
      <c r="AB412" s="28">
        <v>594</v>
      </c>
      <c r="AC412" s="28" t="str">
        <f t="shared" ca="1" si="31"/>
        <v/>
      </c>
      <c r="AD412" s="75" t="str">
        <f t="shared" ca="1" si="32"/>
        <v/>
      </c>
      <c r="AI412" s="78" t="str">
        <f>IF(AJ412="","",MAX($AI$5:AI411)+1)</f>
        <v/>
      </c>
      <c r="AJ412" s="53" t="str">
        <f>IF(G411="","",IF(COUNTIF($AJ$11:AJ411,G411)=0,G411,""))</f>
        <v/>
      </c>
      <c r="AK412" s="53" t="str">
        <f t="shared" si="33"/>
        <v/>
      </c>
      <c r="AL412" s="135"/>
    </row>
    <row r="413" spans="1:38" x14ac:dyDescent="0.25">
      <c r="A413" s="136"/>
      <c r="B413" s="136"/>
      <c r="C413" s="136"/>
      <c r="D413" s="136"/>
      <c r="E413" s="137"/>
      <c r="F413" s="137"/>
      <c r="G413" s="136"/>
      <c r="H413" s="137"/>
      <c r="I413" s="140" t="str">
        <f t="shared" si="30"/>
        <v/>
      </c>
      <c r="J413" s="140"/>
      <c r="K413" s="140"/>
      <c r="L413" s="140"/>
      <c r="M413" s="74" t="str">
        <f>IF(AND(C413="Abierto",D413="Urgente"),A413,"")</f>
        <v/>
      </c>
      <c r="N413" s="74" t="str">
        <f ca="1">IF(AND(C413="Abierto",D413="Urgente"),TODAY()-E413,"")</f>
        <v/>
      </c>
      <c r="O413" s="74" t="str">
        <f>IF(AND(C413="Abierto",D413="Urgente"),RANK(N413,$N$13:$N$814,0)+COUNTIF($N$13:N413,N413)-1,"")</f>
        <v/>
      </c>
      <c r="P413" s="74" t="str">
        <f>IF(AND(C413="Abierto",D413="Alta"),A413,"")</f>
        <v/>
      </c>
      <c r="Q413" s="74" t="str">
        <f ca="1">IF(AND(C413="Abierto",D413="Alta"),TODAY()-E413,"")</f>
        <v/>
      </c>
      <c r="R413" s="74" t="str">
        <f>IF(AND(C413="Abierto",D413="Alta"),RANK(Q413,$Q$13:$Q$814,0)+COUNTIF($Q$13:Q413,Q413)-1+MAX(O:O),"")</f>
        <v/>
      </c>
      <c r="S413" s="74" t="str">
        <f>IF(AND(C413="Abierto",D413="Media"),A413,"")</f>
        <v/>
      </c>
      <c r="T413" s="74" t="str">
        <f ca="1">IF(AND(C413="Abierto",D413="Media"),TODAY()-E413,"")</f>
        <v/>
      </c>
      <c r="U413" s="74" t="str">
        <f>IF(AND(C413="Abierto",D413="Media"),RANK(T413,$T$13:$T$814,0)+COUNTIF($T$13:T413,T413)-1+MAX(O:O,R:R),"")</f>
        <v/>
      </c>
      <c r="V413" s="74" t="str">
        <f>IF(AND(C413="Abierto",D413="Baja"),A413,"")</f>
        <v/>
      </c>
      <c r="W413" s="74" t="str">
        <f ca="1">IF(AND(C413="Abierto",D413="Baja"),TODAY()-E413,"")</f>
        <v/>
      </c>
      <c r="X413" s="74" t="str">
        <f>IF(AND(C413="Abierto",D413="Baja"),RANK(W413,$W$13:$W$814,0)+COUNTIF($W$13:W413,W413)-1+MAX(O:O,R:R,U:U),"")</f>
        <v/>
      </c>
      <c r="Y413" s="139" t="str">
        <f>IF(OR(C413="Resuelto",C413=""),"",SUM(O413,R413,U413,X413))</f>
        <v/>
      </c>
      <c r="Z413" s="139" t="str">
        <f>IF(OR(C413="Resuelto",C413=""),"",SUM(N413,Q413,T413,W413))</f>
        <v/>
      </c>
      <c r="AA413" s="139" t="str">
        <f>IF(OR(C413="Resuelto",C413=""),"",SUM(M413,P413,S413,V413))</f>
        <v/>
      </c>
      <c r="AB413" s="28">
        <v>595</v>
      </c>
      <c r="AC413" s="28" t="str">
        <f t="shared" ca="1" si="31"/>
        <v/>
      </c>
      <c r="AD413" s="75" t="str">
        <f t="shared" ca="1" si="32"/>
        <v/>
      </c>
      <c r="AI413" s="78" t="str">
        <f>IF(AJ413="","",MAX($AI$5:AI412)+1)</f>
        <v/>
      </c>
      <c r="AJ413" s="53" t="str">
        <f>IF(G412="","",IF(COUNTIF($AJ$11:AJ412,G412)=0,G412,""))</f>
        <v/>
      </c>
      <c r="AK413" s="53" t="str">
        <f t="shared" si="33"/>
        <v/>
      </c>
      <c r="AL413" s="135"/>
    </row>
    <row r="414" spans="1:38" x14ac:dyDescent="0.25">
      <c r="A414" s="136"/>
      <c r="B414" s="136"/>
      <c r="C414" s="136"/>
      <c r="D414" s="136"/>
      <c r="E414" s="137"/>
      <c r="F414" s="137"/>
      <c r="G414" s="136"/>
      <c r="H414" s="137"/>
      <c r="I414" s="140" t="str">
        <f t="shared" si="30"/>
        <v/>
      </c>
      <c r="J414" s="140"/>
      <c r="K414" s="140"/>
      <c r="L414" s="140"/>
      <c r="M414" s="74" t="str">
        <f>IF(AND(C414="Abierto",D414="Urgente"),A414,"")</f>
        <v/>
      </c>
      <c r="N414" s="74" t="str">
        <f ca="1">IF(AND(C414="Abierto",D414="Urgente"),TODAY()-E414,"")</f>
        <v/>
      </c>
      <c r="O414" s="74" t="str">
        <f>IF(AND(C414="Abierto",D414="Urgente"),RANK(N414,$N$13:$N$814,0)+COUNTIF($N$13:N414,N414)-1,"")</f>
        <v/>
      </c>
      <c r="P414" s="74" t="str">
        <f>IF(AND(C414="Abierto",D414="Alta"),A414,"")</f>
        <v/>
      </c>
      <c r="Q414" s="74" t="str">
        <f ca="1">IF(AND(C414="Abierto",D414="Alta"),TODAY()-E414,"")</f>
        <v/>
      </c>
      <c r="R414" s="74" t="str">
        <f>IF(AND(C414="Abierto",D414="Alta"),RANK(Q414,$Q$13:$Q$814,0)+COUNTIF($Q$13:Q414,Q414)-1+MAX(O:O),"")</f>
        <v/>
      </c>
      <c r="S414" s="74" t="str">
        <f>IF(AND(C414="Abierto",D414="Media"),A414,"")</f>
        <v/>
      </c>
      <c r="T414" s="74" t="str">
        <f ca="1">IF(AND(C414="Abierto",D414="Media"),TODAY()-E414,"")</f>
        <v/>
      </c>
      <c r="U414" s="74" t="str">
        <f>IF(AND(C414="Abierto",D414="Media"),RANK(T414,$T$13:$T$814,0)+COUNTIF($T$13:T414,T414)-1+MAX(O:O,R:R),"")</f>
        <v/>
      </c>
      <c r="V414" s="74" t="str">
        <f>IF(AND(C414="Abierto",D414="Baja"),A414,"")</f>
        <v/>
      </c>
      <c r="W414" s="74" t="str">
        <f ca="1">IF(AND(C414="Abierto",D414="Baja"),TODAY()-E414,"")</f>
        <v/>
      </c>
      <c r="X414" s="74" t="str">
        <f>IF(AND(C414="Abierto",D414="Baja"),RANK(W414,$W$13:$W$814,0)+COUNTIF($W$13:W414,W414)-1+MAX(O:O,R:R,U:U),"")</f>
        <v/>
      </c>
      <c r="Y414" s="139" t="str">
        <f>IF(OR(C414="Resuelto",C414=""),"",SUM(O414,R414,U414,X414))</f>
        <v/>
      </c>
      <c r="Z414" s="139" t="str">
        <f>IF(OR(C414="Resuelto",C414=""),"",SUM(N414,Q414,T414,W414))</f>
        <v/>
      </c>
      <c r="AA414" s="139" t="str">
        <f>IF(OR(C414="Resuelto",C414=""),"",SUM(M414,P414,S414,V414))</f>
        <v/>
      </c>
      <c r="AB414" s="28">
        <v>596</v>
      </c>
      <c r="AC414" s="28" t="str">
        <f t="shared" ca="1" si="31"/>
        <v/>
      </c>
      <c r="AD414" s="75" t="str">
        <f t="shared" ca="1" si="32"/>
        <v/>
      </c>
      <c r="AI414" s="78" t="str">
        <f>IF(AJ414="","",MAX($AI$5:AI413)+1)</f>
        <v/>
      </c>
      <c r="AJ414" s="53" t="str">
        <f>IF(G413="","",IF(COUNTIF($AJ$11:AJ413,G413)=0,G413,""))</f>
        <v/>
      </c>
      <c r="AK414" s="53" t="str">
        <f t="shared" si="33"/>
        <v/>
      </c>
      <c r="AL414" s="135"/>
    </row>
    <row r="415" spans="1:38" x14ac:dyDescent="0.25">
      <c r="A415" s="136"/>
      <c r="B415" s="136"/>
      <c r="C415" s="136"/>
      <c r="D415" s="136"/>
      <c r="E415" s="137"/>
      <c r="F415" s="137"/>
      <c r="G415" s="136"/>
      <c r="H415" s="137"/>
      <c r="I415" s="140" t="str">
        <f t="shared" si="30"/>
        <v/>
      </c>
      <c r="J415" s="140"/>
      <c r="K415" s="140"/>
      <c r="L415" s="140"/>
      <c r="M415" s="74" t="str">
        <f>IF(AND(C415="Abierto",D415="Urgente"),A415,"")</f>
        <v/>
      </c>
      <c r="N415" s="74" t="str">
        <f ca="1">IF(AND(C415="Abierto",D415="Urgente"),TODAY()-E415,"")</f>
        <v/>
      </c>
      <c r="O415" s="74" t="str">
        <f>IF(AND(C415="Abierto",D415="Urgente"),RANK(N415,$N$13:$N$814,0)+COUNTIF($N$13:N415,N415)-1,"")</f>
        <v/>
      </c>
      <c r="P415" s="74" t="str">
        <f>IF(AND(C415="Abierto",D415="Alta"),A415,"")</f>
        <v/>
      </c>
      <c r="Q415" s="74" t="str">
        <f ca="1">IF(AND(C415="Abierto",D415="Alta"),TODAY()-E415,"")</f>
        <v/>
      </c>
      <c r="R415" s="74" t="str">
        <f>IF(AND(C415="Abierto",D415="Alta"),RANK(Q415,$Q$13:$Q$814,0)+COUNTIF($Q$13:Q415,Q415)-1+MAX(O:O),"")</f>
        <v/>
      </c>
      <c r="S415" s="74" t="str">
        <f>IF(AND(C415="Abierto",D415="Media"),A415,"")</f>
        <v/>
      </c>
      <c r="T415" s="74" t="str">
        <f ca="1">IF(AND(C415="Abierto",D415="Media"),TODAY()-E415,"")</f>
        <v/>
      </c>
      <c r="U415" s="74" t="str">
        <f>IF(AND(C415="Abierto",D415="Media"),RANK(T415,$T$13:$T$814,0)+COUNTIF($T$13:T415,T415)-1+MAX(O:O,R:R),"")</f>
        <v/>
      </c>
      <c r="V415" s="74" t="str">
        <f>IF(AND(C415="Abierto",D415="Baja"),A415,"")</f>
        <v/>
      </c>
      <c r="W415" s="74" t="str">
        <f ca="1">IF(AND(C415="Abierto",D415="Baja"),TODAY()-E415,"")</f>
        <v/>
      </c>
      <c r="X415" s="74" t="str">
        <f>IF(AND(C415="Abierto",D415="Baja"),RANK(W415,$W$13:$W$814,0)+COUNTIF($W$13:W415,W415)-1+MAX(O:O,R:R,U:U),"")</f>
        <v/>
      </c>
      <c r="Y415" s="139" t="str">
        <f>IF(OR(C415="Resuelto",C415=""),"",SUM(O415,R415,U415,X415))</f>
        <v/>
      </c>
      <c r="Z415" s="139" t="str">
        <f>IF(OR(C415="Resuelto",C415=""),"",SUM(N415,Q415,T415,W415))</f>
        <v/>
      </c>
      <c r="AA415" s="139" t="str">
        <f>IF(OR(C415="Resuelto",C415=""),"",SUM(M415,P415,S415,V415))</f>
        <v/>
      </c>
      <c r="AB415" s="28">
        <v>597</v>
      </c>
      <c r="AC415" s="28" t="str">
        <f t="shared" ca="1" si="31"/>
        <v/>
      </c>
      <c r="AD415" s="75" t="str">
        <f t="shared" ca="1" si="32"/>
        <v/>
      </c>
      <c r="AI415" s="78" t="str">
        <f>IF(AJ415="","",MAX($AI$5:AI414)+1)</f>
        <v/>
      </c>
      <c r="AJ415" s="53" t="str">
        <f>IF(G414="","",IF(COUNTIF($AJ$11:AJ414,G414)=0,G414,""))</f>
        <v/>
      </c>
      <c r="AK415" s="53" t="str">
        <f t="shared" si="33"/>
        <v/>
      </c>
      <c r="AL415" s="135"/>
    </row>
    <row r="416" spans="1:38" x14ac:dyDescent="0.25">
      <c r="A416" s="136"/>
      <c r="B416" s="136"/>
      <c r="C416" s="136"/>
      <c r="D416" s="136"/>
      <c r="E416" s="137"/>
      <c r="F416" s="137"/>
      <c r="G416" s="136"/>
      <c r="H416" s="137"/>
      <c r="I416" s="140" t="str">
        <f t="shared" si="30"/>
        <v/>
      </c>
      <c r="J416" s="140"/>
      <c r="K416" s="140"/>
      <c r="L416" s="140"/>
      <c r="M416" s="74" t="str">
        <f>IF(AND(C416="Abierto",D416="Urgente"),A416,"")</f>
        <v/>
      </c>
      <c r="N416" s="74" t="str">
        <f ca="1">IF(AND(C416="Abierto",D416="Urgente"),TODAY()-E416,"")</f>
        <v/>
      </c>
      <c r="O416" s="74" t="str">
        <f>IF(AND(C416="Abierto",D416="Urgente"),RANK(N416,$N$13:$N$814,0)+COUNTIF($N$13:N416,N416)-1,"")</f>
        <v/>
      </c>
      <c r="P416" s="74" t="str">
        <f>IF(AND(C416="Abierto",D416="Alta"),A416,"")</f>
        <v/>
      </c>
      <c r="Q416" s="74" t="str">
        <f ca="1">IF(AND(C416="Abierto",D416="Alta"),TODAY()-E416,"")</f>
        <v/>
      </c>
      <c r="R416" s="74" t="str">
        <f>IF(AND(C416="Abierto",D416="Alta"),RANK(Q416,$Q$13:$Q$814,0)+COUNTIF($Q$13:Q416,Q416)-1+MAX(O:O),"")</f>
        <v/>
      </c>
      <c r="S416" s="74" t="str">
        <f>IF(AND(C416="Abierto",D416="Media"),A416,"")</f>
        <v/>
      </c>
      <c r="T416" s="74" t="str">
        <f ca="1">IF(AND(C416="Abierto",D416="Media"),TODAY()-E416,"")</f>
        <v/>
      </c>
      <c r="U416" s="74" t="str">
        <f>IF(AND(C416="Abierto",D416="Media"),RANK(T416,$T$13:$T$814,0)+COUNTIF($T$13:T416,T416)-1+MAX(O:O,R:R),"")</f>
        <v/>
      </c>
      <c r="V416" s="74" t="str">
        <f>IF(AND(C416="Abierto",D416="Baja"),A416,"")</f>
        <v/>
      </c>
      <c r="W416" s="74" t="str">
        <f ca="1">IF(AND(C416="Abierto",D416="Baja"),TODAY()-E416,"")</f>
        <v/>
      </c>
      <c r="X416" s="74" t="str">
        <f>IF(AND(C416="Abierto",D416="Baja"),RANK(W416,$W$13:$W$814,0)+COUNTIF($W$13:W416,W416)-1+MAX(O:O,R:R,U:U),"")</f>
        <v/>
      </c>
      <c r="Y416" s="139" t="str">
        <f>IF(OR(C416="Resuelto",C416=""),"",SUM(O416,R416,U416,X416))</f>
        <v/>
      </c>
      <c r="Z416" s="139" t="str">
        <f>IF(OR(C416="Resuelto",C416=""),"",SUM(N416,Q416,T416,W416))</f>
        <v/>
      </c>
      <c r="AA416" s="139" t="str">
        <f>IF(OR(C416="Resuelto",C416=""),"",SUM(M416,P416,S416,V416))</f>
        <v/>
      </c>
      <c r="AB416" s="28">
        <v>598</v>
      </c>
      <c r="AC416" s="28" t="str">
        <f t="shared" ca="1" si="31"/>
        <v/>
      </c>
      <c r="AD416" s="75" t="str">
        <f t="shared" ca="1" si="32"/>
        <v/>
      </c>
      <c r="AI416" s="78" t="str">
        <f>IF(AJ416="","",MAX($AI$5:AI415)+1)</f>
        <v/>
      </c>
      <c r="AJ416" s="53" t="str">
        <f>IF(G415="","",IF(COUNTIF($AJ$11:AJ415,G415)=0,G415,""))</f>
        <v/>
      </c>
      <c r="AK416" s="53" t="str">
        <f t="shared" si="33"/>
        <v/>
      </c>
      <c r="AL416" s="135"/>
    </row>
    <row r="417" spans="1:38" x14ac:dyDescent="0.25">
      <c r="A417" s="136"/>
      <c r="B417" s="136"/>
      <c r="C417" s="136"/>
      <c r="D417" s="136"/>
      <c r="E417" s="137"/>
      <c r="F417" s="137"/>
      <c r="G417" s="136"/>
      <c r="H417" s="137"/>
      <c r="I417" s="140" t="str">
        <f t="shared" si="30"/>
        <v/>
      </c>
      <c r="J417" s="140"/>
      <c r="K417" s="140"/>
      <c r="L417" s="140"/>
      <c r="M417" s="74" t="str">
        <f>IF(AND(C417="Abierto",D417="Urgente"),A417,"")</f>
        <v/>
      </c>
      <c r="N417" s="74" t="str">
        <f ca="1">IF(AND(C417="Abierto",D417="Urgente"),TODAY()-E417,"")</f>
        <v/>
      </c>
      <c r="O417" s="74" t="str">
        <f>IF(AND(C417="Abierto",D417="Urgente"),RANK(N417,$N$13:$N$814,0)+COUNTIF($N$13:N417,N417)-1,"")</f>
        <v/>
      </c>
      <c r="P417" s="74" t="str">
        <f>IF(AND(C417="Abierto",D417="Alta"),A417,"")</f>
        <v/>
      </c>
      <c r="Q417" s="74" t="str">
        <f ca="1">IF(AND(C417="Abierto",D417="Alta"),TODAY()-E417,"")</f>
        <v/>
      </c>
      <c r="R417" s="74" t="str">
        <f>IF(AND(C417="Abierto",D417="Alta"),RANK(Q417,$Q$13:$Q$814,0)+COUNTIF($Q$13:Q417,Q417)-1+MAX(O:O),"")</f>
        <v/>
      </c>
      <c r="S417" s="74" t="str">
        <f>IF(AND(C417="Abierto",D417="Media"),A417,"")</f>
        <v/>
      </c>
      <c r="T417" s="74" t="str">
        <f ca="1">IF(AND(C417="Abierto",D417="Media"),TODAY()-E417,"")</f>
        <v/>
      </c>
      <c r="U417" s="74" t="str">
        <f>IF(AND(C417="Abierto",D417="Media"),RANK(T417,$T$13:$T$814,0)+COUNTIF($T$13:T417,T417)-1+MAX(O:O,R:R),"")</f>
        <v/>
      </c>
      <c r="V417" s="74" t="str">
        <f>IF(AND(C417="Abierto",D417="Baja"),A417,"")</f>
        <v/>
      </c>
      <c r="W417" s="74" t="str">
        <f ca="1">IF(AND(C417="Abierto",D417="Baja"),TODAY()-E417,"")</f>
        <v/>
      </c>
      <c r="X417" s="74" t="str">
        <f>IF(AND(C417="Abierto",D417="Baja"),RANK(W417,$W$13:$W$814,0)+COUNTIF($W$13:W417,W417)-1+MAX(O:O,R:R,U:U),"")</f>
        <v/>
      </c>
      <c r="Y417" s="139" t="str">
        <f>IF(OR(C417="Resuelto",C417=""),"",SUM(O417,R417,U417,X417))</f>
        <v/>
      </c>
      <c r="Z417" s="139" t="str">
        <f>IF(OR(C417="Resuelto",C417=""),"",SUM(N417,Q417,T417,W417))</f>
        <v/>
      </c>
      <c r="AA417" s="139" t="str">
        <f>IF(OR(C417="Resuelto",C417=""),"",SUM(M417,P417,S417,V417))</f>
        <v/>
      </c>
      <c r="AB417" s="28">
        <v>599</v>
      </c>
      <c r="AC417" s="28" t="str">
        <f t="shared" ca="1" si="31"/>
        <v/>
      </c>
      <c r="AD417" s="75" t="str">
        <f t="shared" ca="1" si="32"/>
        <v/>
      </c>
      <c r="AI417" s="78" t="str">
        <f>IF(AJ417="","",MAX($AI$5:AI416)+1)</f>
        <v/>
      </c>
      <c r="AJ417" s="53" t="str">
        <f>IF(G416="","",IF(COUNTIF($AJ$11:AJ416,G416)=0,G416,""))</f>
        <v/>
      </c>
      <c r="AK417" s="53" t="str">
        <f t="shared" si="33"/>
        <v/>
      </c>
      <c r="AL417" s="135"/>
    </row>
    <row r="418" spans="1:38" x14ac:dyDescent="0.25">
      <c r="A418" s="136"/>
      <c r="B418" s="136"/>
      <c r="C418" s="136"/>
      <c r="D418" s="136"/>
      <c r="E418" s="137"/>
      <c r="F418" s="137"/>
      <c r="G418" s="136"/>
      <c r="H418" s="137"/>
      <c r="I418" s="140" t="str">
        <f t="shared" si="30"/>
        <v/>
      </c>
      <c r="J418" s="140"/>
      <c r="K418" s="140"/>
      <c r="L418" s="140"/>
      <c r="M418" s="74" t="str">
        <f>IF(AND(C418="Abierto",D418="Urgente"),A418,"")</f>
        <v/>
      </c>
      <c r="N418" s="74" t="str">
        <f ca="1">IF(AND(C418="Abierto",D418="Urgente"),TODAY()-E418,"")</f>
        <v/>
      </c>
      <c r="O418" s="74" t="str">
        <f>IF(AND(C418="Abierto",D418="Urgente"),RANK(N418,$N$13:$N$814,0)+COUNTIF($N$13:N418,N418)-1,"")</f>
        <v/>
      </c>
      <c r="P418" s="74" t="str">
        <f>IF(AND(C418="Abierto",D418="Alta"),A418,"")</f>
        <v/>
      </c>
      <c r="Q418" s="74" t="str">
        <f ca="1">IF(AND(C418="Abierto",D418="Alta"),TODAY()-E418,"")</f>
        <v/>
      </c>
      <c r="R418" s="74" t="str">
        <f>IF(AND(C418="Abierto",D418="Alta"),RANK(Q418,$Q$13:$Q$814,0)+COUNTIF($Q$13:Q418,Q418)-1+MAX(O:O),"")</f>
        <v/>
      </c>
      <c r="S418" s="74" t="str">
        <f>IF(AND(C418="Abierto",D418="Media"),A418,"")</f>
        <v/>
      </c>
      <c r="T418" s="74" t="str">
        <f ca="1">IF(AND(C418="Abierto",D418="Media"),TODAY()-E418,"")</f>
        <v/>
      </c>
      <c r="U418" s="74" t="str">
        <f>IF(AND(C418="Abierto",D418="Media"),RANK(T418,$T$13:$T$814,0)+COUNTIF($T$13:T418,T418)-1+MAX(O:O,R:R),"")</f>
        <v/>
      </c>
      <c r="V418" s="74" t="str">
        <f>IF(AND(C418="Abierto",D418="Baja"),A418,"")</f>
        <v/>
      </c>
      <c r="W418" s="74" t="str">
        <f ca="1">IF(AND(C418="Abierto",D418="Baja"),TODAY()-E418,"")</f>
        <v/>
      </c>
      <c r="X418" s="74" t="str">
        <f>IF(AND(C418="Abierto",D418="Baja"),RANK(W418,$W$13:$W$814,0)+COUNTIF($W$13:W418,W418)-1+MAX(O:O,R:R,U:U),"")</f>
        <v/>
      </c>
      <c r="Y418" s="139" t="str">
        <f>IF(OR(C418="Resuelto",C418=""),"",SUM(O418,R418,U418,X418))</f>
        <v/>
      </c>
      <c r="Z418" s="139" t="str">
        <f>IF(OR(C418="Resuelto",C418=""),"",SUM(N418,Q418,T418,W418))</f>
        <v/>
      </c>
      <c r="AA418" s="139" t="str">
        <f>IF(OR(C418="Resuelto",C418=""),"",SUM(M418,P418,S418,V418))</f>
        <v/>
      </c>
      <c r="AB418" s="28">
        <v>600</v>
      </c>
      <c r="AC418" s="28" t="str">
        <f t="shared" ca="1" si="31"/>
        <v/>
      </c>
      <c r="AD418" s="75" t="str">
        <f t="shared" ca="1" si="32"/>
        <v/>
      </c>
      <c r="AI418" s="78" t="str">
        <f>IF(AJ418="","",MAX($AI$5:AI417)+1)</f>
        <v/>
      </c>
      <c r="AJ418" s="53" t="str">
        <f>IF(G417="","",IF(COUNTIF($AJ$11:AJ417,G417)=0,G417,""))</f>
        <v/>
      </c>
      <c r="AK418" s="53" t="str">
        <f t="shared" si="33"/>
        <v/>
      </c>
      <c r="AL418" s="135"/>
    </row>
    <row r="419" spans="1:38" x14ac:dyDescent="0.25">
      <c r="A419" s="136"/>
      <c r="B419" s="136"/>
      <c r="C419" s="136"/>
      <c r="D419" s="136"/>
      <c r="E419" s="137"/>
      <c r="F419" s="137"/>
      <c r="G419" s="136"/>
      <c r="H419" s="137"/>
      <c r="I419" s="140" t="str">
        <f t="shared" si="30"/>
        <v/>
      </c>
      <c r="J419" s="140"/>
      <c r="K419" s="140"/>
      <c r="L419" s="140"/>
      <c r="M419" s="74" t="str">
        <f>IF(AND(C419="Abierto",D419="Urgente"),A419,"")</f>
        <v/>
      </c>
      <c r="N419" s="74" t="str">
        <f ca="1">IF(AND(C419="Abierto",D419="Urgente"),TODAY()-E419,"")</f>
        <v/>
      </c>
      <c r="O419" s="74" t="str">
        <f>IF(AND(C419="Abierto",D419="Urgente"),RANK(N419,$N$13:$N$814,0)+COUNTIF($N$13:N419,N419)-1,"")</f>
        <v/>
      </c>
      <c r="P419" s="74" t="str">
        <f>IF(AND(C419="Abierto",D419="Alta"),A419,"")</f>
        <v/>
      </c>
      <c r="Q419" s="74" t="str">
        <f ca="1">IF(AND(C419="Abierto",D419="Alta"),TODAY()-E419,"")</f>
        <v/>
      </c>
      <c r="R419" s="74" t="str">
        <f>IF(AND(C419="Abierto",D419="Alta"),RANK(Q419,$Q$13:$Q$814,0)+COUNTIF($Q$13:Q419,Q419)-1+MAX(O:O),"")</f>
        <v/>
      </c>
      <c r="S419" s="74" t="str">
        <f>IF(AND(C419="Abierto",D419="Media"),A419,"")</f>
        <v/>
      </c>
      <c r="T419" s="74" t="str">
        <f ca="1">IF(AND(C419="Abierto",D419="Media"),TODAY()-E419,"")</f>
        <v/>
      </c>
      <c r="U419" s="74" t="str">
        <f>IF(AND(C419="Abierto",D419="Media"),RANK(T419,$T$13:$T$814,0)+COUNTIF($T$13:T419,T419)-1+MAX(O:O,R:R),"")</f>
        <v/>
      </c>
      <c r="V419" s="74" t="str">
        <f>IF(AND(C419="Abierto",D419="Baja"),A419,"")</f>
        <v/>
      </c>
      <c r="W419" s="74" t="str">
        <f ca="1">IF(AND(C419="Abierto",D419="Baja"),TODAY()-E419,"")</f>
        <v/>
      </c>
      <c r="X419" s="74" t="str">
        <f>IF(AND(C419="Abierto",D419="Baja"),RANK(W419,$W$13:$W$814,0)+COUNTIF($W$13:W419,W419)-1+MAX(O:O,R:R,U:U),"")</f>
        <v/>
      </c>
      <c r="Y419" s="139" t="str">
        <f>IF(OR(C419="Resuelto",C419=""),"",SUM(O419,R419,U419,X419))</f>
        <v/>
      </c>
      <c r="Z419" s="139" t="str">
        <f>IF(OR(C419="Resuelto",C419=""),"",SUM(N419,Q419,T419,W419))</f>
        <v/>
      </c>
      <c r="AA419" s="139" t="str">
        <f>IF(OR(C419="Resuelto",C419=""),"",SUM(M419,P419,S419,V419))</f>
        <v/>
      </c>
      <c r="AB419" s="28">
        <v>601</v>
      </c>
      <c r="AC419" s="28" t="str">
        <f t="shared" ca="1" si="31"/>
        <v/>
      </c>
      <c r="AD419" s="75" t="str">
        <f t="shared" ca="1" si="32"/>
        <v/>
      </c>
      <c r="AI419" s="78" t="str">
        <f>IF(AJ419="","",MAX($AI$5:AI418)+1)</f>
        <v/>
      </c>
      <c r="AJ419" s="53" t="str">
        <f>IF(G418="","",IF(COUNTIF($AJ$11:AJ418,G418)=0,G418,""))</f>
        <v/>
      </c>
      <c r="AK419" s="53" t="str">
        <f t="shared" si="33"/>
        <v/>
      </c>
      <c r="AL419" s="135"/>
    </row>
    <row r="420" spans="1:38" x14ac:dyDescent="0.25">
      <c r="A420" s="136"/>
      <c r="B420" s="136"/>
      <c r="C420" s="136"/>
      <c r="D420" s="136"/>
      <c r="E420" s="137"/>
      <c r="F420" s="137"/>
      <c r="G420" s="136"/>
      <c r="H420" s="137"/>
      <c r="I420" s="140" t="str">
        <f t="shared" si="30"/>
        <v/>
      </c>
      <c r="J420" s="140"/>
      <c r="K420" s="140"/>
      <c r="L420" s="140"/>
      <c r="M420" s="74" t="str">
        <f>IF(AND(C420="Abierto",D420="Urgente"),A420,"")</f>
        <v/>
      </c>
      <c r="N420" s="74" t="str">
        <f ca="1">IF(AND(C420="Abierto",D420="Urgente"),TODAY()-E420,"")</f>
        <v/>
      </c>
      <c r="O420" s="74" t="str">
        <f>IF(AND(C420="Abierto",D420="Urgente"),RANK(N420,$N$13:$N$814,0)+COUNTIF($N$13:N420,N420)-1,"")</f>
        <v/>
      </c>
      <c r="P420" s="74" t="str">
        <f>IF(AND(C420="Abierto",D420="Alta"),A420,"")</f>
        <v/>
      </c>
      <c r="Q420" s="74" t="str">
        <f ca="1">IF(AND(C420="Abierto",D420="Alta"),TODAY()-E420,"")</f>
        <v/>
      </c>
      <c r="R420" s="74" t="str">
        <f>IF(AND(C420="Abierto",D420="Alta"),RANK(Q420,$Q$13:$Q$814,0)+COUNTIF($Q$13:Q420,Q420)-1+MAX(O:O),"")</f>
        <v/>
      </c>
      <c r="S420" s="74" t="str">
        <f>IF(AND(C420="Abierto",D420="Media"),A420,"")</f>
        <v/>
      </c>
      <c r="T420" s="74" t="str">
        <f ca="1">IF(AND(C420="Abierto",D420="Media"),TODAY()-E420,"")</f>
        <v/>
      </c>
      <c r="U420" s="74" t="str">
        <f>IF(AND(C420="Abierto",D420="Media"),RANK(T420,$T$13:$T$814,0)+COUNTIF($T$13:T420,T420)-1+MAX(O:O,R:R),"")</f>
        <v/>
      </c>
      <c r="V420" s="74" t="str">
        <f>IF(AND(C420="Abierto",D420="Baja"),A420,"")</f>
        <v/>
      </c>
      <c r="W420" s="74" t="str">
        <f ca="1">IF(AND(C420="Abierto",D420="Baja"),TODAY()-E420,"")</f>
        <v/>
      </c>
      <c r="X420" s="74" t="str">
        <f>IF(AND(C420="Abierto",D420="Baja"),RANK(W420,$W$13:$W$814,0)+COUNTIF($W$13:W420,W420)-1+MAX(O:O,R:R,U:U),"")</f>
        <v/>
      </c>
      <c r="Y420" s="139" t="str">
        <f>IF(OR(C420="Resuelto",C420=""),"",SUM(O420,R420,U420,X420))</f>
        <v/>
      </c>
      <c r="Z420" s="139" t="str">
        <f>IF(OR(C420="Resuelto",C420=""),"",SUM(N420,Q420,T420,W420))</f>
        <v/>
      </c>
      <c r="AA420" s="139" t="str">
        <f>IF(OR(C420="Resuelto",C420=""),"",SUM(M420,P420,S420,V420))</f>
        <v/>
      </c>
      <c r="AB420" s="28">
        <v>602</v>
      </c>
      <c r="AC420" s="28" t="str">
        <f t="shared" ca="1" si="31"/>
        <v/>
      </c>
      <c r="AD420" s="75" t="str">
        <f t="shared" ca="1" si="32"/>
        <v/>
      </c>
      <c r="AI420" s="78" t="str">
        <f>IF(AJ420="","",MAX($AI$5:AI419)+1)</f>
        <v/>
      </c>
      <c r="AJ420" s="53" t="str">
        <f>IF(G419="","",IF(COUNTIF($AJ$11:AJ419,G419)=0,G419,""))</f>
        <v/>
      </c>
      <c r="AK420" s="53" t="str">
        <f t="shared" si="33"/>
        <v/>
      </c>
      <c r="AL420" s="135"/>
    </row>
    <row r="421" spans="1:38" x14ac:dyDescent="0.25">
      <c r="A421" s="136"/>
      <c r="B421" s="136"/>
      <c r="C421" s="136"/>
      <c r="D421" s="136"/>
      <c r="E421" s="137"/>
      <c r="F421" s="137"/>
      <c r="G421" s="136"/>
      <c r="H421" s="137"/>
      <c r="I421" s="140" t="str">
        <f t="shared" si="30"/>
        <v/>
      </c>
      <c r="J421" s="140"/>
      <c r="K421" s="140"/>
      <c r="L421" s="140"/>
      <c r="M421" s="74" t="str">
        <f>IF(AND(C421="Abierto",D421="Urgente"),A421,"")</f>
        <v/>
      </c>
      <c r="N421" s="74" t="str">
        <f ca="1">IF(AND(C421="Abierto",D421="Urgente"),TODAY()-E421,"")</f>
        <v/>
      </c>
      <c r="O421" s="74" t="str">
        <f>IF(AND(C421="Abierto",D421="Urgente"),RANK(N421,$N$13:$N$814,0)+COUNTIF($N$13:N421,N421)-1,"")</f>
        <v/>
      </c>
      <c r="P421" s="74" t="str">
        <f>IF(AND(C421="Abierto",D421="Alta"),A421,"")</f>
        <v/>
      </c>
      <c r="Q421" s="74" t="str">
        <f ca="1">IF(AND(C421="Abierto",D421="Alta"),TODAY()-E421,"")</f>
        <v/>
      </c>
      <c r="R421" s="74" t="str">
        <f>IF(AND(C421="Abierto",D421="Alta"),RANK(Q421,$Q$13:$Q$814,0)+COUNTIF($Q$13:Q421,Q421)-1+MAX(O:O),"")</f>
        <v/>
      </c>
      <c r="S421" s="74" t="str">
        <f>IF(AND(C421="Abierto",D421="Media"),A421,"")</f>
        <v/>
      </c>
      <c r="T421" s="74" t="str">
        <f ca="1">IF(AND(C421="Abierto",D421="Media"),TODAY()-E421,"")</f>
        <v/>
      </c>
      <c r="U421" s="74" t="str">
        <f>IF(AND(C421="Abierto",D421="Media"),RANK(T421,$T$13:$T$814,0)+COUNTIF($T$13:T421,T421)-1+MAX(O:O,R:R),"")</f>
        <v/>
      </c>
      <c r="V421" s="74" t="str">
        <f>IF(AND(C421="Abierto",D421="Baja"),A421,"")</f>
        <v/>
      </c>
      <c r="W421" s="74" t="str">
        <f ca="1">IF(AND(C421="Abierto",D421="Baja"),TODAY()-E421,"")</f>
        <v/>
      </c>
      <c r="X421" s="74" t="str">
        <f>IF(AND(C421="Abierto",D421="Baja"),RANK(W421,$W$13:$W$814,0)+COUNTIF($W$13:W421,W421)-1+MAX(O:O,R:R,U:U),"")</f>
        <v/>
      </c>
      <c r="Y421" s="139" t="str">
        <f>IF(OR(C421="Resuelto",C421=""),"",SUM(O421,R421,U421,X421))</f>
        <v/>
      </c>
      <c r="Z421" s="139" t="str">
        <f>IF(OR(C421="Resuelto",C421=""),"",SUM(N421,Q421,T421,W421))</f>
        <v/>
      </c>
      <c r="AA421" s="139" t="str">
        <f>IF(OR(C421="Resuelto",C421=""),"",SUM(M421,P421,S421,V421))</f>
        <v/>
      </c>
      <c r="AB421" s="28">
        <v>603</v>
      </c>
      <c r="AC421" s="28" t="str">
        <f t="shared" ca="1" si="31"/>
        <v/>
      </c>
      <c r="AD421" s="75" t="str">
        <f t="shared" ca="1" si="32"/>
        <v/>
      </c>
      <c r="AI421" s="78" t="str">
        <f>IF(AJ421="","",MAX($AI$5:AI420)+1)</f>
        <v/>
      </c>
      <c r="AJ421" s="53" t="str">
        <f>IF(G420="","",IF(COUNTIF($AJ$11:AJ420,G420)=0,G420,""))</f>
        <v/>
      </c>
      <c r="AK421" s="53" t="str">
        <f t="shared" si="33"/>
        <v/>
      </c>
      <c r="AL421" s="135"/>
    </row>
    <row r="422" spans="1:38" x14ac:dyDescent="0.25">
      <c r="A422" s="136"/>
      <c r="B422" s="136"/>
      <c r="C422" s="136"/>
      <c r="D422" s="136"/>
      <c r="E422" s="137"/>
      <c r="F422" s="137"/>
      <c r="G422" s="136"/>
      <c r="H422" s="137"/>
      <c r="I422" s="140" t="str">
        <f t="shared" si="30"/>
        <v/>
      </c>
      <c r="J422" s="140"/>
      <c r="K422" s="140"/>
      <c r="L422" s="140"/>
      <c r="M422" s="74" t="str">
        <f>IF(AND(C422="Abierto",D422="Urgente"),A422,"")</f>
        <v/>
      </c>
      <c r="N422" s="74" t="str">
        <f ca="1">IF(AND(C422="Abierto",D422="Urgente"),TODAY()-E422,"")</f>
        <v/>
      </c>
      <c r="O422" s="74" t="str">
        <f>IF(AND(C422="Abierto",D422="Urgente"),RANK(N422,$N$13:$N$814,0)+COUNTIF($N$13:N422,N422)-1,"")</f>
        <v/>
      </c>
      <c r="P422" s="74" t="str">
        <f>IF(AND(C422="Abierto",D422="Alta"),A422,"")</f>
        <v/>
      </c>
      <c r="Q422" s="74" t="str">
        <f ca="1">IF(AND(C422="Abierto",D422="Alta"),TODAY()-E422,"")</f>
        <v/>
      </c>
      <c r="R422" s="74" t="str">
        <f>IF(AND(C422="Abierto",D422="Alta"),RANK(Q422,$Q$13:$Q$814,0)+COUNTIF($Q$13:Q422,Q422)-1+MAX(O:O),"")</f>
        <v/>
      </c>
      <c r="S422" s="74" t="str">
        <f>IF(AND(C422="Abierto",D422="Media"),A422,"")</f>
        <v/>
      </c>
      <c r="T422" s="74" t="str">
        <f ca="1">IF(AND(C422="Abierto",D422="Media"),TODAY()-E422,"")</f>
        <v/>
      </c>
      <c r="U422" s="74" t="str">
        <f>IF(AND(C422="Abierto",D422="Media"),RANK(T422,$T$13:$T$814,0)+COUNTIF($T$13:T422,T422)-1+MAX(O:O,R:R),"")</f>
        <v/>
      </c>
      <c r="V422" s="74" t="str">
        <f>IF(AND(C422="Abierto",D422="Baja"),A422,"")</f>
        <v/>
      </c>
      <c r="W422" s="74" t="str">
        <f ca="1">IF(AND(C422="Abierto",D422="Baja"),TODAY()-E422,"")</f>
        <v/>
      </c>
      <c r="X422" s="74" t="str">
        <f>IF(AND(C422="Abierto",D422="Baja"),RANK(W422,$W$13:$W$814,0)+COUNTIF($W$13:W422,W422)-1+MAX(O:O,R:R,U:U),"")</f>
        <v/>
      </c>
      <c r="Y422" s="139" t="str">
        <f>IF(OR(C422="Resuelto",C422=""),"",SUM(O422,R422,U422,X422))</f>
        <v/>
      </c>
      <c r="Z422" s="139" t="str">
        <f>IF(OR(C422="Resuelto",C422=""),"",SUM(N422,Q422,T422,W422))</f>
        <v/>
      </c>
      <c r="AA422" s="139" t="str">
        <f>IF(OR(C422="Resuelto",C422=""),"",SUM(M422,P422,S422,V422))</f>
        <v/>
      </c>
      <c r="AB422" s="28">
        <v>604</v>
      </c>
      <c r="AC422" s="28" t="str">
        <f t="shared" ca="1" si="31"/>
        <v/>
      </c>
      <c r="AD422" s="75" t="str">
        <f t="shared" ca="1" si="32"/>
        <v/>
      </c>
      <c r="AI422" s="78" t="str">
        <f>IF(AJ422="","",MAX($AI$5:AI421)+1)</f>
        <v/>
      </c>
      <c r="AJ422" s="53" t="str">
        <f>IF(G421="","",IF(COUNTIF($AJ$11:AJ421,G421)=0,G421,""))</f>
        <v/>
      </c>
      <c r="AK422" s="53" t="str">
        <f t="shared" si="33"/>
        <v/>
      </c>
      <c r="AL422" s="135"/>
    </row>
    <row r="423" spans="1:38" x14ac:dyDescent="0.25">
      <c r="A423" s="136"/>
      <c r="B423" s="136"/>
      <c r="C423" s="136"/>
      <c r="D423" s="136"/>
      <c r="E423" s="137"/>
      <c r="F423" s="137"/>
      <c r="G423" s="136"/>
      <c r="H423" s="137"/>
      <c r="I423" s="140" t="str">
        <f t="shared" si="30"/>
        <v/>
      </c>
      <c r="J423" s="140"/>
      <c r="K423" s="140"/>
      <c r="L423" s="140"/>
      <c r="M423" s="74" t="str">
        <f>IF(AND(C423="Abierto",D423="Urgente"),A423,"")</f>
        <v/>
      </c>
      <c r="N423" s="74" t="str">
        <f ca="1">IF(AND(C423="Abierto",D423="Urgente"),TODAY()-E423,"")</f>
        <v/>
      </c>
      <c r="O423" s="74" t="str">
        <f>IF(AND(C423="Abierto",D423="Urgente"),RANK(N423,$N$13:$N$814,0)+COUNTIF($N$13:N423,N423)-1,"")</f>
        <v/>
      </c>
      <c r="P423" s="74" t="str">
        <f>IF(AND(C423="Abierto",D423="Alta"),A423,"")</f>
        <v/>
      </c>
      <c r="Q423" s="74" t="str">
        <f ca="1">IF(AND(C423="Abierto",D423="Alta"),TODAY()-E423,"")</f>
        <v/>
      </c>
      <c r="R423" s="74" t="str">
        <f>IF(AND(C423="Abierto",D423="Alta"),RANK(Q423,$Q$13:$Q$814,0)+COUNTIF($Q$13:Q423,Q423)-1+MAX(O:O),"")</f>
        <v/>
      </c>
      <c r="S423" s="74" t="str">
        <f>IF(AND(C423="Abierto",D423="Media"),A423,"")</f>
        <v/>
      </c>
      <c r="T423" s="74" t="str">
        <f ca="1">IF(AND(C423="Abierto",D423="Media"),TODAY()-E423,"")</f>
        <v/>
      </c>
      <c r="U423" s="74" t="str">
        <f>IF(AND(C423="Abierto",D423="Media"),RANK(T423,$T$13:$T$814,0)+COUNTIF($T$13:T423,T423)-1+MAX(O:O,R:R),"")</f>
        <v/>
      </c>
      <c r="V423" s="74" t="str">
        <f>IF(AND(C423="Abierto",D423="Baja"),A423,"")</f>
        <v/>
      </c>
      <c r="W423" s="74" t="str">
        <f ca="1">IF(AND(C423="Abierto",D423="Baja"),TODAY()-E423,"")</f>
        <v/>
      </c>
      <c r="X423" s="74" t="str">
        <f>IF(AND(C423="Abierto",D423="Baja"),RANK(W423,$W$13:$W$814,0)+COUNTIF($W$13:W423,W423)-1+MAX(O:O,R:R,U:U),"")</f>
        <v/>
      </c>
      <c r="Y423" s="139" t="str">
        <f>IF(OR(C423="Resuelto",C423=""),"",SUM(O423,R423,U423,X423))</f>
        <v/>
      </c>
      <c r="Z423" s="139" t="str">
        <f>IF(OR(C423="Resuelto",C423=""),"",SUM(N423,Q423,T423,W423))</f>
        <v/>
      </c>
      <c r="AA423" s="139" t="str">
        <f>IF(OR(C423="Resuelto",C423=""),"",SUM(M423,P423,S423,V423))</f>
        <v/>
      </c>
      <c r="AB423" s="28">
        <v>605</v>
      </c>
      <c r="AC423" s="28" t="str">
        <f t="shared" ca="1" si="31"/>
        <v/>
      </c>
      <c r="AD423" s="75" t="str">
        <f t="shared" ca="1" si="32"/>
        <v/>
      </c>
      <c r="AI423" s="78" t="str">
        <f>IF(AJ423="","",MAX($AI$5:AI422)+1)</f>
        <v/>
      </c>
      <c r="AJ423" s="53" t="str">
        <f>IF(G422="","",IF(COUNTIF($AJ$11:AJ422,G422)=0,G422,""))</f>
        <v/>
      </c>
      <c r="AK423" s="53" t="str">
        <f t="shared" si="33"/>
        <v/>
      </c>
      <c r="AL423" s="135"/>
    </row>
    <row r="424" spans="1:38" x14ac:dyDescent="0.25">
      <c r="A424" s="136"/>
      <c r="B424" s="136"/>
      <c r="C424" s="136"/>
      <c r="D424" s="136"/>
      <c r="E424" s="137"/>
      <c r="F424" s="137"/>
      <c r="G424" s="136"/>
      <c r="H424" s="137"/>
      <c r="I424" s="140" t="str">
        <f t="shared" si="30"/>
        <v/>
      </c>
      <c r="J424" s="140"/>
      <c r="K424" s="140"/>
      <c r="L424" s="140"/>
      <c r="M424" s="74" t="str">
        <f>IF(AND(C424="Abierto",D424="Urgente"),A424,"")</f>
        <v/>
      </c>
      <c r="N424" s="74" t="str">
        <f ca="1">IF(AND(C424="Abierto",D424="Urgente"),TODAY()-E424,"")</f>
        <v/>
      </c>
      <c r="O424" s="74" t="str">
        <f>IF(AND(C424="Abierto",D424="Urgente"),RANK(N424,$N$13:$N$814,0)+COUNTIF($N$13:N424,N424)-1,"")</f>
        <v/>
      </c>
      <c r="P424" s="74" t="str">
        <f>IF(AND(C424="Abierto",D424="Alta"),A424,"")</f>
        <v/>
      </c>
      <c r="Q424" s="74" t="str">
        <f ca="1">IF(AND(C424="Abierto",D424="Alta"),TODAY()-E424,"")</f>
        <v/>
      </c>
      <c r="R424" s="74" t="str">
        <f>IF(AND(C424="Abierto",D424="Alta"),RANK(Q424,$Q$13:$Q$814,0)+COUNTIF($Q$13:Q424,Q424)-1+MAX(O:O),"")</f>
        <v/>
      </c>
      <c r="S424" s="74" t="str">
        <f>IF(AND(C424="Abierto",D424="Media"),A424,"")</f>
        <v/>
      </c>
      <c r="T424" s="74" t="str">
        <f ca="1">IF(AND(C424="Abierto",D424="Media"),TODAY()-E424,"")</f>
        <v/>
      </c>
      <c r="U424" s="74" t="str">
        <f>IF(AND(C424="Abierto",D424="Media"),RANK(T424,$T$13:$T$814,0)+COUNTIF($T$13:T424,T424)-1+MAX(O:O,R:R),"")</f>
        <v/>
      </c>
      <c r="V424" s="74" t="str">
        <f>IF(AND(C424="Abierto",D424="Baja"),A424,"")</f>
        <v/>
      </c>
      <c r="W424" s="74" t="str">
        <f ca="1">IF(AND(C424="Abierto",D424="Baja"),TODAY()-E424,"")</f>
        <v/>
      </c>
      <c r="X424" s="74" t="str">
        <f>IF(AND(C424="Abierto",D424="Baja"),RANK(W424,$W$13:$W$814,0)+COUNTIF($W$13:W424,W424)-1+MAX(O:O,R:R,U:U),"")</f>
        <v/>
      </c>
      <c r="Y424" s="139" t="str">
        <f>IF(OR(C424="Resuelto",C424=""),"",SUM(O424,R424,U424,X424))</f>
        <v/>
      </c>
      <c r="Z424" s="139" t="str">
        <f>IF(OR(C424="Resuelto",C424=""),"",SUM(N424,Q424,T424,W424))</f>
        <v/>
      </c>
      <c r="AA424" s="139" t="str">
        <f>IF(OR(C424="Resuelto",C424=""),"",SUM(M424,P424,S424,V424))</f>
        <v/>
      </c>
      <c r="AB424" s="28">
        <v>606</v>
      </c>
      <c r="AC424" s="28" t="str">
        <f t="shared" ca="1" si="31"/>
        <v/>
      </c>
      <c r="AD424" s="75" t="str">
        <f t="shared" ca="1" si="32"/>
        <v/>
      </c>
      <c r="AI424" s="78" t="str">
        <f>IF(AJ424="","",MAX($AI$5:AI423)+1)</f>
        <v/>
      </c>
      <c r="AJ424" s="53" t="str">
        <f>IF(G423="","",IF(COUNTIF($AJ$11:AJ423,G423)=0,G423,""))</f>
        <v/>
      </c>
      <c r="AK424" s="53" t="str">
        <f t="shared" si="33"/>
        <v/>
      </c>
      <c r="AL424" s="135"/>
    </row>
    <row r="425" spans="1:38" x14ac:dyDescent="0.25">
      <c r="A425" s="136"/>
      <c r="B425" s="136"/>
      <c r="C425" s="136"/>
      <c r="D425" s="136"/>
      <c r="E425" s="137"/>
      <c r="F425" s="137"/>
      <c r="G425" s="136"/>
      <c r="H425" s="137"/>
      <c r="I425" s="140" t="str">
        <f t="shared" si="30"/>
        <v/>
      </c>
      <c r="J425" s="140"/>
      <c r="K425" s="140"/>
      <c r="L425" s="140"/>
      <c r="M425" s="74" t="str">
        <f>IF(AND(C425="Abierto",D425="Urgente"),A425,"")</f>
        <v/>
      </c>
      <c r="N425" s="74" t="str">
        <f ca="1">IF(AND(C425="Abierto",D425="Urgente"),TODAY()-E425,"")</f>
        <v/>
      </c>
      <c r="O425" s="74" t="str">
        <f>IF(AND(C425="Abierto",D425="Urgente"),RANK(N425,$N$13:$N$814,0)+COUNTIF($N$13:N425,N425)-1,"")</f>
        <v/>
      </c>
      <c r="P425" s="74" t="str">
        <f>IF(AND(C425="Abierto",D425="Alta"),A425,"")</f>
        <v/>
      </c>
      <c r="Q425" s="74" t="str">
        <f ca="1">IF(AND(C425="Abierto",D425="Alta"),TODAY()-E425,"")</f>
        <v/>
      </c>
      <c r="R425" s="74" t="str">
        <f>IF(AND(C425="Abierto",D425="Alta"),RANK(Q425,$Q$13:$Q$814,0)+COUNTIF($Q$13:Q425,Q425)-1+MAX(O:O),"")</f>
        <v/>
      </c>
      <c r="S425" s="74" t="str">
        <f>IF(AND(C425="Abierto",D425="Media"),A425,"")</f>
        <v/>
      </c>
      <c r="T425" s="74" t="str">
        <f ca="1">IF(AND(C425="Abierto",D425="Media"),TODAY()-E425,"")</f>
        <v/>
      </c>
      <c r="U425" s="74" t="str">
        <f>IF(AND(C425="Abierto",D425="Media"),RANK(T425,$T$13:$T$814,0)+COUNTIF($T$13:T425,T425)-1+MAX(O:O,R:R),"")</f>
        <v/>
      </c>
      <c r="V425" s="74" t="str">
        <f>IF(AND(C425="Abierto",D425="Baja"),A425,"")</f>
        <v/>
      </c>
      <c r="W425" s="74" t="str">
        <f ca="1">IF(AND(C425="Abierto",D425="Baja"),TODAY()-E425,"")</f>
        <v/>
      </c>
      <c r="X425" s="74" t="str">
        <f>IF(AND(C425="Abierto",D425="Baja"),RANK(W425,$W$13:$W$814,0)+COUNTIF($W$13:W425,W425)-1+MAX(O:O,R:R,U:U),"")</f>
        <v/>
      </c>
      <c r="Y425" s="139" t="str">
        <f>IF(OR(C425="Resuelto",C425=""),"",SUM(O425,R425,U425,X425))</f>
        <v/>
      </c>
      <c r="Z425" s="139" t="str">
        <f>IF(OR(C425="Resuelto",C425=""),"",SUM(N425,Q425,T425,W425))</f>
        <v/>
      </c>
      <c r="AA425" s="139" t="str">
        <f>IF(OR(C425="Resuelto",C425=""),"",SUM(M425,P425,S425,V425))</f>
        <v/>
      </c>
      <c r="AB425" s="28">
        <v>607</v>
      </c>
      <c r="AC425" s="28" t="str">
        <f t="shared" ca="1" si="31"/>
        <v/>
      </c>
      <c r="AD425" s="75" t="str">
        <f t="shared" ca="1" si="32"/>
        <v/>
      </c>
      <c r="AI425" s="78" t="str">
        <f>IF(AJ425="","",MAX($AI$5:AI424)+1)</f>
        <v/>
      </c>
      <c r="AJ425" s="53" t="str">
        <f>IF(G424="","",IF(COUNTIF($AJ$11:AJ424,G424)=0,G424,""))</f>
        <v/>
      </c>
      <c r="AK425" s="53" t="str">
        <f t="shared" si="33"/>
        <v/>
      </c>
      <c r="AL425" s="135"/>
    </row>
    <row r="426" spans="1:38" x14ac:dyDescent="0.25">
      <c r="A426" s="136"/>
      <c r="B426" s="136"/>
      <c r="C426" s="136"/>
      <c r="D426" s="136"/>
      <c r="E426" s="137"/>
      <c r="F426" s="137"/>
      <c r="G426" s="136"/>
      <c r="H426" s="137"/>
      <c r="I426" s="140" t="str">
        <f t="shared" si="30"/>
        <v/>
      </c>
      <c r="J426" s="140"/>
      <c r="K426" s="140"/>
      <c r="L426" s="140"/>
      <c r="M426" s="74" t="str">
        <f>IF(AND(C426="Abierto",D426="Urgente"),A426,"")</f>
        <v/>
      </c>
      <c r="N426" s="74" t="str">
        <f ca="1">IF(AND(C426="Abierto",D426="Urgente"),TODAY()-E426,"")</f>
        <v/>
      </c>
      <c r="O426" s="74" t="str">
        <f>IF(AND(C426="Abierto",D426="Urgente"),RANK(N426,$N$13:$N$814,0)+COUNTIF($N$13:N426,N426)-1,"")</f>
        <v/>
      </c>
      <c r="P426" s="74" t="str">
        <f>IF(AND(C426="Abierto",D426="Alta"),A426,"")</f>
        <v/>
      </c>
      <c r="Q426" s="74" t="str">
        <f ca="1">IF(AND(C426="Abierto",D426="Alta"),TODAY()-E426,"")</f>
        <v/>
      </c>
      <c r="R426" s="74" t="str">
        <f>IF(AND(C426="Abierto",D426="Alta"),RANK(Q426,$Q$13:$Q$814,0)+COUNTIF($Q$13:Q426,Q426)-1+MAX(O:O),"")</f>
        <v/>
      </c>
      <c r="S426" s="74" t="str">
        <f>IF(AND(C426="Abierto",D426="Media"),A426,"")</f>
        <v/>
      </c>
      <c r="T426" s="74" t="str">
        <f ca="1">IF(AND(C426="Abierto",D426="Media"),TODAY()-E426,"")</f>
        <v/>
      </c>
      <c r="U426" s="74" t="str">
        <f>IF(AND(C426="Abierto",D426="Media"),RANK(T426,$T$13:$T$814,0)+COUNTIF($T$13:T426,T426)-1+MAX(O:O,R:R),"")</f>
        <v/>
      </c>
      <c r="V426" s="74" t="str">
        <f>IF(AND(C426="Abierto",D426="Baja"),A426,"")</f>
        <v/>
      </c>
      <c r="W426" s="74" t="str">
        <f ca="1">IF(AND(C426="Abierto",D426="Baja"),TODAY()-E426,"")</f>
        <v/>
      </c>
      <c r="X426" s="74" t="str">
        <f>IF(AND(C426="Abierto",D426="Baja"),RANK(W426,$W$13:$W$814,0)+COUNTIF($W$13:W426,W426)-1+MAX(O:O,R:R,U:U),"")</f>
        <v/>
      </c>
      <c r="Y426" s="139" t="str">
        <f>IF(OR(C426="Resuelto",C426=""),"",SUM(O426,R426,U426,X426))</f>
        <v/>
      </c>
      <c r="Z426" s="139" t="str">
        <f>IF(OR(C426="Resuelto",C426=""),"",SUM(N426,Q426,T426,W426))</f>
        <v/>
      </c>
      <c r="AA426" s="139" t="str">
        <f>IF(OR(C426="Resuelto",C426=""),"",SUM(M426,P426,S426,V426))</f>
        <v/>
      </c>
      <c r="AB426" s="28">
        <v>608</v>
      </c>
      <c r="AC426" s="28" t="str">
        <f t="shared" ca="1" si="31"/>
        <v/>
      </c>
      <c r="AD426" s="75" t="str">
        <f t="shared" ca="1" si="32"/>
        <v/>
      </c>
      <c r="AI426" s="78" t="str">
        <f>IF(AJ426="","",MAX($AI$5:AI425)+1)</f>
        <v/>
      </c>
      <c r="AJ426" s="53" t="str">
        <f>IF(G425="","",IF(COUNTIF($AJ$11:AJ425,G425)=0,G425,""))</f>
        <v/>
      </c>
      <c r="AK426" s="53" t="str">
        <f t="shared" si="33"/>
        <v/>
      </c>
      <c r="AL426" s="135"/>
    </row>
    <row r="427" spans="1:38" x14ac:dyDescent="0.25">
      <c r="A427" s="136"/>
      <c r="B427" s="136"/>
      <c r="C427" s="136"/>
      <c r="D427" s="136"/>
      <c r="E427" s="137"/>
      <c r="F427" s="137"/>
      <c r="G427" s="136"/>
      <c r="H427" s="137"/>
      <c r="I427" s="140" t="str">
        <f t="shared" si="30"/>
        <v/>
      </c>
      <c r="J427" s="140"/>
      <c r="K427" s="140"/>
      <c r="L427" s="140"/>
      <c r="M427" s="74" t="str">
        <f>IF(AND(C427="Abierto",D427="Urgente"),A427,"")</f>
        <v/>
      </c>
      <c r="N427" s="74" t="str">
        <f ca="1">IF(AND(C427="Abierto",D427="Urgente"),TODAY()-E427,"")</f>
        <v/>
      </c>
      <c r="O427" s="74" t="str">
        <f>IF(AND(C427="Abierto",D427="Urgente"),RANK(N427,$N$13:$N$814,0)+COUNTIF($N$13:N427,N427)-1,"")</f>
        <v/>
      </c>
      <c r="P427" s="74" t="str">
        <f>IF(AND(C427="Abierto",D427="Alta"),A427,"")</f>
        <v/>
      </c>
      <c r="Q427" s="74" t="str">
        <f ca="1">IF(AND(C427="Abierto",D427="Alta"),TODAY()-E427,"")</f>
        <v/>
      </c>
      <c r="R427" s="74" t="str">
        <f>IF(AND(C427="Abierto",D427="Alta"),RANK(Q427,$Q$13:$Q$814,0)+COUNTIF($Q$13:Q427,Q427)-1+MAX(O:O),"")</f>
        <v/>
      </c>
      <c r="S427" s="74" t="str">
        <f>IF(AND(C427="Abierto",D427="Media"),A427,"")</f>
        <v/>
      </c>
      <c r="T427" s="74" t="str">
        <f ca="1">IF(AND(C427="Abierto",D427="Media"),TODAY()-E427,"")</f>
        <v/>
      </c>
      <c r="U427" s="74" t="str">
        <f>IF(AND(C427="Abierto",D427="Media"),RANK(T427,$T$13:$T$814,0)+COUNTIF($T$13:T427,T427)-1+MAX(O:O,R:R),"")</f>
        <v/>
      </c>
      <c r="V427" s="74" t="str">
        <f>IF(AND(C427="Abierto",D427="Baja"),A427,"")</f>
        <v/>
      </c>
      <c r="W427" s="74" t="str">
        <f ca="1">IF(AND(C427="Abierto",D427="Baja"),TODAY()-E427,"")</f>
        <v/>
      </c>
      <c r="X427" s="74" t="str">
        <f>IF(AND(C427="Abierto",D427="Baja"),RANK(W427,$W$13:$W$814,0)+COUNTIF($W$13:W427,W427)-1+MAX(O:O,R:R,U:U),"")</f>
        <v/>
      </c>
      <c r="Y427" s="139" t="str">
        <f>IF(OR(C427="Resuelto",C427=""),"",SUM(O427,R427,U427,X427))</f>
        <v/>
      </c>
      <c r="Z427" s="139" t="str">
        <f>IF(OR(C427="Resuelto",C427=""),"",SUM(N427,Q427,T427,W427))</f>
        <v/>
      </c>
      <c r="AA427" s="139" t="str">
        <f>IF(OR(C427="Resuelto",C427=""),"",SUM(M427,P427,S427,V427))</f>
        <v/>
      </c>
      <c r="AB427" s="28">
        <v>609</v>
      </c>
      <c r="AC427" s="28" t="str">
        <f t="shared" ca="1" si="31"/>
        <v/>
      </c>
      <c r="AD427" s="75" t="str">
        <f t="shared" ca="1" si="32"/>
        <v/>
      </c>
      <c r="AI427" s="78" t="str">
        <f>IF(AJ427="","",MAX($AI$5:AI426)+1)</f>
        <v/>
      </c>
      <c r="AJ427" s="53" t="str">
        <f>IF(G426="","",IF(COUNTIF($AJ$11:AJ426,G426)=0,G426,""))</f>
        <v/>
      </c>
      <c r="AK427" s="53" t="str">
        <f t="shared" si="33"/>
        <v/>
      </c>
      <c r="AL427" s="135"/>
    </row>
    <row r="428" spans="1:38" x14ac:dyDescent="0.25">
      <c r="A428" s="136"/>
      <c r="B428" s="136"/>
      <c r="C428" s="136"/>
      <c r="D428" s="136"/>
      <c r="E428" s="137"/>
      <c r="F428" s="137"/>
      <c r="G428" s="136"/>
      <c r="H428" s="137"/>
      <c r="I428" s="140" t="str">
        <f t="shared" si="30"/>
        <v/>
      </c>
      <c r="J428" s="140"/>
      <c r="K428" s="140"/>
      <c r="L428" s="140"/>
      <c r="M428" s="74" t="str">
        <f>IF(AND(C428="Abierto",D428="Urgente"),A428,"")</f>
        <v/>
      </c>
      <c r="N428" s="74" t="str">
        <f ca="1">IF(AND(C428="Abierto",D428="Urgente"),TODAY()-E428,"")</f>
        <v/>
      </c>
      <c r="O428" s="74" t="str">
        <f>IF(AND(C428="Abierto",D428="Urgente"),RANK(N428,$N$13:$N$814,0)+COUNTIF($N$13:N428,N428)-1,"")</f>
        <v/>
      </c>
      <c r="P428" s="74" t="str">
        <f>IF(AND(C428="Abierto",D428="Alta"),A428,"")</f>
        <v/>
      </c>
      <c r="Q428" s="74" t="str">
        <f ca="1">IF(AND(C428="Abierto",D428="Alta"),TODAY()-E428,"")</f>
        <v/>
      </c>
      <c r="R428" s="74" t="str">
        <f>IF(AND(C428="Abierto",D428="Alta"),RANK(Q428,$Q$13:$Q$814,0)+COUNTIF($Q$13:Q428,Q428)-1+MAX(O:O),"")</f>
        <v/>
      </c>
      <c r="S428" s="74" t="str">
        <f>IF(AND(C428="Abierto",D428="Media"),A428,"")</f>
        <v/>
      </c>
      <c r="T428" s="74" t="str">
        <f ca="1">IF(AND(C428="Abierto",D428="Media"),TODAY()-E428,"")</f>
        <v/>
      </c>
      <c r="U428" s="74" t="str">
        <f>IF(AND(C428="Abierto",D428="Media"),RANK(T428,$T$13:$T$814,0)+COUNTIF($T$13:T428,T428)-1+MAX(O:O,R:R),"")</f>
        <v/>
      </c>
      <c r="V428" s="74" t="str">
        <f>IF(AND(C428="Abierto",D428="Baja"),A428,"")</f>
        <v/>
      </c>
      <c r="W428" s="74" t="str">
        <f ca="1">IF(AND(C428="Abierto",D428="Baja"),TODAY()-E428,"")</f>
        <v/>
      </c>
      <c r="X428" s="74" t="str">
        <f>IF(AND(C428="Abierto",D428="Baja"),RANK(W428,$W$13:$W$814,0)+COUNTIF($W$13:W428,W428)-1+MAX(O:O,R:R,U:U),"")</f>
        <v/>
      </c>
      <c r="Y428" s="139" t="str">
        <f>IF(OR(C428="Resuelto",C428=""),"",SUM(O428,R428,U428,X428))</f>
        <v/>
      </c>
      <c r="Z428" s="139" t="str">
        <f>IF(OR(C428="Resuelto",C428=""),"",SUM(N428,Q428,T428,W428))</f>
        <v/>
      </c>
      <c r="AA428" s="139" t="str">
        <f>IF(OR(C428="Resuelto",C428=""),"",SUM(M428,P428,S428,V428))</f>
        <v/>
      </c>
      <c r="AB428" s="28">
        <v>610</v>
      </c>
      <c r="AC428" s="28" t="str">
        <f t="shared" ca="1" si="31"/>
        <v/>
      </c>
      <c r="AD428" s="75" t="str">
        <f t="shared" ca="1" si="32"/>
        <v/>
      </c>
      <c r="AI428" s="78" t="str">
        <f>IF(AJ428="","",MAX($AI$5:AI427)+1)</f>
        <v/>
      </c>
      <c r="AJ428" s="53" t="str">
        <f>IF(G427="","",IF(COUNTIF($AJ$11:AJ427,G427)=0,G427,""))</f>
        <v/>
      </c>
      <c r="AK428" s="53" t="str">
        <f t="shared" si="33"/>
        <v/>
      </c>
      <c r="AL428" s="135"/>
    </row>
    <row r="429" spans="1:38" x14ac:dyDescent="0.25">
      <c r="A429" s="136"/>
      <c r="B429" s="136"/>
      <c r="C429" s="136"/>
      <c r="D429" s="136"/>
      <c r="E429" s="137"/>
      <c r="F429" s="137"/>
      <c r="G429" s="136"/>
      <c r="H429" s="137"/>
      <c r="I429" s="140" t="str">
        <f t="shared" si="30"/>
        <v/>
      </c>
      <c r="J429" s="140"/>
      <c r="K429" s="140"/>
      <c r="L429" s="140"/>
      <c r="M429" s="74" t="str">
        <f>IF(AND(C429="Abierto",D429="Urgente"),A429,"")</f>
        <v/>
      </c>
      <c r="N429" s="74" t="str">
        <f ca="1">IF(AND(C429="Abierto",D429="Urgente"),TODAY()-E429,"")</f>
        <v/>
      </c>
      <c r="O429" s="74" t="str">
        <f>IF(AND(C429="Abierto",D429="Urgente"),RANK(N429,$N$13:$N$814,0)+COUNTIF($N$13:N429,N429)-1,"")</f>
        <v/>
      </c>
      <c r="P429" s="74" t="str">
        <f>IF(AND(C429="Abierto",D429="Alta"),A429,"")</f>
        <v/>
      </c>
      <c r="Q429" s="74" t="str">
        <f ca="1">IF(AND(C429="Abierto",D429="Alta"),TODAY()-E429,"")</f>
        <v/>
      </c>
      <c r="R429" s="74" t="str">
        <f>IF(AND(C429="Abierto",D429="Alta"),RANK(Q429,$Q$13:$Q$814,0)+COUNTIF($Q$13:Q429,Q429)-1+MAX(O:O),"")</f>
        <v/>
      </c>
      <c r="S429" s="74" t="str">
        <f>IF(AND(C429="Abierto",D429="Media"),A429,"")</f>
        <v/>
      </c>
      <c r="T429" s="74" t="str">
        <f ca="1">IF(AND(C429="Abierto",D429="Media"),TODAY()-E429,"")</f>
        <v/>
      </c>
      <c r="U429" s="74" t="str">
        <f>IF(AND(C429="Abierto",D429="Media"),RANK(T429,$T$13:$T$814,0)+COUNTIF($T$13:T429,T429)-1+MAX(O:O,R:R),"")</f>
        <v/>
      </c>
      <c r="V429" s="74" t="str">
        <f>IF(AND(C429="Abierto",D429="Baja"),A429,"")</f>
        <v/>
      </c>
      <c r="W429" s="74" t="str">
        <f ca="1">IF(AND(C429="Abierto",D429="Baja"),TODAY()-E429,"")</f>
        <v/>
      </c>
      <c r="X429" s="74" t="str">
        <f>IF(AND(C429="Abierto",D429="Baja"),RANK(W429,$W$13:$W$814,0)+COUNTIF($W$13:W429,W429)-1+MAX(O:O,R:R,U:U),"")</f>
        <v/>
      </c>
      <c r="Y429" s="139" t="str">
        <f>IF(OR(C429="Resuelto",C429=""),"",SUM(O429,R429,U429,X429))</f>
        <v/>
      </c>
      <c r="Z429" s="139" t="str">
        <f>IF(OR(C429="Resuelto",C429=""),"",SUM(N429,Q429,T429,W429))</f>
        <v/>
      </c>
      <c r="AA429" s="139" t="str">
        <f>IF(OR(C429="Resuelto",C429=""),"",SUM(M429,P429,S429,V429))</f>
        <v/>
      </c>
      <c r="AB429" s="28">
        <v>611</v>
      </c>
      <c r="AC429" s="28" t="str">
        <f t="shared" ca="1" si="31"/>
        <v/>
      </c>
      <c r="AD429" s="75" t="str">
        <f t="shared" ca="1" si="32"/>
        <v/>
      </c>
      <c r="AI429" s="78" t="str">
        <f>IF(AJ429="","",MAX($AI$5:AI428)+1)</f>
        <v/>
      </c>
      <c r="AJ429" s="53" t="str">
        <f>IF(G428="","",IF(COUNTIF($AJ$11:AJ428,G428)=0,G428,""))</f>
        <v/>
      </c>
      <c r="AK429" s="53" t="str">
        <f t="shared" si="33"/>
        <v/>
      </c>
      <c r="AL429" s="135"/>
    </row>
    <row r="430" spans="1:38" x14ac:dyDescent="0.25">
      <c r="A430" s="136"/>
      <c r="B430" s="136"/>
      <c r="C430" s="136"/>
      <c r="D430" s="136"/>
      <c r="E430" s="137"/>
      <c r="F430" s="137"/>
      <c r="G430" s="136"/>
      <c r="H430" s="137"/>
      <c r="I430" s="140" t="str">
        <f t="shared" si="30"/>
        <v/>
      </c>
      <c r="J430" s="140"/>
      <c r="K430" s="140"/>
      <c r="L430" s="140"/>
      <c r="M430" s="74" t="str">
        <f>IF(AND(C430="Abierto",D430="Urgente"),A430,"")</f>
        <v/>
      </c>
      <c r="N430" s="74" t="str">
        <f ca="1">IF(AND(C430="Abierto",D430="Urgente"),TODAY()-E430,"")</f>
        <v/>
      </c>
      <c r="O430" s="74" t="str">
        <f>IF(AND(C430="Abierto",D430="Urgente"),RANK(N430,$N$13:$N$814,0)+COUNTIF($N$13:N430,N430)-1,"")</f>
        <v/>
      </c>
      <c r="P430" s="74" t="str">
        <f>IF(AND(C430="Abierto",D430="Alta"),A430,"")</f>
        <v/>
      </c>
      <c r="Q430" s="74" t="str">
        <f ca="1">IF(AND(C430="Abierto",D430="Alta"),TODAY()-E430,"")</f>
        <v/>
      </c>
      <c r="R430" s="74" t="str">
        <f>IF(AND(C430="Abierto",D430="Alta"),RANK(Q430,$Q$13:$Q$814,0)+COUNTIF($Q$13:Q430,Q430)-1+MAX(O:O),"")</f>
        <v/>
      </c>
      <c r="S430" s="74" t="str">
        <f>IF(AND(C430="Abierto",D430="Media"),A430,"")</f>
        <v/>
      </c>
      <c r="T430" s="74" t="str">
        <f ca="1">IF(AND(C430="Abierto",D430="Media"),TODAY()-E430,"")</f>
        <v/>
      </c>
      <c r="U430" s="74" t="str">
        <f>IF(AND(C430="Abierto",D430="Media"),RANK(T430,$T$13:$T$814,0)+COUNTIF($T$13:T430,T430)-1+MAX(O:O,R:R),"")</f>
        <v/>
      </c>
      <c r="V430" s="74" t="str">
        <f>IF(AND(C430="Abierto",D430="Baja"),A430,"")</f>
        <v/>
      </c>
      <c r="W430" s="74" t="str">
        <f ca="1">IF(AND(C430="Abierto",D430="Baja"),TODAY()-E430,"")</f>
        <v/>
      </c>
      <c r="X430" s="74" t="str">
        <f>IF(AND(C430="Abierto",D430="Baja"),RANK(W430,$W$13:$W$814,0)+COUNTIF($W$13:W430,W430)-1+MAX(O:O,R:R,U:U),"")</f>
        <v/>
      </c>
      <c r="Y430" s="139" t="str">
        <f>IF(OR(C430="Resuelto",C430=""),"",SUM(O430,R430,U430,X430))</f>
        <v/>
      </c>
      <c r="Z430" s="139" t="str">
        <f>IF(OR(C430="Resuelto",C430=""),"",SUM(N430,Q430,T430,W430))</f>
        <v/>
      </c>
      <c r="AA430" s="139" t="str">
        <f>IF(OR(C430="Resuelto",C430=""),"",SUM(M430,P430,S430,V430))</f>
        <v/>
      </c>
      <c r="AB430" s="28">
        <v>612</v>
      </c>
      <c r="AC430" s="28" t="str">
        <f t="shared" ca="1" si="31"/>
        <v/>
      </c>
      <c r="AD430" s="75" t="str">
        <f t="shared" ca="1" si="32"/>
        <v/>
      </c>
      <c r="AI430" s="78" t="str">
        <f>IF(AJ430="","",MAX($AI$5:AI429)+1)</f>
        <v/>
      </c>
      <c r="AJ430" s="53" t="str">
        <f>IF(G429="","",IF(COUNTIF($AJ$11:AJ429,G429)=0,G429,""))</f>
        <v/>
      </c>
      <c r="AK430" s="53" t="str">
        <f t="shared" si="33"/>
        <v/>
      </c>
      <c r="AL430" s="135"/>
    </row>
    <row r="431" spans="1:38" x14ac:dyDescent="0.25">
      <c r="A431" s="136"/>
      <c r="B431" s="136"/>
      <c r="C431" s="136"/>
      <c r="D431" s="136"/>
      <c r="E431" s="137"/>
      <c r="F431" s="137"/>
      <c r="G431" s="136"/>
      <c r="H431" s="137"/>
      <c r="I431" s="140" t="str">
        <f t="shared" si="30"/>
        <v/>
      </c>
      <c r="J431" s="140"/>
      <c r="K431" s="140"/>
      <c r="L431" s="140"/>
      <c r="M431" s="74" t="str">
        <f>IF(AND(C431="Abierto",D431="Urgente"),A431,"")</f>
        <v/>
      </c>
      <c r="N431" s="74" t="str">
        <f ca="1">IF(AND(C431="Abierto",D431="Urgente"),TODAY()-E431,"")</f>
        <v/>
      </c>
      <c r="O431" s="74" t="str">
        <f>IF(AND(C431="Abierto",D431="Urgente"),RANK(N431,$N$13:$N$814,0)+COUNTIF($N$13:N431,N431)-1,"")</f>
        <v/>
      </c>
      <c r="P431" s="74" t="str">
        <f>IF(AND(C431="Abierto",D431="Alta"),A431,"")</f>
        <v/>
      </c>
      <c r="Q431" s="74" t="str">
        <f ca="1">IF(AND(C431="Abierto",D431="Alta"),TODAY()-E431,"")</f>
        <v/>
      </c>
      <c r="R431" s="74" t="str">
        <f>IF(AND(C431="Abierto",D431="Alta"),RANK(Q431,$Q$13:$Q$814,0)+COUNTIF($Q$13:Q431,Q431)-1+MAX(O:O),"")</f>
        <v/>
      </c>
      <c r="S431" s="74" t="str">
        <f>IF(AND(C431="Abierto",D431="Media"),A431,"")</f>
        <v/>
      </c>
      <c r="T431" s="74" t="str">
        <f ca="1">IF(AND(C431="Abierto",D431="Media"),TODAY()-E431,"")</f>
        <v/>
      </c>
      <c r="U431" s="74" t="str">
        <f>IF(AND(C431="Abierto",D431="Media"),RANK(T431,$T$13:$T$814,0)+COUNTIF($T$13:T431,T431)-1+MAX(O:O,R:R),"")</f>
        <v/>
      </c>
      <c r="V431" s="74" t="str">
        <f>IF(AND(C431="Abierto",D431="Baja"),A431,"")</f>
        <v/>
      </c>
      <c r="W431" s="74" t="str">
        <f ca="1">IF(AND(C431="Abierto",D431="Baja"),TODAY()-E431,"")</f>
        <v/>
      </c>
      <c r="X431" s="74" t="str">
        <f>IF(AND(C431="Abierto",D431="Baja"),RANK(W431,$W$13:$W$814,0)+COUNTIF($W$13:W431,W431)-1+MAX(O:O,R:R,U:U),"")</f>
        <v/>
      </c>
      <c r="Y431" s="139" t="str">
        <f>IF(OR(C431="Resuelto",C431=""),"",SUM(O431,R431,U431,X431))</f>
        <v/>
      </c>
      <c r="Z431" s="139" t="str">
        <f>IF(OR(C431="Resuelto",C431=""),"",SUM(N431,Q431,T431,W431))</f>
        <v/>
      </c>
      <c r="AA431" s="139" t="str">
        <f>IF(OR(C431="Resuelto",C431=""),"",SUM(M431,P431,S431,V431))</f>
        <v/>
      </c>
      <c r="AB431" s="28">
        <v>613</v>
      </c>
      <c r="AC431" s="28" t="str">
        <f t="shared" ca="1" si="31"/>
        <v/>
      </c>
      <c r="AD431" s="75" t="str">
        <f t="shared" ca="1" si="32"/>
        <v/>
      </c>
      <c r="AI431" s="78" t="str">
        <f>IF(AJ431="","",MAX($AI$5:AI430)+1)</f>
        <v/>
      </c>
      <c r="AJ431" s="53" t="str">
        <f>IF(G430="","",IF(COUNTIF($AJ$11:AJ430,G430)=0,G430,""))</f>
        <v/>
      </c>
      <c r="AK431" s="53" t="str">
        <f t="shared" si="33"/>
        <v/>
      </c>
      <c r="AL431" s="135"/>
    </row>
    <row r="432" spans="1:38" x14ac:dyDescent="0.25">
      <c r="A432" s="136"/>
      <c r="B432" s="136"/>
      <c r="C432" s="136"/>
      <c r="D432" s="136"/>
      <c r="E432" s="137"/>
      <c r="F432" s="137"/>
      <c r="G432" s="136"/>
      <c r="H432" s="137"/>
      <c r="I432" s="140" t="str">
        <f t="shared" si="30"/>
        <v/>
      </c>
      <c r="J432" s="140"/>
      <c r="K432" s="140"/>
      <c r="L432" s="140"/>
      <c r="M432" s="74" t="str">
        <f>IF(AND(C432="Abierto",D432="Urgente"),A432,"")</f>
        <v/>
      </c>
      <c r="N432" s="74" t="str">
        <f ca="1">IF(AND(C432="Abierto",D432="Urgente"),TODAY()-E432,"")</f>
        <v/>
      </c>
      <c r="O432" s="74" t="str">
        <f>IF(AND(C432="Abierto",D432="Urgente"),RANK(N432,$N$13:$N$814,0)+COUNTIF($N$13:N432,N432)-1,"")</f>
        <v/>
      </c>
      <c r="P432" s="74" t="str">
        <f>IF(AND(C432="Abierto",D432="Alta"),A432,"")</f>
        <v/>
      </c>
      <c r="Q432" s="74" t="str">
        <f ca="1">IF(AND(C432="Abierto",D432="Alta"),TODAY()-E432,"")</f>
        <v/>
      </c>
      <c r="R432" s="74" t="str">
        <f>IF(AND(C432="Abierto",D432="Alta"),RANK(Q432,$Q$13:$Q$814,0)+COUNTIF($Q$13:Q432,Q432)-1+MAX(O:O),"")</f>
        <v/>
      </c>
      <c r="S432" s="74" t="str">
        <f>IF(AND(C432="Abierto",D432="Media"),A432,"")</f>
        <v/>
      </c>
      <c r="T432" s="74" t="str">
        <f ca="1">IF(AND(C432="Abierto",D432="Media"),TODAY()-E432,"")</f>
        <v/>
      </c>
      <c r="U432" s="74" t="str">
        <f>IF(AND(C432="Abierto",D432="Media"),RANK(T432,$T$13:$T$814,0)+COUNTIF($T$13:T432,T432)-1+MAX(O:O,R:R),"")</f>
        <v/>
      </c>
      <c r="V432" s="74" t="str">
        <f>IF(AND(C432="Abierto",D432="Baja"),A432,"")</f>
        <v/>
      </c>
      <c r="W432" s="74" t="str">
        <f ca="1">IF(AND(C432="Abierto",D432="Baja"),TODAY()-E432,"")</f>
        <v/>
      </c>
      <c r="X432" s="74" t="str">
        <f>IF(AND(C432="Abierto",D432="Baja"),RANK(W432,$W$13:$W$814,0)+COUNTIF($W$13:W432,W432)-1+MAX(O:O,R:R,U:U),"")</f>
        <v/>
      </c>
      <c r="Y432" s="139" t="str">
        <f>IF(OR(C432="Resuelto",C432=""),"",SUM(O432,R432,U432,X432))</f>
        <v/>
      </c>
      <c r="Z432" s="139" t="str">
        <f>IF(OR(C432="Resuelto",C432=""),"",SUM(N432,Q432,T432,W432))</f>
        <v/>
      </c>
      <c r="AA432" s="139" t="str">
        <f>IF(OR(C432="Resuelto",C432=""),"",SUM(M432,P432,S432,V432))</f>
        <v/>
      </c>
      <c r="AB432" s="28">
        <v>614</v>
      </c>
      <c r="AC432" s="28" t="str">
        <f t="shared" ca="1" si="31"/>
        <v/>
      </c>
      <c r="AD432" s="75" t="str">
        <f t="shared" ca="1" si="32"/>
        <v/>
      </c>
      <c r="AI432" s="78" t="str">
        <f>IF(AJ432="","",MAX($AI$5:AI431)+1)</f>
        <v/>
      </c>
      <c r="AJ432" s="53" t="str">
        <f>IF(G431="","",IF(COUNTIF($AJ$11:AJ431,G431)=0,G431,""))</f>
        <v/>
      </c>
      <c r="AK432" s="53" t="str">
        <f t="shared" si="33"/>
        <v/>
      </c>
      <c r="AL432" s="135"/>
    </row>
    <row r="433" spans="1:38" x14ac:dyDescent="0.25">
      <c r="A433" s="136"/>
      <c r="B433" s="136"/>
      <c r="C433" s="136"/>
      <c r="D433" s="136"/>
      <c r="E433" s="137"/>
      <c r="F433" s="137"/>
      <c r="G433" s="136"/>
      <c r="H433" s="137"/>
      <c r="I433" s="140" t="str">
        <f t="shared" si="30"/>
        <v/>
      </c>
      <c r="J433" s="140"/>
      <c r="K433" s="140"/>
      <c r="L433" s="140"/>
      <c r="M433" s="74" t="str">
        <f>IF(AND(C433="Abierto",D433="Urgente"),A433,"")</f>
        <v/>
      </c>
      <c r="N433" s="74" t="str">
        <f ca="1">IF(AND(C433="Abierto",D433="Urgente"),TODAY()-E433,"")</f>
        <v/>
      </c>
      <c r="O433" s="74" t="str">
        <f>IF(AND(C433="Abierto",D433="Urgente"),RANK(N433,$N$13:$N$814,0)+COUNTIF($N$13:N433,N433)-1,"")</f>
        <v/>
      </c>
      <c r="P433" s="74" t="str">
        <f>IF(AND(C433="Abierto",D433="Alta"),A433,"")</f>
        <v/>
      </c>
      <c r="Q433" s="74" t="str">
        <f ca="1">IF(AND(C433="Abierto",D433="Alta"),TODAY()-E433,"")</f>
        <v/>
      </c>
      <c r="R433" s="74" t="str">
        <f>IF(AND(C433="Abierto",D433="Alta"),RANK(Q433,$Q$13:$Q$814,0)+COUNTIF($Q$13:Q433,Q433)-1+MAX(O:O),"")</f>
        <v/>
      </c>
      <c r="S433" s="74" t="str">
        <f>IF(AND(C433="Abierto",D433="Media"),A433,"")</f>
        <v/>
      </c>
      <c r="T433" s="74" t="str">
        <f ca="1">IF(AND(C433="Abierto",D433="Media"),TODAY()-E433,"")</f>
        <v/>
      </c>
      <c r="U433" s="74" t="str">
        <f>IF(AND(C433="Abierto",D433="Media"),RANK(T433,$T$13:$T$814,0)+COUNTIF($T$13:T433,T433)-1+MAX(O:O,R:R),"")</f>
        <v/>
      </c>
      <c r="V433" s="74" t="str">
        <f>IF(AND(C433="Abierto",D433="Baja"),A433,"")</f>
        <v/>
      </c>
      <c r="W433" s="74" t="str">
        <f ca="1">IF(AND(C433="Abierto",D433="Baja"),TODAY()-E433,"")</f>
        <v/>
      </c>
      <c r="X433" s="74" t="str">
        <f>IF(AND(C433="Abierto",D433="Baja"),RANK(W433,$W$13:$W$814,0)+COUNTIF($W$13:W433,W433)-1+MAX(O:O,R:R,U:U),"")</f>
        <v/>
      </c>
      <c r="Y433" s="139" t="str">
        <f>IF(OR(C433="Resuelto",C433=""),"",SUM(O433,R433,U433,X433))</f>
        <v/>
      </c>
      <c r="Z433" s="139" t="str">
        <f>IF(OR(C433="Resuelto",C433=""),"",SUM(N433,Q433,T433,W433))</f>
        <v/>
      </c>
      <c r="AA433" s="139" t="str">
        <f>IF(OR(C433="Resuelto",C433=""),"",SUM(M433,P433,S433,V433))</f>
        <v/>
      </c>
      <c r="AB433" s="28">
        <v>615</v>
      </c>
      <c r="AC433" s="28" t="str">
        <f t="shared" ca="1" si="31"/>
        <v/>
      </c>
      <c r="AD433" s="75" t="str">
        <f t="shared" ca="1" si="32"/>
        <v/>
      </c>
      <c r="AI433" s="78" t="str">
        <f>IF(AJ433="","",MAX($AI$5:AI432)+1)</f>
        <v/>
      </c>
      <c r="AJ433" s="53" t="str">
        <f>IF(G432="","",IF(COUNTIF($AJ$11:AJ432,G432)=0,G432,""))</f>
        <v/>
      </c>
      <c r="AK433" s="53" t="str">
        <f t="shared" si="33"/>
        <v/>
      </c>
      <c r="AL433" s="135"/>
    </row>
    <row r="434" spans="1:38" x14ac:dyDescent="0.25">
      <c r="A434" s="136"/>
      <c r="B434" s="136"/>
      <c r="C434" s="136"/>
      <c r="D434" s="136"/>
      <c r="E434" s="137"/>
      <c r="F434" s="137"/>
      <c r="G434" s="136"/>
      <c r="H434" s="137"/>
      <c r="I434" s="140" t="str">
        <f t="shared" si="30"/>
        <v/>
      </c>
      <c r="J434" s="140"/>
      <c r="K434" s="140"/>
      <c r="L434" s="140"/>
      <c r="M434" s="74" t="str">
        <f>IF(AND(C434="Abierto",D434="Urgente"),A434,"")</f>
        <v/>
      </c>
      <c r="N434" s="74" t="str">
        <f ca="1">IF(AND(C434="Abierto",D434="Urgente"),TODAY()-E434,"")</f>
        <v/>
      </c>
      <c r="O434" s="74" t="str">
        <f>IF(AND(C434="Abierto",D434="Urgente"),RANK(N434,$N$13:$N$814,0)+COUNTIF($N$13:N434,N434)-1,"")</f>
        <v/>
      </c>
      <c r="P434" s="74" t="str">
        <f>IF(AND(C434="Abierto",D434="Alta"),A434,"")</f>
        <v/>
      </c>
      <c r="Q434" s="74" t="str">
        <f ca="1">IF(AND(C434="Abierto",D434="Alta"),TODAY()-E434,"")</f>
        <v/>
      </c>
      <c r="R434" s="74" t="str">
        <f>IF(AND(C434="Abierto",D434="Alta"),RANK(Q434,$Q$13:$Q$814,0)+COUNTIF($Q$13:Q434,Q434)-1+MAX(O:O),"")</f>
        <v/>
      </c>
      <c r="S434" s="74" t="str">
        <f>IF(AND(C434="Abierto",D434="Media"),A434,"")</f>
        <v/>
      </c>
      <c r="T434" s="74" t="str">
        <f ca="1">IF(AND(C434="Abierto",D434="Media"),TODAY()-E434,"")</f>
        <v/>
      </c>
      <c r="U434" s="74" t="str">
        <f>IF(AND(C434="Abierto",D434="Media"),RANK(T434,$T$13:$T$814,0)+COUNTIF($T$13:T434,T434)-1+MAX(O:O,R:R),"")</f>
        <v/>
      </c>
      <c r="V434" s="74" t="str">
        <f>IF(AND(C434="Abierto",D434="Baja"),A434,"")</f>
        <v/>
      </c>
      <c r="W434" s="74" t="str">
        <f ca="1">IF(AND(C434="Abierto",D434="Baja"),TODAY()-E434,"")</f>
        <v/>
      </c>
      <c r="X434" s="74" t="str">
        <f>IF(AND(C434="Abierto",D434="Baja"),RANK(W434,$W$13:$W$814,0)+COUNTIF($W$13:W434,W434)-1+MAX(O:O,R:R,U:U),"")</f>
        <v/>
      </c>
      <c r="Y434" s="139" t="str">
        <f>IF(OR(C434="Resuelto",C434=""),"",SUM(O434,R434,U434,X434))</f>
        <v/>
      </c>
      <c r="Z434" s="139" t="str">
        <f>IF(OR(C434="Resuelto",C434=""),"",SUM(N434,Q434,T434,W434))</f>
        <v/>
      </c>
      <c r="AA434" s="139" t="str">
        <f>IF(OR(C434="Resuelto",C434=""),"",SUM(M434,P434,S434,V434))</f>
        <v/>
      </c>
      <c r="AB434" s="28">
        <v>616</v>
      </c>
      <c r="AC434" s="28" t="str">
        <f t="shared" ca="1" si="31"/>
        <v/>
      </c>
      <c r="AD434" s="75" t="str">
        <f t="shared" ca="1" si="32"/>
        <v/>
      </c>
      <c r="AI434" s="78" t="str">
        <f>IF(AJ434="","",MAX($AI$5:AI433)+1)</f>
        <v/>
      </c>
      <c r="AJ434" s="53" t="str">
        <f>IF(G433="","",IF(COUNTIF($AJ$11:AJ433,G433)=0,G433,""))</f>
        <v/>
      </c>
      <c r="AK434" s="53" t="str">
        <f t="shared" si="33"/>
        <v/>
      </c>
      <c r="AL434" s="135"/>
    </row>
    <row r="435" spans="1:38" x14ac:dyDescent="0.25">
      <c r="A435" s="136"/>
      <c r="B435" s="136"/>
      <c r="C435" s="136"/>
      <c r="D435" s="136"/>
      <c r="E435" s="137"/>
      <c r="F435" s="137"/>
      <c r="G435" s="136"/>
      <c r="H435" s="137"/>
      <c r="I435" s="140" t="str">
        <f t="shared" si="30"/>
        <v/>
      </c>
      <c r="J435" s="140"/>
      <c r="K435" s="140"/>
      <c r="L435" s="140"/>
      <c r="M435" s="74" t="str">
        <f>IF(AND(C435="Abierto",D435="Urgente"),A435,"")</f>
        <v/>
      </c>
      <c r="N435" s="74" t="str">
        <f ca="1">IF(AND(C435="Abierto",D435="Urgente"),TODAY()-E435,"")</f>
        <v/>
      </c>
      <c r="O435" s="74" t="str">
        <f>IF(AND(C435="Abierto",D435="Urgente"),RANK(N435,$N$13:$N$814,0)+COUNTIF($N$13:N435,N435)-1,"")</f>
        <v/>
      </c>
      <c r="P435" s="74" t="str">
        <f>IF(AND(C435="Abierto",D435="Alta"),A435,"")</f>
        <v/>
      </c>
      <c r="Q435" s="74" t="str">
        <f ca="1">IF(AND(C435="Abierto",D435="Alta"),TODAY()-E435,"")</f>
        <v/>
      </c>
      <c r="R435" s="74" t="str">
        <f>IF(AND(C435="Abierto",D435="Alta"),RANK(Q435,$Q$13:$Q$814,0)+COUNTIF($Q$13:Q435,Q435)-1+MAX(O:O),"")</f>
        <v/>
      </c>
      <c r="S435" s="74" t="str">
        <f>IF(AND(C435="Abierto",D435="Media"),A435,"")</f>
        <v/>
      </c>
      <c r="T435" s="74" t="str">
        <f ca="1">IF(AND(C435="Abierto",D435="Media"),TODAY()-E435,"")</f>
        <v/>
      </c>
      <c r="U435" s="74" t="str">
        <f>IF(AND(C435="Abierto",D435="Media"),RANK(T435,$T$13:$T$814,0)+COUNTIF($T$13:T435,T435)-1+MAX(O:O,R:R),"")</f>
        <v/>
      </c>
      <c r="V435" s="74" t="str">
        <f>IF(AND(C435="Abierto",D435="Baja"),A435,"")</f>
        <v/>
      </c>
      <c r="W435" s="74" t="str">
        <f ca="1">IF(AND(C435="Abierto",D435="Baja"),TODAY()-E435,"")</f>
        <v/>
      </c>
      <c r="X435" s="74" t="str">
        <f>IF(AND(C435="Abierto",D435="Baja"),RANK(W435,$W$13:$W$814,0)+COUNTIF($W$13:W435,W435)-1+MAX(O:O,R:R,U:U),"")</f>
        <v/>
      </c>
      <c r="Y435" s="139" t="str">
        <f>IF(OR(C435="Resuelto",C435=""),"",SUM(O435,R435,U435,X435))</f>
        <v/>
      </c>
      <c r="Z435" s="139" t="str">
        <f>IF(OR(C435="Resuelto",C435=""),"",SUM(N435,Q435,T435,W435))</f>
        <v/>
      </c>
      <c r="AA435" s="139" t="str">
        <f>IF(OR(C435="Resuelto",C435=""),"",SUM(M435,P435,S435,V435))</f>
        <v/>
      </c>
      <c r="AB435" s="28">
        <v>617</v>
      </c>
      <c r="AC435" s="28" t="str">
        <f t="shared" ca="1" si="31"/>
        <v/>
      </c>
      <c r="AD435" s="75" t="str">
        <f t="shared" ca="1" si="32"/>
        <v/>
      </c>
      <c r="AI435" s="78" t="str">
        <f>IF(AJ435="","",MAX($AI$5:AI434)+1)</f>
        <v/>
      </c>
      <c r="AJ435" s="53" t="str">
        <f>IF(G434="","",IF(COUNTIF($AJ$11:AJ434,G434)=0,G434,""))</f>
        <v/>
      </c>
      <c r="AK435" s="53" t="str">
        <f t="shared" si="33"/>
        <v/>
      </c>
      <c r="AL435" s="135"/>
    </row>
    <row r="436" spans="1:38" x14ac:dyDescent="0.25">
      <c r="A436" s="136"/>
      <c r="B436" s="136"/>
      <c r="C436" s="136"/>
      <c r="D436" s="136"/>
      <c r="E436" s="137"/>
      <c r="F436" s="137"/>
      <c r="G436" s="136"/>
      <c r="H436" s="137"/>
      <c r="I436" s="140" t="str">
        <f t="shared" si="30"/>
        <v/>
      </c>
      <c r="J436" s="140"/>
      <c r="K436" s="140"/>
      <c r="L436" s="140"/>
      <c r="M436" s="74" t="str">
        <f>IF(AND(C436="Abierto",D436="Urgente"),A436,"")</f>
        <v/>
      </c>
      <c r="N436" s="74" t="str">
        <f ca="1">IF(AND(C436="Abierto",D436="Urgente"),TODAY()-E436,"")</f>
        <v/>
      </c>
      <c r="O436" s="74" t="str">
        <f>IF(AND(C436="Abierto",D436="Urgente"),RANK(N436,$N$13:$N$814,0)+COUNTIF($N$13:N436,N436)-1,"")</f>
        <v/>
      </c>
      <c r="P436" s="74" t="str">
        <f>IF(AND(C436="Abierto",D436="Alta"),A436,"")</f>
        <v/>
      </c>
      <c r="Q436" s="74" t="str">
        <f ca="1">IF(AND(C436="Abierto",D436="Alta"),TODAY()-E436,"")</f>
        <v/>
      </c>
      <c r="R436" s="74" t="str">
        <f>IF(AND(C436="Abierto",D436="Alta"),RANK(Q436,$Q$13:$Q$814,0)+COUNTIF($Q$13:Q436,Q436)-1+MAX(O:O),"")</f>
        <v/>
      </c>
      <c r="S436" s="74" t="str">
        <f>IF(AND(C436="Abierto",D436="Media"),A436,"")</f>
        <v/>
      </c>
      <c r="T436" s="74" t="str">
        <f ca="1">IF(AND(C436="Abierto",D436="Media"),TODAY()-E436,"")</f>
        <v/>
      </c>
      <c r="U436" s="74" t="str">
        <f>IF(AND(C436="Abierto",D436="Media"),RANK(T436,$T$13:$T$814,0)+COUNTIF($T$13:T436,T436)-1+MAX(O:O,R:R),"")</f>
        <v/>
      </c>
      <c r="V436" s="74" t="str">
        <f>IF(AND(C436="Abierto",D436="Baja"),A436,"")</f>
        <v/>
      </c>
      <c r="W436" s="74" t="str">
        <f ca="1">IF(AND(C436="Abierto",D436="Baja"),TODAY()-E436,"")</f>
        <v/>
      </c>
      <c r="X436" s="74" t="str">
        <f>IF(AND(C436="Abierto",D436="Baja"),RANK(W436,$W$13:$W$814,0)+COUNTIF($W$13:W436,W436)-1+MAX(O:O,R:R,U:U),"")</f>
        <v/>
      </c>
      <c r="Y436" s="139" t="str">
        <f>IF(OR(C436="Resuelto",C436=""),"",SUM(O436,R436,U436,X436))</f>
        <v/>
      </c>
      <c r="Z436" s="139" t="str">
        <f>IF(OR(C436="Resuelto",C436=""),"",SUM(N436,Q436,T436,W436))</f>
        <v/>
      </c>
      <c r="AA436" s="139" t="str">
        <f>IF(OR(C436="Resuelto",C436=""),"",SUM(M436,P436,S436,V436))</f>
        <v/>
      </c>
      <c r="AB436" s="28">
        <v>618</v>
      </c>
      <c r="AC436" s="28" t="str">
        <f t="shared" ca="1" si="31"/>
        <v/>
      </c>
      <c r="AD436" s="75" t="str">
        <f t="shared" ca="1" si="32"/>
        <v/>
      </c>
      <c r="AI436" s="78" t="str">
        <f>IF(AJ436="","",MAX($AI$5:AI435)+1)</f>
        <v/>
      </c>
      <c r="AJ436" s="53" t="str">
        <f>IF(G435="","",IF(COUNTIF($AJ$11:AJ435,G435)=0,G435,""))</f>
        <v/>
      </c>
      <c r="AK436" s="53" t="str">
        <f t="shared" si="33"/>
        <v/>
      </c>
      <c r="AL436" s="135"/>
    </row>
    <row r="437" spans="1:38" x14ac:dyDescent="0.25">
      <c r="A437" s="136"/>
      <c r="B437" s="136"/>
      <c r="C437" s="136"/>
      <c r="D437" s="136"/>
      <c r="E437" s="137"/>
      <c r="F437" s="137"/>
      <c r="G437" s="136"/>
      <c r="H437" s="137"/>
      <c r="I437" s="140" t="str">
        <f t="shared" si="30"/>
        <v/>
      </c>
      <c r="J437" s="140"/>
      <c r="K437" s="140"/>
      <c r="L437" s="140"/>
      <c r="M437" s="74" t="str">
        <f>IF(AND(C437="Abierto",D437="Urgente"),A437,"")</f>
        <v/>
      </c>
      <c r="N437" s="74" t="str">
        <f ca="1">IF(AND(C437="Abierto",D437="Urgente"),TODAY()-E437,"")</f>
        <v/>
      </c>
      <c r="O437" s="74" t="str">
        <f>IF(AND(C437="Abierto",D437="Urgente"),RANK(N437,$N$13:$N$814,0)+COUNTIF($N$13:N437,N437)-1,"")</f>
        <v/>
      </c>
      <c r="P437" s="74" t="str">
        <f>IF(AND(C437="Abierto",D437="Alta"),A437,"")</f>
        <v/>
      </c>
      <c r="Q437" s="74" t="str">
        <f ca="1">IF(AND(C437="Abierto",D437="Alta"),TODAY()-E437,"")</f>
        <v/>
      </c>
      <c r="R437" s="74" t="str">
        <f>IF(AND(C437="Abierto",D437="Alta"),RANK(Q437,$Q$13:$Q$814,0)+COUNTIF($Q$13:Q437,Q437)-1+MAX(O:O),"")</f>
        <v/>
      </c>
      <c r="S437" s="74" t="str">
        <f>IF(AND(C437="Abierto",D437="Media"),A437,"")</f>
        <v/>
      </c>
      <c r="T437" s="74" t="str">
        <f ca="1">IF(AND(C437="Abierto",D437="Media"),TODAY()-E437,"")</f>
        <v/>
      </c>
      <c r="U437" s="74" t="str">
        <f>IF(AND(C437="Abierto",D437="Media"),RANK(T437,$T$13:$T$814,0)+COUNTIF($T$13:T437,T437)-1+MAX(O:O,R:R),"")</f>
        <v/>
      </c>
      <c r="V437" s="74" t="str">
        <f>IF(AND(C437="Abierto",D437="Baja"),A437,"")</f>
        <v/>
      </c>
      <c r="W437" s="74" t="str">
        <f ca="1">IF(AND(C437="Abierto",D437="Baja"),TODAY()-E437,"")</f>
        <v/>
      </c>
      <c r="X437" s="74" t="str">
        <f>IF(AND(C437="Abierto",D437="Baja"),RANK(W437,$W$13:$W$814,0)+COUNTIF($W$13:W437,W437)-1+MAX(O:O,R:R,U:U),"")</f>
        <v/>
      </c>
      <c r="Y437" s="139" t="str">
        <f>IF(OR(C437="Resuelto",C437=""),"",SUM(O437,R437,U437,X437))</f>
        <v/>
      </c>
      <c r="Z437" s="139" t="str">
        <f>IF(OR(C437="Resuelto",C437=""),"",SUM(N437,Q437,T437,W437))</f>
        <v/>
      </c>
      <c r="AA437" s="139" t="str">
        <f>IF(OR(C437="Resuelto",C437=""),"",SUM(M437,P437,S437,V437))</f>
        <v/>
      </c>
      <c r="AB437" s="28">
        <v>619</v>
      </c>
      <c r="AC437" s="28" t="str">
        <f t="shared" ca="1" si="31"/>
        <v/>
      </c>
      <c r="AD437" s="75" t="str">
        <f t="shared" ca="1" si="32"/>
        <v/>
      </c>
      <c r="AI437" s="78" t="str">
        <f>IF(AJ437="","",MAX($AI$5:AI436)+1)</f>
        <v/>
      </c>
      <c r="AJ437" s="53" t="str">
        <f>IF(G436="","",IF(COUNTIF($AJ$11:AJ436,G436)=0,G436,""))</f>
        <v/>
      </c>
      <c r="AK437" s="53" t="str">
        <f t="shared" si="33"/>
        <v/>
      </c>
      <c r="AL437" s="135"/>
    </row>
    <row r="438" spans="1:38" x14ac:dyDescent="0.25">
      <c r="A438" s="136"/>
      <c r="B438" s="136"/>
      <c r="C438" s="136"/>
      <c r="D438" s="136"/>
      <c r="E438" s="137"/>
      <c r="F438" s="137"/>
      <c r="G438" s="136"/>
      <c r="H438" s="137"/>
      <c r="I438" s="140" t="str">
        <f t="shared" si="30"/>
        <v/>
      </c>
      <c r="J438" s="140"/>
      <c r="K438" s="140"/>
      <c r="L438" s="140"/>
      <c r="M438" s="74" t="str">
        <f>IF(AND(C438="Abierto",D438="Urgente"),A438,"")</f>
        <v/>
      </c>
      <c r="N438" s="74" t="str">
        <f ca="1">IF(AND(C438="Abierto",D438="Urgente"),TODAY()-E438,"")</f>
        <v/>
      </c>
      <c r="O438" s="74" t="str">
        <f>IF(AND(C438="Abierto",D438="Urgente"),RANK(N438,$N$13:$N$814,0)+COUNTIF($N$13:N438,N438)-1,"")</f>
        <v/>
      </c>
      <c r="P438" s="74" t="str">
        <f>IF(AND(C438="Abierto",D438="Alta"),A438,"")</f>
        <v/>
      </c>
      <c r="Q438" s="74" t="str">
        <f ca="1">IF(AND(C438="Abierto",D438="Alta"),TODAY()-E438,"")</f>
        <v/>
      </c>
      <c r="R438" s="74" t="str">
        <f>IF(AND(C438="Abierto",D438="Alta"),RANK(Q438,$Q$13:$Q$814,0)+COUNTIF($Q$13:Q438,Q438)-1+MAX(O:O),"")</f>
        <v/>
      </c>
      <c r="S438" s="74" t="str">
        <f>IF(AND(C438="Abierto",D438="Media"),A438,"")</f>
        <v/>
      </c>
      <c r="T438" s="74" t="str">
        <f ca="1">IF(AND(C438="Abierto",D438="Media"),TODAY()-E438,"")</f>
        <v/>
      </c>
      <c r="U438" s="74" t="str">
        <f>IF(AND(C438="Abierto",D438="Media"),RANK(T438,$T$13:$T$814,0)+COUNTIF($T$13:T438,T438)-1+MAX(O:O,R:R),"")</f>
        <v/>
      </c>
      <c r="V438" s="74" t="str">
        <f>IF(AND(C438="Abierto",D438="Baja"),A438,"")</f>
        <v/>
      </c>
      <c r="W438" s="74" t="str">
        <f ca="1">IF(AND(C438="Abierto",D438="Baja"),TODAY()-E438,"")</f>
        <v/>
      </c>
      <c r="X438" s="74" t="str">
        <f>IF(AND(C438="Abierto",D438="Baja"),RANK(W438,$W$13:$W$814,0)+COUNTIF($W$13:W438,W438)-1+MAX(O:O,R:R,U:U),"")</f>
        <v/>
      </c>
      <c r="Y438" s="139" t="str">
        <f>IF(OR(C438="Resuelto",C438=""),"",SUM(O438,R438,U438,X438))</f>
        <v/>
      </c>
      <c r="Z438" s="139" t="str">
        <f>IF(OR(C438="Resuelto",C438=""),"",SUM(N438,Q438,T438,W438))</f>
        <v/>
      </c>
      <c r="AA438" s="139" t="str">
        <f>IF(OR(C438="Resuelto",C438=""),"",SUM(M438,P438,S438,V438))</f>
        <v/>
      </c>
      <c r="AB438" s="28">
        <v>620</v>
      </c>
      <c r="AC438" s="28" t="str">
        <f t="shared" ca="1" si="31"/>
        <v/>
      </c>
      <c r="AD438" s="75" t="str">
        <f t="shared" ca="1" si="32"/>
        <v/>
      </c>
      <c r="AI438" s="78" t="str">
        <f>IF(AJ438="","",MAX($AI$5:AI437)+1)</f>
        <v/>
      </c>
      <c r="AJ438" s="53" t="str">
        <f>IF(G437="","",IF(COUNTIF($AJ$11:AJ437,G437)=0,G437,""))</f>
        <v/>
      </c>
      <c r="AK438" s="53" t="str">
        <f t="shared" si="33"/>
        <v/>
      </c>
      <c r="AL438" s="135"/>
    </row>
    <row r="439" spans="1:38" x14ac:dyDescent="0.25">
      <c r="A439" s="136"/>
      <c r="B439" s="136"/>
      <c r="C439" s="136"/>
      <c r="D439" s="136"/>
      <c r="E439" s="137"/>
      <c r="F439" s="137"/>
      <c r="G439" s="136"/>
      <c r="H439" s="137"/>
      <c r="I439" s="140" t="str">
        <f t="shared" si="30"/>
        <v/>
      </c>
      <c r="J439" s="140"/>
      <c r="K439" s="140"/>
      <c r="L439" s="140"/>
      <c r="M439" s="74" t="str">
        <f>IF(AND(C439="Abierto",D439="Urgente"),A439,"")</f>
        <v/>
      </c>
      <c r="N439" s="74" t="str">
        <f ca="1">IF(AND(C439="Abierto",D439="Urgente"),TODAY()-E439,"")</f>
        <v/>
      </c>
      <c r="O439" s="74" t="str">
        <f>IF(AND(C439="Abierto",D439="Urgente"),RANK(N439,$N$13:$N$814,0)+COUNTIF($N$13:N439,N439)-1,"")</f>
        <v/>
      </c>
      <c r="P439" s="74" t="str">
        <f>IF(AND(C439="Abierto",D439="Alta"),A439,"")</f>
        <v/>
      </c>
      <c r="Q439" s="74" t="str">
        <f ca="1">IF(AND(C439="Abierto",D439="Alta"),TODAY()-E439,"")</f>
        <v/>
      </c>
      <c r="R439" s="74" t="str">
        <f>IF(AND(C439="Abierto",D439="Alta"),RANK(Q439,$Q$13:$Q$814,0)+COUNTIF($Q$13:Q439,Q439)-1+MAX(O:O),"")</f>
        <v/>
      </c>
      <c r="S439" s="74" t="str">
        <f>IF(AND(C439="Abierto",D439="Media"),A439,"")</f>
        <v/>
      </c>
      <c r="T439" s="74" t="str">
        <f ca="1">IF(AND(C439="Abierto",D439="Media"),TODAY()-E439,"")</f>
        <v/>
      </c>
      <c r="U439" s="74" t="str">
        <f>IF(AND(C439="Abierto",D439="Media"),RANK(T439,$T$13:$T$814,0)+COUNTIF($T$13:T439,T439)-1+MAX(O:O,R:R),"")</f>
        <v/>
      </c>
      <c r="V439" s="74" t="str">
        <f>IF(AND(C439="Abierto",D439="Baja"),A439,"")</f>
        <v/>
      </c>
      <c r="W439" s="74" t="str">
        <f ca="1">IF(AND(C439="Abierto",D439="Baja"),TODAY()-E439,"")</f>
        <v/>
      </c>
      <c r="X439" s="74" t="str">
        <f>IF(AND(C439="Abierto",D439="Baja"),RANK(W439,$W$13:$W$814,0)+COUNTIF($W$13:W439,W439)-1+MAX(O:O,R:R,U:U),"")</f>
        <v/>
      </c>
      <c r="Y439" s="139" t="str">
        <f>IF(OR(C439="Resuelto",C439=""),"",SUM(O439,R439,U439,X439))</f>
        <v/>
      </c>
      <c r="Z439" s="139" t="str">
        <f>IF(OR(C439="Resuelto",C439=""),"",SUM(N439,Q439,T439,W439))</f>
        <v/>
      </c>
      <c r="AA439" s="139" t="str">
        <f>IF(OR(C439="Resuelto",C439=""),"",SUM(M439,P439,S439,V439))</f>
        <v/>
      </c>
      <c r="AB439" s="28">
        <v>621</v>
      </c>
      <c r="AC439" s="28" t="str">
        <f t="shared" ca="1" si="31"/>
        <v/>
      </c>
      <c r="AD439" s="75" t="str">
        <f t="shared" ca="1" si="32"/>
        <v/>
      </c>
      <c r="AI439" s="78" t="str">
        <f>IF(AJ439="","",MAX($AI$5:AI438)+1)</f>
        <v/>
      </c>
      <c r="AJ439" s="53" t="str">
        <f>IF(G438="","",IF(COUNTIF($AJ$11:AJ438,G438)=0,G438,""))</f>
        <v/>
      </c>
      <c r="AK439" s="53" t="str">
        <f t="shared" si="33"/>
        <v/>
      </c>
      <c r="AL439" s="135"/>
    </row>
    <row r="440" spans="1:38" x14ac:dyDescent="0.25">
      <c r="A440" s="136"/>
      <c r="B440" s="136"/>
      <c r="C440" s="136"/>
      <c r="D440" s="136"/>
      <c r="E440" s="137"/>
      <c r="F440" s="137"/>
      <c r="G440" s="136"/>
      <c r="H440" s="137"/>
      <c r="I440" s="140" t="str">
        <f t="shared" si="30"/>
        <v/>
      </c>
      <c r="J440" s="140"/>
      <c r="K440" s="140"/>
      <c r="L440" s="140"/>
      <c r="M440" s="74" t="str">
        <f>IF(AND(C440="Abierto",D440="Urgente"),A440,"")</f>
        <v/>
      </c>
      <c r="N440" s="74" t="str">
        <f ca="1">IF(AND(C440="Abierto",D440="Urgente"),TODAY()-E440,"")</f>
        <v/>
      </c>
      <c r="O440" s="74" t="str">
        <f>IF(AND(C440="Abierto",D440="Urgente"),RANK(N440,$N$13:$N$814,0)+COUNTIF($N$13:N440,N440)-1,"")</f>
        <v/>
      </c>
      <c r="P440" s="74" t="str">
        <f>IF(AND(C440="Abierto",D440="Alta"),A440,"")</f>
        <v/>
      </c>
      <c r="Q440" s="74" t="str">
        <f ca="1">IF(AND(C440="Abierto",D440="Alta"),TODAY()-E440,"")</f>
        <v/>
      </c>
      <c r="R440" s="74" t="str">
        <f>IF(AND(C440="Abierto",D440="Alta"),RANK(Q440,$Q$13:$Q$814,0)+COUNTIF($Q$13:Q440,Q440)-1+MAX(O:O),"")</f>
        <v/>
      </c>
      <c r="S440" s="74" t="str">
        <f>IF(AND(C440="Abierto",D440="Media"),A440,"")</f>
        <v/>
      </c>
      <c r="T440" s="74" t="str">
        <f ca="1">IF(AND(C440="Abierto",D440="Media"),TODAY()-E440,"")</f>
        <v/>
      </c>
      <c r="U440" s="74" t="str">
        <f>IF(AND(C440="Abierto",D440="Media"),RANK(T440,$T$13:$T$814,0)+COUNTIF($T$13:T440,T440)-1+MAX(O:O,R:R),"")</f>
        <v/>
      </c>
      <c r="V440" s="74" t="str">
        <f>IF(AND(C440="Abierto",D440="Baja"),A440,"")</f>
        <v/>
      </c>
      <c r="W440" s="74" t="str">
        <f ca="1">IF(AND(C440="Abierto",D440="Baja"),TODAY()-E440,"")</f>
        <v/>
      </c>
      <c r="X440" s="74" t="str">
        <f>IF(AND(C440="Abierto",D440="Baja"),RANK(W440,$W$13:$W$814,0)+COUNTIF($W$13:W440,W440)-1+MAX(O:O,R:R,U:U),"")</f>
        <v/>
      </c>
      <c r="Y440" s="139" t="str">
        <f>IF(OR(C440="Resuelto",C440=""),"",SUM(O440,R440,U440,X440))</f>
        <v/>
      </c>
      <c r="Z440" s="139" t="str">
        <f>IF(OR(C440="Resuelto",C440=""),"",SUM(N440,Q440,T440,W440))</f>
        <v/>
      </c>
      <c r="AA440" s="139" t="str">
        <f>IF(OR(C440="Resuelto",C440=""),"",SUM(M440,P440,S440,V440))</f>
        <v/>
      </c>
      <c r="AB440" s="28">
        <v>622</v>
      </c>
      <c r="AC440" s="28" t="str">
        <f t="shared" ca="1" si="31"/>
        <v/>
      </c>
      <c r="AD440" s="75" t="str">
        <f t="shared" ca="1" si="32"/>
        <v/>
      </c>
      <c r="AI440" s="78" t="str">
        <f>IF(AJ440="","",MAX($AI$5:AI439)+1)</f>
        <v/>
      </c>
      <c r="AJ440" s="53" t="str">
        <f>IF(G439="","",IF(COUNTIF($AJ$11:AJ439,G439)=0,G439,""))</f>
        <v/>
      </c>
      <c r="AK440" s="53" t="str">
        <f t="shared" si="33"/>
        <v/>
      </c>
      <c r="AL440" s="135"/>
    </row>
    <row r="441" spans="1:38" x14ac:dyDescent="0.25">
      <c r="A441" s="136"/>
      <c r="B441" s="136"/>
      <c r="C441" s="136"/>
      <c r="D441" s="136"/>
      <c r="E441" s="137"/>
      <c r="F441" s="137"/>
      <c r="G441" s="136"/>
      <c r="H441" s="137"/>
      <c r="I441" s="140" t="str">
        <f t="shared" si="30"/>
        <v/>
      </c>
      <c r="J441" s="140"/>
      <c r="K441" s="140"/>
      <c r="L441" s="140"/>
      <c r="M441" s="74" t="str">
        <f>IF(AND(C441="Abierto",D441="Urgente"),A441,"")</f>
        <v/>
      </c>
      <c r="N441" s="74" t="str">
        <f ca="1">IF(AND(C441="Abierto",D441="Urgente"),TODAY()-E441,"")</f>
        <v/>
      </c>
      <c r="O441" s="74" t="str">
        <f>IF(AND(C441="Abierto",D441="Urgente"),RANK(N441,$N$13:$N$814,0)+COUNTIF($N$13:N441,N441)-1,"")</f>
        <v/>
      </c>
      <c r="P441" s="74" t="str">
        <f>IF(AND(C441="Abierto",D441="Alta"),A441,"")</f>
        <v/>
      </c>
      <c r="Q441" s="74" t="str">
        <f ca="1">IF(AND(C441="Abierto",D441="Alta"),TODAY()-E441,"")</f>
        <v/>
      </c>
      <c r="R441" s="74" t="str">
        <f>IF(AND(C441="Abierto",D441="Alta"),RANK(Q441,$Q$13:$Q$814,0)+COUNTIF($Q$13:Q441,Q441)-1+MAX(O:O),"")</f>
        <v/>
      </c>
      <c r="S441" s="74" t="str">
        <f>IF(AND(C441="Abierto",D441="Media"),A441,"")</f>
        <v/>
      </c>
      <c r="T441" s="74" t="str">
        <f ca="1">IF(AND(C441="Abierto",D441="Media"),TODAY()-E441,"")</f>
        <v/>
      </c>
      <c r="U441" s="74" t="str">
        <f>IF(AND(C441="Abierto",D441="Media"),RANK(T441,$T$13:$T$814,0)+COUNTIF($T$13:T441,T441)-1+MAX(O:O,R:R),"")</f>
        <v/>
      </c>
      <c r="V441" s="74" t="str">
        <f>IF(AND(C441="Abierto",D441="Baja"),A441,"")</f>
        <v/>
      </c>
      <c r="W441" s="74" t="str">
        <f ca="1">IF(AND(C441="Abierto",D441="Baja"),TODAY()-E441,"")</f>
        <v/>
      </c>
      <c r="X441" s="74" t="str">
        <f>IF(AND(C441="Abierto",D441="Baja"),RANK(W441,$W$13:$W$814,0)+COUNTIF($W$13:W441,W441)-1+MAX(O:O,R:R,U:U),"")</f>
        <v/>
      </c>
      <c r="Y441" s="139" t="str">
        <f>IF(OR(C441="Resuelto",C441=""),"",SUM(O441,R441,U441,X441))</f>
        <v/>
      </c>
      <c r="Z441" s="139" t="str">
        <f>IF(OR(C441="Resuelto",C441=""),"",SUM(N441,Q441,T441,W441))</f>
        <v/>
      </c>
      <c r="AA441" s="139" t="str">
        <f>IF(OR(C441="Resuelto",C441=""),"",SUM(M441,P441,S441,V441))</f>
        <v/>
      </c>
      <c r="AB441" s="28">
        <v>623</v>
      </c>
      <c r="AC441" s="28" t="str">
        <f t="shared" ca="1" si="31"/>
        <v/>
      </c>
      <c r="AD441" s="75" t="str">
        <f t="shared" ca="1" si="32"/>
        <v/>
      </c>
      <c r="AI441" s="78" t="str">
        <f>IF(AJ441="","",MAX($AI$5:AI440)+1)</f>
        <v/>
      </c>
      <c r="AJ441" s="53" t="str">
        <f>IF(G440="","",IF(COUNTIF($AJ$11:AJ440,G440)=0,G440,""))</f>
        <v/>
      </c>
      <c r="AK441" s="53" t="str">
        <f t="shared" si="33"/>
        <v/>
      </c>
      <c r="AL441" s="135"/>
    </row>
    <row r="442" spans="1:38" x14ac:dyDescent="0.25">
      <c r="A442" s="136"/>
      <c r="B442" s="136"/>
      <c r="C442" s="136"/>
      <c r="D442" s="136"/>
      <c r="E442" s="137"/>
      <c r="F442" s="137"/>
      <c r="G442" s="136"/>
      <c r="H442" s="137"/>
      <c r="I442" s="140" t="str">
        <f t="shared" si="30"/>
        <v/>
      </c>
      <c r="J442" s="140"/>
      <c r="K442" s="140"/>
      <c r="L442" s="140"/>
      <c r="M442" s="74" t="str">
        <f>IF(AND(C442="Abierto",D442="Urgente"),A442,"")</f>
        <v/>
      </c>
      <c r="N442" s="74" t="str">
        <f ca="1">IF(AND(C442="Abierto",D442="Urgente"),TODAY()-E442,"")</f>
        <v/>
      </c>
      <c r="O442" s="74" t="str">
        <f>IF(AND(C442="Abierto",D442="Urgente"),RANK(N442,$N$13:$N$814,0)+COUNTIF($N$13:N442,N442)-1,"")</f>
        <v/>
      </c>
      <c r="P442" s="74" t="str">
        <f>IF(AND(C442="Abierto",D442="Alta"),A442,"")</f>
        <v/>
      </c>
      <c r="Q442" s="74" t="str">
        <f ca="1">IF(AND(C442="Abierto",D442="Alta"),TODAY()-E442,"")</f>
        <v/>
      </c>
      <c r="R442" s="74" t="str">
        <f>IF(AND(C442="Abierto",D442="Alta"),RANK(Q442,$Q$13:$Q$814,0)+COUNTIF($Q$13:Q442,Q442)-1+MAX(O:O),"")</f>
        <v/>
      </c>
      <c r="S442" s="74" t="str">
        <f>IF(AND(C442="Abierto",D442="Media"),A442,"")</f>
        <v/>
      </c>
      <c r="T442" s="74" t="str">
        <f ca="1">IF(AND(C442="Abierto",D442="Media"),TODAY()-E442,"")</f>
        <v/>
      </c>
      <c r="U442" s="74" t="str">
        <f>IF(AND(C442="Abierto",D442="Media"),RANK(T442,$T$13:$T$814,0)+COUNTIF($T$13:T442,T442)-1+MAX(O:O,R:R),"")</f>
        <v/>
      </c>
      <c r="V442" s="74" t="str">
        <f>IF(AND(C442="Abierto",D442="Baja"),A442,"")</f>
        <v/>
      </c>
      <c r="W442" s="74" t="str">
        <f ca="1">IF(AND(C442="Abierto",D442="Baja"),TODAY()-E442,"")</f>
        <v/>
      </c>
      <c r="X442" s="74" t="str">
        <f>IF(AND(C442="Abierto",D442="Baja"),RANK(W442,$W$13:$W$814,0)+COUNTIF($W$13:W442,W442)-1+MAX(O:O,R:R,U:U),"")</f>
        <v/>
      </c>
      <c r="Y442" s="139" t="str">
        <f>IF(OR(C442="Resuelto",C442=""),"",SUM(O442,R442,U442,X442))</f>
        <v/>
      </c>
      <c r="Z442" s="139" t="str">
        <f>IF(OR(C442="Resuelto",C442=""),"",SUM(N442,Q442,T442,W442))</f>
        <v/>
      </c>
      <c r="AA442" s="139" t="str">
        <f>IF(OR(C442="Resuelto",C442=""),"",SUM(M442,P442,S442,V442))</f>
        <v/>
      </c>
      <c r="AB442" s="28">
        <v>624</v>
      </c>
      <c r="AC442" s="28" t="str">
        <f t="shared" ca="1" si="31"/>
        <v/>
      </c>
      <c r="AD442" s="75" t="str">
        <f t="shared" ca="1" si="32"/>
        <v/>
      </c>
      <c r="AI442" s="78" t="str">
        <f>IF(AJ442="","",MAX($AI$5:AI441)+1)</f>
        <v/>
      </c>
      <c r="AJ442" s="53" t="str">
        <f>IF(G441="","",IF(COUNTIF($AJ$11:AJ441,G441)=0,G441,""))</f>
        <v/>
      </c>
      <c r="AK442" s="53" t="str">
        <f t="shared" si="33"/>
        <v/>
      </c>
      <c r="AL442" s="135"/>
    </row>
    <row r="443" spans="1:38" x14ac:dyDescent="0.25">
      <c r="A443" s="136"/>
      <c r="B443" s="136"/>
      <c r="C443" s="136"/>
      <c r="D443" s="136"/>
      <c r="E443" s="137"/>
      <c r="F443" s="137"/>
      <c r="G443" s="136"/>
      <c r="H443" s="137"/>
      <c r="I443" s="140" t="str">
        <f t="shared" si="30"/>
        <v/>
      </c>
      <c r="J443" s="140"/>
      <c r="K443" s="140"/>
      <c r="L443" s="140"/>
      <c r="M443" s="74" t="str">
        <f>IF(AND(C443="Abierto",D443="Urgente"),A443,"")</f>
        <v/>
      </c>
      <c r="N443" s="74" t="str">
        <f ca="1">IF(AND(C443="Abierto",D443="Urgente"),TODAY()-E443,"")</f>
        <v/>
      </c>
      <c r="O443" s="74" t="str">
        <f>IF(AND(C443="Abierto",D443="Urgente"),RANK(N443,$N$13:$N$814,0)+COUNTIF($N$13:N443,N443)-1,"")</f>
        <v/>
      </c>
      <c r="P443" s="74" t="str">
        <f>IF(AND(C443="Abierto",D443="Alta"),A443,"")</f>
        <v/>
      </c>
      <c r="Q443" s="74" t="str">
        <f ca="1">IF(AND(C443="Abierto",D443="Alta"),TODAY()-E443,"")</f>
        <v/>
      </c>
      <c r="R443" s="74" t="str">
        <f>IF(AND(C443="Abierto",D443="Alta"),RANK(Q443,$Q$13:$Q$814,0)+COUNTIF($Q$13:Q443,Q443)-1+MAX(O:O),"")</f>
        <v/>
      </c>
      <c r="S443" s="74" t="str">
        <f>IF(AND(C443="Abierto",D443="Media"),A443,"")</f>
        <v/>
      </c>
      <c r="T443" s="74" t="str">
        <f ca="1">IF(AND(C443="Abierto",D443="Media"),TODAY()-E443,"")</f>
        <v/>
      </c>
      <c r="U443" s="74" t="str">
        <f>IF(AND(C443="Abierto",D443="Media"),RANK(T443,$T$13:$T$814,0)+COUNTIF($T$13:T443,T443)-1+MAX(O:O,R:R),"")</f>
        <v/>
      </c>
      <c r="V443" s="74" t="str">
        <f>IF(AND(C443="Abierto",D443="Baja"),A443,"")</f>
        <v/>
      </c>
      <c r="W443" s="74" t="str">
        <f ca="1">IF(AND(C443="Abierto",D443="Baja"),TODAY()-E443,"")</f>
        <v/>
      </c>
      <c r="X443" s="74" t="str">
        <f>IF(AND(C443="Abierto",D443="Baja"),RANK(W443,$W$13:$W$814,0)+COUNTIF($W$13:W443,W443)-1+MAX(O:O,R:R,U:U),"")</f>
        <v/>
      </c>
      <c r="Y443" s="139" t="str">
        <f>IF(OR(C443="Resuelto",C443=""),"",SUM(O443,R443,U443,X443))</f>
        <v/>
      </c>
      <c r="Z443" s="139" t="str">
        <f>IF(OR(C443="Resuelto",C443=""),"",SUM(N443,Q443,T443,W443))</f>
        <v/>
      </c>
      <c r="AA443" s="139" t="str">
        <f>IF(OR(C443="Resuelto",C443=""),"",SUM(M443,P443,S443,V443))</f>
        <v/>
      </c>
      <c r="AB443" s="28">
        <v>625</v>
      </c>
      <c r="AC443" s="28" t="str">
        <f t="shared" ca="1" si="31"/>
        <v/>
      </c>
      <c r="AD443" s="75" t="str">
        <f t="shared" ca="1" si="32"/>
        <v/>
      </c>
      <c r="AI443" s="78" t="str">
        <f>IF(AJ443="","",MAX($AI$5:AI442)+1)</f>
        <v/>
      </c>
      <c r="AJ443" s="53" t="str">
        <f>IF(G442="","",IF(COUNTIF($AJ$11:AJ442,G442)=0,G442,""))</f>
        <v/>
      </c>
      <c r="AK443" s="53" t="str">
        <f t="shared" si="33"/>
        <v/>
      </c>
      <c r="AL443" s="135"/>
    </row>
    <row r="444" spans="1:38" x14ac:dyDescent="0.25">
      <c r="A444" s="136"/>
      <c r="B444" s="136"/>
      <c r="C444" s="136"/>
      <c r="D444" s="136"/>
      <c r="E444" s="137"/>
      <c r="F444" s="137"/>
      <c r="G444" s="136"/>
      <c r="H444" s="137"/>
      <c r="I444" s="140" t="str">
        <f t="shared" si="30"/>
        <v/>
      </c>
      <c r="J444" s="140"/>
      <c r="K444" s="140"/>
      <c r="L444" s="140"/>
      <c r="M444" s="74" t="str">
        <f>IF(AND(C444="Abierto",D444="Urgente"),A444,"")</f>
        <v/>
      </c>
      <c r="N444" s="74" t="str">
        <f ca="1">IF(AND(C444="Abierto",D444="Urgente"),TODAY()-E444,"")</f>
        <v/>
      </c>
      <c r="O444" s="74" t="str">
        <f>IF(AND(C444="Abierto",D444="Urgente"),RANK(N444,$N$13:$N$814,0)+COUNTIF($N$13:N444,N444)-1,"")</f>
        <v/>
      </c>
      <c r="P444" s="74" t="str">
        <f>IF(AND(C444="Abierto",D444="Alta"),A444,"")</f>
        <v/>
      </c>
      <c r="Q444" s="74" t="str">
        <f ca="1">IF(AND(C444="Abierto",D444="Alta"),TODAY()-E444,"")</f>
        <v/>
      </c>
      <c r="R444" s="74" t="str">
        <f>IF(AND(C444="Abierto",D444="Alta"),RANK(Q444,$Q$13:$Q$814,0)+COUNTIF($Q$13:Q444,Q444)-1+MAX(O:O),"")</f>
        <v/>
      </c>
      <c r="S444" s="74" t="str">
        <f>IF(AND(C444="Abierto",D444="Media"),A444,"")</f>
        <v/>
      </c>
      <c r="T444" s="74" t="str">
        <f ca="1">IF(AND(C444="Abierto",D444="Media"),TODAY()-E444,"")</f>
        <v/>
      </c>
      <c r="U444" s="74" t="str">
        <f>IF(AND(C444="Abierto",D444="Media"),RANK(T444,$T$13:$T$814,0)+COUNTIF($T$13:T444,T444)-1+MAX(O:O,R:R),"")</f>
        <v/>
      </c>
      <c r="V444" s="74" t="str">
        <f>IF(AND(C444="Abierto",D444="Baja"),A444,"")</f>
        <v/>
      </c>
      <c r="W444" s="74" t="str">
        <f ca="1">IF(AND(C444="Abierto",D444="Baja"),TODAY()-E444,"")</f>
        <v/>
      </c>
      <c r="X444" s="74" t="str">
        <f>IF(AND(C444="Abierto",D444="Baja"),RANK(W444,$W$13:$W$814,0)+COUNTIF($W$13:W444,W444)-1+MAX(O:O,R:R,U:U),"")</f>
        <v/>
      </c>
      <c r="Y444" s="139" t="str">
        <f>IF(OR(C444="Resuelto",C444=""),"",SUM(O444,R444,U444,X444))</f>
        <v/>
      </c>
      <c r="Z444" s="139" t="str">
        <f>IF(OR(C444="Resuelto",C444=""),"",SUM(N444,Q444,T444,W444))</f>
        <v/>
      </c>
      <c r="AA444" s="139" t="str">
        <f>IF(OR(C444="Resuelto",C444=""),"",SUM(M444,P444,S444,V444))</f>
        <v/>
      </c>
      <c r="AB444" s="28">
        <v>626</v>
      </c>
      <c r="AC444" s="28" t="str">
        <f t="shared" ca="1" si="31"/>
        <v/>
      </c>
      <c r="AD444" s="75" t="str">
        <f t="shared" ca="1" si="32"/>
        <v/>
      </c>
      <c r="AI444" s="78" t="str">
        <f>IF(AJ444="","",MAX($AI$5:AI443)+1)</f>
        <v/>
      </c>
      <c r="AJ444" s="53" t="str">
        <f>IF(G443="","",IF(COUNTIF($AJ$11:AJ443,G443)=0,G443,""))</f>
        <v/>
      </c>
      <c r="AK444" s="53" t="str">
        <f t="shared" si="33"/>
        <v/>
      </c>
      <c r="AL444" s="135"/>
    </row>
    <row r="445" spans="1:38" x14ac:dyDescent="0.25">
      <c r="A445" s="136"/>
      <c r="B445" s="136"/>
      <c r="C445" s="136"/>
      <c r="D445" s="136"/>
      <c r="E445" s="137"/>
      <c r="F445" s="137"/>
      <c r="G445" s="136"/>
      <c r="H445" s="137"/>
      <c r="I445" s="140" t="str">
        <f t="shared" si="30"/>
        <v/>
      </c>
      <c r="J445" s="140"/>
      <c r="K445" s="140"/>
      <c r="L445" s="140"/>
      <c r="M445" s="74" t="str">
        <f>IF(AND(C445="Abierto",D445="Urgente"),A445,"")</f>
        <v/>
      </c>
      <c r="N445" s="74" t="str">
        <f ca="1">IF(AND(C445="Abierto",D445="Urgente"),TODAY()-E445,"")</f>
        <v/>
      </c>
      <c r="O445" s="74" t="str">
        <f>IF(AND(C445="Abierto",D445="Urgente"),RANK(N445,$N$13:$N$814,0)+COUNTIF($N$13:N445,N445)-1,"")</f>
        <v/>
      </c>
      <c r="P445" s="74" t="str">
        <f>IF(AND(C445="Abierto",D445="Alta"),A445,"")</f>
        <v/>
      </c>
      <c r="Q445" s="74" t="str">
        <f ca="1">IF(AND(C445="Abierto",D445="Alta"),TODAY()-E445,"")</f>
        <v/>
      </c>
      <c r="R445" s="74" t="str">
        <f>IF(AND(C445="Abierto",D445="Alta"),RANK(Q445,$Q$13:$Q$814,0)+COUNTIF($Q$13:Q445,Q445)-1+MAX(O:O),"")</f>
        <v/>
      </c>
      <c r="S445" s="74" t="str">
        <f>IF(AND(C445="Abierto",D445="Media"),A445,"")</f>
        <v/>
      </c>
      <c r="T445" s="74" t="str">
        <f ca="1">IF(AND(C445="Abierto",D445="Media"),TODAY()-E445,"")</f>
        <v/>
      </c>
      <c r="U445" s="74" t="str">
        <f>IF(AND(C445="Abierto",D445="Media"),RANK(T445,$T$13:$T$814,0)+COUNTIF($T$13:T445,T445)-1+MAX(O:O,R:R),"")</f>
        <v/>
      </c>
      <c r="V445" s="74" t="str">
        <f>IF(AND(C445="Abierto",D445="Baja"),A445,"")</f>
        <v/>
      </c>
      <c r="W445" s="74" t="str">
        <f ca="1">IF(AND(C445="Abierto",D445="Baja"),TODAY()-E445,"")</f>
        <v/>
      </c>
      <c r="X445" s="74" t="str">
        <f>IF(AND(C445="Abierto",D445="Baja"),RANK(W445,$W$13:$W$814,0)+COUNTIF($W$13:W445,W445)-1+MAX(O:O,R:R,U:U),"")</f>
        <v/>
      </c>
      <c r="Y445" s="139" t="str">
        <f>IF(OR(C445="Resuelto",C445=""),"",SUM(O445,R445,U445,X445))</f>
        <v/>
      </c>
      <c r="Z445" s="139" t="str">
        <f>IF(OR(C445="Resuelto",C445=""),"",SUM(N445,Q445,T445,W445))</f>
        <v/>
      </c>
      <c r="AA445" s="139" t="str">
        <f>IF(OR(C445="Resuelto",C445=""),"",SUM(M445,P445,S445,V445))</f>
        <v/>
      </c>
      <c r="AB445" s="28">
        <v>627</v>
      </c>
      <c r="AC445" s="28" t="str">
        <f t="shared" ca="1" si="31"/>
        <v/>
      </c>
      <c r="AD445" s="75" t="str">
        <f t="shared" ca="1" si="32"/>
        <v/>
      </c>
      <c r="AI445" s="78" t="str">
        <f>IF(AJ445="","",MAX($AI$5:AI444)+1)</f>
        <v/>
      </c>
      <c r="AJ445" s="53" t="str">
        <f>IF(G444="","",IF(COUNTIF($AJ$11:AJ444,G444)=0,G444,""))</f>
        <v/>
      </c>
      <c r="AK445" s="53" t="str">
        <f t="shared" si="33"/>
        <v/>
      </c>
      <c r="AL445" s="135"/>
    </row>
    <row r="446" spans="1:38" x14ac:dyDescent="0.25">
      <c r="A446" s="136"/>
      <c r="B446" s="136"/>
      <c r="C446" s="136"/>
      <c r="D446" s="136"/>
      <c r="E446" s="137"/>
      <c r="F446" s="137"/>
      <c r="G446" s="136"/>
      <c r="H446" s="137"/>
      <c r="I446" s="140" t="str">
        <f t="shared" si="30"/>
        <v/>
      </c>
      <c r="J446" s="140"/>
      <c r="K446" s="140"/>
      <c r="L446" s="140"/>
      <c r="M446" s="74" t="str">
        <f>IF(AND(C446="Abierto",D446="Urgente"),A446,"")</f>
        <v/>
      </c>
      <c r="N446" s="74" t="str">
        <f ca="1">IF(AND(C446="Abierto",D446="Urgente"),TODAY()-E446,"")</f>
        <v/>
      </c>
      <c r="O446" s="74" t="str">
        <f>IF(AND(C446="Abierto",D446="Urgente"),RANK(N446,$N$13:$N$814,0)+COUNTIF($N$13:N446,N446)-1,"")</f>
        <v/>
      </c>
      <c r="P446" s="74" t="str">
        <f>IF(AND(C446="Abierto",D446="Alta"),A446,"")</f>
        <v/>
      </c>
      <c r="Q446" s="74" t="str">
        <f ca="1">IF(AND(C446="Abierto",D446="Alta"),TODAY()-E446,"")</f>
        <v/>
      </c>
      <c r="R446" s="74" t="str">
        <f>IF(AND(C446="Abierto",D446="Alta"),RANK(Q446,$Q$13:$Q$814,0)+COUNTIF($Q$13:Q446,Q446)-1+MAX(O:O),"")</f>
        <v/>
      </c>
      <c r="S446" s="74" t="str">
        <f>IF(AND(C446="Abierto",D446="Media"),A446,"")</f>
        <v/>
      </c>
      <c r="T446" s="74" t="str">
        <f ca="1">IF(AND(C446="Abierto",D446="Media"),TODAY()-E446,"")</f>
        <v/>
      </c>
      <c r="U446" s="74" t="str">
        <f>IF(AND(C446="Abierto",D446="Media"),RANK(T446,$T$13:$T$814,0)+COUNTIF($T$13:T446,T446)-1+MAX(O:O,R:R),"")</f>
        <v/>
      </c>
      <c r="V446" s="74" t="str">
        <f>IF(AND(C446="Abierto",D446="Baja"),A446,"")</f>
        <v/>
      </c>
      <c r="W446" s="74" t="str">
        <f ca="1">IF(AND(C446="Abierto",D446="Baja"),TODAY()-E446,"")</f>
        <v/>
      </c>
      <c r="X446" s="74" t="str">
        <f>IF(AND(C446="Abierto",D446="Baja"),RANK(W446,$W$13:$W$814,0)+COUNTIF($W$13:W446,W446)-1+MAX(O:O,R:R,U:U),"")</f>
        <v/>
      </c>
      <c r="Y446" s="139" t="str">
        <f>IF(OR(C446="Resuelto",C446=""),"",SUM(O446,R446,U446,X446))</f>
        <v/>
      </c>
      <c r="Z446" s="139" t="str">
        <f>IF(OR(C446="Resuelto",C446=""),"",SUM(N446,Q446,T446,W446))</f>
        <v/>
      </c>
      <c r="AA446" s="139" t="str">
        <f>IF(OR(C446="Resuelto",C446=""),"",SUM(M446,P446,S446,V446))</f>
        <v/>
      </c>
      <c r="AB446" s="28">
        <v>628</v>
      </c>
      <c r="AC446" s="28" t="str">
        <f t="shared" ca="1" si="31"/>
        <v/>
      </c>
      <c r="AD446" s="75" t="str">
        <f t="shared" ca="1" si="32"/>
        <v/>
      </c>
      <c r="AI446" s="78" t="str">
        <f>IF(AJ446="","",MAX($AI$5:AI445)+1)</f>
        <v/>
      </c>
      <c r="AJ446" s="53" t="str">
        <f>IF(G445="","",IF(COUNTIF($AJ$11:AJ445,G445)=0,G445,""))</f>
        <v/>
      </c>
      <c r="AK446" s="53" t="str">
        <f t="shared" si="33"/>
        <v/>
      </c>
      <c r="AL446" s="135"/>
    </row>
    <row r="447" spans="1:38" x14ac:dyDescent="0.25">
      <c r="A447" s="136"/>
      <c r="B447" s="136"/>
      <c r="C447" s="136"/>
      <c r="D447" s="136"/>
      <c r="E447" s="137"/>
      <c r="F447" s="137"/>
      <c r="G447" s="136"/>
      <c r="H447" s="137"/>
      <c r="I447" s="140" t="str">
        <f t="shared" si="30"/>
        <v/>
      </c>
      <c r="J447" s="140"/>
      <c r="K447" s="140"/>
      <c r="L447" s="140"/>
      <c r="M447" s="74" t="str">
        <f>IF(AND(C447="Abierto",D447="Urgente"),A447,"")</f>
        <v/>
      </c>
      <c r="N447" s="74" t="str">
        <f ca="1">IF(AND(C447="Abierto",D447="Urgente"),TODAY()-E447,"")</f>
        <v/>
      </c>
      <c r="O447" s="74" t="str">
        <f>IF(AND(C447="Abierto",D447="Urgente"),RANK(N447,$N$13:$N$814,0)+COUNTIF($N$13:N447,N447)-1,"")</f>
        <v/>
      </c>
      <c r="P447" s="74" t="str">
        <f>IF(AND(C447="Abierto",D447="Alta"),A447,"")</f>
        <v/>
      </c>
      <c r="Q447" s="74" t="str">
        <f ca="1">IF(AND(C447="Abierto",D447="Alta"),TODAY()-E447,"")</f>
        <v/>
      </c>
      <c r="R447" s="74" t="str">
        <f>IF(AND(C447="Abierto",D447="Alta"),RANK(Q447,$Q$13:$Q$814,0)+COUNTIF($Q$13:Q447,Q447)-1+MAX(O:O),"")</f>
        <v/>
      </c>
      <c r="S447" s="74" t="str">
        <f>IF(AND(C447="Abierto",D447="Media"),A447,"")</f>
        <v/>
      </c>
      <c r="T447" s="74" t="str">
        <f ca="1">IF(AND(C447="Abierto",D447="Media"),TODAY()-E447,"")</f>
        <v/>
      </c>
      <c r="U447" s="74" t="str">
        <f>IF(AND(C447="Abierto",D447="Media"),RANK(T447,$T$13:$T$814,0)+COUNTIF($T$13:T447,T447)-1+MAX(O:O,R:R),"")</f>
        <v/>
      </c>
      <c r="V447" s="74" t="str">
        <f>IF(AND(C447="Abierto",D447="Baja"),A447,"")</f>
        <v/>
      </c>
      <c r="W447" s="74" t="str">
        <f ca="1">IF(AND(C447="Abierto",D447="Baja"),TODAY()-E447,"")</f>
        <v/>
      </c>
      <c r="X447" s="74" t="str">
        <f>IF(AND(C447="Abierto",D447="Baja"),RANK(W447,$W$13:$W$814,0)+COUNTIF($W$13:W447,W447)-1+MAX(O:O,R:R,U:U),"")</f>
        <v/>
      </c>
      <c r="Y447" s="139" t="str">
        <f>IF(OR(C447="Resuelto",C447=""),"",SUM(O447,R447,U447,X447))</f>
        <v/>
      </c>
      <c r="Z447" s="139" t="str">
        <f>IF(OR(C447="Resuelto",C447=""),"",SUM(N447,Q447,T447,W447))</f>
        <v/>
      </c>
      <c r="AA447" s="139" t="str">
        <f>IF(OR(C447="Resuelto",C447=""),"",SUM(M447,P447,S447,V447))</f>
        <v/>
      </c>
      <c r="AB447" s="28">
        <v>629</v>
      </c>
      <c r="AC447" s="28" t="str">
        <f t="shared" ca="1" si="31"/>
        <v/>
      </c>
      <c r="AD447" s="75" t="str">
        <f t="shared" ca="1" si="32"/>
        <v/>
      </c>
      <c r="AI447" s="78" t="str">
        <f>IF(AJ447="","",MAX($AI$5:AI446)+1)</f>
        <v/>
      </c>
      <c r="AJ447" s="53" t="str">
        <f>IF(G446="","",IF(COUNTIF($AJ$11:AJ446,G446)=0,G446,""))</f>
        <v/>
      </c>
      <c r="AK447" s="53" t="str">
        <f t="shared" si="33"/>
        <v/>
      </c>
      <c r="AL447" s="135"/>
    </row>
    <row r="448" spans="1:38" x14ac:dyDescent="0.25">
      <c r="A448" s="136"/>
      <c r="B448" s="136"/>
      <c r="C448" s="136"/>
      <c r="D448" s="136"/>
      <c r="E448" s="137"/>
      <c r="F448" s="137"/>
      <c r="G448" s="136"/>
      <c r="H448" s="137"/>
      <c r="I448" s="140" t="str">
        <f t="shared" si="30"/>
        <v/>
      </c>
      <c r="J448" s="140"/>
      <c r="K448" s="140"/>
      <c r="L448" s="140"/>
      <c r="M448" s="74" t="str">
        <f>IF(AND(C448="Abierto",D448="Urgente"),A448,"")</f>
        <v/>
      </c>
      <c r="N448" s="74" t="str">
        <f ca="1">IF(AND(C448="Abierto",D448="Urgente"),TODAY()-E448,"")</f>
        <v/>
      </c>
      <c r="O448" s="74" t="str">
        <f>IF(AND(C448="Abierto",D448="Urgente"),RANK(N448,$N$13:$N$814,0)+COUNTIF($N$13:N448,N448)-1,"")</f>
        <v/>
      </c>
      <c r="P448" s="74" t="str">
        <f>IF(AND(C448="Abierto",D448="Alta"),A448,"")</f>
        <v/>
      </c>
      <c r="Q448" s="74" t="str">
        <f ca="1">IF(AND(C448="Abierto",D448="Alta"),TODAY()-E448,"")</f>
        <v/>
      </c>
      <c r="R448" s="74" t="str">
        <f>IF(AND(C448="Abierto",D448="Alta"),RANK(Q448,$Q$13:$Q$814,0)+COUNTIF($Q$13:Q448,Q448)-1+MAX(O:O),"")</f>
        <v/>
      </c>
      <c r="S448" s="74" t="str">
        <f>IF(AND(C448="Abierto",D448="Media"),A448,"")</f>
        <v/>
      </c>
      <c r="T448" s="74" t="str">
        <f ca="1">IF(AND(C448="Abierto",D448="Media"),TODAY()-E448,"")</f>
        <v/>
      </c>
      <c r="U448" s="74" t="str">
        <f>IF(AND(C448="Abierto",D448="Media"),RANK(T448,$T$13:$T$814,0)+COUNTIF($T$13:T448,T448)-1+MAX(O:O,R:R),"")</f>
        <v/>
      </c>
      <c r="V448" s="74" t="str">
        <f>IF(AND(C448="Abierto",D448="Baja"),A448,"")</f>
        <v/>
      </c>
      <c r="W448" s="74" t="str">
        <f ca="1">IF(AND(C448="Abierto",D448="Baja"),TODAY()-E448,"")</f>
        <v/>
      </c>
      <c r="X448" s="74" t="str">
        <f>IF(AND(C448="Abierto",D448="Baja"),RANK(W448,$W$13:$W$814,0)+COUNTIF($W$13:W448,W448)-1+MAX(O:O,R:R,U:U),"")</f>
        <v/>
      </c>
      <c r="Y448" s="139" t="str">
        <f>IF(OR(C448="Resuelto",C448=""),"",SUM(O448,R448,U448,X448))</f>
        <v/>
      </c>
      <c r="Z448" s="139" t="str">
        <f>IF(OR(C448="Resuelto",C448=""),"",SUM(N448,Q448,T448,W448))</f>
        <v/>
      </c>
      <c r="AA448" s="139" t="str">
        <f>IF(OR(C448="Resuelto",C448=""),"",SUM(M448,P448,S448,V448))</f>
        <v/>
      </c>
      <c r="AB448" s="28">
        <v>630</v>
      </c>
      <c r="AC448" s="28" t="str">
        <f t="shared" ca="1" si="31"/>
        <v/>
      </c>
      <c r="AD448" s="75" t="str">
        <f t="shared" ca="1" si="32"/>
        <v/>
      </c>
      <c r="AI448" s="78" t="str">
        <f>IF(AJ448="","",MAX($AI$5:AI447)+1)</f>
        <v/>
      </c>
      <c r="AJ448" s="53" t="str">
        <f>IF(G447="","",IF(COUNTIF($AJ$11:AJ447,G447)=0,G447,""))</f>
        <v/>
      </c>
      <c r="AK448" s="53" t="str">
        <f t="shared" si="33"/>
        <v/>
      </c>
      <c r="AL448" s="135"/>
    </row>
    <row r="449" spans="1:38" x14ac:dyDescent="0.25">
      <c r="A449" s="136"/>
      <c r="B449" s="136"/>
      <c r="C449" s="136"/>
      <c r="D449" s="136"/>
      <c r="E449" s="137"/>
      <c r="F449" s="137"/>
      <c r="G449" s="136"/>
      <c r="H449" s="137"/>
      <c r="I449" s="140" t="str">
        <f t="shared" si="30"/>
        <v/>
      </c>
      <c r="J449" s="140"/>
      <c r="K449" s="140"/>
      <c r="L449" s="140"/>
      <c r="M449" s="74" t="str">
        <f>IF(AND(C449="Abierto",D449="Urgente"),A449,"")</f>
        <v/>
      </c>
      <c r="N449" s="74" t="str">
        <f ca="1">IF(AND(C449="Abierto",D449="Urgente"),TODAY()-E449,"")</f>
        <v/>
      </c>
      <c r="O449" s="74" t="str">
        <f>IF(AND(C449="Abierto",D449="Urgente"),RANK(N449,$N$13:$N$814,0)+COUNTIF($N$13:N449,N449)-1,"")</f>
        <v/>
      </c>
      <c r="P449" s="74" t="str">
        <f>IF(AND(C449="Abierto",D449="Alta"),A449,"")</f>
        <v/>
      </c>
      <c r="Q449" s="74" t="str">
        <f ca="1">IF(AND(C449="Abierto",D449="Alta"),TODAY()-E449,"")</f>
        <v/>
      </c>
      <c r="R449" s="74" t="str">
        <f>IF(AND(C449="Abierto",D449="Alta"),RANK(Q449,$Q$13:$Q$814,0)+COUNTIF($Q$13:Q449,Q449)-1+MAX(O:O),"")</f>
        <v/>
      </c>
      <c r="S449" s="74" t="str">
        <f>IF(AND(C449="Abierto",D449="Media"),A449,"")</f>
        <v/>
      </c>
      <c r="T449" s="74" t="str">
        <f ca="1">IF(AND(C449="Abierto",D449="Media"),TODAY()-E449,"")</f>
        <v/>
      </c>
      <c r="U449" s="74" t="str">
        <f>IF(AND(C449="Abierto",D449="Media"),RANK(T449,$T$13:$T$814,0)+COUNTIF($T$13:T449,T449)-1+MAX(O:O,R:R),"")</f>
        <v/>
      </c>
      <c r="V449" s="74" t="str">
        <f>IF(AND(C449="Abierto",D449="Baja"),A449,"")</f>
        <v/>
      </c>
      <c r="W449" s="74" t="str">
        <f ca="1">IF(AND(C449="Abierto",D449="Baja"),TODAY()-E449,"")</f>
        <v/>
      </c>
      <c r="X449" s="74" t="str">
        <f>IF(AND(C449="Abierto",D449="Baja"),RANK(W449,$W$13:$W$814,0)+COUNTIF($W$13:W449,W449)-1+MAX(O:O,R:R,U:U),"")</f>
        <v/>
      </c>
      <c r="Y449" s="139" t="str">
        <f>IF(OR(C449="Resuelto",C449=""),"",SUM(O449,R449,U449,X449))</f>
        <v/>
      </c>
      <c r="Z449" s="139" t="str">
        <f>IF(OR(C449="Resuelto",C449=""),"",SUM(N449,Q449,T449,W449))</f>
        <v/>
      </c>
      <c r="AA449" s="139" t="str">
        <f>IF(OR(C449="Resuelto",C449=""),"",SUM(M449,P449,S449,V449))</f>
        <v/>
      </c>
      <c r="AB449" s="28">
        <v>631</v>
      </c>
      <c r="AC449" s="28" t="str">
        <f t="shared" ca="1" si="31"/>
        <v/>
      </c>
      <c r="AD449" s="75" t="str">
        <f t="shared" ca="1" si="32"/>
        <v/>
      </c>
      <c r="AI449" s="78" t="str">
        <f>IF(AJ449="","",MAX($AI$5:AI448)+1)</f>
        <v/>
      </c>
      <c r="AJ449" s="53" t="str">
        <f>IF(G448="","",IF(COUNTIF($AJ$11:AJ448,G448)=0,G448,""))</f>
        <v/>
      </c>
      <c r="AK449" s="53" t="str">
        <f t="shared" si="33"/>
        <v/>
      </c>
      <c r="AL449" s="135"/>
    </row>
    <row r="450" spans="1:38" x14ac:dyDescent="0.25">
      <c r="A450" s="136"/>
      <c r="B450" s="136"/>
      <c r="C450" s="136"/>
      <c r="D450" s="136"/>
      <c r="E450" s="137"/>
      <c r="F450" s="137"/>
      <c r="G450" s="136"/>
      <c r="H450" s="137"/>
      <c r="I450" s="140" t="str">
        <f t="shared" si="30"/>
        <v/>
      </c>
      <c r="J450" s="140"/>
      <c r="K450" s="140"/>
      <c r="L450" s="140"/>
      <c r="M450" s="74" t="str">
        <f>IF(AND(C450="Abierto",D450="Urgente"),A450,"")</f>
        <v/>
      </c>
      <c r="N450" s="74" t="str">
        <f ca="1">IF(AND(C450="Abierto",D450="Urgente"),TODAY()-E450,"")</f>
        <v/>
      </c>
      <c r="O450" s="74" t="str">
        <f>IF(AND(C450="Abierto",D450="Urgente"),RANK(N450,$N$13:$N$814,0)+COUNTIF($N$13:N450,N450)-1,"")</f>
        <v/>
      </c>
      <c r="P450" s="74" t="str">
        <f>IF(AND(C450="Abierto",D450="Alta"),A450,"")</f>
        <v/>
      </c>
      <c r="Q450" s="74" t="str">
        <f ca="1">IF(AND(C450="Abierto",D450="Alta"),TODAY()-E450,"")</f>
        <v/>
      </c>
      <c r="R450" s="74" t="str">
        <f>IF(AND(C450="Abierto",D450="Alta"),RANK(Q450,$Q$13:$Q$814,0)+COUNTIF($Q$13:Q450,Q450)-1+MAX(O:O),"")</f>
        <v/>
      </c>
      <c r="S450" s="74" t="str">
        <f>IF(AND(C450="Abierto",D450="Media"),A450,"")</f>
        <v/>
      </c>
      <c r="T450" s="74" t="str">
        <f ca="1">IF(AND(C450="Abierto",D450="Media"),TODAY()-E450,"")</f>
        <v/>
      </c>
      <c r="U450" s="74" t="str">
        <f>IF(AND(C450="Abierto",D450="Media"),RANK(T450,$T$13:$T$814,0)+COUNTIF($T$13:T450,T450)-1+MAX(O:O,R:R),"")</f>
        <v/>
      </c>
      <c r="V450" s="74" t="str">
        <f>IF(AND(C450="Abierto",D450="Baja"),A450,"")</f>
        <v/>
      </c>
      <c r="W450" s="74" t="str">
        <f ca="1">IF(AND(C450="Abierto",D450="Baja"),TODAY()-E450,"")</f>
        <v/>
      </c>
      <c r="X450" s="74" t="str">
        <f>IF(AND(C450="Abierto",D450="Baja"),RANK(W450,$W$13:$W$814,0)+COUNTIF($W$13:W450,W450)-1+MAX(O:O,R:R,U:U),"")</f>
        <v/>
      </c>
      <c r="Y450" s="139" t="str">
        <f>IF(OR(C450="Resuelto",C450=""),"",SUM(O450,R450,U450,X450))</f>
        <v/>
      </c>
      <c r="Z450" s="139" t="str">
        <f>IF(OR(C450="Resuelto",C450=""),"",SUM(N450,Q450,T450,W450))</f>
        <v/>
      </c>
      <c r="AA450" s="139" t="str">
        <f>IF(OR(C450="Resuelto",C450=""),"",SUM(M450,P450,S450,V450))</f>
        <v/>
      </c>
      <c r="AB450" s="28">
        <v>632</v>
      </c>
      <c r="AC450" s="28" t="str">
        <f t="shared" ca="1" si="31"/>
        <v/>
      </c>
      <c r="AD450" s="75" t="str">
        <f t="shared" ca="1" si="32"/>
        <v/>
      </c>
      <c r="AI450" s="78" t="str">
        <f>IF(AJ450="","",MAX($AI$5:AI449)+1)</f>
        <v/>
      </c>
      <c r="AJ450" s="53" t="str">
        <f>IF(G449="","",IF(COUNTIF($AJ$11:AJ449,G449)=0,G449,""))</f>
        <v/>
      </c>
      <c r="AK450" s="53" t="str">
        <f t="shared" si="33"/>
        <v/>
      </c>
      <c r="AL450" s="135"/>
    </row>
    <row r="451" spans="1:38" x14ac:dyDescent="0.25">
      <c r="A451" s="136"/>
      <c r="B451" s="136"/>
      <c r="C451" s="136"/>
      <c r="D451" s="136"/>
      <c r="E451" s="137"/>
      <c r="F451" s="137"/>
      <c r="G451" s="136"/>
      <c r="H451" s="137"/>
      <c r="I451" s="140" t="str">
        <f t="shared" si="30"/>
        <v/>
      </c>
      <c r="J451" s="140"/>
      <c r="K451" s="140"/>
      <c r="L451" s="140"/>
      <c r="M451" s="74" t="str">
        <f>IF(AND(C451="Abierto",D451="Urgente"),A451,"")</f>
        <v/>
      </c>
      <c r="N451" s="74" t="str">
        <f ca="1">IF(AND(C451="Abierto",D451="Urgente"),TODAY()-E451,"")</f>
        <v/>
      </c>
      <c r="O451" s="74" t="str">
        <f>IF(AND(C451="Abierto",D451="Urgente"),RANK(N451,$N$13:$N$814,0)+COUNTIF($N$13:N451,N451)-1,"")</f>
        <v/>
      </c>
      <c r="P451" s="74" t="str">
        <f>IF(AND(C451="Abierto",D451="Alta"),A451,"")</f>
        <v/>
      </c>
      <c r="Q451" s="74" t="str">
        <f ca="1">IF(AND(C451="Abierto",D451="Alta"),TODAY()-E451,"")</f>
        <v/>
      </c>
      <c r="R451" s="74" t="str">
        <f>IF(AND(C451="Abierto",D451="Alta"),RANK(Q451,$Q$13:$Q$814,0)+COUNTIF($Q$13:Q451,Q451)-1+MAX(O:O),"")</f>
        <v/>
      </c>
      <c r="S451" s="74" t="str">
        <f>IF(AND(C451="Abierto",D451="Media"),A451,"")</f>
        <v/>
      </c>
      <c r="T451" s="74" t="str">
        <f ca="1">IF(AND(C451="Abierto",D451="Media"),TODAY()-E451,"")</f>
        <v/>
      </c>
      <c r="U451" s="74" t="str">
        <f>IF(AND(C451="Abierto",D451="Media"),RANK(T451,$T$13:$T$814,0)+COUNTIF($T$13:T451,T451)-1+MAX(O:O,R:R),"")</f>
        <v/>
      </c>
      <c r="V451" s="74" t="str">
        <f>IF(AND(C451="Abierto",D451="Baja"),A451,"")</f>
        <v/>
      </c>
      <c r="W451" s="74" t="str">
        <f ca="1">IF(AND(C451="Abierto",D451="Baja"),TODAY()-E451,"")</f>
        <v/>
      </c>
      <c r="X451" s="74" t="str">
        <f>IF(AND(C451="Abierto",D451="Baja"),RANK(W451,$W$13:$W$814,0)+COUNTIF($W$13:W451,W451)-1+MAX(O:O,R:R,U:U),"")</f>
        <v/>
      </c>
      <c r="Y451" s="139" t="str">
        <f>IF(OR(C451="Resuelto",C451=""),"",SUM(O451,R451,U451,X451))</f>
        <v/>
      </c>
      <c r="Z451" s="139" t="str">
        <f>IF(OR(C451="Resuelto",C451=""),"",SUM(N451,Q451,T451,W451))</f>
        <v/>
      </c>
      <c r="AA451" s="139" t="str">
        <f>IF(OR(C451="Resuelto",C451=""),"",SUM(M451,P451,S451,V451))</f>
        <v/>
      </c>
      <c r="AB451" s="28">
        <v>633</v>
      </c>
      <c r="AC451" s="28" t="str">
        <f t="shared" ca="1" si="31"/>
        <v/>
      </c>
      <c r="AD451" s="75" t="str">
        <f t="shared" ca="1" si="32"/>
        <v/>
      </c>
      <c r="AI451" s="78" t="str">
        <f>IF(AJ451="","",MAX($AI$5:AI450)+1)</f>
        <v/>
      </c>
      <c r="AJ451" s="53" t="str">
        <f>IF(G450="","",IF(COUNTIF($AJ$11:AJ450,G450)=0,G450,""))</f>
        <v/>
      </c>
      <c r="AK451" s="53" t="str">
        <f t="shared" si="33"/>
        <v/>
      </c>
      <c r="AL451" s="135"/>
    </row>
    <row r="452" spans="1:38" x14ac:dyDescent="0.25">
      <c r="A452" s="136"/>
      <c r="B452" s="136"/>
      <c r="C452" s="136"/>
      <c r="D452" s="136"/>
      <c r="E452" s="137"/>
      <c r="F452" s="137"/>
      <c r="G452" s="136"/>
      <c r="H452" s="137"/>
      <c r="I452" s="140" t="str">
        <f t="shared" si="30"/>
        <v/>
      </c>
      <c r="J452" s="140"/>
      <c r="K452" s="140"/>
      <c r="L452" s="140"/>
      <c r="M452" s="74" t="str">
        <f>IF(AND(C452="Abierto",D452="Urgente"),A452,"")</f>
        <v/>
      </c>
      <c r="N452" s="74" t="str">
        <f ca="1">IF(AND(C452="Abierto",D452="Urgente"),TODAY()-E452,"")</f>
        <v/>
      </c>
      <c r="O452" s="74" t="str">
        <f>IF(AND(C452="Abierto",D452="Urgente"),RANK(N452,$N$13:$N$814,0)+COUNTIF($N$13:N452,N452)-1,"")</f>
        <v/>
      </c>
      <c r="P452" s="74" t="str">
        <f>IF(AND(C452="Abierto",D452="Alta"),A452,"")</f>
        <v/>
      </c>
      <c r="Q452" s="74" t="str">
        <f ca="1">IF(AND(C452="Abierto",D452="Alta"),TODAY()-E452,"")</f>
        <v/>
      </c>
      <c r="R452" s="74" t="str">
        <f>IF(AND(C452="Abierto",D452="Alta"),RANK(Q452,$Q$13:$Q$814,0)+COUNTIF($Q$13:Q452,Q452)-1+MAX(O:O),"")</f>
        <v/>
      </c>
      <c r="S452" s="74" t="str">
        <f>IF(AND(C452="Abierto",D452="Media"),A452,"")</f>
        <v/>
      </c>
      <c r="T452" s="74" t="str">
        <f ca="1">IF(AND(C452="Abierto",D452="Media"),TODAY()-E452,"")</f>
        <v/>
      </c>
      <c r="U452" s="74" t="str">
        <f>IF(AND(C452="Abierto",D452="Media"),RANK(T452,$T$13:$T$814,0)+COUNTIF($T$13:T452,T452)-1+MAX(O:O,R:R),"")</f>
        <v/>
      </c>
      <c r="V452" s="74" t="str">
        <f>IF(AND(C452="Abierto",D452="Baja"),A452,"")</f>
        <v/>
      </c>
      <c r="W452" s="74" t="str">
        <f ca="1">IF(AND(C452="Abierto",D452="Baja"),TODAY()-E452,"")</f>
        <v/>
      </c>
      <c r="X452" s="74" t="str">
        <f>IF(AND(C452="Abierto",D452="Baja"),RANK(W452,$W$13:$W$814,0)+COUNTIF($W$13:W452,W452)-1+MAX(O:O,R:R,U:U),"")</f>
        <v/>
      </c>
      <c r="Y452" s="139" t="str">
        <f>IF(OR(C452="Resuelto",C452=""),"",SUM(O452,R452,U452,X452))</f>
        <v/>
      </c>
      <c r="Z452" s="139" t="str">
        <f>IF(OR(C452="Resuelto",C452=""),"",SUM(N452,Q452,T452,W452))</f>
        <v/>
      </c>
      <c r="AA452" s="139" t="str">
        <f>IF(OR(C452="Resuelto",C452=""),"",SUM(M452,P452,S452,V452))</f>
        <v/>
      </c>
      <c r="AB452" s="28">
        <v>634</v>
      </c>
      <c r="AC452" s="28" t="str">
        <f t="shared" ca="1" si="31"/>
        <v/>
      </c>
      <c r="AD452" s="75" t="str">
        <f t="shared" ca="1" si="32"/>
        <v/>
      </c>
      <c r="AI452" s="78" t="str">
        <f>IF(AJ452="","",MAX($AI$5:AI451)+1)</f>
        <v/>
      </c>
      <c r="AJ452" s="53" t="str">
        <f>IF(G451="","",IF(COUNTIF($AJ$11:AJ451,G451)=0,G451,""))</f>
        <v/>
      </c>
      <c r="AK452" s="53" t="str">
        <f t="shared" si="33"/>
        <v/>
      </c>
      <c r="AL452" s="135"/>
    </row>
    <row r="453" spans="1:38" x14ac:dyDescent="0.25">
      <c r="A453" s="136"/>
      <c r="B453" s="136"/>
      <c r="C453" s="136"/>
      <c r="D453" s="136"/>
      <c r="E453" s="137"/>
      <c r="F453" s="137"/>
      <c r="G453" s="136"/>
      <c r="H453" s="137"/>
      <c r="I453" s="140" t="str">
        <f t="shared" si="30"/>
        <v/>
      </c>
      <c r="J453" s="140"/>
      <c r="K453" s="140"/>
      <c r="L453" s="140"/>
      <c r="M453" s="74" t="str">
        <f>IF(AND(C453="Abierto",D453="Urgente"),A453,"")</f>
        <v/>
      </c>
      <c r="N453" s="74" t="str">
        <f ca="1">IF(AND(C453="Abierto",D453="Urgente"),TODAY()-E453,"")</f>
        <v/>
      </c>
      <c r="O453" s="74" t="str">
        <f>IF(AND(C453="Abierto",D453="Urgente"),RANK(N453,$N$13:$N$814,0)+COUNTIF($N$13:N453,N453)-1,"")</f>
        <v/>
      </c>
      <c r="P453" s="74" t="str">
        <f>IF(AND(C453="Abierto",D453="Alta"),A453,"")</f>
        <v/>
      </c>
      <c r="Q453" s="74" t="str">
        <f ca="1">IF(AND(C453="Abierto",D453="Alta"),TODAY()-E453,"")</f>
        <v/>
      </c>
      <c r="R453" s="74" t="str">
        <f>IF(AND(C453="Abierto",D453="Alta"),RANK(Q453,$Q$13:$Q$814,0)+COUNTIF($Q$13:Q453,Q453)-1+MAX(O:O),"")</f>
        <v/>
      </c>
      <c r="S453" s="74" t="str">
        <f>IF(AND(C453="Abierto",D453="Media"),A453,"")</f>
        <v/>
      </c>
      <c r="T453" s="74" t="str">
        <f ca="1">IF(AND(C453="Abierto",D453="Media"),TODAY()-E453,"")</f>
        <v/>
      </c>
      <c r="U453" s="74" t="str">
        <f>IF(AND(C453="Abierto",D453="Media"),RANK(T453,$T$13:$T$814,0)+COUNTIF($T$13:T453,T453)-1+MAX(O:O,R:R),"")</f>
        <v/>
      </c>
      <c r="V453" s="74" t="str">
        <f>IF(AND(C453="Abierto",D453="Baja"),A453,"")</f>
        <v/>
      </c>
      <c r="W453" s="74" t="str">
        <f ca="1">IF(AND(C453="Abierto",D453="Baja"),TODAY()-E453,"")</f>
        <v/>
      </c>
      <c r="X453" s="74" t="str">
        <f>IF(AND(C453="Abierto",D453="Baja"),RANK(W453,$W$13:$W$814,0)+COUNTIF($W$13:W453,W453)-1+MAX(O:O,R:R,U:U),"")</f>
        <v/>
      </c>
      <c r="Y453" s="139" t="str">
        <f>IF(OR(C453="Resuelto",C453=""),"",SUM(O453,R453,U453,X453))</f>
        <v/>
      </c>
      <c r="Z453" s="139" t="str">
        <f>IF(OR(C453="Resuelto",C453=""),"",SUM(N453,Q453,T453,W453))</f>
        <v/>
      </c>
      <c r="AA453" s="139" t="str">
        <f>IF(OR(C453="Resuelto",C453=""),"",SUM(M453,P453,S453,V453))</f>
        <v/>
      </c>
      <c r="AB453" s="28">
        <v>635</v>
      </c>
      <c r="AC453" s="28" t="str">
        <f t="shared" ca="1" si="31"/>
        <v/>
      </c>
      <c r="AD453" s="75" t="str">
        <f t="shared" ca="1" si="32"/>
        <v/>
      </c>
      <c r="AI453" s="78" t="str">
        <f>IF(AJ453="","",MAX($AI$5:AI452)+1)</f>
        <v/>
      </c>
      <c r="AJ453" s="53" t="str">
        <f>IF(G452="","",IF(COUNTIF($AJ$11:AJ452,G452)=0,G452,""))</f>
        <v/>
      </c>
      <c r="AK453" s="53" t="str">
        <f t="shared" si="33"/>
        <v/>
      </c>
      <c r="AL453" s="135"/>
    </row>
    <row r="454" spans="1:38" x14ac:dyDescent="0.25">
      <c r="A454" s="136"/>
      <c r="B454" s="136"/>
      <c r="C454" s="136"/>
      <c r="D454" s="136"/>
      <c r="E454" s="137"/>
      <c r="F454" s="137"/>
      <c r="G454" s="136"/>
      <c r="H454" s="137"/>
      <c r="I454" s="140" t="str">
        <f t="shared" si="30"/>
        <v/>
      </c>
      <c r="J454" s="140"/>
      <c r="K454" s="140"/>
      <c r="L454" s="140"/>
      <c r="M454" s="74" t="str">
        <f>IF(AND(C454="Abierto",D454="Urgente"),A454,"")</f>
        <v/>
      </c>
      <c r="N454" s="74" t="str">
        <f ca="1">IF(AND(C454="Abierto",D454="Urgente"),TODAY()-E454,"")</f>
        <v/>
      </c>
      <c r="O454" s="74" t="str">
        <f>IF(AND(C454="Abierto",D454="Urgente"),RANK(N454,$N$13:$N$814,0)+COUNTIF($N$13:N454,N454)-1,"")</f>
        <v/>
      </c>
      <c r="P454" s="74" t="str">
        <f>IF(AND(C454="Abierto",D454="Alta"),A454,"")</f>
        <v/>
      </c>
      <c r="Q454" s="74" t="str">
        <f ca="1">IF(AND(C454="Abierto",D454="Alta"),TODAY()-E454,"")</f>
        <v/>
      </c>
      <c r="R454" s="74" t="str">
        <f>IF(AND(C454="Abierto",D454="Alta"),RANK(Q454,$Q$13:$Q$814,0)+COUNTIF($Q$13:Q454,Q454)-1+MAX(O:O),"")</f>
        <v/>
      </c>
      <c r="S454" s="74" t="str">
        <f>IF(AND(C454="Abierto",D454="Media"),A454,"")</f>
        <v/>
      </c>
      <c r="T454" s="74" t="str">
        <f ca="1">IF(AND(C454="Abierto",D454="Media"),TODAY()-E454,"")</f>
        <v/>
      </c>
      <c r="U454" s="74" t="str">
        <f>IF(AND(C454="Abierto",D454="Media"),RANK(T454,$T$13:$T$814,0)+COUNTIF($T$13:T454,T454)-1+MAX(O:O,R:R),"")</f>
        <v/>
      </c>
      <c r="V454" s="74" t="str">
        <f>IF(AND(C454="Abierto",D454="Baja"),A454,"")</f>
        <v/>
      </c>
      <c r="W454" s="74" t="str">
        <f ca="1">IF(AND(C454="Abierto",D454="Baja"),TODAY()-E454,"")</f>
        <v/>
      </c>
      <c r="X454" s="74" t="str">
        <f>IF(AND(C454="Abierto",D454="Baja"),RANK(W454,$W$13:$W$814,0)+COUNTIF($W$13:W454,W454)-1+MAX(O:O,R:R,U:U),"")</f>
        <v/>
      </c>
      <c r="Y454" s="139" t="str">
        <f>IF(OR(C454="Resuelto",C454=""),"",SUM(O454,R454,U454,X454))</f>
        <v/>
      </c>
      <c r="Z454" s="139" t="str">
        <f>IF(OR(C454="Resuelto",C454=""),"",SUM(N454,Q454,T454,W454))</f>
        <v/>
      </c>
      <c r="AA454" s="139" t="str">
        <f>IF(OR(C454="Resuelto",C454=""),"",SUM(M454,P454,S454,V454))</f>
        <v/>
      </c>
      <c r="AB454" s="28">
        <v>636</v>
      </c>
      <c r="AC454" s="28" t="str">
        <f t="shared" ca="1" si="31"/>
        <v/>
      </c>
      <c r="AD454" s="75" t="str">
        <f t="shared" ca="1" si="32"/>
        <v/>
      </c>
      <c r="AI454" s="78" t="str">
        <f>IF(AJ454="","",MAX($AI$5:AI453)+1)</f>
        <v/>
      </c>
      <c r="AJ454" s="53" t="str">
        <f>IF(G453="","",IF(COUNTIF($AJ$11:AJ453,G453)=0,G453,""))</f>
        <v/>
      </c>
      <c r="AK454" s="53" t="str">
        <f t="shared" si="33"/>
        <v/>
      </c>
      <c r="AL454" s="135"/>
    </row>
    <row r="455" spans="1:38" x14ac:dyDescent="0.25">
      <c r="A455" s="136"/>
      <c r="B455" s="136"/>
      <c r="C455" s="136"/>
      <c r="D455" s="136"/>
      <c r="E455" s="137"/>
      <c r="F455" s="137"/>
      <c r="G455" s="136"/>
      <c r="H455" s="137"/>
      <c r="I455" s="140" t="str">
        <f t="shared" si="30"/>
        <v/>
      </c>
      <c r="J455" s="140"/>
      <c r="K455" s="140"/>
      <c r="L455" s="140"/>
      <c r="M455" s="74" t="str">
        <f>IF(AND(C455="Abierto",D455="Urgente"),A455,"")</f>
        <v/>
      </c>
      <c r="N455" s="74" t="str">
        <f ca="1">IF(AND(C455="Abierto",D455="Urgente"),TODAY()-E455,"")</f>
        <v/>
      </c>
      <c r="O455" s="74" t="str">
        <f>IF(AND(C455="Abierto",D455="Urgente"),RANK(N455,$N$13:$N$814,0)+COUNTIF($N$13:N455,N455)-1,"")</f>
        <v/>
      </c>
      <c r="P455" s="74" t="str">
        <f>IF(AND(C455="Abierto",D455="Alta"),A455,"")</f>
        <v/>
      </c>
      <c r="Q455" s="74" t="str">
        <f ca="1">IF(AND(C455="Abierto",D455="Alta"),TODAY()-E455,"")</f>
        <v/>
      </c>
      <c r="R455" s="74" t="str">
        <f>IF(AND(C455="Abierto",D455="Alta"),RANK(Q455,$Q$13:$Q$814,0)+COUNTIF($Q$13:Q455,Q455)-1+MAX(O:O),"")</f>
        <v/>
      </c>
      <c r="S455" s="74" t="str">
        <f>IF(AND(C455="Abierto",D455="Media"),A455,"")</f>
        <v/>
      </c>
      <c r="T455" s="74" t="str">
        <f ca="1">IF(AND(C455="Abierto",D455="Media"),TODAY()-E455,"")</f>
        <v/>
      </c>
      <c r="U455" s="74" t="str">
        <f>IF(AND(C455="Abierto",D455="Media"),RANK(T455,$T$13:$T$814,0)+COUNTIF($T$13:T455,T455)-1+MAX(O:O,R:R),"")</f>
        <v/>
      </c>
      <c r="V455" s="74" t="str">
        <f>IF(AND(C455="Abierto",D455="Baja"),A455,"")</f>
        <v/>
      </c>
      <c r="W455" s="74" t="str">
        <f ca="1">IF(AND(C455="Abierto",D455="Baja"),TODAY()-E455,"")</f>
        <v/>
      </c>
      <c r="X455" s="74" t="str">
        <f>IF(AND(C455="Abierto",D455="Baja"),RANK(W455,$W$13:$W$814,0)+COUNTIF($W$13:W455,W455)-1+MAX(O:O,R:R,U:U),"")</f>
        <v/>
      </c>
      <c r="Y455" s="139" t="str">
        <f>IF(OR(C455="Resuelto",C455=""),"",SUM(O455,R455,U455,X455))</f>
        <v/>
      </c>
      <c r="Z455" s="139" t="str">
        <f>IF(OR(C455="Resuelto",C455=""),"",SUM(N455,Q455,T455,W455))</f>
        <v/>
      </c>
      <c r="AA455" s="139" t="str">
        <f>IF(OR(C455="Resuelto",C455=""),"",SUM(M455,P455,S455,V455))</f>
        <v/>
      </c>
      <c r="AB455" s="28">
        <v>637</v>
      </c>
      <c r="AC455" s="28" t="str">
        <f t="shared" ca="1" si="31"/>
        <v/>
      </c>
      <c r="AD455" s="75" t="str">
        <f t="shared" ca="1" si="32"/>
        <v/>
      </c>
      <c r="AI455" s="78" t="str">
        <f>IF(AJ455="","",MAX($AI$5:AI454)+1)</f>
        <v/>
      </c>
      <c r="AJ455" s="53" t="str">
        <f>IF(G454="","",IF(COUNTIF($AJ$11:AJ454,G454)=0,G454,""))</f>
        <v/>
      </c>
      <c r="AK455" s="53" t="str">
        <f t="shared" si="33"/>
        <v/>
      </c>
      <c r="AL455" s="135"/>
    </row>
    <row r="456" spans="1:38" x14ac:dyDescent="0.25">
      <c r="A456" s="136"/>
      <c r="B456" s="136"/>
      <c r="C456" s="136"/>
      <c r="D456" s="136"/>
      <c r="E456" s="137"/>
      <c r="F456" s="137"/>
      <c r="G456" s="136"/>
      <c r="H456" s="137"/>
      <c r="I456" s="140" t="str">
        <f t="shared" si="30"/>
        <v/>
      </c>
      <c r="J456" s="140"/>
      <c r="K456" s="140"/>
      <c r="L456" s="140"/>
      <c r="M456" s="74" t="str">
        <f>IF(AND(C456="Abierto",D456="Urgente"),A456,"")</f>
        <v/>
      </c>
      <c r="N456" s="74" t="str">
        <f ca="1">IF(AND(C456="Abierto",D456="Urgente"),TODAY()-E456,"")</f>
        <v/>
      </c>
      <c r="O456" s="74" t="str">
        <f>IF(AND(C456="Abierto",D456="Urgente"),RANK(N456,$N$13:$N$814,0)+COUNTIF($N$13:N456,N456)-1,"")</f>
        <v/>
      </c>
      <c r="P456" s="74" t="str">
        <f>IF(AND(C456="Abierto",D456="Alta"),A456,"")</f>
        <v/>
      </c>
      <c r="Q456" s="74" t="str">
        <f ca="1">IF(AND(C456="Abierto",D456="Alta"),TODAY()-E456,"")</f>
        <v/>
      </c>
      <c r="R456" s="74" t="str">
        <f>IF(AND(C456="Abierto",D456="Alta"),RANK(Q456,$Q$13:$Q$814,0)+COUNTIF($Q$13:Q456,Q456)-1+MAX(O:O),"")</f>
        <v/>
      </c>
      <c r="S456" s="74" t="str">
        <f>IF(AND(C456="Abierto",D456="Media"),A456,"")</f>
        <v/>
      </c>
      <c r="T456" s="74" t="str">
        <f ca="1">IF(AND(C456="Abierto",D456="Media"),TODAY()-E456,"")</f>
        <v/>
      </c>
      <c r="U456" s="74" t="str">
        <f>IF(AND(C456="Abierto",D456="Media"),RANK(T456,$T$13:$T$814,0)+COUNTIF($T$13:T456,T456)-1+MAX(O:O,R:R),"")</f>
        <v/>
      </c>
      <c r="V456" s="74" t="str">
        <f>IF(AND(C456="Abierto",D456="Baja"),A456,"")</f>
        <v/>
      </c>
      <c r="W456" s="74" t="str">
        <f ca="1">IF(AND(C456="Abierto",D456="Baja"),TODAY()-E456,"")</f>
        <v/>
      </c>
      <c r="X456" s="74" t="str">
        <f>IF(AND(C456="Abierto",D456="Baja"),RANK(W456,$W$13:$W$814,0)+COUNTIF($W$13:W456,W456)-1+MAX(O:O,R:R,U:U),"")</f>
        <v/>
      </c>
      <c r="Y456" s="139" t="str">
        <f>IF(OR(C456="Resuelto",C456=""),"",SUM(O456,R456,U456,X456))</f>
        <v/>
      </c>
      <c r="Z456" s="139" t="str">
        <f>IF(OR(C456="Resuelto",C456=""),"",SUM(N456,Q456,T456,W456))</f>
        <v/>
      </c>
      <c r="AA456" s="139" t="str">
        <f>IF(OR(C456="Resuelto",C456=""),"",SUM(M456,P456,S456,V456))</f>
        <v/>
      </c>
      <c r="AB456" s="28">
        <v>638</v>
      </c>
      <c r="AC456" s="28" t="str">
        <f t="shared" ca="1" si="31"/>
        <v/>
      </c>
      <c r="AD456" s="75" t="str">
        <f t="shared" ca="1" si="32"/>
        <v/>
      </c>
      <c r="AI456" s="78" t="str">
        <f>IF(AJ456="","",MAX($AI$5:AI455)+1)</f>
        <v/>
      </c>
      <c r="AJ456" s="53" t="str">
        <f>IF(G455="","",IF(COUNTIF($AJ$11:AJ455,G455)=0,G455,""))</f>
        <v/>
      </c>
      <c r="AK456" s="53" t="str">
        <f t="shared" si="33"/>
        <v/>
      </c>
      <c r="AL456" s="135"/>
    </row>
    <row r="457" spans="1:38" x14ac:dyDescent="0.25">
      <c r="A457" s="136"/>
      <c r="B457" s="136"/>
      <c r="C457" s="136"/>
      <c r="D457" s="136"/>
      <c r="E457" s="137"/>
      <c r="F457" s="137"/>
      <c r="G457" s="136"/>
      <c r="H457" s="137"/>
      <c r="I457" s="140" t="str">
        <f t="shared" si="30"/>
        <v/>
      </c>
      <c r="J457" s="140"/>
      <c r="K457" s="140"/>
      <c r="L457" s="140"/>
      <c r="M457" s="74" t="str">
        <f>IF(AND(C457="Abierto",D457="Urgente"),A457,"")</f>
        <v/>
      </c>
      <c r="N457" s="74" t="str">
        <f ca="1">IF(AND(C457="Abierto",D457="Urgente"),TODAY()-E457,"")</f>
        <v/>
      </c>
      <c r="O457" s="74" t="str">
        <f>IF(AND(C457="Abierto",D457="Urgente"),RANK(N457,$N$13:$N$814,0)+COUNTIF($N$13:N457,N457)-1,"")</f>
        <v/>
      </c>
      <c r="P457" s="74" t="str">
        <f>IF(AND(C457="Abierto",D457="Alta"),A457,"")</f>
        <v/>
      </c>
      <c r="Q457" s="74" t="str">
        <f ca="1">IF(AND(C457="Abierto",D457="Alta"),TODAY()-E457,"")</f>
        <v/>
      </c>
      <c r="R457" s="74" t="str">
        <f>IF(AND(C457="Abierto",D457="Alta"),RANK(Q457,$Q$13:$Q$814,0)+COUNTIF($Q$13:Q457,Q457)-1+MAX(O:O),"")</f>
        <v/>
      </c>
      <c r="S457" s="74" t="str">
        <f>IF(AND(C457="Abierto",D457="Media"),A457,"")</f>
        <v/>
      </c>
      <c r="T457" s="74" t="str">
        <f ca="1">IF(AND(C457="Abierto",D457="Media"),TODAY()-E457,"")</f>
        <v/>
      </c>
      <c r="U457" s="74" t="str">
        <f>IF(AND(C457="Abierto",D457="Media"),RANK(T457,$T$13:$T$814,0)+COUNTIF($T$13:T457,T457)-1+MAX(O:O,R:R),"")</f>
        <v/>
      </c>
      <c r="V457" s="74" t="str">
        <f>IF(AND(C457="Abierto",D457="Baja"),A457,"")</f>
        <v/>
      </c>
      <c r="W457" s="74" t="str">
        <f ca="1">IF(AND(C457="Abierto",D457="Baja"),TODAY()-E457,"")</f>
        <v/>
      </c>
      <c r="X457" s="74" t="str">
        <f>IF(AND(C457="Abierto",D457="Baja"),RANK(W457,$W$13:$W$814,0)+COUNTIF($W$13:W457,W457)-1+MAX(O:O,R:R,U:U),"")</f>
        <v/>
      </c>
      <c r="Y457" s="139" t="str">
        <f>IF(OR(C457="Resuelto",C457=""),"",SUM(O457,R457,U457,X457))</f>
        <v/>
      </c>
      <c r="Z457" s="139" t="str">
        <f>IF(OR(C457="Resuelto",C457=""),"",SUM(N457,Q457,T457,W457))</f>
        <v/>
      </c>
      <c r="AA457" s="139" t="str">
        <f>IF(OR(C457="Resuelto",C457=""),"",SUM(M457,P457,S457,V457))</f>
        <v/>
      </c>
      <c r="AB457" s="28">
        <v>639</v>
      </c>
      <c r="AC457" s="28" t="str">
        <f t="shared" ca="1" si="31"/>
        <v/>
      </c>
      <c r="AD457" s="75" t="str">
        <f t="shared" ca="1" si="32"/>
        <v/>
      </c>
      <c r="AI457" s="78" t="str">
        <f>IF(AJ457="","",MAX($AI$5:AI456)+1)</f>
        <v/>
      </c>
      <c r="AJ457" s="53" t="str">
        <f>IF(G456="","",IF(COUNTIF($AJ$11:AJ456,G456)=0,G456,""))</f>
        <v/>
      </c>
      <c r="AK457" s="53" t="str">
        <f t="shared" si="33"/>
        <v/>
      </c>
      <c r="AL457" s="135"/>
    </row>
    <row r="458" spans="1:38" x14ac:dyDescent="0.25">
      <c r="A458" s="136"/>
      <c r="B458" s="136"/>
      <c r="C458" s="136"/>
      <c r="D458" s="136"/>
      <c r="E458" s="137"/>
      <c r="F458" s="137"/>
      <c r="G458" s="136"/>
      <c r="H458" s="137"/>
      <c r="I458" s="140" t="str">
        <f t="shared" si="30"/>
        <v/>
      </c>
      <c r="J458" s="140"/>
      <c r="K458" s="140"/>
      <c r="L458" s="140"/>
      <c r="M458" s="74" t="str">
        <f>IF(AND(C458="Abierto",D458="Urgente"),A458,"")</f>
        <v/>
      </c>
      <c r="N458" s="74" t="str">
        <f ca="1">IF(AND(C458="Abierto",D458="Urgente"),TODAY()-E458,"")</f>
        <v/>
      </c>
      <c r="O458" s="74" t="str">
        <f>IF(AND(C458="Abierto",D458="Urgente"),RANK(N458,$N$13:$N$814,0)+COUNTIF($N$13:N458,N458)-1,"")</f>
        <v/>
      </c>
      <c r="P458" s="74" t="str">
        <f>IF(AND(C458="Abierto",D458="Alta"),A458,"")</f>
        <v/>
      </c>
      <c r="Q458" s="74" t="str">
        <f ca="1">IF(AND(C458="Abierto",D458="Alta"),TODAY()-E458,"")</f>
        <v/>
      </c>
      <c r="R458" s="74" t="str">
        <f>IF(AND(C458="Abierto",D458="Alta"),RANK(Q458,$Q$13:$Q$814,0)+COUNTIF($Q$13:Q458,Q458)-1+MAX(O:O),"")</f>
        <v/>
      </c>
      <c r="S458" s="74" t="str">
        <f>IF(AND(C458="Abierto",D458="Media"),A458,"")</f>
        <v/>
      </c>
      <c r="T458" s="74" t="str">
        <f ca="1">IF(AND(C458="Abierto",D458="Media"),TODAY()-E458,"")</f>
        <v/>
      </c>
      <c r="U458" s="74" t="str">
        <f>IF(AND(C458="Abierto",D458="Media"),RANK(T458,$T$13:$T$814,0)+COUNTIF($T$13:T458,T458)-1+MAX(O:O,R:R),"")</f>
        <v/>
      </c>
      <c r="V458" s="74" t="str">
        <f>IF(AND(C458="Abierto",D458="Baja"),A458,"")</f>
        <v/>
      </c>
      <c r="W458" s="74" t="str">
        <f ca="1">IF(AND(C458="Abierto",D458="Baja"),TODAY()-E458,"")</f>
        <v/>
      </c>
      <c r="X458" s="74" t="str">
        <f>IF(AND(C458="Abierto",D458="Baja"),RANK(W458,$W$13:$W$814,0)+COUNTIF($W$13:W458,W458)-1+MAX(O:O,R:R,U:U),"")</f>
        <v/>
      </c>
      <c r="Y458" s="139" t="str">
        <f>IF(OR(C458="Resuelto",C458=""),"",SUM(O458,R458,U458,X458))</f>
        <v/>
      </c>
      <c r="Z458" s="139" t="str">
        <f>IF(OR(C458="Resuelto",C458=""),"",SUM(N458,Q458,T458,W458))</f>
        <v/>
      </c>
      <c r="AA458" s="139" t="str">
        <f>IF(OR(C458="Resuelto",C458=""),"",SUM(M458,P458,S458,V458))</f>
        <v/>
      </c>
      <c r="AB458" s="28">
        <v>640</v>
      </c>
      <c r="AC458" s="28" t="str">
        <f t="shared" ca="1" si="31"/>
        <v/>
      </c>
      <c r="AD458" s="75" t="str">
        <f t="shared" ca="1" si="32"/>
        <v/>
      </c>
      <c r="AI458" s="78" t="str">
        <f>IF(AJ458="","",MAX($AI$5:AI457)+1)</f>
        <v/>
      </c>
      <c r="AJ458" s="53" t="str">
        <f>IF(G457="","",IF(COUNTIF($AJ$11:AJ457,G457)=0,G457,""))</f>
        <v/>
      </c>
      <c r="AK458" s="53" t="str">
        <f t="shared" si="33"/>
        <v/>
      </c>
      <c r="AL458" s="135"/>
    </row>
    <row r="459" spans="1:38" x14ac:dyDescent="0.25">
      <c r="A459" s="136"/>
      <c r="B459" s="136"/>
      <c r="C459" s="136"/>
      <c r="D459" s="136"/>
      <c r="E459" s="137"/>
      <c r="F459" s="137"/>
      <c r="G459" s="136"/>
      <c r="H459" s="137"/>
      <c r="I459" s="140" t="str">
        <f t="shared" si="30"/>
        <v/>
      </c>
      <c r="J459" s="140"/>
      <c r="K459" s="140"/>
      <c r="L459" s="140"/>
      <c r="M459" s="74" t="str">
        <f>IF(AND(C459="Abierto",D459="Urgente"),A459,"")</f>
        <v/>
      </c>
      <c r="N459" s="74" t="str">
        <f ca="1">IF(AND(C459="Abierto",D459="Urgente"),TODAY()-E459,"")</f>
        <v/>
      </c>
      <c r="O459" s="74" t="str">
        <f>IF(AND(C459="Abierto",D459="Urgente"),RANK(N459,$N$13:$N$814,0)+COUNTIF($N$13:N459,N459)-1,"")</f>
        <v/>
      </c>
      <c r="P459" s="74" t="str">
        <f>IF(AND(C459="Abierto",D459="Alta"),A459,"")</f>
        <v/>
      </c>
      <c r="Q459" s="74" t="str">
        <f ca="1">IF(AND(C459="Abierto",D459="Alta"),TODAY()-E459,"")</f>
        <v/>
      </c>
      <c r="R459" s="74" t="str">
        <f>IF(AND(C459="Abierto",D459="Alta"),RANK(Q459,$Q$13:$Q$814,0)+COUNTIF($Q$13:Q459,Q459)-1+MAX(O:O),"")</f>
        <v/>
      </c>
      <c r="S459" s="74" t="str">
        <f>IF(AND(C459="Abierto",D459="Media"),A459,"")</f>
        <v/>
      </c>
      <c r="T459" s="74" t="str">
        <f ca="1">IF(AND(C459="Abierto",D459="Media"),TODAY()-E459,"")</f>
        <v/>
      </c>
      <c r="U459" s="74" t="str">
        <f>IF(AND(C459="Abierto",D459="Media"),RANK(T459,$T$13:$T$814,0)+COUNTIF($T$13:T459,T459)-1+MAX(O:O,R:R),"")</f>
        <v/>
      </c>
      <c r="V459" s="74" t="str">
        <f>IF(AND(C459="Abierto",D459="Baja"),A459,"")</f>
        <v/>
      </c>
      <c r="W459" s="74" t="str">
        <f ca="1">IF(AND(C459="Abierto",D459="Baja"),TODAY()-E459,"")</f>
        <v/>
      </c>
      <c r="X459" s="74" t="str">
        <f>IF(AND(C459="Abierto",D459="Baja"),RANK(W459,$W$13:$W$814,0)+COUNTIF($W$13:W459,W459)-1+MAX(O:O,R:R,U:U),"")</f>
        <v/>
      </c>
      <c r="Y459" s="139" t="str">
        <f>IF(OR(C459="Resuelto",C459=""),"",SUM(O459,R459,U459,X459))</f>
        <v/>
      </c>
      <c r="Z459" s="139" t="str">
        <f>IF(OR(C459="Resuelto",C459=""),"",SUM(N459,Q459,T459,W459))</f>
        <v/>
      </c>
      <c r="AA459" s="139" t="str">
        <f>IF(OR(C459="Resuelto",C459=""),"",SUM(M459,P459,S459,V459))</f>
        <v/>
      </c>
      <c r="AB459" s="28">
        <v>641</v>
      </c>
      <c r="AC459" s="28" t="str">
        <f t="shared" ca="1" si="31"/>
        <v/>
      </c>
      <c r="AD459" s="75" t="str">
        <f t="shared" ca="1" si="32"/>
        <v/>
      </c>
      <c r="AI459" s="78" t="str">
        <f>IF(AJ459="","",MAX($AI$5:AI458)+1)</f>
        <v/>
      </c>
      <c r="AJ459" s="53" t="str">
        <f>IF(G458="","",IF(COUNTIF($AJ$11:AJ458,G458)=0,G458,""))</f>
        <v/>
      </c>
      <c r="AK459" s="53" t="str">
        <f t="shared" si="33"/>
        <v/>
      </c>
      <c r="AL459" s="135"/>
    </row>
    <row r="460" spans="1:38" x14ac:dyDescent="0.25">
      <c r="A460" s="136"/>
      <c r="B460" s="136"/>
      <c r="C460" s="136"/>
      <c r="D460" s="136"/>
      <c r="E460" s="137"/>
      <c r="F460" s="137"/>
      <c r="G460" s="136"/>
      <c r="H460" s="137"/>
      <c r="I460" s="140" t="str">
        <f t="shared" si="30"/>
        <v/>
      </c>
      <c r="J460" s="140"/>
      <c r="K460" s="140"/>
      <c r="L460" s="140"/>
      <c r="M460" s="74" t="str">
        <f>IF(AND(C460="Abierto",D460="Urgente"),A460,"")</f>
        <v/>
      </c>
      <c r="N460" s="74" t="str">
        <f ca="1">IF(AND(C460="Abierto",D460="Urgente"),TODAY()-E460,"")</f>
        <v/>
      </c>
      <c r="O460" s="74" t="str">
        <f>IF(AND(C460="Abierto",D460="Urgente"),RANK(N460,$N$13:$N$814,0)+COUNTIF($N$13:N460,N460)-1,"")</f>
        <v/>
      </c>
      <c r="P460" s="74" t="str">
        <f>IF(AND(C460="Abierto",D460="Alta"),A460,"")</f>
        <v/>
      </c>
      <c r="Q460" s="74" t="str">
        <f ca="1">IF(AND(C460="Abierto",D460="Alta"),TODAY()-E460,"")</f>
        <v/>
      </c>
      <c r="R460" s="74" t="str">
        <f>IF(AND(C460="Abierto",D460="Alta"),RANK(Q460,$Q$13:$Q$814,0)+COUNTIF($Q$13:Q460,Q460)-1+MAX(O:O),"")</f>
        <v/>
      </c>
      <c r="S460" s="74" t="str">
        <f>IF(AND(C460="Abierto",D460="Media"),A460,"")</f>
        <v/>
      </c>
      <c r="T460" s="74" t="str">
        <f ca="1">IF(AND(C460="Abierto",D460="Media"),TODAY()-E460,"")</f>
        <v/>
      </c>
      <c r="U460" s="74" t="str">
        <f>IF(AND(C460="Abierto",D460="Media"),RANK(T460,$T$13:$T$814,0)+COUNTIF($T$13:T460,T460)-1+MAX(O:O,R:R),"")</f>
        <v/>
      </c>
      <c r="V460" s="74" t="str">
        <f>IF(AND(C460="Abierto",D460="Baja"),A460,"")</f>
        <v/>
      </c>
      <c r="W460" s="74" t="str">
        <f ca="1">IF(AND(C460="Abierto",D460="Baja"),TODAY()-E460,"")</f>
        <v/>
      </c>
      <c r="X460" s="74" t="str">
        <f>IF(AND(C460="Abierto",D460="Baja"),RANK(W460,$W$13:$W$814,0)+COUNTIF($W$13:W460,W460)-1+MAX(O:O,R:R,U:U),"")</f>
        <v/>
      </c>
      <c r="Y460" s="139" t="str">
        <f>IF(OR(C460="Resuelto",C460=""),"",SUM(O460,R460,U460,X460))</f>
        <v/>
      </c>
      <c r="Z460" s="139" t="str">
        <f>IF(OR(C460="Resuelto",C460=""),"",SUM(N460,Q460,T460,W460))</f>
        <v/>
      </c>
      <c r="AA460" s="139" t="str">
        <f>IF(OR(C460="Resuelto",C460=""),"",SUM(M460,P460,S460,V460))</f>
        <v/>
      </c>
      <c r="AB460" s="28">
        <v>642</v>
      </c>
      <c r="AC460" s="28" t="str">
        <f t="shared" ca="1" si="31"/>
        <v/>
      </c>
      <c r="AD460" s="75" t="str">
        <f t="shared" ca="1" si="32"/>
        <v/>
      </c>
      <c r="AI460" s="78" t="str">
        <f>IF(AJ460="","",MAX($AI$5:AI459)+1)</f>
        <v/>
      </c>
      <c r="AJ460" s="53" t="str">
        <f>IF(G459="","",IF(COUNTIF($AJ$11:AJ459,G459)=0,G459,""))</f>
        <v/>
      </c>
      <c r="AK460" s="53" t="str">
        <f t="shared" si="33"/>
        <v/>
      </c>
      <c r="AL460" s="135"/>
    </row>
    <row r="461" spans="1:38" x14ac:dyDescent="0.25">
      <c r="A461" s="136"/>
      <c r="B461" s="136"/>
      <c r="C461" s="136"/>
      <c r="D461" s="136"/>
      <c r="E461" s="137"/>
      <c r="F461" s="137"/>
      <c r="G461" s="136"/>
      <c r="H461" s="137"/>
      <c r="I461" s="140" t="str">
        <f t="shared" ref="I461:I524" si="34">IF(OR(E461=0,H461=0),"",H461-E461)</f>
        <v/>
      </c>
      <c r="J461" s="140"/>
      <c r="K461" s="140"/>
      <c r="L461" s="140"/>
      <c r="M461" s="74" t="str">
        <f>IF(AND(C461="Abierto",D461="Urgente"),A461,"")</f>
        <v/>
      </c>
      <c r="N461" s="74" t="str">
        <f ca="1">IF(AND(C461="Abierto",D461="Urgente"),TODAY()-E461,"")</f>
        <v/>
      </c>
      <c r="O461" s="74" t="str">
        <f>IF(AND(C461="Abierto",D461="Urgente"),RANK(N461,$N$13:$N$814,0)+COUNTIF($N$13:N461,N461)-1,"")</f>
        <v/>
      </c>
      <c r="P461" s="74" t="str">
        <f>IF(AND(C461="Abierto",D461="Alta"),A461,"")</f>
        <v/>
      </c>
      <c r="Q461" s="74" t="str">
        <f ca="1">IF(AND(C461="Abierto",D461="Alta"),TODAY()-E461,"")</f>
        <v/>
      </c>
      <c r="R461" s="74" t="str">
        <f>IF(AND(C461="Abierto",D461="Alta"),RANK(Q461,$Q$13:$Q$814,0)+COUNTIF($Q$13:Q461,Q461)-1+MAX(O:O),"")</f>
        <v/>
      </c>
      <c r="S461" s="74" t="str">
        <f>IF(AND(C461="Abierto",D461="Media"),A461,"")</f>
        <v/>
      </c>
      <c r="T461" s="74" t="str">
        <f ca="1">IF(AND(C461="Abierto",D461="Media"),TODAY()-E461,"")</f>
        <v/>
      </c>
      <c r="U461" s="74" t="str">
        <f>IF(AND(C461="Abierto",D461="Media"),RANK(T461,$T$13:$T$814,0)+COUNTIF($T$13:T461,T461)-1+MAX(O:O,R:R),"")</f>
        <v/>
      </c>
      <c r="V461" s="74" t="str">
        <f>IF(AND(C461="Abierto",D461="Baja"),A461,"")</f>
        <v/>
      </c>
      <c r="W461" s="74" t="str">
        <f ca="1">IF(AND(C461="Abierto",D461="Baja"),TODAY()-E461,"")</f>
        <v/>
      </c>
      <c r="X461" s="74" t="str">
        <f>IF(AND(C461="Abierto",D461="Baja"),RANK(W461,$W$13:$W$814,0)+COUNTIF($W$13:W461,W461)-1+MAX(O:O,R:R,U:U),"")</f>
        <v/>
      </c>
      <c r="Y461" s="139" t="str">
        <f>IF(OR(C461="Resuelto",C461=""),"",SUM(O461,R461,U461,X461))</f>
        <v/>
      </c>
      <c r="Z461" s="139" t="str">
        <f>IF(OR(C461="Resuelto",C461=""),"",SUM(N461,Q461,T461,W461))</f>
        <v/>
      </c>
      <c r="AA461" s="139" t="str">
        <f>IF(OR(C461="Resuelto",C461=""),"",SUM(M461,P461,S461,V461))</f>
        <v/>
      </c>
      <c r="AB461" s="28">
        <v>643</v>
      </c>
      <c r="AC461" s="28" t="str">
        <f t="shared" ca="1" si="31"/>
        <v/>
      </c>
      <c r="AD461" s="75" t="str">
        <f t="shared" ca="1" si="32"/>
        <v/>
      </c>
      <c r="AI461" s="78" t="str">
        <f>IF(AJ461="","",MAX($AI$5:AI460)+1)</f>
        <v/>
      </c>
      <c r="AJ461" s="53" t="str">
        <f>IF(G460="","",IF(COUNTIF($AJ$11:AJ460,G460)=0,G460,""))</f>
        <v/>
      </c>
      <c r="AK461" s="53" t="str">
        <f t="shared" si="33"/>
        <v/>
      </c>
      <c r="AL461" s="135"/>
    </row>
    <row r="462" spans="1:38" x14ac:dyDescent="0.25">
      <c r="A462" s="136"/>
      <c r="B462" s="136"/>
      <c r="C462" s="136"/>
      <c r="D462" s="136"/>
      <c r="E462" s="137"/>
      <c r="F462" s="137"/>
      <c r="G462" s="136"/>
      <c r="H462" s="137"/>
      <c r="I462" s="140" t="str">
        <f t="shared" si="34"/>
        <v/>
      </c>
      <c r="J462" s="140"/>
      <c r="K462" s="140"/>
      <c r="L462" s="140"/>
      <c r="M462" s="74" t="str">
        <f>IF(AND(C462="Abierto",D462="Urgente"),A462,"")</f>
        <v/>
      </c>
      <c r="N462" s="74" t="str">
        <f ca="1">IF(AND(C462="Abierto",D462="Urgente"),TODAY()-E462,"")</f>
        <v/>
      </c>
      <c r="O462" s="74" t="str">
        <f>IF(AND(C462="Abierto",D462="Urgente"),RANK(N462,$N$13:$N$814,0)+COUNTIF($N$13:N462,N462)-1,"")</f>
        <v/>
      </c>
      <c r="P462" s="74" t="str">
        <f>IF(AND(C462="Abierto",D462="Alta"),A462,"")</f>
        <v/>
      </c>
      <c r="Q462" s="74" t="str">
        <f ca="1">IF(AND(C462="Abierto",D462="Alta"),TODAY()-E462,"")</f>
        <v/>
      </c>
      <c r="R462" s="74" t="str">
        <f>IF(AND(C462="Abierto",D462="Alta"),RANK(Q462,$Q$13:$Q$814,0)+COUNTIF($Q$13:Q462,Q462)-1+MAX(O:O),"")</f>
        <v/>
      </c>
      <c r="S462" s="74" t="str">
        <f>IF(AND(C462="Abierto",D462="Media"),A462,"")</f>
        <v/>
      </c>
      <c r="T462" s="74" t="str">
        <f ca="1">IF(AND(C462="Abierto",D462="Media"),TODAY()-E462,"")</f>
        <v/>
      </c>
      <c r="U462" s="74" t="str">
        <f>IF(AND(C462="Abierto",D462="Media"),RANK(T462,$T$13:$T$814,0)+COUNTIF($T$13:T462,T462)-1+MAX(O:O,R:R),"")</f>
        <v/>
      </c>
      <c r="V462" s="74" t="str">
        <f>IF(AND(C462="Abierto",D462="Baja"),A462,"")</f>
        <v/>
      </c>
      <c r="W462" s="74" t="str">
        <f ca="1">IF(AND(C462="Abierto",D462="Baja"),TODAY()-E462,"")</f>
        <v/>
      </c>
      <c r="X462" s="74" t="str">
        <f>IF(AND(C462="Abierto",D462="Baja"),RANK(W462,$W$13:$W$814,0)+COUNTIF($W$13:W462,W462)-1+MAX(O:O,R:R,U:U),"")</f>
        <v/>
      </c>
      <c r="Y462" s="139" t="str">
        <f>IF(OR(C462="Resuelto",C462=""),"",SUM(O462,R462,U462,X462))</f>
        <v/>
      </c>
      <c r="Z462" s="139" t="str">
        <f>IF(OR(C462="Resuelto",C462=""),"",SUM(N462,Q462,T462,W462))</f>
        <v/>
      </c>
      <c r="AA462" s="139" t="str">
        <f>IF(OR(C462="Resuelto",C462=""),"",SUM(M462,P462,S462,V462))</f>
        <v/>
      </c>
      <c r="AB462" s="28">
        <v>644</v>
      </c>
      <c r="AC462" s="28" t="str">
        <f t="shared" ca="1" si="31"/>
        <v/>
      </c>
      <c r="AD462" s="75" t="str">
        <f t="shared" ca="1" si="32"/>
        <v/>
      </c>
      <c r="AI462" s="78" t="str">
        <f>IF(AJ462="","",MAX($AI$5:AI461)+1)</f>
        <v/>
      </c>
      <c r="AJ462" s="53" t="str">
        <f>IF(G461="","",IF(COUNTIF($AJ$11:AJ461,G461)=0,G461,""))</f>
        <v/>
      </c>
      <c r="AK462" s="53" t="str">
        <f t="shared" si="33"/>
        <v/>
      </c>
      <c r="AL462" s="135"/>
    </row>
    <row r="463" spans="1:38" x14ac:dyDescent="0.25">
      <c r="A463" s="136"/>
      <c r="B463" s="136"/>
      <c r="C463" s="136"/>
      <c r="D463" s="136"/>
      <c r="E463" s="137"/>
      <c r="F463" s="137"/>
      <c r="G463" s="136"/>
      <c r="H463" s="137"/>
      <c r="I463" s="140" t="str">
        <f t="shared" si="34"/>
        <v/>
      </c>
      <c r="J463" s="140"/>
      <c r="K463" s="140"/>
      <c r="L463" s="140"/>
      <c r="M463" s="74" t="str">
        <f>IF(AND(C463="Abierto",D463="Urgente"),A463,"")</f>
        <v/>
      </c>
      <c r="N463" s="74" t="str">
        <f ca="1">IF(AND(C463="Abierto",D463="Urgente"),TODAY()-E463,"")</f>
        <v/>
      </c>
      <c r="O463" s="74" t="str">
        <f>IF(AND(C463="Abierto",D463="Urgente"),RANK(N463,$N$13:$N$814,0)+COUNTIF($N$13:N463,N463)-1,"")</f>
        <v/>
      </c>
      <c r="P463" s="74" t="str">
        <f>IF(AND(C463="Abierto",D463="Alta"),A463,"")</f>
        <v/>
      </c>
      <c r="Q463" s="74" t="str">
        <f ca="1">IF(AND(C463="Abierto",D463="Alta"),TODAY()-E463,"")</f>
        <v/>
      </c>
      <c r="R463" s="74" t="str">
        <f>IF(AND(C463="Abierto",D463="Alta"),RANK(Q463,$Q$13:$Q$814,0)+COUNTIF($Q$13:Q463,Q463)-1+MAX(O:O),"")</f>
        <v/>
      </c>
      <c r="S463" s="74" t="str">
        <f>IF(AND(C463="Abierto",D463="Media"),A463,"")</f>
        <v/>
      </c>
      <c r="T463" s="74" t="str">
        <f ca="1">IF(AND(C463="Abierto",D463="Media"),TODAY()-E463,"")</f>
        <v/>
      </c>
      <c r="U463" s="74" t="str">
        <f>IF(AND(C463="Abierto",D463="Media"),RANK(T463,$T$13:$T$814,0)+COUNTIF($T$13:T463,T463)-1+MAX(O:O,R:R),"")</f>
        <v/>
      </c>
      <c r="V463" s="74" t="str">
        <f>IF(AND(C463="Abierto",D463="Baja"),A463,"")</f>
        <v/>
      </c>
      <c r="W463" s="74" t="str">
        <f ca="1">IF(AND(C463="Abierto",D463="Baja"),TODAY()-E463,"")</f>
        <v/>
      </c>
      <c r="X463" s="74" t="str">
        <f>IF(AND(C463="Abierto",D463="Baja"),RANK(W463,$W$13:$W$814,0)+COUNTIF($W$13:W463,W463)-1+MAX(O:O,R:R,U:U),"")</f>
        <v/>
      </c>
      <c r="Y463" s="139" t="str">
        <f>IF(OR(C463="Resuelto",C463=""),"",SUM(O463,R463,U463,X463))</f>
        <v/>
      </c>
      <c r="Z463" s="139" t="str">
        <f>IF(OR(C463="Resuelto",C463=""),"",SUM(N463,Q463,T463,W463))</f>
        <v/>
      </c>
      <c r="AA463" s="139" t="str">
        <f>IF(OR(C463="Resuelto",C463=""),"",SUM(M463,P463,S463,V463))</f>
        <v/>
      </c>
      <c r="AB463" s="28">
        <v>645</v>
      </c>
      <c r="AC463" s="28" t="str">
        <f t="shared" ca="1" si="31"/>
        <v/>
      </c>
      <c r="AD463" s="75" t="str">
        <f t="shared" ca="1" si="32"/>
        <v/>
      </c>
      <c r="AI463" s="78" t="str">
        <f>IF(AJ463="","",MAX($AI$5:AI462)+1)</f>
        <v/>
      </c>
      <c r="AJ463" s="53" t="str">
        <f>IF(G462="","",IF(COUNTIF($AJ$11:AJ462,G462)=0,G462,""))</f>
        <v/>
      </c>
      <c r="AK463" s="53" t="str">
        <f t="shared" si="33"/>
        <v/>
      </c>
      <c r="AL463" s="135"/>
    </row>
    <row r="464" spans="1:38" x14ac:dyDescent="0.25">
      <c r="A464" s="136"/>
      <c r="B464" s="136"/>
      <c r="C464" s="136"/>
      <c r="D464" s="136"/>
      <c r="E464" s="137"/>
      <c r="F464" s="137"/>
      <c r="G464" s="136"/>
      <c r="H464" s="137"/>
      <c r="I464" s="140" t="str">
        <f t="shared" si="34"/>
        <v/>
      </c>
      <c r="J464" s="140"/>
      <c r="K464" s="140"/>
      <c r="L464" s="140"/>
      <c r="M464" s="74" t="str">
        <f>IF(AND(C464="Abierto",D464="Urgente"),A464,"")</f>
        <v/>
      </c>
      <c r="N464" s="74" t="str">
        <f ca="1">IF(AND(C464="Abierto",D464="Urgente"),TODAY()-E464,"")</f>
        <v/>
      </c>
      <c r="O464" s="74" t="str">
        <f>IF(AND(C464="Abierto",D464="Urgente"),RANK(N464,$N$13:$N$814,0)+COUNTIF($N$13:N464,N464)-1,"")</f>
        <v/>
      </c>
      <c r="P464" s="74" t="str">
        <f>IF(AND(C464="Abierto",D464="Alta"),A464,"")</f>
        <v/>
      </c>
      <c r="Q464" s="74" t="str">
        <f ca="1">IF(AND(C464="Abierto",D464="Alta"),TODAY()-E464,"")</f>
        <v/>
      </c>
      <c r="R464" s="74" t="str">
        <f>IF(AND(C464="Abierto",D464="Alta"),RANK(Q464,$Q$13:$Q$814,0)+COUNTIF($Q$13:Q464,Q464)-1+MAX(O:O),"")</f>
        <v/>
      </c>
      <c r="S464" s="74" t="str">
        <f>IF(AND(C464="Abierto",D464="Media"),A464,"")</f>
        <v/>
      </c>
      <c r="T464" s="74" t="str">
        <f ca="1">IF(AND(C464="Abierto",D464="Media"),TODAY()-E464,"")</f>
        <v/>
      </c>
      <c r="U464" s="74" t="str">
        <f>IF(AND(C464="Abierto",D464="Media"),RANK(T464,$T$13:$T$814,0)+COUNTIF($T$13:T464,T464)-1+MAX(O:O,R:R),"")</f>
        <v/>
      </c>
      <c r="V464" s="74" t="str">
        <f>IF(AND(C464="Abierto",D464="Baja"),A464,"")</f>
        <v/>
      </c>
      <c r="W464" s="74" t="str">
        <f ca="1">IF(AND(C464="Abierto",D464="Baja"),TODAY()-E464,"")</f>
        <v/>
      </c>
      <c r="X464" s="74" t="str">
        <f>IF(AND(C464="Abierto",D464="Baja"),RANK(W464,$W$13:$W$814,0)+COUNTIF($W$13:W464,W464)-1+MAX(O:O,R:R,U:U),"")</f>
        <v/>
      </c>
      <c r="Y464" s="139" t="str">
        <f>IF(OR(C464="Resuelto",C464=""),"",SUM(O464,R464,U464,X464))</f>
        <v/>
      </c>
      <c r="Z464" s="139" t="str">
        <f>IF(OR(C464="Resuelto",C464=""),"",SUM(N464,Q464,T464,W464))</f>
        <v/>
      </c>
      <c r="AA464" s="139" t="str">
        <f>IF(OR(C464="Resuelto",C464=""),"",SUM(M464,P464,S464,V464))</f>
        <v/>
      </c>
      <c r="AB464" s="28">
        <v>646</v>
      </c>
      <c r="AC464" s="28" t="str">
        <f t="shared" ca="1" si="31"/>
        <v/>
      </c>
      <c r="AD464" s="75" t="str">
        <f t="shared" ca="1" si="32"/>
        <v/>
      </c>
      <c r="AI464" s="78" t="str">
        <f>IF(AJ464="","",MAX($AI$5:AI463)+1)</f>
        <v/>
      </c>
      <c r="AJ464" s="53" t="str">
        <f>IF(G463="","",IF(COUNTIF($AJ$11:AJ463,G463)=0,G463,""))</f>
        <v/>
      </c>
      <c r="AK464" s="53" t="str">
        <f t="shared" si="33"/>
        <v/>
      </c>
      <c r="AL464" s="135"/>
    </row>
    <row r="465" spans="1:38" x14ac:dyDescent="0.25">
      <c r="A465" s="136"/>
      <c r="B465" s="136"/>
      <c r="C465" s="136"/>
      <c r="D465" s="136"/>
      <c r="E465" s="137"/>
      <c r="F465" s="137"/>
      <c r="G465" s="136"/>
      <c r="H465" s="137"/>
      <c r="I465" s="140" t="str">
        <f t="shared" si="34"/>
        <v/>
      </c>
      <c r="J465" s="140"/>
      <c r="K465" s="140"/>
      <c r="L465" s="140"/>
      <c r="M465" s="74" t="str">
        <f>IF(AND(C465="Abierto",D465="Urgente"),A465,"")</f>
        <v/>
      </c>
      <c r="N465" s="74" t="str">
        <f ca="1">IF(AND(C465="Abierto",D465="Urgente"),TODAY()-E465,"")</f>
        <v/>
      </c>
      <c r="O465" s="74" t="str">
        <f>IF(AND(C465="Abierto",D465="Urgente"),RANK(N465,$N$13:$N$814,0)+COUNTIF($N$13:N465,N465)-1,"")</f>
        <v/>
      </c>
      <c r="P465" s="74" t="str">
        <f>IF(AND(C465="Abierto",D465="Alta"),A465,"")</f>
        <v/>
      </c>
      <c r="Q465" s="74" t="str">
        <f ca="1">IF(AND(C465="Abierto",D465="Alta"),TODAY()-E465,"")</f>
        <v/>
      </c>
      <c r="R465" s="74" t="str">
        <f>IF(AND(C465="Abierto",D465="Alta"),RANK(Q465,$Q$13:$Q$814,0)+COUNTIF($Q$13:Q465,Q465)-1+MAX(O:O),"")</f>
        <v/>
      </c>
      <c r="S465" s="74" t="str">
        <f>IF(AND(C465="Abierto",D465="Media"),A465,"")</f>
        <v/>
      </c>
      <c r="T465" s="74" t="str">
        <f ca="1">IF(AND(C465="Abierto",D465="Media"),TODAY()-E465,"")</f>
        <v/>
      </c>
      <c r="U465" s="74" t="str">
        <f>IF(AND(C465="Abierto",D465="Media"),RANK(T465,$T$13:$T$814,0)+COUNTIF($T$13:T465,T465)-1+MAX(O:O,R:R),"")</f>
        <v/>
      </c>
      <c r="V465" s="74" t="str">
        <f>IF(AND(C465="Abierto",D465="Baja"),A465,"")</f>
        <v/>
      </c>
      <c r="W465" s="74" t="str">
        <f ca="1">IF(AND(C465="Abierto",D465="Baja"),TODAY()-E465,"")</f>
        <v/>
      </c>
      <c r="X465" s="74" t="str">
        <f>IF(AND(C465="Abierto",D465="Baja"),RANK(W465,$W$13:$W$814,0)+COUNTIF($W$13:W465,W465)-1+MAX(O:O,R:R,U:U),"")</f>
        <v/>
      </c>
      <c r="Y465" s="139" t="str">
        <f>IF(OR(C465="Resuelto",C465=""),"",SUM(O465,R465,U465,X465))</f>
        <v/>
      </c>
      <c r="Z465" s="139" t="str">
        <f>IF(OR(C465="Resuelto",C465=""),"",SUM(N465,Q465,T465,W465))</f>
        <v/>
      </c>
      <c r="AA465" s="139" t="str">
        <f>IF(OR(C465="Resuelto",C465=""),"",SUM(M465,P465,S465,V465))</f>
        <v/>
      </c>
      <c r="AB465" s="28">
        <v>647</v>
      </c>
      <c r="AC465" s="28" t="str">
        <f t="shared" ca="1" si="31"/>
        <v/>
      </c>
      <c r="AD465" s="75" t="str">
        <f t="shared" ca="1" si="32"/>
        <v/>
      </c>
      <c r="AI465" s="78" t="str">
        <f>IF(AJ465="","",MAX($AI$5:AI464)+1)</f>
        <v/>
      </c>
      <c r="AJ465" s="53" t="str">
        <f>IF(G464="","",IF(COUNTIF($AJ$11:AJ464,G464)=0,G464,""))</f>
        <v/>
      </c>
      <c r="AK465" s="53" t="str">
        <f t="shared" si="33"/>
        <v/>
      </c>
      <c r="AL465" s="135"/>
    </row>
    <row r="466" spans="1:38" x14ac:dyDescent="0.25">
      <c r="A466" s="136"/>
      <c r="B466" s="136"/>
      <c r="C466" s="136"/>
      <c r="D466" s="136"/>
      <c r="E466" s="137"/>
      <c r="F466" s="137"/>
      <c r="G466" s="136"/>
      <c r="H466" s="137"/>
      <c r="I466" s="140" t="str">
        <f t="shared" si="34"/>
        <v/>
      </c>
      <c r="J466" s="140"/>
      <c r="K466" s="140"/>
      <c r="L466" s="140"/>
      <c r="M466" s="74" t="str">
        <f>IF(AND(C466="Abierto",D466="Urgente"),A466,"")</f>
        <v/>
      </c>
      <c r="N466" s="74" t="str">
        <f ca="1">IF(AND(C466="Abierto",D466="Urgente"),TODAY()-E466,"")</f>
        <v/>
      </c>
      <c r="O466" s="74" t="str">
        <f>IF(AND(C466="Abierto",D466="Urgente"),RANK(N466,$N$13:$N$814,0)+COUNTIF($N$13:N466,N466)-1,"")</f>
        <v/>
      </c>
      <c r="P466" s="74" t="str">
        <f>IF(AND(C466="Abierto",D466="Alta"),A466,"")</f>
        <v/>
      </c>
      <c r="Q466" s="74" t="str">
        <f ca="1">IF(AND(C466="Abierto",D466="Alta"),TODAY()-E466,"")</f>
        <v/>
      </c>
      <c r="R466" s="74" t="str">
        <f>IF(AND(C466="Abierto",D466="Alta"),RANK(Q466,$Q$13:$Q$814,0)+COUNTIF($Q$13:Q466,Q466)-1+MAX(O:O),"")</f>
        <v/>
      </c>
      <c r="S466" s="74" t="str">
        <f>IF(AND(C466="Abierto",D466="Media"),A466,"")</f>
        <v/>
      </c>
      <c r="T466" s="74" t="str">
        <f ca="1">IF(AND(C466="Abierto",D466="Media"),TODAY()-E466,"")</f>
        <v/>
      </c>
      <c r="U466" s="74" t="str">
        <f>IF(AND(C466="Abierto",D466="Media"),RANK(T466,$T$13:$T$814,0)+COUNTIF($T$13:T466,T466)-1+MAX(O:O,R:R),"")</f>
        <v/>
      </c>
      <c r="V466" s="74" t="str">
        <f>IF(AND(C466="Abierto",D466="Baja"),A466,"")</f>
        <v/>
      </c>
      <c r="W466" s="74" t="str">
        <f ca="1">IF(AND(C466="Abierto",D466="Baja"),TODAY()-E466,"")</f>
        <v/>
      </c>
      <c r="X466" s="74" t="str">
        <f>IF(AND(C466="Abierto",D466="Baja"),RANK(W466,$W$13:$W$814,0)+COUNTIF($W$13:W466,W466)-1+MAX(O:O,R:R,U:U),"")</f>
        <v/>
      </c>
      <c r="Y466" s="139" t="str">
        <f>IF(OR(C466="Resuelto",C466=""),"",SUM(O466,R466,U466,X466))</f>
        <v/>
      </c>
      <c r="Z466" s="139" t="str">
        <f>IF(OR(C466="Resuelto",C466=""),"",SUM(N466,Q466,T466,W466))</f>
        <v/>
      </c>
      <c r="AA466" s="139" t="str">
        <f>IF(OR(C466="Resuelto",C466=""),"",SUM(M466,P466,S466,V466))</f>
        <v/>
      </c>
      <c r="AB466" s="28">
        <v>648</v>
      </c>
      <c r="AC466" s="28" t="str">
        <f t="shared" ca="1" si="31"/>
        <v/>
      </c>
      <c r="AD466" s="75" t="str">
        <f t="shared" ca="1" si="32"/>
        <v/>
      </c>
      <c r="AI466" s="78" t="str">
        <f>IF(AJ466="","",MAX($AI$5:AI465)+1)</f>
        <v/>
      </c>
      <c r="AJ466" s="53" t="str">
        <f>IF(G465="","",IF(COUNTIF($AJ$11:AJ465,G465)=0,G465,""))</f>
        <v/>
      </c>
      <c r="AK466" s="53" t="str">
        <f t="shared" si="33"/>
        <v/>
      </c>
      <c r="AL466" s="135"/>
    </row>
    <row r="467" spans="1:38" x14ac:dyDescent="0.25">
      <c r="A467" s="136"/>
      <c r="B467" s="136"/>
      <c r="C467" s="136"/>
      <c r="D467" s="136"/>
      <c r="E467" s="137"/>
      <c r="F467" s="137"/>
      <c r="G467" s="136"/>
      <c r="H467" s="137"/>
      <c r="I467" s="140" t="str">
        <f t="shared" si="34"/>
        <v/>
      </c>
      <c r="J467" s="140"/>
      <c r="K467" s="140"/>
      <c r="L467" s="140"/>
      <c r="M467" s="74" t="str">
        <f>IF(AND(C467="Abierto",D467="Urgente"),A467,"")</f>
        <v/>
      </c>
      <c r="N467" s="74" t="str">
        <f ca="1">IF(AND(C467="Abierto",D467="Urgente"),TODAY()-E467,"")</f>
        <v/>
      </c>
      <c r="O467" s="74" t="str">
        <f>IF(AND(C467="Abierto",D467="Urgente"),RANK(N467,$N$13:$N$814,0)+COUNTIF($N$13:N467,N467)-1,"")</f>
        <v/>
      </c>
      <c r="P467" s="74" t="str">
        <f>IF(AND(C467="Abierto",D467="Alta"),A467,"")</f>
        <v/>
      </c>
      <c r="Q467" s="74" t="str">
        <f ca="1">IF(AND(C467="Abierto",D467="Alta"),TODAY()-E467,"")</f>
        <v/>
      </c>
      <c r="R467" s="74" t="str">
        <f>IF(AND(C467="Abierto",D467="Alta"),RANK(Q467,$Q$13:$Q$814,0)+COUNTIF($Q$13:Q467,Q467)-1+MAX(O:O),"")</f>
        <v/>
      </c>
      <c r="S467" s="74" t="str">
        <f>IF(AND(C467="Abierto",D467="Media"),A467,"")</f>
        <v/>
      </c>
      <c r="T467" s="74" t="str">
        <f ca="1">IF(AND(C467="Abierto",D467="Media"),TODAY()-E467,"")</f>
        <v/>
      </c>
      <c r="U467" s="74" t="str">
        <f>IF(AND(C467="Abierto",D467="Media"),RANK(T467,$T$13:$T$814,0)+COUNTIF($T$13:T467,T467)-1+MAX(O:O,R:R),"")</f>
        <v/>
      </c>
      <c r="V467" s="74" t="str">
        <f>IF(AND(C467="Abierto",D467="Baja"),A467,"")</f>
        <v/>
      </c>
      <c r="W467" s="74" t="str">
        <f ca="1">IF(AND(C467="Abierto",D467="Baja"),TODAY()-E467,"")</f>
        <v/>
      </c>
      <c r="X467" s="74" t="str">
        <f>IF(AND(C467="Abierto",D467="Baja"),RANK(W467,$W$13:$W$814,0)+COUNTIF($W$13:W467,W467)-1+MAX(O:O,R:R,U:U),"")</f>
        <v/>
      </c>
      <c r="Y467" s="139" t="str">
        <f>IF(OR(C467="Resuelto",C467=""),"",SUM(O467,R467,U467,X467))</f>
        <v/>
      </c>
      <c r="Z467" s="139" t="str">
        <f>IF(OR(C467="Resuelto",C467=""),"",SUM(N467,Q467,T467,W467))</f>
        <v/>
      </c>
      <c r="AA467" s="139" t="str">
        <f>IF(OR(C467="Resuelto",C467=""),"",SUM(M467,P467,S467,V467))</f>
        <v/>
      </c>
      <c r="AB467" s="28">
        <v>649</v>
      </c>
      <c r="AC467" s="28" t="str">
        <f t="shared" ca="1" si="31"/>
        <v/>
      </c>
      <c r="AD467" s="75" t="str">
        <f t="shared" ca="1" si="32"/>
        <v/>
      </c>
      <c r="AI467" s="78" t="str">
        <f>IF(AJ467="","",MAX($AI$5:AI466)+1)</f>
        <v/>
      </c>
      <c r="AJ467" s="53" t="str">
        <f>IF(G466="","",IF(COUNTIF($AJ$11:AJ466,G466)=0,G466,""))</f>
        <v/>
      </c>
      <c r="AK467" s="53" t="str">
        <f t="shared" si="33"/>
        <v/>
      </c>
      <c r="AL467" s="135"/>
    </row>
    <row r="468" spans="1:38" x14ac:dyDescent="0.25">
      <c r="A468" s="136"/>
      <c r="B468" s="136"/>
      <c r="C468" s="136"/>
      <c r="D468" s="136"/>
      <c r="E468" s="137"/>
      <c r="F468" s="137"/>
      <c r="G468" s="136"/>
      <c r="H468" s="137"/>
      <c r="I468" s="140" t="str">
        <f t="shared" si="34"/>
        <v/>
      </c>
      <c r="J468" s="140"/>
      <c r="K468" s="140"/>
      <c r="L468" s="140"/>
      <c r="M468" s="74" t="str">
        <f>IF(AND(C468="Abierto",D468="Urgente"),A468,"")</f>
        <v/>
      </c>
      <c r="N468" s="74" t="str">
        <f ca="1">IF(AND(C468="Abierto",D468="Urgente"),TODAY()-E468,"")</f>
        <v/>
      </c>
      <c r="O468" s="74" t="str">
        <f>IF(AND(C468="Abierto",D468="Urgente"),RANK(N468,$N$13:$N$814,0)+COUNTIF($N$13:N468,N468)-1,"")</f>
        <v/>
      </c>
      <c r="P468" s="74" t="str">
        <f>IF(AND(C468="Abierto",D468="Alta"),A468,"")</f>
        <v/>
      </c>
      <c r="Q468" s="74" t="str">
        <f ca="1">IF(AND(C468="Abierto",D468="Alta"),TODAY()-E468,"")</f>
        <v/>
      </c>
      <c r="R468" s="74" t="str">
        <f>IF(AND(C468="Abierto",D468="Alta"),RANK(Q468,$Q$13:$Q$814,0)+COUNTIF($Q$13:Q468,Q468)-1+MAX(O:O),"")</f>
        <v/>
      </c>
      <c r="S468" s="74" t="str">
        <f>IF(AND(C468="Abierto",D468="Media"),A468,"")</f>
        <v/>
      </c>
      <c r="T468" s="74" t="str">
        <f ca="1">IF(AND(C468="Abierto",D468="Media"),TODAY()-E468,"")</f>
        <v/>
      </c>
      <c r="U468" s="74" t="str">
        <f>IF(AND(C468="Abierto",D468="Media"),RANK(T468,$T$13:$T$814,0)+COUNTIF($T$13:T468,T468)-1+MAX(O:O,R:R),"")</f>
        <v/>
      </c>
      <c r="V468" s="74" t="str">
        <f>IF(AND(C468="Abierto",D468="Baja"),A468,"")</f>
        <v/>
      </c>
      <c r="W468" s="74" t="str">
        <f ca="1">IF(AND(C468="Abierto",D468="Baja"),TODAY()-E468,"")</f>
        <v/>
      </c>
      <c r="X468" s="74" t="str">
        <f>IF(AND(C468="Abierto",D468="Baja"),RANK(W468,$W$13:$W$814,0)+COUNTIF($W$13:W468,W468)-1+MAX(O:O,R:R,U:U),"")</f>
        <v/>
      </c>
      <c r="Y468" s="139" t="str">
        <f>IF(OR(C468="Resuelto",C468=""),"",SUM(O468,R468,U468,X468))</f>
        <v/>
      </c>
      <c r="Z468" s="139" t="str">
        <f>IF(OR(C468="Resuelto",C468=""),"",SUM(N468,Q468,T468,W468))</f>
        <v/>
      </c>
      <c r="AA468" s="139" t="str">
        <f>IF(OR(C468="Resuelto",C468=""),"",SUM(M468,P468,S468,V468))</f>
        <v/>
      </c>
      <c r="AB468" s="28">
        <v>650</v>
      </c>
      <c r="AC468" s="28" t="str">
        <f t="shared" ca="1" si="31"/>
        <v/>
      </c>
      <c r="AD468" s="75" t="str">
        <f t="shared" ca="1" si="32"/>
        <v/>
      </c>
      <c r="AI468" s="78" t="str">
        <f>IF(AJ468="","",MAX($AI$5:AI467)+1)</f>
        <v/>
      </c>
      <c r="AJ468" s="53" t="str">
        <f>IF(G467="","",IF(COUNTIF($AJ$11:AJ467,G467)=0,G467,""))</f>
        <v/>
      </c>
      <c r="AK468" s="53" t="str">
        <f t="shared" si="33"/>
        <v/>
      </c>
      <c r="AL468" s="135"/>
    </row>
    <row r="469" spans="1:38" x14ac:dyDescent="0.25">
      <c r="A469" s="136"/>
      <c r="B469" s="136"/>
      <c r="C469" s="136"/>
      <c r="D469" s="136"/>
      <c r="E469" s="137"/>
      <c r="F469" s="137"/>
      <c r="G469" s="136"/>
      <c r="H469" s="137"/>
      <c r="I469" s="140" t="str">
        <f t="shared" si="34"/>
        <v/>
      </c>
      <c r="J469" s="140"/>
      <c r="K469" s="140"/>
      <c r="L469" s="140"/>
      <c r="M469" s="74" t="str">
        <f>IF(AND(C469="Abierto",D469="Urgente"),A469,"")</f>
        <v/>
      </c>
      <c r="N469" s="74" t="str">
        <f ca="1">IF(AND(C469="Abierto",D469="Urgente"),TODAY()-E469,"")</f>
        <v/>
      </c>
      <c r="O469" s="74" t="str">
        <f>IF(AND(C469="Abierto",D469="Urgente"),RANK(N469,$N$13:$N$814,0)+COUNTIF($N$13:N469,N469)-1,"")</f>
        <v/>
      </c>
      <c r="P469" s="74" t="str">
        <f>IF(AND(C469="Abierto",D469="Alta"),A469,"")</f>
        <v/>
      </c>
      <c r="Q469" s="74" t="str">
        <f ca="1">IF(AND(C469="Abierto",D469="Alta"),TODAY()-E469,"")</f>
        <v/>
      </c>
      <c r="R469" s="74" t="str">
        <f>IF(AND(C469="Abierto",D469="Alta"),RANK(Q469,$Q$13:$Q$814,0)+COUNTIF($Q$13:Q469,Q469)-1+MAX(O:O),"")</f>
        <v/>
      </c>
      <c r="S469" s="74" t="str">
        <f>IF(AND(C469="Abierto",D469="Media"),A469,"")</f>
        <v/>
      </c>
      <c r="T469" s="74" t="str">
        <f ca="1">IF(AND(C469="Abierto",D469="Media"),TODAY()-E469,"")</f>
        <v/>
      </c>
      <c r="U469" s="74" t="str">
        <f>IF(AND(C469="Abierto",D469="Media"),RANK(T469,$T$13:$T$814,0)+COUNTIF($T$13:T469,T469)-1+MAX(O:O,R:R),"")</f>
        <v/>
      </c>
      <c r="V469" s="74" t="str">
        <f>IF(AND(C469="Abierto",D469="Baja"),A469,"")</f>
        <v/>
      </c>
      <c r="W469" s="74" t="str">
        <f ca="1">IF(AND(C469="Abierto",D469="Baja"),TODAY()-E469,"")</f>
        <v/>
      </c>
      <c r="X469" s="74" t="str">
        <f>IF(AND(C469="Abierto",D469="Baja"),RANK(W469,$W$13:$W$814,0)+COUNTIF($W$13:W469,W469)-1+MAX(O:O,R:R,U:U),"")</f>
        <v/>
      </c>
      <c r="Y469" s="139" t="str">
        <f>IF(OR(C469="Resuelto",C469=""),"",SUM(O469,R469,U469,X469))</f>
        <v/>
      </c>
      <c r="Z469" s="139" t="str">
        <f>IF(OR(C469="Resuelto",C469=""),"",SUM(N469,Q469,T469,W469))</f>
        <v/>
      </c>
      <c r="AA469" s="139" t="str">
        <f>IF(OR(C469="Resuelto",C469=""),"",SUM(M469,P469,S469,V469))</f>
        <v/>
      </c>
      <c r="AB469" s="28">
        <v>651</v>
      </c>
      <c r="AC469" s="28" t="str">
        <f t="shared" ca="1" si="31"/>
        <v/>
      </c>
      <c r="AD469" s="75" t="str">
        <f t="shared" ca="1" si="32"/>
        <v/>
      </c>
      <c r="AI469" s="78" t="str">
        <f>IF(AJ469="","",MAX($AI$5:AI468)+1)</f>
        <v/>
      </c>
      <c r="AJ469" s="53" t="str">
        <f>IF(G468="","",IF(COUNTIF($AJ$11:AJ468,G468)=0,G468,""))</f>
        <v/>
      </c>
      <c r="AK469" s="53" t="str">
        <f t="shared" si="33"/>
        <v/>
      </c>
      <c r="AL469" s="135"/>
    </row>
    <row r="470" spans="1:38" x14ac:dyDescent="0.25">
      <c r="A470" s="136"/>
      <c r="B470" s="136"/>
      <c r="C470" s="136"/>
      <c r="D470" s="136"/>
      <c r="E470" s="137"/>
      <c r="F470" s="137"/>
      <c r="G470" s="136"/>
      <c r="H470" s="137"/>
      <c r="I470" s="140" t="str">
        <f t="shared" si="34"/>
        <v/>
      </c>
      <c r="J470" s="140"/>
      <c r="K470" s="140"/>
      <c r="L470" s="140"/>
      <c r="M470" s="74" t="str">
        <f>IF(AND(C470="Abierto",D470="Urgente"),A470,"")</f>
        <v/>
      </c>
      <c r="N470" s="74" t="str">
        <f ca="1">IF(AND(C470="Abierto",D470="Urgente"),TODAY()-E470,"")</f>
        <v/>
      </c>
      <c r="O470" s="74" t="str">
        <f>IF(AND(C470="Abierto",D470="Urgente"),RANK(N470,$N$13:$N$814,0)+COUNTIF($N$13:N470,N470)-1,"")</f>
        <v/>
      </c>
      <c r="P470" s="74" t="str">
        <f>IF(AND(C470="Abierto",D470="Alta"),A470,"")</f>
        <v/>
      </c>
      <c r="Q470" s="74" t="str">
        <f ca="1">IF(AND(C470="Abierto",D470="Alta"),TODAY()-E470,"")</f>
        <v/>
      </c>
      <c r="R470" s="74" t="str">
        <f>IF(AND(C470="Abierto",D470="Alta"),RANK(Q470,$Q$13:$Q$814,0)+COUNTIF($Q$13:Q470,Q470)-1+MAX(O:O),"")</f>
        <v/>
      </c>
      <c r="S470" s="74" t="str">
        <f>IF(AND(C470="Abierto",D470="Media"),A470,"")</f>
        <v/>
      </c>
      <c r="T470" s="74" t="str">
        <f ca="1">IF(AND(C470="Abierto",D470="Media"),TODAY()-E470,"")</f>
        <v/>
      </c>
      <c r="U470" s="74" t="str">
        <f>IF(AND(C470="Abierto",D470="Media"),RANK(T470,$T$13:$T$814,0)+COUNTIF($T$13:T470,T470)-1+MAX(O:O,R:R),"")</f>
        <v/>
      </c>
      <c r="V470" s="74" t="str">
        <f>IF(AND(C470="Abierto",D470="Baja"),A470,"")</f>
        <v/>
      </c>
      <c r="W470" s="74" t="str">
        <f ca="1">IF(AND(C470="Abierto",D470="Baja"),TODAY()-E470,"")</f>
        <v/>
      </c>
      <c r="X470" s="74" t="str">
        <f>IF(AND(C470="Abierto",D470="Baja"),RANK(W470,$W$13:$W$814,0)+COUNTIF($W$13:W470,W470)-1+MAX(O:O,R:R,U:U),"")</f>
        <v/>
      </c>
      <c r="Y470" s="139" t="str">
        <f>IF(OR(C470="Resuelto",C470=""),"",SUM(O470,R470,U470,X470))</f>
        <v/>
      </c>
      <c r="Z470" s="139" t="str">
        <f>IF(OR(C470="Resuelto",C470=""),"",SUM(N470,Q470,T470,W470))</f>
        <v/>
      </c>
      <c r="AA470" s="139" t="str">
        <f>IF(OR(C470="Resuelto",C470=""),"",SUM(M470,P470,S470,V470))</f>
        <v/>
      </c>
      <c r="AB470" s="28">
        <v>652</v>
      </c>
      <c r="AC470" s="28" t="str">
        <f t="shared" ref="AC470:AC533" ca="1" si="35">IF(ISNA(VLOOKUP(AB470,$Y$13:$AA$811,3,FALSE))=TRUE,"",VLOOKUP(AB470,$Y$13:$AA$811,3,FALSE))</f>
        <v/>
      </c>
      <c r="AD470" s="75" t="str">
        <f t="shared" ref="AD470:AD533" ca="1" si="36">IF(ISNA(VLOOKUP(AB470,$Y$13:$AA$811,2,FALSE))=TRUE,"",VLOOKUP(AB470,$Y$13:$AA$811,2,FALSE))</f>
        <v/>
      </c>
      <c r="AI470" s="78" t="str">
        <f>IF(AJ470="","",MAX($AI$5:AI469)+1)</f>
        <v/>
      </c>
      <c r="AJ470" s="53" t="str">
        <f>IF(G469="","",IF(COUNTIF($AJ$11:AJ469,G469)=0,G469,""))</f>
        <v/>
      </c>
      <c r="AK470" s="53" t="str">
        <f t="shared" ref="AK470:AK533" si="37">IF(ISNA(VLOOKUP(AB470,$AI$13:$AJ$811,2,FALSE))=TRUE,"",VLOOKUP(AB470,$AI$13:$AJ$811,2,FALSE))</f>
        <v/>
      </c>
      <c r="AL470" s="135"/>
    </row>
    <row r="471" spans="1:38" x14ac:dyDescent="0.25">
      <c r="A471" s="136"/>
      <c r="B471" s="136"/>
      <c r="C471" s="136"/>
      <c r="D471" s="136"/>
      <c r="E471" s="137"/>
      <c r="F471" s="137"/>
      <c r="G471" s="136"/>
      <c r="H471" s="137"/>
      <c r="I471" s="140" t="str">
        <f t="shared" si="34"/>
        <v/>
      </c>
      <c r="J471" s="140"/>
      <c r="K471" s="140"/>
      <c r="L471" s="140"/>
      <c r="M471" s="74" t="str">
        <f>IF(AND(C471="Abierto",D471="Urgente"),A471,"")</f>
        <v/>
      </c>
      <c r="N471" s="74" t="str">
        <f ca="1">IF(AND(C471="Abierto",D471="Urgente"),TODAY()-E471,"")</f>
        <v/>
      </c>
      <c r="O471" s="74" t="str">
        <f>IF(AND(C471="Abierto",D471="Urgente"),RANK(N471,$N$13:$N$814,0)+COUNTIF($N$13:N471,N471)-1,"")</f>
        <v/>
      </c>
      <c r="P471" s="74" t="str">
        <f>IF(AND(C471="Abierto",D471="Alta"),A471,"")</f>
        <v/>
      </c>
      <c r="Q471" s="74" t="str">
        <f ca="1">IF(AND(C471="Abierto",D471="Alta"),TODAY()-E471,"")</f>
        <v/>
      </c>
      <c r="R471" s="74" t="str">
        <f>IF(AND(C471="Abierto",D471="Alta"),RANK(Q471,$Q$13:$Q$814,0)+COUNTIF($Q$13:Q471,Q471)-1+MAX(O:O),"")</f>
        <v/>
      </c>
      <c r="S471" s="74" t="str">
        <f>IF(AND(C471="Abierto",D471="Media"),A471,"")</f>
        <v/>
      </c>
      <c r="T471" s="74" t="str">
        <f ca="1">IF(AND(C471="Abierto",D471="Media"),TODAY()-E471,"")</f>
        <v/>
      </c>
      <c r="U471" s="74" t="str">
        <f>IF(AND(C471="Abierto",D471="Media"),RANK(T471,$T$13:$T$814,0)+COUNTIF($T$13:T471,T471)-1+MAX(O:O,R:R),"")</f>
        <v/>
      </c>
      <c r="V471" s="74" t="str">
        <f>IF(AND(C471="Abierto",D471="Baja"),A471,"")</f>
        <v/>
      </c>
      <c r="W471" s="74" t="str">
        <f ca="1">IF(AND(C471="Abierto",D471="Baja"),TODAY()-E471,"")</f>
        <v/>
      </c>
      <c r="X471" s="74" t="str">
        <f>IF(AND(C471="Abierto",D471="Baja"),RANK(W471,$W$13:$W$814,0)+COUNTIF($W$13:W471,W471)-1+MAX(O:O,R:R,U:U),"")</f>
        <v/>
      </c>
      <c r="Y471" s="139" t="str">
        <f>IF(OR(C471="Resuelto",C471=""),"",SUM(O471,R471,U471,X471))</f>
        <v/>
      </c>
      <c r="Z471" s="139" t="str">
        <f>IF(OR(C471="Resuelto",C471=""),"",SUM(N471,Q471,T471,W471))</f>
        <v/>
      </c>
      <c r="AA471" s="139" t="str">
        <f>IF(OR(C471="Resuelto",C471=""),"",SUM(M471,P471,S471,V471))</f>
        <v/>
      </c>
      <c r="AB471" s="28">
        <v>653</v>
      </c>
      <c r="AC471" s="28" t="str">
        <f t="shared" ca="1" si="35"/>
        <v/>
      </c>
      <c r="AD471" s="75" t="str">
        <f t="shared" ca="1" si="36"/>
        <v/>
      </c>
      <c r="AI471" s="78" t="str">
        <f>IF(AJ471="","",MAX($AI$5:AI470)+1)</f>
        <v/>
      </c>
      <c r="AJ471" s="53" t="str">
        <f>IF(G470="","",IF(COUNTIF($AJ$11:AJ470,G470)=0,G470,""))</f>
        <v/>
      </c>
      <c r="AK471" s="53" t="str">
        <f t="shared" si="37"/>
        <v/>
      </c>
      <c r="AL471" s="135"/>
    </row>
    <row r="472" spans="1:38" x14ac:dyDescent="0.25">
      <c r="A472" s="136"/>
      <c r="B472" s="136"/>
      <c r="C472" s="136"/>
      <c r="D472" s="136"/>
      <c r="E472" s="137"/>
      <c r="F472" s="137"/>
      <c r="G472" s="136"/>
      <c r="H472" s="137"/>
      <c r="I472" s="140" t="str">
        <f t="shared" si="34"/>
        <v/>
      </c>
      <c r="J472" s="140"/>
      <c r="K472" s="140"/>
      <c r="L472" s="140"/>
      <c r="M472" s="74" t="str">
        <f>IF(AND(C472="Abierto",D472="Urgente"),A472,"")</f>
        <v/>
      </c>
      <c r="N472" s="74" t="str">
        <f ca="1">IF(AND(C472="Abierto",D472="Urgente"),TODAY()-E472,"")</f>
        <v/>
      </c>
      <c r="O472" s="74" t="str">
        <f>IF(AND(C472="Abierto",D472="Urgente"),RANK(N472,$N$13:$N$814,0)+COUNTIF($N$13:N472,N472)-1,"")</f>
        <v/>
      </c>
      <c r="P472" s="74" t="str">
        <f>IF(AND(C472="Abierto",D472="Alta"),A472,"")</f>
        <v/>
      </c>
      <c r="Q472" s="74" t="str">
        <f ca="1">IF(AND(C472="Abierto",D472="Alta"),TODAY()-E472,"")</f>
        <v/>
      </c>
      <c r="R472" s="74" t="str">
        <f>IF(AND(C472="Abierto",D472="Alta"),RANK(Q472,$Q$13:$Q$814,0)+COUNTIF($Q$13:Q472,Q472)-1+MAX(O:O),"")</f>
        <v/>
      </c>
      <c r="S472" s="74" t="str">
        <f>IF(AND(C472="Abierto",D472="Media"),A472,"")</f>
        <v/>
      </c>
      <c r="T472" s="74" t="str">
        <f ca="1">IF(AND(C472="Abierto",D472="Media"),TODAY()-E472,"")</f>
        <v/>
      </c>
      <c r="U472" s="74" t="str">
        <f>IF(AND(C472="Abierto",D472="Media"),RANK(T472,$T$13:$T$814,0)+COUNTIF($T$13:T472,T472)-1+MAX(O:O,R:R),"")</f>
        <v/>
      </c>
      <c r="V472" s="74" t="str">
        <f>IF(AND(C472="Abierto",D472="Baja"),A472,"")</f>
        <v/>
      </c>
      <c r="W472" s="74" t="str">
        <f ca="1">IF(AND(C472="Abierto",D472="Baja"),TODAY()-E472,"")</f>
        <v/>
      </c>
      <c r="X472" s="74" t="str">
        <f>IF(AND(C472="Abierto",D472="Baja"),RANK(W472,$W$13:$W$814,0)+COUNTIF($W$13:W472,W472)-1+MAX(O:O,R:R,U:U),"")</f>
        <v/>
      </c>
      <c r="Y472" s="139" t="str">
        <f>IF(OR(C472="Resuelto",C472=""),"",SUM(O472,R472,U472,X472))</f>
        <v/>
      </c>
      <c r="Z472" s="139" t="str">
        <f>IF(OR(C472="Resuelto",C472=""),"",SUM(N472,Q472,T472,W472))</f>
        <v/>
      </c>
      <c r="AA472" s="139" t="str">
        <f>IF(OR(C472="Resuelto",C472=""),"",SUM(M472,P472,S472,V472))</f>
        <v/>
      </c>
      <c r="AB472" s="28">
        <v>654</v>
      </c>
      <c r="AC472" s="28" t="str">
        <f t="shared" ca="1" si="35"/>
        <v/>
      </c>
      <c r="AD472" s="75" t="str">
        <f t="shared" ca="1" si="36"/>
        <v/>
      </c>
      <c r="AI472" s="78" t="str">
        <f>IF(AJ472="","",MAX($AI$5:AI471)+1)</f>
        <v/>
      </c>
      <c r="AJ472" s="53" t="str">
        <f>IF(G471="","",IF(COUNTIF($AJ$11:AJ471,G471)=0,G471,""))</f>
        <v/>
      </c>
      <c r="AK472" s="53" t="str">
        <f t="shared" si="37"/>
        <v/>
      </c>
      <c r="AL472" s="135"/>
    </row>
    <row r="473" spans="1:38" x14ac:dyDescent="0.25">
      <c r="A473" s="136"/>
      <c r="B473" s="136"/>
      <c r="C473" s="136"/>
      <c r="D473" s="136"/>
      <c r="E473" s="137"/>
      <c r="F473" s="137"/>
      <c r="G473" s="136"/>
      <c r="H473" s="137"/>
      <c r="I473" s="140" t="str">
        <f t="shared" si="34"/>
        <v/>
      </c>
      <c r="J473" s="140"/>
      <c r="K473" s="140"/>
      <c r="L473" s="140"/>
      <c r="M473" s="74" t="str">
        <f>IF(AND(C473="Abierto",D473="Urgente"),A473,"")</f>
        <v/>
      </c>
      <c r="N473" s="74" t="str">
        <f ca="1">IF(AND(C473="Abierto",D473="Urgente"),TODAY()-E473,"")</f>
        <v/>
      </c>
      <c r="O473" s="74" t="str">
        <f>IF(AND(C473="Abierto",D473="Urgente"),RANK(N473,$N$13:$N$814,0)+COUNTIF($N$13:N473,N473)-1,"")</f>
        <v/>
      </c>
      <c r="P473" s="74" t="str">
        <f>IF(AND(C473="Abierto",D473="Alta"),A473,"")</f>
        <v/>
      </c>
      <c r="Q473" s="74" t="str">
        <f ca="1">IF(AND(C473="Abierto",D473="Alta"),TODAY()-E473,"")</f>
        <v/>
      </c>
      <c r="R473" s="74" t="str">
        <f>IF(AND(C473="Abierto",D473="Alta"),RANK(Q473,$Q$13:$Q$814,0)+COUNTIF($Q$13:Q473,Q473)-1+MAX(O:O),"")</f>
        <v/>
      </c>
      <c r="S473" s="74" t="str">
        <f>IF(AND(C473="Abierto",D473="Media"),A473,"")</f>
        <v/>
      </c>
      <c r="T473" s="74" t="str">
        <f ca="1">IF(AND(C473="Abierto",D473="Media"),TODAY()-E473,"")</f>
        <v/>
      </c>
      <c r="U473" s="74" t="str">
        <f>IF(AND(C473="Abierto",D473="Media"),RANK(T473,$T$13:$T$814,0)+COUNTIF($T$13:T473,T473)-1+MAX(O:O,R:R),"")</f>
        <v/>
      </c>
      <c r="V473" s="74" t="str">
        <f>IF(AND(C473="Abierto",D473="Baja"),A473,"")</f>
        <v/>
      </c>
      <c r="W473" s="74" t="str">
        <f ca="1">IF(AND(C473="Abierto",D473="Baja"),TODAY()-E473,"")</f>
        <v/>
      </c>
      <c r="X473" s="74" t="str">
        <f>IF(AND(C473="Abierto",D473="Baja"),RANK(W473,$W$13:$W$814,0)+COUNTIF($W$13:W473,W473)-1+MAX(O:O,R:R,U:U),"")</f>
        <v/>
      </c>
      <c r="Y473" s="139" t="str">
        <f>IF(OR(C473="Resuelto",C473=""),"",SUM(O473,R473,U473,X473))</f>
        <v/>
      </c>
      <c r="Z473" s="139" t="str">
        <f>IF(OR(C473="Resuelto",C473=""),"",SUM(N473,Q473,T473,W473))</f>
        <v/>
      </c>
      <c r="AA473" s="139" t="str">
        <f>IF(OR(C473="Resuelto",C473=""),"",SUM(M473,P473,S473,V473))</f>
        <v/>
      </c>
      <c r="AB473" s="28">
        <v>655</v>
      </c>
      <c r="AC473" s="28" t="str">
        <f t="shared" ca="1" si="35"/>
        <v/>
      </c>
      <c r="AD473" s="75" t="str">
        <f t="shared" ca="1" si="36"/>
        <v/>
      </c>
      <c r="AI473" s="78" t="str">
        <f>IF(AJ473="","",MAX($AI$5:AI472)+1)</f>
        <v/>
      </c>
      <c r="AJ473" s="53" t="str">
        <f>IF(G472="","",IF(COUNTIF($AJ$11:AJ472,G472)=0,G472,""))</f>
        <v/>
      </c>
      <c r="AK473" s="53" t="str">
        <f t="shared" si="37"/>
        <v/>
      </c>
      <c r="AL473" s="135"/>
    </row>
    <row r="474" spans="1:38" x14ac:dyDescent="0.25">
      <c r="A474" s="136"/>
      <c r="B474" s="136"/>
      <c r="C474" s="136"/>
      <c r="D474" s="136"/>
      <c r="E474" s="137"/>
      <c r="F474" s="137"/>
      <c r="G474" s="136"/>
      <c r="H474" s="137"/>
      <c r="I474" s="140" t="str">
        <f t="shared" si="34"/>
        <v/>
      </c>
      <c r="J474" s="140"/>
      <c r="K474" s="140"/>
      <c r="L474" s="140"/>
      <c r="M474" s="74" t="str">
        <f>IF(AND(C474="Abierto",D474="Urgente"),A474,"")</f>
        <v/>
      </c>
      <c r="N474" s="74" t="str">
        <f ca="1">IF(AND(C474="Abierto",D474="Urgente"),TODAY()-E474,"")</f>
        <v/>
      </c>
      <c r="O474" s="74" t="str">
        <f>IF(AND(C474="Abierto",D474="Urgente"),RANK(N474,$N$13:$N$814,0)+COUNTIF($N$13:N474,N474)-1,"")</f>
        <v/>
      </c>
      <c r="P474" s="74" t="str">
        <f>IF(AND(C474="Abierto",D474="Alta"),A474,"")</f>
        <v/>
      </c>
      <c r="Q474" s="74" t="str">
        <f ca="1">IF(AND(C474="Abierto",D474="Alta"),TODAY()-E474,"")</f>
        <v/>
      </c>
      <c r="R474" s="74" t="str">
        <f>IF(AND(C474="Abierto",D474="Alta"),RANK(Q474,$Q$13:$Q$814,0)+COUNTIF($Q$13:Q474,Q474)-1+MAX(O:O),"")</f>
        <v/>
      </c>
      <c r="S474" s="74" t="str">
        <f>IF(AND(C474="Abierto",D474="Media"),A474,"")</f>
        <v/>
      </c>
      <c r="T474" s="74" t="str">
        <f ca="1">IF(AND(C474="Abierto",D474="Media"),TODAY()-E474,"")</f>
        <v/>
      </c>
      <c r="U474" s="74" t="str">
        <f>IF(AND(C474="Abierto",D474="Media"),RANK(T474,$T$13:$T$814,0)+COUNTIF($T$13:T474,T474)-1+MAX(O:O,R:R),"")</f>
        <v/>
      </c>
      <c r="V474" s="74" t="str">
        <f>IF(AND(C474="Abierto",D474="Baja"),A474,"")</f>
        <v/>
      </c>
      <c r="W474" s="74" t="str">
        <f ca="1">IF(AND(C474="Abierto",D474="Baja"),TODAY()-E474,"")</f>
        <v/>
      </c>
      <c r="X474" s="74" t="str">
        <f>IF(AND(C474="Abierto",D474="Baja"),RANK(W474,$W$13:$W$814,0)+COUNTIF($W$13:W474,W474)-1+MAX(O:O,R:R,U:U),"")</f>
        <v/>
      </c>
      <c r="Y474" s="139" t="str">
        <f>IF(OR(C474="Resuelto",C474=""),"",SUM(O474,R474,U474,X474))</f>
        <v/>
      </c>
      <c r="Z474" s="139" t="str">
        <f>IF(OR(C474="Resuelto",C474=""),"",SUM(N474,Q474,T474,W474))</f>
        <v/>
      </c>
      <c r="AA474" s="139" t="str">
        <f>IF(OR(C474="Resuelto",C474=""),"",SUM(M474,P474,S474,V474))</f>
        <v/>
      </c>
      <c r="AB474" s="28">
        <v>656</v>
      </c>
      <c r="AC474" s="28" t="str">
        <f t="shared" ca="1" si="35"/>
        <v/>
      </c>
      <c r="AD474" s="75" t="str">
        <f t="shared" ca="1" si="36"/>
        <v/>
      </c>
      <c r="AI474" s="78" t="str">
        <f>IF(AJ474="","",MAX($AI$5:AI473)+1)</f>
        <v/>
      </c>
      <c r="AJ474" s="53" t="str">
        <f>IF(G473="","",IF(COUNTIF($AJ$11:AJ473,G473)=0,G473,""))</f>
        <v/>
      </c>
      <c r="AK474" s="53" t="str">
        <f t="shared" si="37"/>
        <v/>
      </c>
      <c r="AL474" s="135"/>
    </row>
    <row r="475" spans="1:38" x14ac:dyDescent="0.25">
      <c r="A475" s="136"/>
      <c r="B475" s="136"/>
      <c r="C475" s="136"/>
      <c r="D475" s="136"/>
      <c r="E475" s="137"/>
      <c r="F475" s="137"/>
      <c r="G475" s="136"/>
      <c r="H475" s="137"/>
      <c r="I475" s="140" t="str">
        <f t="shared" si="34"/>
        <v/>
      </c>
      <c r="J475" s="140"/>
      <c r="K475" s="140"/>
      <c r="L475" s="140"/>
      <c r="M475" s="74" t="str">
        <f>IF(AND(C475="Abierto",D475="Urgente"),A475,"")</f>
        <v/>
      </c>
      <c r="N475" s="74" t="str">
        <f ca="1">IF(AND(C475="Abierto",D475="Urgente"),TODAY()-E475,"")</f>
        <v/>
      </c>
      <c r="O475" s="74" t="str">
        <f>IF(AND(C475="Abierto",D475="Urgente"),RANK(N475,$N$13:$N$814,0)+COUNTIF($N$13:N475,N475)-1,"")</f>
        <v/>
      </c>
      <c r="P475" s="74" t="str">
        <f>IF(AND(C475="Abierto",D475="Alta"),A475,"")</f>
        <v/>
      </c>
      <c r="Q475" s="74" t="str">
        <f ca="1">IF(AND(C475="Abierto",D475="Alta"),TODAY()-E475,"")</f>
        <v/>
      </c>
      <c r="R475" s="74" t="str">
        <f>IF(AND(C475="Abierto",D475="Alta"),RANK(Q475,$Q$13:$Q$814,0)+COUNTIF($Q$13:Q475,Q475)-1+MAX(O:O),"")</f>
        <v/>
      </c>
      <c r="S475" s="74" t="str">
        <f>IF(AND(C475="Abierto",D475="Media"),A475,"")</f>
        <v/>
      </c>
      <c r="T475" s="74" t="str">
        <f ca="1">IF(AND(C475="Abierto",D475="Media"),TODAY()-E475,"")</f>
        <v/>
      </c>
      <c r="U475" s="74" t="str">
        <f>IF(AND(C475="Abierto",D475="Media"),RANK(T475,$T$13:$T$814,0)+COUNTIF($T$13:T475,T475)-1+MAX(O:O,R:R),"")</f>
        <v/>
      </c>
      <c r="V475" s="74" t="str">
        <f>IF(AND(C475="Abierto",D475="Baja"),A475,"")</f>
        <v/>
      </c>
      <c r="W475" s="74" t="str">
        <f ca="1">IF(AND(C475="Abierto",D475="Baja"),TODAY()-E475,"")</f>
        <v/>
      </c>
      <c r="X475" s="74" t="str">
        <f>IF(AND(C475="Abierto",D475="Baja"),RANK(W475,$W$13:$W$814,0)+COUNTIF($W$13:W475,W475)-1+MAX(O:O,R:R,U:U),"")</f>
        <v/>
      </c>
      <c r="Y475" s="139" t="str">
        <f>IF(OR(C475="Resuelto",C475=""),"",SUM(O475,R475,U475,X475))</f>
        <v/>
      </c>
      <c r="Z475" s="139" t="str">
        <f>IF(OR(C475="Resuelto",C475=""),"",SUM(N475,Q475,T475,W475))</f>
        <v/>
      </c>
      <c r="AA475" s="139" t="str">
        <f>IF(OR(C475="Resuelto",C475=""),"",SUM(M475,P475,S475,V475))</f>
        <v/>
      </c>
      <c r="AB475" s="28">
        <v>657</v>
      </c>
      <c r="AC475" s="28" t="str">
        <f t="shared" ca="1" si="35"/>
        <v/>
      </c>
      <c r="AD475" s="75" t="str">
        <f t="shared" ca="1" si="36"/>
        <v/>
      </c>
      <c r="AI475" s="78" t="str">
        <f>IF(AJ475="","",MAX($AI$5:AI474)+1)</f>
        <v/>
      </c>
      <c r="AJ475" s="53" t="str">
        <f>IF(G474="","",IF(COUNTIF($AJ$11:AJ474,G474)=0,G474,""))</f>
        <v/>
      </c>
      <c r="AK475" s="53" t="str">
        <f t="shared" si="37"/>
        <v/>
      </c>
      <c r="AL475" s="135"/>
    </row>
    <row r="476" spans="1:38" x14ac:dyDescent="0.25">
      <c r="A476" s="136"/>
      <c r="B476" s="136"/>
      <c r="C476" s="136"/>
      <c r="D476" s="136"/>
      <c r="E476" s="137"/>
      <c r="F476" s="137"/>
      <c r="G476" s="136"/>
      <c r="H476" s="137"/>
      <c r="I476" s="140" t="str">
        <f t="shared" si="34"/>
        <v/>
      </c>
      <c r="J476" s="140"/>
      <c r="K476" s="140"/>
      <c r="L476" s="140"/>
      <c r="M476" s="74" t="str">
        <f>IF(AND(C476="Abierto",D476="Urgente"),A476,"")</f>
        <v/>
      </c>
      <c r="N476" s="74" t="str">
        <f ca="1">IF(AND(C476="Abierto",D476="Urgente"),TODAY()-E476,"")</f>
        <v/>
      </c>
      <c r="O476" s="74" t="str">
        <f>IF(AND(C476="Abierto",D476="Urgente"),RANK(N476,$N$13:$N$814,0)+COUNTIF($N$13:N476,N476)-1,"")</f>
        <v/>
      </c>
      <c r="P476" s="74" t="str">
        <f>IF(AND(C476="Abierto",D476="Alta"),A476,"")</f>
        <v/>
      </c>
      <c r="Q476" s="74" t="str">
        <f ca="1">IF(AND(C476="Abierto",D476="Alta"),TODAY()-E476,"")</f>
        <v/>
      </c>
      <c r="R476" s="74" t="str">
        <f>IF(AND(C476="Abierto",D476="Alta"),RANK(Q476,$Q$13:$Q$814,0)+COUNTIF($Q$13:Q476,Q476)-1+MAX(O:O),"")</f>
        <v/>
      </c>
      <c r="S476" s="74" t="str">
        <f>IF(AND(C476="Abierto",D476="Media"),A476,"")</f>
        <v/>
      </c>
      <c r="T476" s="74" t="str">
        <f ca="1">IF(AND(C476="Abierto",D476="Media"),TODAY()-E476,"")</f>
        <v/>
      </c>
      <c r="U476" s="74" t="str">
        <f>IF(AND(C476="Abierto",D476="Media"),RANK(T476,$T$13:$T$814,0)+COUNTIF($T$13:T476,T476)-1+MAX(O:O,R:R),"")</f>
        <v/>
      </c>
      <c r="V476" s="74" t="str">
        <f>IF(AND(C476="Abierto",D476="Baja"),A476,"")</f>
        <v/>
      </c>
      <c r="W476" s="74" t="str">
        <f ca="1">IF(AND(C476="Abierto",D476="Baja"),TODAY()-E476,"")</f>
        <v/>
      </c>
      <c r="X476" s="74" t="str">
        <f>IF(AND(C476="Abierto",D476="Baja"),RANK(W476,$W$13:$W$814,0)+COUNTIF($W$13:W476,W476)-1+MAX(O:O,R:R,U:U),"")</f>
        <v/>
      </c>
      <c r="Y476" s="139" t="str">
        <f>IF(OR(C476="Resuelto",C476=""),"",SUM(O476,R476,U476,X476))</f>
        <v/>
      </c>
      <c r="Z476" s="139" t="str">
        <f>IF(OR(C476="Resuelto",C476=""),"",SUM(N476,Q476,T476,W476))</f>
        <v/>
      </c>
      <c r="AA476" s="139" t="str">
        <f>IF(OR(C476="Resuelto",C476=""),"",SUM(M476,P476,S476,V476))</f>
        <v/>
      </c>
      <c r="AB476" s="28">
        <v>658</v>
      </c>
      <c r="AC476" s="28" t="str">
        <f t="shared" ca="1" si="35"/>
        <v/>
      </c>
      <c r="AD476" s="75" t="str">
        <f t="shared" ca="1" si="36"/>
        <v/>
      </c>
      <c r="AI476" s="78" t="str">
        <f>IF(AJ476="","",MAX($AI$5:AI475)+1)</f>
        <v/>
      </c>
      <c r="AJ476" s="53" t="str">
        <f>IF(G475="","",IF(COUNTIF($AJ$11:AJ475,G475)=0,G475,""))</f>
        <v/>
      </c>
      <c r="AK476" s="53" t="str">
        <f t="shared" si="37"/>
        <v/>
      </c>
      <c r="AL476" s="135"/>
    </row>
    <row r="477" spans="1:38" x14ac:dyDescent="0.25">
      <c r="A477" s="136"/>
      <c r="B477" s="136"/>
      <c r="C477" s="136"/>
      <c r="D477" s="136"/>
      <c r="E477" s="137"/>
      <c r="F477" s="137"/>
      <c r="G477" s="136"/>
      <c r="H477" s="137"/>
      <c r="I477" s="140" t="str">
        <f t="shared" si="34"/>
        <v/>
      </c>
      <c r="J477" s="140"/>
      <c r="K477" s="140"/>
      <c r="L477" s="140"/>
      <c r="M477" s="74" t="str">
        <f>IF(AND(C477="Abierto",D477="Urgente"),A477,"")</f>
        <v/>
      </c>
      <c r="N477" s="74" t="str">
        <f ca="1">IF(AND(C477="Abierto",D477="Urgente"),TODAY()-E477,"")</f>
        <v/>
      </c>
      <c r="O477" s="74" t="str">
        <f>IF(AND(C477="Abierto",D477="Urgente"),RANK(N477,$N$13:$N$814,0)+COUNTIF($N$13:N477,N477)-1,"")</f>
        <v/>
      </c>
      <c r="P477" s="74" t="str">
        <f>IF(AND(C477="Abierto",D477="Alta"),A477,"")</f>
        <v/>
      </c>
      <c r="Q477" s="74" t="str">
        <f ca="1">IF(AND(C477="Abierto",D477="Alta"),TODAY()-E477,"")</f>
        <v/>
      </c>
      <c r="R477" s="74" t="str">
        <f>IF(AND(C477="Abierto",D477="Alta"),RANK(Q477,$Q$13:$Q$814,0)+COUNTIF($Q$13:Q477,Q477)-1+MAX(O:O),"")</f>
        <v/>
      </c>
      <c r="S477" s="74" t="str">
        <f>IF(AND(C477="Abierto",D477="Media"),A477,"")</f>
        <v/>
      </c>
      <c r="T477" s="74" t="str">
        <f ca="1">IF(AND(C477="Abierto",D477="Media"),TODAY()-E477,"")</f>
        <v/>
      </c>
      <c r="U477" s="74" t="str">
        <f>IF(AND(C477="Abierto",D477="Media"),RANK(T477,$T$13:$T$814,0)+COUNTIF($T$13:T477,T477)-1+MAX(O:O,R:R),"")</f>
        <v/>
      </c>
      <c r="V477" s="74" t="str">
        <f>IF(AND(C477="Abierto",D477="Baja"),A477,"")</f>
        <v/>
      </c>
      <c r="W477" s="74" t="str">
        <f ca="1">IF(AND(C477="Abierto",D477="Baja"),TODAY()-E477,"")</f>
        <v/>
      </c>
      <c r="X477" s="74" t="str">
        <f>IF(AND(C477="Abierto",D477="Baja"),RANK(W477,$W$13:$W$814,0)+COUNTIF($W$13:W477,W477)-1+MAX(O:O,R:R,U:U),"")</f>
        <v/>
      </c>
      <c r="Y477" s="139" t="str">
        <f>IF(OR(C477="Resuelto",C477=""),"",SUM(O477,R477,U477,X477))</f>
        <v/>
      </c>
      <c r="Z477" s="139" t="str">
        <f>IF(OR(C477="Resuelto",C477=""),"",SUM(N477,Q477,T477,W477))</f>
        <v/>
      </c>
      <c r="AA477" s="139" t="str">
        <f>IF(OR(C477="Resuelto",C477=""),"",SUM(M477,P477,S477,V477))</f>
        <v/>
      </c>
      <c r="AB477" s="28">
        <v>659</v>
      </c>
      <c r="AC477" s="28" t="str">
        <f t="shared" ca="1" si="35"/>
        <v/>
      </c>
      <c r="AD477" s="75" t="str">
        <f t="shared" ca="1" si="36"/>
        <v/>
      </c>
      <c r="AI477" s="78" t="str">
        <f>IF(AJ477="","",MAX($AI$5:AI476)+1)</f>
        <v/>
      </c>
      <c r="AJ477" s="53" t="str">
        <f>IF(G476="","",IF(COUNTIF($AJ$11:AJ476,G476)=0,G476,""))</f>
        <v/>
      </c>
      <c r="AK477" s="53" t="str">
        <f t="shared" si="37"/>
        <v/>
      </c>
      <c r="AL477" s="135"/>
    </row>
    <row r="478" spans="1:38" x14ac:dyDescent="0.25">
      <c r="A478" s="136"/>
      <c r="B478" s="136"/>
      <c r="C478" s="136"/>
      <c r="D478" s="136"/>
      <c r="E478" s="137"/>
      <c r="F478" s="137"/>
      <c r="G478" s="136"/>
      <c r="H478" s="137"/>
      <c r="I478" s="140" t="str">
        <f t="shared" si="34"/>
        <v/>
      </c>
      <c r="J478" s="140"/>
      <c r="K478" s="140"/>
      <c r="L478" s="140"/>
      <c r="M478" s="74" t="str">
        <f>IF(AND(C478="Abierto",D478="Urgente"),A478,"")</f>
        <v/>
      </c>
      <c r="N478" s="74" t="str">
        <f ca="1">IF(AND(C478="Abierto",D478="Urgente"),TODAY()-E478,"")</f>
        <v/>
      </c>
      <c r="O478" s="74" t="str">
        <f>IF(AND(C478="Abierto",D478="Urgente"),RANK(N478,$N$13:$N$814,0)+COUNTIF($N$13:N478,N478)-1,"")</f>
        <v/>
      </c>
      <c r="P478" s="74" t="str">
        <f>IF(AND(C478="Abierto",D478="Alta"),A478,"")</f>
        <v/>
      </c>
      <c r="Q478" s="74" t="str">
        <f ca="1">IF(AND(C478="Abierto",D478="Alta"),TODAY()-E478,"")</f>
        <v/>
      </c>
      <c r="R478" s="74" t="str">
        <f>IF(AND(C478="Abierto",D478="Alta"),RANK(Q478,$Q$13:$Q$814,0)+COUNTIF($Q$13:Q478,Q478)-1+MAX(O:O),"")</f>
        <v/>
      </c>
      <c r="S478" s="74" t="str">
        <f>IF(AND(C478="Abierto",D478="Media"),A478,"")</f>
        <v/>
      </c>
      <c r="T478" s="74" t="str">
        <f ca="1">IF(AND(C478="Abierto",D478="Media"),TODAY()-E478,"")</f>
        <v/>
      </c>
      <c r="U478" s="74" t="str">
        <f>IF(AND(C478="Abierto",D478="Media"),RANK(T478,$T$13:$T$814,0)+COUNTIF($T$13:T478,T478)-1+MAX(O:O,R:R),"")</f>
        <v/>
      </c>
      <c r="V478" s="74" t="str">
        <f>IF(AND(C478="Abierto",D478="Baja"),A478,"")</f>
        <v/>
      </c>
      <c r="W478" s="74" t="str">
        <f ca="1">IF(AND(C478="Abierto",D478="Baja"),TODAY()-E478,"")</f>
        <v/>
      </c>
      <c r="X478" s="74" t="str">
        <f>IF(AND(C478="Abierto",D478="Baja"),RANK(W478,$W$13:$W$814,0)+COUNTIF($W$13:W478,W478)-1+MAX(O:O,R:R,U:U),"")</f>
        <v/>
      </c>
      <c r="Y478" s="139" t="str">
        <f>IF(OR(C478="Resuelto",C478=""),"",SUM(O478,R478,U478,X478))</f>
        <v/>
      </c>
      <c r="Z478" s="139" t="str">
        <f>IF(OR(C478="Resuelto",C478=""),"",SUM(N478,Q478,T478,W478))</f>
        <v/>
      </c>
      <c r="AA478" s="139" t="str">
        <f>IF(OR(C478="Resuelto",C478=""),"",SUM(M478,P478,S478,V478))</f>
        <v/>
      </c>
      <c r="AB478" s="28">
        <v>660</v>
      </c>
      <c r="AC478" s="28" t="str">
        <f t="shared" ca="1" si="35"/>
        <v/>
      </c>
      <c r="AD478" s="75" t="str">
        <f t="shared" ca="1" si="36"/>
        <v/>
      </c>
      <c r="AI478" s="78" t="str">
        <f>IF(AJ478="","",MAX($AI$5:AI477)+1)</f>
        <v/>
      </c>
      <c r="AJ478" s="53" t="str">
        <f>IF(G477="","",IF(COUNTIF($AJ$11:AJ477,G477)=0,G477,""))</f>
        <v/>
      </c>
      <c r="AK478" s="53" t="str">
        <f t="shared" si="37"/>
        <v/>
      </c>
      <c r="AL478" s="135"/>
    </row>
    <row r="479" spans="1:38" x14ac:dyDescent="0.25">
      <c r="A479" s="136"/>
      <c r="B479" s="136"/>
      <c r="C479" s="136"/>
      <c r="D479" s="136"/>
      <c r="E479" s="137"/>
      <c r="F479" s="137"/>
      <c r="G479" s="136"/>
      <c r="H479" s="137"/>
      <c r="I479" s="140" t="str">
        <f t="shared" si="34"/>
        <v/>
      </c>
      <c r="J479" s="140"/>
      <c r="K479" s="140"/>
      <c r="L479" s="140"/>
      <c r="M479" s="74" t="str">
        <f>IF(AND(C479="Abierto",D479="Urgente"),A479,"")</f>
        <v/>
      </c>
      <c r="N479" s="74" t="str">
        <f ca="1">IF(AND(C479="Abierto",D479="Urgente"),TODAY()-E479,"")</f>
        <v/>
      </c>
      <c r="O479" s="74" t="str">
        <f>IF(AND(C479="Abierto",D479="Urgente"),RANK(N479,$N$13:$N$814,0)+COUNTIF($N$13:N479,N479)-1,"")</f>
        <v/>
      </c>
      <c r="P479" s="74" t="str">
        <f>IF(AND(C479="Abierto",D479="Alta"),A479,"")</f>
        <v/>
      </c>
      <c r="Q479" s="74" t="str">
        <f ca="1">IF(AND(C479="Abierto",D479="Alta"),TODAY()-E479,"")</f>
        <v/>
      </c>
      <c r="R479" s="74" t="str">
        <f>IF(AND(C479="Abierto",D479="Alta"),RANK(Q479,$Q$13:$Q$814,0)+COUNTIF($Q$13:Q479,Q479)-1+MAX(O:O),"")</f>
        <v/>
      </c>
      <c r="S479" s="74" t="str">
        <f>IF(AND(C479="Abierto",D479="Media"),A479,"")</f>
        <v/>
      </c>
      <c r="T479" s="74" t="str">
        <f ca="1">IF(AND(C479="Abierto",D479="Media"),TODAY()-E479,"")</f>
        <v/>
      </c>
      <c r="U479" s="74" t="str">
        <f>IF(AND(C479="Abierto",D479="Media"),RANK(T479,$T$13:$T$814,0)+COUNTIF($T$13:T479,T479)-1+MAX(O:O,R:R),"")</f>
        <v/>
      </c>
      <c r="V479" s="74" t="str">
        <f>IF(AND(C479="Abierto",D479="Baja"),A479,"")</f>
        <v/>
      </c>
      <c r="W479" s="74" t="str">
        <f ca="1">IF(AND(C479="Abierto",D479="Baja"),TODAY()-E479,"")</f>
        <v/>
      </c>
      <c r="X479" s="74" t="str">
        <f>IF(AND(C479="Abierto",D479="Baja"),RANK(W479,$W$13:$W$814,0)+COUNTIF($W$13:W479,W479)-1+MAX(O:O,R:R,U:U),"")</f>
        <v/>
      </c>
      <c r="Y479" s="139" t="str">
        <f>IF(OR(C479="Resuelto",C479=""),"",SUM(O479,R479,U479,X479))</f>
        <v/>
      </c>
      <c r="Z479" s="139" t="str">
        <f>IF(OR(C479="Resuelto",C479=""),"",SUM(N479,Q479,T479,W479))</f>
        <v/>
      </c>
      <c r="AA479" s="139" t="str">
        <f>IF(OR(C479="Resuelto",C479=""),"",SUM(M479,P479,S479,V479))</f>
        <v/>
      </c>
      <c r="AB479" s="28">
        <v>661</v>
      </c>
      <c r="AC479" s="28" t="str">
        <f t="shared" ca="1" si="35"/>
        <v/>
      </c>
      <c r="AD479" s="75" t="str">
        <f t="shared" ca="1" si="36"/>
        <v/>
      </c>
      <c r="AI479" s="78" t="str">
        <f>IF(AJ479="","",MAX($AI$5:AI478)+1)</f>
        <v/>
      </c>
      <c r="AJ479" s="53" t="str">
        <f>IF(G478="","",IF(COUNTIF($AJ$11:AJ478,G478)=0,G478,""))</f>
        <v/>
      </c>
      <c r="AK479" s="53" t="str">
        <f t="shared" si="37"/>
        <v/>
      </c>
      <c r="AL479" s="135"/>
    </row>
    <row r="480" spans="1:38" x14ac:dyDescent="0.25">
      <c r="A480" s="136"/>
      <c r="B480" s="136"/>
      <c r="C480" s="136"/>
      <c r="D480" s="136"/>
      <c r="E480" s="137"/>
      <c r="F480" s="137"/>
      <c r="G480" s="136"/>
      <c r="H480" s="137"/>
      <c r="I480" s="140" t="str">
        <f t="shared" si="34"/>
        <v/>
      </c>
      <c r="J480" s="140"/>
      <c r="K480" s="140"/>
      <c r="L480" s="140"/>
      <c r="M480" s="74" t="str">
        <f>IF(AND(C480="Abierto",D480="Urgente"),A480,"")</f>
        <v/>
      </c>
      <c r="N480" s="74" t="str">
        <f ca="1">IF(AND(C480="Abierto",D480="Urgente"),TODAY()-E480,"")</f>
        <v/>
      </c>
      <c r="O480" s="74" t="str">
        <f>IF(AND(C480="Abierto",D480="Urgente"),RANK(N480,$N$13:$N$814,0)+COUNTIF($N$13:N480,N480)-1,"")</f>
        <v/>
      </c>
      <c r="P480" s="74" t="str">
        <f>IF(AND(C480="Abierto",D480="Alta"),A480,"")</f>
        <v/>
      </c>
      <c r="Q480" s="74" t="str">
        <f ca="1">IF(AND(C480="Abierto",D480="Alta"),TODAY()-E480,"")</f>
        <v/>
      </c>
      <c r="R480" s="74" t="str">
        <f>IF(AND(C480="Abierto",D480="Alta"),RANK(Q480,$Q$13:$Q$814,0)+COUNTIF($Q$13:Q480,Q480)-1+MAX(O:O),"")</f>
        <v/>
      </c>
      <c r="S480" s="74" t="str">
        <f>IF(AND(C480="Abierto",D480="Media"),A480,"")</f>
        <v/>
      </c>
      <c r="T480" s="74" t="str">
        <f ca="1">IF(AND(C480="Abierto",D480="Media"),TODAY()-E480,"")</f>
        <v/>
      </c>
      <c r="U480" s="74" t="str">
        <f>IF(AND(C480="Abierto",D480="Media"),RANK(T480,$T$13:$T$814,0)+COUNTIF($T$13:T480,T480)-1+MAX(O:O,R:R),"")</f>
        <v/>
      </c>
      <c r="V480" s="74" t="str">
        <f>IF(AND(C480="Abierto",D480="Baja"),A480,"")</f>
        <v/>
      </c>
      <c r="W480" s="74" t="str">
        <f ca="1">IF(AND(C480="Abierto",D480="Baja"),TODAY()-E480,"")</f>
        <v/>
      </c>
      <c r="X480" s="74" t="str">
        <f>IF(AND(C480="Abierto",D480="Baja"),RANK(W480,$W$13:$W$814,0)+COUNTIF($W$13:W480,W480)-1+MAX(O:O,R:R,U:U),"")</f>
        <v/>
      </c>
      <c r="Y480" s="139" t="str">
        <f>IF(OR(C480="Resuelto",C480=""),"",SUM(O480,R480,U480,X480))</f>
        <v/>
      </c>
      <c r="Z480" s="139" t="str">
        <f>IF(OR(C480="Resuelto",C480=""),"",SUM(N480,Q480,T480,W480))</f>
        <v/>
      </c>
      <c r="AA480" s="139" t="str">
        <f>IF(OR(C480="Resuelto",C480=""),"",SUM(M480,P480,S480,V480))</f>
        <v/>
      </c>
      <c r="AB480" s="28">
        <v>662</v>
      </c>
      <c r="AC480" s="28" t="str">
        <f t="shared" ca="1" si="35"/>
        <v/>
      </c>
      <c r="AD480" s="75" t="str">
        <f t="shared" ca="1" si="36"/>
        <v/>
      </c>
      <c r="AI480" s="78" t="str">
        <f>IF(AJ480="","",MAX($AI$5:AI479)+1)</f>
        <v/>
      </c>
      <c r="AJ480" s="53" t="str">
        <f>IF(G479="","",IF(COUNTIF($AJ$11:AJ479,G479)=0,G479,""))</f>
        <v/>
      </c>
      <c r="AK480" s="53" t="str">
        <f t="shared" si="37"/>
        <v/>
      </c>
      <c r="AL480" s="135"/>
    </row>
    <row r="481" spans="1:38" x14ac:dyDescent="0.25">
      <c r="A481" s="136"/>
      <c r="B481" s="136"/>
      <c r="C481" s="136"/>
      <c r="D481" s="136"/>
      <c r="E481" s="137"/>
      <c r="F481" s="137"/>
      <c r="G481" s="136"/>
      <c r="H481" s="137"/>
      <c r="I481" s="140" t="str">
        <f t="shared" si="34"/>
        <v/>
      </c>
      <c r="J481" s="140"/>
      <c r="K481" s="140"/>
      <c r="L481" s="140"/>
      <c r="M481" s="74" t="str">
        <f>IF(AND(C481="Abierto",D481="Urgente"),A481,"")</f>
        <v/>
      </c>
      <c r="N481" s="74" t="str">
        <f ca="1">IF(AND(C481="Abierto",D481="Urgente"),TODAY()-E481,"")</f>
        <v/>
      </c>
      <c r="O481" s="74" t="str">
        <f>IF(AND(C481="Abierto",D481="Urgente"),RANK(N481,$N$13:$N$814,0)+COUNTIF($N$13:N481,N481)-1,"")</f>
        <v/>
      </c>
      <c r="P481" s="74" t="str">
        <f>IF(AND(C481="Abierto",D481="Alta"),A481,"")</f>
        <v/>
      </c>
      <c r="Q481" s="74" t="str">
        <f ca="1">IF(AND(C481="Abierto",D481="Alta"),TODAY()-E481,"")</f>
        <v/>
      </c>
      <c r="R481" s="74" t="str">
        <f>IF(AND(C481="Abierto",D481="Alta"),RANK(Q481,$Q$13:$Q$814,0)+COUNTIF($Q$13:Q481,Q481)-1+MAX(O:O),"")</f>
        <v/>
      </c>
      <c r="S481" s="74" t="str">
        <f>IF(AND(C481="Abierto",D481="Media"),A481,"")</f>
        <v/>
      </c>
      <c r="T481" s="74" t="str">
        <f ca="1">IF(AND(C481="Abierto",D481="Media"),TODAY()-E481,"")</f>
        <v/>
      </c>
      <c r="U481" s="74" t="str">
        <f>IF(AND(C481="Abierto",D481="Media"),RANK(T481,$T$13:$T$814,0)+COUNTIF($T$13:T481,T481)-1+MAX(O:O,R:R),"")</f>
        <v/>
      </c>
      <c r="V481" s="74" t="str">
        <f>IF(AND(C481="Abierto",D481="Baja"),A481,"")</f>
        <v/>
      </c>
      <c r="W481" s="74" t="str">
        <f ca="1">IF(AND(C481="Abierto",D481="Baja"),TODAY()-E481,"")</f>
        <v/>
      </c>
      <c r="X481" s="74" t="str">
        <f>IF(AND(C481="Abierto",D481="Baja"),RANK(W481,$W$13:$W$814,0)+COUNTIF($W$13:W481,W481)-1+MAX(O:O,R:R,U:U),"")</f>
        <v/>
      </c>
      <c r="Y481" s="139" t="str">
        <f>IF(OR(C481="Resuelto",C481=""),"",SUM(O481,R481,U481,X481))</f>
        <v/>
      </c>
      <c r="Z481" s="139" t="str">
        <f>IF(OR(C481="Resuelto",C481=""),"",SUM(N481,Q481,T481,W481))</f>
        <v/>
      </c>
      <c r="AA481" s="139" t="str">
        <f>IF(OR(C481="Resuelto",C481=""),"",SUM(M481,P481,S481,V481))</f>
        <v/>
      </c>
      <c r="AB481" s="28">
        <v>663</v>
      </c>
      <c r="AC481" s="28" t="str">
        <f t="shared" ca="1" si="35"/>
        <v/>
      </c>
      <c r="AD481" s="75" t="str">
        <f t="shared" ca="1" si="36"/>
        <v/>
      </c>
      <c r="AI481" s="78" t="str">
        <f>IF(AJ481="","",MAX($AI$5:AI480)+1)</f>
        <v/>
      </c>
      <c r="AJ481" s="53" t="str">
        <f>IF(G480="","",IF(COUNTIF($AJ$11:AJ480,G480)=0,G480,""))</f>
        <v/>
      </c>
      <c r="AK481" s="53" t="str">
        <f t="shared" si="37"/>
        <v/>
      </c>
      <c r="AL481" s="135"/>
    </row>
    <row r="482" spans="1:38" x14ac:dyDescent="0.25">
      <c r="A482" s="136"/>
      <c r="B482" s="136"/>
      <c r="C482" s="136"/>
      <c r="D482" s="136"/>
      <c r="E482" s="137"/>
      <c r="F482" s="137"/>
      <c r="G482" s="136"/>
      <c r="H482" s="137"/>
      <c r="I482" s="140" t="str">
        <f t="shared" si="34"/>
        <v/>
      </c>
      <c r="J482" s="140"/>
      <c r="K482" s="140"/>
      <c r="L482" s="140"/>
      <c r="M482" s="74" t="str">
        <f>IF(AND(C482="Abierto",D482="Urgente"),A482,"")</f>
        <v/>
      </c>
      <c r="N482" s="74" t="str">
        <f ca="1">IF(AND(C482="Abierto",D482="Urgente"),TODAY()-E482,"")</f>
        <v/>
      </c>
      <c r="O482" s="74" t="str">
        <f>IF(AND(C482="Abierto",D482="Urgente"),RANK(N482,$N$13:$N$814,0)+COUNTIF($N$13:N482,N482)-1,"")</f>
        <v/>
      </c>
      <c r="P482" s="74" t="str">
        <f>IF(AND(C482="Abierto",D482="Alta"),A482,"")</f>
        <v/>
      </c>
      <c r="Q482" s="74" t="str">
        <f ca="1">IF(AND(C482="Abierto",D482="Alta"),TODAY()-E482,"")</f>
        <v/>
      </c>
      <c r="R482" s="74" t="str">
        <f>IF(AND(C482="Abierto",D482="Alta"),RANK(Q482,$Q$13:$Q$814,0)+COUNTIF($Q$13:Q482,Q482)-1+MAX(O:O),"")</f>
        <v/>
      </c>
      <c r="S482" s="74" t="str">
        <f>IF(AND(C482="Abierto",D482="Media"),A482,"")</f>
        <v/>
      </c>
      <c r="T482" s="74" t="str">
        <f ca="1">IF(AND(C482="Abierto",D482="Media"),TODAY()-E482,"")</f>
        <v/>
      </c>
      <c r="U482" s="74" t="str">
        <f>IF(AND(C482="Abierto",D482="Media"),RANK(T482,$T$13:$T$814,0)+COUNTIF($T$13:T482,T482)-1+MAX(O:O,R:R),"")</f>
        <v/>
      </c>
      <c r="V482" s="74" t="str">
        <f>IF(AND(C482="Abierto",D482="Baja"),A482,"")</f>
        <v/>
      </c>
      <c r="W482" s="74" t="str">
        <f ca="1">IF(AND(C482="Abierto",D482="Baja"),TODAY()-E482,"")</f>
        <v/>
      </c>
      <c r="X482" s="74" t="str">
        <f>IF(AND(C482="Abierto",D482="Baja"),RANK(W482,$W$13:$W$814,0)+COUNTIF($W$13:W482,W482)-1+MAX(O:O,R:R,U:U),"")</f>
        <v/>
      </c>
      <c r="Y482" s="139" t="str">
        <f>IF(OR(C482="Resuelto",C482=""),"",SUM(O482,R482,U482,X482))</f>
        <v/>
      </c>
      <c r="Z482" s="139" t="str">
        <f>IF(OR(C482="Resuelto",C482=""),"",SUM(N482,Q482,T482,W482))</f>
        <v/>
      </c>
      <c r="AA482" s="139" t="str">
        <f>IF(OR(C482="Resuelto",C482=""),"",SUM(M482,P482,S482,V482))</f>
        <v/>
      </c>
      <c r="AB482" s="28">
        <v>664</v>
      </c>
      <c r="AC482" s="28" t="str">
        <f t="shared" ca="1" si="35"/>
        <v/>
      </c>
      <c r="AD482" s="75" t="str">
        <f t="shared" ca="1" si="36"/>
        <v/>
      </c>
      <c r="AI482" s="78" t="str">
        <f>IF(AJ482="","",MAX($AI$5:AI481)+1)</f>
        <v/>
      </c>
      <c r="AJ482" s="53" t="str">
        <f>IF(G481="","",IF(COUNTIF($AJ$11:AJ481,G481)=0,G481,""))</f>
        <v/>
      </c>
      <c r="AK482" s="53" t="str">
        <f t="shared" si="37"/>
        <v/>
      </c>
      <c r="AL482" s="135"/>
    </row>
    <row r="483" spans="1:38" x14ac:dyDescent="0.25">
      <c r="A483" s="136"/>
      <c r="B483" s="136"/>
      <c r="C483" s="136"/>
      <c r="D483" s="136"/>
      <c r="E483" s="137"/>
      <c r="F483" s="137"/>
      <c r="G483" s="136"/>
      <c r="H483" s="137"/>
      <c r="I483" s="140" t="str">
        <f t="shared" si="34"/>
        <v/>
      </c>
      <c r="J483" s="140"/>
      <c r="K483" s="140"/>
      <c r="L483" s="140"/>
      <c r="M483" s="74" t="str">
        <f>IF(AND(C483="Abierto",D483="Urgente"),A483,"")</f>
        <v/>
      </c>
      <c r="N483" s="74" t="str">
        <f ca="1">IF(AND(C483="Abierto",D483="Urgente"),TODAY()-E483,"")</f>
        <v/>
      </c>
      <c r="O483" s="74" t="str">
        <f>IF(AND(C483="Abierto",D483="Urgente"),RANK(N483,$N$13:$N$814,0)+COUNTIF($N$13:N483,N483)-1,"")</f>
        <v/>
      </c>
      <c r="P483" s="74" t="str">
        <f>IF(AND(C483="Abierto",D483="Alta"),A483,"")</f>
        <v/>
      </c>
      <c r="Q483" s="74" t="str">
        <f ca="1">IF(AND(C483="Abierto",D483="Alta"),TODAY()-E483,"")</f>
        <v/>
      </c>
      <c r="R483" s="74" t="str">
        <f>IF(AND(C483="Abierto",D483="Alta"),RANK(Q483,$Q$13:$Q$814,0)+COUNTIF($Q$13:Q483,Q483)-1+MAX(O:O),"")</f>
        <v/>
      </c>
      <c r="S483" s="74" t="str">
        <f>IF(AND(C483="Abierto",D483="Media"),A483,"")</f>
        <v/>
      </c>
      <c r="T483" s="74" t="str">
        <f ca="1">IF(AND(C483="Abierto",D483="Media"),TODAY()-E483,"")</f>
        <v/>
      </c>
      <c r="U483" s="74" t="str">
        <f>IF(AND(C483="Abierto",D483="Media"),RANK(T483,$T$13:$T$814,0)+COUNTIF($T$13:T483,T483)-1+MAX(O:O,R:R),"")</f>
        <v/>
      </c>
      <c r="V483" s="74" t="str">
        <f>IF(AND(C483="Abierto",D483="Baja"),A483,"")</f>
        <v/>
      </c>
      <c r="W483" s="74" t="str">
        <f ca="1">IF(AND(C483="Abierto",D483="Baja"),TODAY()-E483,"")</f>
        <v/>
      </c>
      <c r="X483" s="74" t="str">
        <f>IF(AND(C483="Abierto",D483="Baja"),RANK(W483,$W$13:$W$814,0)+COUNTIF($W$13:W483,W483)-1+MAX(O:O,R:R,U:U),"")</f>
        <v/>
      </c>
      <c r="Y483" s="139" t="str">
        <f>IF(OR(C483="Resuelto",C483=""),"",SUM(O483,R483,U483,X483))</f>
        <v/>
      </c>
      <c r="Z483" s="139" t="str">
        <f>IF(OR(C483="Resuelto",C483=""),"",SUM(N483,Q483,T483,W483))</f>
        <v/>
      </c>
      <c r="AA483" s="139" t="str">
        <f>IF(OR(C483="Resuelto",C483=""),"",SUM(M483,P483,S483,V483))</f>
        <v/>
      </c>
      <c r="AB483" s="28">
        <v>665</v>
      </c>
      <c r="AC483" s="28" t="str">
        <f t="shared" ca="1" si="35"/>
        <v/>
      </c>
      <c r="AD483" s="75" t="str">
        <f t="shared" ca="1" si="36"/>
        <v/>
      </c>
      <c r="AI483" s="78" t="str">
        <f>IF(AJ483="","",MAX($AI$5:AI482)+1)</f>
        <v/>
      </c>
      <c r="AJ483" s="53" t="str">
        <f>IF(G482="","",IF(COUNTIF($AJ$11:AJ482,G482)=0,G482,""))</f>
        <v/>
      </c>
      <c r="AK483" s="53" t="str">
        <f t="shared" si="37"/>
        <v/>
      </c>
      <c r="AL483" s="135"/>
    </row>
    <row r="484" spans="1:38" x14ac:dyDescent="0.25">
      <c r="A484" s="136"/>
      <c r="B484" s="136"/>
      <c r="C484" s="136"/>
      <c r="D484" s="136"/>
      <c r="E484" s="137"/>
      <c r="F484" s="137"/>
      <c r="G484" s="136"/>
      <c r="H484" s="137"/>
      <c r="I484" s="140" t="str">
        <f t="shared" si="34"/>
        <v/>
      </c>
      <c r="J484" s="140"/>
      <c r="K484" s="140"/>
      <c r="L484" s="140"/>
      <c r="M484" s="74" t="str">
        <f>IF(AND(C484="Abierto",D484="Urgente"),A484,"")</f>
        <v/>
      </c>
      <c r="N484" s="74" t="str">
        <f ca="1">IF(AND(C484="Abierto",D484="Urgente"),TODAY()-E484,"")</f>
        <v/>
      </c>
      <c r="O484" s="74" t="str">
        <f>IF(AND(C484="Abierto",D484="Urgente"),RANK(N484,$N$13:$N$814,0)+COUNTIF($N$13:N484,N484)-1,"")</f>
        <v/>
      </c>
      <c r="P484" s="74" t="str">
        <f>IF(AND(C484="Abierto",D484="Alta"),A484,"")</f>
        <v/>
      </c>
      <c r="Q484" s="74" t="str">
        <f ca="1">IF(AND(C484="Abierto",D484="Alta"),TODAY()-E484,"")</f>
        <v/>
      </c>
      <c r="R484" s="74" t="str">
        <f>IF(AND(C484="Abierto",D484="Alta"),RANK(Q484,$Q$13:$Q$814,0)+COUNTIF($Q$13:Q484,Q484)-1+MAX(O:O),"")</f>
        <v/>
      </c>
      <c r="S484" s="74" t="str">
        <f>IF(AND(C484="Abierto",D484="Media"),A484,"")</f>
        <v/>
      </c>
      <c r="T484" s="74" t="str">
        <f ca="1">IF(AND(C484="Abierto",D484="Media"),TODAY()-E484,"")</f>
        <v/>
      </c>
      <c r="U484" s="74" t="str">
        <f>IF(AND(C484="Abierto",D484="Media"),RANK(T484,$T$13:$T$814,0)+COUNTIF($T$13:T484,T484)-1+MAX(O:O,R:R),"")</f>
        <v/>
      </c>
      <c r="V484" s="74" t="str">
        <f>IF(AND(C484="Abierto",D484="Baja"),A484,"")</f>
        <v/>
      </c>
      <c r="W484" s="74" t="str">
        <f ca="1">IF(AND(C484="Abierto",D484="Baja"),TODAY()-E484,"")</f>
        <v/>
      </c>
      <c r="X484" s="74" t="str">
        <f>IF(AND(C484="Abierto",D484="Baja"),RANK(W484,$W$13:$W$814,0)+COUNTIF($W$13:W484,W484)-1+MAX(O:O,R:R,U:U),"")</f>
        <v/>
      </c>
      <c r="Y484" s="139" t="str">
        <f>IF(OR(C484="Resuelto",C484=""),"",SUM(O484,R484,U484,X484))</f>
        <v/>
      </c>
      <c r="Z484" s="139" t="str">
        <f>IF(OR(C484="Resuelto",C484=""),"",SUM(N484,Q484,T484,W484))</f>
        <v/>
      </c>
      <c r="AA484" s="139" t="str">
        <f>IF(OR(C484="Resuelto",C484=""),"",SUM(M484,P484,S484,V484))</f>
        <v/>
      </c>
      <c r="AB484" s="28">
        <v>666</v>
      </c>
      <c r="AC484" s="28" t="str">
        <f t="shared" ca="1" si="35"/>
        <v/>
      </c>
      <c r="AD484" s="75" t="str">
        <f t="shared" ca="1" si="36"/>
        <v/>
      </c>
      <c r="AI484" s="78" t="str">
        <f>IF(AJ484="","",MAX($AI$5:AI483)+1)</f>
        <v/>
      </c>
      <c r="AJ484" s="53" t="str">
        <f>IF(G483="","",IF(COUNTIF($AJ$11:AJ483,G483)=0,G483,""))</f>
        <v/>
      </c>
      <c r="AK484" s="53" t="str">
        <f t="shared" si="37"/>
        <v/>
      </c>
      <c r="AL484" s="135"/>
    </row>
    <row r="485" spans="1:38" x14ac:dyDescent="0.25">
      <c r="A485" s="136"/>
      <c r="B485" s="136"/>
      <c r="C485" s="136"/>
      <c r="D485" s="136"/>
      <c r="E485" s="137"/>
      <c r="F485" s="137"/>
      <c r="G485" s="136"/>
      <c r="H485" s="137"/>
      <c r="I485" s="140" t="str">
        <f t="shared" si="34"/>
        <v/>
      </c>
      <c r="J485" s="140"/>
      <c r="K485" s="140"/>
      <c r="L485" s="140"/>
      <c r="M485" s="74" t="str">
        <f>IF(AND(C485="Abierto",D485="Urgente"),A485,"")</f>
        <v/>
      </c>
      <c r="N485" s="74" t="str">
        <f ca="1">IF(AND(C485="Abierto",D485="Urgente"),TODAY()-E485,"")</f>
        <v/>
      </c>
      <c r="O485" s="74" t="str">
        <f>IF(AND(C485="Abierto",D485="Urgente"),RANK(N485,$N$13:$N$814,0)+COUNTIF($N$13:N485,N485)-1,"")</f>
        <v/>
      </c>
      <c r="P485" s="74" t="str">
        <f>IF(AND(C485="Abierto",D485="Alta"),A485,"")</f>
        <v/>
      </c>
      <c r="Q485" s="74" t="str">
        <f ca="1">IF(AND(C485="Abierto",D485="Alta"),TODAY()-E485,"")</f>
        <v/>
      </c>
      <c r="R485" s="74" t="str">
        <f>IF(AND(C485="Abierto",D485="Alta"),RANK(Q485,$Q$13:$Q$814,0)+COUNTIF($Q$13:Q485,Q485)-1+MAX(O:O),"")</f>
        <v/>
      </c>
      <c r="S485" s="74" t="str">
        <f>IF(AND(C485="Abierto",D485="Media"),A485,"")</f>
        <v/>
      </c>
      <c r="T485" s="74" t="str">
        <f ca="1">IF(AND(C485="Abierto",D485="Media"),TODAY()-E485,"")</f>
        <v/>
      </c>
      <c r="U485" s="74" t="str">
        <f>IF(AND(C485="Abierto",D485="Media"),RANK(T485,$T$13:$T$814,0)+COUNTIF($T$13:T485,T485)-1+MAX(O:O,R:R),"")</f>
        <v/>
      </c>
      <c r="V485" s="74" t="str">
        <f>IF(AND(C485="Abierto",D485="Baja"),A485,"")</f>
        <v/>
      </c>
      <c r="W485" s="74" t="str">
        <f ca="1">IF(AND(C485="Abierto",D485="Baja"),TODAY()-E485,"")</f>
        <v/>
      </c>
      <c r="X485" s="74" t="str">
        <f>IF(AND(C485="Abierto",D485="Baja"),RANK(W485,$W$13:$W$814,0)+COUNTIF($W$13:W485,W485)-1+MAX(O:O,R:R,U:U),"")</f>
        <v/>
      </c>
      <c r="Y485" s="139" t="str">
        <f>IF(OR(C485="Resuelto",C485=""),"",SUM(O485,R485,U485,X485))</f>
        <v/>
      </c>
      <c r="Z485" s="139" t="str">
        <f>IF(OR(C485="Resuelto",C485=""),"",SUM(N485,Q485,T485,W485))</f>
        <v/>
      </c>
      <c r="AA485" s="139" t="str">
        <f>IF(OR(C485="Resuelto",C485=""),"",SUM(M485,P485,S485,V485))</f>
        <v/>
      </c>
      <c r="AB485" s="28">
        <v>667</v>
      </c>
      <c r="AC485" s="28" t="str">
        <f t="shared" ca="1" si="35"/>
        <v/>
      </c>
      <c r="AD485" s="75" t="str">
        <f t="shared" ca="1" si="36"/>
        <v/>
      </c>
      <c r="AI485" s="78" t="str">
        <f>IF(AJ485="","",MAX($AI$5:AI484)+1)</f>
        <v/>
      </c>
      <c r="AJ485" s="53" t="str">
        <f>IF(G484="","",IF(COUNTIF($AJ$11:AJ484,G484)=0,G484,""))</f>
        <v/>
      </c>
      <c r="AK485" s="53" t="str">
        <f t="shared" si="37"/>
        <v/>
      </c>
      <c r="AL485" s="135"/>
    </row>
    <row r="486" spans="1:38" x14ac:dyDescent="0.25">
      <c r="A486" s="136"/>
      <c r="B486" s="136"/>
      <c r="C486" s="136"/>
      <c r="D486" s="136"/>
      <c r="E486" s="137"/>
      <c r="F486" s="137"/>
      <c r="G486" s="136"/>
      <c r="H486" s="137"/>
      <c r="I486" s="140" t="str">
        <f t="shared" si="34"/>
        <v/>
      </c>
      <c r="J486" s="140"/>
      <c r="K486" s="140"/>
      <c r="L486" s="140"/>
      <c r="M486" s="74" t="str">
        <f>IF(AND(C486="Abierto",D486="Urgente"),A486,"")</f>
        <v/>
      </c>
      <c r="N486" s="74" t="str">
        <f ca="1">IF(AND(C486="Abierto",D486="Urgente"),TODAY()-E486,"")</f>
        <v/>
      </c>
      <c r="O486" s="74" t="str">
        <f>IF(AND(C486="Abierto",D486="Urgente"),RANK(N486,$N$13:$N$814,0)+COUNTIF($N$13:N486,N486)-1,"")</f>
        <v/>
      </c>
      <c r="P486" s="74" t="str">
        <f>IF(AND(C486="Abierto",D486="Alta"),A486,"")</f>
        <v/>
      </c>
      <c r="Q486" s="74" t="str">
        <f ca="1">IF(AND(C486="Abierto",D486="Alta"),TODAY()-E486,"")</f>
        <v/>
      </c>
      <c r="R486" s="74" t="str">
        <f>IF(AND(C486="Abierto",D486="Alta"),RANK(Q486,$Q$13:$Q$814,0)+COUNTIF($Q$13:Q486,Q486)-1+MAX(O:O),"")</f>
        <v/>
      </c>
      <c r="S486" s="74" t="str">
        <f>IF(AND(C486="Abierto",D486="Media"),A486,"")</f>
        <v/>
      </c>
      <c r="T486" s="74" t="str">
        <f ca="1">IF(AND(C486="Abierto",D486="Media"),TODAY()-E486,"")</f>
        <v/>
      </c>
      <c r="U486" s="74" t="str">
        <f>IF(AND(C486="Abierto",D486="Media"),RANK(T486,$T$13:$T$814,0)+COUNTIF($T$13:T486,T486)-1+MAX(O:O,R:R),"")</f>
        <v/>
      </c>
      <c r="V486" s="74" t="str">
        <f>IF(AND(C486="Abierto",D486="Baja"),A486,"")</f>
        <v/>
      </c>
      <c r="W486" s="74" t="str">
        <f ca="1">IF(AND(C486="Abierto",D486="Baja"),TODAY()-E486,"")</f>
        <v/>
      </c>
      <c r="X486" s="74" t="str">
        <f>IF(AND(C486="Abierto",D486="Baja"),RANK(W486,$W$13:$W$814,0)+COUNTIF($W$13:W486,W486)-1+MAX(O:O,R:R,U:U),"")</f>
        <v/>
      </c>
      <c r="Y486" s="139" t="str">
        <f>IF(OR(C486="Resuelto",C486=""),"",SUM(O486,R486,U486,X486))</f>
        <v/>
      </c>
      <c r="Z486" s="139" t="str">
        <f>IF(OR(C486="Resuelto",C486=""),"",SUM(N486,Q486,T486,W486))</f>
        <v/>
      </c>
      <c r="AA486" s="139" t="str">
        <f>IF(OR(C486="Resuelto",C486=""),"",SUM(M486,P486,S486,V486))</f>
        <v/>
      </c>
      <c r="AB486" s="28">
        <v>668</v>
      </c>
      <c r="AC486" s="28" t="str">
        <f t="shared" ca="1" si="35"/>
        <v/>
      </c>
      <c r="AD486" s="75" t="str">
        <f t="shared" ca="1" si="36"/>
        <v/>
      </c>
      <c r="AI486" s="78" t="str">
        <f>IF(AJ486="","",MAX($AI$5:AI485)+1)</f>
        <v/>
      </c>
      <c r="AJ486" s="53" t="str">
        <f>IF(G485="","",IF(COUNTIF($AJ$11:AJ485,G485)=0,G485,""))</f>
        <v/>
      </c>
      <c r="AK486" s="53" t="str">
        <f t="shared" si="37"/>
        <v/>
      </c>
      <c r="AL486" s="135"/>
    </row>
    <row r="487" spans="1:38" x14ac:dyDescent="0.25">
      <c r="A487" s="136"/>
      <c r="B487" s="136"/>
      <c r="C487" s="136"/>
      <c r="D487" s="136"/>
      <c r="E487" s="137"/>
      <c r="F487" s="137"/>
      <c r="G487" s="136"/>
      <c r="H487" s="137"/>
      <c r="I487" s="140" t="str">
        <f t="shared" si="34"/>
        <v/>
      </c>
      <c r="J487" s="140"/>
      <c r="K487" s="140"/>
      <c r="L487" s="140"/>
      <c r="M487" s="74" t="str">
        <f>IF(AND(C487="Abierto",D487="Urgente"),A487,"")</f>
        <v/>
      </c>
      <c r="N487" s="74" t="str">
        <f ca="1">IF(AND(C487="Abierto",D487="Urgente"),TODAY()-E487,"")</f>
        <v/>
      </c>
      <c r="O487" s="74" t="str">
        <f>IF(AND(C487="Abierto",D487="Urgente"),RANK(N487,$N$13:$N$814,0)+COUNTIF($N$13:N487,N487)-1,"")</f>
        <v/>
      </c>
      <c r="P487" s="74" t="str">
        <f>IF(AND(C487="Abierto",D487="Alta"),A487,"")</f>
        <v/>
      </c>
      <c r="Q487" s="74" t="str">
        <f ca="1">IF(AND(C487="Abierto",D487="Alta"),TODAY()-E487,"")</f>
        <v/>
      </c>
      <c r="R487" s="74" t="str">
        <f>IF(AND(C487="Abierto",D487="Alta"),RANK(Q487,$Q$13:$Q$814,0)+COUNTIF($Q$13:Q487,Q487)-1+MAX(O:O),"")</f>
        <v/>
      </c>
      <c r="S487" s="74" t="str">
        <f>IF(AND(C487="Abierto",D487="Media"),A487,"")</f>
        <v/>
      </c>
      <c r="T487" s="74" t="str">
        <f ca="1">IF(AND(C487="Abierto",D487="Media"),TODAY()-E487,"")</f>
        <v/>
      </c>
      <c r="U487" s="74" t="str">
        <f>IF(AND(C487="Abierto",D487="Media"),RANK(T487,$T$13:$T$814,0)+COUNTIF($T$13:T487,T487)-1+MAX(O:O,R:R),"")</f>
        <v/>
      </c>
      <c r="V487" s="74" t="str">
        <f>IF(AND(C487="Abierto",D487="Baja"),A487,"")</f>
        <v/>
      </c>
      <c r="W487" s="74" t="str">
        <f ca="1">IF(AND(C487="Abierto",D487="Baja"),TODAY()-E487,"")</f>
        <v/>
      </c>
      <c r="X487" s="74" t="str">
        <f>IF(AND(C487="Abierto",D487="Baja"),RANK(W487,$W$13:$W$814,0)+COUNTIF($W$13:W487,W487)-1+MAX(O:O,R:R,U:U),"")</f>
        <v/>
      </c>
      <c r="Y487" s="139" t="str">
        <f>IF(OR(C487="Resuelto",C487=""),"",SUM(O487,R487,U487,X487))</f>
        <v/>
      </c>
      <c r="Z487" s="139" t="str">
        <f>IF(OR(C487="Resuelto",C487=""),"",SUM(N487,Q487,T487,W487))</f>
        <v/>
      </c>
      <c r="AA487" s="139" t="str">
        <f>IF(OR(C487="Resuelto",C487=""),"",SUM(M487,P487,S487,V487))</f>
        <v/>
      </c>
      <c r="AB487" s="28">
        <v>669</v>
      </c>
      <c r="AC487" s="28" t="str">
        <f t="shared" ca="1" si="35"/>
        <v/>
      </c>
      <c r="AD487" s="75" t="str">
        <f t="shared" ca="1" si="36"/>
        <v/>
      </c>
      <c r="AI487" s="78" t="str">
        <f>IF(AJ487="","",MAX($AI$5:AI486)+1)</f>
        <v/>
      </c>
      <c r="AJ487" s="53" t="str">
        <f>IF(G486="","",IF(COUNTIF($AJ$11:AJ486,G486)=0,G486,""))</f>
        <v/>
      </c>
      <c r="AK487" s="53" t="str">
        <f t="shared" si="37"/>
        <v/>
      </c>
      <c r="AL487" s="135"/>
    </row>
    <row r="488" spans="1:38" x14ac:dyDescent="0.25">
      <c r="A488" s="136"/>
      <c r="B488" s="136"/>
      <c r="C488" s="136"/>
      <c r="D488" s="136"/>
      <c r="E488" s="137"/>
      <c r="F488" s="137"/>
      <c r="G488" s="136"/>
      <c r="H488" s="137"/>
      <c r="I488" s="140" t="str">
        <f t="shared" si="34"/>
        <v/>
      </c>
      <c r="J488" s="140"/>
      <c r="K488" s="140"/>
      <c r="L488" s="140"/>
      <c r="M488" s="74" t="str">
        <f>IF(AND(C488="Abierto",D488="Urgente"),A488,"")</f>
        <v/>
      </c>
      <c r="N488" s="74" t="str">
        <f ca="1">IF(AND(C488="Abierto",D488="Urgente"),TODAY()-E488,"")</f>
        <v/>
      </c>
      <c r="O488" s="74" t="str">
        <f>IF(AND(C488="Abierto",D488="Urgente"),RANK(N488,$N$13:$N$814,0)+COUNTIF($N$13:N488,N488)-1,"")</f>
        <v/>
      </c>
      <c r="P488" s="74" t="str">
        <f>IF(AND(C488="Abierto",D488="Alta"),A488,"")</f>
        <v/>
      </c>
      <c r="Q488" s="74" t="str">
        <f ca="1">IF(AND(C488="Abierto",D488="Alta"),TODAY()-E488,"")</f>
        <v/>
      </c>
      <c r="R488" s="74" t="str">
        <f>IF(AND(C488="Abierto",D488="Alta"),RANK(Q488,$Q$13:$Q$814,0)+COUNTIF($Q$13:Q488,Q488)-1+MAX(O:O),"")</f>
        <v/>
      </c>
      <c r="S488" s="74" t="str">
        <f>IF(AND(C488="Abierto",D488="Media"),A488,"")</f>
        <v/>
      </c>
      <c r="T488" s="74" t="str">
        <f ca="1">IF(AND(C488="Abierto",D488="Media"),TODAY()-E488,"")</f>
        <v/>
      </c>
      <c r="U488" s="74" t="str">
        <f>IF(AND(C488="Abierto",D488="Media"),RANK(T488,$T$13:$T$814,0)+COUNTIF($T$13:T488,T488)-1+MAX(O:O,R:R),"")</f>
        <v/>
      </c>
      <c r="V488" s="74" t="str">
        <f>IF(AND(C488="Abierto",D488="Baja"),A488,"")</f>
        <v/>
      </c>
      <c r="W488" s="74" t="str">
        <f ca="1">IF(AND(C488="Abierto",D488="Baja"),TODAY()-E488,"")</f>
        <v/>
      </c>
      <c r="X488" s="74" t="str">
        <f>IF(AND(C488="Abierto",D488="Baja"),RANK(W488,$W$13:$W$814,0)+COUNTIF($W$13:W488,W488)-1+MAX(O:O,R:R,U:U),"")</f>
        <v/>
      </c>
      <c r="Y488" s="139" t="str">
        <f>IF(OR(C488="Resuelto",C488=""),"",SUM(O488,R488,U488,X488))</f>
        <v/>
      </c>
      <c r="Z488" s="139" t="str">
        <f>IF(OR(C488="Resuelto",C488=""),"",SUM(N488,Q488,T488,W488))</f>
        <v/>
      </c>
      <c r="AA488" s="139" t="str">
        <f>IF(OR(C488="Resuelto",C488=""),"",SUM(M488,P488,S488,V488))</f>
        <v/>
      </c>
      <c r="AB488" s="28">
        <v>670</v>
      </c>
      <c r="AC488" s="28" t="str">
        <f t="shared" ca="1" si="35"/>
        <v/>
      </c>
      <c r="AD488" s="75" t="str">
        <f t="shared" ca="1" si="36"/>
        <v/>
      </c>
      <c r="AI488" s="78" t="str">
        <f>IF(AJ488="","",MAX($AI$5:AI487)+1)</f>
        <v/>
      </c>
      <c r="AJ488" s="53" t="str">
        <f>IF(G487="","",IF(COUNTIF($AJ$11:AJ487,G487)=0,G487,""))</f>
        <v/>
      </c>
      <c r="AK488" s="53" t="str">
        <f t="shared" si="37"/>
        <v/>
      </c>
      <c r="AL488" s="135"/>
    </row>
    <row r="489" spans="1:38" x14ac:dyDescent="0.25">
      <c r="A489" s="136"/>
      <c r="B489" s="136"/>
      <c r="C489" s="136"/>
      <c r="D489" s="136"/>
      <c r="E489" s="137"/>
      <c r="F489" s="137"/>
      <c r="G489" s="136"/>
      <c r="H489" s="137"/>
      <c r="I489" s="140" t="str">
        <f t="shared" si="34"/>
        <v/>
      </c>
      <c r="J489" s="140"/>
      <c r="K489" s="140"/>
      <c r="L489" s="140"/>
      <c r="M489" s="74" t="str">
        <f>IF(AND(C489="Abierto",D489="Urgente"),A489,"")</f>
        <v/>
      </c>
      <c r="N489" s="74" t="str">
        <f ca="1">IF(AND(C489="Abierto",D489="Urgente"),TODAY()-E489,"")</f>
        <v/>
      </c>
      <c r="O489" s="74" t="str">
        <f>IF(AND(C489="Abierto",D489="Urgente"),RANK(N489,$N$13:$N$814,0)+COUNTIF($N$13:N489,N489)-1,"")</f>
        <v/>
      </c>
      <c r="P489" s="74" t="str">
        <f>IF(AND(C489="Abierto",D489="Alta"),A489,"")</f>
        <v/>
      </c>
      <c r="Q489" s="74" t="str">
        <f ca="1">IF(AND(C489="Abierto",D489="Alta"),TODAY()-E489,"")</f>
        <v/>
      </c>
      <c r="R489" s="74" t="str">
        <f>IF(AND(C489="Abierto",D489="Alta"),RANK(Q489,$Q$13:$Q$814,0)+COUNTIF($Q$13:Q489,Q489)-1+MAX(O:O),"")</f>
        <v/>
      </c>
      <c r="S489" s="74" t="str">
        <f>IF(AND(C489="Abierto",D489="Media"),A489,"")</f>
        <v/>
      </c>
      <c r="T489" s="74" t="str">
        <f ca="1">IF(AND(C489="Abierto",D489="Media"),TODAY()-E489,"")</f>
        <v/>
      </c>
      <c r="U489" s="74" t="str">
        <f>IF(AND(C489="Abierto",D489="Media"),RANK(T489,$T$13:$T$814,0)+COUNTIF($T$13:T489,T489)-1+MAX(O:O,R:R),"")</f>
        <v/>
      </c>
      <c r="V489" s="74" t="str">
        <f>IF(AND(C489="Abierto",D489="Baja"),A489,"")</f>
        <v/>
      </c>
      <c r="W489" s="74" t="str">
        <f ca="1">IF(AND(C489="Abierto",D489="Baja"),TODAY()-E489,"")</f>
        <v/>
      </c>
      <c r="X489" s="74" t="str">
        <f>IF(AND(C489="Abierto",D489="Baja"),RANK(W489,$W$13:$W$814,0)+COUNTIF($W$13:W489,W489)-1+MAX(O:O,R:R,U:U),"")</f>
        <v/>
      </c>
      <c r="Y489" s="139" t="str">
        <f>IF(OR(C489="Resuelto",C489=""),"",SUM(O489,R489,U489,X489))</f>
        <v/>
      </c>
      <c r="Z489" s="139" t="str">
        <f>IF(OR(C489="Resuelto",C489=""),"",SUM(N489,Q489,T489,W489))</f>
        <v/>
      </c>
      <c r="AA489" s="139" t="str">
        <f>IF(OR(C489="Resuelto",C489=""),"",SUM(M489,P489,S489,V489))</f>
        <v/>
      </c>
      <c r="AB489" s="28">
        <v>671</v>
      </c>
      <c r="AC489" s="28" t="str">
        <f t="shared" ca="1" si="35"/>
        <v/>
      </c>
      <c r="AD489" s="75" t="str">
        <f t="shared" ca="1" si="36"/>
        <v/>
      </c>
      <c r="AI489" s="78" t="str">
        <f>IF(AJ489="","",MAX($AI$5:AI488)+1)</f>
        <v/>
      </c>
      <c r="AJ489" s="53" t="str">
        <f>IF(G488="","",IF(COUNTIF($AJ$11:AJ488,G488)=0,G488,""))</f>
        <v/>
      </c>
      <c r="AK489" s="53" t="str">
        <f t="shared" si="37"/>
        <v/>
      </c>
      <c r="AL489" s="135"/>
    </row>
    <row r="490" spans="1:38" x14ac:dyDescent="0.25">
      <c r="A490" s="136"/>
      <c r="B490" s="136"/>
      <c r="C490" s="136"/>
      <c r="D490" s="136"/>
      <c r="E490" s="137"/>
      <c r="F490" s="137"/>
      <c r="G490" s="136"/>
      <c r="H490" s="137"/>
      <c r="I490" s="140" t="str">
        <f t="shared" si="34"/>
        <v/>
      </c>
      <c r="J490" s="140"/>
      <c r="K490" s="140"/>
      <c r="L490" s="140"/>
      <c r="M490" s="74" t="str">
        <f>IF(AND(C490="Abierto",D490="Urgente"),A490,"")</f>
        <v/>
      </c>
      <c r="N490" s="74" t="str">
        <f ca="1">IF(AND(C490="Abierto",D490="Urgente"),TODAY()-E490,"")</f>
        <v/>
      </c>
      <c r="O490" s="74" t="str">
        <f>IF(AND(C490="Abierto",D490="Urgente"),RANK(N490,$N$13:$N$814,0)+COUNTIF($N$13:N490,N490)-1,"")</f>
        <v/>
      </c>
      <c r="P490" s="74" t="str">
        <f>IF(AND(C490="Abierto",D490="Alta"),A490,"")</f>
        <v/>
      </c>
      <c r="Q490" s="74" t="str">
        <f ca="1">IF(AND(C490="Abierto",D490="Alta"),TODAY()-E490,"")</f>
        <v/>
      </c>
      <c r="R490" s="74" t="str">
        <f>IF(AND(C490="Abierto",D490="Alta"),RANK(Q490,$Q$13:$Q$814,0)+COUNTIF($Q$13:Q490,Q490)-1+MAX(O:O),"")</f>
        <v/>
      </c>
      <c r="S490" s="74" t="str">
        <f>IF(AND(C490="Abierto",D490="Media"),A490,"")</f>
        <v/>
      </c>
      <c r="T490" s="74" t="str">
        <f ca="1">IF(AND(C490="Abierto",D490="Media"),TODAY()-E490,"")</f>
        <v/>
      </c>
      <c r="U490" s="74" t="str">
        <f>IF(AND(C490="Abierto",D490="Media"),RANK(T490,$T$13:$T$814,0)+COUNTIF($T$13:T490,T490)-1+MAX(O:O,R:R),"")</f>
        <v/>
      </c>
      <c r="V490" s="74" t="str">
        <f>IF(AND(C490="Abierto",D490="Baja"),A490,"")</f>
        <v/>
      </c>
      <c r="W490" s="74" t="str">
        <f ca="1">IF(AND(C490="Abierto",D490="Baja"),TODAY()-E490,"")</f>
        <v/>
      </c>
      <c r="X490" s="74" t="str">
        <f>IF(AND(C490="Abierto",D490="Baja"),RANK(W490,$W$13:$W$814,0)+COUNTIF($W$13:W490,W490)-1+MAX(O:O,R:R,U:U),"")</f>
        <v/>
      </c>
      <c r="Y490" s="139" t="str">
        <f>IF(OR(C490="Resuelto",C490=""),"",SUM(O490,R490,U490,X490))</f>
        <v/>
      </c>
      <c r="Z490" s="139" t="str">
        <f>IF(OR(C490="Resuelto",C490=""),"",SUM(N490,Q490,T490,W490))</f>
        <v/>
      </c>
      <c r="AA490" s="139" t="str">
        <f>IF(OR(C490="Resuelto",C490=""),"",SUM(M490,P490,S490,V490))</f>
        <v/>
      </c>
      <c r="AB490" s="28">
        <v>672</v>
      </c>
      <c r="AC490" s="28" t="str">
        <f t="shared" ca="1" si="35"/>
        <v/>
      </c>
      <c r="AD490" s="75" t="str">
        <f t="shared" ca="1" si="36"/>
        <v/>
      </c>
      <c r="AI490" s="78" t="str">
        <f>IF(AJ490="","",MAX($AI$5:AI489)+1)</f>
        <v/>
      </c>
      <c r="AJ490" s="53" t="str">
        <f>IF(G489="","",IF(COUNTIF($AJ$11:AJ489,G489)=0,G489,""))</f>
        <v/>
      </c>
      <c r="AK490" s="53" t="str">
        <f t="shared" si="37"/>
        <v/>
      </c>
      <c r="AL490" s="135"/>
    </row>
    <row r="491" spans="1:38" x14ac:dyDescent="0.25">
      <c r="A491" s="136"/>
      <c r="B491" s="136"/>
      <c r="C491" s="136"/>
      <c r="D491" s="136"/>
      <c r="E491" s="137"/>
      <c r="F491" s="137"/>
      <c r="G491" s="136"/>
      <c r="H491" s="137"/>
      <c r="I491" s="140" t="str">
        <f t="shared" si="34"/>
        <v/>
      </c>
      <c r="J491" s="140"/>
      <c r="K491" s="140"/>
      <c r="L491" s="140"/>
      <c r="M491" s="74" t="str">
        <f>IF(AND(C491="Abierto",D491="Urgente"),A491,"")</f>
        <v/>
      </c>
      <c r="N491" s="74" t="str">
        <f ca="1">IF(AND(C491="Abierto",D491="Urgente"),TODAY()-E491,"")</f>
        <v/>
      </c>
      <c r="O491" s="74" t="str">
        <f>IF(AND(C491="Abierto",D491="Urgente"),RANK(N491,$N$13:$N$814,0)+COUNTIF($N$13:N491,N491)-1,"")</f>
        <v/>
      </c>
      <c r="P491" s="74" t="str">
        <f>IF(AND(C491="Abierto",D491="Alta"),A491,"")</f>
        <v/>
      </c>
      <c r="Q491" s="74" t="str">
        <f ca="1">IF(AND(C491="Abierto",D491="Alta"),TODAY()-E491,"")</f>
        <v/>
      </c>
      <c r="R491" s="74" t="str">
        <f>IF(AND(C491="Abierto",D491="Alta"),RANK(Q491,$Q$13:$Q$814,0)+COUNTIF($Q$13:Q491,Q491)-1+MAX(O:O),"")</f>
        <v/>
      </c>
      <c r="S491" s="74" t="str">
        <f>IF(AND(C491="Abierto",D491="Media"),A491,"")</f>
        <v/>
      </c>
      <c r="T491" s="74" t="str">
        <f ca="1">IF(AND(C491="Abierto",D491="Media"),TODAY()-E491,"")</f>
        <v/>
      </c>
      <c r="U491" s="74" t="str">
        <f>IF(AND(C491="Abierto",D491="Media"),RANK(T491,$T$13:$T$814,0)+COUNTIF($T$13:T491,T491)-1+MAX(O:O,R:R),"")</f>
        <v/>
      </c>
      <c r="V491" s="74" t="str">
        <f>IF(AND(C491="Abierto",D491="Baja"),A491,"")</f>
        <v/>
      </c>
      <c r="W491" s="74" t="str">
        <f ca="1">IF(AND(C491="Abierto",D491="Baja"),TODAY()-E491,"")</f>
        <v/>
      </c>
      <c r="X491" s="74" t="str">
        <f>IF(AND(C491="Abierto",D491="Baja"),RANK(W491,$W$13:$W$814,0)+COUNTIF($W$13:W491,W491)-1+MAX(O:O,R:R,U:U),"")</f>
        <v/>
      </c>
      <c r="Y491" s="139" t="str">
        <f>IF(OR(C491="Resuelto",C491=""),"",SUM(O491,R491,U491,X491))</f>
        <v/>
      </c>
      <c r="Z491" s="139" t="str">
        <f>IF(OR(C491="Resuelto",C491=""),"",SUM(N491,Q491,T491,W491))</f>
        <v/>
      </c>
      <c r="AA491" s="139" t="str">
        <f>IF(OR(C491="Resuelto",C491=""),"",SUM(M491,P491,S491,V491))</f>
        <v/>
      </c>
      <c r="AB491" s="28">
        <v>673</v>
      </c>
      <c r="AC491" s="28" t="str">
        <f t="shared" ca="1" si="35"/>
        <v/>
      </c>
      <c r="AD491" s="75" t="str">
        <f t="shared" ca="1" si="36"/>
        <v/>
      </c>
      <c r="AI491" s="78" t="str">
        <f>IF(AJ491="","",MAX($AI$5:AI490)+1)</f>
        <v/>
      </c>
      <c r="AJ491" s="53" t="str">
        <f>IF(G490="","",IF(COUNTIF($AJ$11:AJ490,G490)=0,G490,""))</f>
        <v/>
      </c>
      <c r="AK491" s="53" t="str">
        <f t="shared" si="37"/>
        <v/>
      </c>
      <c r="AL491" s="135"/>
    </row>
    <row r="492" spans="1:38" x14ac:dyDescent="0.25">
      <c r="A492" s="136"/>
      <c r="B492" s="136"/>
      <c r="C492" s="136"/>
      <c r="D492" s="136"/>
      <c r="E492" s="137"/>
      <c r="F492" s="137"/>
      <c r="G492" s="136"/>
      <c r="H492" s="137"/>
      <c r="I492" s="140" t="str">
        <f t="shared" si="34"/>
        <v/>
      </c>
      <c r="J492" s="140"/>
      <c r="K492" s="140"/>
      <c r="L492" s="140"/>
      <c r="M492" s="74" t="str">
        <f>IF(AND(C492="Abierto",D492="Urgente"),A492,"")</f>
        <v/>
      </c>
      <c r="N492" s="74" t="str">
        <f ca="1">IF(AND(C492="Abierto",D492="Urgente"),TODAY()-E492,"")</f>
        <v/>
      </c>
      <c r="O492" s="74" t="str">
        <f>IF(AND(C492="Abierto",D492="Urgente"),RANK(N492,$N$13:$N$814,0)+COUNTIF($N$13:N492,N492)-1,"")</f>
        <v/>
      </c>
      <c r="P492" s="74" t="str">
        <f>IF(AND(C492="Abierto",D492="Alta"),A492,"")</f>
        <v/>
      </c>
      <c r="Q492" s="74" t="str">
        <f ca="1">IF(AND(C492="Abierto",D492="Alta"),TODAY()-E492,"")</f>
        <v/>
      </c>
      <c r="R492" s="74" t="str">
        <f>IF(AND(C492="Abierto",D492="Alta"),RANK(Q492,$Q$13:$Q$814,0)+COUNTIF($Q$13:Q492,Q492)-1+MAX(O:O),"")</f>
        <v/>
      </c>
      <c r="S492" s="74" t="str">
        <f>IF(AND(C492="Abierto",D492="Media"),A492,"")</f>
        <v/>
      </c>
      <c r="T492" s="74" t="str">
        <f ca="1">IF(AND(C492="Abierto",D492="Media"),TODAY()-E492,"")</f>
        <v/>
      </c>
      <c r="U492" s="74" t="str">
        <f>IF(AND(C492="Abierto",D492="Media"),RANK(T492,$T$13:$T$814,0)+COUNTIF($T$13:T492,T492)-1+MAX(O:O,R:R),"")</f>
        <v/>
      </c>
      <c r="V492" s="74" t="str">
        <f>IF(AND(C492="Abierto",D492="Baja"),A492,"")</f>
        <v/>
      </c>
      <c r="W492" s="74" t="str">
        <f ca="1">IF(AND(C492="Abierto",D492="Baja"),TODAY()-E492,"")</f>
        <v/>
      </c>
      <c r="X492" s="74" t="str">
        <f>IF(AND(C492="Abierto",D492="Baja"),RANK(W492,$W$13:$W$814,0)+COUNTIF($W$13:W492,W492)-1+MAX(O:O,R:R,U:U),"")</f>
        <v/>
      </c>
      <c r="Y492" s="139" t="str">
        <f>IF(OR(C492="Resuelto",C492=""),"",SUM(O492,R492,U492,X492))</f>
        <v/>
      </c>
      <c r="Z492" s="139" t="str">
        <f>IF(OR(C492="Resuelto",C492=""),"",SUM(N492,Q492,T492,W492))</f>
        <v/>
      </c>
      <c r="AA492" s="139" t="str">
        <f>IF(OR(C492="Resuelto",C492=""),"",SUM(M492,P492,S492,V492))</f>
        <v/>
      </c>
      <c r="AB492" s="28">
        <v>674</v>
      </c>
      <c r="AC492" s="28" t="str">
        <f t="shared" ca="1" si="35"/>
        <v/>
      </c>
      <c r="AD492" s="75" t="str">
        <f t="shared" ca="1" si="36"/>
        <v/>
      </c>
      <c r="AI492" s="78" t="str">
        <f>IF(AJ492="","",MAX($AI$5:AI491)+1)</f>
        <v/>
      </c>
      <c r="AJ492" s="53" t="str">
        <f>IF(G491="","",IF(COUNTIF($AJ$11:AJ491,G491)=0,G491,""))</f>
        <v/>
      </c>
      <c r="AK492" s="53" t="str">
        <f t="shared" si="37"/>
        <v/>
      </c>
      <c r="AL492" s="135"/>
    </row>
    <row r="493" spans="1:38" x14ac:dyDescent="0.25">
      <c r="A493" s="136"/>
      <c r="B493" s="136"/>
      <c r="C493" s="136"/>
      <c r="D493" s="136"/>
      <c r="E493" s="137"/>
      <c r="F493" s="137"/>
      <c r="G493" s="136"/>
      <c r="H493" s="137"/>
      <c r="I493" s="140" t="str">
        <f t="shared" si="34"/>
        <v/>
      </c>
      <c r="J493" s="140"/>
      <c r="K493" s="140"/>
      <c r="L493" s="140"/>
      <c r="M493" s="74" t="str">
        <f>IF(AND(C493="Abierto",D493="Urgente"),A493,"")</f>
        <v/>
      </c>
      <c r="N493" s="74" t="str">
        <f ca="1">IF(AND(C493="Abierto",D493="Urgente"),TODAY()-E493,"")</f>
        <v/>
      </c>
      <c r="O493" s="74" t="str">
        <f>IF(AND(C493="Abierto",D493="Urgente"),RANK(N493,$N$13:$N$814,0)+COUNTIF($N$13:N493,N493)-1,"")</f>
        <v/>
      </c>
      <c r="P493" s="74" t="str">
        <f>IF(AND(C493="Abierto",D493="Alta"),A493,"")</f>
        <v/>
      </c>
      <c r="Q493" s="74" t="str">
        <f ca="1">IF(AND(C493="Abierto",D493="Alta"),TODAY()-E493,"")</f>
        <v/>
      </c>
      <c r="R493" s="74" t="str">
        <f>IF(AND(C493="Abierto",D493="Alta"),RANK(Q493,$Q$13:$Q$814,0)+COUNTIF($Q$13:Q493,Q493)-1+MAX(O:O),"")</f>
        <v/>
      </c>
      <c r="S493" s="74" t="str">
        <f>IF(AND(C493="Abierto",D493="Media"),A493,"")</f>
        <v/>
      </c>
      <c r="T493" s="74" t="str">
        <f ca="1">IF(AND(C493="Abierto",D493="Media"),TODAY()-E493,"")</f>
        <v/>
      </c>
      <c r="U493" s="74" t="str">
        <f>IF(AND(C493="Abierto",D493="Media"),RANK(T493,$T$13:$T$814,0)+COUNTIF($T$13:T493,T493)-1+MAX(O:O,R:R),"")</f>
        <v/>
      </c>
      <c r="V493" s="74" t="str">
        <f>IF(AND(C493="Abierto",D493="Baja"),A493,"")</f>
        <v/>
      </c>
      <c r="W493" s="74" t="str">
        <f ca="1">IF(AND(C493="Abierto",D493="Baja"),TODAY()-E493,"")</f>
        <v/>
      </c>
      <c r="X493" s="74" t="str">
        <f>IF(AND(C493="Abierto",D493="Baja"),RANK(W493,$W$13:$W$814,0)+COUNTIF($W$13:W493,W493)-1+MAX(O:O,R:R,U:U),"")</f>
        <v/>
      </c>
      <c r="Y493" s="139" t="str">
        <f>IF(OR(C493="Resuelto",C493=""),"",SUM(O493,R493,U493,X493))</f>
        <v/>
      </c>
      <c r="Z493" s="139" t="str">
        <f>IF(OR(C493="Resuelto",C493=""),"",SUM(N493,Q493,T493,W493))</f>
        <v/>
      </c>
      <c r="AA493" s="139" t="str">
        <f>IF(OR(C493="Resuelto",C493=""),"",SUM(M493,P493,S493,V493))</f>
        <v/>
      </c>
      <c r="AB493" s="28">
        <v>675</v>
      </c>
      <c r="AC493" s="28" t="str">
        <f t="shared" ca="1" si="35"/>
        <v/>
      </c>
      <c r="AD493" s="75" t="str">
        <f t="shared" ca="1" si="36"/>
        <v/>
      </c>
      <c r="AI493" s="78" t="str">
        <f>IF(AJ493="","",MAX($AI$5:AI492)+1)</f>
        <v/>
      </c>
      <c r="AJ493" s="53" t="str">
        <f>IF(G492="","",IF(COUNTIF($AJ$11:AJ492,G492)=0,G492,""))</f>
        <v/>
      </c>
      <c r="AK493" s="53" t="str">
        <f t="shared" si="37"/>
        <v/>
      </c>
      <c r="AL493" s="135"/>
    </row>
    <row r="494" spans="1:38" x14ac:dyDescent="0.25">
      <c r="A494" s="136"/>
      <c r="B494" s="136"/>
      <c r="C494" s="136"/>
      <c r="D494" s="136"/>
      <c r="E494" s="137"/>
      <c r="F494" s="137"/>
      <c r="G494" s="136"/>
      <c r="H494" s="137"/>
      <c r="I494" s="140" t="str">
        <f t="shared" si="34"/>
        <v/>
      </c>
      <c r="J494" s="140"/>
      <c r="K494" s="140"/>
      <c r="L494" s="140"/>
      <c r="M494" s="74" t="str">
        <f>IF(AND(C494="Abierto",D494="Urgente"),A494,"")</f>
        <v/>
      </c>
      <c r="N494" s="74" t="str">
        <f ca="1">IF(AND(C494="Abierto",D494="Urgente"),TODAY()-E494,"")</f>
        <v/>
      </c>
      <c r="O494" s="74" t="str">
        <f>IF(AND(C494="Abierto",D494="Urgente"),RANK(N494,$N$13:$N$814,0)+COUNTIF($N$13:N494,N494)-1,"")</f>
        <v/>
      </c>
      <c r="P494" s="74" t="str">
        <f>IF(AND(C494="Abierto",D494="Alta"),A494,"")</f>
        <v/>
      </c>
      <c r="Q494" s="74" t="str">
        <f ca="1">IF(AND(C494="Abierto",D494="Alta"),TODAY()-E494,"")</f>
        <v/>
      </c>
      <c r="R494" s="74" t="str">
        <f>IF(AND(C494="Abierto",D494="Alta"),RANK(Q494,$Q$13:$Q$814,0)+COUNTIF($Q$13:Q494,Q494)-1+MAX(O:O),"")</f>
        <v/>
      </c>
      <c r="S494" s="74" t="str">
        <f>IF(AND(C494="Abierto",D494="Media"),A494,"")</f>
        <v/>
      </c>
      <c r="T494" s="74" t="str">
        <f ca="1">IF(AND(C494="Abierto",D494="Media"),TODAY()-E494,"")</f>
        <v/>
      </c>
      <c r="U494" s="74" t="str">
        <f>IF(AND(C494="Abierto",D494="Media"),RANK(T494,$T$13:$T$814,0)+COUNTIF($T$13:T494,T494)-1+MAX(O:O,R:R),"")</f>
        <v/>
      </c>
      <c r="V494" s="74" t="str">
        <f>IF(AND(C494="Abierto",D494="Baja"),A494,"")</f>
        <v/>
      </c>
      <c r="W494" s="74" t="str">
        <f ca="1">IF(AND(C494="Abierto",D494="Baja"),TODAY()-E494,"")</f>
        <v/>
      </c>
      <c r="X494" s="74" t="str">
        <f>IF(AND(C494="Abierto",D494="Baja"),RANK(W494,$W$13:$W$814,0)+COUNTIF($W$13:W494,W494)-1+MAX(O:O,R:R,U:U),"")</f>
        <v/>
      </c>
      <c r="Y494" s="139" t="str">
        <f>IF(OR(C494="Resuelto",C494=""),"",SUM(O494,R494,U494,X494))</f>
        <v/>
      </c>
      <c r="Z494" s="139" t="str">
        <f>IF(OR(C494="Resuelto",C494=""),"",SUM(N494,Q494,T494,W494))</f>
        <v/>
      </c>
      <c r="AA494" s="139" t="str">
        <f>IF(OR(C494="Resuelto",C494=""),"",SUM(M494,P494,S494,V494))</f>
        <v/>
      </c>
      <c r="AB494" s="28">
        <v>676</v>
      </c>
      <c r="AC494" s="28" t="str">
        <f t="shared" ca="1" si="35"/>
        <v/>
      </c>
      <c r="AD494" s="75" t="str">
        <f t="shared" ca="1" si="36"/>
        <v/>
      </c>
      <c r="AI494" s="78" t="str">
        <f>IF(AJ494="","",MAX($AI$5:AI493)+1)</f>
        <v/>
      </c>
      <c r="AJ494" s="53" t="str">
        <f>IF(G493="","",IF(COUNTIF($AJ$11:AJ493,G493)=0,G493,""))</f>
        <v/>
      </c>
      <c r="AK494" s="53" t="str">
        <f t="shared" si="37"/>
        <v/>
      </c>
      <c r="AL494" s="135"/>
    </row>
    <row r="495" spans="1:38" x14ac:dyDescent="0.25">
      <c r="A495" s="136"/>
      <c r="B495" s="136"/>
      <c r="C495" s="136"/>
      <c r="D495" s="136"/>
      <c r="E495" s="137"/>
      <c r="F495" s="137"/>
      <c r="G495" s="136"/>
      <c r="H495" s="137"/>
      <c r="I495" s="140" t="str">
        <f t="shared" si="34"/>
        <v/>
      </c>
      <c r="J495" s="140"/>
      <c r="K495" s="140"/>
      <c r="L495" s="140"/>
      <c r="M495" s="74" t="str">
        <f>IF(AND(C495="Abierto",D495="Urgente"),A495,"")</f>
        <v/>
      </c>
      <c r="N495" s="74" t="str">
        <f ca="1">IF(AND(C495="Abierto",D495="Urgente"),TODAY()-E495,"")</f>
        <v/>
      </c>
      <c r="O495" s="74" t="str">
        <f>IF(AND(C495="Abierto",D495="Urgente"),RANK(N495,$N$13:$N$814,0)+COUNTIF($N$13:N495,N495)-1,"")</f>
        <v/>
      </c>
      <c r="P495" s="74" t="str">
        <f>IF(AND(C495="Abierto",D495="Alta"),A495,"")</f>
        <v/>
      </c>
      <c r="Q495" s="74" t="str">
        <f ca="1">IF(AND(C495="Abierto",D495="Alta"),TODAY()-E495,"")</f>
        <v/>
      </c>
      <c r="R495" s="74" t="str">
        <f>IF(AND(C495="Abierto",D495="Alta"),RANK(Q495,$Q$13:$Q$814,0)+COUNTIF($Q$13:Q495,Q495)-1+MAX(O:O),"")</f>
        <v/>
      </c>
      <c r="S495" s="74" t="str">
        <f>IF(AND(C495="Abierto",D495="Media"),A495,"")</f>
        <v/>
      </c>
      <c r="T495" s="74" t="str">
        <f ca="1">IF(AND(C495="Abierto",D495="Media"),TODAY()-E495,"")</f>
        <v/>
      </c>
      <c r="U495" s="74" t="str">
        <f>IF(AND(C495="Abierto",D495="Media"),RANK(T495,$T$13:$T$814,0)+COUNTIF($T$13:T495,T495)-1+MAX(O:O,R:R),"")</f>
        <v/>
      </c>
      <c r="V495" s="74" t="str">
        <f>IF(AND(C495="Abierto",D495="Baja"),A495,"")</f>
        <v/>
      </c>
      <c r="W495" s="74" t="str">
        <f ca="1">IF(AND(C495="Abierto",D495="Baja"),TODAY()-E495,"")</f>
        <v/>
      </c>
      <c r="X495" s="74" t="str">
        <f>IF(AND(C495="Abierto",D495="Baja"),RANK(W495,$W$13:$W$814,0)+COUNTIF($W$13:W495,W495)-1+MAX(O:O,R:R,U:U),"")</f>
        <v/>
      </c>
      <c r="Y495" s="139" t="str">
        <f>IF(OR(C495="Resuelto",C495=""),"",SUM(O495,R495,U495,X495))</f>
        <v/>
      </c>
      <c r="Z495" s="139" t="str">
        <f>IF(OR(C495="Resuelto",C495=""),"",SUM(N495,Q495,T495,W495))</f>
        <v/>
      </c>
      <c r="AA495" s="139" t="str">
        <f>IF(OR(C495="Resuelto",C495=""),"",SUM(M495,P495,S495,V495))</f>
        <v/>
      </c>
      <c r="AB495" s="28">
        <v>677</v>
      </c>
      <c r="AC495" s="28" t="str">
        <f t="shared" ca="1" si="35"/>
        <v/>
      </c>
      <c r="AD495" s="75" t="str">
        <f t="shared" ca="1" si="36"/>
        <v/>
      </c>
      <c r="AI495" s="78" t="str">
        <f>IF(AJ495="","",MAX($AI$5:AI494)+1)</f>
        <v/>
      </c>
      <c r="AJ495" s="53" t="str">
        <f>IF(G494="","",IF(COUNTIF($AJ$11:AJ494,G494)=0,G494,""))</f>
        <v/>
      </c>
      <c r="AK495" s="53" t="str">
        <f t="shared" si="37"/>
        <v/>
      </c>
      <c r="AL495" s="135"/>
    </row>
    <row r="496" spans="1:38" x14ac:dyDescent="0.25">
      <c r="A496" s="136"/>
      <c r="B496" s="136"/>
      <c r="C496" s="136"/>
      <c r="D496" s="136"/>
      <c r="E496" s="137"/>
      <c r="F496" s="137"/>
      <c r="G496" s="136"/>
      <c r="H496" s="137"/>
      <c r="I496" s="140" t="str">
        <f t="shared" si="34"/>
        <v/>
      </c>
      <c r="J496" s="140"/>
      <c r="K496" s="140"/>
      <c r="L496" s="140"/>
      <c r="M496" s="74" t="str">
        <f>IF(AND(C496="Abierto",D496="Urgente"),A496,"")</f>
        <v/>
      </c>
      <c r="N496" s="74" t="str">
        <f ca="1">IF(AND(C496="Abierto",D496="Urgente"),TODAY()-E496,"")</f>
        <v/>
      </c>
      <c r="O496" s="74" t="str">
        <f>IF(AND(C496="Abierto",D496="Urgente"),RANK(N496,$N$13:$N$814,0)+COUNTIF($N$13:N496,N496)-1,"")</f>
        <v/>
      </c>
      <c r="P496" s="74" t="str">
        <f>IF(AND(C496="Abierto",D496="Alta"),A496,"")</f>
        <v/>
      </c>
      <c r="Q496" s="74" t="str">
        <f ca="1">IF(AND(C496="Abierto",D496="Alta"),TODAY()-E496,"")</f>
        <v/>
      </c>
      <c r="R496" s="74" t="str">
        <f>IF(AND(C496="Abierto",D496="Alta"),RANK(Q496,$Q$13:$Q$814,0)+COUNTIF($Q$13:Q496,Q496)-1+MAX(O:O),"")</f>
        <v/>
      </c>
      <c r="S496" s="74" t="str">
        <f>IF(AND(C496="Abierto",D496="Media"),A496,"")</f>
        <v/>
      </c>
      <c r="T496" s="74" t="str">
        <f ca="1">IF(AND(C496="Abierto",D496="Media"),TODAY()-E496,"")</f>
        <v/>
      </c>
      <c r="U496" s="74" t="str">
        <f>IF(AND(C496="Abierto",D496="Media"),RANK(T496,$T$13:$T$814,0)+COUNTIF($T$13:T496,T496)-1+MAX(O:O,R:R),"")</f>
        <v/>
      </c>
      <c r="V496" s="74" t="str">
        <f>IF(AND(C496="Abierto",D496="Baja"),A496,"")</f>
        <v/>
      </c>
      <c r="W496" s="74" t="str">
        <f ca="1">IF(AND(C496="Abierto",D496="Baja"),TODAY()-E496,"")</f>
        <v/>
      </c>
      <c r="X496" s="74" t="str">
        <f>IF(AND(C496="Abierto",D496="Baja"),RANK(W496,$W$13:$W$814,0)+COUNTIF($W$13:W496,W496)-1+MAX(O:O,R:R,U:U),"")</f>
        <v/>
      </c>
      <c r="Y496" s="139" t="str">
        <f>IF(OR(C496="Resuelto",C496=""),"",SUM(O496,R496,U496,X496))</f>
        <v/>
      </c>
      <c r="Z496" s="139" t="str">
        <f>IF(OR(C496="Resuelto",C496=""),"",SUM(N496,Q496,T496,W496))</f>
        <v/>
      </c>
      <c r="AA496" s="139" t="str">
        <f>IF(OR(C496="Resuelto",C496=""),"",SUM(M496,P496,S496,V496))</f>
        <v/>
      </c>
      <c r="AB496" s="28">
        <v>678</v>
      </c>
      <c r="AC496" s="28" t="str">
        <f t="shared" ca="1" si="35"/>
        <v/>
      </c>
      <c r="AD496" s="75" t="str">
        <f t="shared" ca="1" si="36"/>
        <v/>
      </c>
      <c r="AI496" s="78" t="str">
        <f>IF(AJ496="","",MAX($AI$5:AI495)+1)</f>
        <v/>
      </c>
      <c r="AJ496" s="53" t="str">
        <f>IF(G495="","",IF(COUNTIF($AJ$11:AJ495,G495)=0,G495,""))</f>
        <v/>
      </c>
      <c r="AK496" s="53" t="str">
        <f t="shared" si="37"/>
        <v/>
      </c>
      <c r="AL496" s="135"/>
    </row>
    <row r="497" spans="1:38" x14ac:dyDescent="0.25">
      <c r="A497" s="136"/>
      <c r="B497" s="136"/>
      <c r="C497" s="136"/>
      <c r="D497" s="136"/>
      <c r="E497" s="137"/>
      <c r="F497" s="137"/>
      <c r="G497" s="136"/>
      <c r="H497" s="137"/>
      <c r="I497" s="140" t="str">
        <f t="shared" si="34"/>
        <v/>
      </c>
      <c r="J497" s="140"/>
      <c r="K497" s="140"/>
      <c r="L497" s="140"/>
      <c r="M497" s="74" t="str">
        <f>IF(AND(C497="Abierto",D497="Urgente"),A497,"")</f>
        <v/>
      </c>
      <c r="N497" s="74" t="str">
        <f ca="1">IF(AND(C497="Abierto",D497="Urgente"),TODAY()-E497,"")</f>
        <v/>
      </c>
      <c r="O497" s="74" t="str">
        <f>IF(AND(C497="Abierto",D497="Urgente"),RANK(N497,$N$13:$N$814,0)+COUNTIF($N$13:N497,N497)-1,"")</f>
        <v/>
      </c>
      <c r="P497" s="74" t="str">
        <f>IF(AND(C497="Abierto",D497="Alta"),A497,"")</f>
        <v/>
      </c>
      <c r="Q497" s="74" t="str">
        <f ca="1">IF(AND(C497="Abierto",D497="Alta"),TODAY()-E497,"")</f>
        <v/>
      </c>
      <c r="R497" s="74" t="str">
        <f>IF(AND(C497="Abierto",D497="Alta"),RANK(Q497,$Q$13:$Q$814,0)+COUNTIF($Q$13:Q497,Q497)-1+MAX(O:O),"")</f>
        <v/>
      </c>
      <c r="S497" s="74" t="str">
        <f>IF(AND(C497="Abierto",D497="Media"),A497,"")</f>
        <v/>
      </c>
      <c r="T497" s="74" t="str">
        <f ca="1">IF(AND(C497="Abierto",D497="Media"),TODAY()-E497,"")</f>
        <v/>
      </c>
      <c r="U497" s="74" t="str">
        <f>IF(AND(C497="Abierto",D497="Media"),RANK(T497,$T$13:$T$814,0)+COUNTIF($T$13:T497,T497)-1+MAX(O:O,R:R),"")</f>
        <v/>
      </c>
      <c r="V497" s="74" t="str">
        <f>IF(AND(C497="Abierto",D497="Baja"),A497,"")</f>
        <v/>
      </c>
      <c r="W497" s="74" t="str">
        <f ca="1">IF(AND(C497="Abierto",D497="Baja"),TODAY()-E497,"")</f>
        <v/>
      </c>
      <c r="X497" s="74" t="str">
        <f>IF(AND(C497="Abierto",D497="Baja"),RANK(W497,$W$13:$W$814,0)+COUNTIF($W$13:W497,W497)-1+MAX(O:O,R:R,U:U),"")</f>
        <v/>
      </c>
      <c r="Y497" s="139" t="str">
        <f>IF(OR(C497="Resuelto",C497=""),"",SUM(O497,R497,U497,X497))</f>
        <v/>
      </c>
      <c r="Z497" s="139" t="str">
        <f>IF(OR(C497="Resuelto",C497=""),"",SUM(N497,Q497,T497,W497))</f>
        <v/>
      </c>
      <c r="AA497" s="139" t="str">
        <f>IF(OR(C497="Resuelto",C497=""),"",SUM(M497,P497,S497,V497))</f>
        <v/>
      </c>
      <c r="AB497" s="28">
        <v>679</v>
      </c>
      <c r="AC497" s="28" t="str">
        <f t="shared" ca="1" si="35"/>
        <v/>
      </c>
      <c r="AD497" s="75" t="str">
        <f t="shared" ca="1" si="36"/>
        <v/>
      </c>
      <c r="AI497" s="78" t="str">
        <f>IF(AJ497="","",MAX($AI$5:AI496)+1)</f>
        <v/>
      </c>
      <c r="AJ497" s="53" t="str">
        <f>IF(G496="","",IF(COUNTIF($AJ$11:AJ496,G496)=0,G496,""))</f>
        <v/>
      </c>
      <c r="AK497" s="53" t="str">
        <f t="shared" si="37"/>
        <v/>
      </c>
      <c r="AL497" s="135"/>
    </row>
    <row r="498" spans="1:38" x14ac:dyDescent="0.25">
      <c r="A498" s="136"/>
      <c r="B498" s="136"/>
      <c r="C498" s="136"/>
      <c r="D498" s="136"/>
      <c r="E498" s="137"/>
      <c r="F498" s="137"/>
      <c r="G498" s="136"/>
      <c r="H498" s="137"/>
      <c r="I498" s="140" t="str">
        <f t="shared" si="34"/>
        <v/>
      </c>
      <c r="J498" s="140"/>
      <c r="K498" s="140"/>
      <c r="L498" s="140"/>
      <c r="M498" s="74" t="str">
        <f>IF(AND(C498="Abierto",D498="Urgente"),A498,"")</f>
        <v/>
      </c>
      <c r="N498" s="74" t="str">
        <f ca="1">IF(AND(C498="Abierto",D498="Urgente"),TODAY()-E498,"")</f>
        <v/>
      </c>
      <c r="O498" s="74" t="str">
        <f>IF(AND(C498="Abierto",D498="Urgente"),RANK(N498,$N$13:$N$814,0)+COUNTIF($N$13:N498,N498)-1,"")</f>
        <v/>
      </c>
      <c r="P498" s="74" t="str">
        <f>IF(AND(C498="Abierto",D498="Alta"),A498,"")</f>
        <v/>
      </c>
      <c r="Q498" s="74" t="str">
        <f ca="1">IF(AND(C498="Abierto",D498="Alta"),TODAY()-E498,"")</f>
        <v/>
      </c>
      <c r="R498" s="74" t="str">
        <f>IF(AND(C498="Abierto",D498="Alta"),RANK(Q498,$Q$13:$Q$814,0)+COUNTIF($Q$13:Q498,Q498)-1+MAX(O:O),"")</f>
        <v/>
      </c>
      <c r="S498" s="74" t="str">
        <f>IF(AND(C498="Abierto",D498="Media"),A498,"")</f>
        <v/>
      </c>
      <c r="T498" s="74" t="str">
        <f ca="1">IF(AND(C498="Abierto",D498="Media"),TODAY()-E498,"")</f>
        <v/>
      </c>
      <c r="U498" s="74" t="str">
        <f>IF(AND(C498="Abierto",D498="Media"),RANK(T498,$T$13:$T$814,0)+COUNTIF($T$13:T498,T498)-1+MAX(O:O,R:R),"")</f>
        <v/>
      </c>
      <c r="V498" s="74" t="str">
        <f>IF(AND(C498="Abierto",D498="Baja"),A498,"")</f>
        <v/>
      </c>
      <c r="W498" s="74" t="str">
        <f ca="1">IF(AND(C498="Abierto",D498="Baja"),TODAY()-E498,"")</f>
        <v/>
      </c>
      <c r="X498" s="74" t="str">
        <f>IF(AND(C498="Abierto",D498="Baja"),RANK(W498,$W$13:$W$814,0)+COUNTIF($W$13:W498,W498)-1+MAX(O:O,R:R,U:U),"")</f>
        <v/>
      </c>
      <c r="Y498" s="139" t="str">
        <f>IF(OR(C498="Resuelto",C498=""),"",SUM(O498,R498,U498,X498))</f>
        <v/>
      </c>
      <c r="Z498" s="139" t="str">
        <f>IF(OR(C498="Resuelto",C498=""),"",SUM(N498,Q498,T498,W498))</f>
        <v/>
      </c>
      <c r="AA498" s="139" t="str">
        <f>IF(OR(C498="Resuelto",C498=""),"",SUM(M498,P498,S498,V498))</f>
        <v/>
      </c>
      <c r="AB498" s="28">
        <v>680</v>
      </c>
      <c r="AC498" s="28" t="str">
        <f t="shared" ca="1" si="35"/>
        <v/>
      </c>
      <c r="AD498" s="75" t="str">
        <f t="shared" ca="1" si="36"/>
        <v/>
      </c>
      <c r="AI498" s="78" t="str">
        <f>IF(AJ498="","",MAX($AI$5:AI497)+1)</f>
        <v/>
      </c>
      <c r="AJ498" s="53" t="str">
        <f>IF(G497="","",IF(COUNTIF($AJ$11:AJ497,G497)=0,G497,""))</f>
        <v/>
      </c>
      <c r="AK498" s="53" t="str">
        <f t="shared" si="37"/>
        <v/>
      </c>
      <c r="AL498" s="135"/>
    </row>
    <row r="499" spans="1:38" x14ac:dyDescent="0.25">
      <c r="A499" s="136"/>
      <c r="B499" s="136"/>
      <c r="C499" s="136"/>
      <c r="D499" s="136"/>
      <c r="E499" s="137"/>
      <c r="F499" s="137"/>
      <c r="G499" s="136"/>
      <c r="H499" s="137"/>
      <c r="I499" s="140" t="str">
        <f t="shared" si="34"/>
        <v/>
      </c>
      <c r="J499" s="140"/>
      <c r="K499" s="140"/>
      <c r="L499" s="140"/>
      <c r="M499" s="74" t="str">
        <f>IF(AND(C499="Abierto",D499="Urgente"),A499,"")</f>
        <v/>
      </c>
      <c r="N499" s="74" t="str">
        <f ca="1">IF(AND(C499="Abierto",D499="Urgente"),TODAY()-E499,"")</f>
        <v/>
      </c>
      <c r="O499" s="74" t="str">
        <f>IF(AND(C499="Abierto",D499="Urgente"),RANK(N499,$N$13:$N$814,0)+COUNTIF($N$13:N499,N499)-1,"")</f>
        <v/>
      </c>
      <c r="P499" s="74" t="str">
        <f>IF(AND(C499="Abierto",D499="Alta"),A499,"")</f>
        <v/>
      </c>
      <c r="Q499" s="74" t="str">
        <f ca="1">IF(AND(C499="Abierto",D499="Alta"),TODAY()-E499,"")</f>
        <v/>
      </c>
      <c r="R499" s="74" t="str">
        <f>IF(AND(C499="Abierto",D499="Alta"),RANK(Q499,$Q$13:$Q$814,0)+COUNTIF($Q$13:Q499,Q499)-1+MAX(O:O),"")</f>
        <v/>
      </c>
      <c r="S499" s="74" t="str">
        <f>IF(AND(C499="Abierto",D499="Media"),A499,"")</f>
        <v/>
      </c>
      <c r="T499" s="74" t="str">
        <f ca="1">IF(AND(C499="Abierto",D499="Media"),TODAY()-E499,"")</f>
        <v/>
      </c>
      <c r="U499" s="74" t="str">
        <f>IF(AND(C499="Abierto",D499="Media"),RANK(T499,$T$13:$T$814,0)+COUNTIF($T$13:T499,T499)-1+MAX(O:O,R:R),"")</f>
        <v/>
      </c>
      <c r="V499" s="74" t="str">
        <f>IF(AND(C499="Abierto",D499="Baja"),A499,"")</f>
        <v/>
      </c>
      <c r="W499" s="74" t="str">
        <f ca="1">IF(AND(C499="Abierto",D499="Baja"),TODAY()-E499,"")</f>
        <v/>
      </c>
      <c r="X499" s="74" t="str">
        <f>IF(AND(C499="Abierto",D499="Baja"),RANK(W499,$W$13:$W$814,0)+COUNTIF($W$13:W499,W499)-1+MAX(O:O,R:R,U:U),"")</f>
        <v/>
      </c>
      <c r="Y499" s="139" t="str">
        <f>IF(OR(C499="Resuelto",C499=""),"",SUM(O499,R499,U499,X499))</f>
        <v/>
      </c>
      <c r="Z499" s="139" t="str">
        <f>IF(OR(C499="Resuelto",C499=""),"",SUM(N499,Q499,T499,W499))</f>
        <v/>
      </c>
      <c r="AA499" s="139" t="str">
        <f>IF(OR(C499="Resuelto",C499=""),"",SUM(M499,P499,S499,V499))</f>
        <v/>
      </c>
      <c r="AB499" s="28">
        <v>681</v>
      </c>
      <c r="AC499" s="28" t="str">
        <f t="shared" ca="1" si="35"/>
        <v/>
      </c>
      <c r="AD499" s="75" t="str">
        <f t="shared" ca="1" si="36"/>
        <v/>
      </c>
      <c r="AI499" s="78" t="str">
        <f>IF(AJ499="","",MAX($AI$5:AI498)+1)</f>
        <v/>
      </c>
      <c r="AJ499" s="53" t="str">
        <f>IF(G498="","",IF(COUNTIF($AJ$11:AJ498,G498)=0,G498,""))</f>
        <v/>
      </c>
      <c r="AK499" s="53" t="str">
        <f t="shared" si="37"/>
        <v/>
      </c>
      <c r="AL499" s="135"/>
    </row>
    <row r="500" spans="1:38" x14ac:dyDescent="0.25">
      <c r="A500" s="136"/>
      <c r="B500" s="136"/>
      <c r="C500" s="136"/>
      <c r="D500" s="136"/>
      <c r="E500" s="137"/>
      <c r="F500" s="137"/>
      <c r="G500" s="136"/>
      <c r="H500" s="137"/>
      <c r="I500" s="140" t="str">
        <f t="shared" si="34"/>
        <v/>
      </c>
      <c r="J500" s="140"/>
      <c r="K500" s="140"/>
      <c r="L500" s="140"/>
      <c r="M500" s="74" t="str">
        <f>IF(AND(C500="Abierto",D500="Urgente"),A500,"")</f>
        <v/>
      </c>
      <c r="N500" s="74" t="str">
        <f ca="1">IF(AND(C500="Abierto",D500="Urgente"),TODAY()-E500,"")</f>
        <v/>
      </c>
      <c r="O500" s="74" t="str">
        <f>IF(AND(C500="Abierto",D500="Urgente"),RANK(N500,$N$13:$N$814,0)+COUNTIF($N$13:N500,N500)-1,"")</f>
        <v/>
      </c>
      <c r="P500" s="74" t="str">
        <f>IF(AND(C500="Abierto",D500="Alta"),A500,"")</f>
        <v/>
      </c>
      <c r="Q500" s="74" t="str">
        <f ca="1">IF(AND(C500="Abierto",D500="Alta"),TODAY()-E500,"")</f>
        <v/>
      </c>
      <c r="R500" s="74" t="str">
        <f>IF(AND(C500="Abierto",D500="Alta"),RANK(Q500,$Q$13:$Q$814,0)+COUNTIF($Q$13:Q500,Q500)-1+MAX(O:O),"")</f>
        <v/>
      </c>
      <c r="S500" s="74" t="str">
        <f>IF(AND(C500="Abierto",D500="Media"),A500,"")</f>
        <v/>
      </c>
      <c r="T500" s="74" t="str">
        <f ca="1">IF(AND(C500="Abierto",D500="Media"),TODAY()-E500,"")</f>
        <v/>
      </c>
      <c r="U500" s="74" t="str">
        <f>IF(AND(C500="Abierto",D500="Media"),RANK(T500,$T$13:$T$814,0)+COUNTIF($T$13:T500,T500)-1+MAX(O:O,R:R),"")</f>
        <v/>
      </c>
      <c r="V500" s="74" t="str">
        <f>IF(AND(C500="Abierto",D500="Baja"),A500,"")</f>
        <v/>
      </c>
      <c r="W500" s="74" t="str">
        <f ca="1">IF(AND(C500="Abierto",D500="Baja"),TODAY()-E500,"")</f>
        <v/>
      </c>
      <c r="X500" s="74" t="str">
        <f>IF(AND(C500="Abierto",D500="Baja"),RANK(W500,$W$13:$W$814,0)+COUNTIF($W$13:W500,W500)-1+MAX(O:O,R:R,U:U),"")</f>
        <v/>
      </c>
      <c r="Y500" s="139" t="str">
        <f>IF(OR(C500="Resuelto",C500=""),"",SUM(O500,R500,U500,X500))</f>
        <v/>
      </c>
      <c r="Z500" s="139" t="str">
        <f>IF(OR(C500="Resuelto",C500=""),"",SUM(N500,Q500,T500,W500))</f>
        <v/>
      </c>
      <c r="AA500" s="139" t="str">
        <f>IF(OR(C500="Resuelto",C500=""),"",SUM(M500,P500,S500,V500))</f>
        <v/>
      </c>
      <c r="AB500" s="28">
        <v>682</v>
      </c>
      <c r="AC500" s="28" t="str">
        <f t="shared" ca="1" si="35"/>
        <v/>
      </c>
      <c r="AD500" s="75" t="str">
        <f t="shared" ca="1" si="36"/>
        <v/>
      </c>
      <c r="AI500" s="78" t="str">
        <f>IF(AJ500="","",MAX($AI$5:AI499)+1)</f>
        <v/>
      </c>
      <c r="AJ500" s="53" t="str">
        <f>IF(G499="","",IF(COUNTIF($AJ$11:AJ499,G499)=0,G499,""))</f>
        <v/>
      </c>
      <c r="AK500" s="53" t="str">
        <f t="shared" si="37"/>
        <v/>
      </c>
      <c r="AL500" s="135"/>
    </row>
    <row r="501" spans="1:38" x14ac:dyDescent="0.25">
      <c r="A501" s="136"/>
      <c r="B501" s="136"/>
      <c r="C501" s="136"/>
      <c r="D501" s="136"/>
      <c r="E501" s="137"/>
      <c r="F501" s="137"/>
      <c r="G501" s="136"/>
      <c r="H501" s="137"/>
      <c r="I501" s="140" t="str">
        <f t="shared" si="34"/>
        <v/>
      </c>
      <c r="J501" s="140"/>
      <c r="K501" s="140"/>
      <c r="L501" s="140"/>
      <c r="M501" s="74" t="str">
        <f>IF(AND(C501="Abierto",D501="Urgente"),A501,"")</f>
        <v/>
      </c>
      <c r="N501" s="74" t="str">
        <f ca="1">IF(AND(C501="Abierto",D501="Urgente"),TODAY()-E501,"")</f>
        <v/>
      </c>
      <c r="O501" s="74" t="str">
        <f>IF(AND(C501="Abierto",D501="Urgente"),RANK(N501,$N$13:$N$814,0)+COUNTIF($N$13:N501,N501)-1,"")</f>
        <v/>
      </c>
      <c r="P501" s="74" t="str">
        <f>IF(AND(C501="Abierto",D501="Alta"),A501,"")</f>
        <v/>
      </c>
      <c r="Q501" s="74" t="str">
        <f ca="1">IF(AND(C501="Abierto",D501="Alta"),TODAY()-E501,"")</f>
        <v/>
      </c>
      <c r="R501" s="74" t="str">
        <f>IF(AND(C501="Abierto",D501="Alta"),RANK(Q501,$Q$13:$Q$814,0)+COUNTIF($Q$13:Q501,Q501)-1+MAX(O:O),"")</f>
        <v/>
      </c>
      <c r="S501" s="74" t="str">
        <f>IF(AND(C501="Abierto",D501="Media"),A501,"")</f>
        <v/>
      </c>
      <c r="T501" s="74" t="str">
        <f ca="1">IF(AND(C501="Abierto",D501="Media"),TODAY()-E501,"")</f>
        <v/>
      </c>
      <c r="U501" s="74" t="str">
        <f>IF(AND(C501="Abierto",D501="Media"),RANK(T501,$T$13:$T$814,0)+COUNTIF($T$13:T501,T501)-1+MAX(O:O,R:R),"")</f>
        <v/>
      </c>
      <c r="V501" s="74" t="str">
        <f>IF(AND(C501="Abierto",D501="Baja"),A501,"")</f>
        <v/>
      </c>
      <c r="W501" s="74" t="str">
        <f ca="1">IF(AND(C501="Abierto",D501="Baja"),TODAY()-E501,"")</f>
        <v/>
      </c>
      <c r="X501" s="74" t="str">
        <f>IF(AND(C501="Abierto",D501="Baja"),RANK(W501,$W$13:$W$814,0)+COUNTIF($W$13:W501,W501)-1+MAX(O:O,R:R,U:U),"")</f>
        <v/>
      </c>
      <c r="Y501" s="139" t="str">
        <f>IF(OR(C501="Resuelto",C501=""),"",SUM(O501,R501,U501,X501))</f>
        <v/>
      </c>
      <c r="Z501" s="139" t="str">
        <f>IF(OR(C501="Resuelto",C501=""),"",SUM(N501,Q501,T501,W501))</f>
        <v/>
      </c>
      <c r="AA501" s="139" t="str">
        <f>IF(OR(C501="Resuelto",C501=""),"",SUM(M501,P501,S501,V501))</f>
        <v/>
      </c>
      <c r="AB501" s="28">
        <v>683</v>
      </c>
      <c r="AC501" s="28" t="str">
        <f t="shared" ca="1" si="35"/>
        <v/>
      </c>
      <c r="AD501" s="75" t="str">
        <f t="shared" ca="1" si="36"/>
        <v/>
      </c>
      <c r="AI501" s="78" t="str">
        <f>IF(AJ501="","",MAX($AI$5:AI500)+1)</f>
        <v/>
      </c>
      <c r="AJ501" s="53" t="str">
        <f>IF(G500="","",IF(COUNTIF($AJ$11:AJ500,G500)=0,G500,""))</f>
        <v/>
      </c>
      <c r="AK501" s="53" t="str">
        <f t="shared" si="37"/>
        <v/>
      </c>
      <c r="AL501" s="135"/>
    </row>
    <row r="502" spans="1:38" x14ac:dyDescent="0.25">
      <c r="A502" s="136"/>
      <c r="B502" s="136"/>
      <c r="C502" s="136"/>
      <c r="D502" s="136"/>
      <c r="E502" s="137"/>
      <c r="F502" s="137"/>
      <c r="G502" s="136"/>
      <c r="H502" s="137"/>
      <c r="I502" s="140" t="str">
        <f t="shared" si="34"/>
        <v/>
      </c>
      <c r="J502" s="140"/>
      <c r="K502" s="140"/>
      <c r="L502" s="140"/>
      <c r="M502" s="74" t="str">
        <f>IF(AND(C502="Abierto",D502="Urgente"),A502,"")</f>
        <v/>
      </c>
      <c r="N502" s="74" t="str">
        <f ca="1">IF(AND(C502="Abierto",D502="Urgente"),TODAY()-E502,"")</f>
        <v/>
      </c>
      <c r="O502" s="74" t="str">
        <f>IF(AND(C502="Abierto",D502="Urgente"),RANK(N502,$N$13:$N$814,0)+COUNTIF($N$13:N502,N502)-1,"")</f>
        <v/>
      </c>
      <c r="P502" s="74" t="str">
        <f>IF(AND(C502="Abierto",D502="Alta"),A502,"")</f>
        <v/>
      </c>
      <c r="Q502" s="74" t="str">
        <f ca="1">IF(AND(C502="Abierto",D502="Alta"),TODAY()-E502,"")</f>
        <v/>
      </c>
      <c r="R502" s="74" t="str">
        <f>IF(AND(C502="Abierto",D502="Alta"),RANK(Q502,$Q$13:$Q$814,0)+COUNTIF($Q$13:Q502,Q502)-1+MAX(O:O),"")</f>
        <v/>
      </c>
      <c r="S502" s="74" t="str">
        <f>IF(AND(C502="Abierto",D502="Media"),A502,"")</f>
        <v/>
      </c>
      <c r="T502" s="74" t="str">
        <f ca="1">IF(AND(C502="Abierto",D502="Media"),TODAY()-E502,"")</f>
        <v/>
      </c>
      <c r="U502" s="74" t="str">
        <f>IF(AND(C502="Abierto",D502="Media"),RANK(T502,$T$13:$T$814,0)+COUNTIF($T$13:T502,T502)-1+MAX(O:O,R:R),"")</f>
        <v/>
      </c>
      <c r="V502" s="74" t="str">
        <f>IF(AND(C502="Abierto",D502="Baja"),A502,"")</f>
        <v/>
      </c>
      <c r="W502" s="74" t="str">
        <f ca="1">IF(AND(C502="Abierto",D502="Baja"),TODAY()-E502,"")</f>
        <v/>
      </c>
      <c r="X502" s="74" t="str">
        <f>IF(AND(C502="Abierto",D502="Baja"),RANK(W502,$W$13:$W$814,0)+COUNTIF($W$13:W502,W502)-1+MAX(O:O,R:R,U:U),"")</f>
        <v/>
      </c>
      <c r="Y502" s="139" t="str">
        <f>IF(OR(C502="Resuelto",C502=""),"",SUM(O502,R502,U502,X502))</f>
        <v/>
      </c>
      <c r="Z502" s="139" t="str">
        <f>IF(OR(C502="Resuelto",C502=""),"",SUM(N502,Q502,T502,W502))</f>
        <v/>
      </c>
      <c r="AA502" s="139" t="str">
        <f>IF(OR(C502="Resuelto",C502=""),"",SUM(M502,P502,S502,V502))</f>
        <v/>
      </c>
      <c r="AB502" s="28">
        <v>684</v>
      </c>
      <c r="AC502" s="28" t="str">
        <f t="shared" ca="1" si="35"/>
        <v/>
      </c>
      <c r="AD502" s="75" t="str">
        <f t="shared" ca="1" si="36"/>
        <v/>
      </c>
      <c r="AI502" s="78" t="str">
        <f>IF(AJ502="","",MAX($AI$5:AI501)+1)</f>
        <v/>
      </c>
      <c r="AJ502" s="53" t="str">
        <f>IF(G501="","",IF(COUNTIF($AJ$11:AJ501,G501)=0,G501,""))</f>
        <v/>
      </c>
      <c r="AK502" s="53" t="str">
        <f t="shared" si="37"/>
        <v/>
      </c>
      <c r="AL502" s="135"/>
    </row>
    <row r="503" spans="1:38" x14ac:dyDescent="0.25">
      <c r="A503" s="136"/>
      <c r="B503" s="136"/>
      <c r="C503" s="136"/>
      <c r="D503" s="136"/>
      <c r="E503" s="137"/>
      <c r="F503" s="137"/>
      <c r="G503" s="136"/>
      <c r="H503" s="137"/>
      <c r="I503" s="140" t="str">
        <f t="shared" si="34"/>
        <v/>
      </c>
      <c r="J503" s="140"/>
      <c r="K503" s="140"/>
      <c r="L503" s="140"/>
      <c r="M503" s="74" t="str">
        <f>IF(AND(C503="Abierto",D503="Urgente"),A503,"")</f>
        <v/>
      </c>
      <c r="N503" s="74" t="str">
        <f ca="1">IF(AND(C503="Abierto",D503="Urgente"),TODAY()-E503,"")</f>
        <v/>
      </c>
      <c r="O503" s="74" t="str">
        <f>IF(AND(C503="Abierto",D503="Urgente"),RANK(N503,$N$13:$N$814,0)+COUNTIF($N$13:N503,N503)-1,"")</f>
        <v/>
      </c>
      <c r="P503" s="74" t="str">
        <f>IF(AND(C503="Abierto",D503="Alta"),A503,"")</f>
        <v/>
      </c>
      <c r="Q503" s="74" t="str">
        <f ca="1">IF(AND(C503="Abierto",D503="Alta"),TODAY()-E503,"")</f>
        <v/>
      </c>
      <c r="R503" s="74" t="str">
        <f>IF(AND(C503="Abierto",D503="Alta"),RANK(Q503,$Q$13:$Q$814,0)+COUNTIF($Q$13:Q503,Q503)-1+MAX(O:O),"")</f>
        <v/>
      </c>
      <c r="S503" s="74" t="str">
        <f>IF(AND(C503="Abierto",D503="Media"),A503,"")</f>
        <v/>
      </c>
      <c r="T503" s="74" t="str">
        <f ca="1">IF(AND(C503="Abierto",D503="Media"),TODAY()-E503,"")</f>
        <v/>
      </c>
      <c r="U503" s="74" t="str">
        <f>IF(AND(C503="Abierto",D503="Media"),RANK(T503,$T$13:$T$814,0)+COUNTIF($T$13:T503,T503)-1+MAX(O:O,R:R),"")</f>
        <v/>
      </c>
      <c r="V503" s="74" t="str">
        <f>IF(AND(C503="Abierto",D503="Baja"),A503,"")</f>
        <v/>
      </c>
      <c r="W503" s="74" t="str">
        <f ca="1">IF(AND(C503="Abierto",D503="Baja"),TODAY()-E503,"")</f>
        <v/>
      </c>
      <c r="X503" s="74" t="str">
        <f>IF(AND(C503="Abierto",D503="Baja"),RANK(W503,$W$13:$W$814,0)+COUNTIF($W$13:W503,W503)-1+MAX(O:O,R:R,U:U),"")</f>
        <v/>
      </c>
      <c r="Y503" s="139" t="str">
        <f>IF(OR(C503="Resuelto",C503=""),"",SUM(O503,R503,U503,X503))</f>
        <v/>
      </c>
      <c r="Z503" s="139" t="str">
        <f>IF(OR(C503="Resuelto",C503=""),"",SUM(N503,Q503,T503,W503))</f>
        <v/>
      </c>
      <c r="AA503" s="139" t="str">
        <f>IF(OR(C503="Resuelto",C503=""),"",SUM(M503,P503,S503,V503))</f>
        <v/>
      </c>
      <c r="AB503" s="28">
        <v>685</v>
      </c>
      <c r="AC503" s="28" t="str">
        <f t="shared" ca="1" si="35"/>
        <v/>
      </c>
      <c r="AD503" s="75" t="str">
        <f t="shared" ca="1" si="36"/>
        <v/>
      </c>
      <c r="AI503" s="78" t="str">
        <f>IF(AJ503="","",MAX($AI$5:AI502)+1)</f>
        <v/>
      </c>
      <c r="AJ503" s="53" t="str">
        <f>IF(G502="","",IF(COUNTIF($AJ$11:AJ502,G502)=0,G502,""))</f>
        <v/>
      </c>
      <c r="AK503" s="53" t="str">
        <f t="shared" si="37"/>
        <v/>
      </c>
      <c r="AL503" s="135"/>
    </row>
    <row r="504" spans="1:38" x14ac:dyDescent="0.25">
      <c r="A504" s="136"/>
      <c r="B504" s="136"/>
      <c r="C504" s="136"/>
      <c r="D504" s="136"/>
      <c r="E504" s="137"/>
      <c r="F504" s="137"/>
      <c r="G504" s="136"/>
      <c r="H504" s="137"/>
      <c r="I504" s="140" t="str">
        <f t="shared" si="34"/>
        <v/>
      </c>
      <c r="J504" s="140"/>
      <c r="K504" s="140"/>
      <c r="L504" s="140"/>
      <c r="M504" s="74" t="str">
        <f>IF(AND(C504="Abierto",D504="Urgente"),A504,"")</f>
        <v/>
      </c>
      <c r="N504" s="74" t="str">
        <f ca="1">IF(AND(C504="Abierto",D504="Urgente"),TODAY()-E504,"")</f>
        <v/>
      </c>
      <c r="O504" s="74" t="str">
        <f>IF(AND(C504="Abierto",D504="Urgente"),RANK(N504,$N$13:$N$814,0)+COUNTIF($N$13:N504,N504)-1,"")</f>
        <v/>
      </c>
      <c r="P504" s="74" t="str">
        <f>IF(AND(C504="Abierto",D504="Alta"),A504,"")</f>
        <v/>
      </c>
      <c r="Q504" s="74" t="str">
        <f ca="1">IF(AND(C504="Abierto",D504="Alta"),TODAY()-E504,"")</f>
        <v/>
      </c>
      <c r="R504" s="74" t="str">
        <f>IF(AND(C504="Abierto",D504="Alta"),RANK(Q504,$Q$13:$Q$814,0)+COUNTIF($Q$13:Q504,Q504)-1+MAX(O:O),"")</f>
        <v/>
      </c>
      <c r="S504" s="74" t="str">
        <f>IF(AND(C504="Abierto",D504="Media"),A504,"")</f>
        <v/>
      </c>
      <c r="T504" s="74" t="str">
        <f ca="1">IF(AND(C504="Abierto",D504="Media"),TODAY()-E504,"")</f>
        <v/>
      </c>
      <c r="U504" s="74" t="str">
        <f>IF(AND(C504="Abierto",D504="Media"),RANK(T504,$T$13:$T$814,0)+COUNTIF($T$13:T504,T504)-1+MAX(O:O,R:R),"")</f>
        <v/>
      </c>
      <c r="V504" s="74" t="str">
        <f>IF(AND(C504="Abierto",D504="Baja"),A504,"")</f>
        <v/>
      </c>
      <c r="W504" s="74" t="str">
        <f ca="1">IF(AND(C504="Abierto",D504="Baja"),TODAY()-E504,"")</f>
        <v/>
      </c>
      <c r="X504" s="74" t="str">
        <f>IF(AND(C504="Abierto",D504="Baja"),RANK(W504,$W$13:$W$814,0)+COUNTIF($W$13:W504,W504)-1+MAX(O:O,R:R,U:U),"")</f>
        <v/>
      </c>
      <c r="Y504" s="139" t="str">
        <f>IF(OR(C504="Resuelto",C504=""),"",SUM(O504,R504,U504,X504))</f>
        <v/>
      </c>
      <c r="Z504" s="139" t="str">
        <f>IF(OR(C504="Resuelto",C504=""),"",SUM(N504,Q504,T504,W504))</f>
        <v/>
      </c>
      <c r="AA504" s="139" t="str">
        <f>IF(OR(C504="Resuelto",C504=""),"",SUM(M504,P504,S504,V504))</f>
        <v/>
      </c>
      <c r="AB504" s="28">
        <v>686</v>
      </c>
      <c r="AC504" s="28" t="str">
        <f t="shared" ca="1" si="35"/>
        <v/>
      </c>
      <c r="AD504" s="75" t="str">
        <f t="shared" ca="1" si="36"/>
        <v/>
      </c>
      <c r="AI504" s="78" t="str">
        <f>IF(AJ504="","",MAX($AI$5:AI503)+1)</f>
        <v/>
      </c>
      <c r="AJ504" s="53" t="str">
        <f>IF(G503="","",IF(COUNTIF($AJ$11:AJ503,G503)=0,G503,""))</f>
        <v/>
      </c>
      <c r="AK504" s="53" t="str">
        <f t="shared" si="37"/>
        <v/>
      </c>
      <c r="AL504" s="135"/>
    </row>
    <row r="505" spans="1:38" x14ac:dyDescent="0.25">
      <c r="A505" s="136"/>
      <c r="B505" s="136"/>
      <c r="C505" s="136"/>
      <c r="D505" s="136"/>
      <c r="E505" s="137"/>
      <c r="F505" s="137"/>
      <c r="G505" s="136"/>
      <c r="H505" s="137"/>
      <c r="I505" s="140" t="str">
        <f t="shared" si="34"/>
        <v/>
      </c>
      <c r="J505" s="140"/>
      <c r="K505" s="140"/>
      <c r="L505" s="140"/>
      <c r="M505" s="74" t="str">
        <f>IF(AND(C505="Abierto",D505="Urgente"),A505,"")</f>
        <v/>
      </c>
      <c r="N505" s="74" t="str">
        <f ca="1">IF(AND(C505="Abierto",D505="Urgente"),TODAY()-E505,"")</f>
        <v/>
      </c>
      <c r="O505" s="74" t="str">
        <f>IF(AND(C505="Abierto",D505="Urgente"),RANK(N505,$N$13:$N$814,0)+COUNTIF($N$13:N505,N505)-1,"")</f>
        <v/>
      </c>
      <c r="P505" s="74" t="str">
        <f>IF(AND(C505="Abierto",D505="Alta"),A505,"")</f>
        <v/>
      </c>
      <c r="Q505" s="74" t="str">
        <f ca="1">IF(AND(C505="Abierto",D505="Alta"),TODAY()-E505,"")</f>
        <v/>
      </c>
      <c r="R505" s="74" t="str">
        <f>IF(AND(C505="Abierto",D505="Alta"),RANK(Q505,$Q$13:$Q$814,0)+COUNTIF($Q$13:Q505,Q505)-1+MAX(O:O),"")</f>
        <v/>
      </c>
      <c r="S505" s="74" t="str">
        <f>IF(AND(C505="Abierto",D505="Media"),A505,"")</f>
        <v/>
      </c>
      <c r="T505" s="74" t="str">
        <f ca="1">IF(AND(C505="Abierto",D505="Media"),TODAY()-E505,"")</f>
        <v/>
      </c>
      <c r="U505" s="74" t="str">
        <f>IF(AND(C505="Abierto",D505="Media"),RANK(T505,$T$13:$T$814,0)+COUNTIF($T$13:T505,T505)-1+MAX(O:O,R:R),"")</f>
        <v/>
      </c>
      <c r="V505" s="74" t="str">
        <f>IF(AND(C505="Abierto",D505="Baja"),A505,"")</f>
        <v/>
      </c>
      <c r="W505" s="74" t="str">
        <f ca="1">IF(AND(C505="Abierto",D505="Baja"),TODAY()-E505,"")</f>
        <v/>
      </c>
      <c r="X505" s="74" t="str">
        <f>IF(AND(C505="Abierto",D505="Baja"),RANK(W505,$W$13:$W$814,0)+COUNTIF($W$13:W505,W505)-1+MAX(O:O,R:R,U:U),"")</f>
        <v/>
      </c>
      <c r="Y505" s="139" t="str">
        <f>IF(OR(C505="Resuelto",C505=""),"",SUM(O505,R505,U505,X505))</f>
        <v/>
      </c>
      <c r="Z505" s="139" t="str">
        <f>IF(OR(C505="Resuelto",C505=""),"",SUM(N505,Q505,T505,W505))</f>
        <v/>
      </c>
      <c r="AA505" s="139" t="str">
        <f>IF(OR(C505="Resuelto",C505=""),"",SUM(M505,P505,S505,V505))</f>
        <v/>
      </c>
      <c r="AB505" s="28">
        <v>687</v>
      </c>
      <c r="AC505" s="28" t="str">
        <f t="shared" ca="1" si="35"/>
        <v/>
      </c>
      <c r="AD505" s="75" t="str">
        <f t="shared" ca="1" si="36"/>
        <v/>
      </c>
      <c r="AI505" s="78" t="str">
        <f>IF(AJ505="","",MAX($AI$5:AI504)+1)</f>
        <v/>
      </c>
      <c r="AJ505" s="53" t="str">
        <f>IF(G504="","",IF(COUNTIF($AJ$11:AJ504,G504)=0,G504,""))</f>
        <v/>
      </c>
      <c r="AK505" s="53" t="str">
        <f t="shared" si="37"/>
        <v/>
      </c>
      <c r="AL505" s="135"/>
    </row>
    <row r="506" spans="1:38" x14ac:dyDescent="0.25">
      <c r="A506" s="136"/>
      <c r="B506" s="136"/>
      <c r="C506" s="136"/>
      <c r="D506" s="136"/>
      <c r="E506" s="137"/>
      <c r="F506" s="137"/>
      <c r="G506" s="136"/>
      <c r="H506" s="137"/>
      <c r="I506" s="140" t="str">
        <f t="shared" si="34"/>
        <v/>
      </c>
      <c r="J506" s="140"/>
      <c r="K506" s="140"/>
      <c r="L506" s="140"/>
      <c r="M506" s="74" t="str">
        <f>IF(AND(C506="Abierto",D506="Urgente"),A506,"")</f>
        <v/>
      </c>
      <c r="N506" s="74" t="str">
        <f ca="1">IF(AND(C506="Abierto",D506="Urgente"),TODAY()-E506,"")</f>
        <v/>
      </c>
      <c r="O506" s="74" t="str">
        <f>IF(AND(C506="Abierto",D506="Urgente"),RANK(N506,$N$13:$N$814,0)+COUNTIF($N$13:N506,N506)-1,"")</f>
        <v/>
      </c>
      <c r="P506" s="74" t="str">
        <f>IF(AND(C506="Abierto",D506="Alta"),A506,"")</f>
        <v/>
      </c>
      <c r="Q506" s="74" t="str">
        <f ca="1">IF(AND(C506="Abierto",D506="Alta"),TODAY()-E506,"")</f>
        <v/>
      </c>
      <c r="R506" s="74" t="str">
        <f>IF(AND(C506="Abierto",D506="Alta"),RANK(Q506,$Q$13:$Q$814,0)+COUNTIF($Q$13:Q506,Q506)-1+MAX(O:O),"")</f>
        <v/>
      </c>
      <c r="S506" s="74" t="str">
        <f>IF(AND(C506="Abierto",D506="Media"),A506,"")</f>
        <v/>
      </c>
      <c r="T506" s="74" t="str">
        <f ca="1">IF(AND(C506="Abierto",D506="Media"),TODAY()-E506,"")</f>
        <v/>
      </c>
      <c r="U506" s="74" t="str">
        <f>IF(AND(C506="Abierto",D506="Media"),RANK(T506,$T$13:$T$814,0)+COUNTIF($T$13:T506,T506)-1+MAX(O:O,R:R),"")</f>
        <v/>
      </c>
      <c r="V506" s="74" t="str">
        <f>IF(AND(C506="Abierto",D506="Baja"),A506,"")</f>
        <v/>
      </c>
      <c r="W506" s="74" t="str">
        <f ca="1">IF(AND(C506="Abierto",D506="Baja"),TODAY()-E506,"")</f>
        <v/>
      </c>
      <c r="X506" s="74" t="str">
        <f>IF(AND(C506="Abierto",D506="Baja"),RANK(W506,$W$13:$W$814,0)+COUNTIF($W$13:W506,W506)-1+MAX(O:O,R:R,U:U),"")</f>
        <v/>
      </c>
      <c r="Y506" s="139" t="str">
        <f>IF(OR(C506="Resuelto",C506=""),"",SUM(O506,R506,U506,X506))</f>
        <v/>
      </c>
      <c r="Z506" s="139" t="str">
        <f>IF(OR(C506="Resuelto",C506=""),"",SUM(N506,Q506,T506,W506))</f>
        <v/>
      </c>
      <c r="AA506" s="139" t="str">
        <f>IF(OR(C506="Resuelto",C506=""),"",SUM(M506,P506,S506,V506))</f>
        <v/>
      </c>
      <c r="AB506" s="28">
        <v>688</v>
      </c>
      <c r="AC506" s="28" t="str">
        <f t="shared" ca="1" si="35"/>
        <v/>
      </c>
      <c r="AD506" s="75" t="str">
        <f t="shared" ca="1" si="36"/>
        <v/>
      </c>
      <c r="AI506" s="78" t="str">
        <f>IF(AJ506="","",MAX($AI$5:AI505)+1)</f>
        <v/>
      </c>
      <c r="AJ506" s="53" t="str">
        <f>IF(G505="","",IF(COUNTIF($AJ$11:AJ505,G505)=0,G505,""))</f>
        <v/>
      </c>
      <c r="AK506" s="53" t="str">
        <f t="shared" si="37"/>
        <v/>
      </c>
      <c r="AL506" s="135"/>
    </row>
    <row r="507" spans="1:38" x14ac:dyDescent="0.25">
      <c r="A507" s="136"/>
      <c r="B507" s="136"/>
      <c r="C507" s="136"/>
      <c r="D507" s="136"/>
      <c r="E507" s="137"/>
      <c r="F507" s="137"/>
      <c r="G507" s="136"/>
      <c r="H507" s="137"/>
      <c r="I507" s="140" t="str">
        <f t="shared" si="34"/>
        <v/>
      </c>
      <c r="J507" s="140"/>
      <c r="K507" s="140"/>
      <c r="L507" s="140"/>
      <c r="M507" s="74" t="str">
        <f>IF(AND(C507="Abierto",D507="Urgente"),A507,"")</f>
        <v/>
      </c>
      <c r="N507" s="74" t="str">
        <f ca="1">IF(AND(C507="Abierto",D507="Urgente"),TODAY()-E507,"")</f>
        <v/>
      </c>
      <c r="O507" s="74" t="str">
        <f>IF(AND(C507="Abierto",D507="Urgente"),RANK(N507,$N$13:$N$814,0)+COUNTIF($N$13:N507,N507)-1,"")</f>
        <v/>
      </c>
      <c r="P507" s="74" t="str">
        <f>IF(AND(C507="Abierto",D507="Alta"),A507,"")</f>
        <v/>
      </c>
      <c r="Q507" s="74" t="str">
        <f ca="1">IF(AND(C507="Abierto",D507="Alta"),TODAY()-E507,"")</f>
        <v/>
      </c>
      <c r="R507" s="74" t="str">
        <f>IF(AND(C507="Abierto",D507="Alta"),RANK(Q507,$Q$13:$Q$814,0)+COUNTIF($Q$13:Q507,Q507)-1+MAX(O:O),"")</f>
        <v/>
      </c>
      <c r="S507" s="74" t="str">
        <f>IF(AND(C507="Abierto",D507="Media"),A507,"")</f>
        <v/>
      </c>
      <c r="T507" s="74" t="str">
        <f ca="1">IF(AND(C507="Abierto",D507="Media"),TODAY()-E507,"")</f>
        <v/>
      </c>
      <c r="U507" s="74" t="str">
        <f>IF(AND(C507="Abierto",D507="Media"),RANK(T507,$T$13:$T$814,0)+COUNTIF($T$13:T507,T507)-1+MAX(O:O,R:R),"")</f>
        <v/>
      </c>
      <c r="V507" s="74" t="str">
        <f>IF(AND(C507="Abierto",D507="Baja"),A507,"")</f>
        <v/>
      </c>
      <c r="W507" s="74" t="str">
        <f ca="1">IF(AND(C507="Abierto",D507="Baja"),TODAY()-E507,"")</f>
        <v/>
      </c>
      <c r="X507" s="74" t="str">
        <f>IF(AND(C507="Abierto",D507="Baja"),RANK(W507,$W$13:$W$814,0)+COUNTIF($W$13:W507,W507)-1+MAX(O:O,R:R,U:U),"")</f>
        <v/>
      </c>
      <c r="Y507" s="139" t="str">
        <f>IF(OR(C507="Resuelto",C507=""),"",SUM(O507,R507,U507,X507))</f>
        <v/>
      </c>
      <c r="Z507" s="139" t="str">
        <f>IF(OR(C507="Resuelto",C507=""),"",SUM(N507,Q507,T507,W507))</f>
        <v/>
      </c>
      <c r="AA507" s="139" t="str">
        <f>IF(OR(C507="Resuelto",C507=""),"",SUM(M507,P507,S507,V507))</f>
        <v/>
      </c>
      <c r="AB507" s="28">
        <v>689</v>
      </c>
      <c r="AC507" s="28" t="str">
        <f t="shared" ca="1" si="35"/>
        <v/>
      </c>
      <c r="AD507" s="75" t="str">
        <f t="shared" ca="1" si="36"/>
        <v/>
      </c>
      <c r="AI507" s="78" t="str">
        <f>IF(AJ507="","",MAX($AI$5:AI506)+1)</f>
        <v/>
      </c>
      <c r="AJ507" s="53" t="str">
        <f>IF(G506="","",IF(COUNTIF($AJ$11:AJ506,G506)=0,G506,""))</f>
        <v/>
      </c>
      <c r="AK507" s="53" t="str">
        <f t="shared" si="37"/>
        <v/>
      </c>
      <c r="AL507" s="135"/>
    </row>
    <row r="508" spans="1:38" x14ac:dyDescent="0.25">
      <c r="A508" s="136"/>
      <c r="B508" s="136"/>
      <c r="C508" s="136"/>
      <c r="D508" s="136"/>
      <c r="E508" s="137"/>
      <c r="F508" s="137"/>
      <c r="G508" s="136"/>
      <c r="H508" s="137"/>
      <c r="I508" s="140" t="str">
        <f t="shared" si="34"/>
        <v/>
      </c>
      <c r="J508" s="140"/>
      <c r="K508" s="140"/>
      <c r="L508" s="140"/>
      <c r="M508" s="74" t="str">
        <f>IF(AND(C508="Abierto",D508="Urgente"),A508,"")</f>
        <v/>
      </c>
      <c r="N508" s="74" t="str">
        <f ca="1">IF(AND(C508="Abierto",D508="Urgente"),TODAY()-E508,"")</f>
        <v/>
      </c>
      <c r="O508" s="74" t="str">
        <f>IF(AND(C508="Abierto",D508="Urgente"),RANK(N508,$N$13:$N$814,0)+COUNTIF($N$13:N508,N508)-1,"")</f>
        <v/>
      </c>
      <c r="P508" s="74" t="str">
        <f>IF(AND(C508="Abierto",D508="Alta"),A508,"")</f>
        <v/>
      </c>
      <c r="Q508" s="74" t="str">
        <f ca="1">IF(AND(C508="Abierto",D508="Alta"),TODAY()-E508,"")</f>
        <v/>
      </c>
      <c r="R508" s="74" t="str">
        <f>IF(AND(C508="Abierto",D508="Alta"),RANK(Q508,$Q$13:$Q$814,0)+COUNTIF($Q$13:Q508,Q508)-1+MAX(O:O),"")</f>
        <v/>
      </c>
      <c r="S508" s="74" t="str">
        <f>IF(AND(C508="Abierto",D508="Media"),A508,"")</f>
        <v/>
      </c>
      <c r="T508" s="74" t="str">
        <f ca="1">IF(AND(C508="Abierto",D508="Media"),TODAY()-E508,"")</f>
        <v/>
      </c>
      <c r="U508" s="74" t="str">
        <f>IF(AND(C508="Abierto",D508="Media"),RANK(T508,$T$13:$T$814,0)+COUNTIF($T$13:T508,T508)-1+MAX(O:O,R:R),"")</f>
        <v/>
      </c>
      <c r="V508" s="74" t="str">
        <f>IF(AND(C508="Abierto",D508="Baja"),A508,"")</f>
        <v/>
      </c>
      <c r="W508" s="74" t="str">
        <f ca="1">IF(AND(C508="Abierto",D508="Baja"),TODAY()-E508,"")</f>
        <v/>
      </c>
      <c r="X508" s="74" t="str">
        <f>IF(AND(C508="Abierto",D508="Baja"),RANK(W508,$W$13:$W$814,0)+COUNTIF($W$13:W508,W508)-1+MAX(O:O,R:R,U:U),"")</f>
        <v/>
      </c>
      <c r="Y508" s="139" t="str">
        <f>IF(OR(C508="Resuelto",C508=""),"",SUM(O508,R508,U508,X508))</f>
        <v/>
      </c>
      <c r="Z508" s="139" t="str">
        <f>IF(OR(C508="Resuelto",C508=""),"",SUM(N508,Q508,T508,W508))</f>
        <v/>
      </c>
      <c r="AA508" s="139" t="str">
        <f>IF(OR(C508="Resuelto",C508=""),"",SUM(M508,P508,S508,V508))</f>
        <v/>
      </c>
      <c r="AB508" s="28">
        <v>690</v>
      </c>
      <c r="AC508" s="28" t="str">
        <f t="shared" ca="1" si="35"/>
        <v/>
      </c>
      <c r="AD508" s="75" t="str">
        <f t="shared" ca="1" si="36"/>
        <v/>
      </c>
      <c r="AI508" s="78" t="str">
        <f>IF(AJ508="","",MAX($AI$5:AI507)+1)</f>
        <v/>
      </c>
      <c r="AJ508" s="53" t="str">
        <f>IF(G507="","",IF(COUNTIF($AJ$11:AJ507,G507)=0,G507,""))</f>
        <v/>
      </c>
      <c r="AK508" s="53" t="str">
        <f t="shared" si="37"/>
        <v/>
      </c>
      <c r="AL508" s="135"/>
    </row>
    <row r="509" spans="1:38" x14ac:dyDescent="0.25">
      <c r="A509" s="136"/>
      <c r="B509" s="136"/>
      <c r="C509" s="136"/>
      <c r="D509" s="136"/>
      <c r="E509" s="137"/>
      <c r="F509" s="137"/>
      <c r="G509" s="136"/>
      <c r="H509" s="137"/>
      <c r="I509" s="140" t="str">
        <f t="shared" si="34"/>
        <v/>
      </c>
      <c r="J509" s="140"/>
      <c r="K509" s="140"/>
      <c r="L509" s="140"/>
      <c r="M509" s="74" t="str">
        <f>IF(AND(C509="Abierto",D509="Urgente"),A509,"")</f>
        <v/>
      </c>
      <c r="N509" s="74" t="str">
        <f ca="1">IF(AND(C509="Abierto",D509="Urgente"),TODAY()-E509,"")</f>
        <v/>
      </c>
      <c r="O509" s="74" t="str">
        <f>IF(AND(C509="Abierto",D509="Urgente"),RANK(N509,$N$13:$N$814,0)+COUNTIF($N$13:N509,N509)-1,"")</f>
        <v/>
      </c>
      <c r="P509" s="74" t="str">
        <f>IF(AND(C509="Abierto",D509="Alta"),A509,"")</f>
        <v/>
      </c>
      <c r="Q509" s="74" t="str">
        <f ca="1">IF(AND(C509="Abierto",D509="Alta"),TODAY()-E509,"")</f>
        <v/>
      </c>
      <c r="R509" s="74" t="str">
        <f>IF(AND(C509="Abierto",D509="Alta"),RANK(Q509,$Q$13:$Q$814,0)+COUNTIF($Q$13:Q509,Q509)-1+MAX(O:O),"")</f>
        <v/>
      </c>
      <c r="S509" s="74" t="str">
        <f>IF(AND(C509="Abierto",D509="Media"),A509,"")</f>
        <v/>
      </c>
      <c r="T509" s="74" t="str">
        <f ca="1">IF(AND(C509="Abierto",D509="Media"),TODAY()-E509,"")</f>
        <v/>
      </c>
      <c r="U509" s="74" t="str">
        <f>IF(AND(C509="Abierto",D509="Media"),RANK(T509,$T$13:$T$814,0)+COUNTIF($T$13:T509,T509)-1+MAX(O:O,R:R),"")</f>
        <v/>
      </c>
      <c r="V509" s="74" t="str">
        <f>IF(AND(C509="Abierto",D509="Baja"),A509,"")</f>
        <v/>
      </c>
      <c r="W509" s="74" t="str">
        <f ca="1">IF(AND(C509="Abierto",D509="Baja"),TODAY()-E509,"")</f>
        <v/>
      </c>
      <c r="X509" s="74" t="str">
        <f>IF(AND(C509="Abierto",D509="Baja"),RANK(W509,$W$13:$W$814,0)+COUNTIF($W$13:W509,W509)-1+MAX(O:O,R:R,U:U),"")</f>
        <v/>
      </c>
      <c r="Y509" s="139" t="str">
        <f>IF(OR(C509="Resuelto",C509=""),"",SUM(O509,R509,U509,X509))</f>
        <v/>
      </c>
      <c r="Z509" s="139" t="str">
        <f>IF(OR(C509="Resuelto",C509=""),"",SUM(N509,Q509,T509,W509))</f>
        <v/>
      </c>
      <c r="AA509" s="139" t="str">
        <f>IF(OR(C509="Resuelto",C509=""),"",SUM(M509,P509,S509,V509))</f>
        <v/>
      </c>
      <c r="AB509" s="28">
        <v>691</v>
      </c>
      <c r="AC509" s="28" t="str">
        <f t="shared" ca="1" si="35"/>
        <v/>
      </c>
      <c r="AD509" s="75" t="str">
        <f t="shared" ca="1" si="36"/>
        <v/>
      </c>
      <c r="AI509" s="78" t="str">
        <f>IF(AJ509="","",MAX($AI$5:AI508)+1)</f>
        <v/>
      </c>
      <c r="AJ509" s="53" t="str">
        <f>IF(G508="","",IF(COUNTIF($AJ$11:AJ508,G508)=0,G508,""))</f>
        <v/>
      </c>
      <c r="AK509" s="53" t="str">
        <f t="shared" si="37"/>
        <v/>
      </c>
      <c r="AL509" s="135"/>
    </row>
    <row r="510" spans="1:38" x14ac:dyDescent="0.25">
      <c r="A510" s="136"/>
      <c r="B510" s="136"/>
      <c r="C510" s="136"/>
      <c r="D510" s="136"/>
      <c r="E510" s="137"/>
      <c r="F510" s="137"/>
      <c r="G510" s="136"/>
      <c r="H510" s="137"/>
      <c r="I510" s="140" t="str">
        <f t="shared" si="34"/>
        <v/>
      </c>
      <c r="J510" s="140"/>
      <c r="K510" s="140"/>
      <c r="L510" s="140"/>
      <c r="M510" s="74" t="str">
        <f>IF(AND(C510="Abierto",D510="Urgente"),A510,"")</f>
        <v/>
      </c>
      <c r="N510" s="74" t="str">
        <f ca="1">IF(AND(C510="Abierto",D510="Urgente"),TODAY()-E510,"")</f>
        <v/>
      </c>
      <c r="O510" s="74" t="str">
        <f>IF(AND(C510="Abierto",D510="Urgente"),RANK(N510,$N$13:$N$814,0)+COUNTIF($N$13:N510,N510)-1,"")</f>
        <v/>
      </c>
      <c r="P510" s="74" t="str">
        <f>IF(AND(C510="Abierto",D510="Alta"),A510,"")</f>
        <v/>
      </c>
      <c r="Q510" s="74" t="str">
        <f ca="1">IF(AND(C510="Abierto",D510="Alta"),TODAY()-E510,"")</f>
        <v/>
      </c>
      <c r="R510" s="74" t="str">
        <f>IF(AND(C510="Abierto",D510="Alta"),RANK(Q510,$Q$13:$Q$814,0)+COUNTIF($Q$13:Q510,Q510)-1+MAX(O:O),"")</f>
        <v/>
      </c>
      <c r="S510" s="74" t="str">
        <f>IF(AND(C510="Abierto",D510="Media"),A510,"")</f>
        <v/>
      </c>
      <c r="T510" s="74" t="str">
        <f ca="1">IF(AND(C510="Abierto",D510="Media"),TODAY()-E510,"")</f>
        <v/>
      </c>
      <c r="U510" s="74" t="str">
        <f>IF(AND(C510="Abierto",D510="Media"),RANK(T510,$T$13:$T$814,0)+COUNTIF($T$13:T510,T510)-1+MAX(O:O,R:R),"")</f>
        <v/>
      </c>
      <c r="V510" s="74" t="str">
        <f>IF(AND(C510="Abierto",D510="Baja"),A510,"")</f>
        <v/>
      </c>
      <c r="W510" s="74" t="str">
        <f ca="1">IF(AND(C510="Abierto",D510="Baja"),TODAY()-E510,"")</f>
        <v/>
      </c>
      <c r="X510" s="74" t="str">
        <f>IF(AND(C510="Abierto",D510="Baja"),RANK(W510,$W$13:$W$814,0)+COUNTIF($W$13:W510,W510)-1+MAX(O:O,R:R,U:U),"")</f>
        <v/>
      </c>
      <c r="Y510" s="139" t="str">
        <f>IF(OR(C510="Resuelto",C510=""),"",SUM(O510,R510,U510,X510))</f>
        <v/>
      </c>
      <c r="Z510" s="139" t="str">
        <f>IF(OR(C510="Resuelto",C510=""),"",SUM(N510,Q510,T510,W510))</f>
        <v/>
      </c>
      <c r="AA510" s="139" t="str">
        <f>IF(OR(C510="Resuelto",C510=""),"",SUM(M510,P510,S510,V510))</f>
        <v/>
      </c>
      <c r="AB510" s="28">
        <v>692</v>
      </c>
      <c r="AC510" s="28" t="str">
        <f t="shared" ca="1" si="35"/>
        <v/>
      </c>
      <c r="AD510" s="75" t="str">
        <f t="shared" ca="1" si="36"/>
        <v/>
      </c>
      <c r="AI510" s="78" t="str">
        <f>IF(AJ510="","",MAX($AI$5:AI509)+1)</f>
        <v/>
      </c>
      <c r="AJ510" s="53" t="str">
        <f>IF(G509="","",IF(COUNTIF($AJ$11:AJ509,G509)=0,G509,""))</f>
        <v/>
      </c>
      <c r="AK510" s="53" t="str">
        <f t="shared" si="37"/>
        <v/>
      </c>
      <c r="AL510" s="135"/>
    </row>
    <row r="511" spans="1:38" x14ac:dyDescent="0.25">
      <c r="A511" s="136"/>
      <c r="B511" s="136"/>
      <c r="C511" s="136"/>
      <c r="D511" s="136"/>
      <c r="E511" s="137"/>
      <c r="F511" s="137"/>
      <c r="G511" s="136"/>
      <c r="H511" s="137"/>
      <c r="I511" s="140" t="str">
        <f t="shared" si="34"/>
        <v/>
      </c>
      <c r="J511" s="140"/>
      <c r="K511" s="140"/>
      <c r="L511" s="140"/>
      <c r="M511" s="74" t="str">
        <f>IF(AND(C511="Abierto",D511="Urgente"),A511,"")</f>
        <v/>
      </c>
      <c r="N511" s="74" t="str">
        <f ca="1">IF(AND(C511="Abierto",D511="Urgente"),TODAY()-E511,"")</f>
        <v/>
      </c>
      <c r="O511" s="74" t="str">
        <f>IF(AND(C511="Abierto",D511="Urgente"),RANK(N511,$N$13:$N$814,0)+COUNTIF($N$13:N511,N511)-1,"")</f>
        <v/>
      </c>
      <c r="P511" s="74" t="str">
        <f>IF(AND(C511="Abierto",D511="Alta"),A511,"")</f>
        <v/>
      </c>
      <c r="Q511" s="74" t="str">
        <f ca="1">IF(AND(C511="Abierto",D511="Alta"),TODAY()-E511,"")</f>
        <v/>
      </c>
      <c r="R511" s="74" t="str">
        <f>IF(AND(C511="Abierto",D511="Alta"),RANK(Q511,$Q$13:$Q$814,0)+COUNTIF($Q$13:Q511,Q511)-1+MAX(O:O),"")</f>
        <v/>
      </c>
      <c r="S511" s="74" t="str">
        <f>IF(AND(C511="Abierto",D511="Media"),A511,"")</f>
        <v/>
      </c>
      <c r="T511" s="74" t="str">
        <f ca="1">IF(AND(C511="Abierto",D511="Media"),TODAY()-E511,"")</f>
        <v/>
      </c>
      <c r="U511" s="74" t="str">
        <f>IF(AND(C511="Abierto",D511="Media"),RANK(T511,$T$13:$T$814,0)+COUNTIF($T$13:T511,T511)-1+MAX(O:O,R:R),"")</f>
        <v/>
      </c>
      <c r="V511" s="74" t="str">
        <f>IF(AND(C511="Abierto",D511="Baja"),A511,"")</f>
        <v/>
      </c>
      <c r="W511" s="74" t="str">
        <f ca="1">IF(AND(C511="Abierto",D511="Baja"),TODAY()-E511,"")</f>
        <v/>
      </c>
      <c r="X511" s="74" t="str">
        <f>IF(AND(C511="Abierto",D511="Baja"),RANK(W511,$W$13:$W$814,0)+COUNTIF($W$13:W511,W511)-1+MAX(O:O,R:R,U:U),"")</f>
        <v/>
      </c>
      <c r="Y511" s="139" t="str">
        <f>IF(OR(C511="Resuelto",C511=""),"",SUM(O511,R511,U511,X511))</f>
        <v/>
      </c>
      <c r="Z511" s="139" t="str">
        <f>IF(OR(C511="Resuelto",C511=""),"",SUM(N511,Q511,T511,W511))</f>
        <v/>
      </c>
      <c r="AA511" s="139" t="str">
        <f>IF(OR(C511="Resuelto",C511=""),"",SUM(M511,P511,S511,V511))</f>
        <v/>
      </c>
      <c r="AB511" s="28">
        <v>693</v>
      </c>
      <c r="AC511" s="28" t="str">
        <f t="shared" ca="1" si="35"/>
        <v/>
      </c>
      <c r="AD511" s="75" t="str">
        <f t="shared" ca="1" si="36"/>
        <v/>
      </c>
      <c r="AI511" s="78" t="str">
        <f>IF(AJ511="","",MAX($AI$5:AI510)+1)</f>
        <v/>
      </c>
      <c r="AJ511" s="53" t="str">
        <f>IF(G510="","",IF(COUNTIF($AJ$11:AJ510,G510)=0,G510,""))</f>
        <v/>
      </c>
      <c r="AK511" s="53" t="str">
        <f t="shared" si="37"/>
        <v/>
      </c>
      <c r="AL511" s="135"/>
    </row>
    <row r="512" spans="1:38" x14ac:dyDescent="0.25">
      <c r="A512" s="136"/>
      <c r="B512" s="136"/>
      <c r="C512" s="136"/>
      <c r="D512" s="136"/>
      <c r="E512" s="137"/>
      <c r="F512" s="137"/>
      <c r="G512" s="136"/>
      <c r="H512" s="137"/>
      <c r="I512" s="140" t="str">
        <f t="shared" si="34"/>
        <v/>
      </c>
      <c r="J512" s="140"/>
      <c r="K512" s="140"/>
      <c r="L512" s="140"/>
      <c r="M512" s="74" t="str">
        <f>IF(AND(C512="Abierto",D512="Urgente"),A512,"")</f>
        <v/>
      </c>
      <c r="N512" s="74" t="str">
        <f ca="1">IF(AND(C512="Abierto",D512="Urgente"),TODAY()-E512,"")</f>
        <v/>
      </c>
      <c r="O512" s="74" t="str">
        <f>IF(AND(C512="Abierto",D512="Urgente"),RANK(N512,$N$13:$N$814,0)+COUNTIF($N$13:N512,N512)-1,"")</f>
        <v/>
      </c>
      <c r="P512" s="74" t="str">
        <f>IF(AND(C512="Abierto",D512="Alta"),A512,"")</f>
        <v/>
      </c>
      <c r="Q512" s="74" t="str">
        <f ca="1">IF(AND(C512="Abierto",D512="Alta"),TODAY()-E512,"")</f>
        <v/>
      </c>
      <c r="R512" s="74" t="str">
        <f>IF(AND(C512="Abierto",D512="Alta"),RANK(Q512,$Q$13:$Q$814,0)+COUNTIF($Q$13:Q512,Q512)-1+MAX(O:O),"")</f>
        <v/>
      </c>
      <c r="S512" s="74" t="str">
        <f>IF(AND(C512="Abierto",D512="Media"),A512,"")</f>
        <v/>
      </c>
      <c r="T512" s="74" t="str">
        <f ca="1">IF(AND(C512="Abierto",D512="Media"),TODAY()-E512,"")</f>
        <v/>
      </c>
      <c r="U512" s="74" t="str">
        <f>IF(AND(C512="Abierto",D512="Media"),RANK(T512,$T$13:$T$814,0)+COUNTIF($T$13:T512,T512)-1+MAX(O:O,R:R),"")</f>
        <v/>
      </c>
      <c r="V512" s="74" t="str">
        <f>IF(AND(C512="Abierto",D512="Baja"),A512,"")</f>
        <v/>
      </c>
      <c r="W512" s="74" t="str">
        <f ca="1">IF(AND(C512="Abierto",D512="Baja"),TODAY()-E512,"")</f>
        <v/>
      </c>
      <c r="X512" s="74" t="str">
        <f>IF(AND(C512="Abierto",D512="Baja"),RANK(W512,$W$13:$W$814,0)+COUNTIF($W$13:W512,W512)-1+MAX(O:O,R:R,U:U),"")</f>
        <v/>
      </c>
      <c r="Y512" s="139" t="str">
        <f>IF(OR(C512="Resuelto",C512=""),"",SUM(O512,R512,U512,X512))</f>
        <v/>
      </c>
      <c r="Z512" s="139" t="str">
        <f>IF(OR(C512="Resuelto",C512=""),"",SUM(N512,Q512,T512,W512))</f>
        <v/>
      </c>
      <c r="AA512" s="139" t="str">
        <f>IF(OR(C512="Resuelto",C512=""),"",SUM(M512,P512,S512,V512))</f>
        <v/>
      </c>
      <c r="AB512" s="28">
        <v>694</v>
      </c>
      <c r="AC512" s="28" t="str">
        <f t="shared" ca="1" si="35"/>
        <v/>
      </c>
      <c r="AD512" s="75" t="str">
        <f t="shared" ca="1" si="36"/>
        <v/>
      </c>
      <c r="AI512" s="78" t="str">
        <f>IF(AJ512="","",MAX($AI$5:AI511)+1)</f>
        <v/>
      </c>
      <c r="AJ512" s="53" t="str">
        <f>IF(G511="","",IF(COUNTIF($AJ$11:AJ511,G511)=0,G511,""))</f>
        <v/>
      </c>
      <c r="AK512" s="53" t="str">
        <f t="shared" si="37"/>
        <v/>
      </c>
      <c r="AL512" s="135"/>
    </row>
    <row r="513" spans="1:38" x14ac:dyDescent="0.25">
      <c r="A513" s="136"/>
      <c r="B513" s="136"/>
      <c r="C513" s="136"/>
      <c r="D513" s="136"/>
      <c r="E513" s="137"/>
      <c r="F513" s="137"/>
      <c r="G513" s="136"/>
      <c r="H513" s="137"/>
      <c r="I513" s="140" t="str">
        <f t="shared" si="34"/>
        <v/>
      </c>
      <c r="J513" s="140"/>
      <c r="K513" s="140"/>
      <c r="L513" s="140"/>
      <c r="M513" s="74" t="str">
        <f>IF(AND(C513="Abierto",D513="Urgente"),A513,"")</f>
        <v/>
      </c>
      <c r="N513" s="74" t="str">
        <f ca="1">IF(AND(C513="Abierto",D513="Urgente"),TODAY()-E513,"")</f>
        <v/>
      </c>
      <c r="O513" s="74" t="str">
        <f>IF(AND(C513="Abierto",D513="Urgente"),RANK(N513,$N$13:$N$814,0)+COUNTIF($N$13:N513,N513)-1,"")</f>
        <v/>
      </c>
      <c r="P513" s="74" t="str">
        <f>IF(AND(C513="Abierto",D513="Alta"),A513,"")</f>
        <v/>
      </c>
      <c r="Q513" s="74" t="str">
        <f ca="1">IF(AND(C513="Abierto",D513="Alta"),TODAY()-E513,"")</f>
        <v/>
      </c>
      <c r="R513" s="74" t="str">
        <f>IF(AND(C513="Abierto",D513="Alta"),RANK(Q513,$Q$13:$Q$814,0)+COUNTIF($Q$13:Q513,Q513)-1+MAX(O:O),"")</f>
        <v/>
      </c>
      <c r="S513" s="74" t="str">
        <f>IF(AND(C513="Abierto",D513="Media"),A513,"")</f>
        <v/>
      </c>
      <c r="T513" s="74" t="str">
        <f ca="1">IF(AND(C513="Abierto",D513="Media"),TODAY()-E513,"")</f>
        <v/>
      </c>
      <c r="U513" s="74" t="str">
        <f>IF(AND(C513="Abierto",D513="Media"),RANK(T513,$T$13:$T$814,0)+COUNTIF($T$13:T513,T513)-1+MAX(O:O,R:R),"")</f>
        <v/>
      </c>
      <c r="V513" s="74" t="str">
        <f>IF(AND(C513="Abierto",D513="Baja"),A513,"")</f>
        <v/>
      </c>
      <c r="W513" s="74" t="str">
        <f ca="1">IF(AND(C513="Abierto",D513="Baja"),TODAY()-E513,"")</f>
        <v/>
      </c>
      <c r="X513" s="74" t="str">
        <f>IF(AND(C513="Abierto",D513="Baja"),RANK(W513,$W$13:$W$814,0)+COUNTIF($W$13:W513,W513)-1+MAX(O:O,R:R,U:U),"")</f>
        <v/>
      </c>
      <c r="Y513" s="139" t="str">
        <f>IF(OR(C513="Resuelto",C513=""),"",SUM(O513,R513,U513,X513))</f>
        <v/>
      </c>
      <c r="Z513" s="139" t="str">
        <f>IF(OR(C513="Resuelto",C513=""),"",SUM(N513,Q513,T513,W513))</f>
        <v/>
      </c>
      <c r="AA513" s="139" t="str">
        <f>IF(OR(C513="Resuelto",C513=""),"",SUM(M513,P513,S513,V513))</f>
        <v/>
      </c>
      <c r="AB513" s="28">
        <v>695</v>
      </c>
      <c r="AC513" s="28" t="str">
        <f t="shared" ca="1" si="35"/>
        <v/>
      </c>
      <c r="AD513" s="75" t="str">
        <f t="shared" ca="1" si="36"/>
        <v/>
      </c>
      <c r="AI513" s="78" t="str">
        <f>IF(AJ513="","",MAX($AI$5:AI512)+1)</f>
        <v/>
      </c>
      <c r="AJ513" s="53" t="str">
        <f>IF(G512="","",IF(COUNTIF($AJ$11:AJ512,G512)=0,G512,""))</f>
        <v/>
      </c>
      <c r="AK513" s="53" t="str">
        <f t="shared" si="37"/>
        <v/>
      </c>
      <c r="AL513" s="135"/>
    </row>
    <row r="514" spans="1:38" x14ac:dyDescent="0.25">
      <c r="A514" s="136"/>
      <c r="B514" s="136"/>
      <c r="C514" s="136"/>
      <c r="D514" s="136"/>
      <c r="E514" s="137"/>
      <c r="F514" s="137"/>
      <c r="G514" s="136"/>
      <c r="H514" s="137"/>
      <c r="I514" s="140" t="str">
        <f t="shared" si="34"/>
        <v/>
      </c>
      <c r="J514" s="140"/>
      <c r="K514" s="140"/>
      <c r="L514" s="140"/>
      <c r="M514" s="74" t="str">
        <f>IF(AND(C514="Abierto",D514="Urgente"),A514,"")</f>
        <v/>
      </c>
      <c r="N514" s="74" t="str">
        <f ca="1">IF(AND(C514="Abierto",D514="Urgente"),TODAY()-E514,"")</f>
        <v/>
      </c>
      <c r="O514" s="74" t="str">
        <f>IF(AND(C514="Abierto",D514="Urgente"),RANK(N514,$N$13:$N$814,0)+COUNTIF($N$13:N514,N514)-1,"")</f>
        <v/>
      </c>
      <c r="P514" s="74" t="str">
        <f>IF(AND(C514="Abierto",D514="Alta"),A514,"")</f>
        <v/>
      </c>
      <c r="Q514" s="74" t="str">
        <f ca="1">IF(AND(C514="Abierto",D514="Alta"),TODAY()-E514,"")</f>
        <v/>
      </c>
      <c r="R514" s="74" t="str">
        <f>IF(AND(C514="Abierto",D514="Alta"),RANK(Q514,$Q$13:$Q$814,0)+COUNTIF($Q$13:Q514,Q514)-1+MAX(O:O),"")</f>
        <v/>
      </c>
      <c r="S514" s="74" t="str">
        <f>IF(AND(C514="Abierto",D514="Media"),A514,"")</f>
        <v/>
      </c>
      <c r="T514" s="74" t="str">
        <f ca="1">IF(AND(C514="Abierto",D514="Media"),TODAY()-E514,"")</f>
        <v/>
      </c>
      <c r="U514" s="74" t="str">
        <f>IF(AND(C514="Abierto",D514="Media"),RANK(T514,$T$13:$T$814,0)+COUNTIF($T$13:T514,T514)-1+MAX(O:O,R:R),"")</f>
        <v/>
      </c>
      <c r="V514" s="74" t="str">
        <f>IF(AND(C514="Abierto",D514="Baja"),A514,"")</f>
        <v/>
      </c>
      <c r="W514" s="74" t="str">
        <f ca="1">IF(AND(C514="Abierto",D514="Baja"),TODAY()-E514,"")</f>
        <v/>
      </c>
      <c r="X514" s="74" t="str">
        <f>IF(AND(C514="Abierto",D514="Baja"),RANK(W514,$W$13:$W$814,0)+COUNTIF($W$13:W514,W514)-1+MAX(O:O,R:R,U:U),"")</f>
        <v/>
      </c>
      <c r="Y514" s="139" t="str">
        <f>IF(OR(C514="Resuelto",C514=""),"",SUM(O514,R514,U514,X514))</f>
        <v/>
      </c>
      <c r="Z514" s="139" t="str">
        <f>IF(OR(C514="Resuelto",C514=""),"",SUM(N514,Q514,T514,W514))</f>
        <v/>
      </c>
      <c r="AA514" s="139" t="str">
        <f>IF(OR(C514="Resuelto",C514=""),"",SUM(M514,P514,S514,V514))</f>
        <v/>
      </c>
      <c r="AB514" s="28">
        <v>696</v>
      </c>
      <c r="AC514" s="28" t="str">
        <f t="shared" ca="1" si="35"/>
        <v/>
      </c>
      <c r="AD514" s="75" t="str">
        <f t="shared" ca="1" si="36"/>
        <v/>
      </c>
      <c r="AI514" s="78" t="str">
        <f>IF(AJ514="","",MAX($AI$5:AI513)+1)</f>
        <v/>
      </c>
      <c r="AJ514" s="53" t="str">
        <f>IF(G513="","",IF(COUNTIF($AJ$11:AJ513,G513)=0,G513,""))</f>
        <v/>
      </c>
      <c r="AK514" s="53" t="str">
        <f t="shared" si="37"/>
        <v/>
      </c>
      <c r="AL514" s="135"/>
    </row>
    <row r="515" spans="1:38" x14ac:dyDescent="0.25">
      <c r="A515" s="136"/>
      <c r="B515" s="136"/>
      <c r="C515" s="136"/>
      <c r="D515" s="136"/>
      <c r="E515" s="137"/>
      <c r="F515" s="137"/>
      <c r="G515" s="136"/>
      <c r="H515" s="137"/>
      <c r="I515" s="140" t="str">
        <f t="shared" si="34"/>
        <v/>
      </c>
      <c r="J515" s="140"/>
      <c r="K515" s="140"/>
      <c r="L515" s="140"/>
      <c r="M515" s="74" t="str">
        <f>IF(AND(C515="Abierto",D515="Urgente"),A515,"")</f>
        <v/>
      </c>
      <c r="N515" s="74" t="str">
        <f ca="1">IF(AND(C515="Abierto",D515="Urgente"),TODAY()-E515,"")</f>
        <v/>
      </c>
      <c r="O515" s="74" t="str">
        <f>IF(AND(C515="Abierto",D515="Urgente"),RANK(N515,$N$13:$N$814,0)+COUNTIF($N$13:N515,N515)-1,"")</f>
        <v/>
      </c>
      <c r="P515" s="74" t="str">
        <f>IF(AND(C515="Abierto",D515="Alta"),A515,"")</f>
        <v/>
      </c>
      <c r="Q515" s="74" t="str">
        <f ca="1">IF(AND(C515="Abierto",D515="Alta"),TODAY()-E515,"")</f>
        <v/>
      </c>
      <c r="R515" s="74" t="str">
        <f>IF(AND(C515="Abierto",D515="Alta"),RANK(Q515,$Q$13:$Q$814,0)+COUNTIF($Q$13:Q515,Q515)-1+MAX(O:O),"")</f>
        <v/>
      </c>
      <c r="S515" s="74" t="str">
        <f>IF(AND(C515="Abierto",D515="Media"),A515,"")</f>
        <v/>
      </c>
      <c r="T515" s="74" t="str">
        <f ca="1">IF(AND(C515="Abierto",D515="Media"),TODAY()-E515,"")</f>
        <v/>
      </c>
      <c r="U515" s="74" t="str">
        <f>IF(AND(C515="Abierto",D515="Media"),RANK(T515,$T$13:$T$814,0)+COUNTIF($T$13:T515,T515)-1+MAX(O:O,R:R),"")</f>
        <v/>
      </c>
      <c r="V515" s="74" t="str">
        <f>IF(AND(C515="Abierto",D515="Baja"),A515,"")</f>
        <v/>
      </c>
      <c r="W515" s="74" t="str">
        <f ca="1">IF(AND(C515="Abierto",D515="Baja"),TODAY()-E515,"")</f>
        <v/>
      </c>
      <c r="X515" s="74" t="str">
        <f>IF(AND(C515="Abierto",D515="Baja"),RANK(W515,$W$13:$W$814,0)+COUNTIF($W$13:W515,W515)-1+MAX(O:O,R:R,U:U),"")</f>
        <v/>
      </c>
      <c r="Y515" s="139" t="str">
        <f>IF(OR(C515="Resuelto",C515=""),"",SUM(O515,R515,U515,X515))</f>
        <v/>
      </c>
      <c r="Z515" s="139" t="str">
        <f>IF(OR(C515="Resuelto",C515=""),"",SUM(N515,Q515,T515,W515))</f>
        <v/>
      </c>
      <c r="AA515" s="139" t="str">
        <f>IF(OR(C515="Resuelto",C515=""),"",SUM(M515,P515,S515,V515))</f>
        <v/>
      </c>
      <c r="AB515" s="28">
        <v>697</v>
      </c>
      <c r="AC515" s="28" t="str">
        <f t="shared" ca="1" si="35"/>
        <v/>
      </c>
      <c r="AD515" s="75" t="str">
        <f t="shared" ca="1" si="36"/>
        <v/>
      </c>
      <c r="AI515" s="78" t="str">
        <f>IF(AJ515="","",MAX($AI$5:AI514)+1)</f>
        <v/>
      </c>
      <c r="AJ515" s="53" t="str">
        <f>IF(G514="","",IF(COUNTIF($AJ$11:AJ514,G514)=0,G514,""))</f>
        <v/>
      </c>
      <c r="AK515" s="53" t="str">
        <f t="shared" si="37"/>
        <v/>
      </c>
      <c r="AL515" s="135"/>
    </row>
    <row r="516" spans="1:38" x14ac:dyDescent="0.25">
      <c r="A516" s="136"/>
      <c r="B516" s="136"/>
      <c r="C516" s="136"/>
      <c r="D516" s="136"/>
      <c r="E516" s="137"/>
      <c r="F516" s="137"/>
      <c r="G516" s="136"/>
      <c r="H516" s="137"/>
      <c r="I516" s="140" t="str">
        <f t="shared" si="34"/>
        <v/>
      </c>
      <c r="J516" s="140"/>
      <c r="K516" s="140"/>
      <c r="L516" s="140"/>
      <c r="M516" s="74" t="str">
        <f>IF(AND(C516="Abierto",D516="Urgente"),A516,"")</f>
        <v/>
      </c>
      <c r="N516" s="74" t="str">
        <f ca="1">IF(AND(C516="Abierto",D516="Urgente"),TODAY()-E516,"")</f>
        <v/>
      </c>
      <c r="O516" s="74" t="str">
        <f>IF(AND(C516="Abierto",D516="Urgente"),RANK(N516,$N$13:$N$814,0)+COUNTIF($N$13:N516,N516)-1,"")</f>
        <v/>
      </c>
      <c r="P516" s="74" t="str">
        <f>IF(AND(C516="Abierto",D516="Alta"),A516,"")</f>
        <v/>
      </c>
      <c r="Q516" s="74" t="str">
        <f ca="1">IF(AND(C516="Abierto",D516="Alta"),TODAY()-E516,"")</f>
        <v/>
      </c>
      <c r="R516" s="74" t="str">
        <f>IF(AND(C516="Abierto",D516="Alta"),RANK(Q516,$Q$13:$Q$814,0)+COUNTIF($Q$13:Q516,Q516)-1+MAX(O:O),"")</f>
        <v/>
      </c>
      <c r="S516" s="74" t="str">
        <f>IF(AND(C516="Abierto",D516="Media"),A516,"")</f>
        <v/>
      </c>
      <c r="T516" s="74" t="str">
        <f ca="1">IF(AND(C516="Abierto",D516="Media"),TODAY()-E516,"")</f>
        <v/>
      </c>
      <c r="U516" s="74" t="str">
        <f>IF(AND(C516="Abierto",D516="Media"),RANK(T516,$T$13:$T$814,0)+COUNTIF($T$13:T516,T516)-1+MAX(O:O,R:R),"")</f>
        <v/>
      </c>
      <c r="V516" s="74" t="str">
        <f>IF(AND(C516="Abierto",D516="Baja"),A516,"")</f>
        <v/>
      </c>
      <c r="W516" s="74" t="str">
        <f ca="1">IF(AND(C516="Abierto",D516="Baja"),TODAY()-E516,"")</f>
        <v/>
      </c>
      <c r="X516" s="74" t="str">
        <f>IF(AND(C516="Abierto",D516="Baja"),RANK(W516,$W$13:$W$814,0)+COUNTIF($W$13:W516,W516)-1+MAX(O:O,R:R,U:U),"")</f>
        <v/>
      </c>
      <c r="Y516" s="139" t="str">
        <f>IF(OR(C516="Resuelto",C516=""),"",SUM(O516,R516,U516,X516))</f>
        <v/>
      </c>
      <c r="Z516" s="139" t="str">
        <f>IF(OR(C516="Resuelto",C516=""),"",SUM(N516,Q516,T516,W516))</f>
        <v/>
      </c>
      <c r="AA516" s="139" t="str">
        <f>IF(OR(C516="Resuelto",C516=""),"",SUM(M516,P516,S516,V516))</f>
        <v/>
      </c>
      <c r="AB516" s="28">
        <v>698</v>
      </c>
      <c r="AC516" s="28" t="str">
        <f t="shared" ca="1" si="35"/>
        <v/>
      </c>
      <c r="AD516" s="75" t="str">
        <f t="shared" ca="1" si="36"/>
        <v/>
      </c>
      <c r="AI516" s="78" t="str">
        <f>IF(AJ516="","",MAX($AI$5:AI515)+1)</f>
        <v/>
      </c>
      <c r="AJ516" s="53" t="str">
        <f>IF(G515="","",IF(COUNTIF($AJ$11:AJ515,G515)=0,G515,""))</f>
        <v/>
      </c>
      <c r="AK516" s="53" t="str">
        <f t="shared" si="37"/>
        <v/>
      </c>
      <c r="AL516" s="135"/>
    </row>
    <row r="517" spans="1:38" x14ac:dyDescent="0.25">
      <c r="A517" s="136"/>
      <c r="B517" s="136"/>
      <c r="C517" s="136"/>
      <c r="D517" s="136"/>
      <c r="E517" s="137"/>
      <c r="F517" s="137"/>
      <c r="G517" s="136"/>
      <c r="H517" s="137"/>
      <c r="I517" s="140" t="str">
        <f t="shared" si="34"/>
        <v/>
      </c>
      <c r="J517" s="140"/>
      <c r="K517" s="140"/>
      <c r="L517" s="140"/>
      <c r="M517" s="74" t="str">
        <f>IF(AND(C517="Abierto",D517="Urgente"),A517,"")</f>
        <v/>
      </c>
      <c r="N517" s="74" t="str">
        <f ca="1">IF(AND(C517="Abierto",D517="Urgente"),TODAY()-E517,"")</f>
        <v/>
      </c>
      <c r="O517" s="74" t="str">
        <f>IF(AND(C517="Abierto",D517="Urgente"),RANK(N517,$N$13:$N$814,0)+COUNTIF($N$13:N517,N517)-1,"")</f>
        <v/>
      </c>
      <c r="P517" s="74" t="str">
        <f>IF(AND(C517="Abierto",D517="Alta"),A517,"")</f>
        <v/>
      </c>
      <c r="Q517" s="74" t="str">
        <f ca="1">IF(AND(C517="Abierto",D517="Alta"),TODAY()-E517,"")</f>
        <v/>
      </c>
      <c r="R517" s="74" t="str">
        <f>IF(AND(C517="Abierto",D517="Alta"),RANK(Q517,$Q$13:$Q$814,0)+COUNTIF($Q$13:Q517,Q517)-1+MAX(O:O),"")</f>
        <v/>
      </c>
      <c r="S517" s="74" t="str">
        <f>IF(AND(C517="Abierto",D517="Media"),A517,"")</f>
        <v/>
      </c>
      <c r="T517" s="74" t="str">
        <f ca="1">IF(AND(C517="Abierto",D517="Media"),TODAY()-E517,"")</f>
        <v/>
      </c>
      <c r="U517" s="74" t="str">
        <f>IF(AND(C517="Abierto",D517="Media"),RANK(T517,$T$13:$T$814,0)+COUNTIF($T$13:T517,T517)-1+MAX(O:O,R:R),"")</f>
        <v/>
      </c>
      <c r="V517" s="74" t="str">
        <f>IF(AND(C517="Abierto",D517="Baja"),A517,"")</f>
        <v/>
      </c>
      <c r="W517" s="74" t="str">
        <f ca="1">IF(AND(C517="Abierto",D517="Baja"),TODAY()-E517,"")</f>
        <v/>
      </c>
      <c r="X517" s="74" t="str">
        <f>IF(AND(C517="Abierto",D517="Baja"),RANK(W517,$W$13:$W$814,0)+COUNTIF($W$13:W517,W517)-1+MAX(O:O,R:R,U:U),"")</f>
        <v/>
      </c>
      <c r="Y517" s="139" t="str">
        <f>IF(OR(C517="Resuelto",C517=""),"",SUM(O517,R517,U517,X517))</f>
        <v/>
      </c>
      <c r="Z517" s="139" t="str">
        <f>IF(OR(C517="Resuelto",C517=""),"",SUM(N517,Q517,T517,W517))</f>
        <v/>
      </c>
      <c r="AA517" s="139" t="str">
        <f>IF(OR(C517="Resuelto",C517=""),"",SUM(M517,P517,S517,V517))</f>
        <v/>
      </c>
      <c r="AB517" s="28">
        <v>699</v>
      </c>
      <c r="AC517" s="28" t="str">
        <f t="shared" ca="1" si="35"/>
        <v/>
      </c>
      <c r="AD517" s="75" t="str">
        <f t="shared" ca="1" si="36"/>
        <v/>
      </c>
      <c r="AI517" s="78" t="str">
        <f>IF(AJ517="","",MAX($AI$5:AI516)+1)</f>
        <v/>
      </c>
      <c r="AJ517" s="53" t="str">
        <f>IF(G516="","",IF(COUNTIF($AJ$11:AJ516,G516)=0,G516,""))</f>
        <v/>
      </c>
      <c r="AK517" s="53" t="str">
        <f t="shared" si="37"/>
        <v/>
      </c>
      <c r="AL517" s="135"/>
    </row>
    <row r="518" spans="1:38" x14ac:dyDescent="0.25">
      <c r="A518" s="136"/>
      <c r="B518" s="136"/>
      <c r="C518" s="136"/>
      <c r="D518" s="136"/>
      <c r="E518" s="137"/>
      <c r="F518" s="137"/>
      <c r="G518" s="136"/>
      <c r="H518" s="137"/>
      <c r="I518" s="140" t="str">
        <f t="shared" si="34"/>
        <v/>
      </c>
      <c r="J518" s="140"/>
      <c r="K518" s="140"/>
      <c r="L518" s="140"/>
      <c r="M518" s="74" t="str">
        <f>IF(AND(C518="Abierto",D518="Urgente"),A518,"")</f>
        <v/>
      </c>
      <c r="N518" s="74" t="str">
        <f ca="1">IF(AND(C518="Abierto",D518="Urgente"),TODAY()-E518,"")</f>
        <v/>
      </c>
      <c r="O518" s="74" t="str">
        <f>IF(AND(C518="Abierto",D518="Urgente"),RANK(N518,$N$13:$N$814,0)+COUNTIF($N$13:N518,N518)-1,"")</f>
        <v/>
      </c>
      <c r="P518" s="74" t="str">
        <f>IF(AND(C518="Abierto",D518="Alta"),A518,"")</f>
        <v/>
      </c>
      <c r="Q518" s="74" t="str">
        <f ca="1">IF(AND(C518="Abierto",D518="Alta"),TODAY()-E518,"")</f>
        <v/>
      </c>
      <c r="R518" s="74" t="str">
        <f>IF(AND(C518="Abierto",D518="Alta"),RANK(Q518,$Q$13:$Q$814,0)+COUNTIF($Q$13:Q518,Q518)-1+MAX(O:O),"")</f>
        <v/>
      </c>
      <c r="S518" s="74" t="str">
        <f>IF(AND(C518="Abierto",D518="Media"),A518,"")</f>
        <v/>
      </c>
      <c r="T518" s="74" t="str">
        <f ca="1">IF(AND(C518="Abierto",D518="Media"),TODAY()-E518,"")</f>
        <v/>
      </c>
      <c r="U518" s="74" t="str">
        <f>IF(AND(C518="Abierto",D518="Media"),RANK(T518,$T$13:$T$814,0)+COUNTIF($T$13:T518,T518)-1+MAX(O:O,R:R),"")</f>
        <v/>
      </c>
      <c r="V518" s="74" t="str">
        <f>IF(AND(C518="Abierto",D518="Baja"),A518,"")</f>
        <v/>
      </c>
      <c r="W518" s="74" t="str">
        <f ca="1">IF(AND(C518="Abierto",D518="Baja"),TODAY()-E518,"")</f>
        <v/>
      </c>
      <c r="X518" s="74" t="str">
        <f>IF(AND(C518="Abierto",D518="Baja"),RANK(W518,$W$13:$W$814,0)+COUNTIF($W$13:W518,W518)-1+MAX(O:O,R:R,U:U),"")</f>
        <v/>
      </c>
      <c r="Y518" s="139" t="str">
        <f>IF(OR(C518="Resuelto",C518=""),"",SUM(O518,R518,U518,X518))</f>
        <v/>
      </c>
      <c r="Z518" s="139" t="str">
        <f>IF(OR(C518="Resuelto",C518=""),"",SUM(N518,Q518,T518,W518))</f>
        <v/>
      </c>
      <c r="AA518" s="139" t="str">
        <f>IF(OR(C518="Resuelto",C518=""),"",SUM(M518,P518,S518,V518))</f>
        <v/>
      </c>
      <c r="AB518" s="28">
        <v>700</v>
      </c>
      <c r="AC518" s="28" t="str">
        <f t="shared" ca="1" si="35"/>
        <v/>
      </c>
      <c r="AD518" s="75" t="str">
        <f t="shared" ca="1" si="36"/>
        <v/>
      </c>
      <c r="AI518" s="78" t="str">
        <f>IF(AJ518="","",MAX($AI$5:AI517)+1)</f>
        <v/>
      </c>
      <c r="AJ518" s="53" t="str">
        <f>IF(G517="","",IF(COUNTIF($AJ$11:AJ517,G517)=0,G517,""))</f>
        <v/>
      </c>
      <c r="AK518" s="53" t="str">
        <f t="shared" si="37"/>
        <v/>
      </c>
      <c r="AL518" s="135"/>
    </row>
    <row r="519" spans="1:38" x14ac:dyDescent="0.25">
      <c r="A519" s="136"/>
      <c r="B519" s="136"/>
      <c r="C519" s="136"/>
      <c r="D519" s="136"/>
      <c r="E519" s="137"/>
      <c r="F519" s="137"/>
      <c r="G519" s="136"/>
      <c r="H519" s="137"/>
      <c r="I519" s="140" t="str">
        <f t="shared" si="34"/>
        <v/>
      </c>
      <c r="J519" s="140"/>
      <c r="K519" s="140"/>
      <c r="L519" s="140"/>
      <c r="M519" s="74" t="str">
        <f>IF(AND(C519="Abierto",D519="Urgente"),A519,"")</f>
        <v/>
      </c>
      <c r="N519" s="74" t="str">
        <f ca="1">IF(AND(C519="Abierto",D519="Urgente"),TODAY()-E519,"")</f>
        <v/>
      </c>
      <c r="O519" s="74" t="str">
        <f>IF(AND(C519="Abierto",D519="Urgente"),RANK(N519,$N$13:$N$814,0)+COUNTIF($N$13:N519,N519)-1,"")</f>
        <v/>
      </c>
      <c r="P519" s="74" t="str">
        <f>IF(AND(C519="Abierto",D519="Alta"),A519,"")</f>
        <v/>
      </c>
      <c r="Q519" s="74" t="str">
        <f ca="1">IF(AND(C519="Abierto",D519="Alta"),TODAY()-E519,"")</f>
        <v/>
      </c>
      <c r="R519" s="74" t="str">
        <f>IF(AND(C519="Abierto",D519="Alta"),RANK(Q519,$Q$13:$Q$814,0)+COUNTIF($Q$13:Q519,Q519)-1+MAX(O:O),"")</f>
        <v/>
      </c>
      <c r="S519" s="74" t="str">
        <f>IF(AND(C519="Abierto",D519="Media"),A519,"")</f>
        <v/>
      </c>
      <c r="T519" s="74" t="str">
        <f ca="1">IF(AND(C519="Abierto",D519="Media"),TODAY()-E519,"")</f>
        <v/>
      </c>
      <c r="U519" s="74" t="str">
        <f>IF(AND(C519="Abierto",D519="Media"),RANK(T519,$T$13:$T$814,0)+COUNTIF($T$13:T519,T519)-1+MAX(O:O,R:R),"")</f>
        <v/>
      </c>
      <c r="V519" s="74" t="str">
        <f>IF(AND(C519="Abierto",D519="Baja"),A519,"")</f>
        <v/>
      </c>
      <c r="W519" s="74" t="str">
        <f ca="1">IF(AND(C519="Abierto",D519="Baja"),TODAY()-E519,"")</f>
        <v/>
      </c>
      <c r="X519" s="74" t="str">
        <f>IF(AND(C519="Abierto",D519="Baja"),RANK(W519,$W$13:$W$814,0)+COUNTIF($W$13:W519,W519)-1+MAX(O:O,R:R,U:U),"")</f>
        <v/>
      </c>
      <c r="Y519" s="139" t="str">
        <f>IF(OR(C519="Resuelto",C519=""),"",SUM(O519,R519,U519,X519))</f>
        <v/>
      </c>
      <c r="Z519" s="139" t="str">
        <f>IF(OR(C519="Resuelto",C519=""),"",SUM(N519,Q519,T519,W519))</f>
        <v/>
      </c>
      <c r="AA519" s="139" t="str">
        <f>IF(OR(C519="Resuelto",C519=""),"",SUM(M519,P519,S519,V519))</f>
        <v/>
      </c>
      <c r="AB519" s="28">
        <v>701</v>
      </c>
      <c r="AC519" s="28" t="str">
        <f t="shared" ca="1" si="35"/>
        <v/>
      </c>
      <c r="AD519" s="75" t="str">
        <f t="shared" ca="1" si="36"/>
        <v/>
      </c>
      <c r="AI519" s="78" t="str">
        <f>IF(AJ519="","",MAX($AI$5:AI518)+1)</f>
        <v/>
      </c>
      <c r="AJ519" s="53" t="str">
        <f>IF(G518="","",IF(COUNTIF($AJ$11:AJ518,G518)=0,G518,""))</f>
        <v/>
      </c>
      <c r="AK519" s="53" t="str">
        <f t="shared" si="37"/>
        <v/>
      </c>
      <c r="AL519" s="135"/>
    </row>
    <row r="520" spans="1:38" x14ac:dyDescent="0.25">
      <c r="A520" s="136"/>
      <c r="B520" s="136"/>
      <c r="C520" s="136"/>
      <c r="D520" s="136"/>
      <c r="E520" s="137"/>
      <c r="F520" s="137"/>
      <c r="G520" s="136"/>
      <c r="H520" s="137"/>
      <c r="I520" s="140" t="str">
        <f t="shared" si="34"/>
        <v/>
      </c>
      <c r="J520" s="140"/>
      <c r="K520" s="140"/>
      <c r="L520" s="140"/>
      <c r="M520" s="74" t="str">
        <f>IF(AND(C520="Abierto",D520="Urgente"),A520,"")</f>
        <v/>
      </c>
      <c r="N520" s="74" t="str">
        <f ca="1">IF(AND(C520="Abierto",D520="Urgente"),TODAY()-E520,"")</f>
        <v/>
      </c>
      <c r="O520" s="74" t="str">
        <f>IF(AND(C520="Abierto",D520="Urgente"),RANK(N520,$N$13:$N$814,0)+COUNTIF($N$13:N520,N520)-1,"")</f>
        <v/>
      </c>
      <c r="P520" s="74" t="str">
        <f>IF(AND(C520="Abierto",D520="Alta"),A520,"")</f>
        <v/>
      </c>
      <c r="Q520" s="74" t="str">
        <f ca="1">IF(AND(C520="Abierto",D520="Alta"),TODAY()-E520,"")</f>
        <v/>
      </c>
      <c r="R520" s="74" t="str">
        <f>IF(AND(C520="Abierto",D520="Alta"),RANK(Q520,$Q$13:$Q$814,0)+COUNTIF($Q$13:Q520,Q520)-1+MAX(O:O),"")</f>
        <v/>
      </c>
      <c r="S520" s="74" t="str">
        <f>IF(AND(C520="Abierto",D520="Media"),A520,"")</f>
        <v/>
      </c>
      <c r="T520" s="74" t="str">
        <f ca="1">IF(AND(C520="Abierto",D520="Media"),TODAY()-E520,"")</f>
        <v/>
      </c>
      <c r="U520" s="74" t="str">
        <f>IF(AND(C520="Abierto",D520="Media"),RANK(T520,$T$13:$T$814,0)+COUNTIF($T$13:T520,T520)-1+MAX(O:O,R:R),"")</f>
        <v/>
      </c>
      <c r="V520" s="74" t="str">
        <f>IF(AND(C520="Abierto",D520="Baja"),A520,"")</f>
        <v/>
      </c>
      <c r="W520" s="74" t="str">
        <f ca="1">IF(AND(C520="Abierto",D520="Baja"),TODAY()-E520,"")</f>
        <v/>
      </c>
      <c r="X520" s="74" t="str">
        <f>IF(AND(C520="Abierto",D520="Baja"),RANK(W520,$W$13:$W$814,0)+COUNTIF($W$13:W520,W520)-1+MAX(O:O,R:R,U:U),"")</f>
        <v/>
      </c>
      <c r="Y520" s="139" t="str">
        <f>IF(OR(C520="Resuelto",C520=""),"",SUM(O520,R520,U520,X520))</f>
        <v/>
      </c>
      <c r="Z520" s="139" t="str">
        <f>IF(OR(C520="Resuelto",C520=""),"",SUM(N520,Q520,T520,W520))</f>
        <v/>
      </c>
      <c r="AA520" s="139" t="str">
        <f>IF(OR(C520="Resuelto",C520=""),"",SUM(M520,P520,S520,V520))</f>
        <v/>
      </c>
      <c r="AB520" s="28">
        <v>702</v>
      </c>
      <c r="AC520" s="28" t="str">
        <f t="shared" ca="1" si="35"/>
        <v/>
      </c>
      <c r="AD520" s="75" t="str">
        <f t="shared" ca="1" si="36"/>
        <v/>
      </c>
      <c r="AI520" s="78" t="str">
        <f>IF(AJ520="","",MAX($AI$5:AI519)+1)</f>
        <v/>
      </c>
      <c r="AJ520" s="53" t="str">
        <f>IF(G519="","",IF(COUNTIF($AJ$11:AJ519,G519)=0,G519,""))</f>
        <v/>
      </c>
      <c r="AK520" s="53" t="str">
        <f t="shared" si="37"/>
        <v/>
      </c>
      <c r="AL520" s="135"/>
    </row>
    <row r="521" spans="1:38" x14ac:dyDescent="0.25">
      <c r="A521" s="136"/>
      <c r="B521" s="136"/>
      <c r="C521" s="136"/>
      <c r="D521" s="136"/>
      <c r="E521" s="137"/>
      <c r="F521" s="137"/>
      <c r="G521" s="136"/>
      <c r="H521" s="137"/>
      <c r="I521" s="140" t="str">
        <f t="shared" si="34"/>
        <v/>
      </c>
      <c r="J521" s="140"/>
      <c r="K521" s="140"/>
      <c r="L521" s="140"/>
      <c r="M521" s="74" t="str">
        <f>IF(AND(C521="Abierto",D521="Urgente"),A521,"")</f>
        <v/>
      </c>
      <c r="N521" s="74" t="str">
        <f ca="1">IF(AND(C521="Abierto",D521="Urgente"),TODAY()-E521,"")</f>
        <v/>
      </c>
      <c r="O521" s="74" t="str">
        <f>IF(AND(C521="Abierto",D521="Urgente"),RANK(N521,$N$13:$N$814,0)+COUNTIF($N$13:N521,N521)-1,"")</f>
        <v/>
      </c>
      <c r="P521" s="74" t="str">
        <f>IF(AND(C521="Abierto",D521="Alta"),A521,"")</f>
        <v/>
      </c>
      <c r="Q521" s="74" t="str">
        <f ca="1">IF(AND(C521="Abierto",D521="Alta"),TODAY()-E521,"")</f>
        <v/>
      </c>
      <c r="R521" s="74" t="str">
        <f>IF(AND(C521="Abierto",D521="Alta"),RANK(Q521,$Q$13:$Q$814,0)+COUNTIF($Q$13:Q521,Q521)-1+MAX(O:O),"")</f>
        <v/>
      </c>
      <c r="S521" s="74" t="str">
        <f>IF(AND(C521="Abierto",D521="Media"),A521,"")</f>
        <v/>
      </c>
      <c r="T521" s="74" t="str">
        <f ca="1">IF(AND(C521="Abierto",D521="Media"),TODAY()-E521,"")</f>
        <v/>
      </c>
      <c r="U521" s="74" t="str">
        <f>IF(AND(C521="Abierto",D521="Media"),RANK(T521,$T$13:$T$814,0)+COUNTIF($T$13:T521,T521)-1+MAX(O:O,R:R),"")</f>
        <v/>
      </c>
      <c r="V521" s="74" t="str">
        <f>IF(AND(C521="Abierto",D521="Baja"),A521,"")</f>
        <v/>
      </c>
      <c r="W521" s="74" t="str">
        <f ca="1">IF(AND(C521="Abierto",D521="Baja"),TODAY()-E521,"")</f>
        <v/>
      </c>
      <c r="X521" s="74" t="str">
        <f>IF(AND(C521="Abierto",D521="Baja"),RANK(W521,$W$13:$W$814,0)+COUNTIF($W$13:W521,W521)-1+MAX(O:O,R:R,U:U),"")</f>
        <v/>
      </c>
      <c r="Y521" s="139" t="str">
        <f>IF(OR(C521="Resuelto",C521=""),"",SUM(O521,R521,U521,X521))</f>
        <v/>
      </c>
      <c r="Z521" s="139" t="str">
        <f>IF(OR(C521="Resuelto",C521=""),"",SUM(N521,Q521,T521,W521))</f>
        <v/>
      </c>
      <c r="AA521" s="139" t="str">
        <f>IF(OR(C521="Resuelto",C521=""),"",SUM(M521,P521,S521,V521))</f>
        <v/>
      </c>
      <c r="AB521" s="28">
        <v>703</v>
      </c>
      <c r="AC521" s="28" t="str">
        <f t="shared" ca="1" si="35"/>
        <v/>
      </c>
      <c r="AD521" s="75" t="str">
        <f t="shared" ca="1" si="36"/>
        <v/>
      </c>
      <c r="AI521" s="78" t="str">
        <f>IF(AJ521="","",MAX($AI$5:AI520)+1)</f>
        <v/>
      </c>
      <c r="AJ521" s="53" t="str">
        <f>IF(G520="","",IF(COUNTIF($AJ$11:AJ520,G520)=0,G520,""))</f>
        <v/>
      </c>
      <c r="AK521" s="53" t="str">
        <f t="shared" si="37"/>
        <v/>
      </c>
      <c r="AL521" s="135"/>
    </row>
    <row r="522" spans="1:38" x14ac:dyDescent="0.25">
      <c r="A522" s="136"/>
      <c r="B522" s="136"/>
      <c r="C522" s="136"/>
      <c r="D522" s="136"/>
      <c r="E522" s="137"/>
      <c r="F522" s="137"/>
      <c r="G522" s="136"/>
      <c r="H522" s="137"/>
      <c r="I522" s="140" t="str">
        <f t="shared" si="34"/>
        <v/>
      </c>
      <c r="J522" s="140"/>
      <c r="K522" s="140"/>
      <c r="L522" s="140"/>
      <c r="M522" s="74" t="str">
        <f>IF(AND(C522="Abierto",D522="Urgente"),A522,"")</f>
        <v/>
      </c>
      <c r="N522" s="74" t="str">
        <f ca="1">IF(AND(C522="Abierto",D522="Urgente"),TODAY()-E522,"")</f>
        <v/>
      </c>
      <c r="O522" s="74" t="str">
        <f>IF(AND(C522="Abierto",D522="Urgente"),RANK(N522,$N$13:$N$814,0)+COUNTIF($N$13:N522,N522)-1,"")</f>
        <v/>
      </c>
      <c r="P522" s="74" t="str">
        <f>IF(AND(C522="Abierto",D522="Alta"),A522,"")</f>
        <v/>
      </c>
      <c r="Q522" s="74" t="str">
        <f ca="1">IF(AND(C522="Abierto",D522="Alta"),TODAY()-E522,"")</f>
        <v/>
      </c>
      <c r="R522" s="74" t="str">
        <f>IF(AND(C522="Abierto",D522="Alta"),RANK(Q522,$Q$13:$Q$814,0)+COUNTIF($Q$13:Q522,Q522)-1+MAX(O:O),"")</f>
        <v/>
      </c>
      <c r="S522" s="74" t="str">
        <f>IF(AND(C522="Abierto",D522="Media"),A522,"")</f>
        <v/>
      </c>
      <c r="T522" s="74" t="str">
        <f ca="1">IF(AND(C522="Abierto",D522="Media"),TODAY()-E522,"")</f>
        <v/>
      </c>
      <c r="U522" s="74" t="str">
        <f>IF(AND(C522="Abierto",D522="Media"),RANK(T522,$T$13:$T$814,0)+COUNTIF($T$13:T522,T522)-1+MAX(O:O,R:R),"")</f>
        <v/>
      </c>
      <c r="V522" s="74" t="str">
        <f>IF(AND(C522="Abierto",D522="Baja"),A522,"")</f>
        <v/>
      </c>
      <c r="W522" s="74" t="str">
        <f ca="1">IF(AND(C522="Abierto",D522="Baja"),TODAY()-E522,"")</f>
        <v/>
      </c>
      <c r="X522" s="74" t="str">
        <f>IF(AND(C522="Abierto",D522="Baja"),RANK(W522,$W$13:$W$814,0)+COUNTIF($W$13:W522,W522)-1+MAX(O:O,R:R,U:U),"")</f>
        <v/>
      </c>
      <c r="Y522" s="139" t="str">
        <f>IF(OR(C522="Resuelto",C522=""),"",SUM(O522,R522,U522,X522))</f>
        <v/>
      </c>
      <c r="Z522" s="139" t="str">
        <f>IF(OR(C522="Resuelto",C522=""),"",SUM(N522,Q522,T522,W522))</f>
        <v/>
      </c>
      <c r="AA522" s="139" t="str">
        <f>IF(OR(C522="Resuelto",C522=""),"",SUM(M522,P522,S522,V522))</f>
        <v/>
      </c>
      <c r="AB522" s="28">
        <v>704</v>
      </c>
      <c r="AC522" s="28" t="str">
        <f t="shared" ca="1" si="35"/>
        <v/>
      </c>
      <c r="AD522" s="75" t="str">
        <f t="shared" ca="1" si="36"/>
        <v/>
      </c>
      <c r="AI522" s="78" t="str">
        <f>IF(AJ522="","",MAX($AI$5:AI521)+1)</f>
        <v/>
      </c>
      <c r="AJ522" s="53" t="str">
        <f>IF(G521="","",IF(COUNTIF($AJ$11:AJ521,G521)=0,G521,""))</f>
        <v/>
      </c>
      <c r="AK522" s="53" t="str">
        <f t="shared" si="37"/>
        <v/>
      </c>
      <c r="AL522" s="135"/>
    </row>
    <row r="523" spans="1:38" x14ac:dyDescent="0.25">
      <c r="A523" s="136"/>
      <c r="B523" s="136"/>
      <c r="C523" s="136"/>
      <c r="D523" s="136"/>
      <c r="E523" s="137"/>
      <c r="F523" s="137"/>
      <c r="G523" s="136"/>
      <c r="H523" s="137"/>
      <c r="I523" s="140" t="str">
        <f t="shared" si="34"/>
        <v/>
      </c>
      <c r="J523" s="140"/>
      <c r="K523" s="140"/>
      <c r="L523" s="140"/>
      <c r="M523" s="74" t="str">
        <f>IF(AND(C523="Abierto",D523="Urgente"),A523,"")</f>
        <v/>
      </c>
      <c r="N523" s="74" t="str">
        <f ca="1">IF(AND(C523="Abierto",D523="Urgente"),TODAY()-E523,"")</f>
        <v/>
      </c>
      <c r="O523" s="74" t="str">
        <f>IF(AND(C523="Abierto",D523="Urgente"),RANK(N523,$N$13:$N$814,0)+COUNTIF($N$13:N523,N523)-1,"")</f>
        <v/>
      </c>
      <c r="P523" s="74" t="str">
        <f>IF(AND(C523="Abierto",D523="Alta"),A523,"")</f>
        <v/>
      </c>
      <c r="Q523" s="74" t="str">
        <f ca="1">IF(AND(C523="Abierto",D523="Alta"),TODAY()-E523,"")</f>
        <v/>
      </c>
      <c r="R523" s="74" t="str">
        <f>IF(AND(C523="Abierto",D523="Alta"),RANK(Q523,$Q$13:$Q$814,0)+COUNTIF($Q$13:Q523,Q523)-1+MAX(O:O),"")</f>
        <v/>
      </c>
      <c r="S523" s="74" t="str">
        <f>IF(AND(C523="Abierto",D523="Media"),A523,"")</f>
        <v/>
      </c>
      <c r="T523" s="74" t="str">
        <f ca="1">IF(AND(C523="Abierto",D523="Media"),TODAY()-E523,"")</f>
        <v/>
      </c>
      <c r="U523" s="74" t="str">
        <f>IF(AND(C523="Abierto",D523="Media"),RANK(T523,$T$13:$T$814,0)+COUNTIF($T$13:T523,T523)-1+MAX(O:O,R:R),"")</f>
        <v/>
      </c>
      <c r="V523" s="74" t="str">
        <f>IF(AND(C523="Abierto",D523="Baja"),A523,"")</f>
        <v/>
      </c>
      <c r="W523" s="74" t="str">
        <f ca="1">IF(AND(C523="Abierto",D523="Baja"),TODAY()-E523,"")</f>
        <v/>
      </c>
      <c r="X523" s="74" t="str">
        <f>IF(AND(C523="Abierto",D523="Baja"),RANK(W523,$W$13:$W$814,0)+COUNTIF($W$13:W523,W523)-1+MAX(O:O,R:R,U:U),"")</f>
        <v/>
      </c>
      <c r="Y523" s="139" t="str">
        <f>IF(OR(C523="Resuelto",C523=""),"",SUM(O523,R523,U523,X523))</f>
        <v/>
      </c>
      <c r="Z523" s="139" t="str">
        <f>IF(OR(C523="Resuelto",C523=""),"",SUM(N523,Q523,T523,W523))</f>
        <v/>
      </c>
      <c r="AA523" s="139" t="str">
        <f>IF(OR(C523="Resuelto",C523=""),"",SUM(M523,P523,S523,V523))</f>
        <v/>
      </c>
      <c r="AB523" s="28">
        <v>705</v>
      </c>
      <c r="AC523" s="28" t="str">
        <f t="shared" ca="1" si="35"/>
        <v/>
      </c>
      <c r="AD523" s="75" t="str">
        <f t="shared" ca="1" si="36"/>
        <v/>
      </c>
      <c r="AI523" s="78" t="str">
        <f>IF(AJ523="","",MAX($AI$5:AI522)+1)</f>
        <v/>
      </c>
      <c r="AJ523" s="53" t="str">
        <f>IF(G522="","",IF(COUNTIF($AJ$11:AJ522,G522)=0,G522,""))</f>
        <v/>
      </c>
      <c r="AK523" s="53" t="str">
        <f t="shared" si="37"/>
        <v/>
      </c>
      <c r="AL523" s="135"/>
    </row>
    <row r="524" spans="1:38" x14ac:dyDescent="0.25">
      <c r="A524" s="136"/>
      <c r="B524" s="136"/>
      <c r="C524" s="136"/>
      <c r="D524" s="136"/>
      <c r="E524" s="137"/>
      <c r="F524" s="137"/>
      <c r="G524" s="136"/>
      <c r="H524" s="137"/>
      <c r="I524" s="140" t="str">
        <f t="shared" si="34"/>
        <v/>
      </c>
      <c r="J524" s="140"/>
      <c r="K524" s="140"/>
      <c r="L524" s="140"/>
      <c r="M524" s="74" t="str">
        <f>IF(AND(C524="Abierto",D524="Urgente"),A524,"")</f>
        <v/>
      </c>
      <c r="N524" s="74" t="str">
        <f ca="1">IF(AND(C524="Abierto",D524="Urgente"),TODAY()-E524,"")</f>
        <v/>
      </c>
      <c r="O524" s="74" t="str">
        <f>IF(AND(C524="Abierto",D524="Urgente"),RANK(N524,$N$13:$N$814,0)+COUNTIF($N$13:N524,N524)-1,"")</f>
        <v/>
      </c>
      <c r="P524" s="74" t="str">
        <f>IF(AND(C524="Abierto",D524="Alta"),A524,"")</f>
        <v/>
      </c>
      <c r="Q524" s="74" t="str">
        <f ca="1">IF(AND(C524="Abierto",D524="Alta"),TODAY()-E524,"")</f>
        <v/>
      </c>
      <c r="R524" s="74" t="str">
        <f>IF(AND(C524="Abierto",D524="Alta"),RANK(Q524,$Q$13:$Q$814,0)+COUNTIF($Q$13:Q524,Q524)-1+MAX(O:O),"")</f>
        <v/>
      </c>
      <c r="S524" s="74" t="str">
        <f>IF(AND(C524="Abierto",D524="Media"),A524,"")</f>
        <v/>
      </c>
      <c r="T524" s="74" t="str">
        <f ca="1">IF(AND(C524="Abierto",D524="Media"),TODAY()-E524,"")</f>
        <v/>
      </c>
      <c r="U524" s="74" t="str">
        <f>IF(AND(C524="Abierto",D524="Media"),RANK(T524,$T$13:$T$814,0)+COUNTIF($T$13:T524,T524)-1+MAX(O:O,R:R),"")</f>
        <v/>
      </c>
      <c r="V524" s="74" t="str">
        <f>IF(AND(C524="Abierto",D524="Baja"),A524,"")</f>
        <v/>
      </c>
      <c r="W524" s="74" t="str">
        <f ca="1">IF(AND(C524="Abierto",D524="Baja"),TODAY()-E524,"")</f>
        <v/>
      </c>
      <c r="X524" s="74" t="str">
        <f>IF(AND(C524="Abierto",D524="Baja"),RANK(W524,$W$13:$W$814,0)+COUNTIF($W$13:W524,W524)-1+MAX(O:O,R:R,U:U),"")</f>
        <v/>
      </c>
      <c r="Y524" s="139" t="str">
        <f>IF(OR(C524="Resuelto",C524=""),"",SUM(O524,R524,U524,X524))</f>
        <v/>
      </c>
      <c r="Z524" s="139" t="str">
        <f>IF(OR(C524="Resuelto",C524=""),"",SUM(N524,Q524,T524,W524))</f>
        <v/>
      </c>
      <c r="AA524" s="139" t="str">
        <f>IF(OR(C524="Resuelto",C524=""),"",SUM(M524,P524,S524,V524))</f>
        <v/>
      </c>
      <c r="AB524" s="28">
        <v>706</v>
      </c>
      <c r="AC524" s="28" t="str">
        <f t="shared" ca="1" si="35"/>
        <v/>
      </c>
      <c r="AD524" s="75" t="str">
        <f t="shared" ca="1" si="36"/>
        <v/>
      </c>
      <c r="AI524" s="78" t="str">
        <f>IF(AJ524="","",MAX($AI$5:AI523)+1)</f>
        <v/>
      </c>
      <c r="AJ524" s="53" t="str">
        <f>IF(G523="","",IF(COUNTIF($AJ$11:AJ523,G523)=0,G523,""))</f>
        <v/>
      </c>
      <c r="AK524" s="53" t="str">
        <f t="shared" si="37"/>
        <v/>
      </c>
      <c r="AL524" s="135"/>
    </row>
    <row r="525" spans="1:38" x14ac:dyDescent="0.25">
      <c r="A525" s="136"/>
      <c r="B525" s="136"/>
      <c r="C525" s="136"/>
      <c r="D525" s="136"/>
      <c r="E525" s="137"/>
      <c r="F525" s="137"/>
      <c r="G525" s="136"/>
      <c r="H525" s="137"/>
      <c r="I525" s="140" t="str">
        <f t="shared" ref="I525:I588" si="38">IF(OR(E525=0,H525=0),"",H525-E525)</f>
        <v/>
      </c>
      <c r="J525" s="140"/>
      <c r="K525" s="140"/>
      <c r="L525" s="140"/>
      <c r="M525" s="74" t="str">
        <f>IF(AND(C525="Abierto",D525="Urgente"),A525,"")</f>
        <v/>
      </c>
      <c r="N525" s="74" t="str">
        <f ca="1">IF(AND(C525="Abierto",D525="Urgente"),TODAY()-E525,"")</f>
        <v/>
      </c>
      <c r="O525" s="74" t="str">
        <f>IF(AND(C525="Abierto",D525="Urgente"),RANK(N525,$N$13:$N$814,0)+COUNTIF($N$13:N525,N525)-1,"")</f>
        <v/>
      </c>
      <c r="P525" s="74" t="str">
        <f>IF(AND(C525="Abierto",D525="Alta"),A525,"")</f>
        <v/>
      </c>
      <c r="Q525" s="74" t="str">
        <f ca="1">IF(AND(C525="Abierto",D525="Alta"),TODAY()-E525,"")</f>
        <v/>
      </c>
      <c r="R525" s="74" t="str">
        <f>IF(AND(C525="Abierto",D525="Alta"),RANK(Q525,$Q$13:$Q$814,0)+COUNTIF($Q$13:Q525,Q525)-1+MAX(O:O),"")</f>
        <v/>
      </c>
      <c r="S525" s="74" t="str">
        <f>IF(AND(C525="Abierto",D525="Media"),A525,"")</f>
        <v/>
      </c>
      <c r="T525" s="74" t="str">
        <f ca="1">IF(AND(C525="Abierto",D525="Media"),TODAY()-E525,"")</f>
        <v/>
      </c>
      <c r="U525" s="74" t="str">
        <f>IF(AND(C525="Abierto",D525="Media"),RANK(T525,$T$13:$T$814,0)+COUNTIF($T$13:T525,T525)-1+MAX(O:O,R:R),"")</f>
        <v/>
      </c>
      <c r="V525" s="74" t="str">
        <f>IF(AND(C525="Abierto",D525="Baja"),A525,"")</f>
        <v/>
      </c>
      <c r="W525" s="74" t="str">
        <f ca="1">IF(AND(C525="Abierto",D525="Baja"),TODAY()-E525,"")</f>
        <v/>
      </c>
      <c r="X525" s="74" t="str">
        <f>IF(AND(C525="Abierto",D525="Baja"),RANK(W525,$W$13:$W$814,0)+COUNTIF($W$13:W525,W525)-1+MAX(O:O,R:R,U:U),"")</f>
        <v/>
      </c>
      <c r="Y525" s="139" t="str">
        <f>IF(OR(C525="Resuelto",C525=""),"",SUM(O525,R525,U525,X525))</f>
        <v/>
      </c>
      <c r="Z525" s="139" t="str">
        <f>IF(OR(C525="Resuelto",C525=""),"",SUM(N525,Q525,T525,W525))</f>
        <v/>
      </c>
      <c r="AA525" s="139" t="str">
        <f>IF(OR(C525="Resuelto",C525=""),"",SUM(M525,P525,S525,V525))</f>
        <v/>
      </c>
      <c r="AB525" s="28">
        <v>707</v>
      </c>
      <c r="AC525" s="28" t="str">
        <f t="shared" ca="1" si="35"/>
        <v/>
      </c>
      <c r="AD525" s="75" t="str">
        <f t="shared" ca="1" si="36"/>
        <v/>
      </c>
      <c r="AI525" s="78" t="str">
        <f>IF(AJ525="","",MAX($AI$5:AI524)+1)</f>
        <v/>
      </c>
      <c r="AJ525" s="53" t="str">
        <f>IF(G524="","",IF(COUNTIF($AJ$11:AJ524,G524)=0,G524,""))</f>
        <v/>
      </c>
      <c r="AK525" s="53" t="str">
        <f t="shared" si="37"/>
        <v/>
      </c>
      <c r="AL525" s="135"/>
    </row>
    <row r="526" spans="1:38" x14ac:dyDescent="0.25">
      <c r="A526" s="136"/>
      <c r="B526" s="136"/>
      <c r="C526" s="136"/>
      <c r="D526" s="136"/>
      <c r="E526" s="137"/>
      <c r="F526" s="137"/>
      <c r="G526" s="136"/>
      <c r="H526" s="137"/>
      <c r="I526" s="140" t="str">
        <f t="shared" si="38"/>
        <v/>
      </c>
      <c r="J526" s="140"/>
      <c r="K526" s="140"/>
      <c r="L526" s="140"/>
      <c r="M526" s="74" t="str">
        <f>IF(AND(C526="Abierto",D526="Urgente"),A526,"")</f>
        <v/>
      </c>
      <c r="N526" s="74" t="str">
        <f ca="1">IF(AND(C526="Abierto",D526="Urgente"),TODAY()-E526,"")</f>
        <v/>
      </c>
      <c r="O526" s="74" t="str">
        <f>IF(AND(C526="Abierto",D526="Urgente"),RANK(N526,$N$13:$N$814,0)+COUNTIF($N$13:N526,N526)-1,"")</f>
        <v/>
      </c>
      <c r="P526" s="74" t="str">
        <f>IF(AND(C526="Abierto",D526="Alta"),A526,"")</f>
        <v/>
      </c>
      <c r="Q526" s="74" t="str">
        <f ca="1">IF(AND(C526="Abierto",D526="Alta"),TODAY()-E526,"")</f>
        <v/>
      </c>
      <c r="R526" s="74" t="str">
        <f>IF(AND(C526="Abierto",D526="Alta"),RANK(Q526,$Q$13:$Q$814,0)+COUNTIF($Q$13:Q526,Q526)-1+MAX(O:O),"")</f>
        <v/>
      </c>
      <c r="S526" s="74" t="str">
        <f>IF(AND(C526="Abierto",D526="Media"),A526,"")</f>
        <v/>
      </c>
      <c r="T526" s="74" t="str">
        <f ca="1">IF(AND(C526="Abierto",D526="Media"),TODAY()-E526,"")</f>
        <v/>
      </c>
      <c r="U526" s="74" t="str">
        <f>IF(AND(C526="Abierto",D526="Media"),RANK(T526,$T$13:$T$814,0)+COUNTIF($T$13:T526,T526)-1+MAX(O:O,R:R),"")</f>
        <v/>
      </c>
      <c r="V526" s="74" t="str">
        <f>IF(AND(C526="Abierto",D526="Baja"),A526,"")</f>
        <v/>
      </c>
      <c r="W526" s="74" t="str">
        <f ca="1">IF(AND(C526="Abierto",D526="Baja"),TODAY()-E526,"")</f>
        <v/>
      </c>
      <c r="X526" s="74" t="str">
        <f>IF(AND(C526="Abierto",D526="Baja"),RANK(W526,$W$13:$W$814,0)+COUNTIF($W$13:W526,W526)-1+MAX(O:O,R:R,U:U),"")</f>
        <v/>
      </c>
      <c r="Y526" s="139" t="str">
        <f>IF(OR(C526="Resuelto",C526=""),"",SUM(O526,R526,U526,X526))</f>
        <v/>
      </c>
      <c r="Z526" s="139" t="str">
        <f>IF(OR(C526="Resuelto",C526=""),"",SUM(N526,Q526,T526,W526))</f>
        <v/>
      </c>
      <c r="AA526" s="139" t="str">
        <f>IF(OR(C526="Resuelto",C526=""),"",SUM(M526,P526,S526,V526))</f>
        <v/>
      </c>
      <c r="AB526" s="28">
        <v>708</v>
      </c>
      <c r="AC526" s="28" t="str">
        <f t="shared" ca="1" si="35"/>
        <v/>
      </c>
      <c r="AD526" s="75" t="str">
        <f t="shared" ca="1" si="36"/>
        <v/>
      </c>
      <c r="AI526" s="78" t="str">
        <f>IF(AJ526="","",MAX($AI$5:AI525)+1)</f>
        <v/>
      </c>
      <c r="AJ526" s="53" t="str">
        <f>IF(G525="","",IF(COUNTIF($AJ$11:AJ525,G525)=0,G525,""))</f>
        <v/>
      </c>
      <c r="AK526" s="53" t="str">
        <f t="shared" si="37"/>
        <v/>
      </c>
      <c r="AL526" s="135"/>
    </row>
    <row r="527" spans="1:38" x14ac:dyDescent="0.25">
      <c r="A527" s="136"/>
      <c r="B527" s="136"/>
      <c r="C527" s="136"/>
      <c r="D527" s="136"/>
      <c r="E527" s="137"/>
      <c r="F527" s="137"/>
      <c r="G527" s="136"/>
      <c r="H527" s="137"/>
      <c r="I527" s="140" t="str">
        <f t="shared" si="38"/>
        <v/>
      </c>
      <c r="J527" s="140"/>
      <c r="K527" s="140"/>
      <c r="L527" s="140"/>
      <c r="M527" s="74" t="str">
        <f>IF(AND(C527="Abierto",D527="Urgente"),A527,"")</f>
        <v/>
      </c>
      <c r="N527" s="74" t="str">
        <f ca="1">IF(AND(C527="Abierto",D527="Urgente"),TODAY()-E527,"")</f>
        <v/>
      </c>
      <c r="O527" s="74" t="str">
        <f>IF(AND(C527="Abierto",D527="Urgente"),RANK(N527,$N$13:$N$814,0)+COUNTIF($N$13:N527,N527)-1,"")</f>
        <v/>
      </c>
      <c r="P527" s="74" t="str">
        <f>IF(AND(C527="Abierto",D527="Alta"),A527,"")</f>
        <v/>
      </c>
      <c r="Q527" s="74" t="str">
        <f ca="1">IF(AND(C527="Abierto",D527="Alta"),TODAY()-E527,"")</f>
        <v/>
      </c>
      <c r="R527" s="74" t="str">
        <f>IF(AND(C527="Abierto",D527="Alta"),RANK(Q527,$Q$13:$Q$814,0)+COUNTIF($Q$13:Q527,Q527)-1+MAX(O:O),"")</f>
        <v/>
      </c>
      <c r="S527" s="74" t="str">
        <f>IF(AND(C527="Abierto",D527="Media"),A527,"")</f>
        <v/>
      </c>
      <c r="T527" s="74" t="str">
        <f ca="1">IF(AND(C527="Abierto",D527="Media"),TODAY()-E527,"")</f>
        <v/>
      </c>
      <c r="U527" s="74" t="str">
        <f>IF(AND(C527="Abierto",D527="Media"),RANK(T527,$T$13:$T$814,0)+COUNTIF($T$13:T527,T527)-1+MAX(O:O,R:R),"")</f>
        <v/>
      </c>
      <c r="V527" s="74" t="str">
        <f>IF(AND(C527="Abierto",D527="Baja"),A527,"")</f>
        <v/>
      </c>
      <c r="W527" s="74" t="str">
        <f ca="1">IF(AND(C527="Abierto",D527="Baja"),TODAY()-E527,"")</f>
        <v/>
      </c>
      <c r="X527" s="74" t="str">
        <f>IF(AND(C527="Abierto",D527="Baja"),RANK(W527,$W$13:$W$814,0)+COUNTIF($W$13:W527,W527)-1+MAX(O:O,R:R,U:U),"")</f>
        <v/>
      </c>
      <c r="Y527" s="139" t="str">
        <f>IF(OR(C527="Resuelto",C527=""),"",SUM(O527,R527,U527,X527))</f>
        <v/>
      </c>
      <c r="Z527" s="139" t="str">
        <f>IF(OR(C527="Resuelto",C527=""),"",SUM(N527,Q527,T527,W527))</f>
        <v/>
      </c>
      <c r="AA527" s="139" t="str">
        <f>IF(OR(C527="Resuelto",C527=""),"",SUM(M527,P527,S527,V527))</f>
        <v/>
      </c>
      <c r="AB527" s="28">
        <v>709</v>
      </c>
      <c r="AC527" s="28" t="str">
        <f t="shared" ca="1" si="35"/>
        <v/>
      </c>
      <c r="AD527" s="75" t="str">
        <f t="shared" ca="1" si="36"/>
        <v/>
      </c>
      <c r="AI527" s="78" t="str">
        <f>IF(AJ527="","",MAX($AI$5:AI526)+1)</f>
        <v/>
      </c>
      <c r="AJ527" s="53" t="str">
        <f>IF(G526="","",IF(COUNTIF($AJ$11:AJ526,G526)=0,G526,""))</f>
        <v/>
      </c>
      <c r="AK527" s="53" t="str">
        <f t="shared" si="37"/>
        <v/>
      </c>
      <c r="AL527" s="135"/>
    </row>
    <row r="528" spans="1:38" x14ac:dyDescent="0.25">
      <c r="A528" s="136"/>
      <c r="B528" s="136"/>
      <c r="C528" s="136"/>
      <c r="D528" s="136"/>
      <c r="E528" s="137"/>
      <c r="F528" s="137"/>
      <c r="G528" s="136"/>
      <c r="H528" s="137"/>
      <c r="I528" s="140" t="str">
        <f t="shared" si="38"/>
        <v/>
      </c>
      <c r="J528" s="140"/>
      <c r="K528" s="140"/>
      <c r="L528" s="140"/>
      <c r="M528" s="74" t="str">
        <f>IF(AND(C528="Abierto",D528="Urgente"),A528,"")</f>
        <v/>
      </c>
      <c r="N528" s="74" t="str">
        <f ca="1">IF(AND(C528="Abierto",D528="Urgente"),TODAY()-E528,"")</f>
        <v/>
      </c>
      <c r="O528" s="74" t="str">
        <f>IF(AND(C528="Abierto",D528="Urgente"),RANK(N528,$N$13:$N$814,0)+COUNTIF($N$13:N528,N528)-1,"")</f>
        <v/>
      </c>
      <c r="P528" s="74" t="str">
        <f>IF(AND(C528="Abierto",D528="Alta"),A528,"")</f>
        <v/>
      </c>
      <c r="Q528" s="74" t="str">
        <f ca="1">IF(AND(C528="Abierto",D528="Alta"),TODAY()-E528,"")</f>
        <v/>
      </c>
      <c r="R528" s="74" t="str">
        <f>IF(AND(C528="Abierto",D528="Alta"),RANK(Q528,$Q$13:$Q$814,0)+COUNTIF($Q$13:Q528,Q528)-1+MAX(O:O),"")</f>
        <v/>
      </c>
      <c r="S528" s="74" t="str">
        <f>IF(AND(C528="Abierto",D528="Media"),A528,"")</f>
        <v/>
      </c>
      <c r="T528" s="74" t="str">
        <f ca="1">IF(AND(C528="Abierto",D528="Media"),TODAY()-E528,"")</f>
        <v/>
      </c>
      <c r="U528" s="74" t="str">
        <f>IF(AND(C528="Abierto",D528="Media"),RANK(T528,$T$13:$T$814,0)+COUNTIF($T$13:T528,T528)-1+MAX(O:O,R:R),"")</f>
        <v/>
      </c>
      <c r="V528" s="74" t="str">
        <f>IF(AND(C528="Abierto",D528="Baja"),A528,"")</f>
        <v/>
      </c>
      <c r="W528" s="74" t="str">
        <f ca="1">IF(AND(C528="Abierto",D528="Baja"),TODAY()-E528,"")</f>
        <v/>
      </c>
      <c r="X528" s="74" t="str">
        <f>IF(AND(C528="Abierto",D528="Baja"),RANK(W528,$W$13:$W$814,0)+COUNTIF($W$13:W528,W528)-1+MAX(O:O,R:R,U:U),"")</f>
        <v/>
      </c>
      <c r="Y528" s="139" t="str">
        <f>IF(OR(C528="Resuelto",C528=""),"",SUM(O528,R528,U528,X528))</f>
        <v/>
      </c>
      <c r="Z528" s="139" t="str">
        <f>IF(OR(C528="Resuelto",C528=""),"",SUM(N528,Q528,T528,W528))</f>
        <v/>
      </c>
      <c r="AA528" s="139" t="str">
        <f>IF(OR(C528="Resuelto",C528=""),"",SUM(M528,P528,S528,V528))</f>
        <v/>
      </c>
      <c r="AB528" s="28">
        <v>710</v>
      </c>
      <c r="AC528" s="28" t="str">
        <f t="shared" ca="1" si="35"/>
        <v/>
      </c>
      <c r="AD528" s="75" t="str">
        <f t="shared" ca="1" si="36"/>
        <v/>
      </c>
      <c r="AI528" s="78" t="str">
        <f>IF(AJ528="","",MAX($AI$5:AI527)+1)</f>
        <v/>
      </c>
      <c r="AJ528" s="53" t="str">
        <f>IF(G527="","",IF(COUNTIF($AJ$11:AJ527,G527)=0,G527,""))</f>
        <v/>
      </c>
      <c r="AK528" s="53" t="str">
        <f t="shared" si="37"/>
        <v/>
      </c>
      <c r="AL528" s="135"/>
    </row>
    <row r="529" spans="1:38" x14ac:dyDescent="0.25">
      <c r="A529" s="136"/>
      <c r="B529" s="136"/>
      <c r="C529" s="136"/>
      <c r="D529" s="136"/>
      <c r="E529" s="137"/>
      <c r="F529" s="137"/>
      <c r="G529" s="136"/>
      <c r="H529" s="137"/>
      <c r="I529" s="140" t="str">
        <f t="shared" si="38"/>
        <v/>
      </c>
      <c r="J529" s="140"/>
      <c r="K529" s="140"/>
      <c r="L529" s="140"/>
      <c r="M529" s="74" t="str">
        <f>IF(AND(C529="Abierto",D529="Urgente"),A529,"")</f>
        <v/>
      </c>
      <c r="N529" s="74" t="str">
        <f ca="1">IF(AND(C529="Abierto",D529="Urgente"),TODAY()-E529,"")</f>
        <v/>
      </c>
      <c r="O529" s="74" t="str">
        <f>IF(AND(C529="Abierto",D529="Urgente"),RANK(N529,$N$13:$N$814,0)+COUNTIF($N$13:N529,N529)-1,"")</f>
        <v/>
      </c>
      <c r="P529" s="74" t="str">
        <f>IF(AND(C529="Abierto",D529="Alta"),A529,"")</f>
        <v/>
      </c>
      <c r="Q529" s="74" t="str">
        <f ca="1">IF(AND(C529="Abierto",D529="Alta"),TODAY()-E529,"")</f>
        <v/>
      </c>
      <c r="R529" s="74" t="str">
        <f>IF(AND(C529="Abierto",D529="Alta"),RANK(Q529,$Q$13:$Q$814,0)+COUNTIF($Q$13:Q529,Q529)-1+MAX(O:O),"")</f>
        <v/>
      </c>
      <c r="S529" s="74" t="str">
        <f>IF(AND(C529="Abierto",D529="Media"),A529,"")</f>
        <v/>
      </c>
      <c r="T529" s="74" t="str">
        <f ca="1">IF(AND(C529="Abierto",D529="Media"),TODAY()-E529,"")</f>
        <v/>
      </c>
      <c r="U529" s="74" t="str">
        <f>IF(AND(C529="Abierto",D529="Media"),RANK(T529,$T$13:$T$814,0)+COUNTIF($T$13:T529,T529)-1+MAX(O:O,R:R),"")</f>
        <v/>
      </c>
      <c r="V529" s="74" t="str">
        <f>IF(AND(C529="Abierto",D529="Baja"),A529,"")</f>
        <v/>
      </c>
      <c r="W529" s="74" t="str">
        <f ca="1">IF(AND(C529="Abierto",D529="Baja"),TODAY()-E529,"")</f>
        <v/>
      </c>
      <c r="X529" s="74" t="str">
        <f>IF(AND(C529="Abierto",D529="Baja"),RANK(W529,$W$13:$W$814,0)+COUNTIF($W$13:W529,W529)-1+MAX(O:O,R:R,U:U),"")</f>
        <v/>
      </c>
      <c r="Y529" s="139" t="str">
        <f>IF(OR(C529="Resuelto",C529=""),"",SUM(O529,R529,U529,X529))</f>
        <v/>
      </c>
      <c r="Z529" s="139" t="str">
        <f>IF(OR(C529="Resuelto",C529=""),"",SUM(N529,Q529,T529,W529))</f>
        <v/>
      </c>
      <c r="AA529" s="139" t="str">
        <f>IF(OR(C529="Resuelto",C529=""),"",SUM(M529,P529,S529,V529))</f>
        <v/>
      </c>
      <c r="AB529" s="28">
        <v>711</v>
      </c>
      <c r="AC529" s="28" t="str">
        <f t="shared" ca="1" si="35"/>
        <v/>
      </c>
      <c r="AD529" s="75" t="str">
        <f t="shared" ca="1" si="36"/>
        <v/>
      </c>
      <c r="AI529" s="78" t="str">
        <f>IF(AJ529="","",MAX($AI$5:AI528)+1)</f>
        <v/>
      </c>
      <c r="AJ529" s="53" t="str">
        <f>IF(G528="","",IF(COUNTIF($AJ$11:AJ528,G528)=0,G528,""))</f>
        <v/>
      </c>
      <c r="AK529" s="53" t="str">
        <f t="shared" si="37"/>
        <v/>
      </c>
      <c r="AL529" s="135"/>
    </row>
    <row r="530" spans="1:38" x14ac:dyDescent="0.25">
      <c r="A530" s="136"/>
      <c r="B530" s="136"/>
      <c r="C530" s="136"/>
      <c r="D530" s="136"/>
      <c r="E530" s="137"/>
      <c r="F530" s="137"/>
      <c r="G530" s="136"/>
      <c r="H530" s="137"/>
      <c r="I530" s="140" t="str">
        <f t="shared" si="38"/>
        <v/>
      </c>
      <c r="J530" s="140"/>
      <c r="K530" s="140"/>
      <c r="L530" s="140"/>
      <c r="M530" s="74" t="str">
        <f>IF(AND(C530="Abierto",D530="Urgente"),A530,"")</f>
        <v/>
      </c>
      <c r="N530" s="74" t="str">
        <f ca="1">IF(AND(C530="Abierto",D530="Urgente"),TODAY()-E530,"")</f>
        <v/>
      </c>
      <c r="O530" s="74" t="str">
        <f>IF(AND(C530="Abierto",D530="Urgente"),RANK(N530,$N$13:$N$814,0)+COUNTIF($N$13:N530,N530)-1,"")</f>
        <v/>
      </c>
      <c r="P530" s="74" t="str">
        <f>IF(AND(C530="Abierto",D530="Alta"),A530,"")</f>
        <v/>
      </c>
      <c r="Q530" s="74" t="str">
        <f ca="1">IF(AND(C530="Abierto",D530="Alta"),TODAY()-E530,"")</f>
        <v/>
      </c>
      <c r="R530" s="74" t="str">
        <f>IF(AND(C530="Abierto",D530="Alta"),RANK(Q530,$Q$13:$Q$814,0)+COUNTIF($Q$13:Q530,Q530)-1+MAX(O:O),"")</f>
        <v/>
      </c>
      <c r="S530" s="74" t="str">
        <f>IF(AND(C530="Abierto",D530="Media"),A530,"")</f>
        <v/>
      </c>
      <c r="T530" s="74" t="str">
        <f ca="1">IF(AND(C530="Abierto",D530="Media"),TODAY()-E530,"")</f>
        <v/>
      </c>
      <c r="U530" s="74" t="str">
        <f>IF(AND(C530="Abierto",D530="Media"),RANK(T530,$T$13:$T$814,0)+COUNTIF($T$13:T530,T530)-1+MAX(O:O,R:R),"")</f>
        <v/>
      </c>
      <c r="V530" s="74" t="str">
        <f>IF(AND(C530="Abierto",D530="Baja"),A530,"")</f>
        <v/>
      </c>
      <c r="W530" s="74" t="str">
        <f ca="1">IF(AND(C530="Abierto",D530="Baja"),TODAY()-E530,"")</f>
        <v/>
      </c>
      <c r="X530" s="74" t="str">
        <f>IF(AND(C530="Abierto",D530="Baja"),RANK(W530,$W$13:$W$814,0)+COUNTIF($W$13:W530,W530)-1+MAX(O:O,R:R,U:U),"")</f>
        <v/>
      </c>
      <c r="Y530" s="139" t="str">
        <f>IF(OR(C530="Resuelto",C530=""),"",SUM(O530,R530,U530,X530))</f>
        <v/>
      </c>
      <c r="Z530" s="139" t="str">
        <f>IF(OR(C530="Resuelto",C530=""),"",SUM(N530,Q530,T530,W530))</f>
        <v/>
      </c>
      <c r="AA530" s="139" t="str">
        <f>IF(OR(C530="Resuelto",C530=""),"",SUM(M530,P530,S530,V530))</f>
        <v/>
      </c>
      <c r="AB530" s="28">
        <v>712</v>
      </c>
      <c r="AC530" s="28" t="str">
        <f t="shared" ca="1" si="35"/>
        <v/>
      </c>
      <c r="AD530" s="75" t="str">
        <f t="shared" ca="1" si="36"/>
        <v/>
      </c>
      <c r="AI530" s="78" t="str">
        <f>IF(AJ530="","",MAX($AI$5:AI529)+1)</f>
        <v/>
      </c>
      <c r="AJ530" s="53" t="str">
        <f>IF(G529="","",IF(COUNTIF($AJ$11:AJ529,G529)=0,G529,""))</f>
        <v/>
      </c>
      <c r="AK530" s="53" t="str">
        <f t="shared" si="37"/>
        <v/>
      </c>
      <c r="AL530" s="135"/>
    </row>
    <row r="531" spans="1:38" x14ac:dyDescent="0.25">
      <c r="A531" s="136"/>
      <c r="B531" s="136"/>
      <c r="C531" s="136"/>
      <c r="D531" s="136"/>
      <c r="E531" s="137"/>
      <c r="F531" s="137"/>
      <c r="G531" s="136"/>
      <c r="H531" s="137"/>
      <c r="I531" s="140" t="str">
        <f t="shared" si="38"/>
        <v/>
      </c>
      <c r="J531" s="140"/>
      <c r="K531" s="140"/>
      <c r="L531" s="140"/>
      <c r="M531" s="74" t="str">
        <f>IF(AND(C531="Abierto",D531="Urgente"),A531,"")</f>
        <v/>
      </c>
      <c r="N531" s="74" t="str">
        <f ca="1">IF(AND(C531="Abierto",D531="Urgente"),TODAY()-E531,"")</f>
        <v/>
      </c>
      <c r="O531" s="74" t="str">
        <f>IF(AND(C531="Abierto",D531="Urgente"),RANK(N531,$N$13:$N$814,0)+COUNTIF($N$13:N531,N531)-1,"")</f>
        <v/>
      </c>
      <c r="P531" s="74" t="str">
        <f>IF(AND(C531="Abierto",D531="Alta"),A531,"")</f>
        <v/>
      </c>
      <c r="Q531" s="74" t="str">
        <f ca="1">IF(AND(C531="Abierto",D531="Alta"),TODAY()-E531,"")</f>
        <v/>
      </c>
      <c r="R531" s="74" t="str">
        <f>IF(AND(C531="Abierto",D531="Alta"),RANK(Q531,$Q$13:$Q$814,0)+COUNTIF($Q$13:Q531,Q531)-1+MAX(O:O),"")</f>
        <v/>
      </c>
      <c r="S531" s="74" t="str">
        <f>IF(AND(C531="Abierto",D531="Media"),A531,"")</f>
        <v/>
      </c>
      <c r="T531" s="74" t="str">
        <f ca="1">IF(AND(C531="Abierto",D531="Media"),TODAY()-E531,"")</f>
        <v/>
      </c>
      <c r="U531" s="74" t="str">
        <f>IF(AND(C531="Abierto",D531="Media"),RANK(T531,$T$13:$T$814,0)+COUNTIF($T$13:T531,T531)-1+MAX(O:O,R:R),"")</f>
        <v/>
      </c>
      <c r="V531" s="74" t="str">
        <f>IF(AND(C531="Abierto",D531="Baja"),A531,"")</f>
        <v/>
      </c>
      <c r="W531" s="74" t="str">
        <f ca="1">IF(AND(C531="Abierto",D531="Baja"),TODAY()-E531,"")</f>
        <v/>
      </c>
      <c r="X531" s="74" t="str">
        <f>IF(AND(C531="Abierto",D531="Baja"),RANK(W531,$W$13:$W$814,0)+COUNTIF($W$13:W531,W531)-1+MAX(O:O,R:R,U:U),"")</f>
        <v/>
      </c>
      <c r="Y531" s="139" t="str">
        <f>IF(OR(C531="Resuelto",C531=""),"",SUM(O531,R531,U531,X531))</f>
        <v/>
      </c>
      <c r="Z531" s="139" t="str">
        <f>IF(OR(C531="Resuelto",C531=""),"",SUM(N531,Q531,T531,W531))</f>
        <v/>
      </c>
      <c r="AA531" s="139" t="str">
        <f>IF(OR(C531="Resuelto",C531=""),"",SUM(M531,P531,S531,V531))</f>
        <v/>
      </c>
      <c r="AB531" s="28">
        <v>713</v>
      </c>
      <c r="AC531" s="28" t="str">
        <f t="shared" ca="1" si="35"/>
        <v/>
      </c>
      <c r="AD531" s="75" t="str">
        <f t="shared" ca="1" si="36"/>
        <v/>
      </c>
      <c r="AI531" s="78" t="str">
        <f>IF(AJ531="","",MAX($AI$5:AI530)+1)</f>
        <v/>
      </c>
      <c r="AJ531" s="53" t="str">
        <f>IF(G530="","",IF(COUNTIF($AJ$11:AJ530,G530)=0,G530,""))</f>
        <v/>
      </c>
      <c r="AK531" s="53" t="str">
        <f t="shared" si="37"/>
        <v/>
      </c>
      <c r="AL531" s="135"/>
    </row>
    <row r="532" spans="1:38" x14ac:dyDescent="0.25">
      <c r="A532" s="136"/>
      <c r="B532" s="136"/>
      <c r="C532" s="136"/>
      <c r="D532" s="136"/>
      <c r="E532" s="137"/>
      <c r="F532" s="137"/>
      <c r="G532" s="136"/>
      <c r="H532" s="137"/>
      <c r="I532" s="140" t="str">
        <f t="shared" si="38"/>
        <v/>
      </c>
      <c r="J532" s="140"/>
      <c r="K532" s="140"/>
      <c r="L532" s="140"/>
      <c r="M532" s="74" t="str">
        <f>IF(AND(C532="Abierto",D532="Urgente"),A532,"")</f>
        <v/>
      </c>
      <c r="N532" s="74" t="str">
        <f ca="1">IF(AND(C532="Abierto",D532="Urgente"),TODAY()-E532,"")</f>
        <v/>
      </c>
      <c r="O532" s="74" t="str">
        <f>IF(AND(C532="Abierto",D532="Urgente"),RANK(N532,$N$13:$N$814,0)+COUNTIF($N$13:N532,N532)-1,"")</f>
        <v/>
      </c>
      <c r="P532" s="74" t="str">
        <f>IF(AND(C532="Abierto",D532="Alta"),A532,"")</f>
        <v/>
      </c>
      <c r="Q532" s="74" t="str">
        <f ca="1">IF(AND(C532="Abierto",D532="Alta"),TODAY()-E532,"")</f>
        <v/>
      </c>
      <c r="R532" s="74" t="str">
        <f>IF(AND(C532="Abierto",D532="Alta"),RANK(Q532,$Q$13:$Q$814,0)+COUNTIF($Q$13:Q532,Q532)-1+MAX(O:O),"")</f>
        <v/>
      </c>
      <c r="S532" s="74" t="str">
        <f>IF(AND(C532="Abierto",D532="Media"),A532,"")</f>
        <v/>
      </c>
      <c r="T532" s="74" t="str">
        <f ca="1">IF(AND(C532="Abierto",D532="Media"),TODAY()-E532,"")</f>
        <v/>
      </c>
      <c r="U532" s="74" t="str">
        <f>IF(AND(C532="Abierto",D532="Media"),RANK(T532,$T$13:$T$814,0)+COUNTIF($T$13:T532,T532)-1+MAX(O:O,R:R),"")</f>
        <v/>
      </c>
      <c r="V532" s="74" t="str">
        <f>IF(AND(C532="Abierto",D532="Baja"),A532,"")</f>
        <v/>
      </c>
      <c r="W532" s="74" t="str">
        <f ca="1">IF(AND(C532="Abierto",D532="Baja"),TODAY()-E532,"")</f>
        <v/>
      </c>
      <c r="X532" s="74" t="str">
        <f>IF(AND(C532="Abierto",D532="Baja"),RANK(W532,$W$13:$W$814,0)+COUNTIF($W$13:W532,W532)-1+MAX(O:O,R:R,U:U),"")</f>
        <v/>
      </c>
      <c r="Y532" s="139" t="str">
        <f>IF(OR(C532="Resuelto",C532=""),"",SUM(O532,R532,U532,X532))</f>
        <v/>
      </c>
      <c r="Z532" s="139" t="str">
        <f>IF(OR(C532="Resuelto",C532=""),"",SUM(N532,Q532,T532,W532))</f>
        <v/>
      </c>
      <c r="AA532" s="139" t="str">
        <f>IF(OR(C532="Resuelto",C532=""),"",SUM(M532,P532,S532,V532))</f>
        <v/>
      </c>
      <c r="AB532" s="28">
        <v>714</v>
      </c>
      <c r="AC532" s="28" t="str">
        <f t="shared" ca="1" si="35"/>
        <v/>
      </c>
      <c r="AD532" s="75" t="str">
        <f t="shared" ca="1" si="36"/>
        <v/>
      </c>
      <c r="AI532" s="78" t="str">
        <f>IF(AJ532="","",MAX($AI$5:AI531)+1)</f>
        <v/>
      </c>
      <c r="AJ532" s="53" t="str">
        <f>IF(G531="","",IF(COUNTIF($AJ$11:AJ531,G531)=0,G531,""))</f>
        <v/>
      </c>
      <c r="AK532" s="53" t="str">
        <f t="shared" si="37"/>
        <v/>
      </c>
      <c r="AL532" s="135"/>
    </row>
    <row r="533" spans="1:38" x14ac:dyDescent="0.25">
      <c r="A533" s="136"/>
      <c r="B533" s="136"/>
      <c r="C533" s="136"/>
      <c r="D533" s="136"/>
      <c r="E533" s="137"/>
      <c r="F533" s="137"/>
      <c r="G533" s="136"/>
      <c r="H533" s="137"/>
      <c r="I533" s="140" t="str">
        <f t="shared" si="38"/>
        <v/>
      </c>
      <c r="J533" s="140"/>
      <c r="K533" s="140"/>
      <c r="L533" s="140"/>
      <c r="M533" s="74" t="str">
        <f>IF(AND(C533="Abierto",D533="Urgente"),A533,"")</f>
        <v/>
      </c>
      <c r="N533" s="74" t="str">
        <f ca="1">IF(AND(C533="Abierto",D533="Urgente"),TODAY()-E533,"")</f>
        <v/>
      </c>
      <c r="O533" s="74" t="str">
        <f>IF(AND(C533="Abierto",D533="Urgente"),RANK(N533,$N$13:$N$814,0)+COUNTIF($N$13:N533,N533)-1,"")</f>
        <v/>
      </c>
      <c r="P533" s="74" t="str">
        <f>IF(AND(C533="Abierto",D533="Alta"),A533,"")</f>
        <v/>
      </c>
      <c r="Q533" s="74" t="str">
        <f ca="1">IF(AND(C533="Abierto",D533="Alta"),TODAY()-E533,"")</f>
        <v/>
      </c>
      <c r="R533" s="74" t="str">
        <f>IF(AND(C533="Abierto",D533="Alta"),RANK(Q533,$Q$13:$Q$814,0)+COUNTIF($Q$13:Q533,Q533)-1+MAX(O:O),"")</f>
        <v/>
      </c>
      <c r="S533" s="74" t="str">
        <f>IF(AND(C533="Abierto",D533="Media"),A533,"")</f>
        <v/>
      </c>
      <c r="T533" s="74" t="str">
        <f ca="1">IF(AND(C533="Abierto",D533="Media"),TODAY()-E533,"")</f>
        <v/>
      </c>
      <c r="U533" s="74" t="str">
        <f>IF(AND(C533="Abierto",D533="Media"),RANK(T533,$T$13:$T$814,0)+COUNTIF($T$13:T533,T533)-1+MAX(O:O,R:R),"")</f>
        <v/>
      </c>
      <c r="V533" s="74" t="str">
        <f>IF(AND(C533="Abierto",D533="Baja"),A533,"")</f>
        <v/>
      </c>
      <c r="W533" s="74" t="str">
        <f ca="1">IF(AND(C533="Abierto",D533="Baja"),TODAY()-E533,"")</f>
        <v/>
      </c>
      <c r="X533" s="74" t="str">
        <f>IF(AND(C533="Abierto",D533="Baja"),RANK(W533,$W$13:$W$814,0)+COUNTIF($W$13:W533,W533)-1+MAX(O:O,R:R,U:U),"")</f>
        <v/>
      </c>
      <c r="Y533" s="139" t="str">
        <f>IF(OR(C533="Resuelto",C533=""),"",SUM(O533,R533,U533,X533))</f>
        <v/>
      </c>
      <c r="Z533" s="139" t="str">
        <f>IF(OR(C533="Resuelto",C533=""),"",SUM(N533,Q533,T533,W533))</f>
        <v/>
      </c>
      <c r="AA533" s="139" t="str">
        <f>IF(OR(C533="Resuelto",C533=""),"",SUM(M533,P533,S533,V533))</f>
        <v/>
      </c>
      <c r="AB533" s="28">
        <v>715</v>
      </c>
      <c r="AC533" s="28" t="str">
        <f t="shared" ca="1" si="35"/>
        <v/>
      </c>
      <c r="AD533" s="75" t="str">
        <f t="shared" ca="1" si="36"/>
        <v/>
      </c>
      <c r="AI533" s="78" t="str">
        <f>IF(AJ533="","",MAX($AI$5:AI532)+1)</f>
        <v/>
      </c>
      <c r="AJ533" s="53" t="str">
        <f>IF(G532="","",IF(COUNTIF($AJ$11:AJ532,G532)=0,G532,""))</f>
        <v/>
      </c>
      <c r="AK533" s="53" t="str">
        <f t="shared" si="37"/>
        <v/>
      </c>
      <c r="AL533" s="135"/>
    </row>
    <row r="534" spans="1:38" x14ac:dyDescent="0.25">
      <c r="A534" s="136"/>
      <c r="B534" s="136"/>
      <c r="C534" s="136"/>
      <c r="D534" s="136"/>
      <c r="E534" s="137"/>
      <c r="F534" s="137"/>
      <c r="G534" s="136"/>
      <c r="H534" s="137"/>
      <c r="I534" s="140" t="str">
        <f t="shared" si="38"/>
        <v/>
      </c>
      <c r="J534" s="140"/>
      <c r="K534" s="140"/>
      <c r="L534" s="140"/>
      <c r="M534" s="74" t="str">
        <f>IF(AND(C534="Abierto",D534="Urgente"),A534,"")</f>
        <v/>
      </c>
      <c r="N534" s="74" t="str">
        <f ca="1">IF(AND(C534="Abierto",D534="Urgente"),TODAY()-E534,"")</f>
        <v/>
      </c>
      <c r="O534" s="74" t="str">
        <f>IF(AND(C534="Abierto",D534="Urgente"),RANK(N534,$N$13:$N$814,0)+COUNTIF($N$13:N534,N534)-1,"")</f>
        <v/>
      </c>
      <c r="P534" s="74" t="str">
        <f>IF(AND(C534="Abierto",D534="Alta"),A534,"")</f>
        <v/>
      </c>
      <c r="Q534" s="74" t="str">
        <f ca="1">IF(AND(C534="Abierto",D534="Alta"),TODAY()-E534,"")</f>
        <v/>
      </c>
      <c r="R534" s="74" t="str">
        <f>IF(AND(C534="Abierto",D534="Alta"),RANK(Q534,$Q$13:$Q$814,0)+COUNTIF($Q$13:Q534,Q534)-1+MAX(O:O),"")</f>
        <v/>
      </c>
      <c r="S534" s="74" t="str">
        <f>IF(AND(C534="Abierto",D534="Media"),A534,"")</f>
        <v/>
      </c>
      <c r="T534" s="74" t="str">
        <f ca="1">IF(AND(C534="Abierto",D534="Media"),TODAY()-E534,"")</f>
        <v/>
      </c>
      <c r="U534" s="74" t="str">
        <f>IF(AND(C534="Abierto",D534="Media"),RANK(T534,$T$13:$T$814,0)+COUNTIF($T$13:T534,T534)-1+MAX(O:O,R:R),"")</f>
        <v/>
      </c>
      <c r="V534" s="74" t="str">
        <f>IF(AND(C534="Abierto",D534="Baja"),A534,"")</f>
        <v/>
      </c>
      <c r="W534" s="74" t="str">
        <f ca="1">IF(AND(C534="Abierto",D534="Baja"),TODAY()-E534,"")</f>
        <v/>
      </c>
      <c r="X534" s="74" t="str">
        <f>IF(AND(C534="Abierto",D534="Baja"),RANK(W534,$W$13:$W$814,0)+COUNTIF($W$13:W534,W534)-1+MAX(O:O,R:R,U:U),"")</f>
        <v/>
      </c>
      <c r="Y534" s="139" t="str">
        <f>IF(OR(C534="Resuelto",C534=""),"",SUM(O534,R534,U534,X534))</f>
        <v/>
      </c>
      <c r="Z534" s="139" t="str">
        <f>IF(OR(C534="Resuelto",C534=""),"",SUM(N534,Q534,T534,W534))</f>
        <v/>
      </c>
      <c r="AA534" s="139" t="str">
        <f>IF(OR(C534="Resuelto",C534=""),"",SUM(M534,P534,S534,V534))</f>
        <v/>
      </c>
      <c r="AB534" s="28">
        <v>716</v>
      </c>
      <c r="AC534" s="28" t="str">
        <f t="shared" ref="AC534:AC597" ca="1" si="39">IF(ISNA(VLOOKUP(AB534,$Y$13:$AA$811,3,FALSE))=TRUE,"",VLOOKUP(AB534,$Y$13:$AA$811,3,FALSE))</f>
        <v/>
      </c>
      <c r="AD534" s="75" t="str">
        <f t="shared" ref="AD534:AD597" ca="1" si="40">IF(ISNA(VLOOKUP(AB534,$Y$13:$AA$811,2,FALSE))=TRUE,"",VLOOKUP(AB534,$Y$13:$AA$811,2,FALSE))</f>
        <v/>
      </c>
      <c r="AI534" s="78" t="str">
        <f>IF(AJ534="","",MAX($AI$5:AI533)+1)</f>
        <v/>
      </c>
      <c r="AJ534" s="53" t="str">
        <f>IF(G533="","",IF(COUNTIF($AJ$11:AJ533,G533)=0,G533,""))</f>
        <v/>
      </c>
      <c r="AK534" s="53" t="str">
        <f t="shared" ref="AK534:AK597" si="41">IF(ISNA(VLOOKUP(AB534,$AI$13:$AJ$811,2,FALSE))=TRUE,"",VLOOKUP(AB534,$AI$13:$AJ$811,2,FALSE))</f>
        <v/>
      </c>
      <c r="AL534" s="135"/>
    </row>
    <row r="535" spans="1:38" x14ac:dyDescent="0.25">
      <c r="A535" s="136"/>
      <c r="B535" s="136"/>
      <c r="C535" s="136"/>
      <c r="D535" s="136"/>
      <c r="E535" s="137"/>
      <c r="F535" s="137"/>
      <c r="G535" s="136"/>
      <c r="H535" s="137"/>
      <c r="I535" s="140" t="str">
        <f t="shared" si="38"/>
        <v/>
      </c>
      <c r="J535" s="140"/>
      <c r="K535" s="140"/>
      <c r="L535" s="140"/>
      <c r="M535" s="74" t="str">
        <f>IF(AND(C535="Abierto",D535="Urgente"),A535,"")</f>
        <v/>
      </c>
      <c r="N535" s="74" t="str">
        <f ca="1">IF(AND(C535="Abierto",D535="Urgente"),TODAY()-E535,"")</f>
        <v/>
      </c>
      <c r="O535" s="74" t="str">
        <f>IF(AND(C535="Abierto",D535="Urgente"),RANK(N535,$N$13:$N$814,0)+COUNTIF($N$13:N535,N535)-1,"")</f>
        <v/>
      </c>
      <c r="P535" s="74" t="str">
        <f>IF(AND(C535="Abierto",D535="Alta"),A535,"")</f>
        <v/>
      </c>
      <c r="Q535" s="74" t="str">
        <f ca="1">IF(AND(C535="Abierto",D535="Alta"),TODAY()-E535,"")</f>
        <v/>
      </c>
      <c r="R535" s="74" t="str">
        <f>IF(AND(C535="Abierto",D535="Alta"),RANK(Q535,$Q$13:$Q$814,0)+COUNTIF($Q$13:Q535,Q535)-1+MAX(O:O),"")</f>
        <v/>
      </c>
      <c r="S535" s="74" t="str">
        <f>IF(AND(C535="Abierto",D535="Media"),A535,"")</f>
        <v/>
      </c>
      <c r="T535" s="74" t="str">
        <f ca="1">IF(AND(C535="Abierto",D535="Media"),TODAY()-E535,"")</f>
        <v/>
      </c>
      <c r="U535" s="74" t="str">
        <f>IF(AND(C535="Abierto",D535="Media"),RANK(T535,$T$13:$T$814,0)+COUNTIF($T$13:T535,T535)-1+MAX(O:O,R:R),"")</f>
        <v/>
      </c>
      <c r="V535" s="74" t="str">
        <f>IF(AND(C535="Abierto",D535="Baja"),A535,"")</f>
        <v/>
      </c>
      <c r="W535" s="74" t="str">
        <f ca="1">IF(AND(C535="Abierto",D535="Baja"),TODAY()-E535,"")</f>
        <v/>
      </c>
      <c r="X535" s="74" t="str">
        <f>IF(AND(C535="Abierto",D535="Baja"),RANK(W535,$W$13:$W$814,0)+COUNTIF($W$13:W535,W535)-1+MAX(O:O,R:R,U:U),"")</f>
        <v/>
      </c>
      <c r="Y535" s="139" t="str">
        <f>IF(OR(C535="Resuelto",C535=""),"",SUM(O535,R535,U535,X535))</f>
        <v/>
      </c>
      <c r="Z535" s="139" t="str">
        <f>IF(OR(C535="Resuelto",C535=""),"",SUM(N535,Q535,T535,W535))</f>
        <v/>
      </c>
      <c r="AA535" s="139" t="str">
        <f>IF(OR(C535="Resuelto",C535=""),"",SUM(M535,P535,S535,V535))</f>
        <v/>
      </c>
      <c r="AB535" s="28">
        <v>717</v>
      </c>
      <c r="AC535" s="28" t="str">
        <f t="shared" ca="1" si="39"/>
        <v/>
      </c>
      <c r="AD535" s="75" t="str">
        <f t="shared" ca="1" si="40"/>
        <v/>
      </c>
      <c r="AI535" s="78" t="str">
        <f>IF(AJ535="","",MAX($AI$5:AI534)+1)</f>
        <v/>
      </c>
      <c r="AJ535" s="53" t="str">
        <f>IF(G534="","",IF(COUNTIF($AJ$11:AJ534,G534)=0,G534,""))</f>
        <v/>
      </c>
      <c r="AK535" s="53" t="str">
        <f t="shared" si="41"/>
        <v/>
      </c>
      <c r="AL535" s="135"/>
    </row>
    <row r="536" spans="1:38" x14ac:dyDescent="0.25">
      <c r="A536" s="136"/>
      <c r="B536" s="136"/>
      <c r="C536" s="136"/>
      <c r="D536" s="136"/>
      <c r="E536" s="137"/>
      <c r="F536" s="137"/>
      <c r="G536" s="136"/>
      <c r="H536" s="137"/>
      <c r="I536" s="140" t="str">
        <f t="shared" si="38"/>
        <v/>
      </c>
      <c r="J536" s="140"/>
      <c r="K536" s="140"/>
      <c r="L536" s="140"/>
      <c r="M536" s="74" t="str">
        <f>IF(AND(C536="Abierto",D536="Urgente"),A536,"")</f>
        <v/>
      </c>
      <c r="N536" s="74" t="str">
        <f ca="1">IF(AND(C536="Abierto",D536="Urgente"),TODAY()-E536,"")</f>
        <v/>
      </c>
      <c r="O536" s="74" t="str">
        <f>IF(AND(C536="Abierto",D536="Urgente"),RANK(N536,$N$13:$N$814,0)+COUNTIF($N$13:N536,N536)-1,"")</f>
        <v/>
      </c>
      <c r="P536" s="74" t="str">
        <f>IF(AND(C536="Abierto",D536="Alta"),A536,"")</f>
        <v/>
      </c>
      <c r="Q536" s="74" t="str">
        <f ca="1">IF(AND(C536="Abierto",D536="Alta"),TODAY()-E536,"")</f>
        <v/>
      </c>
      <c r="R536" s="74" t="str">
        <f>IF(AND(C536="Abierto",D536="Alta"),RANK(Q536,$Q$13:$Q$814,0)+COUNTIF($Q$13:Q536,Q536)-1+MAX(O:O),"")</f>
        <v/>
      </c>
      <c r="S536" s="74" t="str">
        <f>IF(AND(C536="Abierto",D536="Media"),A536,"")</f>
        <v/>
      </c>
      <c r="T536" s="74" t="str">
        <f ca="1">IF(AND(C536="Abierto",D536="Media"),TODAY()-E536,"")</f>
        <v/>
      </c>
      <c r="U536" s="74" t="str">
        <f>IF(AND(C536="Abierto",D536="Media"),RANK(T536,$T$13:$T$814,0)+COUNTIF($T$13:T536,T536)-1+MAX(O:O,R:R),"")</f>
        <v/>
      </c>
      <c r="V536" s="74" t="str">
        <f>IF(AND(C536="Abierto",D536="Baja"),A536,"")</f>
        <v/>
      </c>
      <c r="W536" s="74" t="str">
        <f ca="1">IF(AND(C536="Abierto",D536="Baja"),TODAY()-E536,"")</f>
        <v/>
      </c>
      <c r="X536" s="74" t="str">
        <f>IF(AND(C536="Abierto",D536="Baja"),RANK(W536,$W$13:$W$814,0)+COUNTIF($W$13:W536,W536)-1+MAX(O:O,R:R,U:U),"")</f>
        <v/>
      </c>
      <c r="Y536" s="139" t="str">
        <f>IF(OR(C536="Resuelto",C536=""),"",SUM(O536,R536,U536,X536))</f>
        <v/>
      </c>
      <c r="Z536" s="139" t="str">
        <f>IF(OR(C536="Resuelto",C536=""),"",SUM(N536,Q536,T536,W536))</f>
        <v/>
      </c>
      <c r="AA536" s="139" t="str">
        <f>IF(OR(C536="Resuelto",C536=""),"",SUM(M536,P536,S536,V536))</f>
        <v/>
      </c>
      <c r="AB536" s="28">
        <v>718</v>
      </c>
      <c r="AC536" s="28" t="str">
        <f t="shared" ca="1" si="39"/>
        <v/>
      </c>
      <c r="AD536" s="75" t="str">
        <f t="shared" ca="1" si="40"/>
        <v/>
      </c>
      <c r="AI536" s="78" t="str">
        <f>IF(AJ536="","",MAX($AI$5:AI535)+1)</f>
        <v/>
      </c>
      <c r="AJ536" s="53" t="str">
        <f>IF(G535="","",IF(COUNTIF($AJ$11:AJ535,G535)=0,G535,""))</f>
        <v/>
      </c>
      <c r="AK536" s="53" t="str">
        <f t="shared" si="41"/>
        <v/>
      </c>
      <c r="AL536" s="135"/>
    </row>
    <row r="537" spans="1:38" x14ac:dyDescent="0.25">
      <c r="A537" s="136"/>
      <c r="B537" s="136"/>
      <c r="C537" s="136"/>
      <c r="D537" s="136"/>
      <c r="E537" s="137"/>
      <c r="F537" s="137"/>
      <c r="G537" s="136"/>
      <c r="H537" s="137"/>
      <c r="I537" s="140" t="str">
        <f t="shared" si="38"/>
        <v/>
      </c>
      <c r="J537" s="140"/>
      <c r="K537" s="140"/>
      <c r="L537" s="140"/>
      <c r="M537" s="74" t="str">
        <f>IF(AND(C537="Abierto",D537="Urgente"),A537,"")</f>
        <v/>
      </c>
      <c r="N537" s="74" t="str">
        <f ca="1">IF(AND(C537="Abierto",D537="Urgente"),TODAY()-E537,"")</f>
        <v/>
      </c>
      <c r="O537" s="74" t="str">
        <f>IF(AND(C537="Abierto",D537="Urgente"),RANK(N537,$N$13:$N$814,0)+COUNTIF($N$13:N537,N537)-1,"")</f>
        <v/>
      </c>
      <c r="P537" s="74" t="str">
        <f>IF(AND(C537="Abierto",D537="Alta"),A537,"")</f>
        <v/>
      </c>
      <c r="Q537" s="74" t="str">
        <f ca="1">IF(AND(C537="Abierto",D537="Alta"),TODAY()-E537,"")</f>
        <v/>
      </c>
      <c r="R537" s="74" t="str">
        <f>IF(AND(C537="Abierto",D537="Alta"),RANK(Q537,$Q$13:$Q$814,0)+COUNTIF($Q$13:Q537,Q537)-1+MAX(O:O),"")</f>
        <v/>
      </c>
      <c r="S537" s="74" t="str">
        <f>IF(AND(C537="Abierto",D537="Media"),A537,"")</f>
        <v/>
      </c>
      <c r="T537" s="74" t="str">
        <f ca="1">IF(AND(C537="Abierto",D537="Media"),TODAY()-E537,"")</f>
        <v/>
      </c>
      <c r="U537" s="74" t="str">
        <f>IF(AND(C537="Abierto",D537="Media"),RANK(T537,$T$13:$T$814,0)+COUNTIF($T$13:T537,T537)-1+MAX(O:O,R:R),"")</f>
        <v/>
      </c>
      <c r="V537" s="74" t="str">
        <f>IF(AND(C537="Abierto",D537="Baja"),A537,"")</f>
        <v/>
      </c>
      <c r="W537" s="74" t="str">
        <f ca="1">IF(AND(C537="Abierto",D537="Baja"),TODAY()-E537,"")</f>
        <v/>
      </c>
      <c r="X537" s="74" t="str">
        <f>IF(AND(C537="Abierto",D537="Baja"),RANK(W537,$W$13:$W$814,0)+COUNTIF($W$13:W537,W537)-1+MAX(O:O,R:R,U:U),"")</f>
        <v/>
      </c>
      <c r="Y537" s="139" t="str">
        <f>IF(OR(C537="Resuelto",C537=""),"",SUM(O537,R537,U537,X537))</f>
        <v/>
      </c>
      <c r="Z537" s="139" t="str">
        <f>IF(OR(C537="Resuelto",C537=""),"",SUM(N537,Q537,T537,W537))</f>
        <v/>
      </c>
      <c r="AA537" s="139" t="str">
        <f>IF(OR(C537="Resuelto",C537=""),"",SUM(M537,P537,S537,V537))</f>
        <v/>
      </c>
      <c r="AB537" s="28">
        <v>719</v>
      </c>
      <c r="AC537" s="28" t="str">
        <f t="shared" ca="1" si="39"/>
        <v/>
      </c>
      <c r="AD537" s="75" t="str">
        <f t="shared" ca="1" si="40"/>
        <v/>
      </c>
      <c r="AI537" s="78" t="str">
        <f>IF(AJ537="","",MAX($AI$5:AI536)+1)</f>
        <v/>
      </c>
      <c r="AJ537" s="53" t="str">
        <f>IF(G536="","",IF(COUNTIF($AJ$11:AJ536,G536)=0,G536,""))</f>
        <v/>
      </c>
      <c r="AK537" s="53" t="str">
        <f t="shared" si="41"/>
        <v/>
      </c>
      <c r="AL537" s="135"/>
    </row>
    <row r="538" spans="1:38" x14ac:dyDescent="0.25">
      <c r="A538" s="136"/>
      <c r="B538" s="136"/>
      <c r="C538" s="136"/>
      <c r="D538" s="136"/>
      <c r="E538" s="137"/>
      <c r="F538" s="137"/>
      <c r="G538" s="136"/>
      <c r="H538" s="137"/>
      <c r="I538" s="140" t="str">
        <f t="shared" si="38"/>
        <v/>
      </c>
      <c r="J538" s="140"/>
      <c r="K538" s="140"/>
      <c r="L538" s="140"/>
      <c r="M538" s="74" t="str">
        <f>IF(AND(C538="Abierto",D538="Urgente"),A538,"")</f>
        <v/>
      </c>
      <c r="N538" s="74" t="str">
        <f ca="1">IF(AND(C538="Abierto",D538="Urgente"),TODAY()-E538,"")</f>
        <v/>
      </c>
      <c r="O538" s="74" t="str">
        <f>IF(AND(C538="Abierto",D538="Urgente"),RANK(N538,$N$13:$N$814,0)+COUNTIF($N$13:N538,N538)-1,"")</f>
        <v/>
      </c>
      <c r="P538" s="74" t="str">
        <f>IF(AND(C538="Abierto",D538="Alta"),A538,"")</f>
        <v/>
      </c>
      <c r="Q538" s="74" t="str">
        <f ca="1">IF(AND(C538="Abierto",D538="Alta"),TODAY()-E538,"")</f>
        <v/>
      </c>
      <c r="R538" s="74" t="str">
        <f>IF(AND(C538="Abierto",D538="Alta"),RANK(Q538,$Q$13:$Q$814,0)+COUNTIF($Q$13:Q538,Q538)-1+MAX(O:O),"")</f>
        <v/>
      </c>
      <c r="S538" s="74" t="str">
        <f>IF(AND(C538="Abierto",D538="Media"),A538,"")</f>
        <v/>
      </c>
      <c r="T538" s="74" t="str">
        <f ca="1">IF(AND(C538="Abierto",D538="Media"),TODAY()-E538,"")</f>
        <v/>
      </c>
      <c r="U538" s="74" t="str">
        <f>IF(AND(C538="Abierto",D538="Media"),RANK(T538,$T$13:$T$814,0)+COUNTIF($T$13:T538,T538)-1+MAX(O:O,R:R),"")</f>
        <v/>
      </c>
      <c r="V538" s="74" t="str">
        <f>IF(AND(C538="Abierto",D538="Baja"),A538,"")</f>
        <v/>
      </c>
      <c r="W538" s="74" t="str">
        <f ca="1">IF(AND(C538="Abierto",D538="Baja"),TODAY()-E538,"")</f>
        <v/>
      </c>
      <c r="X538" s="74" t="str">
        <f>IF(AND(C538="Abierto",D538="Baja"),RANK(W538,$W$13:$W$814,0)+COUNTIF($W$13:W538,W538)-1+MAX(O:O,R:R,U:U),"")</f>
        <v/>
      </c>
      <c r="Y538" s="139" t="str">
        <f>IF(OR(C538="Resuelto",C538=""),"",SUM(O538,R538,U538,X538))</f>
        <v/>
      </c>
      <c r="Z538" s="139" t="str">
        <f>IF(OR(C538="Resuelto",C538=""),"",SUM(N538,Q538,T538,W538))</f>
        <v/>
      </c>
      <c r="AA538" s="139" t="str">
        <f>IF(OR(C538="Resuelto",C538=""),"",SUM(M538,P538,S538,V538))</f>
        <v/>
      </c>
      <c r="AB538" s="28">
        <v>720</v>
      </c>
      <c r="AC538" s="28" t="str">
        <f t="shared" ca="1" si="39"/>
        <v/>
      </c>
      <c r="AD538" s="75" t="str">
        <f t="shared" ca="1" si="40"/>
        <v/>
      </c>
      <c r="AI538" s="78" t="str">
        <f>IF(AJ538="","",MAX($AI$5:AI537)+1)</f>
        <v/>
      </c>
      <c r="AJ538" s="53" t="str">
        <f>IF(G537="","",IF(COUNTIF($AJ$11:AJ537,G537)=0,G537,""))</f>
        <v/>
      </c>
      <c r="AK538" s="53" t="str">
        <f t="shared" si="41"/>
        <v/>
      </c>
      <c r="AL538" s="135"/>
    </row>
    <row r="539" spans="1:38" x14ac:dyDescent="0.25">
      <c r="A539" s="136"/>
      <c r="B539" s="136"/>
      <c r="C539" s="136"/>
      <c r="D539" s="136"/>
      <c r="E539" s="137"/>
      <c r="F539" s="137"/>
      <c r="G539" s="136"/>
      <c r="H539" s="137"/>
      <c r="I539" s="140" t="str">
        <f t="shared" si="38"/>
        <v/>
      </c>
      <c r="J539" s="140"/>
      <c r="K539" s="140"/>
      <c r="L539" s="140"/>
      <c r="M539" s="74" t="str">
        <f>IF(AND(C539="Abierto",D539="Urgente"),A539,"")</f>
        <v/>
      </c>
      <c r="N539" s="74" t="str">
        <f ca="1">IF(AND(C539="Abierto",D539="Urgente"),TODAY()-E539,"")</f>
        <v/>
      </c>
      <c r="O539" s="74" t="str">
        <f>IF(AND(C539="Abierto",D539="Urgente"),RANK(N539,$N$13:$N$814,0)+COUNTIF($N$13:N539,N539)-1,"")</f>
        <v/>
      </c>
      <c r="P539" s="74" t="str">
        <f>IF(AND(C539="Abierto",D539="Alta"),A539,"")</f>
        <v/>
      </c>
      <c r="Q539" s="74" t="str">
        <f ca="1">IF(AND(C539="Abierto",D539="Alta"),TODAY()-E539,"")</f>
        <v/>
      </c>
      <c r="R539" s="74" t="str">
        <f>IF(AND(C539="Abierto",D539="Alta"),RANK(Q539,$Q$13:$Q$814,0)+COUNTIF($Q$13:Q539,Q539)-1+MAX(O:O),"")</f>
        <v/>
      </c>
      <c r="S539" s="74" t="str">
        <f>IF(AND(C539="Abierto",D539="Media"),A539,"")</f>
        <v/>
      </c>
      <c r="T539" s="74" t="str">
        <f ca="1">IF(AND(C539="Abierto",D539="Media"),TODAY()-E539,"")</f>
        <v/>
      </c>
      <c r="U539" s="74" t="str">
        <f>IF(AND(C539="Abierto",D539="Media"),RANK(T539,$T$13:$T$814,0)+COUNTIF($T$13:T539,T539)-1+MAX(O:O,R:R),"")</f>
        <v/>
      </c>
      <c r="V539" s="74" t="str">
        <f>IF(AND(C539="Abierto",D539="Baja"),A539,"")</f>
        <v/>
      </c>
      <c r="W539" s="74" t="str">
        <f ca="1">IF(AND(C539="Abierto",D539="Baja"),TODAY()-E539,"")</f>
        <v/>
      </c>
      <c r="X539" s="74" t="str">
        <f>IF(AND(C539="Abierto",D539="Baja"),RANK(W539,$W$13:$W$814,0)+COUNTIF($W$13:W539,W539)-1+MAX(O:O,R:R,U:U),"")</f>
        <v/>
      </c>
      <c r="Y539" s="139" t="str">
        <f>IF(OR(C539="Resuelto",C539=""),"",SUM(O539,R539,U539,X539))</f>
        <v/>
      </c>
      <c r="Z539" s="139" t="str">
        <f>IF(OR(C539="Resuelto",C539=""),"",SUM(N539,Q539,T539,W539))</f>
        <v/>
      </c>
      <c r="AA539" s="139" t="str">
        <f>IF(OR(C539="Resuelto",C539=""),"",SUM(M539,P539,S539,V539))</f>
        <v/>
      </c>
      <c r="AB539" s="28">
        <v>721</v>
      </c>
      <c r="AC539" s="28" t="str">
        <f t="shared" ca="1" si="39"/>
        <v/>
      </c>
      <c r="AD539" s="75" t="str">
        <f t="shared" ca="1" si="40"/>
        <v/>
      </c>
      <c r="AI539" s="78" t="str">
        <f>IF(AJ539="","",MAX($AI$5:AI538)+1)</f>
        <v/>
      </c>
      <c r="AJ539" s="53" t="str">
        <f>IF(G538="","",IF(COUNTIF($AJ$11:AJ538,G538)=0,G538,""))</f>
        <v/>
      </c>
      <c r="AK539" s="53" t="str">
        <f t="shared" si="41"/>
        <v/>
      </c>
      <c r="AL539" s="135"/>
    </row>
    <row r="540" spans="1:38" x14ac:dyDescent="0.25">
      <c r="A540" s="136"/>
      <c r="B540" s="136"/>
      <c r="C540" s="136"/>
      <c r="D540" s="136"/>
      <c r="E540" s="137"/>
      <c r="F540" s="137"/>
      <c r="G540" s="136"/>
      <c r="H540" s="137"/>
      <c r="I540" s="140" t="str">
        <f t="shared" si="38"/>
        <v/>
      </c>
      <c r="J540" s="140"/>
      <c r="K540" s="140"/>
      <c r="L540" s="140"/>
      <c r="M540" s="74" t="str">
        <f>IF(AND(C540="Abierto",D540="Urgente"),A540,"")</f>
        <v/>
      </c>
      <c r="N540" s="74" t="str">
        <f ca="1">IF(AND(C540="Abierto",D540="Urgente"),TODAY()-E540,"")</f>
        <v/>
      </c>
      <c r="O540" s="74" t="str">
        <f>IF(AND(C540="Abierto",D540="Urgente"),RANK(N540,$N$13:$N$814,0)+COUNTIF($N$13:N540,N540)-1,"")</f>
        <v/>
      </c>
      <c r="P540" s="74" t="str">
        <f>IF(AND(C540="Abierto",D540="Alta"),A540,"")</f>
        <v/>
      </c>
      <c r="Q540" s="74" t="str">
        <f ca="1">IF(AND(C540="Abierto",D540="Alta"),TODAY()-E540,"")</f>
        <v/>
      </c>
      <c r="R540" s="74" t="str">
        <f>IF(AND(C540="Abierto",D540="Alta"),RANK(Q540,$Q$13:$Q$814,0)+COUNTIF($Q$13:Q540,Q540)-1+MAX(O:O),"")</f>
        <v/>
      </c>
      <c r="S540" s="74" t="str">
        <f>IF(AND(C540="Abierto",D540="Media"),A540,"")</f>
        <v/>
      </c>
      <c r="T540" s="74" t="str">
        <f ca="1">IF(AND(C540="Abierto",D540="Media"),TODAY()-E540,"")</f>
        <v/>
      </c>
      <c r="U540" s="74" t="str">
        <f>IF(AND(C540="Abierto",D540="Media"),RANK(T540,$T$13:$T$814,0)+COUNTIF($T$13:T540,T540)-1+MAX(O:O,R:R),"")</f>
        <v/>
      </c>
      <c r="V540" s="74" t="str">
        <f>IF(AND(C540="Abierto",D540="Baja"),A540,"")</f>
        <v/>
      </c>
      <c r="W540" s="74" t="str">
        <f ca="1">IF(AND(C540="Abierto",D540="Baja"),TODAY()-E540,"")</f>
        <v/>
      </c>
      <c r="X540" s="74" t="str">
        <f>IF(AND(C540="Abierto",D540="Baja"),RANK(W540,$W$13:$W$814,0)+COUNTIF($W$13:W540,W540)-1+MAX(O:O,R:R,U:U),"")</f>
        <v/>
      </c>
      <c r="Y540" s="139" t="str">
        <f>IF(OR(C540="Resuelto",C540=""),"",SUM(O540,R540,U540,X540))</f>
        <v/>
      </c>
      <c r="Z540" s="139" t="str">
        <f>IF(OR(C540="Resuelto",C540=""),"",SUM(N540,Q540,T540,W540))</f>
        <v/>
      </c>
      <c r="AA540" s="139" t="str">
        <f>IF(OR(C540="Resuelto",C540=""),"",SUM(M540,P540,S540,V540))</f>
        <v/>
      </c>
      <c r="AB540" s="28">
        <v>722</v>
      </c>
      <c r="AC540" s="28" t="str">
        <f t="shared" ca="1" si="39"/>
        <v/>
      </c>
      <c r="AD540" s="75" t="str">
        <f t="shared" ca="1" si="40"/>
        <v/>
      </c>
      <c r="AI540" s="78" t="str">
        <f>IF(AJ540="","",MAX($AI$5:AI539)+1)</f>
        <v/>
      </c>
      <c r="AJ540" s="53" t="str">
        <f>IF(G539="","",IF(COUNTIF($AJ$11:AJ539,G539)=0,G539,""))</f>
        <v/>
      </c>
      <c r="AK540" s="53" t="str">
        <f t="shared" si="41"/>
        <v/>
      </c>
      <c r="AL540" s="135"/>
    </row>
    <row r="541" spans="1:38" x14ac:dyDescent="0.25">
      <c r="A541" s="136"/>
      <c r="B541" s="136"/>
      <c r="C541" s="136"/>
      <c r="D541" s="136"/>
      <c r="E541" s="137"/>
      <c r="F541" s="137"/>
      <c r="G541" s="136"/>
      <c r="H541" s="137"/>
      <c r="I541" s="140" t="str">
        <f t="shared" si="38"/>
        <v/>
      </c>
      <c r="J541" s="140"/>
      <c r="K541" s="140"/>
      <c r="L541" s="140"/>
      <c r="M541" s="74" t="str">
        <f>IF(AND(C541="Abierto",D541="Urgente"),A541,"")</f>
        <v/>
      </c>
      <c r="N541" s="74" t="str">
        <f ca="1">IF(AND(C541="Abierto",D541="Urgente"),TODAY()-E541,"")</f>
        <v/>
      </c>
      <c r="O541" s="74" t="str">
        <f>IF(AND(C541="Abierto",D541="Urgente"),RANK(N541,$N$13:$N$814,0)+COUNTIF($N$13:N541,N541)-1,"")</f>
        <v/>
      </c>
      <c r="P541" s="74" t="str">
        <f>IF(AND(C541="Abierto",D541="Alta"),A541,"")</f>
        <v/>
      </c>
      <c r="Q541" s="74" t="str">
        <f ca="1">IF(AND(C541="Abierto",D541="Alta"),TODAY()-E541,"")</f>
        <v/>
      </c>
      <c r="R541" s="74" t="str">
        <f>IF(AND(C541="Abierto",D541="Alta"),RANK(Q541,$Q$13:$Q$814,0)+COUNTIF($Q$13:Q541,Q541)-1+MAX(O:O),"")</f>
        <v/>
      </c>
      <c r="S541" s="74" t="str">
        <f>IF(AND(C541="Abierto",D541="Media"),A541,"")</f>
        <v/>
      </c>
      <c r="T541" s="74" t="str">
        <f ca="1">IF(AND(C541="Abierto",D541="Media"),TODAY()-E541,"")</f>
        <v/>
      </c>
      <c r="U541" s="74" t="str">
        <f>IF(AND(C541="Abierto",D541="Media"),RANK(T541,$T$13:$T$814,0)+COUNTIF($T$13:T541,T541)-1+MAX(O:O,R:R),"")</f>
        <v/>
      </c>
      <c r="V541" s="74" t="str">
        <f>IF(AND(C541="Abierto",D541="Baja"),A541,"")</f>
        <v/>
      </c>
      <c r="W541" s="74" t="str">
        <f ca="1">IF(AND(C541="Abierto",D541="Baja"),TODAY()-E541,"")</f>
        <v/>
      </c>
      <c r="X541" s="74" t="str">
        <f>IF(AND(C541="Abierto",D541="Baja"),RANK(W541,$W$13:$W$814,0)+COUNTIF($W$13:W541,W541)-1+MAX(O:O,R:R,U:U),"")</f>
        <v/>
      </c>
      <c r="Y541" s="139" t="str">
        <f>IF(OR(C541="Resuelto",C541=""),"",SUM(O541,R541,U541,X541))</f>
        <v/>
      </c>
      <c r="Z541" s="139" t="str">
        <f>IF(OR(C541="Resuelto",C541=""),"",SUM(N541,Q541,T541,W541))</f>
        <v/>
      </c>
      <c r="AA541" s="139" t="str">
        <f>IF(OR(C541="Resuelto",C541=""),"",SUM(M541,P541,S541,V541))</f>
        <v/>
      </c>
      <c r="AB541" s="28">
        <v>723</v>
      </c>
      <c r="AC541" s="28" t="str">
        <f t="shared" ca="1" si="39"/>
        <v/>
      </c>
      <c r="AD541" s="75" t="str">
        <f t="shared" ca="1" si="40"/>
        <v/>
      </c>
      <c r="AI541" s="78" t="str">
        <f>IF(AJ541="","",MAX($AI$5:AI540)+1)</f>
        <v/>
      </c>
      <c r="AJ541" s="53" t="str">
        <f>IF(G540="","",IF(COUNTIF($AJ$11:AJ540,G540)=0,G540,""))</f>
        <v/>
      </c>
      <c r="AK541" s="53" t="str">
        <f t="shared" si="41"/>
        <v/>
      </c>
      <c r="AL541" s="135"/>
    </row>
    <row r="542" spans="1:38" x14ac:dyDescent="0.25">
      <c r="A542" s="136"/>
      <c r="B542" s="136"/>
      <c r="C542" s="136"/>
      <c r="D542" s="136"/>
      <c r="E542" s="137"/>
      <c r="F542" s="137"/>
      <c r="G542" s="136"/>
      <c r="H542" s="137"/>
      <c r="I542" s="140" t="str">
        <f t="shared" si="38"/>
        <v/>
      </c>
      <c r="J542" s="140"/>
      <c r="K542" s="140"/>
      <c r="L542" s="140"/>
      <c r="M542" s="74" t="str">
        <f>IF(AND(C542="Abierto",D542="Urgente"),A542,"")</f>
        <v/>
      </c>
      <c r="N542" s="74" t="str">
        <f ca="1">IF(AND(C542="Abierto",D542="Urgente"),TODAY()-E542,"")</f>
        <v/>
      </c>
      <c r="O542" s="74" t="str">
        <f>IF(AND(C542="Abierto",D542="Urgente"),RANK(N542,$N$13:$N$814,0)+COUNTIF($N$13:N542,N542)-1,"")</f>
        <v/>
      </c>
      <c r="P542" s="74" t="str">
        <f>IF(AND(C542="Abierto",D542="Alta"),A542,"")</f>
        <v/>
      </c>
      <c r="Q542" s="74" t="str">
        <f ca="1">IF(AND(C542="Abierto",D542="Alta"),TODAY()-E542,"")</f>
        <v/>
      </c>
      <c r="R542" s="74" t="str">
        <f>IF(AND(C542="Abierto",D542="Alta"),RANK(Q542,$Q$13:$Q$814,0)+COUNTIF($Q$13:Q542,Q542)-1+MAX(O:O),"")</f>
        <v/>
      </c>
      <c r="S542" s="74" t="str">
        <f>IF(AND(C542="Abierto",D542="Media"),A542,"")</f>
        <v/>
      </c>
      <c r="T542" s="74" t="str">
        <f ca="1">IF(AND(C542="Abierto",D542="Media"),TODAY()-E542,"")</f>
        <v/>
      </c>
      <c r="U542" s="74" t="str">
        <f>IF(AND(C542="Abierto",D542="Media"),RANK(T542,$T$13:$T$814,0)+COUNTIF($T$13:T542,T542)-1+MAX(O:O,R:R),"")</f>
        <v/>
      </c>
      <c r="V542" s="74" t="str">
        <f>IF(AND(C542="Abierto",D542="Baja"),A542,"")</f>
        <v/>
      </c>
      <c r="W542" s="74" t="str">
        <f ca="1">IF(AND(C542="Abierto",D542="Baja"),TODAY()-E542,"")</f>
        <v/>
      </c>
      <c r="X542" s="74" t="str">
        <f>IF(AND(C542="Abierto",D542="Baja"),RANK(W542,$W$13:$W$814,0)+COUNTIF($W$13:W542,W542)-1+MAX(O:O,R:R,U:U),"")</f>
        <v/>
      </c>
      <c r="Y542" s="139" t="str">
        <f>IF(OR(C542="Resuelto",C542=""),"",SUM(O542,R542,U542,X542))</f>
        <v/>
      </c>
      <c r="Z542" s="139" t="str">
        <f>IF(OR(C542="Resuelto",C542=""),"",SUM(N542,Q542,T542,W542))</f>
        <v/>
      </c>
      <c r="AA542" s="139" t="str">
        <f>IF(OR(C542="Resuelto",C542=""),"",SUM(M542,P542,S542,V542))</f>
        <v/>
      </c>
      <c r="AB542" s="28">
        <v>724</v>
      </c>
      <c r="AC542" s="28" t="str">
        <f t="shared" ca="1" si="39"/>
        <v/>
      </c>
      <c r="AD542" s="75" t="str">
        <f t="shared" ca="1" si="40"/>
        <v/>
      </c>
      <c r="AI542" s="78" t="str">
        <f>IF(AJ542="","",MAX($AI$5:AI541)+1)</f>
        <v/>
      </c>
      <c r="AJ542" s="53" t="str">
        <f>IF(G541="","",IF(COUNTIF($AJ$11:AJ541,G541)=0,G541,""))</f>
        <v/>
      </c>
      <c r="AK542" s="53" t="str">
        <f t="shared" si="41"/>
        <v/>
      </c>
      <c r="AL542" s="135"/>
    </row>
    <row r="543" spans="1:38" x14ac:dyDescent="0.25">
      <c r="A543" s="136"/>
      <c r="B543" s="136"/>
      <c r="C543" s="136"/>
      <c r="D543" s="136"/>
      <c r="E543" s="137"/>
      <c r="F543" s="137"/>
      <c r="G543" s="136"/>
      <c r="H543" s="137"/>
      <c r="I543" s="140" t="str">
        <f t="shared" si="38"/>
        <v/>
      </c>
      <c r="J543" s="140"/>
      <c r="K543" s="140"/>
      <c r="L543" s="140"/>
      <c r="M543" s="74" t="str">
        <f>IF(AND(C543="Abierto",D543="Urgente"),A543,"")</f>
        <v/>
      </c>
      <c r="N543" s="74" t="str">
        <f ca="1">IF(AND(C543="Abierto",D543="Urgente"),TODAY()-E543,"")</f>
        <v/>
      </c>
      <c r="O543" s="74" t="str">
        <f>IF(AND(C543="Abierto",D543="Urgente"),RANK(N543,$N$13:$N$814,0)+COUNTIF($N$13:N543,N543)-1,"")</f>
        <v/>
      </c>
      <c r="P543" s="74" t="str">
        <f>IF(AND(C543="Abierto",D543="Alta"),A543,"")</f>
        <v/>
      </c>
      <c r="Q543" s="74" t="str">
        <f ca="1">IF(AND(C543="Abierto",D543="Alta"),TODAY()-E543,"")</f>
        <v/>
      </c>
      <c r="R543" s="74" t="str">
        <f>IF(AND(C543="Abierto",D543="Alta"),RANK(Q543,$Q$13:$Q$814,0)+COUNTIF($Q$13:Q543,Q543)-1+MAX(O:O),"")</f>
        <v/>
      </c>
      <c r="S543" s="74" t="str">
        <f>IF(AND(C543="Abierto",D543="Media"),A543,"")</f>
        <v/>
      </c>
      <c r="T543" s="74" t="str">
        <f ca="1">IF(AND(C543="Abierto",D543="Media"),TODAY()-E543,"")</f>
        <v/>
      </c>
      <c r="U543" s="74" t="str">
        <f>IF(AND(C543="Abierto",D543="Media"),RANK(T543,$T$13:$T$814,0)+COUNTIF($T$13:T543,T543)-1+MAX(O:O,R:R),"")</f>
        <v/>
      </c>
      <c r="V543" s="74" t="str">
        <f>IF(AND(C543="Abierto",D543="Baja"),A543,"")</f>
        <v/>
      </c>
      <c r="W543" s="74" t="str">
        <f ca="1">IF(AND(C543="Abierto",D543="Baja"),TODAY()-E543,"")</f>
        <v/>
      </c>
      <c r="X543" s="74" t="str">
        <f>IF(AND(C543="Abierto",D543="Baja"),RANK(W543,$W$13:$W$814,0)+COUNTIF($W$13:W543,W543)-1+MAX(O:O,R:R,U:U),"")</f>
        <v/>
      </c>
      <c r="Y543" s="139" t="str">
        <f>IF(OR(C543="Resuelto",C543=""),"",SUM(O543,R543,U543,X543))</f>
        <v/>
      </c>
      <c r="Z543" s="139" t="str">
        <f>IF(OR(C543="Resuelto",C543=""),"",SUM(N543,Q543,T543,W543))</f>
        <v/>
      </c>
      <c r="AA543" s="139" t="str">
        <f>IF(OR(C543="Resuelto",C543=""),"",SUM(M543,P543,S543,V543))</f>
        <v/>
      </c>
      <c r="AB543" s="28">
        <v>725</v>
      </c>
      <c r="AC543" s="28" t="str">
        <f t="shared" ca="1" si="39"/>
        <v/>
      </c>
      <c r="AD543" s="75" t="str">
        <f t="shared" ca="1" si="40"/>
        <v/>
      </c>
      <c r="AI543" s="78" t="str">
        <f>IF(AJ543="","",MAX($AI$5:AI542)+1)</f>
        <v/>
      </c>
      <c r="AJ543" s="53" t="str">
        <f>IF(G542="","",IF(COUNTIF($AJ$11:AJ542,G542)=0,G542,""))</f>
        <v/>
      </c>
      <c r="AK543" s="53" t="str">
        <f t="shared" si="41"/>
        <v/>
      </c>
      <c r="AL543" s="135"/>
    </row>
    <row r="544" spans="1:38" x14ac:dyDescent="0.25">
      <c r="A544" s="136"/>
      <c r="B544" s="136"/>
      <c r="C544" s="136"/>
      <c r="D544" s="136"/>
      <c r="E544" s="137"/>
      <c r="F544" s="137"/>
      <c r="G544" s="136"/>
      <c r="H544" s="137"/>
      <c r="I544" s="140" t="str">
        <f t="shared" si="38"/>
        <v/>
      </c>
      <c r="J544" s="140"/>
      <c r="K544" s="140"/>
      <c r="L544" s="140"/>
      <c r="M544" s="74" t="str">
        <f>IF(AND(C544="Abierto",D544="Urgente"),A544,"")</f>
        <v/>
      </c>
      <c r="N544" s="74" t="str">
        <f ca="1">IF(AND(C544="Abierto",D544="Urgente"),TODAY()-E544,"")</f>
        <v/>
      </c>
      <c r="O544" s="74" t="str">
        <f>IF(AND(C544="Abierto",D544="Urgente"),RANK(N544,$N$13:$N$814,0)+COUNTIF($N$13:N544,N544)-1,"")</f>
        <v/>
      </c>
      <c r="P544" s="74" t="str">
        <f>IF(AND(C544="Abierto",D544="Alta"),A544,"")</f>
        <v/>
      </c>
      <c r="Q544" s="74" t="str">
        <f ca="1">IF(AND(C544="Abierto",D544="Alta"),TODAY()-E544,"")</f>
        <v/>
      </c>
      <c r="R544" s="74" t="str">
        <f>IF(AND(C544="Abierto",D544="Alta"),RANK(Q544,$Q$13:$Q$814,0)+COUNTIF($Q$13:Q544,Q544)-1+MAX(O:O),"")</f>
        <v/>
      </c>
      <c r="S544" s="74" t="str">
        <f>IF(AND(C544="Abierto",D544="Media"),A544,"")</f>
        <v/>
      </c>
      <c r="T544" s="74" t="str">
        <f ca="1">IF(AND(C544="Abierto",D544="Media"),TODAY()-E544,"")</f>
        <v/>
      </c>
      <c r="U544" s="74" t="str">
        <f>IF(AND(C544="Abierto",D544="Media"),RANK(T544,$T$13:$T$814,0)+COUNTIF($T$13:T544,T544)-1+MAX(O:O,R:R),"")</f>
        <v/>
      </c>
      <c r="V544" s="74" t="str">
        <f>IF(AND(C544="Abierto",D544="Baja"),A544,"")</f>
        <v/>
      </c>
      <c r="W544" s="74" t="str">
        <f ca="1">IF(AND(C544="Abierto",D544="Baja"),TODAY()-E544,"")</f>
        <v/>
      </c>
      <c r="X544" s="74" t="str">
        <f>IF(AND(C544="Abierto",D544="Baja"),RANK(W544,$W$13:$W$814,0)+COUNTIF($W$13:W544,W544)-1+MAX(O:O,R:R,U:U),"")</f>
        <v/>
      </c>
      <c r="Y544" s="139" t="str">
        <f>IF(OR(C544="Resuelto",C544=""),"",SUM(O544,R544,U544,X544))</f>
        <v/>
      </c>
      <c r="Z544" s="139" t="str">
        <f>IF(OR(C544="Resuelto",C544=""),"",SUM(N544,Q544,T544,W544))</f>
        <v/>
      </c>
      <c r="AA544" s="139" t="str">
        <f>IF(OR(C544="Resuelto",C544=""),"",SUM(M544,P544,S544,V544))</f>
        <v/>
      </c>
      <c r="AB544" s="28">
        <v>726</v>
      </c>
      <c r="AC544" s="28" t="str">
        <f t="shared" ca="1" si="39"/>
        <v/>
      </c>
      <c r="AD544" s="75" t="str">
        <f t="shared" ca="1" si="40"/>
        <v/>
      </c>
      <c r="AI544" s="78" t="str">
        <f>IF(AJ544="","",MAX($AI$5:AI543)+1)</f>
        <v/>
      </c>
      <c r="AJ544" s="53" t="str">
        <f>IF(G543="","",IF(COUNTIF($AJ$11:AJ543,G543)=0,G543,""))</f>
        <v/>
      </c>
      <c r="AK544" s="53" t="str">
        <f t="shared" si="41"/>
        <v/>
      </c>
      <c r="AL544" s="135"/>
    </row>
    <row r="545" spans="1:38" x14ac:dyDescent="0.25">
      <c r="A545" s="136"/>
      <c r="B545" s="136"/>
      <c r="C545" s="136"/>
      <c r="D545" s="136"/>
      <c r="E545" s="137"/>
      <c r="F545" s="137"/>
      <c r="G545" s="136"/>
      <c r="H545" s="137"/>
      <c r="I545" s="140" t="str">
        <f t="shared" si="38"/>
        <v/>
      </c>
      <c r="J545" s="140"/>
      <c r="K545" s="140"/>
      <c r="L545" s="140"/>
      <c r="M545" s="74" t="str">
        <f>IF(AND(C545="Abierto",D545="Urgente"),A545,"")</f>
        <v/>
      </c>
      <c r="N545" s="74" t="str">
        <f ca="1">IF(AND(C545="Abierto",D545="Urgente"),TODAY()-E545,"")</f>
        <v/>
      </c>
      <c r="O545" s="74" t="str">
        <f>IF(AND(C545="Abierto",D545="Urgente"),RANK(N545,$N$13:$N$814,0)+COUNTIF($N$13:N545,N545)-1,"")</f>
        <v/>
      </c>
      <c r="P545" s="74" t="str">
        <f>IF(AND(C545="Abierto",D545="Alta"),A545,"")</f>
        <v/>
      </c>
      <c r="Q545" s="74" t="str">
        <f ca="1">IF(AND(C545="Abierto",D545="Alta"),TODAY()-E545,"")</f>
        <v/>
      </c>
      <c r="R545" s="74" t="str">
        <f>IF(AND(C545="Abierto",D545="Alta"),RANK(Q545,$Q$13:$Q$814,0)+COUNTIF($Q$13:Q545,Q545)-1+MAX(O:O),"")</f>
        <v/>
      </c>
      <c r="S545" s="74" t="str">
        <f>IF(AND(C545="Abierto",D545="Media"),A545,"")</f>
        <v/>
      </c>
      <c r="T545" s="74" t="str">
        <f ca="1">IF(AND(C545="Abierto",D545="Media"),TODAY()-E545,"")</f>
        <v/>
      </c>
      <c r="U545" s="74" t="str">
        <f>IF(AND(C545="Abierto",D545="Media"),RANK(T545,$T$13:$T$814,0)+COUNTIF($T$13:T545,T545)-1+MAX(O:O,R:R),"")</f>
        <v/>
      </c>
      <c r="V545" s="74" t="str">
        <f>IF(AND(C545="Abierto",D545="Baja"),A545,"")</f>
        <v/>
      </c>
      <c r="W545" s="74" t="str">
        <f ca="1">IF(AND(C545="Abierto",D545="Baja"),TODAY()-E545,"")</f>
        <v/>
      </c>
      <c r="X545" s="74" t="str">
        <f>IF(AND(C545="Abierto",D545="Baja"),RANK(W545,$W$13:$W$814,0)+COUNTIF($W$13:W545,W545)-1+MAX(O:O,R:R,U:U),"")</f>
        <v/>
      </c>
      <c r="Y545" s="139" t="str">
        <f>IF(OR(C545="Resuelto",C545=""),"",SUM(O545,R545,U545,X545))</f>
        <v/>
      </c>
      <c r="Z545" s="139" t="str">
        <f>IF(OR(C545="Resuelto",C545=""),"",SUM(N545,Q545,T545,W545))</f>
        <v/>
      </c>
      <c r="AA545" s="139" t="str">
        <f>IF(OR(C545="Resuelto",C545=""),"",SUM(M545,P545,S545,V545))</f>
        <v/>
      </c>
      <c r="AB545" s="28">
        <v>727</v>
      </c>
      <c r="AC545" s="28" t="str">
        <f t="shared" ca="1" si="39"/>
        <v/>
      </c>
      <c r="AD545" s="75" t="str">
        <f t="shared" ca="1" si="40"/>
        <v/>
      </c>
      <c r="AI545" s="78" t="str">
        <f>IF(AJ545="","",MAX($AI$5:AI544)+1)</f>
        <v/>
      </c>
      <c r="AJ545" s="53" t="str">
        <f>IF(G544="","",IF(COUNTIF($AJ$11:AJ544,G544)=0,G544,""))</f>
        <v/>
      </c>
      <c r="AK545" s="53" t="str">
        <f t="shared" si="41"/>
        <v/>
      </c>
      <c r="AL545" s="135"/>
    </row>
    <row r="546" spans="1:38" x14ac:dyDescent="0.25">
      <c r="A546" s="136"/>
      <c r="B546" s="136"/>
      <c r="C546" s="136"/>
      <c r="D546" s="136"/>
      <c r="E546" s="137"/>
      <c r="F546" s="137"/>
      <c r="G546" s="136"/>
      <c r="H546" s="137"/>
      <c r="I546" s="140" t="str">
        <f t="shared" si="38"/>
        <v/>
      </c>
      <c r="J546" s="140"/>
      <c r="K546" s="140"/>
      <c r="L546" s="140"/>
      <c r="M546" s="74" t="str">
        <f>IF(AND(C546="Abierto",D546="Urgente"),A546,"")</f>
        <v/>
      </c>
      <c r="N546" s="74" t="str">
        <f ca="1">IF(AND(C546="Abierto",D546="Urgente"),TODAY()-E546,"")</f>
        <v/>
      </c>
      <c r="O546" s="74" t="str">
        <f>IF(AND(C546="Abierto",D546="Urgente"),RANK(N546,$N$13:$N$814,0)+COUNTIF($N$13:N546,N546)-1,"")</f>
        <v/>
      </c>
      <c r="P546" s="74" t="str">
        <f>IF(AND(C546="Abierto",D546="Alta"),A546,"")</f>
        <v/>
      </c>
      <c r="Q546" s="74" t="str">
        <f ca="1">IF(AND(C546="Abierto",D546="Alta"),TODAY()-E546,"")</f>
        <v/>
      </c>
      <c r="R546" s="74" t="str">
        <f>IF(AND(C546="Abierto",D546="Alta"),RANK(Q546,$Q$13:$Q$814,0)+COUNTIF($Q$13:Q546,Q546)-1+MAX(O:O),"")</f>
        <v/>
      </c>
      <c r="S546" s="74" t="str">
        <f>IF(AND(C546="Abierto",D546="Media"),A546,"")</f>
        <v/>
      </c>
      <c r="T546" s="74" t="str">
        <f ca="1">IF(AND(C546="Abierto",D546="Media"),TODAY()-E546,"")</f>
        <v/>
      </c>
      <c r="U546" s="74" t="str">
        <f>IF(AND(C546="Abierto",D546="Media"),RANK(T546,$T$13:$T$814,0)+COUNTIF($T$13:T546,T546)-1+MAX(O:O,R:R),"")</f>
        <v/>
      </c>
      <c r="V546" s="74" t="str">
        <f>IF(AND(C546="Abierto",D546="Baja"),A546,"")</f>
        <v/>
      </c>
      <c r="W546" s="74" t="str">
        <f ca="1">IF(AND(C546="Abierto",D546="Baja"),TODAY()-E546,"")</f>
        <v/>
      </c>
      <c r="X546" s="74" t="str">
        <f>IF(AND(C546="Abierto",D546="Baja"),RANK(W546,$W$13:$W$814,0)+COUNTIF($W$13:W546,W546)-1+MAX(O:O,R:R,U:U),"")</f>
        <v/>
      </c>
      <c r="Y546" s="139" t="str">
        <f>IF(OR(C546="Resuelto",C546=""),"",SUM(O546,R546,U546,X546))</f>
        <v/>
      </c>
      <c r="Z546" s="139" t="str">
        <f>IF(OR(C546="Resuelto",C546=""),"",SUM(N546,Q546,T546,W546))</f>
        <v/>
      </c>
      <c r="AA546" s="139" t="str">
        <f>IF(OR(C546="Resuelto",C546=""),"",SUM(M546,P546,S546,V546))</f>
        <v/>
      </c>
      <c r="AB546" s="28">
        <v>728</v>
      </c>
      <c r="AC546" s="28" t="str">
        <f t="shared" ca="1" si="39"/>
        <v/>
      </c>
      <c r="AD546" s="75" t="str">
        <f t="shared" ca="1" si="40"/>
        <v/>
      </c>
      <c r="AI546" s="78" t="str">
        <f>IF(AJ546="","",MAX($AI$5:AI545)+1)</f>
        <v/>
      </c>
      <c r="AJ546" s="53" t="str">
        <f>IF(G545="","",IF(COUNTIF($AJ$11:AJ545,G545)=0,G545,""))</f>
        <v/>
      </c>
      <c r="AK546" s="53" t="str">
        <f t="shared" si="41"/>
        <v/>
      </c>
      <c r="AL546" s="135"/>
    </row>
    <row r="547" spans="1:38" x14ac:dyDescent="0.25">
      <c r="A547" s="136"/>
      <c r="B547" s="136"/>
      <c r="C547" s="136"/>
      <c r="D547" s="136"/>
      <c r="E547" s="137"/>
      <c r="F547" s="137"/>
      <c r="G547" s="136"/>
      <c r="H547" s="137"/>
      <c r="I547" s="140" t="str">
        <f t="shared" si="38"/>
        <v/>
      </c>
      <c r="J547" s="140"/>
      <c r="K547" s="140"/>
      <c r="L547" s="140"/>
      <c r="M547" s="74" t="str">
        <f>IF(AND(C547="Abierto",D547="Urgente"),A547,"")</f>
        <v/>
      </c>
      <c r="N547" s="74" t="str">
        <f ca="1">IF(AND(C547="Abierto",D547="Urgente"),TODAY()-E547,"")</f>
        <v/>
      </c>
      <c r="O547" s="74" t="str">
        <f>IF(AND(C547="Abierto",D547="Urgente"),RANK(N547,$N$13:$N$814,0)+COUNTIF($N$13:N547,N547)-1,"")</f>
        <v/>
      </c>
      <c r="P547" s="74" t="str">
        <f>IF(AND(C547="Abierto",D547="Alta"),A547,"")</f>
        <v/>
      </c>
      <c r="Q547" s="74" t="str">
        <f ca="1">IF(AND(C547="Abierto",D547="Alta"),TODAY()-E547,"")</f>
        <v/>
      </c>
      <c r="R547" s="74" t="str">
        <f>IF(AND(C547="Abierto",D547="Alta"),RANK(Q547,$Q$13:$Q$814,0)+COUNTIF($Q$13:Q547,Q547)-1+MAX(O:O),"")</f>
        <v/>
      </c>
      <c r="S547" s="74" t="str">
        <f>IF(AND(C547="Abierto",D547="Media"),A547,"")</f>
        <v/>
      </c>
      <c r="T547" s="74" t="str">
        <f ca="1">IF(AND(C547="Abierto",D547="Media"),TODAY()-E547,"")</f>
        <v/>
      </c>
      <c r="U547" s="74" t="str">
        <f>IF(AND(C547="Abierto",D547="Media"),RANK(T547,$T$13:$T$814,0)+COUNTIF($T$13:T547,T547)-1+MAX(O:O,R:R),"")</f>
        <v/>
      </c>
      <c r="V547" s="74" t="str">
        <f>IF(AND(C547="Abierto",D547="Baja"),A547,"")</f>
        <v/>
      </c>
      <c r="W547" s="74" t="str">
        <f ca="1">IF(AND(C547="Abierto",D547="Baja"),TODAY()-E547,"")</f>
        <v/>
      </c>
      <c r="X547" s="74" t="str">
        <f>IF(AND(C547="Abierto",D547="Baja"),RANK(W547,$W$13:$W$814,0)+COUNTIF($W$13:W547,W547)-1+MAX(O:O,R:R,U:U),"")</f>
        <v/>
      </c>
      <c r="Y547" s="139" t="str">
        <f>IF(OR(C547="Resuelto",C547=""),"",SUM(O547,R547,U547,X547))</f>
        <v/>
      </c>
      <c r="Z547" s="139" t="str">
        <f>IF(OR(C547="Resuelto",C547=""),"",SUM(N547,Q547,T547,W547))</f>
        <v/>
      </c>
      <c r="AA547" s="139" t="str">
        <f>IF(OR(C547="Resuelto",C547=""),"",SUM(M547,P547,S547,V547))</f>
        <v/>
      </c>
      <c r="AB547" s="28">
        <v>729</v>
      </c>
      <c r="AC547" s="28" t="str">
        <f t="shared" ca="1" si="39"/>
        <v/>
      </c>
      <c r="AD547" s="75" t="str">
        <f t="shared" ca="1" si="40"/>
        <v/>
      </c>
      <c r="AI547" s="78" t="str">
        <f>IF(AJ547="","",MAX($AI$5:AI546)+1)</f>
        <v/>
      </c>
      <c r="AJ547" s="53" t="str">
        <f>IF(G546="","",IF(COUNTIF($AJ$11:AJ546,G546)=0,G546,""))</f>
        <v/>
      </c>
      <c r="AK547" s="53" t="str">
        <f t="shared" si="41"/>
        <v/>
      </c>
      <c r="AL547" s="135"/>
    </row>
    <row r="548" spans="1:38" x14ac:dyDescent="0.25">
      <c r="A548" s="136"/>
      <c r="B548" s="136"/>
      <c r="C548" s="136"/>
      <c r="D548" s="136"/>
      <c r="E548" s="137"/>
      <c r="F548" s="137"/>
      <c r="G548" s="136"/>
      <c r="H548" s="137"/>
      <c r="I548" s="140" t="str">
        <f t="shared" si="38"/>
        <v/>
      </c>
      <c r="J548" s="140"/>
      <c r="K548" s="140"/>
      <c r="L548" s="140"/>
      <c r="M548" s="74" t="str">
        <f>IF(AND(C548="Abierto",D548="Urgente"),A548,"")</f>
        <v/>
      </c>
      <c r="N548" s="74" t="str">
        <f ca="1">IF(AND(C548="Abierto",D548="Urgente"),TODAY()-E548,"")</f>
        <v/>
      </c>
      <c r="O548" s="74" t="str">
        <f>IF(AND(C548="Abierto",D548="Urgente"),RANK(N548,$N$13:$N$814,0)+COUNTIF($N$13:N548,N548)-1,"")</f>
        <v/>
      </c>
      <c r="P548" s="74" t="str">
        <f>IF(AND(C548="Abierto",D548="Alta"),A548,"")</f>
        <v/>
      </c>
      <c r="Q548" s="74" t="str">
        <f ca="1">IF(AND(C548="Abierto",D548="Alta"),TODAY()-E548,"")</f>
        <v/>
      </c>
      <c r="R548" s="74" t="str">
        <f>IF(AND(C548="Abierto",D548="Alta"),RANK(Q548,$Q$13:$Q$814,0)+COUNTIF($Q$13:Q548,Q548)-1+MAX(O:O),"")</f>
        <v/>
      </c>
      <c r="S548" s="74" t="str">
        <f>IF(AND(C548="Abierto",D548="Media"),A548,"")</f>
        <v/>
      </c>
      <c r="T548" s="74" t="str">
        <f ca="1">IF(AND(C548="Abierto",D548="Media"),TODAY()-E548,"")</f>
        <v/>
      </c>
      <c r="U548" s="74" t="str">
        <f>IF(AND(C548="Abierto",D548="Media"),RANK(T548,$T$13:$T$814,0)+COUNTIF($T$13:T548,T548)-1+MAX(O:O,R:R),"")</f>
        <v/>
      </c>
      <c r="V548" s="74" t="str">
        <f>IF(AND(C548="Abierto",D548="Baja"),A548,"")</f>
        <v/>
      </c>
      <c r="W548" s="74" t="str">
        <f ca="1">IF(AND(C548="Abierto",D548="Baja"),TODAY()-E548,"")</f>
        <v/>
      </c>
      <c r="X548" s="74" t="str">
        <f>IF(AND(C548="Abierto",D548="Baja"),RANK(W548,$W$13:$W$814,0)+COUNTIF($W$13:W548,W548)-1+MAX(O:O,R:R,U:U),"")</f>
        <v/>
      </c>
      <c r="Y548" s="139" t="str">
        <f>IF(OR(C548="Resuelto",C548=""),"",SUM(O548,R548,U548,X548))</f>
        <v/>
      </c>
      <c r="Z548" s="139" t="str">
        <f>IF(OR(C548="Resuelto",C548=""),"",SUM(N548,Q548,T548,W548))</f>
        <v/>
      </c>
      <c r="AA548" s="139" t="str">
        <f>IF(OR(C548="Resuelto",C548=""),"",SUM(M548,P548,S548,V548))</f>
        <v/>
      </c>
      <c r="AB548" s="28">
        <v>730</v>
      </c>
      <c r="AC548" s="28" t="str">
        <f t="shared" ca="1" si="39"/>
        <v/>
      </c>
      <c r="AD548" s="75" t="str">
        <f t="shared" ca="1" si="40"/>
        <v/>
      </c>
      <c r="AI548" s="78" t="str">
        <f>IF(AJ548="","",MAX($AI$5:AI547)+1)</f>
        <v/>
      </c>
      <c r="AJ548" s="53" t="str">
        <f>IF(G547="","",IF(COUNTIF($AJ$11:AJ547,G547)=0,G547,""))</f>
        <v/>
      </c>
      <c r="AK548" s="53" t="str">
        <f t="shared" si="41"/>
        <v/>
      </c>
      <c r="AL548" s="135"/>
    </row>
    <row r="549" spans="1:38" x14ac:dyDescent="0.25">
      <c r="A549" s="136"/>
      <c r="B549" s="136"/>
      <c r="C549" s="136"/>
      <c r="D549" s="136"/>
      <c r="E549" s="137"/>
      <c r="F549" s="137"/>
      <c r="G549" s="136"/>
      <c r="H549" s="137"/>
      <c r="I549" s="140" t="str">
        <f t="shared" si="38"/>
        <v/>
      </c>
      <c r="J549" s="140"/>
      <c r="K549" s="140"/>
      <c r="L549" s="140"/>
      <c r="M549" s="74" t="str">
        <f>IF(AND(C549="Abierto",D549="Urgente"),A549,"")</f>
        <v/>
      </c>
      <c r="N549" s="74" t="str">
        <f ca="1">IF(AND(C549="Abierto",D549="Urgente"),TODAY()-E549,"")</f>
        <v/>
      </c>
      <c r="O549" s="74" t="str">
        <f>IF(AND(C549="Abierto",D549="Urgente"),RANK(N549,$N$13:$N$814,0)+COUNTIF($N$13:N549,N549)-1,"")</f>
        <v/>
      </c>
      <c r="P549" s="74" t="str">
        <f>IF(AND(C549="Abierto",D549="Alta"),A549,"")</f>
        <v/>
      </c>
      <c r="Q549" s="74" t="str">
        <f ca="1">IF(AND(C549="Abierto",D549="Alta"),TODAY()-E549,"")</f>
        <v/>
      </c>
      <c r="R549" s="74" t="str">
        <f>IF(AND(C549="Abierto",D549="Alta"),RANK(Q549,$Q$13:$Q$814,0)+COUNTIF($Q$13:Q549,Q549)-1+MAX(O:O),"")</f>
        <v/>
      </c>
      <c r="S549" s="74" t="str">
        <f>IF(AND(C549="Abierto",D549="Media"),A549,"")</f>
        <v/>
      </c>
      <c r="T549" s="74" t="str">
        <f ca="1">IF(AND(C549="Abierto",D549="Media"),TODAY()-E549,"")</f>
        <v/>
      </c>
      <c r="U549" s="74" t="str">
        <f>IF(AND(C549="Abierto",D549="Media"),RANK(T549,$T$13:$T$814,0)+COUNTIF($T$13:T549,T549)-1+MAX(O:O,R:R),"")</f>
        <v/>
      </c>
      <c r="V549" s="74" t="str">
        <f>IF(AND(C549="Abierto",D549="Baja"),A549,"")</f>
        <v/>
      </c>
      <c r="W549" s="74" t="str">
        <f ca="1">IF(AND(C549="Abierto",D549="Baja"),TODAY()-E549,"")</f>
        <v/>
      </c>
      <c r="X549" s="74" t="str">
        <f>IF(AND(C549="Abierto",D549="Baja"),RANK(W549,$W$13:$W$814,0)+COUNTIF($W$13:W549,W549)-1+MAX(O:O,R:R,U:U),"")</f>
        <v/>
      </c>
      <c r="Y549" s="139" t="str">
        <f>IF(OR(C549="Resuelto",C549=""),"",SUM(O549,R549,U549,X549))</f>
        <v/>
      </c>
      <c r="Z549" s="139" t="str">
        <f>IF(OR(C549="Resuelto",C549=""),"",SUM(N549,Q549,T549,W549))</f>
        <v/>
      </c>
      <c r="AA549" s="139" t="str">
        <f>IF(OR(C549="Resuelto",C549=""),"",SUM(M549,P549,S549,V549))</f>
        <v/>
      </c>
      <c r="AB549" s="28">
        <v>731</v>
      </c>
      <c r="AC549" s="28" t="str">
        <f t="shared" ca="1" si="39"/>
        <v/>
      </c>
      <c r="AD549" s="75" t="str">
        <f t="shared" ca="1" si="40"/>
        <v/>
      </c>
      <c r="AI549" s="78" t="str">
        <f>IF(AJ549="","",MAX($AI$5:AI548)+1)</f>
        <v/>
      </c>
      <c r="AJ549" s="53" t="str">
        <f>IF(G548="","",IF(COUNTIF($AJ$11:AJ548,G548)=0,G548,""))</f>
        <v/>
      </c>
      <c r="AK549" s="53" t="str">
        <f t="shared" si="41"/>
        <v/>
      </c>
      <c r="AL549" s="135"/>
    </row>
    <row r="550" spans="1:38" x14ac:dyDescent="0.25">
      <c r="A550" s="136"/>
      <c r="B550" s="136"/>
      <c r="C550" s="136"/>
      <c r="D550" s="136"/>
      <c r="E550" s="137"/>
      <c r="F550" s="137"/>
      <c r="G550" s="136"/>
      <c r="H550" s="137"/>
      <c r="I550" s="140" t="str">
        <f t="shared" si="38"/>
        <v/>
      </c>
      <c r="J550" s="140"/>
      <c r="K550" s="140"/>
      <c r="L550" s="140"/>
      <c r="M550" s="74" t="str">
        <f>IF(AND(C550="Abierto",D550="Urgente"),A550,"")</f>
        <v/>
      </c>
      <c r="N550" s="74" t="str">
        <f ca="1">IF(AND(C550="Abierto",D550="Urgente"),TODAY()-E550,"")</f>
        <v/>
      </c>
      <c r="O550" s="74" t="str">
        <f>IF(AND(C550="Abierto",D550="Urgente"),RANK(N550,$N$13:$N$814,0)+COUNTIF($N$13:N550,N550)-1,"")</f>
        <v/>
      </c>
      <c r="P550" s="74" t="str">
        <f>IF(AND(C550="Abierto",D550="Alta"),A550,"")</f>
        <v/>
      </c>
      <c r="Q550" s="74" t="str">
        <f ca="1">IF(AND(C550="Abierto",D550="Alta"),TODAY()-E550,"")</f>
        <v/>
      </c>
      <c r="R550" s="74" t="str">
        <f>IF(AND(C550="Abierto",D550="Alta"),RANK(Q550,$Q$13:$Q$814,0)+COUNTIF($Q$13:Q550,Q550)-1+MAX(O:O),"")</f>
        <v/>
      </c>
      <c r="S550" s="74" t="str">
        <f>IF(AND(C550="Abierto",D550="Media"),A550,"")</f>
        <v/>
      </c>
      <c r="T550" s="74" t="str">
        <f ca="1">IF(AND(C550="Abierto",D550="Media"),TODAY()-E550,"")</f>
        <v/>
      </c>
      <c r="U550" s="74" t="str">
        <f>IF(AND(C550="Abierto",D550="Media"),RANK(T550,$T$13:$T$814,0)+COUNTIF($T$13:T550,T550)-1+MAX(O:O,R:R),"")</f>
        <v/>
      </c>
      <c r="V550" s="74" t="str">
        <f>IF(AND(C550="Abierto",D550="Baja"),A550,"")</f>
        <v/>
      </c>
      <c r="W550" s="74" t="str">
        <f ca="1">IF(AND(C550="Abierto",D550="Baja"),TODAY()-E550,"")</f>
        <v/>
      </c>
      <c r="X550" s="74" t="str">
        <f>IF(AND(C550="Abierto",D550="Baja"),RANK(W550,$W$13:$W$814,0)+COUNTIF($W$13:W550,W550)-1+MAX(O:O,R:R,U:U),"")</f>
        <v/>
      </c>
      <c r="Y550" s="139" t="str">
        <f>IF(OR(C550="Resuelto",C550=""),"",SUM(O550,R550,U550,X550))</f>
        <v/>
      </c>
      <c r="Z550" s="139" t="str">
        <f>IF(OR(C550="Resuelto",C550=""),"",SUM(N550,Q550,T550,W550))</f>
        <v/>
      </c>
      <c r="AA550" s="139" t="str">
        <f>IF(OR(C550="Resuelto",C550=""),"",SUM(M550,P550,S550,V550))</f>
        <v/>
      </c>
      <c r="AB550" s="28">
        <v>732</v>
      </c>
      <c r="AC550" s="28" t="str">
        <f t="shared" ca="1" si="39"/>
        <v/>
      </c>
      <c r="AD550" s="75" t="str">
        <f t="shared" ca="1" si="40"/>
        <v/>
      </c>
      <c r="AI550" s="78" t="str">
        <f>IF(AJ550="","",MAX($AI$5:AI549)+1)</f>
        <v/>
      </c>
      <c r="AJ550" s="53" t="str">
        <f>IF(G549="","",IF(COUNTIF($AJ$11:AJ549,G549)=0,G549,""))</f>
        <v/>
      </c>
      <c r="AK550" s="53" t="str">
        <f t="shared" si="41"/>
        <v/>
      </c>
      <c r="AL550" s="135"/>
    </row>
    <row r="551" spans="1:38" x14ac:dyDescent="0.25">
      <c r="A551" s="136"/>
      <c r="B551" s="136"/>
      <c r="C551" s="136"/>
      <c r="D551" s="136"/>
      <c r="E551" s="137"/>
      <c r="F551" s="137"/>
      <c r="G551" s="136"/>
      <c r="H551" s="137"/>
      <c r="I551" s="140" t="str">
        <f t="shared" si="38"/>
        <v/>
      </c>
      <c r="J551" s="140"/>
      <c r="K551" s="140"/>
      <c r="L551" s="140"/>
      <c r="M551" s="74" t="str">
        <f>IF(AND(C551="Abierto",D551="Urgente"),A551,"")</f>
        <v/>
      </c>
      <c r="N551" s="74" t="str">
        <f ca="1">IF(AND(C551="Abierto",D551="Urgente"),TODAY()-E551,"")</f>
        <v/>
      </c>
      <c r="O551" s="74" t="str">
        <f>IF(AND(C551="Abierto",D551="Urgente"),RANK(N551,$N$13:$N$814,0)+COUNTIF($N$13:N551,N551)-1,"")</f>
        <v/>
      </c>
      <c r="P551" s="74" t="str">
        <f>IF(AND(C551="Abierto",D551="Alta"),A551,"")</f>
        <v/>
      </c>
      <c r="Q551" s="74" t="str">
        <f ca="1">IF(AND(C551="Abierto",D551="Alta"),TODAY()-E551,"")</f>
        <v/>
      </c>
      <c r="R551" s="74" t="str">
        <f>IF(AND(C551="Abierto",D551="Alta"),RANK(Q551,$Q$13:$Q$814,0)+COUNTIF($Q$13:Q551,Q551)-1+MAX(O:O),"")</f>
        <v/>
      </c>
      <c r="S551" s="74" t="str">
        <f>IF(AND(C551="Abierto",D551="Media"),A551,"")</f>
        <v/>
      </c>
      <c r="T551" s="74" t="str">
        <f ca="1">IF(AND(C551="Abierto",D551="Media"),TODAY()-E551,"")</f>
        <v/>
      </c>
      <c r="U551" s="74" t="str">
        <f>IF(AND(C551="Abierto",D551="Media"),RANK(T551,$T$13:$T$814,0)+COUNTIF($T$13:T551,T551)-1+MAX(O:O,R:R),"")</f>
        <v/>
      </c>
      <c r="V551" s="74" t="str">
        <f>IF(AND(C551="Abierto",D551="Baja"),A551,"")</f>
        <v/>
      </c>
      <c r="W551" s="74" t="str">
        <f ca="1">IF(AND(C551="Abierto",D551="Baja"),TODAY()-E551,"")</f>
        <v/>
      </c>
      <c r="X551" s="74" t="str">
        <f>IF(AND(C551="Abierto",D551="Baja"),RANK(W551,$W$13:$W$814,0)+COUNTIF($W$13:W551,W551)-1+MAX(O:O,R:R,U:U),"")</f>
        <v/>
      </c>
      <c r="Y551" s="139" t="str">
        <f>IF(OR(C551="Resuelto",C551=""),"",SUM(O551,R551,U551,X551))</f>
        <v/>
      </c>
      <c r="Z551" s="139" t="str">
        <f>IF(OR(C551="Resuelto",C551=""),"",SUM(N551,Q551,T551,W551))</f>
        <v/>
      </c>
      <c r="AA551" s="139" t="str">
        <f>IF(OR(C551="Resuelto",C551=""),"",SUM(M551,P551,S551,V551))</f>
        <v/>
      </c>
      <c r="AB551" s="28">
        <v>733</v>
      </c>
      <c r="AC551" s="28" t="str">
        <f t="shared" ca="1" si="39"/>
        <v/>
      </c>
      <c r="AD551" s="75" t="str">
        <f t="shared" ca="1" si="40"/>
        <v/>
      </c>
      <c r="AI551" s="78" t="str">
        <f>IF(AJ551="","",MAX($AI$5:AI550)+1)</f>
        <v/>
      </c>
      <c r="AJ551" s="53" t="str">
        <f>IF(G550="","",IF(COUNTIF($AJ$11:AJ550,G550)=0,G550,""))</f>
        <v/>
      </c>
      <c r="AK551" s="53" t="str">
        <f t="shared" si="41"/>
        <v/>
      </c>
      <c r="AL551" s="135"/>
    </row>
    <row r="552" spans="1:38" x14ac:dyDescent="0.25">
      <c r="A552" s="136"/>
      <c r="B552" s="136"/>
      <c r="C552" s="136"/>
      <c r="D552" s="136"/>
      <c r="E552" s="137"/>
      <c r="F552" s="137"/>
      <c r="G552" s="136"/>
      <c r="H552" s="137"/>
      <c r="I552" s="140" t="str">
        <f t="shared" si="38"/>
        <v/>
      </c>
      <c r="J552" s="140"/>
      <c r="K552" s="140"/>
      <c r="L552" s="140"/>
      <c r="M552" s="74" t="str">
        <f>IF(AND(C552="Abierto",D552="Urgente"),A552,"")</f>
        <v/>
      </c>
      <c r="N552" s="74" t="str">
        <f ca="1">IF(AND(C552="Abierto",D552="Urgente"),TODAY()-E552,"")</f>
        <v/>
      </c>
      <c r="O552" s="74" t="str">
        <f>IF(AND(C552="Abierto",D552="Urgente"),RANK(N552,$N$13:$N$814,0)+COUNTIF($N$13:N552,N552)-1,"")</f>
        <v/>
      </c>
      <c r="P552" s="74" t="str">
        <f>IF(AND(C552="Abierto",D552="Alta"),A552,"")</f>
        <v/>
      </c>
      <c r="Q552" s="74" t="str">
        <f ca="1">IF(AND(C552="Abierto",D552="Alta"),TODAY()-E552,"")</f>
        <v/>
      </c>
      <c r="R552" s="74" t="str">
        <f>IF(AND(C552="Abierto",D552="Alta"),RANK(Q552,$Q$13:$Q$814,0)+COUNTIF($Q$13:Q552,Q552)-1+MAX(O:O),"")</f>
        <v/>
      </c>
      <c r="S552" s="74" t="str">
        <f>IF(AND(C552="Abierto",D552="Media"),A552,"")</f>
        <v/>
      </c>
      <c r="T552" s="74" t="str">
        <f ca="1">IF(AND(C552="Abierto",D552="Media"),TODAY()-E552,"")</f>
        <v/>
      </c>
      <c r="U552" s="74" t="str">
        <f>IF(AND(C552="Abierto",D552="Media"),RANK(T552,$T$13:$T$814,0)+COUNTIF($T$13:T552,T552)-1+MAX(O:O,R:R),"")</f>
        <v/>
      </c>
      <c r="V552" s="74" t="str">
        <f>IF(AND(C552="Abierto",D552="Baja"),A552,"")</f>
        <v/>
      </c>
      <c r="W552" s="74" t="str">
        <f ca="1">IF(AND(C552="Abierto",D552="Baja"),TODAY()-E552,"")</f>
        <v/>
      </c>
      <c r="X552" s="74" t="str">
        <f>IF(AND(C552="Abierto",D552="Baja"),RANK(W552,$W$13:$W$814,0)+COUNTIF($W$13:W552,W552)-1+MAX(O:O,R:R,U:U),"")</f>
        <v/>
      </c>
      <c r="Y552" s="139" t="str">
        <f>IF(OR(C552="Resuelto",C552=""),"",SUM(O552,R552,U552,X552))</f>
        <v/>
      </c>
      <c r="Z552" s="139" t="str">
        <f>IF(OR(C552="Resuelto",C552=""),"",SUM(N552,Q552,T552,W552))</f>
        <v/>
      </c>
      <c r="AA552" s="139" t="str">
        <f>IF(OR(C552="Resuelto",C552=""),"",SUM(M552,P552,S552,V552))</f>
        <v/>
      </c>
      <c r="AB552" s="28">
        <v>734</v>
      </c>
      <c r="AC552" s="28" t="str">
        <f t="shared" ca="1" si="39"/>
        <v/>
      </c>
      <c r="AD552" s="75" t="str">
        <f t="shared" ca="1" si="40"/>
        <v/>
      </c>
      <c r="AI552" s="78" t="str">
        <f>IF(AJ552="","",MAX($AI$5:AI551)+1)</f>
        <v/>
      </c>
      <c r="AJ552" s="53" t="str">
        <f>IF(G551="","",IF(COUNTIF($AJ$11:AJ551,G551)=0,G551,""))</f>
        <v/>
      </c>
      <c r="AK552" s="53" t="str">
        <f t="shared" si="41"/>
        <v/>
      </c>
      <c r="AL552" s="135"/>
    </row>
    <row r="553" spans="1:38" x14ac:dyDescent="0.25">
      <c r="A553" s="136"/>
      <c r="B553" s="136"/>
      <c r="C553" s="136"/>
      <c r="D553" s="136"/>
      <c r="E553" s="137"/>
      <c r="F553" s="137"/>
      <c r="G553" s="136"/>
      <c r="H553" s="137"/>
      <c r="I553" s="140" t="str">
        <f t="shared" si="38"/>
        <v/>
      </c>
      <c r="J553" s="140"/>
      <c r="K553" s="140"/>
      <c r="L553" s="140"/>
      <c r="M553" s="74" t="str">
        <f>IF(AND(C553="Abierto",D553="Urgente"),A553,"")</f>
        <v/>
      </c>
      <c r="N553" s="74" t="str">
        <f ca="1">IF(AND(C553="Abierto",D553="Urgente"),TODAY()-E553,"")</f>
        <v/>
      </c>
      <c r="O553" s="74" t="str">
        <f>IF(AND(C553="Abierto",D553="Urgente"),RANK(N553,$N$13:$N$814,0)+COUNTIF($N$13:N553,N553)-1,"")</f>
        <v/>
      </c>
      <c r="P553" s="74" t="str">
        <f>IF(AND(C553="Abierto",D553="Alta"),A553,"")</f>
        <v/>
      </c>
      <c r="Q553" s="74" t="str">
        <f ca="1">IF(AND(C553="Abierto",D553="Alta"),TODAY()-E553,"")</f>
        <v/>
      </c>
      <c r="R553" s="74" t="str">
        <f>IF(AND(C553="Abierto",D553="Alta"),RANK(Q553,$Q$13:$Q$814,0)+COUNTIF($Q$13:Q553,Q553)-1+MAX(O:O),"")</f>
        <v/>
      </c>
      <c r="S553" s="74" t="str">
        <f>IF(AND(C553="Abierto",D553="Media"),A553,"")</f>
        <v/>
      </c>
      <c r="T553" s="74" t="str">
        <f ca="1">IF(AND(C553="Abierto",D553="Media"),TODAY()-E553,"")</f>
        <v/>
      </c>
      <c r="U553" s="74" t="str">
        <f>IF(AND(C553="Abierto",D553="Media"),RANK(T553,$T$13:$T$814,0)+COUNTIF($T$13:T553,T553)-1+MAX(O:O,R:R),"")</f>
        <v/>
      </c>
      <c r="V553" s="74" t="str">
        <f>IF(AND(C553="Abierto",D553="Baja"),A553,"")</f>
        <v/>
      </c>
      <c r="W553" s="74" t="str">
        <f ca="1">IF(AND(C553="Abierto",D553="Baja"),TODAY()-E553,"")</f>
        <v/>
      </c>
      <c r="X553" s="74" t="str">
        <f>IF(AND(C553="Abierto",D553="Baja"),RANK(W553,$W$13:$W$814,0)+COUNTIF($W$13:W553,W553)-1+MAX(O:O,R:R,U:U),"")</f>
        <v/>
      </c>
      <c r="Y553" s="139" t="str">
        <f>IF(OR(C553="Resuelto",C553=""),"",SUM(O553,R553,U553,X553))</f>
        <v/>
      </c>
      <c r="Z553" s="139" t="str">
        <f>IF(OR(C553="Resuelto",C553=""),"",SUM(N553,Q553,T553,W553))</f>
        <v/>
      </c>
      <c r="AA553" s="139" t="str">
        <f>IF(OR(C553="Resuelto",C553=""),"",SUM(M553,P553,S553,V553))</f>
        <v/>
      </c>
      <c r="AB553" s="28">
        <v>735</v>
      </c>
      <c r="AC553" s="28" t="str">
        <f t="shared" ca="1" si="39"/>
        <v/>
      </c>
      <c r="AD553" s="75" t="str">
        <f t="shared" ca="1" si="40"/>
        <v/>
      </c>
      <c r="AI553" s="78" t="str">
        <f>IF(AJ553="","",MAX($AI$5:AI552)+1)</f>
        <v/>
      </c>
      <c r="AJ553" s="53" t="str">
        <f>IF(G552="","",IF(COUNTIF($AJ$11:AJ552,G552)=0,G552,""))</f>
        <v/>
      </c>
      <c r="AK553" s="53" t="str">
        <f t="shared" si="41"/>
        <v/>
      </c>
      <c r="AL553" s="135"/>
    </row>
    <row r="554" spans="1:38" x14ac:dyDescent="0.25">
      <c r="A554" s="136"/>
      <c r="B554" s="136"/>
      <c r="C554" s="136"/>
      <c r="D554" s="136"/>
      <c r="E554" s="137"/>
      <c r="F554" s="137"/>
      <c r="G554" s="136"/>
      <c r="H554" s="137"/>
      <c r="I554" s="140" t="str">
        <f t="shared" si="38"/>
        <v/>
      </c>
      <c r="J554" s="140"/>
      <c r="K554" s="140"/>
      <c r="L554" s="140"/>
      <c r="M554" s="74" t="str">
        <f>IF(AND(C554="Abierto",D554="Urgente"),A554,"")</f>
        <v/>
      </c>
      <c r="N554" s="74" t="str">
        <f ca="1">IF(AND(C554="Abierto",D554="Urgente"),TODAY()-E554,"")</f>
        <v/>
      </c>
      <c r="O554" s="74" t="str">
        <f>IF(AND(C554="Abierto",D554="Urgente"),RANK(N554,$N$13:$N$814,0)+COUNTIF($N$13:N554,N554)-1,"")</f>
        <v/>
      </c>
      <c r="P554" s="74" t="str">
        <f>IF(AND(C554="Abierto",D554="Alta"),A554,"")</f>
        <v/>
      </c>
      <c r="Q554" s="74" t="str">
        <f ca="1">IF(AND(C554="Abierto",D554="Alta"),TODAY()-E554,"")</f>
        <v/>
      </c>
      <c r="R554" s="74" t="str">
        <f>IF(AND(C554="Abierto",D554="Alta"),RANK(Q554,$Q$13:$Q$814,0)+COUNTIF($Q$13:Q554,Q554)-1+MAX(O:O),"")</f>
        <v/>
      </c>
      <c r="S554" s="74" t="str">
        <f>IF(AND(C554="Abierto",D554="Media"),A554,"")</f>
        <v/>
      </c>
      <c r="T554" s="74" t="str">
        <f ca="1">IF(AND(C554="Abierto",D554="Media"),TODAY()-E554,"")</f>
        <v/>
      </c>
      <c r="U554" s="74" t="str">
        <f>IF(AND(C554="Abierto",D554="Media"),RANK(T554,$T$13:$T$814,0)+COUNTIF($T$13:T554,T554)-1+MAX(O:O,R:R),"")</f>
        <v/>
      </c>
      <c r="V554" s="74" t="str">
        <f>IF(AND(C554="Abierto",D554="Baja"),A554,"")</f>
        <v/>
      </c>
      <c r="W554" s="74" t="str">
        <f ca="1">IF(AND(C554="Abierto",D554="Baja"),TODAY()-E554,"")</f>
        <v/>
      </c>
      <c r="X554" s="74" t="str">
        <f>IF(AND(C554="Abierto",D554="Baja"),RANK(W554,$W$13:$W$814,0)+COUNTIF($W$13:W554,W554)-1+MAX(O:O,R:R,U:U),"")</f>
        <v/>
      </c>
      <c r="Y554" s="139" t="str">
        <f>IF(OR(C554="Resuelto",C554=""),"",SUM(O554,R554,U554,X554))</f>
        <v/>
      </c>
      <c r="Z554" s="139" t="str">
        <f>IF(OR(C554="Resuelto",C554=""),"",SUM(N554,Q554,T554,W554))</f>
        <v/>
      </c>
      <c r="AA554" s="139" t="str">
        <f>IF(OR(C554="Resuelto",C554=""),"",SUM(M554,P554,S554,V554))</f>
        <v/>
      </c>
      <c r="AB554" s="28">
        <v>736</v>
      </c>
      <c r="AC554" s="28" t="str">
        <f t="shared" ca="1" si="39"/>
        <v/>
      </c>
      <c r="AD554" s="75" t="str">
        <f t="shared" ca="1" si="40"/>
        <v/>
      </c>
      <c r="AI554" s="78" t="str">
        <f>IF(AJ554="","",MAX($AI$5:AI553)+1)</f>
        <v/>
      </c>
      <c r="AJ554" s="53" t="str">
        <f>IF(G553="","",IF(COUNTIF($AJ$11:AJ553,G553)=0,G553,""))</f>
        <v/>
      </c>
      <c r="AK554" s="53" t="str">
        <f t="shared" si="41"/>
        <v/>
      </c>
      <c r="AL554" s="135"/>
    </row>
    <row r="555" spans="1:38" x14ac:dyDescent="0.25">
      <c r="A555" s="136"/>
      <c r="B555" s="136"/>
      <c r="C555" s="136"/>
      <c r="D555" s="136"/>
      <c r="E555" s="137"/>
      <c r="F555" s="137"/>
      <c r="G555" s="136"/>
      <c r="H555" s="137"/>
      <c r="I555" s="140" t="str">
        <f t="shared" si="38"/>
        <v/>
      </c>
      <c r="J555" s="140"/>
      <c r="K555" s="140"/>
      <c r="L555" s="140"/>
      <c r="M555" s="74" t="str">
        <f>IF(AND(C555="Abierto",D555="Urgente"),A555,"")</f>
        <v/>
      </c>
      <c r="N555" s="74" t="str">
        <f ca="1">IF(AND(C555="Abierto",D555="Urgente"),TODAY()-E555,"")</f>
        <v/>
      </c>
      <c r="O555" s="74" t="str">
        <f>IF(AND(C555="Abierto",D555="Urgente"),RANK(N555,$N$13:$N$814,0)+COUNTIF($N$13:N555,N555)-1,"")</f>
        <v/>
      </c>
      <c r="P555" s="74" t="str">
        <f>IF(AND(C555="Abierto",D555="Alta"),A555,"")</f>
        <v/>
      </c>
      <c r="Q555" s="74" t="str">
        <f ca="1">IF(AND(C555="Abierto",D555="Alta"),TODAY()-E555,"")</f>
        <v/>
      </c>
      <c r="R555" s="74" t="str">
        <f>IF(AND(C555="Abierto",D555="Alta"),RANK(Q555,$Q$13:$Q$814,0)+COUNTIF($Q$13:Q555,Q555)-1+MAX(O:O),"")</f>
        <v/>
      </c>
      <c r="S555" s="74" t="str">
        <f>IF(AND(C555="Abierto",D555="Media"),A555,"")</f>
        <v/>
      </c>
      <c r="T555" s="74" t="str">
        <f ca="1">IF(AND(C555="Abierto",D555="Media"),TODAY()-E555,"")</f>
        <v/>
      </c>
      <c r="U555" s="74" t="str">
        <f>IF(AND(C555="Abierto",D555="Media"),RANK(T555,$T$13:$T$814,0)+COUNTIF($T$13:T555,T555)-1+MAX(O:O,R:R),"")</f>
        <v/>
      </c>
      <c r="V555" s="74" t="str">
        <f>IF(AND(C555="Abierto",D555="Baja"),A555,"")</f>
        <v/>
      </c>
      <c r="W555" s="74" t="str">
        <f ca="1">IF(AND(C555="Abierto",D555="Baja"),TODAY()-E555,"")</f>
        <v/>
      </c>
      <c r="X555" s="74" t="str">
        <f>IF(AND(C555="Abierto",D555="Baja"),RANK(W555,$W$13:$W$814,0)+COUNTIF($W$13:W555,W555)-1+MAX(O:O,R:R,U:U),"")</f>
        <v/>
      </c>
      <c r="Y555" s="139" t="str">
        <f>IF(OR(C555="Resuelto",C555=""),"",SUM(O555,R555,U555,X555))</f>
        <v/>
      </c>
      <c r="Z555" s="139" t="str">
        <f>IF(OR(C555="Resuelto",C555=""),"",SUM(N555,Q555,T555,W555))</f>
        <v/>
      </c>
      <c r="AA555" s="139" t="str">
        <f>IF(OR(C555="Resuelto",C555=""),"",SUM(M555,P555,S555,V555))</f>
        <v/>
      </c>
      <c r="AB555" s="28">
        <v>737</v>
      </c>
      <c r="AC555" s="28" t="str">
        <f t="shared" ca="1" si="39"/>
        <v/>
      </c>
      <c r="AD555" s="75" t="str">
        <f t="shared" ca="1" si="40"/>
        <v/>
      </c>
      <c r="AI555" s="78" t="str">
        <f>IF(AJ555="","",MAX($AI$5:AI554)+1)</f>
        <v/>
      </c>
      <c r="AJ555" s="53" t="str">
        <f>IF(G554="","",IF(COUNTIF($AJ$11:AJ554,G554)=0,G554,""))</f>
        <v/>
      </c>
      <c r="AK555" s="53" t="str">
        <f t="shared" si="41"/>
        <v/>
      </c>
      <c r="AL555" s="135"/>
    </row>
    <row r="556" spans="1:38" x14ac:dyDescent="0.25">
      <c r="A556" s="136"/>
      <c r="B556" s="136"/>
      <c r="C556" s="136"/>
      <c r="D556" s="136"/>
      <c r="E556" s="137"/>
      <c r="F556" s="137"/>
      <c r="G556" s="136"/>
      <c r="H556" s="137"/>
      <c r="I556" s="140" t="str">
        <f t="shared" si="38"/>
        <v/>
      </c>
      <c r="J556" s="140"/>
      <c r="K556" s="140"/>
      <c r="L556" s="140"/>
      <c r="M556" s="74" t="str">
        <f>IF(AND(C556="Abierto",D556="Urgente"),A556,"")</f>
        <v/>
      </c>
      <c r="N556" s="74" t="str">
        <f ca="1">IF(AND(C556="Abierto",D556="Urgente"),TODAY()-E556,"")</f>
        <v/>
      </c>
      <c r="O556" s="74" t="str">
        <f>IF(AND(C556="Abierto",D556="Urgente"),RANK(N556,$N$13:$N$814,0)+COUNTIF($N$13:N556,N556)-1,"")</f>
        <v/>
      </c>
      <c r="P556" s="74" t="str">
        <f>IF(AND(C556="Abierto",D556="Alta"),A556,"")</f>
        <v/>
      </c>
      <c r="Q556" s="74" t="str">
        <f ca="1">IF(AND(C556="Abierto",D556="Alta"),TODAY()-E556,"")</f>
        <v/>
      </c>
      <c r="R556" s="74" t="str">
        <f>IF(AND(C556="Abierto",D556="Alta"),RANK(Q556,$Q$13:$Q$814,0)+COUNTIF($Q$13:Q556,Q556)-1+MAX(O:O),"")</f>
        <v/>
      </c>
      <c r="S556" s="74" t="str">
        <f>IF(AND(C556="Abierto",D556="Media"),A556,"")</f>
        <v/>
      </c>
      <c r="T556" s="74" t="str">
        <f ca="1">IF(AND(C556="Abierto",D556="Media"),TODAY()-E556,"")</f>
        <v/>
      </c>
      <c r="U556" s="74" t="str">
        <f>IF(AND(C556="Abierto",D556="Media"),RANK(T556,$T$13:$T$814,0)+COUNTIF($T$13:T556,T556)-1+MAX(O:O,R:R),"")</f>
        <v/>
      </c>
      <c r="V556" s="74" t="str">
        <f>IF(AND(C556="Abierto",D556="Baja"),A556,"")</f>
        <v/>
      </c>
      <c r="W556" s="74" t="str">
        <f ca="1">IF(AND(C556="Abierto",D556="Baja"),TODAY()-E556,"")</f>
        <v/>
      </c>
      <c r="X556" s="74" t="str">
        <f>IF(AND(C556="Abierto",D556="Baja"),RANK(W556,$W$13:$W$814,0)+COUNTIF($W$13:W556,W556)-1+MAX(O:O,R:R,U:U),"")</f>
        <v/>
      </c>
      <c r="Y556" s="139" t="str">
        <f>IF(OR(C556="Resuelto",C556=""),"",SUM(O556,R556,U556,X556))</f>
        <v/>
      </c>
      <c r="Z556" s="139" t="str">
        <f>IF(OR(C556="Resuelto",C556=""),"",SUM(N556,Q556,T556,W556))</f>
        <v/>
      </c>
      <c r="AA556" s="139" t="str">
        <f>IF(OR(C556="Resuelto",C556=""),"",SUM(M556,P556,S556,V556))</f>
        <v/>
      </c>
      <c r="AB556" s="28">
        <v>738</v>
      </c>
      <c r="AC556" s="28" t="str">
        <f t="shared" ca="1" si="39"/>
        <v/>
      </c>
      <c r="AD556" s="75" t="str">
        <f t="shared" ca="1" si="40"/>
        <v/>
      </c>
      <c r="AI556" s="78" t="str">
        <f>IF(AJ556="","",MAX($AI$5:AI555)+1)</f>
        <v/>
      </c>
      <c r="AJ556" s="53" t="str">
        <f>IF(G555="","",IF(COUNTIF($AJ$11:AJ555,G555)=0,G555,""))</f>
        <v/>
      </c>
      <c r="AK556" s="53" t="str">
        <f t="shared" si="41"/>
        <v/>
      </c>
      <c r="AL556" s="135"/>
    </row>
    <row r="557" spans="1:38" x14ac:dyDescent="0.25">
      <c r="A557" s="136"/>
      <c r="B557" s="136"/>
      <c r="C557" s="136"/>
      <c r="D557" s="136"/>
      <c r="E557" s="137"/>
      <c r="F557" s="137"/>
      <c r="G557" s="136"/>
      <c r="H557" s="137"/>
      <c r="I557" s="140" t="str">
        <f t="shared" si="38"/>
        <v/>
      </c>
      <c r="J557" s="140"/>
      <c r="K557" s="140"/>
      <c r="L557" s="140"/>
      <c r="M557" s="74" t="str">
        <f>IF(AND(C557="Abierto",D557="Urgente"),A557,"")</f>
        <v/>
      </c>
      <c r="N557" s="74" t="str">
        <f ca="1">IF(AND(C557="Abierto",D557="Urgente"),TODAY()-E557,"")</f>
        <v/>
      </c>
      <c r="O557" s="74" t="str">
        <f>IF(AND(C557="Abierto",D557="Urgente"),RANK(N557,$N$13:$N$814,0)+COUNTIF($N$13:N557,N557)-1,"")</f>
        <v/>
      </c>
      <c r="P557" s="74" t="str">
        <f>IF(AND(C557="Abierto",D557="Alta"),A557,"")</f>
        <v/>
      </c>
      <c r="Q557" s="74" t="str">
        <f ca="1">IF(AND(C557="Abierto",D557="Alta"),TODAY()-E557,"")</f>
        <v/>
      </c>
      <c r="R557" s="74" t="str">
        <f>IF(AND(C557="Abierto",D557="Alta"),RANK(Q557,$Q$13:$Q$814,0)+COUNTIF($Q$13:Q557,Q557)-1+MAX(O:O),"")</f>
        <v/>
      </c>
      <c r="S557" s="74" t="str">
        <f>IF(AND(C557="Abierto",D557="Media"),A557,"")</f>
        <v/>
      </c>
      <c r="T557" s="74" t="str">
        <f ca="1">IF(AND(C557="Abierto",D557="Media"),TODAY()-E557,"")</f>
        <v/>
      </c>
      <c r="U557" s="74" t="str">
        <f>IF(AND(C557="Abierto",D557="Media"),RANK(T557,$T$13:$T$814,0)+COUNTIF($T$13:T557,T557)-1+MAX(O:O,R:R),"")</f>
        <v/>
      </c>
      <c r="V557" s="74" t="str">
        <f>IF(AND(C557="Abierto",D557="Baja"),A557,"")</f>
        <v/>
      </c>
      <c r="W557" s="74" t="str">
        <f ca="1">IF(AND(C557="Abierto",D557="Baja"),TODAY()-E557,"")</f>
        <v/>
      </c>
      <c r="X557" s="74" t="str">
        <f>IF(AND(C557="Abierto",D557="Baja"),RANK(W557,$W$13:$W$814,0)+COUNTIF($W$13:W557,W557)-1+MAX(O:O,R:R,U:U),"")</f>
        <v/>
      </c>
      <c r="Y557" s="139" t="str">
        <f>IF(OR(C557="Resuelto",C557=""),"",SUM(O557,R557,U557,X557))</f>
        <v/>
      </c>
      <c r="Z557" s="139" t="str">
        <f>IF(OR(C557="Resuelto",C557=""),"",SUM(N557,Q557,T557,W557))</f>
        <v/>
      </c>
      <c r="AA557" s="139" t="str">
        <f>IF(OR(C557="Resuelto",C557=""),"",SUM(M557,P557,S557,V557))</f>
        <v/>
      </c>
      <c r="AB557" s="28">
        <v>739</v>
      </c>
      <c r="AC557" s="28" t="str">
        <f t="shared" ca="1" si="39"/>
        <v/>
      </c>
      <c r="AD557" s="75" t="str">
        <f t="shared" ca="1" si="40"/>
        <v/>
      </c>
      <c r="AI557" s="78" t="str">
        <f>IF(AJ557="","",MAX($AI$5:AI556)+1)</f>
        <v/>
      </c>
      <c r="AJ557" s="53" t="str">
        <f>IF(G556="","",IF(COUNTIF($AJ$11:AJ556,G556)=0,G556,""))</f>
        <v/>
      </c>
      <c r="AK557" s="53" t="str">
        <f t="shared" si="41"/>
        <v/>
      </c>
      <c r="AL557" s="135"/>
    </row>
    <row r="558" spans="1:38" x14ac:dyDescent="0.25">
      <c r="A558" s="136"/>
      <c r="B558" s="136"/>
      <c r="C558" s="136"/>
      <c r="D558" s="136"/>
      <c r="E558" s="137"/>
      <c r="F558" s="137"/>
      <c r="G558" s="136"/>
      <c r="H558" s="137"/>
      <c r="I558" s="140" t="str">
        <f t="shared" si="38"/>
        <v/>
      </c>
      <c r="J558" s="140"/>
      <c r="K558" s="140"/>
      <c r="L558" s="140"/>
      <c r="M558" s="74" t="str">
        <f>IF(AND(C558="Abierto",D558="Urgente"),A558,"")</f>
        <v/>
      </c>
      <c r="N558" s="74" t="str">
        <f ca="1">IF(AND(C558="Abierto",D558="Urgente"),TODAY()-E558,"")</f>
        <v/>
      </c>
      <c r="O558" s="74" t="str">
        <f>IF(AND(C558="Abierto",D558="Urgente"),RANK(N558,$N$13:$N$814,0)+COUNTIF($N$13:N558,N558)-1,"")</f>
        <v/>
      </c>
      <c r="P558" s="74" t="str">
        <f>IF(AND(C558="Abierto",D558="Alta"),A558,"")</f>
        <v/>
      </c>
      <c r="Q558" s="74" t="str">
        <f ca="1">IF(AND(C558="Abierto",D558="Alta"),TODAY()-E558,"")</f>
        <v/>
      </c>
      <c r="R558" s="74" t="str">
        <f>IF(AND(C558="Abierto",D558="Alta"),RANK(Q558,$Q$13:$Q$814,0)+COUNTIF($Q$13:Q558,Q558)-1+MAX(O:O),"")</f>
        <v/>
      </c>
      <c r="S558" s="74" t="str">
        <f>IF(AND(C558="Abierto",D558="Media"),A558,"")</f>
        <v/>
      </c>
      <c r="T558" s="74" t="str">
        <f ca="1">IF(AND(C558="Abierto",D558="Media"),TODAY()-E558,"")</f>
        <v/>
      </c>
      <c r="U558" s="74" t="str">
        <f>IF(AND(C558="Abierto",D558="Media"),RANK(T558,$T$13:$T$814,0)+COUNTIF($T$13:T558,T558)-1+MAX(O:O,R:R),"")</f>
        <v/>
      </c>
      <c r="V558" s="74" t="str">
        <f>IF(AND(C558="Abierto",D558="Baja"),A558,"")</f>
        <v/>
      </c>
      <c r="W558" s="74" t="str">
        <f ca="1">IF(AND(C558="Abierto",D558="Baja"),TODAY()-E558,"")</f>
        <v/>
      </c>
      <c r="X558" s="74" t="str">
        <f>IF(AND(C558="Abierto",D558="Baja"),RANK(W558,$W$13:$W$814,0)+COUNTIF($W$13:W558,W558)-1+MAX(O:O,R:R,U:U),"")</f>
        <v/>
      </c>
      <c r="Y558" s="139" t="str">
        <f>IF(OR(C558="Resuelto",C558=""),"",SUM(O558,R558,U558,X558))</f>
        <v/>
      </c>
      <c r="Z558" s="139" t="str">
        <f>IF(OR(C558="Resuelto",C558=""),"",SUM(N558,Q558,T558,W558))</f>
        <v/>
      </c>
      <c r="AA558" s="139" t="str">
        <f>IF(OR(C558="Resuelto",C558=""),"",SUM(M558,P558,S558,V558))</f>
        <v/>
      </c>
      <c r="AB558" s="28">
        <v>740</v>
      </c>
      <c r="AC558" s="28" t="str">
        <f t="shared" ca="1" si="39"/>
        <v/>
      </c>
      <c r="AD558" s="75" t="str">
        <f t="shared" ca="1" si="40"/>
        <v/>
      </c>
      <c r="AI558" s="78" t="str">
        <f>IF(AJ558="","",MAX($AI$5:AI557)+1)</f>
        <v/>
      </c>
      <c r="AJ558" s="53" t="str">
        <f>IF(G557="","",IF(COUNTIF($AJ$11:AJ557,G557)=0,G557,""))</f>
        <v/>
      </c>
      <c r="AK558" s="53" t="str">
        <f t="shared" si="41"/>
        <v/>
      </c>
      <c r="AL558" s="135"/>
    </row>
    <row r="559" spans="1:38" x14ac:dyDescent="0.25">
      <c r="A559" s="136"/>
      <c r="B559" s="136"/>
      <c r="C559" s="136"/>
      <c r="D559" s="136"/>
      <c r="E559" s="137"/>
      <c r="F559" s="137"/>
      <c r="G559" s="136"/>
      <c r="H559" s="137"/>
      <c r="I559" s="140" t="str">
        <f t="shared" si="38"/>
        <v/>
      </c>
      <c r="J559" s="140"/>
      <c r="K559" s="140"/>
      <c r="L559" s="140"/>
      <c r="M559" s="74" t="str">
        <f>IF(AND(C559="Abierto",D559="Urgente"),A559,"")</f>
        <v/>
      </c>
      <c r="N559" s="74" t="str">
        <f ca="1">IF(AND(C559="Abierto",D559="Urgente"),TODAY()-E559,"")</f>
        <v/>
      </c>
      <c r="O559" s="74" t="str">
        <f>IF(AND(C559="Abierto",D559="Urgente"),RANK(N559,$N$13:$N$814,0)+COUNTIF($N$13:N559,N559)-1,"")</f>
        <v/>
      </c>
      <c r="P559" s="74" t="str">
        <f>IF(AND(C559="Abierto",D559="Alta"),A559,"")</f>
        <v/>
      </c>
      <c r="Q559" s="74" t="str">
        <f ca="1">IF(AND(C559="Abierto",D559="Alta"),TODAY()-E559,"")</f>
        <v/>
      </c>
      <c r="R559" s="74" t="str">
        <f>IF(AND(C559="Abierto",D559="Alta"),RANK(Q559,$Q$13:$Q$814,0)+COUNTIF($Q$13:Q559,Q559)-1+MAX(O:O),"")</f>
        <v/>
      </c>
      <c r="S559" s="74" t="str">
        <f>IF(AND(C559="Abierto",D559="Media"),A559,"")</f>
        <v/>
      </c>
      <c r="T559" s="74" t="str">
        <f ca="1">IF(AND(C559="Abierto",D559="Media"),TODAY()-E559,"")</f>
        <v/>
      </c>
      <c r="U559" s="74" t="str">
        <f>IF(AND(C559="Abierto",D559="Media"),RANK(T559,$T$13:$T$814,0)+COUNTIF($T$13:T559,T559)-1+MAX(O:O,R:R),"")</f>
        <v/>
      </c>
      <c r="V559" s="74" t="str">
        <f>IF(AND(C559="Abierto",D559="Baja"),A559,"")</f>
        <v/>
      </c>
      <c r="W559" s="74" t="str">
        <f ca="1">IF(AND(C559="Abierto",D559="Baja"),TODAY()-E559,"")</f>
        <v/>
      </c>
      <c r="X559" s="74" t="str">
        <f>IF(AND(C559="Abierto",D559="Baja"),RANK(W559,$W$13:$W$814,0)+COUNTIF($W$13:W559,W559)-1+MAX(O:O,R:R,U:U),"")</f>
        <v/>
      </c>
      <c r="Y559" s="139" t="str">
        <f>IF(OR(C559="Resuelto",C559=""),"",SUM(O559,R559,U559,X559))</f>
        <v/>
      </c>
      <c r="Z559" s="139" t="str">
        <f>IF(OR(C559="Resuelto",C559=""),"",SUM(N559,Q559,T559,W559))</f>
        <v/>
      </c>
      <c r="AA559" s="139" t="str">
        <f>IF(OR(C559="Resuelto",C559=""),"",SUM(M559,P559,S559,V559))</f>
        <v/>
      </c>
      <c r="AB559" s="28">
        <v>741</v>
      </c>
      <c r="AC559" s="28" t="str">
        <f t="shared" ca="1" si="39"/>
        <v/>
      </c>
      <c r="AD559" s="75" t="str">
        <f t="shared" ca="1" si="40"/>
        <v/>
      </c>
      <c r="AI559" s="78" t="str">
        <f>IF(AJ559="","",MAX($AI$5:AI558)+1)</f>
        <v/>
      </c>
      <c r="AJ559" s="53" t="str">
        <f>IF(G558="","",IF(COUNTIF($AJ$11:AJ558,G558)=0,G558,""))</f>
        <v/>
      </c>
      <c r="AK559" s="53" t="str">
        <f t="shared" si="41"/>
        <v/>
      </c>
      <c r="AL559" s="135"/>
    </row>
    <row r="560" spans="1:38" x14ac:dyDescent="0.25">
      <c r="A560" s="136"/>
      <c r="B560" s="136"/>
      <c r="C560" s="136"/>
      <c r="D560" s="136"/>
      <c r="E560" s="137"/>
      <c r="F560" s="137"/>
      <c r="G560" s="136"/>
      <c r="H560" s="137"/>
      <c r="I560" s="140" t="str">
        <f t="shared" si="38"/>
        <v/>
      </c>
      <c r="J560" s="140"/>
      <c r="K560" s="140"/>
      <c r="L560" s="140"/>
      <c r="M560" s="74" t="str">
        <f>IF(AND(C560="Abierto",D560="Urgente"),A560,"")</f>
        <v/>
      </c>
      <c r="N560" s="74" t="str">
        <f ca="1">IF(AND(C560="Abierto",D560="Urgente"),TODAY()-E560,"")</f>
        <v/>
      </c>
      <c r="O560" s="74" t="str">
        <f>IF(AND(C560="Abierto",D560="Urgente"),RANK(N560,$N$13:$N$814,0)+COUNTIF($N$13:N560,N560)-1,"")</f>
        <v/>
      </c>
      <c r="P560" s="74" t="str">
        <f>IF(AND(C560="Abierto",D560="Alta"),A560,"")</f>
        <v/>
      </c>
      <c r="Q560" s="74" t="str">
        <f ca="1">IF(AND(C560="Abierto",D560="Alta"),TODAY()-E560,"")</f>
        <v/>
      </c>
      <c r="R560" s="74" t="str">
        <f>IF(AND(C560="Abierto",D560="Alta"),RANK(Q560,$Q$13:$Q$814,0)+COUNTIF($Q$13:Q560,Q560)-1+MAX(O:O),"")</f>
        <v/>
      </c>
      <c r="S560" s="74" t="str">
        <f>IF(AND(C560="Abierto",D560="Media"),A560,"")</f>
        <v/>
      </c>
      <c r="T560" s="74" t="str">
        <f ca="1">IF(AND(C560="Abierto",D560="Media"),TODAY()-E560,"")</f>
        <v/>
      </c>
      <c r="U560" s="74" t="str">
        <f>IF(AND(C560="Abierto",D560="Media"),RANK(T560,$T$13:$T$814,0)+COUNTIF($T$13:T560,T560)-1+MAX(O:O,R:R),"")</f>
        <v/>
      </c>
      <c r="V560" s="74" t="str">
        <f>IF(AND(C560="Abierto",D560="Baja"),A560,"")</f>
        <v/>
      </c>
      <c r="W560" s="74" t="str">
        <f ca="1">IF(AND(C560="Abierto",D560="Baja"),TODAY()-E560,"")</f>
        <v/>
      </c>
      <c r="X560" s="74" t="str">
        <f>IF(AND(C560="Abierto",D560="Baja"),RANK(W560,$W$13:$W$814,0)+COUNTIF($W$13:W560,W560)-1+MAX(O:O,R:R,U:U),"")</f>
        <v/>
      </c>
      <c r="Y560" s="139" t="str">
        <f>IF(OR(C560="Resuelto",C560=""),"",SUM(O560,R560,U560,X560))</f>
        <v/>
      </c>
      <c r="Z560" s="139" t="str">
        <f>IF(OR(C560="Resuelto",C560=""),"",SUM(N560,Q560,T560,W560))</f>
        <v/>
      </c>
      <c r="AA560" s="139" t="str">
        <f>IF(OR(C560="Resuelto",C560=""),"",SUM(M560,P560,S560,V560))</f>
        <v/>
      </c>
      <c r="AB560" s="28">
        <v>742</v>
      </c>
      <c r="AC560" s="28" t="str">
        <f t="shared" ca="1" si="39"/>
        <v/>
      </c>
      <c r="AD560" s="75" t="str">
        <f t="shared" ca="1" si="40"/>
        <v/>
      </c>
      <c r="AI560" s="78" t="str">
        <f>IF(AJ560="","",MAX($AI$5:AI559)+1)</f>
        <v/>
      </c>
      <c r="AJ560" s="53" t="str">
        <f>IF(G559="","",IF(COUNTIF($AJ$11:AJ559,G559)=0,G559,""))</f>
        <v/>
      </c>
      <c r="AK560" s="53" t="str">
        <f t="shared" si="41"/>
        <v/>
      </c>
      <c r="AL560" s="135"/>
    </row>
    <row r="561" spans="1:38" x14ac:dyDescent="0.25">
      <c r="A561" s="136"/>
      <c r="B561" s="136"/>
      <c r="C561" s="136"/>
      <c r="D561" s="136"/>
      <c r="E561" s="137"/>
      <c r="F561" s="137"/>
      <c r="G561" s="136"/>
      <c r="H561" s="137"/>
      <c r="I561" s="140" t="str">
        <f t="shared" si="38"/>
        <v/>
      </c>
      <c r="J561" s="140"/>
      <c r="K561" s="140"/>
      <c r="L561" s="140"/>
      <c r="M561" s="74" t="str">
        <f>IF(AND(C561="Abierto",D561="Urgente"),A561,"")</f>
        <v/>
      </c>
      <c r="N561" s="74" t="str">
        <f ca="1">IF(AND(C561="Abierto",D561="Urgente"),TODAY()-E561,"")</f>
        <v/>
      </c>
      <c r="O561" s="74" t="str">
        <f>IF(AND(C561="Abierto",D561="Urgente"),RANK(N561,$N$13:$N$814,0)+COUNTIF($N$13:N561,N561)-1,"")</f>
        <v/>
      </c>
      <c r="P561" s="74" t="str">
        <f>IF(AND(C561="Abierto",D561="Alta"),A561,"")</f>
        <v/>
      </c>
      <c r="Q561" s="74" t="str">
        <f ca="1">IF(AND(C561="Abierto",D561="Alta"),TODAY()-E561,"")</f>
        <v/>
      </c>
      <c r="R561" s="74" t="str">
        <f>IF(AND(C561="Abierto",D561="Alta"),RANK(Q561,$Q$13:$Q$814,0)+COUNTIF($Q$13:Q561,Q561)-1+MAX(O:O),"")</f>
        <v/>
      </c>
      <c r="S561" s="74" t="str">
        <f>IF(AND(C561="Abierto",D561="Media"),A561,"")</f>
        <v/>
      </c>
      <c r="T561" s="74" t="str">
        <f ca="1">IF(AND(C561="Abierto",D561="Media"),TODAY()-E561,"")</f>
        <v/>
      </c>
      <c r="U561" s="74" t="str">
        <f>IF(AND(C561="Abierto",D561="Media"),RANK(T561,$T$13:$T$814,0)+COUNTIF($T$13:T561,T561)-1+MAX(O:O,R:R),"")</f>
        <v/>
      </c>
      <c r="V561" s="74" t="str">
        <f>IF(AND(C561="Abierto",D561="Baja"),A561,"")</f>
        <v/>
      </c>
      <c r="W561" s="74" t="str">
        <f ca="1">IF(AND(C561="Abierto",D561="Baja"),TODAY()-E561,"")</f>
        <v/>
      </c>
      <c r="X561" s="74" t="str">
        <f>IF(AND(C561="Abierto",D561="Baja"),RANK(W561,$W$13:$W$814,0)+COUNTIF($W$13:W561,W561)-1+MAX(O:O,R:R,U:U),"")</f>
        <v/>
      </c>
      <c r="Y561" s="139" t="str">
        <f>IF(OR(C561="Resuelto",C561=""),"",SUM(O561,R561,U561,X561))</f>
        <v/>
      </c>
      <c r="Z561" s="139" t="str">
        <f>IF(OR(C561="Resuelto",C561=""),"",SUM(N561,Q561,T561,W561))</f>
        <v/>
      </c>
      <c r="AA561" s="139" t="str">
        <f>IF(OR(C561="Resuelto",C561=""),"",SUM(M561,P561,S561,V561))</f>
        <v/>
      </c>
      <c r="AB561" s="28">
        <v>743</v>
      </c>
      <c r="AC561" s="28" t="str">
        <f t="shared" ca="1" si="39"/>
        <v/>
      </c>
      <c r="AD561" s="75" t="str">
        <f t="shared" ca="1" si="40"/>
        <v/>
      </c>
      <c r="AI561" s="78" t="str">
        <f>IF(AJ561="","",MAX($AI$5:AI560)+1)</f>
        <v/>
      </c>
      <c r="AJ561" s="53" t="str">
        <f>IF(G560="","",IF(COUNTIF($AJ$11:AJ560,G560)=0,G560,""))</f>
        <v/>
      </c>
      <c r="AK561" s="53" t="str">
        <f t="shared" si="41"/>
        <v/>
      </c>
      <c r="AL561" s="135"/>
    </row>
    <row r="562" spans="1:38" x14ac:dyDescent="0.25">
      <c r="A562" s="136"/>
      <c r="B562" s="136"/>
      <c r="C562" s="136"/>
      <c r="D562" s="136"/>
      <c r="E562" s="137"/>
      <c r="F562" s="137"/>
      <c r="G562" s="136"/>
      <c r="H562" s="137"/>
      <c r="I562" s="140" t="str">
        <f t="shared" si="38"/>
        <v/>
      </c>
      <c r="J562" s="140"/>
      <c r="K562" s="140"/>
      <c r="L562" s="140"/>
      <c r="M562" s="74" t="str">
        <f>IF(AND(C562="Abierto",D562="Urgente"),A562,"")</f>
        <v/>
      </c>
      <c r="N562" s="74" t="str">
        <f ca="1">IF(AND(C562="Abierto",D562="Urgente"),TODAY()-E562,"")</f>
        <v/>
      </c>
      <c r="O562" s="74" t="str">
        <f>IF(AND(C562="Abierto",D562="Urgente"),RANK(N562,$N$13:$N$814,0)+COUNTIF($N$13:N562,N562)-1,"")</f>
        <v/>
      </c>
      <c r="P562" s="74" t="str">
        <f>IF(AND(C562="Abierto",D562="Alta"),A562,"")</f>
        <v/>
      </c>
      <c r="Q562" s="74" t="str">
        <f ca="1">IF(AND(C562="Abierto",D562="Alta"),TODAY()-E562,"")</f>
        <v/>
      </c>
      <c r="R562" s="74" t="str">
        <f>IF(AND(C562="Abierto",D562="Alta"),RANK(Q562,$Q$13:$Q$814,0)+COUNTIF($Q$13:Q562,Q562)-1+MAX(O:O),"")</f>
        <v/>
      </c>
      <c r="S562" s="74" t="str">
        <f>IF(AND(C562="Abierto",D562="Media"),A562,"")</f>
        <v/>
      </c>
      <c r="T562" s="74" t="str">
        <f ca="1">IF(AND(C562="Abierto",D562="Media"),TODAY()-E562,"")</f>
        <v/>
      </c>
      <c r="U562" s="74" t="str">
        <f>IF(AND(C562="Abierto",D562="Media"),RANK(T562,$T$13:$T$814,0)+COUNTIF($T$13:T562,T562)-1+MAX(O:O,R:R),"")</f>
        <v/>
      </c>
      <c r="V562" s="74" t="str">
        <f>IF(AND(C562="Abierto",D562="Baja"),A562,"")</f>
        <v/>
      </c>
      <c r="W562" s="74" t="str">
        <f ca="1">IF(AND(C562="Abierto",D562="Baja"),TODAY()-E562,"")</f>
        <v/>
      </c>
      <c r="X562" s="74" t="str">
        <f>IF(AND(C562="Abierto",D562="Baja"),RANK(W562,$W$13:$W$814,0)+COUNTIF($W$13:W562,W562)-1+MAX(O:O,R:R,U:U),"")</f>
        <v/>
      </c>
      <c r="Y562" s="139" t="str">
        <f>IF(OR(C562="Resuelto",C562=""),"",SUM(O562,R562,U562,X562))</f>
        <v/>
      </c>
      <c r="Z562" s="139" t="str">
        <f>IF(OR(C562="Resuelto",C562=""),"",SUM(N562,Q562,T562,W562))</f>
        <v/>
      </c>
      <c r="AA562" s="139" t="str">
        <f>IF(OR(C562="Resuelto",C562=""),"",SUM(M562,P562,S562,V562))</f>
        <v/>
      </c>
      <c r="AB562" s="28">
        <v>744</v>
      </c>
      <c r="AC562" s="28" t="str">
        <f t="shared" ca="1" si="39"/>
        <v/>
      </c>
      <c r="AD562" s="75" t="str">
        <f t="shared" ca="1" si="40"/>
        <v/>
      </c>
      <c r="AI562" s="78" t="str">
        <f>IF(AJ562="","",MAX($AI$5:AI561)+1)</f>
        <v/>
      </c>
      <c r="AJ562" s="53" t="str">
        <f>IF(G561="","",IF(COUNTIF($AJ$11:AJ561,G561)=0,G561,""))</f>
        <v/>
      </c>
      <c r="AK562" s="53" t="str">
        <f t="shared" si="41"/>
        <v/>
      </c>
      <c r="AL562" s="135"/>
    </row>
    <row r="563" spans="1:38" x14ac:dyDescent="0.25">
      <c r="A563" s="136"/>
      <c r="B563" s="136"/>
      <c r="C563" s="136"/>
      <c r="D563" s="136"/>
      <c r="E563" s="137"/>
      <c r="F563" s="137"/>
      <c r="G563" s="136"/>
      <c r="H563" s="137"/>
      <c r="I563" s="140" t="str">
        <f t="shared" si="38"/>
        <v/>
      </c>
      <c r="J563" s="140"/>
      <c r="K563" s="140"/>
      <c r="L563" s="140"/>
      <c r="M563" s="74" t="str">
        <f>IF(AND(C563="Abierto",D563="Urgente"),A563,"")</f>
        <v/>
      </c>
      <c r="N563" s="74" t="str">
        <f ca="1">IF(AND(C563="Abierto",D563="Urgente"),TODAY()-E563,"")</f>
        <v/>
      </c>
      <c r="O563" s="74" t="str">
        <f>IF(AND(C563="Abierto",D563="Urgente"),RANK(N563,$N$13:$N$814,0)+COUNTIF($N$13:N563,N563)-1,"")</f>
        <v/>
      </c>
      <c r="P563" s="74" t="str">
        <f>IF(AND(C563="Abierto",D563="Alta"),A563,"")</f>
        <v/>
      </c>
      <c r="Q563" s="74" t="str">
        <f ca="1">IF(AND(C563="Abierto",D563="Alta"),TODAY()-E563,"")</f>
        <v/>
      </c>
      <c r="R563" s="74" t="str">
        <f>IF(AND(C563="Abierto",D563="Alta"),RANK(Q563,$Q$13:$Q$814,0)+COUNTIF($Q$13:Q563,Q563)-1+MAX(O:O),"")</f>
        <v/>
      </c>
      <c r="S563" s="74" t="str">
        <f>IF(AND(C563="Abierto",D563="Media"),A563,"")</f>
        <v/>
      </c>
      <c r="T563" s="74" t="str">
        <f ca="1">IF(AND(C563="Abierto",D563="Media"),TODAY()-E563,"")</f>
        <v/>
      </c>
      <c r="U563" s="74" t="str">
        <f>IF(AND(C563="Abierto",D563="Media"),RANK(T563,$T$13:$T$814,0)+COUNTIF($T$13:T563,T563)-1+MAX(O:O,R:R),"")</f>
        <v/>
      </c>
      <c r="V563" s="74" t="str">
        <f>IF(AND(C563="Abierto",D563="Baja"),A563,"")</f>
        <v/>
      </c>
      <c r="W563" s="74" t="str">
        <f ca="1">IF(AND(C563="Abierto",D563="Baja"),TODAY()-E563,"")</f>
        <v/>
      </c>
      <c r="X563" s="74" t="str">
        <f>IF(AND(C563="Abierto",D563="Baja"),RANK(W563,$W$13:$W$814,0)+COUNTIF($W$13:W563,W563)-1+MAX(O:O,R:R,U:U),"")</f>
        <v/>
      </c>
      <c r="Y563" s="139" t="str">
        <f>IF(OR(C563="Resuelto",C563=""),"",SUM(O563,R563,U563,X563))</f>
        <v/>
      </c>
      <c r="Z563" s="139" t="str">
        <f>IF(OR(C563="Resuelto",C563=""),"",SUM(N563,Q563,T563,W563))</f>
        <v/>
      </c>
      <c r="AA563" s="139" t="str">
        <f>IF(OR(C563="Resuelto",C563=""),"",SUM(M563,P563,S563,V563))</f>
        <v/>
      </c>
      <c r="AB563" s="28">
        <v>745</v>
      </c>
      <c r="AC563" s="28" t="str">
        <f t="shared" ca="1" si="39"/>
        <v/>
      </c>
      <c r="AD563" s="75" t="str">
        <f t="shared" ca="1" si="40"/>
        <v/>
      </c>
      <c r="AI563" s="78" t="str">
        <f>IF(AJ563="","",MAX($AI$5:AI562)+1)</f>
        <v/>
      </c>
      <c r="AJ563" s="53" t="str">
        <f>IF(G562="","",IF(COUNTIF($AJ$11:AJ562,G562)=0,G562,""))</f>
        <v/>
      </c>
      <c r="AK563" s="53" t="str">
        <f t="shared" si="41"/>
        <v/>
      </c>
      <c r="AL563" s="135"/>
    </row>
    <row r="564" spans="1:38" x14ac:dyDescent="0.25">
      <c r="A564" s="136"/>
      <c r="B564" s="136"/>
      <c r="C564" s="136"/>
      <c r="D564" s="136"/>
      <c r="E564" s="137"/>
      <c r="F564" s="137"/>
      <c r="G564" s="136"/>
      <c r="H564" s="137"/>
      <c r="I564" s="140" t="str">
        <f t="shared" si="38"/>
        <v/>
      </c>
      <c r="J564" s="140"/>
      <c r="K564" s="140"/>
      <c r="L564" s="140"/>
      <c r="M564" s="74" t="str">
        <f>IF(AND(C564="Abierto",D564="Urgente"),A564,"")</f>
        <v/>
      </c>
      <c r="N564" s="74" t="str">
        <f ca="1">IF(AND(C564="Abierto",D564="Urgente"),TODAY()-E564,"")</f>
        <v/>
      </c>
      <c r="O564" s="74" t="str">
        <f>IF(AND(C564="Abierto",D564="Urgente"),RANK(N564,$N$13:$N$814,0)+COUNTIF($N$13:N564,N564)-1,"")</f>
        <v/>
      </c>
      <c r="P564" s="74" t="str">
        <f>IF(AND(C564="Abierto",D564="Alta"),A564,"")</f>
        <v/>
      </c>
      <c r="Q564" s="74" t="str">
        <f ca="1">IF(AND(C564="Abierto",D564="Alta"),TODAY()-E564,"")</f>
        <v/>
      </c>
      <c r="R564" s="74" t="str">
        <f>IF(AND(C564="Abierto",D564="Alta"),RANK(Q564,$Q$13:$Q$814,0)+COUNTIF($Q$13:Q564,Q564)-1+MAX(O:O),"")</f>
        <v/>
      </c>
      <c r="S564" s="74" t="str">
        <f>IF(AND(C564="Abierto",D564="Media"),A564,"")</f>
        <v/>
      </c>
      <c r="T564" s="74" t="str">
        <f ca="1">IF(AND(C564="Abierto",D564="Media"),TODAY()-E564,"")</f>
        <v/>
      </c>
      <c r="U564" s="74" t="str">
        <f>IF(AND(C564="Abierto",D564="Media"),RANK(T564,$T$13:$T$814,0)+COUNTIF($T$13:T564,T564)-1+MAX(O:O,R:R),"")</f>
        <v/>
      </c>
      <c r="V564" s="74" t="str">
        <f>IF(AND(C564="Abierto",D564="Baja"),A564,"")</f>
        <v/>
      </c>
      <c r="W564" s="74" t="str">
        <f ca="1">IF(AND(C564="Abierto",D564="Baja"),TODAY()-E564,"")</f>
        <v/>
      </c>
      <c r="X564" s="74" t="str">
        <f>IF(AND(C564="Abierto",D564="Baja"),RANK(W564,$W$13:$W$814,0)+COUNTIF($W$13:W564,W564)-1+MAX(O:O,R:R,U:U),"")</f>
        <v/>
      </c>
      <c r="Y564" s="139" t="str">
        <f>IF(OR(C564="Resuelto",C564=""),"",SUM(O564,R564,U564,X564))</f>
        <v/>
      </c>
      <c r="Z564" s="139" t="str">
        <f>IF(OR(C564="Resuelto",C564=""),"",SUM(N564,Q564,T564,W564))</f>
        <v/>
      </c>
      <c r="AA564" s="139" t="str">
        <f>IF(OR(C564="Resuelto",C564=""),"",SUM(M564,P564,S564,V564))</f>
        <v/>
      </c>
      <c r="AB564" s="28">
        <v>746</v>
      </c>
      <c r="AC564" s="28" t="str">
        <f t="shared" ca="1" si="39"/>
        <v/>
      </c>
      <c r="AD564" s="75" t="str">
        <f t="shared" ca="1" si="40"/>
        <v/>
      </c>
      <c r="AI564" s="78" t="str">
        <f>IF(AJ564="","",MAX($AI$5:AI563)+1)</f>
        <v/>
      </c>
      <c r="AJ564" s="53" t="str">
        <f>IF(G563="","",IF(COUNTIF($AJ$11:AJ563,G563)=0,G563,""))</f>
        <v/>
      </c>
      <c r="AK564" s="53" t="str">
        <f t="shared" si="41"/>
        <v/>
      </c>
      <c r="AL564" s="135"/>
    </row>
    <row r="565" spans="1:38" x14ac:dyDescent="0.25">
      <c r="A565" s="136"/>
      <c r="B565" s="136"/>
      <c r="C565" s="136"/>
      <c r="D565" s="136"/>
      <c r="E565" s="137"/>
      <c r="F565" s="137"/>
      <c r="G565" s="136"/>
      <c r="H565" s="137"/>
      <c r="I565" s="140" t="str">
        <f t="shared" si="38"/>
        <v/>
      </c>
      <c r="J565" s="140"/>
      <c r="K565" s="140"/>
      <c r="L565" s="140"/>
      <c r="M565" s="74" t="str">
        <f>IF(AND(C565="Abierto",D565="Urgente"),A565,"")</f>
        <v/>
      </c>
      <c r="N565" s="74" t="str">
        <f ca="1">IF(AND(C565="Abierto",D565="Urgente"),TODAY()-E565,"")</f>
        <v/>
      </c>
      <c r="O565" s="74" t="str">
        <f>IF(AND(C565="Abierto",D565="Urgente"),RANK(N565,$N$13:$N$814,0)+COUNTIF($N$13:N565,N565)-1,"")</f>
        <v/>
      </c>
      <c r="P565" s="74" t="str">
        <f>IF(AND(C565="Abierto",D565="Alta"),A565,"")</f>
        <v/>
      </c>
      <c r="Q565" s="74" t="str">
        <f ca="1">IF(AND(C565="Abierto",D565="Alta"),TODAY()-E565,"")</f>
        <v/>
      </c>
      <c r="R565" s="74" t="str">
        <f>IF(AND(C565="Abierto",D565="Alta"),RANK(Q565,$Q$13:$Q$814,0)+COUNTIF($Q$13:Q565,Q565)-1+MAX(O:O),"")</f>
        <v/>
      </c>
      <c r="S565" s="74" t="str">
        <f>IF(AND(C565="Abierto",D565="Media"),A565,"")</f>
        <v/>
      </c>
      <c r="T565" s="74" t="str">
        <f ca="1">IF(AND(C565="Abierto",D565="Media"),TODAY()-E565,"")</f>
        <v/>
      </c>
      <c r="U565" s="74" t="str">
        <f>IF(AND(C565="Abierto",D565="Media"),RANK(T565,$T$13:$T$814,0)+COUNTIF($T$13:T565,T565)-1+MAX(O:O,R:R),"")</f>
        <v/>
      </c>
      <c r="V565" s="74" t="str">
        <f>IF(AND(C565="Abierto",D565="Baja"),A565,"")</f>
        <v/>
      </c>
      <c r="W565" s="74" t="str">
        <f ca="1">IF(AND(C565="Abierto",D565="Baja"),TODAY()-E565,"")</f>
        <v/>
      </c>
      <c r="X565" s="74" t="str">
        <f>IF(AND(C565="Abierto",D565="Baja"),RANK(W565,$W$13:$W$814,0)+COUNTIF($W$13:W565,W565)-1+MAX(O:O,R:R,U:U),"")</f>
        <v/>
      </c>
      <c r="Y565" s="139" t="str">
        <f>IF(OR(C565="Resuelto",C565=""),"",SUM(O565,R565,U565,X565))</f>
        <v/>
      </c>
      <c r="Z565" s="139" t="str">
        <f>IF(OR(C565="Resuelto",C565=""),"",SUM(N565,Q565,T565,W565))</f>
        <v/>
      </c>
      <c r="AA565" s="139" t="str">
        <f>IF(OR(C565="Resuelto",C565=""),"",SUM(M565,P565,S565,V565))</f>
        <v/>
      </c>
      <c r="AB565" s="28">
        <v>747</v>
      </c>
      <c r="AC565" s="28" t="str">
        <f t="shared" ca="1" si="39"/>
        <v/>
      </c>
      <c r="AD565" s="75" t="str">
        <f t="shared" ca="1" si="40"/>
        <v/>
      </c>
      <c r="AI565" s="78" t="str">
        <f>IF(AJ565="","",MAX($AI$5:AI564)+1)</f>
        <v/>
      </c>
      <c r="AJ565" s="53" t="str">
        <f>IF(G564="","",IF(COUNTIF($AJ$11:AJ564,G564)=0,G564,""))</f>
        <v/>
      </c>
      <c r="AK565" s="53" t="str">
        <f t="shared" si="41"/>
        <v/>
      </c>
      <c r="AL565" s="135"/>
    </row>
    <row r="566" spans="1:38" x14ac:dyDescent="0.25">
      <c r="A566" s="136"/>
      <c r="B566" s="136"/>
      <c r="C566" s="136"/>
      <c r="D566" s="136"/>
      <c r="E566" s="137"/>
      <c r="F566" s="137"/>
      <c r="G566" s="136"/>
      <c r="H566" s="137"/>
      <c r="I566" s="140" t="str">
        <f t="shared" si="38"/>
        <v/>
      </c>
      <c r="J566" s="140"/>
      <c r="K566" s="140"/>
      <c r="L566" s="140"/>
      <c r="M566" s="74" t="str">
        <f>IF(AND(C566="Abierto",D566="Urgente"),A566,"")</f>
        <v/>
      </c>
      <c r="N566" s="74" t="str">
        <f ca="1">IF(AND(C566="Abierto",D566="Urgente"),TODAY()-E566,"")</f>
        <v/>
      </c>
      <c r="O566" s="74" t="str">
        <f>IF(AND(C566="Abierto",D566="Urgente"),RANK(N566,$N$13:$N$814,0)+COUNTIF($N$13:N566,N566)-1,"")</f>
        <v/>
      </c>
      <c r="P566" s="74" t="str">
        <f>IF(AND(C566="Abierto",D566="Alta"),A566,"")</f>
        <v/>
      </c>
      <c r="Q566" s="74" t="str">
        <f ca="1">IF(AND(C566="Abierto",D566="Alta"),TODAY()-E566,"")</f>
        <v/>
      </c>
      <c r="R566" s="74" t="str">
        <f>IF(AND(C566="Abierto",D566="Alta"),RANK(Q566,$Q$13:$Q$814,0)+COUNTIF($Q$13:Q566,Q566)-1+MAX(O:O),"")</f>
        <v/>
      </c>
      <c r="S566" s="74" t="str">
        <f>IF(AND(C566="Abierto",D566="Media"),A566,"")</f>
        <v/>
      </c>
      <c r="T566" s="74" t="str">
        <f ca="1">IF(AND(C566="Abierto",D566="Media"),TODAY()-E566,"")</f>
        <v/>
      </c>
      <c r="U566" s="74" t="str">
        <f>IF(AND(C566="Abierto",D566="Media"),RANK(T566,$T$13:$T$814,0)+COUNTIF($T$13:T566,T566)-1+MAX(O:O,R:R),"")</f>
        <v/>
      </c>
      <c r="V566" s="74" t="str">
        <f>IF(AND(C566="Abierto",D566="Baja"),A566,"")</f>
        <v/>
      </c>
      <c r="W566" s="74" t="str">
        <f ca="1">IF(AND(C566="Abierto",D566="Baja"),TODAY()-E566,"")</f>
        <v/>
      </c>
      <c r="X566" s="74" t="str">
        <f>IF(AND(C566="Abierto",D566="Baja"),RANK(W566,$W$13:$W$814,0)+COUNTIF($W$13:W566,W566)-1+MAX(O:O,R:R,U:U),"")</f>
        <v/>
      </c>
      <c r="Y566" s="139" t="str">
        <f>IF(OR(C566="Resuelto",C566=""),"",SUM(O566,R566,U566,X566))</f>
        <v/>
      </c>
      <c r="Z566" s="139" t="str">
        <f>IF(OR(C566="Resuelto",C566=""),"",SUM(N566,Q566,T566,W566))</f>
        <v/>
      </c>
      <c r="AA566" s="139" t="str">
        <f>IF(OR(C566="Resuelto",C566=""),"",SUM(M566,P566,S566,V566))</f>
        <v/>
      </c>
      <c r="AB566" s="28">
        <v>748</v>
      </c>
      <c r="AC566" s="28" t="str">
        <f t="shared" ca="1" si="39"/>
        <v/>
      </c>
      <c r="AD566" s="75" t="str">
        <f t="shared" ca="1" si="40"/>
        <v/>
      </c>
      <c r="AI566" s="78" t="str">
        <f>IF(AJ566="","",MAX($AI$5:AI565)+1)</f>
        <v/>
      </c>
      <c r="AJ566" s="53" t="str">
        <f>IF(G565="","",IF(COUNTIF($AJ$11:AJ565,G565)=0,G565,""))</f>
        <v/>
      </c>
      <c r="AK566" s="53" t="str">
        <f t="shared" si="41"/>
        <v/>
      </c>
      <c r="AL566" s="135"/>
    </row>
    <row r="567" spans="1:38" x14ac:dyDescent="0.25">
      <c r="A567" s="136"/>
      <c r="B567" s="136"/>
      <c r="C567" s="136"/>
      <c r="D567" s="136"/>
      <c r="E567" s="137"/>
      <c r="F567" s="137"/>
      <c r="G567" s="136"/>
      <c r="H567" s="137"/>
      <c r="I567" s="140" t="str">
        <f t="shared" si="38"/>
        <v/>
      </c>
      <c r="J567" s="140"/>
      <c r="K567" s="140"/>
      <c r="L567" s="140"/>
      <c r="M567" s="74" t="str">
        <f>IF(AND(C567="Abierto",D567="Urgente"),A567,"")</f>
        <v/>
      </c>
      <c r="N567" s="74" t="str">
        <f ca="1">IF(AND(C567="Abierto",D567="Urgente"),TODAY()-E567,"")</f>
        <v/>
      </c>
      <c r="O567" s="74" t="str">
        <f>IF(AND(C567="Abierto",D567="Urgente"),RANK(N567,$N$13:$N$814,0)+COUNTIF($N$13:N567,N567)-1,"")</f>
        <v/>
      </c>
      <c r="P567" s="74" t="str">
        <f>IF(AND(C567="Abierto",D567="Alta"),A567,"")</f>
        <v/>
      </c>
      <c r="Q567" s="74" t="str">
        <f ca="1">IF(AND(C567="Abierto",D567="Alta"),TODAY()-E567,"")</f>
        <v/>
      </c>
      <c r="R567" s="74" t="str">
        <f>IF(AND(C567="Abierto",D567="Alta"),RANK(Q567,$Q$13:$Q$814,0)+COUNTIF($Q$13:Q567,Q567)-1+MAX(O:O),"")</f>
        <v/>
      </c>
      <c r="S567" s="74" t="str">
        <f>IF(AND(C567="Abierto",D567="Media"),A567,"")</f>
        <v/>
      </c>
      <c r="T567" s="74" t="str">
        <f ca="1">IF(AND(C567="Abierto",D567="Media"),TODAY()-E567,"")</f>
        <v/>
      </c>
      <c r="U567" s="74" t="str">
        <f>IF(AND(C567="Abierto",D567="Media"),RANK(T567,$T$13:$T$814,0)+COUNTIF($T$13:T567,T567)-1+MAX(O:O,R:R),"")</f>
        <v/>
      </c>
      <c r="V567" s="74" t="str">
        <f>IF(AND(C567="Abierto",D567="Baja"),A567,"")</f>
        <v/>
      </c>
      <c r="W567" s="74" t="str">
        <f ca="1">IF(AND(C567="Abierto",D567="Baja"),TODAY()-E567,"")</f>
        <v/>
      </c>
      <c r="X567" s="74" t="str">
        <f>IF(AND(C567="Abierto",D567="Baja"),RANK(W567,$W$13:$W$814,0)+COUNTIF($W$13:W567,W567)-1+MAX(O:O,R:R,U:U),"")</f>
        <v/>
      </c>
      <c r="Y567" s="139" t="str">
        <f>IF(OR(C567="Resuelto",C567=""),"",SUM(O567,R567,U567,X567))</f>
        <v/>
      </c>
      <c r="Z567" s="139" t="str">
        <f>IF(OR(C567="Resuelto",C567=""),"",SUM(N567,Q567,T567,W567))</f>
        <v/>
      </c>
      <c r="AA567" s="139" t="str">
        <f>IF(OR(C567="Resuelto",C567=""),"",SUM(M567,P567,S567,V567))</f>
        <v/>
      </c>
      <c r="AB567" s="28">
        <v>749</v>
      </c>
      <c r="AC567" s="28" t="str">
        <f t="shared" ca="1" si="39"/>
        <v/>
      </c>
      <c r="AD567" s="75" t="str">
        <f t="shared" ca="1" si="40"/>
        <v/>
      </c>
      <c r="AI567" s="78" t="str">
        <f>IF(AJ567="","",MAX($AI$5:AI566)+1)</f>
        <v/>
      </c>
      <c r="AJ567" s="53" t="str">
        <f>IF(G566="","",IF(COUNTIF($AJ$11:AJ566,G566)=0,G566,""))</f>
        <v/>
      </c>
      <c r="AK567" s="53" t="str">
        <f t="shared" si="41"/>
        <v/>
      </c>
      <c r="AL567" s="135"/>
    </row>
    <row r="568" spans="1:38" x14ac:dyDescent="0.25">
      <c r="A568" s="136"/>
      <c r="B568" s="136"/>
      <c r="C568" s="136"/>
      <c r="D568" s="136"/>
      <c r="E568" s="137"/>
      <c r="F568" s="137"/>
      <c r="G568" s="136"/>
      <c r="H568" s="137"/>
      <c r="I568" s="140" t="str">
        <f t="shared" si="38"/>
        <v/>
      </c>
      <c r="J568" s="140"/>
      <c r="K568" s="140"/>
      <c r="L568" s="140"/>
      <c r="M568" s="74" t="str">
        <f>IF(AND(C568="Abierto",D568="Urgente"),A568,"")</f>
        <v/>
      </c>
      <c r="N568" s="74" t="str">
        <f ca="1">IF(AND(C568="Abierto",D568="Urgente"),TODAY()-E568,"")</f>
        <v/>
      </c>
      <c r="O568" s="74" t="str">
        <f>IF(AND(C568="Abierto",D568="Urgente"),RANK(N568,$N$13:$N$814,0)+COUNTIF($N$13:N568,N568)-1,"")</f>
        <v/>
      </c>
      <c r="P568" s="74" t="str">
        <f>IF(AND(C568="Abierto",D568="Alta"),A568,"")</f>
        <v/>
      </c>
      <c r="Q568" s="74" t="str">
        <f ca="1">IF(AND(C568="Abierto",D568="Alta"),TODAY()-E568,"")</f>
        <v/>
      </c>
      <c r="R568" s="74" t="str">
        <f>IF(AND(C568="Abierto",D568="Alta"),RANK(Q568,$Q$13:$Q$814,0)+COUNTIF($Q$13:Q568,Q568)-1+MAX(O:O),"")</f>
        <v/>
      </c>
      <c r="S568" s="74" t="str">
        <f>IF(AND(C568="Abierto",D568="Media"),A568,"")</f>
        <v/>
      </c>
      <c r="T568" s="74" t="str">
        <f ca="1">IF(AND(C568="Abierto",D568="Media"),TODAY()-E568,"")</f>
        <v/>
      </c>
      <c r="U568" s="74" t="str">
        <f>IF(AND(C568="Abierto",D568="Media"),RANK(T568,$T$13:$T$814,0)+COUNTIF($T$13:T568,T568)-1+MAX(O:O,R:R),"")</f>
        <v/>
      </c>
      <c r="V568" s="74" t="str">
        <f>IF(AND(C568="Abierto",D568="Baja"),A568,"")</f>
        <v/>
      </c>
      <c r="W568" s="74" t="str">
        <f ca="1">IF(AND(C568="Abierto",D568="Baja"),TODAY()-E568,"")</f>
        <v/>
      </c>
      <c r="X568" s="74" t="str">
        <f>IF(AND(C568="Abierto",D568="Baja"),RANK(W568,$W$13:$W$814,0)+COUNTIF($W$13:W568,W568)-1+MAX(O:O,R:R,U:U),"")</f>
        <v/>
      </c>
      <c r="Y568" s="139" t="str">
        <f>IF(OR(C568="Resuelto",C568=""),"",SUM(O568,R568,U568,X568))</f>
        <v/>
      </c>
      <c r="Z568" s="139" t="str">
        <f>IF(OR(C568="Resuelto",C568=""),"",SUM(N568,Q568,T568,W568))</f>
        <v/>
      </c>
      <c r="AA568" s="139" t="str">
        <f>IF(OR(C568="Resuelto",C568=""),"",SUM(M568,P568,S568,V568))</f>
        <v/>
      </c>
      <c r="AB568" s="28">
        <v>750</v>
      </c>
      <c r="AC568" s="28" t="str">
        <f t="shared" ca="1" si="39"/>
        <v/>
      </c>
      <c r="AD568" s="75" t="str">
        <f t="shared" ca="1" si="40"/>
        <v/>
      </c>
      <c r="AI568" s="78" t="str">
        <f>IF(AJ568="","",MAX($AI$5:AI567)+1)</f>
        <v/>
      </c>
      <c r="AJ568" s="53" t="str">
        <f>IF(G567="","",IF(COUNTIF($AJ$11:AJ567,G567)=0,G567,""))</f>
        <v/>
      </c>
      <c r="AK568" s="53" t="str">
        <f t="shared" si="41"/>
        <v/>
      </c>
      <c r="AL568" s="135"/>
    </row>
    <row r="569" spans="1:38" x14ac:dyDescent="0.25">
      <c r="A569" s="136"/>
      <c r="B569" s="136"/>
      <c r="C569" s="136"/>
      <c r="D569" s="136"/>
      <c r="E569" s="137"/>
      <c r="F569" s="137"/>
      <c r="G569" s="136"/>
      <c r="H569" s="137"/>
      <c r="I569" s="140" t="str">
        <f t="shared" si="38"/>
        <v/>
      </c>
      <c r="J569" s="140"/>
      <c r="K569" s="140"/>
      <c r="L569" s="140"/>
      <c r="M569" s="74" t="str">
        <f>IF(AND(C569="Abierto",D569="Urgente"),A569,"")</f>
        <v/>
      </c>
      <c r="N569" s="74" t="str">
        <f ca="1">IF(AND(C569="Abierto",D569="Urgente"),TODAY()-E569,"")</f>
        <v/>
      </c>
      <c r="O569" s="74" t="str">
        <f>IF(AND(C569="Abierto",D569="Urgente"),RANK(N569,$N$13:$N$814,0)+COUNTIF($N$13:N569,N569)-1,"")</f>
        <v/>
      </c>
      <c r="P569" s="74" t="str">
        <f>IF(AND(C569="Abierto",D569="Alta"),A569,"")</f>
        <v/>
      </c>
      <c r="Q569" s="74" t="str">
        <f ca="1">IF(AND(C569="Abierto",D569="Alta"),TODAY()-E569,"")</f>
        <v/>
      </c>
      <c r="R569" s="74" t="str">
        <f>IF(AND(C569="Abierto",D569="Alta"),RANK(Q569,$Q$13:$Q$814,0)+COUNTIF($Q$13:Q569,Q569)-1+MAX(O:O),"")</f>
        <v/>
      </c>
      <c r="S569" s="74" t="str">
        <f>IF(AND(C569="Abierto",D569="Media"),A569,"")</f>
        <v/>
      </c>
      <c r="T569" s="74" t="str">
        <f ca="1">IF(AND(C569="Abierto",D569="Media"),TODAY()-E569,"")</f>
        <v/>
      </c>
      <c r="U569" s="74" t="str">
        <f>IF(AND(C569="Abierto",D569="Media"),RANK(T569,$T$13:$T$814,0)+COUNTIF($T$13:T569,T569)-1+MAX(O:O,R:R),"")</f>
        <v/>
      </c>
      <c r="V569" s="74" t="str">
        <f>IF(AND(C569="Abierto",D569="Baja"),A569,"")</f>
        <v/>
      </c>
      <c r="W569" s="74" t="str">
        <f ca="1">IF(AND(C569="Abierto",D569="Baja"),TODAY()-E569,"")</f>
        <v/>
      </c>
      <c r="X569" s="74" t="str">
        <f>IF(AND(C569="Abierto",D569="Baja"),RANK(W569,$W$13:$W$814,0)+COUNTIF($W$13:W569,W569)-1+MAX(O:O,R:R,U:U),"")</f>
        <v/>
      </c>
      <c r="Y569" s="139" t="str">
        <f>IF(OR(C569="Resuelto",C569=""),"",SUM(O569,R569,U569,X569))</f>
        <v/>
      </c>
      <c r="Z569" s="139" t="str">
        <f>IF(OR(C569="Resuelto",C569=""),"",SUM(N569,Q569,T569,W569))</f>
        <v/>
      </c>
      <c r="AA569" s="139" t="str">
        <f>IF(OR(C569="Resuelto",C569=""),"",SUM(M569,P569,S569,V569))</f>
        <v/>
      </c>
      <c r="AB569" s="28">
        <v>751</v>
      </c>
      <c r="AC569" s="28" t="str">
        <f t="shared" ca="1" si="39"/>
        <v/>
      </c>
      <c r="AD569" s="75" t="str">
        <f t="shared" ca="1" si="40"/>
        <v/>
      </c>
      <c r="AI569" s="78" t="str">
        <f>IF(AJ569="","",MAX($AI$5:AI568)+1)</f>
        <v/>
      </c>
      <c r="AJ569" s="53" t="str">
        <f>IF(G568="","",IF(COUNTIF($AJ$11:AJ568,G568)=0,G568,""))</f>
        <v/>
      </c>
      <c r="AK569" s="53" t="str">
        <f t="shared" si="41"/>
        <v/>
      </c>
      <c r="AL569" s="135"/>
    </row>
    <row r="570" spans="1:38" x14ac:dyDescent="0.25">
      <c r="A570" s="136"/>
      <c r="B570" s="136"/>
      <c r="C570" s="136"/>
      <c r="D570" s="136"/>
      <c r="E570" s="137"/>
      <c r="F570" s="137"/>
      <c r="G570" s="136"/>
      <c r="H570" s="137"/>
      <c r="I570" s="140" t="str">
        <f t="shared" si="38"/>
        <v/>
      </c>
      <c r="J570" s="140"/>
      <c r="K570" s="140"/>
      <c r="L570" s="140"/>
      <c r="M570" s="74" t="str">
        <f>IF(AND(C570="Abierto",D570="Urgente"),A570,"")</f>
        <v/>
      </c>
      <c r="N570" s="74" t="str">
        <f ca="1">IF(AND(C570="Abierto",D570="Urgente"),TODAY()-E570,"")</f>
        <v/>
      </c>
      <c r="O570" s="74" t="str">
        <f>IF(AND(C570="Abierto",D570="Urgente"),RANK(N570,$N$13:$N$814,0)+COUNTIF($N$13:N570,N570)-1,"")</f>
        <v/>
      </c>
      <c r="P570" s="74" t="str">
        <f>IF(AND(C570="Abierto",D570="Alta"),A570,"")</f>
        <v/>
      </c>
      <c r="Q570" s="74" t="str">
        <f ca="1">IF(AND(C570="Abierto",D570="Alta"),TODAY()-E570,"")</f>
        <v/>
      </c>
      <c r="R570" s="74" t="str">
        <f>IF(AND(C570="Abierto",D570="Alta"),RANK(Q570,$Q$13:$Q$814,0)+COUNTIF($Q$13:Q570,Q570)-1+MAX(O:O),"")</f>
        <v/>
      </c>
      <c r="S570" s="74" t="str">
        <f>IF(AND(C570="Abierto",D570="Media"),A570,"")</f>
        <v/>
      </c>
      <c r="T570" s="74" t="str">
        <f ca="1">IF(AND(C570="Abierto",D570="Media"),TODAY()-E570,"")</f>
        <v/>
      </c>
      <c r="U570" s="74" t="str">
        <f>IF(AND(C570="Abierto",D570="Media"),RANK(T570,$T$13:$T$814,0)+COUNTIF($T$13:T570,T570)-1+MAX(O:O,R:R),"")</f>
        <v/>
      </c>
      <c r="V570" s="74" t="str">
        <f>IF(AND(C570="Abierto",D570="Baja"),A570,"")</f>
        <v/>
      </c>
      <c r="W570" s="74" t="str">
        <f ca="1">IF(AND(C570="Abierto",D570="Baja"),TODAY()-E570,"")</f>
        <v/>
      </c>
      <c r="X570" s="74" t="str">
        <f>IF(AND(C570="Abierto",D570="Baja"),RANK(W570,$W$13:$W$814,0)+COUNTIF($W$13:W570,W570)-1+MAX(O:O,R:R,U:U),"")</f>
        <v/>
      </c>
      <c r="Y570" s="139" t="str">
        <f>IF(OR(C570="Resuelto",C570=""),"",SUM(O570,R570,U570,X570))</f>
        <v/>
      </c>
      <c r="Z570" s="139" t="str">
        <f>IF(OR(C570="Resuelto",C570=""),"",SUM(N570,Q570,T570,W570))</f>
        <v/>
      </c>
      <c r="AA570" s="139" t="str">
        <f>IF(OR(C570="Resuelto",C570=""),"",SUM(M570,P570,S570,V570))</f>
        <v/>
      </c>
      <c r="AB570" s="28">
        <v>752</v>
      </c>
      <c r="AC570" s="28" t="str">
        <f t="shared" ca="1" si="39"/>
        <v/>
      </c>
      <c r="AD570" s="75" t="str">
        <f t="shared" ca="1" si="40"/>
        <v/>
      </c>
      <c r="AI570" s="78" t="str">
        <f>IF(AJ570="","",MAX($AI$5:AI569)+1)</f>
        <v/>
      </c>
      <c r="AJ570" s="53" t="str">
        <f>IF(G569="","",IF(COUNTIF($AJ$11:AJ569,G569)=0,G569,""))</f>
        <v/>
      </c>
      <c r="AK570" s="53" t="str">
        <f t="shared" si="41"/>
        <v/>
      </c>
      <c r="AL570" s="135"/>
    </row>
    <row r="571" spans="1:38" x14ac:dyDescent="0.25">
      <c r="A571" s="136"/>
      <c r="B571" s="136"/>
      <c r="C571" s="136"/>
      <c r="D571" s="136"/>
      <c r="E571" s="137"/>
      <c r="F571" s="137"/>
      <c r="G571" s="136"/>
      <c r="H571" s="137"/>
      <c r="I571" s="140" t="str">
        <f t="shared" si="38"/>
        <v/>
      </c>
      <c r="J571" s="140"/>
      <c r="K571" s="140"/>
      <c r="L571" s="140"/>
      <c r="M571" s="74" t="str">
        <f>IF(AND(C571="Abierto",D571="Urgente"),A571,"")</f>
        <v/>
      </c>
      <c r="N571" s="74" t="str">
        <f ca="1">IF(AND(C571="Abierto",D571="Urgente"),TODAY()-E571,"")</f>
        <v/>
      </c>
      <c r="O571" s="74" t="str">
        <f>IF(AND(C571="Abierto",D571="Urgente"),RANK(N571,$N$13:$N$814,0)+COUNTIF($N$13:N571,N571)-1,"")</f>
        <v/>
      </c>
      <c r="P571" s="74" t="str">
        <f>IF(AND(C571="Abierto",D571="Alta"),A571,"")</f>
        <v/>
      </c>
      <c r="Q571" s="74" t="str">
        <f ca="1">IF(AND(C571="Abierto",D571="Alta"),TODAY()-E571,"")</f>
        <v/>
      </c>
      <c r="R571" s="74" t="str">
        <f>IF(AND(C571="Abierto",D571="Alta"),RANK(Q571,$Q$13:$Q$814,0)+COUNTIF($Q$13:Q571,Q571)-1+MAX(O:O),"")</f>
        <v/>
      </c>
      <c r="S571" s="74" t="str">
        <f>IF(AND(C571="Abierto",D571="Media"),A571,"")</f>
        <v/>
      </c>
      <c r="T571" s="74" t="str">
        <f ca="1">IF(AND(C571="Abierto",D571="Media"),TODAY()-E571,"")</f>
        <v/>
      </c>
      <c r="U571" s="74" t="str">
        <f>IF(AND(C571="Abierto",D571="Media"),RANK(T571,$T$13:$T$814,0)+COUNTIF($T$13:T571,T571)-1+MAX(O:O,R:R),"")</f>
        <v/>
      </c>
      <c r="V571" s="74" t="str">
        <f>IF(AND(C571="Abierto",D571="Baja"),A571,"")</f>
        <v/>
      </c>
      <c r="W571" s="74" t="str">
        <f ca="1">IF(AND(C571="Abierto",D571="Baja"),TODAY()-E571,"")</f>
        <v/>
      </c>
      <c r="X571" s="74" t="str">
        <f>IF(AND(C571="Abierto",D571="Baja"),RANK(W571,$W$13:$W$814,0)+COUNTIF($W$13:W571,W571)-1+MAX(O:O,R:R,U:U),"")</f>
        <v/>
      </c>
      <c r="Y571" s="139" t="str">
        <f>IF(OR(C571="Resuelto",C571=""),"",SUM(O571,R571,U571,X571))</f>
        <v/>
      </c>
      <c r="Z571" s="139" t="str">
        <f>IF(OR(C571="Resuelto",C571=""),"",SUM(N571,Q571,T571,W571))</f>
        <v/>
      </c>
      <c r="AA571" s="139" t="str">
        <f>IF(OR(C571="Resuelto",C571=""),"",SUM(M571,P571,S571,V571))</f>
        <v/>
      </c>
      <c r="AB571" s="28">
        <v>753</v>
      </c>
      <c r="AC571" s="28" t="str">
        <f t="shared" ca="1" si="39"/>
        <v/>
      </c>
      <c r="AD571" s="75" t="str">
        <f t="shared" ca="1" si="40"/>
        <v/>
      </c>
      <c r="AI571" s="78" t="str">
        <f>IF(AJ571="","",MAX($AI$5:AI570)+1)</f>
        <v/>
      </c>
      <c r="AJ571" s="53" t="str">
        <f>IF(G570="","",IF(COUNTIF($AJ$11:AJ570,G570)=0,G570,""))</f>
        <v/>
      </c>
      <c r="AK571" s="53" t="str">
        <f t="shared" si="41"/>
        <v/>
      </c>
      <c r="AL571" s="135"/>
    </row>
    <row r="572" spans="1:38" x14ac:dyDescent="0.25">
      <c r="A572" s="136"/>
      <c r="B572" s="136"/>
      <c r="C572" s="136"/>
      <c r="D572" s="136"/>
      <c r="E572" s="137"/>
      <c r="F572" s="137"/>
      <c r="G572" s="136"/>
      <c r="H572" s="137"/>
      <c r="I572" s="140" t="str">
        <f t="shared" si="38"/>
        <v/>
      </c>
      <c r="J572" s="140"/>
      <c r="K572" s="140"/>
      <c r="L572" s="140"/>
      <c r="M572" s="74" t="str">
        <f>IF(AND(C572="Abierto",D572="Urgente"),A572,"")</f>
        <v/>
      </c>
      <c r="N572" s="74" t="str">
        <f ca="1">IF(AND(C572="Abierto",D572="Urgente"),TODAY()-E572,"")</f>
        <v/>
      </c>
      <c r="O572" s="74" t="str">
        <f>IF(AND(C572="Abierto",D572="Urgente"),RANK(N572,$N$13:$N$814,0)+COUNTIF($N$13:N572,N572)-1,"")</f>
        <v/>
      </c>
      <c r="P572" s="74" t="str">
        <f>IF(AND(C572="Abierto",D572="Alta"),A572,"")</f>
        <v/>
      </c>
      <c r="Q572" s="74" t="str">
        <f ca="1">IF(AND(C572="Abierto",D572="Alta"),TODAY()-E572,"")</f>
        <v/>
      </c>
      <c r="R572" s="74" t="str">
        <f>IF(AND(C572="Abierto",D572="Alta"),RANK(Q572,$Q$13:$Q$814,0)+COUNTIF($Q$13:Q572,Q572)-1+MAX(O:O),"")</f>
        <v/>
      </c>
      <c r="S572" s="74" t="str">
        <f>IF(AND(C572="Abierto",D572="Media"),A572,"")</f>
        <v/>
      </c>
      <c r="T572" s="74" t="str">
        <f ca="1">IF(AND(C572="Abierto",D572="Media"),TODAY()-E572,"")</f>
        <v/>
      </c>
      <c r="U572" s="74" t="str">
        <f>IF(AND(C572="Abierto",D572="Media"),RANK(T572,$T$13:$T$814,0)+COUNTIF($T$13:T572,T572)-1+MAX(O:O,R:R),"")</f>
        <v/>
      </c>
      <c r="V572" s="74" t="str">
        <f>IF(AND(C572="Abierto",D572="Baja"),A572,"")</f>
        <v/>
      </c>
      <c r="W572" s="74" t="str">
        <f ca="1">IF(AND(C572="Abierto",D572="Baja"),TODAY()-E572,"")</f>
        <v/>
      </c>
      <c r="X572" s="74" t="str">
        <f>IF(AND(C572="Abierto",D572="Baja"),RANK(W572,$W$13:$W$814,0)+COUNTIF($W$13:W572,W572)-1+MAX(O:O,R:R,U:U),"")</f>
        <v/>
      </c>
      <c r="Y572" s="139" t="str">
        <f>IF(OR(C572="Resuelto",C572=""),"",SUM(O572,R572,U572,X572))</f>
        <v/>
      </c>
      <c r="Z572" s="139" t="str">
        <f>IF(OR(C572="Resuelto",C572=""),"",SUM(N572,Q572,T572,W572))</f>
        <v/>
      </c>
      <c r="AA572" s="139" t="str">
        <f>IF(OR(C572="Resuelto",C572=""),"",SUM(M572,P572,S572,V572))</f>
        <v/>
      </c>
      <c r="AB572" s="28">
        <v>754</v>
      </c>
      <c r="AC572" s="28" t="str">
        <f t="shared" ca="1" si="39"/>
        <v/>
      </c>
      <c r="AD572" s="75" t="str">
        <f t="shared" ca="1" si="40"/>
        <v/>
      </c>
      <c r="AI572" s="78" t="str">
        <f>IF(AJ572="","",MAX($AI$5:AI571)+1)</f>
        <v/>
      </c>
      <c r="AJ572" s="53" t="str">
        <f>IF(G571="","",IF(COUNTIF($AJ$11:AJ571,G571)=0,G571,""))</f>
        <v/>
      </c>
      <c r="AK572" s="53" t="str">
        <f t="shared" si="41"/>
        <v/>
      </c>
      <c r="AL572" s="135"/>
    </row>
    <row r="573" spans="1:38" x14ac:dyDescent="0.25">
      <c r="A573" s="136"/>
      <c r="B573" s="136"/>
      <c r="C573" s="136"/>
      <c r="D573" s="136"/>
      <c r="E573" s="137"/>
      <c r="F573" s="137"/>
      <c r="G573" s="136"/>
      <c r="H573" s="137"/>
      <c r="I573" s="140" t="str">
        <f t="shared" si="38"/>
        <v/>
      </c>
      <c r="J573" s="140"/>
      <c r="K573" s="140"/>
      <c r="L573" s="140"/>
      <c r="M573" s="74" t="str">
        <f>IF(AND(C573="Abierto",D573="Urgente"),A573,"")</f>
        <v/>
      </c>
      <c r="N573" s="74" t="str">
        <f ca="1">IF(AND(C573="Abierto",D573="Urgente"),TODAY()-E573,"")</f>
        <v/>
      </c>
      <c r="O573" s="74" t="str">
        <f>IF(AND(C573="Abierto",D573="Urgente"),RANK(N573,$N$13:$N$814,0)+COUNTIF($N$13:N573,N573)-1,"")</f>
        <v/>
      </c>
      <c r="P573" s="74" t="str">
        <f>IF(AND(C573="Abierto",D573="Alta"),A573,"")</f>
        <v/>
      </c>
      <c r="Q573" s="74" t="str">
        <f ca="1">IF(AND(C573="Abierto",D573="Alta"),TODAY()-E573,"")</f>
        <v/>
      </c>
      <c r="R573" s="74" t="str">
        <f>IF(AND(C573="Abierto",D573="Alta"),RANK(Q573,$Q$13:$Q$814,0)+COUNTIF($Q$13:Q573,Q573)-1+MAX(O:O),"")</f>
        <v/>
      </c>
      <c r="S573" s="74" t="str">
        <f>IF(AND(C573="Abierto",D573="Media"),A573,"")</f>
        <v/>
      </c>
      <c r="T573" s="74" t="str">
        <f ca="1">IF(AND(C573="Abierto",D573="Media"),TODAY()-E573,"")</f>
        <v/>
      </c>
      <c r="U573" s="74" t="str">
        <f>IF(AND(C573="Abierto",D573="Media"),RANK(T573,$T$13:$T$814,0)+COUNTIF($T$13:T573,T573)-1+MAX(O:O,R:R),"")</f>
        <v/>
      </c>
      <c r="V573" s="74" t="str">
        <f>IF(AND(C573="Abierto",D573="Baja"),A573,"")</f>
        <v/>
      </c>
      <c r="W573" s="74" t="str">
        <f ca="1">IF(AND(C573="Abierto",D573="Baja"),TODAY()-E573,"")</f>
        <v/>
      </c>
      <c r="X573" s="74" t="str">
        <f>IF(AND(C573="Abierto",D573="Baja"),RANK(W573,$W$13:$W$814,0)+COUNTIF($W$13:W573,W573)-1+MAX(O:O,R:R,U:U),"")</f>
        <v/>
      </c>
      <c r="Y573" s="139" t="str">
        <f>IF(OR(C573="Resuelto",C573=""),"",SUM(O573,R573,U573,X573))</f>
        <v/>
      </c>
      <c r="Z573" s="139" t="str">
        <f>IF(OR(C573="Resuelto",C573=""),"",SUM(N573,Q573,T573,W573))</f>
        <v/>
      </c>
      <c r="AA573" s="139" t="str">
        <f>IF(OR(C573="Resuelto",C573=""),"",SUM(M573,P573,S573,V573))</f>
        <v/>
      </c>
      <c r="AB573" s="28">
        <v>755</v>
      </c>
      <c r="AC573" s="28" t="str">
        <f t="shared" ca="1" si="39"/>
        <v/>
      </c>
      <c r="AD573" s="75" t="str">
        <f t="shared" ca="1" si="40"/>
        <v/>
      </c>
      <c r="AI573" s="78" t="str">
        <f>IF(AJ573="","",MAX($AI$5:AI572)+1)</f>
        <v/>
      </c>
      <c r="AJ573" s="53" t="str">
        <f>IF(G572="","",IF(COUNTIF($AJ$11:AJ572,G572)=0,G572,""))</f>
        <v/>
      </c>
      <c r="AK573" s="53" t="str">
        <f t="shared" si="41"/>
        <v/>
      </c>
      <c r="AL573" s="135"/>
    </row>
    <row r="574" spans="1:38" x14ac:dyDescent="0.25">
      <c r="A574" s="136"/>
      <c r="B574" s="136"/>
      <c r="C574" s="136"/>
      <c r="D574" s="136"/>
      <c r="E574" s="137"/>
      <c r="F574" s="137"/>
      <c r="G574" s="136"/>
      <c r="H574" s="137"/>
      <c r="I574" s="140" t="str">
        <f t="shared" si="38"/>
        <v/>
      </c>
      <c r="J574" s="140"/>
      <c r="K574" s="140"/>
      <c r="L574" s="140"/>
      <c r="M574" s="74" t="str">
        <f>IF(AND(C574="Abierto",D574="Urgente"),A574,"")</f>
        <v/>
      </c>
      <c r="N574" s="74" t="str">
        <f ca="1">IF(AND(C574="Abierto",D574="Urgente"),TODAY()-E574,"")</f>
        <v/>
      </c>
      <c r="O574" s="74" t="str">
        <f>IF(AND(C574="Abierto",D574="Urgente"),RANK(N574,$N$13:$N$814,0)+COUNTIF($N$13:N574,N574)-1,"")</f>
        <v/>
      </c>
      <c r="P574" s="74" t="str">
        <f>IF(AND(C574="Abierto",D574="Alta"),A574,"")</f>
        <v/>
      </c>
      <c r="Q574" s="74" t="str">
        <f ca="1">IF(AND(C574="Abierto",D574="Alta"),TODAY()-E574,"")</f>
        <v/>
      </c>
      <c r="R574" s="74" t="str">
        <f>IF(AND(C574="Abierto",D574="Alta"),RANK(Q574,$Q$13:$Q$814,0)+COUNTIF($Q$13:Q574,Q574)-1+MAX(O:O),"")</f>
        <v/>
      </c>
      <c r="S574" s="74" t="str">
        <f>IF(AND(C574="Abierto",D574="Media"),A574,"")</f>
        <v/>
      </c>
      <c r="T574" s="74" t="str">
        <f ca="1">IF(AND(C574="Abierto",D574="Media"),TODAY()-E574,"")</f>
        <v/>
      </c>
      <c r="U574" s="74" t="str">
        <f>IF(AND(C574="Abierto",D574="Media"),RANK(T574,$T$13:$T$814,0)+COUNTIF($T$13:T574,T574)-1+MAX(O:O,R:R),"")</f>
        <v/>
      </c>
      <c r="V574" s="74" t="str">
        <f>IF(AND(C574="Abierto",D574="Baja"),A574,"")</f>
        <v/>
      </c>
      <c r="W574" s="74" t="str">
        <f ca="1">IF(AND(C574="Abierto",D574="Baja"),TODAY()-E574,"")</f>
        <v/>
      </c>
      <c r="X574" s="74" t="str">
        <f>IF(AND(C574="Abierto",D574="Baja"),RANK(W574,$W$13:$W$814,0)+COUNTIF($W$13:W574,W574)-1+MAX(O:O,R:R,U:U),"")</f>
        <v/>
      </c>
      <c r="Y574" s="139" t="str">
        <f>IF(OR(C574="Resuelto",C574=""),"",SUM(O574,R574,U574,X574))</f>
        <v/>
      </c>
      <c r="Z574" s="139" t="str">
        <f>IF(OR(C574="Resuelto",C574=""),"",SUM(N574,Q574,T574,W574))</f>
        <v/>
      </c>
      <c r="AA574" s="139" t="str">
        <f>IF(OR(C574="Resuelto",C574=""),"",SUM(M574,P574,S574,V574))</f>
        <v/>
      </c>
      <c r="AB574" s="28">
        <v>756</v>
      </c>
      <c r="AC574" s="28" t="str">
        <f t="shared" ca="1" si="39"/>
        <v/>
      </c>
      <c r="AD574" s="75" t="str">
        <f t="shared" ca="1" si="40"/>
        <v/>
      </c>
      <c r="AI574" s="78" t="str">
        <f>IF(AJ574="","",MAX($AI$5:AI573)+1)</f>
        <v/>
      </c>
      <c r="AJ574" s="53" t="str">
        <f>IF(G573="","",IF(COUNTIF($AJ$11:AJ573,G573)=0,G573,""))</f>
        <v/>
      </c>
      <c r="AK574" s="53" t="str">
        <f t="shared" si="41"/>
        <v/>
      </c>
      <c r="AL574" s="135"/>
    </row>
    <row r="575" spans="1:38" x14ac:dyDescent="0.25">
      <c r="A575" s="136"/>
      <c r="B575" s="136"/>
      <c r="C575" s="136"/>
      <c r="D575" s="136"/>
      <c r="E575" s="137"/>
      <c r="F575" s="137"/>
      <c r="G575" s="136"/>
      <c r="H575" s="137"/>
      <c r="I575" s="140" t="str">
        <f t="shared" si="38"/>
        <v/>
      </c>
      <c r="J575" s="140"/>
      <c r="K575" s="140"/>
      <c r="L575" s="140"/>
      <c r="M575" s="74" t="str">
        <f>IF(AND(C575="Abierto",D575="Urgente"),A575,"")</f>
        <v/>
      </c>
      <c r="N575" s="74" t="str">
        <f ca="1">IF(AND(C575="Abierto",D575="Urgente"),TODAY()-E575,"")</f>
        <v/>
      </c>
      <c r="O575" s="74" t="str">
        <f>IF(AND(C575="Abierto",D575="Urgente"),RANK(N575,$N$13:$N$814,0)+COUNTIF($N$13:N575,N575)-1,"")</f>
        <v/>
      </c>
      <c r="P575" s="74" t="str">
        <f>IF(AND(C575="Abierto",D575="Alta"),A575,"")</f>
        <v/>
      </c>
      <c r="Q575" s="74" t="str">
        <f ca="1">IF(AND(C575="Abierto",D575="Alta"),TODAY()-E575,"")</f>
        <v/>
      </c>
      <c r="R575" s="74" t="str">
        <f>IF(AND(C575="Abierto",D575="Alta"),RANK(Q575,$Q$13:$Q$814,0)+COUNTIF($Q$13:Q575,Q575)-1+MAX(O:O),"")</f>
        <v/>
      </c>
      <c r="S575" s="74" t="str">
        <f>IF(AND(C575="Abierto",D575="Media"),A575,"")</f>
        <v/>
      </c>
      <c r="T575" s="74" t="str">
        <f ca="1">IF(AND(C575="Abierto",D575="Media"),TODAY()-E575,"")</f>
        <v/>
      </c>
      <c r="U575" s="74" t="str">
        <f>IF(AND(C575="Abierto",D575="Media"),RANK(T575,$T$13:$T$814,0)+COUNTIF($T$13:T575,T575)-1+MAX(O:O,R:R),"")</f>
        <v/>
      </c>
      <c r="V575" s="74" t="str">
        <f>IF(AND(C575="Abierto",D575="Baja"),A575,"")</f>
        <v/>
      </c>
      <c r="W575" s="74" t="str">
        <f ca="1">IF(AND(C575="Abierto",D575="Baja"),TODAY()-E575,"")</f>
        <v/>
      </c>
      <c r="X575" s="74" t="str">
        <f>IF(AND(C575="Abierto",D575="Baja"),RANK(W575,$W$13:$W$814,0)+COUNTIF($W$13:W575,W575)-1+MAX(O:O,R:R,U:U),"")</f>
        <v/>
      </c>
      <c r="Y575" s="139" t="str">
        <f>IF(OR(C575="Resuelto",C575=""),"",SUM(O575,R575,U575,X575))</f>
        <v/>
      </c>
      <c r="Z575" s="139" t="str">
        <f>IF(OR(C575="Resuelto",C575=""),"",SUM(N575,Q575,T575,W575))</f>
        <v/>
      </c>
      <c r="AA575" s="139" t="str">
        <f>IF(OR(C575="Resuelto",C575=""),"",SUM(M575,P575,S575,V575))</f>
        <v/>
      </c>
      <c r="AB575" s="28">
        <v>757</v>
      </c>
      <c r="AC575" s="28" t="str">
        <f t="shared" ca="1" si="39"/>
        <v/>
      </c>
      <c r="AD575" s="75" t="str">
        <f t="shared" ca="1" si="40"/>
        <v/>
      </c>
      <c r="AI575" s="78" t="str">
        <f>IF(AJ575="","",MAX($AI$5:AI574)+1)</f>
        <v/>
      </c>
      <c r="AJ575" s="53" t="str">
        <f>IF(G574="","",IF(COUNTIF($AJ$11:AJ574,G574)=0,G574,""))</f>
        <v/>
      </c>
      <c r="AK575" s="53" t="str">
        <f t="shared" si="41"/>
        <v/>
      </c>
      <c r="AL575" s="135"/>
    </row>
    <row r="576" spans="1:38" x14ac:dyDescent="0.25">
      <c r="A576" s="136"/>
      <c r="B576" s="136"/>
      <c r="C576" s="136"/>
      <c r="D576" s="136"/>
      <c r="E576" s="137"/>
      <c r="F576" s="137"/>
      <c r="G576" s="136"/>
      <c r="H576" s="137"/>
      <c r="I576" s="140" t="str">
        <f t="shared" si="38"/>
        <v/>
      </c>
      <c r="J576" s="140"/>
      <c r="K576" s="140"/>
      <c r="L576" s="140"/>
      <c r="M576" s="74" t="str">
        <f>IF(AND(C576="Abierto",D576="Urgente"),A576,"")</f>
        <v/>
      </c>
      <c r="N576" s="74" t="str">
        <f ca="1">IF(AND(C576="Abierto",D576="Urgente"),TODAY()-E576,"")</f>
        <v/>
      </c>
      <c r="O576" s="74" t="str">
        <f>IF(AND(C576="Abierto",D576="Urgente"),RANK(N576,$N$13:$N$814,0)+COUNTIF($N$13:N576,N576)-1,"")</f>
        <v/>
      </c>
      <c r="P576" s="74" t="str">
        <f>IF(AND(C576="Abierto",D576="Alta"),A576,"")</f>
        <v/>
      </c>
      <c r="Q576" s="74" t="str">
        <f ca="1">IF(AND(C576="Abierto",D576="Alta"),TODAY()-E576,"")</f>
        <v/>
      </c>
      <c r="R576" s="74" t="str">
        <f>IF(AND(C576="Abierto",D576="Alta"),RANK(Q576,$Q$13:$Q$814,0)+COUNTIF($Q$13:Q576,Q576)-1+MAX(O:O),"")</f>
        <v/>
      </c>
      <c r="S576" s="74" t="str">
        <f>IF(AND(C576="Abierto",D576="Media"),A576,"")</f>
        <v/>
      </c>
      <c r="T576" s="74" t="str">
        <f ca="1">IF(AND(C576="Abierto",D576="Media"),TODAY()-E576,"")</f>
        <v/>
      </c>
      <c r="U576" s="74" t="str">
        <f>IF(AND(C576="Abierto",D576="Media"),RANK(T576,$T$13:$T$814,0)+COUNTIF($T$13:T576,T576)-1+MAX(O:O,R:R),"")</f>
        <v/>
      </c>
      <c r="V576" s="74" t="str">
        <f>IF(AND(C576="Abierto",D576="Baja"),A576,"")</f>
        <v/>
      </c>
      <c r="W576" s="74" t="str">
        <f ca="1">IF(AND(C576="Abierto",D576="Baja"),TODAY()-E576,"")</f>
        <v/>
      </c>
      <c r="X576" s="74" t="str">
        <f>IF(AND(C576="Abierto",D576="Baja"),RANK(W576,$W$13:$W$814,0)+COUNTIF($W$13:W576,W576)-1+MAX(O:O,R:R,U:U),"")</f>
        <v/>
      </c>
      <c r="Y576" s="139" t="str">
        <f>IF(OR(C576="Resuelto",C576=""),"",SUM(O576,R576,U576,X576))</f>
        <v/>
      </c>
      <c r="Z576" s="139" t="str">
        <f>IF(OR(C576="Resuelto",C576=""),"",SUM(N576,Q576,T576,W576))</f>
        <v/>
      </c>
      <c r="AA576" s="139" t="str">
        <f>IF(OR(C576="Resuelto",C576=""),"",SUM(M576,P576,S576,V576))</f>
        <v/>
      </c>
      <c r="AB576" s="28">
        <v>758</v>
      </c>
      <c r="AC576" s="28" t="str">
        <f t="shared" ca="1" si="39"/>
        <v/>
      </c>
      <c r="AD576" s="75" t="str">
        <f t="shared" ca="1" si="40"/>
        <v/>
      </c>
      <c r="AI576" s="78" t="str">
        <f>IF(AJ576="","",MAX($AI$5:AI575)+1)</f>
        <v/>
      </c>
      <c r="AJ576" s="53" t="str">
        <f>IF(G575="","",IF(COUNTIF($AJ$11:AJ575,G575)=0,G575,""))</f>
        <v/>
      </c>
      <c r="AK576" s="53" t="str">
        <f t="shared" si="41"/>
        <v/>
      </c>
      <c r="AL576" s="135"/>
    </row>
    <row r="577" spans="1:38" x14ac:dyDescent="0.25">
      <c r="A577" s="136"/>
      <c r="B577" s="136"/>
      <c r="C577" s="136"/>
      <c r="D577" s="136"/>
      <c r="E577" s="137"/>
      <c r="F577" s="137"/>
      <c r="G577" s="136"/>
      <c r="H577" s="137"/>
      <c r="I577" s="140" t="str">
        <f t="shared" si="38"/>
        <v/>
      </c>
      <c r="J577" s="140"/>
      <c r="K577" s="140"/>
      <c r="L577" s="140"/>
      <c r="M577" s="74" t="str">
        <f>IF(AND(C577="Abierto",D577="Urgente"),A577,"")</f>
        <v/>
      </c>
      <c r="N577" s="74" t="str">
        <f ca="1">IF(AND(C577="Abierto",D577="Urgente"),TODAY()-E577,"")</f>
        <v/>
      </c>
      <c r="O577" s="74" t="str">
        <f>IF(AND(C577="Abierto",D577="Urgente"),RANK(N577,$N$13:$N$814,0)+COUNTIF($N$13:N577,N577)-1,"")</f>
        <v/>
      </c>
      <c r="P577" s="74" t="str">
        <f>IF(AND(C577="Abierto",D577="Alta"),A577,"")</f>
        <v/>
      </c>
      <c r="Q577" s="74" t="str">
        <f ca="1">IF(AND(C577="Abierto",D577="Alta"),TODAY()-E577,"")</f>
        <v/>
      </c>
      <c r="R577" s="74" t="str">
        <f>IF(AND(C577="Abierto",D577="Alta"),RANK(Q577,$Q$13:$Q$814,0)+COUNTIF($Q$13:Q577,Q577)-1+MAX(O:O),"")</f>
        <v/>
      </c>
      <c r="S577" s="74" t="str">
        <f>IF(AND(C577="Abierto",D577="Media"),A577,"")</f>
        <v/>
      </c>
      <c r="T577" s="74" t="str">
        <f ca="1">IF(AND(C577="Abierto",D577="Media"),TODAY()-E577,"")</f>
        <v/>
      </c>
      <c r="U577" s="74" t="str">
        <f>IF(AND(C577="Abierto",D577="Media"),RANK(T577,$T$13:$T$814,0)+COUNTIF($T$13:T577,T577)-1+MAX(O:O,R:R),"")</f>
        <v/>
      </c>
      <c r="V577" s="74" t="str">
        <f>IF(AND(C577="Abierto",D577="Baja"),A577,"")</f>
        <v/>
      </c>
      <c r="W577" s="74" t="str">
        <f ca="1">IF(AND(C577="Abierto",D577="Baja"),TODAY()-E577,"")</f>
        <v/>
      </c>
      <c r="X577" s="74" t="str">
        <f>IF(AND(C577="Abierto",D577="Baja"),RANK(W577,$W$13:$W$814,0)+COUNTIF($W$13:W577,W577)-1+MAX(O:O,R:R,U:U),"")</f>
        <v/>
      </c>
      <c r="Y577" s="139" t="str">
        <f>IF(OR(C577="Resuelto",C577=""),"",SUM(O577,R577,U577,X577))</f>
        <v/>
      </c>
      <c r="Z577" s="139" t="str">
        <f>IF(OR(C577="Resuelto",C577=""),"",SUM(N577,Q577,T577,W577))</f>
        <v/>
      </c>
      <c r="AA577" s="139" t="str">
        <f>IF(OR(C577="Resuelto",C577=""),"",SUM(M577,P577,S577,V577))</f>
        <v/>
      </c>
      <c r="AB577" s="28">
        <v>759</v>
      </c>
      <c r="AC577" s="28" t="str">
        <f t="shared" ca="1" si="39"/>
        <v/>
      </c>
      <c r="AD577" s="75" t="str">
        <f t="shared" ca="1" si="40"/>
        <v/>
      </c>
      <c r="AI577" s="78" t="str">
        <f>IF(AJ577="","",MAX($AI$5:AI576)+1)</f>
        <v/>
      </c>
      <c r="AJ577" s="53" t="str">
        <f>IF(G576="","",IF(COUNTIF($AJ$11:AJ576,G576)=0,G576,""))</f>
        <v/>
      </c>
      <c r="AK577" s="53" t="str">
        <f t="shared" si="41"/>
        <v/>
      </c>
      <c r="AL577" s="135"/>
    </row>
    <row r="578" spans="1:38" x14ac:dyDescent="0.25">
      <c r="A578" s="136"/>
      <c r="B578" s="136"/>
      <c r="C578" s="136"/>
      <c r="D578" s="136"/>
      <c r="E578" s="137"/>
      <c r="F578" s="137"/>
      <c r="G578" s="136"/>
      <c r="H578" s="137"/>
      <c r="I578" s="140" t="str">
        <f t="shared" si="38"/>
        <v/>
      </c>
      <c r="J578" s="140"/>
      <c r="K578" s="140"/>
      <c r="L578" s="140"/>
      <c r="M578" s="74" t="str">
        <f>IF(AND(C578="Abierto",D578="Urgente"),A578,"")</f>
        <v/>
      </c>
      <c r="N578" s="74" t="str">
        <f ca="1">IF(AND(C578="Abierto",D578="Urgente"),TODAY()-E578,"")</f>
        <v/>
      </c>
      <c r="O578" s="74" t="str">
        <f>IF(AND(C578="Abierto",D578="Urgente"),RANK(N578,$N$13:$N$814,0)+COUNTIF($N$13:N578,N578)-1,"")</f>
        <v/>
      </c>
      <c r="P578" s="74" t="str">
        <f>IF(AND(C578="Abierto",D578="Alta"),A578,"")</f>
        <v/>
      </c>
      <c r="Q578" s="74" t="str">
        <f ca="1">IF(AND(C578="Abierto",D578="Alta"),TODAY()-E578,"")</f>
        <v/>
      </c>
      <c r="R578" s="74" t="str">
        <f>IF(AND(C578="Abierto",D578="Alta"),RANK(Q578,$Q$13:$Q$814,0)+COUNTIF($Q$13:Q578,Q578)-1+MAX(O:O),"")</f>
        <v/>
      </c>
      <c r="S578" s="74" t="str">
        <f>IF(AND(C578="Abierto",D578="Media"),A578,"")</f>
        <v/>
      </c>
      <c r="T578" s="74" t="str">
        <f ca="1">IF(AND(C578="Abierto",D578="Media"),TODAY()-E578,"")</f>
        <v/>
      </c>
      <c r="U578" s="74" t="str">
        <f>IF(AND(C578="Abierto",D578="Media"),RANK(T578,$T$13:$T$814,0)+COUNTIF($T$13:T578,T578)-1+MAX(O:O,R:R),"")</f>
        <v/>
      </c>
      <c r="V578" s="74" t="str">
        <f>IF(AND(C578="Abierto",D578="Baja"),A578,"")</f>
        <v/>
      </c>
      <c r="W578" s="74" t="str">
        <f ca="1">IF(AND(C578="Abierto",D578="Baja"),TODAY()-E578,"")</f>
        <v/>
      </c>
      <c r="X578" s="74" t="str">
        <f>IF(AND(C578="Abierto",D578="Baja"),RANK(W578,$W$13:$W$814,0)+COUNTIF($W$13:W578,W578)-1+MAX(O:O,R:R,U:U),"")</f>
        <v/>
      </c>
      <c r="Y578" s="139" t="str">
        <f>IF(OR(C578="Resuelto",C578=""),"",SUM(O578,R578,U578,X578))</f>
        <v/>
      </c>
      <c r="Z578" s="139" t="str">
        <f>IF(OR(C578="Resuelto",C578=""),"",SUM(N578,Q578,T578,W578))</f>
        <v/>
      </c>
      <c r="AA578" s="139" t="str">
        <f>IF(OR(C578="Resuelto",C578=""),"",SUM(M578,P578,S578,V578))</f>
        <v/>
      </c>
      <c r="AB578" s="28">
        <v>760</v>
      </c>
      <c r="AC578" s="28" t="str">
        <f t="shared" ca="1" si="39"/>
        <v/>
      </c>
      <c r="AD578" s="75" t="str">
        <f t="shared" ca="1" si="40"/>
        <v/>
      </c>
      <c r="AI578" s="78" t="str">
        <f>IF(AJ578="","",MAX($AI$5:AI577)+1)</f>
        <v/>
      </c>
      <c r="AJ578" s="53" t="str">
        <f>IF(G577="","",IF(COUNTIF($AJ$11:AJ577,G577)=0,G577,""))</f>
        <v/>
      </c>
      <c r="AK578" s="53" t="str">
        <f t="shared" si="41"/>
        <v/>
      </c>
      <c r="AL578" s="135"/>
    </row>
    <row r="579" spans="1:38" x14ac:dyDescent="0.25">
      <c r="A579" s="136"/>
      <c r="B579" s="136"/>
      <c r="C579" s="136"/>
      <c r="D579" s="136"/>
      <c r="E579" s="137"/>
      <c r="F579" s="137"/>
      <c r="G579" s="136"/>
      <c r="H579" s="137"/>
      <c r="I579" s="140" t="str">
        <f t="shared" si="38"/>
        <v/>
      </c>
      <c r="J579" s="140"/>
      <c r="K579" s="140"/>
      <c r="L579" s="140"/>
      <c r="M579" s="74" t="str">
        <f>IF(AND(C579="Abierto",D579="Urgente"),A579,"")</f>
        <v/>
      </c>
      <c r="N579" s="74" t="str">
        <f ca="1">IF(AND(C579="Abierto",D579="Urgente"),TODAY()-E579,"")</f>
        <v/>
      </c>
      <c r="O579" s="74" t="str">
        <f>IF(AND(C579="Abierto",D579="Urgente"),RANK(N579,$N$13:$N$814,0)+COUNTIF($N$13:N579,N579)-1,"")</f>
        <v/>
      </c>
      <c r="P579" s="74" t="str">
        <f>IF(AND(C579="Abierto",D579="Alta"),A579,"")</f>
        <v/>
      </c>
      <c r="Q579" s="74" t="str">
        <f ca="1">IF(AND(C579="Abierto",D579="Alta"),TODAY()-E579,"")</f>
        <v/>
      </c>
      <c r="R579" s="74" t="str">
        <f>IF(AND(C579="Abierto",D579="Alta"),RANK(Q579,$Q$13:$Q$814,0)+COUNTIF($Q$13:Q579,Q579)-1+MAX(O:O),"")</f>
        <v/>
      </c>
      <c r="S579" s="74" t="str">
        <f>IF(AND(C579="Abierto",D579="Media"),A579,"")</f>
        <v/>
      </c>
      <c r="T579" s="74" t="str">
        <f ca="1">IF(AND(C579="Abierto",D579="Media"),TODAY()-E579,"")</f>
        <v/>
      </c>
      <c r="U579" s="74" t="str">
        <f>IF(AND(C579="Abierto",D579="Media"),RANK(T579,$T$13:$T$814,0)+COUNTIF($T$13:T579,T579)-1+MAX(O:O,R:R),"")</f>
        <v/>
      </c>
      <c r="V579" s="74" t="str">
        <f>IF(AND(C579="Abierto",D579="Baja"),A579,"")</f>
        <v/>
      </c>
      <c r="W579" s="74" t="str">
        <f ca="1">IF(AND(C579="Abierto",D579="Baja"),TODAY()-E579,"")</f>
        <v/>
      </c>
      <c r="X579" s="74" t="str">
        <f>IF(AND(C579="Abierto",D579="Baja"),RANK(W579,$W$13:$W$814,0)+COUNTIF($W$13:W579,W579)-1+MAX(O:O,R:R,U:U),"")</f>
        <v/>
      </c>
      <c r="Y579" s="139" t="str">
        <f>IF(OR(C579="Resuelto",C579=""),"",SUM(O579,R579,U579,X579))</f>
        <v/>
      </c>
      <c r="Z579" s="139" t="str">
        <f>IF(OR(C579="Resuelto",C579=""),"",SUM(N579,Q579,T579,W579))</f>
        <v/>
      </c>
      <c r="AA579" s="139" t="str">
        <f>IF(OR(C579="Resuelto",C579=""),"",SUM(M579,P579,S579,V579))</f>
        <v/>
      </c>
      <c r="AB579" s="28">
        <v>761</v>
      </c>
      <c r="AC579" s="28" t="str">
        <f t="shared" ca="1" si="39"/>
        <v/>
      </c>
      <c r="AD579" s="75" t="str">
        <f t="shared" ca="1" si="40"/>
        <v/>
      </c>
      <c r="AI579" s="78" t="str">
        <f>IF(AJ579="","",MAX($AI$5:AI578)+1)</f>
        <v/>
      </c>
      <c r="AJ579" s="53" t="str">
        <f>IF(G578="","",IF(COUNTIF($AJ$11:AJ578,G578)=0,G578,""))</f>
        <v/>
      </c>
      <c r="AK579" s="53" t="str">
        <f t="shared" si="41"/>
        <v/>
      </c>
      <c r="AL579" s="135"/>
    </row>
    <row r="580" spans="1:38" x14ac:dyDescent="0.25">
      <c r="A580" s="136"/>
      <c r="B580" s="136"/>
      <c r="C580" s="136"/>
      <c r="D580" s="136"/>
      <c r="E580" s="137"/>
      <c r="F580" s="137"/>
      <c r="G580" s="136"/>
      <c r="H580" s="137"/>
      <c r="I580" s="140" t="str">
        <f t="shared" si="38"/>
        <v/>
      </c>
      <c r="J580" s="140"/>
      <c r="K580" s="140"/>
      <c r="L580" s="140"/>
      <c r="M580" s="74" t="str">
        <f>IF(AND(C580="Abierto",D580="Urgente"),A580,"")</f>
        <v/>
      </c>
      <c r="N580" s="74" t="str">
        <f ca="1">IF(AND(C580="Abierto",D580="Urgente"),TODAY()-E580,"")</f>
        <v/>
      </c>
      <c r="O580" s="74" t="str">
        <f>IF(AND(C580="Abierto",D580="Urgente"),RANK(N580,$N$13:$N$814,0)+COUNTIF($N$13:N580,N580)-1,"")</f>
        <v/>
      </c>
      <c r="P580" s="74" t="str">
        <f>IF(AND(C580="Abierto",D580="Alta"),A580,"")</f>
        <v/>
      </c>
      <c r="Q580" s="74" t="str">
        <f ca="1">IF(AND(C580="Abierto",D580="Alta"),TODAY()-E580,"")</f>
        <v/>
      </c>
      <c r="R580" s="74" t="str">
        <f>IF(AND(C580="Abierto",D580="Alta"),RANK(Q580,$Q$13:$Q$814,0)+COUNTIF($Q$13:Q580,Q580)-1+MAX(O:O),"")</f>
        <v/>
      </c>
      <c r="S580" s="74" t="str">
        <f>IF(AND(C580="Abierto",D580="Media"),A580,"")</f>
        <v/>
      </c>
      <c r="T580" s="74" t="str">
        <f ca="1">IF(AND(C580="Abierto",D580="Media"),TODAY()-E580,"")</f>
        <v/>
      </c>
      <c r="U580" s="74" t="str">
        <f>IF(AND(C580="Abierto",D580="Media"),RANK(T580,$T$13:$T$814,0)+COUNTIF($T$13:T580,T580)-1+MAX(O:O,R:R),"")</f>
        <v/>
      </c>
      <c r="V580" s="74" t="str">
        <f>IF(AND(C580="Abierto",D580="Baja"),A580,"")</f>
        <v/>
      </c>
      <c r="W580" s="74" t="str">
        <f ca="1">IF(AND(C580="Abierto",D580="Baja"),TODAY()-E580,"")</f>
        <v/>
      </c>
      <c r="X580" s="74" t="str">
        <f>IF(AND(C580="Abierto",D580="Baja"),RANK(W580,$W$13:$W$814,0)+COUNTIF($W$13:W580,W580)-1+MAX(O:O,R:R,U:U),"")</f>
        <v/>
      </c>
      <c r="Y580" s="139" t="str">
        <f>IF(OR(C580="Resuelto",C580=""),"",SUM(O580,R580,U580,X580))</f>
        <v/>
      </c>
      <c r="Z580" s="139" t="str">
        <f>IF(OR(C580="Resuelto",C580=""),"",SUM(N580,Q580,T580,W580))</f>
        <v/>
      </c>
      <c r="AA580" s="139" t="str">
        <f>IF(OR(C580="Resuelto",C580=""),"",SUM(M580,P580,S580,V580))</f>
        <v/>
      </c>
      <c r="AB580" s="28">
        <v>762</v>
      </c>
      <c r="AC580" s="28" t="str">
        <f t="shared" ca="1" si="39"/>
        <v/>
      </c>
      <c r="AD580" s="75" t="str">
        <f t="shared" ca="1" si="40"/>
        <v/>
      </c>
      <c r="AI580" s="78" t="str">
        <f>IF(AJ580="","",MAX($AI$5:AI579)+1)</f>
        <v/>
      </c>
      <c r="AJ580" s="53" t="str">
        <f>IF(G579="","",IF(COUNTIF($AJ$11:AJ579,G579)=0,G579,""))</f>
        <v/>
      </c>
      <c r="AK580" s="53" t="str">
        <f t="shared" si="41"/>
        <v/>
      </c>
      <c r="AL580" s="135"/>
    </row>
    <row r="581" spans="1:38" x14ac:dyDescent="0.25">
      <c r="A581" s="136"/>
      <c r="B581" s="136"/>
      <c r="C581" s="136"/>
      <c r="D581" s="136"/>
      <c r="E581" s="137"/>
      <c r="F581" s="137"/>
      <c r="G581" s="136"/>
      <c r="H581" s="137"/>
      <c r="I581" s="140" t="str">
        <f t="shared" si="38"/>
        <v/>
      </c>
      <c r="J581" s="140"/>
      <c r="K581" s="140"/>
      <c r="L581" s="140"/>
      <c r="M581" s="74" t="str">
        <f>IF(AND(C581="Abierto",D581="Urgente"),A581,"")</f>
        <v/>
      </c>
      <c r="N581" s="74" t="str">
        <f ca="1">IF(AND(C581="Abierto",D581="Urgente"),TODAY()-E581,"")</f>
        <v/>
      </c>
      <c r="O581" s="74" t="str">
        <f>IF(AND(C581="Abierto",D581="Urgente"),RANK(N581,$N$13:$N$814,0)+COUNTIF($N$13:N581,N581)-1,"")</f>
        <v/>
      </c>
      <c r="P581" s="74" t="str">
        <f>IF(AND(C581="Abierto",D581="Alta"),A581,"")</f>
        <v/>
      </c>
      <c r="Q581" s="74" t="str">
        <f ca="1">IF(AND(C581="Abierto",D581="Alta"),TODAY()-E581,"")</f>
        <v/>
      </c>
      <c r="R581" s="74" t="str">
        <f>IF(AND(C581="Abierto",D581="Alta"),RANK(Q581,$Q$13:$Q$814,0)+COUNTIF($Q$13:Q581,Q581)-1+MAX(O:O),"")</f>
        <v/>
      </c>
      <c r="S581" s="74" t="str">
        <f>IF(AND(C581="Abierto",D581="Media"),A581,"")</f>
        <v/>
      </c>
      <c r="T581" s="74" t="str">
        <f ca="1">IF(AND(C581="Abierto",D581="Media"),TODAY()-E581,"")</f>
        <v/>
      </c>
      <c r="U581" s="74" t="str">
        <f>IF(AND(C581="Abierto",D581="Media"),RANK(T581,$T$13:$T$814,0)+COUNTIF($T$13:T581,T581)-1+MAX(O:O,R:R),"")</f>
        <v/>
      </c>
      <c r="V581" s="74" t="str">
        <f>IF(AND(C581="Abierto",D581="Baja"),A581,"")</f>
        <v/>
      </c>
      <c r="W581" s="74" t="str">
        <f ca="1">IF(AND(C581="Abierto",D581="Baja"),TODAY()-E581,"")</f>
        <v/>
      </c>
      <c r="X581" s="74" t="str">
        <f>IF(AND(C581="Abierto",D581="Baja"),RANK(W581,$W$13:$W$814,0)+COUNTIF($W$13:W581,W581)-1+MAX(O:O,R:R,U:U),"")</f>
        <v/>
      </c>
      <c r="Y581" s="139" t="str">
        <f>IF(OR(C581="Resuelto",C581=""),"",SUM(O581,R581,U581,X581))</f>
        <v/>
      </c>
      <c r="Z581" s="139" t="str">
        <f>IF(OR(C581="Resuelto",C581=""),"",SUM(N581,Q581,T581,W581))</f>
        <v/>
      </c>
      <c r="AA581" s="139" t="str">
        <f>IF(OR(C581="Resuelto",C581=""),"",SUM(M581,P581,S581,V581))</f>
        <v/>
      </c>
      <c r="AB581" s="28">
        <v>763</v>
      </c>
      <c r="AC581" s="28" t="str">
        <f t="shared" ca="1" si="39"/>
        <v/>
      </c>
      <c r="AD581" s="75" t="str">
        <f t="shared" ca="1" si="40"/>
        <v/>
      </c>
      <c r="AI581" s="78" t="str">
        <f>IF(AJ581="","",MAX($AI$5:AI580)+1)</f>
        <v/>
      </c>
      <c r="AJ581" s="53" t="str">
        <f>IF(G580="","",IF(COUNTIF($AJ$11:AJ580,G580)=0,G580,""))</f>
        <v/>
      </c>
      <c r="AK581" s="53" t="str">
        <f t="shared" si="41"/>
        <v/>
      </c>
      <c r="AL581" s="135"/>
    </row>
    <row r="582" spans="1:38" x14ac:dyDescent="0.25">
      <c r="A582" s="136"/>
      <c r="B582" s="136"/>
      <c r="C582" s="136"/>
      <c r="D582" s="136"/>
      <c r="E582" s="137"/>
      <c r="F582" s="137"/>
      <c r="G582" s="136"/>
      <c r="H582" s="137"/>
      <c r="I582" s="140" t="str">
        <f t="shared" si="38"/>
        <v/>
      </c>
      <c r="J582" s="140"/>
      <c r="K582" s="140"/>
      <c r="L582" s="140"/>
      <c r="M582" s="74" t="str">
        <f>IF(AND(C582="Abierto",D582="Urgente"),A582,"")</f>
        <v/>
      </c>
      <c r="N582" s="74" t="str">
        <f ca="1">IF(AND(C582="Abierto",D582="Urgente"),TODAY()-E582,"")</f>
        <v/>
      </c>
      <c r="O582" s="74" t="str">
        <f>IF(AND(C582="Abierto",D582="Urgente"),RANK(N582,$N$13:$N$814,0)+COUNTIF($N$13:N582,N582)-1,"")</f>
        <v/>
      </c>
      <c r="P582" s="74" t="str">
        <f>IF(AND(C582="Abierto",D582="Alta"),A582,"")</f>
        <v/>
      </c>
      <c r="Q582" s="74" t="str">
        <f ca="1">IF(AND(C582="Abierto",D582="Alta"),TODAY()-E582,"")</f>
        <v/>
      </c>
      <c r="R582" s="74" t="str">
        <f>IF(AND(C582="Abierto",D582="Alta"),RANK(Q582,$Q$13:$Q$814,0)+COUNTIF($Q$13:Q582,Q582)-1+MAX(O:O),"")</f>
        <v/>
      </c>
      <c r="S582" s="74" t="str">
        <f>IF(AND(C582="Abierto",D582="Media"),A582,"")</f>
        <v/>
      </c>
      <c r="T582" s="74" t="str">
        <f ca="1">IF(AND(C582="Abierto",D582="Media"),TODAY()-E582,"")</f>
        <v/>
      </c>
      <c r="U582" s="74" t="str">
        <f>IF(AND(C582="Abierto",D582="Media"),RANK(T582,$T$13:$T$814,0)+COUNTIF($T$13:T582,T582)-1+MAX(O:O,R:R),"")</f>
        <v/>
      </c>
      <c r="V582" s="74" t="str">
        <f>IF(AND(C582="Abierto",D582="Baja"),A582,"")</f>
        <v/>
      </c>
      <c r="W582" s="74" t="str">
        <f ca="1">IF(AND(C582="Abierto",D582="Baja"),TODAY()-E582,"")</f>
        <v/>
      </c>
      <c r="X582" s="74" t="str">
        <f>IF(AND(C582="Abierto",D582="Baja"),RANK(W582,$W$13:$W$814,0)+COUNTIF($W$13:W582,W582)-1+MAX(O:O,R:R,U:U),"")</f>
        <v/>
      </c>
      <c r="Y582" s="139" t="str">
        <f>IF(OR(C582="Resuelto",C582=""),"",SUM(O582,R582,U582,X582))</f>
        <v/>
      </c>
      <c r="Z582" s="139" t="str">
        <f>IF(OR(C582="Resuelto",C582=""),"",SUM(N582,Q582,T582,W582))</f>
        <v/>
      </c>
      <c r="AA582" s="139" t="str">
        <f>IF(OR(C582="Resuelto",C582=""),"",SUM(M582,P582,S582,V582))</f>
        <v/>
      </c>
      <c r="AB582" s="28">
        <v>764</v>
      </c>
      <c r="AC582" s="28" t="str">
        <f t="shared" ca="1" si="39"/>
        <v/>
      </c>
      <c r="AD582" s="75" t="str">
        <f t="shared" ca="1" si="40"/>
        <v/>
      </c>
      <c r="AI582" s="78" t="str">
        <f>IF(AJ582="","",MAX($AI$5:AI581)+1)</f>
        <v/>
      </c>
      <c r="AJ582" s="53" t="str">
        <f>IF(G581="","",IF(COUNTIF($AJ$11:AJ581,G581)=0,G581,""))</f>
        <v/>
      </c>
      <c r="AK582" s="53" t="str">
        <f t="shared" si="41"/>
        <v/>
      </c>
      <c r="AL582" s="135"/>
    </row>
    <row r="583" spans="1:38" x14ac:dyDescent="0.25">
      <c r="A583" s="136"/>
      <c r="B583" s="136"/>
      <c r="C583" s="136"/>
      <c r="D583" s="136"/>
      <c r="E583" s="137"/>
      <c r="F583" s="137"/>
      <c r="G583" s="136"/>
      <c r="H583" s="137"/>
      <c r="I583" s="140" t="str">
        <f t="shared" si="38"/>
        <v/>
      </c>
      <c r="J583" s="140"/>
      <c r="K583" s="140"/>
      <c r="L583" s="140"/>
      <c r="M583" s="74" t="str">
        <f>IF(AND(C583="Abierto",D583="Urgente"),A583,"")</f>
        <v/>
      </c>
      <c r="N583" s="74" t="str">
        <f ca="1">IF(AND(C583="Abierto",D583="Urgente"),TODAY()-E583,"")</f>
        <v/>
      </c>
      <c r="O583" s="74" t="str">
        <f>IF(AND(C583="Abierto",D583="Urgente"),RANK(N583,$N$13:$N$814,0)+COUNTIF($N$13:N583,N583)-1,"")</f>
        <v/>
      </c>
      <c r="P583" s="74" t="str">
        <f>IF(AND(C583="Abierto",D583="Alta"),A583,"")</f>
        <v/>
      </c>
      <c r="Q583" s="74" t="str">
        <f ca="1">IF(AND(C583="Abierto",D583="Alta"),TODAY()-E583,"")</f>
        <v/>
      </c>
      <c r="R583" s="74" t="str">
        <f>IF(AND(C583="Abierto",D583="Alta"),RANK(Q583,$Q$13:$Q$814,0)+COUNTIF($Q$13:Q583,Q583)-1+MAX(O:O),"")</f>
        <v/>
      </c>
      <c r="S583" s="74" t="str">
        <f>IF(AND(C583="Abierto",D583="Media"),A583,"")</f>
        <v/>
      </c>
      <c r="T583" s="74" t="str">
        <f ca="1">IF(AND(C583="Abierto",D583="Media"),TODAY()-E583,"")</f>
        <v/>
      </c>
      <c r="U583" s="74" t="str">
        <f>IF(AND(C583="Abierto",D583="Media"),RANK(T583,$T$13:$T$814,0)+COUNTIF($T$13:T583,T583)-1+MAX(O:O,R:R),"")</f>
        <v/>
      </c>
      <c r="V583" s="74" t="str">
        <f>IF(AND(C583="Abierto",D583="Baja"),A583,"")</f>
        <v/>
      </c>
      <c r="W583" s="74" t="str">
        <f ca="1">IF(AND(C583="Abierto",D583="Baja"),TODAY()-E583,"")</f>
        <v/>
      </c>
      <c r="X583" s="74" t="str">
        <f>IF(AND(C583="Abierto",D583="Baja"),RANK(W583,$W$13:$W$814,0)+COUNTIF($W$13:W583,W583)-1+MAX(O:O,R:R,U:U),"")</f>
        <v/>
      </c>
      <c r="Y583" s="139" t="str">
        <f>IF(OR(C583="Resuelto",C583=""),"",SUM(O583,R583,U583,X583))</f>
        <v/>
      </c>
      <c r="Z583" s="139" t="str">
        <f>IF(OR(C583="Resuelto",C583=""),"",SUM(N583,Q583,T583,W583))</f>
        <v/>
      </c>
      <c r="AA583" s="139" t="str">
        <f>IF(OR(C583="Resuelto",C583=""),"",SUM(M583,P583,S583,V583))</f>
        <v/>
      </c>
      <c r="AB583" s="28">
        <v>765</v>
      </c>
      <c r="AC583" s="28" t="str">
        <f t="shared" ca="1" si="39"/>
        <v/>
      </c>
      <c r="AD583" s="75" t="str">
        <f t="shared" ca="1" si="40"/>
        <v/>
      </c>
      <c r="AI583" s="78" t="str">
        <f>IF(AJ583="","",MAX($AI$5:AI582)+1)</f>
        <v/>
      </c>
      <c r="AJ583" s="53" t="str">
        <f>IF(G582="","",IF(COUNTIF($AJ$11:AJ582,G582)=0,G582,""))</f>
        <v/>
      </c>
      <c r="AK583" s="53" t="str">
        <f t="shared" si="41"/>
        <v/>
      </c>
      <c r="AL583" s="135"/>
    </row>
    <row r="584" spans="1:38" x14ac:dyDescent="0.25">
      <c r="A584" s="136"/>
      <c r="B584" s="136"/>
      <c r="C584" s="136"/>
      <c r="D584" s="136"/>
      <c r="E584" s="137"/>
      <c r="F584" s="137"/>
      <c r="G584" s="136"/>
      <c r="H584" s="137"/>
      <c r="I584" s="140" t="str">
        <f t="shared" si="38"/>
        <v/>
      </c>
      <c r="J584" s="140"/>
      <c r="K584" s="140"/>
      <c r="L584" s="140"/>
      <c r="M584" s="74" t="str">
        <f>IF(AND(C584="Abierto",D584="Urgente"),A584,"")</f>
        <v/>
      </c>
      <c r="N584" s="74" t="str">
        <f ca="1">IF(AND(C584="Abierto",D584="Urgente"),TODAY()-E584,"")</f>
        <v/>
      </c>
      <c r="O584" s="74" t="str">
        <f>IF(AND(C584="Abierto",D584="Urgente"),RANK(N584,$N$13:$N$814,0)+COUNTIF($N$13:N584,N584)-1,"")</f>
        <v/>
      </c>
      <c r="P584" s="74" t="str">
        <f>IF(AND(C584="Abierto",D584="Alta"),A584,"")</f>
        <v/>
      </c>
      <c r="Q584" s="74" t="str">
        <f ca="1">IF(AND(C584="Abierto",D584="Alta"),TODAY()-E584,"")</f>
        <v/>
      </c>
      <c r="R584" s="74" t="str">
        <f>IF(AND(C584="Abierto",D584="Alta"),RANK(Q584,$Q$13:$Q$814,0)+COUNTIF($Q$13:Q584,Q584)-1+MAX(O:O),"")</f>
        <v/>
      </c>
      <c r="S584" s="74" t="str">
        <f>IF(AND(C584="Abierto",D584="Media"),A584,"")</f>
        <v/>
      </c>
      <c r="T584" s="74" t="str">
        <f ca="1">IF(AND(C584="Abierto",D584="Media"),TODAY()-E584,"")</f>
        <v/>
      </c>
      <c r="U584" s="74" t="str">
        <f>IF(AND(C584="Abierto",D584="Media"),RANK(T584,$T$13:$T$814,0)+COUNTIF($T$13:T584,T584)-1+MAX(O:O,R:R),"")</f>
        <v/>
      </c>
      <c r="V584" s="74" t="str">
        <f>IF(AND(C584="Abierto",D584="Baja"),A584,"")</f>
        <v/>
      </c>
      <c r="W584" s="74" t="str">
        <f ca="1">IF(AND(C584="Abierto",D584="Baja"),TODAY()-E584,"")</f>
        <v/>
      </c>
      <c r="X584" s="74" t="str">
        <f>IF(AND(C584="Abierto",D584="Baja"),RANK(W584,$W$13:$W$814,0)+COUNTIF($W$13:W584,W584)-1+MAX(O:O,R:R,U:U),"")</f>
        <v/>
      </c>
      <c r="Y584" s="139" t="str">
        <f>IF(OR(C584="Resuelto",C584=""),"",SUM(O584,R584,U584,X584))</f>
        <v/>
      </c>
      <c r="Z584" s="139" t="str">
        <f>IF(OR(C584="Resuelto",C584=""),"",SUM(N584,Q584,T584,W584))</f>
        <v/>
      </c>
      <c r="AA584" s="139" t="str">
        <f>IF(OR(C584="Resuelto",C584=""),"",SUM(M584,P584,S584,V584))</f>
        <v/>
      </c>
      <c r="AB584" s="28">
        <v>766</v>
      </c>
      <c r="AC584" s="28" t="str">
        <f t="shared" ca="1" si="39"/>
        <v/>
      </c>
      <c r="AD584" s="75" t="str">
        <f t="shared" ca="1" si="40"/>
        <v/>
      </c>
      <c r="AI584" s="78" t="str">
        <f>IF(AJ584="","",MAX($AI$5:AI583)+1)</f>
        <v/>
      </c>
      <c r="AJ584" s="53" t="str">
        <f>IF(G583="","",IF(COUNTIF($AJ$11:AJ583,G583)=0,G583,""))</f>
        <v/>
      </c>
      <c r="AK584" s="53" t="str">
        <f t="shared" si="41"/>
        <v/>
      </c>
      <c r="AL584" s="135"/>
    </row>
    <row r="585" spans="1:38" x14ac:dyDescent="0.25">
      <c r="A585" s="136"/>
      <c r="B585" s="136"/>
      <c r="C585" s="136"/>
      <c r="D585" s="136"/>
      <c r="E585" s="137"/>
      <c r="F585" s="137"/>
      <c r="G585" s="136"/>
      <c r="H585" s="137"/>
      <c r="I585" s="140" t="str">
        <f t="shared" si="38"/>
        <v/>
      </c>
      <c r="J585" s="140"/>
      <c r="K585" s="140"/>
      <c r="L585" s="140"/>
      <c r="M585" s="74" t="str">
        <f>IF(AND(C585="Abierto",D585="Urgente"),A585,"")</f>
        <v/>
      </c>
      <c r="N585" s="74" t="str">
        <f ca="1">IF(AND(C585="Abierto",D585="Urgente"),TODAY()-E585,"")</f>
        <v/>
      </c>
      <c r="O585" s="74" t="str">
        <f>IF(AND(C585="Abierto",D585="Urgente"),RANK(N585,$N$13:$N$814,0)+COUNTIF($N$13:N585,N585)-1,"")</f>
        <v/>
      </c>
      <c r="P585" s="74" t="str">
        <f>IF(AND(C585="Abierto",D585="Alta"),A585,"")</f>
        <v/>
      </c>
      <c r="Q585" s="74" t="str">
        <f ca="1">IF(AND(C585="Abierto",D585="Alta"),TODAY()-E585,"")</f>
        <v/>
      </c>
      <c r="R585" s="74" t="str">
        <f>IF(AND(C585="Abierto",D585="Alta"),RANK(Q585,$Q$13:$Q$814,0)+COUNTIF($Q$13:Q585,Q585)-1+MAX(O:O),"")</f>
        <v/>
      </c>
      <c r="S585" s="74" t="str">
        <f>IF(AND(C585="Abierto",D585="Media"),A585,"")</f>
        <v/>
      </c>
      <c r="T585" s="74" t="str">
        <f ca="1">IF(AND(C585="Abierto",D585="Media"),TODAY()-E585,"")</f>
        <v/>
      </c>
      <c r="U585" s="74" t="str">
        <f>IF(AND(C585="Abierto",D585="Media"),RANK(T585,$T$13:$T$814,0)+COUNTIF($T$13:T585,T585)-1+MAX(O:O,R:R),"")</f>
        <v/>
      </c>
      <c r="V585" s="74" t="str">
        <f>IF(AND(C585="Abierto",D585="Baja"),A585,"")</f>
        <v/>
      </c>
      <c r="W585" s="74" t="str">
        <f ca="1">IF(AND(C585="Abierto",D585="Baja"),TODAY()-E585,"")</f>
        <v/>
      </c>
      <c r="X585" s="74" t="str">
        <f>IF(AND(C585="Abierto",D585="Baja"),RANK(W585,$W$13:$W$814,0)+COUNTIF($W$13:W585,W585)-1+MAX(O:O,R:R,U:U),"")</f>
        <v/>
      </c>
      <c r="Y585" s="139" t="str">
        <f>IF(OR(C585="Resuelto",C585=""),"",SUM(O585,R585,U585,X585))</f>
        <v/>
      </c>
      <c r="Z585" s="139" t="str">
        <f>IF(OR(C585="Resuelto",C585=""),"",SUM(N585,Q585,T585,W585))</f>
        <v/>
      </c>
      <c r="AA585" s="139" t="str">
        <f>IF(OR(C585="Resuelto",C585=""),"",SUM(M585,P585,S585,V585))</f>
        <v/>
      </c>
      <c r="AB585" s="28">
        <v>767</v>
      </c>
      <c r="AC585" s="28" t="str">
        <f t="shared" ca="1" si="39"/>
        <v/>
      </c>
      <c r="AD585" s="75" t="str">
        <f t="shared" ca="1" si="40"/>
        <v/>
      </c>
      <c r="AI585" s="78" t="str">
        <f>IF(AJ585="","",MAX($AI$5:AI584)+1)</f>
        <v/>
      </c>
      <c r="AJ585" s="53" t="str">
        <f>IF(G584="","",IF(COUNTIF($AJ$11:AJ584,G584)=0,G584,""))</f>
        <v/>
      </c>
      <c r="AK585" s="53" t="str">
        <f t="shared" si="41"/>
        <v/>
      </c>
      <c r="AL585" s="135"/>
    </row>
    <row r="586" spans="1:38" x14ac:dyDescent="0.25">
      <c r="A586" s="136"/>
      <c r="B586" s="136"/>
      <c r="C586" s="136"/>
      <c r="D586" s="136"/>
      <c r="E586" s="137"/>
      <c r="F586" s="137"/>
      <c r="G586" s="136"/>
      <c r="H586" s="137"/>
      <c r="I586" s="140" t="str">
        <f t="shared" si="38"/>
        <v/>
      </c>
      <c r="J586" s="140"/>
      <c r="K586" s="140"/>
      <c r="L586" s="140"/>
      <c r="M586" s="74" t="str">
        <f>IF(AND(C586="Abierto",D586="Urgente"),A586,"")</f>
        <v/>
      </c>
      <c r="N586" s="74" t="str">
        <f ca="1">IF(AND(C586="Abierto",D586="Urgente"),TODAY()-E586,"")</f>
        <v/>
      </c>
      <c r="O586" s="74" t="str">
        <f>IF(AND(C586="Abierto",D586="Urgente"),RANK(N586,$N$13:$N$814,0)+COUNTIF($N$13:N586,N586)-1,"")</f>
        <v/>
      </c>
      <c r="P586" s="74" t="str">
        <f>IF(AND(C586="Abierto",D586="Alta"),A586,"")</f>
        <v/>
      </c>
      <c r="Q586" s="74" t="str">
        <f ca="1">IF(AND(C586="Abierto",D586="Alta"),TODAY()-E586,"")</f>
        <v/>
      </c>
      <c r="R586" s="74" t="str">
        <f>IF(AND(C586="Abierto",D586="Alta"),RANK(Q586,$Q$13:$Q$814,0)+COUNTIF($Q$13:Q586,Q586)-1+MAX(O:O),"")</f>
        <v/>
      </c>
      <c r="S586" s="74" t="str">
        <f>IF(AND(C586="Abierto",D586="Media"),A586,"")</f>
        <v/>
      </c>
      <c r="T586" s="74" t="str">
        <f ca="1">IF(AND(C586="Abierto",D586="Media"),TODAY()-E586,"")</f>
        <v/>
      </c>
      <c r="U586" s="74" t="str">
        <f>IF(AND(C586="Abierto",D586="Media"),RANK(T586,$T$13:$T$814,0)+COUNTIF($T$13:T586,T586)-1+MAX(O:O,R:R),"")</f>
        <v/>
      </c>
      <c r="V586" s="74" t="str">
        <f>IF(AND(C586="Abierto",D586="Baja"),A586,"")</f>
        <v/>
      </c>
      <c r="W586" s="74" t="str">
        <f ca="1">IF(AND(C586="Abierto",D586="Baja"),TODAY()-E586,"")</f>
        <v/>
      </c>
      <c r="X586" s="74" t="str">
        <f>IF(AND(C586="Abierto",D586="Baja"),RANK(W586,$W$13:$W$814,0)+COUNTIF($W$13:W586,W586)-1+MAX(O:O,R:R,U:U),"")</f>
        <v/>
      </c>
      <c r="Y586" s="139" t="str">
        <f>IF(OR(C586="Resuelto",C586=""),"",SUM(O586,R586,U586,X586))</f>
        <v/>
      </c>
      <c r="Z586" s="139" t="str">
        <f>IF(OR(C586="Resuelto",C586=""),"",SUM(N586,Q586,T586,W586))</f>
        <v/>
      </c>
      <c r="AA586" s="139" t="str">
        <f>IF(OR(C586="Resuelto",C586=""),"",SUM(M586,P586,S586,V586))</f>
        <v/>
      </c>
      <c r="AB586" s="28">
        <v>768</v>
      </c>
      <c r="AC586" s="28" t="str">
        <f t="shared" ca="1" si="39"/>
        <v/>
      </c>
      <c r="AD586" s="75" t="str">
        <f t="shared" ca="1" si="40"/>
        <v/>
      </c>
      <c r="AI586" s="78" t="str">
        <f>IF(AJ586="","",MAX($AI$5:AI585)+1)</f>
        <v/>
      </c>
      <c r="AJ586" s="53" t="str">
        <f>IF(G585="","",IF(COUNTIF($AJ$11:AJ585,G585)=0,G585,""))</f>
        <v/>
      </c>
      <c r="AK586" s="53" t="str">
        <f t="shared" si="41"/>
        <v/>
      </c>
      <c r="AL586" s="135"/>
    </row>
    <row r="587" spans="1:38" x14ac:dyDescent="0.25">
      <c r="A587" s="136"/>
      <c r="B587" s="136"/>
      <c r="C587" s="136"/>
      <c r="D587" s="136"/>
      <c r="E587" s="137"/>
      <c r="F587" s="137"/>
      <c r="G587" s="136"/>
      <c r="H587" s="137"/>
      <c r="I587" s="140" t="str">
        <f t="shared" si="38"/>
        <v/>
      </c>
      <c r="J587" s="140"/>
      <c r="K587" s="140"/>
      <c r="L587" s="140"/>
      <c r="M587" s="74" t="str">
        <f>IF(AND(C587="Abierto",D587="Urgente"),A587,"")</f>
        <v/>
      </c>
      <c r="N587" s="74" t="str">
        <f ca="1">IF(AND(C587="Abierto",D587="Urgente"),TODAY()-E587,"")</f>
        <v/>
      </c>
      <c r="O587" s="74" t="str">
        <f>IF(AND(C587="Abierto",D587="Urgente"),RANK(N587,$N$13:$N$814,0)+COUNTIF($N$13:N587,N587)-1,"")</f>
        <v/>
      </c>
      <c r="P587" s="74" t="str">
        <f>IF(AND(C587="Abierto",D587="Alta"),A587,"")</f>
        <v/>
      </c>
      <c r="Q587" s="74" t="str">
        <f ca="1">IF(AND(C587="Abierto",D587="Alta"),TODAY()-E587,"")</f>
        <v/>
      </c>
      <c r="R587" s="74" t="str">
        <f>IF(AND(C587="Abierto",D587="Alta"),RANK(Q587,$Q$13:$Q$814,0)+COUNTIF($Q$13:Q587,Q587)-1+MAX(O:O),"")</f>
        <v/>
      </c>
      <c r="S587" s="74" t="str">
        <f>IF(AND(C587="Abierto",D587="Media"),A587,"")</f>
        <v/>
      </c>
      <c r="T587" s="74" t="str">
        <f ca="1">IF(AND(C587="Abierto",D587="Media"),TODAY()-E587,"")</f>
        <v/>
      </c>
      <c r="U587" s="74" t="str">
        <f>IF(AND(C587="Abierto",D587="Media"),RANK(T587,$T$13:$T$814,0)+COUNTIF($T$13:T587,T587)-1+MAX(O:O,R:R),"")</f>
        <v/>
      </c>
      <c r="V587" s="74" t="str">
        <f>IF(AND(C587="Abierto",D587="Baja"),A587,"")</f>
        <v/>
      </c>
      <c r="W587" s="74" t="str">
        <f ca="1">IF(AND(C587="Abierto",D587="Baja"),TODAY()-E587,"")</f>
        <v/>
      </c>
      <c r="X587" s="74" t="str">
        <f>IF(AND(C587="Abierto",D587="Baja"),RANK(W587,$W$13:$W$814,0)+COUNTIF($W$13:W587,W587)-1+MAX(O:O,R:R,U:U),"")</f>
        <v/>
      </c>
      <c r="Y587" s="139" t="str">
        <f>IF(OR(C587="Resuelto",C587=""),"",SUM(O587,R587,U587,X587))</f>
        <v/>
      </c>
      <c r="Z587" s="139" t="str">
        <f>IF(OR(C587="Resuelto",C587=""),"",SUM(N587,Q587,T587,W587))</f>
        <v/>
      </c>
      <c r="AA587" s="139" t="str">
        <f>IF(OR(C587="Resuelto",C587=""),"",SUM(M587,P587,S587,V587))</f>
        <v/>
      </c>
      <c r="AB587" s="28">
        <v>769</v>
      </c>
      <c r="AC587" s="28" t="str">
        <f t="shared" ca="1" si="39"/>
        <v/>
      </c>
      <c r="AD587" s="75" t="str">
        <f t="shared" ca="1" si="40"/>
        <v/>
      </c>
      <c r="AI587" s="78" t="str">
        <f>IF(AJ587="","",MAX($AI$5:AI586)+1)</f>
        <v/>
      </c>
      <c r="AJ587" s="53" t="str">
        <f>IF(G586="","",IF(COUNTIF($AJ$11:AJ586,G586)=0,G586,""))</f>
        <v/>
      </c>
      <c r="AK587" s="53" t="str">
        <f t="shared" si="41"/>
        <v/>
      </c>
      <c r="AL587" s="135"/>
    </row>
    <row r="588" spans="1:38" x14ac:dyDescent="0.25">
      <c r="A588" s="136"/>
      <c r="B588" s="136"/>
      <c r="C588" s="136"/>
      <c r="D588" s="136"/>
      <c r="E588" s="137"/>
      <c r="F588" s="137"/>
      <c r="G588" s="136"/>
      <c r="H588" s="137"/>
      <c r="I588" s="140" t="str">
        <f t="shared" si="38"/>
        <v/>
      </c>
      <c r="J588" s="140"/>
      <c r="K588" s="140"/>
      <c r="L588" s="140"/>
      <c r="M588" s="74" t="str">
        <f>IF(AND(C588="Abierto",D588="Urgente"),A588,"")</f>
        <v/>
      </c>
      <c r="N588" s="74" t="str">
        <f ca="1">IF(AND(C588="Abierto",D588="Urgente"),TODAY()-E588,"")</f>
        <v/>
      </c>
      <c r="O588" s="74" t="str">
        <f>IF(AND(C588="Abierto",D588="Urgente"),RANK(N588,$N$13:$N$814,0)+COUNTIF($N$13:N588,N588)-1,"")</f>
        <v/>
      </c>
      <c r="P588" s="74" t="str">
        <f>IF(AND(C588="Abierto",D588="Alta"),A588,"")</f>
        <v/>
      </c>
      <c r="Q588" s="74" t="str">
        <f ca="1">IF(AND(C588="Abierto",D588="Alta"),TODAY()-E588,"")</f>
        <v/>
      </c>
      <c r="R588" s="74" t="str">
        <f>IF(AND(C588="Abierto",D588="Alta"),RANK(Q588,$Q$13:$Q$814,0)+COUNTIF($Q$13:Q588,Q588)-1+MAX(O:O),"")</f>
        <v/>
      </c>
      <c r="S588" s="74" t="str">
        <f>IF(AND(C588="Abierto",D588="Media"),A588,"")</f>
        <v/>
      </c>
      <c r="T588" s="74" t="str">
        <f ca="1">IF(AND(C588="Abierto",D588="Media"),TODAY()-E588,"")</f>
        <v/>
      </c>
      <c r="U588" s="74" t="str">
        <f>IF(AND(C588="Abierto",D588="Media"),RANK(T588,$T$13:$T$814,0)+COUNTIF($T$13:T588,T588)-1+MAX(O:O,R:R),"")</f>
        <v/>
      </c>
      <c r="V588" s="74" t="str">
        <f>IF(AND(C588="Abierto",D588="Baja"),A588,"")</f>
        <v/>
      </c>
      <c r="W588" s="74" t="str">
        <f ca="1">IF(AND(C588="Abierto",D588="Baja"),TODAY()-E588,"")</f>
        <v/>
      </c>
      <c r="X588" s="74" t="str">
        <f>IF(AND(C588="Abierto",D588="Baja"),RANK(W588,$W$13:$W$814,0)+COUNTIF($W$13:W588,W588)-1+MAX(O:O,R:R,U:U),"")</f>
        <v/>
      </c>
      <c r="Y588" s="139" t="str">
        <f>IF(OR(C588="Resuelto",C588=""),"",SUM(O588,R588,U588,X588))</f>
        <v/>
      </c>
      <c r="Z588" s="139" t="str">
        <f>IF(OR(C588="Resuelto",C588=""),"",SUM(N588,Q588,T588,W588))</f>
        <v/>
      </c>
      <c r="AA588" s="139" t="str">
        <f>IF(OR(C588="Resuelto",C588=""),"",SUM(M588,P588,S588,V588))</f>
        <v/>
      </c>
      <c r="AB588" s="28">
        <v>770</v>
      </c>
      <c r="AC588" s="28" t="str">
        <f t="shared" ca="1" si="39"/>
        <v/>
      </c>
      <c r="AD588" s="75" t="str">
        <f t="shared" ca="1" si="40"/>
        <v/>
      </c>
      <c r="AI588" s="78" t="str">
        <f>IF(AJ588="","",MAX($AI$5:AI587)+1)</f>
        <v/>
      </c>
      <c r="AJ588" s="53" t="str">
        <f>IF(G587="","",IF(COUNTIF($AJ$11:AJ587,G587)=0,G587,""))</f>
        <v/>
      </c>
      <c r="AK588" s="53" t="str">
        <f t="shared" si="41"/>
        <v/>
      </c>
      <c r="AL588" s="135"/>
    </row>
    <row r="589" spans="1:38" x14ac:dyDescent="0.25">
      <c r="A589" s="136"/>
      <c r="B589" s="136"/>
      <c r="C589" s="136"/>
      <c r="D589" s="136"/>
      <c r="E589" s="137"/>
      <c r="F589" s="137"/>
      <c r="G589" s="136"/>
      <c r="H589" s="137"/>
      <c r="I589" s="140" t="str">
        <f t="shared" ref="I589:I652" si="42">IF(OR(E589=0,H589=0),"",H589-E589)</f>
        <v/>
      </c>
      <c r="J589" s="140"/>
      <c r="K589" s="140"/>
      <c r="L589" s="140"/>
      <c r="M589" s="74" t="str">
        <f>IF(AND(C589="Abierto",D589="Urgente"),A589,"")</f>
        <v/>
      </c>
      <c r="N589" s="74" t="str">
        <f ca="1">IF(AND(C589="Abierto",D589="Urgente"),TODAY()-E589,"")</f>
        <v/>
      </c>
      <c r="O589" s="74" t="str">
        <f>IF(AND(C589="Abierto",D589="Urgente"),RANK(N589,$N$13:$N$814,0)+COUNTIF($N$13:N589,N589)-1,"")</f>
        <v/>
      </c>
      <c r="P589" s="74" t="str">
        <f>IF(AND(C589="Abierto",D589="Alta"),A589,"")</f>
        <v/>
      </c>
      <c r="Q589" s="74" t="str">
        <f ca="1">IF(AND(C589="Abierto",D589="Alta"),TODAY()-E589,"")</f>
        <v/>
      </c>
      <c r="R589" s="74" t="str">
        <f>IF(AND(C589="Abierto",D589="Alta"),RANK(Q589,$Q$13:$Q$814,0)+COUNTIF($Q$13:Q589,Q589)-1+MAX(O:O),"")</f>
        <v/>
      </c>
      <c r="S589" s="74" t="str">
        <f>IF(AND(C589="Abierto",D589="Media"),A589,"")</f>
        <v/>
      </c>
      <c r="T589" s="74" t="str">
        <f ca="1">IF(AND(C589="Abierto",D589="Media"),TODAY()-E589,"")</f>
        <v/>
      </c>
      <c r="U589" s="74" t="str">
        <f>IF(AND(C589="Abierto",D589="Media"),RANK(T589,$T$13:$T$814,0)+COUNTIF($T$13:T589,T589)-1+MAX(O:O,R:R),"")</f>
        <v/>
      </c>
      <c r="V589" s="74" t="str">
        <f>IF(AND(C589="Abierto",D589="Baja"),A589,"")</f>
        <v/>
      </c>
      <c r="W589" s="74" t="str">
        <f ca="1">IF(AND(C589="Abierto",D589="Baja"),TODAY()-E589,"")</f>
        <v/>
      </c>
      <c r="X589" s="74" t="str">
        <f>IF(AND(C589="Abierto",D589="Baja"),RANK(W589,$W$13:$W$814,0)+COUNTIF($W$13:W589,W589)-1+MAX(O:O,R:R,U:U),"")</f>
        <v/>
      </c>
      <c r="Y589" s="139" t="str">
        <f>IF(OR(C589="Resuelto",C589=""),"",SUM(O589,R589,U589,X589))</f>
        <v/>
      </c>
      <c r="Z589" s="139" t="str">
        <f>IF(OR(C589="Resuelto",C589=""),"",SUM(N589,Q589,T589,W589))</f>
        <v/>
      </c>
      <c r="AA589" s="139" t="str">
        <f>IF(OR(C589="Resuelto",C589=""),"",SUM(M589,P589,S589,V589))</f>
        <v/>
      </c>
      <c r="AB589" s="28">
        <v>771</v>
      </c>
      <c r="AC589" s="28" t="str">
        <f t="shared" ca="1" si="39"/>
        <v/>
      </c>
      <c r="AD589" s="75" t="str">
        <f t="shared" ca="1" si="40"/>
        <v/>
      </c>
      <c r="AI589" s="78" t="str">
        <f>IF(AJ589="","",MAX($AI$5:AI588)+1)</f>
        <v/>
      </c>
      <c r="AJ589" s="53" t="str">
        <f>IF(G588="","",IF(COUNTIF($AJ$11:AJ588,G588)=0,G588,""))</f>
        <v/>
      </c>
      <c r="AK589" s="53" t="str">
        <f t="shared" si="41"/>
        <v/>
      </c>
      <c r="AL589" s="135"/>
    </row>
    <row r="590" spans="1:38" x14ac:dyDescent="0.25">
      <c r="A590" s="136"/>
      <c r="B590" s="136"/>
      <c r="C590" s="136"/>
      <c r="D590" s="136"/>
      <c r="E590" s="137"/>
      <c r="F590" s="137"/>
      <c r="G590" s="136"/>
      <c r="H590" s="137"/>
      <c r="I590" s="140" t="str">
        <f t="shared" si="42"/>
        <v/>
      </c>
      <c r="J590" s="140"/>
      <c r="K590" s="140"/>
      <c r="L590" s="140"/>
      <c r="M590" s="74" t="str">
        <f>IF(AND(C590="Abierto",D590="Urgente"),A590,"")</f>
        <v/>
      </c>
      <c r="N590" s="74" t="str">
        <f ca="1">IF(AND(C590="Abierto",D590="Urgente"),TODAY()-E590,"")</f>
        <v/>
      </c>
      <c r="O590" s="74" t="str">
        <f>IF(AND(C590="Abierto",D590="Urgente"),RANK(N590,$N$13:$N$814,0)+COUNTIF($N$13:N590,N590)-1,"")</f>
        <v/>
      </c>
      <c r="P590" s="74" t="str">
        <f>IF(AND(C590="Abierto",D590="Alta"),A590,"")</f>
        <v/>
      </c>
      <c r="Q590" s="74" t="str">
        <f ca="1">IF(AND(C590="Abierto",D590="Alta"),TODAY()-E590,"")</f>
        <v/>
      </c>
      <c r="R590" s="74" t="str">
        <f>IF(AND(C590="Abierto",D590="Alta"),RANK(Q590,$Q$13:$Q$814,0)+COUNTIF($Q$13:Q590,Q590)-1+MAX(O:O),"")</f>
        <v/>
      </c>
      <c r="S590" s="74" t="str">
        <f>IF(AND(C590="Abierto",D590="Media"),A590,"")</f>
        <v/>
      </c>
      <c r="T590" s="74" t="str">
        <f ca="1">IF(AND(C590="Abierto",D590="Media"),TODAY()-E590,"")</f>
        <v/>
      </c>
      <c r="U590" s="74" t="str">
        <f>IF(AND(C590="Abierto",D590="Media"),RANK(T590,$T$13:$T$814,0)+COUNTIF($T$13:T590,T590)-1+MAX(O:O,R:R),"")</f>
        <v/>
      </c>
      <c r="V590" s="74" t="str">
        <f>IF(AND(C590="Abierto",D590="Baja"),A590,"")</f>
        <v/>
      </c>
      <c r="W590" s="74" t="str">
        <f ca="1">IF(AND(C590="Abierto",D590="Baja"),TODAY()-E590,"")</f>
        <v/>
      </c>
      <c r="X590" s="74" t="str">
        <f>IF(AND(C590="Abierto",D590="Baja"),RANK(W590,$W$13:$W$814,0)+COUNTIF($W$13:W590,W590)-1+MAX(O:O,R:R,U:U),"")</f>
        <v/>
      </c>
      <c r="Y590" s="139" t="str">
        <f>IF(OR(C590="Resuelto",C590=""),"",SUM(O590,R590,U590,X590))</f>
        <v/>
      </c>
      <c r="Z590" s="139" t="str">
        <f>IF(OR(C590="Resuelto",C590=""),"",SUM(N590,Q590,T590,W590))</f>
        <v/>
      </c>
      <c r="AA590" s="139" t="str">
        <f>IF(OR(C590="Resuelto",C590=""),"",SUM(M590,P590,S590,V590))</f>
        <v/>
      </c>
      <c r="AB590" s="28">
        <v>772</v>
      </c>
      <c r="AC590" s="28" t="str">
        <f t="shared" ca="1" si="39"/>
        <v/>
      </c>
      <c r="AD590" s="75" t="str">
        <f t="shared" ca="1" si="40"/>
        <v/>
      </c>
      <c r="AI590" s="78" t="str">
        <f>IF(AJ590="","",MAX($AI$5:AI589)+1)</f>
        <v/>
      </c>
      <c r="AJ590" s="53" t="str">
        <f>IF(G589="","",IF(COUNTIF($AJ$11:AJ589,G589)=0,G589,""))</f>
        <v/>
      </c>
      <c r="AK590" s="53" t="str">
        <f t="shared" si="41"/>
        <v/>
      </c>
      <c r="AL590" s="135"/>
    </row>
    <row r="591" spans="1:38" x14ac:dyDescent="0.25">
      <c r="A591" s="136"/>
      <c r="B591" s="136"/>
      <c r="C591" s="136"/>
      <c r="D591" s="136"/>
      <c r="E591" s="137"/>
      <c r="F591" s="137"/>
      <c r="G591" s="136"/>
      <c r="H591" s="137"/>
      <c r="I591" s="140" t="str">
        <f t="shared" si="42"/>
        <v/>
      </c>
      <c r="J591" s="140"/>
      <c r="K591" s="140"/>
      <c r="L591" s="140"/>
      <c r="M591" s="74" t="str">
        <f>IF(AND(C591="Abierto",D591="Urgente"),A591,"")</f>
        <v/>
      </c>
      <c r="N591" s="74" t="str">
        <f ca="1">IF(AND(C591="Abierto",D591="Urgente"),TODAY()-E591,"")</f>
        <v/>
      </c>
      <c r="O591" s="74" t="str">
        <f>IF(AND(C591="Abierto",D591="Urgente"),RANK(N591,$N$13:$N$814,0)+COUNTIF($N$13:N591,N591)-1,"")</f>
        <v/>
      </c>
      <c r="P591" s="74" t="str">
        <f>IF(AND(C591="Abierto",D591="Alta"),A591,"")</f>
        <v/>
      </c>
      <c r="Q591" s="74" t="str">
        <f ca="1">IF(AND(C591="Abierto",D591="Alta"),TODAY()-E591,"")</f>
        <v/>
      </c>
      <c r="R591" s="74" t="str">
        <f>IF(AND(C591="Abierto",D591="Alta"),RANK(Q591,$Q$13:$Q$814,0)+COUNTIF($Q$13:Q591,Q591)-1+MAX(O:O),"")</f>
        <v/>
      </c>
      <c r="S591" s="74" t="str">
        <f>IF(AND(C591="Abierto",D591="Media"),A591,"")</f>
        <v/>
      </c>
      <c r="T591" s="74" t="str">
        <f ca="1">IF(AND(C591="Abierto",D591="Media"),TODAY()-E591,"")</f>
        <v/>
      </c>
      <c r="U591" s="74" t="str">
        <f>IF(AND(C591="Abierto",D591="Media"),RANK(T591,$T$13:$T$814,0)+COUNTIF($T$13:T591,T591)-1+MAX(O:O,R:R),"")</f>
        <v/>
      </c>
      <c r="V591" s="74" t="str">
        <f>IF(AND(C591="Abierto",D591="Baja"),A591,"")</f>
        <v/>
      </c>
      <c r="W591" s="74" t="str">
        <f ca="1">IF(AND(C591="Abierto",D591="Baja"),TODAY()-E591,"")</f>
        <v/>
      </c>
      <c r="X591" s="74" t="str">
        <f>IF(AND(C591="Abierto",D591="Baja"),RANK(W591,$W$13:$W$814,0)+COUNTIF($W$13:W591,W591)-1+MAX(O:O,R:R,U:U),"")</f>
        <v/>
      </c>
      <c r="Y591" s="139" t="str">
        <f>IF(OR(C591="Resuelto",C591=""),"",SUM(O591,R591,U591,X591))</f>
        <v/>
      </c>
      <c r="Z591" s="139" t="str">
        <f>IF(OR(C591="Resuelto",C591=""),"",SUM(N591,Q591,T591,W591))</f>
        <v/>
      </c>
      <c r="AA591" s="139" t="str">
        <f>IF(OR(C591="Resuelto",C591=""),"",SUM(M591,P591,S591,V591))</f>
        <v/>
      </c>
      <c r="AB591" s="28">
        <v>773</v>
      </c>
      <c r="AC591" s="28" t="str">
        <f t="shared" ca="1" si="39"/>
        <v/>
      </c>
      <c r="AD591" s="75" t="str">
        <f t="shared" ca="1" si="40"/>
        <v/>
      </c>
      <c r="AI591" s="78" t="str">
        <f>IF(AJ591="","",MAX($AI$5:AI590)+1)</f>
        <v/>
      </c>
      <c r="AJ591" s="53" t="str">
        <f>IF(G590="","",IF(COUNTIF($AJ$11:AJ590,G590)=0,G590,""))</f>
        <v/>
      </c>
      <c r="AK591" s="53" t="str">
        <f t="shared" si="41"/>
        <v/>
      </c>
      <c r="AL591" s="135"/>
    </row>
    <row r="592" spans="1:38" x14ac:dyDescent="0.25">
      <c r="A592" s="136"/>
      <c r="B592" s="136"/>
      <c r="C592" s="136"/>
      <c r="D592" s="136"/>
      <c r="E592" s="137"/>
      <c r="F592" s="137"/>
      <c r="G592" s="136"/>
      <c r="H592" s="137"/>
      <c r="I592" s="140" t="str">
        <f t="shared" si="42"/>
        <v/>
      </c>
      <c r="J592" s="140"/>
      <c r="K592" s="140"/>
      <c r="L592" s="140"/>
      <c r="M592" s="74" t="str">
        <f>IF(AND(C592="Abierto",D592="Urgente"),A592,"")</f>
        <v/>
      </c>
      <c r="N592" s="74" t="str">
        <f ca="1">IF(AND(C592="Abierto",D592="Urgente"),TODAY()-E592,"")</f>
        <v/>
      </c>
      <c r="O592" s="74" t="str">
        <f>IF(AND(C592="Abierto",D592="Urgente"),RANK(N592,$N$13:$N$814,0)+COUNTIF($N$13:N592,N592)-1,"")</f>
        <v/>
      </c>
      <c r="P592" s="74" t="str">
        <f>IF(AND(C592="Abierto",D592="Alta"),A592,"")</f>
        <v/>
      </c>
      <c r="Q592" s="74" t="str">
        <f ca="1">IF(AND(C592="Abierto",D592="Alta"),TODAY()-E592,"")</f>
        <v/>
      </c>
      <c r="R592" s="74" t="str">
        <f>IF(AND(C592="Abierto",D592="Alta"),RANK(Q592,$Q$13:$Q$814,0)+COUNTIF($Q$13:Q592,Q592)-1+MAX(O:O),"")</f>
        <v/>
      </c>
      <c r="S592" s="74" t="str">
        <f>IF(AND(C592="Abierto",D592="Media"),A592,"")</f>
        <v/>
      </c>
      <c r="T592" s="74" t="str">
        <f ca="1">IF(AND(C592="Abierto",D592="Media"),TODAY()-E592,"")</f>
        <v/>
      </c>
      <c r="U592" s="74" t="str">
        <f>IF(AND(C592="Abierto",D592="Media"),RANK(T592,$T$13:$T$814,0)+COUNTIF($T$13:T592,T592)-1+MAX(O:O,R:R),"")</f>
        <v/>
      </c>
      <c r="V592" s="74" t="str">
        <f>IF(AND(C592="Abierto",D592="Baja"),A592,"")</f>
        <v/>
      </c>
      <c r="W592" s="74" t="str">
        <f ca="1">IF(AND(C592="Abierto",D592="Baja"),TODAY()-E592,"")</f>
        <v/>
      </c>
      <c r="X592" s="74" t="str">
        <f>IF(AND(C592="Abierto",D592="Baja"),RANK(W592,$W$13:$W$814,0)+COUNTIF($W$13:W592,W592)-1+MAX(O:O,R:R,U:U),"")</f>
        <v/>
      </c>
      <c r="Y592" s="139" t="str">
        <f>IF(OR(C592="Resuelto",C592=""),"",SUM(O592,R592,U592,X592))</f>
        <v/>
      </c>
      <c r="Z592" s="139" t="str">
        <f>IF(OR(C592="Resuelto",C592=""),"",SUM(N592,Q592,T592,W592))</f>
        <v/>
      </c>
      <c r="AA592" s="139" t="str">
        <f>IF(OR(C592="Resuelto",C592=""),"",SUM(M592,P592,S592,V592))</f>
        <v/>
      </c>
      <c r="AB592" s="28">
        <v>774</v>
      </c>
      <c r="AC592" s="28" t="str">
        <f t="shared" ca="1" si="39"/>
        <v/>
      </c>
      <c r="AD592" s="75" t="str">
        <f t="shared" ca="1" si="40"/>
        <v/>
      </c>
      <c r="AI592" s="78" t="str">
        <f>IF(AJ592="","",MAX($AI$5:AI591)+1)</f>
        <v/>
      </c>
      <c r="AJ592" s="53" t="str">
        <f>IF(G591="","",IF(COUNTIF($AJ$11:AJ591,G591)=0,G591,""))</f>
        <v/>
      </c>
      <c r="AK592" s="53" t="str">
        <f t="shared" si="41"/>
        <v/>
      </c>
      <c r="AL592" s="135"/>
    </row>
    <row r="593" spans="1:38" x14ac:dyDescent="0.25">
      <c r="A593" s="136"/>
      <c r="B593" s="136"/>
      <c r="C593" s="136"/>
      <c r="D593" s="136"/>
      <c r="E593" s="137"/>
      <c r="F593" s="137"/>
      <c r="G593" s="136"/>
      <c r="H593" s="137"/>
      <c r="I593" s="140" t="str">
        <f t="shared" si="42"/>
        <v/>
      </c>
      <c r="J593" s="140"/>
      <c r="K593" s="140"/>
      <c r="L593" s="140"/>
      <c r="M593" s="74" t="str">
        <f>IF(AND(C593="Abierto",D593="Urgente"),A593,"")</f>
        <v/>
      </c>
      <c r="N593" s="74" t="str">
        <f ca="1">IF(AND(C593="Abierto",D593="Urgente"),TODAY()-E593,"")</f>
        <v/>
      </c>
      <c r="O593" s="74" t="str">
        <f>IF(AND(C593="Abierto",D593="Urgente"),RANK(N593,$N$13:$N$814,0)+COUNTIF($N$13:N593,N593)-1,"")</f>
        <v/>
      </c>
      <c r="P593" s="74" t="str">
        <f>IF(AND(C593="Abierto",D593="Alta"),A593,"")</f>
        <v/>
      </c>
      <c r="Q593" s="74" t="str">
        <f ca="1">IF(AND(C593="Abierto",D593="Alta"),TODAY()-E593,"")</f>
        <v/>
      </c>
      <c r="R593" s="74" t="str">
        <f>IF(AND(C593="Abierto",D593="Alta"),RANK(Q593,$Q$13:$Q$814,0)+COUNTIF($Q$13:Q593,Q593)-1+MAX(O:O),"")</f>
        <v/>
      </c>
      <c r="S593" s="74" t="str">
        <f>IF(AND(C593="Abierto",D593="Media"),A593,"")</f>
        <v/>
      </c>
      <c r="T593" s="74" t="str">
        <f ca="1">IF(AND(C593="Abierto",D593="Media"),TODAY()-E593,"")</f>
        <v/>
      </c>
      <c r="U593" s="74" t="str">
        <f>IF(AND(C593="Abierto",D593="Media"),RANK(T593,$T$13:$T$814,0)+COUNTIF($T$13:T593,T593)-1+MAX(O:O,R:R),"")</f>
        <v/>
      </c>
      <c r="V593" s="74" t="str">
        <f>IF(AND(C593="Abierto",D593="Baja"),A593,"")</f>
        <v/>
      </c>
      <c r="W593" s="74" t="str">
        <f ca="1">IF(AND(C593="Abierto",D593="Baja"),TODAY()-E593,"")</f>
        <v/>
      </c>
      <c r="X593" s="74" t="str">
        <f>IF(AND(C593="Abierto",D593="Baja"),RANK(W593,$W$13:$W$814,0)+COUNTIF($W$13:W593,W593)-1+MAX(O:O,R:R,U:U),"")</f>
        <v/>
      </c>
      <c r="Y593" s="139" t="str">
        <f>IF(OR(C593="Resuelto",C593=""),"",SUM(O593,R593,U593,X593))</f>
        <v/>
      </c>
      <c r="Z593" s="139" t="str">
        <f>IF(OR(C593="Resuelto",C593=""),"",SUM(N593,Q593,T593,W593))</f>
        <v/>
      </c>
      <c r="AA593" s="139" t="str">
        <f>IF(OR(C593="Resuelto",C593=""),"",SUM(M593,P593,S593,V593))</f>
        <v/>
      </c>
      <c r="AB593" s="28">
        <v>775</v>
      </c>
      <c r="AC593" s="28" t="str">
        <f t="shared" ca="1" si="39"/>
        <v/>
      </c>
      <c r="AD593" s="75" t="str">
        <f t="shared" ca="1" si="40"/>
        <v/>
      </c>
      <c r="AI593" s="78" t="str">
        <f>IF(AJ593="","",MAX($AI$5:AI592)+1)</f>
        <v/>
      </c>
      <c r="AJ593" s="53" t="str">
        <f>IF(G592="","",IF(COUNTIF($AJ$11:AJ592,G592)=0,G592,""))</f>
        <v/>
      </c>
      <c r="AK593" s="53" t="str">
        <f t="shared" si="41"/>
        <v/>
      </c>
      <c r="AL593" s="135"/>
    </row>
    <row r="594" spans="1:38" x14ac:dyDescent="0.25">
      <c r="A594" s="136"/>
      <c r="B594" s="136"/>
      <c r="C594" s="136"/>
      <c r="D594" s="136"/>
      <c r="E594" s="137"/>
      <c r="F594" s="137"/>
      <c r="G594" s="136"/>
      <c r="H594" s="137"/>
      <c r="I594" s="140" t="str">
        <f t="shared" si="42"/>
        <v/>
      </c>
      <c r="J594" s="140"/>
      <c r="K594" s="140"/>
      <c r="L594" s="140"/>
      <c r="M594" s="74" t="str">
        <f>IF(AND(C594="Abierto",D594="Urgente"),A594,"")</f>
        <v/>
      </c>
      <c r="N594" s="74" t="str">
        <f ca="1">IF(AND(C594="Abierto",D594="Urgente"),TODAY()-E594,"")</f>
        <v/>
      </c>
      <c r="O594" s="74" t="str">
        <f>IF(AND(C594="Abierto",D594="Urgente"),RANK(N594,$N$13:$N$814,0)+COUNTIF($N$13:N594,N594)-1,"")</f>
        <v/>
      </c>
      <c r="P594" s="74" t="str">
        <f>IF(AND(C594="Abierto",D594="Alta"),A594,"")</f>
        <v/>
      </c>
      <c r="Q594" s="74" t="str">
        <f ca="1">IF(AND(C594="Abierto",D594="Alta"),TODAY()-E594,"")</f>
        <v/>
      </c>
      <c r="R594" s="74" t="str">
        <f>IF(AND(C594="Abierto",D594="Alta"),RANK(Q594,$Q$13:$Q$814,0)+COUNTIF($Q$13:Q594,Q594)-1+MAX(O:O),"")</f>
        <v/>
      </c>
      <c r="S594" s="74" t="str">
        <f>IF(AND(C594="Abierto",D594="Media"),A594,"")</f>
        <v/>
      </c>
      <c r="T594" s="74" t="str">
        <f ca="1">IF(AND(C594="Abierto",D594="Media"),TODAY()-E594,"")</f>
        <v/>
      </c>
      <c r="U594" s="74" t="str">
        <f>IF(AND(C594="Abierto",D594="Media"),RANK(T594,$T$13:$T$814,0)+COUNTIF($T$13:T594,T594)-1+MAX(O:O,R:R),"")</f>
        <v/>
      </c>
      <c r="V594" s="74" t="str">
        <f>IF(AND(C594="Abierto",D594="Baja"),A594,"")</f>
        <v/>
      </c>
      <c r="W594" s="74" t="str">
        <f ca="1">IF(AND(C594="Abierto",D594="Baja"),TODAY()-E594,"")</f>
        <v/>
      </c>
      <c r="X594" s="74" t="str">
        <f>IF(AND(C594="Abierto",D594="Baja"),RANK(W594,$W$13:$W$814,0)+COUNTIF($W$13:W594,W594)-1+MAX(O:O,R:R,U:U),"")</f>
        <v/>
      </c>
      <c r="Y594" s="139" t="str">
        <f>IF(OR(C594="Resuelto",C594=""),"",SUM(O594,R594,U594,X594))</f>
        <v/>
      </c>
      <c r="Z594" s="139" t="str">
        <f>IF(OR(C594="Resuelto",C594=""),"",SUM(N594,Q594,T594,W594))</f>
        <v/>
      </c>
      <c r="AA594" s="139" t="str">
        <f>IF(OR(C594="Resuelto",C594=""),"",SUM(M594,P594,S594,V594))</f>
        <v/>
      </c>
      <c r="AB594" s="28">
        <v>776</v>
      </c>
      <c r="AC594" s="28" t="str">
        <f t="shared" ca="1" si="39"/>
        <v/>
      </c>
      <c r="AD594" s="75" t="str">
        <f t="shared" ca="1" si="40"/>
        <v/>
      </c>
      <c r="AI594" s="78" t="str">
        <f>IF(AJ594="","",MAX($AI$5:AI593)+1)</f>
        <v/>
      </c>
      <c r="AJ594" s="53" t="str">
        <f>IF(G593="","",IF(COUNTIF($AJ$11:AJ593,G593)=0,G593,""))</f>
        <v/>
      </c>
      <c r="AK594" s="53" t="str">
        <f t="shared" si="41"/>
        <v/>
      </c>
      <c r="AL594" s="135"/>
    </row>
    <row r="595" spans="1:38" x14ac:dyDescent="0.25">
      <c r="A595" s="136"/>
      <c r="B595" s="136"/>
      <c r="C595" s="136"/>
      <c r="D595" s="136"/>
      <c r="E595" s="137"/>
      <c r="F595" s="137"/>
      <c r="G595" s="136"/>
      <c r="H595" s="137"/>
      <c r="I595" s="140" t="str">
        <f t="shared" si="42"/>
        <v/>
      </c>
      <c r="J595" s="140"/>
      <c r="K595" s="140"/>
      <c r="L595" s="140"/>
      <c r="M595" s="74" t="str">
        <f>IF(AND(C595="Abierto",D595="Urgente"),A595,"")</f>
        <v/>
      </c>
      <c r="N595" s="74" t="str">
        <f ca="1">IF(AND(C595="Abierto",D595="Urgente"),TODAY()-E595,"")</f>
        <v/>
      </c>
      <c r="O595" s="74" t="str">
        <f>IF(AND(C595="Abierto",D595="Urgente"),RANK(N595,$N$13:$N$814,0)+COUNTIF($N$13:N595,N595)-1,"")</f>
        <v/>
      </c>
      <c r="P595" s="74" t="str">
        <f>IF(AND(C595="Abierto",D595="Alta"),A595,"")</f>
        <v/>
      </c>
      <c r="Q595" s="74" t="str">
        <f ca="1">IF(AND(C595="Abierto",D595="Alta"),TODAY()-E595,"")</f>
        <v/>
      </c>
      <c r="R595" s="74" t="str">
        <f>IF(AND(C595="Abierto",D595="Alta"),RANK(Q595,$Q$13:$Q$814,0)+COUNTIF($Q$13:Q595,Q595)-1+MAX(O:O),"")</f>
        <v/>
      </c>
      <c r="S595" s="74" t="str">
        <f>IF(AND(C595="Abierto",D595="Media"),A595,"")</f>
        <v/>
      </c>
      <c r="T595" s="74" t="str">
        <f ca="1">IF(AND(C595="Abierto",D595="Media"),TODAY()-E595,"")</f>
        <v/>
      </c>
      <c r="U595" s="74" t="str">
        <f>IF(AND(C595="Abierto",D595="Media"),RANK(T595,$T$13:$T$814,0)+COUNTIF($T$13:T595,T595)-1+MAX(O:O,R:R),"")</f>
        <v/>
      </c>
      <c r="V595" s="74" t="str">
        <f>IF(AND(C595="Abierto",D595="Baja"),A595,"")</f>
        <v/>
      </c>
      <c r="W595" s="74" t="str">
        <f ca="1">IF(AND(C595="Abierto",D595="Baja"),TODAY()-E595,"")</f>
        <v/>
      </c>
      <c r="X595" s="74" t="str">
        <f>IF(AND(C595="Abierto",D595="Baja"),RANK(W595,$W$13:$W$814,0)+COUNTIF($W$13:W595,W595)-1+MAX(O:O,R:R,U:U),"")</f>
        <v/>
      </c>
      <c r="Y595" s="139" t="str">
        <f>IF(OR(C595="Resuelto",C595=""),"",SUM(O595,R595,U595,X595))</f>
        <v/>
      </c>
      <c r="Z595" s="139" t="str">
        <f>IF(OR(C595="Resuelto",C595=""),"",SUM(N595,Q595,T595,W595))</f>
        <v/>
      </c>
      <c r="AA595" s="139" t="str">
        <f>IF(OR(C595="Resuelto",C595=""),"",SUM(M595,P595,S595,V595))</f>
        <v/>
      </c>
      <c r="AB595" s="28">
        <v>777</v>
      </c>
      <c r="AC595" s="28" t="str">
        <f t="shared" ca="1" si="39"/>
        <v/>
      </c>
      <c r="AD595" s="75" t="str">
        <f t="shared" ca="1" si="40"/>
        <v/>
      </c>
      <c r="AI595" s="78" t="str">
        <f>IF(AJ595="","",MAX($AI$5:AI594)+1)</f>
        <v/>
      </c>
      <c r="AJ595" s="53" t="str">
        <f>IF(G594="","",IF(COUNTIF($AJ$11:AJ594,G594)=0,G594,""))</f>
        <v/>
      </c>
      <c r="AK595" s="53" t="str">
        <f t="shared" si="41"/>
        <v/>
      </c>
      <c r="AL595" s="135"/>
    </row>
    <row r="596" spans="1:38" x14ac:dyDescent="0.25">
      <c r="A596" s="136"/>
      <c r="B596" s="136"/>
      <c r="C596" s="136"/>
      <c r="D596" s="136"/>
      <c r="E596" s="137"/>
      <c r="F596" s="137"/>
      <c r="G596" s="136"/>
      <c r="H596" s="137"/>
      <c r="I596" s="140" t="str">
        <f t="shared" si="42"/>
        <v/>
      </c>
      <c r="J596" s="140"/>
      <c r="K596" s="140"/>
      <c r="L596" s="140"/>
      <c r="M596" s="74" t="str">
        <f>IF(AND(C596="Abierto",D596="Urgente"),A596,"")</f>
        <v/>
      </c>
      <c r="N596" s="74" t="str">
        <f ca="1">IF(AND(C596="Abierto",D596="Urgente"),TODAY()-E596,"")</f>
        <v/>
      </c>
      <c r="O596" s="74" t="str">
        <f>IF(AND(C596="Abierto",D596="Urgente"),RANK(N596,$N$13:$N$814,0)+COUNTIF($N$13:N596,N596)-1,"")</f>
        <v/>
      </c>
      <c r="P596" s="74" t="str">
        <f>IF(AND(C596="Abierto",D596="Alta"),A596,"")</f>
        <v/>
      </c>
      <c r="Q596" s="74" t="str">
        <f ca="1">IF(AND(C596="Abierto",D596="Alta"),TODAY()-E596,"")</f>
        <v/>
      </c>
      <c r="R596" s="74" t="str">
        <f>IF(AND(C596="Abierto",D596="Alta"),RANK(Q596,$Q$13:$Q$814,0)+COUNTIF($Q$13:Q596,Q596)-1+MAX(O:O),"")</f>
        <v/>
      </c>
      <c r="S596" s="74" t="str">
        <f>IF(AND(C596="Abierto",D596="Media"),A596,"")</f>
        <v/>
      </c>
      <c r="T596" s="74" t="str">
        <f ca="1">IF(AND(C596="Abierto",D596="Media"),TODAY()-E596,"")</f>
        <v/>
      </c>
      <c r="U596" s="74" t="str">
        <f>IF(AND(C596="Abierto",D596="Media"),RANK(T596,$T$13:$T$814,0)+COUNTIF($T$13:T596,T596)-1+MAX(O:O,R:R),"")</f>
        <v/>
      </c>
      <c r="V596" s="74" t="str">
        <f>IF(AND(C596="Abierto",D596="Baja"),A596,"")</f>
        <v/>
      </c>
      <c r="W596" s="74" t="str">
        <f ca="1">IF(AND(C596="Abierto",D596="Baja"),TODAY()-E596,"")</f>
        <v/>
      </c>
      <c r="X596" s="74" t="str">
        <f>IF(AND(C596="Abierto",D596="Baja"),RANK(W596,$W$13:$W$814,0)+COUNTIF($W$13:W596,W596)-1+MAX(O:O,R:R,U:U),"")</f>
        <v/>
      </c>
      <c r="Y596" s="139" t="str">
        <f>IF(OR(C596="Resuelto",C596=""),"",SUM(O596,R596,U596,X596))</f>
        <v/>
      </c>
      <c r="Z596" s="139" t="str">
        <f>IF(OR(C596="Resuelto",C596=""),"",SUM(N596,Q596,T596,W596))</f>
        <v/>
      </c>
      <c r="AA596" s="139" t="str">
        <f>IF(OR(C596="Resuelto",C596=""),"",SUM(M596,P596,S596,V596))</f>
        <v/>
      </c>
      <c r="AB596" s="28">
        <v>778</v>
      </c>
      <c r="AC596" s="28" t="str">
        <f t="shared" ca="1" si="39"/>
        <v/>
      </c>
      <c r="AD596" s="75" t="str">
        <f t="shared" ca="1" si="40"/>
        <v/>
      </c>
      <c r="AI596" s="78" t="str">
        <f>IF(AJ596="","",MAX($AI$5:AI595)+1)</f>
        <v/>
      </c>
      <c r="AJ596" s="53" t="str">
        <f>IF(G595="","",IF(COUNTIF($AJ$11:AJ595,G595)=0,G595,""))</f>
        <v/>
      </c>
      <c r="AK596" s="53" t="str">
        <f t="shared" si="41"/>
        <v/>
      </c>
      <c r="AL596" s="135"/>
    </row>
    <row r="597" spans="1:38" x14ac:dyDescent="0.25">
      <c r="A597" s="136"/>
      <c r="B597" s="136"/>
      <c r="C597" s="136"/>
      <c r="D597" s="136"/>
      <c r="E597" s="137"/>
      <c r="F597" s="137"/>
      <c r="G597" s="136"/>
      <c r="H597" s="137"/>
      <c r="I597" s="140" t="str">
        <f t="shared" si="42"/>
        <v/>
      </c>
      <c r="J597" s="140"/>
      <c r="K597" s="140"/>
      <c r="L597" s="140"/>
      <c r="M597" s="74" t="str">
        <f>IF(AND(C597="Abierto",D597="Urgente"),A597,"")</f>
        <v/>
      </c>
      <c r="N597" s="74" t="str">
        <f ca="1">IF(AND(C597="Abierto",D597="Urgente"),TODAY()-E597,"")</f>
        <v/>
      </c>
      <c r="O597" s="74" t="str">
        <f>IF(AND(C597="Abierto",D597="Urgente"),RANK(N597,$N$13:$N$814,0)+COUNTIF($N$13:N597,N597)-1,"")</f>
        <v/>
      </c>
      <c r="P597" s="74" t="str">
        <f>IF(AND(C597="Abierto",D597="Alta"),A597,"")</f>
        <v/>
      </c>
      <c r="Q597" s="74" t="str">
        <f ca="1">IF(AND(C597="Abierto",D597="Alta"),TODAY()-E597,"")</f>
        <v/>
      </c>
      <c r="R597" s="74" t="str">
        <f>IF(AND(C597="Abierto",D597="Alta"),RANK(Q597,$Q$13:$Q$814,0)+COUNTIF($Q$13:Q597,Q597)-1+MAX(O:O),"")</f>
        <v/>
      </c>
      <c r="S597" s="74" t="str">
        <f>IF(AND(C597="Abierto",D597="Media"),A597,"")</f>
        <v/>
      </c>
      <c r="T597" s="74" t="str">
        <f ca="1">IF(AND(C597="Abierto",D597="Media"),TODAY()-E597,"")</f>
        <v/>
      </c>
      <c r="U597" s="74" t="str">
        <f>IF(AND(C597="Abierto",D597="Media"),RANK(T597,$T$13:$T$814,0)+COUNTIF($T$13:T597,T597)-1+MAX(O:O,R:R),"")</f>
        <v/>
      </c>
      <c r="V597" s="74" t="str">
        <f>IF(AND(C597="Abierto",D597="Baja"),A597,"")</f>
        <v/>
      </c>
      <c r="W597" s="74" t="str">
        <f ca="1">IF(AND(C597="Abierto",D597="Baja"),TODAY()-E597,"")</f>
        <v/>
      </c>
      <c r="X597" s="74" t="str">
        <f>IF(AND(C597="Abierto",D597="Baja"),RANK(W597,$W$13:$W$814,0)+COUNTIF($W$13:W597,W597)-1+MAX(O:O,R:R,U:U),"")</f>
        <v/>
      </c>
      <c r="Y597" s="139" t="str">
        <f>IF(OR(C597="Resuelto",C597=""),"",SUM(O597,R597,U597,X597))</f>
        <v/>
      </c>
      <c r="Z597" s="139" t="str">
        <f>IF(OR(C597="Resuelto",C597=""),"",SUM(N597,Q597,T597,W597))</f>
        <v/>
      </c>
      <c r="AA597" s="139" t="str">
        <f>IF(OR(C597="Resuelto",C597=""),"",SUM(M597,P597,S597,V597))</f>
        <v/>
      </c>
      <c r="AB597" s="28">
        <v>779</v>
      </c>
      <c r="AC597" s="28" t="str">
        <f t="shared" ca="1" si="39"/>
        <v/>
      </c>
      <c r="AD597" s="75" t="str">
        <f t="shared" ca="1" si="40"/>
        <v/>
      </c>
      <c r="AI597" s="78" t="str">
        <f>IF(AJ597="","",MAX($AI$5:AI596)+1)</f>
        <v/>
      </c>
      <c r="AJ597" s="53" t="str">
        <f>IF(G596="","",IF(COUNTIF($AJ$11:AJ596,G596)=0,G596,""))</f>
        <v/>
      </c>
      <c r="AK597" s="53" t="str">
        <f t="shared" si="41"/>
        <v/>
      </c>
      <c r="AL597" s="135"/>
    </row>
    <row r="598" spans="1:38" x14ac:dyDescent="0.25">
      <c r="A598" s="136"/>
      <c r="B598" s="136"/>
      <c r="C598" s="136"/>
      <c r="D598" s="136"/>
      <c r="E598" s="137"/>
      <c r="F598" s="137"/>
      <c r="G598" s="136"/>
      <c r="H598" s="137"/>
      <c r="I598" s="140" t="str">
        <f t="shared" si="42"/>
        <v/>
      </c>
      <c r="J598" s="140"/>
      <c r="K598" s="140"/>
      <c r="L598" s="140"/>
      <c r="M598" s="74" t="str">
        <f>IF(AND(C598="Abierto",D598="Urgente"),A598,"")</f>
        <v/>
      </c>
      <c r="N598" s="74" t="str">
        <f ca="1">IF(AND(C598="Abierto",D598="Urgente"),TODAY()-E598,"")</f>
        <v/>
      </c>
      <c r="O598" s="74" t="str">
        <f>IF(AND(C598="Abierto",D598="Urgente"),RANK(N598,$N$13:$N$814,0)+COUNTIF($N$13:N598,N598)-1,"")</f>
        <v/>
      </c>
      <c r="P598" s="74" t="str">
        <f>IF(AND(C598="Abierto",D598="Alta"),A598,"")</f>
        <v/>
      </c>
      <c r="Q598" s="74" t="str">
        <f ca="1">IF(AND(C598="Abierto",D598="Alta"),TODAY()-E598,"")</f>
        <v/>
      </c>
      <c r="R598" s="74" t="str">
        <f>IF(AND(C598="Abierto",D598="Alta"),RANK(Q598,$Q$13:$Q$814,0)+COUNTIF($Q$13:Q598,Q598)-1+MAX(O:O),"")</f>
        <v/>
      </c>
      <c r="S598" s="74" t="str">
        <f>IF(AND(C598="Abierto",D598="Media"),A598,"")</f>
        <v/>
      </c>
      <c r="T598" s="74" t="str">
        <f ca="1">IF(AND(C598="Abierto",D598="Media"),TODAY()-E598,"")</f>
        <v/>
      </c>
      <c r="U598" s="74" t="str">
        <f>IF(AND(C598="Abierto",D598="Media"),RANK(T598,$T$13:$T$814,0)+COUNTIF($T$13:T598,T598)-1+MAX(O:O,R:R),"")</f>
        <v/>
      </c>
      <c r="V598" s="74" t="str">
        <f>IF(AND(C598="Abierto",D598="Baja"),A598,"")</f>
        <v/>
      </c>
      <c r="W598" s="74" t="str">
        <f ca="1">IF(AND(C598="Abierto",D598="Baja"),TODAY()-E598,"")</f>
        <v/>
      </c>
      <c r="X598" s="74" t="str">
        <f>IF(AND(C598="Abierto",D598="Baja"),RANK(W598,$W$13:$W$814,0)+COUNTIF($W$13:W598,W598)-1+MAX(O:O,R:R,U:U),"")</f>
        <v/>
      </c>
      <c r="Y598" s="139" t="str">
        <f>IF(OR(C598="Resuelto",C598=""),"",SUM(O598,R598,U598,X598))</f>
        <v/>
      </c>
      <c r="Z598" s="139" t="str">
        <f>IF(OR(C598="Resuelto",C598=""),"",SUM(N598,Q598,T598,W598))</f>
        <v/>
      </c>
      <c r="AA598" s="139" t="str">
        <f>IF(OR(C598="Resuelto",C598=""),"",SUM(M598,P598,S598,V598))</f>
        <v/>
      </c>
      <c r="AB598" s="28">
        <v>780</v>
      </c>
      <c r="AC598" s="28" t="str">
        <f t="shared" ref="AC598:AC661" ca="1" si="43">IF(ISNA(VLOOKUP(AB598,$Y$13:$AA$811,3,FALSE))=TRUE,"",VLOOKUP(AB598,$Y$13:$AA$811,3,FALSE))</f>
        <v/>
      </c>
      <c r="AD598" s="75" t="str">
        <f t="shared" ref="AD598:AD661" ca="1" si="44">IF(ISNA(VLOOKUP(AB598,$Y$13:$AA$811,2,FALSE))=TRUE,"",VLOOKUP(AB598,$Y$13:$AA$811,2,FALSE))</f>
        <v/>
      </c>
      <c r="AI598" s="78" t="str">
        <f>IF(AJ598="","",MAX($AI$5:AI597)+1)</f>
        <v/>
      </c>
      <c r="AJ598" s="53" t="str">
        <f>IF(G597="","",IF(COUNTIF($AJ$11:AJ597,G597)=0,G597,""))</f>
        <v/>
      </c>
      <c r="AK598" s="53" t="str">
        <f t="shared" ref="AK598:AK661" si="45">IF(ISNA(VLOOKUP(AB598,$AI$13:$AJ$811,2,FALSE))=TRUE,"",VLOOKUP(AB598,$AI$13:$AJ$811,2,FALSE))</f>
        <v/>
      </c>
      <c r="AL598" s="135"/>
    </row>
    <row r="599" spans="1:38" x14ac:dyDescent="0.25">
      <c r="A599" s="136"/>
      <c r="B599" s="136"/>
      <c r="C599" s="136"/>
      <c r="D599" s="136"/>
      <c r="E599" s="137"/>
      <c r="F599" s="137"/>
      <c r="G599" s="136"/>
      <c r="H599" s="137"/>
      <c r="I599" s="140" t="str">
        <f t="shared" si="42"/>
        <v/>
      </c>
      <c r="J599" s="140"/>
      <c r="K599" s="140"/>
      <c r="L599" s="140"/>
      <c r="M599" s="74" t="str">
        <f>IF(AND(C599="Abierto",D599="Urgente"),A599,"")</f>
        <v/>
      </c>
      <c r="N599" s="74" t="str">
        <f ca="1">IF(AND(C599="Abierto",D599="Urgente"),TODAY()-E599,"")</f>
        <v/>
      </c>
      <c r="O599" s="74" t="str">
        <f>IF(AND(C599="Abierto",D599="Urgente"),RANK(N599,$N$13:$N$814,0)+COUNTIF($N$13:N599,N599)-1,"")</f>
        <v/>
      </c>
      <c r="P599" s="74" t="str">
        <f>IF(AND(C599="Abierto",D599="Alta"),A599,"")</f>
        <v/>
      </c>
      <c r="Q599" s="74" t="str">
        <f ca="1">IF(AND(C599="Abierto",D599="Alta"),TODAY()-E599,"")</f>
        <v/>
      </c>
      <c r="R599" s="74" t="str">
        <f>IF(AND(C599="Abierto",D599="Alta"),RANK(Q599,$Q$13:$Q$814,0)+COUNTIF($Q$13:Q599,Q599)-1+MAX(O:O),"")</f>
        <v/>
      </c>
      <c r="S599" s="74" t="str">
        <f>IF(AND(C599="Abierto",D599="Media"),A599,"")</f>
        <v/>
      </c>
      <c r="T599" s="74" t="str">
        <f ca="1">IF(AND(C599="Abierto",D599="Media"),TODAY()-E599,"")</f>
        <v/>
      </c>
      <c r="U599" s="74" t="str">
        <f>IF(AND(C599="Abierto",D599="Media"),RANK(T599,$T$13:$T$814,0)+COUNTIF($T$13:T599,T599)-1+MAX(O:O,R:R),"")</f>
        <v/>
      </c>
      <c r="V599" s="74" t="str">
        <f>IF(AND(C599="Abierto",D599="Baja"),A599,"")</f>
        <v/>
      </c>
      <c r="W599" s="74" t="str">
        <f ca="1">IF(AND(C599="Abierto",D599="Baja"),TODAY()-E599,"")</f>
        <v/>
      </c>
      <c r="X599" s="74" t="str">
        <f>IF(AND(C599="Abierto",D599="Baja"),RANK(W599,$W$13:$W$814,0)+COUNTIF($W$13:W599,W599)-1+MAX(O:O,R:R,U:U),"")</f>
        <v/>
      </c>
      <c r="Y599" s="139" t="str">
        <f>IF(OR(C599="Resuelto",C599=""),"",SUM(O599,R599,U599,X599))</f>
        <v/>
      </c>
      <c r="Z599" s="139" t="str">
        <f>IF(OR(C599="Resuelto",C599=""),"",SUM(N599,Q599,T599,W599))</f>
        <v/>
      </c>
      <c r="AA599" s="139" t="str">
        <f>IF(OR(C599="Resuelto",C599=""),"",SUM(M599,P599,S599,V599))</f>
        <v/>
      </c>
      <c r="AB599" s="28">
        <v>781</v>
      </c>
      <c r="AC599" s="28" t="str">
        <f t="shared" ca="1" si="43"/>
        <v/>
      </c>
      <c r="AD599" s="75" t="str">
        <f t="shared" ca="1" si="44"/>
        <v/>
      </c>
      <c r="AI599" s="78" t="str">
        <f>IF(AJ599="","",MAX($AI$5:AI598)+1)</f>
        <v/>
      </c>
      <c r="AJ599" s="53" t="str">
        <f>IF(G598="","",IF(COUNTIF($AJ$11:AJ598,G598)=0,G598,""))</f>
        <v/>
      </c>
      <c r="AK599" s="53" t="str">
        <f t="shared" si="45"/>
        <v/>
      </c>
      <c r="AL599" s="135"/>
    </row>
    <row r="600" spans="1:38" x14ac:dyDescent="0.25">
      <c r="A600" s="136"/>
      <c r="B600" s="136"/>
      <c r="C600" s="136"/>
      <c r="D600" s="136"/>
      <c r="E600" s="137"/>
      <c r="F600" s="137"/>
      <c r="G600" s="136"/>
      <c r="H600" s="137"/>
      <c r="I600" s="140" t="str">
        <f t="shared" si="42"/>
        <v/>
      </c>
      <c r="J600" s="140"/>
      <c r="K600" s="140"/>
      <c r="L600" s="140"/>
      <c r="M600" s="74" t="str">
        <f>IF(AND(C600="Abierto",D600="Urgente"),A600,"")</f>
        <v/>
      </c>
      <c r="N600" s="74" t="str">
        <f ca="1">IF(AND(C600="Abierto",D600="Urgente"),TODAY()-E600,"")</f>
        <v/>
      </c>
      <c r="O600" s="74" t="str">
        <f>IF(AND(C600="Abierto",D600="Urgente"),RANK(N600,$N$13:$N$814,0)+COUNTIF($N$13:N600,N600)-1,"")</f>
        <v/>
      </c>
      <c r="P600" s="74" t="str">
        <f>IF(AND(C600="Abierto",D600="Alta"),A600,"")</f>
        <v/>
      </c>
      <c r="Q600" s="74" t="str">
        <f ca="1">IF(AND(C600="Abierto",D600="Alta"),TODAY()-E600,"")</f>
        <v/>
      </c>
      <c r="R600" s="74" t="str">
        <f>IF(AND(C600="Abierto",D600="Alta"),RANK(Q600,$Q$13:$Q$814,0)+COUNTIF($Q$13:Q600,Q600)-1+MAX(O:O),"")</f>
        <v/>
      </c>
      <c r="S600" s="74" t="str">
        <f>IF(AND(C600="Abierto",D600="Media"),A600,"")</f>
        <v/>
      </c>
      <c r="T600" s="74" t="str">
        <f ca="1">IF(AND(C600="Abierto",D600="Media"),TODAY()-E600,"")</f>
        <v/>
      </c>
      <c r="U600" s="74" t="str">
        <f>IF(AND(C600="Abierto",D600="Media"),RANK(T600,$T$13:$T$814,0)+COUNTIF($T$13:T600,T600)-1+MAX(O:O,R:R),"")</f>
        <v/>
      </c>
      <c r="V600" s="74" t="str">
        <f>IF(AND(C600="Abierto",D600="Baja"),A600,"")</f>
        <v/>
      </c>
      <c r="W600" s="74" t="str">
        <f ca="1">IF(AND(C600="Abierto",D600="Baja"),TODAY()-E600,"")</f>
        <v/>
      </c>
      <c r="X600" s="74" t="str">
        <f>IF(AND(C600="Abierto",D600="Baja"),RANK(W600,$W$13:$W$814,0)+COUNTIF($W$13:W600,W600)-1+MAX(O:O,R:R,U:U),"")</f>
        <v/>
      </c>
      <c r="Y600" s="139" t="str">
        <f>IF(OR(C600="Resuelto",C600=""),"",SUM(O600,R600,U600,X600))</f>
        <v/>
      </c>
      <c r="Z600" s="139" t="str">
        <f>IF(OR(C600="Resuelto",C600=""),"",SUM(N600,Q600,T600,W600))</f>
        <v/>
      </c>
      <c r="AA600" s="139" t="str">
        <f>IF(OR(C600="Resuelto",C600=""),"",SUM(M600,P600,S600,V600))</f>
        <v/>
      </c>
      <c r="AB600" s="28">
        <v>782</v>
      </c>
      <c r="AC600" s="28" t="str">
        <f t="shared" ca="1" si="43"/>
        <v/>
      </c>
      <c r="AD600" s="75" t="str">
        <f t="shared" ca="1" si="44"/>
        <v/>
      </c>
      <c r="AI600" s="78" t="str">
        <f>IF(AJ600="","",MAX($AI$5:AI599)+1)</f>
        <v/>
      </c>
      <c r="AJ600" s="53" t="str">
        <f>IF(G599="","",IF(COUNTIF($AJ$11:AJ599,G599)=0,G599,""))</f>
        <v/>
      </c>
      <c r="AK600" s="53" t="str">
        <f t="shared" si="45"/>
        <v/>
      </c>
      <c r="AL600" s="135"/>
    </row>
    <row r="601" spans="1:38" x14ac:dyDescent="0.25">
      <c r="A601" s="136"/>
      <c r="B601" s="136"/>
      <c r="C601" s="136"/>
      <c r="D601" s="136"/>
      <c r="E601" s="137"/>
      <c r="F601" s="137"/>
      <c r="G601" s="136"/>
      <c r="H601" s="137"/>
      <c r="I601" s="140" t="str">
        <f t="shared" si="42"/>
        <v/>
      </c>
      <c r="J601" s="140"/>
      <c r="K601" s="140"/>
      <c r="L601" s="140"/>
      <c r="M601" s="74" t="str">
        <f>IF(AND(C601="Abierto",D601="Urgente"),A601,"")</f>
        <v/>
      </c>
      <c r="N601" s="74" t="str">
        <f ca="1">IF(AND(C601="Abierto",D601="Urgente"),TODAY()-E601,"")</f>
        <v/>
      </c>
      <c r="O601" s="74" t="str">
        <f>IF(AND(C601="Abierto",D601="Urgente"),RANK(N601,$N$13:$N$814,0)+COUNTIF($N$13:N601,N601)-1,"")</f>
        <v/>
      </c>
      <c r="P601" s="74" t="str">
        <f>IF(AND(C601="Abierto",D601="Alta"),A601,"")</f>
        <v/>
      </c>
      <c r="Q601" s="74" t="str">
        <f ca="1">IF(AND(C601="Abierto",D601="Alta"),TODAY()-E601,"")</f>
        <v/>
      </c>
      <c r="R601" s="74" t="str">
        <f>IF(AND(C601="Abierto",D601="Alta"),RANK(Q601,$Q$13:$Q$814,0)+COUNTIF($Q$13:Q601,Q601)-1+MAX(O:O),"")</f>
        <v/>
      </c>
      <c r="S601" s="74" t="str">
        <f>IF(AND(C601="Abierto",D601="Media"),A601,"")</f>
        <v/>
      </c>
      <c r="T601" s="74" t="str">
        <f ca="1">IF(AND(C601="Abierto",D601="Media"),TODAY()-E601,"")</f>
        <v/>
      </c>
      <c r="U601" s="74" t="str">
        <f>IF(AND(C601="Abierto",D601="Media"),RANK(T601,$T$13:$T$814,0)+COUNTIF($T$13:T601,T601)-1+MAX(O:O,R:R),"")</f>
        <v/>
      </c>
      <c r="V601" s="74" t="str">
        <f>IF(AND(C601="Abierto",D601="Baja"),A601,"")</f>
        <v/>
      </c>
      <c r="W601" s="74" t="str">
        <f ca="1">IF(AND(C601="Abierto",D601="Baja"),TODAY()-E601,"")</f>
        <v/>
      </c>
      <c r="X601" s="74" t="str">
        <f>IF(AND(C601="Abierto",D601="Baja"),RANK(W601,$W$13:$W$814,0)+COUNTIF($W$13:W601,W601)-1+MAX(O:O,R:R,U:U),"")</f>
        <v/>
      </c>
      <c r="Y601" s="139" t="str">
        <f>IF(OR(C601="Resuelto",C601=""),"",SUM(O601,R601,U601,X601))</f>
        <v/>
      </c>
      <c r="Z601" s="139" t="str">
        <f>IF(OR(C601="Resuelto",C601=""),"",SUM(N601,Q601,T601,W601))</f>
        <v/>
      </c>
      <c r="AA601" s="139" t="str">
        <f>IF(OR(C601="Resuelto",C601=""),"",SUM(M601,P601,S601,V601))</f>
        <v/>
      </c>
      <c r="AB601" s="28">
        <v>783</v>
      </c>
      <c r="AC601" s="28" t="str">
        <f t="shared" ca="1" si="43"/>
        <v/>
      </c>
      <c r="AD601" s="75" t="str">
        <f t="shared" ca="1" si="44"/>
        <v/>
      </c>
      <c r="AI601" s="78" t="str">
        <f>IF(AJ601="","",MAX($AI$5:AI600)+1)</f>
        <v/>
      </c>
      <c r="AJ601" s="53" t="str">
        <f>IF(G600="","",IF(COUNTIF($AJ$11:AJ600,G600)=0,G600,""))</f>
        <v/>
      </c>
      <c r="AK601" s="53" t="str">
        <f t="shared" si="45"/>
        <v/>
      </c>
      <c r="AL601" s="135"/>
    </row>
    <row r="602" spans="1:38" x14ac:dyDescent="0.25">
      <c r="A602" s="136"/>
      <c r="B602" s="136"/>
      <c r="C602" s="136"/>
      <c r="D602" s="136"/>
      <c r="E602" s="137"/>
      <c r="F602" s="137"/>
      <c r="G602" s="136"/>
      <c r="H602" s="137"/>
      <c r="I602" s="140" t="str">
        <f t="shared" si="42"/>
        <v/>
      </c>
      <c r="J602" s="140"/>
      <c r="K602" s="140"/>
      <c r="L602" s="140"/>
      <c r="M602" s="74" t="str">
        <f>IF(AND(C602="Abierto",D602="Urgente"),A602,"")</f>
        <v/>
      </c>
      <c r="N602" s="74" t="str">
        <f ca="1">IF(AND(C602="Abierto",D602="Urgente"),TODAY()-E602,"")</f>
        <v/>
      </c>
      <c r="O602" s="74" t="str">
        <f>IF(AND(C602="Abierto",D602="Urgente"),RANK(N602,$N$13:$N$814,0)+COUNTIF($N$13:N602,N602)-1,"")</f>
        <v/>
      </c>
      <c r="P602" s="74" t="str">
        <f>IF(AND(C602="Abierto",D602="Alta"),A602,"")</f>
        <v/>
      </c>
      <c r="Q602" s="74" t="str">
        <f ca="1">IF(AND(C602="Abierto",D602="Alta"),TODAY()-E602,"")</f>
        <v/>
      </c>
      <c r="R602" s="74" t="str">
        <f>IF(AND(C602="Abierto",D602="Alta"),RANK(Q602,$Q$13:$Q$814,0)+COUNTIF($Q$13:Q602,Q602)-1+MAX(O:O),"")</f>
        <v/>
      </c>
      <c r="S602" s="74" t="str">
        <f>IF(AND(C602="Abierto",D602="Media"),A602,"")</f>
        <v/>
      </c>
      <c r="T602" s="74" t="str">
        <f ca="1">IF(AND(C602="Abierto",D602="Media"),TODAY()-E602,"")</f>
        <v/>
      </c>
      <c r="U602" s="74" t="str">
        <f>IF(AND(C602="Abierto",D602="Media"),RANK(T602,$T$13:$T$814,0)+COUNTIF($T$13:T602,T602)-1+MAX(O:O,R:R),"")</f>
        <v/>
      </c>
      <c r="V602" s="74" t="str">
        <f>IF(AND(C602="Abierto",D602="Baja"),A602,"")</f>
        <v/>
      </c>
      <c r="W602" s="74" t="str">
        <f ca="1">IF(AND(C602="Abierto",D602="Baja"),TODAY()-E602,"")</f>
        <v/>
      </c>
      <c r="X602" s="74" t="str">
        <f>IF(AND(C602="Abierto",D602="Baja"),RANK(W602,$W$13:$W$814,0)+COUNTIF($W$13:W602,W602)-1+MAX(O:O,R:R,U:U),"")</f>
        <v/>
      </c>
      <c r="Y602" s="139" t="str">
        <f>IF(OR(C602="Resuelto",C602=""),"",SUM(O602,R602,U602,X602))</f>
        <v/>
      </c>
      <c r="Z602" s="139" t="str">
        <f>IF(OR(C602="Resuelto",C602=""),"",SUM(N602,Q602,T602,W602))</f>
        <v/>
      </c>
      <c r="AA602" s="139" t="str">
        <f>IF(OR(C602="Resuelto",C602=""),"",SUM(M602,P602,S602,V602))</f>
        <v/>
      </c>
      <c r="AB602" s="28">
        <v>784</v>
      </c>
      <c r="AC602" s="28" t="str">
        <f t="shared" ca="1" si="43"/>
        <v/>
      </c>
      <c r="AD602" s="75" t="str">
        <f t="shared" ca="1" si="44"/>
        <v/>
      </c>
      <c r="AI602" s="78" t="str">
        <f>IF(AJ602="","",MAX($AI$5:AI601)+1)</f>
        <v/>
      </c>
      <c r="AJ602" s="53" t="str">
        <f>IF(G601="","",IF(COUNTIF($AJ$11:AJ601,G601)=0,G601,""))</f>
        <v/>
      </c>
      <c r="AK602" s="53" t="str">
        <f t="shared" si="45"/>
        <v/>
      </c>
      <c r="AL602" s="135"/>
    </row>
    <row r="603" spans="1:38" x14ac:dyDescent="0.25">
      <c r="A603" s="136"/>
      <c r="B603" s="136"/>
      <c r="C603" s="136"/>
      <c r="D603" s="136"/>
      <c r="E603" s="137"/>
      <c r="F603" s="137"/>
      <c r="G603" s="136"/>
      <c r="H603" s="137"/>
      <c r="I603" s="140" t="str">
        <f t="shared" si="42"/>
        <v/>
      </c>
      <c r="J603" s="140"/>
      <c r="K603" s="140"/>
      <c r="L603" s="140"/>
      <c r="M603" s="74" t="str">
        <f>IF(AND(C603="Abierto",D603="Urgente"),A603,"")</f>
        <v/>
      </c>
      <c r="N603" s="74" t="str">
        <f ca="1">IF(AND(C603="Abierto",D603="Urgente"),TODAY()-E603,"")</f>
        <v/>
      </c>
      <c r="O603" s="74" t="str">
        <f>IF(AND(C603="Abierto",D603="Urgente"),RANK(N603,$N$13:$N$814,0)+COUNTIF($N$13:N603,N603)-1,"")</f>
        <v/>
      </c>
      <c r="P603" s="74" t="str">
        <f>IF(AND(C603="Abierto",D603="Alta"),A603,"")</f>
        <v/>
      </c>
      <c r="Q603" s="74" t="str">
        <f ca="1">IF(AND(C603="Abierto",D603="Alta"),TODAY()-E603,"")</f>
        <v/>
      </c>
      <c r="R603" s="74" t="str">
        <f>IF(AND(C603="Abierto",D603="Alta"),RANK(Q603,$Q$13:$Q$814,0)+COUNTIF($Q$13:Q603,Q603)-1+MAX(O:O),"")</f>
        <v/>
      </c>
      <c r="S603" s="74" t="str">
        <f>IF(AND(C603="Abierto",D603="Media"),A603,"")</f>
        <v/>
      </c>
      <c r="T603" s="74" t="str">
        <f ca="1">IF(AND(C603="Abierto",D603="Media"),TODAY()-E603,"")</f>
        <v/>
      </c>
      <c r="U603" s="74" t="str">
        <f>IF(AND(C603="Abierto",D603="Media"),RANK(T603,$T$13:$T$814,0)+COUNTIF($T$13:T603,T603)-1+MAX(O:O,R:R),"")</f>
        <v/>
      </c>
      <c r="V603" s="74" t="str">
        <f>IF(AND(C603="Abierto",D603="Baja"),A603,"")</f>
        <v/>
      </c>
      <c r="W603" s="74" t="str">
        <f ca="1">IF(AND(C603="Abierto",D603="Baja"),TODAY()-E603,"")</f>
        <v/>
      </c>
      <c r="X603" s="74" t="str">
        <f>IF(AND(C603="Abierto",D603="Baja"),RANK(W603,$W$13:$W$814,0)+COUNTIF($W$13:W603,W603)-1+MAX(O:O,R:R,U:U),"")</f>
        <v/>
      </c>
      <c r="Y603" s="139" t="str">
        <f>IF(OR(C603="Resuelto",C603=""),"",SUM(O603,R603,U603,X603))</f>
        <v/>
      </c>
      <c r="Z603" s="139" t="str">
        <f>IF(OR(C603="Resuelto",C603=""),"",SUM(N603,Q603,T603,W603))</f>
        <v/>
      </c>
      <c r="AA603" s="139" t="str">
        <f>IF(OR(C603="Resuelto",C603=""),"",SUM(M603,P603,S603,V603))</f>
        <v/>
      </c>
      <c r="AB603" s="28">
        <v>785</v>
      </c>
      <c r="AC603" s="28" t="str">
        <f t="shared" ca="1" si="43"/>
        <v/>
      </c>
      <c r="AD603" s="75" t="str">
        <f t="shared" ca="1" si="44"/>
        <v/>
      </c>
      <c r="AI603" s="78" t="str">
        <f>IF(AJ603="","",MAX($AI$5:AI602)+1)</f>
        <v/>
      </c>
      <c r="AJ603" s="53" t="str">
        <f>IF(G602="","",IF(COUNTIF($AJ$11:AJ602,G602)=0,G602,""))</f>
        <v/>
      </c>
      <c r="AK603" s="53" t="str">
        <f t="shared" si="45"/>
        <v/>
      </c>
      <c r="AL603" s="135"/>
    </row>
    <row r="604" spans="1:38" x14ac:dyDescent="0.25">
      <c r="A604" s="136"/>
      <c r="B604" s="136"/>
      <c r="C604" s="136"/>
      <c r="D604" s="136"/>
      <c r="E604" s="137"/>
      <c r="F604" s="137"/>
      <c r="G604" s="136"/>
      <c r="H604" s="137"/>
      <c r="I604" s="140" t="str">
        <f t="shared" si="42"/>
        <v/>
      </c>
      <c r="J604" s="140"/>
      <c r="K604" s="140"/>
      <c r="L604" s="140"/>
      <c r="M604" s="74" t="str">
        <f>IF(AND(C604="Abierto",D604="Urgente"),A604,"")</f>
        <v/>
      </c>
      <c r="N604" s="74" t="str">
        <f ca="1">IF(AND(C604="Abierto",D604="Urgente"),TODAY()-E604,"")</f>
        <v/>
      </c>
      <c r="O604" s="74" t="str">
        <f>IF(AND(C604="Abierto",D604="Urgente"),RANK(N604,$N$13:$N$814,0)+COUNTIF($N$13:N604,N604)-1,"")</f>
        <v/>
      </c>
      <c r="P604" s="74" t="str">
        <f>IF(AND(C604="Abierto",D604="Alta"),A604,"")</f>
        <v/>
      </c>
      <c r="Q604" s="74" t="str">
        <f ca="1">IF(AND(C604="Abierto",D604="Alta"),TODAY()-E604,"")</f>
        <v/>
      </c>
      <c r="R604" s="74" t="str">
        <f>IF(AND(C604="Abierto",D604="Alta"),RANK(Q604,$Q$13:$Q$814,0)+COUNTIF($Q$13:Q604,Q604)-1+MAX(O:O),"")</f>
        <v/>
      </c>
      <c r="S604" s="74" t="str">
        <f>IF(AND(C604="Abierto",D604="Media"),A604,"")</f>
        <v/>
      </c>
      <c r="T604" s="74" t="str">
        <f ca="1">IF(AND(C604="Abierto",D604="Media"),TODAY()-E604,"")</f>
        <v/>
      </c>
      <c r="U604" s="74" t="str">
        <f>IF(AND(C604="Abierto",D604="Media"),RANK(T604,$T$13:$T$814,0)+COUNTIF($T$13:T604,T604)-1+MAX(O:O,R:R),"")</f>
        <v/>
      </c>
      <c r="V604" s="74" t="str">
        <f>IF(AND(C604="Abierto",D604="Baja"),A604,"")</f>
        <v/>
      </c>
      <c r="W604" s="74" t="str">
        <f ca="1">IF(AND(C604="Abierto",D604="Baja"),TODAY()-E604,"")</f>
        <v/>
      </c>
      <c r="X604" s="74" t="str">
        <f>IF(AND(C604="Abierto",D604="Baja"),RANK(W604,$W$13:$W$814,0)+COUNTIF($W$13:W604,W604)-1+MAX(O:O,R:R,U:U),"")</f>
        <v/>
      </c>
      <c r="Y604" s="139" t="str">
        <f>IF(OR(C604="Resuelto",C604=""),"",SUM(O604,R604,U604,X604))</f>
        <v/>
      </c>
      <c r="Z604" s="139" t="str">
        <f>IF(OR(C604="Resuelto",C604=""),"",SUM(N604,Q604,T604,W604))</f>
        <v/>
      </c>
      <c r="AA604" s="139" t="str">
        <f>IF(OR(C604="Resuelto",C604=""),"",SUM(M604,P604,S604,V604))</f>
        <v/>
      </c>
      <c r="AB604" s="28">
        <v>786</v>
      </c>
      <c r="AC604" s="28" t="str">
        <f t="shared" ca="1" si="43"/>
        <v/>
      </c>
      <c r="AD604" s="75" t="str">
        <f t="shared" ca="1" si="44"/>
        <v/>
      </c>
      <c r="AI604" s="78" t="str">
        <f>IF(AJ604="","",MAX($AI$5:AI603)+1)</f>
        <v/>
      </c>
      <c r="AJ604" s="53" t="str">
        <f>IF(G603="","",IF(COUNTIF($AJ$11:AJ603,G603)=0,G603,""))</f>
        <v/>
      </c>
      <c r="AK604" s="53" t="str">
        <f t="shared" si="45"/>
        <v/>
      </c>
      <c r="AL604" s="135"/>
    </row>
    <row r="605" spans="1:38" x14ac:dyDescent="0.25">
      <c r="A605" s="136"/>
      <c r="B605" s="136"/>
      <c r="C605" s="136"/>
      <c r="D605" s="136"/>
      <c r="E605" s="137"/>
      <c r="F605" s="137"/>
      <c r="G605" s="136"/>
      <c r="H605" s="137"/>
      <c r="I605" s="140" t="str">
        <f t="shared" si="42"/>
        <v/>
      </c>
      <c r="J605" s="140"/>
      <c r="K605" s="140"/>
      <c r="L605" s="140"/>
      <c r="M605" s="74" t="str">
        <f>IF(AND(C605="Abierto",D605="Urgente"),A605,"")</f>
        <v/>
      </c>
      <c r="N605" s="74" t="str">
        <f ca="1">IF(AND(C605="Abierto",D605="Urgente"),TODAY()-E605,"")</f>
        <v/>
      </c>
      <c r="O605" s="74" t="str">
        <f>IF(AND(C605="Abierto",D605="Urgente"),RANK(N605,$N$13:$N$814,0)+COUNTIF($N$13:N605,N605)-1,"")</f>
        <v/>
      </c>
      <c r="P605" s="74" t="str">
        <f>IF(AND(C605="Abierto",D605="Alta"),A605,"")</f>
        <v/>
      </c>
      <c r="Q605" s="74" t="str">
        <f ca="1">IF(AND(C605="Abierto",D605="Alta"),TODAY()-E605,"")</f>
        <v/>
      </c>
      <c r="R605" s="74" t="str">
        <f>IF(AND(C605="Abierto",D605="Alta"),RANK(Q605,$Q$13:$Q$814,0)+COUNTIF($Q$13:Q605,Q605)-1+MAX(O:O),"")</f>
        <v/>
      </c>
      <c r="S605" s="74" t="str">
        <f>IF(AND(C605="Abierto",D605="Media"),A605,"")</f>
        <v/>
      </c>
      <c r="T605" s="74" t="str">
        <f ca="1">IF(AND(C605="Abierto",D605="Media"),TODAY()-E605,"")</f>
        <v/>
      </c>
      <c r="U605" s="74" t="str">
        <f>IF(AND(C605="Abierto",D605="Media"),RANK(T605,$T$13:$T$814,0)+COUNTIF($T$13:T605,T605)-1+MAX(O:O,R:R),"")</f>
        <v/>
      </c>
      <c r="V605" s="74" t="str">
        <f>IF(AND(C605="Abierto",D605="Baja"),A605,"")</f>
        <v/>
      </c>
      <c r="W605" s="74" t="str">
        <f ca="1">IF(AND(C605="Abierto",D605="Baja"),TODAY()-E605,"")</f>
        <v/>
      </c>
      <c r="X605" s="74" t="str">
        <f>IF(AND(C605="Abierto",D605="Baja"),RANK(W605,$W$13:$W$814,0)+COUNTIF($W$13:W605,W605)-1+MAX(O:O,R:R,U:U),"")</f>
        <v/>
      </c>
      <c r="Y605" s="139" t="str">
        <f>IF(OR(C605="Resuelto",C605=""),"",SUM(O605,R605,U605,X605))</f>
        <v/>
      </c>
      <c r="Z605" s="139" t="str">
        <f>IF(OR(C605="Resuelto",C605=""),"",SUM(N605,Q605,T605,W605))</f>
        <v/>
      </c>
      <c r="AA605" s="139" t="str">
        <f>IF(OR(C605="Resuelto",C605=""),"",SUM(M605,P605,S605,V605))</f>
        <v/>
      </c>
      <c r="AB605" s="28">
        <v>787</v>
      </c>
      <c r="AC605" s="28" t="str">
        <f t="shared" ca="1" si="43"/>
        <v/>
      </c>
      <c r="AD605" s="75" t="str">
        <f t="shared" ca="1" si="44"/>
        <v/>
      </c>
      <c r="AI605" s="78" t="str">
        <f>IF(AJ605="","",MAX($AI$5:AI604)+1)</f>
        <v/>
      </c>
      <c r="AJ605" s="53" t="str">
        <f>IF(G604="","",IF(COUNTIF($AJ$11:AJ604,G604)=0,G604,""))</f>
        <v/>
      </c>
      <c r="AK605" s="53" t="str">
        <f t="shared" si="45"/>
        <v/>
      </c>
      <c r="AL605" s="135"/>
    </row>
    <row r="606" spans="1:38" x14ac:dyDescent="0.25">
      <c r="A606" s="136"/>
      <c r="B606" s="136"/>
      <c r="C606" s="136"/>
      <c r="D606" s="136"/>
      <c r="E606" s="137"/>
      <c r="F606" s="137"/>
      <c r="G606" s="136"/>
      <c r="H606" s="137"/>
      <c r="I606" s="140" t="str">
        <f t="shared" si="42"/>
        <v/>
      </c>
      <c r="J606" s="140"/>
      <c r="K606" s="140"/>
      <c r="L606" s="140"/>
      <c r="M606" s="74" t="str">
        <f>IF(AND(C606="Abierto",D606="Urgente"),A606,"")</f>
        <v/>
      </c>
      <c r="N606" s="74" t="str">
        <f ca="1">IF(AND(C606="Abierto",D606="Urgente"),TODAY()-E606,"")</f>
        <v/>
      </c>
      <c r="O606" s="74" t="str">
        <f>IF(AND(C606="Abierto",D606="Urgente"),RANK(N606,$N$13:$N$814,0)+COUNTIF($N$13:N606,N606)-1,"")</f>
        <v/>
      </c>
      <c r="P606" s="74" t="str">
        <f>IF(AND(C606="Abierto",D606="Alta"),A606,"")</f>
        <v/>
      </c>
      <c r="Q606" s="74" t="str">
        <f ca="1">IF(AND(C606="Abierto",D606="Alta"),TODAY()-E606,"")</f>
        <v/>
      </c>
      <c r="R606" s="74" t="str">
        <f>IF(AND(C606="Abierto",D606="Alta"),RANK(Q606,$Q$13:$Q$814,0)+COUNTIF($Q$13:Q606,Q606)-1+MAX(O:O),"")</f>
        <v/>
      </c>
      <c r="S606" s="74" t="str">
        <f>IF(AND(C606="Abierto",D606="Media"),A606,"")</f>
        <v/>
      </c>
      <c r="T606" s="74" t="str">
        <f ca="1">IF(AND(C606="Abierto",D606="Media"),TODAY()-E606,"")</f>
        <v/>
      </c>
      <c r="U606" s="74" t="str">
        <f>IF(AND(C606="Abierto",D606="Media"),RANK(T606,$T$13:$T$814,0)+COUNTIF($T$13:T606,T606)-1+MAX(O:O,R:R),"")</f>
        <v/>
      </c>
      <c r="V606" s="74" t="str">
        <f>IF(AND(C606="Abierto",D606="Baja"),A606,"")</f>
        <v/>
      </c>
      <c r="W606" s="74" t="str">
        <f ca="1">IF(AND(C606="Abierto",D606="Baja"),TODAY()-E606,"")</f>
        <v/>
      </c>
      <c r="X606" s="74" t="str">
        <f>IF(AND(C606="Abierto",D606="Baja"),RANK(W606,$W$13:$W$814,0)+COUNTIF($W$13:W606,W606)-1+MAX(O:O,R:R,U:U),"")</f>
        <v/>
      </c>
      <c r="Y606" s="139" t="str">
        <f>IF(OR(C606="Resuelto",C606=""),"",SUM(O606,R606,U606,X606))</f>
        <v/>
      </c>
      <c r="Z606" s="139" t="str">
        <f>IF(OR(C606="Resuelto",C606=""),"",SUM(N606,Q606,T606,W606))</f>
        <v/>
      </c>
      <c r="AA606" s="139" t="str">
        <f>IF(OR(C606="Resuelto",C606=""),"",SUM(M606,P606,S606,V606))</f>
        <v/>
      </c>
      <c r="AB606" s="28">
        <v>788</v>
      </c>
      <c r="AC606" s="28" t="str">
        <f t="shared" ca="1" si="43"/>
        <v/>
      </c>
      <c r="AD606" s="75" t="str">
        <f t="shared" ca="1" si="44"/>
        <v/>
      </c>
      <c r="AI606" s="78" t="str">
        <f>IF(AJ606="","",MAX($AI$5:AI605)+1)</f>
        <v/>
      </c>
      <c r="AJ606" s="53" t="str">
        <f>IF(G605="","",IF(COUNTIF($AJ$11:AJ605,G605)=0,G605,""))</f>
        <v/>
      </c>
      <c r="AK606" s="53" t="str">
        <f t="shared" si="45"/>
        <v/>
      </c>
      <c r="AL606" s="135"/>
    </row>
    <row r="607" spans="1:38" x14ac:dyDescent="0.25">
      <c r="A607" s="136"/>
      <c r="B607" s="136"/>
      <c r="C607" s="136"/>
      <c r="D607" s="136"/>
      <c r="E607" s="137"/>
      <c r="F607" s="137"/>
      <c r="G607" s="136"/>
      <c r="H607" s="137"/>
      <c r="I607" s="140" t="str">
        <f t="shared" si="42"/>
        <v/>
      </c>
      <c r="J607" s="140"/>
      <c r="K607" s="140"/>
      <c r="L607" s="140"/>
      <c r="M607" s="74" t="str">
        <f>IF(AND(C607="Abierto",D607="Urgente"),A607,"")</f>
        <v/>
      </c>
      <c r="N607" s="74" t="str">
        <f ca="1">IF(AND(C607="Abierto",D607="Urgente"),TODAY()-E607,"")</f>
        <v/>
      </c>
      <c r="O607" s="74" t="str">
        <f>IF(AND(C607="Abierto",D607="Urgente"),RANK(N607,$N$13:$N$814,0)+COUNTIF($N$13:N607,N607)-1,"")</f>
        <v/>
      </c>
      <c r="P607" s="74" t="str">
        <f>IF(AND(C607="Abierto",D607="Alta"),A607,"")</f>
        <v/>
      </c>
      <c r="Q607" s="74" t="str">
        <f ca="1">IF(AND(C607="Abierto",D607="Alta"),TODAY()-E607,"")</f>
        <v/>
      </c>
      <c r="R607" s="74" t="str">
        <f>IF(AND(C607="Abierto",D607="Alta"),RANK(Q607,$Q$13:$Q$814,0)+COUNTIF($Q$13:Q607,Q607)-1+MAX(O:O),"")</f>
        <v/>
      </c>
      <c r="S607" s="74" t="str">
        <f>IF(AND(C607="Abierto",D607="Media"),A607,"")</f>
        <v/>
      </c>
      <c r="T607" s="74" t="str">
        <f ca="1">IF(AND(C607="Abierto",D607="Media"),TODAY()-E607,"")</f>
        <v/>
      </c>
      <c r="U607" s="74" t="str">
        <f>IF(AND(C607="Abierto",D607="Media"),RANK(T607,$T$13:$T$814,0)+COUNTIF($T$13:T607,T607)-1+MAX(O:O,R:R),"")</f>
        <v/>
      </c>
      <c r="V607" s="74" t="str">
        <f>IF(AND(C607="Abierto",D607="Baja"),A607,"")</f>
        <v/>
      </c>
      <c r="W607" s="74" t="str">
        <f ca="1">IF(AND(C607="Abierto",D607="Baja"),TODAY()-E607,"")</f>
        <v/>
      </c>
      <c r="X607" s="74" t="str">
        <f>IF(AND(C607="Abierto",D607="Baja"),RANK(W607,$W$13:$W$814,0)+COUNTIF($W$13:W607,W607)-1+MAX(O:O,R:R,U:U),"")</f>
        <v/>
      </c>
      <c r="Y607" s="139" t="str">
        <f>IF(OR(C607="Resuelto",C607=""),"",SUM(O607,R607,U607,X607))</f>
        <v/>
      </c>
      <c r="Z607" s="139" t="str">
        <f>IF(OR(C607="Resuelto",C607=""),"",SUM(N607,Q607,T607,W607))</f>
        <v/>
      </c>
      <c r="AA607" s="139" t="str">
        <f>IF(OR(C607="Resuelto",C607=""),"",SUM(M607,P607,S607,V607))</f>
        <v/>
      </c>
      <c r="AB607" s="28">
        <v>789</v>
      </c>
      <c r="AC607" s="28" t="str">
        <f t="shared" ca="1" si="43"/>
        <v/>
      </c>
      <c r="AD607" s="75" t="str">
        <f t="shared" ca="1" si="44"/>
        <v/>
      </c>
      <c r="AI607" s="78" t="str">
        <f>IF(AJ607="","",MAX($AI$5:AI606)+1)</f>
        <v/>
      </c>
      <c r="AJ607" s="53" t="str">
        <f>IF(G606="","",IF(COUNTIF($AJ$11:AJ606,G606)=0,G606,""))</f>
        <v/>
      </c>
      <c r="AK607" s="53" t="str">
        <f t="shared" si="45"/>
        <v/>
      </c>
      <c r="AL607" s="135"/>
    </row>
    <row r="608" spans="1:38" x14ac:dyDescent="0.25">
      <c r="A608" s="136"/>
      <c r="B608" s="136"/>
      <c r="C608" s="136"/>
      <c r="D608" s="136"/>
      <c r="E608" s="137"/>
      <c r="F608" s="137"/>
      <c r="G608" s="136"/>
      <c r="H608" s="137"/>
      <c r="I608" s="140" t="str">
        <f t="shared" si="42"/>
        <v/>
      </c>
      <c r="J608" s="140"/>
      <c r="K608" s="140"/>
      <c r="L608" s="140"/>
      <c r="M608" s="74" t="str">
        <f>IF(AND(C608="Abierto",D608="Urgente"),A608,"")</f>
        <v/>
      </c>
      <c r="N608" s="74" t="str">
        <f ca="1">IF(AND(C608="Abierto",D608="Urgente"),TODAY()-E608,"")</f>
        <v/>
      </c>
      <c r="O608" s="74" t="str">
        <f>IF(AND(C608="Abierto",D608="Urgente"),RANK(N608,$N$13:$N$814,0)+COUNTIF($N$13:N608,N608)-1,"")</f>
        <v/>
      </c>
      <c r="P608" s="74" t="str">
        <f>IF(AND(C608="Abierto",D608="Alta"),A608,"")</f>
        <v/>
      </c>
      <c r="Q608" s="74" t="str">
        <f ca="1">IF(AND(C608="Abierto",D608="Alta"),TODAY()-E608,"")</f>
        <v/>
      </c>
      <c r="R608" s="74" t="str">
        <f>IF(AND(C608="Abierto",D608="Alta"),RANK(Q608,$Q$13:$Q$814,0)+COUNTIF($Q$13:Q608,Q608)-1+MAX(O:O),"")</f>
        <v/>
      </c>
      <c r="S608" s="74" t="str">
        <f>IF(AND(C608="Abierto",D608="Media"),A608,"")</f>
        <v/>
      </c>
      <c r="T608" s="74" t="str">
        <f ca="1">IF(AND(C608="Abierto",D608="Media"),TODAY()-E608,"")</f>
        <v/>
      </c>
      <c r="U608" s="74" t="str">
        <f>IF(AND(C608="Abierto",D608="Media"),RANK(T608,$T$13:$T$814,0)+COUNTIF($T$13:T608,T608)-1+MAX(O:O,R:R),"")</f>
        <v/>
      </c>
      <c r="V608" s="74" t="str">
        <f>IF(AND(C608="Abierto",D608="Baja"),A608,"")</f>
        <v/>
      </c>
      <c r="W608" s="74" t="str">
        <f ca="1">IF(AND(C608="Abierto",D608="Baja"),TODAY()-E608,"")</f>
        <v/>
      </c>
      <c r="X608" s="74" t="str">
        <f>IF(AND(C608="Abierto",D608="Baja"),RANK(W608,$W$13:$W$814,0)+COUNTIF($W$13:W608,W608)-1+MAX(O:O,R:R,U:U),"")</f>
        <v/>
      </c>
      <c r="Y608" s="139" t="str">
        <f>IF(OR(C608="Resuelto",C608=""),"",SUM(O608,R608,U608,X608))</f>
        <v/>
      </c>
      <c r="Z608" s="139" t="str">
        <f>IF(OR(C608="Resuelto",C608=""),"",SUM(N608,Q608,T608,W608))</f>
        <v/>
      </c>
      <c r="AA608" s="139" t="str">
        <f>IF(OR(C608="Resuelto",C608=""),"",SUM(M608,P608,S608,V608))</f>
        <v/>
      </c>
      <c r="AB608" s="28">
        <v>790</v>
      </c>
      <c r="AC608" s="28" t="str">
        <f t="shared" ca="1" si="43"/>
        <v/>
      </c>
      <c r="AD608" s="75" t="str">
        <f t="shared" ca="1" si="44"/>
        <v/>
      </c>
      <c r="AI608" s="78" t="str">
        <f>IF(AJ608="","",MAX($AI$5:AI607)+1)</f>
        <v/>
      </c>
      <c r="AJ608" s="53" t="str">
        <f>IF(G607="","",IF(COUNTIF($AJ$11:AJ607,G607)=0,G607,""))</f>
        <v/>
      </c>
      <c r="AK608" s="53" t="str">
        <f t="shared" si="45"/>
        <v/>
      </c>
      <c r="AL608" s="135"/>
    </row>
    <row r="609" spans="1:38" x14ac:dyDescent="0.25">
      <c r="A609" s="136"/>
      <c r="B609" s="136"/>
      <c r="C609" s="136"/>
      <c r="D609" s="136"/>
      <c r="E609" s="137"/>
      <c r="F609" s="137"/>
      <c r="G609" s="136"/>
      <c r="H609" s="137"/>
      <c r="I609" s="140" t="str">
        <f t="shared" si="42"/>
        <v/>
      </c>
      <c r="J609" s="140"/>
      <c r="K609" s="140"/>
      <c r="L609" s="140"/>
      <c r="M609" s="74" t="str">
        <f>IF(AND(C609="Abierto",D609="Urgente"),A609,"")</f>
        <v/>
      </c>
      <c r="N609" s="74" t="str">
        <f ca="1">IF(AND(C609="Abierto",D609="Urgente"),TODAY()-E609,"")</f>
        <v/>
      </c>
      <c r="O609" s="74" t="str">
        <f>IF(AND(C609="Abierto",D609="Urgente"),RANK(N609,$N$13:$N$814,0)+COUNTIF($N$13:N609,N609)-1,"")</f>
        <v/>
      </c>
      <c r="P609" s="74" t="str">
        <f>IF(AND(C609="Abierto",D609="Alta"),A609,"")</f>
        <v/>
      </c>
      <c r="Q609" s="74" t="str">
        <f ca="1">IF(AND(C609="Abierto",D609="Alta"),TODAY()-E609,"")</f>
        <v/>
      </c>
      <c r="R609" s="74" t="str">
        <f>IF(AND(C609="Abierto",D609="Alta"),RANK(Q609,$Q$13:$Q$814,0)+COUNTIF($Q$13:Q609,Q609)-1+MAX(O:O),"")</f>
        <v/>
      </c>
      <c r="S609" s="74" t="str">
        <f>IF(AND(C609="Abierto",D609="Media"),A609,"")</f>
        <v/>
      </c>
      <c r="T609" s="74" t="str">
        <f ca="1">IF(AND(C609="Abierto",D609="Media"),TODAY()-E609,"")</f>
        <v/>
      </c>
      <c r="U609" s="74" t="str">
        <f>IF(AND(C609="Abierto",D609="Media"),RANK(T609,$T$13:$T$814,0)+COUNTIF($T$13:T609,T609)-1+MAX(O:O,R:R),"")</f>
        <v/>
      </c>
      <c r="V609" s="74" t="str">
        <f>IF(AND(C609="Abierto",D609="Baja"),A609,"")</f>
        <v/>
      </c>
      <c r="W609" s="74" t="str">
        <f ca="1">IF(AND(C609="Abierto",D609="Baja"),TODAY()-E609,"")</f>
        <v/>
      </c>
      <c r="X609" s="74" t="str">
        <f>IF(AND(C609="Abierto",D609="Baja"),RANK(W609,$W$13:$W$814,0)+COUNTIF($W$13:W609,W609)-1+MAX(O:O,R:R,U:U),"")</f>
        <v/>
      </c>
      <c r="Y609" s="139" t="str">
        <f>IF(OR(C609="Resuelto",C609=""),"",SUM(O609,R609,U609,X609))</f>
        <v/>
      </c>
      <c r="Z609" s="139" t="str">
        <f>IF(OR(C609="Resuelto",C609=""),"",SUM(N609,Q609,T609,W609))</f>
        <v/>
      </c>
      <c r="AA609" s="139" t="str">
        <f>IF(OR(C609="Resuelto",C609=""),"",SUM(M609,P609,S609,V609))</f>
        <v/>
      </c>
      <c r="AB609" s="28">
        <v>791</v>
      </c>
      <c r="AC609" s="28" t="str">
        <f t="shared" ca="1" si="43"/>
        <v/>
      </c>
      <c r="AD609" s="75" t="str">
        <f t="shared" ca="1" si="44"/>
        <v/>
      </c>
      <c r="AI609" s="78" t="str">
        <f>IF(AJ609="","",MAX($AI$5:AI608)+1)</f>
        <v/>
      </c>
      <c r="AJ609" s="53" t="str">
        <f>IF(G608="","",IF(COUNTIF($AJ$11:AJ608,G608)=0,G608,""))</f>
        <v/>
      </c>
      <c r="AK609" s="53" t="str">
        <f t="shared" si="45"/>
        <v/>
      </c>
      <c r="AL609" s="135"/>
    </row>
    <row r="610" spans="1:38" x14ac:dyDescent="0.25">
      <c r="A610" s="136"/>
      <c r="B610" s="136"/>
      <c r="C610" s="136"/>
      <c r="D610" s="136"/>
      <c r="E610" s="137"/>
      <c r="F610" s="137"/>
      <c r="G610" s="136"/>
      <c r="H610" s="137"/>
      <c r="I610" s="140" t="str">
        <f t="shared" si="42"/>
        <v/>
      </c>
      <c r="J610" s="140"/>
      <c r="K610" s="140"/>
      <c r="L610" s="140"/>
      <c r="M610" s="74" t="str">
        <f>IF(AND(C610="Abierto",D610="Urgente"),A610,"")</f>
        <v/>
      </c>
      <c r="N610" s="74" t="str">
        <f ca="1">IF(AND(C610="Abierto",D610="Urgente"),TODAY()-E610,"")</f>
        <v/>
      </c>
      <c r="O610" s="74" t="str">
        <f>IF(AND(C610="Abierto",D610="Urgente"),RANK(N610,$N$13:$N$814,0)+COUNTIF($N$13:N610,N610)-1,"")</f>
        <v/>
      </c>
      <c r="P610" s="74" t="str">
        <f>IF(AND(C610="Abierto",D610="Alta"),A610,"")</f>
        <v/>
      </c>
      <c r="Q610" s="74" t="str">
        <f ca="1">IF(AND(C610="Abierto",D610="Alta"),TODAY()-E610,"")</f>
        <v/>
      </c>
      <c r="R610" s="74" t="str">
        <f>IF(AND(C610="Abierto",D610="Alta"),RANK(Q610,$Q$13:$Q$814,0)+COUNTIF($Q$13:Q610,Q610)-1+MAX(O:O),"")</f>
        <v/>
      </c>
      <c r="S610" s="74" t="str">
        <f>IF(AND(C610="Abierto",D610="Media"),A610,"")</f>
        <v/>
      </c>
      <c r="T610" s="74" t="str">
        <f ca="1">IF(AND(C610="Abierto",D610="Media"),TODAY()-E610,"")</f>
        <v/>
      </c>
      <c r="U610" s="74" t="str">
        <f>IF(AND(C610="Abierto",D610="Media"),RANK(T610,$T$13:$T$814,0)+COUNTIF($T$13:T610,T610)-1+MAX(O:O,R:R),"")</f>
        <v/>
      </c>
      <c r="V610" s="74" t="str">
        <f>IF(AND(C610="Abierto",D610="Baja"),A610,"")</f>
        <v/>
      </c>
      <c r="W610" s="74" t="str">
        <f ca="1">IF(AND(C610="Abierto",D610="Baja"),TODAY()-E610,"")</f>
        <v/>
      </c>
      <c r="X610" s="74" t="str">
        <f>IF(AND(C610="Abierto",D610="Baja"),RANK(W610,$W$13:$W$814,0)+COUNTIF($W$13:W610,W610)-1+MAX(O:O,R:R,U:U),"")</f>
        <v/>
      </c>
      <c r="Y610" s="139" t="str">
        <f>IF(OR(C610="Resuelto",C610=""),"",SUM(O610,R610,U610,X610))</f>
        <v/>
      </c>
      <c r="Z610" s="139" t="str">
        <f>IF(OR(C610="Resuelto",C610=""),"",SUM(N610,Q610,T610,W610))</f>
        <v/>
      </c>
      <c r="AA610" s="139" t="str">
        <f>IF(OR(C610="Resuelto",C610=""),"",SUM(M610,P610,S610,V610))</f>
        <v/>
      </c>
      <c r="AB610" s="28">
        <v>792</v>
      </c>
      <c r="AC610" s="28" t="str">
        <f t="shared" ca="1" si="43"/>
        <v/>
      </c>
      <c r="AD610" s="75" t="str">
        <f t="shared" ca="1" si="44"/>
        <v/>
      </c>
      <c r="AI610" s="78" t="str">
        <f>IF(AJ610="","",MAX($AI$5:AI609)+1)</f>
        <v/>
      </c>
      <c r="AJ610" s="53" t="str">
        <f>IF(G609="","",IF(COUNTIF($AJ$11:AJ609,G609)=0,G609,""))</f>
        <v/>
      </c>
      <c r="AK610" s="53" t="str">
        <f t="shared" si="45"/>
        <v/>
      </c>
      <c r="AL610" s="135"/>
    </row>
    <row r="611" spans="1:38" x14ac:dyDescent="0.25">
      <c r="A611" s="136"/>
      <c r="B611" s="136"/>
      <c r="C611" s="136"/>
      <c r="D611" s="136"/>
      <c r="E611" s="137"/>
      <c r="F611" s="137"/>
      <c r="G611" s="136"/>
      <c r="H611" s="137"/>
      <c r="I611" s="140" t="str">
        <f t="shared" si="42"/>
        <v/>
      </c>
      <c r="J611" s="140"/>
      <c r="K611" s="140"/>
      <c r="L611" s="140"/>
      <c r="M611" s="74" t="str">
        <f>IF(AND(C611="Abierto",D611="Urgente"),A611,"")</f>
        <v/>
      </c>
      <c r="N611" s="74" t="str">
        <f ca="1">IF(AND(C611="Abierto",D611="Urgente"),TODAY()-E611,"")</f>
        <v/>
      </c>
      <c r="O611" s="74" t="str">
        <f>IF(AND(C611="Abierto",D611="Urgente"),RANK(N611,$N$13:$N$814,0)+COUNTIF($N$13:N611,N611)-1,"")</f>
        <v/>
      </c>
      <c r="P611" s="74" t="str">
        <f>IF(AND(C611="Abierto",D611="Alta"),A611,"")</f>
        <v/>
      </c>
      <c r="Q611" s="74" t="str">
        <f ca="1">IF(AND(C611="Abierto",D611="Alta"),TODAY()-E611,"")</f>
        <v/>
      </c>
      <c r="R611" s="74" t="str">
        <f>IF(AND(C611="Abierto",D611="Alta"),RANK(Q611,$Q$13:$Q$814,0)+COUNTIF($Q$13:Q611,Q611)-1+MAX(O:O),"")</f>
        <v/>
      </c>
      <c r="S611" s="74" t="str">
        <f>IF(AND(C611="Abierto",D611="Media"),A611,"")</f>
        <v/>
      </c>
      <c r="T611" s="74" t="str">
        <f ca="1">IF(AND(C611="Abierto",D611="Media"),TODAY()-E611,"")</f>
        <v/>
      </c>
      <c r="U611" s="74" t="str">
        <f>IF(AND(C611="Abierto",D611="Media"),RANK(T611,$T$13:$T$814,0)+COUNTIF($T$13:T611,T611)-1+MAX(O:O,R:R),"")</f>
        <v/>
      </c>
      <c r="V611" s="74" t="str">
        <f>IF(AND(C611="Abierto",D611="Baja"),A611,"")</f>
        <v/>
      </c>
      <c r="W611" s="74" t="str">
        <f ca="1">IF(AND(C611="Abierto",D611="Baja"),TODAY()-E611,"")</f>
        <v/>
      </c>
      <c r="X611" s="74" t="str">
        <f>IF(AND(C611="Abierto",D611="Baja"),RANK(W611,$W$13:$W$814,0)+COUNTIF($W$13:W611,W611)-1+MAX(O:O,R:R,U:U),"")</f>
        <v/>
      </c>
      <c r="Y611" s="139" t="str">
        <f>IF(OR(C611="Resuelto",C611=""),"",SUM(O611,R611,U611,X611))</f>
        <v/>
      </c>
      <c r="Z611" s="139" t="str">
        <f>IF(OR(C611="Resuelto",C611=""),"",SUM(N611,Q611,T611,W611))</f>
        <v/>
      </c>
      <c r="AA611" s="139" t="str">
        <f>IF(OR(C611="Resuelto",C611=""),"",SUM(M611,P611,S611,V611))</f>
        <v/>
      </c>
      <c r="AB611" s="28">
        <v>793</v>
      </c>
      <c r="AC611" s="28" t="str">
        <f t="shared" ca="1" si="43"/>
        <v/>
      </c>
      <c r="AD611" s="75" t="str">
        <f t="shared" ca="1" si="44"/>
        <v/>
      </c>
      <c r="AI611" s="78" t="str">
        <f>IF(AJ611="","",MAX($AI$5:AI610)+1)</f>
        <v/>
      </c>
      <c r="AJ611" s="53" t="str">
        <f>IF(G610="","",IF(COUNTIF($AJ$11:AJ610,G610)=0,G610,""))</f>
        <v/>
      </c>
      <c r="AK611" s="53" t="str">
        <f t="shared" si="45"/>
        <v/>
      </c>
      <c r="AL611" s="135"/>
    </row>
    <row r="612" spans="1:38" x14ac:dyDescent="0.25">
      <c r="A612" s="136"/>
      <c r="B612" s="136"/>
      <c r="C612" s="136"/>
      <c r="D612" s="136"/>
      <c r="E612" s="137"/>
      <c r="F612" s="137"/>
      <c r="G612" s="136"/>
      <c r="H612" s="137"/>
      <c r="I612" s="140" t="str">
        <f t="shared" si="42"/>
        <v/>
      </c>
      <c r="J612" s="140"/>
      <c r="K612" s="140"/>
      <c r="L612" s="140"/>
      <c r="M612" s="74" t="str">
        <f>IF(AND(C612="Abierto",D612="Urgente"),A612,"")</f>
        <v/>
      </c>
      <c r="N612" s="74" t="str">
        <f ca="1">IF(AND(C612="Abierto",D612="Urgente"),TODAY()-E612,"")</f>
        <v/>
      </c>
      <c r="O612" s="74" t="str">
        <f>IF(AND(C612="Abierto",D612="Urgente"),RANK(N612,$N$13:$N$814,0)+COUNTIF($N$13:N612,N612)-1,"")</f>
        <v/>
      </c>
      <c r="P612" s="74" t="str">
        <f>IF(AND(C612="Abierto",D612="Alta"),A612,"")</f>
        <v/>
      </c>
      <c r="Q612" s="74" t="str">
        <f ca="1">IF(AND(C612="Abierto",D612="Alta"),TODAY()-E612,"")</f>
        <v/>
      </c>
      <c r="R612" s="74" t="str">
        <f>IF(AND(C612="Abierto",D612="Alta"),RANK(Q612,$Q$13:$Q$814,0)+COUNTIF($Q$13:Q612,Q612)-1+MAX(O:O),"")</f>
        <v/>
      </c>
      <c r="S612" s="74" t="str">
        <f>IF(AND(C612="Abierto",D612="Media"),A612,"")</f>
        <v/>
      </c>
      <c r="T612" s="74" t="str">
        <f ca="1">IF(AND(C612="Abierto",D612="Media"),TODAY()-E612,"")</f>
        <v/>
      </c>
      <c r="U612" s="74" t="str">
        <f>IF(AND(C612="Abierto",D612="Media"),RANK(T612,$T$13:$T$814,0)+COUNTIF($T$13:T612,T612)-1+MAX(O:O,R:R),"")</f>
        <v/>
      </c>
      <c r="V612" s="74" t="str">
        <f>IF(AND(C612="Abierto",D612="Baja"),A612,"")</f>
        <v/>
      </c>
      <c r="W612" s="74" t="str">
        <f ca="1">IF(AND(C612="Abierto",D612="Baja"),TODAY()-E612,"")</f>
        <v/>
      </c>
      <c r="X612" s="74" t="str">
        <f>IF(AND(C612="Abierto",D612="Baja"),RANK(W612,$W$13:$W$814,0)+COUNTIF($W$13:W612,W612)-1+MAX(O:O,R:R,U:U),"")</f>
        <v/>
      </c>
      <c r="Y612" s="139" t="str">
        <f>IF(OR(C612="Resuelto",C612=""),"",SUM(O612,R612,U612,X612))</f>
        <v/>
      </c>
      <c r="Z612" s="139" t="str">
        <f>IF(OR(C612="Resuelto",C612=""),"",SUM(N612,Q612,T612,W612))</f>
        <v/>
      </c>
      <c r="AA612" s="139" t="str">
        <f>IF(OR(C612="Resuelto",C612=""),"",SUM(M612,P612,S612,V612))</f>
        <v/>
      </c>
      <c r="AB612" s="28">
        <v>794</v>
      </c>
      <c r="AC612" s="28" t="str">
        <f t="shared" ca="1" si="43"/>
        <v/>
      </c>
      <c r="AD612" s="75" t="str">
        <f t="shared" ca="1" si="44"/>
        <v/>
      </c>
      <c r="AI612" s="78" t="str">
        <f>IF(AJ612="","",MAX($AI$5:AI611)+1)</f>
        <v/>
      </c>
      <c r="AJ612" s="53" t="str">
        <f>IF(G611="","",IF(COUNTIF($AJ$11:AJ611,G611)=0,G611,""))</f>
        <v/>
      </c>
      <c r="AK612" s="53" t="str">
        <f t="shared" si="45"/>
        <v/>
      </c>
      <c r="AL612" s="135"/>
    </row>
    <row r="613" spans="1:38" x14ac:dyDescent="0.25">
      <c r="A613" s="136"/>
      <c r="B613" s="136"/>
      <c r="C613" s="136"/>
      <c r="D613" s="136"/>
      <c r="E613" s="137"/>
      <c r="F613" s="137"/>
      <c r="G613" s="136"/>
      <c r="H613" s="137"/>
      <c r="I613" s="140" t="str">
        <f t="shared" si="42"/>
        <v/>
      </c>
      <c r="J613" s="140"/>
      <c r="K613" s="140"/>
      <c r="L613" s="140"/>
      <c r="M613" s="74" t="str">
        <f>IF(AND(C613="Abierto",D613="Urgente"),A613,"")</f>
        <v/>
      </c>
      <c r="N613" s="74" t="str">
        <f ca="1">IF(AND(C613="Abierto",D613="Urgente"),TODAY()-E613,"")</f>
        <v/>
      </c>
      <c r="O613" s="74" t="str">
        <f>IF(AND(C613="Abierto",D613="Urgente"),RANK(N613,$N$13:$N$814,0)+COUNTIF($N$13:N613,N613)-1,"")</f>
        <v/>
      </c>
      <c r="P613" s="74" t="str">
        <f>IF(AND(C613="Abierto",D613="Alta"),A613,"")</f>
        <v/>
      </c>
      <c r="Q613" s="74" t="str">
        <f ca="1">IF(AND(C613="Abierto",D613="Alta"),TODAY()-E613,"")</f>
        <v/>
      </c>
      <c r="R613" s="74" t="str">
        <f>IF(AND(C613="Abierto",D613="Alta"),RANK(Q613,$Q$13:$Q$814,0)+COUNTIF($Q$13:Q613,Q613)-1+MAX(O:O),"")</f>
        <v/>
      </c>
      <c r="S613" s="74" t="str">
        <f>IF(AND(C613="Abierto",D613="Media"),A613,"")</f>
        <v/>
      </c>
      <c r="T613" s="74" t="str">
        <f ca="1">IF(AND(C613="Abierto",D613="Media"),TODAY()-E613,"")</f>
        <v/>
      </c>
      <c r="U613" s="74" t="str">
        <f>IF(AND(C613="Abierto",D613="Media"),RANK(T613,$T$13:$T$814,0)+COUNTIF($T$13:T613,T613)-1+MAX(O:O,R:R),"")</f>
        <v/>
      </c>
      <c r="V613" s="74" t="str">
        <f>IF(AND(C613="Abierto",D613="Baja"),A613,"")</f>
        <v/>
      </c>
      <c r="W613" s="74" t="str">
        <f ca="1">IF(AND(C613="Abierto",D613="Baja"),TODAY()-E613,"")</f>
        <v/>
      </c>
      <c r="X613" s="74" t="str">
        <f>IF(AND(C613="Abierto",D613="Baja"),RANK(W613,$W$13:$W$814,0)+COUNTIF($W$13:W613,W613)-1+MAX(O:O,R:R,U:U),"")</f>
        <v/>
      </c>
      <c r="Y613" s="139" t="str">
        <f>IF(OR(C613="Resuelto",C613=""),"",SUM(O613,R613,U613,X613))</f>
        <v/>
      </c>
      <c r="Z613" s="139" t="str">
        <f>IF(OR(C613="Resuelto",C613=""),"",SUM(N613,Q613,T613,W613))</f>
        <v/>
      </c>
      <c r="AA613" s="139" t="str">
        <f>IF(OR(C613="Resuelto",C613=""),"",SUM(M613,P613,S613,V613))</f>
        <v/>
      </c>
      <c r="AB613" s="28">
        <v>795</v>
      </c>
      <c r="AC613" s="28" t="str">
        <f t="shared" ca="1" si="43"/>
        <v/>
      </c>
      <c r="AD613" s="75" t="str">
        <f t="shared" ca="1" si="44"/>
        <v/>
      </c>
      <c r="AI613" s="78" t="str">
        <f>IF(AJ613="","",MAX($AI$5:AI612)+1)</f>
        <v/>
      </c>
      <c r="AJ613" s="53" t="str">
        <f>IF(G612="","",IF(COUNTIF($AJ$11:AJ612,G612)=0,G612,""))</f>
        <v/>
      </c>
      <c r="AK613" s="53" t="str">
        <f t="shared" si="45"/>
        <v/>
      </c>
      <c r="AL613" s="135"/>
    </row>
    <row r="614" spans="1:38" x14ac:dyDescent="0.25">
      <c r="A614" s="136"/>
      <c r="B614" s="136"/>
      <c r="C614" s="136"/>
      <c r="D614" s="136"/>
      <c r="E614" s="137"/>
      <c r="F614" s="137"/>
      <c r="G614" s="136"/>
      <c r="H614" s="137"/>
      <c r="I614" s="140" t="str">
        <f t="shared" si="42"/>
        <v/>
      </c>
      <c r="J614" s="140"/>
      <c r="K614" s="140"/>
      <c r="L614" s="140"/>
      <c r="M614" s="74" t="str">
        <f>IF(AND(C614="Abierto",D614="Urgente"),A614,"")</f>
        <v/>
      </c>
      <c r="N614" s="74" t="str">
        <f ca="1">IF(AND(C614="Abierto",D614="Urgente"),TODAY()-E614,"")</f>
        <v/>
      </c>
      <c r="O614" s="74" t="str">
        <f>IF(AND(C614="Abierto",D614="Urgente"),RANK(N614,$N$13:$N$814,0)+COUNTIF($N$13:N614,N614)-1,"")</f>
        <v/>
      </c>
      <c r="P614" s="74" t="str">
        <f>IF(AND(C614="Abierto",D614="Alta"),A614,"")</f>
        <v/>
      </c>
      <c r="Q614" s="74" t="str">
        <f ca="1">IF(AND(C614="Abierto",D614="Alta"),TODAY()-E614,"")</f>
        <v/>
      </c>
      <c r="R614" s="74" t="str">
        <f>IF(AND(C614="Abierto",D614="Alta"),RANK(Q614,$Q$13:$Q$814,0)+COUNTIF($Q$13:Q614,Q614)-1+MAX(O:O),"")</f>
        <v/>
      </c>
      <c r="S614" s="74" t="str">
        <f>IF(AND(C614="Abierto",D614="Media"),A614,"")</f>
        <v/>
      </c>
      <c r="T614" s="74" t="str">
        <f ca="1">IF(AND(C614="Abierto",D614="Media"),TODAY()-E614,"")</f>
        <v/>
      </c>
      <c r="U614" s="74" t="str">
        <f>IF(AND(C614="Abierto",D614="Media"),RANK(T614,$T$13:$T$814,0)+COUNTIF($T$13:T614,T614)-1+MAX(O:O,R:R),"")</f>
        <v/>
      </c>
      <c r="V614" s="74" t="str">
        <f>IF(AND(C614="Abierto",D614="Baja"),A614,"")</f>
        <v/>
      </c>
      <c r="W614" s="74" t="str">
        <f ca="1">IF(AND(C614="Abierto",D614="Baja"),TODAY()-E614,"")</f>
        <v/>
      </c>
      <c r="X614" s="74" t="str">
        <f>IF(AND(C614="Abierto",D614="Baja"),RANK(W614,$W$13:$W$814,0)+COUNTIF($W$13:W614,W614)-1+MAX(O:O,R:R,U:U),"")</f>
        <v/>
      </c>
      <c r="Y614" s="139" t="str">
        <f>IF(OR(C614="Resuelto",C614=""),"",SUM(O614,R614,U614,X614))</f>
        <v/>
      </c>
      <c r="Z614" s="139" t="str">
        <f>IF(OR(C614="Resuelto",C614=""),"",SUM(N614,Q614,T614,W614))</f>
        <v/>
      </c>
      <c r="AA614" s="139" t="str">
        <f>IF(OR(C614="Resuelto",C614=""),"",SUM(M614,P614,S614,V614))</f>
        <v/>
      </c>
      <c r="AB614" s="28">
        <v>796</v>
      </c>
      <c r="AC614" s="28" t="str">
        <f t="shared" ca="1" si="43"/>
        <v/>
      </c>
      <c r="AD614" s="75" t="str">
        <f t="shared" ca="1" si="44"/>
        <v/>
      </c>
      <c r="AI614" s="78" t="str">
        <f>IF(AJ614="","",MAX($AI$5:AI613)+1)</f>
        <v/>
      </c>
      <c r="AJ614" s="53" t="str">
        <f>IF(G613="","",IF(COUNTIF($AJ$11:AJ613,G613)=0,G613,""))</f>
        <v/>
      </c>
      <c r="AK614" s="53" t="str">
        <f t="shared" si="45"/>
        <v/>
      </c>
      <c r="AL614" s="135"/>
    </row>
    <row r="615" spans="1:38" x14ac:dyDescent="0.25">
      <c r="A615" s="136"/>
      <c r="B615" s="136"/>
      <c r="C615" s="136"/>
      <c r="D615" s="136"/>
      <c r="E615" s="137"/>
      <c r="F615" s="137"/>
      <c r="G615" s="136"/>
      <c r="H615" s="137"/>
      <c r="I615" s="140" t="str">
        <f t="shared" si="42"/>
        <v/>
      </c>
      <c r="J615" s="140"/>
      <c r="K615" s="140"/>
      <c r="L615" s="140"/>
      <c r="M615" s="74" t="str">
        <f>IF(AND(C615="Abierto",D615="Urgente"),A615,"")</f>
        <v/>
      </c>
      <c r="N615" s="74" t="str">
        <f ca="1">IF(AND(C615="Abierto",D615="Urgente"),TODAY()-E615,"")</f>
        <v/>
      </c>
      <c r="O615" s="74" t="str">
        <f>IF(AND(C615="Abierto",D615="Urgente"),RANK(N615,$N$13:$N$814,0)+COUNTIF($N$13:N615,N615)-1,"")</f>
        <v/>
      </c>
      <c r="P615" s="74" t="str">
        <f>IF(AND(C615="Abierto",D615="Alta"),A615,"")</f>
        <v/>
      </c>
      <c r="Q615" s="74" t="str">
        <f ca="1">IF(AND(C615="Abierto",D615="Alta"),TODAY()-E615,"")</f>
        <v/>
      </c>
      <c r="R615" s="74" t="str">
        <f>IF(AND(C615="Abierto",D615="Alta"),RANK(Q615,$Q$13:$Q$814,0)+COUNTIF($Q$13:Q615,Q615)-1+MAX(O:O),"")</f>
        <v/>
      </c>
      <c r="S615" s="74" t="str">
        <f>IF(AND(C615="Abierto",D615="Media"),A615,"")</f>
        <v/>
      </c>
      <c r="T615" s="74" t="str">
        <f ca="1">IF(AND(C615="Abierto",D615="Media"),TODAY()-E615,"")</f>
        <v/>
      </c>
      <c r="U615" s="74" t="str">
        <f>IF(AND(C615="Abierto",D615="Media"),RANK(T615,$T$13:$T$814,0)+COUNTIF($T$13:T615,T615)-1+MAX(O:O,R:R),"")</f>
        <v/>
      </c>
      <c r="V615" s="74" t="str">
        <f>IF(AND(C615="Abierto",D615="Baja"),A615,"")</f>
        <v/>
      </c>
      <c r="W615" s="74" t="str">
        <f ca="1">IF(AND(C615="Abierto",D615="Baja"),TODAY()-E615,"")</f>
        <v/>
      </c>
      <c r="X615" s="74" t="str">
        <f>IF(AND(C615="Abierto",D615="Baja"),RANK(W615,$W$13:$W$814,0)+COUNTIF($W$13:W615,W615)-1+MAX(O:O,R:R,U:U),"")</f>
        <v/>
      </c>
      <c r="Y615" s="139" t="str">
        <f>IF(OR(C615="Resuelto",C615=""),"",SUM(O615,R615,U615,X615))</f>
        <v/>
      </c>
      <c r="Z615" s="139" t="str">
        <f>IF(OR(C615="Resuelto",C615=""),"",SUM(N615,Q615,T615,W615))</f>
        <v/>
      </c>
      <c r="AA615" s="139" t="str">
        <f>IF(OR(C615="Resuelto",C615=""),"",SUM(M615,P615,S615,V615))</f>
        <v/>
      </c>
      <c r="AB615" s="28">
        <v>797</v>
      </c>
      <c r="AC615" s="28" t="str">
        <f t="shared" ca="1" si="43"/>
        <v/>
      </c>
      <c r="AD615" s="75" t="str">
        <f t="shared" ca="1" si="44"/>
        <v/>
      </c>
      <c r="AI615" s="78" t="str">
        <f>IF(AJ615="","",MAX($AI$5:AI614)+1)</f>
        <v/>
      </c>
      <c r="AJ615" s="53" t="str">
        <f>IF(G614="","",IF(COUNTIF($AJ$11:AJ614,G614)=0,G614,""))</f>
        <v/>
      </c>
      <c r="AK615" s="53" t="str">
        <f t="shared" si="45"/>
        <v/>
      </c>
      <c r="AL615" s="135"/>
    </row>
    <row r="616" spans="1:38" x14ac:dyDescent="0.25">
      <c r="A616" s="136"/>
      <c r="B616" s="136"/>
      <c r="C616" s="136"/>
      <c r="D616" s="136"/>
      <c r="E616" s="137"/>
      <c r="F616" s="137"/>
      <c r="G616" s="136"/>
      <c r="H616" s="137"/>
      <c r="I616" s="140" t="str">
        <f t="shared" si="42"/>
        <v/>
      </c>
      <c r="J616" s="140"/>
      <c r="K616" s="140"/>
      <c r="L616" s="140"/>
      <c r="M616" s="74" t="str">
        <f>IF(AND(C616="Abierto",D616="Urgente"),A616,"")</f>
        <v/>
      </c>
      <c r="N616" s="74" t="str">
        <f ca="1">IF(AND(C616="Abierto",D616="Urgente"),TODAY()-E616,"")</f>
        <v/>
      </c>
      <c r="O616" s="74" t="str">
        <f>IF(AND(C616="Abierto",D616="Urgente"),RANK(N616,$N$13:$N$814,0)+COUNTIF($N$13:N616,N616)-1,"")</f>
        <v/>
      </c>
      <c r="P616" s="74" t="str">
        <f>IF(AND(C616="Abierto",D616="Alta"),A616,"")</f>
        <v/>
      </c>
      <c r="Q616" s="74" t="str">
        <f ca="1">IF(AND(C616="Abierto",D616="Alta"),TODAY()-E616,"")</f>
        <v/>
      </c>
      <c r="R616" s="74" t="str">
        <f>IF(AND(C616="Abierto",D616="Alta"),RANK(Q616,$Q$13:$Q$814,0)+COUNTIF($Q$13:Q616,Q616)-1+MAX(O:O),"")</f>
        <v/>
      </c>
      <c r="S616" s="74" t="str">
        <f>IF(AND(C616="Abierto",D616="Media"),A616,"")</f>
        <v/>
      </c>
      <c r="T616" s="74" t="str">
        <f ca="1">IF(AND(C616="Abierto",D616="Media"),TODAY()-E616,"")</f>
        <v/>
      </c>
      <c r="U616" s="74" t="str">
        <f>IF(AND(C616="Abierto",D616="Media"),RANK(T616,$T$13:$T$814,0)+COUNTIF($T$13:T616,T616)-1+MAX(O:O,R:R),"")</f>
        <v/>
      </c>
      <c r="V616" s="74" t="str">
        <f>IF(AND(C616="Abierto",D616="Baja"),A616,"")</f>
        <v/>
      </c>
      <c r="W616" s="74" t="str">
        <f ca="1">IF(AND(C616="Abierto",D616="Baja"),TODAY()-E616,"")</f>
        <v/>
      </c>
      <c r="X616" s="74" t="str">
        <f>IF(AND(C616="Abierto",D616="Baja"),RANK(W616,$W$13:$W$814,0)+COUNTIF($W$13:W616,W616)-1+MAX(O:O,R:R,U:U),"")</f>
        <v/>
      </c>
      <c r="Y616" s="139" t="str">
        <f>IF(OR(C616="Resuelto",C616=""),"",SUM(O616,R616,U616,X616))</f>
        <v/>
      </c>
      <c r="Z616" s="139" t="str">
        <f>IF(OR(C616="Resuelto",C616=""),"",SUM(N616,Q616,T616,W616))</f>
        <v/>
      </c>
      <c r="AA616" s="139" t="str">
        <f>IF(OR(C616="Resuelto",C616=""),"",SUM(M616,P616,S616,V616))</f>
        <v/>
      </c>
      <c r="AB616" s="28">
        <v>798</v>
      </c>
      <c r="AC616" s="28" t="str">
        <f t="shared" ca="1" si="43"/>
        <v/>
      </c>
      <c r="AD616" s="75" t="str">
        <f t="shared" ca="1" si="44"/>
        <v/>
      </c>
      <c r="AI616" s="78" t="str">
        <f>IF(AJ616="","",MAX($AI$5:AI615)+1)</f>
        <v/>
      </c>
      <c r="AJ616" s="53" t="str">
        <f>IF(G615="","",IF(COUNTIF($AJ$11:AJ615,G615)=0,G615,""))</f>
        <v/>
      </c>
      <c r="AK616" s="53" t="str">
        <f t="shared" si="45"/>
        <v/>
      </c>
      <c r="AL616" s="135"/>
    </row>
    <row r="617" spans="1:38" x14ac:dyDescent="0.25">
      <c r="A617" s="136"/>
      <c r="B617" s="136"/>
      <c r="C617" s="136"/>
      <c r="D617" s="136"/>
      <c r="E617" s="137"/>
      <c r="F617" s="137"/>
      <c r="G617" s="136"/>
      <c r="H617" s="137"/>
      <c r="I617" s="140" t="str">
        <f t="shared" si="42"/>
        <v/>
      </c>
      <c r="J617" s="140"/>
      <c r="K617" s="140"/>
      <c r="L617" s="140"/>
      <c r="M617" s="74" t="str">
        <f>IF(AND(C617="Abierto",D617="Urgente"),A617,"")</f>
        <v/>
      </c>
      <c r="N617" s="74" t="str">
        <f ca="1">IF(AND(C617="Abierto",D617="Urgente"),TODAY()-E617,"")</f>
        <v/>
      </c>
      <c r="O617" s="74" t="str">
        <f>IF(AND(C617="Abierto",D617="Urgente"),RANK(N617,$N$13:$N$814,0)+COUNTIF($N$13:N617,N617)-1,"")</f>
        <v/>
      </c>
      <c r="P617" s="74" t="str">
        <f>IF(AND(C617="Abierto",D617="Alta"),A617,"")</f>
        <v/>
      </c>
      <c r="Q617" s="74" t="str">
        <f ca="1">IF(AND(C617="Abierto",D617="Alta"),TODAY()-E617,"")</f>
        <v/>
      </c>
      <c r="R617" s="74" t="str">
        <f>IF(AND(C617="Abierto",D617="Alta"),RANK(Q617,$Q$13:$Q$814,0)+COUNTIF($Q$13:Q617,Q617)-1+MAX(O:O),"")</f>
        <v/>
      </c>
      <c r="S617" s="74" t="str">
        <f>IF(AND(C617="Abierto",D617="Media"),A617,"")</f>
        <v/>
      </c>
      <c r="T617" s="74" t="str">
        <f ca="1">IF(AND(C617="Abierto",D617="Media"),TODAY()-E617,"")</f>
        <v/>
      </c>
      <c r="U617" s="74" t="str">
        <f>IF(AND(C617="Abierto",D617="Media"),RANK(T617,$T$13:$T$814,0)+COUNTIF($T$13:T617,T617)-1+MAX(O:O,R:R),"")</f>
        <v/>
      </c>
      <c r="V617" s="74" t="str">
        <f>IF(AND(C617="Abierto",D617="Baja"),A617,"")</f>
        <v/>
      </c>
      <c r="W617" s="74" t="str">
        <f ca="1">IF(AND(C617="Abierto",D617="Baja"),TODAY()-E617,"")</f>
        <v/>
      </c>
      <c r="X617" s="74" t="str">
        <f>IF(AND(C617="Abierto",D617="Baja"),RANK(W617,$W$13:$W$814,0)+COUNTIF($W$13:W617,W617)-1+MAX(O:O,R:R,U:U),"")</f>
        <v/>
      </c>
      <c r="Y617" s="139" t="str">
        <f>IF(OR(C617="Resuelto",C617=""),"",SUM(O617,R617,U617,X617))</f>
        <v/>
      </c>
      <c r="Z617" s="139" t="str">
        <f>IF(OR(C617="Resuelto",C617=""),"",SUM(N617,Q617,T617,W617))</f>
        <v/>
      </c>
      <c r="AA617" s="139" t="str">
        <f>IF(OR(C617="Resuelto",C617=""),"",SUM(M617,P617,S617,V617))</f>
        <v/>
      </c>
      <c r="AB617" s="28">
        <v>799</v>
      </c>
      <c r="AC617" s="28" t="str">
        <f t="shared" ca="1" si="43"/>
        <v/>
      </c>
      <c r="AD617" s="75" t="str">
        <f t="shared" ca="1" si="44"/>
        <v/>
      </c>
      <c r="AI617" s="78" t="str">
        <f>IF(AJ617="","",MAX($AI$5:AI616)+1)</f>
        <v/>
      </c>
      <c r="AJ617" s="53" t="str">
        <f>IF(G616="","",IF(COUNTIF($AJ$11:AJ616,G616)=0,G616,""))</f>
        <v/>
      </c>
      <c r="AK617" s="53" t="str">
        <f t="shared" si="45"/>
        <v/>
      </c>
      <c r="AL617" s="135"/>
    </row>
    <row r="618" spans="1:38" x14ac:dyDescent="0.25">
      <c r="A618" s="136"/>
      <c r="B618" s="136"/>
      <c r="C618" s="136"/>
      <c r="D618" s="136"/>
      <c r="E618" s="137"/>
      <c r="F618" s="137"/>
      <c r="G618" s="136"/>
      <c r="H618" s="137"/>
      <c r="I618" s="140" t="str">
        <f t="shared" si="42"/>
        <v/>
      </c>
      <c r="J618" s="140"/>
      <c r="K618" s="140"/>
      <c r="L618" s="140"/>
      <c r="M618" s="74" t="str">
        <f>IF(AND(C618="Abierto",D618="Urgente"),A618,"")</f>
        <v/>
      </c>
      <c r="N618" s="74" t="str">
        <f ca="1">IF(AND(C618="Abierto",D618="Urgente"),TODAY()-E618,"")</f>
        <v/>
      </c>
      <c r="O618" s="74" t="str">
        <f>IF(AND(C618="Abierto",D618="Urgente"),RANK(N618,$N$13:$N$814,0)+COUNTIF($N$13:N618,N618)-1,"")</f>
        <v/>
      </c>
      <c r="P618" s="74" t="str">
        <f>IF(AND(C618="Abierto",D618="Alta"),A618,"")</f>
        <v/>
      </c>
      <c r="Q618" s="74" t="str">
        <f ca="1">IF(AND(C618="Abierto",D618="Alta"),TODAY()-E618,"")</f>
        <v/>
      </c>
      <c r="R618" s="74" t="str">
        <f>IF(AND(C618="Abierto",D618="Alta"),RANK(Q618,$Q$13:$Q$814,0)+COUNTIF($Q$13:Q618,Q618)-1+MAX(O:O),"")</f>
        <v/>
      </c>
      <c r="S618" s="74" t="str">
        <f>IF(AND(C618="Abierto",D618="Media"),A618,"")</f>
        <v/>
      </c>
      <c r="T618" s="74" t="str">
        <f ca="1">IF(AND(C618="Abierto",D618="Media"),TODAY()-E618,"")</f>
        <v/>
      </c>
      <c r="U618" s="74" t="str">
        <f>IF(AND(C618="Abierto",D618="Media"),RANK(T618,$T$13:$T$814,0)+COUNTIF($T$13:T618,T618)-1+MAX(O:O,R:R),"")</f>
        <v/>
      </c>
      <c r="V618" s="74" t="str">
        <f>IF(AND(C618="Abierto",D618="Baja"),A618,"")</f>
        <v/>
      </c>
      <c r="W618" s="74" t="str">
        <f ca="1">IF(AND(C618="Abierto",D618="Baja"),TODAY()-E618,"")</f>
        <v/>
      </c>
      <c r="X618" s="74" t="str">
        <f>IF(AND(C618="Abierto",D618="Baja"),RANK(W618,$W$13:$W$814,0)+COUNTIF($W$13:W618,W618)-1+MAX(O:O,R:R,U:U),"")</f>
        <v/>
      </c>
      <c r="Y618" s="139" t="str">
        <f>IF(OR(C618="Resuelto",C618=""),"",SUM(O618,R618,U618,X618))</f>
        <v/>
      </c>
      <c r="Z618" s="139" t="str">
        <f>IF(OR(C618="Resuelto",C618=""),"",SUM(N618,Q618,T618,W618))</f>
        <v/>
      </c>
      <c r="AA618" s="139" t="str">
        <f>IF(OR(C618="Resuelto",C618=""),"",SUM(M618,P618,S618,V618))</f>
        <v/>
      </c>
      <c r="AB618" s="28">
        <v>800</v>
      </c>
      <c r="AC618" s="28" t="str">
        <f t="shared" ca="1" si="43"/>
        <v/>
      </c>
      <c r="AD618" s="75" t="str">
        <f t="shared" ca="1" si="44"/>
        <v/>
      </c>
      <c r="AI618" s="78" t="str">
        <f>IF(AJ618="","",MAX($AI$5:AI617)+1)</f>
        <v/>
      </c>
      <c r="AJ618" s="53" t="str">
        <f>IF(G617="","",IF(COUNTIF($AJ$11:AJ617,G617)=0,G617,""))</f>
        <v/>
      </c>
      <c r="AK618" s="53" t="str">
        <f t="shared" si="45"/>
        <v/>
      </c>
      <c r="AL618" s="135"/>
    </row>
    <row r="619" spans="1:38" x14ac:dyDescent="0.25">
      <c r="A619" s="136"/>
      <c r="B619" s="136"/>
      <c r="C619" s="136"/>
      <c r="D619" s="136"/>
      <c r="E619" s="137"/>
      <c r="F619" s="137"/>
      <c r="G619" s="136"/>
      <c r="H619" s="137"/>
      <c r="I619" s="140" t="str">
        <f t="shared" si="42"/>
        <v/>
      </c>
      <c r="J619" s="140"/>
      <c r="K619" s="140"/>
      <c r="L619" s="140"/>
      <c r="M619" s="74" t="str">
        <f>IF(AND(C619="Abierto",D619="Urgente"),A619,"")</f>
        <v/>
      </c>
      <c r="N619" s="74" t="str">
        <f ca="1">IF(AND(C619="Abierto",D619="Urgente"),TODAY()-E619,"")</f>
        <v/>
      </c>
      <c r="O619" s="74" t="str">
        <f>IF(AND(C619="Abierto",D619="Urgente"),RANK(N619,$N$13:$N$814,0)+COUNTIF($N$13:N619,N619)-1,"")</f>
        <v/>
      </c>
      <c r="P619" s="74" t="str">
        <f>IF(AND(C619="Abierto",D619="Alta"),A619,"")</f>
        <v/>
      </c>
      <c r="Q619" s="74" t="str">
        <f ca="1">IF(AND(C619="Abierto",D619="Alta"),TODAY()-E619,"")</f>
        <v/>
      </c>
      <c r="R619" s="74" t="str">
        <f>IF(AND(C619="Abierto",D619="Alta"),RANK(Q619,$Q$13:$Q$814,0)+COUNTIF($Q$13:Q619,Q619)-1+MAX(O:O),"")</f>
        <v/>
      </c>
      <c r="S619" s="74" t="str">
        <f>IF(AND(C619="Abierto",D619="Media"),A619,"")</f>
        <v/>
      </c>
      <c r="T619" s="74" t="str">
        <f ca="1">IF(AND(C619="Abierto",D619="Media"),TODAY()-E619,"")</f>
        <v/>
      </c>
      <c r="U619" s="74" t="str">
        <f>IF(AND(C619="Abierto",D619="Media"),RANK(T619,$T$13:$T$814,0)+COUNTIF($T$13:T619,T619)-1+MAX(O:O,R:R),"")</f>
        <v/>
      </c>
      <c r="V619" s="74" t="str">
        <f>IF(AND(C619="Abierto",D619="Baja"),A619,"")</f>
        <v/>
      </c>
      <c r="W619" s="74" t="str">
        <f ca="1">IF(AND(C619="Abierto",D619="Baja"),TODAY()-E619,"")</f>
        <v/>
      </c>
      <c r="X619" s="74" t="str">
        <f>IF(AND(C619="Abierto",D619="Baja"),RANK(W619,$W$13:$W$814,0)+COUNTIF($W$13:W619,W619)-1+MAX(O:O,R:R,U:U),"")</f>
        <v/>
      </c>
      <c r="Y619" s="139" t="str">
        <f>IF(OR(C619="Resuelto",C619=""),"",SUM(O619,R619,U619,X619))</f>
        <v/>
      </c>
      <c r="Z619" s="139" t="str">
        <f>IF(OR(C619="Resuelto",C619=""),"",SUM(N619,Q619,T619,W619))</f>
        <v/>
      </c>
      <c r="AA619" s="139" t="str">
        <f>IF(OR(C619="Resuelto",C619=""),"",SUM(M619,P619,S619,V619))</f>
        <v/>
      </c>
      <c r="AB619" s="28">
        <v>801</v>
      </c>
      <c r="AC619" s="28" t="str">
        <f t="shared" ca="1" si="43"/>
        <v/>
      </c>
      <c r="AD619" s="75" t="str">
        <f t="shared" ca="1" si="44"/>
        <v/>
      </c>
      <c r="AI619" s="78" t="str">
        <f>IF(AJ619="","",MAX($AI$5:AI618)+1)</f>
        <v/>
      </c>
      <c r="AJ619" s="53" t="str">
        <f>IF(G618="","",IF(COUNTIF($AJ$11:AJ618,G618)=0,G618,""))</f>
        <v/>
      </c>
      <c r="AK619" s="53" t="str">
        <f t="shared" si="45"/>
        <v/>
      </c>
      <c r="AL619" s="135"/>
    </row>
    <row r="620" spans="1:38" x14ac:dyDescent="0.25">
      <c r="A620" s="136"/>
      <c r="B620" s="136"/>
      <c r="C620" s="136"/>
      <c r="D620" s="136"/>
      <c r="E620" s="137"/>
      <c r="F620" s="137"/>
      <c r="G620" s="136"/>
      <c r="H620" s="137"/>
      <c r="I620" s="140" t="str">
        <f t="shared" si="42"/>
        <v/>
      </c>
      <c r="J620" s="140"/>
      <c r="K620" s="140"/>
      <c r="L620" s="140"/>
      <c r="M620" s="74" t="str">
        <f>IF(AND(C620="Abierto",D620="Urgente"),A620,"")</f>
        <v/>
      </c>
      <c r="N620" s="74" t="str">
        <f ca="1">IF(AND(C620="Abierto",D620="Urgente"),TODAY()-E620,"")</f>
        <v/>
      </c>
      <c r="O620" s="74" t="str">
        <f>IF(AND(C620="Abierto",D620="Urgente"),RANK(N620,$N$13:$N$814,0)+COUNTIF($N$13:N620,N620)-1,"")</f>
        <v/>
      </c>
      <c r="P620" s="74" t="str">
        <f>IF(AND(C620="Abierto",D620="Alta"),A620,"")</f>
        <v/>
      </c>
      <c r="Q620" s="74" t="str">
        <f ca="1">IF(AND(C620="Abierto",D620="Alta"),TODAY()-E620,"")</f>
        <v/>
      </c>
      <c r="R620" s="74" t="str">
        <f>IF(AND(C620="Abierto",D620="Alta"),RANK(Q620,$Q$13:$Q$814,0)+COUNTIF($Q$13:Q620,Q620)-1+MAX(O:O),"")</f>
        <v/>
      </c>
      <c r="S620" s="74" t="str">
        <f>IF(AND(C620="Abierto",D620="Media"),A620,"")</f>
        <v/>
      </c>
      <c r="T620" s="74" t="str">
        <f ca="1">IF(AND(C620="Abierto",D620="Media"),TODAY()-E620,"")</f>
        <v/>
      </c>
      <c r="U620" s="74" t="str">
        <f>IF(AND(C620="Abierto",D620="Media"),RANK(T620,$T$13:$T$814,0)+COUNTIF($T$13:T620,T620)-1+MAX(O:O,R:R),"")</f>
        <v/>
      </c>
      <c r="V620" s="74" t="str">
        <f>IF(AND(C620="Abierto",D620="Baja"),A620,"")</f>
        <v/>
      </c>
      <c r="W620" s="74" t="str">
        <f ca="1">IF(AND(C620="Abierto",D620="Baja"),TODAY()-E620,"")</f>
        <v/>
      </c>
      <c r="X620" s="74" t="str">
        <f>IF(AND(C620="Abierto",D620="Baja"),RANK(W620,$W$13:$W$814,0)+COUNTIF($W$13:W620,W620)-1+MAX(O:O,R:R,U:U),"")</f>
        <v/>
      </c>
      <c r="Y620" s="139" t="str">
        <f>IF(OR(C620="Resuelto",C620=""),"",SUM(O620,R620,U620,X620))</f>
        <v/>
      </c>
      <c r="Z620" s="139" t="str">
        <f>IF(OR(C620="Resuelto",C620=""),"",SUM(N620,Q620,T620,W620))</f>
        <v/>
      </c>
      <c r="AA620" s="139" t="str">
        <f>IF(OR(C620="Resuelto",C620=""),"",SUM(M620,P620,S620,V620))</f>
        <v/>
      </c>
      <c r="AB620" s="28">
        <v>802</v>
      </c>
      <c r="AC620" s="28" t="str">
        <f t="shared" ca="1" si="43"/>
        <v/>
      </c>
      <c r="AD620" s="75" t="str">
        <f t="shared" ca="1" si="44"/>
        <v/>
      </c>
      <c r="AI620" s="78" t="str">
        <f>IF(AJ620="","",MAX($AI$5:AI619)+1)</f>
        <v/>
      </c>
      <c r="AJ620" s="53" t="str">
        <f>IF(G619="","",IF(COUNTIF($AJ$11:AJ619,G619)=0,G619,""))</f>
        <v/>
      </c>
      <c r="AK620" s="53" t="str">
        <f t="shared" si="45"/>
        <v/>
      </c>
      <c r="AL620" s="135"/>
    </row>
    <row r="621" spans="1:38" x14ac:dyDescent="0.25">
      <c r="A621" s="136"/>
      <c r="B621" s="136"/>
      <c r="C621" s="136"/>
      <c r="D621" s="136"/>
      <c r="E621" s="137"/>
      <c r="F621" s="137"/>
      <c r="G621" s="136"/>
      <c r="H621" s="137"/>
      <c r="I621" s="140" t="str">
        <f t="shared" si="42"/>
        <v/>
      </c>
      <c r="J621" s="140"/>
      <c r="K621" s="140"/>
      <c r="L621" s="140"/>
      <c r="M621" s="74" t="str">
        <f>IF(AND(C621="Abierto",D621="Urgente"),A621,"")</f>
        <v/>
      </c>
      <c r="N621" s="74" t="str">
        <f ca="1">IF(AND(C621="Abierto",D621="Urgente"),TODAY()-E621,"")</f>
        <v/>
      </c>
      <c r="O621" s="74" t="str">
        <f>IF(AND(C621="Abierto",D621="Urgente"),RANK(N621,$N$13:$N$814,0)+COUNTIF($N$13:N621,N621)-1,"")</f>
        <v/>
      </c>
      <c r="P621" s="74" t="str">
        <f>IF(AND(C621="Abierto",D621="Alta"),A621,"")</f>
        <v/>
      </c>
      <c r="Q621" s="74" t="str">
        <f ca="1">IF(AND(C621="Abierto",D621="Alta"),TODAY()-E621,"")</f>
        <v/>
      </c>
      <c r="R621" s="74" t="str">
        <f>IF(AND(C621="Abierto",D621="Alta"),RANK(Q621,$Q$13:$Q$814,0)+COUNTIF($Q$13:Q621,Q621)-1+MAX(O:O),"")</f>
        <v/>
      </c>
      <c r="S621" s="74" t="str">
        <f>IF(AND(C621="Abierto",D621="Media"),A621,"")</f>
        <v/>
      </c>
      <c r="T621" s="74" t="str">
        <f ca="1">IF(AND(C621="Abierto",D621="Media"),TODAY()-E621,"")</f>
        <v/>
      </c>
      <c r="U621" s="74" t="str">
        <f>IF(AND(C621="Abierto",D621="Media"),RANK(T621,$T$13:$T$814,0)+COUNTIF($T$13:T621,T621)-1+MAX(O:O,R:R),"")</f>
        <v/>
      </c>
      <c r="V621" s="74" t="str">
        <f>IF(AND(C621="Abierto",D621="Baja"),A621,"")</f>
        <v/>
      </c>
      <c r="W621" s="74" t="str">
        <f ca="1">IF(AND(C621="Abierto",D621="Baja"),TODAY()-E621,"")</f>
        <v/>
      </c>
      <c r="X621" s="74" t="str">
        <f>IF(AND(C621="Abierto",D621="Baja"),RANK(W621,$W$13:$W$814,0)+COUNTIF($W$13:W621,W621)-1+MAX(O:O,R:R,U:U),"")</f>
        <v/>
      </c>
      <c r="Y621" s="139" t="str">
        <f>IF(OR(C621="Resuelto",C621=""),"",SUM(O621,R621,U621,X621))</f>
        <v/>
      </c>
      <c r="Z621" s="139" t="str">
        <f>IF(OR(C621="Resuelto",C621=""),"",SUM(N621,Q621,T621,W621))</f>
        <v/>
      </c>
      <c r="AA621" s="139" t="str">
        <f>IF(OR(C621="Resuelto",C621=""),"",SUM(M621,P621,S621,V621))</f>
        <v/>
      </c>
      <c r="AB621" s="28">
        <v>803</v>
      </c>
      <c r="AC621" s="28" t="str">
        <f t="shared" ca="1" si="43"/>
        <v/>
      </c>
      <c r="AD621" s="75" t="str">
        <f t="shared" ca="1" si="44"/>
        <v/>
      </c>
      <c r="AI621" s="78" t="str">
        <f>IF(AJ621="","",MAX($AI$5:AI620)+1)</f>
        <v/>
      </c>
      <c r="AJ621" s="53" t="str">
        <f>IF(G620="","",IF(COUNTIF($AJ$11:AJ620,G620)=0,G620,""))</f>
        <v/>
      </c>
      <c r="AK621" s="53" t="str">
        <f t="shared" si="45"/>
        <v/>
      </c>
      <c r="AL621" s="135"/>
    </row>
    <row r="622" spans="1:38" x14ac:dyDescent="0.25">
      <c r="A622" s="136"/>
      <c r="B622" s="136"/>
      <c r="C622" s="136"/>
      <c r="D622" s="136"/>
      <c r="E622" s="137"/>
      <c r="F622" s="137"/>
      <c r="G622" s="136"/>
      <c r="H622" s="137"/>
      <c r="I622" s="140" t="str">
        <f t="shared" si="42"/>
        <v/>
      </c>
      <c r="J622" s="140"/>
      <c r="K622" s="140"/>
      <c r="L622" s="140"/>
      <c r="M622" s="74" t="str">
        <f>IF(AND(C622="Abierto",D622="Urgente"),A622,"")</f>
        <v/>
      </c>
      <c r="N622" s="74" t="str">
        <f ca="1">IF(AND(C622="Abierto",D622="Urgente"),TODAY()-E622,"")</f>
        <v/>
      </c>
      <c r="O622" s="74" t="str">
        <f>IF(AND(C622="Abierto",D622="Urgente"),RANK(N622,$N$13:$N$814,0)+COUNTIF($N$13:N622,N622)-1,"")</f>
        <v/>
      </c>
      <c r="P622" s="74" t="str">
        <f>IF(AND(C622="Abierto",D622="Alta"),A622,"")</f>
        <v/>
      </c>
      <c r="Q622" s="74" t="str">
        <f ca="1">IF(AND(C622="Abierto",D622="Alta"),TODAY()-E622,"")</f>
        <v/>
      </c>
      <c r="R622" s="74" t="str">
        <f>IF(AND(C622="Abierto",D622="Alta"),RANK(Q622,$Q$13:$Q$814,0)+COUNTIF($Q$13:Q622,Q622)-1+MAX(O:O),"")</f>
        <v/>
      </c>
      <c r="S622" s="74" t="str">
        <f>IF(AND(C622="Abierto",D622="Media"),A622,"")</f>
        <v/>
      </c>
      <c r="T622" s="74" t="str">
        <f ca="1">IF(AND(C622="Abierto",D622="Media"),TODAY()-E622,"")</f>
        <v/>
      </c>
      <c r="U622" s="74" t="str">
        <f>IF(AND(C622="Abierto",D622="Media"),RANK(T622,$T$13:$T$814,0)+COUNTIF($T$13:T622,T622)-1+MAX(O:O,R:R),"")</f>
        <v/>
      </c>
      <c r="V622" s="74" t="str">
        <f>IF(AND(C622="Abierto",D622="Baja"),A622,"")</f>
        <v/>
      </c>
      <c r="W622" s="74" t="str">
        <f ca="1">IF(AND(C622="Abierto",D622="Baja"),TODAY()-E622,"")</f>
        <v/>
      </c>
      <c r="X622" s="74" t="str">
        <f>IF(AND(C622="Abierto",D622="Baja"),RANK(W622,$W$13:$W$814,0)+COUNTIF($W$13:W622,W622)-1+MAX(O:O,R:R,U:U),"")</f>
        <v/>
      </c>
      <c r="Y622" s="139" t="str">
        <f>IF(OR(C622="Resuelto",C622=""),"",SUM(O622,R622,U622,X622))</f>
        <v/>
      </c>
      <c r="Z622" s="139" t="str">
        <f>IF(OR(C622="Resuelto",C622=""),"",SUM(N622,Q622,T622,W622))</f>
        <v/>
      </c>
      <c r="AA622" s="139" t="str">
        <f>IF(OR(C622="Resuelto",C622=""),"",SUM(M622,P622,S622,V622))</f>
        <v/>
      </c>
      <c r="AB622" s="28">
        <v>804</v>
      </c>
      <c r="AC622" s="28" t="str">
        <f t="shared" ca="1" si="43"/>
        <v/>
      </c>
      <c r="AD622" s="75" t="str">
        <f t="shared" ca="1" si="44"/>
        <v/>
      </c>
      <c r="AI622" s="78" t="str">
        <f>IF(AJ622="","",MAX($AI$5:AI621)+1)</f>
        <v/>
      </c>
      <c r="AJ622" s="53" t="str">
        <f>IF(G621="","",IF(COUNTIF($AJ$11:AJ621,G621)=0,G621,""))</f>
        <v/>
      </c>
      <c r="AK622" s="53" t="str">
        <f t="shared" si="45"/>
        <v/>
      </c>
      <c r="AL622" s="135"/>
    </row>
    <row r="623" spans="1:38" x14ac:dyDescent="0.25">
      <c r="A623" s="136"/>
      <c r="B623" s="136"/>
      <c r="C623" s="136"/>
      <c r="D623" s="136"/>
      <c r="E623" s="137"/>
      <c r="F623" s="137"/>
      <c r="G623" s="136"/>
      <c r="H623" s="137"/>
      <c r="I623" s="140" t="str">
        <f t="shared" si="42"/>
        <v/>
      </c>
      <c r="J623" s="140"/>
      <c r="K623" s="140"/>
      <c r="L623" s="140"/>
      <c r="M623" s="74" t="str">
        <f>IF(AND(C623="Abierto",D623="Urgente"),A623,"")</f>
        <v/>
      </c>
      <c r="N623" s="74" t="str">
        <f ca="1">IF(AND(C623="Abierto",D623="Urgente"),TODAY()-E623,"")</f>
        <v/>
      </c>
      <c r="O623" s="74" t="str">
        <f>IF(AND(C623="Abierto",D623="Urgente"),RANK(N623,$N$13:$N$814,0)+COUNTIF($N$13:N623,N623)-1,"")</f>
        <v/>
      </c>
      <c r="P623" s="74" t="str">
        <f>IF(AND(C623="Abierto",D623="Alta"),A623,"")</f>
        <v/>
      </c>
      <c r="Q623" s="74" t="str">
        <f ca="1">IF(AND(C623="Abierto",D623="Alta"),TODAY()-E623,"")</f>
        <v/>
      </c>
      <c r="R623" s="74" t="str">
        <f>IF(AND(C623="Abierto",D623="Alta"),RANK(Q623,$Q$13:$Q$814,0)+COUNTIF($Q$13:Q623,Q623)-1+MAX(O:O),"")</f>
        <v/>
      </c>
      <c r="S623" s="74" t="str">
        <f>IF(AND(C623="Abierto",D623="Media"),A623,"")</f>
        <v/>
      </c>
      <c r="T623" s="74" t="str">
        <f ca="1">IF(AND(C623="Abierto",D623="Media"),TODAY()-E623,"")</f>
        <v/>
      </c>
      <c r="U623" s="74" t="str">
        <f>IF(AND(C623="Abierto",D623="Media"),RANK(T623,$T$13:$T$814,0)+COUNTIF($T$13:T623,T623)-1+MAX(O:O,R:R),"")</f>
        <v/>
      </c>
      <c r="V623" s="74" t="str">
        <f>IF(AND(C623="Abierto",D623="Baja"),A623,"")</f>
        <v/>
      </c>
      <c r="W623" s="74" t="str">
        <f ca="1">IF(AND(C623="Abierto",D623="Baja"),TODAY()-E623,"")</f>
        <v/>
      </c>
      <c r="X623" s="74" t="str">
        <f>IF(AND(C623="Abierto",D623="Baja"),RANK(W623,$W$13:$W$814,0)+COUNTIF($W$13:W623,W623)-1+MAX(O:O,R:R,U:U),"")</f>
        <v/>
      </c>
      <c r="Y623" s="139" t="str">
        <f>IF(OR(C623="Resuelto",C623=""),"",SUM(O623,R623,U623,X623))</f>
        <v/>
      </c>
      <c r="Z623" s="139" t="str">
        <f>IF(OR(C623="Resuelto",C623=""),"",SUM(N623,Q623,T623,W623))</f>
        <v/>
      </c>
      <c r="AA623" s="139" t="str">
        <f>IF(OR(C623="Resuelto",C623=""),"",SUM(M623,P623,S623,V623))</f>
        <v/>
      </c>
      <c r="AB623" s="28">
        <v>805</v>
      </c>
      <c r="AC623" s="28" t="str">
        <f t="shared" ca="1" si="43"/>
        <v/>
      </c>
      <c r="AD623" s="75" t="str">
        <f t="shared" ca="1" si="44"/>
        <v/>
      </c>
      <c r="AI623" s="78" t="str">
        <f>IF(AJ623="","",MAX($AI$5:AI622)+1)</f>
        <v/>
      </c>
      <c r="AJ623" s="53" t="str">
        <f>IF(G622="","",IF(COUNTIF($AJ$11:AJ622,G622)=0,G622,""))</f>
        <v/>
      </c>
      <c r="AK623" s="53" t="str">
        <f t="shared" si="45"/>
        <v/>
      </c>
      <c r="AL623" s="135"/>
    </row>
    <row r="624" spans="1:38" x14ac:dyDescent="0.25">
      <c r="A624" s="136"/>
      <c r="B624" s="136"/>
      <c r="C624" s="136"/>
      <c r="D624" s="136"/>
      <c r="E624" s="137"/>
      <c r="F624" s="137"/>
      <c r="G624" s="136"/>
      <c r="H624" s="137"/>
      <c r="I624" s="140" t="str">
        <f t="shared" si="42"/>
        <v/>
      </c>
      <c r="J624" s="140"/>
      <c r="K624" s="140"/>
      <c r="L624" s="140"/>
      <c r="M624" s="74" t="str">
        <f>IF(AND(C624="Abierto",D624="Urgente"),A624,"")</f>
        <v/>
      </c>
      <c r="N624" s="74" t="str">
        <f ca="1">IF(AND(C624="Abierto",D624="Urgente"),TODAY()-E624,"")</f>
        <v/>
      </c>
      <c r="O624" s="74" t="str">
        <f>IF(AND(C624="Abierto",D624="Urgente"),RANK(N624,$N$13:$N$814,0)+COUNTIF($N$13:N624,N624)-1,"")</f>
        <v/>
      </c>
      <c r="P624" s="74" t="str">
        <f>IF(AND(C624="Abierto",D624="Alta"),A624,"")</f>
        <v/>
      </c>
      <c r="Q624" s="74" t="str">
        <f ca="1">IF(AND(C624="Abierto",D624="Alta"),TODAY()-E624,"")</f>
        <v/>
      </c>
      <c r="R624" s="74" t="str">
        <f>IF(AND(C624="Abierto",D624="Alta"),RANK(Q624,$Q$13:$Q$814,0)+COUNTIF($Q$13:Q624,Q624)-1+MAX(O:O),"")</f>
        <v/>
      </c>
      <c r="S624" s="74" t="str">
        <f>IF(AND(C624="Abierto",D624="Media"),A624,"")</f>
        <v/>
      </c>
      <c r="T624" s="74" t="str">
        <f ca="1">IF(AND(C624="Abierto",D624="Media"),TODAY()-E624,"")</f>
        <v/>
      </c>
      <c r="U624" s="74" t="str">
        <f>IF(AND(C624="Abierto",D624="Media"),RANK(T624,$T$13:$T$814,0)+COUNTIF($T$13:T624,T624)-1+MAX(O:O,R:R),"")</f>
        <v/>
      </c>
      <c r="V624" s="74" t="str">
        <f>IF(AND(C624="Abierto",D624="Baja"),A624,"")</f>
        <v/>
      </c>
      <c r="W624" s="74" t="str">
        <f ca="1">IF(AND(C624="Abierto",D624="Baja"),TODAY()-E624,"")</f>
        <v/>
      </c>
      <c r="X624" s="74" t="str">
        <f>IF(AND(C624="Abierto",D624="Baja"),RANK(W624,$W$13:$W$814,0)+COUNTIF($W$13:W624,W624)-1+MAX(O:O,R:R,U:U),"")</f>
        <v/>
      </c>
      <c r="Y624" s="139" t="str">
        <f>IF(OR(C624="Resuelto",C624=""),"",SUM(O624,R624,U624,X624))</f>
        <v/>
      </c>
      <c r="Z624" s="139" t="str">
        <f>IF(OR(C624="Resuelto",C624=""),"",SUM(N624,Q624,T624,W624))</f>
        <v/>
      </c>
      <c r="AA624" s="139" t="str">
        <f>IF(OR(C624="Resuelto",C624=""),"",SUM(M624,P624,S624,V624))</f>
        <v/>
      </c>
      <c r="AB624" s="28">
        <v>806</v>
      </c>
      <c r="AC624" s="28" t="str">
        <f t="shared" ca="1" si="43"/>
        <v/>
      </c>
      <c r="AD624" s="75" t="str">
        <f t="shared" ca="1" si="44"/>
        <v/>
      </c>
      <c r="AI624" s="78" t="str">
        <f>IF(AJ624="","",MAX($AI$5:AI623)+1)</f>
        <v/>
      </c>
      <c r="AJ624" s="53" t="str">
        <f>IF(G623="","",IF(COUNTIF($AJ$11:AJ623,G623)=0,G623,""))</f>
        <v/>
      </c>
      <c r="AK624" s="53" t="str">
        <f t="shared" si="45"/>
        <v/>
      </c>
      <c r="AL624" s="135"/>
    </row>
    <row r="625" spans="1:38" x14ac:dyDescent="0.25">
      <c r="A625" s="136"/>
      <c r="B625" s="136"/>
      <c r="C625" s="136"/>
      <c r="D625" s="136"/>
      <c r="E625" s="137"/>
      <c r="F625" s="137"/>
      <c r="G625" s="136"/>
      <c r="H625" s="137"/>
      <c r="I625" s="140" t="str">
        <f t="shared" si="42"/>
        <v/>
      </c>
      <c r="J625" s="140"/>
      <c r="K625" s="140"/>
      <c r="L625" s="140"/>
      <c r="M625" s="74" t="str">
        <f>IF(AND(C625="Abierto",D625="Urgente"),A625,"")</f>
        <v/>
      </c>
      <c r="N625" s="74" t="str">
        <f ca="1">IF(AND(C625="Abierto",D625="Urgente"),TODAY()-E625,"")</f>
        <v/>
      </c>
      <c r="O625" s="74" t="str">
        <f>IF(AND(C625="Abierto",D625="Urgente"),RANK(N625,$N$13:$N$814,0)+COUNTIF($N$13:N625,N625)-1,"")</f>
        <v/>
      </c>
      <c r="P625" s="74" t="str">
        <f>IF(AND(C625="Abierto",D625="Alta"),A625,"")</f>
        <v/>
      </c>
      <c r="Q625" s="74" t="str">
        <f ca="1">IF(AND(C625="Abierto",D625="Alta"),TODAY()-E625,"")</f>
        <v/>
      </c>
      <c r="R625" s="74" t="str">
        <f>IF(AND(C625="Abierto",D625="Alta"),RANK(Q625,$Q$13:$Q$814,0)+COUNTIF($Q$13:Q625,Q625)-1+MAX(O:O),"")</f>
        <v/>
      </c>
      <c r="S625" s="74" t="str">
        <f>IF(AND(C625="Abierto",D625="Media"),A625,"")</f>
        <v/>
      </c>
      <c r="T625" s="74" t="str">
        <f ca="1">IF(AND(C625="Abierto",D625="Media"),TODAY()-E625,"")</f>
        <v/>
      </c>
      <c r="U625" s="74" t="str">
        <f>IF(AND(C625="Abierto",D625="Media"),RANK(T625,$T$13:$T$814,0)+COUNTIF($T$13:T625,T625)-1+MAX(O:O,R:R),"")</f>
        <v/>
      </c>
      <c r="V625" s="74" t="str">
        <f>IF(AND(C625="Abierto",D625="Baja"),A625,"")</f>
        <v/>
      </c>
      <c r="W625" s="74" t="str">
        <f ca="1">IF(AND(C625="Abierto",D625="Baja"),TODAY()-E625,"")</f>
        <v/>
      </c>
      <c r="X625" s="74" t="str">
        <f>IF(AND(C625="Abierto",D625="Baja"),RANK(W625,$W$13:$W$814,0)+COUNTIF($W$13:W625,W625)-1+MAX(O:O,R:R,U:U),"")</f>
        <v/>
      </c>
      <c r="Y625" s="139" t="str">
        <f>IF(OR(C625="Resuelto",C625=""),"",SUM(O625,R625,U625,X625))</f>
        <v/>
      </c>
      <c r="Z625" s="139" t="str">
        <f>IF(OR(C625="Resuelto",C625=""),"",SUM(N625,Q625,T625,W625))</f>
        <v/>
      </c>
      <c r="AA625" s="139" t="str">
        <f>IF(OR(C625="Resuelto",C625=""),"",SUM(M625,P625,S625,V625))</f>
        <v/>
      </c>
      <c r="AB625" s="28">
        <v>807</v>
      </c>
      <c r="AC625" s="28" t="str">
        <f t="shared" ca="1" si="43"/>
        <v/>
      </c>
      <c r="AD625" s="75" t="str">
        <f t="shared" ca="1" si="44"/>
        <v/>
      </c>
      <c r="AI625" s="78" t="str">
        <f>IF(AJ625="","",MAX($AI$5:AI624)+1)</f>
        <v/>
      </c>
      <c r="AJ625" s="53" t="str">
        <f>IF(G624="","",IF(COUNTIF($AJ$11:AJ624,G624)=0,G624,""))</f>
        <v/>
      </c>
      <c r="AK625" s="53" t="str">
        <f t="shared" si="45"/>
        <v/>
      </c>
      <c r="AL625" s="135"/>
    </row>
    <row r="626" spans="1:38" x14ac:dyDescent="0.25">
      <c r="A626" s="136"/>
      <c r="B626" s="136"/>
      <c r="C626" s="136"/>
      <c r="D626" s="136"/>
      <c r="E626" s="137"/>
      <c r="F626" s="137"/>
      <c r="G626" s="136"/>
      <c r="H626" s="137"/>
      <c r="I626" s="140" t="str">
        <f t="shared" si="42"/>
        <v/>
      </c>
      <c r="J626" s="140"/>
      <c r="K626" s="140"/>
      <c r="L626" s="140"/>
      <c r="M626" s="74" t="str">
        <f>IF(AND(C626="Abierto",D626="Urgente"),A626,"")</f>
        <v/>
      </c>
      <c r="N626" s="74" t="str">
        <f ca="1">IF(AND(C626="Abierto",D626="Urgente"),TODAY()-E626,"")</f>
        <v/>
      </c>
      <c r="O626" s="74" t="str">
        <f>IF(AND(C626="Abierto",D626="Urgente"),RANK(N626,$N$13:$N$814,0)+COUNTIF($N$13:N626,N626)-1,"")</f>
        <v/>
      </c>
      <c r="P626" s="74" t="str">
        <f>IF(AND(C626="Abierto",D626="Alta"),A626,"")</f>
        <v/>
      </c>
      <c r="Q626" s="74" t="str">
        <f ca="1">IF(AND(C626="Abierto",D626="Alta"),TODAY()-E626,"")</f>
        <v/>
      </c>
      <c r="R626" s="74" t="str">
        <f>IF(AND(C626="Abierto",D626="Alta"),RANK(Q626,$Q$13:$Q$814,0)+COUNTIF($Q$13:Q626,Q626)-1+MAX(O:O),"")</f>
        <v/>
      </c>
      <c r="S626" s="74" t="str">
        <f>IF(AND(C626="Abierto",D626="Media"),A626,"")</f>
        <v/>
      </c>
      <c r="T626" s="74" t="str">
        <f ca="1">IF(AND(C626="Abierto",D626="Media"),TODAY()-E626,"")</f>
        <v/>
      </c>
      <c r="U626" s="74" t="str">
        <f>IF(AND(C626="Abierto",D626="Media"),RANK(T626,$T$13:$T$814,0)+COUNTIF($T$13:T626,T626)-1+MAX(O:O,R:R),"")</f>
        <v/>
      </c>
      <c r="V626" s="74" t="str">
        <f>IF(AND(C626="Abierto",D626="Baja"),A626,"")</f>
        <v/>
      </c>
      <c r="W626" s="74" t="str">
        <f ca="1">IF(AND(C626="Abierto",D626="Baja"),TODAY()-E626,"")</f>
        <v/>
      </c>
      <c r="X626" s="74" t="str">
        <f>IF(AND(C626="Abierto",D626="Baja"),RANK(W626,$W$13:$W$814,0)+COUNTIF($W$13:W626,W626)-1+MAX(O:O,R:R,U:U),"")</f>
        <v/>
      </c>
      <c r="Y626" s="139" t="str">
        <f>IF(OR(C626="Resuelto",C626=""),"",SUM(O626,R626,U626,X626))</f>
        <v/>
      </c>
      <c r="Z626" s="139" t="str">
        <f>IF(OR(C626="Resuelto",C626=""),"",SUM(N626,Q626,T626,W626))</f>
        <v/>
      </c>
      <c r="AA626" s="139" t="str">
        <f>IF(OR(C626="Resuelto",C626=""),"",SUM(M626,P626,S626,V626))</f>
        <v/>
      </c>
      <c r="AB626" s="28">
        <v>808</v>
      </c>
      <c r="AC626" s="28" t="str">
        <f t="shared" ca="1" si="43"/>
        <v/>
      </c>
      <c r="AD626" s="75" t="str">
        <f t="shared" ca="1" si="44"/>
        <v/>
      </c>
      <c r="AI626" s="78" t="str">
        <f>IF(AJ626="","",MAX($AI$5:AI625)+1)</f>
        <v/>
      </c>
      <c r="AJ626" s="53" t="str">
        <f>IF(G625="","",IF(COUNTIF($AJ$11:AJ625,G625)=0,G625,""))</f>
        <v/>
      </c>
      <c r="AK626" s="53" t="str">
        <f t="shared" si="45"/>
        <v/>
      </c>
      <c r="AL626" s="135"/>
    </row>
    <row r="627" spans="1:38" x14ac:dyDescent="0.25">
      <c r="A627" s="136"/>
      <c r="B627" s="136"/>
      <c r="C627" s="136"/>
      <c r="D627" s="136"/>
      <c r="E627" s="137"/>
      <c r="F627" s="137"/>
      <c r="G627" s="136"/>
      <c r="H627" s="137"/>
      <c r="I627" s="140" t="str">
        <f t="shared" si="42"/>
        <v/>
      </c>
      <c r="J627" s="140"/>
      <c r="K627" s="140"/>
      <c r="L627" s="140"/>
      <c r="M627" s="74" t="str">
        <f>IF(AND(C627="Abierto",D627="Urgente"),A627,"")</f>
        <v/>
      </c>
      <c r="N627" s="74" t="str">
        <f ca="1">IF(AND(C627="Abierto",D627="Urgente"),TODAY()-E627,"")</f>
        <v/>
      </c>
      <c r="O627" s="74" t="str">
        <f>IF(AND(C627="Abierto",D627="Urgente"),RANK(N627,$N$13:$N$814,0)+COUNTIF($N$13:N627,N627)-1,"")</f>
        <v/>
      </c>
      <c r="P627" s="74" t="str">
        <f>IF(AND(C627="Abierto",D627="Alta"),A627,"")</f>
        <v/>
      </c>
      <c r="Q627" s="74" t="str">
        <f ca="1">IF(AND(C627="Abierto",D627="Alta"),TODAY()-E627,"")</f>
        <v/>
      </c>
      <c r="R627" s="74" t="str">
        <f>IF(AND(C627="Abierto",D627="Alta"),RANK(Q627,$Q$13:$Q$814,0)+COUNTIF($Q$13:Q627,Q627)-1+MAX(O:O),"")</f>
        <v/>
      </c>
      <c r="S627" s="74" t="str">
        <f>IF(AND(C627="Abierto",D627="Media"),A627,"")</f>
        <v/>
      </c>
      <c r="T627" s="74" t="str">
        <f ca="1">IF(AND(C627="Abierto",D627="Media"),TODAY()-E627,"")</f>
        <v/>
      </c>
      <c r="U627" s="74" t="str">
        <f>IF(AND(C627="Abierto",D627="Media"),RANK(T627,$T$13:$T$814,0)+COUNTIF($T$13:T627,T627)-1+MAX(O:O,R:R),"")</f>
        <v/>
      </c>
      <c r="V627" s="74" t="str">
        <f>IF(AND(C627="Abierto",D627="Baja"),A627,"")</f>
        <v/>
      </c>
      <c r="W627" s="74" t="str">
        <f ca="1">IF(AND(C627="Abierto",D627="Baja"),TODAY()-E627,"")</f>
        <v/>
      </c>
      <c r="X627" s="74" t="str">
        <f>IF(AND(C627="Abierto",D627="Baja"),RANK(W627,$W$13:$W$814,0)+COUNTIF($W$13:W627,W627)-1+MAX(O:O,R:R,U:U),"")</f>
        <v/>
      </c>
      <c r="Y627" s="139" t="str">
        <f>IF(OR(C627="Resuelto",C627=""),"",SUM(O627,R627,U627,X627))</f>
        <v/>
      </c>
      <c r="Z627" s="139" t="str">
        <f>IF(OR(C627="Resuelto",C627=""),"",SUM(N627,Q627,T627,W627))</f>
        <v/>
      </c>
      <c r="AA627" s="139" t="str">
        <f>IF(OR(C627="Resuelto",C627=""),"",SUM(M627,P627,S627,V627))</f>
        <v/>
      </c>
      <c r="AB627" s="28">
        <v>809</v>
      </c>
      <c r="AC627" s="28" t="str">
        <f t="shared" ca="1" si="43"/>
        <v/>
      </c>
      <c r="AD627" s="75" t="str">
        <f t="shared" ca="1" si="44"/>
        <v/>
      </c>
      <c r="AI627" s="78" t="str">
        <f>IF(AJ627="","",MAX($AI$5:AI626)+1)</f>
        <v/>
      </c>
      <c r="AJ627" s="53" t="str">
        <f>IF(G626="","",IF(COUNTIF($AJ$11:AJ626,G626)=0,G626,""))</f>
        <v/>
      </c>
      <c r="AK627" s="53" t="str">
        <f t="shared" si="45"/>
        <v/>
      </c>
      <c r="AL627" s="135"/>
    </row>
    <row r="628" spans="1:38" x14ac:dyDescent="0.25">
      <c r="A628" s="136"/>
      <c r="B628" s="136"/>
      <c r="C628" s="136"/>
      <c r="D628" s="136"/>
      <c r="E628" s="137"/>
      <c r="F628" s="137"/>
      <c r="G628" s="136"/>
      <c r="H628" s="137"/>
      <c r="I628" s="140" t="str">
        <f t="shared" si="42"/>
        <v/>
      </c>
      <c r="J628" s="140"/>
      <c r="K628" s="140"/>
      <c r="L628" s="140"/>
      <c r="M628" s="74" t="str">
        <f>IF(AND(C628="Abierto",D628="Urgente"),A628,"")</f>
        <v/>
      </c>
      <c r="N628" s="74" t="str">
        <f ca="1">IF(AND(C628="Abierto",D628="Urgente"),TODAY()-E628,"")</f>
        <v/>
      </c>
      <c r="O628" s="74" t="str">
        <f>IF(AND(C628="Abierto",D628="Urgente"),RANK(N628,$N$13:$N$814,0)+COUNTIF($N$13:N628,N628)-1,"")</f>
        <v/>
      </c>
      <c r="P628" s="74" t="str">
        <f>IF(AND(C628="Abierto",D628="Alta"),A628,"")</f>
        <v/>
      </c>
      <c r="Q628" s="74" t="str">
        <f ca="1">IF(AND(C628="Abierto",D628="Alta"),TODAY()-E628,"")</f>
        <v/>
      </c>
      <c r="R628" s="74" t="str">
        <f>IF(AND(C628="Abierto",D628="Alta"),RANK(Q628,$Q$13:$Q$814,0)+COUNTIF($Q$13:Q628,Q628)-1+MAX(O:O),"")</f>
        <v/>
      </c>
      <c r="S628" s="74" t="str">
        <f>IF(AND(C628="Abierto",D628="Media"),A628,"")</f>
        <v/>
      </c>
      <c r="T628" s="74" t="str">
        <f ca="1">IF(AND(C628="Abierto",D628="Media"),TODAY()-E628,"")</f>
        <v/>
      </c>
      <c r="U628" s="74" t="str">
        <f>IF(AND(C628="Abierto",D628="Media"),RANK(T628,$T$13:$T$814,0)+COUNTIF($T$13:T628,T628)-1+MAX(O:O,R:R),"")</f>
        <v/>
      </c>
      <c r="V628" s="74" t="str">
        <f>IF(AND(C628="Abierto",D628="Baja"),A628,"")</f>
        <v/>
      </c>
      <c r="W628" s="74" t="str">
        <f ca="1">IF(AND(C628="Abierto",D628="Baja"),TODAY()-E628,"")</f>
        <v/>
      </c>
      <c r="X628" s="74" t="str">
        <f>IF(AND(C628="Abierto",D628="Baja"),RANK(W628,$W$13:$W$814,0)+COUNTIF($W$13:W628,W628)-1+MAX(O:O,R:R,U:U),"")</f>
        <v/>
      </c>
      <c r="Y628" s="139" t="str">
        <f>IF(OR(C628="Resuelto",C628=""),"",SUM(O628,R628,U628,X628))</f>
        <v/>
      </c>
      <c r="Z628" s="139" t="str">
        <f>IF(OR(C628="Resuelto",C628=""),"",SUM(N628,Q628,T628,W628))</f>
        <v/>
      </c>
      <c r="AA628" s="139" t="str">
        <f>IF(OR(C628="Resuelto",C628=""),"",SUM(M628,P628,S628,V628))</f>
        <v/>
      </c>
      <c r="AB628" s="28">
        <v>810</v>
      </c>
      <c r="AC628" s="28" t="str">
        <f t="shared" ca="1" si="43"/>
        <v/>
      </c>
      <c r="AD628" s="75" t="str">
        <f t="shared" ca="1" si="44"/>
        <v/>
      </c>
      <c r="AI628" s="78" t="str">
        <f>IF(AJ628="","",MAX($AI$5:AI627)+1)</f>
        <v/>
      </c>
      <c r="AJ628" s="53" t="str">
        <f>IF(G627="","",IF(COUNTIF($AJ$11:AJ627,G627)=0,G627,""))</f>
        <v/>
      </c>
      <c r="AK628" s="53" t="str">
        <f t="shared" si="45"/>
        <v/>
      </c>
      <c r="AL628" s="135"/>
    </row>
    <row r="629" spans="1:38" x14ac:dyDescent="0.25">
      <c r="A629" s="136"/>
      <c r="B629" s="136"/>
      <c r="C629" s="136"/>
      <c r="D629" s="136"/>
      <c r="E629" s="137"/>
      <c r="F629" s="137"/>
      <c r="G629" s="136"/>
      <c r="H629" s="137"/>
      <c r="I629" s="140" t="str">
        <f t="shared" si="42"/>
        <v/>
      </c>
      <c r="J629" s="140"/>
      <c r="K629" s="140"/>
      <c r="L629" s="140"/>
      <c r="M629" s="74" t="str">
        <f>IF(AND(C629="Abierto",D629="Urgente"),A629,"")</f>
        <v/>
      </c>
      <c r="N629" s="74" t="str">
        <f ca="1">IF(AND(C629="Abierto",D629="Urgente"),TODAY()-E629,"")</f>
        <v/>
      </c>
      <c r="O629" s="74" t="str">
        <f>IF(AND(C629="Abierto",D629="Urgente"),RANK(N629,$N$13:$N$814,0)+COUNTIF($N$13:N629,N629)-1,"")</f>
        <v/>
      </c>
      <c r="P629" s="74" t="str">
        <f>IF(AND(C629="Abierto",D629="Alta"),A629,"")</f>
        <v/>
      </c>
      <c r="Q629" s="74" t="str">
        <f ca="1">IF(AND(C629="Abierto",D629="Alta"),TODAY()-E629,"")</f>
        <v/>
      </c>
      <c r="R629" s="74" t="str">
        <f>IF(AND(C629="Abierto",D629="Alta"),RANK(Q629,$Q$13:$Q$814,0)+COUNTIF($Q$13:Q629,Q629)-1+MAX(O:O),"")</f>
        <v/>
      </c>
      <c r="S629" s="74" t="str">
        <f>IF(AND(C629="Abierto",D629="Media"),A629,"")</f>
        <v/>
      </c>
      <c r="T629" s="74" t="str">
        <f ca="1">IF(AND(C629="Abierto",D629="Media"),TODAY()-E629,"")</f>
        <v/>
      </c>
      <c r="U629" s="74" t="str">
        <f>IF(AND(C629="Abierto",D629="Media"),RANK(T629,$T$13:$T$814,0)+COUNTIF($T$13:T629,T629)-1+MAX(O:O,R:R),"")</f>
        <v/>
      </c>
      <c r="V629" s="74" t="str">
        <f>IF(AND(C629="Abierto",D629="Baja"),A629,"")</f>
        <v/>
      </c>
      <c r="W629" s="74" t="str">
        <f ca="1">IF(AND(C629="Abierto",D629="Baja"),TODAY()-E629,"")</f>
        <v/>
      </c>
      <c r="X629" s="74" t="str">
        <f>IF(AND(C629="Abierto",D629="Baja"),RANK(W629,$W$13:$W$814,0)+COUNTIF($W$13:W629,W629)-1+MAX(O:O,R:R,U:U),"")</f>
        <v/>
      </c>
      <c r="Y629" s="139" t="str">
        <f>IF(OR(C629="Resuelto",C629=""),"",SUM(O629,R629,U629,X629))</f>
        <v/>
      </c>
      <c r="Z629" s="139" t="str">
        <f>IF(OR(C629="Resuelto",C629=""),"",SUM(N629,Q629,T629,W629))</f>
        <v/>
      </c>
      <c r="AA629" s="139" t="str">
        <f>IF(OR(C629="Resuelto",C629=""),"",SUM(M629,P629,S629,V629))</f>
        <v/>
      </c>
      <c r="AB629" s="28">
        <v>811</v>
      </c>
      <c r="AC629" s="28" t="str">
        <f t="shared" ca="1" si="43"/>
        <v/>
      </c>
      <c r="AD629" s="75" t="str">
        <f t="shared" ca="1" si="44"/>
        <v/>
      </c>
      <c r="AI629" s="78" t="str">
        <f>IF(AJ629="","",MAX($AI$5:AI628)+1)</f>
        <v/>
      </c>
      <c r="AJ629" s="53" t="str">
        <f>IF(G628="","",IF(COUNTIF($AJ$11:AJ628,G628)=0,G628,""))</f>
        <v/>
      </c>
      <c r="AK629" s="53" t="str">
        <f t="shared" si="45"/>
        <v/>
      </c>
      <c r="AL629" s="135"/>
    </row>
    <row r="630" spans="1:38" x14ac:dyDescent="0.25">
      <c r="A630" s="136"/>
      <c r="B630" s="136"/>
      <c r="C630" s="136"/>
      <c r="D630" s="136"/>
      <c r="E630" s="137"/>
      <c r="F630" s="137"/>
      <c r="G630" s="136"/>
      <c r="H630" s="137"/>
      <c r="I630" s="140" t="str">
        <f t="shared" si="42"/>
        <v/>
      </c>
      <c r="J630" s="140"/>
      <c r="K630" s="140"/>
      <c r="L630" s="140"/>
      <c r="M630" s="74" t="str">
        <f>IF(AND(C630="Abierto",D630="Urgente"),A630,"")</f>
        <v/>
      </c>
      <c r="N630" s="74" t="str">
        <f ca="1">IF(AND(C630="Abierto",D630="Urgente"),TODAY()-E630,"")</f>
        <v/>
      </c>
      <c r="O630" s="74" t="str">
        <f>IF(AND(C630="Abierto",D630="Urgente"),RANK(N630,$N$13:$N$814,0)+COUNTIF($N$13:N630,N630)-1,"")</f>
        <v/>
      </c>
      <c r="P630" s="74" t="str">
        <f>IF(AND(C630="Abierto",D630="Alta"),A630,"")</f>
        <v/>
      </c>
      <c r="Q630" s="74" t="str">
        <f ca="1">IF(AND(C630="Abierto",D630="Alta"),TODAY()-E630,"")</f>
        <v/>
      </c>
      <c r="R630" s="74" t="str">
        <f>IF(AND(C630="Abierto",D630="Alta"),RANK(Q630,$Q$13:$Q$814,0)+COUNTIF($Q$13:Q630,Q630)-1+MAX(O:O),"")</f>
        <v/>
      </c>
      <c r="S630" s="74" t="str">
        <f>IF(AND(C630="Abierto",D630="Media"),A630,"")</f>
        <v/>
      </c>
      <c r="T630" s="74" t="str">
        <f ca="1">IF(AND(C630="Abierto",D630="Media"),TODAY()-E630,"")</f>
        <v/>
      </c>
      <c r="U630" s="74" t="str">
        <f>IF(AND(C630="Abierto",D630="Media"),RANK(T630,$T$13:$T$814,0)+COUNTIF($T$13:T630,T630)-1+MAX(O:O,R:R),"")</f>
        <v/>
      </c>
      <c r="V630" s="74" t="str">
        <f>IF(AND(C630="Abierto",D630="Baja"),A630,"")</f>
        <v/>
      </c>
      <c r="W630" s="74" t="str">
        <f ca="1">IF(AND(C630="Abierto",D630="Baja"),TODAY()-E630,"")</f>
        <v/>
      </c>
      <c r="X630" s="74" t="str">
        <f>IF(AND(C630="Abierto",D630="Baja"),RANK(W630,$W$13:$W$814,0)+COUNTIF($W$13:W630,W630)-1+MAX(O:O,R:R,U:U),"")</f>
        <v/>
      </c>
      <c r="Y630" s="139" t="str">
        <f>IF(OR(C630="Resuelto",C630=""),"",SUM(O630,R630,U630,X630))</f>
        <v/>
      </c>
      <c r="Z630" s="139" t="str">
        <f>IF(OR(C630="Resuelto",C630=""),"",SUM(N630,Q630,T630,W630))</f>
        <v/>
      </c>
      <c r="AA630" s="139" t="str">
        <f>IF(OR(C630="Resuelto",C630=""),"",SUM(M630,P630,S630,V630))</f>
        <v/>
      </c>
      <c r="AB630" s="28">
        <v>812</v>
      </c>
      <c r="AC630" s="28" t="str">
        <f t="shared" ca="1" si="43"/>
        <v/>
      </c>
      <c r="AD630" s="75" t="str">
        <f t="shared" ca="1" si="44"/>
        <v/>
      </c>
      <c r="AI630" s="78" t="str">
        <f>IF(AJ630="","",MAX($AI$5:AI629)+1)</f>
        <v/>
      </c>
      <c r="AJ630" s="53" t="str">
        <f>IF(G629="","",IF(COUNTIF($AJ$11:AJ629,G629)=0,G629,""))</f>
        <v/>
      </c>
      <c r="AK630" s="53" t="str">
        <f t="shared" si="45"/>
        <v/>
      </c>
      <c r="AL630" s="135"/>
    </row>
    <row r="631" spans="1:38" x14ac:dyDescent="0.25">
      <c r="A631" s="136"/>
      <c r="B631" s="136"/>
      <c r="C631" s="136"/>
      <c r="D631" s="136"/>
      <c r="E631" s="137"/>
      <c r="F631" s="137"/>
      <c r="G631" s="136"/>
      <c r="H631" s="137"/>
      <c r="I631" s="140" t="str">
        <f t="shared" si="42"/>
        <v/>
      </c>
      <c r="J631" s="140"/>
      <c r="K631" s="140"/>
      <c r="L631" s="140"/>
      <c r="M631" s="74" t="str">
        <f>IF(AND(C631="Abierto",D631="Urgente"),A631,"")</f>
        <v/>
      </c>
      <c r="N631" s="74" t="str">
        <f ca="1">IF(AND(C631="Abierto",D631="Urgente"),TODAY()-E631,"")</f>
        <v/>
      </c>
      <c r="O631" s="74" t="str">
        <f>IF(AND(C631="Abierto",D631="Urgente"),RANK(N631,$N$13:$N$814,0)+COUNTIF($N$13:N631,N631)-1,"")</f>
        <v/>
      </c>
      <c r="P631" s="74" t="str">
        <f>IF(AND(C631="Abierto",D631="Alta"),A631,"")</f>
        <v/>
      </c>
      <c r="Q631" s="74" t="str">
        <f ca="1">IF(AND(C631="Abierto",D631="Alta"),TODAY()-E631,"")</f>
        <v/>
      </c>
      <c r="R631" s="74" t="str">
        <f>IF(AND(C631="Abierto",D631="Alta"),RANK(Q631,$Q$13:$Q$814,0)+COUNTIF($Q$13:Q631,Q631)-1+MAX(O:O),"")</f>
        <v/>
      </c>
      <c r="S631" s="74" t="str">
        <f>IF(AND(C631="Abierto",D631="Media"),A631,"")</f>
        <v/>
      </c>
      <c r="T631" s="74" t="str">
        <f ca="1">IF(AND(C631="Abierto",D631="Media"),TODAY()-E631,"")</f>
        <v/>
      </c>
      <c r="U631" s="74" t="str">
        <f>IF(AND(C631="Abierto",D631="Media"),RANK(T631,$T$13:$T$814,0)+COUNTIF($T$13:T631,T631)-1+MAX(O:O,R:R),"")</f>
        <v/>
      </c>
      <c r="V631" s="74" t="str">
        <f>IF(AND(C631="Abierto",D631="Baja"),A631,"")</f>
        <v/>
      </c>
      <c r="W631" s="74" t="str">
        <f ca="1">IF(AND(C631="Abierto",D631="Baja"),TODAY()-E631,"")</f>
        <v/>
      </c>
      <c r="X631" s="74" t="str">
        <f>IF(AND(C631="Abierto",D631="Baja"),RANK(W631,$W$13:$W$814,0)+COUNTIF($W$13:W631,W631)-1+MAX(O:O,R:R,U:U),"")</f>
        <v/>
      </c>
      <c r="Y631" s="139" t="str">
        <f>IF(OR(C631="Resuelto",C631=""),"",SUM(O631,R631,U631,X631))</f>
        <v/>
      </c>
      <c r="Z631" s="139" t="str">
        <f>IF(OR(C631="Resuelto",C631=""),"",SUM(N631,Q631,T631,W631))</f>
        <v/>
      </c>
      <c r="AA631" s="139" t="str">
        <f>IF(OR(C631="Resuelto",C631=""),"",SUM(M631,P631,S631,V631))</f>
        <v/>
      </c>
      <c r="AB631" s="28">
        <v>813</v>
      </c>
      <c r="AC631" s="28" t="str">
        <f t="shared" ca="1" si="43"/>
        <v/>
      </c>
      <c r="AD631" s="75" t="str">
        <f t="shared" ca="1" si="44"/>
        <v/>
      </c>
      <c r="AI631" s="78" t="str">
        <f>IF(AJ631="","",MAX($AI$5:AI630)+1)</f>
        <v/>
      </c>
      <c r="AJ631" s="53" t="str">
        <f>IF(G630="","",IF(COUNTIF($AJ$11:AJ630,G630)=0,G630,""))</f>
        <v/>
      </c>
      <c r="AK631" s="53" t="str">
        <f t="shared" si="45"/>
        <v/>
      </c>
      <c r="AL631" s="135"/>
    </row>
    <row r="632" spans="1:38" x14ac:dyDescent="0.25">
      <c r="A632" s="136"/>
      <c r="B632" s="136"/>
      <c r="C632" s="136"/>
      <c r="D632" s="136"/>
      <c r="E632" s="137"/>
      <c r="F632" s="137"/>
      <c r="G632" s="136"/>
      <c r="H632" s="137"/>
      <c r="I632" s="140" t="str">
        <f t="shared" si="42"/>
        <v/>
      </c>
      <c r="J632" s="140"/>
      <c r="K632" s="140"/>
      <c r="L632" s="140"/>
      <c r="M632" s="74" t="str">
        <f>IF(AND(C632="Abierto",D632="Urgente"),A632,"")</f>
        <v/>
      </c>
      <c r="N632" s="74" t="str">
        <f ca="1">IF(AND(C632="Abierto",D632="Urgente"),TODAY()-E632,"")</f>
        <v/>
      </c>
      <c r="O632" s="74" t="str">
        <f>IF(AND(C632="Abierto",D632="Urgente"),RANK(N632,$N$13:$N$814,0)+COUNTIF($N$13:N632,N632)-1,"")</f>
        <v/>
      </c>
      <c r="P632" s="74" t="str">
        <f>IF(AND(C632="Abierto",D632="Alta"),A632,"")</f>
        <v/>
      </c>
      <c r="Q632" s="74" t="str">
        <f ca="1">IF(AND(C632="Abierto",D632="Alta"),TODAY()-E632,"")</f>
        <v/>
      </c>
      <c r="R632" s="74" t="str">
        <f>IF(AND(C632="Abierto",D632="Alta"),RANK(Q632,$Q$13:$Q$814,0)+COUNTIF($Q$13:Q632,Q632)-1+MAX(O:O),"")</f>
        <v/>
      </c>
      <c r="S632" s="74" t="str">
        <f>IF(AND(C632="Abierto",D632="Media"),A632,"")</f>
        <v/>
      </c>
      <c r="T632" s="74" t="str">
        <f ca="1">IF(AND(C632="Abierto",D632="Media"),TODAY()-E632,"")</f>
        <v/>
      </c>
      <c r="U632" s="74" t="str">
        <f>IF(AND(C632="Abierto",D632="Media"),RANK(T632,$T$13:$T$814,0)+COUNTIF($T$13:T632,T632)-1+MAX(O:O,R:R),"")</f>
        <v/>
      </c>
      <c r="V632" s="74" t="str">
        <f>IF(AND(C632="Abierto",D632="Baja"),A632,"")</f>
        <v/>
      </c>
      <c r="W632" s="74" t="str">
        <f ca="1">IF(AND(C632="Abierto",D632="Baja"),TODAY()-E632,"")</f>
        <v/>
      </c>
      <c r="X632" s="74" t="str">
        <f>IF(AND(C632="Abierto",D632="Baja"),RANK(W632,$W$13:$W$814,0)+COUNTIF($W$13:W632,W632)-1+MAX(O:O,R:R,U:U),"")</f>
        <v/>
      </c>
      <c r="Y632" s="139" t="str">
        <f>IF(OR(C632="Resuelto",C632=""),"",SUM(O632,R632,U632,X632))</f>
        <v/>
      </c>
      <c r="Z632" s="139" t="str">
        <f>IF(OR(C632="Resuelto",C632=""),"",SUM(N632,Q632,T632,W632))</f>
        <v/>
      </c>
      <c r="AA632" s="139" t="str">
        <f>IF(OR(C632="Resuelto",C632=""),"",SUM(M632,P632,S632,V632))</f>
        <v/>
      </c>
      <c r="AB632" s="28">
        <v>814</v>
      </c>
      <c r="AC632" s="28" t="str">
        <f t="shared" ca="1" si="43"/>
        <v/>
      </c>
      <c r="AD632" s="75" t="str">
        <f t="shared" ca="1" si="44"/>
        <v/>
      </c>
      <c r="AI632" s="78" t="str">
        <f>IF(AJ632="","",MAX($AI$5:AI631)+1)</f>
        <v/>
      </c>
      <c r="AJ632" s="53" t="str">
        <f>IF(G631="","",IF(COUNTIF($AJ$11:AJ631,G631)=0,G631,""))</f>
        <v/>
      </c>
      <c r="AK632" s="53" t="str">
        <f t="shared" si="45"/>
        <v/>
      </c>
      <c r="AL632" s="135"/>
    </row>
    <row r="633" spans="1:38" x14ac:dyDescent="0.25">
      <c r="A633" s="136"/>
      <c r="B633" s="136"/>
      <c r="C633" s="136"/>
      <c r="D633" s="136"/>
      <c r="E633" s="137"/>
      <c r="F633" s="137"/>
      <c r="G633" s="136"/>
      <c r="H633" s="137"/>
      <c r="I633" s="140" t="str">
        <f t="shared" si="42"/>
        <v/>
      </c>
      <c r="J633" s="140"/>
      <c r="K633" s="140"/>
      <c r="L633" s="140"/>
      <c r="M633" s="74" t="str">
        <f>IF(AND(C633="Abierto",D633="Urgente"),A633,"")</f>
        <v/>
      </c>
      <c r="N633" s="74" t="str">
        <f ca="1">IF(AND(C633="Abierto",D633="Urgente"),TODAY()-E633,"")</f>
        <v/>
      </c>
      <c r="O633" s="74" t="str">
        <f>IF(AND(C633="Abierto",D633="Urgente"),RANK(N633,$N$13:$N$814,0)+COUNTIF($N$13:N633,N633)-1,"")</f>
        <v/>
      </c>
      <c r="P633" s="74" t="str">
        <f>IF(AND(C633="Abierto",D633="Alta"),A633,"")</f>
        <v/>
      </c>
      <c r="Q633" s="74" t="str">
        <f ca="1">IF(AND(C633="Abierto",D633="Alta"),TODAY()-E633,"")</f>
        <v/>
      </c>
      <c r="R633" s="74" t="str">
        <f>IF(AND(C633="Abierto",D633="Alta"),RANK(Q633,$Q$13:$Q$814,0)+COUNTIF($Q$13:Q633,Q633)-1+MAX(O:O),"")</f>
        <v/>
      </c>
      <c r="S633" s="74" t="str">
        <f>IF(AND(C633="Abierto",D633="Media"),A633,"")</f>
        <v/>
      </c>
      <c r="T633" s="74" t="str">
        <f ca="1">IF(AND(C633="Abierto",D633="Media"),TODAY()-E633,"")</f>
        <v/>
      </c>
      <c r="U633" s="74" t="str">
        <f>IF(AND(C633="Abierto",D633="Media"),RANK(T633,$T$13:$T$814,0)+COUNTIF($T$13:T633,T633)-1+MAX(O:O,R:R),"")</f>
        <v/>
      </c>
      <c r="V633" s="74" t="str">
        <f>IF(AND(C633="Abierto",D633="Baja"),A633,"")</f>
        <v/>
      </c>
      <c r="W633" s="74" t="str">
        <f ca="1">IF(AND(C633="Abierto",D633="Baja"),TODAY()-E633,"")</f>
        <v/>
      </c>
      <c r="X633" s="74" t="str">
        <f>IF(AND(C633="Abierto",D633="Baja"),RANK(W633,$W$13:$W$814,0)+COUNTIF($W$13:W633,W633)-1+MAX(O:O,R:R,U:U),"")</f>
        <v/>
      </c>
      <c r="Y633" s="139" t="str">
        <f>IF(OR(C633="Resuelto",C633=""),"",SUM(O633,R633,U633,X633))</f>
        <v/>
      </c>
      <c r="Z633" s="139" t="str">
        <f>IF(OR(C633="Resuelto",C633=""),"",SUM(N633,Q633,T633,W633))</f>
        <v/>
      </c>
      <c r="AA633" s="139" t="str">
        <f>IF(OR(C633="Resuelto",C633=""),"",SUM(M633,P633,S633,V633))</f>
        <v/>
      </c>
      <c r="AB633" s="28">
        <v>815</v>
      </c>
      <c r="AC633" s="28" t="str">
        <f t="shared" ca="1" si="43"/>
        <v/>
      </c>
      <c r="AD633" s="75" t="str">
        <f t="shared" ca="1" si="44"/>
        <v/>
      </c>
      <c r="AI633" s="78" t="str">
        <f>IF(AJ633="","",MAX($AI$5:AI632)+1)</f>
        <v/>
      </c>
      <c r="AJ633" s="53" t="str">
        <f>IF(G632="","",IF(COUNTIF($AJ$11:AJ632,G632)=0,G632,""))</f>
        <v/>
      </c>
      <c r="AK633" s="53" t="str">
        <f t="shared" si="45"/>
        <v/>
      </c>
      <c r="AL633" s="135"/>
    </row>
    <row r="634" spans="1:38" x14ac:dyDescent="0.25">
      <c r="A634" s="136"/>
      <c r="B634" s="136"/>
      <c r="C634" s="136"/>
      <c r="D634" s="136"/>
      <c r="E634" s="137"/>
      <c r="F634" s="137"/>
      <c r="G634" s="136"/>
      <c r="H634" s="137"/>
      <c r="I634" s="140" t="str">
        <f t="shared" si="42"/>
        <v/>
      </c>
      <c r="J634" s="140"/>
      <c r="K634" s="140"/>
      <c r="L634" s="140"/>
      <c r="M634" s="74" t="str">
        <f>IF(AND(C634="Abierto",D634="Urgente"),A634,"")</f>
        <v/>
      </c>
      <c r="N634" s="74" t="str">
        <f ca="1">IF(AND(C634="Abierto",D634="Urgente"),TODAY()-E634,"")</f>
        <v/>
      </c>
      <c r="O634" s="74" t="str">
        <f>IF(AND(C634="Abierto",D634="Urgente"),RANK(N634,$N$13:$N$814,0)+COUNTIF($N$13:N634,N634)-1,"")</f>
        <v/>
      </c>
      <c r="P634" s="74" t="str">
        <f>IF(AND(C634="Abierto",D634="Alta"),A634,"")</f>
        <v/>
      </c>
      <c r="Q634" s="74" t="str">
        <f ca="1">IF(AND(C634="Abierto",D634="Alta"),TODAY()-E634,"")</f>
        <v/>
      </c>
      <c r="R634" s="74" t="str">
        <f>IF(AND(C634="Abierto",D634="Alta"),RANK(Q634,$Q$13:$Q$814,0)+COUNTIF($Q$13:Q634,Q634)-1+MAX(O:O),"")</f>
        <v/>
      </c>
      <c r="S634" s="74" t="str">
        <f>IF(AND(C634="Abierto",D634="Media"),A634,"")</f>
        <v/>
      </c>
      <c r="T634" s="74" t="str">
        <f ca="1">IF(AND(C634="Abierto",D634="Media"),TODAY()-E634,"")</f>
        <v/>
      </c>
      <c r="U634" s="74" t="str">
        <f>IF(AND(C634="Abierto",D634="Media"),RANK(T634,$T$13:$T$814,0)+COUNTIF($T$13:T634,T634)-1+MAX(O:O,R:R),"")</f>
        <v/>
      </c>
      <c r="V634" s="74" t="str">
        <f>IF(AND(C634="Abierto",D634="Baja"),A634,"")</f>
        <v/>
      </c>
      <c r="W634" s="74" t="str">
        <f ca="1">IF(AND(C634="Abierto",D634="Baja"),TODAY()-E634,"")</f>
        <v/>
      </c>
      <c r="X634" s="74" t="str">
        <f>IF(AND(C634="Abierto",D634="Baja"),RANK(W634,$W$13:$W$814,0)+COUNTIF($W$13:W634,W634)-1+MAX(O:O,R:R,U:U),"")</f>
        <v/>
      </c>
      <c r="Y634" s="139" t="str">
        <f>IF(OR(C634="Resuelto",C634=""),"",SUM(O634,R634,U634,X634))</f>
        <v/>
      </c>
      <c r="Z634" s="139" t="str">
        <f>IF(OR(C634="Resuelto",C634=""),"",SUM(N634,Q634,T634,W634))</f>
        <v/>
      </c>
      <c r="AA634" s="139" t="str">
        <f>IF(OR(C634="Resuelto",C634=""),"",SUM(M634,P634,S634,V634))</f>
        <v/>
      </c>
      <c r="AB634" s="28">
        <v>816</v>
      </c>
      <c r="AC634" s="28" t="str">
        <f t="shared" ca="1" si="43"/>
        <v/>
      </c>
      <c r="AD634" s="75" t="str">
        <f t="shared" ca="1" si="44"/>
        <v/>
      </c>
      <c r="AI634" s="78" t="str">
        <f>IF(AJ634="","",MAX($AI$5:AI633)+1)</f>
        <v/>
      </c>
      <c r="AJ634" s="53" t="str">
        <f>IF(G633="","",IF(COUNTIF($AJ$11:AJ633,G633)=0,G633,""))</f>
        <v/>
      </c>
      <c r="AK634" s="53" t="str">
        <f t="shared" si="45"/>
        <v/>
      </c>
      <c r="AL634" s="135"/>
    </row>
    <row r="635" spans="1:38" x14ac:dyDescent="0.25">
      <c r="A635" s="136"/>
      <c r="B635" s="136"/>
      <c r="C635" s="136"/>
      <c r="D635" s="136"/>
      <c r="E635" s="137"/>
      <c r="F635" s="137"/>
      <c r="G635" s="136"/>
      <c r="H635" s="137"/>
      <c r="I635" s="140" t="str">
        <f t="shared" si="42"/>
        <v/>
      </c>
      <c r="J635" s="140"/>
      <c r="K635" s="140"/>
      <c r="L635" s="140"/>
      <c r="M635" s="74" t="str">
        <f>IF(AND(C635="Abierto",D635="Urgente"),A635,"")</f>
        <v/>
      </c>
      <c r="N635" s="74" t="str">
        <f ca="1">IF(AND(C635="Abierto",D635="Urgente"),TODAY()-E635,"")</f>
        <v/>
      </c>
      <c r="O635" s="74" t="str">
        <f>IF(AND(C635="Abierto",D635="Urgente"),RANK(N635,$N$13:$N$814,0)+COUNTIF($N$13:N635,N635)-1,"")</f>
        <v/>
      </c>
      <c r="P635" s="74" t="str">
        <f>IF(AND(C635="Abierto",D635="Alta"),A635,"")</f>
        <v/>
      </c>
      <c r="Q635" s="74" t="str">
        <f ca="1">IF(AND(C635="Abierto",D635="Alta"),TODAY()-E635,"")</f>
        <v/>
      </c>
      <c r="R635" s="74" t="str">
        <f>IF(AND(C635="Abierto",D635="Alta"),RANK(Q635,$Q$13:$Q$814,0)+COUNTIF($Q$13:Q635,Q635)-1+MAX(O:O),"")</f>
        <v/>
      </c>
      <c r="S635" s="74" t="str">
        <f>IF(AND(C635="Abierto",D635="Media"),A635,"")</f>
        <v/>
      </c>
      <c r="T635" s="74" t="str">
        <f ca="1">IF(AND(C635="Abierto",D635="Media"),TODAY()-E635,"")</f>
        <v/>
      </c>
      <c r="U635" s="74" t="str">
        <f>IF(AND(C635="Abierto",D635="Media"),RANK(T635,$T$13:$T$814,0)+COUNTIF($T$13:T635,T635)-1+MAX(O:O,R:R),"")</f>
        <v/>
      </c>
      <c r="V635" s="74" t="str">
        <f>IF(AND(C635="Abierto",D635="Baja"),A635,"")</f>
        <v/>
      </c>
      <c r="W635" s="74" t="str">
        <f ca="1">IF(AND(C635="Abierto",D635="Baja"),TODAY()-E635,"")</f>
        <v/>
      </c>
      <c r="X635" s="74" t="str">
        <f>IF(AND(C635="Abierto",D635="Baja"),RANK(W635,$W$13:$W$814,0)+COUNTIF($W$13:W635,W635)-1+MAX(O:O,R:R,U:U),"")</f>
        <v/>
      </c>
      <c r="Y635" s="139" t="str">
        <f>IF(OR(C635="Resuelto",C635=""),"",SUM(O635,R635,U635,X635))</f>
        <v/>
      </c>
      <c r="Z635" s="139" t="str">
        <f>IF(OR(C635="Resuelto",C635=""),"",SUM(N635,Q635,T635,W635))</f>
        <v/>
      </c>
      <c r="AA635" s="139" t="str">
        <f>IF(OR(C635="Resuelto",C635=""),"",SUM(M635,P635,S635,V635))</f>
        <v/>
      </c>
      <c r="AB635" s="28">
        <v>817</v>
      </c>
      <c r="AC635" s="28" t="str">
        <f t="shared" ca="1" si="43"/>
        <v/>
      </c>
      <c r="AD635" s="75" t="str">
        <f t="shared" ca="1" si="44"/>
        <v/>
      </c>
      <c r="AI635" s="78" t="str">
        <f>IF(AJ635="","",MAX($AI$5:AI634)+1)</f>
        <v/>
      </c>
      <c r="AJ635" s="53" t="str">
        <f>IF(G634="","",IF(COUNTIF($AJ$11:AJ634,G634)=0,G634,""))</f>
        <v/>
      </c>
      <c r="AK635" s="53" t="str">
        <f t="shared" si="45"/>
        <v/>
      </c>
      <c r="AL635" s="135"/>
    </row>
    <row r="636" spans="1:38" x14ac:dyDescent="0.25">
      <c r="A636" s="136"/>
      <c r="B636" s="136"/>
      <c r="C636" s="136"/>
      <c r="D636" s="136"/>
      <c r="E636" s="137"/>
      <c r="F636" s="137"/>
      <c r="G636" s="136"/>
      <c r="H636" s="137"/>
      <c r="I636" s="140" t="str">
        <f t="shared" si="42"/>
        <v/>
      </c>
      <c r="J636" s="140"/>
      <c r="K636" s="140"/>
      <c r="L636" s="140"/>
      <c r="M636" s="74" t="str">
        <f>IF(AND(C636="Abierto",D636="Urgente"),A636,"")</f>
        <v/>
      </c>
      <c r="N636" s="74" t="str">
        <f ca="1">IF(AND(C636="Abierto",D636="Urgente"),TODAY()-E636,"")</f>
        <v/>
      </c>
      <c r="O636" s="74" t="str">
        <f>IF(AND(C636="Abierto",D636="Urgente"),RANK(N636,$N$13:$N$814,0)+COUNTIF($N$13:N636,N636)-1,"")</f>
        <v/>
      </c>
      <c r="P636" s="74" t="str">
        <f>IF(AND(C636="Abierto",D636="Alta"),A636,"")</f>
        <v/>
      </c>
      <c r="Q636" s="74" t="str">
        <f ca="1">IF(AND(C636="Abierto",D636="Alta"),TODAY()-E636,"")</f>
        <v/>
      </c>
      <c r="R636" s="74" t="str">
        <f>IF(AND(C636="Abierto",D636="Alta"),RANK(Q636,$Q$13:$Q$814,0)+COUNTIF($Q$13:Q636,Q636)-1+MAX(O:O),"")</f>
        <v/>
      </c>
      <c r="S636" s="74" t="str">
        <f>IF(AND(C636="Abierto",D636="Media"),A636,"")</f>
        <v/>
      </c>
      <c r="T636" s="74" t="str">
        <f ca="1">IF(AND(C636="Abierto",D636="Media"),TODAY()-E636,"")</f>
        <v/>
      </c>
      <c r="U636" s="74" t="str">
        <f>IF(AND(C636="Abierto",D636="Media"),RANK(T636,$T$13:$T$814,0)+COUNTIF($T$13:T636,T636)-1+MAX(O:O,R:R),"")</f>
        <v/>
      </c>
      <c r="V636" s="74" t="str">
        <f>IF(AND(C636="Abierto",D636="Baja"),A636,"")</f>
        <v/>
      </c>
      <c r="W636" s="74" t="str">
        <f ca="1">IF(AND(C636="Abierto",D636="Baja"),TODAY()-E636,"")</f>
        <v/>
      </c>
      <c r="X636" s="74" t="str">
        <f>IF(AND(C636="Abierto",D636="Baja"),RANK(W636,$W$13:$W$814,0)+COUNTIF($W$13:W636,W636)-1+MAX(O:O,R:R,U:U),"")</f>
        <v/>
      </c>
      <c r="Y636" s="139" t="str">
        <f>IF(OR(C636="Resuelto",C636=""),"",SUM(O636,R636,U636,X636))</f>
        <v/>
      </c>
      <c r="Z636" s="139" t="str">
        <f>IF(OR(C636="Resuelto",C636=""),"",SUM(N636,Q636,T636,W636))</f>
        <v/>
      </c>
      <c r="AA636" s="139" t="str">
        <f>IF(OR(C636="Resuelto",C636=""),"",SUM(M636,P636,S636,V636))</f>
        <v/>
      </c>
      <c r="AB636" s="28">
        <v>818</v>
      </c>
      <c r="AC636" s="28" t="str">
        <f t="shared" ca="1" si="43"/>
        <v/>
      </c>
      <c r="AD636" s="75" t="str">
        <f t="shared" ca="1" si="44"/>
        <v/>
      </c>
      <c r="AI636" s="78" t="str">
        <f>IF(AJ636="","",MAX($AI$5:AI635)+1)</f>
        <v/>
      </c>
      <c r="AJ636" s="53" t="str">
        <f>IF(G635="","",IF(COUNTIF($AJ$11:AJ635,G635)=0,G635,""))</f>
        <v/>
      </c>
      <c r="AK636" s="53" t="str">
        <f t="shared" si="45"/>
        <v/>
      </c>
      <c r="AL636" s="135"/>
    </row>
    <row r="637" spans="1:38" x14ac:dyDescent="0.25">
      <c r="A637" s="136"/>
      <c r="B637" s="136"/>
      <c r="C637" s="136"/>
      <c r="D637" s="136"/>
      <c r="E637" s="137"/>
      <c r="F637" s="137"/>
      <c r="G637" s="136"/>
      <c r="H637" s="137"/>
      <c r="I637" s="140" t="str">
        <f t="shared" si="42"/>
        <v/>
      </c>
      <c r="J637" s="140"/>
      <c r="K637" s="140"/>
      <c r="L637" s="140"/>
      <c r="M637" s="74" t="str">
        <f>IF(AND(C637="Abierto",D637="Urgente"),A637,"")</f>
        <v/>
      </c>
      <c r="N637" s="74" t="str">
        <f ca="1">IF(AND(C637="Abierto",D637="Urgente"),TODAY()-E637,"")</f>
        <v/>
      </c>
      <c r="O637" s="74" t="str">
        <f>IF(AND(C637="Abierto",D637="Urgente"),RANK(N637,$N$13:$N$814,0)+COUNTIF($N$13:N637,N637)-1,"")</f>
        <v/>
      </c>
      <c r="P637" s="74" t="str">
        <f>IF(AND(C637="Abierto",D637="Alta"),A637,"")</f>
        <v/>
      </c>
      <c r="Q637" s="74" t="str">
        <f ca="1">IF(AND(C637="Abierto",D637="Alta"),TODAY()-E637,"")</f>
        <v/>
      </c>
      <c r="R637" s="74" t="str">
        <f>IF(AND(C637="Abierto",D637="Alta"),RANK(Q637,$Q$13:$Q$814,0)+COUNTIF($Q$13:Q637,Q637)-1+MAX(O:O),"")</f>
        <v/>
      </c>
      <c r="S637" s="74" t="str">
        <f>IF(AND(C637="Abierto",D637="Media"),A637,"")</f>
        <v/>
      </c>
      <c r="T637" s="74" t="str">
        <f ca="1">IF(AND(C637="Abierto",D637="Media"),TODAY()-E637,"")</f>
        <v/>
      </c>
      <c r="U637" s="74" t="str">
        <f>IF(AND(C637="Abierto",D637="Media"),RANK(T637,$T$13:$T$814,0)+COUNTIF($T$13:T637,T637)-1+MAX(O:O,R:R),"")</f>
        <v/>
      </c>
      <c r="V637" s="74" t="str">
        <f>IF(AND(C637="Abierto",D637="Baja"),A637,"")</f>
        <v/>
      </c>
      <c r="W637" s="74" t="str">
        <f ca="1">IF(AND(C637="Abierto",D637="Baja"),TODAY()-E637,"")</f>
        <v/>
      </c>
      <c r="X637" s="74" t="str">
        <f>IF(AND(C637="Abierto",D637="Baja"),RANK(W637,$W$13:$W$814,0)+COUNTIF($W$13:W637,W637)-1+MAX(O:O,R:R,U:U),"")</f>
        <v/>
      </c>
      <c r="Y637" s="139" t="str">
        <f>IF(OR(C637="Resuelto",C637=""),"",SUM(O637,R637,U637,X637))</f>
        <v/>
      </c>
      <c r="Z637" s="139" t="str">
        <f>IF(OR(C637="Resuelto",C637=""),"",SUM(N637,Q637,T637,W637))</f>
        <v/>
      </c>
      <c r="AA637" s="139" t="str">
        <f>IF(OR(C637="Resuelto",C637=""),"",SUM(M637,P637,S637,V637))</f>
        <v/>
      </c>
      <c r="AB637" s="28">
        <v>819</v>
      </c>
      <c r="AC637" s="28" t="str">
        <f t="shared" ca="1" si="43"/>
        <v/>
      </c>
      <c r="AD637" s="75" t="str">
        <f t="shared" ca="1" si="44"/>
        <v/>
      </c>
      <c r="AI637" s="78" t="str">
        <f>IF(AJ637="","",MAX($AI$5:AI636)+1)</f>
        <v/>
      </c>
      <c r="AJ637" s="53" t="str">
        <f>IF(G636="","",IF(COUNTIF($AJ$11:AJ636,G636)=0,G636,""))</f>
        <v/>
      </c>
      <c r="AK637" s="53" t="str">
        <f t="shared" si="45"/>
        <v/>
      </c>
      <c r="AL637" s="135"/>
    </row>
    <row r="638" spans="1:38" x14ac:dyDescent="0.25">
      <c r="A638" s="136"/>
      <c r="B638" s="136"/>
      <c r="C638" s="136"/>
      <c r="D638" s="136"/>
      <c r="E638" s="137"/>
      <c r="F638" s="137"/>
      <c r="G638" s="136"/>
      <c r="H638" s="137"/>
      <c r="I638" s="140" t="str">
        <f t="shared" si="42"/>
        <v/>
      </c>
      <c r="J638" s="140"/>
      <c r="K638" s="140"/>
      <c r="L638" s="140"/>
      <c r="M638" s="74" t="str">
        <f>IF(AND(C638="Abierto",D638="Urgente"),A638,"")</f>
        <v/>
      </c>
      <c r="N638" s="74" t="str">
        <f ca="1">IF(AND(C638="Abierto",D638="Urgente"),TODAY()-E638,"")</f>
        <v/>
      </c>
      <c r="O638" s="74" t="str">
        <f>IF(AND(C638="Abierto",D638="Urgente"),RANK(N638,$N$13:$N$814,0)+COUNTIF($N$13:N638,N638)-1,"")</f>
        <v/>
      </c>
      <c r="P638" s="74" t="str">
        <f>IF(AND(C638="Abierto",D638="Alta"),A638,"")</f>
        <v/>
      </c>
      <c r="Q638" s="74" t="str">
        <f ca="1">IF(AND(C638="Abierto",D638="Alta"),TODAY()-E638,"")</f>
        <v/>
      </c>
      <c r="R638" s="74" t="str">
        <f>IF(AND(C638="Abierto",D638="Alta"),RANK(Q638,$Q$13:$Q$814,0)+COUNTIF($Q$13:Q638,Q638)-1+MAX(O:O),"")</f>
        <v/>
      </c>
      <c r="S638" s="74" t="str">
        <f>IF(AND(C638="Abierto",D638="Media"),A638,"")</f>
        <v/>
      </c>
      <c r="T638" s="74" t="str">
        <f ca="1">IF(AND(C638="Abierto",D638="Media"),TODAY()-E638,"")</f>
        <v/>
      </c>
      <c r="U638" s="74" t="str">
        <f>IF(AND(C638="Abierto",D638="Media"),RANK(T638,$T$13:$T$814,0)+COUNTIF($T$13:T638,T638)-1+MAX(O:O,R:R),"")</f>
        <v/>
      </c>
      <c r="V638" s="74" t="str">
        <f>IF(AND(C638="Abierto",D638="Baja"),A638,"")</f>
        <v/>
      </c>
      <c r="W638" s="74" t="str">
        <f ca="1">IF(AND(C638="Abierto",D638="Baja"),TODAY()-E638,"")</f>
        <v/>
      </c>
      <c r="X638" s="74" t="str">
        <f>IF(AND(C638="Abierto",D638="Baja"),RANK(W638,$W$13:$W$814,0)+COUNTIF($W$13:W638,W638)-1+MAX(O:O,R:R,U:U),"")</f>
        <v/>
      </c>
      <c r="Y638" s="139" t="str">
        <f>IF(OR(C638="Resuelto",C638=""),"",SUM(O638,R638,U638,X638))</f>
        <v/>
      </c>
      <c r="Z638" s="139" t="str">
        <f>IF(OR(C638="Resuelto",C638=""),"",SUM(N638,Q638,T638,W638))</f>
        <v/>
      </c>
      <c r="AA638" s="139" t="str">
        <f>IF(OR(C638="Resuelto",C638=""),"",SUM(M638,P638,S638,V638))</f>
        <v/>
      </c>
      <c r="AB638" s="28">
        <v>820</v>
      </c>
      <c r="AC638" s="28" t="str">
        <f t="shared" ca="1" si="43"/>
        <v/>
      </c>
      <c r="AD638" s="75" t="str">
        <f t="shared" ca="1" si="44"/>
        <v/>
      </c>
      <c r="AI638" s="78" t="str">
        <f>IF(AJ638="","",MAX($AI$5:AI637)+1)</f>
        <v/>
      </c>
      <c r="AJ638" s="53" t="str">
        <f>IF(G637="","",IF(COUNTIF($AJ$11:AJ637,G637)=0,G637,""))</f>
        <v/>
      </c>
      <c r="AK638" s="53" t="str">
        <f t="shared" si="45"/>
        <v/>
      </c>
      <c r="AL638" s="135"/>
    </row>
    <row r="639" spans="1:38" x14ac:dyDescent="0.25">
      <c r="A639" s="136"/>
      <c r="B639" s="136"/>
      <c r="C639" s="136"/>
      <c r="D639" s="136"/>
      <c r="E639" s="137"/>
      <c r="F639" s="137"/>
      <c r="G639" s="136"/>
      <c r="H639" s="137"/>
      <c r="I639" s="140" t="str">
        <f t="shared" si="42"/>
        <v/>
      </c>
      <c r="J639" s="140"/>
      <c r="K639" s="140"/>
      <c r="L639" s="140"/>
      <c r="M639" s="74" t="str">
        <f>IF(AND(C639="Abierto",D639="Urgente"),A639,"")</f>
        <v/>
      </c>
      <c r="N639" s="74" t="str">
        <f ca="1">IF(AND(C639="Abierto",D639="Urgente"),TODAY()-E639,"")</f>
        <v/>
      </c>
      <c r="O639" s="74" t="str">
        <f>IF(AND(C639="Abierto",D639="Urgente"),RANK(N639,$N$13:$N$814,0)+COUNTIF($N$13:N639,N639)-1,"")</f>
        <v/>
      </c>
      <c r="P639" s="74" t="str">
        <f>IF(AND(C639="Abierto",D639="Alta"),A639,"")</f>
        <v/>
      </c>
      <c r="Q639" s="74" t="str">
        <f ca="1">IF(AND(C639="Abierto",D639="Alta"),TODAY()-E639,"")</f>
        <v/>
      </c>
      <c r="R639" s="74" t="str">
        <f>IF(AND(C639="Abierto",D639="Alta"),RANK(Q639,$Q$13:$Q$814,0)+COUNTIF($Q$13:Q639,Q639)-1+MAX(O:O),"")</f>
        <v/>
      </c>
      <c r="S639" s="74" t="str">
        <f>IF(AND(C639="Abierto",D639="Media"),A639,"")</f>
        <v/>
      </c>
      <c r="T639" s="74" t="str">
        <f ca="1">IF(AND(C639="Abierto",D639="Media"),TODAY()-E639,"")</f>
        <v/>
      </c>
      <c r="U639" s="74" t="str">
        <f>IF(AND(C639="Abierto",D639="Media"),RANK(T639,$T$13:$T$814,0)+COUNTIF($T$13:T639,T639)-1+MAX(O:O,R:R),"")</f>
        <v/>
      </c>
      <c r="V639" s="74" t="str">
        <f>IF(AND(C639="Abierto",D639="Baja"),A639,"")</f>
        <v/>
      </c>
      <c r="W639" s="74" t="str">
        <f ca="1">IF(AND(C639="Abierto",D639="Baja"),TODAY()-E639,"")</f>
        <v/>
      </c>
      <c r="X639" s="74" t="str">
        <f>IF(AND(C639="Abierto",D639="Baja"),RANK(W639,$W$13:$W$814,0)+COUNTIF($W$13:W639,W639)-1+MAX(O:O,R:R,U:U),"")</f>
        <v/>
      </c>
      <c r="Y639" s="139" t="str">
        <f>IF(OR(C639="Resuelto",C639=""),"",SUM(O639,R639,U639,X639))</f>
        <v/>
      </c>
      <c r="Z639" s="139" t="str">
        <f>IF(OR(C639="Resuelto",C639=""),"",SUM(N639,Q639,T639,W639))</f>
        <v/>
      </c>
      <c r="AA639" s="139" t="str">
        <f>IF(OR(C639="Resuelto",C639=""),"",SUM(M639,P639,S639,V639))</f>
        <v/>
      </c>
      <c r="AB639" s="28">
        <v>821</v>
      </c>
      <c r="AC639" s="28" t="str">
        <f t="shared" ca="1" si="43"/>
        <v/>
      </c>
      <c r="AD639" s="75" t="str">
        <f t="shared" ca="1" si="44"/>
        <v/>
      </c>
      <c r="AI639" s="78" t="str">
        <f>IF(AJ639="","",MAX($AI$5:AI638)+1)</f>
        <v/>
      </c>
      <c r="AJ639" s="53" t="str">
        <f>IF(G638="","",IF(COUNTIF($AJ$11:AJ638,G638)=0,G638,""))</f>
        <v/>
      </c>
      <c r="AK639" s="53" t="str">
        <f t="shared" si="45"/>
        <v/>
      </c>
      <c r="AL639" s="135"/>
    </row>
    <row r="640" spans="1:38" x14ac:dyDescent="0.25">
      <c r="A640" s="136"/>
      <c r="B640" s="136"/>
      <c r="C640" s="136"/>
      <c r="D640" s="136"/>
      <c r="E640" s="137"/>
      <c r="F640" s="137"/>
      <c r="G640" s="136"/>
      <c r="H640" s="137"/>
      <c r="I640" s="140" t="str">
        <f t="shared" si="42"/>
        <v/>
      </c>
      <c r="J640" s="140"/>
      <c r="K640" s="140"/>
      <c r="L640" s="140"/>
      <c r="M640" s="74" t="str">
        <f>IF(AND(C640="Abierto",D640="Urgente"),A640,"")</f>
        <v/>
      </c>
      <c r="N640" s="74" t="str">
        <f ca="1">IF(AND(C640="Abierto",D640="Urgente"),TODAY()-E640,"")</f>
        <v/>
      </c>
      <c r="O640" s="74" t="str">
        <f>IF(AND(C640="Abierto",D640="Urgente"),RANK(N640,$N$13:$N$814,0)+COUNTIF($N$13:N640,N640)-1,"")</f>
        <v/>
      </c>
      <c r="P640" s="74" t="str">
        <f>IF(AND(C640="Abierto",D640="Alta"),A640,"")</f>
        <v/>
      </c>
      <c r="Q640" s="74" t="str">
        <f ca="1">IF(AND(C640="Abierto",D640="Alta"),TODAY()-E640,"")</f>
        <v/>
      </c>
      <c r="R640" s="74" t="str">
        <f>IF(AND(C640="Abierto",D640="Alta"),RANK(Q640,$Q$13:$Q$814,0)+COUNTIF($Q$13:Q640,Q640)-1+MAX(O:O),"")</f>
        <v/>
      </c>
      <c r="S640" s="74" t="str">
        <f>IF(AND(C640="Abierto",D640="Media"),A640,"")</f>
        <v/>
      </c>
      <c r="T640" s="74" t="str">
        <f ca="1">IF(AND(C640="Abierto",D640="Media"),TODAY()-E640,"")</f>
        <v/>
      </c>
      <c r="U640" s="74" t="str">
        <f>IF(AND(C640="Abierto",D640="Media"),RANK(T640,$T$13:$T$814,0)+COUNTIF($T$13:T640,T640)-1+MAX(O:O,R:R),"")</f>
        <v/>
      </c>
      <c r="V640" s="74" t="str">
        <f>IF(AND(C640="Abierto",D640="Baja"),A640,"")</f>
        <v/>
      </c>
      <c r="W640" s="74" t="str">
        <f ca="1">IF(AND(C640="Abierto",D640="Baja"),TODAY()-E640,"")</f>
        <v/>
      </c>
      <c r="X640" s="74" t="str">
        <f>IF(AND(C640="Abierto",D640="Baja"),RANK(W640,$W$13:$W$814,0)+COUNTIF($W$13:W640,W640)-1+MAX(O:O,R:R,U:U),"")</f>
        <v/>
      </c>
      <c r="Y640" s="139" t="str">
        <f>IF(OR(C640="Resuelto",C640=""),"",SUM(O640,R640,U640,X640))</f>
        <v/>
      </c>
      <c r="Z640" s="139" t="str">
        <f>IF(OR(C640="Resuelto",C640=""),"",SUM(N640,Q640,T640,W640))</f>
        <v/>
      </c>
      <c r="AA640" s="139" t="str">
        <f>IF(OR(C640="Resuelto",C640=""),"",SUM(M640,P640,S640,V640))</f>
        <v/>
      </c>
      <c r="AB640" s="28">
        <v>822</v>
      </c>
      <c r="AC640" s="28" t="str">
        <f t="shared" ca="1" si="43"/>
        <v/>
      </c>
      <c r="AD640" s="75" t="str">
        <f t="shared" ca="1" si="44"/>
        <v/>
      </c>
      <c r="AI640" s="78" t="str">
        <f>IF(AJ640="","",MAX($AI$5:AI639)+1)</f>
        <v/>
      </c>
      <c r="AJ640" s="53" t="str">
        <f>IF(G639="","",IF(COUNTIF($AJ$11:AJ639,G639)=0,G639,""))</f>
        <v/>
      </c>
      <c r="AK640" s="53" t="str">
        <f t="shared" si="45"/>
        <v/>
      </c>
      <c r="AL640" s="135"/>
    </row>
    <row r="641" spans="1:38" x14ac:dyDescent="0.25">
      <c r="A641" s="136"/>
      <c r="B641" s="136"/>
      <c r="C641" s="136"/>
      <c r="D641" s="136"/>
      <c r="E641" s="137"/>
      <c r="F641" s="137"/>
      <c r="G641" s="136"/>
      <c r="H641" s="137"/>
      <c r="I641" s="140" t="str">
        <f t="shared" si="42"/>
        <v/>
      </c>
      <c r="J641" s="140"/>
      <c r="K641" s="140"/>
      <c r="L641" s="140"/>
      <c r="M641" s="74" t="str">
        <f>IF(AND(C641="Abierto",D641="Urgente"),A641,"")</f>
        <v/>
      </c>
      <c r="N641" s="74" t="str">
        <f ca="1">IF(AND(C641="Abierto",D641="Urgente"),TODAY()-E641,"")</f>
        <v/>
      </c>
      <c r="O641" s="74" t="str">
        <f>IF(AND(C641="Abierto",D641="Urgente"),RANK(N641,$N$13:$N$814,0)+COUNTIF($N$13:N641,N641)-1,"")</f>
        <v/>
      </c>
      <c r="P641" s="74" t="str">
        <f>IF(AND(C641="Abierto",D641="Alta"),A641,"")</f>
        <v/>
      </c>
      <c r="Q641" s="74" t="str">
        <f ca="1">IF(AND(C641="Abierto",D641="Alta"),TODAY()-E641,"")</f>
        <v/>
      </c>
      <c r="R641" s="74" t="str">
        <f>IF(AND(C641="Abierto",D641="Alta"),RANK(Q641,$Q$13:$Q$814,0)+COUNTIF($Q$13:Q641,Q641)-1+MAX(O:O),"")</f>
        <v/>
      </c>
      <c r="S641" s="74" t="str">
        <f>IF(AND(C641="Abierto",D641="Media"),A641,"")</f>
        <v/>
      </c>
      <c r="T641" s="74" t="str">
        <f ca="1">IF(AND(C641="Abierto",D641="Media"),TODAY()-E641,"")</f>
        <v/>
      </c>
      <c r="U641" s="74" t="str">
        <f>IF(AND(C641="Abierto",D641="Media"),RANK(T641,$T$13:$T$814,0)+COUNTIF($T$13:T641,T641)-1+MAX(O:O,R:R),"")</f>
        <v/>
      </c>
      <c r="V641" s="74" t="str">
        <f>IF(AND(C641="Abierto",D641="Baja"),A641,"")</f>
        <v/>
      </c>
      <c r="W641" s="74" t="str">
        <f ca="1">IF(AND(C641="Abierto",D641="Baja"),TODAY()-E641,"")</f>
        <v/>
      </c>
      <c r="X641" s="74" t="str">
        <f>IF(AND(C641="Abierto",D641="Baja"),RANK(W641,$W$13:$W$814,0)+COUNTIF($W$13:W641,W641)-1+MAX(O:O,R:R,U:U),"")</f>
        <v/>
      </c>
      <c r="Y641" s="139" t="str">
        <f>IF(OR(C641="Resuelto",C641=""),"",SUM(O641,R641,U641,X641))</f>
        <v/>
      </c>
      <c r="Z641" s="139" t="str">
        <f>IF(OR(C641="Resuelto",C641=""),"",SUM(N641,Q641,T641,W641))</f>
        <v/>
      </c>
      <c r="AA641" s="139" t="str">
        <f>IF(OR(C641="Resuelto",C641=""),"",SUM(M641,P641,S641,V641))</f>
        <v/>
      </c>
      <c r="AB641" s="28">
        <v>823</v>
      </c>
      <c r="AC641" s="28" t="str">
        <f t="shared" ca="1" si="43"/>
        <v/>
      </c>
      <c r="AD641" s="75" t="str">
        <f t="shared" ca="1" si="44"/>
        <v/>
      </c>
      <c r="AI641" s="78" t="str">
        <f>IF(AJ641="","",MAX($AI$5:AI640)+1)</f>
        <v/>
      </c>
      <c r="AJ641" s="53" t="str">
        <f>IF(G640="","",IF(COUNTIF($AJ$11:AJ640,G640)=0,G640,""))</f>
        <v/>
      </c>
      <c r="AK641" s="53" t="str">
        <f t="shared" si="45"/>
        <v/>
      </c>
      <c r="AL641" s="135"/>
    </row>
    <row r="642" spans="1:38" x14ac:dyDescent="0.25">
      <c r="A642" s="136"/>
      <c r="B642" s="136"/>
      <c r="C642" s="136"/>
      <c r="D642" s="136"/>
      <c r="E642" s="137"/>
      <c r="F642" s="137"/>
      <c r="G642" s="136"/>
      <c r="H642" s="137"/>
      <c r="I642" s="140" t="str">
        <f t="shared" si="42"/>
        <v/>
      </c>
      <c r="J642" s="140"/>
      <c r="K642" s="140"/>
      <c r="L642" s="140"/>
      <c r="M642" s="74" t="str">
        <f>IF(AND(C642="Abierto",D642="Urgente"),A642,"")</f>
        <v/>
      </c>
      <c r="N642" s="74" t="str">
        <f ca="1">IF(AND(C642="Abierto",D642="Urgente"),TODAY()-E642,"")</f>
        <v/>
      </c>
      <c r="O642" s="74" t="str">
        <f>IF(AND(C642="Abierto",D642="Urgente"),RANK(N642,$N$13:$N$814,0)+COUNTIF($N$13:N642,N642)-1,"")</f>
        <v/>
      </c>
      <c r="P642" s="74" t="str">
        <f>IF(AND(C642="Abierto",D642="Alta"),A642,"")</f>
        <v/>
      </c>
      <c r="Q642" s="74" t="str">
        <f ca="1">IF(AND(C642="Abierto",D642="Alta"),TODAY()-E642,"")</f>
        <v/>
      </c>
      <c r="R642" s="74" t="str">
        <f>IF(AND(C642="Abierto",D642="Alta"),RANK(Q642,$Q$13:$Q$814,0)+COUNTIF($Q$13:Q642,Q642)-1+MAX(O:O),"")</f>
        <v/>
      </c>
      <c r="S642" s="74" t="str">
        <f>IF(AND(C642="Abierto",D642="Media"),A642,"")</f>
        <v/>
      </c>
      <c r="T642" s="74" t="str">
        <f ca="1">IF(AND(C642="Abierto",D642="Media"),TODAY()-E642,"")</f>
        <v/>
      </c>
      <c r="U642" s="74" t="str">
        <f>IF(AND(C642="Abierto",D642="Media"),RANK(T642,$T$13:$T$814,0)+COUNTIF($T$13:T642,T642)-1+MAX(O:O,R:R),"")</f>
        <v/>
      </c>
      <c r="V642" s="74" t="str">
        <f>IF(AND(C642="Abierto",D642="Baja"),A642,"")</f>
        <v/>
      </c>
      <c r="W642" s="74" t="str">
        <f ca="1">IF(AND(C642="Abierto",D642="Baja"),TODAY()-E642,"")</f>
        <v/>
      </c>
      <c r="X642" s="74" t="str">
        <f>IF(AND(C642="Abierto",D642="Baja"),RANK(W642,$W$13:$W$814,0)+COUNTIF($W$13:W642,W642)-1+MAX(O:O,R:R,U:U),"")</f>
        <v/>
      </c>
      <c r="Y642" s="139" t="str">
        <f>IF(OR(C642="Resuelto",C642=""),"",SUM(O642,R642,U642,X642))</f>
        <v/>
      </c>
      <c r="Z642" s="139" t="str">
        <f>IF(OR(C642="Resuelto",C642=""),"",SUM(N642,Q642,T642,W642))</f>
        <v/>
      </c>
      <c r="AA642" s="139" t="str">
        <f>IF(OR(C642="Resuelto",C642=""),"",SUM(M642,P642,S642,V642))</f>
        <v/>
      </c>
      <c r="AB642" s="28">
        <v>824</v>
      </c>
      <c r="AC642" s="28" t="str">
        <f t="shared" ca="1" si="43"/>
        <v/>
      </c>
      <c r="AD642" s="75" t="str">
        <f t="shared" ca="1" si="44"/>
        <v/>
      </c>
      <c r="AI642" s="78" t="str">
        <f>IF(AJ642="","",MAX($AI$5:AI641)+1)</f>
        <v/>
      </c>
      <c r="AJ642" s="53" t="str">
        <f>IF(G641="","",IF(COUNTIF($AJ$11:AJ641,G641)=0,G641,""))</f>
        <v/>
      </c>
      <c r="AK642" s="53" t="str">
        <f t="shared" si="45"/>
        <v/>
      </c>
      <c r="AL642" s="135"/>
    </row>
    <row r="643" spans="1:38" x14ac:dyDescent="0.25">
      <c r="A643" s="136"/>
      <c r="B643" s="136"/>
      <c r="C643" s="136"/>
      <c r="D643" s="136"/>
      <c r="E643" s="137"/>
      <c r="F643" s="137"/>
      <c r="G643" s="136"/>
      <c r="H643" s="137"/>
      <c r="I643" s="140" t="str">
        <f t="shared" si="42"/>
        <v/>
      </c>
      <c r="J643" s="140"/>
      <c r="K643" s="140"/>
      <c r="L643" s="140"/>
      <c r="M643" s="74" t="str">
        <f>IF(AND(C643="Abierto",D643="Urgente"),A643,"")</f>
        <v/>
      </c>
      <c r="N643" s="74" t="str">
        <f ca="1">IF(AND(C643="Abierto",D643="Urgente"),TODAY()-E643,"")</f>
        <v/>
      </c>
      <c r="O643" s="74" t="str">
        <f>IF(AND(C643="Abierto",D643="Urgente"),RANK(N643,$N$13:$N$814,0)+COUNTIF($N$13:N643,N643)-1,"")</f>
        <v/>
      </c>
      <c r="P643" s="74" t="str">
        <f>IF(AND(C643="Abierto",D643="Alta"),A643,"")</f>
        <v/>
      </c>
      <c r="Q643" s="74" t="str">
        <f ca="1">IF(AND(C643="Abierto",D643="Alta"),TODAY()-E643,"")</f>
        <v/>
      </c>
      <c r="R643" s="74" t="str">
        <f>IF(AND(C643="Abierto",D643="Alta"),RANK(Q643,$Q$13:$Q$814,0)+COUNTIF($Q$13:Q643,Q643)-1+MAX(O:O),"")</f>
        <v/>
      </c>
      <c r="S643" s="74" t="str">
        <f>IF(AND(C643="Abierto",D643="Media"),A643,"")</f>
        <v/>
      </c>
      <c r="T643" s="74" t="str">
        <f ca="1">IF(AND(C643="Abierto",D643="Media"),TODAY()-E643,"")</f>
        <v/>
      </c>
      <c r="U643" s="74" t="str">
        <f>IF(AND(C643="Abierto",D643="Media"),RANK(T643,$T$13:$T$814,0)+COUNTIF($T$13:T643,T643)-1+MAX(O:O,R:R),"")</f>
        <v/>
      </c>
      <c r="V643" s="74" t="str">
        <f>IF(AND(C643="Abierto",D643="Baja"),A643,"")</f>
        <v/>
      </c>
      <c r="W643" s="74" t="str">
        <f ca="1">IF(AND(C643="Abierto",D643="Baja"),TODAY()-E643,"")</f>
        <v/>
      </c>
      <c r="X643" s="74" t="str">
        <f>IF(AND(C643="Abierto",D643="Baja"),RANK(W643,$W$13:$W$814,0)+COUNTIF($W$13:W643,W643)-1+MAX(O:O,R:R,U:U),"")</f>
        <v/>
      </c>
      <c r="Y643" s="139" t="str">
        <f>IF(OR(C643="Resuelto",C643=""),"",SUM(O643,R643,U643,X643))</f>
        <v/>
      </c>
      <c r="Z643" s="139" t="str">
        <f>IF(OR(C643="Resuelto",C643=""),"",SUM(N643,Q643,T643,W643))</f>
        <v/>
      </c>
      <c r="AA643" s="139" t="str">
        <f>IF(OR(C643="Resuelto",C643=""),"",SUM(M643,P643,S643,V643))</f>
        <v/>
      </c>
      <c r="AB643" s="28">
        <v>825</v>
      </c>
      <c r="AC643" s="28" t="str">
        <f t="shared" ca="1" si="43"/>
        <v/>
      </c>
      <c r="AD643" s="75" t="str">
        <f t="shared" ca="1" si="44"/>
        <v/>
      </c>
      <c r="AI643" s="78" t="str">
        <f>IF(AJ643="","",MAX($AI$5:AI642)+1)</f>
        <v/>
      </c>
      <c r="AJ643" s="53" t="str">
        <f>IF(G642="","",IF(COUNTIF($AJ$11:AJ642,G642)=0,G642,""))</f>
        <v/>
      </c>
      <c r="AK643" s="53" t="str">
        <f t="shared" si="45"/>
        <v/>
      </c>
      <c r="AL643" s="135"/>
    </row>
    <row r="644" spans="1:38" x14ac:dyDescent="0.25">
      <c r="A644" s="136"/>
      <c r="B644" s="136"/>
      <c r="C644" s="136"/>
      <c r="D644" s="136"/>
      <c r="E644" s="137"/>
      <c r="F644" s="137"/>
      <c r="G644" s="136"/>
      <c r="H644" s="137"/>
      <c r="I644" s="140" t="str">
        <f t="shared" si="42"/>
        <v/>
      </c>
      <c r="J644" s="140"/>
      <c r="K644" s="140"/>
      <c r="L644" s="140"/>
      <c r="M644" s="74" t="str">
        <f>IF(AND(C644="Abierto",D644="Urgente"),A644,"")</f>
        <v/>
      </c>
      <c r="N644" s="74" t="str">
        <f ca="1">IF(AND(C644="Abierto",D644="Urgente"),TODAY()-E644,"")</f>
        <v/>
      </c>
      <c r="O644" s="74" t="str">
        <f>IF(AND(C644="Abierto",D644="Urgente"),RANK(N644,$N$13:$N$814,0)+COUNTIF($N$13:N644,N644)-1,"")</f>
        <v/>
      </c>
      <c r="P644" s="74" t="str">
        <f>IF(AND(C644="Abierto",D644="Alta"),A644,"")</f>
        <v/>
      </c>
      <c r="Q644" s="74" t="str">
        <f ca="1">IF(AND(C644="Abierto",D644="Alta"),TODAY()-E644,"")</f>
        <v/>
      </c>
      <c r="R644" s="74" t="str">
        <f>IF(AND(C644="Abierto",D644="Alta"),RANK(Q644,$Q$13:$Q$814,0)+COUNTIF($Q$13:Q644,Q644)-1+MAX(O:O),"")</f>
        <v/>
      </c>
      <c r="S644" s="74" t="str">
        <f>IF(AND(C644="Abierto",D644="Media"),A644,"")</f>
        <v/>
      </c>
      <c r="T644" s="74" t="str">
        <f ca="1">IF(AND(C644="Abierto",D644="Media"),TODAY()-E644,"")</f>
        <v/>
      </c>
      <c r="U644" s="74" t="str">
        <f>IF(AND(C644="Abierto",D644="Media"),RANK(T644,$T$13:$T$814,0)+COUNTIF($T$13:T644,T644)-1+MAX(O:O,R:R),"")</f>
        <v/>
      </c>
      <c r="V644" s="74" t="str">
        <f>IF(AND(C644="Abierto",D644="Baja"),A644,"")</f>
        <v/>
      </c>
      <c r="W644" s="74" t="str">
        <f ca="1">IF(AND(C644="Abierto",D644="Baja"),TODAY()-E644,"")</f>
        <v/>
      </c>
      <c r="X644" s="74" t="str">
        <f>IF(AND(C644="Abierto",D644="Baja"),RANK(W644,$W$13:$W$814,0)+COUNTIF($W$13:W644,W644)-1+MAX(O:O,R:R,U:U),"")</f>
        <v/>
      </c>
      <c r="Y644" s="139" t="str">
        <f>IF(OR(C644="Resuelto",C644=""),"",SUM(O644,R644,U644,X644))</f>
        <v/>
      </c>
      <c r="Z644" s="139" t="str">
        <f>IF(OR(C644="Resuelto",C644=""),"",SUM(N644,Q644,T644,W644))</f>
        <v/>
      </c>
      <c r="AA644" s="139" t="str">
        <f>IF(OR(C644="Resuelto",C644=""),"",SUM(M644,P644,S644,V644))</f>
        <v/>
      </c>
      <c r="AB644" s="28">
        <v>826</v>
      </c>
      <c r="AC644" s="28" t="str">
        <f t="shared" ca="1" si="43"/>
        <v/>
      </c>
      <c r="AD644" s="75" t="str">
        <f t="shared" ca="1" si="44"/>
        <v/>
      </c>
      <c r="AI644" s="78" t="str">
        <f>IF(AJ644="","",MAX($AI$5:AI643)+1)</f>
        <v/>
      </c>
      <c r="AJ644" s="53" t="str">
        <f>IF(G643="","",IF(COUNTIF($AJ$11:AJ643,G643)=0,G643,""))</f>
        <v/>
      </c>
      <c r="AK644" s="53" t="str">
        <f t="shared" si="45"/>
        <v/>
      </c>
      <c r="AL644" s="135"/>
    </row>
    <row r="645" spans="1:38" x14ac:dyDescent="0.25">
      <c r="A645" s="136"/>
      <c r="B645" s="136"/>
      <c r="C645" s="136"/>
      <c r="D645" s="136"/>
      <c r="E645" s="137"/>
      <c r="F645" s="137"/>
      <c r="G645" s="136"/>
      <c r="H645" s="137"/>
      <c r="I645" s="140" t="str">
        <f t="shared" si="42"/>
        <v/>
      </c>
      <c r="J645" s="140"/>
      <c r="K645" s="140"/>
      <c r="L645" s="140"/>
      <c r="M645" s="74" t="str">
        <f>IF(AND(C645="Abierto",D645="Urgente"),A645,"")</f>
        <v/>
      </c>
      <c r="N645" s="74" t="str">
        <f ca="1">IF(AND(C645="Abierto",D645="Urgente"),TODAY()-E645,"")</f>
        <v/>
      </c>
      <c r="O645" s="74" t="str">
        <f>IF(AND(C645="Abierto",D645="Urgente"),RANK(N645,$N$13:$N$814,0)+COUNTIF($N$13:N645,N645)-1,"")</f>
        <v/>
      </c>
      <c r="P645" s="74" t="str">
        <f>IF(AND(C645="Abierto",D645="Alta"),A645,"")</f>
        <v/>
      </c>
      <c r="Q645" s="74" t="str">
        <f ca="1">IF(AND(C645="Abierto",D645="Alta"),TODAY()-E645,"")</f>
        <v/>
      </c>
      <c r="R645" s="74" t="str">
        <f>IF(AND(C645="Abierto",D645="Alta"),RANK(Q645,$Q$13:$Q$814,0)+COUNTIF($Q$13:Q645,Q645)-1+MAX(O:O),"")</f>
        <v/>
      </c>
      <c r="S645" s="74" t="str">
        <f>IF(AND(C645="Abierto",D645="Media"),A645,"")</f>
        <v/>
      </c>
      <c r="T645" s="74" t="str">
        <f ca="1">IF(AND(C645="Abierto",D645="Media"),TODAY()-E645,"")</f>
        <v/>
      </c>
      <c r="U645" s="74" t="str">
        <f>IF(AND(C645="Abierto",D645="Media"),RANK(T645,$T$13:$T$814,0)+COUNTIF($T$13:T645,T645)-1+MAX(O:O,R:R),"")</f>
        <v/>
      </c>
      <c r="V645" s="74" t="str">
        <f>IF(AND(C645="Abierto",D645="Baja"),A645,"")</f>
        <v/>
      </c>
      <c r="W645" s="74" t="str">
        <f ca="1">IF(AND(C645="Abierto",D645="Baja"),TODAY()-E645,"")</f>
        <v/>
      </c>
      <c r="X645" s="74" t="str">
        <f>IF(AND(C645="Abierto",D645="Baja"),RANK(W645,$W$13:$W$814,0)+COUNTIF($W$13:W645,W645)-1+MAX(O:O,R:R,U:U),"")</f>
        <v/>
      </c>
      <c r="Y645" s="139" t="str">
        <f>IF(OR(C645="Resuelto",C645=""),"",SUM(O645,R645,U645,X645))</f>
        <v/>
      </c>
      <c r="Z645" s="139" t="str">
        <f>IF(OR(C645="Resuelto",C645=""),"",SUM(N645,Q645,T645,W645))</f>
        <v/>
      </c>
      <c r="AA645" s="139" t="str">
        <f>IF(OR(C645="Resuelto",C645=""),"",SUM(M645,P645,S645,V645))</f>
        <v/>
      </c>
      <c r="AB645" s="28">
        <v>827</v>
      </c>
      <c r="AC645" s="28" t="str">
        <f t="shared" ca="1" si="43"/>
        <v/>
      </c>
      <c r="AD645" s="75" t="str">
        <f t="shared" ca="1" si="44"/>
        <v/>
      </c>
      <c r="AI645" s="78" t="str">
        <f>IF(AJ645="","",MAX($AI$5:AI644)+1)</f>
        <v/>
      </c>
      <c r="AJ645" s="53" t="str">
        <f>IF(G644="","",IF(COUNTIF($AJ$11:AJ644,G644)=0,G644,""))</f>
        <v/>
      </c>
      <c r="AK645" s="53" t="str">
        <f t="shared" si="45"/>
        <v/>
      </c>
      <c r="AL645" s="135"/>
    </row>
    <row r="646" spans="1:38" x14ac:dyDescent="0.25">
      <c r="A646" s="136"/>
      <c r="B646" s="136"/>
      <c r="C646" s="136"/>
      <c r="D646" s="136"/>
      <c r="E646" s="137"/>
      <c r="F646" s="137"/>
      <c r="G646" s="136"/>
      <c r="H646" s="137"/>
      <c r="I646" s="140" t="str">
        <f t="shared" si="42"/>
        <v/>
      </c>
      <c r="J646" s="140"/>
      <c r="K646" s="140"/>
      <c r="L646" s="140"/>
      <c r="M646" s="74" t="str">
        <f>IF(AND(C646="Abierto",D646="Urgente"),A646,"")</f>
        <v/>
      </c>
      <c r="N646" s="74" t="str">
        <f ca="1">IF(AND(C646="Abierto",D646="Urgente"),TODAY()-E646,"")</f>
        <v/>
      </c>
      <c r="O646" s="74" t="str">
        <f>IF(AND(C646="Abierto",D646="Urgente"),RANK(N646,$N$13:$N$814,0)+COUNTIF($N$13:N646,N646)-1,"")</f>
        <v/>
      </c>
      <c r="P646" s="74" t="str">
        <f>IF(AND(C646="Abierto",D646="Alta"),A646,"")</f>
        <v/>
      </c>
      <c r="Q646" s="74" t="str">
        <f ca="1">IF(AND(C646="Abierto",D646="Alta"),TODAY()-E646,"")</f>
        <v/>
      </c>
      <c r="R646" s="74" t="str">
        <f>IF(AND(C646="Abierto",D646="Alta"),RANK(Q646,$Q$13:$Q$814,0)+COUNTIF($Q$13:Q646,Q646)-1+MAX(O:O),"")</f>
        <v/>
      </c>
      <c r="S646" s="74" t="str">
        <f>IF(AND(C646="Abierto",D646="Media"),A646,"")</f>
        <v/>
      </c>
      <c r="T646" s="74" t="str">
        <f ca="1">IF(AND(C646="Abierto",D646="Media"),TODAY()-E646,"")</f>
        <v/>
      </c>
      <c r="U646" s="74" t="str">
        <f>IF(AND(C646="Abierto",D646="Media"),RANK(T646,$T$13:$T$814,0)+COUNTIF($T$13:T646,T646)-1+MAX(O:O,R:R),"")</f>
        <v/>
      </c>
      <c r="V646" s="74" t="str">
        <f>IF(AND(C646="Abierto",D646="Baja"),A646,"")</f>
        <v/>
      </c>
      <c r="W646" s="74" t="str">
        <f ca="1">IF(AND(C646="Abierto",D646="Baja"),TODAY()-E646,"")</f>
        <v/>
      </c>
      <c r="X646" s="74" t="str">
        <f>IF(AND(C646="Abierto",D646="Baja"),RANK(W646,$W$13:$W$814,0)+COUNTIF($W$13:W646,W646)-1+MAX(O:O,R:R,U:U),"")</f>
        <v/>
      </c>
      <c r="Y646" s="139" t="str">
        <f>IF(OR(C646="Resuelto",C646=""),"",SUM(O646,R646,U646,X646))</f>
        <v/>
      </c>
      <c r="Z646" s="139" t="str">
        <f>IF(OR(C646="Resuelto",C646=""),"",SUM(N646,Q646,T646,W646))</f>
        <v/>
      </c>
      <c r="AA646" s="139" t="str">
        <f>IF(OR(C646="Resuelto",C646=""),"",SUM(M646,P646,S646,V646))</f>
        <v/>
      </c>
      <c r="AB646" s="28">
        <v>828</v>
      </c>
      <c r="AC646" s="28" t="str">
        <f t="shared" ca="1" si="43"/>
        <v/>
      </c>
      <c r="AD646" s="75" t="str">
        <f t="shared" ca="1" si="44"/>
        <v/>
      </c>
      <c r="AI646" s="78" t="str">
        <f>IF(AJ646="","",MAX($AI$5:AI645)+1)</f>
        <v/>
      </c>
      <c r="AJ646" s="53" t="str">
        <f>IF(G645="","",IF(COUNTIF($AJ$11:AJ645,G645)=0,G645,""))</f>
        <v/>
      </c>
      <c r="AK646" s="53" t="str">
        <f t="shared" si="45"/>
        <v/>
      </c>
      <c r="AL646" s="135"/>
    </row>
    <row r="647" spans="1:38" x14ac:dyDescent="0.25">
      <c r="A647" s="136"/>
      <c r="B647" s="136"/>
      <c r="C647" s="136"/>
      <c r="D647" s="136"/>
      <c r="E647" s="137"/>
      <c r="F647" s="137"/>
      <c r="G647" s="136"/>
      <c r="H647" s="137"/>
      <c r="I647" s="140" t="str">
        <f t="shared" si="42"/>
        <v/>
      </c>
      <c r="J647" s="140"/>
      <c r="K647" s="140"/>
      <c r="L647" s="140"/>
      <c r="M647" s="74" t="str">
        <f>IF(AND(C647="Abierto",D647="Urgente"),A647,"")</f>
        <v/>
      </c>
      <c r="N647" s="74" t="str">
        <f ca="1">IF(AND(C647="Abierto",D647="Urgente"),TODAY()-E647,"")</f>
        <v/>
      </c>
      <c r="O647" s="74" t="str">
        <f>IF(AND(C647="Abierto",D647="Urgente"),RANK(N647,$N$13:$N$814,0)+COUNTIF($N$13:N647,N647)-1,"")</f>
        <v/>
      </c>
      <c r="P647" s="74" t="str">
        <f>IF(AND(C647="Abierto",D647="Alta"),A647,"")</f>
        <v/>
      </c>
      <c r="Q647" s="74" t="str">
        <f ca="1">IF(AND(C647="Abierto",D647="Alta"),TODAY()-E647,"")</f>
        <v/>
      </c>
      <c r="R647" s="74" t="str">
        <f>IF(AND(C647="Abierto",D647="Alta"),RANK(Q647,$Q$13:$Q$814,0)+COUNTIF($Q$13:Q647,Q647)-1+MAX(O:O),"")</f>
        <v/>
      </c>
      <c r="S647" s="74" t="str">
        <f>IF(AND(C647="Abierto",D647="Media"),A647,"")</f>
        <v/>
      </c>
      <c r="T647" s="74" t="str">
        <f ca="1">IF(AND(C647="Abierto",D647="Media"),TODAY()-E647,"")</f>
        <v/>
      </c>
      <c r="U647" s="74" t="str">
        <f>IF(AND(C647="Abierto",D647="Media"),RANK(T647,$T$13:$T$814,0)+COUNTIF($T$13:T647,T647)-1+MAX(O:O,R:R),"")</f>
        <v/>
      </c>
      <c r="V647" s="74" t="str">
        <f>IF(AND(C647="Abierto",D647="Baja"),A647,"")</f>
        <v/>
      </c>
      <c r="W647" s="74" t="str">
        <f ca="1">IF(AND(C647="Abierto",D647="Baja"),TODAY()-E647,"")</f>
        <v/>
      </c>
      <c r="X647" s="74" t="str">
        <f>IF(AND(C647="Abierto",D647="Baja"),RANK(W647,$W$13:$W$814,0)+COUNTIF($W$13:W647,W647)-1+MAX(O:O,R:R,U:U),"")</f>
        <v/>
      </c>
      <c r="Y647" s="139" t="str">
        <f>IF(OR(C647="Resuelto",C647=""),"",SUM(O647,R647,U647,X647))</f>
        <v/>
      </c>
      <c r="Z647" s="139" t="str">
        <f>IF(OR(C647="Resuelto",C647=""),"",SUM(N647,Q647,T647,W647))</f>
        <v/>
      </c>
      <c r="AA647" s="139" t="str">
        <f>IF(OR(C647="Resuelto",C647=""),"",SUM(M647,P647,S647,V647))</f>
        <v/>
      </c>
      <c r="AB647" s="28">
        <v>829</v>
      </c>
      <c r="AC647" s="28" t="str">
        <f t="shared" ca="1" si="43"/>
        <v/>
      </c>
      <c r="AD647" s="75" t="str">
        <f t="shared" ca="1" si="44"/>
        <v/>
      </c>
      <c r="AI647" s="78" t="str">
        <f>IF(AJ647="","",MAX($AI$5:AI646)+1)</f>
        <v/>
      </c>
      <c r="AJ647" s="53" t="str">
        <f>IF(G646="","",IF(COUNTIF($AJ$11:AJ646,G646)=0,G646,""))</f>
        <v/>
      </c>
      <c r="AK647" s="53" t="str">
        <f t="shared" si="45"/>
        <v/>
      </c>
      <c r="AL647" s="135"/>
    </row>
    <row r="648" spans="1:38" x14ac:dyDescent="0.25">
      <c r="A648" s="136"/>
      <c r="B648" s="136"/>
      <c r="C648" s="136"/>
      <c r="D648" s="136"/>
      <c r="E648" s="137"/>
      <c r="F648" s="137"/>
      <c r="G648" s="136"/>
      <c r="H648" s="137"/>
      <c r="I648" s="140" t="str">
        <f t="shared" si="42"/>
        <v/>
      </c>
      <c r="J648" s="140"/>
      <c r="K648" s="140"/>
      <c r="L648" s="140"/>
      <c r="M648" s="74" t="str">
        <f>IF(AND(C648="Abierto",D648="Urgente"),A648,"")</f>
        <v/>
      </c>
      <c r="N648" s="74" t="str">
        <f ca="1">IF(AND(C648="Abierto",D648="Urgente"),TODAY()-E648,"")</f>
        <v/>
      </c>
      <c r="O648" s="74" t="str">
        <f>IF(AND(C648="Abierto",D648="Urgente"),RANK(N648,$N$13:$N$814,0)+COUNTIF($N$13:N648,N648)-1,"")</f>
        <v/>
      </c>
      <c r="P648" s="74" t="str">
        <f>IF(AND(C648="Abierto",D648="Alta"),A648,"")</f>
        <v/>
      </c>
      <c r="Q648" s="74" t="str">
        <f ca="1">IF(AND(C648="Abierto",D648="Alta"),TODAY()-E648,"")</f>
        <v/>
      </c>
      <c r="R648" s="74" t="str">
        <f>IF(AND(C648="Abierto",D648="Alta"),RANK(Q648,$Q$13:$Q$814,0)+COUNTIF($Q$13:Q648,Q648)-1+MAX(O:O),"")</f>
        <v/>
      </c>
      <c r="S648" s="74" t="str">
        <f>IF(AND(C648="Abierto",D648="Media"),A648,"")</f>
        <v/>
      </c>
      <c r="T648" s="74" t="str">
        <f ca="1">IF(AND(C648="Abierto",D648="Media"),TODAY()-E648,"")</f>
        <v/>
      </c>
      <c r="U648" s="74" t="str">
        <f>IF(AND(C648="Abierto",D648="Media"),RANK(T648,$T$13:$T$814,0)+COUNTIF($T$13:T648,T648)-1+MAX(O:O,R:R),"")</f>
        <v/>
      </c>
      <c r="V648" s="74" t="str">
        <f>IF(AND(C648="Abierto",D648="Baja"),A648,"")</f>
        <v/>
      </c>
      <c r="W648" s="74" t="str">
        <f ca="1">IF(AND(C648="Abierto",D648="Baja"),TODAY()-E648,"")</f>
        <v/>
      </c>
      <c r="X648" s="74" t="str">
        <f>IF(AND(C648="Abierto",D648="Baja"),RANK(W648,$W$13:$W$814,0)+COUNTIF($W$13:W648,W648)-1+MAX(O:O,R:R,U:U),"")</f>
        <v/>
      </c>
      <c r="Y648" s="139" t="str">
        <f>IF(OR(C648="Resuelto",C648=""),"",SUM(O648,R648,U648,X648))</f>
        <v/>
      </c>
      <c r="Z648" s="139" t="str">
        <f>IF(OR(C648="Resuelto",C648=""),"",SUM(N648,Q648,T648,W648))</f>
        <v/>
      </c>
      <c r="AA648" s="139" t="str">
        <f>IF(OR(C648="Resuelto",C648=""),"",SUM(M648,P648,S648,V648))</f>
        <v/>
      </c>
      <c r="AB648" s="28">
        <v>830</v>
      </c>
      <c r="AC648" s="28" t="str">
        <f t="shared" ca="1" si="43"/>
        <v/>
      </c>
      <c r="AD648" s="75" t="str">
        <f t="shared" ca="1" si="44"/>
        <v/>
      </c>
      <c r="AI648" s="78" t="str">
        <f>IF(AJ648="","",MAX($AI$5:AI647)+1)</f>
        <v/>
      </c>
      <c r="AJ648" s="53" t="str">
        <f>IF(G647="","",IF(COUNTIF($AJ$11:AJ647,G647)=0,G647,""))</f>
        <v/>
      </c>
      <c r="AK648" s="53" t="str">
        <f t="shared" si="45"/>
        <v/>
      </c>
      <c r="AL648" s="135"/>
    </row>
    <row r="649" spans="1:38" x14ac:dyDescent="0.25">
      <c r="A649" s="136"/>
      <c r="B649" s="136"/>
      <c r="C649" s="136"/>
      <c r="D649" s="136"/>
      <c r="E649" s="137"/>
      <c r="F649" s="137"/>
      <c r="G649" s="136"/>
      <c r="H649" s="137"/>
      <c r="I649" s="140" t="str">
        <f t="shared" si="42"/>
        <v/>
      </c>
      <c r="J649" s="140"/>
      <c r="K649" s="140"/>
      <c r="L649" s="140"/>
      <c r="M649" s="74" t="str">
        <f>IF(AND(C649="Abierto",D649="Urgente"),A649,"")</f>
        <v/>
      </c>
      <c r="N649" s="74" t="str">
        <f ca="1">IF(AND(C649="Abierto",D649="Urgente"),TODAY()-E649,"")</f>
        <v/>
      </c>
      <c r="O649" s="74" t="str">
        <f>IF(AND(C649="Abierto",D649="Urgente"),RANK(N649,$N$13:$N$814,0)+COUNTIF($N$13:N649,N649)-1,"")</f>
        <v/>
      </c>
      <c r="P649" s="74" t="str">
        <f>IF(AND(C649="Abierto",D649="Alta"),A649,"")</f>
        <v/>
      </c>
      <c r="Q649" s="74" t="str">
        <f ca="1">IF(AND(C649="Abierto",D649="Alta"),TODAY()-E649,"")</f>
        <v/>
      </c>
      <c r="R649" s="74" t="str">
        <f>IF(AND(C649="Abierto",D649="Alta"),RANK(Q649,$Q$13:$Q$814,0)+COUNTIF($Q$13:Q649,Q649)-1+MAX(O:O),"")</f>
        <v/>
      </c>
      <c r="S649" s="74" t="str">
        <f>IF(AND(C649="Abierto",D649="Media"),A649,"")</f>
        <v/>
      </c>
      <c r="T649" s="74" t="str">
        <f ca="1">IF(AND(C649="Abierto",D649="Media"),TODAY()-E649,"")</f>
        <v/>
      </c>
      <c r="U649" s="74" t="str">
        <f>IF(AND(C649="Abierto",D649="Media"),RANK(T649,$T$13:$T$814,0)+COUNTIF($T$13:T649,T649)-1+MAX(O:O,R:R),"")</f>
        <v/>
      </c>
      <c r="V649" s="74" t="str">
        <f>IF(AND(C649="Abierto",D649="Baja"),A649,"")</f>
        <v/>
      </c>
      <c r="W649" s="74" t="str">
        <f ca="1">IF(AND(C649="Abierto",D649="Baja"),TODAY()-E649,"")</f>
        <v/>
      </c>
      <c r="X649" s="74" t="str">
        <f>IF(AND(C649="Abierto",D649="Baja"),RANK(W649,$W$13:$W$814,0)+COUNTIF($W$13:W649,W649)-1+MAX(O:O,R:R,U:U),"")</f>
        <v/>
      </c>
      <c r="Y649" s="139" t="str">
        <f>IF(OR(C649="Resuelto",C649=""),"",SUM(O649,R649,U649,X649))</f>
        <v/>
      </c>
      <c r="Z649" s="139" t="str">
        <f>IF(OR(C649="Resuelto",C649=""),"",SUM(N649,Q649,T649,W649))</f>
        <v/>
      </c>
      <c r="AA649" s="139" t="str">
        <f>IF(OR(C649="Resuelto",C649=""),"",SUM(M649,P649,S649,V649))</f>
        <v/>
      </c>
      <c r="AB649" s="28">
        <v>831</v>
      </c>
      <c r="AC649" s="28" t="str">
        <f t="shared" ca="1" si="43"/>
        <v/>
      </c>
      <c r="AD649" s="75" t="str">
        <f t="shared" ca="1" si="44"/>
        <v/>
      </c>
      <c r="AI649" s="78" t="str">
        <f>IF(AJ649="","",MAX($AI$5:AI648)+1)</f>
        <v/>
      </c>
      <c r="AJ649" s="53" t="str">
        <f>IF(G648="","",IF(COUNTIF($AJ$11:AJ648,G648)=0,G648,""))</f>
        <v/>
      </c>
      <c r="AK649" s="53" t="str">
        <f t="shared" si="45"/>
        <v/>
      </c>
      <c r="AL649" s="135"/>
    </row>
    <row r="650" spans="1:38" x14ac:dyDescent="0.25">
      <c r="A650" s="136"/>
      <c r="B650" s="136"/>
      <c r="C650" s="136"/>
      <c r="D650" s="136"/>
      <c r="E650" s="137"/>
      <c r="F650" s="137"/>
      <c r="G650" s="136"/>
      <c r="H650" s="137"/>
      <c r="I650" s="140" t="str">
        <f t="shared" si="42"/>
        <v/>
      </c>
      <c r="J650" s="140"/>
      <c r="K650" s="140"/>
      <c r="L650" s="140"/>
      <c r="M650" s="74" t="str">
        <f>IF(AND(C650="Abierto",D650="Urgente"),A650,"")</f>
        <v/>
      </c>
      <c r="N650" s="74" t="str">
        <f ca="1">IF(AND(C650="Abierto",D650="Urgente"),TODAY()-E650,"")</f>
        <v/>
      </c>
      <c r="O650" s="74" t="str">
        <f>IF(AND(C650="Abierto",D650="Urgente"),RANK(N650,$N$13:$N$814,0)+COUNTIF($N$13:N650,N650)-1,"")</f>
        <v/>
      </c>
      <c r="P650" s="74" t="str">
        <f>IF(AND(C650="Abierto",D650="Alta"),A650,"")</f>
        <v/>
      </c>
      <c r="Q650" s="74" t="str">
        <f ca="1">IF(AND(C650="Abierto",D650="Alta"),TODAY()-E650,"")</f>
        <v/>
      </c>
      <c r="R650" s="74" t="str">
        <f>IF(AND(C650="Abierto",D650="Alta"),RANK(Q650,$Q$13:$Q$814,0)+COUNTIF($Q$13:Q650,Q650)-1+MAX(O:O),"")</f>
        <v/>
      </c>
      <c r="S650" s="74" t="str">
        <f>IF(AND(C650="Abierto",D650="Media"),A650,"")</f>
        <v/>
      </c>
      <c r="T650" s="74" t="str">
        <f ca="1">IF(AND(C650="Abierto",D650="Media"),TODAY()-E650,"")</f>
        <v/>
      </c>
      <c r="U650" s="74" t="str">
        <f>IF(AND(C650="Abierto",D650="Media"),RANK(T650,$T$13:$T$814,0)+COUNTIF($T$13:T650,T650)-1+MAX(O:O,R:R),"")</f>
        <v/>
      </c>
      <c r="V650" s="74" t="str">
        <f>IF(AND(C650="Abierto",D650="Baja"),A650,"")</f>
        <v/>
      </c>
      <c r="W650" s="74" t="str">
        <f ca="1">IF(AND(C650="Abierto",D650="Baja"),TODAY()-E650,"")</f>
        <v/>
      </c>
      <c r="X650" s="74" t="str">
        <f>IF(AND(C650="Abierto",D650="Baja"),RANK(W650,$W$13:$W$814,0)+COUNTIF($W$13:W650,W650)-1+MAX(O:O,R:R,U:U),"")</f>
        <v/>
      </c>
      <c r="Y650" s="139" t="str">
        <f>IF(OR(C650="Resuelto",C650=""),"",SUM(O650,R650,U650,X650))</f>
        <v/>
      </c>
      <c r="Z650" s="139" t="str">
        <f>IF(OR(C650="Resuelto",C650=""),"",SUM(N650,Q650,T650,W650))</f>
        <v/>
      </c>
      <c r="AA650" s="139" t="str">
        <f>IF(OR(C650="Resuelto",C650=""),"",SUM(M650,P650,S650,V650))</f>
        <v/>
      </c>
      <c r="AB650" s="28">
        <v>832</v>
      </c>
      <c r="AC650" s="28" t="str">
        <f t="shared" ca="1" si="43"/>
        <v/>
      </c>
      <c r="AD650" s="75" t="str">
        <f t="shared" ca="1" si="44"/>
        <v/>
      </c>
      <c r="AI650" s="78" t="str">
        <f>IF(AJ650="","",MAX($AI$5:AI649)+1)</f>
        <v/>
      </c>
      <c r="AJ650" s="53" t="str">
        <f>IF(G649="","",IF(COUNTIF($AJ$11:AJ649,G649)=0,G649,""))</f>
        <v/>
      </c>
      <c r="AK650" s="53" t="str">
        <f t="shared" si="45"/>
        <v/>
      </c>
      <c r="AL650" s="135"/>
    </row>
    <row r="651" spans="1:38" x14ac:dyDescent="0.25">
      <c r="A651" s="136"/>
      <c r="B651" s="136"/>
      <c r="C651" s="136"/>
      <c r="D651" s="136"/>
      <c r="E651" s="137"/>
      <c r="F651" s="137"/>
      <c r="G651" s="136"/>
      <c r="H651" s="137"/>
      <c r="I651" s="140" t="str">
        <f t="shared" si="42"/>
        <v/>
      </c>
      <c r="J651" s="140"/>
      <c r="K651" s="140"/>
      <c r="L651" s="140"/>
      <c r="M651" s="74" t="str">
        <f>IF(AND(C651="Abierto",D651="Urgente"),A651,"")</f>
        <v/>
      </c>
      <c r="N651" s="74" t="str">
        <f ca="1">IF(AND(C651="Abierto",D651="Urgente"),TODAY()-E651,"")</f>
        <v/>
      </c>
      <c r="O651" s="74" t="str">
        <f>IF(AND(C651="Abierto",D651="Urgente"),RANK(N651,$N$13:$N$814,0)+COUNTIF($N$13:N651,N651)-1,"")</f>
        <v/>
      </c>
      <c r="P651" s="74" t="str">
        <f>IF(AND(C651="Abierto",D651="Alta"),A651,"")</f>
        <v/>
      </c>
      <c r="Q651" s="74" t="str">
        <f ca="1">IF(AND(C651="Abierto",D651="Alta"),TODAY()-E651,"")</f>
        <v/>
      </c>
      <c r="R651" s="74" t="str">
        <f>IF(AND(C651="Abierto",D651="Alta"),RANK(Q651,$Q$13:$Q$814,0)+COUNTIF($Q$13:Q651,Q651)-1+MAX(O:O),"")</f>
        <v/>
      </c>
      <c r="S651" s="74" t="str">
        <f>IF(AND(C651="Abierto",D651="Media"),A651,"")</f>
        <v/>
      </c>
      <c r="T651" s="74" t="str">
        <f ca="1">IF(AND(C651="Abierto",D651="Media"),TODAY()-E651,"")</f>
        <v/>
      </c>
      <c r="U651" s="74" t="str">
        <f>IF(AND(C651="Abierto",D651="Media"),RANK(T651,$T$13:$T$814,0)+COUNTIF($T$13:T651,T651)-1+MAX(O:O,R:R),"")</f>
        <v/>
      </c>
      <c r="V651" s="74" t="str">
        <f>IF(AND(C651="Abierto",D651="Baja"),A651,"")</f>
        <v/>
      </c>
      <c r="W651" s="74" t="str">
        <f ca="1">IF(AND(C651="Abierto",D651="Baja"),TODAY()-E651,"")</f>
        <v/>
      </c>
      <c r="X651" s="74" t="str">
        <f>IF(AND(C651="Abierto",D651="Baja"),RANK(W651,$W$13:$W$814,0)+COUNTIF($W$13:W651,W651)-1+MAX(O:O,R:R,U:U),"")</f>
        <v/>
      </c>
      <c r="Y651" s="139" t="str">
        <f>IF(OR(C651="Resuelto",C651=""),"",SUM(O651,R651,U651,X651))</f>
        <v/>
      </c>
      <c r="Z651" s="139" t="str">
        <f>IF(OR(C651="Resuelto",C651=""),"",SUM(N651,Q651,T651,W651))</f>
        <v/>
      </c>
      <c r="AA651" s="139" t="str">
        <f>IF(OR(C651="Resuelto",C651=""),"",SUM(M651,P651,S651,V651))</f>
        <v/>
      </c>
      <c r="AB651" s="28">
        <v>833</v>
      </c>
      <c r="AC651" s="28" t="str">
        <f t="shared" ca="1" si="43"/>
        <v/>
      </c>
      <c r="AD651" s="75" t="str">
        <f t="shared" ca="1" si="44"/>
        <v/>
      </c>
      <c r="AI651" s="78" t="str">
        <f>IF(AJ651="","",MAX($AI$5:AI650)+1)</f>
        <v/>
      </c>
      <c r="AJ651" s="53" t="str">
        <f>IF(G650="","",IF(COUNTIF($AJ$11:AJ650,G650)=0,G650,""))</f>
        <v/>
      </c>
      <c r="AK651" s="53" t="str">
        <f t="shared" si="45"/>
        <v/>
      </c>
      <c r="AL651" s="135"/>
    </row>
    <row r="652" spans="1:38" x14ac:dyDescent="0.25">
      <c r="A652" s="136"/>
      <c r="B652" s="136"/>
      <c r="C652" s="136"/>
      <c r="D652" s="136"/>
      <c r="E652" s="137"/>
      <c r="F652" s="137"/>
      <c r="G652" s="136"/>
      <c r="H652" s="137"/>
      <c r="I652" s="140" t="str">
        <f t="shared" si="42"/>
        <v/>
      </c>
      <c r="J652" s="140"/>
      <c r="K652" s="140"/>
      <c r="L652" s="140"/>
      <c r="M652" s="74" t="str">
        <f>IF(AND(C652="Abierto",D652="Urgente"),A652,"")</f>
        <v/>
      </c>
      <c r="N652" s="74" t="str">
        <f ca="1">IF(AND(C652="Abierto",D652="Urgente"),TODAY()-E652,"")</f>
        <v/>
      </c>
      <c r="O652" s="74" t="str">
        <f>IF(AND(C652="Abierto",D652="Urgente"),RANK(N652,$N$13:$N$814,0)+COUNTIF($N$13:N652,N652)-1,"")</f>
        <v/>
      </c>
      <c r="P652" s="74" t="str">
        <f>IF(AND(C652="Abierto",D652="Alta"),A652,"")</f>
        <v/>
      </c>
      <c r="Q652" s="74" t="str">
        <f ca="1">IF(AND(C652="Abierto",D652="Alta"),TODAY()-E652,"")</f>
        <v/>
      </c>
      <c r="R652" s="74" t="str">
        <f>IF(AND(C652="Abierto",D652="Alta"),RANK(Q652,$Q$13:$Q$814,0)+COUNTIF($Q$13:Q652,Q652)-1+MAX(O:O),"")</f>
        <v/>
      </c>
      <c r="S652" s="74" t="str">
        <f>IF(AND(C652="Abierto",D652="Media"),A652,"")</f>
        <v/>
      </c>
      <c r="T652" s="74" t="str">
        <f ca="1">IF(AND(C652="Abierto",D652="Media"),TODAY()-E652,"")</f>
        <v/>
      </c>
      <c r="U652" s="74" t="str">
        <f>IF(AND(C652="Abierto",D652="Media"),RANK(T652,$T$13:$T$814,0)+COUNTIF($T$13:T652,T652)-1+MAX(O:O,R:R),"")</f>
        <v/>
      </c>
      <c r="V652" s="74" t="str">
        <f>IF(AND(C652="Abierto",D652="Baja"),A652,"")</f>
        <v/>
      </c>
      <c r="W652" s="74" t="str">
        <f ca="1">IF(AND(C652="Abierto",D652="Baja"),TODAY()-E652,"")</f>
        <v/>
      </c>
      <c r="X652" s="74" t="str">
        <f>IF(AND(C652="Abierto",D652="Baja"),RANK(W652,$W$13:$W$814,0)+COUNTIF($W$13:W652,W652)-1+MAX(O:O,R:R,U:U),"")</f>
        <v/>
      </c>
      <c r="Y652" s="139" t="str">
        <f>IF(OR(C652="Resuelto",C652=""),"",SUM(O652,R652,U652,X652))</f>
        <v/>
      </c>
      <c r="Z652" s="139" t="str">
        <f>IF(OR(C652="Resuelto",C652=""),"",SUM(N652,Q652,T652,W652))</f>
        <v/>
      </c>
      <c r="AA652" s="139" t="str">
        <f>IF(OR(C652="Resuelto",C652=""),"",SUM(M652,P652,S652,V652))</f>
        <v/>
      </c>
      <c r="AB652" s="28">
        <v>834</v>
      </c>
      <c r="AC652" s="28" t="str">
        <f t="shared" ca="1" si="43"/>
        <v/>
      </c>
      <c r="AD652" s="75" t="str">
        <f t="shared" ca="1" si="44"/>
        <v/>
      </c>
      <c r="AI652" s="78" t="str">
        <f>IF(AJ652="","",MAX($AI$5:AI651)+1)</f>
        <v/>
      </c>
      <c r="AJ652" s="53" t="str">
        <f>IF(G651="","",IF(COUNTIF($AJ$11:AJ651,G651)=0,G651,""))</f>
        <v/>
      </c>
      <c r="AK652" s="53" t="str">
        <f t="shared" si="45"/>
        <v/>
      </c>
      <c r="AL652" s="135"/>
    </row>
    <row r="653" spans="1:38" x14ac:dyDescent="0.25">
      <c r="A653" s="136"/>
      <c r="B653" s="136"/>
      <c r="C653" s="136"/>
      <c r="D653" s="136"/>
      <c r="E653" s="137"/>
      <c r="F653" s="137"/>
      <c r="G653" s="136"/>
      <c r="H653" s="137"/>
      <c r="I653" s="140" t="str">
        <f t="shared" ref="I653:I716" si="46">IF(OR(E653=0,H653=0),"",H653-E653)</f>
        <v/>
      </c>
      <c r="J653" s="140"/>
      <c r="K653" s="140"/>
      <c r="L653" s="140"/>
      <c r="M653" s="74" t="str">
        <f>IF(AND(C653="Abierto",D653="Urgente"),A653,"")</f>
        <v/>
      </c>
      <c r="N653" s="74" t="str">
        <f ca="1">IF(AND(C653="Abierto",D653="Urgente"),TODAY()-E653,"")</f>
        <v/>
      </c>
      <c r="O653" s="74" t="str">
        <f>IF(AND(C653="Abierto",D653="Urgente"),RANK(N653,$N$13:$N$814,0)+COUNTIF($N$13:N653,N653)-1,"")</f>
        <v/>
      </c>
      <c r="P653" s="74" t="str">
        <f>IF(AND(C653="Abierto",D653="Alta"),A653,"")</f>
        <v/>
      </c>
      <c r="Q653" s="74" t="str">
        <f ca="1">IF(AND(C653="Abierto",D653="Alta"),TODAY()-E653,"")</f>
        <v/>
      </c>
      <c r="R653" s="74" t="str">
        <f>IF(AND(C653="Abierto",D653="Alta"),RANK(Q653,$Q$13:$Q$814,0)+COUNTIF($Q$13:Q653,Q653)-1+MAX(O:O),"")</f>
        <v/>
      </c>
      <c r="S653" s="74" t="str">
        <f>IF(AND(C653="Abierto",D653="Media"),A653,"")</f>
        <v/>
      </c>
      <c r="T653" s="74" t="str">
        <f ca="1">IF(AND(C653="Abierto",D653="Media"),TODAY()-E653,"")</f>
        <v/>
      </c>
      <c r="U653" s="74" t="str">
        <f>IF(AND(C653="Abierto",D653="Media"),RANK(T653,$T$13:$T$814,0)+COUNTIF($T$13:T653,T653)-1+MAX(O:O,R:R),"")</f>
        <v/>
      </c>
      <c r="V653" s="74" t="str">
        <f>IF(AND(C653="Abierto",D653="Baja"),A653,"")</f>
        <v/>
      </c>
      <c r="W653" s="74" t="str">
        <f ca="1">IF(AND(C653="Abierto",D653="Baja"),TODAY()-E653,"")</f>
        <v/>
      </c>
      <c r="X653" s="74" t="str">
        <f>IF(AND(C653="Abierto",D653="Baja"),RANK(W653,$W$13:$W$814,0)+COUNTIF($W$13:W653,W653)-1+MAX(O:O,R:R,U:U),"")</f>
        <v/>
      </c>
      <c r="Y653" s="139" t="str">
        <f>IF(OR(C653="Resuelto",C653=""),"",SUM(O653,R653,U653,X653))</f>
        <v/>
      </c>
      <c r="Z653" s="139" t="str">
        <f>IF(OR(C653="Resuelto",C653=""),"",SUM(N653,Q653,T653,W653))</f>
        <v/>
      </c>
      <c r="AA653" s="139" t="str">
        <f>IF(OR(C653="Resuelto",C653=""),"",SUM(M653,P653,S653,V653))</f>
        <v/>
      </c>
      <c r="AB653" s="28">
        <v>835</v>
      </c>
      <c r="AC653" s="28" t="str">
        <f t="shared" ca="1" si="43"/>
        <v/>
      </c>
      <c r="AD653" s="75" t="str">
        <f t="shared" ca="1" si="44"/>
        <v/>
      </c>
      <c r="AI653" s="78" t="str">
        <f>IF(AJ653="","",MAX($AI$5:AI652)+1)</f>
        <v/>
      </c>
      <c r="AJ653" s="53" t="str">
        <f>IF(G652="","",IF(COUNTIF($AJ$11:AJ652,G652)=0,G652,""))</f>
        <v/>
      </c>
      <c r="AK653" s="53" t="str">
        <f t="shared" si="45"/>
        <v/>
      </c>
      <c r="AL653" s="135"/>
    </row>
    <row r="654" spans="1:38" x14ac:dyDescent="0.25">
      <c r="A654" s="136"/>
      <c r="B654" s="136"/>
      <c r="C654" s="136"/>
      <c r="D654" s="136"/>
      <c r="E654" s="137"/>
      <c r="F654" s="137"/>
      <c r="G654" s="136"/>
      <c r="H654" s="137"/>
      <c r="I654" s="140" t="str">
        <f t="shared" si="46"/>
        <v/>
      </c>
      <c r="J654" s="140"/>
      <c r="K654" s="140"/>
      <c r="L654" s="140"/>
      <c r="M654" s="74" t="str">
        <f>IF(AND(C654="Abierto",D654="Urgente"),A654,"")</f>
        <v/>
      </c>
      <c r="N654" s="74" t="str">
        <f ca="1">IF(AND(C654="Abierto",D654="Urgente"),TODAY()-E654,"")</f>
        <v/>
      </c>
      <c r="O654" s="74" t="str">
        <f>IF(AND(C654="Abierto",D654="Urgente"),RANK(N654,$N$13:$N$814,0)+COUNTIF($N$13:N654,N654)-1,"")</f>
        <v/>
      </c>
      <c r="P654" s="74" t="str">
        <f>IF(AND(C654="Abierto",D654="Alta"),A654,"")</f>
        <v/>
      </c>
      <c r="Q654" s="74" t="str">
        <f ca="1">IF(AND(C654="Abierto",D654="Alta"),TODAY()-E654,"")</f>
        <v/>
      </c>
      <c r="R654" s="74" t="str">
        <f>IF(AND(C654="Abierto",D654="Alta"),RANK(Q654,$Q$13:$Q$814,0)+COUNTIF($Q$13:Q654,Q654)-1+MAX(O:O),"")</f>
        <v/>
      </c>
      <c r="S654" s="74" t="str">
        <f>IF(AND(C654="Abierto",D654="Media"),A654,"")</f>
        <v/>
      </c>
      <c r="T654" s="74" t="str">
        <f ca="1">IF(AND(C654="Abierto",D654="Media"),TODAY()-E654,"")</f>
        <v/>
      </c>
      <c r="U654" s="74" t="str">
        <f>IF(AND(C654="Abierto",D654="Media"),RANK(T654,$T$13:$T$814,0)+COUNTIF($T$13:T654,T654)-1+MAX(O:O,R:R),"")</f>
        <v/>
      </c>
      <c r="V654" s="74" t="str">
        <f>IF(AND(C654="Abierto",D654="Baja"),A654,"")</f>
        <v/>
      </c>
      <c r="W654" s="74" t="str">
        <f ca="1">IF(AND(C654="Abierto",D654="Baja"),TODAY()-E654,"")</f>
        <v/>
      </c>
      <c r="X654" s="74" t="str">
        <f>IF(AND(C654="Abierto",D654="Baja"),RANK(W654,$W$13:$W$814,0)+COUNTIF($W$13:W654,W654)-1+MAX(O:O,R:R,U:U),"")</f>
        <v/>
      </c>
      <c r="Y654" s="139" t="str">
        <f>IF(OR(C654="Resuelto",C654=""),"",SUM(O654,R654,U654,X654))</f>
        <v/>
      </c>
      <c r="Z654" s="139" t="str">
        <f>IF(OR(C654="Resuelto",C654=""),"",SUM(N654,Q654,T654,W654))</f>
        <v/>
      </c>
      <c r="AA654" s="139" t="str">
        <f>IF(OR(C654="Resuelto",C654=""),"",SUM(M654,P654,S654,V654))</f>
        <v/>
      </c>
      <c r="AB654" s="28">
        <v>836</v>
      </c>
      <c r="AC654" s="28" t="str">
        <f t="shared" ca="1" si="43"/>
        <v/>
      </c>
      <c r="AD654" s="75" t="str">
        <f t="shared" ca="1" si="44"/>
        <v/>
      </c>
      <c r="AI654" s="78" t="str">
        <f>IF(AJ654="","",MAX($AI$5:AI653)+1)</f>
        <v/>
      </c>
      <c r="AJ654" s="53" t="str">
        <f>IF(G653="","",IF(COUNTIF($AJ$11:AJ653,G653)=0,G653,""))</f>
        <v/>
      </c>
      <c r="AK654" s="53" t="str">
        <f t="shared" si="45"/>
        <v/>
      </c>
      <c r="AL654" s="135"/>
    </row>
    <row r="655" spans="1:38" x14ac:dyDescent="0.25">
      <c r="A655" s="136"/>
      <c r="B655" s="136"/>
      <c r="C655" s="136"/>
      <c r="D655" s="136"/>
      <c r="E655" s="137"/>
      <c r="F655" s="137"/>
      <c r="G655" s="136"/>
      <c r="H655" s="137"/>
      <c r="I655" s="140" t="str">
        <f t="shared" si="46"/>
        <v/>
      </c>
      <c r="J655" s="140"/>
      <c r="K655" s="140"/>
      <c r="L655" s="140"/>
      <c r="M655" s="74" t="str">
        <f>IF(AND(C655="Abierto",D655="Urgente"),A655,"")</f>
        <v/>
      </c>
      <c r="N655" s="74" t="str">
        <f ca="1">IF(AND(C655="Abierto",D655="Urgente"),TODAY()-E655,"")</f>
        <v/>
      </c>
      <c r="O655" s="74" t="str">
        <f>IF(AND(C655="Abierto",D655="Urgente"),RANK(N655,$N$13:$N$814,0)+COUNTIF($N$13:N655,N655)-1,"")</f>
        <v/>
      </c>
      <c r="P655" s="74" t="str">
        <f>IF(AND(C655="Abierto",D655="Alta"),A655,"")</f>
        <v/>
      </c>
      <c r="Q655" s="74" t="str">
        <f ca="1">IF(AND(C655="Abierto",D655="Alta"),TODAY()-E655,"")</f>
        <v/>
      </c>
      <c r="R655" s="74" t="str">
        <f>IF(AND(C655="Abierto",D655="Alta"),RANK(Q655,$Q$13:$Q$814,0)+COUNTIF($Q$13:Q655,Q655)-1+MAX(O:O),"")</f>
        <v/>
      </c>
      <c r="S655" s="74" t="str">
        <f>IF(AND(C655="Abierto",D655="Media"),A655,"")</f>
        <v/>
      </c>
      <c r="T655" s="74" t="str">
        <f ca="1">IF(AND(C655="Abierto",D655="Media"),TODAY()-E655,"")</f>
        <v/>
      </c>
      <c r="U655" s="74" t="str">
        <f>IF(AND(C655="Abierto",D655="Media"),RANK(T655,$T$13:$T$814,0)+COUNTIF($T$13:T655,T655)-1+MAX(O:O,R:R),"")</f>
        <v/>
      </c>
      <c r="V655" s="74" t="str">
        <f>IF(AND(C655="Abierto",D655="Baja"),A655,"")</f>
        <v/>
      </c>
      <c r="W655" s="74" t="str">
        <f ca="1">IF(AND(C655="Abierto",D655="Baja"),TODAY()-E655,"")</f>
        <v/>
      </c>
      <c r="X655" s="74" t="str">
        <f>IF(AND(C655="Abierto",D655="Baja"),RANK(W655,$W$13:$W$814,0)+COUNTIF($W$13:W655,W655)-1+MAX(O:O,R:R,U:U),"")</f>
        <v/>
      </c>
      <c r="Y655" s="139" t="str">
        <f>IF(OR(C655="Resuelto",C655=""),"",SUM(O655,R655,U655,X655))</f>
        <v/>
      </c>
      <c r="Z655" s="139" t="str">
        <f>IF(OR(C655="Resuelto",C655=""),"",SUM(N655,Q655,T655,W655))</f>
        <v/>
      </c>
      <c r="AA655" s="139" t="str">
        <f>IF(OR(C655="Resuelto",C655=""),"",SUM(M655,P655,S655,V655))</f>
        <v/>
      </c>
      <c r="AB655" s="28">
        <v>837</v>
      </c>
      <c r="AC655" s="28" t="str">
        <f t="shared" ca="1" si="43"/>
        <v/>
      </c>
      <c r="AD655" s="75" t="str">
        <f t="shared" ca="1" si="44"/>
        <v/>
      </c>
      <c r="AI655" s="78" t="str">
        <f>IF(AJ655="","",MAX($AI$5:AI654)+1)</f>
        <v/>
      </c>
      <c r="AJ655" s="53" t="str">
        <f>IF(G654="","",IF(COUNTIF($AJ$11:AJ654,G654)=0,G654,""))</f>
        <v/>
      </c>
      <c r="AK655" s="53" t="str">
        <f t="shared" si="45"/>
        <v/>
      </c>
      <c r="AL655" s="135"/>
    </row>
    <row r="656" spans="1:38" x14ac:dyDescent="0.25">
      <c r="A656" s="136"/>
      <c r="B656" s="136"/>
      <c r="C656" s="136"/>
      <c r="D656" s="136"/>
      <c r="E656" s="137"/>
      <c r="F656" s="137"/>
      <c r="G656" s="136"/>
      <c r="H656" s="137"/>
      <c r="I656" s="140" t="str">
        <f t="shared" si="46"/>
        <v/>
      </c>
      <c r="J656" s="140"/>
      <c r="K656" s="140"/>
      <c r="L656" s="140"/>
      <c r="M656" s="74" t="str">
        <f>IF(AND(C656="Abierto",D656="Urgente"),A656,"")</f>
        <v/>
      </c>
      <c r="N656" s="74" t="str">
        <f ca="1">IF(AND(C656="Abierto",D656="Urgente"),TODAY()-E656,"")</f>
        <v/>
      </c>
      <c r="O656" s="74" t="str">
        <f>IF(AND(C656="Abierto",D656="Urgente"),RANK(N656,$N$13:$N$814,0)+COUNTIF($N$13:N656,N656)-1,"")</f>
        <v/>
      </c>
      <c r="P656" s="74" t="str">
        <f>IF(AND(C656="Abierto",D656="Alta"),A656,"")</f>
        <v/>
      </c>
      <c r="Q656" s="74" t="str">
        <f ca="1">IF(AND(C656="Abierto",D656="Alta"),TODAY()-E656,"")</f>
        <v/>
      </c>
      <c r="R656" s="74" t="str">
        <f>IF(AND(C656="Abierto",D656="Alta"),RANK(Q656,$Q$13:$Q$814,0)+COUNTIF($Q$13:Q656,Q656)-1+MAX(O:O),"")</f>
        <v/>
      </c>
      <c r="S656" s="74" t="str">
        <f>IF(AND(C656="Abierto",D656="Media"),A656,"")</f>
        <v/>
      </c>
      <c r="T656" s="74" t="str">
        <f ca="1">IF(AND(C656="Abierto",D656="Media"),TODAY()-E656,"")</f>
        <v/>
      </c>
      <c r="U656" s="74" t="str">
        <f>IF(AND(C656="Abierto",D656="Media"),RANK(T656,$T$13:$T$814,0)+COUNTIF($T$13:T656,T656)-1+MAX(O:O,R:R),"")</f>
        <v/>
      </c>
      <c r="V656" s="74" t="str">
        <f>IF(AND(C656="Abierto",D656="Baja"),A656,"")</f>
        <v/>
      </c>
      <c r="W656" s="74" t="str">
        <f ca="1">IF(AND(C656="Abierto",D656="Baja"),TODAY()-E656,"")</f>
        <v/>
      </c>
      <c r="X656" s="74" t="str">
        <f>IF(AND(C656="Abierto",D656="Baja"),RANK(W656,$W$13:$W$814,0)+COUNTIF($W$13:W656,W656)-1+MAX(O:O,R:R,U:U),"")</f>
        <v/>
      </c>
      <c r="Y656" s="139" t="str">
        <f>IF(OR(C656="Resuelto",C656=""),"",SUM(O656,R656,U656,X656))</f>
        <v/>
      </c>
      <c r="Z656" s="139" t="str">
        <f>IF(OR(C656="Resuelto",C656=""),"",SUM(N656,Q656,T656,W656))</f>
        <v/>
      </c>
      <c r="AA656" s="139" t="str">
        <f>IF(OR(C656="Resuelto",C656=""),"",SUM(M656,P656,S656,V656))</f>
        <v/>
      </c>
      <c r="AB656" s="28">
        <v>838</v>
      </c>
      <c r="AC656" s="28" t="str">
        <f t="shared" ca="1" si="43"/>
        <v/>
      </c>
      <c r="AD656" s="75" t="str">
        <f t="shared" ca="1" si="44"/>
        <v/>
      </c>
      <c r="AI656" s="78" t="str">
        <f>IF(AJ656="","",MAX($AI$5:AI655)+1)</f>
        <v/>
      </c>
      <c r="AJ656" s="53" t="str">
        <f>IF(G655="","",IF(COUNTIF($AJ$11:AJ655,G655)=0,G655,""))</f>
        <v/>
      </c>
      <c r="AK656" s="53" t="str">
        <f t="shared" si="45"/>
        <v/>
      </c>
      <c r="AL656" s="135"/>
    </row>
    <row r="657" spans="1:38" x14ac:dyDescent="0.25">
      <c r="A657" s="136"/>
      <c r="B657" s="136"/>
      <c r="C657" s="136"/>
      <c r="D657" s="136"/>
      <c r="E657" s="137"/>
      <c r="F657" s="137"/>
      <c r="G657" s="136"/>
      <c r="H657" s="137"/>
      <c r="I657" s="140" t="str">
        <f t="shared" si="46"/>
        <v/>
      </c>
      <c r="J657" s="140"/>
      <c r="K657" s="140"/>
      <c r="L657" s="140"/>
      <c r="M657" s="74" t="str">
        <f>IF(AND(C657="Abierto",D657="Urgente"),A657,"")</f>
        <v/>
      </c>
      <c r="N657" s="74" t="str">
        <f ca="1">IF(AND(C657="Abierto",D657="Urgente"),TODAY()-E657,"")</f>
        <v/>
      </c>
      <c r="O657" s="74" t="str">
        <f>IF(AND(C657="Abierto",D657="Urgente"),RANK(N657,$N$13:$N$814,0)+COUNTIF($N$13:N657,N657)-1,"")</f>
        <v/>
      </c>
      <c r="P657" s="74" t="str">
        <f>IF(AND(C657="Abierto",D657="Alta"),A657,"")</f>
        <v/>
      </c>
      <c r="Q657" s="74" t="str">
        <f ca="1">IF(AND(C657="Abierto",D657="Alta"),TODAY()-E657,"")</f>
        <v/>
      </c>
      <c r="R657" s="74" t="str">
        <f>IF(AND(C657="Abierto",D657="Alta"),RANK(Q657,$Q$13:$Q$814,0)+COUNTIF($Q$13:Q657,Q657)-1+MAX(O:O),"")</f>
        <v/>
      </c>
      <c r="S657" s="74" t="str">
        <f>IF(AND(C657="Abierto",D657="Media"),A657,"")</f>
        <v/>
      </c>
      <c r="T657" s="74" t="str">
        <f ca="1">IF(AND(C657="Abierto",D657="Media"),TODAY()-E657,"")</f>
        <v/>
      </c>
      <c r="U657" s="74" t="str">
        <f>IF(AND(C657="Abierto",D657="Media"),RANK(T657,$T$13:$T$814,0)+COUNTIF($T$13:T657,T657)-1+MAX(O:O,R:R),"")</f>
        <v/>
      </c>
      <c r="V657" s="74" t="str">
        <f>IF(AND(C657="Abierto",D657="Baja"),A657,"")</f>
        <v/>
      </c>
      <c r="W657" s="74" t="str">
        <f ca="1">IF(AND(C657="Abierto",D657="Baja"),TODAY()-E657,"")</f>
        <v/>
      </c>
      <c r="X657" s="74" t="str">
        <f>IF(AND(C657="Abierto",D657="Baja"),RANK(W657,$W$13:$W$814,0)+COUNTIF($W$13:W657,W657)-1+MAX(O:O,R:R,U:U),"")</f>
        <v/>
      </c>
      <c r="Y657" s="139" t="str">
        <f>IF(OR(C657="Resuelto",C657=""),"",SUM(O657,R657,U657,X657))</f>
        <v/>
      </c>
      <c r="Z657" s="139" t="str">
        <f>IF(OR(C657="Resuelto",C657=""),"",SUM(N657,Q657,T657,W657))</f>
        <v/>
      </c>
      <c r="AA657" s="139" t="str">
        <f>IF(OR(C657="Resuelto",C657=""),"",SUM(M657,P657,S657,V657))</f>
        <v/>
      </c>
      <c r="AB657" s="28">
        <v>839</v>
      </c>
      <c r="AC657" s="28" t="str">
        <f t="shared" ca="1" si="43"/>
        <v/>
      </c>
      <c r="AD657" s="75" t="str">
        <f t="shared" ca="1" si="44"/>
        <v/>
      </c>
      <c r="AI657" s="78" t="str">
        <f>IF(AJ657="","",MAX($AI$5:AI656)+1)</f>
        <v/>
      </c>
      <c r="AJ657" s="53" t="str">
        <f>IF(G656="","",IF(COUNTIF($AJ$11:AJ656,G656)=0,G656,""))</f>
        <v/>
      </c>
      <c r="AK657" s="53" t="str">
        <f t="shared" si="45"/>
        <v/>
      </c>
      <c r="AL657" s="135"/>
    </row>
    <row r="658" spans="1:38" x14ac:dyDescent="0.25">
      <c r="A658" s="136"/>
      <c r="B658" s="136"/>
      <c r="C658" s="136"/>
      <c r="D658" s="136"/>
      <c r="E658" s="137"/>
      <c r="F658" s="137"/>
      <c r="G658" s="136"/>
      <c r="H658" s="137"/>
      <c r="I658" s="140" t="str">
        <f t="shared" si="46"/>
        <v/>
      </c>
      <c r="J658" s="140"/>
      <c r="K658" s="140"/>
      <c r="L658" s="140"/>
      <c r="M658" s="74" t="str">
        <f>IF(AND(C658="Abierto",D658="Urgente"),A658,"")</f>
        <v/>
      </c>
      <c r="N658" s="74" t="str">
        <f ca="1">IF(AND(C658="Abierto",D658="Urgente"),TODAY()-E658,"")</f>
        <v/>
      </c>
      <c r="O658" s="74" t="str">
        <f>IF(AND(C658="Abierto",D658="Urgente"),RANK(N658,$N$13:$N$814,0)+COUNTIF($N$13:N658,N658)-1,"")</f>
        <v/>
      </c>
      <c r="P658" s="74" t="str">
        <f>IF(AND(C658="Abierto",D658="Alta"),A658,"")</f>
        <v/>
      </c>
      <c r="Q658" s="74" t="str">
        <f ca="1">IF(AND(C658="Abierto",D658="Alta"),TODAY()-E658,"")</f>
        <v/>
      </c>
      <c r="R658" s="74" t="str">
        <f>IF(AND(C658="Abierto",D658="Alta"),RANK(Q658,$Q$13:$Q$814,0)+COUNTIF($Q$13:Q658,Q658)-1+MAX(O:O),"")</f>
        <v/>
      </c>
      <c r="S658" s="74" t="str">
        <f>IF(AND(C658="Abierto",D658="Media"),A658,"")</f>
        <v/>
      </c>
      <c r="T658" s="74" t="str">
        <f ca="1">IF(AND(C658="Abierto",D658="Media"),TODAY()-E658,"")</f>
        <v/>
      </c>
      <c r="U658" s="74" t="str">
        <f>IF(AND(C658="Abierto",D658="Media"),RANK(T658,$T$13:$T$814,0)+COUNTIF($T$13:T658,T658)-1+MAX(O:O,R:R),"")</f>
        <v/>
      </c>
      <c r="V658" s="74" t="str">
        <f>IF(AND(C658="Abierto",D658="Baja"),A658,"")</f>
        <v/>
      </c>
      <c r="W658" s="74" t="str">
        <f ca="1">IF(AND(C658="Abierto",D658="Baja"),TODAY()-E658,"")</f>
        <v/>
      </c>
      <c r="X658" s="74" t="str">
        <f>IF(AND(C658="Abierto",D658="Baja"),RANK(W658,$W$13:$W$814,0)+COUNTIF($W$13:W658,W658)-1+MAX(O:O,R:R,U:U),"")</f>
        <v/>
      </c>
      <c r="Y658" s="139" t="str">
        <f>IF(OR(C658="Resuelto",C658=""),"",SUM(O658,R658,U658,X658))</f>
        <v/>
      </c>
      <c r="Z658" s="139" t="str">
        <f>IF(OR(C658="Resuelto",C658=""),"",SUM(N658,Q658,T658,W658))</f>
        <v/>
      </c>
      <c r="AA658" s="139" t="str">
        <f>IF(OR(C658="Resuelto",C658=""),"",SUM(M658,P658,S658,V658))</f>
        <v/>
      </c>
      <c r="AB658" s="28">
        <v>840</v>
      </c>
      <c r="AC658" s="28" t="str">
        <f t="shared" ca="1" si="43"/>
        <v/>
      </c>
      <c r="AD658" s="75" t="str">
        <f t="shared" ca="1" si="44"/>
        <v/>
      </c>
      <c r="AI658" s="78" t="str">
        <f>IF(AJ658="","",MAX($AI$5:AI657)+1)</f>
        <v/>
      </c>
      <c r="AJ658" s="53" t="str">
        <f>IF(G657="","",IF(COUNTIF($AJ$11:AJ657,G657)=0,G657,""))</f>
        <v/>
      </c>
      <c r="AK658" s="53" t="str">
        <f t="shared" si="45"/>
        <v/>
      </c>
      <c r="AL658" s="135"/>
    </row>
    <row r="659" spans="1:38" x14ac:dyDescent="0.25">
      <c r="A659" s="136"/>
      <c r="B659" s="136"/>
      <c r="C659" s="136"/>
      <c r="D659" s="136"/>
      <c r="E659" s="137"/>
      <c r="F659" s="137"/>
      <c r="G659" s="136"/>
      <c r="H659" s="137"/>
      <c r="I659" s="140" t="str">
        <f t="shared" si="46"/>
        <v/>
      </c>
      <c r="J659" s="140"/>
      <c r="K659" s="140"/>
      <c r="L659" s="140"/>
      <c r="M659" s="74" t="str">
        <f>IF(AND(C659="Abierto",D659="Urgente"),A659,"")</f>
        <v/>
      </c>
      <c r="N659" s="74" t="str">
        <f ca="1">IF(AND(C659="Abierto",D659="Urgente"),TODAY()-E659,"")</f>
        <v/>
      </c>
      <c r="O659" s="74" t="str">
        <f>IF(AND(C659="Abierto",D659="Urgente"),RANK(N659,$N$13:$N$814,0)+COUNTIF($N$13:N659,N659)-1,"")</f>
        <v/>
      </c>
      <c r="P659" s="74" t="str">
        <f>IF(AND(C659="Abierto",D659="Alta"),A659,"")</f>
        <v/>
      </c>
      <c r="Q659" s="74" t="str">
        <f ca="1">IF(AND(C659="Abierto",D659="Alta"),TODAY()-E659,"")</f>
        <v/>
      </c>
      <c r="R659" s="74" t="str">
        <f>IF(AND(C659="Abierto",D659="Alta"),RANK(Q659,$Q$13:$Q$814,0)+COUNTIF($Q$13:Q659,Q659)-1+MAX(O:O),"")</f>
        <v/>
      </c>
      <c r="S659" s="74" t="str">
        <f>IF(AND(C659="Abierto",D659="Media"),A659,"")</f>
        <v/>
      </c>
      <c r="T659" s="74" t="str">
        <f ca="1">IF(AND(C659="Abierto",D659="Media"),TODAY()-E659,"")</f>
        <v/>
      </c>
      <c r="U659" s="74" t="str">
        <f>IF(AND(C659="Abierto",D659="Media"),RANK(T659,$T$13:$T$814,0)+COUNTIF($T$13:T659,T659)-1+MAX(O:O,R:R),"")</f>
        <v/>
      </c>
      <c r="V659" s="74" t="str">
        <f>IF(AND(C659="Abierto",D659="Baja"),A659,"")</f>
        <v/>
      </c>
      <c r="W659" s="74" t="str">
        <f ca="1">IF(AND(C659="Abierto",D659="Baja"),TODAY()-E659,"")</f>
        <v/>
      </c>
      <c r="X659" s="74" t="str">
        <f>IF(AND(C659="Abierto",D659="Baja"),RANK(W659,$W$13:$W$814,0)+COUNTIF($W$13:W659,W659)-1+MAX(O:O,R:R,U:U),"")</f>
        <v/>
      </c>
      <c r="Y659" s="139" t="str">
        <f>IF(OR(C659="Resuelto",C659=""),"",SUM(O659,R659,U659,X659))</f>
        <v/>
      </c>
      <c r="Z659" s="139" t="str">
        <f>IF(OR(C659="Resuelto",C659=""),"",SUM(N659,Q659,T659,W659))</f>
        <v/>
      </c>
      <c r="AA659" s="139" t="str">
        <f>IF(OR(C659="Resuelto",C659=""),"",SUM(M659,P659,S659,V659))</f>
        <v/>
      </c>
      <c r="AB659" s="28">
        <v>841</v>
      </c>
      <c r="AC659" s="28" t="str">
        <f t="shared" ca="1" si="43"/>
        <v/>
      </c>
      <c r="AD659" s="75" t="str">
        <f t="shared" ca="1" si="44"/>
        <v/>
      </c>
      <c r="AI659" s="78" t="str">
        <f>IF(AJ659="","",MAX($AI$5:AI658)+1)</f>
        <v/>
      </c>
      <c r="AJ659" s="53" t="str">
        <f>IF(G658="","",IF(COUNTIF($AJ$11:AJ658,G658)=0,G658,""))</f>
        <v/>
      </c>
      <c r="AK659" s="53" t="str">
        <f t="shared" si="45"/>
        <v/>
      </c>
      <c r="AL659" s="135"/>
    </row>
    <row r="660" spans="1:38" x14ac:dyDescent="0.25">
      <c r="A660" s="136"/>
      <c r="B660" s="136"/>
      <c r="C660" s="136"/>
      <c r="D660" s="136"/>
      <c r="E660" s="137"/>
      <c r="F660" s="137"/>
      <c r="G660" s="136"/>
      <c r="H660" s="137"/>
      <c r="I660" s="140" t="str">
        <f t="shared" si="46"/>
        <v/>
      </c>
      <c r="J660" s="140"/>
      <c r="K660" s="140"/>
      <c r="L660" s="140"/>
      <c r="M660" s="74" t="str">
        <f>IF(AND(C660="Abierto",D660="Urgente"),A660,"")</f>
        <v/>
      </c>
      <c r="N660" s="74" t="str">
        <f ca="1">IF(AND(C660="Abierto",D660="Urgente"),TODAY()-E660,"")</f>
        <v/>
      </c>
      <c r="O660" s="74" t="str">
        <f>IF(AND(C660="Abierto",D660="Urgente"),RANK(N660,$N$13:$N$814,0)+COUNTIF($N$13:N660,N660)-1,"")</f>
        <v/>
      </c>
      <c r="P660" s="74" t="str">
        <f>IF(AND(C660="Abierto",D660="Alta"),A660,"")</f>
        <v/>
      </c>
      <c r="Q660" s="74" t="str">
        <f ca="1">IF(AND(C660="Abierto",D660="Alta"),TODAY()-E660,"")</f>
        <v/>
      </c>
      <c r="R660" s="74" t="str">
        <f>IF(AND(C660="Abierto",D660="Alta"),RANK(Q660,$Q$13:$Q$814,0)+COUNTIF($Q$13:Q660,Q660)-1+MAX(O:O),"")</f>
        <v/>
      </c>
      <c r="S660" s="74" t="str">
        <f>IF(AND(C660="Abierto",D660="Media"),A660,"")</f>
        <v/>
      </c>
      <c r="T660" s="74" t="str">
        <f ca="1">IF(AND(C660="Abierto",D660="Media"),TODAY()-E660,"")</f>
        <v/>
      </c>
      <c r="U660" s="74" t="str">
        <f>IF(AND(C660="Abierto",D660="Media"),RANK(T660,$T$13:$T$814,0)+COUNTIF($T$13:T660,T660)-1+MAX(O:O,R:R),"")</f>
        <v/>
      </c>
      <c r="V660" s="74" t="str">
        <f>IF(AND(C660="Abierto",D660="Baja"),A660,"")</f>
        <v/>
      </c>
      <c r="W660" s="74" t="str">
        <f ca="1">IF(AND(C660="Abierto",D660="Baja"),TODAY()-E660,"")</f>
        <v/>
      </c>
      <c r="X660" s="74" t="str">
        <f>IF(AND(C660="Abierto",D660="Baja"),RANK(W660,$W$13:$W$814,0)+COUNTIF($W$13:W660,W660)-1+MAX(O:O,R:R,U:U),"")</f>
        <v/>
      </c>
      <c r="Y660" s="139" t="str">
        <f>IF(OR(C660="Resuelto",C660=""),"",SUM(O660,R660,U660,X660))</f>
        <v/>
      </c>
      <c r="Z660" s="139" t="str">
        <f>IF(OR(C660="Resuelto",C660=""),"",SUM(N660,Q660,T660,W660))</f>
        <v/>
      </c>
      <c r="AA660" s="139" t="str">
        <f>IF(OR(C660="Resuelto",C660=""),"",SUM(M660,P660,S660,V660))</f>
        <v/>
      </c>
      <c r="AB660" s="28">
        <v>842</v>
      </c>
      <c r="AC660" s="28" t="str">
        <f t="shared" ca="1" si="43"/>
        <v/>
      </c>
      <c r="AD660" s="75" t="str">
        <f t="shared" ca="1" si="44"/>
        <v/>
      </c>
      <c r="AI660" s="78" t="str">
        <f>IF(AJ660="","",MAX($AI$5:AI659)+1)</f>
        <v/>
      </c>
      <c r="AJ660" s="53" t="str">
        <f>IF(G659="","",IF(COUNTIF($AJ$11:AJ659,G659)=0,G659,""))</f>
        <v/>
      </c>
      <c r="AK660" s="53" t="str">
        <f t="shared" si="45"/>
        <v/>
      </c>
      <c r="AL660" s="135"/>
    </row>
    <row r="661" spans="1:38" x14ac:dyDescent="0.25">
      <c r="A661" s="136"/>
      <c r="B661" s="136"/>
      <c r="C661" s="136"/>
      <c r="D661" s="136"/>
      <c r="E661" s="137"/>
      <c r="F661" s="137"/>
      <c r="G661" s="136"/>
      <c r="H661" s="137"/>
      <c r="I661" s="140" t="str">
        <f t="shared" si="46"/>
        <v/>
      </c>
      <c r="J661" s="140"/>
      <c r="K661" s="140"/>
      <c r="L661" s="140"/>
      <c r="M661" s="74" t="str">
        <f>IF(AND(C661="Abierto",D661="Urgente"),A661,"")</f>
        <v/>
      </c>
      <c r="N661" s="74" t="str">
        <f ca="1">IF(AND(C661="Abierto",D661="Urgente"),TODAY()-E661,"")</f>
        <v/>
      </c>
      <c r="O661" s="74" t="str">
        <f>IF(AND(C661="Abierto",D661="Urgente"),RANK(N661,$N$13:$N$814,0)+COUNTIF($N$13:N661,N661)-1,"")</f>
        <v/>
      </c>
      <c r="P661" s="74" t="str">
        <f>IF(AND(C661="Abierto",D661="Alta"),A661,"")</f>
        <v/>
      </c>
      <c r="Q661" s="74" t="str">
        <f ca="1">IF(AND(C661="Abierto",D661="Alta"),TODAY()-E661,"")</f>
        <v/>
      </c>
      <c r="R661" s="74" t="str">
        <f>IF(AND(C661="Abierto",D661="Alta"),RANK(Q661,$Q$13:$Q$814,0)+COUNTIF($Q$13:Q661,Q661)-1+MAX(O:O),"")</f>
        <v/>
      </c>
      <c r="S661" s="74" t="str">
        <f>IF(AND(C661="Abierto",D661="Media"),A661,"")</f>
        <v/>
      </c>
      <c r="T661" s="74" t="str">
        <f ca="1">IF(AND(C661="Abierto",D661="Media"),TODAY()-E661,"")</f>
        <v/>
      </c>
      <c r="U661" s="74" t="str">
        <f>IF(AND(C661="Abierto",D661="Media"),RANK(T661,$T$13:$T$814,0)+COUNTIF($T$13:T661,T661)-1+MAX(O:O,R:R),"")</f>
        <v/>
      </c>
      <c r="V661" s="74" t="str">
        <f>IF(AND(C661="Abierto",D661="Baja"),A661,"")</f>
        <v/>
      </c>
      <c r="W661" s="74" t="str">
        <f ca="1">IF(AND(C661="Abierto",D661="Baja"),TODAY()-E661,"")</f>
        <v/>
      </c>
      <c r="X661" s="74" t="str">
        <f>IF(AND(C661="Abierto",D661="Baja"),RANK(W661,$W$13:$W$814,0)+COUNTIF($W$13:W661,W661)-1+MAX(O:O,R:R,U:U),"")</f>
        <v/>
      </c>
      <c r="Y661" s="139" t="str">
        <f>IF(OR(C661="Resuelto",C661=""),"",SUM(O661,R661,U661,X661))</f>
        <v/>
      </c>
      <c r="Z661" s="139" t="str">
        <f>IF(OR(C661="Resuelto",C661=""),"",SUM(N661,Q661,T661,W661))</f>
        <v/>
      </c>
      <c r="AA661" s="139" t="str">
        <f>IF(OR(C661="Resuelto",C661=""),"",SUM(M661,P661,S661,V661))</f>
        <v/>
      </c>
      <c r="AB661" s="28">
        <v>843</v>
      </c>
      <c r="AC661" s="28" t="str">
        <f t="shared" ca="1" si="43"/>
        <v/>
      </c>
      <c r="AD661" s="75" t="str">
        <f t="shared" ca="1" si="44"/>
        <v/>
      </c>
      <c r="AI661" s="78" t="str">
        <f>IF(AJ661="","",MAX($AI$5:AI660)+1)</f>
        <v/>
      </c>
      <c r="AJ661" s="53" t="str">
        <f>IF(G660="","",IF(COUNTIF($AJ$11:AJ660,G660)=0,G660,""))</f>
        <v/>
      </c>
      <c r="AK661" s="53" t="str">
        <f t="shared" si="45"/>
        <v/>
      </c>
      <c r="AL661" s="135"/>
    </row>
    <row r="662" spans="1:38" x14ac:dyDescent="0.25">
      <c r="A662" s="136"/>
      <c r="B662" s="136"/>
      <c r="C662" s="136"/>
      <c r="D662" s="136"/>
      <c r="E662" s="137"/>
      <c r="F662" s="137"/>
      <c r="G662" s="136"/>
      <c r="H662" s="137"/>
      <c r="I662" s="140" t="str">
        <f t="shared" si="46"/>
        <v/>
      </c>
      <c r="J662" s="140"/>
      <c r="K662" s="140"/>
      <c r="L662" s="140"/>
      <c r="M662" s="74" t="str">
        <f>IF(AND(C662="Abierto",D662="Urgente"),A662,"")</f>
        <v/>
      </c>
      <c r="N662" s="74" t="str">
        <f ca="1">IF(AND(C662="Abierto",D662="Urgente"),TODAY()-E662,"")</f>
        <v/>
      </c>
      <c r="O662" s="74" t="str">
        <f>IF(AND(C662="Abierto",D662="Urgente"),RANK(N662,$N$13:$N$814,0)+COUNTIF($N$13:N662,N662)-1,"")</f>
        <v/>
      </c>
      <c r="P662" s="74" t="str">
        <f>IF(AND(C662="Abierto",D662="Alta"),A662,"")</f>
        <v/>
      </c>
      <c r="Q662" s="74" t="str">
        <f ca="1">IF(AND(C662="Abierto",D662="Alta"),TODAY()-E662,"")</f>
        <v/>
      </c>
      <c r="R662" s="74" t="str">
        <f>IF(AND(C662="Abierto",D662="Alta"),RANK(Q662,$Q$13:$Q$814,0)+COUNTIF($Q$13:Q662,Q662)-1+MAX(O:O),"")</f>
        <v/>
      </c>
      <c r="S662" s="74" t="str">
        <f>IF(AND(C662="Abierto",D662="Media"),A662,"")</f>
        <v/>
      </c>
      <c r="T662" s="74" t="str">
        <f ca="1">IF(AND(C662="Abierto",D662="Media"),TODAY()-E662,"")</f>
        <v/>
      </c>
      <c r="U662" s="74" t="str">
        <f>IF(AND(C662="Abierto",D662="Media"),RANK(T662,$T$13:$T$814,0)+COUNTIF($T$13:T662,T662)-1+MAX(O:O,R:R),"")</f>
        <v/>
      </c>
      <c r="V662" s="74" t="str">
        <f>IF(AND(C662="Abierto",D662="Baja"),A662,"")</f>
        <v/>
      </c>
      <c r="W662" s="74" t="str">
        <f ca="1">IF(AND(C662="Abierto",D662="Baja"),TODAY()-E662,"")</f>
        <v/>
      </c>
      <c r="X662" s="74" t="str">
        <f>IF(AND(C662="Abierto",D662="Baja"),RANK(W662,$W$13:$W$814,0)+COUNTIF($W$13:W662,W662)-1+MAX(O:O,R:R,U:U),"")</f>
        <v/>
      </c>
      <c r="Y662" s="139" t="str">
        <f>IF(OR(C662="Resuelto",C662=""),"",SUM(O662,R662,U662,X662))</f>
        <v/>
      </c>
      <c r="Z662" s="139" t="str">
        <f>IF(OR(C662="Resuelto",C662=""),"",SUM(N662,Q662,T662,W662))</f>
        <v/>
      </c>
      <c r="AA662" s="139" t="str">
        <f>IF(OR(C662="Resuelto",C662=""),"",SUM(M662,P662,S662,V662))</f>
        <v/>
      </c>
      <c r="AB662" s="28">
        <v>844</v>
      </c>
      <c r="AC662" s="28" t="str">
        <f t="shared" ref="AC662:AC725" ca="1" si="47">IF(ISNA(VLOOKUP(AB662,$Y$13:$AA$811,3,FALSE))=TRUE,"",VLOOKUP(AB662,$Y$13:$AA$811,3,FALSE))</f>
        <v/>
      </c>
      <c r="AD662" s="75" t="str">
        <f t="shared" ref="AD662:AD725" ca="1" si="48">IF(ISNA(VLOOKUP(AB662,$Y$13:$AA$811,2,FALSE))=TRUE,"",VLOOKUP(AB662,$Y$13:$AA$811,2,FALSE))</f>
        <v/>
      </c>
      <c r="AI662" s="78" t="str">
        <f>IF(AJ662="","",MAX($AI$5:AI661)+1)</f>
        <v/>
      </c>
      <c r="AJ662" s="53" t="str">
        <f>IF(G661="","",IF(COUNTIF($AJ$11:AJ661,G661)=0,G661,""))</f>
        <v/>
      </c>
      <c r="AK662" s="53" t="str">
        <f t="shared" ref="AK662:AK725" si="49">IF(ISNA(VLOOKUP(AB662,$AI$13:$AJ$811,2,FALSE))=TRUE,"",VLOOKUP(AB662,$AI$13:$AJ$811,2,FALSE))</f>
        <v/>
      </c>
      <c r="AL662" s="135"/>
    </row>
    <row r="663" spans="1:38" x14ac:dyDescent="0.25">
      <c r="A663" s="136"/>
      <c r="B663" s="136"/>
      <c r="C663" s="136"/>
      <c r="D663" s="136"/>
      <c r="E663" s="137"/>
      <c r="F663" s="137"/>
      <c r="G663" s="136"/>
      <c r="H663" s="137"/>
      <c r="I663" s="140" t="str">
        <f t="shared" si="46"/>
        <v/>
      </c>
      <c r="J663" s="140"/>
      <c r="K663" s="140"/>
      <c r="L663" s="140"/>
      <c r="M663" s="74" t="str">
        <f>IF(AND(C663="Abierto",D663="Urgente"),A663,"")</f>
        <v/>
      </c>
      <c r="N663" s="74" t="str">
        <f ca="1">IF(AND(C663="Abierto",D663="Urgente"),TODAY()-E663,"")</f>
        <v/>
      </c>
      <c r="O663" s="74" t="str">
        <f>IF(AND(C663="Abierto",D663="Urgente"),RANK(N663,$N$13:$N$814,0)+COUNTIF($N$13:N663,N663)-1,"")</f>
        <v/>
      </c>
      <c r="P663" s="74" t="str">
        <f>IF(AND(C663="Abierto",D663="Alta"),A663,"")</f>
        <v/>
      </c>
      <c r="Q663" s="74" t="str">
        <f ca="1">IF(AND(C663="Abierto",D663="Alta"),TODAY()-E663,"")</f>
        <v/>
      </c>
      <c r="R663" s="74" t="str">
        <f>IF(AND(C663="Abierto",D663="Alta"),RANK(Q663,$Q$13:$Q$814,0)+COUNTIF($Q$13:Q663,Q663)-1+MAX(O:O),"")</f>
        <v/>
      </c>
      <c r="S663" s="74" t="str">
        <f>IF(AND(C663="Abierto",D663="Media"),A663,"")</f>
        <v/>
      </c>
      <c r="T663" s="74" t="str">
        <f ca="1">IF(AND(C663="Abierto",D663="Media"),TODAY()-E663,"")</f>
        <v/>
      </c>
      <c r="U663" s="74" t="str">
        <f>IF(AND(C663="Abierto",D663="Media"),RANK(T663,$T$13:$T$814,0)+COUNTIF($T$13:T663,T663)-1+MAX(O:O,R:R),"")</f>
        <v/>
      </c>
      <c r="V663" s="74" t="str">
        <f>IF(AND(C663="Abierto",D663="Baja"),A663,"")</f>
        <v/>
      </c>
      <c r="W663" s="74" t="str">
        <f ca="1">IF(AND(C663="Abierto",D663="Baja"),TODAY()-E663,"")</f>
        <v/>
      </c>
      <c r="X663" s="74" t="str">
        <f>IF(AND(C663="Abierto",D663="Baja"),RANK(W663,$W$13:$W$814,0)+COUNTIF($W$13:W663,W663)-1+MAX(O:O,R:R,U:U),"")</f>
        <v/>
      </c>
      <c r="Y663" s="139" t="str">
        <f>IF(OR(C663="Resuelto",C663=""),"",SUM(O663,R663,U663,X663))</f>
        <v/>
      </c>
      <c r="Z663" s="139" t="str">
        <f>IF(OR(C663="Resuelto",C663=""),"",SUM(N663,Q663,T663,W663))</f>
        <v/>
      </c>
      <c r="AA663" s="139" t="str">
        <f>IF(OR(C663="Resuelto",C663=""),"",SUM(M663,P663,S663,V663))</f>
        <v/>
      </c>
      <c r="AB663" s="28">
        <v>845</v>
      </c>
      <c r="AC663" s="28" t="str">
        <f t="shared" ca="1" si="47"/>
        <v/>
      </c>
      <c r="AD663" s="75" t="str">
        <f t="shared" ca="1" si="48"/>
        <v/>
      </c>
      <c r="AI663" s="78" t="str">
        <f>IF(AJ663="","",MAX($AI$5:AI662)+1)</f>
        <v/>
      </c>
      <c r="AJ663" s="53" t="str">
        <f>IF(G662="","",IF(COUNTIF($AJ$11:AJ662,G662)=0,G662,""))</f>
        <v/>
      </c>
      <c r="AK663" s="53" t="str">
        <f t="shared" si="49"/>
        <v/>
      </c>
      <c r="AL663" s="135"/>
    </row>
    <row r="664" spans="1:38" x14ac:dyDescent="0.25">
      <c r="A664" s="136"/>
      <c r="B664" s="136"/>
      <c r="C664" s="136"/>
      <c r="D664" s="136"/>
      <c r="E664" s="137"/>
      <c r="F664" s="137"/>
      <c r="G664" s="136"/>
      <c r="H664" s="137"/>
      <c r="I664" s="140" t="str">
        <f t="shared" si="46"/>
        <v/>
      </c>
      <c r="J664" s="140"/>
      <c r="K664" s="140"/>
      <c r="L664" s="140"/>
      <c r="M664" s="74" t="str">
        <f>IF(AND(C664="Abierto",D664="Urgente"),A664,"")</f>
        <v/>
      </c>
      <c r="N664" s="74" t="str">
        <f ca="1">IF(AND(C664="Abierto",D664="Urgente"),TODAY()-E664,"")</f>
        <v/>
      </c>
      <c r="O664" s="74" t="str">
        <f>IF(AND(C664="Abierto",D664="Urgente"),RANK(N664,$N$13:$N$814,0)+COUNTIF($N$13:N664,N664)-1,"")</f>
        <v/>
      </c>
      <c r="P664" s="74" t="str">
        <f>IF(AND(C664="Abierto",D664="Alta"),A664,"")</f>
        <v/>
      </c>
      <c r="Q664" s="74" t="str">
        <f ca="1">IF(AND(C664="Abierto",D664="Alta"),TODAY()-E664,"")</f>
        <v/>
      </c>
      <c r="R664" s="74" t="str">
        <f>IF(AND(C664="Abierto",D664="Alta"),RANK(Q664,$Q$13:$Q$814,0)+COUNTIF($Q$13:Q664,Q664)-1+MAX(O:O),"")</f>
        <v/>
      </c>
      <c r="S664" s="74" t="str">
        <f>IF(AND(C664="Abierto",D664="Media"),A664,"")</f>
        <v/>
      </c>
      <c r="T664" s="74" t="str">
        <f ca="1">IF(AND(C664="Abierto",D664="Media"),TODAY()-E664,"")</f>
        <v/>
      </c>
      <c r="U664" s="74" t="str">
        <f>IF(AND(C664="Abierto",D664="Media"),RANK(T664,$T$13:$T$814,0)+COUNTIF($T$13:T664,T664)-1+MAX(O:O,R:R),"")</f>
        <v/>
      </c>
      <c r="V664" s="74" t="str">
        <f>IF(AND(C664="Abierto",D664="Baja"),A664,"")</f>
        <v/>
      </c>
      <c r="W664" s="74" t="str">
        <f ca="1">IF(AND(C664="Abierto",D664="Baja"),TODAY()-E664,"")</f>
        <v/>
      </c>
      <c r="X664" s="74" t="str">
        <f>IF(AND(C664="Abierto",D664="Baja"),RANK(W664,$W$13:$W$814,0)+COUNTIF($W$13:W664,W664)-1+MAX(O:O,R:R,U:U),"")</f>
        <v/>
      </c>
      <c r="Y664" s="139" t="str">
        <f>IF(OR(C664="Resuelto",C664=""),"",SUM(O664,R664,U664,X664))</f>
        <v/>
      </c>
      <c r="Z664" s="139" t="str">
        <f>IF(OR(C664="Resuelto",C664=""),"",SUM(N664,Q664,T664,W664))</f>
        <v/>
      </c>
      <c r="AA664" s="139" t="str">
        <f>IF(OR(C664="Resuelto",C664=""),"",SUM(M664,P664,S664,V664))</f>
        <v/>
      </c>
      <c r="AB664" s="28">
        <v>846</v>
      </c>
      <c r="AC664" s="28" t="str">
        <f t="shared" ca="1" si="47"/>
        <v/>
      </c>
      <c r="AD664" s="75" t="str">
        <f t="shared" ca="1" si="48"/>
        <v/>
      </c>
      <c r="AI664" s="78" t="str">
        <f>IF(AJ664="","",MAX($AI$5:AI663)+1)</f>
        <v/>
      </c>
      <c r="AJ664" s="53" t="str">
        <f>IF(G663="","",IF(COUNTIF($AJ$11:AJ663,G663)=0,G663,""))</f>
        <v/>
      </c>
      <c r="AK664" s="53" t="str">
        <f t="shared" si="49"/>
        <v/>
      </c>
      <c r="AL664" s="135"/>
    </row>
    <row r="665" spans="1:38" x14ac:dyDescent="0.25">
      <c r="A665" s="136"/>
      <c r="B665" s="136"/>
      <c r="C665" s="136"/>
      <c r="D665" s="136"/>
      <c r="E665" s="137"/>
      <c r="F665" s="137"/>
      <c r="G665" s="136"/>
      <c r="H665" s="137"/>
      <c r="I665" s="140" t="str">
        <f t="shared" si="46"/>
        <v/>
      </c>
      <c r="J665" s="140"/>
      <c r="K665" s="140"/>
      <c r="L665" s="140"/>
      <c r="M665" s="74" t="str">
        <f>IF(AND(C665="Abierto",D665="Urgente"),A665,"")</f>
        <v/>
      </c>
      <c r="N665" s="74" t="str">
        <f ca="1">IF(AND(C665="Abierto",D665="Urgente"),TODAY()-E665,"")</f>
        <v/>
      </c>
      <c r="O665" s="74" t="str">
        <f>IF(AND(C665="Abierto",D665="Urgente"),RANK(N665,$N$13:$N$814,0)+COUNTIF($N$13:N665,N665)-1,"")</f>
        <v/>
      </c>
      <c r="P665" s="74" t="str">
        <f>IF(AND(C665="Abierto",D665="Alta"),A665,"")</f>
        <v/>
      </c>
      <c r="Q665" s="74" t="str">
        <f ca="1">IF(AND(C665="Abierto",D665="Alta"),TODAY()-E665,"")</f>
        <v/>
      </c>
      <c r="R665" s="74" t="str">
        <f>IF(AND(C665="Abierto",D665="Alta"),RANK(Q665,$Q$13:$Q$814,0)+COUNTIF($Q$13:Q665,Q665)-1+MAX(O:O),"")</f>
        <v/>
      </c>
      <c r="S665" s="74" t="str">
        <f>IF(AND(C665="Abierto",D665="Media"),A665,"")</f>
        <v/>
      </c>
      <c r="T665" s="74" t="str">
        <f ca="1">IF(AND(C665="Abierto",D665="Media"),TODAY()-E665,"")</f>
        <v/>
      </c>
      <c r="U665" s="74" t="str">
        <f>IF(AND(C665="Abierto",D665="Media"),RANK(T665,$T$13:$T$814,0)+COUNTIF($T$13:T665,T665)-1+MAX(O:O,R:R),"")</f>
        <v/>
      </c>
      <c r="V665" s="74" t="str">
        <f>IF(AND(C665="Abierto",D665="Baja"),A665,"")</f>
        <v/>
      </c>
      <c r="W665" s="74" t="str">
        <f ca="1">IF(AND(C665="Abierto",D665="Baja"),TODAY()-E665,"")</f>
        <v/>
      </c>
      <c r="X665" s="74" t="str">
        <f>IF(AND(C665="Abierto",D665="Baja"),RANK(W665,$W$13:$W$814,0)+COUNTIF($W$13:W665,W665)-1+MAX(O:O,R:R,U:U),"")</f>
        <v/>
      </c>
      <c r="Y665" s="139" t="str">
        <f>IF(OR(C665="Resuelto",C665=""),"",SUM(O665,R665,U665,X665))</f>
        <v/>
      </c>
      <c r="Z665" s="139" t="str">
        <f>IF(OR(C665="Resuelto",C665=""),"",SUM(N665,Q665,T665,W665))</f>
        <v/>
      </c>
      <c r="AA665" s="139" t="str">
        <f>IF(OR(C665="Resuelto",C665=""),"",SUM(M665,P665,S665,V665))</f>
        <v/>
      </c>
      <c r="AB665" s="28">
        <v>847</v>
      </c>
      <c r="AC665" s="28" t="str">
        <f t="shared" ca="1" si="47"/>
        <v/>
      </c>
      <c r="AD665" s="75" t="str">
        <f t="shared" ca="1" si="48"/>
        <v/>
      </c>
      <c r="AI665" s="78" t="str">
        <f>IF(AJ665="","",MAX($AI$5:AI664)+1)</f>
        <v/>
      </c>
      <c r="AJ665" s="53" t="str">
        <f>IF(G664="","",IF(COUNTIF($AJ$11:AJ664,G664)=0,G664,""))</f>
        <v/>
      </c>
      <c r="AK665" s="53" t="str">
        <f t="shared" si="49"/>
        <v/>
      </c>
      <c r="AL665" s="135"/>
    </row>
    <row r="666" spans="1:38" x14ac:dyDescent="0.25">
      <c r="A666" s="136"/>
      <c r="B666" s="136"/>
      <c r="C666" s="136"/>
      <c r="D666" s="136"/>
      <c r="E666" s="137"/>
      <c r="F666" s="137"/>
      <c r="G666" s="136"/>
      <c r="H666" s="137"/>
      <c r="I666" s="140" t="str">
        <f t="shared" si="46"/>
        <v/>
      </c>
      <c r="J666" s="140"/>
      <c r="K666" s="140"/>
      <c r="L666" s="140"/>
      <c r="M666" s="74" t="str">
        <f>IF(AND(C666="Abierto",D666="Urgente"),A666,"")</f>
        <v/>
      </c>
      <c r="N666" s="74" t="str">
        <f ca="1">IF(AND(C666="Abierto",D666="Urgente"),TODAY()-E666,"")</f>
        <v/>
      </c>
      <c r="O666" s="74" t="str">
        <f>IF(AND(C666="Abierto",D666="Urgente"),RANK(N666,$N$13:$N$814,0)+COUNTIF($N$13:N666,N666)-1,"")</f>
        <v/>
      </c>
      <c r="P666" s="74" t="str">
        <f>IF(AND(C666="Abierto",D666="Alta"),A666,"")</f>
        <v/>
      </c>
      <c r="Q666" s="74" t="str">
        <f ca="1">IF(AND(C666="Abierto",D666="Alta"),TODAY()-E666,"")</f>
        <v/>
      </c>
      <c r="R666" s="74" t="str">
        <f>IF(AND(C666="Abierto",D666="Alta"),RANK(Q666,$Q$13:$Q$814,0)+COUNTIF($Q$13:Q666,Q666)-1+MAX(O:O),"")</f>
        <v/>
      </c>
      <c r="S666" s="74" t="str">
        <f>IF(AND(C666="Abierto",D666="Media"),A666,"")</f>
        <v/>
      </c>
      <c r="T666" s="74" t="str">
        <f ca="1">IF(AND(C666="Abierto",D666="Media"),TODAY()-E666,"")</f>
        <v/>
      </c>
      <c r="U666" s="74" t="str">
        <f>IF(AND(C666="Abierto",D666="Media"),RANK(T666,$T$13:$T$814,0)+COUNTIF($T$13:T666,T666)-1+MAX(O:O,R:R),"")</f>
        <v/>
      </c>
      <c r="V666" s="74" t="str">
        <f>IF(AND(C666="Abierto",D666="Baja"),A666,"")</f>
        <v/>
      </c>
      <c r="W666" s="74" t="str">
        <f ca="1">IF(AND(C666="Abierto",D666="Baja"),TODAY()-E666,"")</f>
        <v/>
      </c>
      <c r="X666" s="74" t="str">
        <f>IF(AND(C666="Abierto",D666="Baja"),RANK(W666,$W$13:$W$814,0)+COUNTIF($W$13:W666,W666)-1+MAX(O:O,R:R,U:U),"")</f>
        <v/>
      </c>
      <c r="Y666" s="139" t="str">
        <f>IF(OR(C666="Resuelto",C666=""),"",SUM(O666,R666,U666,X666))</f>
        <v/>
      </c>
      <c r="Z666" s="139" t="str">
        <f>IF(OR(C666="Resuelto",C666=""),"",SUM(N666,Q666,T666,W666))</f>
        <v/>
      </c>
      <c r="AA666" s="139" t="str">
        <f>IF(OR(C666="Resuelto",C666=""),"",SUM(M666,P666,S666,V666))</f>
        <v/>
      </c>
      <c r="AB666" s="28">
        <v>848</v>
      </c>
      <c r="AC666" s="28" t="str">
        <f t="shared" ca="1" si="47"/>
        <v/>
      </c>
      <c r="AD666" s="75" t="str">
        <f t="shared" ca="1" si="48"/>
        <v/>
      </c>
      <c r="AI666" s="78" t="str">
        <f>IF(AJ666="","",MAX($AI$5:AI665)+1)</f>
        <v/>
      </c>
      <c r="AJ666" s="53" t="str">
        <f>IF(G665="","",IF(COUNTIF($AJ$11:AJ665,G665)=0,G665,""))</f>
        <v/>
      </c>
      <c r="AK666" s="53" t="str">
        <f t="shared" si="49"/>
        <v/>
      </c>
      <c r="AL666" s="135"/>
    </row>
    <row r="667" spans="1:38" x14ac:dyDescent="0.25">
      <c r="A667" s="136"/>
      <c r="B667" s="136"/>
      <c r="C667" s="136"/>
      <c r="D667" s="136"/>
      <c r="E667" s="137"/>
      <c r="F667" s="137"/>
      <c r="G667" s="136"/>
      <c r="H667" s="137"/>
      <c r="I667" s="140" t="str">
        <f t="shared" si="46"/>
        <v/>
      </c>
      <c r="J667" s="140"/>
      <c r="K667" s="140"/>
      <c r="L667" s="140"/>
      <c r="M667" s="74" t="str">
        <f>IF(AND(C667="Abierto",D667="Urgente"),A667,"")</f>
        <v/>
      </c>
      <c r="N667" s="74" t="str">
        <f ca="1">IF(AND(C667="Abierto",D667="Urgente"),TODAY()-E667,"")</f>
        <v/>
      </c>
      <c r="O667" s="74" t="str">
        <f>IF(AND(C667="Abierto",D667="Urgente"),RANK(N667,$N$13:$N$814,0)+COUNTIF($N$13:N667,N667)-1,"")</f>
        <v/>
      </c>
      <c r="P667" s="74" t="str">
        <f>IF(AND(C667="Abierto",D667="Alta"),A667,"")</f>
        <v/>
      </c>
      <c r="Q667" s="74" t="str">
        <f ca="1">IF(AND(C667="Abierto",D667="Alta"),TODAY()-E667,"")</f>
        <v/>
      </c>
      <c r="R667" s="74" t="str">
        <f>IF(AND(C667="Abierto",D667="Alta"),RANK(Q667,$Q$13:$Q$814,0)+COUNTIF($Q$13:Q667,Q667)-1+MAX(O:O),"")</f>
        <v/>
      </c>
      <c r="S667" s="74" t="str">
        <f>IF(AND(C667="Abierto",D667="Media"),A667,"")</f>
        <v/>
      </c>
      <c r="T667" s="74" t="str">
        <f ca="1">IF(AND(C667="Abierto",D667="Media"),TODAY()-E667,"")</f>
        <v/>
      </c>
      <c r="U667" s="74" t="str">
        <f>IF(AND(C667="Abierto",D667="Media"),RANK(T667,$T$13:$T$814,0)+COUNTIF($T$13:T667,T667)-1+MAX(O:O,R:R),"")</f>
        <v/>
      </c>
      <c r="V667" s="74" t="str">
        <f>IF(AND(C667="Abierto",D667="Baja"),A667,"")</f>
        <v/>
      </c>
      <c r="W667" s="74" t="str">
        <f ca="1">IF(AND(C667="Abierto",D667="Baja"),TODAY()-E667,"")</f>
        <v/>
      </c>
      <c r="X667" s="74" t="str">
        <f>IF(AND(C667="Abierto",D667="Baja"),RANK(W667,$W$13:$W$814,0)+COUNTIF($W$13:W667,W667)-1+MAX(O:O,R:R,U:U),"")</f>
        <v/>
      </c>
      <c r="Y667" s="139" t="str">
        <f>IF(OR(C667="Resuelto",C667=""),"",SUM(O667,R667,U667,X667))</f>
        <v/>
      </c>
      <c r="Z667" s="139" t="str">
        <f>IF(OR(C667="Resuelto",C667=""),"",SUM(N667,Q667,T667,W667))</f>
        <v/>
      </c>
      <c r="AA667" s="139" t="str">
        <f>IF(OR(C667="Resuelto",C667=""),"",SUM(M667,P667,S667,V667))</f>
        <v/>
      </c>
      <c r="AB667" s="28">
        <v>849</v>
      </c>
      <c r="AC667" s="28" t="str">
        <f t="shared" ca="1" si="47"/>
        <v/>
      </c>
      <c r="AD667" s="75" t="str">
        <f t="shared" ca="1" si="48"/>
        <v/>
      </c>
      <c r="AI667" s="78" t="str">
        <f>IF(AJ667="","",MAX($AI$5:AI666)+1)</f>
        <v/>
      </c>
      <c r="AJ667" s="53" t="str">
        <f>IF(G666="","",IF(COUNTIF($AJ$11:AJ666,G666)=0,G666,""))</f>
        <v/>
      </c>
      <c r="AK667" s="53" t="str">
        <f t="shared" si="49"/>
        <v/>
      </c>
      <c r="AL667" s="135"/>
    </row>
    <row r="668" spans="1:38" x14ac:dyDescent="0.25">
      <c r="A668" s="136"/>
      <c r="B668" s="136"/>
      <c r="C668" s="136"/>
      <c r="D668" s="136"/>
      <c r="E668" s="137"/>
      <c r="F668" s="137"/>
      <c r="G668" s="136"/>
      <c r="H668" s="137"/>
      <c r="I668" s="140" t="str">
        <f t="shared" si="46"/>
        <v/>
      </c>
      <c r="J668" s="140"/>
      <c r="K668" s="140"/>
      <c r="L668" s="140"/>
      <c r="M668" s="74" t="str">
        <f>IF(AND(C668="Abierto",D668="Urgente"),A668,"")</f>
        <v/>
      </c>
      <c r="N668" s="74" t="str">
        <f ca="1">IF(AND(C668="Abierto",D668="Urgente"),TODAY()-E668,"")</f>
        <v/>
      </c>
      <c r="O668" s="74" t="str">
        <f>IF(AND(C668="Abierto",D668="Urgente"),RANK(N668,$N$13:$N$814,0)+COUNTIF($N$13:N668,N668)-1,"")</f>
        <v/>
      </c>
      <c r="P668" s="74" t="str">
        <f>IF(AND(C668="Abierto",D668="Alta"),A668,"")</f>
        <v/>
      </c>
      <c r="Q668" s="74" t="str">
        <f ca="1">IF(AND(C668="Abierto",D668="Alta"),TODAY()-E668,"")</f>
        <v/>
      </c>
      <c r="R668" s="74" t="str">
        <f>IF(AND(C668="Abierto",D668="Alta"),RANK(Q668,$Q$13:$Q$814,0)+COUNTIF($Q$13:Q668,Q668)-1+MAX(O:O),"")</f>
        <v/>
      </c>
      <c r="S668" s="74" t="str">
        <f>IF(AND(C668="Abierto",D668="Media"),A668,"")</f>
        <v/>
      </c>
      <c r="T668" s="74" t="str">
        <f ca="1">IF(AND(C668="Abierto",D668="Media"),TODAY()-E668,"")</f>
        <v/>
      </c>
      <c r="U668" s="74" t="str">
        <f>IF(AND(C668="Abierto",D668="Media"),RANK(T668,$T$13:$T$814,0)+COUNTIF($T$13:T668,T668)-1+MAX(O:O,R:R),"")</f>
        <v/>
      </c>
      <c r="V668" s="74" t="str">
        <f>IF(AND(C668="Abierto",D668="Baja"),A668,"")</f>
        <v/>
      </c>
      <c r="W668" s="74" t="str">
        <f ca="1">IF(AND(C668="Abierto",D668="Baja"),TODAY()-E668,"")</f>
        <v/>
      </c>
      <c r="X668" s="74" t="str">
        <f>IF(AND(C668="Abierto",D668="Baja"),RANK(W668,$W$13:$W$814,0)+COUNTIF($W$13:W668,W668)-1+MAX(O:O,R:R,U:U),"")</f>
        <v/>
      </c>
      <c r="Y668" s="139" t="str">
        <f>IF(OR(C668="Resuelto",C668=""),"",SUM(O668,R668,U668,X668))</f>
        <v/>
      </c>
      <c r="Z668" s="139" t="str">
        <f>IF(OR(C668="Resuelto",C668=""),"",SUM(N668,Q668,T668,W668))</f>
        <v/>
      </c>
      <c r="AA668" s="139" t="str">
        <f>IF(OR(C668="Resuelto",C668=""),"",SUM(M668,P668,S668,V668))</f>
        <v/>
      </c>
      <c r="AB668" s="28">
        <v>850</v>
      </c>
      <c r="AC668" s="28" t="str">
        <f t="shared" ca="1" si="47"/>
        <v/>
      </c>
      <c r="AD668" s="75" t="str">
        <f t="shared" ca="1" si="48"/>
        <v/>
      </c>
      <c r="AI668" s="78" t="str">
        <f>IF(AJ668="","",MAX($AI$5:AI667)+1)</f>
        <v/>
      </c>
      <c r="AJ668" s="53" t="str">
        <f>IF(G667="","",IF(COUNTIF($AJ$11:AJ667,G667)=0,G667,""))</f>
        <v/>
      </c>
      <c r="AK668" s="53" t="str">
        <f t="shared" si="49"/>
        <v/>
      </c>
      <c r="AL668" s="135"/>
    </row>
    <row r="669" spans="1:38" x14ac:dyDescent="0.25">
      <c r="A669" s="136"/>
      <c r="B669" s="136"/>
      <c r="C669" s="136"/>
      <c r="D669" s="136"/>
      <c r="E669" s="137"/>
      <c r="F669" s="137"/>
      <c r="G669" s="136"/>
      <c r="H669" s="137"/>
      <c r="I669" s="140" t="str">
        <f t="shared" si="46"/>
        <v/>
      </c>
      <c r="J669" s="140"/>
      <c r="K669" s="140"/>
      <c r="L669" s="140"/>
      <c r="M669" s="74" t="str">
        <f>IF(AND(C669="Abierto",D669="Urgente"),A669,"")</f>
        <v/>
      </c>
      <c r="N669" s="74" t="str">
        <f ca="1">IF(AND(C669="Abierto",D669="Urgente"),TODAY()-E669,"")</f>
        <v/>
      </c>
      <c r="O669" s="74" t="str">
        <f>IF(AND(C669="Abierto",D669="Urgente"),RANK(N669,$N$13:$N$814,0)+COUNTIF($N$13:N669,N669)-1,"")</f>
        <v/>
      </c>
      <c r="P669" s="74" t="str">
        <f>IF(AND(C669="Abierto",D669="Alta"),A669,"")</f>
        <v/>
      </c>
      <c r="Q669" s="74" t="str">
        <f ca="1">IF(AND(C669="Abierto",D669="Alta"),TODAY()-E669,"")</f>
        <v/>
      </c>
      <c r="R669" s="74" t="str">
        <f>IF(AND(C669="Abierto",D669="Alta"),RANK(Q669,$Q$13:$Q$814,0)+COUNTIF($Q$13:Q669,Q669)-1+MAX(O:O),"")</f>
        <v/>
      </c>
      <c r="S669" s="74" t="str">
        <f>IF(AND(C669="Abierto",D669="Media"),A669,"")</f>
        <v/>
      </c>
      <c r="T669" s="74" t="str">
        <f ca="1">IF(AND(C669="Abierto",D669="Media"),TODAY()-E669,"")</f>
        <v/>
      </c>
      <c r="U669" s="74" t="str">
        <f>IF(AND(C669="Abierto",D669="Media"),RANK(T669,$T$13:$T$814,0)+COUNTIF($T$13:T669,T669)-1+MAX(O:O,R:R),"")</f>
        <v/>
      </c>
      <c r="V669" s="74" t="str">
        <f>IF(AND(C669="Abierto",D669="Baja"),A669,"")</f>
        <v/>
      </c>
      <c r="W669" s="74" t="str">
        <f ca="1">IF(AND(C669="Abierto",D669="Baja"),TODAY()-E669,"")</f>
        <v/>
      </c>
      <c r="X669" s="74" t="str">
        <f>IF(AND(C669="Abierto",D669="Baja"),RANK(W669,$W$13:$W$814,0)+COUNTIF($W$13:W669,W669)-1+MAX(O:O,R:R,U:U),"")</f>
        <v/>
      </c>
      <c r="Y669" s="139" t="str">
        <f>IF(OR(C669="Resuelto",C669=""),"",SUM(O669,R669,U669,X669))</f>
        <v/>
      </c>
      <c r="Z669" s="139" t="str">
        <f>IF(OR(C669="Resuelto",C669=""),"",SUM(N669,Q669,T669,W669))</f>
        <v/>
      </c>
      <c r="AA669" s="139" t="str">
        <f>IF(OR(C669="Resuelto",C669=""),"",SUM(M669,P669,S669,V669))</f>
        <v/>
      </c>
      <c r="AB669" s="28">
        <v>851</v>
      </c>
      <c r="AC669" s="28" t="str">
        <f t="shared" ca="1" si="47"/>
        <v/>
      </c>
      <c r="AD669" s="75" t="str">
        <f t="shared" ca="1" si="48"/>
        <v/>
      </c>
      <c r="AI669" s="78" t="str">
        <f>IF(AJ669="","",MAX($AI$5:AI668)+1)</f>
        <v/>
      </c>
      <c r="AJ669" s="53" t="str">
        <f>IF(G668="","",IF(COUNTIF($AJ$11:AJ668,G668)=0,G668,""))</f>
        <v/>
      </c>
      <c r="AK669" s="53" t="str">
        <f t="shared" si="49"/>
        <v/>
      </c>
      <c r="AL669" s="135"/>
    </row>
    <row r="670" spans="1:38" x14ac:dyDescent="0.25">
      <c r="A670" s="136"/>
      <c r="B670" s="136"/>
      <c r="C670" s="136"/>
      <c r="D670" s="136"/>
      <c r="E670" s="137"/>
      <c r="F670" s="137"/>
      <c r="G670" s="136"/>
      <c r="H670" s="137"/>
      <c r="I670" s="140" t="str">
        <f t="shared" si="46"/>
        <v/>
      </c>
      <c r="J670" s="140"/>
      <c r="K670" s="140"/>
      <c r="L670" s="140"/>
      <c r="M670" s="74" t="str">
        <f>IF(AND(C670="Abierto",D670="Urgente"),A670,"")</f>
        <v/>
      </c>
      <c r="N670" s="74" t="str">
        <f ca="1">IF(AND(C670="Abierto",D670="Urgente"),TODAY()-E670,"")</f>
        <v/>
      </c>
      <c r="O670" s="74" t="str">
        <f>IF(AND(C670="Abierto",D670="Urgente"),RANK(N670,$N$13:$N$814,0)+COUNTIF($N$13:N670,N670)-1,"")</f>
        <v/>
      </c>
      <c r="P670" s="74" t="str">
        <f>IF(AND(C670="Abierto",D670="Alta"),A670,"")</f>
        <v/>
      </c>
      <c r="Q670" s="74" t="str">
        <f ca="1">IF(AND(C670="Abierto",D670="Alta"),TODAY()-E670,"")</f>
        <v/>
      </c>
      <c r="R670" s="74" t="str">
        <f>IF(AND(C670="Abierto",D670="Alta"),RANK(Q670,$Q$13:$Q$814,0)+COUNTIF($Q$13:Q670,Q670)-1+MAX(O:O),"")</f>
        <v/>
      </c>
      <c r="S670" s="74" t="str">
        <f>IF(AND(C670="Abierto",D670="Media"),A670,"")</f>
        <v/>
      </c>
      <c r="T670" s="74" t="str">
        <f ca="1">IF(AND(C670="Abierto",D670="Media"),TODAY()-E670,"")</f>
        <v/>
      </c>
      <c r="U670" s="74" t="str">
        <f>IF(AND(C670="Abierto",D670="Media"),RANK(T670,$T$13:$T$814,0)+COUNTIF($T$13:T670,T670)-1+MAX(O:O,R:R),"")</f>
        <v/>
      </c>
      <c r="V670" s="74" t="str">
        <f>IF(AND(C670="Abierto",D670="Baja"),A670,"")</f>
        <v/>
      </c>
      <c r="W670" s="74" t="str">
        <f ca="1">IF(AND(C670="Abierto",D670="Baja"),TODAY()-E670,"")</f>
        <v/>
      </c>
      <c r="X670" s="74" t="str">
        <f>IF(AND(C670="Abierto",D670="Baja"),RANK(W670,$W$13:$W$814,0)+COUNTIF($W$13:W670,W670)-1+MAX(O:O,R:R,U:U),"")</f>
        <v/>
      </c>
      <c r="Y670" s="139" t="str">
        <f>IF(OR(C670="Resuelto",C670=""),"",SUM(O670,R670,U670,X670))</f>
        <v/>
      </c>
      <c r="Z670" s="139" t="str">
        <f>IF(OR(C670="Resuelto",C670=""),"",SUM(N670,Q670,T670,W670))</f>
        <v/>
      </c>
      <c r="AA670" s="139" t="str">
        <f>IF(OR(C670="Resuelto",C670=""),"",SUM(M670,P670,S670,V670))</f>
        <v/>
      </c>
      <c r="AB670" s="28">
        <v>852</v>
      </c>
      <c r="AC670" s="28" t="str">
        <f t="shared" ca="1" si="47"/>
        <v/>
      </c>
      <c r="AD670" s="75" t="str">
        <f t="shared" ca="1" si="48"/>
        <v/>
      </c>
      <c r="AI670" s="78" t="str">
        <f>IF(AJ670="","",MAX($AI$5:AI669)+1)</f>
        <v/>
      </c>
      <c r="AJ670" s="53" t="str">
        <f>IF(G669="","",IF(COUNTIF($AJ$11:AJ669,G669)=0,G669,""))</f>
        <v/>
      </c>
      <c r="AK670" s="53" t="str">
        <f t="shared" si="49"/>
        <v/>
      </c>
      <c r="AL670" s="135"/>
    </row>
    <row r="671" spans="1:38" x14ac:dyDescent="0.25">
      <c r="A671" s="136"/>
      <c r="B671" s="136"/>
      <c r="C671" s="136"/>
      <c r="D671" s="136"/>
      <c r="E671" s="137"/>
      <c r="F671" s="137"/>
      <c r="G671" s="136"/>
      <c r="H671" s="137"/>
      <c r="I671" s="140" t="str">
        <f t="shared" si="46"/>
        <v/>
      </c>
      <c r="J671" s="140"/>
      <c r="K671" s="140"/>
      <c r="L671" s="140"/>
      <c r="M671" s="74" t="str">
        <f>IF(AND(C671="Abierto",D671="Urgente"),A671,"")</f>
        <v/>
      </c>
      <c r="N671" s="74" t="str">
        <f ca="1">IF(AND(C671="Abierto",D671="Urgente"),TODAY()-E671,"")</f>
        <v/>
      </c>
      <c r="O671" s="74" t="str">
        <f>IF(AND(C671="Abierto",D671="Urgente"),RANK(N671,$N$13:$N$814,0)+COUNTIF($N$13:N671,N671)-1,"")</f>
        <v/>
      </c>
      <c r="P671" s="74" t="str">
        <f>IF(AND(C671="Abierto",D671="Alta"),A671,"")</f>
        <v/>
      </c>
      <c r="Q671" s="74" t="str">
        <f ca="1">IF(AND(C671="Abierto",D671="Alta"),TODAY()-E671,"")</f>
        <v/>
      </c>
      <c r="R671" s="74" t="str">
        <f>IF(AND(C671="Abierto",D671="Alta"),RANK(Q671,$Q$13:$Q$814,0)+COUNTIF($Q$13:Q671,Q671)-1+MAX(O:O),"")</f>
        <v/>
      </c>
      <c r="S671" s="74" t="str">
        <f>IF(AND(C671="Abierto",D671="Media"),A671,"")</f>
        <v/>
      </c>
      <c r="T671" s="74" t="str">
        <f ca="1">IF(AND(C671="Abierto",D671="Media"),TODAY()-E671,"")</f>
        <v/>
      </c>
      <c r="U671" s="74" t="str">
        <f>IF(AND(C671="Abierto",D671="Media"),RANK(T671,$T$13:$T$814,0)+COUNTIF($T$13:T671,T671)-1+MAX(O:O,R:R),"")</f>
        <v/>
      </c>
      <c r="V671" s="74" t="str">
        <f>IF(AND(C671="Abierto",D671="Baja"),A671,"")</f>
        <v/>
      </c>
      <c r="W671" s="74" t="str">
        <f ca="1">IF(AND(C671="Abierto",D671="Baja"),TODAY()-E671,"")</f>
        <v/>
      </c>
      <c r="X671" s="74" t="str">
        <f>IF(AND(C671="Abierto",D671="Baja"),RANK(W671,$W$13:$W$814,0)+COUNTIF($W$13:W671,W671)-1+MAX(O:O,R:R,U:U),"")</f>
        <v/>
      </c>
      <c r="Y671" s="139" t="str">
        <f>IF(OR(C671="Resuelto",C671=""),"",SUM(O671,R671,U671,X671))</f>
        <v/>
      </c>
      <c r="Z671" s="139" t="str">
        <f>IF(OR(C671="Resuelto",C671=""),"",SUM(N671,Q671,T671,W671))</f>
        <v/>
      </c>
      <c r="AA671" s="139" t="str">
        <f>IF(OR(C671="Resuelto",C671=""),"",SUM(M671,P671,S671,V671))</f>
        <v/>
      </c>
      <c r="AB671" s="28">
        <v>853</v>
      </c>
      <c r="AC671" s="28" t="str">
        <f t="shared" ca="1" si="47"/>
        <v/>
      </c>
      <c r="AD671" s="75" t="str">
        <f t="shared" ca="1" si="48"/>
        <v/>
      </c>
      <c r="AI671" s="78" t="str">
        <f>IF(AJ671="","",MAX($AI$5:AI670)+1)</f>
        <v/>
      </c>
      <c r="AJ671" s="53" t="str">
        <f>IF(G670="","",IF(COUNTIF($AJ$11:AJ670,G670)=0,G670,""))</f>
        <v/>
      </c>
      <c r="AK671" s="53" t="str">
        <f t="shared" si="49"/>
        <v/>
      </c>
      <c r="AL671" s="135"/>
    </row>
    <row r="672" spans="1:38" x14ac:dyDescent="0.25">
      <c r="A672" s="136"/>
      <c r="B672" s="136"/>
      <c r="C672" s="136"/>
      <c r="D672" s="136"/>
      <c r="E672" s="137"/>
      <c r="F672" s="137"/>
      <c r="G672" s="136"/>
      <c r="H672" s="137"/>
      <c r="I672" s="140" t="str">
        <f t="shared" si="46"/>
        <v/>
      </c>
      <c r="J672" s="140"/>
      <c r="K672" s="140"/>
      <c r="L672" s="140"/>
      <c r="M672" s="74" t="str">
        <f>IF(AND(C672="Abierto",D672="Urgente"),A672,"")</f>
        <v/>
      </c>
      <c r="N672" s="74" t="str">
        <f ca="1">IF(AND(C672="Abierto",D672="Urgente"),TODAY()-E672,"")</f>
        <v/>
      </c>
      <c r="O672" s="74" t="str">
        <f>IF(AND(C672="Abierto",D672="Urgente"),RANK(N672,$N$13:$N$814,0)+COUNTIF($N$13:N672,N672)-1,"")</f>
        <v/>
      </c>
      <c r="P672" s="74" t="str">
        <f>IF(AND(C672="Abierto",D672="Alta"),A672,"")</f>
        <v/>
      </c>
      <c r="Q672" s="74" t="str">
        <f ca="1">IF(AND(C672="Abierto",D672="Alta"),TODAY()-E672,"")</f>
        <v/>
      </c>
      <c r="R672" s="74" t="str">
        <f>IF(AND(C672="Abierto",D672="Alta"),RANK(Q672,$Q$13:$Q$814,0)+COUNTIF($Q$13:Q672,Q672)-1+MAX(O:O),"")</f>
        <v/>
      </c>
      <c r="S672" s="74" t="str">
        <f>IF(AND(C672="Abierto",D672="Media"),A672,"")</f>
        <v/>
      </c>
      <c r="T672" s="74" t="str">
        <f ca="1">IF(AND(C672="Abierto",D672="Media"),TODAY()-E672,"")</f>
        <v/>
      </c>
      <c r="U672" s="74" t="str">
        <f>IF(AND(C672="Abierto",D672="Media"),RANK(T672,$T$13:$T$814,0)+COUNTIF($T$13:T672,T672)-1+MAX(O:O,R:R),"")</f>
        <v/>
      </c>
      <c r="V672" s="74" t="str">
        <f>IF(AND(C672="Abierto",D672="Baja"),A672,"")</f>
        <v/>
      </c>
      <c r="W672" s="74" t="str">
        <f ca="1">IF(AND(C672="Abierto",D672="Baja"),TODAY()-E672,"")</f>
        <v/>
      </c>
      <c r="X672" s="74" t="str">
        <f>IF(AND(C672="Abierto",D672="Baja"),RANK(W672,$W$13:$W$814,0)+COUNTIF($W$13:W672,W672)-1+MAX(O:O,R:R,U:U),"")</f>
        <v/>
      </c>
      <c r="Y672" s="139" t="str">
        <f>IF(OR(C672="Resuelto",C672=""),"",SUM(O672,R672,U672,X672))</f>
        <v/>
      </c>
      <c r="Z672" s="139" t="str">
        <f>IF(OR(C672="Resuelto",C672=""),"",SUM(N672,Q672,T672,W672))</f>
        <v/>
      </c>
      <c r="AA672" s="139" t="str">
        <f>IF(OR(C672="Resuelto",C672=""),"",SUM(M672,P672,S672,V672))</f>
        <v/>
      </c>
      <c r="AB672" s="28">
        <v>854</v>
      </c>
      <c r="AC672" s="28" t="str">
        <f t="shared" ca="1" si="47"/>
        <v/>
      </c>
      <c r="AD672" s="75" t="str">
        <f t="shared" ca="1" si="48"/>
        <v/>
      </c>
      <c r="AI672" s="78" t="str">
        <f>IF(AJ672="","",MAX($AI$5:AI671)+1)</f>
        <v/>
      </c>
      <c r="AJ672" s="53" t="str">
        <f>IF(G671="","",IF(COUNTIF($AJ$11:AJ671,G671)=0,G671,""))</f>
        <v/>
      </c>
      <c r="AK672" s="53" t="str">
        <f t="shared" si="49"/>
        <v/>
      </c>
      <c r="AL672" s="135"/>
    </row>
    <row r="673" spans="1:38" x14ac:dyDescent="0.25">
      <c r="A673" s="136"/>
      <c r="B673" s="136"/>
      <c r="C673" s="136"/>
      <c r="D673" s="136"/>
      <c r="E673" s="137"/>
      <c r="F673" s="137"/>
      <c r="G673" s="136"/>
      <c r="H673" s="137"/>
      <c r="I673" s="140" t="str">
        <f t="shared" si="46"/>
        <v/>
      </c>
      <c r="J673" s="140"/>
      <c r="K673" s="140"/>
      <c r="L673" s="140"/>
      <c r="M673" s="74" t="str">
        <f>IF(AND(C673="Abierto",D673="Urgente"),A673,"")</f>
        <v/>
      </c>
      <c r="N673" s="74" t="str">
        <f ca="1">IF(AND(C673="Abierto",D673="Urgente"),TODAY()-E673,"")</f>
        <v/>
      </c>
      <c r="O673" s="74" t="str">
        <f>IF(AND(C673="Abierto",D673="Urgente"),RANK(N673,$N$13:$N$814,0)+COUNTIF($N$13:N673,N673)-1,"")</f>
        <v/>
      </c>
      <c r="P673" s="74" t="str">
        <f>IF(AND(C673="Abierto",D673="Alta"),A673,"")</f>
        <v/>
      </c>
      <c r="Q673" s="74" t="str">
        <f ca="1">IF(AND(C673="Abierto",D673="Alta"),TODAY()-E673,"")</f>
        <v/>
      </c>
      <c r="R673" s="74" t="str">
        <f>IF(AND(C673="Abierto",D673="Alta"),RANK(Q673,$Q$13:$Q$814,0)+COUNTIF($Q$13:Q673,Q673)-1+MAX(O:O),"")</f>
        <v/>
      </c>
      <c r="S673" s="74" t="str">
        <f>IF(AND(C673="Abierto",D673="Media"),A673,"")</f>
        <v/>
      </c>
      <c r="T673" s="74" t="str">
        <f ca="1">IF(AND(C673="Abierto",D673="Media"),TODAY()-E673,"")</f>
        <v/>
      </c>
      <c r="U673" s="74" t="str">
        <f>IF(AND(C673="Abierto",D673="Media"),RANK(T673,$T$13:$T$814,0)+COUNTIF($T$13:T673,T673)-1+MAX(O:O,R:R),"")</f>
        <v/>
      </c>
      <c r="V673" s="74" t="str">
        <f>IF(AND(C673="Abierto",D673="Baja"),A673,"")</f>
        <v/>
      </c>
      <c r="W673" s="74" t="str">
        <f ca="1">IF(AND(C673="Abierto",D673="Baja"),TODAY()-E673,"")</f>
        <v/>
      </c>
      <c r="X673" s="74" t="str">
        <f>IF(AND(C673="Abierto",D673="Baja"),RANK(W673,$W$13:$W$814,0)+COUNTIF($W$13:W673,W673)-1+MAX(O:O,R:R,U:U),"")</f>
        <v/>
      </c>
      <c r="Y673" s="139" t="str">
        <f>IF(OR(C673="Resuelto",C673=""),"",SUM(O673,R673,U673,X673))</f>
        <v/>
      </c>
      <c r="Z673" s="139" t="str">
        <f>IF(OR(C673="Resuelto",C673=""),"",SUM(N673,Q673,T673,W673))</f>
        <v/>
      </c>
      <c r="AA673" s="139" t="str">
        <f>IF(OR(C673="Resuelto",C673=""),"",SUM(M673,P673,S673,V673))</f>
        <v/>
      </c>
      <c r="AB673" s="28">
        <v>855</v>
      </c>
      <c r="AC673" s="28" t="str">
        <f t="shared" ca="1" si="47"/>
        <v/>
      </c>
      <c r="AD673" s="75" t="str">
        <f t="shared" ca="1" si="48"/>
        <v/>
      </c>
      <c r="AI673" s="78" t="str">
        <f>IF(AJ673="","",MAX($AI$5:AI672)+1)</f>
        <v/>
      </c>
      <c r="AJ673" s="53" t="str">
        <f>IF(G672="","",IF(COUNTIF($AJ$11:AJ672,G672)=0,G672,""))</f>
        <v/>
      </c>
      <c r="AK673" s="53" t="str">
        <f t="shared" si="49"/>
        <v/>
      </c>
      <c r="AL673" s="135"/>
    </row>
    <row r="674" spans="1:38" x14ac:dyDescent="0.25">
      <c r="A674" s="136"/>
      <c r="B674" s="136"/>
      <c r="C674" s="136"/>
      <c r="D674" s="136"/>
      <c r="E674" s="137"/>
      <c r="F674" s="137"/>
      <c r="G674" s="136"/>
      <c r="H674" s="137"/>
      <c r="I674" s="140" t="str">
        <f t="shared" si="46"/>
        <v/>
      </c>
      <c r="J674" s="140"/>
      <c r="K674" s="140"/>
      <c r="L674" s="140"/>
      <c r="M674" s="74" t="str">
        <f>IF(AND(C674="Abierto",D674="Urgente"),A674,"")</f>
        <v/>
      </c>
      <c r="N674" s="74" t="str">
        <f ca="1">IF(AND(C674="Abierto",D674="Urgente"),TODAY()-E674,"")</f>
        <v/>
      </c>
      <c r="O674" s="74" t="str">
        <f>IF(AND(C674="Abierto",D674="Urgente"),RANK(N674,$N$13:$N$814,0)+COUNTIF($N$13:N674,N674)-1,"")</f>
        <v/>
      </c>
      <c r="P674" s="74" t="str">
        <f>IF(AND(C674="Abierto",D674="Alta"),A674,"")</f>
        <v/>
      </c>
      <c r="Q674" s="74" t="str">
        <f ca="1">IF(AND(C674="Abierto",D674="Alta"),TODAY()-E674,"")</f>
        <v/>
      </c>
      <c r="R674" s="74" t="str">
        <f>IF(AND(C674="Abierto",D674="Alta"),RANK(Q674,$Q$13:$Q$814,0)+COUNTIF($Q$13:Q674,Q674)-1+MAX(O:O),"")</f>
        <v/>
      </c>
      <c r="S674" s="74" t="str">
        <f>IF(AND(C674="Abierto",D674="Media"),A674,"")</f>
        <v/>
      </c>
      <c r="T674" s="74" t="str">
        <f ca="1">IF(AND(C674="Abierto",D674="Media"),TODAY()-E674,"")</f>
        <v/>
      </c>
      <c r="U674" s="74" t="str">
        <f>IF(AND(C674="Abierto",D674="Media"),RANK(T674,$T$13:$T$814,0)+COUNTIF($T$13:T674,T674)-1+MAX(O:O,R:R),"")</f>
        <v/>
      </c>
      <c r="V674" s="74" t="str">
        <f>IF(AND(C674="Abierto",D674="Baja"),A674,"")</f>
        <v/>
      </c>
      <c r="W674" s="74" t="str">
        <f ca="1">IF(AND(C674="Abierto",D674="Baja"),TODAY()-E674,"")</f>
        <v/>
      </c>
      <c r="X674" s="74" t="str">
        <f>IF(AND(C674="Abierto",D674="Baja"),RANK(W674,$W$13:$W$814,0)+COUNTIF($W$13:W674,W674)-1+MAX(O:O,R:R,U:U),"")</f>
        <v/>
      </c>
      <c r="Y674" s="139" t="str">
        <f>IF(OR(C674="Resuelto",C674=""),"",SUM(O674,R674,U674,X674))</f>
        <v/>
      </c>
      <c r="Z674" s="139" t="str">
        <f>IF(OR(C674="Resuelto",C674=""),"",SUM(N674,Q674,T674,W674))</f>
        <v/>
      </c>
      <c r="AA674" s="139" t="str">
        <f>IF(OR(C674="Resuelto",C674=""),"",SUM(M674,P674,S674,V674))</f>
        <v/>
      </c>
      <c r="AB674" s="28">
        <v>856</v>
      </c>
      <c r="AC674" s="28" t="str">
        <f t="shared" ca="1" si="47"/>
        <v/>
      </c>
      <c r="AD674" s="75" t="str">
        <f t="shared" ca="1" si="48"/>
        <v/>
      </c>
      <c r="AI674" s="78" t="str">
        <f>IF(AJ674="","",MAX($AI$5:AI673)+1)</f>
        <v/>
      </c>
      <c r="AJ674" s="53" t="str">
        <f>IF(G673="","",IF(COUNTIF($AJ$11:AJ673,G673)=0,G673,""))</f>
        <v/>
      </c>
      <c r="AK674" s="53" t="str">
        <f t="shared" si="49"/>
        <v/>
      </c>
      <c r="AL674" s="135"/>
    </row>
    <row r="675" spans="1:38" x14ac:dyDescent="0.25">
      <c r="A675" s="136"/>
      <c r="B675" s="136"/>
      <c r="C675" s="136"/>
      <c r="D675" s="136"/>
      <c r="E675" s="137"/>
      <c r="F675" s="137"/>
      <c r="G675" s="136"/>
      <c r="H675" s="137"/>
      <c r="I675" s="140" t="str">
        <f t="shared" si="46"/>
        <v/>
      </c>
      <c r="J675" s="140"/>
      <c r="K675" s="140"/>
      <c r="L675" s="140"/>
      <c r="M675" s="74" t="str">
        <f>IF(AND(C675="Abierto",D675="Urgente"),A675,"")</f>
        <v/>
      </c>
      <c r="N675" s="74" t="str">
        <f ca="1">IF(AND(C675="Abierto",D675="Urgente"),TODAY()-E675,"")</f>
        <v/>
      </c>
      <c r="O675" s="74" t="str">
        <f>IF(AND(C675="Abierto",D675="Urgente"),RANK(N675,$N$13:$N$814,0)+COUNTIF($N$13:N675,N675)-1,"")</f>
        <v/>
      </c>
      <c r="P675" s="74" t="str">
        <f>IF(AND(C675="Abierto",D675="Alta"),A675,"")</f>
        <v/>
      </c>
      <c r="Q675" s="74" t="str">
        <f ca="1">IF(AND(C675="Abierto",D675="Alta"),TODAY()-E675,"")</f>
        <v/>
      </c>
      <c r="R675" s="74" t="str">
        <f>IF(AND(C675="Abierto",D675="Alta"),RANK(Q675,$Q$13:$Q$814,0)+COUNTIF($Q$13:Q675,Q675)-1+MAX(O:O),"")</f>
        <v/>
      </c>
      <c r="S675" s="74" t="str">
        <f>IF(AND(C675="Abierto",D675="Media"),A675,"")</f>
        <v/>
      </c>
      <c r="T675" s="74" t="str">
        <f ca="1">IF(AND(C675="Abierto",D675="Media"),TODAY()-E675,"")</f>
        <v/>
      </c>
      <c r="U675" s="74" t="str">
        <f>IF(AND(C675="Abierto",D675="Media"),RANK(T675,$T$13:$T$814,0)+COUNTIF($T$13:T675,T675)-1+MAX(O:O,R:R),"")</f>
        <v/>
      </c>
      <c r="V675" s="74" t="str">
        <f>IF(AND(C675="Abierto",D675="Baja"),A675,"")</f>
        <v/>
      </c>
      <c r="W675" s="74" t="str">
        <f ca="1">IF(AND(C675="Abierto",D675="Baja"),TODAY()-E675,"")</f>
        <v/>
      </c>
      <c r="X675" s="74" t="str">
        <f>IF(AND(C675="Abierto",D675="Baja"),RANK(W675,$W$13:$W$814,0)+COUNTIF($W$13:W675,W675)-1+MAX(O:O,R:R,U:U),"")</f>
        <v/>
      </c>
      <c r="Y675" s="139" t="str">
        <f>IF(OR(C675="Resuelto",C675=""),"",SUM(O675,R675,U675,X675))</f>
        <v/>
      </c>
      <c r="Z675" s="139" t="str">
        <f>IF(OR(C675="Resuelto",C675=""),"",SUM(N675,Q675,T675,W675))</f>
        <v/>
      </c>
      <c r="AA675" s="139" t="str">
        <f>IF(OR(C675="Resuelto",C675=""),"",SUM(M675,P675,S675,V675))</f>
        <v/>
      </c>
      <c r="AB675" s="28">
        <v>857</v>
      </c>
      <c r="AC675" s="28" t="str">
        <f t="shared" ca="1" si="47"/>
        <v/>
      </c>
      <c r="AD675" s="75" t="str">
        <f t="shared" ca="1" si="48"/>
        <v/>
      </c>
      <c r="AI675" s="78" t="str">
        <f>IF(AJ675="","",MAX($AI$5:AI674)+1)</f>
        <v/>
      </c>
      <c r="AJ675" s="53" t="str">
        <f>IF(G674="","",IF(COUNTIF($AJ$11:AJ674,G674)=0,G674,""))</f>
        <v/>
      </c>
      <c r="AK675" s="53" t="str">
        <f t="shared" si="49"/>
        <v/>
      </c>
      <c r="AL675" s="135"/>
    </row>
    <row r="676" spans="1:38" x14ac:dyDescent="0.25">
      <c r="A676" s="136"/>
      <c r="B676" s="136"/>
      <c r="C676" s="136"/>
      <c r="D676" s="136"/>
      <c r="E676" s="137"/>
      <c r="F676" s="137"/>
      <c r="G676" s="136"/>
      <c r="H676" s="137"/>
      <c r="I676" s="140" t="str">
        <f t="shared" si="46"/>
        <v/>
      </c>
      <c r="J676" s="140"/>
      <c r="K676" s="140"/>
      <c r="L676" s="140"/>
      <c r="M676" s="74" t="str">
        <f>IF(AND(C676="Abierto",D676="Urgente"),A676,"")</f>
        <v/>
      </c>
      <c r="N676" s="74" t="str">
        <f ca="1">IF(AND(C676="Abierto",D676="Urgente"),TODAY()-E676,"")</f>
        <v/>
      </c>
      <c r="O676" s="74" t="str">
        <f>IF(AND(C676="Abierto",D676="Urgente"),RANK(N676,$N$13:$N$814,0)+COUNTIF($N$13:N676,N676)-1,"")</f>
        <v/>
      </c>
      <c r="P676" s="74" t="str">
        <f>IF(AND(C676="Abierto",D676="Alta"),A676,"")</f>
        <v/>
      </c>
      <c r="Q676" s="74" t="str">
        <f ca="1">IF(AND(C676="Abierto",D676="Alta"),TODAY()-E676,"")</f>
        <v/>
      </c>
      <c r="R676" s="74" t="str">
        <f>IF(AND(C676="Abierto",D676="Alta"),RANK(Q676,$Q$13:$Q$814,0)+COUNTIF($Q$13:Q676,Q676)-1+MAX(O:O),"")</f>
        <v/>
      </c>
      <c r="S676" s="74" t="str">
        <f>IF(AND(C676="Abierto",D676="Media"),A676,"")</f>
        <v/>
      </c>
      <c r="T676" s="74" t="str">
        <f ca="1">IF(AND(C676="Abierto",D676="Media"),TODAY()-E676,"")</f>
        <v/>
      </c>
      <c r="U676" s="74" t="str">
        <f>IF(AND(C676="Abierto",D676="Media"),RANK(T676,$T$13:$T$814,0)+COUNTIF($T$13:T676,T676)-1+MAX(O:O,R:R),"")</f>
        <v/>
      </c>
      <c r="V676" s="74" t="str">
        <f>IF(AND(C676="Abierto",D676="Baja"),A676,"")</f>
        <v/>
      </c>
      <c r="W676" s="74" t="str">
        <f ca="1">IF(AND(C676="Abierto",D676="Baja"),TODAY()-E676,"")</f>
        <v/>
      </c>
      <c r="X676" s="74" t="str">
        <f>IF(AND(C676="Abierto",D676="Baja"),RANK(W676,$W$13:$W$814,0)+COUNTIF($W$13:W676,W676)-1+MAX(O:O,R:R,U:U),"")</f>
        <v/>
      </c>
      <c r="Y676" s="139" t="str">
        <f>IF(OR(C676="Resuelto",C676=""),"",SUM(O676,R676,U676,X676))</f>
        <v/>
      </c>
      <c r="Z676" s="139" t="str">
        <f>IF(OR(C676="Resuelto",C676=""),"",SUM(N676,Q676,T676,W676))</f>
        <v/>
      </c>
      <c r="AA676" s="139" t="str">
        <f>IF(OR(C676="Resuelto",C676=""),"",SUM(M676,P676,S676,V676))</f>
        <v/>
      </c>
      <c r="AB676" s="28">
        <v>858</v>
      </c>
      <c r="AC676" s="28" t="str">
        <f t="shared" ca="1" si="47"/>
        <v/>
      </c>
      <c r="AD676" s="75" t="str">
        <f t="shared" ca="1" si="48"/>
        <v/>
      </c>
      <c r="AI676" s="78" t="str">
        <f>IF(AJ676="","",MAX($AI$5:AI675)+1)</f>
        <v/>
      </c>
      <c r="AJ676" s="53" t="str">
        <f>IF(G675="","",IF(COUNTIF($AJ$11:AJ675,G675)=0,G675,""))</f>
        <v/>
      </c>
      <c r="AK676" s="53" t="str">
        <f t="shared" si="49"/>
        <v/>
      </c>
      <c r="AL676" s="135"/>
    </row>
    <row r="677" spans="1:38" x14ac:dyDescent="0.25">
      <c r="A677" s="136"/>
      <c r="B677" s="136"/>
      <c r="C677" s="136"/>
      <c r="D677" s="136"/>
      <c r="E677" s="137"/>
      <c r="F677" s="137"/>
      <c r="G677" s="136"/>
      <c r="H677" s="137"/>
      <c r="I677" s="140" t="str">
        <f t="shared" si="46"/>
        <v/>
      </c>
      <c r="J677" s="140"/>
      <c r="K677" s="140"/>
      <c r="L677" s="140"/>
      <c r="M677" s="74" t="str">
        <f>IF(AND(C677="Abierto",D677="Urgente"),A677,"")</f>
        <v/>
      </c>
      <c r="N677" s="74" t="str">
        <f ca="1">IF(AND(C677="Abierto",D677="Urgente"),TODAY()-E677,"")</f>
        <v/>
      </c>
      <c r="O677" s="74" t="str">
        <f>IF(AND(C677="Abierto",D677="Urgente"),RANK(N677,$N$13:$N$814,0)+COUNTIF($N$13:N677,N677)-1,"")</f>
        <v/>
      </c>
      <c r="P677" s="74" t="str">
        <f>IF(AND(C677="Abierto",D677="Alta"),A677,"")</f>
        <v/>
      </c>
      <c r="Q677" s="74" t="str">
        <f ca="1">IF(AND(C677="Abierto",D677="Alta"),TODAY()-E677,"")</f>
        <v/>
      </c>
      <c r="R677" s="74" t="str">
        <f>IF(AND(C677="Abierto",D677="Alta"),RANK(Q677,$Q$13:$Q$814,0)+COUNTIF($Q$13:Q677,Q677)-1+MAX(O:O),"")</f>
        <v/>
      </c>
      <c r="S677" s="74" t="str">
        <f>IF(AND(C677="Abierto",D677="Media"),A677,"")</f>
        <v/>
      </c>
      <c r="T677" s="74" t="str">
        <f ca="1">IF(AND(C677="Abierto",D677="Media"),TODAY()-E677,"")</f>
        <v/>
      </c>
      <c r="U677" s="74" t="str">
        <f>IF(AND(C677="Abierto",D677="Media"),RANK(T677,$T$13:$T$814,0)+COUNTIF($T$13:T677,T677)-1+MAX(O:O,R:R),"")</f>
        <v/>
      </c>
      <c r="V677" s="74" t="str">
        <f>IF(AND(C677="Abierto",D677="Baja"),A677,"")</f>
        <v/>
      </c>
      <c r="W677" s="74" t="str">
        <f ca="1">IF(AND(C677="Abierto",D677="Baja"),TODAY()-E677,"")</f>
        <v/>
      </c>
      <c r="X677" s="74" t="str">
        <f>IF(AND(C677="Abierto",D677="Baja"),RANK(W677,$W$13:$W$814,0)+COUNTIF($W$13:W677,W677)-1+MAX(O:O,R:R,U:U),"")</f>
        <v/>
      </c>
      <c r="Y677" s="139" t="str">
        <f>IF(OR(C677="Resuelto",C677=""),"",SUM(O677,R677,U677,X677))</f>
        <v/>
      </c>
      <c r="Z677" s="139" t="str">
        <f>IF(OR(C677="Resuelto",C677=""),"",SUM(N677,Q677,T677,W677))</f>
        <v/>
      </c>
      <c r="AA677" s="139" t="str">
        <f>IF(OR(C677="Resuelto",C677=""),"",SUM(M677,P677,S677,V677))</f>
        <v/>
      </c>
      <c r="AB677" s="28">
        <v>859</v>
      </c>
      <c r="AC677" s="28" t="str">
        <f t="shared" ca="1" si="47"/>
        <v/>
      </c>
      <c r="AD677" s="75" t="str">
        <f t="shared" ca="1" si="48"/>
        <v/>
      </c>
      <c r="AI677" s="78" t="str">
        <f>IF(AJ677="","",MAX($AI$5:AI676)+1)</f>
        <v/>
      </c>
      <c r="AJ677" s="53" t="str">
        <f>IF(G676="","",IF(COUNTIF($AJ$11:AJ676,G676)=0,G676,""))</f>
        <v/>
      </c>
      <c r="AK677" s="53" t="str">
        <f t="shared" si="49"/>
        <v/>
      </c>
      <c r="AL677" s="135"/>
    </row>
    <row r="678" spans="1:38" x14ac:dyDescent="0.25">
      <c r="A678" s="136"/>
      <c r="B678" s="136"/>
      <c r="C678" s="136"/>
      <c r="D678" s="136"/>
      <c r="E678" s="137"/>
      <c r="F678" s="137"/>
      <c r="G678" s="136"/>
      <c r="H678" s="137"/>
      <c r="I678" s="140" t="str">
        <f t="shared" si="46"/>
        <v/>
      </c>
      <c r="J678" s="140"/>
      <c r="K678" s="140"/>
      <c r="L678" s="140"/>
      <c r="M678" s="74" t="str">
        <f>IF(AND(C678="Abierto",D678="Urgente"),A678,"")</f>
        <v/>
      </c>
      <c r="N678" s="74" t="str">
        <f ca="1">IF(AND(C678="Abierto",D678="Urgente"),TODAY()-E678,"")</f>
        <v/>
      </c>
      <c r="O678" s="74" t="str">
        <f>IF(AND(C678="Abierto",D678="Urgente"),RANK(N678,$N$13:$N$814,0)+COUNTIF($N$13:N678,N678)-1,"")</f>
        <v/>
      </c>
      <c r="P678" s="74" t="str">
        <f>IF(AND(C678="Abierto",D678="Alta"),A678,"")</f>
        <v/>
      </c>
      <c r="Q678" s="74" t="str">
        <f ca="1">IF(AND(C678="Abierto",D678="Alta"),TODAY()-E678,"")</f>
        <v/>
      </c>
      <c r="R678" s="74" t="str">
        <f>IF(AND(C678="Abierto",D678="Alta"),RANK(Q678,$Q$13:$Q$814,0)+COUNTIF($Q$13:Q678,Q678)-1+MAX(O:O),"")</f>
        <v/>
      </c>
      <c r="S678" s="74" t="str">
        <f>IF(AND(C678="Abierto",D678="Media"),A678,"")</f>
        <v/>
      </c>
      <c r="T678" s="74" t="str">
        <f ca="1">IF(AND(C678="Abierto",D678="Media"),TODAY()-E678,"")</f>
        <v/>
      </c>
      <c r="U678" s="74" t="str">
        <f>IF(AND(C678="Abierto",D678="Media"),RANK(T678,$T$13:$T$814,0)+COUNTIF($T$13:T678,T678)-1+MAX(O:O,R:R),"")</f>
        <v/>
      </c>
      <c r="V678" s="74" t="str">
        <f>IF(AND(C678="Abierto",D678="Baja"),A678,"")</f>
        <v/>
      </c>
      <c r="W678" s="74" t="str">
        <f ca="1">IF(AND(C678="Abierto",D678="Baja"),TODAY()-E678,"")</f>
        <v/>
      </c>
      <c r="X678" s="74" t="str">
        <f>IF(AND(C678="Abierto",D678="Baja"),RANK(W678,$W$13:$W$814,0)+COUNTIF($W$13:W678,W678)-1+MAX(O:O,R:R,U:U),"")</f>
        <v/>
      </c>
      <c r="Y678" s="139" t="str">
        <f>IF(OR(C678="Resuelto",C678=""),"",SUM(O678,R678,U678,X678))</f>
        <v/>
      </c>
      <c r="Z678" s="139" t="str">
        <f>IF(OR(C678="Resuelto",C678=""),"",SUM(N678,Q678,T678,W678))</f>
        <v/>
      </c>
      <c r="AA678" s="139" t="str">
        <f>IF(OR(C678="Resuelto",C678=""),"",SUM(M678,P678,S678,V678))</f>
        <v/>
      </c>
      <c r="AB678" s="28">
        <v>860</v>
      </c>
      <c r="AC678" s="28" t="str">
        <f t="shared" ca="1" si="47"/>
        <v/>
      </c>
      <c r="AD678" s="75" t="str">
        <f t="shared" ca="1" si="48"/>
        <v/>
      </c>
      <c r="AI678" s="78" t="str">
        <f>IF(AJ678="","",MAX($AI$5:AI677)+1)</f>
        <v/>
      </c>
      <c r="AJ678" s="53" t="str">
        <f>IF(G677="","",IF(COUNTIF($AJ$11:AJ677,G677)=0,G677,""))</f>
        <v/>
      </c>
      <c r="AK678" s="53" t="str">
        <f t="shared" si="49"/>
        <v/>
      </c>
      <c r="AL678" s="135"/>
    </row>
    <row r="679" spans="1:38" x14ac:dyDescent="0.25">
      <c r="A679" s="136"/>
      <c r="B679" s="136"/>
      <c r="C679" s="136"/>
      <c r="D679" s="136"/>
      <c r="E679" s="137"/>
      <c r="F679" s="137"/>
      <c r="G679" s="136"/>
      <c r="H679" s="137"/>
      <c r="I679" s="140" t="str">
        <f t="shared" si="46"/>
        <v/>
      </c>
      <c r="J679" s="140"/>
      <c r="K679" s="140"/>
      <c r="L679" s="140"/>
      <c r="M679" s="74" t="str">
        <f>IF(AND(C679="Abierto",D679="Urgente"),A679,"")</f>
        <v/>
      </c>
      <c r="N679" s="74" t="str">
        <f ca="1">IF(AND(C679="Abierto",D679="Urgente"),TODAY()-E679,"")</f>
        <v/>
      </c>
      <c r="O679" s="74" t="str">
        <f>IF(AND(C679="Abierto",D679="Urgente"),RANK(N679,$N$13:$N$814,0)+COUNTIF($N$13:N679,N679)-1,"")</f>
        <v/>
      </c>
      <c r="P679" s="74" t="str">
        <f>IF(AND(C679="Abierto",D679="Alta"),A679,"")</f>
        <v/>
      </c>
      <c r="Q679" s="74" t="str">
        <f ca="1">IF(AND(C679="Abierto",D679="Alta"),TODAY()-E679,"")</f>
        <v/>
      </c>
      <c r="R679" s="74" t="str">
        <f>IF(AND(C679="Abierto",D679="Alta"),RANK(Q679,$Q$13:$Q$814,0)+COUNTIF($Q$13:Q679,Q679)-1+MAX(O:O),"")</f>
        <v/>
      </c>
      <c r="S679" s="74" t="str">
        <f>IF(AND(C679="Abierto",D679="Media"),A679,"")</f>
        <v/>
      </c>
      <c r="T679" s="74" t="str">
        <f ca="1">IF(AND(C679="Abierto",D679="Media"),TODAY()-E679,"")</f>
        <v/>
      </c>
      <c r="U679" s="74" t="str">
        <f>IF(AND(C679="Abierto",D679="Media"),RANK(T679,$T$13:$T$814,0)+COUNTIF($T$13:T679,T679)-1+MAX(O:O,R:R),"")</f>
        <v/>
      </c>
      <c r="V679" s="74" t="str">
        <f>IF(AND(C679="Abierto",D679="Baja"),A679,"")</f>
        <v/>
      </c>
      <c r="W679" s="74" t="str">
        <f ca="1">IF(AND(C679="Abierto",D679="Baja"),TODAY()-E679,"")</f>
        <v/>
      </c>
      <c r="X679" s="74" t="str">
        <f>IF(AND(C679="Abierto",D679="Baja"),RANK(W679,$W$13:$W$814,0)+COUNTIF($W$13:W679,W679)-1+MAX(O:O,R:R,U:U),"")</f>
        <v/>
      </c>
      <c r="Y679" s="139" t="str">
        <f>IF(OR(C679="Resuelto",C679=""),"",SUM(O679,R679,U679,X679))</f>
        <v/>
      </c>
      <c r="Z679" s="139" t="str">
        <f>IF(OR(C679="Resuelto",C679=""),"",SUM(N679,Q679,T679,W679))</f>
        <v/>
      </c>
      <c r="AA679" s="139" t="str">
        <f>IF(OR(C679="Resuelto",C679=""),"",SUM(M679,P679,S679,V679))</f>
        <v/>
      </c>
      <c r="AB679" s="28">
        <v>861</v>
      </c>
      <c r="AC679" s="28" t="str">
        <f t="shared" ca="1" si="47"/>
        <v/>
      </c>
      <c r="AD679" s="75" t="str">
        <f t="shared" ca="1" si="48"/>
        <v/>
      </c>
      <c r="AI679" s="78" t="str">
        <f>IF(AJ679="","",MAX($AI$5:AI678)+1)</f>
        <v/>
      </c>
      <c r="AJ679" s="53" t="str">
        <f>IF(G678="","",IF(COUNTIF($AJ$11:AJ678,G678)=0,G678,""))</f>
        <v/>
      </c>
      <c r="AK679" s="53" t="str">
        <f t="shared" si="49"/>
        <v/>
      </c>
      <c r="AL679" s="135"/>
    </row>
    <row r="680" spans="1:38" x14ac:dyDescent="0.25">
      <c r="A680" s="136"/>
      <c r="B680" s="136"/>
      <c r="C680" s="136"/>
      <c r="D680" s="136"/>
      <c r="E680" s="137"/>
      <c r="F680" s="137"/>
      <c r="G680" s="136"/>
      <c r="H680" s="137"/>
      <c r="I680" s="140" t="str">
        <f t="shared" si="46"/>
        <v/>
      </c>
      <c r="J680" s="140"/>
      <c r="K680" s="140"/>
      <c r="L680" s="140"/>
      <c r="M680" s="74" t="str">
        <f>IF(AND(C680="Abierto",D680="Urgente"),A680,"")</f>
        <v/>
      </c>
      <c r="N680" s="74" t="str">
        <f ca="1">IF(AND(C680="Abierto",D680="Urgente"),TODAY()-E680,"")</f>
        <v/>
      </c>
      <c r="O680" s="74" t="str">
        <f>IF(AND(C680="Abierto",D680="Urgente"),RANK(N680,$N$13:$N$814,0)+COUNTIF($N$13:N680,N680)-1,"")</f>
        <v/>
      </c>
      <c r="P680" s="74" t="str">
        <f>IF(AND(C680="Abierto",D680="Alta"),A680,"")</f>
        <v/>
      </c>
      <c r="Q680" s="74" t="str">
        <f ca="1">IF(AND(C680="Abierto",D680="Alta"),TODAY()-E680,"")</f>
        <v/>
      </c>
      <c r="R680" s="74" t="str">
        <f>IF(AND(C680="Abierto",D680="Alta"),RANK(Q680,$Q$13:$Q$814,0)+COUNTIF($Q$13:Q680,Q680)-1+MAX(O:O),"")</f>
        <v/>
      </c>
      <c r="S680" s="74" t="str">
        <f>IF(AND(C680="Abierto",D680="Media"),A680,"")</f>
        <v/>
      </c>
      <c r="T680" s="74" t="str">
        <f ca="1">IF(AND(C680="Abierto",D680="Media"),TODAY()-E680,"")</f>
        <v/>
      </c>
      <c r="U680" s="74" t="str">
        <f>IF(AND(C680="Abierto",D680="Media"),RANK(T680,$T$13:$T$814,0)+COUNTIF($T$13:T680,T680)-1+MAX(O:O,R:R),"")</f>
        <v/>
      </c>
      <c r="V680" s="74" t="str">
        <f>IF(AND(C680="Abierto",D680="Baja"),A680,"")</f>
        <v/>
      </c>
      <c r="W680" s="74" t="str">
        <f ca="1">IF(AND(C680="Abierto",D680="Baja"),TODAY()-E680,"")</f>
        <v/>
      </c>
      <c r="X680" s="74" t="str">
        <f>IF(AND(C680="Abierto",D680="Baja"),RANK(W680,$W$13:$W$814,0)+COUNTIF($W$13:W680,W680)-1+MAX(O:O,R:R,U:U),"")</f>
        <v/>
      </c>
      <c r="Y680" s="139" t="str">
        <f>IF(OR(C680="Resuelto",C680=""),"",SUM(O680,R680,U680,X680))</f>
        <v/>
      </c>
      <c r="Z680" s="139" t="str">
        <f>IF(OR(C680="Resuelto",C680=""),"",SUM(N680,Q680,T680,W680))</f>
        <v/>
      </c>
      <c r="AA680" s="139" t="str">
        <f>IF(OR(C680="Resuelto",C680=""),"",SUM(M680,P680,S680,V680))</f>
        <v/>
      </c>
      <c r="AB680" s="28">
        <v>862</v>
      </c>
      <c r="AC680" s="28" t="str">
        <f t="shared" ca="1" si="47"/>
        <v/>
      </c>
      <c r="AD680" s="75" t="str">
        <f t="shared" ca="1" si="48"/>
        <v/>
      </c>
      <c r="AI680" s="78" t="str">
        <f>IF(AJ680="","",MAX($AI$5:AI679)+1)</f>
        <v/>
      </c>
      <c r="AJ680" s="53" t="str">
        <f>IF(G679="","",IF(COUNTIF($AJ$11:AJ679,G679)=0,G679,""))</f>
        <v/>
      </c>
      <c r="AK680" s="53" t="str">
        <f t="shared" si="49"/>
        <v/>
      </c>
      <c r="AL680" s="135"/>
    </row>
    <row r="681" spans="1:38" x14ac:dyDescent="0.25">
      <c r="A681" s="136"/>
      <c r="B681" s="136"/>
      <c r="C681" s="136"/>
      <c r="D681" s="136"/>
      <c r="E681" s="137"/>
      <c r="F681" s="137"/>
      <c r="G681" s="136"/>
      <c r="H681" s="137"/>
      <c r="I681" s="140" t="str">
        <f t="shared" si="46"/>
        <v/>
      </c>
      <c r="J681" s="140"/>
      <c r="K681" s="140"/>
      <c r="L681" s="140"/>
      <c r="M681" s="74" t="str">
        <f>IF(AND(C681="Abierto",D681="Urgente"),A681,"")</f>
        <v/>
      </c>
      <c r="N681" s="74" t="str">
        <f ca="1">IF(AND(C681="Abierto",D681="Urgente"),TODAY()-E681,"")</f>
        <v/>
      </c>
      <c r="O681" s="74" t="str">
        <f>IF(AND(C681="Abierto",D681="Urgente"),RANK(N681,$N$13:$N$814,0)+COUNTIF($N$13:N681,N681)-1,"")</f>
        <v/>
      </c>
      <c r="P681" s="74" t="str">
        <f>IF(AND(C681="Abierto",D681="Alta"),A681,"")</f>
        <v/>
      </c>
      <c r="Q681" s="74" t="str">
        <f ca="1">IF(AND(C681="Abierto",D681="Alta"),TODAY()-E681,"")</f>
        <v/>
      </c>
      <c r="R681" s="74" t="str">
        <f>IF(AND(C681="Abierto",D681="Alta"),RANK(Q681,$Q$13:$Q$814,0)+COUNTIF($Q$13:Q681,Q681)-1+MAX(O:O),"")</f>
        <v/>
      </c>
      <c r="S681" s="74" t="str">
        <f>IF(AND(C681="Abierto",D681="Media"),A681,"")</f>
        <v/>
      </c>
      <c r="T681" s="74" t="str">
        <f ca="1">IF(AND(C681="Abierto",D681="Media"),TODAY()-E681,"")</f>
        <v/>
      </c>
      <c r="U681" s="74" t="str">
        <f>IF(AND(C681="Abierto",D681="Media"),RANK(T681,$T$13:$T$814,0)+COUNTIF($T$13:T681,T681)-1+MAX(O:O,R:R),"")</f>
        <v/>
      </c>
      <c r="V681" s="74" t="str">
        <f>IF(AND(C681="Abierto",D681="Baja"),A681,"")</f>
        <v/>
      </c>
      <c r="W681" s="74" t="str">
        <f ca="1">IF(AND(C681="Abierto",D681="Baja"),TODAY()-E681,"")</f>
        <v/>
      </c>
      <c r="X681" s="74" t="str">
        <f>IF(AND(C681="Abierto",D681="Baja"),RANK(W681,$W$13:$W$814,0)+COUNTIF($W$13:W681,W681)-1+MAX(O:O,R:R,U:U),"")</f>
        <v/>
      </c>
      <c r="Y681" s="139" t="str">
        <f>IF(OR(C681="Resuelto",C681=""),"",SUM(O681,R681,U681,X681))</f>
        <v/>
      </c>
      <c r="Z681" s="139" t="str">
        <f>IF(OR(C681="Resuelto",C681=""),"",SUM(N681,Q681,T681,W681))</f>
        <v/>
      </c>
      <c r="AA681" s="139" t="str">
        <f>IF(OR(C681="Resuelto",C681=""),"",SUM(M681,P681,S681,V681))</f>
        <v/>
      </c>
      <c r="AB681" s="28">
        <v>863</v>
      </c>
      <c r="AC681" s="28" t="str">
        <f t="shared" ca="1" si="47"/>
        <v/>
      </c>
      <c r="AD681" s="75" t="str">
        <f t="shared" ca="1" si="48"/>
        <v/>
      </c>
      <c r="AI681" s="78" t="str">
        <f>IF(AJ681="","",MAX($AI$5:AI680)+1)</f>
        <v/>
      </c>
      <c r="AJ681" s="53" t="str">
        <f>IF(G680="","",IF(COUNTIF($AJ$11:AJ680,G680)=0,G680,""))</f>
        <v/>
      </c>
      <c r="AK681" s="53" t="str">
        <f t="shared" si="49"/>
        <v/>
      </c>
      <c r="AL681" s="135"/>
    </row>
    <row r="682" spans="1:38" x14ac:dyDescent="0.25">
      <c r="A682" s="136"/>
      <c r="B682" s="136"/>
      <c r="C682" s="136"/>
      <c r="D682" s="136"/>
      <c r="E682" s="137"/>
      <c r="F682" s="137"/>
      <c r="G682" s="136"/>
      <c r="H682" s="137"/>
      <c r="I682" s="140" t="str">
        <f t="shared" si="46"/>
        <v/>
      </c>
      <c r="J682" s="140"/>
      <c r="K682" s="140"/>
      <c r="L682" s="140"/>
      <c r="M682" s="74" t="str">
        <f>IF(AND(C682="Abierto",D682="Urgente"),A682,"")</f>
        <v/>
      </c>
      <c r="N682" s="74" t="str">
        <f ca="1">IF(AND(C682="Abierto",D682="Urgente"),TODAY()-E682,"")</f>
        <v/>
      </c>
      <c r="O682" s="74" t="str">
        <f>IF(AND(C682="Abierto",D682="Urgente"),RANK(N682,$N$13:$N$814,0)+COUNTIF($N$13:N682,N682)-1,"")</f>
        <v/>
      </c>
      <c r="P682" s="74" t="str">
        <f>IF(AND(C682="Abierto",D682="Alta"),A682,"")</f>
        <v/>
      </c>
      <c r="Q682" s="74" t="str">
        <f ca="1">IF(AND(C682="Abierto",D682="Alta"),TODAY()-E682,"")</f>
        <v/>
      </c>
      <c r="R682" s="74" t="str">
        <f>IF(AND(C682="Abierto",D682="Alta"),RANK(Q682,$Q$13:$Q$814,0)+COUNTIF($Q$13:Q682,Q682)-1+MAX(O:O),"")</f>
        <v/>
      </c>
      <c r="S682" s="74" t="str">
        <f>IF(AND(C682="Abierto",D682="Media"),A682,"")</f>
        <v/>
      </c>
      <c r="T682" s="74" t="str">
        <f ca="1">IF(AND(C682="Abierto",D682="Media"),TODAY()-E682,"")</f>
        <v/>
      </c>
      <c r="U682" s="74" t="str">
        <f>IF(AND(C682="Abierto",D682="Media"),RANK(T682,$T$13:$T$814,0)+COUNTIF($T$13:T682,T682)-1+MAX(O:O,R:R),"")</f>
        <v/>
      </c>
      <c r="V682" s="74" t="str">
        <f>IF(AND(C682="Abierto",D682="Baja"),A682,"")</f>
        <v/>
      </c>
      <c r="W682" s="74" t="str">
        <f ca="1">IF(AND(C682="Abierto",D682="Baja"),TODAY()-E682,"")</f>
        <v/>
      </c>
      <c r="X682" s="74" t="str">
        <f>IF(AND(C682="Abierto",D682="Baja"),RANK(W682,$W$13:$W$814,0)+COUNTIF($W$13:W682,W682)-1+MAX(O:O,R:R,U:U),"")</f>
        <v/>
      </c>
      <c r="Y682" s="139" t="str">
        <f>IF(OR(C682="Resuelto",C682=""),"",SUM(O682,R682,U682,X682))</f>
        <v/>
      </c>
      <c r="Z682" s="139" t="str">
        <f>IF(OR(C682="Resuelto",C682=""),"",SUM(N682,Q682,T682,W682))</f>
        <v/>
      </c>
      <c r="AA682" s="139" t="str">
        <f>IF(OR(C682="Resuelto",C682=""),"",SUM(M682,P682,S682,V682))</f>
        <v/>
      </c>
      <c r="AB682" s="28">
        <v>864</v>
      </c>
      <c r="AC682" s="28" t="str">
        <f t="shared" ca="1" si="47"/>
        <v/>
      </c>
      <c r="AD682" s="75" t="str">
        <f t="shared" ca="1" si="48"/>
        <v/>
      </c>
      <c r="AI682" s="78" t="str">
        <f>IF(AJ682="","",MAX($AI$5:AI681)+1)</f>
        <v/>
      </c>
      <c r="AJ682" s="53" t="str">
        <f>IF(G681="","",IF(COUNTIF($AJ$11:AJ681,G681)=0,G681,""))</f>
        <v/>
      </c>
      <c r="AK682" s="53" t="str">
        <f t="shared" si="49"/>
        <v/>
      </c>
      <c r="AL682" s="135"/>
    </row>
    <row r="683" spans="1:38" x14ac:dyDescent="0.25">
      <c r="A683" s="136"/>
      <c r="B683" s="136"/>
      <c r="C683" s="136"/>
      <c r="D683" s="136"/>
      <c r="E683" s="137"/>
      <c r="F683" s="137"/>
      <c r="G683" s="136"/>
      <c r="H683" s="137"/>
      <c r="I683" s="140" t="str">
        <f t="shared" si="46"/>
        <v/>
      </c>
      <c r="J683" s="140"/>
      <c r="K683" s="140"/>
      <c r="L683" s="140"/>
      <c r="M683" s="74" t="str">
        <f>IF(AND(C683="Abierto",D683="Urgente"),A683,"")</f>
        <v/>
      </c>
      <c r="N683" s="74" t="str">
        <f ca="1">IF(AND(C683="Abierto",D683="Urgente"),TODAY()-E683,"")</f>
        <v/>
      </c>
      <c r="O683" s="74" t="str">
        <f>IF(AND(C683="Abierto",D683="Urgente"),RANK(N683,$N$13:$N$814,0)+COUNTIF($N$13:N683,N683)-1,"")</f>
        <v/>
      </c>
      <c r="P683" s="74" t="str">
        <f>IF(AND(C683="Abierto",D683="Alta"),A683,"")</f>
        <v/>
      </c>
      <c r="Q683" s="74" t="str">
        <f ca="1">IF(AND(C683="Abierto",D683="Alta"),TODAY()-E683,"")</f>
        <v/>
      </c>
      <c r="R683" s="74" t="str">
        <f>IF(AND(C683="Abierto",D683="Alta"),RANK(Q683,$Q$13:$Q$814,0)+COUNTIF($Q$13:Q683,Q683)-1+MAX(O:O),"")</f>
        <v/>
      </c>
      <c r="S683" s="74" t="str">
        <f>IF(AND(C683="Abierto",D683="Media"),A683,"")</f>
        <v/>
      </c>
      <c r="T683" s="74" t="str">
        <f ca="1">IF(AND(C683="Abierto",D683="Media"),TODAY()-E683,"")</f>
        <v/>
      </c>
      <c r="U683" s="74" t="str">
        <f>IF(AND(C683="Abierto",D683="Media"),RANK(T683,$T$13:$T$814,0)+COUNTIF($T$13:T683,T683)-1+MAX(O:O,R:R),"")</f>
        <v/>
      </c>
      <c r="V683" s="74" t="str">
        <f>IF(AND(C683="Abierto",D683="Baja"),A683,"")</f>
        <v/>
      </c>
      <c r="W683" s="74" t="str">
        <f ca="1">IF(AND(C683="Abierto",D683="Baja"),TODAY()-E683,"")</f>
        <v/>
      </c>
      <c r="X683" s="74" t="str">
        <f>IF(AND(C683="Abierto",D683="Baja"),RANK(W683,$W$13:$W$814,0)+COUNTIF($W$13:W683,W683)-1+MAX(O:O,R:R,U:U),"")</f>
        <v/>
      </c>
      <c r="Y683" s="139" t="str">
        <f>IF(OR(C683="Resuelto",C683=""),"",SUM(O683,R683,U683,X683))</f>
        <v/>
      </c>
      <c r="Z683" s="139" t="str">
        <f>IF(OR(C683="Resuelto",C683=""),"",SUM(N683,Q683,T683,W683))</f>
        <v/>
      </c>
      <c r="AA683" s="139" t="str">
        <f>IF(OR(C683="Resuelto",C683=""),"",SUM(M683,P683,S683,V683))</f>
        <v/>
      </c>
      <c r="AB683" s="28">
        <v>865</v>
      </c>
      <c r="AC683" s="28" t="str">
        <f t="shared" ca="1" si="47"/>
        <v/>
      </c>
      <c r="AD683" s="75" t="str">
        <f t="shared" ca="1" si="48"/>
        <v/>
      </c>
      <c r="AI683" s="78" t="str">
        <f>IF(AJ683="","",MAX($AI$5:AI682)+1)</f>
        <v/>
      </c>
      <c r="AJ683" s="53" t="str">
        <f>IF(G682="","",IF(COUNTIF($AJ$11:AJ682,G682)=0,G682,""))</f>
        <v/>
      </c>
      <c r="AK683" s="53" t="str">
        <f t="shared" si="49"/>
        <v/>
      </c>
      <c r="AL683" s="135"/>
    </row>
    <row r="684" spans="1:38" x14ac:dyDescent="0.25">
      <c r="A684" s="136"/>
      <c r="B684" s="136"/>
      <c r="C684" s="136"/>
      <c r="D684" s="136"/>
      <c r="E684" s="137"/>
      <c r="F684" s="137"/>
      <c r="G684" s="136"/>
      <c r="H684" s="137"/>
      <c r="I684" s="140" t="str">
        <f t="shared" si="46"/>
        <v/>
      </c>
      <c r="J684" s="140"/>
      <c r="K684" s="140"/>
      <c r="L684" s="140"/>
      <c r="M684" s="74" t="str">
        <f>IF(AND(C684="Abierto",D684="Urgente"),A684,"")</f>
        <v/>
      </c>
      <c r="N684" s="74" t="str">
        <f ca="1">IF(AND(C684="Abierto",D684="Urgente"),TODAY()-E684,"")</f>
        <v/>
      </c>
      <c r="O684" s="74" t="str">
        <f>IF(AND(C684="Abierto",D684="Urgente"),RANK(N684,$N$13:$N$814,0)+COUNTIF($N$13:N684,N684)-1,"")</f>
        <v/>
      </c>
      <c r="P684" s="74" t="str">
        <f>IF(AND(C684="Abierto",D684="Alta"),A684,"")</f>
        <v/>
      </c>
      <c r="Q684" s="74" t="str">
        <f ca="1">IF(AND(C684="Abierto",D684="Alta"),TODAY()-E684,"")</f>
        <v/>
      </c>
      <c r="R684" s="74" t="str">
        <f>IF(AND(C684="Abierto",D684="Alta"),RANK(Q684,$Q$13:$Q$814,0)+COUNTIF($Q$13:Q684,Q684)-1+MAX(O:O),"")</f>
        <v/>
      </c>
      <c r="S684" s="74" t="str">
        <f>IF(AND(C684="Abierto",D684="Media"),A684,"")</f>
        <v/>
      </c>
      <c r="T684" s="74" t="str">
        <f ca="1">IF(AND(C684="Abierto",D684="Media"),TODAY()-E684,"")</f>
        <v/>
      </c>
      <c r="U684" s="74" t="str">
        <f>IF(AND(C684="Abierto",D684="Media"),RANK(T684,$T$13:$T$814,0)+COUNTIF($T$13:T684,T684)-1+MAX(O:O,R:R),"")</f>
        <v/>
      </c>
      <c r="V684" s="74" t="str">
        <f>IF(AND(C684="Abierto",D684="Baja"),A684,"")</f>
        <v/>
      </c>
      <c r="W684" s="74" t="str">
        <f ca="1">IF(AND(C684="Abierto",D684="Baja"),TODAY()-E684,"")</f>
        <v/>
      </c>
      <c r="X684" s="74" t="str">
        <f>IF(AND(C684="Abierto",D684="Baja"),RANK(W684,$W$13:$W$814,0)+COUNTIF($W$13:W684,W684)-1+MAX(O:O,R:R,U:U),"")</f>
        <v/>
      </c>
      <c r="Y684" s="139" t="str">
        <f>IF(OR(C684="Resuelto",C684=""),"",SUM(O684,R684,U684,X684))</f>
        <v/>
      </c>
      <c r="Z684" s="139" t="str">
        <f>IF(OR(C684="Resuelto",C684=""),"",SUM(N684,Q684,T684,W684))</f>
        <v/>
      </c>
      <c r="AA684" s="139" t="str">
        <f>IF(OR(C684="Resuelto",C684=""),"",SUM(M684,P684,S684,V684))</f>
        <v/>
      </c>
      <c r="AB684" s="28">
        <v>866</v>
      </c>
      <c r="AC684" s="28" t="str">
        <f t="shared" ca="1" si="47"/>
        <v/>
      </c>
      <c r="AD684" s="75" t="str">
        <f t="shared" ca="1" si="48"/>
        <v/>
      </c>
      <c r="AI684" s="78" t="str">
        <f>IF(AJ684="","",MAX($AI$5:AI683)+1)</f>
        <v/>
      </c>
      <c r="AJ684" s="53" t="str">
        <f>IF(G683="","",IF(COUNTIF($AJ$11:AJ683,G683)=0,G683,""))</f>
        <v/>
      </c>
      <c r="AK684" s="53" t="str">
        <f t="shared" si="49"/>
        <v/>
      </c>
      <c r="AL684" s="135"/>
    </row>
    <row r="685" spans="1:38" x14ac:dyDescent="0.25">
      <c r="A685" s="136"/>
      <c r="B685" s="136"/>
      <c r="C685" s="136"/>
      <c r="D685" s="136"/>
      <c r="E685" s="137"/>
      <c r="F685" s="137"/>
      <c r="G685" s="136"/>
      <c r="H685" s="137"/>
      <c r="I685" s="140" t="str">
        <f t="shared" si="46"/>
        <v/>
      </c>
      <c r="J685" s="140"/>
      <c r="K685" s="140"/>
      <c r="L685" s="140"/>
      <c r="M685" s="74" t="str">
        <f>IF(AND(C685="Abierto",D685="Urgente"),A685,"")</f>
        <v/>
      </c>
      <c r="N685" s="74" t="str">
        <f ca="1">IF(AND(C685="Abierto",D685="Urgente"),TODAY()-E685,"")</f>
        <v/>
      </c>
      <c r="O685" s="74" t="str">
        <f>IF(AND(C685="Abierto",D685="Urgente"),RANK(N685,$N$13:$N$814,0)+COUNTIF($N$13:N685,N685)-1,"")</f>
        <v/>
      </c>
      <c r="P685" s="74" t="str">
        <f>IF(AND(C685="Abierto",D685="Alta"),A685,"")</f>
        <v/>
      </c>
      <c r="Q685" s="74" t="str">
        <f ca="1">IF(AND(C685="Abierto",D685="Alta"),TODAY()-E685,"")</f>
        <v/>
      </c>
      <c r="R685" s="74" t="str">
        <f>IF(AND(C685="Abierto",D685="Alta"),RANK(Q685,$Q$13:$Q$814,0)+COUNTIF($Q$13:Q685,Q685)-1+MAX(O:O),"")</f>
        <v/>
      </c>
      <c r="S685" s="74" t="str">
        <f>IF(AND(C685="Abierto",D685="Media"),A685,"")</f>
        <v/>
      </c>
      <c r="T685" s="74" t="str">
        <f ca="1">IF(AND(C685="Abierto",D685="Media"),TODAY()-E685,"")</f>
        <v/>
      </c>
      <c r="U685" s="74" t="str">
        <f>IF(AND(C685="Abierto",D685="Media"),RANK(T685,$T$13:$T$814,0)+COUNTIF($T$13:T685,T685)-1+MAX(O:O,R:R),"")</f>
        <v/>
      </c>
      <c r="V685" s="74" t="str">
        <f>IF(AND(C685="Abierto",D685="Baja"),A685,"")</f>
        <v/>
      </c>
      <c r="W685" s="74" t="str">
        <f ca="1">IF(AND(C685="Abierto",D685="Baja"),TODAY()-E685,"")</f>
        <v/>
      </c>
      <c r="X685" s="74" t="str">
        <f>IF(AND(C685="Abierto",D685="Baja"),RANK(W685,$W$13:$W$814,0)+COUNTIF($W$13:W685,W685)-1+MAX(O:O,R:R,U:U),"")</f>
        <v/>
      </c>
      <c r="Y685" s="139" t="str">
        <f>IF(OR(C685="Resuelto",C685=""),"",SUM(O685,R685,U685,X685))</f>
        <v/>
      </c>
      <c r="Z685" s="139" t="str">
        <f>IF(OR(C685="Resuelto",C685=""),"",SUM(N685,Q685,T685,W685))</f>
        <v/>
      </c>
      <c r="AA685" s="139" t="str">
        <f>IF(OR(C685="Resuelto",C685=""),"",SUM(M685,P685,S685,V685))</f>
        <v/>
      </c>
      <c r="AB685" s="28">
        <v>867</v>
      </c>
      <c r="AC685" s="28" t="str">
        <f t="shared" ca="1" si="47"/>
        <v/>
      </c>
      <c r="AD685" s="75" t="str">
        <f t="shared" ca="1" si="48"/>
        <v/>
      </c>
      <c r="AI685" s="78" t="str">
        <f>IF(AJ685="","",MAX($AI$5:AI684)+1)</f>
        <v/>
      </c>
      <c r="AJ685" s="53" t="str">
        <f>IF(G684="","",IF(COUNTIF($AJ$11:AJ684,G684)=0,G684,""))</f>
        <v/>
      </c>
      <c r="AK685" s="53" t="str">
        <f t="shared" si="49"/>
        <v/>
      </c>
      <c r="AL685" s="135"/>
    </row>
    <row r="686" spans="1:38" x14ac:dyDescent="0.25">
      <c r="A686" s="136"/>
      <c r="B686" s="136"/>
      <c r="C686" s="136"/>
      <c r="D686" s="136"/>
      <c r="E686" s="137"/>
      <c r="F686" s="137"/>
      <c r="G686" s="136"/>
      <c r="H686" s="137"/>
      <c r="I686" s="140" t="str">
        <f t="shared" si="46"/>
        <v/>
      </c>
      <c r="J686" s="140"/>
      <c r="K686" s="140"/>
      <c r="L686" s="140"/>
      <c r="M686" s="74" t="str">
        <f>IF(AND(C686="Abierto",D686="Urgente"),A686,"")</f>
        <v/>
      </c>
      <c r="N686" s="74" t="str">
        <f ca="1">IF(AND(C686="Abierto",D686="Urgente"),TODAY()-E686,"")</f>
        <v/>
      </c>
      <c r="O686" s="74" t="str">
        <f>IF(AND(C686="Abierto",D686="Urgente"),RANK(N686,$N$13:$N$814,0)+COUNTIF($N$13:N686,N686)-1,"")</f>
        <v/>
      </c>
      <c r="P686" s="74" t="str">
        <f>IF(AND(C686="Abierto",D686="Alta"),A686,"")</f>
        <v/>
      </c>
      <c r="Q686" s="74" t="str">
        <f ca="1">IF(AND(C686="Abierto",D686="Alta"),TODAY()-E686,"")</f>
        <v/>
      </c>
      <c r="R686" s="74" t="str">
        <f>IF(AND(C686="Abierto",D686="Alta"),RANK(Q686,$Q$13:$Q$814,0)+COUNTIF($Q$13:Q686,Q686)-1+MAX(O:O),"")</f>
        <v/>
      </c>
      <c r="S686" s="74" t="str">
        <f>IF(AND(C686="Abierto",D686="Media"),A686,"")</f>
        <v/>
      </c>
      <c r="T686" s="74" t="str">
        <f ca="1">IF(AND(C686="Abierto",D686="Media"),TODAY()-E686,"")</f>
        <v/>
      </c>
      <c r="U686" s="74" t="str">
        <f>IF(AND(C686="Abierto",D686="Media"),RANK(T686,$T$13:$T$814,0)+COUNTIF($T$13:T686,T686)-1+MAX(O:O,R:R),"")</f>
        <v/>
      </c>
      <c r="V686" s="74" t="str">
        <f>IF(AND(C686="Abierto",D686="Baja"),A686,"")</f>
        <v/>
      </c>
      <c r="W686" s="74" t="str">
        <f ca="1">IF(AND(C686="Abierto",D686="Baja"),TODAY()-E686,"")</f>
        <v/>
      </c>
      <c r="X686" s="74" t="str">
        <f>IF(AND(C686="Abierto",D686="Baja"),RANK(W686,$W$13:$W$814,0)+COUNTIF($W$13:W686,W686)-1+MAX(O:O,R:R,U:U),"")</f>
        <v/>
      </c>
      <c r="Y686" s="139" t="str">
        <f>IF(OR(C686="Resuelto",C686=""),"",SUM(O686,R686,U686,X686))</f>
        <v/>
      </c>
      <c r="Z686" s="139" t="str">
        <f>IF(OR(C686="Resuelto",C686=""),"",SUM(N686,Q686,T686,W686))</f>
        <v/>
      </c>
      <c r="AA686" s="139" t="str">
        <f>IF(OR(C686="Resuelto",C686=""),"",SUM(M686,P686,S686,V686))</f>
        <v/>
      </c>
      <c r="AB686" s="28">
        <v>868</v>
      </c>
      <c r="AC686" s="28" t="str">
        <f t="shared" ca="1" si="47"/>
        <v/>
      </c>
      <c r="AD686" s="75" t="str">
        <f t="shared" ca="1" si="48"/>
        <v/>
      </c>
      <c r="AI686" s="78" t="str">
        <f>IF(AJ686="","",MAX($AI$5:AI685)+1)</f>
        <v/>
      </c>
      <c r="AJ686" s="53" t="str">
        <f>IF(G685="","",IF(COUNTIF($AJ$11:AJ685,G685)=0,G685,""))</f>
        <v/>
      </c>
      <c r="AK686" s="53" t="str">
        <f t="shared" si="49"/>
        <v/>
      </c>
      <c r="AL686" s="135"/>
    </row>
    <row r="687" spans="1:38" x14ac:dyDescent="0.25">
      <c r="A687" s="136"/>
      <c r="B687" s="136"/>
      <c r="C687" s="136"/>
      <c r="D687" s="136"/>
      <c r="E687" s="137"/>
      <c r="F687" s="137"/>
      <c r="G687" s="136"/>
      <c r="H687" s="137"/>
      <c r="I687" s="140" t="str">
        <f t="shared" si="46"/>
        <v/>
      </c>
      <c r="J687" s="140"/>
      <c r="K687" s="140"/>
      <c r="L687" s="140"/>
      <c r="M687" s="74" t="str">
        <f>IF(AND(C687="Abierto",D687="Urgente"),A687,"")</f>
        <v/>
      </c>
      <c r="N687" s="74" t="str">
        <f ca="1">IF(AND(C687="Abierto",D687="Urgente"),TODAY()-E687,"")</f>
        <v/>
      </c>
      <c r="O687" s="74" t="str">
        <f>IF(AND(C687="Abierto",D687="Urgente"),RANK(N687,$N$13:$N$814,0)+COUNTIF($N$13:N687,N687)-1,"")</f>
        <v/>
      </c>
      <c r="P687" s="74" t="str">
        <f>IF(AND(C687="Abierto",D687="Alta"),A687,"")</f>
        <v/>
      </c>
      <c r="Q687" s="74" t="str">
        <f ca="1">IF(AND(C687="Abierto",D687="Alta"),TODAY()-E687,"")</f>
        <v/>
      </c>
      <c r="R687" s="74" t="str">
        <f>IF(AND(C687="Abierto",D687="Alta"),RANK(Q687,$Q$13:$Q$814,0)+COUNTIF($Q$13:Q687,Q687)-1+MAX(O:O),"")</f>
        <v/>
      </c>
      <c r="S687" s="74" t="str">
        <f>IF(AND(C687="Abierto",D687="Media"),A687,"")</f>
        <v/>
      </c>
      <c r="T687" s="74" t="str">
        <f ca="1">IF(AND(C687="Abierto",D687="Media"),TODAY()-E687,"")</f>
        <v/>
      </c>
      <c r="U687" s="74" t="str">
        <f>IF(AND(C687="Abierto",D687="Media"),RANK(T687,$T$13:$T$814,0)+COUNTIF($T$13:T687,T687)-1+MAX(O:O,R:R),"")</f>
        <v/>
      </c>
      <c r="V687" s="74" t="str">
        <f>IF(AND(C687="Abierto",D687="Baja"),A687,"")</f>
        <v/>
      </c>
      <c r="W687" s="74" t="str">
        <f ca="1">IF(AND(C687="Abierto",D687="Baja"),TODAY()-E687,"")</f>
        <v/>
      </c>
      <c r="X687" s="74" t="str">
        <f>IF(AND(C687="Abierto",D687="Baja"),RANK(W687,$W$13:$W$814,0)+COUNTIF($W$13:W687,W687)-1+MAX(O:O,R:R,U:U),"")</f>
        <v/>
      </c>
      <c r="Y687" s="139" t="str">
        <f>IF(OR(C687="Resuelto",C687=""),"",SUM(O687,R687,U687,X687))</f>
        <v/>
      </c>
      <c r="Z687" s="139" t="str">
        <f>IF(OR(C687="Resuelto",C687=""),"",SUM(N687,Q687,T687,W687))</f>
        <v/>
      </c>
      <c r="AA687" s="139" t="str">
        <f>IF(OR(C687="Resuelto",C687=""),"",SUM(M687,P687,S687,V687))</f>
        <v/>
      </c>
      <c r="AB687" s="28">
        <v>869</v>
      </c>
      <c r="AC687" s="28" t="str">
        <f t="shared" ca="1" si="47"/>
        <v/>
      </c>
      <c r="AD687" s="75" t="str">
        <f t="shared" ca="1" si="48"/>
        <v/>
      </c>
      <c r="AI687" s="78" t="str">
        <f>IF(AJ687="","",MAX($AI$5:AI686)+1)</f>
        <v/>
      </c>
      <c r="AJ687" s="53" t="str">
        <f>IF(G686="","",IF(COUNTIF($AJ$11:AJ686,G686)=0,G686,""))</f>
        <v/>
      </c>
      <c r="AK687" s="53" t="str">
        <f t="shared" si="49"/>
        <v/>
      </c>
      <c r="AL687" s="135"/>
    </row>
    <row r="688" spans="1:38" x14ac:dyDescent="0.25">
      <c r="A688" s="136"/>
      <c r="B688" s="136"/>
      <c r="C688" s="136"/>
      <c r="D688" s="136"/>
      <c r="E688" s="137"/>
      <c r="F688" s="137"/>
      <c r="G688" s="136"/>
      <c r="H688" s="137"/>
      <c r="I688" s="140" t="str">
        <f t="shared" si="46"/>
        <v/>
      </c>
      <c r="J688" s="140"/>
      <c r="K688" s="140"/>
      <c r="L688" s="140"/>
      <c r="M688" s="74" t="str">
        <f>IF(AND(C688="Abierto",D688="Urgente"),A688,"")</f>
        <v/>
      </c>
      <c r="N688" s="74" t="str">
        <f ca="1">IF(AND(C688="Abierto",D688="Urgente"),TODAY()-E688,"")</f>
        <v/>
      </c>
      <c r="O688" s="74" t="str">
        <f>IF(AND(C688="Abierto",D688="Urgente"),RANK(N688,$N$13:$N$814,0)+COUNTIF($N$13:N688,N688)-1,"")</f>
        <v/>
      </c>
      <c r="P688" s="74" t="str">
        <f>IF(AND(C688="Abierto",D688="Alta"),A688,"")</f>
        <v/>
      </c>
      <c r="Q688" s="74" t="str">
        <f ca="1">IF(AND(C688="Abierto",D688="Alta"),TODAY()-E688,"")</f>
        <v/>
      </c>
      <c r="R688" s="74" t="str">
        <f>IF(AND(C688="Abierto",D688="Alta"),RANK(Q688,$Q$13:$Q$814,0)+COUNTIF($Q$13:Q688,Q688)-1+MAX(O:O),"")</f>
        <v/>
      </c>
      <c r="S688" s="74" t="str">
        <f>IF(AND(C688="Abierto",D688="Media"),A688,"")</f>
        <v/>
      </c>
      <c r="T688" s="74" t="str">
        <f ca="1">IF(AND(C688="Abierto",D688="Media"),TODAY()-E688,"")</f>
        <v/>
      </c>
      <c r="U688" s="74" t="str">
        <f>IF(AND(C688="Abierto",D688="Media"),RANK(T688,$T$13:$T$814,0)+COUNTIF($T$13:T688,T688)-1+MAX(O:O,R:R),"")</f>
        <v/>
      </c>
      <c r="V688" s="74" t="str">
        <f>IF(AND(C688="Abierto",D688="Baja"),A688,"")</f>
        <v/>
      </c>
      <c r="W688" s="74" t="str">
        <f ca="1">IF(AND(C688="Abierto",D688="Baja"),TODAY()-E688,"")</f>
        <v/>
      </c>
      <c r="X688" s="74" t="str">
        <f>IF(AND(C688="Abierto",D688="Baja"),RANK(W688,$W$13:$W$814,0)+COUNTIF($W$13:W688,W688)-1+MAX(O:O,R:R,U:U),"")</f>
        <v/>
      </c>
      <c r="Y688" s="139" t="str">
        <f>IF(OR(C688="Resuelto",C688=""),"",SUM(O688,R688,U688,X688))</f>
        <v/>
      </c>
      <c r="Z688" s="139" t="str">
        <f>IF(OR(C688="Resuelto",C688=""),"",SUM(N688,Q688,T688,W688))</f>
        <v/>
      </c>
      <c r="AA688" s="139" t="str">
        <f>IF(OR(C688="Resuelto",C688=""),"",SUM(M688,P688,S688,V688))</f>
        <v/>
      </c>
      <c r="AB688" s="28">
        <v>870</v>
      </c>
      <c r="AC688" s="28" t="str">
        <f t="shared" ca="1" si="47"/>
        <v/>
      </c>
      <c r="AD688" s="75" t="str">
        <f t="shared" ca="1" si="48"/>
        <v/>
      </c>
      <c r="AI688" s="78" t="str">
        <f>IF(AJ688="","",MAX($AI$5:AI687)+1)</f>
        <v/>
      </c>
      <c r="AJ688" s="53" t="str">
        <f>IF(G687="","",IF(COUNTIF($AJ$11:AJ687,G687)=0,G687,""))</f>
        <v/>
      </c>
      <c r="AK688" s="53" t="str">
        <f t="shared" si="49"/>
        <v/>
      </c>
      <c r="AL688" s="135"/>
    </row>
    <row r="689" spans="1:38" x14ac:dyDescent="0.25">
      <c r="A689" s="136"/>
      <c r="B689" s="136"/>
      <c r="C689" s="136"/>
      <c r="D689" s="136"/>
      <c r="E689" s="137"/>
      <c r="F689" s="137"/>
      <c r="G689" s="136"/>
      <c r="H689" s="137"/>
      <c r="I689" s="140" t="str">
        <f t="shared" si="46"/>
        <v/>
      </c>
      <c r="J689" s="140"/>
      <c r="K689" s="140"/>
      <c r="L689" s="140"/>
      <c r="M689" s="74" t="str">
        <f>IF(AND(C689="Abierto",D689="Urgente"),A689,"")</f>
        <v/>
      </c>
      <c r="N689" s="74" t="str">
        <f ca="1">IF(AND(C689="Abierto",D689="Urgente"),TODAY()-E689,"")</f>
        <v/>
      </c>
      <c r="O689" s="74" t="str">
        <f>IF(AND(C689="Abierto",D689="Urgente"),RANK(N689,$N$13:$N$814,0)+COUNTIF($N$13:N689,N689)-1,"")</f>
        <v/>
      </c>
      <c r="P689" s="74" t="str">
        <f>IF(AND(C689="Abierto",D689="Alta"),A689,"")</f>
        <v/>
      </c>
      <c r="Q689" s="74" t="str">
        <f ca="1">IF(AND(C689="Abierto",D689="Alta"),TODAY()-E689,"")</f>
        <v/>
      </c>
      <c r="R689" s="74" t="str">
        <f>IF(AND(C689="Abierto",D689="Alta"),RANK(Q689,$Q$13:$Q$814,0)+COUNTIF($Q$13:Q689,Q689)-1+MAX(O:O),"")</f>
        <v/>
      </c>
      <c r="S689" s="74" t="str">
        <f>IF(AND(C689="Abierto",D689="Media"),A689,"")</f>
        <v/>
      </c>
      <c r="T689" s="74" t="str">
        <f ca="1">IF(AND(C689="Abierto",D689="Media"),TODAY()-E689,"")</f>
        <v/>
      </c>
      <c r="U689" s="74" t="str">
        <f>IF(AND(C689="Abierto",D689="Media"),RANK(T689,$T$13:$T$814,0)+COUNTIF($T$13:T689,T689)-1+MAX(O:O,R:R),"")</f>
        <v/>
      </c>
      <c r="V689" s="74" t="str">
        <f>IF(AND(C689="Abierto",D689="Baja"),A689,"")</f>
        <v/>
      </c>
      <c r="W689" s="74" t="str">
        <f ca="1">IF(AND(C689="Abierto",D689="Baja"),TODAY()-E689,"")</f>
        <v/>
      </c>
      <c r="X689" s="74" t="str">
        <f>IF(AND(C689="Abierto",D689="Baja"),RANK(W689,$W$13:$W$814,0)+COUNTIF($W$13:W689,W689)-1+MAX(O:O,R:R,U:U),"")</f>
        <v/>
      </c>
      <c r="Y689" s="139" t="str">
        <f>IF(OR(C689="Resuelto",C689=""),"",SUM(O689,R689,U689,X689))</f>
        <v/>
      </c>
      <c r="Z689" s="139" t="str">
        <f>IF(OR(C689="Resuelto",C689=""),"",SUM(N689,Q689,T689,W689))</f>
        <v/>
      </c>
      <c r="AA689" s="139" t="str">
        <f>IF(OR(C689="Resuelto",C689=""),"",SUM(M689,P689,S689,V689))</f>
        <v/>
      </c>
      <c r="AB689" s="28">
        <v>871</v>
      </c>
      <c r="AC689" s="28" t="str">
        <f t="shared" ca="1" si="47"/>
        <v/>
      </c>
      <c r="AD689" s="75" t="str">
        <f t="shared" ca="1" si="48"/>
        <v/>
      </c>
      <c r="AI689" s="78" t="str">
        <f>IF(AJ689="","",MAX($AI$5:AI688)+1)</f>
        <v/>
      </c>
      <c r="AJ689" s="53" t="str">
        <f>IF(G688="","",IF(COUNTIF($AJ$11:AJ688,G688)=0,G688,""))</f>
        <v/>
      </c>
      <c r="AK689" s="53" t="str">
        <f t="shared" si="49"/>
        <v/>
      </c>
      <c r="AL689" s="135"/>
    </row>
    <row r="690" spans="1:38" x14ac:dyDescent="0.25">
      <c r="A690" s="136"/>
      <c r="B690" s="136"/>
      <c r="C690" s="136"/>
      <c r="D690" s="136"/>
      <c r="E690" s="137"/>
      <c r="F690" s="137"/>
      <c r="G690" s="136"/>
      <c r="H690" s="137"/>
      <c r="I690" s="140" t="str">
        <f t="shared" si="46"/>
        <v/>
      </c>
      <c r="J690" s="140"/>
      <c r="K690" s="140"/>
      <c r="L690" s="140"/>
      <c r="M690" s="74" t="str">
        <f>IF(AND(C690="Abierto",D690="Urgente"),A690,"")</f>
        <v/>
      </c>
      <c r="N690" s="74" t="str">
        <f ca="1">IF(AND(C690="Abierto",D690="Urgente"),TODAY()-E690,"")</f>
        <v/>
      </c>
      <c r="O690" s="74" t="str">
        <f>IF(AND(C690="Abierto",D690="Urgente"),RANK(N690,$N$13:$N$814,0)+COUNTIF($N$13:N690,N690)-1,"")</f>
        <v/>
      </c>
      <c r="P690" s="74" t="str">
        <f>IF(AND(C690="Abierto",D690="Alta"),A690,"")</f>
        <v/>
      </c>
      <c r="Q690" s="74" t="str">
        <f ca="1">IF(AND(C690="Abierto",D690="Alta"),TODAY()-E690,"")</f>
        <v/>
      </c>
      <c r="R690" s="74" t="str">
        <f>IF(AND(C690="Abierto",D690="Alta"),RANK(Q690,$Q$13:$Q$814,0)+COUNTIF($Q$13:Q690,Q690)-1+MAX(O:O),"")</f>
        <v/>
      </c>
      <c r="S690" s="74" t="str">
        <f>IF(AND(C690="Abierto",D690="Media"),A690,"")</f>
        <v/>
      </c>
      <c r="T690" s="74" t="str">
        <f ca="1">IF(AND(C690="Abierto",D690="Media"),TODAY()-E690,"")</f>
        <v/>
      </c>
      <c r="U690" s="74" t="str">
        <f>IF(AND(C690="Abierto",D690="Media"),RANK(T690,$T$13:$T$814,0)+COUNTIF($T$13:T690,T690)-1+MAX(O:O,R:R),"")</f>
        <v/>
      </c>
      <c r="V690" s="74" t="str">
        <f>IF(AND(C690="Abierto",D690="Baja"),A690,"")</f>
        <v/>
      </c>
      <c r="W690" s="74" t="str">
        <f ca="1">IF(AND(C690="Abierto",D690="Baja"),TODAY()-E690,"")</f>
        <v/>
      </c>
      <c r="X690" s="74" t="str">
        <f>IF(AND(C690="Abierto",D690="Baja"),RANK(W690,$W$13:$W$814,0)+COUNTIF($W$13:W690,W690)-1+MAX(O:O,R:R,U:U),"")</f>
        <v/>
      </c>
      <c r="Y690" s="139" t="str">
        <f>IF(OR(C690="Resuelto",C690=""),"",SUM(O690,R690,U690,X690))</f>
        <v/>
      </c>
      <c r="Z690" s="139" t="str">
        <f>IF(OR(C690="Resuelto",C690=""),"",SUM(N690,Q690,T690,W690))</f>
        <v/>
      </c>
      <c r="AA690" s="139" t="str">
        <f>IF(OR(C690="Resuelto",C690=""),"",SUM(M690,P690,S690,V690))</f>
        <v/>
      </c>
      <c r="AB690" s="28">
        <v>872</v>
      </c>
      <c r="AC690" s="28" t="str">
        <f t="shared" ca="1" si="47"/>
        <v/>
      </c>
      <c r="AD690" s="75" t="str">
        <f t="shared" ca="1" si="48"/>
        <v/>
      </c>
      <c r="AI690" s="78" t="str">
        <f>IF(AJ690="","",MAX($AI$5:AI689)+1)</f>
        <v/>
      </c>
      <c r="AJ690" s="53" t="str">
        <f>IF(G689="","",IF(COUNTIF($AJ$11:AJ689,G689)=0,G689,""))</f>
        <v/>
      </c>
      <c r="AK690" s="53" t="str">
        <f t="shared" si="49"/>
        <v/>
      </c>
      <c r="AL690" s="135"/>
    </row>
    <row r="691" spans="1:38" x14ac:dyDescent="0.25">
      <c r="A691" s="136"/>
      <c r="B691" s="136"/>
      <c r="C691" s="136"/>
      <c r="D691" s="136"/>
      <c r="E691" s="137"/>
      <c r="F691" s="137"/>
      <c r="G691" s="136"/>
      <c r="H691" s="137"/>
      <c r="I691" s="140" t="str">
        <f t="shared" si="46"/>
        <v/>
      </c>
      <c r="J691" s="140"/>
      <c r="K691" s="140"/>
      <c r="L691" s="140"/>
      <c r="M691" s="74" t="str">
        <f>IF(AND(C691="Abierto",D691="Urgente"),A691,"")</f>
        <v/>
      </c>
      <c r="N691" s="74" t="str">
        <f ca="1">IF(AND(C691="Abierto",D691="Urgente"),TODAY()-E691,"")</f>
        <v/>
      </c>
      <c r="O691" s="74" t="str">
        <f>IF(AND(C691="Abierto",D691="Urgente"),RANK(N691,$N$13:$N$814,0)+COUNTIF($N$13:N691,N691)-1,"")</f>
        <v/>
      </c>
      <c r="P691" s="74" t="str">
        <f>IF(AND(C691="Abierto",D691="Alta"),A691,"")</f>
        <v/>
      </c>
      <c r="Q691" s="74" t="str">
        <f ca="1">IF(AND(C691="Abierto",D691="Alta"),TODAY()-E691,"")</f>
        <v/>
      </c>
      <c r="R691" s="74" t="str">
        <f>IF(AND(C691="Abierto",D691="Alta"),RANK(Q691,$Q$13:$Q$814,0)+COUNTIF($Q$13:Q691,Q691)-1+MAX(O:O),"")</f>
        <v/>
      </c>
      <c r="S691" s="74" t="str">
        <f>IF(AND(C691="Abierto",D691="Media"),A691,"")</f>
        <v/>
      </c>
      <c r="T691" s="74" t="str">
        <f ca="1">IF(AND(C691="Abierto",D691="Media"),TODAY()-E691,"")</f>
        <v/>
      </c>
      <c r="U691" s="74" t="str">
        <f>IF(AND(C691="Abierto",D691="Media"),RANK(T691,$T$13:$T$814,0)+COUNTIF($T$13:T691,T691)-1+MAX(O:O,R:R),"")</f>
        <v/>
      </c>
      <c r="V691" s="74" t="str">
        <f>IF(AND(C691="Abierto",D691="Baja"),A691,"")</f>
        <v/>
      </c>
      <c r="W691" s="74" t="str">
        <f ca="1">IF(AND(C691="Abierto",D691="Baja"),TODAY()-E691,"")</f>
        <v/>
      </c>
      <c r="X691" s="74" t="str">
        <f>IF(AND(C691="Abierto",D691="Baja"),RANK(W691,$W$13:$W$814,0)+COUNTIF($W$13:W691,W691)-1+MAX(O:O,R:R,U:U),"")</f>
        <v/>
      </c>
      <c r="Y691" s="139" t="str">
        <f>IF(OR(C691="Resuelto",C691=""),"",SUM(O691,R691,U691,X691))</f>
        <v/>
      </c>
      <c r="Z691" s="139" t="str">
        <f>IF(OR(C691="Resuelto",C691=""),"",SUM(N691,Q691,T691,W691))</f>
        <v/>
      </c>
      <c r="AA691" s="139" t="str">
        <f>IF(OR(C691="Resuelto",C691=""),"",SUM(M691,P691,S691,V691))</f>
        <v/>
      </c>
      <c r="AB691" s="28">
        <v>873</v>
      </c>
      <c r="AC691" s="28" t="str">
        <f t="shared" ca="1" si="47"/>
        <v/>
      </c>
      <c r="AD691" s="75" t="str">
        <f t="shared" ca="1" si="48"/>
        <v/>
      </c>
      <c r="AI691" s="78" t="str">
        <f>IF(AJ691="","",MAX($AI$5:AI690)+1)</f>
        <v/>
      </c>
      <c r="AJ691" s="53" t="str">
        <f>IF(G690="","",IF(COUNTIF($AJ$11:AJ690,G690)=0,G690,""))</f>
        <v/>
      </c>
      <c r="AK691" s="53" t="str">
        <f t="shared" si="49"/>
        <v/>
      </c>
      <c r="AL691" s="135"/>
    </row>
    <row r="692" spans="1:38" x14ac:dyDescent="0.25">
      <c r="A692" s="136"/>
      <c r="B692" s="136"/>
      <c r="C692" s="136"/>
      <c r="D692" s="136"/>
      <c r="E692" s="137"/>
      <c r="F692" s="137"/>
      <c r="G692" s="136"/>
      <c r="H692" s="137"/>
      <c r="I692" s="140" t="str">
        <f t="shared" si="46"/>
        <v/>
      </c>
      <c r="J692" s="140"/>
      <c r="K692" s="140"/>
      <c r="L692" s="140"/>
      <c r="M692" s="74" t="str">
        <f>IF(AND(C692="Abierto",D692="Urgente"),A692,"")</f>
        <v/>
      </c>
      <c r="N692" s="74" t="str">
        <f ca="1">IF(AND(C692="Abierto",D692="Urgente"),TODAY()-E692,"")</f>
        <v/>
      </c>
      <c r="O692" s="74" t="str">
        <f>IF(AND(C692="Abierto",D692="Urgente"),RANK(N692,$N$13:$N$814,0)+COUNTIF($N$13:N692,N692)-1,"")</f>
        <v/>
      </c>
      <c r="P692" s="74" t="str">
        <f>IF(AND(C692="Abierto",D692="Alta"),A692,"")</f>
        <v/>
      </c>
      <c r="Q692" s="74" t="str">
        <f ca="1">IF(AND(C692="Abierto",D692="Alta"),TODAY()-E692,"")</f>
        <v/>
      </c>
      <c r="R692" s="74" t="str">
        <f>IF(AND(C692="Abierto",D692="Alta"),RANK(Q692,$Q$13:$Q$814,0)+COUNTIF($Q$13:Q692,Q692)-1+MAX(O:O),"")</f>
        <v/>
      </c>
      <c r="S692" s="74" t="str">
        <f>IF(AND(C692="Abierto",D692="Media"),A692,"")</f>
        <v/>
      </c>
      <c r="T692" s="74" t="str">
        <f ca="1">IF(AND(C692="Abierto",D692="Media"),TODAY()-E692,"")</f>
        <v/>
      </c>
      <c r="U692" s="74" t="str">
        <f>IF(AND(C692="Abierto",D692="Media"),RANK(T692,$T$13:$T$814,0)+COUNTIF($T$13:T692,T692)-1+MAX(O:O,R:R),"")</f>
        <v/>
      </c>
      <c r="V692" s="74" t="str">
        <f>IF(AND(C692="Abierto",D692="Baja"),A692,"")</f>
        <v/>
      </c>
      <c r="W692" s="74" t="str">
        <f ca="1">IF(AND(C692="Abierto",D692="Baja"),TODAY()-E692,"")</f>
        <v/>
      </c>
      <c r="X692" s="74" t="str">
        <f>IF(AND(C692="Abierto",D692="Baja"),RANK(W692,$W$13:$W$814,0)+COUNTIF($W$13:W692,W692)-1+MAX(O:O,R:R,U:U),"")</f>
        <v/>
      </c>
      <c r="Y692" s="139" t="str">
        <f>IF(OR(C692="Resuelto",C692=""),"",SUM(O692,R692,U692,X692))</f>
        <v/>
      </c>
      <c r="Z692" s="139" t="str">
        <f>IF(OR(C692="Resuelto",C692=""),"",SUM(N692,Q692,T692,W692))</f>
        <v/>
      </c>
      <c r="AA692" s="139" t="str">
        <f>IF(OR(C692="Resuelto",C692=""),"",SUM(M692,P692,S692,V692))</f>
        <v/>
      </c>
      <c r="AB692" s="28">
        <v>874</v>
      </c>
      <c r="AC692" s="28" t="str">
        <f t="shared" ca="1" si="47"/>
        <v/>
      </c>
      <c r="AD692" s="75" t="str">
        <f t="shared" ca="1" si="48"/>
        <v/>
      </c>
      <c r="AI692" s="78" t="str">
        <f>IF(AJ692="","",MAX($AI$5:AI691)+1)</f>
        <v/>
      </c>
      <c r="AJ692" s="53" t="str">
        <f>IF(G691="","",IF(COUNTIF($AJ$11:AJ691,G691)=0,G691,""))</f>
        <v/>
      </c>
      <c r="AK692" s="53" t="str">
        <f t="shared" si="49"/>
        <v/>
      </c>
      <c r="AL692" s="135"/>
    </row>
    <row r="693" spans="1:38" x14ac:dyDescent="0.25">
      <c r="A693" s="136"/>
      <c r="B693" s="136"/>
      <c r="C693" s="136"/>
      <c r="D693" s="136"/>
      <c r="E693" s="137"/>
      <c r="F693" s="137"/>
      <c r="G693" s="136"/>
      <c r="H693" s="137"/>
      <c r="I693" s="140" t="str">
        <f t="shared" si="46"/>
        <v/>
      </c>
      <c r="J693" s="140"/>
      <c r="K693" s="140"/>
      <c r="L693" s="140"/>
      <c r="M693" s="74" t="str">
        <f>IF(AND(C693="Abierto",D693="Urgente"),A693,"")</f>
        <v/>
      </c>
      <c r="N693" s="74" t="str">
        <f ca="1">IF(AND(C693="Abierto",D693="Urgente"),TODAY()-E693,"")</f>
        <v/>
      </c>
      <c r="O693" s="74" t="str">
        <f>IF(AND(C693="Abierto",D693="Urgente"),RANK(N693,$N$13:$N$814,0)+COUNTIF($N$13:N693,N693)-1,"")</f>
        <v/>
      </c>
      <c r="P693" s="74" t="str">
        <f>IF(AND(C693="Abierto",D693="Alta"),A693,"")</f>
        <v/>
      </c>
      <c r="Q693" s="74" t="str">
        <f ca="1">IF(AND(C693="Abierto",D693="Alta"),TODAY()-E693,"")</f>
        <v/>
      </c>
      <c r="R693" s="74" t="str">
        <f>IF(AND(C693="Abierto",D693="Alta"),RANK(Q693,$Q$13:$Q$814,0)+COUNTIF($Q$13:Q693,Q693)-1+MAX(O:O),"")</f>
        <v/>
      </c>
      <c r="S693" s="74" t="str">
        <f>IF(AND(C693="Abierto",D693="Media"),A693,"")</f>
        <v/>
      </c>
      <c r="T693" s="74" t="str">
        <f ca="1">IF(AND(C693="Abierto",D693="Media"),TODAY()-E693,"")</f>
        <v/>
      </c>
      <c r="U693" s="74" t="str">
        <f>IF(AND(C693="Abierto",D693="Media"),RANK(T693,$T$13:$T$814,0)+COUNTIF($T$13:T693,T693)-1+MAX(O:O,R:R),"")</f>
        <v/>
      </c>
      <c r="V693" s="74" t="str">
        <f>IF(AND(C693="Abierto",D693="Baja"),A693,"")</f>
        <v/>
      </c>
      <c r="W693" s="74" t="str">
        <f ca="1">IF(AND(C693="Abierto",D693="Baja"),TODAY()-E693,"")</f>
        <v/>
      </c>
      <c r="X693" s="74" t="str">
        <f>IF(AND(C693="Abierto",D693="Baja"),RANK(W693,$W$13:$W$814,0)+COUNTIF($W$13:W693,W693)-1+MAX(O:O,R:R,U:U),"")</f>
        <v/>
      </c>
      <c r="Y693" s="139" t="str">
        <f>IF(OR(C693="Resuelto",C693=""),"",SUM(O693,R693,U693,X693))</f>
        <v/>
      </c>
      <c r="Z693" s="139" t="str">
        <f>IF(OR(C693="Resuelto",C693=""),"",SUM(N693,Q693,T693,W693))</f>
        <v/>
      </c>
      <c r="AA693" s="139" t="str">
        <f>IF(OR(C693="Resuelto",C693=""),"",SUM(M693,P693,S693,V693))</f>
        <v/>
      </c>
      <c r="AB693" s="28">
        <v>875</v>
      </c>
      <c r="AC693" s="28" t="str">
        <f t="shared" ca="1" si="47"/>
        <v/>
      </c>
      <c r="AD693" s="75" t="str">
        <f t="shared" ca="1" si="48"/>
        <v/>
      </c>
      <c r="AI693" s="78" t="str">
        <f>IF(AJ693="","",MAX($AI$5:AI692)+1)</f>
        <v/>
      </c>
      <c r="AJ693" s="53" t="str">
        <f>IF(G692="","",IF(COUNTIF($AJ$11:AJ692,G692)=0,G692,""))</f>
        <v/>
      </c>
      <c r="AK693" s="53" t="str">
        <f t="shared" si="49"/>
        <v/>
      </c>
      <c r="AL693" s="135"/>
    </row>
    <row r="694" spans="1:38" x14ac:dyDescent="0.25">
      <c r="A694" s="136"/>
      <c r="B694" s="136"/>
      <c r="C694" s="136"/>
      <c r="D694" s="136"/>
      <c r="E694" s="137"/>
      <c r="F694" s="137"/>
      <c r="G694" s="136"/>
      <c r="H694" s="137"/>
      <c r="I694" s="140" t="str">
        <f t="shared" si="46"/>
        <v/>
      </c>
      <c r="J694" s="140"/>
      <c r="K694" s="140"/>
      <c r="L694" s="140"/>
      <c r="M694" s="74" t="str">
        <f>IF(AND(C694="Abierto",D694="Urgente"),A694,"")</f>
        <v/>
      </c>
      <c r="N694" s="74" t="str">
        <f ca="1">IF(AND(C694="Abierto",D694="Urgente"),TODAY()-E694,"")</f>
        <v/>
      </c>
      <c r="O694" s="74" t="str">
        <f>IF(AND(C694="Abierto",D694="Urgente"),RANK(N694,$N$13:$N$814,0)+COUNTIF($N$13:N694,N694)-1,"")</f>
        <v/>
      </c>
      <c r="P694" s="74" t="str">
        <f>IF(AND(C694="Abierto",D694="Alta"),A694,"")</f>
        <v/>
      </c>
      <c r="Q694" s="74" t="str">
        <f ca="1">IF(AND(C694="Abierto",D694="Alta"),TODAY()-E694,"")</f>
        <v/>
      </c>
      <c r="R694" s="74" t="str">
        <f>IF(AND(C694="Abierto",D694="Alta"),RANK(Q694,$Q$13:$Q$814,0)+COUNTIF($Q$13:Q694,Q694)-1+MAX(O:O),"")</f>
        <v/>
      </c>
      <c r="S694" s="74" t="str">
        <f>IF(AND(C694="Abierto",D694="Media"),A694,"")</f>
        <v/>
      </c>
      <c r="T694" s="74" t="str">
        <f ca="1">IF(AND(C694="Abierto",D694="Media"),TODAY()-E694,"")</f>
        <v/>
      </c>
      <c r="U694" s="74" t="str">
        <f>IF(AND(C694="Abierto",D694="Media"),RANK(T694,$T$13:$T$814,0)+COUNTIF($T$13:T694,T694)-1+MAX(O:O,R:R),"")</f>
        <v/>
      </c>
      <c r="V694" s="74" t="str">
        <f>IF(AND(C694="Abierto",D694="Baja"),A694,"")</f>
        <v/>
      </c>
      <c r="W694" s="74" t="str">
        <f ca="1">IF(AND(C694="Abierto",D694="Baja"),TODAY()-E694,"")</f>
        <v/>
      </c>
      <c r="X694" s="74" t="str">
        <f>IF(AND(C694="Abierto",D694="Baja"),RANK(W694,$W$13:$W$814,0)+COUNTIF($W$13:W694,W694)-1+MAX(O:O,R:R,U:U),"")</f>
        <v/>
      </c>
      <c r="Y694" s="139" t="str">
        <f>IF(OR(C694="Resuelto",C694=""),"",SUM(O694,R694,U694,X694))</f>
        <v/>
      </c>
      <c r="Z694" s="139" t="str">
        <f>IF(OR(C694="Resuelto",C694=""),"",SUM(N694,Q694,T694,W694))</f>
        <v/>
      </c>
      <c r="AA694" s="139" t="str">
        <f>IF(OR(C694="Resuelto",C694=""),"",SUM(M694,P694,S694,V694))</f>
        <v/>
      </c>
      <c r="AB694" s="28">
        <v>876</v>
      </c>
      <c r="AC694" s="28" t="str">
        <f t="shared" ca="1" si="47"/>
        <v/>
      </c>
      <c r="AD694" s="75" t="str">
        <f t="shared" ca="1" si="48"/>
        <v/>
      </c>
      <c r="AI694" s="78" t="str">
        <f>IF(AJ694="","",MAX($AI$5:AI693)+1)</f>
        <v/>
      </c>
      <c r="AJ694" s="53" t="str">
        <f>IF(G693="","",IF(COUNTIF($AJ$11:AJ693,G693)=0,G693,""))</f>
        <v/>
      </c>
      <c r="AK694" s="53" t="str">
        <f t="shared" si="49"/>
        <v/>
      </c>
      <c r="AL694" s="135"/>
    </row>
    <row r="695" spans="1:38" x14ac:dyDescent="0.25">
      <c r="A695" s="136"/>
      <c r="B695" s="136"/>
      <c r="C695" s="136"/>
      <c r="D695" s="136"/>
      <c r="E695" s="137"/>
      <c r="F695" s="137"/>
      <c r="G695" s="136"/>
      <c r="H695" s="137"/>
      <c r="I695" s="140" t="str">
        <f t="shared" si="46"/>
        <v/>
      </c>
      <c r="J695" s="140"/>
      <c r="K695" s="140"/>
      <c r="L695" s="140"/>
      <c r="M695" s="74" t="str">
        <f>IF(AND(C695="Abierto",D695="Urgente"),A695,"")</f>
        <v/>
      </c>
      <c r="N695" s="74" t="str">
        <f ca="1">IF(AND(C695="Abierto",D695="Urgente"),TODAY()-E695,"")</f>
        <v/>
      </c>
      <c r="O695" s="74" t="str">
        <f>IF(AND(C695="Abierto",D695="Urgente"),RANK(N695,$N$13:$N$814,0)+COUNTIF($N$13:N695,N695)-1,"")</f>
        <v/>
      </c>
      <c r="P695" s="74" t="str">
        <f>IF(AND(C695="Abierto",D695="Alta"),A695,"")</f>
        <v/>
      </c>
      <c r="Q695" s="74" t="str">
        <f ca="1">IF(AND(C695="Abierto",D695="Alta"),TODAY()-E695,"")</f>
        <v/>
      </c>
      <c r="R695" s="74" t="str">
        <f>IF(AND(C695="Abierto",D695="Alta"),RANK(Q695,$Q$13:$Q$814,0)+COUNTIF($Q$13:Q695,Q695)-1+MAX(O:O),"")</f>
        <v/>
      </c>
      <c r="S695" s="74" t="str">
        <f>IF(AND(C695="Abierto",D695="Media"),A695,"")</f>
        <v/>
      </c>
      <c r="T695" s="74" t="str">
        <f ca="1">IF(AND(C695="Abierto",D695="Media"),TODAY()-E695,"")</f>
        <v/>
      </c>
      <c r="U695" s="74" t="str">
        <f>IF(AND(C695="Abierto",D695="Media"),RANK(T695,$T$13:$T$814,0)+COUNTIF($T$13:T695,T695)-1+MAX(O:O,R:R),"")</f>
        <v/>
      </c>
      <c r="V695" s="74" t="str">
        <f>IF(AND(C695="Abierto",D695="Baja"),A695,"")</f>
        <v/>
      </c>
      <c r="W695" s="74" t="str">
        <f ca="1">IF(AND(C695="Abierto",D695="Baja"),TODAY()-E695,"")</f>
        <v/>
      </c>
      <c r="X695" s="74" t="str">
        <f>IF(AND(C695="Abierto",D695="Baja"),RANK(W695,$W$13:$W$814,0)+COUNTIF($W$13:W695,W695)-1+MAX(O:O,R:R,U:U),"")</f>
        <v/>
      </c>
      <c r="Y695" s="139" t="str">
        <f>IF(OR(C695="Resuelto",C695=""),"",SUM(O695,R695,U695,X695))</f>
        <v/>
      </c>
      <c r="Z695" s="139" t="str">
        <f>IF(OR(C695="Resuelto",C695=""),"",SUM(N695,Q695,T695,W695))</f>
        <v/>
      </c>
      <c r="AA695" s="139" t="str">
        <f>IF(OR(C695="Resuelto",C695=""),"",SUM(M695,P695,S695,V695))</f>
        <v/>
      </c>
      <c r="AB695" s="28">
        <v>877</v>
      </c>
      <c r="AC695" s="28" t="str">
        <f t="shared" ca="1" si="47"/>
        <v/>
      </c>
      <c r="AD695" s="75" t="str">
        <f t="shared" ca="1" si="48"/>
        <v/>
      </c>
      <c r="AI695" s="78" t="str">
        <f>IF(AJ695="","",MAX($AI$5:AI694)+1)</f>
        <v/>
      </c>
      <c r="AJ695" s="53" t="str">
        <f>IF(G694="","",IF(COUNTIF($AJ$11:AJ694,G694)=0,G694,""))</f>
        <v/>
      </c>
      <c r="AK695" s="53" t="str">
        <f t="shared" si="49"/>
        <v/>
      </c>
      <c r="AL695" s="135"/>
    </row>
    <row r="696" spans="1:38" x14ac:dyDescent="0.25">
      <c r="A696" s="136"/>
      <c r="B696" s="136"/>
      <c r="C696" s="136"/>
      <c r="D696" s="136"/>
      <c r="E696" s="137"/>
      <c r="F696" s="137"/>
      <c r="G696" s="136"/>
      <c r="H696" s="137"/>
      <c r="I696" s="140" t="str">
        <f t="shared" si="46"/>
        <v/>
      </c>
      <c r="J696" s="140"/>
      <c r="K696" s="140"/>
      <c r="L696" s="140"/>
      <c r="M696" s="74" t="str">
        <f>IF(AND(C696="Abierto",D696="Urgente"),A696,"")</f>
        <v/>
      </c>
      <c r="N696" s="74" t="str">
        <f ca="1">IF(AND(C696="Abierto",D696="Urgente"),TODAY()-E696,"")</f>
        <v/>
      </c>
      <c r="O696" s="74" t="str">
        <f>IF(AND(C696="Abierto",D696="Urgente"),RANK(N696,$N$13:$N$814,0)+COUNTIF($N$13:N696,N696)-1,"")</f>
        <v/>
      </c>
      <c r="P696" s="74" t="str">
        <f>IF(AND(C696="Abierto",D696="Alta"),A696,"")</f>
        <v/>
      </c>
      <c r="Q696" s="74" t="str">
        <f ca="1">IF(AND(C696="Abierto",D696="Alta"),TODAY()-E696,"")</f>
        <v/>
      </c>
      <c r="R696" s="74" t="str">
        <f>IF(AND(C696="Abierto",D696="Alta"),RANK(Q696,$Q$13:$Q$814,0)+COUNTIF($Q$13:Q696,Q696)-1+MAX(O:O),"")</f>
        <v/>
      </c>
      <c r="S696" s="74" t="str">
        <f>IF(AND(C696="Abierto",D696="Media"),A696,"")</f>
        <v/>
      </c>
      <c r="T696" s="74" t="str">
        <f ca="1">IF(AND(C696="Abierto",D696="Media"),TODAY()-E696,"")</f>
        <v/>
      </c>
      <c r="U696" s="74" t="str">
        <f>IF(AND(C696="Abierto",D696="Media"),RANK(T696,$T$13:$T$814,0)+COUNTIF($T$13:T696,T696)-1+MAX(O:O,R:R),"")</f>
        <v/>
      </c>
      <c r="V696" s="74" t="str">
        <f>IF(AND(C696="Abierto",D696="Baja"),A696,"")</f>
        <v/>
      </c>
      <c r="W696" s="74" t="str">
        <f ca="1">IF(AND(C696="Abierto",D696="Baja"),TODAY()-E696,"")</f>
        <v/>
      </c>
      <c r="X696" s="74" t="str">
        <f>IF(AND(C696="Abierto",D696="Baja"),RANK(W696,$W$13:$W$814,0)+COUNTIF($W$13:W696,W696)-1+MAX(O:O,R:R,U:U),"")</f>
        <v/>
      </c>
      <c r="Y696" s="139" t="str">
        <f>IF(OR(C696="Resuelto",C696=""),"",SUM(O696,R696,U696,X696))</f>
        <v/>
      </c>
      <c r="Z696" s="139" t="str">
        <f>IF(OR(C696="Resuelto",C696=""),"",SUM(N696,Q696,T696,W696))</f>
        <v/>
      </c>
      <c r="AA696" s="139" t="str">
        <f>IF(OR(C696="Resuelto",C696=""),"",SUM(M696,P696,S696,V696))</f>
        <v/>
      </c>
      <c r="AB696" s="28">
        <v>878</v>
      </c>
      <c r="AC696" s="28" t="str">
        <f t="shared" ca="1" si="47"/>
        <v/>
      </c>
      <c r="AD696" s="75" t="str">
        <f t="shared" ca="1" si="48"/>
        <v/>
      </c>
      <c r="AI696" s="78" t="str">
        <f>IF(AJ696="","",MAX($AI$5:AI695)+1)</f>
        <v/>
      </c>
      <c r="AJ696" s="53" t="str">
        <f>IF(G695="","",IF(COUNTIF($AJ$11:AJ695,G695)=0,G695,""))</f>
        <v/>
      </c>
      <c r="AK696" s="53" t="str">
        <f t="shared" si="49"/>
        <v/>
      </c>
      <c r="AL696" s="135"/>
    </row>
    <row r="697" spans="1:38" x14ac:dyDescent="0.25">
      <c r="A697" s="136"/>
      <c r="B697" s="136"/>
      <c r="C697" s="136"/>
      <c r="D697" s="136"/>
      <c r="E697" s="137"/>
      <c r="F697" s="137"/>
      <c r="G697" s="136"/>
      <c r="H697" s="137"/>
      <c r="I697" s="140" t="str">
        <f t="shared" si="46"/>
        <v/>
      </c>
      <c r="J697" s="140"/>
      <c r="K697" s="140"/>
      <c r="L697" s="140"/>
      <c r="M697" s="74" t="str">
        <f>IF(AND(C697="Abierto",D697="Urgente"),A697,"")</f>
        <v/>
      </c>
      <c r="N697" s="74" t="str">
        <f ca="1">IF(AND(C697="Abierto",D697="Urgente"),TODAY()-E697,"")</f>
        <v/>
      </c>
      <c r="O697" s="74" t="str">
        <f>IF(AND(C697="Abierto",D697="Urgente"),RANK(N697,$N$13:$N$814,0)+COUNTIF($N$13:N697,N697)-1,"")</f>
        <v/>
      </c>
      <c r="P697" s="74" t="str">
        <f>IF(AND(C697="Abierto",D697="Alta"),A697,"")</f>
        <v/>
      </c>
      <c r="Q697" s="74" t="str">
        <f ca="1">IF(AND(C697="Abierto",D697="Alta"),TODAY()-E697,"")</f>
        <v/>
      </c>
      <c r="R697" s="74" t="str">
        <f>IF(AND(C697="Abierto",D697="Alta"),RANK(Q697,$Q$13:$Q$814,0)+COUNTIF($Q$13:Q697,Q697)-1+MAX(O:O),"")</f>
        <v/>
      </c>
      <c r="S697" s="74" t="str">
        <f>IF(AND(C697="Abierto",D697="Media"),A697,"")</f>
        <v/>
      </c>
      <c r="T697" s="74" t="str">
        <f ca="1">IF(AND(C697="Abierto",D697="Media"),TODAY()-E697,"")</f>
        <v/>
      </c>
      <c r="U697" s="74" t="str">
        <f>IF(AND(C697="Abierto",D697="Media"),RANK(T697,$T$13:$T$814,0)+COUNTIF($T$13:T697,T697)-1+MAX(O:O,R:R),"")</f>
        <v/>
      </c>
      <c r="V697" s="74" t="str">
        <f>IF(AND(C697="Abierto",D697="Baja"),A697,"")</f>
        <v/>
      </c>
      <c r="W697" s="74" t="str">
        <f ca="1">IF(AND(C697="Abierto",D697="Baja"),TODAY()-E697,"")</f>
        <v/>
      </c>
      <c r="X697" s="74" t="str">
        <f>IF(AND(C697="Abierto",D697="Baja"),RANK(W697,$W$13:$W$814,0)+COUNTIF($W$13:W697,W697)-1+MAX(O:O,R:R,U:U),"")</f>
        <v/>
      </c>
      <c r="Y697" s="139" t="str">
        <f>IF(OR(C697="Resuelto",C697=""),"",SUM(O697,R697,U697,X697))</f>
        <v/>
      </c>
      <c r="Z697" s="139" t="str">
        <f>IF(OR(C697="Resuelto",C697=""),"",SUM(N697,Q697,T697,W697))</f>
        <v/>
      </c>
      <c r="AA697" s="139" t="str">
        <f>IF(OR(C697="Resuelto",C697=""),"",SUM(M697,P697,S697,V697))</f>
        <v/>
      </c>
      <c r="AB697" s="28">
        <v>879</v>
      </c>
      <c r="AC697" s="28" t="str">
        <f t="shared" ca="1" si="47"/>
        <v/>
      </c>
      <c r="AD697" s="75" t="str">
        <f t="shared" ca="1" si="48"/>
        <v/>
      </c>
      <c r="AI697" s="78" t="str">
        <f>IF(AJ697="","",MAX($AI$5:AI696)+1)</f>
        <v/>
      </c>
      <c r="AJ697" s="53" t="str">
        <f>IF(G696="","",IF(COUNTIF($AJ$11:AJ696,G696)=0,G696,""))</f>
        <v/>
      </c>
      <c r="AK697" s="53" t="str">
        <f t="shared" si="49"/>
        <v/>
      </c>
      <c r="AL697" s="135"/>
    </row>
    <row r="698" spans="1:38" x14ac:dyDescent="0.25">
      <c r="A698" s="136"/>
      <c r="B698" s="136"/>
      <c r="C698" s="136"/>
      <c r="D698" s="136"/>
      <c r="E698" s="137"/>
      <c r="F698" s="137"/>
      <c r="G698" s="136"/>
      <c r="H698" s="137"/>
      <c r="I698" s="140" t="str">
        <f t="shared" si="46"/>
        <v/>
      </c>
      <c r="J698" s="140"/>
      <c r="K698" s="140"/>
      <c r="L698" s="140"/>
      <c r="M698" s="74" t="str">
        <f>IF(AND(C698="Abierto",D698="Urgente"),A698,"")</f>
        <v/>
      </c>
      <c r="N698" s="74" t="str">
        <f ca="1">IF(AND(C698="Abierto",D698="Urgente"),TODAY()-E698,"")</f>
        <v/>
      </c>
      <c r="O698" s="74" t="str">
        <f>IF(AND(C698="Abierto",D698="Urgente"),RANK(N698,$N$13:$N$814,0)+COUNTIF($N$13:N698,N698)-1,"")</f>
        <v/>
      </c>
      <c r="P698" s="74" t="str">
        <f>IF(AND(C698="Abierto",D698="Alta"),A698,"")</f>
        <v/>
      </c>
      <c r="Q698" s="74" t="str">
        <f ca="1">IF(AND(C698="Abierto",D698="Alta"),TODAY()-E698,"")</f>
        <v/>
      </c>
      <c r="R698" s="74" t="str">
        <f>IF(AND(C698="Abierto",D698="Alta"),RANK(Q698,$Q$13:$Q$814,0)+COUNTIF($Q$13:Q698,Q698)-1+MAX(O:O),"")</f>
        <v/>
      </c>
      <c r="S698" s="74" t="str">
        <f>IF(AND(C698="Abierto",D698="Media"),A698,"")</f>
        <v/>
      </c>
      <c r="T698" s="74" t="str">
        <f ca="1">IF(AND(C698="Abierto",D698="Media"),TODAY()-E698,"")</f>
        <v/>
      </c>
      <c r="U698" s="74" t="str">
        <f>IF(AND(C698="Abierto",D698="Media"),RANK(T698,$T$13:$T$814,0)+COUNTIF($T$13:T698,T698)-1+MAX(O:O,R:R),"")</f>
        <v/>
      </c>
      <c r="V698" s="74" t="str">
        <f>IF(AND(C698="Abierto",D698="Baja"),A698,"")</f>
        <v/>
      </c>
      <c r="W698" s="74" t="str">
        <f ca="1">IF(AND(C698="Abierto",D698="Baja"),TODAY()-E698,"")</f>
        <v/>
      </c>
      <c r="X698" s="74" t="str">
        <f>IF(AND(C698="Abierto",D698="Baja"),RANK(W698,$W$13:$W$814,0)+COUNTIF($W$13:W698,W698)-1+MAX(O:O,R:R,U:U),"")</f>
        <v/>
      </c>
      <c r="Y698" s="139" t="str">
        <f>IF(OR(C698="Resuelto",C698=""),"",SUM(O698,R698,U698,X698))</f>
        <v/>
      </c>
      <c r="Z698" s="139" t="str">
        <f>IF(OR(C698="Resuelto",C698=""),"",SUM(N698,Q698,T698,W698))</f>
        <v/>
      </c>
      <c r="AA698" s="139" t="str">
        <f>IF(OR(C698="Resuelto",C698=""),"",SUM(M698,P698,S698,V698))</f>
        <v/>
      </c>
      <c r="AB698" s="28">
        <v>880</v>
      </c>
      <c r="AC698" s="28" t="str">
        <f t="shared" ca="1" si="47"/>
        <v/>
      </c>
      <c r="AD698" s="75" t="str">
        <f t="shared" ca="1" si="48"/>
        <v/>
      </c>
      <c r="AI698" s="78" t="str">
        <f>IF(AJ698="","",MAX($AI$5:AI697)+1)</f>
        <v/>
      </c>
      <c r="AJ698" s="53" t="str">
        <f>IF(G697="","",IF(COUNTIF($AJ$11:AJ697,G697)=0,G697,""))</f>
        <v/>
      </c>
      <c r="AK698" s="53" t="str">
        <f t="shared" si="49"/>
        <v/>
      </c>
      <c r="AL698" s="135"/>
    </row>
    <row r="699" spans="1:38" x14ac:dyDescent="0.25">
      <c r="A699" s="136"/>
      <c r="B699" s="136"/>
      <c r="C699" s="136"/>
      <c r="D699" s="136"/>
      <c r="E699" s="137"/>
      <c r="F699" s="137"/>
      <c r="G699" s="136"/>
      <c r="H699" s="137"/>
      <c r="I699" s="140" t="str">
        <f t="shared" si="46"/>
        <v/>
      </c>
      <c r="J699" s="140"/>
      <c r="K699" s="140"/>
      <c r="L699" s="140"/>
      <c r="M699" s="74" t="str">
        <f>IF(AND(C699="Abierto",D699="Urgente"),A699,"")</f>
        <v/>
      </c>
      <c r="N699" s="74" t="str">
        <f ca="1">IF(AND(C699="Abierto",D699="Urgente"),TODAY()-E699,"")</f>
        <v/>
      </c>
      <c r="O699" s="74" t="str">
        <f>IF(AND(C699="Abierto",D699="Urgente"),RANK(N699,$N$13:$N$814,0)+COUNTIF($N$13:N699,N699)-1,"")</f>
        <v/>
      </c>
      <c r="P699" s="74" t="str">
        <f>IF(AND(C699="Abierto",D699="Alta"),A699,"")</f>
        <v/>
      </c>
      <c r="Q699" s="74" t="str">
        <f ca="1">IF(AND(C699="Abierto",D699="Alta"),TODAY()-E699,"")</f>
        <v/>
      </c>
      <c r="R699" s="74" t="str">
        <f>IF(AND(C699="Abierto",D699="Alta"),RANK(Q699,$Q$13:$Q$814,0)+COUNTIF($Q$13:Q699,Q699)-1+MAX(O:O),"")</f>
        <v/>
      </c>
      <c r="S699" s="74" t="str">
        <f>IF(AND(C699="Abierto",D699="Media"),A699,"")</f>
        <v/>
      </c>
      <c r="T699" s="74" t="str">
        <f ca="1">IF(AND(C699="Abierto",D699="Media"),TODAY()-E699,"")</f>
        <v/>
      </c>
      <c r="U699" s="74" t="str">
        <f>IF(AND(C699="Abierto",D699="Media"),RANK(T699,$T$13:$T$814,0)+COUNTIF($T$13:T699,T699)-1+MAX(O:O,R:R),"")</f>
        <v/>
      </c>
      <c r="V699" s="74" t="str">
        <f>IF(AND(C699="Abierto",D699="Baja"),A699,"")</f>
        <v/>
      </c>
      <c r="W699" s="74" t="str">
        <f ca="1">IF(AND(C699="Abierto",D699="Baja"),TODAY()-E699,"")</f>
        <v/>
      </c>
      <c r="X699" s="74" t="str">
        <f>IF(AND(C699="Abierto",D699="Baja"),RANK(W699,$W$13:$W$814,0)+COUNTIF($W$13:W699,W699)-1+MAX(O:O,R:R,U:U),"")</f>
        <v/>
      </c>
      <c r="Y699" s="139" t="str">
        <f>IF(OR(C699="Resuelto",C699=""),"",SUM(O699,R699,U699,X699))</f>
        <v/>
      </c>
      <c r="Z699" s="139" t="str">
        <f>IF(OR(C699="Resuelto",C699=""),"",SUM(N699,Q699,T699,W699))</f>
        <v/>
      </c>
      <c r="AA699" s="139" t="str">
        <f>IF(OR(C699="Resuelto",C699=""),"",SUM(M699,P699,S699,V699))</f>
        <v/>
      </c>
      <c r="AB699" s="28">
        <v>881</v>
      </c>
      <c r="AC699" s="28" t="str">
        <f t="shared" ca="1" si="47"/>
        <v/>
      </c>
      <c r="AD699" s="75" t="str">
        <f t="shared" ca="1" si="48"/>
        <v/>
      </c>
      <c r="AI699" s="78" t="str">
        <f>IF(AJ699="","",MAX($AI$5:AI698)+1)</f>
        <v/>
      </c>
      <c r="AJ699" s="53" t="str">
        <f>IF(G698="","",IF(COUNTIF($AJ$11:AJ698,G698)=0,G698,""))</f>
        <v/>
      </c>
      <c r="AK699" s="53" t="str">
        <f t="shared" si="49"/>
        <v/>
      </c>
      <c r="AL699" s="135"/>
    </row>
    <row r="700" spans="1:38" x14ac:dyDescent="0.25">
      <c r="A700" s="136"/>
      <c r="B700" s="136"/>
      <c r="C700" s="136"/>
      <c r="D700" s="136"/>
      <c r="E700" s="137"/>
      <c r="F700" s="137"/>
      <c r="G700" s="136"/>
      <c r="H700" s="137"/>
      <c r="I700" s="140" t="str">
        <f t="shared" si="46"/>
        <v/>
      </c>
      <c r="J700" s="140"/>
      <c r="K700" s="140"/>
      <c r="L700" s="140"/>
      <c r="M700" s="74" t="str">
        <f>IF(AND(C700="Abierto",D700="Urgente"),A700,"")</f>
        <v/>
      </c>
      <c r="N700" s="74" t="str">
        <f ca="1">IF(AND(C700="Abierto",D700="Urgente"),TODAY()-E700,"")</f>
        <v/>
      </c>
      <c r="O700" s="74" t="str">
        <f>IF(AND(C700="Abierto",D700="Urgente"),RANK(N700,$N$13:$N$814,0)+COUNTIF($N$13:N700,N700)-1,"")</f>
        <v/>
      </c>
      <c r="P700" s="74" t="str">
        <f>IF(AND(C700="Abierto",D700="Alta"),A700,"")</f>
        <v/>
      </c>
      <c r="Q700" s="74" t="str">
        <f ca="1">IF(AND(C700="Abierto",D700="Alta"),TODAY()-E700,"")</f>
        <v/>
      </c>
      <c r="R700" s="74" t="str">
        <f>IF(AND(C700="Abierto",D700="Alta"),RANK(Q700,$Q$13:$Q$814,0)+COUNTIF($Q$13:Q700,Q700)-1+MAX(O:O),"")</f>
        <v/>
      </c>
      <c r="S700" s="74" t="str">
        <f>IF(AND(C700="Abierto",D700="Media"),A700,"")</f>
        <v/>
      </c>
      <c r="T700" s="74" t="str">
        <f ca="1">IF(AND(C700="Abierto",D700="Media"),TODAY()-E700,"")</f>
        <v/>
      </c>
      <c r="U700" s="74" t="str">
        <f>IF(AND(C700="Abierto",D700="Media"),RANK(T700,$T$13:$T$814,0)+COUNTIF($T$13:T700,T700)-1+MAX(O:O,R:R),"")</f>
        <v/>
      </c>
      <c r="V700" s="74" t="str">
        <f>IF(AND(C700="Abierto",D700="Baja"),A700,"")</f>
        <v/>
      </c>
      <c r="W700" s="74" t="str">
        <f ca="1">IF(AND(C700="Abierto",D700="Baja"),TODAY()-E700,"")</f>
        <v/>
      </c>
      <c r="X700" s="74" t="str">
        <f>IF(AND(C700="Abierto",D700="Baja"),RANK(W700,$W$13:$W$814,0)+COUNTIF($W$13:W700,W700)-1+MAX(O:O,R:R,U:U),"")</f>
        <v/>
      </c>
      <c r="Y700" s="139" t="str">
        <f>IF(OR(C700="Resuelto",C700=""),"",SUM(O700,R700,U700,X700))</f>
        <v/>
      </c>
      <c r="Z700" s="139" t="str">
        <f>IF(OR(C700="Resuelto",C700=""),"",SUM(N700,Q700,T700,W700))</f>
        <v/>
      </c>
      <c r="AA700" s="139" t="str">
        <f>IF(OR(C700="Resuelto",C700=""),"",SUM(M700,P700,S700,V700))</f>
        <v/>
      </c>
      <c r="AB700" s="28">
        <v>882</v>
      </c>
      <c r="AC700" s="28" t="str">
        <f t="shared" ca="1" si="47"/>
        <v/>
      </c>
      <c r="AD700" s="75" t="str">
        <f t="shared" ca="1" si="48"/>
        <v/>
      </c>
      <c r="AI700" s="78" t="str">
        <f>IF(AJ700="","",MAX($AI$5:AI699)+1)</f>
        <v/>
      </c>
      <c r="AJ700" s="53" t="str">
        <f>IF(G699="","",IF(COUNTIF($AJ$11:AJ699,G699)=0,G699,""))</f>
        <v/>
      </c>
      <c r="AK700" s="53" t="str">
        <f t="shared" si="49"/>
        <v/>
      </c>
      <c r="AL700" s="135"/>
    </row>
    <row r="701" spans="1:38" x14ac:dyDescent="0.25">
      <c r="A701" s="136"/>
      <c r="B701" s="136"/>
      <c r="C701" s="136"/>
      <c r="D701" s="136"/>
      <c r="E701" s="137"/>
      <c r="F701" s="137"/>
      <c r="G701" s="136"/>
      <c r="H701" s="137"/>
      <c r="I701" s="140" t="str">
        <f t="shared" si="46"/>
        <v/>
      </c>
      <c r="J701" s="140"/>
      <c r="K701" s="140"/>
      <c r="L701" s="140"/>
      <c r="M701" s="74" t="str">
        <f>IF(AND(C701="Abierto",D701="Urgente"),A701,"")</f>
        <v/>
      </c>
      <c r="N701" s="74" t="str">
        <f ca="1">IF(AND(C701="Abierto",D701="Urgente"),TODAY()-E701,"")</f>
        <v/>
      </c>
      <c r="O701" s="74" t="str">
        <f>IF(AND(C701="Abierto",D701="Urgente"),RANK(N701,$N$13:$N$814,0)+COUNTIF($N$13:N701,N701)-1,"")</f>
        <v/>
      </c>
      <c r="P701" s="74" t="str">
        <f>IF(AND(C701="Abierto",D701="Alta"),A701,"")</f>
        <v/>
      </c>
      <c r="Q701" s="74" t="str">
        <f ca="1">IF(AND(C701="Abierto",D701="Alta"),TODAY()-E701,"")</f>
        <v/>
      </c>
      <c r="R701" s="74" t="str">
        <f>IF(AND(C701="Abierto",D701="Alta"),RANK(Q701,$Q$13:$Q$814,0)+COUNTIF($Q$13:Q701,Q701)-1+MAX(O:O),"")</f>
        <v/>
      </c>
      <c r="S701" s="74" t="str">
        <f>IF(AND(C701="Abierto",D701="Media"),A701,"")</f>
        <v/>
      </c>
      <c r="T701" s="74" t="str">
        <f ca="1">IF(AND(C701="Abierto",D701="Media"),TODAY()-E701,"")</f>
        <v/>
      </c>
      <c r="U701" s="74" t="str">
        <f>IF(AND(C701="Abierto",D701="Media"),RANK(T701,$T$13:$T$814,0)+COUNTIF($T$13:T701,T701)-1+MAX(O:O,R:R),"")</f>
        <v/>
      </c>
      <c r="V701" s="74" t="str">
        <f>IF(AND(C701="Abierto",D701="Baja"),A701,"")</f>
        <v/>
      </c>
      <c r="W701" s="74" t="str">
        <f ca="1">IF(AND(C701="Abierto",D701="Baja"),TODAY()-E701,"")</f>
        <v/>
      </c>
      <c r="X701" s="74" t="str">
        <f>IF(AND(C701="Abierto",D701="Baja"),RANK(W701,$W$13:$W$814,0)+COUNTIF($W$13:W701,W701)-1+MAX(O:O,R:R,U:U),"")</f>
        <v/>
      </c>
      <c r="Y701" s="139" t="str">
        <f>IF(OR(C701="Resuelto",C701=""),"",SUM(O701,R701,U701,X701))</f>
        <v/>
      </c>
      <c r="Z701" s="139" t="str">
        <f>IF(OR(C701="Resuelto",C701=""),"",SUM(N701,Q701,T701,W701))</f>
        <v/>
      </c>
      <c r="AA701" s="139" t="str">
        <f>IF(OR(C701="Resuelto",C701=""),"",SUM(M701,P701,S701,V701))</f>
        <v/>
      </c>
      <c r="AB701" s="28">
        <v>883</v>
      </c>
      <c r="AC701" s="28" t="str">
        <f t="shared" ca="1" si="47"/>
        <v/>
      </c>
      <c r="AD701" s="75" t="str">
        <f t="shared" ca="1" si="48"/>
        <v/>
      </c>
      <c r="AI701" s="78" t="str">
        <f>IF(AJ701="","",MAX($AI$5:AI700)+1)</f>
        <v/>
      </c>
      <c r="AJ701" s="53" t="str">
        <f>IF(G700="","",IF(COUNTIF($AJ$11:AJ700,G700)=0,G700,""))</f>
        <v/>
      </c>
      <c r="AK701" s="53" t="str">
        <f t="shared" si="49"/>
        <v/>
      </c>
      <c r="AL701" s="135"/>
    </row>
    <row r="702" spans="1:38" x14ac:dyDescent="0.25">
      <c r="A702" s="136"/>
      <c r="B702" s="136"/>
      <c r="C702" s="136"/>
      <c r="D702" s="136"/>
      <c r="E702" s="137"/>
      <c r="F702" s="137"/>
      <c r="G702" s="136"/>
      <c r="H702" s="137"/>
      <c r="I702" s="140" t="str">
        <f t="shared" si="46"/>
        <v/>
      </c>
      <c r="J702" s="140"/>
      <c r="K702" s="140"/>
      <c r="L702" s="140"/>
      <c r="M702" s="74" t="str">
        <f>IF(AND(C702="Abierto",D702="Urgente"),A702,"")</f>
        <v/>
      </c>
      <c r="N702" s="74" t="str">
        <f ca="1">IF(AND(C702="Abierto",D702="Urgente"),TODAY()-E702,"")</f>
        <v/>
      </c>
      <c r="O702" s="74" t="str">
        <f>IF(AND(C702="Abierto",D702="Urgente"),RANK(N702,$N$13:$N$814,0)+COUNTIF($N$13:N702,N702)-1,"")</f>
        <v/>
      </c>
      <c r="P702" s="74" t="str">
        <f>IF(AND(C702="Abierto",D702="Alta"),A702,"")</f>
        <v/>
      </c>
      <c r="Q702" s="74" t="str">
        <f ca="1">IF(AND(C702="Abierto",D702="Alta"),TODAY()-E702,"")</f>
        <v/>
      </c>
      <c r="R702" s="74" t="str">
        <f>IF(AND(C702="Abierto",D702="Alta"),RANK(Q702,$Q$13:$Q$814,0)+COUNTIF($Q$13:Q702,Q702)-1+MAX(O:O),"")</f>
        <v/>
      </c>
      <c r="S702" s="74" t="str">
        <f>IF(AND(C702="Abierto",D702="Media"),A702,"")</f>
        <v/>
      </c>
      <c r="T702" s="74" t="str">
        <f ca="1">IF(AND(C702="Abierto",D702="Media"),TODAY()-E702,"")</f>
        <v/>
      </c>
      <c r="U702" s="74" t="str">
        <f>IF(AND(C702="Abierto",D702="Media"),RANK(T702,$T$13:$T$814,0)+COUNTIF($T$13:T702,T702)-1+MAX(O:O,R:R),"")</f>
        <v/>
      </c>
      <c r="V702" s="74" t="str">
        <f>IF(AND(C702="Abierto",D702="Baja"),A702,"")</f>
        <v/>
      </c>
      <c r="W702" s="74" t="str">
        <f ca="1">IF(AND(C702="Abierto",D702="Baja"),TODAY()-E702,"")</f>
        <v/>
      </c>
      <c r="X702" s="74" t="str">
        <f>IF(AND(C702="Abierto",D702="Baja"),RANK(W702,$W$13:$W$814,0)+COUNTIF($W$13:W702,W702)-1+MAX(O:O,R:R,U:U),"")</f>
        <v/>
      </c>
      <c r="Y702" s="139" t="str">
        <f>IF(OR(C702="Resuelto",C702=""),"",SUM(O702,R702,U702,X702))</f>
        <v/>
      </c>
      <c r="Z702" s="139" t="str">
        <f>IF(OR(C702="Resuelto",C702=""),"",SUM(N702,Q702,T702,W702))</f>
        <v/>
      </c>
      <c r="AA702" s="139" t="str">
        <f>IF(OR(C702="Resuelto",C702=""),"",SUM(M702,P702,S702,V702))</f>
        <v/>
      </c>
      <c r="AB702" s="28">
        <v>884</v>
      </c>
      <c r="AC702" s="28" t="str">
        <f t="shared" ca="1" si="47"/>
        <v/>
      </c>
      <c r="AD702" s="75" t="str">
        <f t="shared" ca="1" si="48"/>
        <v/>
      </c>
      <c r="AI702" s="78" t="str">
        <f>IF(AJ702="","",MAX($AI$5:AI701)+1)</f>
        <v/>
      </c>
      <c r="AJ702" s="53" t="str">
        <f>IF(G701="","",IF(COUNTIF($AJ$11:AJ701,G701)=0,G701,""))</f>
        <v/>
      </c>
      <c r="AK702" s="53" t="str">
        <f t="shared" si="49"/>
        <v/>
      </c>
      <c r="AL702" s="135"/>
    </row>
    <row r="703" spans="1:38" x14ac:dyDescent="0.25">
      <c r="A703" s="136"/>
      <c r="B703" s="136"/>
      <c r="C703" s="136"/>
      <c r="D703" s="136"/>
      <c r="E703" s="137"/>
      <c r="F703" s="137"/>
      <c r="G703" s="136"/>
      <c r="H703" s="137"/>
      <c r="I703" s="140" t="str">
        <f t="shared" si="46"/>
        <v/>
      </c>
      <c r="J703" s="140"/>
      <c r="K703" s="140"/>
      <c r="L703" s="140"/>
      <c r="M703" s="74" t="str">
        <f>IF(AND(C703="Abierto",D703="Urgente"),A703,"")</f>
        <v/>
      </c>
      <c r="N703" s="74" t="str">
        <f ca="1">IF(AND(C703="Abierto",D703="Urgente"),TODAY()-E703,"")</f>
        <v/>
      </c>
      <c r="O703" s="74" t="str">
        <f>IF(AND(C703="Abierto",D703="Urgente"),RANK(N703,$N$13:$N$814,0)+COUNTIF($N$13:N703,N703)-1,"")</f>
        <v/>
      </c>
      <c r="P703" s="74" t="str">
        <f>IF(AND(C703="Abierto",D703="Alta"),A703,"")</f>
        <v/>
      </c>
      <c r="Q703" s="74" t="str">
        <f ca="1">IF(AND(C703="Abierto",D703="Alta"),TODAY()-E703,"")</f>
        <v/>
      </c>
      <c r="R703" s="74" t="str">
        <f>IF(AND(C703="Abierto",D703="Alta"),RANK(Q703,$Q$13:$Q$814,0)+COUNTIF($Q$13:Q703,Q703)-1+MAX(O:O),"")</f>
        <v/>
      </c>
      <c r="S703" s="74" t="str">
        <f>IF(AND(C703="Abierto",D703="Media"),A703,"")</f>
        <v/>
      </c>
      <c r="T703" s="74" t="str">
        <f ca="1">IF(AND(C703="Abierto",D703="Media"),TODAY()-E703,"")</f>
        <v/>
      </c>
      <c r="U703" s="74" t="str">
        <f>IF(AND(C703="Abierto",D703="Media"),RANK(T703,$T$13:$T$814,0)+COUNTIF($T$13:T703,T703)-1+MAX(O:O,R:R),"")</f>
        <v/>
      </c>
      <c r="V703" s="74" t="str">
        <f>IF(AND(C703="Abierto",D703="Baja"),A703,"")</f>
        <v/>
      </c>
      <c r="W703" s="74" t="str">
        <f ca="1">IF(AND(C703="Abierto",D703="Baja"),TODAY()-E703,"")</f>
        <v/>
      </c>
      <c r="X703" s="74" t="str">
        <f>IF(AND(C703="Abierto",D703="Baja"),RANK(W703,$W$13:$W$814,0)+COUNTIF($W$13:W703,W703)-1+MAX(O:O,R:R,U:U),"")</f>
        <v/>
      </c>
      <c r="Y703" s="139" t="str">
        <f>IF(OR(C703="Resuelto",C703=""),"",SUM(O703,R703,U703,X703))</f>
        <v/>
      </c>
      <c r="Z703" s="139" t="str">
        <f>IF(OR(C703="Resuelto",C703=""),"",SUM(N703,Q703,T703,W703))</f>
        <v/>
      </c>
      <c r="AA703" s="139" t="str">
        <f>IF(OR(C703="Resuelto",C703=""),"",SUM(M703,P703,S703,V703))</f>
        <v/>
      </c>
      <c r="AB703" s="28">
        <v>885</v>
      </c>
      <c r="AC703" s="28" t="str">
        <f t="shared" ca="1" si="47"/>
        <v/>
      </c>
      <c r="AD703" s="75" t="str">
        <f t="shared" ca="1" si="48"/>
        <v/>
      </c>
      <c r="AI703" s="78" t="str">
        <f>IF(AJ703="","",MAX($AI$5:AI702)+1)</f>
        <v/>
      </c>
      <c r="AJ703" s="53" t="str">
        <f>IF(G702="","",IF(COUNTIF($AJ$11:AJ702,G702)=0,G702,""))</f>
        <v/>
      </c>
      <c r="AK703" s="53" t="str">
        <f t="shared" si="49"/>
        <v/>
      </c>
      <c r="AL703" s="135"/>
    </row>
    <row r="704" spans="1:38" x14ac:dyDescent="0.25">
      <c r="A704" s="136"/>
      <c r="B704" s="136"/>
      <c r="C704" s="136"/>
      <c r="D704" s="136"/>
      <c r="E704" s="137"/>
      <c r="F704" s="137"/>
      <c r="G704" s="136"/>
      <c r="H704" s="137"/>
      <c r="I704" s="140" t="str">
        <f t="shared" si="46"/>
        <v/>
      </c>
      <c r="J704" s="140"/>
      <c r="K704" s="140"/>
      <c r="L704" s="140"/>
      <c r="M704" s="74" t="str">
        <f>IF(AND(C704="Abierto",D704="Urgente"),A704,"")</f>
        <v/>
      </c>
      <c r="N704" s="74" t="str">
        <f ca="1">IF(AND(C704="Abierto",D704="Urgente"),TODAY()-E704,"")</f>
        <v/>
      </c>
      <c r="O704" s="74" t="str">
        <f>IF(AND(C704="Abierto",D704="Urgente"),RANK(N704,$N$13:$N$814,0)+COUNTIF($N$13:N704,N704)-1,"")</f>
        <v/>
      </c>
      <c r="P704" s="74" t="str">
        <f>IF(AND(C704="Abierto",D704="Alta"),A704,"")</f>
        <v/>
      </c>
      <c r="Q704" s="74" t="str">
        <f ca="1">IF(AND(C704="Abierto",D704="Alta"),TODAY()-E704,"")</f>
        <v/>
      </c>
      <c r="R704" s="74" t="str">
        <f>IF(AND(C704="Abierto",D704="Alta"),RANK(Q704,$Q$13:$Q$814,0)+COUNTIF($Q$13:Q704,Q704)-1+MAX(O:O),"")</f>
        <v/>
      </c>
      <c r="S704" s="74" t="str">
        <f>IF(AND(C704="Abierto",D704="Media"),A704,"")</f>
        <v/>
      </c>
      <c r="T704" s="74" t="str">
        <f ca="1">IF(AND(C704="Abierto",D704="Media"),TODAY()-E704,"")</f>
        <v/>
      </c>
      <c r="U704" s="74" t="str">
        <f>IF(AND(C704="Abierto",D704="Media"),RANK(T704,$T$13:$T$814,0)+COUNTIF($T$13:T704,T704)-1+MAX(O:O,R:R),"")</f>
        <v/>
      </c>
      <c r="V704" s="74" t="str">
        <f>IF(AND(C704="Abierto",D704="Baja"),A704,"")</f>
        <v/>
      </c>
      <c r="W704" s="74" t="str">
        <f ca="1">IF(AND(C704="Abierto",D704="Baja"),TODAY()-E704,"")</f>
        <v/>
      </c>
      <c r="X704" s="74" t="str">
        <f>IF(AND(C704="Abierto",D704="Baja"),RANK(W704,$W$13:$W$814,0)+COUNTIF($W$13:W704,W704)-1+MAX(O:O,R:R,U:U),"")</f>
        <v/>
      </c>
      <c r="Y704" s="139" t="str">
        <f>IF(OR(C704="Resuelto",C704=""),"",SUM(O704,R704,U704,X704))</f>
        <v/>
      </c>
      <c r="Z704" s="139" t="str">
        <f>IF(OR(C704="Resuelto",C704=""),"",SUM(N704,Q704,T704,W704))</f>
        <v/>
      </c>
      <c r="AA704" s="139" t="str">
        <f>IF(OR(C704="Resuelto",C704=""),"",SUM(M704,P704,S704,V704))</f>
        <v/>
      </c>
      <c r="AB704" s="28">
        <v>886</v>
      </c>
      <c r="AC704" s="28" t="str">
        <f t="shared" ca="1" si="47"/>
        <v/>
      </c>
      <c r="AD704" s="75" t="str">
        <f t="shared" ca="1" si="48"/>
        <v/>
      </c>
      <c r="AI704" s="78" t="str">
        <f>IF(AJ704="","",MAX($AI$5:AI703)+1)</f>
        <v/>
      </c>
      <c r="AJ704" s="53" t="str">
        <f>IF(G703="","",IF(COUNTIF($AJ$11:AJ703,G703)=0,G703,""))</f>
        <v/>
      </c>
      <c r="AK704" s="53" t="str">
        <f t="shared" si="49"/>
        <v/>
      </c>
      <c r="AL704" s="135"/>
    </row>
    <row r="705" spans="1:38" x14ac:dyDescent="0.25">
      <c r="A705" s="136"/>
      <c r="B705" s="136"/>
      <c r="C705" s="136"/>
      <c r="D705" s="136"/>
      <c r="E705" s="137"/>
      <c r="F705" s="137"/>
      <c r="G705" s="136"/>
      <c r="H705" s="137"/>
      <c r="I705" s="140" t="str">
        <f t="shared" si="46"/>
        <v/>
      </c>
      <c r="J705" s="140"/>
      <c r="K705" s="140"/>
      <c r="L705" s="140"/>
      <c r="M705" s="74" t="str">
        <f>IF(AND(C705="Abierto",D705="Urgente"),A705,"")</f>
        <v/>
      </c>
      <c r="N705" s="74" t="str">
        <f ca="1">IF(AND(C705="Abierto",D705="Urgente"),TODAY()-E705,"")</f>
        <v/>
      </c>
      <c r="O705" s="74" t="str">
        <f>IF(AND(C705="Abierto",D705="Urgente"),RANK(N705,$N$13:$N$814,0)+COUNTIF($N$13:N705,N705)-1,"")</f>
        <v/>
      </c>
      <c r="P705" s="74" t="str">
        <f>IF(AND(C705="Abierto",D705="Alta"),A705,"")</f>
        <v/>
      </c>
      <c r="Q705" s="74" t="str">
        <f ca="1">IF(AND(C705="Abierto",D705="Alta"),TODAY()-E705,"")</f>
        <v/>
      </c>
      <c r="R705" s="74" t="str">
        <f>IF(AND(C705="Abierto",D705="Alta"),RANK(Q705,$Q$13:$Q$814,0)+COUNTIF($Q$13:Q705,Q705)-1+MAX(O:O),"")</f>
        <v/>
      </c>
      <c r="S705" s="74" t="str">
        <f>IF(AND(C705="Abierto",D705="Media"),A705,"")</f>
        <v/>
      </c>
      <c r="T705" s="74" t="str">
        <f ca="1">IF(AND(C705="Abierto",D705="Media"),TODAY()-E705,"")</f>
        <v/>
      </c>
      <c r="U705" s="74" t="str">
        <f>IF(AND(C705="Abierto",D705="Media"),RANK(T705,$T$13:$T$814,0)+COUNTIF($T$13:T705,T705)-1+MAX(O:O,R:R),"")</f>
        <v/>
      </c>
      <c r="V705" s="74" t="str">
        <f>IF(AND(C705="Abierto",D705="Baja"),A705,"")</f>
        <v/>
      </c>
      <c r="W705" s="74" t="str">
        <f ca="1">IF(AND(C705="Abierto",D705="Baja"),TODAY()-E705,"")</f>
        <v/>
      </c>
      <c r="X705" s="74" t="str">
        <f>IF(AND(C705="Abierto",D705="Baja"),RANK(W705,$W$13:$W$814,0)+COUNTIF($W$13:W705,W705)-1+MAX(O:O,R:R,U:U),"")</f>
        <v/>
      </c>
      <c r="Y705" s="139" t="str">
        <f>IF(OR(C705="Resuelto",C705=""),"",SUM(O705,R705,U705,X705))</f>
        <v/>
      </c>
      <c r="Z705" s="139" t="str">
        <f>IF(OR(C705="Resuelto",C705=""),"",SUM(N705,Q705,T705,W705))</f>
        <v/>
      </c>
      <c r="AA705" s="139" t="str">
        <f>IF(OR(C705="Resuelto",C705=""),"",SUM(M705,P705,S705,V705))</f>
        <v/>
      </c>
      <c r="AB705" s="28">
        <v>887</v>
      </c>
      <c r="AC705" s="28" t="str">
        <f t="shared" ca="1" si="47"/>
        <v/>
      </c>
      <c r="AD705" s="75" t="str">
        <f t="shared" ca="1" si="48"/>
        <v/>
      </c>
      <c r="AI705" s="78" t="str">
        <f>IF(AJ705="","",MAX($AI$5:AI704)+1)</f>
        <v/>
      </c>
      <c r="AJ705" s="53" t="str">
        <f>IF(G704="","",IF(COUNTIF($AJ$11:AJ704,G704)=0,G704,""))</f>
        <v/>
      </c>
      <c r="AK705" s="53" t="str">
        <f t="shared" si="49"/>
        <v/>
      </c>
      <c r="AL705" s="135"/>
    </row>
    <row r="706" spans="1:38" x14ac:dyDescent="0.25">
      <c r="A706" s="136"/>
      <c r="B706" s="136"/>
      <c r="C706" s="136"/>
      <c r="D706" s="136"/>
      <c r="E706" s="137"/>
      <c r="F706" s="137"/>
      <c r="G706" s="136"/>
      <c r="H706" s="137"/>
      <c r="I706" s="140" t="str">
        <f t="shared" si="46"/>
        <v/>
      </c>
      <c r="J706" s="140"/>
      <c r="K706" s="140"/>
      <c r="L706" s="140"/>
      <c r="M706" s="74" t="str">
        <f>IF(AND(C706="Abierto",D706="Urgente"),A706,"")</f>
        <v/>
      </c>
      <c r="N706" s="74" t="str">
        <f ca="1">IF(AND(C706="Abierto",D706="Urgente"),TODAY()-E706,"")</f>
        <v/>
      </c>
      <c r="O706" s="74" t="str">
        <f>IF(AND(C706="Abierto",D706="Urgente"),RANK(N706,$N$13:$N$814,0)+COUNTIF($N$13:N706,N706)-1,"")</f>
        <v/>
      </c>
      <c r="P706" s="74" t="str">
        <f>IF(AND(C706="Abierto",D706="Alta"),A706,"")</f>
        <v/>
      </c>
      <c r="Q706" s="74" t="str">
        <f ca="1">IF(AND(C706="Abierto",D706="Alta"),TODAY()-E706,"")</f>
        <v/>
      </c>
      <c r="R706" s="74" t="str">
        <f>IF(AND(C706="Abierto",D706="Alta"),RANK(Q706,$Q$13:$Q$814,0)+COUNTIF($Q$13:Q706,Q706)-1+MAX(O:O),"")</f>
        <v/>
      </c>
      <c r="S706" s="74" t="str">
        <f>IF(AND(C706="Abierto",D706="Media"),A706,"")</f>
        <v/>
      </c>
      <c r="T706" s="74" t="str">
        <f ca="1">IF(AND(C706="Abierto",D706="Media"),TODAY()-E706,"")</f>
        <v/>
      </c>
      <c r="U706" s="74" t="str">
        <f>IF(AND(C706="Abierto",D706="Media"),RANK(T706,$T$13:$T$814,0)+COUNTIF($T$13:T706,T706)-1+MAX(O:O,R:R),"")</f>
        <v/>
      </c>
      <c r="V706" s="74" t="str">
        <f>IF(AND(C706="Abierto",D706="Baja"),A706,"")</f>
        <v/>
      </c>
      <c r="W706" s="74" t="str">
        <f ca="1">IF(AND(C706="Abierto",D706="Baja"),TODAY()-E706,"")</f>
        <v/>
      </c>
      <c r="X706" s="74" t="str">
        <f>IF(AND(C706="Abierto",D706="Baja"),RANK(W706,$W$13:$W$814,0)+COUNTIF($W$13:W706,W706)-1+MAX(O:O,R:R,U:U),"")</f>
        <v/>
      </c>
      <c r="Y706" s="139" t="str">
        <f>IF(OR(C706="Resuelto",C706=""),"",SUM(O706,R706,U706,X706))</f>
        <v/>
      </c>
      <c r="Z706" s="139" t="str">
        <f>IF(OR(C706="Resuelto",C706=""),"",SUM(N706,Q706,T706,W706))</f>
        <v/>
      </c>
      <c r="AA706" s="139" t="str">
        <f>IF(OR(C706="Resuelto",C706=""),"",SUM(M706,P706,S706,V706))</f>
        <v/>
      </c>
      <c r="AB706" s="28">
        <v>888</v>
      </c>
      <c r="AC706" s="28" t="str">
        <f t="shared" ca="1" si="47"/>
        <v/>
      </c>
      <c r="AD706" s="75" t="str">
        <f t="shared" ca="1" si="48"/>
        <v/>
      </c>
      <c r="AI706" s="78" t="str">
        <f>IF(AJ706="","",MAX($AI$5:AI705)+1)</f>
        <v/>
      </c>
      <c r="AJ706" s="53" t="str">
        <f>IF(G705="","",IF(COUNTIF($AJ$11:AJ705,G705)=0,G705,""))</f>
        <v/>
      </c>
      <c r="AK706" s="53" t="str">
        <f t="shared" si="49"/>
        <v/>
      </c>
      <c r="AL706" s="135"/>
    </row>
    <row r="707" spans="1:38" x14ac:dyDescent="0.25">
      <c r="A707" s="136"/>
      <c r="B707" s="136"/>
      <c r="C707" s="136"/>
      <c r="D707" s="136"/>
      <c r="E707" s="137"/>
      <c r="F707" s="137"/>
      <c r="G707" s="136"/>
      <c r="H707" s="137"/>
      <c r="I707" s="140" t="str">
        <f t="shared" si="46"/>
        <v/>
      </c>
      <c r="J707" s="140"/>
      <c r="K707" s="140"/>
      <c r="L707" s="140"/>
      <c r="M707" s="74" t="str">
        <f>IF(AND(C707="Abierto",D707="Urgente"),A707,"")</f>
        <v/>
      </c>
      <c r="N707" s="74" t="str">
        <f ca="1">IF(AND(C707="Abierto",D707="Urgente"),TODAY()-E707,"")</f>
        <v/>
      </c>
      <c r="O707" s="74" t="str">
        <f>IF(AND(C707="Abierto",D707="Urgente"),RANK(N707,$N$13:$N$814,0)+COUNTIF($N$13:N707,N707)-1,"")</f>
        <v/>
      </c>
      <c r="P707" s="74" t="str">
        <f>IF(AND(C707="Abierto",D707="Alta"),A707,"")</f>
        <v/>
      </c>
      <c r="Q707" s="74" t="str">
        <f ca="1">IF(AND(C707="Abierto",D707="Alta"),TODAY()-E707,"")</f>
        <v/>
      </c>
      <c r="R707" s="74" t="str">
        <f>IF(AND(C707="Abierto",D707="Alta"),RANK(Q707,$Q$13:$Q$814,0)+COUNTIF($Q$13:Q707,Q707)-1+MAX(O:O),"")</f>
        <v/>
      </c>
      <c r="S707" s="74" t="str">
        <f>IF(AND(C707="Abierto",D707="Media"),A707,"")</f>
        <v/>
      </c>
      <c r="T707" s="74" t="str">
        <f ca="1">IF(AND(C707="Abierto",D707="Media"),TODAY()-E707,"")</f>
        <v/>
      </c>
      <c r="U707" s="74" t="str">
        <f>IF(AND(C707="Abierto",D707="Media"),RANK(T707,$T$13:$T$814,0)+COUNTIF($T$13:T707,T707)-1+MAX(O:O,R:R),"")</f>
        <v/>
      </c>
      <c r="V707" s="74" t="str">
        <f>IF(AND(C707="Abierto",D707="Baja"),A707,"")</f>
        <v/>
      </c>
      <c r="W707" s="74" t="str">
        <f ca="1">IF(AND(C707="Abierto",D707="Baja"),TODAY()-E707,"")</f>
        <v/>
      </c>
      <c r="X707" s="74" t="str">
        <f>IF(AND(C707="Abierto",D707="Baja"),RANK(W707,$W$13:$W$814,0)+COUNTIF($W$13:W707,W707)-1+MAX(O:O,R:R,U:U),"")</f>
        <v/>
      </c>
      <c r="Y707" s="139" t="str">
        <f>IF(OR(C707="Resuelto",C707=""),"",SUM(O707,R707,U707,X707))</f>
        <v/>
      </c>
      <c r="Z707" s="139" t="str">
        <f>IF(OR(C707="Resuelto",C707=""),"",SUM(N707,Q707,T707,W707))</f>
        <v/>
      </c>
      <c r="AA707" s="139" t="str">
        <f>IF(OR(C707="Resuelto",C707=""),"",SUM(M707,P707,S707,V707))</f>
        <v/>
      </c>
      <c r="AB707" s="28">
        <v>889</v>
      </c>
      <c r="AC707" s="28" t="str">
        <f t="shared" ca="1" si="47"/>
        <v/>
      </c>
      <c r="AD707" s="75" t="str">
        <f t="shared" ca="1" si="48"/>
        <v/>
      </c>
      <c r="AI707" s="78" t="str">
        <f>IF(AJ707="","",MAX($AI$5:AI706)+1)</f>
        <v/>
      </c>
      <c r="AJ707" s="53" t="str">
        <f>IF(G706="","",IF(COUNTIF($AJ$11:AJ706,G706)=0,G706,""))</f>
        <v/>
      </c>
      <c r="AK707" s="53" t="str">
        <f t="shared" si="49"/>
        <v/>
      </c>
      <c r="AL707" s="135"/>
    </row>
    <row r="708" spans="1:38" x14ac:dyDescent="0.25">
      <c r="A708" s="136"/>
      <c r="B708" s="136"/>
      <c r="C708" s="136"/>
      <c r="D708" s="136"/>
      <c r="E708" s="137"/>
      <c r="F708" s="137"/>
      <c r="G708" s="136"/>
      <c r="H708" s="137"/>
      <c r="I708" s="140" t="str">
        <f t="shared" si="46"/>
        <v/>
      </c>
      <c r="J708" s="140"/>
      <c r="K708" s="140"/>
      <c r="L708" s="140"/>
      <c r="M708" s="74" t="str">
        <f>IF(AND(C708="Abierto",D708="Urgente"),A708,"")</f>
        <v/>
      </c>
      <c r="N708" s="74" t="str">
        <f ca="1">IF(AND(C708="Abierto",D708="Urgente"),TODAY()-E708,"")</f>
        <v/>
      </c>
      <c r="O708" s="74" t="str">
        <f>IF(AND(C708="Abierto",D708="Urgente"),RANK(N708,$N$13:$N$814,0)+COUNTIF($N$13:N708,N708)-1,"")</f>
        <v/>
      </c>
      <c r="P708" s="74" t="str">
        <f>IF(AND(C708="Abierto",D708="Alta"),A708,"")</f>
        <v/>
      </c>
      <c r="Q708" s="74" t="str">
        <f ca="1">IF(AND(C708="Abierto",D708="Alta"),TODAY()-E708,"")</f>
        <v/>
      </c>
      <c r="R708" s="74" t="str">
        <f>IF(AND(C708="Abierto",D708="Alta"),RANK(Q708,$Q$13:$Q$814,0)+COUNTIF($Q$13:Q708,Q708)-1+MAX(O:O),"")</f>
        <v/>
      </c>
      <c r="S708" s="74" t="str">
        <f>IF(AND(C708="Abierto",D708="Media"),A708,"")</f>
        <v/>
      </c>
      <c r="T708" s="74" t="str">
        <f ca="1">IF(AND(C708="Abierto",D708="Media"),TODAY()-E708,"")</f>
        <v/>
      </c>
      <c r="U708" s="74" t="str">
        <f>IF(AND(C708="Abierto",D708="Media"),RANK(T708,$T$13:$T$814,0)+COUNTIF($T$13:T708,T708)-1+MAX(O:O,R:R),"")</f>
        <v/>
      </c>
      <c r="V708" s="74" t="str">
        <f>IF(AND(C708="Abierto",D708="Baja"),A708,"")</f>
        <v/>
      </c>
      <c r="W708" s="74" t="str">
        <f ca="1">IF(AND(C708="Abierto",D708="Baja"),TODAY()-E708,"")</f>
        <v/>
      </c>
      <c r="X708" s="74" t="str">
        <f>IF(AND(C708="Abierto",D708="Baja"),RANK(W708,$W$13:$W$814,0)+COUNTIF($W$13:W708,W708)-1+MAX(O:O,R:R,U:U),"")</f>
        <v/>
      </c>
      <c r="Y708" s="139" t="str">
        <f>IF(OR(C708="Resuelto",C708=""),"",SUM(O708,R708,U708,X708))</f>
        <v/>
      </c>
      <c r="Z708" s="139" t="str">
        <f>IF(OR(C708="Resuelto",C708=""),"",SUM(N708,Q708,T708,W708))</f>
        <v/>
      </c>
      <c r="AA708" s="139" t="str">
        <f>IF(OR(C708="Resuelto",C708=""),"",SUM(M708,P708,S708,V708))</f>
        <v/>
      </c>
      <c r="AB708" s="28">
        <v>890</v>
      </c>
      <c r="AC708" s="28" t="str">
        <f t="shared" ca="1" si="47"/>
        <v/>
      </c>
      <c r="AD708" s="75" t="str">
        <f t="shared" ca="1" si="48"/>
        <v/>
      </c>
      <c r="AI708" s="78" t="str">
        <f>IF(AJ708="","",MAX($AI$5:AI707)+1)</f>
        <v/>
      </c>
      <c r="AJ708" s="53" t="str">
        <f>IF(G707="","",IF(COUNTIF($AJ$11:AJ707,G707)=0,G707,""))</f>
        <v/>
      </c>
      <c r="AK708" s="53" t="str">
        <f t="shared" si="49"/>
        <v/>
      </c>
      <c r="AL708" s="135"/>
    </row>
    <row r="709" spans="1:38" x14ac:dyDescent="0.25">
      <c r="A709" s="136"/>
      <c r="B709" s="136"/>
      <c r="C709" s="136"/>
      <c r="D709" s="136"/>
      <c r="E709" s="137"/>
      <c r="F709" s="137"/>
      <c r="G709" s="136"/>
      <c r="H709" s="137"/>
      <c r="I709" s="140" t="str">
        <f t="shared" si="46"/>
        <v/>
      </c>
      <c r="J709" s="140"/>
      <c r="K709" s="140"/>
      <c r="L709" s="140"/>
      <c r="M709" s="74" t="str">
        <f>IF(AND(C709="Abierto",D709="Urgente"),A709,"")</f>
        <v/>
      </c>
      <c r="N709" s="74" t="str">
        <f ca="1">IF(AND(C709="Abierto",D709="Urgente"),TODAY()-E709,"")</f>
        <v/>
      </c>
      <c r="O709" s="74" t="str">
        <f>IF(AND(C709="Abierto",D709="Urgente"),RANK(N709,$N$13:$N$814,0)+COUNTIF($N$13:N709,N709)-1,"")</f>
        <v/>
      </c>
      <c r="P709" s="74" t="str">
        <f>IF(AND(C709="Abierto",D709="Alta"),A709,"")</f>
        <v/>
      </c>
      <c r="Q709" s="74" t="str">
        <f ca="1">IF(AND(C709="Abierto",D709="Alta"),TODAY()-E709,"")</f>
        <v/>
      </c>
      <c r="R709" s="74" t="str">
        <f>IF(AND(C709="Abierto",D709="Alta"),RANK(Q709,$Q$13:$Q$814,0)+COUNTIF($Q$13:Q709,Q709)-1+MAX(O:O),"")</f>
        <v/>
      </c>
      <c r="S709" s="74" t="str">
        <f>IF(AND(C709="Abierto",D709="Media"),A709,"")</f>
        <v/>
      </c>
      <c r="T709" s="74" t="str">
        <f ca="1">IF(AND(C709="Abierto",D709="Media"),TODAY()-E709,"")</f>
        <v/>
      </c>
      <c r="U709" s="74" t="str">
        <f>IF(AND(C709="Abierto",D709="Media"),RANK(T709,$T$13:$T$814,0)+COUNTIF($T$13:T709,T709)-1+MAX(O:O,R:R),"")</f>
        <v/>
      </c>
      <c r="V709" s="74" t="str">
        <f>IF(AND(C709="Abierto",D709="Baja"),A709,"")</f>
        <v/>
      </c>
      <c r="W709" s="74" t="str">
        <f ca="1">IF(AND(C709="Abierto",D709="Baja"),TODAY()-E709,"")</f>
        <v/>
      </c>
      <c r="X709" s="74" t="str">
        <f>IF(AND(C709="Abierto",D709="Baja"),RANK(W709,$W$13:$W$814,0)+COUNTIF($W$13:W709,W709)-1+MAX(O:O,R:R,U:U),"")</f>
        <v/>
      </c>
      <c r="Y709" s="139" t="str">
        <f>IF(OR(C709="Resuelto",C709=""),"",SUM(O709,R709,U709,X709))</f>
        <v/>
      </c>
      <c r="Z709" s="139" t="str">
        <f>IF(OR(C709="Resuelto",C709=""),"",SUM(N709,Q709,T709,W709))</f>
        <v/>
      </c>
      <c r="AA709" s="139" t="str">
        <f>IF(OR(C709="Resuelto",C709=""),"",SUM(M709,P709,S709,V709))</f>
        <v/>
      </c>
      <c r="AB709" s="28">
        <v>891</v>
      </c>
      <c r="AC709" s="28" t="str">
        <f t="shared" ca="1" si="47"/>
        <v/>
      </c>
      <c r="AD709" s="75" t="str">
        <f t="shared" ca="1" si="48"/>
        <v/>
      </c>
      <c r="AI709" s="78" t="str">
        <f>IF(AJ709="","",MAX($AI$5:AI708)+1)</f>
        <v/>
      </c>
      <c r="AJ709" s="53" t="str">
        <f>IF(G708="","",IF(COUNTIF($AJ$11:AJ708,G708)=0,G708,""))</f>
        <v/>
      </c>
      <c r="AK709" s="53" t="str">
        <f t="shared" si="49"/>
        <v/>
      </c>
      <c r="AL709" s="135"/>
    </row>
    <row r="710" spans="1:38" x14ac:dyDescent="0.25">
      <c r="A710" s="136"/>
      <c r="B710" s="136"/>
      <c r="C710" s="136"/>
      <c r="D710" s="136"/>
      <c r="E710" s="137"/>
      <c r="F710" s="137"/>
      <c r="G710" s="136"/>
      <c r="H710" s="137"/>
      <c r="I710" s="140" t="str">
        <f t="shared" si="46"/>
        <v/>
      </c>
      <c r="J710" s="140"/>
      <c r="K710" s="140"/>
      <c r="L710" s="140"/>
      <c r="M710" s="74" t="str">
        <f>IF(AND(C710="Abierto",D710="Urgente"),A710,"")</f>
        <v/>
      </c>
      <c r="N710" s="74" t="str">
        <f ca="1">IF(AND(C710="Abierto",D710="Urgente"),TODAY()-E710,"")</f>
        <v/>
      </c>
      <c r="O710" s="74" t="str">
        <f>IF(AND(C710="Abierto",D710="Urgente"),RANK(N710,$N$13:$N$814,0)+COUNTIF($N$13:N710,N710)-1,"")</f>
        <v/>
      </c>
      <c r="P710" s="74" t="str">
        <f>IF(AND(C710="Abierto",D710="Alta"),A710,"")</f>
        <v/>
      </c>
      <c r="Q710" s="74" t="str">
        <f ca="1">IF(AND(C710="Abierto",D710="Alta"),TODAY()-E710,"")</f>
        <v/>
      </c>
      <c r="R710" s="74" t="str">
        <f>IF(AND(C710="Abierto",D710="Alta"),RANK(Q710,$Q$13:$Q$814,0)+COUNTIF($Q$13:Q710,Q710)-1+MAX(O:O),"")</f>
        <v/>
      </c>
      <c r="S710" s="74" t="str">
        <f>IF(AND(C710="Abierto",D710="Media"),A710,"")</f>
        <v/>
      </c>
      <c r="T710" s="74" t="str">
        <f ca="1">IF(AND(C710="Abierto",D710="Media"),TODAY()-E710,"")</f>
        <v/>
      </c>
      <c r="U710" s="74" t="str">
        <f>IF(AND(C710="Abierto",D710="Media"),RANK(T710,$T$13:$T$814,0)+COUNTIF($T$13:T710,T710)-1+MAX(O:O,R:R),"")</f>
        <v/>
      </c>
      <c r="V710" s="74" t="str">
        <f>IF(AND(C710="Abierto",D710="Baja"),A710,"")</f>
        <v/>
      </c>
      <c r="W710" s="74" t="str">
        <f ca="1">IF(AND(C710="Abierto",D710="Baja"),TODAY()-E710,"")</f>
        <v/>
      </c>
      <c r="X710" s="74" t="str">
        <f>IF(AND(C710="Abierto",D710="Baja"),RANK(W710,$W$13:$W$814,0)+COUNTIF($W$13:W710,W710)-1+MAX(O:O,R:R,U:U),"")</f>
        <v/>
      </c>
      <c r="Y710" s="139" t="str">
        <f>IF(OR(C710="Resuelto",C710=""),"",SUM(O710,R710,U710,X710))</f>
        <v/>
      </c>
      <c r="Z710" s="139" t="str">
        <f>IF(OR(C710="Resuelto",C710=""),"",SUM(N710,Q710,T710,W710))</f>
        <v/>
      </c>
      <c r="AA710" s="139" t="str">
        <f>IF(OR(C710="Resuelto",C710=""),"",SUM(M710,P710,S710,V710))</f>
        <v/>
      </c>
      <c r="AB710" s="28">
        <v>892</v>
      </c>
      <c r="AC710" s="28" t="str">
        <f t="shared" ca="1" si="47"/>
        <v/>
      </c>
      <c r="AD710" s="75" t="str">
        <f t="shared" ca="1" si="48"/>
        <v/>
      </c>
      <c r="AI710" s="78" t="str">
        <f>IF(AJ710="","",MAX($AI$5:AI709)+1)</f>
        <v/>
      </c>
      <c r="AJ710" s="53" t="str">
        <f>IF(G709="","",IF(COUNTIF($AJ$11:AJ709,G709)=0,G709,""))</f>
        <v/>
      </c>
      <c r="AK710" s="53" t="str">
        <f t="shared" si="49"/>
        <v/>
      </c>
      <c r="AL710" s="135"/>
    </row>
    <row r="711" spans="1:38" x14ac:dyDescent="0.25">
      <c r="A711" s="136"/>
      <c r="B711" s="136"/>
      <c r="C711" s="136"/>
      <c r="D711" s="136"/>
      <c r="E711" s="137"/>
      <c r="F711" s="137"/>
      <c r="G711" s="136"/>
      <c r="H711" s="137"/>
      <c r="I711" s="140" t="str">
        <f t="shared" si="46"/>
        <v/>
      </c>
      <c r="J711" s="140"/>
      <c r="K711" s="140"/>
      <c r="L711" s="140"/>
      <c r="M711" s="74" t="str">
        <f>IF(AND(C711="Abierto",D711="Urgente"),A711,"")</f>
        <v/>
      </c>
      <c r="N711" s="74" t="str">
        <f ca="1">IF(AND(C711="Abierto",D711="Urgente"),TODAY()-E711,"")</f>
        <v/>
      </c>
      <c r="O711" s="74" t="str">
        <f>IF(AND(C711="Abierto",D711="Urgente"),RANK(N711,$N$13:$N$814,0)+COUNTIF($N$13:N711,N711)-1,"")</f>
        <v/>
      </c>
      <c r="P711" s="74" t="str">
        <f>IF(AND(C711="Abierto",D711="Alta"),A711,"")</f>
        <v/>
      </c>
      <c r="Q711" s="74" t="str">
        <f ca="1">IF(AND(C711="Abierto",D711="Alta"),TODAY()-E711,"")</f>
        <v/>
      </c>
      <c r="R711" s="74" t="str">
        <f>IF(AND(C711="Abierto",D711="Alta"),RANK(Q711,$Q$13:$Q$814,0)+COUNTIF($Q$13:Q711,Q711)-1+MAX(O:O),"")</f>
        <v/>
      </c>
      <c r="S711" s="74" t="str">
        <f>IF(AND(C711="Abierto",D711="Media"),A711,"")</f>
        <v/>
      </c>
      <c r="T711" s="74" t="str">
        <f ca="1">IF(AND(C711="Abierto",D711="Media"),TODAY()-E711,"")</f>
        <v/>
      </c>
      <c r="U711" s="74" t="str">
        <f>IF(AND(C711="Abierto",D711="Media"),RANK(T711,$T$13:$T$814,0)+COUNTIF($T$13:T711,T711)-1+MAX(O:O,R:R),"")</f>
        <v/>
      </c>
      <c r="V711" s="74" t="str">
        <f>IF(AND(C711="Abierto",D711="Baja"),A711,"")</f>
        <v/>
      </c>
      <c r="W711" s="74" t="str">
        <f ca="1">IF(AND(C711="Abierto",D711="Baja"),TODAY()-E711,"")</f>
        <v/>
      </c>
      <c r="X711" s="74" t="str">
        <f>IF(AND(C711="Abierto",D711="Baja"),RANK(W711,$W$13:$W$814,0)+COUNTIF($W$13:W711,W711)-1+MAX(O:O,R:R,U:U),"")</f>
        <v/>
      </c>
      <c r="Y711" s="139" t="str">
        <f>IF(OR(C711="Resuelto",C711=""),"",SUM(O711,R711,U711,X711))</f>
        <v/>
      </c>
      <c r="Z711" s="139" t="str">
        <f>IF(OR(C711="Resuelto",C711=""),"",SUM(N711,Q711,T711,W711))</f>
        <v/>
      </c>
      <c r="AA711" s="139" t="str">
        <f>IF(OR(C711="Resuelto",C711=""),"",SUM(M711,P711,S711,V711))</f>
        <v/>
      </c>
      <c r="AB711" s="28">
        <v>893</v>
      </c>
      <c r="AC711" s="28" t="str">
        <f t="shared" ca="1" si="47"/>
        <v/>
      </c>
      <c r="AD711" s="75" t="str">
        <f t="shared" ca="1" si="48"/>
        <v/>
      </c>
      <c r="AI711" s="78" t="str">
        <f>IF(AJ711="","",MAX($AI$5:AI710)+1)</f>
        <v/>
      </c>
      <c r="AJ711" s="53" t="str">
        <f>IF(G710="","",IF(COUNTIF($AJ$11:AJ710,G710)=0,G710,""))</f>
        <v/>
      </c>
      <c r="AK711" s="53" t="str">
        <f t="shared" si="49"/>
        <v/>
      </c>
      <c r="AL711" s="135"/>
    </row>
    <row r="712" spans="1:38" x14ac:dyDescent="0.25">
      <c r="A712" s="136"/>
      <c r="B712" s="136"/>
      <c r="C712" s="136"/>
      <c r="D712" s="136"/>
      <c r="E712" s="137"/>
      <c r="F712" s="137"/>
      <c r="G712" s="136"/>
      <c r="H712" s="137"/>
      <c r="I712" s="140" t="str">
        <f t="shared" si="46"/>
        <v/>
      </c>
      <c r="J712" s="140"/>
      <c r="K712" s="140"/>
      <c r="L712" s="140"/>
      <c r="M712" s="74" t="str">
        <f>IF(AND(C712="Abierto",D712="Urgente"),A712,"")</f>
        <v/>
      </c>
      <c r="N712" s="74" t="str">
        <f ca="1">IF(AND(C712="Abierto",D712="Urgente"),TODAY()-E712,"")</f>
        <v/>
      </c>
      <c r="O712" s="74" t="str">
        <f>IF(AND(C712="Abierto",D712="Urgente"),RANK(N712,$N$13:$N$814,0)+COUNTIF($N$13:N712,N712)-1,"")</f>
        <v/>
      </c>
      <c r="P712" s="74" t="str">
        <f>IF(AND(C712="Abierto",D712="Alta"),A712,"")</f>
        <v/>
      </c>
      <c r="Q712" s="74" t="str">
        <f ca="1">IF(AND(C712="Abierto",D712="Alta"),TODAY()-E712,"")</f>
        <v/>
      </c>
      <c r="R712" s="74" t="str">
        <f>IF(AND(C712="Abierto",D712="Alta"),RANK(Q712,$Q$13:$Q$814,0)+COUNTIF($Q$13:Q712,Q712)-1+MAX(O:O),"")</f>
        <v/>
      </c>
      <c r="S712" s="74" t="str">
        <f>IF(AND(C712="Abierto",D712="Media"),A712,"")</f>
        <v/>
      </c>
      <c r="T712" s="74" t="str">
        <f ca="1">IF(AND(C712="Abierto",D712="Media"),TODAY()-E712,"")</f>
        <v/>
      </c>
      <c r="U712" s="74" t="str">
        <f>IF(AND(C712="Abierto",D712="Media"),RANK(T712,$T$13:$T$814,0)+COUNTIF($T$13:T712,T712)-1+MAX(O:O,R:R),"")</f>
        <v/>
      </c>
      <c r="V712" s="74" t="str">
        <f>IF(AND(C712="Abierto",D712="Baja"),A712,"")</f>
        <v/>
      </c>
      <c r="W712" s="74" t="str">
        <f ca="1">IF(AND(C712="Abierto",D712="Baja"),TODAY()-E712,"")</f>
        <v/>
      </c>
      <c r="X712" s="74" t="str">
        <f>IF(AND(C712="Abierto",D712="Baja"),RANK(W712,$W$13:$W$814,0)+COUNTIF($W$13:W712,W712)-1+MAX(O:O,R:R,U:U),"")</f>
        <v/>
      </c>
      <c r="Y712" s="139" t="str">
        <f>IF(OR(C712="Resuelto",C712=""),"",SUM(O712,R712,U712,X712))</f>
        <v/>
      </c>
      <c r="Z712" s="139" t="str">
        <f>IF(OR(C712="Resuelto",C712=""),"",SUM(N712,Q712,T712,W712))</f>
        <v/>
      </c>
      <c r="AA712" s="139" t="str">
        <f>IF(OR(C712="Resuelto",C712=""),"",SUM(M712,P712,S712,V712))</f>
        <v/>
      </c>
      <c r="AB712" s="28">
        <v>894</v>
      </c>
      <c r="AC712" s="28" t="str">
        <f t="shared" ca="1" si="47"/>
        <v/>
      </c>
      <c r="AD712" s="75" t="str">
        <f t="shared" ca="1" si="48"/>
        <v/>
      </c>
      <c r="AI712" s="78" t="str">
        <f>IF(AJ712="","",MAX($AI$5:AI711)+1)</f>
        <v/>
      </c>
      <c r="AJ712" s="53" t="str">
        <f>IF(G711="","",IF(COUNTIF($AJ$11:AJ711,G711)=0,G711,""))</f>
        <v/>
      </c>
      <c r="AK712" s="53" t="str">
        <f t="shared" si="49"/>
        <v/>
      </c>
      <c r="AL712" s="135"/>
    </row>
    <row r="713" spans="1:38" x14ac:dyDescent="0.25">
      <c r="A713" s="136"/>
      <c r="B713" s="136"/>
      <c r="C713" s="136"/>
      <c r="D713" s="136"/>
      <c r="E713" s="137"/>
      <c r="F713" s="137"/>
      <c r="G713" s="136"/>
      <c r="H713" s="137"/>
      <c r="I713" s="140" t="str">
        <f t="shared" si="46"/>
        <v/>
      </c>
      <c r="J713" s="140"/>
      <c r="K713" s="140"/>
      <c r="L713" s="140"/>
      <c r="M713" s="74" t="str">
        <f>IF(AND(C713="Abierto",D713="Urgente"),A713,"")</f>
        <v/>
      </c>
      <c r="N713" s="74" t="str">
        <f ca="1">IF(AND(C713="Abierto",D713="Urgente"),TODAY()-E713,"")</f>
        <v/>
      </c>
      <c r="O713" s="74" t="str">
        <f>IF(AND(C713="Abierto",D713="Urgente"),RANK(N713,$N$13:$N$814,0)+COUNTIF($N$13:N713,N713)-1,"")</f>
        <v/>
      </c>
      <c r="P713" s="74" t="str">
        <f>IF(AND(C713="Abierto",D713="Alta"),A713,"")</f>
        <v/>
      </c>
      <c r="Q713" s="74" t="str">
        <f ca="1">IF(AND(C713="Abierto",D713="Alta"),TODAY()-E713,"")</f>
        <v/>
      </c>
      <c r="R713" s="74" t="str">
        <f>IF(AND(C713="Abierto",D713="Alta"),RANK(Q713,$Q$13:$Q$814,0)+COUNTIF($Q$13:Q713,Q713)-1+MAX(O:O),"")</f>
        <v/>
      </c>
      <c r="S713" s="74" t="str">
        <f>IF(AND(C713="Abierto",D713="Media"),A713,"")</f>
        <v/>
      </c>
      <c r="T713" s="74" t="str">
        <f ca="1">IF(AND(C713="Abierto",D713="Media"),TODAY()-E713,"")</f>
        <v/>
      </c>
      <c r="U713" s="74" t="str">
        <f>IF(AND(C713="Abierto",D713="Media"),RANK(T713,$T$13:$T$814,0)+COUNTIF($T$13:T713,T713)-1+MAX(O:O,R:R),"")</f>
        <v/>
      </c>
      <c r="V713" s="74" t="str">
        <f>IF(AND(C713="Abierto",D713="Baja"),A713,"")</f>
        <v/>
      </c>
      <c r="W713" s="74" t="str">
        <f ca="1">IF(AND(C713="Abierto",D713="Baja"),TODAY()-E713,"")</f>
        <v/>
      </c>
      <c r="X713" s="74" t="str">
        <f>IF(AND(C713="Abierto",D713="Baja"),RANK(W713,$W$13:$W$814,0)+COUNTIF($W$13:W713,W713)-1+MAX(O:O,R:R,U:U),"")</f>
        <v/>
      </c>
      <c r="Y713" s="139" t="str">
        <f>IF(OR(C713="Resuelto",C713=""),"",SUM(O713,R713,U713,X713))</f>
        <v/>
      </c>
      <c r="Z713" s="139" t="str">
        <f>IF(OR(C713="Resuelto",C713=""),"",SUM(N713,Q713,T713,W713))</f>
        <v/>
      </c>
      <c r="AA713" s="139" t="str">
        <f>IF(OR(C713="Resuelto",C713=""),"",SUM(M713,P713,S713,V713))</f>
        <v/>
      </c>
      <c r="AB713" s="28">
        <v>895</v>
      </c>
      <c r="AC713" s="28" t="str">
        <f t="shared" ca="1" si="47"/>
        <v/>
      </c>
      <c r="AD713" s="75" t="str">
        <f t="shared" ca="1" si="48"/>
        <v/>
      </c>
      <c r="AI713" s="78" t="str">
        <f>IF(AJ713="","",MAX($AI$5:AI712)+1)</f>
        <v/>
      </c>
      <c r="AJ713" s="53" t="str">
        <f>IF(G712="","",IF(COUNTIF($AJ$11:AJ712,G712)=0,G712,""))</f>
        <v/>
      </c>
      <c r="AK713" s="53" t="str">
        <f t="shared" si="49"/>
        <v/>
      </c>
      <c r="AL713" s="135"/>
    </row>
    <row r="714" spans="1:38" x14ac:dyDescent="0.25">
      <c r="A714" s="136"/>
      <c r="B714" s="136"/>
      <c r="C714" s="136"/>
      <c r="D714" s="136"/>
      <c r="E714" s="137"/>
      <c r="F714" s="137"/>
      <c r="G714" s="136"/>
      <c r="H714" s="137"/>
      <c r="I714" s="140" t="str">
        <f t="shared" si="46"/>
        <v/>
      </c>
      <c r="J714" s="140"/>
      <c r="K714" s="140"/>
      <c r="L714" s="140"/>
      <c r="M714" s="74" t="str">
        <f>IF(AND(C714="Abierto",D714="Urgente"),A714,"")</f>
        <v/>
      </c>
      <c r="N714" s="74" t="str">
        <f ca="1">IF(AND(C714="Abierto",D714="Urgente"),TODAY()-E714,"")</f>
        <v/>
      </c>
      <c r="O714" s="74" t="str">
        <f>IF(AND(C714="Abierto",D714="Urgente"),RANK(N714,$N$13:$N$814,0)+COUNTIF($N$13:N714,N714)-1,"")</f>
        <v/>
      </c>
      <c r="P714" s="74" t="str">
        <f>IF(AND(C714="Abierto",D714="Alta"),A714,"")</f>
        <v/>
      </c>
      <c r="Q714" s="74" t="str">
        <f ca="1">IF(AND(C714="Abierto",D714="Alta"),TODAY()-E714,"")</f>
        <v/>
      </c>
      <c r="R714" s="74" t="str">
        <f>IF(AND(C714="Abierto",D714="Alta"),RANK(Q714,$Q$13:$Q$814,0)+COUNTIF($Q$13:Q714,Q714)-1+MAX(O:O),"")</f>
        <v/>
      </c>
      <c r="S714" s="74" t="str">
        <f>IF(AND(C714="Abierto",D714="Media"),A714,"")</f>
        <v/>
      </c>
      <c r="T714" s="74" t="str">
        <f ca="1">IF(AND(C714="Abierto",D714="Media"),TODAY()-E714,"")</f>
        <v/>
      </c>
      <c r="U714" s="74" t="str">
        <f>IF(AND(C714="Abierto",D714="Media"),RANK(T714,$T$13:$T$814,0)+COUNTIF($T$13:T714,T714)-1+MAX(O:O,R:R),"")</f>
        <v/>
      </c>
      <c r="V714" s="74" t="str">
        <f>IF(AND(C714="Abierto",D714="Baja"),A714,"")</f>
        <v/>
      </c>
      <c r="W714" s="74" t="str">
        <f ca="1">IF(AND(C714="Abierto",D714="Baja"),TODAY()-E714,"")</f>
        <v/>
      </c>
      <c r="X714" s="74" t="str">
        <f>IF(AND(C714="Abierto",D714="Baja"),RANK(W714,$W$13:$W$814,0)+COUNTIF($W$13:W714,W714)-1+MAX(O:O,R:R,U:U),"")</f>
        <v/>
      </c>
      <c r="Y714" s="139" t="str">
        <f>IF(OR(C714="Resuelto",C714=""),"",SUM(O714,R714,U714,X714))</f>
        <v/>
      </c>
      <c r="Z714" s="139" t="str">
        <f>IF(OR(C714="Resuelto",C714=""),"",SUM(N714,Q714,T714,W714))</f>
        <v/>
      </c>
      <c r="AA714" s="139" t="str">
        <f>IF(OR(C714="Resuelto",C714=""),"",SUM(M714,P714,S714,V714))</f>
        <v/>
      </c>
      <c r="AB714" s="28">
        <v>896</v>
      </c>
      <c r="AC714" s="28" t="str">
        <f t="shared" ca="1" si="47"/>
        <v/>
      </c>
      <c r="AD714" s="75" t="str">
        <f t="shared" ca="1" si="48"/>
        <v/>
      </c>
      <c r="AI714" s="78" t="str">
        <f>IF(AJ714="","",MAX($AI$5:AI713)+1)</f>
        <v/>
      </c>
      <c r="AJ714" s="53" t="str">
        <f>IF(G713="","",IF(COUNTIF($AJ$11:AJ713,G713)=0,G713,""))</f>
        <v/>
      </c>
      <c r="AK714" s="53" t="str">
        <f t="shared" si="49"/>
        <v/>
      </c>
      <c r="AL714" s="135"/>
    </row>
    <row r="715" spans="1:38" x14ac:dyDescent="0.25">
      <c r="A715" s="136"/>
      <c r="B715" s="136"/>
      <c r="C715" s="136"/>
      <c r="D715" s="136"/>
      <c r="E715" s="137"/>
      <c r="F715" s="137"/>
      <c r="G715" s="136"/>
      <c r="H715" s="137"/>
      <c r="I715" s="140" t="str">
        <f t="shared" si="46"/>
        <v/>
      </c>
      <c r="J715" s="140"/>
      <c r="K715" s="140"/>
      <c r="L715" s="140"/>
      <c r="M715" s="74" t="str">
        <f>IF(AND(C715="Abierto",D715="Urgente"),A715,"")</f>
        <v/>
      </c>
      <c r="N715" s="74" t="str">
        <f ca="1">IF(AND(C715="Abierto",D715="Urgente"),TODAY()-E715,"")</f>
        <v/>
      </c>
      <c r="O715" s="74" t="str">
        <f>IF(AND(C715="Abierto",D715="Urgente"),RANK(N715,$N$13:$N$814,0)+COUNTIF($N$13:N715,N715)-1,"")</f>
        <v/>
      </c>
      <c r="P715" s="74" t="str">
        <f>IF(AND(C715="Abierto",D715="Alta"),A715,"")</f>
        <v/>
      </c>
      <c r="Q715" s="74" t="str">
        <f ca="1">IF(AND(C715="Abierto",D715="Alta"),TODAY()-E715,"")</f>
        <v/>
      </c>
      <c r="R715" s="74" t="str">
        <f>IF(AND(C715="Abierto",D715="Alta"),RANK(Q715,$Q$13:$Q$814,0)+COUNTIF($Q$13:Q715,Q715)-1+MAX(O:O),"")</f>
        <v/>
      </c>
      <c r="S715" s="74" t="str">
        <f>IF(AND(C715="Abierto",D715="Media"),A715,"")</f>
        <v/>
      </c>
      <c r="T715" s="74" t="str">
        <f ca="1">IF(AND(C715="Abierto",D715="Media"),TODAY()-E715,"")</f>
        <v/>
      </c>
      <c r="U715" s="74" t="str">
        <f>IF(AND(C715="Abierto",D715="Media"),RANK(T715,$T$13:$T$814,0)+COUNTIF($T$13:T715,T715)-1+MAX(O:O,R:R),"")</f>
        <v/>
      </c>
      <c r="V715" s="74" t="str">
        <f>IF(AND(C715="Abierto",D715="Baja"),A715,"")</f>
        <v/>
      </c>
      <c r="W715" s="74" t="str">
        <f ca="1">IF(AND(C715="Abierto",D715="Baja"),TODAY()-E715,"")</f>
        <v/>
      </c>
      <c r="X715" s="74" t="str">
        <f>IF(AND(C715="Abierto",D715="Baja"),RANK(W715,$W$13:$W$814,0)+COUNTIF($W$13:W715,W715)-1+MAX(O:O,R:R,U:U),"")</f>
        <v/>
      </c>
      <c r="Y715" s="139" t="str">
        <f>IF(OR(C715="Resuelto",C715=""),"",SUM(O715,R715,U715,X715))</f>
        <v/>
      </c>
      <c r="Z715" s="139" t="str">
        <f>IF(OR(C715="Resuelto",C715=""),"",SUM(N715,Q715,T715,W715))</f>
        <v/>
      </c>
      <c r="AA715" s="139" t="str">
        <f>IF(OR(C715="Resuelto",C715=""),"",SUM(M715,P715,S715,V715))</f>
        <v/>
      </c>
      <c r="AB715" s="28">
        <v>897</v>
      </c>
      <c r="AC715" s="28" t="str">
        <f t="shared" ca="1" si="47"/>
        <v/>
      </c>
      <c r="AD715" s="75" t="str">
        <f t="shared" ca="1" si="48"/>
        <v/>
      </c>
      <c r="AI715" s="78" t="str">
        <f>IF(AJ715="","",MAX($AI$5:AI714)+1)</f>
        <v/>
      </c>
      <c r="AJ715" s="53" t="str">
        <f>IF(G714="","",IF(COUNTIF($AJ$11:AJ714,G714)=0,G714,""))</f>
        <v/>
      </c>
      <c r="AK715" s="53" t="str">
        <f t="shared" si="49"/>
        <v/>
      </c>
      <c r="AL715" s="135"/>
    </row>
    <row r="716" spans="1:38" x14ac:dyDescent="0.25">
      <c r="A716" s="136"/>
      <c r="B716" s="136"/>
      <c r="C716" s="136"/>
      <c r="D716" s="136"/>
      <c r="E716" s="137"/>
      <c r="F716" s="137"/>
      <c r="G716" s="136"/>
      <c r="H716" s="137"/>
      <c r="I716" s="140" t="str">
        <f t="shared" si="46"/>
        <v/>
      </c>
      <c r="J716" s="140"/>
      <c r="K716" s="140"/>
      <c r="L716" s="140"/>
      <c r="M716" s="74" t="str">
        <f>IF(AND(C716="Abierto",D716="Urgente"),A716,"")</f>
        <v/>
      </c>
      <c r="N716" s="74" t="str">
        <f ca="1">IF(AND(C716="Abierto",D716="Urgente"),TODAY()-E716,"")</f>
        <v/>
      </c>
      <c r="O716" s="74" t="str">
        <f>IF(AND(C716="Abierto",D716="Urgente"),RANK(N716,$N$13:$N$814,0)+COUNTIF($N$13:N716,N716)-1,"")</f>
        <v/>
      </c>
      <c r="P716" s="74" t="str">
        <f>IF(AND(C716="Abierto",D716="Alta"),A716,"")</f>
        <v/>
      </c>
      <c r="Q716" s="74" t="str">
        <f ca="1">IF(AND(C716="Abierto",D716="Alta"),TODAY()-E716,"")</f>
        <v/>
      </c>
      <c r="R716" s="74" t="str">
        <f>IF(AND(C716="Abierto",D716="Alta"),RANK(Q716,$Q$13:$Q$814,0)+COUNTIF($Q$13:Q716,Q716)-1+MAX(O:O),"")</f>
        <v/>
      </c>
      <c r="S716" s="74" t="str">
        <f>IF(AND(C716="Abierto",D716="Media"),A716,"")</f>
        <v/>
      </c>
      <c r="T716" s="74" t="str">
        <f ca="1">IF(AND(C716="Abierto",D716="Media"),TODAY()-E716,"")</f>
        <v/>
      </c>
      <c r="U716" s="74" t="str">
        <f>IF(AND(C716="Abierto",D716="Media"),RANK(T716,$T$13:$T$814,0)+COUNTIF($T$13:T716,T716)-1+MAX(O:O,R:R),"")</f>
        <v/>
      </c>
      <c r="V716" s="74" t="str">
        <f>IF(AND(C716="Abierto",D716="Baja"),A716,"")</f>
        <v/>
      </c>
      <c r="W716" s="74" t="str">
        <f ca="1">IF(AND(C716="Abierto",D716="Baja"),TODAY()-E716,"")</f>
        <v/>
      </c>
      <c r="X716" s="74" t="str">
        <f>IF(AND(C716="Abierto",D716="Baja"),RANK(W716,$W$13:$W$814,0)+COUNTIF($W$13:W716,W716)-1+MAX(O:O,R:R,U:U),"")</f>
        <v/>
      </c>
      <c r="Y716" s="139" t="str">
        <f>IF(OR(C716="Resuelto",C716=""),"",SUM(O716,R716,U716,X716))</f>
        <v/>
      </c>
      <c r="Z716" s="139" t="str">
        <f>IF(OR(C716="Resuelto",C716=""),"",SUM(N716,Q716,T716,W716))</f>
        <v/>
      </c>
      <c r="AA716" s="139" t="str">
        <f>IF(OR(C716="Resuelto",C716=""),"",SUM(M716,P716,S716,V716))</f>
        <v/>
      </c>
      <c r="AB716" s="28">
        <v>898</v>
      </c>
      <c r="AC716" s="28" t="str">
        <f t="shared" ca="1" si="47"/>
        <v/>
      </c>
      <c r="AD716" s="75" t="str">
        <f t="shared" ca="1" si="48"/>
        <v/>
      </c>
      <c r="AI716" s="78" t="str">
        <f>IF(AJ716="","",MAX($AI$5:AI715)+1)</f>
        <v/>
      </c>
      <c r="AJ716" s="53" t="str">
        <f>IF(G715="","",IF(COUNTIF($AJ$11:AJ715,G715)=0,G715,""))</f>
        <v/>
      </c>
      <c r="AK716" s="53" t="str">
        <f t="shared" si="49"/>
        <v/>
      </c>
      <c r="AL716" s="135"/>
    </row>
    <row r="717" spans="1:38" x14ac:dyDescent="0.25">
      <c r="A717" s="136"/>
      <c r="B717" s="136"/>
      <c r="C717" s="136"/>
      <c r="D717" s="136"/>
      <c r="E717" s="137"/>
      <c r="F717" s="137"/>
      <c r="G717" s="136"/>
      <c r="H717" s="137"/>
      <c r="I717" s="140" t="str">
        <f t="shared" ref="I717:I780" si="50">IF(OR(E717=0,H717=0),"",H717-E717)</f>
        <v/>
      </c>
      <c r="J717" s="140"/>
      <c r="K717" s="140"/>
      <c r="L717" s="140"/>
      <c r="M717" s="74" t="str">
        <f>IF(AND(C717="Abierto",D717="Urgente"),A717,"")</f>
        <v/>
      </c>
      <c r="N717" s="74" t="str">
        <f ca="1">IF(AND(C717="Abierto",D717="Urgente"),TODAY()-E717,"")</f>
        <v/>
      </c>
      <c r="O717" s="74" t="str">
        <f>IF(AND(C717="Abierto",D717="Urgente"),RANK(N717,$N$13:$N$814,0)+COUNTIF($N$13:N717,N717)-1,"")</f>
        <v/>
      </c>
      <c r="P717" s="74" t="str">
        <f>IF(AND(C717="Abierto",D717="Alta"),A717,"")</f>
        <v/>
      </c>
      <c r="Q717" s="74" t="str">
        <f ca="1">IF(AND(C717="Abierto",D717="Alta"),TODAY()-E717,"")</f>
        <v/>
      </c>
      <c r="R717" s="74" t="str">
        <f>IF(AND(C717="Abierto",D717="Alta"),RANK(Q717,$Q$13:$Q$814,0)+COUNTIF($Q$13:Q717,Q717)-1+MAX(O:O),"")</f>
        <v/>
      </c>
      <c r="S717" s="74" t="str">
        <f>IF(AND(C717="Abierto",D717="Media"),A717,"")</f>
        <v/>
      </c>
      <c r="T717" s="74" t="str">
        <f ca="1">IF(AND(C717="Abierto",D717="Media"),TODAY()-E717,"")</f>
        <v/>
      </c>
      <c r="U717" s="74" t="str">
        <f>IF(AND(C717="Abierto",D717="Media"),RANK(T717,$T$13:$T$814,0)+COUNTIF($T$13:T717,T717)-1+MAX(O:O,R:R),"")</f>
        <v/>
      </c>
      <c r="V717" s="74" t="str">
        <f>IF(AND(C717="Abierto",D717="Baja"),A717,"")</f>
        <v/>
      </c>
      <c r="W717" s="74" t="str">
        <f ca="1">IF(AND(C717="Abierto",D717="Baja"),TODAY()-E717,"")</f>
        <v/>
      </c>
      <c r="X717" s="74" t="str">
        <f>IF(AND(C717="Abierto",D717="Baja"),RANK(W717,$W$13:$W$814,0)+COUNTIF($W$13:W717,W717)-1+MAX(O:O,R:R,U:U),"")</f>
        <v/>
      </c>
      <c r="Y717" s="139" t="str">
        <f>IF(OR(C717="Resuelto",C717=""),"",SUM(O717,R717,U717,X717))</f>
        <v/>
      </c>
      <c r="Z717" s="139" t="str">
        <f>IF(OR(C717="Resuelto",C717=""),"",SUM(N717,Q717,T717,W717))</f>
        <v/>
      </c>
      <c r="AA717" s="139" t="str">
        <f>IF(OR(C717="Resuelto",C717=""),"",SUM(M717,P717,S717,V717))</f>
        <v/>
      </c>
      <c r="AB717" s="28">
        <v>899</v>
      </c>
      <c r="AC717" s="28" t="str">
        <f t="shared" ca="1" si="47"/>
        <v/>
      </c>
      <c r="AD717" s="75" t="str">
        <f t="shared" ca="1" si="48"/>
        <v/>
      </c>
      <c r="AI717" s="78" t="str">
        <f>IF(AJ717="","",MAX($AI$5:AI716)+1)</f>
        <v/>
      </c>
      <c r="AJ717" s="53" t="str">
        <f>IF(G716="","",IF(COUNTIF($AJ$11:AJ716,G716)=0,G716,""))</f>
        <v/>
      </c>
      <c r="AK717" s="53" t="str">
        <f t="shared" si="49"/>
        <v/>
      </c>
      <c r="AL717" s="135"/>
    </row>
    <row r="718" spans="1:38" x14ac:dyDescent="0.25">
      <c r="A718" s="136"/>
      <c r="B718" s="136"/>
      <c r="C718" s="136"/>
      <c r="D718" s="136"/>
      <c r="E718" s="137"/>
      <c r="F718" s="137"/>
      <c r="G718" s="136"/>
      <c r="H718" s="137"/>
      <c r="I718" s="140" t="str">
        <f t="shared" si="50"/>
        <v/>
      </c>
      <c r="J718" s="140"/>
      <c r="K718" s="140"/>
      <c r="L718" s="140"/>
      <c r="M718" s="74" t="str">
        <f>IF(AND(C718="Abierto",D718="Urgente"),A718,"")</f>
        <v/>
      </c>
      <c r="N718" s="74" t="str">
        <f ca="1">IF(AND(C718="Abierto",D718="Urgente"),TODAY()-E718,"")</f>
        <v/>
      </c>
      <c r="O718" s="74" t="str">
        <f>IF(AND(C718="Abierto",D718="Urgente"),RANK(N718,$N$13:$N$814,0)+COUNTIF($N$13:N718,N718)-1,"")</f>
        <v/>
      </c>
      <c r="P718" s="74" t="str">
        <f>IF(AND(C718="Abierto",D718="Alta"),A718,"")</f>
        <v/>
      </c>
      <c r="Q718" s="74" t="str">
        <f ca="1">IF(AND(C718="Abierto",D718="Alta"),TODAY()-E718,"")</f>
        <v/>
      </c>
      <c r="R718" s="74" t="str">
        <f>IF(AND(C718="Abierto",D718="Alta"),RANK(Q718,$Q$13:$Q$814,0)+COUNTIF($Q$13:Q718,Q718)-1+MAX(O:O),"")</f>
        <v/>
      </c>
      <c r="S718" s="74" t="str">
        <f>IF(AND(C718="Abierto",D718="Media"),A718,"")</f>
        <v/>
      </c>
      <c r="T718" s="74" t="str">
        <f ca="1">IF(AND(C718="Abierto",D718="Media"),TODAY()-E718,"")</f>
        <v/>
      </c>
      <c r="U718" s="74" t="str">
        <f>IF(AND(C718="Abierto",D718="Media"),RANK(T718,$T$13:$T$814,0)+COUNTIF($T$13:T718,T718)-1+MAX(O:O,R:R),"")</f>
        <v/>
      </c>
      <c r="V718" s="74" t="str">
        <f>IF(AND(C718="Abierto",D718="Baja"),A718,"")</f>
        <v/>
      </c>
      <c r="W718" s="74" t="str">
        <f ca="1">IF(AND(C718="Abierto",D718="Baja"),TODAY()-E718,"")</f>
        <v/>
      </c>
      <c r="X718" s="74" t="str">
        <f>IF(AND(C718="Abierto",D718="Baja"),RANK(W718,$W$13:$W$814,0)+COUNTIF($W$13:W718,W718)-1+MAX(O:O,R:R,U:U),"")</f>
        <v/>
      </c>
      <c r="Y718" s="139" t="str">
        <f>IF(OR(C718="Resuelto",C718=""),"",SUM(O718,R718,U718,X718))</f>
        <v/>
      </c>
      <c r="Z718" s="139" t="str">
        <f>IF(OR(C718="Resuelto",C718=""),"",SUM(N718,Q718,T718,W718))</f>
        <v/>
      </c>
      <c r="AA718" s="139" t="str">
        <f>IF(OR(C718="Resuelto",C718=""),"",SUM(M718,P718,S718,V718))</f>
        <v/>
      </c>
      <c r="AB718" s="28">
        <v>900</v>
      </c>
      <c r="AC718" s="28" t="str">
        <f t="shared" ca="1" si="47"/>
        <v/>
      </c>
      <c r="AD718" s="75" t="str">
        <f t="shared" ca="1" si="48"/>
        <v/>
      </c>
      <c r="AI718" s="78" t="str">
        <f>IF(AJ718="","",MAX($AI$5:AI717)+1)</f>
        <v/>
      </c>
      <c r="AJ718" s="53" t="str">
        <f>IF(G717="","",IF(COUNTIF($AJ$11:AJ717,G717)=0,G717,""))</f>
        <v/>
      </c>
      <c r="AK718" s="53" t="str">
        <f t="shared" si="49"/>
        <v/>
      </c>
      <c r="AL718" s="135"/>
    </row>
    <row r="719" spans="1:38" x14ac:dyDescent="0.25">
      <c r="A719" s="136"/>
      <c r="B719" s="136"/>
      <c r="C719" s="136"/>
      <c r="D719" s="136"/>
      <c r="E719" s="137"/>
      <c r="F719" s="137"/>
      <c r="G719" s="136"/>
      <c r="H719" s="137"/>
      <c r="I719" s="140" t="str">
        <f t="shared" si="50"/>
        <v/>
      </c>
      <c r="J719" s="140"/>
      <c r="K719" s="140"/>
      <c r="L719" s="140"/>
      <c r="M719" s="74" t="str">
        <f>IF(AND(C719="Abierto",D719="Urgente"),A719,"")</f>
        <v/>
      </c>
      <c r="N719" s="74" t="str">
        <f ca="1">IF(AND(C719="Abierto",D719="Urgente"),TODAY()-E719,"")</f>
        <v/>
      </c>
      <c r="O719" s="74" t="str">
        <f>IF(AND(C719="Abierto",D719="Urgente"),RANK(N719,$N$13:$N$814,0)+COUNTIF($N$13:N719,N719)-1,"")</f>
        <v/>
      </c>
      <c r="P719" s="74" t="str">
        <f>IF(AND(C719="Abierto",D719="Alta"),A719,"")</f>
        <v/>
      </c>
      <c r="Q719" s="74" t="str">
        <f ca="1">IF(AND(C719="Abierto",D719="Alta"),TODAY()-E719,"")</f>
        <v/>
      </c>
      <c r="R719" s="74" t="str">
        <f>IF(AND(C719="Abierto",D719="Alta"),RANK(Q719,$Q$13:$Q$814,0)+COUNTIF($Q$13:Q719,Q719)-1+MAX(O:O),"")</f>
        <v/>
      </c>
      <c r="S719" s="74" t="str">
        <f>IF(AND(C719="Abierto",D719="Media"),A719,"")</f>
        <v/>
      </c>
      <c r="T719" s="74" t="str">
        <f ca="1">IF(AND(C719="Abierto",D719="Media"),TODAY()-E719,"")</f>
        <v/>
      </c>
      <c r="U719" s="74" t="str">
        <f>IF(AND(C719="Abierto",D719="Media"),RANK(T719,$T$13:$T$814,0)+COUNTIF($T$13:T719,T719)-1+MAX(O:O,R:R),"")</f>
        <v/>
      </c>
      <c r="V719" s="74" t="str">
        <f>IF(AND(C719="Abierto",D719="Baja"),A719,"")</f>
        <v/>
      </c>
      <c r="W719" s="74" t="str">
        <f ca="1">IF(AND(C719="Abierto",D719="Baja"),TODAY()-E719,"")</f>
        <v/>
      </c>
      <c r="X719" s="74" t="str">
        <f>IF(AND(C719="Abierto",D719="Baja"),RANK(W719,$W$13:$W$814,0)+COUNTIF($W$13:W719,W719)-1+MAX(O:O,R:R,U:U),"")</f>
        <v/>
      </c>
      <c r="Y719" s="139" t="str">
        <f>IF(OR(C719="Resuelto",C719=""),"",SUM(O719,R719,U719,X719))</f>
        <v/>
      </c>
      <c r="Z719" s="139" t="str">
        <f>IF(OR(C719="Resuelto",C719=""),"",SUM(N719,Q719,T719,W719))</f>
        <v/>
      </c>
      <c r="AA719" s="139" t="str">
        <f>IF(OR(C719="Resuelto",C719=""),"",SUM(M719,P719,S719,V719))</f>
        <v/>
      </c>
      <c r="AB719" s="28">
        <v>901</v>
      </c>
      <c r="AC719" s="28" t="str">
        <f t="shared" ca="1" si="47"/>
        <v/>
      </c>
      <c r="AD719" s="75" t="str">
        <f t="shared" ca="1" si="48"/>
        <v/>
      </c>
      <c r="AI719" s="78" t="str">
        <f>IF(AJ719="","",MAX($AI$5:AI718)+1)</f>
        <v/>
      </c>
      <c r="AJ719" s="53" t="str">
        <f>IF(G718="","",IF(COUNTIF($AJ$11:AJ718,G718)=0,G718,""))</f>
        <v/>
      </c>
      <c r="AK719" s="53" t="str">
        <f t="shared" si="49"/>
        <v/>
      </c>
      <c r="AL719" s="135"/>
    </row>
    <row r="720" spans="1:38" x14ac:dyDescent="0.25">
      <c r="A720" s="136"/>
      <c r="B720" s="136"/>
      <c r="C720" s="136"/>
      <c r="D720" s="136"/>
      <c r="E720" s="137"/>
      <c r="F720" s="137"/>
      <c r="G720" s="136"/>
      <c r="H720" s="137"/>
      <c r="I720" s="140" t="str">
        <f t="shared" si="50"/>
        <v/>
      </c>
      <c r="J720" s="140"/>
      <c r="K720" s="140"/>
      <c r="L720" s="140"/>
      <c r="M720" s="74" t="str">
        <f>IF(AND(C720="Abierto",D720="Urgente"),A720,"")</f>
        <v/>
      </c>
      <c r="N720" s="74" t="str">
        <f ca="1">IF(AND(C720="Abierto",D720="Urgente"),TODAY()-E720,"")</f>
        <v/>
      </c>
      <c r="O720" s="74" t="str">
        <f>IF(AND(C720="Abierto",D720="Urgente"),RANK(N720,$N$13:$N$814,0)+COUNTIF($N$13:N720,N720)-1,"")</f>
        <v/>
      </c>
      <c r="P720" s="74" t="str">
        <f>IF(AND(C720="Abierto",D720="Alta"),A720,"")</f>
        <v/>
      </c>
      <c r="Q720" s="74" t="str">
        <f ca="1">IF(AND(C720="Abierto",D720="Alta"),TODAY()-E720,"")</f>
        <v/>
      </c>
      <c r="R720" s="74" t="str">
        <f>IF(AND(C720="Abierto",D720="Alta"),RANK(Q720,$Q$13:$Q$814,0)+COUNTIF($Q$13:Q720,Q720)-1+MAX(O:O),"")</f>
        <v/>
      </c>
      <c r="S720" s="74" t="str">
        <f>IF(AND(C720="Abierto",D720="Media"),A720,"")</f>
        <v/>
      </c>
      <c r="T720" s="74" t="str">
        <f ca="1">IF(AND(C720="Abierto",D720="Media"),TODAY()-E720,"")</f>
        <v/>
      </c>
      <c r="U720" s="74" t="str">
        <f>IF(AND(C720="Abierto",D720="Media"),RANK(T720,$T$13:$T$814,0)+COUNTIF($T$13:T720,T720)-1+MAX(O:O,R:R),"")</f>
        <v/>
      </c>
      <c r="V720" s="74" t="str">
        <f>IF(AND(C720="Abierto",D720="Baja"),A720,"")</f>
        <v/>
      </c>
      <c r="W720" s="74" t="str">
        <f ca="1">IF(AND(C720="Abierto",D720="Baja"),TODAY()-E720,"")</f>
        <v/>
      </c>
      <c r="X720" s="74" t="str">
        <f>IF(AND(C720="Abierto",D720="Baja"),RANK(W720,$W$13:$W$814,0)+COUNTIF($W$13:W720,W720)-1+MAX(O:O,R:R,U:U),"")</f>
        <v/>
      </c>
      <c r="Y720" s="139" t="str">
        <f>IF(OR(C720="Resuelto",C720=""),"",SUM(O720,R720,U720,X720))</f>
        <v/>
      </c>
      <c r="Z720" s="139" t="str">
        <f>IF(OR(C720="Resuelto",C720=""),"",SUM(N720,Q720,T720,W720))</f>
        <v/>
      </c>
      <c r="AA720" s="139" t="str">
        <f>IF(OR(C720="Resuelto",C720=""),"",SUM(M720,P720,S720,V720))</f>
        <v/>
      </c>
      <c r="AB720" s="28">
        <v>902</v>
      </c>
      <c r="AC720" s="28" t="str">
        <f t="shared" ca="1" si="47"/>
        <v/>
      </c>
      <c r="AD720" s="75" t="str">
        <f t="shared" ca="1" si="48"/>
        <v/>
      </c>
      <c r="AI720" s="78" t="str">
        <f>IF(AJ720="","",MAX($AI$5:AI719)+1)</f>
        <v/>
      </c>
      <c r="AJ720" s="53" t="str">
        <f>IF(G719="","",IF(COUNTIF($AJ$11:AJ719,G719)=0,G719,""))</f>
        <v/>
      </c>
      <c r="AK720" s="53" t="str">
        <f t="shared" si="49"/>
        <v/>
      </c>
      <c r="AL720" s="135"/>
    </row>
    <row r="721" spans="1:38" x14ac:dyDescent="0.25">
      <c r="A721" s="136"/>
      <c r="B721" s="136"/>
      <c r="C721" s="136"/>
      <c r="D721" s="136"/>
      <c r="E721" s="137"/>
      <c r="F721" s="137"/>
      <c r="G721" s="136"/>
      <c r="H721" s="137"/>
      <c r="I721" s="140" t="str">
        <f t="shared" si="50"/>
        <v/>
      </c>
      <c r="J721" s="140"/>
      <c r="K721" s="140"/>
      <c r="L721" s="140"/>
      <c r="M721" s="74" t="str">
        <f>IF(AND(C721="Abierto",D721="Urgente"),A721,"")</f>
        <v/>
      </c>
      <c r="N721" s="74" t="str">
        <f ca="1">IF(AND(C721="Abierto",D721="Urgente"),TODAY()-E721,"")</f>
        <v/>
      </c>
      <c r="O721" s="74" t="str">
        <f>IF(AND(C721="Abierto",D721="Urgente"),RANK(N721,$N$13:$N$814,0)+COUNTIF($N$13:N721,N721)-1,"")</f>
        <v/>
      </c>
      <c r="P721" s="74" t="str">
        <f>IF(AND(C721="Abierto",D721="Alta"),A721,"")</f>
        <v/>
      </c>
      <c r="Q721" s="74" t="str">
        <f ca="1">IF(AND(C721="Abierto",D721="Alta"),TODAY()-E721,"")</f>
        <v/>
      </c>
      <c r="R721" s="74" t="str">
        <f>IF(AND(C721="Abierto",D721="Alta"),RANK(Q721,$Q$13:$Q$814,0)+COUNTIF($Q$13:Q721,Q721)-1+MAX(O:O),"")</f>
        <v/>
      </c>
      <c r="S721" s="74" t="str">
        <f>IF(AND(C721="Abierto",D721="Media"),A721,"")</f>
        <v/>
      </c>
      <c r="T721" s="74" t="str">
        <f ca="1">IF(AND(C721="Abierto",D721="Media"),TODAY()-E721,"")</f>
        <v/>
      </c>
      <c r="U721" s="74" t="str">
        <f>IF(AND(C721="Abierto",D721="Media"),RANK(T721,$T$13:$T$814,0)+COUNTIF($T$13:T721,T721)-1+MAX(O:O,R:R),"")</f>
        <v/>
      </c>
      <c r="V721" s="74" t="str">
        <f>IF(AND(C721="Abierto",D721="Baja"),A721,"")</f>
        <v/>
      </c>
      <c r="W721" s="74" t="str">
        <f ca="1">IF(AND(C721="Abierto",D721="Baja"),TODAY()-E721,"")</f>
        <v/>
      </c>
      <c r="X721" s="74" t="str">
        <f>IF(AND(C721="Abierto",D721="Baja"),RANK(W721,$W$13:$W$814,0)+COUNTIF($W$13:W721,W721)-1+MAX(O:O,R:R,U:U),"")</f>
        <v/>
      </c>
      <c r="Y721" s="139" t="str">
        <f>IF(OR(C721="Resuelto",C721=""),"",SUM(O721,R721,U721,X721))</f>
        <v/>
      </c>
      <c r="Z721" s="139" t="str">
        <f>IF(OR(C721="Resuelto",C721=""),"",SUM(N721,Q721,T721,W721))</f>
        <v/>
      </c>
      <c r="AA721" s="139" t="str">
        <f>IF(OR(C721="Resuelto",C721=""),"",SUM(M721,P721,S721,V721))</f>
        <v/>
      </c>
      <c r="AB721" s="28">
        <v>903</v>
      </c>
      <c r="AC721" s="28" t="str">
        <f t="shared" ca="1" si="47"/>
        <v/>
      </c>
      <c r="AD721" s="75" t="str">
        <f t="shared" ca="1" si="48"/>
        <v/>
      </c>
      <c r="AI721" s="78" t="str">
        <f>IF(AJ721="","",MAX($AI$5:AI720)+1)</f>
        <v/>
      </c>
      <c r="AJ721" s="53" t="str">
        <f>IF(G720="","",IF(COUNTIF($AJ$11:AJ720,G720)=0,G720,""))</f>
        <v/>
      </c>
      <c r="AK721" s="53" t="str">
        <f t="shared" si="49"/>
        <v/>
      </c>
      <c r="AL721" s="135"/>
    </row>
    <row r="722" spans="1:38" x14ac:dyDescent="0.25">
      <c r="A722" s="136"/>
      <c r="B722" s="136"/>
      <c r="C722" s="136"/>
      <c r="D722" s="136"/>
      <c r="E722" s="137"/>
      <c r="F722" s="137"/>
      <c r="G722" s="136"/>
      <c r="H722" s="137"/>
      <c r="I722" s="140" t="str">
        <f t="shared" si="50"/>
        <v/>
      </c>
      <c r="J722" s="140"/>
      <c r="K722" s="140"/>
      <c r="L722" s="140"/>
      <c r="M722" s="74" t="str">
        <f>IF(AND(C722="Abierto",D722="Urgente"),A722,"")</f>
        <v/>
      </c>
      <c r="N722" s="74" t="str">
        <f ca="1">IF(AND(C722="Abierto",D722="Urgente"),TODAY()-E722,"")</f>
        <v/>
      </c>
      <c r="O722" s="74" t="str">
        <f>IF(AND(C722="Abierto",D722="Urgente"),RANK(N722,$N$13:$N$814,0)+COUNTIF($N$13:N722,N722)-1,"")</f>
        <v/>
      </c>
      <c r="P722" s="74" t="str">
        <f>IF(AND(C722="Abierto",D722="Alta"),A722,"")</f>
        <v/>
      </c>
      <c r="Q722" s="74" t="str">
        <f ca="1">IF(AND(C722="Abierto",D722="Alta"),TODAY()-E722,"")</f>
        <v/>
      </c>
      <c r="R722" s="74" t="str">
        <f>IF(AND(C722="Abierto",D722="Alta"),RANK(Q722,$Q$13:$Q$814,0)+COUNTIF($Q$13:Q722,Q722)-1+MAX(O:O),"")</f>
        <v/>
      </c>
      <c r="S722" s="74" t="str">
        <f>IF(AND(C722="Abierto",D722="Media"),A722,"")</f>
        <v/>
      </c>
      <c r="T722" s="74" t="str">
        <f ca="1">IF(AND(C722="Abierto",D722="Media"),TODAY()-E722,"")</f>
        <v/>
      </c>
      <c r="U722" s="74" t="str">
        <f>IF(AND(C722="Abierto",D722="Media"),RANK(T722,$T$13:$T$814,0)+COUNTIF($T$13:T722,T722)-1+MAX(O:O,R:R),"")</f>
        <v/>
      </c>
      <c r="V722" s="74" t="str">
        <f>IF(AND(C722="Abierto",D722="Baja"),A722,"")</f>
        <v/>
      </c>
      <c r="W722" s="74" t="str">
        <f ca="1">IF(AND(C722="Abierto",D722="Baja"),TODAY()-E722,"")</f>
        <v/>
      </c>
      <c r="X722" s="74" t="str">
        <f>IF(AND(C722="Abierto",D722="Baja"),RANK(W722,$W$13:$W$814,0)+COUNTIF($W$13:W722,W722)-1+MAX(O:O,R:R,U:U),"")</f>
        <v/>
      </c>
      <c r="Y722" s="139" t="str">
        <f>IF(OR(C722="Resuelto",C722=""),"",SUM(O722,R722,U722,X722))</f>
        <v/>
      </c>
      <c r="Z722" s="139" t="str">
        <f>IF(OR(C722="Resuelto",C722=""),"",SUM(N722,Q722,T722,W722))</f>
        <v/>
      </c>
      <c r="AA722" s="139" t="str">
        <f>IF(OR(C722="Resuelto",C722=""),"",SUM(M722,P722,S722,V722))</f>
        <v/>
      </c>
      <c r="AB722" s="28">
        <v>904</v>
      </c>
      <c r="AC722" s="28" t="str">
        <f t="shared" ca="1" si="47"/>
        <v/>
      </c>
      <c r="AD722" s="75" t="str">
        <f t="shared" ca="1" si="48"/>
        <v/>
      </c>
      <c r="AI722" s="78" t="str">
        <f>IF(AJ722="","",MAX($AI$5:AI721)+1)</f>
        <v/>
      </c>
      <c r="AJ722" s="53" t="str">
        <f>IF(G721="","",IF(COUNTIF($AJ$11:AJ721,G721)=0,G721,""))</f>
        <v/>
      </c>
      <c r="AK722" s="53" t="str">
        <f t="shared" si="49"/>
        <v/>
      </c>
      <c r="AL722" s="135"/>
    </row>
    <row r="723" spans="1:38" x14ac:dyDescent="0.25">
      <c r="A723" s="136"/>
      <c r="B723" s="136"/>
      <c r="C723" s="136"/>
      <c r="D723" s="136"/>
      <c r="E723" s="137"/>
      <c r="F723" s="137"/>
      <c r="G723" s="136"/>
      <c r="H723" s="137"/>
      <c r="I723" s="140" t="str">
        <f t="shared" si="50"/>
        <v/>
      </c>
      <c r="J723" s="140"/>
      <c r="K723" s="140"/>
      <c r="L723" s="140"/>
      <c r="M723" s="74" t="str">
        <f>IF(AND(C723="Abierto",D723="Urgente"),A723,"")</f>
        <v/>
      </c>
      <c r="N723" s="74" t="str">
        <f ca="1">IF(AND(C723="Abierto",D723="Urgente"),TODAY()-E723,"")</f>
        <v/>
      </c>
      <c r="O723" s="74" t="str">
        <f>IF(AND(C723="Abierto",D723="Urgente"),RANK(N723,$N$13:$N$814,0)+COUNTIF($N$13:N723,N723)-1,"")</f>
        <v/>
      </c>
      <c r="P723" s="74" t="str">
        <f>IF(AND(C723="Abierto",D723="Alta"),A723,"")</f>
        <v/>
      </c>
      <c r="Q723" s="74" t="str">
        <f ca="1">IF(AND(C723="Abierto",D723="Alta"),TODAY()-E723,"")</f>
        <v/>
      </c>
      <c r="R723" s="74" t="str">
        <f>IF(AND(C723="Abierto",D723="Alta"),RANK(Q723,$Q$13:$Q$814,0)+COUNTIF($Q$13:Q723,Q723)-1+MAX(O:O),"")</f>
        <v/>
      </c>
      <c r="S723" s="74" t="str">
        <f>IF(AND(C723="Abierto",D723="Media"),A723,"")</f>
        <v/>
      </c>
      <c r="T723" s="74" t="str">
        <f ca="1">IF(AND(C723="Abierto",D723="Media"),TODAY()-E723,"")</f>
        <v/>
      </c>
      <c r="U723" s="74" t="str">
        <f>IF(AND(C723="Abierto",D723="Media"),RANK(T723,$T$13:$T$814,0)+COUNTIF($T$13:T723,T723)-1+MAX(O:O,R:R),"")</f>
        <v/>
      </c>
      <c r="V723" s="74" t="str">
        <f>IF(AND(C723="Abierto",D723="Baja"),A723,"")</f>
        <v/>
      </c>
      <c r="W723" s="74" t="str">
        <f ca="1">IF(AND(C723="Abierto",D723="Baja"),TODAY()-E723,"")</f>
        <v/>
      </c>
      <c r="X723" s="74" t="str">
        <f>IF(AND(C723="Abierto",D723="Baja"),RANK(W723,$W$13:$W$814,0)+COUNTIF($W$13:W723,W723)-1+MAX(O:O,R:R,U:U),"")</f>
        <v/>
      </c>
      <c r="Y723" s="139" t="str">
        <f>IF(OR(C723="Resuelto",C723=""),"",SUM(O723,R723,U723,X723))</f>
        <v/>
      </c>
      <c r="Z723" s="139" t="str">
        <f>IF(OR(C723="Resuelto",C723=""),"",SUM(N723,Q723,T723,W723))</f>
        <v/>
      </c>
      <c r="AA723" s="139" t="str">
        <f>IF(OR(C723="Resuelto",C723=""),"",SUM(M723,P723,S723,V723))</f>
        <v/>
      </c>
      <c r="AB723" s="28">
        <v>905</v>
      </c>
      <c r="AC723" s="28" t="str">
        <f t="shared" ca="1" si="47"/>
        <v/>
      </c>
      <c r="AD723" s="75" t="str">
        <f t="shared" ca="1" si="48"/>
        <v/>
      </c>
      <c r="AI723" s="78" t="str">
        <f>IF(AJ723="","",MAX($AI$5:AI722)+1)</f>
        <v/>
      </c>
      <c r="AJ723" s="53" t="str">
        <f>IF(G722="","",IF(COUNTIF($AJ$11:AJ722,G722)=0,G722,""))</f>
        <v/>
      </c>
      <c r="AK723" s="53" t="str">
        <f t="shared" si="49"/>
        <v/>
      </c>
      <c r="AL723" s="135"/>
    </row>
    <row r="724" spans="1:38" x14ac:dyDescent="0.25">
      <c r="A724" s="136"/>
      <c r="B724" s="136"/>
      <c r="C724" s="136"/>
      <c r="D724" s="136"/>
      <c r="E724" s="137"/>
      <c r="F724" s="137"/>
      <c r="G724" s="136"/>
      <c r="H724" s="137"/>
      <c r="I724" s="140" t="str">
        <f t="shared" si="50"/>
        <v/>
      </c>
      <c r="J724" s="140"/>
      <c r="K724" s="140"/>
      <c r="L724" s="140"/>
      <c r="M724" s="74" t="str">
        <f>IF(AND(C724="Abierto",D724="Urgente"),A724,"")</f>
        <v/>
      </c>
      <c r="N724" s="74" t="str">
        <f ca="1">IF(AND(C724="Abierto",D724="Urgente"),TODAY()-E724,"")</f>
        <v/>
      </c>
      <c r="O724" s="74" t="str">
        <f>IF(AND(C724="Abierto",D724="Urgente"),RANK(N724,$N$13:$N$814,0)+COUNTIF($N$13:N724,N724)-1,"")</f>
        <v/>
      </c>
      <c r="P724" s="74" t="str">
        <f>IF(AND(C724="Abierto",D724="Alta"),A724,"")</f>
        <v/>
      </c>
      <c r="Q724" s="74" t="str">
        <f ca="1">IF(AND(C724="Abierto",D724="Alta"),TODAY()-E724,"")</f>
        <v/>
      </c>
      <c r="R724" s="74" t="str">
        <f>IF(AND(C724="Abierto",D724="Alta"),RANK(Q724,$Q$13:$Q$814,0)+COUNTIF($Q$13:Q724,Q724)-1+MAX(O:O),"")</f>
        <v/>
      </c>
      <c r="S724" s="74" t="str">
        <f>IF(AND(C724="Abierto",D724="Media"),A724,"")</f>
        <v/>
      </c>
      <c r="T724" s="74" t="str">
        <f ca="1">IF(AND(C724="Abierto",D724="Media"),TODAY()-E724,"")</f>
        <v/>
      </c>
      <c r="U724" s="74" t="str">
        <f>IF(AND(C724="Abierto",D724="Media"),RANK(T724,$T$13:$T$814,0)+COUNTIF($T$13:T724,T724)-1+MAX(O:O,R:R),"")</f>
        <v/>
      </c>
      <c r="V724" s="74" t="str">
        <f>IF(AND(C724="Abierto",D724="Baja"),A724,"")</f>
        <v/>
      </c>
      <c r="W724" s="74" t="str">
        <f ca="1">IF(AND(C724="Abierto",D724="Baja"),TODAY()-E724,"")</f>
        <v/>
      </c>
      <c r="X724" s="74" t="str">
        <f>IF(AND(C724="Abierto",D724="Baja"),RANK(W724,$W$13:$W$814,0)+COUNTIF($W$13:W724,W724)-1+MAX(O:O,R:R,U:U),"")</f>
        <v/>
      </c>
      <c r="Y724" s="139" t="str">
        <f>IF(OR(C724="Resuelto",C724=""),"",SUM(O724,R724,U724,X724))</f>
        <v/>
      </c>
      <c r="Z724" s="139" t="str">
        <f>IF(OR(C724="Resuelto",C724=""),"",SUM(N724,Q724,T724,W724))</f>
        <v/>
      </c>
      <c r="AA724" s="139" t="str">
        <f>IF(OR(C724="Resuelto",C724=""),"",SUM(M724,P724,S724,V724))</f>
        <v/>
      </c>
      <c r="AB724" s="28">
        <v>906</v>
      </c>
      <c r="AC724" s="28" t="str">
        <f t="shared" ca="1" si="47"/>
        <v/>
      </c>
      <c r="AD724" s="75" t="str">
        <f t="shared" ca="1" si="48"/>
        <v/>
      </c>
      <c r="AI724" s="78" t="str">
        <f>IF(AJ724="","",MAX($AI$5:AI723)+1)</f>
        <v/>
      </c>
      <c r="AJ724" s="53" t="str">
        <f>IF(G723="","",IF(COUNTIF($AJ$11:AJ723,G723)=0,G723,""))</f>
        <v/>
      </c>
      <c r="AK724" s="53" t="str">
        <f t="shared" si="49"/>
        <v/>
      </c>
      <c r="AL724" s="135"/>
    </row>
    <row r="725" spans="1:38" x14ac:dyDescent="0.25">
      <c r="A725" s="136"/>
      <c r="B725" s="136"/>
      <c r="C725" s="136"/>
      <c r="D725" s="136"/>
      <c r="E725" s="137"/>
      <c r="F725" s="137"/>
      <c r="G725" s="136"/>
      <c r="H725" s="137"/>
      <c r="I725" s="140" t="str">
        <f t="shared" si="50"/>
        <v/>
      </c>
      <c r="J725" s="140"/>
      <c r="K725" s="140"/>
      <c r="L725" s="140"/>
      <c r="M725" s="74" t="str">
        <f>IF(AND(C725="Abierto",D725="Urgente"),A725,"")</f>
        <v/>
      </c>
      <c r="N725" s="74" t="str">
        <f ca="1">IF(AND(C725="Abierto",D725="Urgente"),TODAY()-E725,"")</f>
        <v/>
      </c>
      <c r="O725" s="74" t="str">
        <f>IF(AND(C725="Abierto",D725="Urgente"),RANK(N725,$N$13:$N$814,0)+COUNTIF($N$13:N725,N725)-1,"")</f>
        <v/>
      </c>
      <c r="P725" s="74" t="str">
        <f>IF(AND(C725="Abierto",D725="Alta"),A725,"")</f>
        <v/>
      </c>
      <c r="Q725" s="74" t="str">
        <f ca="1">IF(AND(C725="Abierto",D725="Alta"),TODAY()-E725,"")</f>
        <v/>
      </c>
      <c r="R725" s="74" t="str">
        <f>IF(AND(C725="Abierto",D725="Alta"),RANK(Q725,$Q$13:$Q$814,0)+COUNTIF($Q$13:Q725,Q725)-1+MAX(O:O),"")</f>
        <v/>
      </c>
      <c r="S725" s="74" t="str">
        <f>IF(AND(C725="Abierto",D725="Media"),A725,"")</f>
        <v/>
      </c>
      <c r="T725" s="74" t="str">
        <f ca="1">IF(AND(C725="Abierto",D725="Media"),TODAY()-E725,"")</f>
        <v/>
      </c>
      <c r="U725" s="74" t="str">
        <f>IF(AND(C725="Abierto",D725="Media"),RANK(T725,$T$13:$T$814,0)+COUNTIF($T$13:T725,T725)-1+MAX(O:O,R:R),"")</f>
        <v/>
      </c>
      <c r="V725" s="74" t="str">
        <f>IF(AND(C725="Abierto",D725="Baja"),A725,"")</f>
        <v/>
      </c>
      <c r="W725" s="74" t="str">
        <f ca="1">IF(AND(C725="Abierto",D725="Baja"),TODAY()-E725,"")</f>
        <v/>
      </c>
      <c r="X725" s="74" t="str">
        <f>IF(AND(C725="Abierto",D725="Baja"),RANK(W725,$W$13:$W$814,0)+COUNTIF($W$13:W725,W725)-1+MAX(O:O,R:R,U:U),"")</f>
        <v/>
      </c>
      <c r="Y725" s="139" t="str">
        <f>IF(OR(C725="Resuelto",C725=""),"",SUM(O725,R725,U725,X725))</f>
        <v/>
      </c>
      <c r="Z725" s="139" t="str">
        <f>IF(OR(C725="Resuelto",C725=""),"",SUM(N725,Q725,T725,W725))</f>
        <v/>
      </c>
      <c r="AA725" s="139" t="str">
        <f>IF(OR(C725="Resuelto",C725=""),"",SUM(M725,P725,S725,V725))</f>
        <v/>
      </c>
      <c r="AB725" s="28">
        <v>907</v>
      </c>
      <c r="AC725" s="28" t="str">
        <f t="shared" ca="1" si="47"/>
        <v/>
      </c>
      <c r="AD725" s="75" t="str">
        <f t="shared" ca="1" si="48"/>
        <v/>
      </c>
      <c r="AI725" s="78" t="str">
        <f>IF(AJ725="","",MAX($AI$5:AI724)+1)</f>
        <v/>
      </c>
      <c r="AJ725" s="53" t="str">
        <f>IF(G724="","",IF(COUNTIF($AJ$11:AJ724,G724)=0,G724,""))</f>
        <v/>
      </c>
      <c r="AK725" s="53" t="str">
        <f t="shared" si="49"/>
        <v/>
      </c>
      <c r="AL725" s="135"/>
    </row>
    <row r="726" spans="1:38" x14ac:dyDescent="0.25">
      <c r="A726" s="136"/>
      <c r="B726" s="136"/>
      <c r="C726" s="136"/>
      <c r="D726" s="136"/>
      <c r="E726" s="137"/>
      <c r="F726" s="137"/>
      <c r="G726" s="136"/>
      <c r="H726" s="137"/>
      <c r="I726" s="140" t="str">
        <f t="shared" si="50"/>
        <v/>
      </c>
      <c r="J726" s="140"/>
      <c r="K726" s="140"/>
      <c r="L726" s="140"/>
      <c r="M726" s="74" t="str">
        <f>IF(AND(C726="Abierto",D726="Urgente"),A726,"")</f>
        <v/>
      </c>
      <c r="N726" s="74" t="str">
        <f ca="1">IF(AND(C726="Abierto",D726="Urgente"),TODAY()-E726,"")</f>
        <v/>
      </c>
      <c r="O726" s="74" t="str">
        <f>IF(AND(C726="Abierto",D726="Urgente"),RANK(N726,$N$13:$N$814,0)+COUNTIF($N$13:N726,N726)-1,"")</f>
        <v/>
      </c>
      <c r="P726" s="74" t="str">
        <f>IF(AND(C726="Abierto",D726="Alta"),A726,"")</f>
        <v/>
      </c>
      <c r="Q726" s="74" t="str">
        <f ca="1">IF(AND(C726="Abierto",D726="Alta"),TODAY()-E726,"")</f>
        <v/>
      </c>
      <c r="R726" s="74" t="str">
        <f>IF(AND(C726="Abierto",D726="Alta"),RANK(Q726,$Q$13:$Q$814,0)+COUNTIF($Q$13:Q726,Q726)-1+MAX(O:O),"")</f>
        <v/>
      </c>
      <c r="S726" s="74" t="str">
        <f>IF(AND(C726="Abierto",D726="Media"),A726,"")</f>
        <v/>
      </c>
      <c r="T726" s="74" t="str">
        <f ca="1">IF(AND(C726="Abierto",D726="Media"),TODAY()-E726,"")</f>
        <v/>
      </c>
      <c r="U726" s="74" t="str">
        <f>IF(AND(C726="Abierto",D726="Media"),RANK(T726,$T$13:$T$814,0)+COUNTIF($T$13:T726,T726)-1+MAX(O:O,R:R),"")</f>
        <v/>
      </c>
      <c r="V726" s="74" t="str">
        <f>IF(AND(C726="Abierto",D726="Baja"),A726,"")</f>
        <v/>
      </c>
      <c r="W726" s="74" t="str">
        <f ca="1">IF(AND(C726="Abierto",D726="Baja"),TODAY()-E726,"")</f>
        <v/>
      </c>
      <c r="X726" s="74" t="str">
        <f>IF(AND(C726="Abierto",D726="Baja"),RANK(W726,$W$13:$W$814,0)+COUNTIF($W$13:W726,W726)-1+MAX(O:O,R:R,U:U),"")</f>
        <v/>
      </c>
      <c r="Y726" s="139" t="str">
        <f>IF(OR(C726="Resuelto",C726=""),"",SUM(O726,R726,U726,X726))</f>
        <v/>
      </c>
      <c r="Z726" s="139" t="str">
        <f>IF(OR(C726="Resuelto",C726=""),"",SUM(N726,Q726,T726,W726))</f>
        <v/>
      </c>
      <c r="AA726" s="139" t="str">
        <f>IF(OR(C726="Resuelto",C726=""),"",SUM(M726,P726,S726,V726))</f>
        <v/>
      </c>
      <c r="AB726" s="28">
        <v>908</v>
      </c>
      <c r="AC726" s="28" t="str">
        <f t="shared" ref="AC726:AC789" ca="1" si="51">IF(ISNA(VLOOKUP(AB726,$Y$13:$AA$811,3,FALSE))=TRUE,"",VLOOKUP(AB726,$Y$13:$AA$811,3,FALSE))</f>
        <v/>
      </c>
      <c r="AD726" s="75" t="str">
        <f t="shared" ref="AD726:AD789" ca="1" si="52">IF(ISNA(VLOOKUP(AB726,$Y$13:$AA$811,2,FALSE))=TRUE,"",VLOOKUP(AB726,$Y$13:$AA$811,2,FALSE))</f>
        <v/>
      </c>
      <c r="AI726" s="78" t="str">
        <f>IF(AJ726="","",MAX($AI$5:AI725)+1)</f>
        <v/>
      </c>
      <c r="AJ726" s="53" t="str">
        <f>IF(G725="","",IF(COUNTIF($AJ$11:AJ725,G725)=0,G725,""))</f>
        <v/>
      </c>
      <c r="AK726" s="53" t="str">
        <f t="shared" ref="AK726:AK789" si="53">IF(ISNA(VLOOKUP(AB726,$AI$13:$AJ$811,2,FALSE))=TRUE,"",VLOOKUP(AB726,$AI$13:$AJ$811,2,FALSE))</f>
        <v/>
      </c>
      <c r="AL726" s="135"/>
    </row>
    <row r="727" spans="1:38" x14ac:dyDescent="0.25">
      <c r="A727" s="136"/>
      <c r="B727" s="136"/>
      <c r="C727" s="136"/>
      <c r="D727" s="136"/>
      <c r="E727" s="137"/>
      <c r="F727" s="137"/>
      <c r="G727" s="136"/>
      <c r="H727" s="137"/>
      <c r="I727" s="140" t="str">
        <f t="shared" si="50"/>
        <v/>
      </c>
      <c r="J727" s="140"/>
      <c r="K727" s="140"/>
      <c r="L727" s="140"/>
      <c r="M727" s="74" t="str">
        <f>IF(AND(C727="Abierto",D727="Urgente"),A727,"")</f>
        <v/>
      </c>
      <c r="N727" s="74" t="str">
        <f ca="1">IF(AND(C727="Abierto",D727="Urgente"),TODAY()-E727,"")</f>
        <v/>
      </c>
      <c r="O727" s="74" t="str">
        <f>IF(AND(C727="Abierto",D727="Urgente"),RANK(N727,$N$13:$N$814,0)+COUNTIF($N$13:N727,N727)-1,"")</f>
        <v/>
      </c>
      <c r="P727" s="74" t="str">
        <f>IF(AND(C727="Abierto",D727="Alta"),A727,"")</f>
        <v/>
      </c>
      <c r="Q727" s="74" t="str">
        <f ca="1">IF(AND(C727="Abierto",D727="Alta"),TODAY()-E727,"")</f>
        <v/>
      </c>
      <c r="R727" s="74" t="str">
        <f>IF(AND(C727="Abierto",D727="Alta"),RANK(Q727,$Q$13:$Q$814,0)+COUNTIF($Q$13:Q727,Q727)-1+MAX(O:O),"")</f>
        <v/>
      </c>
      <c r="S727" s="74" t="str">
        <f>IF(AND(C727="Abierto",D727="Media"),A727,"")</f>
        <v/>
      </c>
      <c r="T727" s="74" t="str">
        <f ca="1">IF(AND(C727="Abierto",D727="Media"),TODAY()-E727,"")</f>
        <v/>
      </c>
      <c r="U727" s="74" t="str">
        <f>IF(AND(C727="Abierto",D727="Media"),RANK(T727,$T$13:$T$814,0)+COUNTIF($T$13:T727,T727)-1+MAX(O:O,R:R),"")</f>
        <v/>
      </c>
      <c r="V727" s="74" t="str">
        <f>IF(AND(C727="Abierto",D727="Baja"),A727,"")</f>
        <v/>
      </c>
      <c r="W727" s="74" t="str">
        <f ca="1">IF(AND(C727="Abierto",D727="Baja"),TODAY()-E727,"")</f>
        <v/>
      </c>
      <c r="X727" s="74" t="str">
        <f>IF(AND(C727="Abierto",D727="Baja"),RANK(W727,$W$13:$W$814,0)+COUNTIF($W$13:W727,W727)-1+MAX(O:O,R:R,U:U),"")</f>
        <v/>
      </c>
      <c r="Y727" s="139" t="str">
        <f>IF(OR(C727="Resuelto",C727=""),"",SUM(O727,R727,U727,X727))</f>
        <v/>
      </c>
      <c r="Z727" s="139" t="str">
        <f>IF(OR(C727="Resuelto",C727=""),"",SUM(N727,Q727,T727,W727))</f>
        <v/>
      </c>
      <c r="AA727" s="139" t="str">
        <f>IF(OR(C727="Resuelto",C727=""),"",SUM(M727,P727,S727,V727))</f>
        <v/>
      </c>
      <c r="AB727" s="28">
        <v>909</v>
      </c>
      <c r="AC727" s="28" t="str">
        <f t="shared" ca="1" si="51"/>
        <v/>
      </c>
      <c r="AD727" s="75" t="str">
        <f t="shared" ca="1" si="52"/>
        <v/>
      </c>
      <c r="AI727" s="78" t="str">
        <f>IF(AJ727="","",MAX($AI$5:AI726)+1)</f>
        <v/>
      </c>
      <c r="AJ727" s="53" t="str">
        <f>IF(G726="","",IF(COUNTIF($AJ$11:AJ726,G726)=0,G726,""))</f>
        <v/>
      </c>
      <c r="AK727" s="53" t="str">
        <f t="shared" si="53"/>
        <v/>
      </c>
      <c r="AL727" s="135"/>
    </row>
    <row r="728" spans="1:38" x14ac:dyDescent="0.25">
      <c r="A728" s="136"/>
      <c r="B728" s="136"/>
      <c r="C728" s="136"/>
      <c r="D728" s="136"/>
      <c r="E728" s="137"/>
      <c r="F728" s="137"/>
      <c r="G728" s="136"/>
      <c r="H728" s="137"/>
      <c r="I728" s="140" t="str">
        <f t="shared" si="50"/>
        <v/>
      </c>
      <c r="J728" s="140"/>
      <c r="K728" s="140"/>
      <c r="L728" s="140"/>
      <c r="M728" s="74" t="str">
        <f>IF(AND(C728="Abierto",D728="Urgente"),A728,"")</f>
        <v/>
      </c>
      <c r="N728" s="74" t="str">
        <f ca="1">IF(AND(C728="Abierto",D728="Urgente"),TODAY()-E728,"")</f>
        <v/>
      </c>
      <c r="O728" s="74" t="str">
        <f>IF(AND(C728="Abierto",D728="Urgente"),RANK(N728,$N$13:$N$814,0)+COUNTIF($N$13:N728,N728)-1,"")</f>
        <v/>
      </c>
      <c r="P728" s="74" t="str">
        <f>IF(AND(C728="Abierto",D728="Alta"),A728,"")</f>
        <v/>
      </c>
      <c r="Q728" s="74" t="str">
        <f ca="1">IF(AND(C728="Abierto",D728="Alta"),TODAY()-E728,"")</f>
        <v/>
      </c>
      <c r="R728" s="74" t="str">
        <f>IF(AND(C728="Abierto",D728="Alta"),RANK(Q728,$Q$13:$Q$814,0)+COUNTIF($Q$13:Q728,Q728)-1+MAX(O:O),"")</f>
        <v/>
      </c>
      <c r="S728" s="74" t="str">
        <f>IF(AND(C728="Abierto",D728="Media"),A728,"")</f>
        <v/>
      </c>
      <c r="T728" s="74" t="str">
        <f ca="1">IF(AND(C728="Abierto",D728="Media"),TODAY()-E728,"")</f>
        <v/>
      </c>
      <c r="U728" s="74" t="str">
        <f>IF(AND(C728="Abierto",D728="Media"),RANK(T728,$T$13:$T$814,0)+COUNTIF($T$13:T728,T728)-1+MAX(O:O,R:R),"")</f>
        <v/>
      </c>
      <c r="V728" s="74" t="str">
        <f>IF(AND(C728="Abierto",D728="Baja"),A728,"")</f>
        <v/>
      </c>
      <c r="W728" s="74" t="str">
        <f ca="1">IF(AND(C728="Abierto",D728="Baja"),TODAY()-E728,"")</f>
        <v/>
      </c>
      <c r="X728" s="74" t="str">
        <f>IF(AND(C728="Abierto",D728="Baja"),RANK(W728,$W$13:$W$814,0)+COUNTIF($W$13:W728,W728)-1+MAX(O:O,R:R,U:U),"")</f>
        <v/>
      </c>
      <c r="Y728" s="139" t="str">
        <f>IF(OR(C728="Resuelto",C728=""),"",SUM(O728,R728,U728,X728))</f>
        <v/>
      </c>
      <c r="Z728" s="139" t="str">
        <f>IF(OR(C728="Resuelto",C728=""),"",SUM(N728,Q728,T728,W728))</f>
        <v/>
      </c>
      <c r="AA728" s="139" t="str">
        <f>IF(OR(C728="Resuelto",C728=""),"",SUM(M728,P728,S728,V728))</f>
        <v/>
      </c>
      <c r="AB728" s="28">
        <v>910</v>
      </c>
      <c r="AC728" s="28" t="str">
        <f t="shared" ca="1" si="51"/>
        <v/>
      </c>
      <c r="AD728" s="75" t="str">
        <f t="shared" ca="1" si="52"/>
        <v/>
      </c>
      <c r="AI728" s="78" t="str">
        <f>IF(AJ728="","",MAX($AI$5:AI727)+1)</f>
        <v/>
      </c>
      <c r="AJ728" s="53" t="str">
        <f>IF(G727="","",IF(COUNTIF($AJ$11:AJ727,G727)=0,G727,""))</f>
        <v/>
      </c>
      <c r="AK728" s="53" t="str">
        <f t="shared" si="53"/>
        <v/>
      </c>
      <c r="AL728" s="135"/>
    </row>
    <row r="729" spans="1:38" x14ac:dyDescent="0.25">
      <c r="A729" s="136"/>
      <c r="B729" s="136"/>
      <c r="C729" s="136"/>
      <c r="D729" s="136"/>
      <c r="E729" s="137"/>
      <c r="F729" s="137"/>
      <c r="G729" s="136"/>
      <c r="H729" s="137"/>
      <c r="I729" s="140" t="str">
        <f t="shared" si="50"/>
        <v/>
      </c>
      <c r="J729" s="140"/>
      <c r="K729" s="140"/>
      <c r="L729" s="140"/>
      <c r="M729" s="74" t="str">
        <f>IF(AND(C729="Abierto",D729="Urgente"),A729,"")</f>
        <v/>
      </c>
      <c r="N729" s="74" t="str">
        <f ca="1">IF(AND(C729="Abierto",D729="Urgente"),TODAY()-E729,"")</f>
        <v/>
      </c>
      <c r="O729" s="74" t="str">
        <f>IF(AND(C729="Abierto",D729="Urgente"),RANK(N729,$N$13:$N$814,0)+COUNTIF($N$13:N729,N729)-1,"")</f>
        <v/>
      </c>
      <c r="P729" s="74" t="str">
        <f>IF(AND(C729="Abierto",D729="Alta"),A729,"")</f>
        <v/>
      </c>
      <c r="Q729" s="74" t="str">
        <f ca="1">IF(AND(C729="Abierto",D729="Alta"),TODAY()-E729,"")</f>
        <v/>
      </c>
      <c r="R729" s="74" t="str">
        <f>IF(AND(C729="Abierto",D729="Alta"),RANK(Q729,$Q$13:$Q$814,0)+COUNTIF($Q$13:Q729,Q729)-1+MAX(O:O),"")</f>
        <v/>
      </c>
      <c r="S729" s="74" t="str">
        <f>IF(AND(C729="Abierto",D729="Media"),A729,"")</f>
        <v/>
      </c>
      <c r="T729" s="74" t="str">
        <f ca="1">IF(AND(C729="Abierto",D729="Media"),TODAY()-E729,"")</f>
        <v/>
      </c>
      <c r="U729" s="74" t="str">
        <f>IF(AND(C729="Abierto",D729="Media"),RANK(T729,$T$13:$T$814,0)+COUNTIF($T$13:T729,T729)-1+MAX(O:O,R:R),"")</f>
        <v/>
      </c>
      <c r="V729" s="74" t="str">
        <f>IF(AND(C729="Abierto",D729="Baja"),A729,"")</f>
        <v/>
      </c>
      <c r="W729" s="74" t="str">
        <f ca="1">IF(AND(C729="Abierto",D729="Baja"),TODAY()-E729,"")</f>
        <v/>
      </c>
      <c r="X729" s="74" t="str">
        <f>IF(AND(C729="Abierto",D729="Baja"),RANK(W729,$W$13:$W$814,0)+COUNTIF($W$13:W729,W729)-1+MAX(O:O,R:R,U:U),"")</f>
        <v/>
      </c>
      <c r="Y729" s="139" t="str">
        <f>IF(OR(C729="Resuelto",C729=""),"",SUM(O729,R729,U729,X729))</f>
        <v/>
      </c>
      <c r="Z729" s="139" t="str">
        <f>IF(OR(C729="Resuelto",C729=""),"",SUM(N729,Q729,T729,W729))</f>
        <v/>
      </c>
      <c r="AA729" s="139" t="str">
        <f>IF(OR(C729="Resuelto",C729=""),"",SUM(M729,P729,S729,V729))</f>
        <v/>
      </c>
      <c r="AB729" s="28">
        <v>911</v>
      </c>
      <c r="AC729" s="28" t="str">
        <f t="shared" ca="1" si="51"/>
        <v/>
      </c>
      <c r="AD729" s="75" t="str">
        <f t="shared" ca="1" si="52"/>
        <v/>
      </c>
      <c r="AI729" s="78" t="str">
        <f>IF(AJ729="","",MAX($AI$5:AI728)+1)</f>
        <v/>
      </c>
      <c r="AJ729" s="53" t="str">
        <f>IF(G728="","",IF(COUNTIF($AJ$11:AJ728,G728)=0,G728,""))</f>
        <v/>
      </c>
      <c r="AK729" s="53" t="str">
        <f t="shared" si="53"/>
        <v/>
      </c>
      <c r="AL729" s="135"/>
    </row>
    <row r="730" spans="1:38" x14ac:dyDescent="0.25">
      <c r="A730" s="136"/>
      <c r="B730" s="136"/>
      <c r="C730" s="136"/>
      <c r="D730" s="136"/>
      <c r="E730" s="137"/>
      <c r="F730" s="137"/>
      <c r="G730" s="136"/>
      <c r="H730" s="137"/>
      <c r="I730" s="140" t="str">
        <f t="shared" si="50"/>
        <v/>
      </c>
      <c r="J730" s="140"/>
      <c r="K730" s="140"/>
      <c r="L730" s="140"/>
      <c r="M730" s="74" t="str">
        <f>IF(AND(C730="Abierto",D730="Urgente"),A730,"")</f>
        <v/>
      </c>
      <c r="N730" s="74" t="str">
        <f ca="1">IF(AND(C730="Abierto",D730="Urgente"),TODAY()-E730,"")</f>
        <v/>
      </c>
      <c r="O730" s="74" t="str">
        <f>IF(AND(C730="Abierto",D730="Urgente"),RANK(N730,$N$13:$N$814,0)+COUNTIF($N$13:N730,N730)-1,"")</f>
        <v/>
      </c>
      <c r="P730" s="74" t="str">
        <f>IF(AND(C730="Abierto",D730="Alta"),A730,"")</f>
        <v/>
      </c>
      <c r="Q730" s="74" t="str">
        <f ca="1">IF(AND(C730="Abierto",D730="Alta"),TODAY()-E730,"")</f>
        <v/>
      </c>
      <c r="R730" s="74" t="str">
        <f>IF(AND(C730="Abierto",D730="Alta"),RANK(Q730,$Q$13:$Q$814,0)+COUNTIF($Q$13:Q730,Q730)-1+MAX(O:O),"")</f>
        <v/>
      </c>
      <c r="S730" s="74" t="str">
        <f>IF(AND(C730="Abierto",D730="Media"),A730,"")</f>
        <v/>
      </c>
      <c r="T730" s="74" t="str">
        <f ca="1">IF(AND(C730="Abierto",D730="Media"),TODAY()-E730,"")</f>
        <v/>
      </c>
      <c r="U730" s="74" t="str">
        <f>IF(AND(C730="Abierto",D730="Media"),RANK(T730,$T$13:$T$814,0)+COUNTIF($T$13:T730,T730)-1+MAX(O:O,R:R),"")</f>
        <v/>
      </c>
      <c r="V730" s="74" t="str">
        <f>IF(AND(C730="Abierto",D730="Baja"),A730,"")</f>
        <v/>
      </c>
      <c r="W730" s="74" t="str">
        <f ca="1">IF(AND(C730="Abierto",D730="Baja"),TODAY()-E730,"")</f>
        <v/>
      </c>
      <c r="X730" s="74" t="str">
        <f>IF(AND(C730="Abierto",D730="Baja"),RANK(W730,$W$13:$W$814,0)+COUNTIF($W$13:W730,W730)-1+MAX(O:O,R:R,U:U),"")</f>
        <v/>
      </c>
      <c r="Y730" s="139" t="str">
        <f>IF(OR(C730="Resuelto",C730=""),"",SUM(O730,R730,U730,X730))</f>
        <v/>
      </c>
      <c r="Z730" s="139" t="str">
        <f>IF(OR(C730="Resuelto",C730=""),"",SUM(N730,Q730,T730,W730))</f>
        <v/>
      </c>
      <c r="AA730" s="139" t="str">
        <f>IF(OR(C730="Resuelto",C730=""),"",SUM(M730,P730,S730,V730))</f>
        <v/>
      </c>
      <c r="AB730" s="28">
        <v>912</v>
      </c>
      <c r="AC730" s="28" t="str">
        <f t="shared" ca="1" si="51"/>
        <v/>
      </c>
      <c r="AD730" s="75" t="str">
        <f t="shared" ca="1" si="52"/>
        <v/>
      </c>
      <c r="AI730" s="78" t="str">
        <f>IF(AJ730="","",MAX($AI$5:AI729)+1)</f>
        <v/>
      </c>
      <c r="AJ730" s="53" t="str">
        <f>IF(G729="","",IF(COUNTIF($AJ$11:AJ729,G729)=0,G729,""))</f>
        <v/>
      </c>
      <c r="AK730" s="53" t="str">
        <f t="shared" si="53"/>
        <v/>
      </c>
      <c r="AL730" s="135"/>
    </row>
    <row r="731" spans="1:38" x14ac:dyDescent="0.25">
      <c r="A731" s="136"/>
      <c r="B731" s="136"/>
      <c r="C731" s="136"/>
      <c r="D731" s="136"/>
      <c r="E731" s="137"/>
      <c r="F731" s="137"/>
      <c r="G731" s="136"/>
      <c r="H731" s="137"/>
      <c r="I731" s="140" t="str">
        <f t="shared" si="50"/>
        <v/>
      </c>
      <c r="J731" s="140"/>
      <c r="K731" s="140"/>
      <c r="L731" s="140"/>
      <c r="M731" s="74" t="str">
        <f>IF(AND(C731="Abierto",D731="Urgente"),A731,"")</f>
        <v/>
      </c>
      <c r="N731" s="74" t="str">
        <f ca="1">IF(AND(C731="Abierto",D731="Urgente"),TODAY()-E731,"")</f>
        <v/>
      </c>
      <c r="O731" s="74" t="str">
        <f>IF(AND(C731="Abierto",D731="Urgente"),RANK(N731,$N$13:$N$814,0)+COUNTIF($N$13:N731,N731)-1,"")</f>
        <v/>
      </c>
      <c r="P731" s="74" t="str">
        <f>IF(AND(C731="Abierto",D731="Alta"),A731,"")</f>
        <v/>
      </c>
      <c r="Q731" s="74" t="str">
        <f ca="1">IF(AND(C731="Abierto",D731="Alta"),TODAY()-E731,"")</f>
        <v/>
      </c>
      <c r="R731" s="74" t="str">
        <f>IF(AND(C731="Abierto",D731="Alta"),RANK(Q731,$Q$13:$Q$814,0)+COUNTIF($Q$13:Q731,Q731)-1+MAX(O:O),"")</f>
        <v/>
      </c>
      <c r="S731" s="74" t="str">
        <f>IF(AND(C731="Abierto",D731="Media"),A731,"")</f>
        <v/>
      </c>
      <c r="T731" s="74" t="str">
        <f ca="1">IF(AND(C731="Abierto",D731="Media"),TODAY()-E731,"")</f>
        <v/>
      </c>
      <c r="U731" s="74" t="str">
        <f>IF(AND(C731="Abierto",D731="Media"),RANK(T731,$T$13:$T$814,0)+COUNTIF($T$13:T731,T731)-1+MAX(O:O,R:R),"")</f>
        <v/>
      </c>
      <c r="V731" s="74" t="str">
        <f>IF(AND(C731="Abierto",D731="Baja"),A731,"")</f>
        <v/>
      </c>
      <c r="W731" s="74" t="str">
        <f ca="1">IF(AND(C731="Abierto",D731="Baja"),TODAY()-E731,"")</f>
        <v/>
      </c>
      <c r="X731" s="74" t="str">
        <f>IF(AND(C731="Abierto",D731="Baja"),RANK(W731,$W$13:$W$814,0)+COUNTIF($W$13:W731,W731)-1+MAX(O:O,R:R,U:U),"")</f>
        <v/>
      </c>
      <c r="Y731" s="139" t="str">
        <f>IF(OR(C731="Resuelto",C731=""),"",SUM(O731,R731,U731,X731))</f>
        <v/>
      </c>
      <c r="Z731" s="139" t="str">
        <f>IF(OR(C731="Resuelto",C731=""),"",SUM(N731,Q731,T731,W731))</f>
        <v/>
      </c>
      <c r="AA731" s="139" t="str">
        <f>IF(OR(C731="Resuelto",C731=""),"",SUM(M731,P731,S731,V731))</f>
        <v/>
      </c>
      <c r="AB731" s="28">
        <v>913</v>
      </c>
      <c r="AC731" s="28" t="str">
        <f t="shared" ca="1" si="51"/>
        <v/>
      </c>
      <c r="AD731" s="75" t="str">
        <f t="shared" ca="1" si="52"/>
        <v/>
      </c>
      <c r="AI731" s="78" t="str">
        <f>IF(AJ731="","",MAX($AI$5:AI730)+1)</f>
        <v/>
      </c>
      <c r="AJ731" s="53" t="str">
        <f>IF(G730="","",IF(COUNTIF($AJ$11:AJ730,G730)=0,G730,""))</f>
        <v/>
      </c>
      <c r="AK731" s="53" t="str">
        <f t="shared" si="53"/>
        <v/>
      </c>
      <c r="AL731" s="135"/>
    </row>
    <row r="732" spans="1:38" x14ac:dyDescent="0.25">
      <c r="A732" s="136"/>
      <c r="B732" s="136"/>
      <c r="C732" s="136"/>
      <c r="D732" s="136"/>
      <c r="E732" s="137"/>
      <c r="F732" s="137"/>
      <c r="G732" s="136"/>
      <c r="H732" s="137"/>
      <c r="I732" s="140" t="str">
        <f t="shared" si="50"/>
        <v/>
      </c>
      <c r="J732" s="140"/>
      <c r="K732" s="140"/>
      <c r="L732" s="140"/>
      <c r="M732" s="74" t="str">
        <f>IF(AND(C732="Abierto",D732="Urgente"),A732,"")</f>
        <v/>
      </c>
      <c r="N732" s="74" t="str">
        <f ca="1">IF(AND(C732="Abierto",D732="Urgente"),TODAY()-E732,"")</f>
        <v/>
      </c>
      <c r="O732" s="74" t="str">
        <f>IF(AND(C732="Abierto",D732="Urgente"),RANK(N732,$N$13:$N$814,0)+COUNTIF($N$13:N732,N732)-1,"")</f>
        <v/>
      </c>
      <c r="P732" s="74" t="str">
        <f>IF(AND(C732="Abierto",D732="Alta"),A732,"")</f>
        <v/>
      </c>
      <c r="Q732" s="74" t="str">
        <f ca="1">IF(AND(C732="Abierto",D732="Alta"),TODAY()-E732,"")</f>
        <v/>
      </c>
      <c r="R732" s="74" t="str">
        <f>IF(AND(C732="Abierto",D732="Alta"),RANK(Q732,$Q$13:$Q$814,0)+COUNTIF($Q$13:Q732,Q732)-1+MAX(O:O),"")</f>
        <v/>
      </c>
      <c r="S732" s="74" t="str">
        <f>IF(AND(C732="Abierto",D732="Media"),A732,"")</f>
        <v/>
      </c>
      <c r="T732" s="74" t="str">
        <f ca="1">IF(AND(C732="Abierto",D732="Media"),TODAY()-E732,"")</f>
        <v/>
      </c>
      <c r="U732" s="74" t="str">
        <f>IF(AND(C732="Abierto",D732="Media"),RANK(T732,$T$13:$T$814,0)+COUNTIF($T$13:T732,T732)-1+MAX(O:O,R:R),"")</f>
        <v/>
      </c>
      <c r="V732" s="74" t="str">
        <f>IF(AND(C732="Abierto",D732="Baja"),A732,"")</f>
        <v/>
      </c>
      <c r="W732" s="74" t="str">
        <f ca="1">IF(AND(C732="Abierto",D732="Baja"),TODAY()-E732,"")</f>
        <v/>
      </c>
      <c r="X732" s="74" t="str">
        <f>IF(AND(C732="Abierto",D732="Baja"),RANK(W732,$W$13:$W$814,0)+COUNTIF($W$13:W732,W732)-1+MAX(O:O,R:R,U:U),"")</f>
        <v/>
      </c>
      <c r="Y732" s="139" t="str">
        <f>IF(OR(C732="Resuelto",C732=""),"",SUM(O732,R732,U732,X732))</f>
        <v/>
      </c>
      <c r="Z732" s="139" t="str">
        <f>IF(OR(C732="Resuelto",C732=""),"",SUM(N732,Q732,T732,W732))</f>
        <v/>
      </c>
      <c r="AA732" s="139" t="str">
        <f>IF(OR(C732="Resuelto",C732=""),"",SUM(M732,P732,S732,V732))</f>
        <v/>
      </c>
      <c r="AB732" s="28">
        <v>914</v>
      </c>
      <c r="AC732" s="28" t="str">
        <f t="shared" ca="1" si="51"/>
        <v/>
      </c>
      <c r="AD732" s="75" t="str">
        <f t="shared" ca="1" si="52"/>
        <v/>
      </c>
      <c r="AI732" s="78" t="str">
        <f>IF(AJ732="","",MAX($AI$5:AI731)+1)</f>
        <v/>
      </c>
      <c r="AJ732" s="53" t="str">
        <f>IF(G731="","",IF(COUNTIF($AJ$11:AJ731,G731)=0,G731,""))</f>
        <v/>
      </c>
      <c r="AK732" s="53" t="str">
        <f t="shared" si="53"/>
        <v/>
      </c>
      <c r="AL732" s="135"/>
    </row>
    <row r="733" spans="1:38" x14ac:dyDescent="0.25">
      <c r="A733" s="136"/>
      <c r="B733" s="136"/>
      <c r="C733" s="136"/>
      <c r="D733" s="136"/>
      <c r="E733" s="137"/>
      <c r="F733" s="137"/>
      <c r="G733" s="136"/>
      <c r="H733" s="137"/>
      <c r="I733" s="140" t="str">
        <f t="shared" si="50"/>
        <v/>
      </c>
      <c r="J733" s="140"/>
      <c r="K733" s="140"/>
      <c r="L733" s="140"/>
      <c r="M733" s="74" t="str">
        <f>IF(AND(C733="Abierto",D733="Urgente"),A733,"")</f>
        <v/>
      </c>
      <c r="N733" s="74" t="str">
        <f ca="1">IF(AND(C733="Abierto",D733="Urgente"),TODAY()-E733,"")</f>
        <v/>
      </c>
      <c r="O733" s="74" t="str">
        <f>IF(AND(C733="Abierto",D733="Urgente"),RANK(N733,$N$13:$N$814,0)+COUNTIF($N$13:N733,N733)-1,"")</f>
        <v/>
      </c>
      <c r="P733" s="74" t="str">
        <f>IF(AND(C733="Abierto",D733="Alta"),A733,"")</f>
        <v/>
      </c>
      <c r="Q733" s="74" t="str">
        <f ca="1">IF(AND(C733="Abierto",D733="Alta"),TODAY()-E733,"")</f>
        <v/>
      </c>
      <c r="R733" s="74" t="str">
        <f>IF(AND(C733="Abierto",D733="Alta"),RANK(Q733,$Q$13:$Q$814,0)+COUNTIF($Q$13:Q733,Q733)-1+MAX(O:O),"")</f>
        <v/>
      </c>
      <c r="S733" s="74" t="str">
        <f>IF(AND(C733="Abierto",D733="Media"),A733,"")</f>
        <v/>
      </c>
      <c r="T733" s="74" t="str">
        <f ca="1">IF(AND(C733="Abierto",D733="Media"),TODAY()-E733,"")</f>
        <v/>
      </c>
      <c r="U733" s="74" t="str">
        <f>IF(AND(C733="Abierto",D733="Media"),RANK(T733,$T$13:$T$814,0)+COUNTIF($T$13:T733,T733)-1+MAX(O:O,R:R),"")</f>
        <v/>
      </c>
      <c r="V733" s="74" t="str">
        <f>IF(AND(C733="Abierto",D733="Baja"),A733,"")</f>
        <v/>
      </c>
      <c r="W733" s="74" t="str">
        <f ca="1">IF(AND(C733="Abierto",D733="Baja"),TODAY()-E733,"")</f>
        <v/>
      </c>
      <c r="X733" s="74" t="str">
        <f>IF(AND(C733="Abierto",D733="Baja"),RANK(W733,$W$13:$W$814,0)+COUNTIF($W$13:W733,W733)-1+MAX(O:O,R:R,U:U),"")</f>
        <v/>
      </c>
      <c r="Y733" s="139" t="str">
        <f>IF(OR(C733="Resuelto",C733=""),"",SUM(O733,R733,U733,X733))</f>
        <v/>
      </c>
      <c r="Z733" s="139" t="str">
        <f>IF(OR(C733="Resuelto",C733=""),"",SUM(N733,Q733,T733,W733))</f>
        <v/>
      </c>
      <c r="AA733" s="139" t="str">
        <f>IF(OR(C733="Resuelto",C733=""),"",SUM(M733,P733,S733,V733))</f>
        <v/>
      </c>
      <c r="AB733" s="28">
        <v>915</v>
      </c>
      <c r="AC733" s="28" t="str">
        <f t="shared" ca="1" si="51"/>
        <v/>
      </c>
      <c r="AD733" s="75" t="str">
        <f t="shared" ca="1" si="52"/>
        <v/>
      </c>
      <c r="AI733" s="78" t="str">
        <f>IF(AJ733="","",MAX($AI$5:AI732)+1)</f>
        <v/>
      </c>
      <c r="AJ733" s="53" t="str">
        <f>IF(G732="","",IF(COUNTIF($AJ$11:AJ732,G732)=0,G732,""))</f>
        <v/>
      </c>
      <c r="AK733" s="53" t="str">
        <f t="shared" si="53"/>
        <v/>
      </c>
      <c r="AL733" s="135"/>
    </row>
    <row r="734" spans="1:38" x14ac:dyDescent="0.25">
      <c r="A734" s="136"/>
      <c r="B734" s="136"/>
      <c r="C734" s="136"/>
      <c r="D734" s="136"/>
      <c r="E734" s="137"/>
      <c r="F734" s="137"/>
      <c r="G734" s="136"/>
      <c r="H734" s="137"/>
      <c r="I734" s="140" t="str">
        <f t="shared" si="50"/>
        <v/>
      </c>
      <c r="J734" s="140"/>
      <c r="K734" s="140"/>
      <c r="L734" s="140"/>
      <c r="M734" s="74" t="str">
        <f>IF(AND(C734="Abierto",D734="Urgente"),A734,"")</f>
        <v/>
      </c>
      <c r="N734" s="74" t="str">
        <f ca="1">IF(AND(C734="Abierto",D734="Urgente"),TODAY()-E734,"")</f>
        <v/>
      </c>
      <c r="O734" s="74" t="str">
        <f>IF(AND(C734="Abierto",D734="Urgente"),RANK(N734,$N$13:$N$814,0)+COUNTIF($N$13:N734,N734)-1,"")</f>
        <v/>
      </c>
      <c r="P734" s="74" t="str">
        <f>IF(AND(C734="Abierto",D734="Alta"),A734,"")</f>
        <v/>
      </c>
      <c r="Q734" s="74" t="str">
        <f ca="1">IF(AND(C734="Abierto",D734="Alta"),TODAY()-E734,"")</f>
        <v/>
      </c>
      <c r="R734" s="74" t="str">
        <f>IF(AND(C734="Abierto",D734="Alta"),RANK(Q734,$Q$13:$Q$814,0)+COUNTIF($Q$13:Q734,Q734)-1+MAX(O:O),"")</f>
        <v/>
      </c>
      <c r="S734" s="74" t="str">
        <f>IF(AND(C734="Abierto",D734="Media"),A734,"")</f>
        <v/>
      </c>
      <c r="T734" s="74" t="str">
        <f ca="1">IF(AND(C734="Abierto",D734="Media"),TODAY()-E734,"")</f>
        <v/>
      </c>
      <c r="U734" s="74" t="str">
        <f>IF(AND(C734="Abierto",D734="Media"),RANK(T734,$T$13:$T$814,0)+COUNTIF($T$13:T734,T734)-1+MAX(O:O,R:R),"")</f>
        <v/>
      </c>
      <c r="V734" s="74" t="str">
        <f>IF(AND(C734="Abierto",D734="Baja"),A734,"")</f>
        <v/>
      </c>
      <c r="W734" s="74" t="str">
        <f ca="1">IF(AND(C734="Abierto",D734="Baja"),TODAY()-E734,"")</f>
        <v/>
      </c>
      <c r="X734" s="74" t="str">
        <f>IF(AND(C734="Abierto",D734="Baja"),RANK(W734,$W$13:$W$814,0)+COUNTIF($W$13:W734,W734)-1+MAX(O:O,R:R,U:U),"")</f>
        <v/>
      </c>
      <c r="Y734" s="139" t="str">
        <f>IF(OR(C734="Resuelto",C734=""),"",SUM(O734,R734,U734,X734))</f>
        <v/>
      </c>
      <c r="Z734" s="139" t="str">
        <f>IF(OR(C734="Resuelto",C734=""),"",SUM(N734,Q734,T734,W734))</f>
        <v/>
      </c>
      <c r="AA734" s="139" t="str">
        <f>IF(OR(C734="Resuelto",C734=""),"",SUM(M734,P734,S734,V734))</f>
        <v/>
      </c>
      <c r="AB734" s="28">
        <v>916</v>
      </c>
      <c r="AC734" s="28" t="str">
        <f t="shared" ca="1" si="51"/>
        <v/>
      </c>
      <c r="AD734" s="75" t="str">
        <f t="shared" ca="1" si="52"/>
        <v/>
      </c>
      <c r="AI734" s="78" t="str">
        <f>IF(AJ734="","",MAX($AI$5:AI733)+1)</f>
        <v/>
      </c>
      <c r="AJ734" s="53" t="str">
        <f>IF(G733="","",IF(COUNTIF($AJ$11:AJ733,G733)=0,G733,""))</f>
        <v/>
      </c>
      <c r="AK734" s="53" t="str">
        <f t="shared" si="53"/>
        <v/>
      </c>
      <c r="AL734" s="135"/>
    </row>
    <row r="735" spans="1:38" x14ac:dyDescent="0.25">
      <c r="A735" s="136"/>
      <c r="B735" s="136"/>
      <c r="C735" s="136"/>
      <c r="D735" s="136"/>
      <c r="E735" s="137"/>
      <c r="F735" s="137"/>
      <c r="G735" s="136"/>
      <c r="H735" s="137"/>
      <c r="I735" s="140" t="str">
        <f t="shared" si="50"/>
        <v/>
      </c>
      <c r="J735" s="140"/>
      <c r="K735" s="140"/>
      <c r="L735" s="140"/>
      <c r="M735" s="74" t="str">
        <f>IF(AND(C735="Abierto",D735="Urgente"),A735,"")</f>
        <v/>
      </c>
      <c r="N735" s="74" t="str">
        <f ca="1">IF(AND(C735="Abierto",D735="Urgente"),TODAY()-E735,"")</f>
        <v/>
      </c>
      <c r="O735" s="74" t="str">
        <f>IF(AND(C735="Abierto",D735="Urgente"),RANK(N735,$N$13:$N$814,0)+COUNTIF($N$13:N735,N735)-1,"")</f>
        <v/>
      </c>
      <c r="P735" s="74" t="str">
        <f>IF(AND(C735="Abierto",D735="Alta"),A735,"")</f>
        <v/>
      </c>
      <c r="Q735" s="74" t="str">
        <f ca="1">IF(AND(C735="Abierto",D735="Alta"),TODAY()-E735,"")</f>
        <v/>
      </c>
      <c r="R735" s="74" t="str">
        <f>IF(AND(C735="Abierto",D735="Alta"),RANK(Q735,$Q$13:$Q$814,0)+COUNTIF($Q$13:Q735,Q735)-1+MAX(O:O),"")</f>
        <v/>
      </c>
      <c r="S735" s="74" t="str">
        <f>IF(AND(C735="Abierto",D735="Media"),A735,"")</f>
        <v/>
      </c>
      <c r="T735" s="74" t="str">
        <f ca="1">IF(AND(C735="Abierto",D735="Media"),TODAY()-E735,"")</f>
        <v/>
      </c>
      <c r="U735" s="74" t="str">
        <f>IF(AND(C735="Abierto",D735="Media"),RANK(T735,$T$13:$T$814,0)+COUNTIF($T$13:T735,T735)-1+MAX(O:O,R:R),"")</f>
        <v/>
      </c>
      <c r="V735" s="74" t="str">
        <f>IF(AND(C735="Abierto",D735="Baja"),A735,"")</f>
        <v/>
      </c>
      <c r="W735" s="74" t="str">
        <f ca="1">IF(AND(C735="Abierto",D735="Baja"),TODAY()-E735,"")</f>
        <v/>
      </c>
      <c r="X735" s="74" t="str">
        <f>IF(AND(C735="Abierto",D735="Baja"),RANK(W735,$W$13:$W$814,0)+COUNTIF($W$13:W735,W735)-1+MAX(O:O,R:R,U:U),"")</f>
        <v/>
      </c>
      <c r="Y735" s="139" t="str">
        <f>IF(OR(C735="Resuelto",C735=""),"",SUM(O735,R735,U735,X735))</f>
        <v/>
      </c>
      <c r="Z735" s="139" t="str">
        <f>IF(OR(C735="Resuelto",C735=""),"",SUM(N735,Q735,T735,W735))</f>
        <v/>
      </c>
      <c r="AA735" s="139" t="str">
        <f>IF(OR(C735="Resuelto",C735=""),"",SUM(M735,P735,S735,V735))</f>
        <v/>
      </c>
      <c r="AB735" s="28">
        <v>917</v>
      </c>
      <c r="AC735" s="28" t="str">
        <f t="shared" ca="1" si="51"/>
        <v/>
      </c>
      <c r="AD735" s="75" t="str">
        <f t="shared" ca="1" si="52"/>
        <v/>
      </c>
      <c r="AI735" s="78" t="str">
        <f>IF(AJ735="","",MAX($AI$5:AI734)+1)</f>
        <v/>
      </c>
      <c r="AJ735" s="53" t="str">
        <f>IF(G734="","",IF(COUNTIF($AJ$11:AJ734,G734)=0,G734,""))</f>
        <v/>
      </c>
      <c r="AK735" s="53" t="str">
        <f t="shared" si="53"/>
        <v/>
      </c>
      <c r="AL735" s="135"/>
    </row>
    <row r="736" spans="1:38" x14ac:dyDescent="0.25">
      <c r="A736" s="136"/>
      <c r="B736" s="136"/>
      <c r="C736" s="136"/>
      <c r="D736" s="136"/>
      <c r="E736" s="137"/>
      <c r="F736" s="137"/>
      <c r="G736" s="136"/>
      <c r="H736" s="137"/>
      <c r="I736" s="140" t="str">
        <f t="shared" si="50"/>
        <v/>
      </c>
      <c r="J736" s="140"/>
      <c r="K736" s="140"/>
      <c r="L736" s="140"/>
      <c r="M736" s="74" t="str">
        <f>IF(AND(C736="Abierto",D736="Urgente"),A736,"")</f>
        <v/>
      </c>
      <c r="N736" s="74" t="str">
        <f ca="1">IF(AND(C736="Abierto",D736="Urgente"),TODAY()-E736,"")</f>
        <v/>
      </c>
      <c r="O736" s="74" t="str">
        <f>IF(AND(C736="Abierto",D736="Urgente"),RANK(N736,$N$13:$N$814,0)+COUNTIF($N$13:N736,N736)-1,"")</f>
        <v/>
      </c>
      <c r="P736" s="74" t="str">
        <f>IF(AND(C736="Abierto",D736="Alta"),A736,"")</f>
        <v/>
      </c>
      <c r="Q736" s="74" t="str">
        <f ca="1">IF(AND(C736="Abierto",D736="Alta"),TODAY()-E736,"")</f>
        <v/>
      </c>
      <c r="R736" s="74" t="str">
        <f>IF(AND(C736="Abierto",D736="Alta"),RANK(Q736,$Q$13:$Q$814,0)+COUNTIF($Q$13:Q736,Q736)-1+MAX(O:O),"")</f>
        <v/>
      </c>
      <c r="S736" s="74" t="str">
        <f>IF(AND(C736="Abierto",D736="Media"),A736,"")</f>
        <v/>
      </c>
      <c r="T736" s="74" t="str">
        <f ca="1">IF(AND(C736="Abierto",D736="Media"),TODAY()-E736,"")</f>
        <v/>
      </c>
      <c r="U736" s="74" t="str">
        <f>IF(AND(C736="Abierto",D736="Media"),RANK(T736,$T$13:$T$814,0)+COUNTIF($T$13:T736,T736)-1+MAX(O:O,R:R),"")</f>
        <v/>
      </c>
      <c r="V736" s="74" t="str">
        <f>IF(AND(C736="Abierto",D736="Baja"),A736,"")</f>
        <v/>
      </c>
      <c r="W736" s="74" t="str">
        <f ca="1">IF(AND(C736="Abierto",D736="Baja"),TODAY()-E736,"")</f>
        <v/>
      </c>
      <c r="X736" s="74" t="str">
        <f>IF(AND(C736="Abierto",D736="Baja"),RANK(W736,$W$13:$W$814,0)+COUNTIF($W$13:W736,W736)-1+MAX(O:O,R:R,U:U),"")</f>
        <v/>
      </c>
      <c r="Y736" s="139" t="str">
        <f>IF(OR(C736="Resuelto",C736=""),"",SUM(O736,R736,U736,X736))</f>
        <v/>
      </c>
      <c r="Z736" s="139" t="str">
        <f>IF(OR(C736="Resuelto",C736=""),"",SUM(N736,Q736,T736,W736))</f>
        <v/>
      </c>
      <c r="AA736" s="139" t="str">
        <f>IF(OR(C736="Resuelto",C736=""),"",SUM(M736,P736,S736,V736))</f>
        <v/>
      </c>
      <c r="AB736" s="28">
        <v>918</v>
      </c>
      <c r="AC736" s="28" t="str">
        <f t="shared" ca="1" si="51"/>
        <v/>
      </c>
      <c r="AD736" s="75" t="str">
        <f t="shared" ca="1" si="52"/>
        <v/>
      </c>
      <c r="AI736" s="78" t="str">
        <f>IF(AJ736="","",MAX($AI$5:AI735)+1)</f>
        <v/>
      </c>
      <c r="AJ736" s="53" t="str">
        <f>IF(G735="","",IF(COUNTIF($AJ$11:AJ735,G735)=0,G735,""))</f>
        <v/>
      </c>
      <c r="AK736" s="53" t="str">
        <f t="shared" si="53"/>
        <v/>
      </c>
      <c r="AL736" s="135"/>
    </row>
    <row r="737" spans="1:38" x14ac:dyDescent="0.25">
      <c r="A737" s="136"/>
      <c r="B737" s="136"/>
      <c r="C737" s="136"/>
      <c r="D737" s="136"/>
      <c r="E737" s="137"/>
      <c r="F737" s="137"/>
      <c r="G737" s="136"/>
      <c r="H737" s="137"/>
      <c r="I737" s="140" t="str">
        <f t="shared" si="50"/>
        <v/>
      </c>
      <c r="J737" s="140"/>
      <c r="K737" s="140"/>
      <c r="L737" s="140"/>
      <c r="M737" s="74" t="str">
        <f>IF(AND(C737="Abierto",D737="Urgente"),A737,"")</f>
        <v/>
      </c>
      <c r="N737" s="74" t="str">
        <f ca="1">IF(AND(C737="Abierto",D737="Urgente"),TODAY()-E737,"")</f>
        <v/>
      </c>
      <c r="O737" s="74" t="str">
        <f>IF(AND(C737="Abierto",D737="Urgente"),RANK(N737,$N$13:$N$814,0)+COUNTIF($N$13:N737,N737)-1,"")</f>
        <v/>
      </c>
      <c r="P737" s="74" t="str">
        <f>IF(AND(C737="Abierto",D737="Alta"),A737,"")</f>
        <v/>
      </c>
      <c r="Q737" s="74" t="str">
        <f ca="1">IF(AND(C737="Abierto",D737="Alta"),TODAY()-E737,"")</f>
        <v/>
      </c>
      <c r="R737" s="74" t="str">
        <f>IF(AND(C737="Abierto",D737="Alta"),RANK(Q737,$Q$13:$Q$814,0)+COUNTIF($Q$13:Q737,Q737)-1+MAX(O:O),"")</f>
        <v/>
      </c>
      <c r="S737" s="74" t="str">
        <f>IF(AND(C737="Abierto",D737="Media"),A737,"")</f>
        <v/>
      </c>
      <c r="T737" s="74" t="str">
        <f ca="1">IF(AND(C737="Abierto",D737="Media"),TODAY()-E737,"")</f>
        <v/>
      </c>
      <c r="U737" s="74" t="str">
        <f>IF(AND(C737="Abierto",D737="Media"),RANK(T737,$T$13:$T$814,0)+COUNTIF($T$13:T737,T737)-1+MAX(O:O,R:R),"")</f>
        <v/>
      </c>
      <c r="V737" s="74" t="str">
        <f>IF(AND(C737="Abierto",D737="Baja"),A737,"")</f>
        <v/>
      </c>
      <c r="W737" s="74" t="str">
        <f ca="1">IF(AND(C737="Abierto",D737="Baja"),TODAY()-E737,"")</f>
        <v/>
      </c>
      <c r="X737" s="74" t="str">
        <f>IF(AND(C737="Abierto",D737="Baja"),RANK(W737,$W$13:$W$814,0)+COUNTIF($W$13:W737,W737)-1+MAX(O:O,R:R,U:U),"")</f>
        <v/>
      </c>
      <c r="Y737" s="139" t="str">
        <f>IF(OR(C737="Resuelto",C737=""),"",SUM(O737,R737,U737,X737))</f>
        <v/>
      </c>
      <c r="Z737" s="139" t="str">
        <f>IF(OR(C737="Resuelto",C737=""),"",SUM(N737,Q737,T737,W737))</f>
        <v/>
      </c>
      <c r="AA737" s="139" t="str">
        <f>IF(OR(C737="Resuelto",C737=""),"",SUM(M737,P737,S737,V737))</f>
        <v/>
      </c>
      <c r="AB737" s="28">
        <v>919</v>
      </c>
      <c r="AC737" s="28" t="str">
        <f t="shared" ca="1" si="51"/>
        <v/>
      </c>
      <c r="AD737" s="75" t="str">
        <f t="shared" ca="1" si="52"/>
        <v/>
      </c>
      <c r="AI737" s="78" t="str">
        <f>IF(AJ737="","",MAX($AI$5:AI736)+1)</f>
        <v/>
      </c>
      <c r="AJ737" s="53" t="str">
        <f>IF(G736="","",IF(COUNTIF($AJ$11:AJ736,G736)=0,G736,""))</f>
        <v/>
      </c>
      <c r="AK737" s="53" t="str">
        <f t="shared" si="53"/>
        <v/>
      </c>
      <c r="AL737" s="135"/>
    </row>
    <row r="738" spans="1:38" x14ac:dyDescent="0.25">
      <c r="A738" s="136"/>
      <c r="B738" s="136"/>
      <c r="C738" s="136"/>
      <c r="D738" s="136"/>
      <c r="E738" s="137"/>
      <c r="F738" s="137"/>
      <c r="G738" s="136"/>
      <c r="H738" s="137"/>
      <c r="I738" s="140" t="str">
        <f t="shared" si="50"/>
        <v/>
      </c>
      <c r="J738" s="140"/>
      <c r="K738" s="140"/>
      <c r="L738" s="140"/>
      <c r="M738" s="74" t="str">
        <f>IF(AND(C738="Abierto",D738="Urgente"),A738,"")</f>
        <v/>
      </c>
      <c r="N738" s="74" t="str">
        <f ca="1">IF(AND(C738="Abierto",D738="Urgente"),TODAY()-E738,"")</f>
        <v/>
      </c>
      <c r="O738" s="74" t="str">
        <f>IF(AND(C738="Abierto",D738="Urgente"),RANK(N738,$N$13:$N$814,0)+COUNTIF($N$13:N738,N738)-1,"")</f>
        <v/>
      </c>
      <c r="P738" s="74" t="str">
        <f>IF(AND(C738="Abierto",D738="Alta"),A738,"")</f>
        <v/>
      </c>
      <c r="Q738" s="74" t="str">
        <f ca="1">IF(AND(C738="Abierto",D738="Alta"),TODAY()-E738,"")</f>
        <v/>
      </c>
      <c r="R738" s="74" t="str">
        <f>IF(AND(C738="Abierto",D738="Alta"),RANK(Q738,$Q$13:$Q$814,0)+COUNTIF($Q$13:Q738,Q738)-1+MAX(O:O),"")</f>
        <v/>
      </c>
      <c r="S738" s="74" t="str">
        <f>IF(AND(C738="Abierto",D738="Media"),A738,"")</f>
        <v/>
      </c>
      <c r="T738" s="74" t="str">
        <f ca="1">IF(AND(C738="Abierto",D738="Media"),TODAY()-E738,"")</f>
        <v/>
      </c>
      <c r="U738" s="74" t="str">
        <f>IF(AND(C738="Abierto",D738="Media"),RANK(T738,$T$13:$T$814,0)+COUNTIF($T$13:T738,T738)-1+MAX(O:O,R:R),"")</f>
        <v/>
      </c>
      <c r="V738" s="74" t="str">
        <f>IF(AND(C738="Abierto",D738="Baja"),A738,"")</f>
        <v/>
      </c>
      <c r="W738" s="74" t="str">
        <f ca="1">IF(AND(C738="Abierto",D738="Baja"),TODAY()-E738,"")</f>
        <v/>
      </c>
      <c r="X738" s="74" t="str">
        <f>IF(AND(C738="Abierto",D738="Baja"),RANK(W738,$W$13:$W$814,0)+COUNTIF($W$13:W738,W738)-1+MAX(O:O,R:R,U:U),"")</f>
        <v/>
      </c>
      <c r="Y738" s="139" t="str">
        <f>IF(OR(C738="Resuelto",C738=""),"",SUM(O738,R738,U738,X738))</f>
        <v/>
      </c>
      <c r="Z738" s="139" t="str">
        <f>IF(OR(C738="Resuelto",C738=""),"",SUM(N738,Q738,T738,W738))</f>
        <v/>
      </c>
      <c r="AA738" s="139" t="str">
        <f>IF(OR(C738="Resuelto",C738=""),"",SUM(M738,P738,S738,V738))</f>
        <v/>
      </c>
      <c r="AB738" s="28">
        <v>920</v>
      </c>
      <c r="AC738" s="28" t="str">
        <f t="shared" ca="1" si="51"/>
        <v/>
      </c>
      <c r="AD738" s="75" t="str">
        <f t="shared" ca="1" si="52"/>
        <v/>
      </c>
      <c r="AI738" s="78" t="str">
        <f>IF(AJ738="","",MAX($AI$5:AI737)+1)</f>
        <v/>
      </c>
      <c r="AJ738" s="53" t="str">
        <f>IF(G737="","",IF(COUNTIF($AJ$11:AJ737,G737)=0,G737,""))</f>
        <v/>
      </c>
      <c r="AK738" s="53" t="str">
        <f t="shared" si="53"/>
        <v/>
      </c>
      <c r="AL738" s="135"/>
    </row>
    <row r="739" spans="1:38" x14ac:dyDescent="0.25">
      <c r="A739" s="136"/>
      <c r="B739" s="136"/>
      <c r="C739" s="136"/>
      <c r="D739" s="136"/>
      <c r="E739" s="137"/>
      <c r="F739" s="137"/>
      <c r="G739" s="136"/>
      <c r="H739" s="137"/>
      <c r="I739" s="140" t="str">
        <f t="shared" si="50"/>
        <v/>
      </c>
      <c r="J739" s="140"/>
      <c r="K739" s="140"/>
      <c r="L739" s="140"/>
      <c r="M739" s="74" t="str">
        <f>IF(AND(C739="Abierto",D739="Urgente"),A739,"")</f>
        <v/>
      </c>
      <c r="N739" s="74" t="str">
        <f ca="1">IF(AND(C739="Abierto",D739="Urgente"),TODAY()-E739,"")</f>
        <v/>
      </c>
      <c r="O739" s="74" t="str">
        <f>IF(AND(C739="Abierto",D739="Urgente"),RANK(N739,$N$13:$N$814,0)+COUNTIF($N$13:N739,N739)-1,"")</f>
        <v/>
      </c>
      <c r="P739" s="74" t="str">
        <f>IF(AND(C739="Abierto",D739="Alta"),A739,"")</f>
        <v/>
      </c>
      <c r="Q739" s="74" t="str">
        <f ca="1">IF(AND(C739="Abierto",D739="Alta"),TODAY()-E739,"")</f>
        <v/>
      </c>
      <c r="R739" s="74" t="str">
        <f>IF(AND(C739="Abierto",D739="Alta"),RANK(Q739,$Q$13:$Q$814,0)+COUNTIF($Q$13:Q739,Q739)-1+MAX(O:O),"")</f>
        <v/>
      </c>
      <c r="S739" s="74" t="str">
        <f>IF(AND(C739="Abierto",D739="Media"),A739,"")</f>
        <v/>
      </c>
      <c r="T739" s="74" t="str">
        <f ca="1">IF(AND(C739="Abierto",D739="Media"),TODAY()-E739,"")</f>
        <v/>
      </c>
      <c r="U739" s="74" t="str">
        <f>IF(AND(C739="Abierto",D739="Media"),RANK(T739,$T$13:$T$814,0)+COUNTIF($T$13:T739,T739)-1+MAX(O:O,R:R),"")</f>
        <v/>
      </c>
      <c r="V739" s="74" t="str">
        <f>IF(AND(C739="Abierto",D739="Baja"),A739,"")</f>
        <v/>
      </c>
      <c r="W739" s="74" t="str">
        <f ca="1">IF(AND(C739="Abierto",D739="Baja"),TODAY()-E739,"")</f>
        <v/>
      </c>
      <c r="X739" s="74" t="str">
        <f>IF(AND(C739="Abierto",D739="Baja"),RANK(W739,$W$13:$W$814,0)+COUNTIF($W$13:W739,W739)-1+MAX(O:O,R:R,U:U),"")</f>
        <v/>
      </c>
      <c r="Y739" s="139" t="str">
        <f>IF(OR(C739="Resuelto",C739=""),"",SUM(O739,R739,U739,X739))</f>
        <v/>
      </c>
      <c r="Z739" s="139" t="str">
        <f>IF(OR(C739="Resuelto",C739=""),"",SUM(N739,Q739,T739,W739))</f>
        <v/>
      </c>
      <c r="AA739" s="139" t="str">
        <f>IF(OR(C739="Resuelto",C739=""),"",SUM(M739,P739,S739,V739))</f>
        <v/>
      </c>
      <c r="AB739" s="28">
        <v>921</v>
      </c>
      <c r="AC739" s="28" t="str">
        <f t="shared" ca="1" si="51"/>
        <v/>
      </c>
      <c r="AD739" s="75" t="str">
        <f t="shared" ca="1" si="52"/>
        <v/>
      </c>
      <c r="AI739" s="78" t="str">
        <f>IF(AJ739="","",MAX($AI$5:AI738)+1)</f>
        <v/>
      </c>
      <c r="AJ739" s="53" t="str">
        <f>IF(G738="","",IF(COUNTIF($AJ$11:AJ738,G738)=0,G738,""))</f>
        <v/>
      </c>
      <c r="AK739" s="53" t="str">
        <f t="shared" si="53"/>
        <v/>
      </c>
      <c r="AL739" s="135"/>
    </row>
    <row r="740" spans="1:38" x14ac:dyDescent="0.25">
      <c r="A740" s="136"/>
      <c r="B740" s="136"/>
      <c r="C740" s="136"/>
      <c r="D740" s="136"/>
      <c r="E740" s="137"/>
      <c r="F740" s="137"/>
      <c r="G740" s="136"/>
      <c r="H740" s="137"/>
      <c r="I740" s="140" t="str">
        <f t="shared" si="50"/>
        <v/>
      </c>
      <c r="J740" s="140"/>
      <c r="K740" s="140"/>
      <c r="L740" s="140"/>
      <c r="M740" s="74" t="str">
        <f>IF(AND(C740="Abierto",D740="Urgente"),A740,"")</f>
        <v/>
      </c>
      <c r="N740" s="74" t="str">
        <f ca="1">IF(AND(C740="Abierto",D740="Urgente"),TODAY()-E740,"")</f>
        <v/>
      </c>
      <c r="O740" s="74" t="str">
        <f>IF(AND(C740="Abierto",D740="Urgente"),RANK(N740,$N$13:$N$814,0)+COUNTIF($N$13:N740,N740)-1,"")</f>
        <v/>
      </c>
      <c r="P740" s="74" t="str">
        <f>IF(AND(C740="Abierto",D740="Alta"),A740,"")</f>
        <v/>
      </c>
      <c r="Q740" s="74" t="str">
        <f ca="1">IF(AND(C740="Abierto",D740="Alta"),TODAY()-E740,"")</f>
        <v/>
      </c>
      <c r="R740" s="74" t="str">
        <f>IF(AND(C740="Abierto",D740="Alta"),RANK(Q740,$Q$13:$Q$814,0)+COUNTIF($Q$13:Q740,Q740)-1+MAX(O:O),"")</f>
        <v/>
      </c>
      <c r="S740" s="74" t="str">
        <f>IF(AND(C740="Abierto",D740="Media"),A740,"")</f>
        <v/>
      </c>
      <c r="T740" s="74" t="str">
        <f ca="1">IF(AND(C740="Abierto",D740="Media"),TODAY()-E740,"")</f>
        <v/>
      </c>
      <c r="U740" s="74" t="str">
        <f>IF(AND(C740="Abierto",D740="Media"),RANK(T740,$T$13:$T$814,0)+COUNTIF($T$13:T740,T740)-1+MAX(O:O,R:R),"")</f>
        <v/>
      </c>
      <c r="V740" s="74" t="str">
        <f>IF(AND(C740="Abierto",D740="Baja"),A740,"")</f>
        <v/>
      </c>
      <c r="W740" s="74" t="str">
        <f ca="1">IF(AND(C740="Abierto",D740="Baja"),TODAY()-E740,"")</f>
        <v/>
      </c>
      <c r="X740" s="74" t="str">
        <f>IF(AND(C740="Abierto",D740="Baja"),RANK(W740,$W$13:$W$814,0)+COUNTIF($W$13:W740,W740)-1+MAX(O:O,R:R,U:U),"")</f>
        <v/>
      </c>
      <c r="Y740" s="139" t="str">
        <f>IF(OR(C740="Resuelto",C740=""),"",SUM(O740,R740,U740,X740))</f>
        <v/>
      </c>
      <c r="Z740" s="139" t="str">
        <f>IF(OR(C740="Resuelto",C740=""),"",SUM(N740,Q740,T740,W740))</f>
        <v/>
      </c>
      <c r="AA740" s="139" t="str">
        <f>IF(OR(C740="Resuelto",C740=""),"",SUM(M740,P740,S740,V740))</f>
        <v/>
      </c>
      <c r="AB740" s="28">
        <v>922</v>
      </c>
      <c r="AC740" s="28" t="str">
        <f t="shared" ca="1" si="51"/>
        <v/>
      </c>
      <c r="AD740" s="75" t="str">
        <f t="shared" ca="1" si="52"/>
        <v/>
      </c>
      <c r="AI740" s="78" t="str">
        <f>IF(AJ740="","",MAX($AI$5:AI739)+1)</f>
        <v/>
      </c>
      <c r="AJ740" s="53" t="str">
        <f>IF(G739="","",IF(COUNTIF($AJ$11:AJ739,G739)=0,G739,""))</f>
        <v/>
      </c>
      <c r="AK740" s="53" t="str">
        <f t="shared" si="53"/>
        <v/>
      </c>
      <c r="AL740" s="135"/>
    </row>
    <row r="741" spans="1:38" x14ac:dyDescent="0.25">
      <c r="A741" s="136"/>
      <c r="B741" s="136"/>
      <c r="C741" s="136"/>
      <c r="D741" s="136"/>
      <c r="E741" s="137"/>
      <c r="F741" s="137"/>
      <c r="G741" s="136"/>
      <c r="H741" s="137"/>
      <c r="I741" s="140" t="str">
        <f t="shared" si="50"/>
        <v/>
      </c>
      <c r="J741" s="140"/>
      <c r="K741" s="140"/>
      <c r="L741" s="140"/>
      <c r="M741" s="74" t="str">
        <f>IF(AND(C741="Abierto",D741="Urgente"),A741,"")</f>
        <v/>
      </c>
      <c r="N741" s="74" t="str">
        <f ca="1">IF(AND(C741="Abierto",D741="Urgente"),TODAY()-E741,"")</f>
        <v/>
      </c>
      <c r="O741" s="74" t="str">
        <f>IF(AND(C741="Abierto",D741="Urgente"),RANK(N741,$N$13:$N$814,0)+COUNTIF($N$13:N741,N741)-1,"")</f>
        <v/>
      </c>
      <c r="P741" s="74" t="str">
        <f>IF(AND(C741="Abierto",D741="Alta"),A741,"")</f>
        <v/>
      </c>
      <c r="Q741" s="74" t="str">
        <f ca="1">IF(AND(C741="Abierto",D741="Alta"),TODAY()-E741,"")</f>
        <v/>
      </c>
      <c r="R741" s="74" t="str">
        <f>IF(AND(C741="Abierto",D741="Alta"),RANK(Q741,$Q$13:$Q$814,0)+COUNTIF($Q$13:Q741,Q741)-1+MAX(O:O),"")</f>
        <v/>
      </c>
      <c r="S741" s="74" t="str">
        <f>IF(AND(C741="Abierto",D741="Media"),A741,"")</f>
        <v/>
      </c>
      <c r="T741" s="74" t="str">
        <f ca="1">IF(AND(C741="Abierto",D741="Media"),TODAY()-E741,"")</f>
        <v/>
      </c>
      <c r="U741" s="74" t="str">
        <f>IF(AND(C741="Abierto",D741="Media"),RANK(T741,$T$13:$T$814,0)+COUNTIF($T$13:T741,T741)-1+MAX(O:O,R:R),"")</f>
        <v/>
      </c>
      <c r="V741" s="74" t="str">
        <f>IF(AND(C741="Abierto",D741="Baja"),A741,"")</f>
        <v/>
      </c>
      <c r="W741" s="74" t="str">
        <f ca="1">IF(AND(C741="Abierto",D741="Baja"),TODAY()-E741,"")</f>
        <v/>
      </c>
      <c r="X741" s="74" t="str">
        <f>IF(AND(C741="Abierto",D741="Baja"),RANK(W741,$W$13:$W$814,0)+COUNTIF($W$13:W741,W741)-1+MAX(O:O,R:R,U:U),"")</f>
        <v/>
      </c>
      <c r="Y741" s="139" t="str">
        <f>IF(OR(C741="Resuelto",C741=""),"",SUM(O741,R741,U741,X741))</f>
        <v/>
      </c>
      <c r="Z741" s="139" t="str">
        <f>IF(OR(C741="Resuelto",C741=""),"",SUM(N741,Q741,T741,W741))</f>
        <v/>
      </c>
      <c r="AA741" s="139" t="str">
        <f>IF(OR(C741="Resuelto",C741=""),"",SUM(M741,P741,S741,V741))</f>
        <v/>
      </c>
      <c r="AB741" s="28">
        <v>923</v>
      </c>
      <c r="AC741" s="28" t="str">
        <f t="shared" ca="1" si="51"/>
        <v/>
      </c>
      <c r="AD741" s="75" t="str">
        <f t="shared" ca="1" si="52"/>
        <v/>
      </c>
      <c r="AI741" s="78" t="str">
        <f>IF(AJ741="","",MAX($AI$5:AI740)+1)</f>
        <v/>
      </c>
      <c r="AJ741" s="53" t="str">
        <f>IF(G740="","",IF(COUNTIF($AJ$11:AJ740,G740)=0,G740,""))</f>
        <v/>
      </c>
      <c r="AK741" s="53" t="str">
        <f t="shared" si="53"/>
        <v/>
      </c>
      <c r="AL741" s="135"/>
    </row>
    <row r="742" spans="1:38" x14ac:dyDescent="0.25">
      <c r="A742" s="136"/>
      <c r="B742" s="136"/>
      <c r="C742" s="136"/>
      <c r="D742" s="136"/>
      <c r="E742" s="137"/>
      <c r="F742" s="137"/>
      <c r="G742" s="136"/>
      <c r="H742" s="137"/>
      <c r="I742" s="140" t="str">
        <f t="shared" si="50"/>
        <v/>
      </c>
      <c r="J742" s="140"/>
      <c r="K742" s="140"/>
      <c r="L742" s="140"/>
      <c r="M742" s="74" t="str">
        <f>IF(AND(C742="Abierto",D742="Urgente"),A742,"")</f>
        <v/>
      </c>
      <c r="N742" s="74" t="str">
        <f ca="1">IF(AND(C742="Abierto",D742="Urgente"),TODAY()-E742,"")</f>
        <v/>
      </c>
      <c r="O742" s="74" t="str">
        <f>IF(AND(C742="Abierto",D742="Urgente"),RANK(N742,$N$13:$N$814,0)+COUNTIF($N$13:N742,N742)-1,"")</f>
        <v/>
      </c>
      <c r="P742" s="74" t="str">
        <f>IF(AND(C742="Abierto",D742="Alta"),A742,"")</f>
        <v/>
      </c>
      <c r="Q742" s="74" t="str">
        <f ca="1">IF(AND(C742="Abierto",D742="Alta"),TODAY()-E742,"")</f>
        <v/>
      </c>
      <c r="R742" s="74" t="str">
        <f>IF(AND(C742="Abierto",D742="Alta"),RANK(Q742,$Q$13:$Q$814,0)+COUNTIF($Q$13:Q742,Q742)-1+MAX(O:O),"")</f>
        <v/>
      </c>
      <c r="S742" s="74" t="str">
        <f>IF(AND(C742="Abierto",D742="Media"),A742,"")</f>
        <v/>
      </c>
      <c r="T742" s="74" t="str">
        <f ca="1">IF(AND(C742="Abierto",D742="Media"),TODAY()-E742,"")</f>
        <v/>
      </c>
      <c r="U742" s="74" t="str">
        <f>IF(AND(C742="Abierto",D742="Media"),RANK(T742,$T$13:$T$814,0)+COUNTIF($T$13:T742,T742)-1+MAX(O:O,R:R),"")</f>
        <v/>
      </c>
      <c r="V742" s="74" t="str">
        <f>IF(AND(C742="Abierto",D742="Baja"),A742,"")</f>
        <v/>
      </c>
      <c r="W742" s="74" t="str">
        <f ca="1">IF(AND(C742="Abierto",D742="Baja"),TODAY()-E742,"")</f>
        <v/>
      </c>
      <c r="X742" s="74" t="str">
        <f>IF(AND(C742="Abierto",D742="Baja"),RANK(W742,$W$13:$W$814,0)+COUNTIF($W$13:W742,W742)-1+MAX(O:O,R:R,U:U),"")</f>
        <v/>
      </c>
      <c r="Y742" s="139" t="str">
        <f>IF(OR(C742="Resuelto",C742=""),"",SUM(O742,R742,U742,X742))</f>
        <v/>
      </c>
      <c r="Z742" s="139" t="str">
        <f>IF(OR(C742="Resuelto",C742=""),"",SUM(N742,Q742,T742,W742))</f>
        <v/>
      </c>
      <c r="AA742" s="139" t="str">
        <f>IF(OR(C742="Resuelto",C742=""),"",SUM(M742,P742,S742,V742))</f>
        <v/>
      </c>
      <c r="AB742" s="28">
        <v>924</v>
      </c>
      <c r="AC742" s="28" t="str">
        <f t="shared" ca="1" si="51"/>
        <v/>
      </c>
      <c r="AD742" s="75" t="str">
        <f t="shared" ca="1" si="52"/>
        <v/>
      </c>
      <c r="AI742" s="78" t="str">
        <f>IF(AJ742="","",MAX($AI$5:AI741)+1)</f>
        <v/>
      </c>
      <c r="AJ742" s="53" t="str">
        <f>IF(G741="","",IF(COUNTIF($AJ$11:AJ741,G741)=0,G741,""))</f>
        <v/>
      </c>
      <c r="AK742" s="53" t="str">
        <f t="shared" si="53"/>
        <v/>
      </c>
      <c r="AL742" s="135"/>
    </row>
    <row r="743" spans="1:38" x14ac:dyDescent="0.25">
      <c r="A743" s="136"/>
      <c r="B743" s="136"/>
      <c r="C743" s="136"/>
      <c r="D743" s="136"/>
      <c r="E743" s="137"/>
      <c r="F743" s="137"/>
      <c r="G743" s="136"/>
      <c r="H743" s="137"/>
      <c r="I743" s="140" t="str">
        <f t="shared" si="50"/>
        <v/>
      </c>
      <c r="J743" s="140"/>
      <c r="K743" s="140"/>
      <c r="L743" s="140"/>
      <c r="M743" s="74" t="str">
        <f>IF(AND(C743="Abierto",D743="Urgente"),A743,"")</f>
        <v/>
      </c>
      <c r="N743" s="74" t="str">
        <f ca="1">IF(AND(C743="Abierto",D743="Urgente"),TODAY()-E743,"")</f>
        <v/>
      </c>
      <c r="O743" s="74" t="str">
        <f>IF(AND(C743="Abierto",D743="Urgente"),RANK(N743,$N$13:$N$814,0)+COUNTIF($N$13:N743,N743)-1,"")</f>
        <v/>
      </c>
      <c r="P743" s="74" t="str">
        <f>IF(AND(C743="Abierto",D743="Alta"),A743,"")</f>
        <v/>
      </c>
      <c r="Q743" s="74" t="str">
        <f ca="1">IF(AND(C743="Abierto",D743="Alta"),TODAY()-E743,"")</f>
        <v/>
      </c>
      <c r="R743" s="74" t="str">
        <f>IF(AND(C743="Abierto",D743="Alta"),RANK(Q743,$Q$13:$Q$814,0)+COUNTIF($Q$13:Q743,Q743)-1+MAX(O:O),"")</f>
        <v/>
      </c>
      <c r="S743" s="74" t="str">
        <f>IF(AND(C743="Abierto",D743="Media"),A743,"")</f>
        <v/>
      </c>
      <c r="T743" s="74" t="str">
        <f ca="1">IF(AND(C743="Abierto",D743="Media"),TODAY()-E743,"")</f>
        <v/>
      </c>
      <c r="U743" s="74" t="str">
        <f>IF(AND(C743="Abierto",D743="Media"),RANK(T743,$T$13:$T$814,0)+COUNTIF($T$13:T743,T743)-1+MAX(O:O,R:R),"")</f>
        <v/>
      </c>
      <c r="V743" s="74" t="str">
        <f>IF(AND(C743="Abierto",D743="Baja"),A743,"")</f>
        <v/>
      </c>
      <c r="W743" s="74" t="str">
        <f ca="1">IF(AND(C743="Abierto",D743="Baja"),TODAY()-E743,"")</f>
        <v/>
      </c>
      <c r="X743" s="74" t="str">
        <f>IF(AND(C743="Abierto",D743="Baja"),RANK(W743,$W$13:$W$814,0)+COUNTIF($W$13:W743,W743)-1+MAX(O:O,R:R,U:U),"")</f>
        <v/>
      </c>
      <c r="Y743" s="139" t="str">
        <f>IF(OR(C743="Resuelto",C743=""),"",SUM(O743,R743,U743,X743))</f>
        <v/>
      </c>
      <c r="Z743" s="139" t="str">
        <f>IF(OR(C743="Resuelto",C743=""),"",SUM(N743,Q743,T743,W743))</f>
        <v/>
      </c>
      <c r="AA743" s="139" t="str">
        <f>IF(OR(C743="Resuelto",C743=""),"",SUM(M743,P743,S743,V743))</f>
        <v/>
      </c>
      <c r="AB743" s="28">
        <v>925</v>
      </c>
      <c r="AC743" s="28" t="str">
        <f t="shared" ca="1" si="51"/>
        <v/>
      </c>
      <c r="AD743" s="75" t="str">
        <f t="shared" ca="1" si="52"/>
        <v/>
      </c>
      <c r="AI743" s="78" t="str">
        <f>IF(AJ743="","",MAX($AI$5:AI742)+1)</f>
        <v/>
      </c>
      <c r="AJ743" s="53" t="str">
        <f>IF(G742="","",IF(COUNTIF($AJ$11:AJ742,G742)=0,G742,""))</f>
        <v/>
      </c>
      <c r="AK743" s="53" t="str">
        <f t="shared" si="53"/>
        <v/>
      </c>
      <c r="AL743" s="135"/>
    </row>
    <row r="744" spans="1:38" x14ac:dyDescent="0.25">
      <c r="A744" s="136"/>
      <c r="B744" s="136"/>
      <c r="C744" s="136"/>
      <c r="D744" s="136"/>
      <c r="E744" s="137"/>
      <c r="F744" s="137"/>
      <c r="G744" s="136"/>
      <c r="H744" s="137"/>
      <c r="I744" s="140" t="str">
        <f t="shared" si="50"/>
        <v/>
      </c>
      <c r="J744" s="140"/>
      <c r="K744" s="140"/>
      <c r="L744" s="140"/>
      <c r="M744" s="74" t="str">
        <f>IF(AND(C744="Abierto",D744="Urgente"),A744,"")</f>
        <v/>
      </c>
      <c r="N744" s="74" t="str">
        <f ca="1">IF(AND(C744="Abierto",D744="Urgente"),TODAY()-E744,"")</f>
        <v/>
      </c>
      <c r="O744" s="74" t="str">
        <f>IF(AND(C744="Abierto",D744="Urgente"),RANK(N744,$N$13:$N$814,0)+COUNTIF($N$13:N744,N744)-1,"")</f>
        <v/>
      </c>
      <c r="P744" s="74" t="str">
        <f>IF(AND(C744="Abierto",D744="Alta"),A744,"")</f>
        <v/>
      </c>
      <c r="Q744" s="74" t="str">
        <f ca="1">IF(AND(C744="Abierto",D744="Alta"),TODAY()-E744,"")</f>
        <v/>
      </c>
      <c r="R744" s="74" t="str">
        <f>IF(AND(C744="Abierto",D744="Alta"),RANK(Q744,$Q$13:$Q$814,0)+COUNTIF($Q$13:Q744,Q744)-1+MAX(O:O),"")</f>
        <v/>
      </c>
      <c r="S744" s="74" t="str">
        <f>IF(AND(C744="Abierto",D744="Media"),A744,"")</f>
        <v/>
      </c>
      <c r="T744" s="74" t="str">
        <f ca="1">IF(AND(C744="Abierto",D744="Media"),TODAY()-E744,"")</f>
        <v/>
      </c>
      <c r="U744" s="74" t="str">
        <f>IF(AND(C744="Abierto",D744="Media"),RANK(T744,$T$13:$T$814,0)+COUNTIF($T$13:T744,T744)-1+MAX(O:O,R:R),"")</f>
        <v/>
      </c>
      <c r="V744" s="74" t="str">
        <f>IF(AND(C744="Abierto",D744="Baja"),A744,"")</f>
        <v/>
      </c>
      <c r="W744" s="74" t="str">
        <f ca="1">IF(AND(C744="Abierto",D744="Baja"),TODAY()-E744,"")</f>
        <v/>
      </c>
      <c r="X744" s="74" t="str">
        <f>IF(AND(C744="Abierto",D744="Baja"),RANK(W744,$W$13:$W$814,0)+COUNTIF($W$13:W744,W744)-1+MAX(O:O,R:R,U:U),"")</f>
        <v/>
      </c>
      <c r="Y744" s="139" t="str">
        <f>IF(OR(C744="Resuelto",C744=""),"",SUM(O744,R744,U744,X744))</f>
        <v/>
      </c>
      <c r="Z744" s="139" t="str">
        <f>IF(OR(C744="Resuelto",C744=""),"",SUM(N744,Q744,T744,W744))</f>
        <v/>
      </c>
      <c r="AA744" s="139" t="str">
        <f>IF(OR(C744="Resuelto",C744=""),"",SUM(M744,P744,S744,V744))</f>
        <v/>
      </c>
      <c r="AB744" s="28">
        <v>926</v>
      </c>
      <c r="AC744" s="28" t="str">
        <f t="shared" ca="1" si="51"/>
        <v/>
      </c>
      <c r="AD744" s="75" t="str">
        <f t="shared" ca="1" si="52"/>
        <v/>
      </c>
      <c r="AI744" s="78" t="str">
        <f>IF(AJ744="","",MAX($AI$5:AI743)+1)</f>
        <v/>
      </c>
      <c r="AJ744" s="53" t="str">
        <f>IF(G743="","",IF(COUNTIF($AJ$11:AJ743,G743)=0,G743,""))</f>
        <v/>
      </c>
      <c r="AK744" s="53" t="str">
        <f t="shared" si="53"/>
        <v/>
      </c>
      <c r="AL744" s="135"/>
    </row>
    <row r="745" spans="1:38" x14ac:dyDescent="0.25">
      <c r="A745" s="136"/>
      <c r="B745" s="136"/>
      <c r="C745" s="136"/>
      <c r="D745" s="136"/>
      <c r="E745" s="137"/>
      <c r="F745" s="137"/>
      <c r="G745" s="136"/>
      <c r="H745" s="137"/>
      <c r="I745" s="140" t="str">
        <f t="shared" si="50"/>
        <v/>
      </c>
      <c r="J745" s="140"/>
      <c r="K745" s="140"/>
      <c r="L745" s="140"/>
      <c r="M745" s="74" t="str">
        <f>IF(AND(C745="Abierto",D745="Urgente"),A745,"")</f>
        <v/>
      </c>
      <c r="N745" s="74" t="str">
        <f ca="1">IF(AND(C745="Abierto",D745="Urgente"),TODAY()-E745,"")</f>
        <v/>
      </c>
      <c r="O745" s="74" t="str">
        <f>IF(AND(C745="Abierto",D745="Urgente"),RANK(N745,$N$13:$N$814,0)+COUNTIF($N$13:N745,N745)-1,"")</f>
        <v/>
      </c>
      <c r="P745" s="74" t="str">
        <f>IF(AND(C745="Abierto",D745="Alta"),A745,"")</f>
        <v/>
      </c>
      <c r="Q745" s="74" t="str">
        <f ca="1">IF(AND(C745="Abierto",D745="Alta"),TODAY()-E745,"")</f>
        <v/>
      </c>
      <c r="R745" s="74" t="str">
        <f>IF(AND(C745="Abierto",D745="Alta"),RANK(Q745,$Q$13:$Q$814,0)+COUNTIF($Q$13:Q745,Q745)-1+MAX(O:O),"")</f>
        <v/>
      </c>
      <c r="S745" s="74" t="str">
        <f>IF(AND(C745="Abierto",D745="Media"),A745,"")</f>
        <v/>
      </c>
      <c r="T745" s="74" t="str">
        <f ca="1">IF(AND(C745="Abierto",D745="Media"),TODAY()-E745,"")</f>
        <v/>
      </c>
      <c r="U745" s="74" t="str">
        <f>IF(AND(C745="Abierto",D745="Media"),RANK(T745,$T$13:$T$814,0)+COUNTIF($T$13:T745,T745)-1+MAX(O:O,R:R),"")</f>
        <v/>
      </c>
      <c r="V745" s="74" t="str">
        <f>IF(AND(C745="Abierto",D745="Baja"),A745,"")</f>
        <v/>
      </c>
      <c r="W745" s="74" t="str">
        <f ca="1">IF(AND(C745="Abierto",D745="Baja"),TODAY()-E745,"")</f>
        <v/>
      </c>
      <c r="X745" s="74" t="str">
        <f>IF(AND(C745="Abierto",D745="Baja"),RANK(W745,$W$13:$W$814,0)+COUNTIF($W$13:W745,W745)-1+MAX(O:O,R:R,U:U),"")</f>
        <v/>
      </c>
      <c r="Y745" s="139" t="str">
        <f>IF(OR(C745="Resuelto",C745=""),"",SUM(O745,R745,U745,X745))</f>
        <v/>
      </c>
      <c r="Z745" s="139" t="str">
        <f>IF(OR(C745="Resuelto",C745=""),"",SUM(N745,Q745,T745,W745))</f>
        <v/>
      </c>
      <c r="AA745" s="139" t="str">
        <f>IF(OR(C745="Resuelto",C745=""),"",SUM(M745,P745,S745,V745))</f>
        <v/>
      </c>
      <c r="AB745" s="28">
        <v>927</v>
      </c>
      <c r="AC745" s="28" t="str">
        <f t="shared" ca="1" si="51"/>
        <v/>
      </c>
      <c r="AD745" s="75" t="str">
        <f t="shared" ca="1" si="52"/>
        <v/>
      </c>
      <c r="AI745" s="78" t="str">
        <f>IF(AJ745="","",MAX($AI$5:AI744)+1)</f>
        <v/>
      </c>
      <c r="AJ745" s="53" t="str">
        <f>IF(G744="","",IF(COUNTIF($AJ$11:AJ744,G744)=0,G744,""))</f>
        <v/>
      </c>
      <c r="AK745" s="53" t="str">
        <f t="shared" si="53"/>
        <v/>
      </c>
      <c r="AL745" s="135"/>
    </row>
    <row r="746" spans="1:38" x14ac:dyDescent="0.25">
      <c r="A746" s="136"/>
      <c r="B746" s="136"/>
      <c r="C746" s="136"/>
      <c r="D746" s="136"/>
      <c r="E746" s="137"/>
      <c r="F746" s="137"/>
      <c r="G746" s="136"/>
      <c r="H746" s="137"/>
      <c r="I746" s="140" t="str">
        <f t="shared" si="50"/>
        <v/>
      </c>
      <c r="J746" s="140"/>
      <c r="K746" s="140"/>
      <c r="L746" s="140"/>
      <c r="M746" s="74" t="str">
        <f>IF(AND(C746="Abierto",D746="Urgente"),A746,"")</f>
        <v/>
      </c>
      <c r="N746" s="74" t="str">
        <f ca="1">IF(AND(C746="Abierto",D746="Urgente"),TODAY()-E746,"")</f>
        <v/>
      </c>
      <c r="O746" s="74" t="str">
        <f>IF(AND(C746="Abierto",D746="Urgente"),RANK(N746,$N$13:$N$814,0)+COUNTIF($N$13:N746,N746)-1,"")</f>
        <v/>
      </c>
      <c r="P746" s="74" t="str">
        <f>IF(AND(C746="Abierto",D746="Alta"),A746,"")</f>
        <v/>
      </c>
      <c r="Q746" s="74" t="str">
        <f ca="1">IF(AND(C746="Abierto",D746="Alta"),TODAY()-E746,"")</f>
        <v/>
      </c>
      <c r="R746" s="74" t="str">
        <f>IF(AND(C746="Abierto",D746="Alta"),RANK(Q746,$Q$13:$Q$814,0)+COUNTIF($Q$13:Q746,Q746)-1+MAX(O:O),"")</f>
        <v/>
      </c>
      <c r="S746" s="74" t="str">
        <f>IF(AND(C746="Abierto",D746="Media"),A746,"")</f>
        <v/>
      </c>
      <c r="T746" s="74" t="str">
        <f ca="1">IF(AND(C746="Abierto",D746="Media"),TODAY()-E746,"")</f>
        <v/>
      </c>
      <c r="U746" s="74" t="str">
        <f>IF(AND(C746="Abierto",D746="Media"),RANK(T746,$T$13:$T$814,0)+COUNTIF($T$13:T746,T746)-1+MAX(O:O,R:R),"")</f>
        <v/>
      </c>
      <c r="V746" s="74" t="str">
        <f>IF(AND(C746="Abierto",D746="Baja"),A746,"")</f>
        <v/>
      </c>
      <c r="W746" s="74" t="str">
        <f ca="1">IF(AND(C746="Abierto",D746="Baja"),TODAY()-E746,"")</f>
        <v/>
      </c>
      <c r="X746" s="74" t="str">
        <f>IF(AND(C746="Abierto",D746="Baja"),RANK(W746,$W$13:$W$814,0)+COUNTIF($W$13:W746,W746)-1+MAX(O:O,R:R,U:U),"")</f>
        <v/>
      </c>
      <c r="Y746" s="139" t="str">
        <f>IF(OR(C746="Resuelto",C746=""),"",SUM(O746,R746,U746,X746))</f>
        <v/>
      </c>
      <c r="Z746" s="139" t="str">
        <f>IF(OR(C746="Resuelto",C746=""),"",SUM(N746,Q746,T746,W746))</f>
        <v/>
      </c>
      <c r="AA746" s="139" t="str">
        <f>IF(OR(C746="Resuelto",C746=""),"",SUM(M746,P746,S746,V746))</f>
        <v/>
      </c>
      <c r="AB746" s="28">
        <v>928</v>
      </c>
      <c r="AC746" s="28" t="str">
        <f t="shared" ca="1" si="51"/>
        <v/>
      </c>
      <c r="AD746" s="75" t="str">
        <f t="shared" ca="1" si="52"/>
        <v/>
      </c>
      <c r="AI746" s="78" t="str">
        <f>IF(AJ746="","",MAX($AI$5:AI745)+1)</f>
        <v/>
      </c>
      <c r="AJ746" s="53" t="str">
        <f>IF(G745="","",IF(COUNTIF($AJ$11:AJ745,G745)=0,G745,""))</f>
        <v/>
      </c>
      <c r="AK746" s="53" t="str">
        <f t="shared" si="53"/>
        <v/>
      </c>
      <c r="AL746" s="135"/>
    </row>
    <row r="747" spans="1:38" x14ac:dyDescent="0.25">
      <c r="A747" s="136"/>
      <c r="B747" s="136"/>
      <c r="C747" s="136"/>
      <c r="D747" s="136"/>
      <c r="E747" s="137"/>
      <c r="F747" s="137"/>
      <c r="G747" s="136"/>
      <c r="H747" s="137"/>
      <c r="I747" s="140" t="str">
        <f t="shared" si="50"/>
        <v/>
      </c>
      <c r="J747" s="140"/>
      <c r="K747" s="140"/>
      <c r="L747" s="140"/>
      <c r="M747" s="74" t="str">
        <f>IF(AND(C747="Abierto",D747="Urgente"),A747,"")</f>
        <v/>
      </c>
      <c r="N747" s="74" t="str">
        <f ca="1">IF(AND(C747="Abierto",D747="Urgente"),TODAY()-E747,"")</f>
        <v/>
      </c>
      <c r="O747" s="74" t="str">
        <f>IF(AND(C747="Abierto",D747="Urgente"),RANK(N747,$N$13:$N$814,0)+COUNTIF($N$13:N747,N747)-1,"")</f>
        <v/>
      </c>
      <c r="P747" s="74" t="str">
        <f>IF(AND(C747="Abierto",D747="Alta"),A747,"")</f>
        <v/>
      </c>
      <c r="Q747" s="74" t="str">
        <f ca="1">IF(AND(C747="Abierto",D747="Alta"),TODAY()-E747,"")</f>
        <v/>
      </c>
      <c r="R747" s="74" t="str">
        <f>IF(AND(C747="Abierto",D747="Alta"),RANK(Q747,$Q$13:$Q$814,0)+COUNTIF($Q$13:Q747,Q747)-1+MAX(O:O),"")</f>
        <v/>
      </c>
      <c r="S747" s="74" t="str">
        <f>IF(AND(C747="Abierto",D747="Media"),A747,"")</f>
        <v/>
      </c>
      <c r="T747" s="74" t="str">
        <f ca="1">IF(AND(C747="Abierto",D747="Media"),TODAY()-E747,"")</f>
        <v/>
      </c>
      <c r="U747" s="74" t="str">
        <f>IF(AND(C747="Abierto",D747="Media"),RANK(T747,$T$13:$T$814,0)+COUNTIF($T$13:T747,T747)-1+MAX(O:O,R:R),"")</f>
        <v/>
      </c>
      <c r="V747" s="74" t="str">
        <f>IF(AND(C747="Abierto",D747="Baja"),A747,"")</f>
        <v/>
      </c>
      <c r="W747" s="74" t="str">
        <f ca="1">IF(AND(C747="Abierto",D747="Baja"),TODAY()-E747,"")</f>
        <v/>
      </c>
      <c r="X747" s="74" t="str">
        <f>IF(AND(C747="Abierto",D747="Baja"),RANK(W747,$W$13:$W$814,0)+COUNTIF($W$13:W747,W747)-1+MAX(O:O,R:R,U:U),"")</f>
        <v/>
      </c>
      <c r="Y747" s="139" t="str">
        <f>IF(OR(C747="Resuelto",C747=""),"",SUM(O747,R747,U747,X747))</f>
        <v/>
      </c>
      <c r="Z747" s="139" t="str">
        <f>IF(OR(C747="Resuelto",C747=""),"",SUM(N747,Q747,T747,W747))</f>
        <v/>
      </c>
      <c r="AA747" s="139" t="str">
        <f>IF(OR(C747="Resuelto",C747=""),"",SUM(M747,P747,S747,V747))</f>
        <v/>
      </c>
      <c r="AB747" s="28">
        <v>929</v>
      </c>
      <c r="AC747" s="28" t="str">
        <f t="shared" ca="1" si="51"/>
        <v/>
      </c>
      <c r="AD747" s="75" t="str">
        <f t="shared" ca="1" si="52"/>
        <v/>
      </c>
      <c r="AI747" s="78" t="str">
        <f>IF(AJ747="","",MAX($AI$5:AI746)+1)</f>
        <v/>
      </c>
      <c r="AJ747" s="53" t="str">
        <f>IF(G746="","",IF(COUNTIF($AJ$11:AJ746,G746)=0,G746,""))</f>
        <v/>
      </c>
      <c r="AK747" s="53" t="str">
        <f t="shared" si="53"/>
        <v/>
      </c>
      <c r="AL747" s="135"/>
    </row>
    <row r="748" spans="1:38" x14ac:dyDescent="0.25">
      <c r="A748" s="136"/>
      <c r="B748" s="136"/>
      <c r="C748" s="136"/>
      <c r="D748" s="136"/>
      <c r="E748" s="137"/>
      <c r="F748" s="137"/>
      <c r="G748" s="136"/>
      <c r="H748" s="137"/>
      <c r="I748" s="140" t="str">
        <f t="shared" si="50"/>
        <v/>
      </c>
      <c r="J748" s="140"/>
      <c r="K748" s="140"/>
      <c r="L748" s="140"/>
      <c r="M748" s="74" t="str">
        <f>IF(AND(C748="Abierto",D748="Urgente"),A748,"")</f>
        <v/>
      </c>
      <c r="N748" s="74" t="str">
        <f ca="1">IF(AND(C748="Abierto",D748="Urgente"),TODAY()-E748,"")</f>
        <v/>
      </c>
      <c r="O748" s="74" t="str">
        <f>IF(AND(C748="Abierto",D748="Urgente"),RANK(N748,$N$13:$N$814,0)+COUNTIF($N$13:N748,N748)-1,"")</f>
        <v/>
      </c>
      <c r="P748" s="74" t="str">
        <f>IF(AND(C748="Abierto",D748="Alta"),A748,"")</f>
        <v/>
      </c>
      <c r="Q748" s="74" t="str">
        <f ca="1">IF(AND(C748="Abierto",D748="Alta"),TODAY()-E748,"")</f>
        <v/>
      </c>
      <c r="R748" s="74" t="str">
        <f>IF(AND(C748="Abierto",D748="Alta"),RANK(Q748,$Q$13:$Q$814,0)+COUNTIF($Q$13:Q748,Q748)-1+MAX(O:O),"")</f>
        <v/>
      </c>
      <c r="S748" s="74" t="str">
        <f>IF(AND(C748="Abierto",D748="Media"),A748,"")</f>
        <v/>
      </c>
      <c r="T748" s="74" t="str">
        <f ca="1">IF(AND(C748="Abierto",D748="Media"),TODAY()-E748,"")</f>
        <v/>
      </c>
      <c r="U748" s="74" t="str">
        <f>IF(AND(C748="Abierto",D748="Media"),RANK(T748,$T$13:$T$814,0)+COUNTIF($T$13:T748,T748)-1+MAX(O:O,R:R),"")</f>
        <v/>
      </c>
      <c r="V748" s="74" t="str">
        <f>IF(AND(C748="Abierto",D748="Baja"),A748,"")</f>
        <v/>
      </c>
      <c r="W748" s="74" t="str">
        <f ca="1">IF(AND(C748="Abierto",D748="Baja"),TODAY()-E748,"")</f>
        <v/>
      </c>
      <c r="X748" s="74" t="str">
        <f>IF(AND(C748="Abierto",D748="Baja"),RANK(W748,$W$13:$W$814,0)+COUNTIF($W$13:W748,W748)-1+MAX(O:O,R:R,U:U),"")</f>
        <v/>
      </c>
      <c r="Y748" s="139" t="str">
        <f>IF(OR(C748="Resuelto",C748=""),"",SUM(O748,R748,U748,X748))</f>
        <v/>
      </c>
      <c r="Z748" s="139" t="str">
        <f>IF(OR(C748="Resuelto",C748=""),"",SUM(N748,Q748,T748,W748))</f>
        <v/>
      </c>
      <c r="AA748" s="139" t="str">
        <f>IF(OR(C748="Resuelto",C748=""),"",SUM(M748,P748,S748,V748))</f>
        <v/>
      </c>
      <c r="AB748" s="28">
        <v>930</v>
      </c>
      <c r="AC748" s="28" t="str">
        <f t="shared" ca="1" si="51"/>
        <v/>
      </c>
      <c r="AD748" s="75" t="str">
        <f t="shared" ca="1" si="52"/>
        <v/>
      </c>
      <c r="AI748" s="78" t="str">
        <f>IF(AJ748="","",MAX($AI$5:AI747)+1)</f>
        <v/>
      </c>
      <c r="AJ748" s="53" t="str">
        <f>IF(G747="","",IF(COUNTIF($AJ$11:AJ747,G747)=0,G747,""))</f>
        <v/>
      </c>
      <c r="AK748" s="53" t="str">
        <f t="shared" si="53"/>
        <v/>
      </c>
      <c r="AL748" s="135"/>
    </row>
    <row r="749" spans="1:38" x14ac:dyDescent="0.25">
      <c r="A749" s="136"/>
      <c r="B749" s="136"/>
      <c r="C749" s="136"/>
      <c r="D749" s="136"/>
      <c r="E749" s="137"/>
      <c r="F749" s="137"/>
      <c r="G749" s="136"/>
      <c r="H749" s="137"/>
      <c r="I749" s="140" t="str">
        <f t="shared" si="50"/>
        <v/>
      </c>
      <c r="J749" s="140"/>
      <c r="K749" s="140"/>
      <c r="L749" s="140"/>
      <c r="M749" s="74" t="str">
        <f>IF(AND(C749="Abierto",D749="Urgente"),A749,"")</f>
        <v/>
      </c>
      <c r="N749" s="74" t="str">
        <f ca="1">IF(AND(C749="Abierto",D749="Urgente"),TODAY()-E749,"")</f>
        <v/>
      </c>
      <c r="O749" s="74" t="str">
        <f>IF(AND(C749="Abierto",D749="Urgente"),RANK(N749,$N$13:$N$814,0)+COUNTIF($N$13:N749,N749)-1,"")</f>
        <v/>
      </c>
      <c r="P749" s="74" t="str">
        <f>IF(AND(C749="Abierto",D749="Alta"),A749,"")</f>
        <v/>
      </c>
      <c r="Q749" s="74" t="str">
        <f ca="1">IF(AND(C749="Abierto",D749="Alta"),TODAY()-E749,"")</f>
        <v/>
      </c>
      <c r="R749" s="74" t="str">
        <f>IF(AND(C749="Abierto",D749="Alta"),RANK(Q749,$Q$13:$Q$814,0)+COUNTIF($Q$13:Q749,Q749)-1+MAX(O:O),"")</f>
        <v/>
      </c>
      <c r="S749" s="74" t="str">
        <f>IF(AND(C749="Abierto",D749="Media"),A749,"")</f>
        <v/>
      </c>
      <c r="T749" s="74" t="str">
        <f ca="1">IF(AND(C749="Abierto",D749="Media"),TODAY()-E749,"")</f>
        <v/>
      </c>
      <c r="U749" s="74" t="str">
        <f>IF(AND(C749="Abierto",D749="Media"),RANK(T749,$T$13:$T$814,0)+COUNTIF($T$13:T749,T749)-1+MAX(O:O,R:R),"")</f>
        <v/>
      </c>
      <c r="V749" s="74" t="str">
        <f>IF(AND(C749="Abierto",D749="Baja"),A749,"")</f>
        <v/>
      </c>
      <c r="W749" s="74" t="str">
        <f ca="1">IF(AND(C749="Abierto",D749="Baja"),TODAY()-E749,"")</f>
        <v/>
      </c>
      <c r="X749" s="74" t="str">
        <f>IF(AND(C749="Abierto",D749="Baja"),RANK(W749,$W$13:$W$814,0)+COUNTIF($W$13:W749,W749)-1+MAX(O:O,R:R,U:U),"")</f>
        <v/>
      </c>
      <c r="Y749" s="139" t="str">
        <f>IF(OR(C749="Resuelto",C749=""),"",SUM(O749,R749,U749,X749))</f>
        <v/>
      </c>
      <c r="Z749" s="139" t="str">
        <f>IF(OR(C749="Resuelto",C749=""),"",SUM(N749,Q749,T749,W749))</f>
        <v/>
      </c>
      <c r="AA749" s="139" t="str">
        <f>IF(OR(C749="Resuelto",C749=""),"",SUM(M749,P749,S749,V749))</f>
        <v/>
      </c>
      <c r="AB749" s="28">
        <v>931</v>
      </c>
      <c r="AC749" s="28" t="str">
        <f t="shared" ca="1" si="51"/>
        <v/>
      </c>
      <c r="AD749" s="75" t="str">
        <f t="shared" ca="1" si="52"/>
        <v/>
      </c>
      <c r="AI749" s="78" t="str">
        <f>IF(AJ749="","",MAX($AI$5:AI748)+1)</f>
        <v/>
      </c>
      <c r="AJ749" s="53" t="str">
        <f>IF(G748="","",IF(COUNTIF($AJ$11:AJ748,G748)=0,G748,""))</f>
        <v/>
      </c>
      <c r="AK749" s="53" t="str">
        <f t="shared" si="53"/>
        <v/>
      </c>
      <c r="AL749" s="135"/>
    </row>
    <row r="750" spans="1:38" x14ac:dyDescent="0.25">
      <c r="A750" s="136"/>
      <c r="B750" s="136"/>
      <c r="C750" s="136"/>
      <c r="D750" s="136"/>
      <c r="E750" s="137"/>
      <c r="F750" s="137"/>
      <c r="G750" s="136"/>
      <c r="H750" s="137"/>
      <c r="I750" s="140" t="str">
        <f t="shared" si="50"/>
        <v/>
      </c>
      <c r="J750" s="140"/>
      <c r="K750" s="140"/>
      <c r="L750" s="140"/>
      <c r="M750" s="74" t="str">
        <f>IF(AND(C750="Abierto",D750="Urgente"),A750,"")</f>
        <v/>
      </c>
      <c r="N750" s="74" t="str">
        <f ca="1">IF(AND(C750="Abierto",D750="Urgente"),TODAY()-E750,"")</f>
        <v/>
      </c>
      <c r="O750" s="74" t="str">
        <f>IF(AND(C750="Abierto",D750="Urgente"),RANK(N750,$N$13:$N$814,0)+COUNTIF($N$13:N750,N750)-1,"")</f>
        <v/>
      </c>
      <c r="P750" s="74" t="str">
        <f>IF(AND(C750="Abierto",D750="Alta"),A750,"")</f>
        <v/>
      </c>
      <c r="Q750" s="74" t="str">
        <f ca="1">IF(AND(C750="Abierto",D750="Alta"),TODAY()-E750,"")</f>
        <v/>
      </c>
      <c r="R750" s="74" t="str">
        <f>IF(AND(C750="Abierto",D750="Alta"),RANK(Q750,$Q$13:$Q$814,0)+COUNTIF($Q$13:Q750,Q750)-1+MAX(O:O),"")</f>
        <v/>
      </c>
      <c r="S750" s="74" t="str">
        <f>IF(AND(C750="Abierto",D750="Media"),A750,"")</f>
        <v/>
      </c>
      <c r="T750" s="74" t="str">
        <f ca="1">IF(AND(C750="Abierto",D750="Media"),TODAY()-E750,"")</f>
        <v/>
      </c>
      <c r="U750" s="74" t="str">
        <f>IF(AND(C750="Abierto",D750="Media"),RANK(T750,$T$13:$T$814,0)+COUNTIF($T$13:T750,T750)-1+MAX(O:O,R:R),"")</f>
        <v/>
      </c>
      <c r="V750" s="74" t="str">
        <f>IF(AND(C750="Abierto",D750="Baja"),A750,"")</f>
        <v/>
      </c>
      <c r="W750" s="74" t="str">
        <f ca="1">IF(AND(C750="Abierto",D750="Baja"),TODAY()-E750,"")</f>
        <v/>
      </c>
      <c r="X750" s="74" t="str">
        <f>IF(AND(C750="Abierto",D750="Baja"),RANK(W750,$W$13:$W$814,0)+COUNTIF($W$13:W750,W750)-1+MAX(O:O,R:R,U:U),"")</f>
        <v/>
      </c>
      <c r="Y750" s="139" t="str">
        <f>IF(OR(C750="Resuelto",C750=""),"",SUM(O750,R750,U750,X750))</f>
        <v/>
      </c>
      <c r="Z750" s="139" t="str">
        <f>IF(OR(C750="Resuelto",C750=""),"",SUM(N750,Q750,T750,W750))</f>
        <v/>
      </c>
      <c r="AA750" s="139" t="str">
        <f>IF(OR(C750="Resuelto",C750=""),"",SUM(M750,P750,S750,V750))</f>
        <v/>
      </c>
      <c r="AB750" s="28">
        <v>932</v>
      </c>
      <c r="AC750" s="28" t="str">
        <f t="shared" ca="1" si="51"/>
        <v/>
      </c>
      <c r="AD750" s="75" t="str">
        <f t="shared" ca="1" si="52"/>
        <v/>
      </c>
      <c r="AI750" s="78" t="str">
        <f>IF(AJ750="","",MAX($AI$5:AI749)+1)</f>
        <v/>
      </c>
      <c r="AJ750" s="53" t="str">
        <f>IF(G749="","",IF(COUNTIF($AJ$11:AJ749,G749)=0,G749,""))</f>
        <v/>
      </c>
      <c r="AK750" s="53" t="str">
        <f t="shared" si="53"/>
        <v/>
      </c>
      <c r="AL750" s="135"/>
    </row>
    <row r="751" spans="1:38" x14ac:dyDescent="0.25">
      <c r="A751" s="136"/>
      <c r="B751" s="136"/>
      <c r="C751" s="136"/>
      <c r="D751" s="136"/>
      <c r="E751" s="137"/>
      <c r="F751" s="137"/>
      <c r="G751" s="136"/>
      <c r="H751" s="137"/>
      <c r="I751" s="140" t="str">
        <f t="shared" si="50"/>
        <v/>
      </c>
      <c r="J751" s="140"/>
      <c r="K751" s="140"/>
      <c r="L751" s="140"/>
      <c r="M751" s="74" t="str">
        <f>IF(AND(C751="Abierto",D751="Urgente"),A751,"")</f>
        <v/>
      </c>
      <c r="N751" s="74" t="str">
        <f ca="1">IF(AND(C751="Abierto",D751="Urgente"),TODAY()-E751,"")</f>
        <v/>
      </c>
      <c r="O751" s="74" t="str">
        <f>IF(AND(C751="Abierto",D751="Urgente"),RANK(N751,$N$13:$N$814,0)+COUNTIF($N$13:N751,N751)-1,"")</f>
        <v/>
      </c>
      <c r="P751" s="74" t="str">
        <f>IF(AND(C751="Abierto",D751="Alta"),A751,"")</f>
        <v/>
      </c>
      <c r="Q751" s="74" t="str">
        <f ca="1">IF(AND(C751="Abierto",D751="Alta"),TODAY()-E751,"")</f>
        <v/>
      </c>
      <c r="R751" s="74" t="str">
        <f>IF(AND(C751="Abierto",D751="Alta"),RANK(Q751,$Q$13:$Q$814,0)+COUNTIF($Q$13:Q751,Q751)-1+MAX(O:O),"")</f>
        <v/>
      </c>
      <c r="S751" s="74" t="str">
        <f>IF(AND(C751="Abierto",D751="Media"),A751,"")</f>
        <v/>
      </c>
      <c r="T751" s="74" t="str">
        <f ca="1">IF(AND(C751="Abierto",D751="Media"),TODAY()-E751,"")</f>
        <v/>
      </c>
      <c r="U751" s="74" t="str">
        <f>IF(AND(C751="Abierto",D751="Media"),RANK(T751,$T$13:$T$814,0)+COUNTIF($T$13:T751,T751)-1+MAX(O:O,R:R),"")</f>
        <v/>
      </c>
      <c r="V751" s="74" t="str">
        <f>IF(AND(C751="Abierto",D751="Baja"),A751,"")</f>
        <v/>
      </c>
      <c r="W751" s="74" t="str">
        <f ca="1">IF(AND(C751="Abierto",D751="Baja"),TODAY()-E751,"")</f>
        <v/>
      </c>
      <c r="X751" s="74" t="str">
        <f>IF(AND(C751="Abierto",D751="Baja"),RANK(W751,$W$13:$W$814,0)+COUNTIF($W$13:W751,W751)-1+MAX(O:O,R:R,U:U),"")</f>
        <v/>
      </c>
      <c r="Y751" s="139" t="str">
        <f>IF(OR(C751="Resuelto",C751=""),"",SUM(O751,R751,U751,X751))</f>
        <v/>
      </c>
      <c r="Z751" s="139" t="str">
        <f>IF(OR(C751="Resuelto",C751=""),"",SUM(N751,Q751,T751,W751))</f>
        <v/>
      </c>
      <c r="AA751" s="139" t="str">
        <f>IF(OR(C751="Resuelto",C751=""),"",SUM(M751,P751,S751,V751))</f>
        <v/>
      </c>
      <c r="AB751" s="28">
        <v>933</v>
      </c>
      <c r="AC751" s="28" t="str">
        <f t="shared" ca="1" si="51"/>
        <v/>
      </c>
      <c r="AD751" s="75" t="str">
        <f t="shared" ca="1" si="52"/>
        <v/>
      </c>
      <c r="AI751" s="78" t="str">
        <f>IF(AJ751="","",MAX($AI$5:AI750)+1)</f>
        <v/>
      </c>
      <c r="AJ751" s="53" t="str">
        <f>IF(G750="","",IF(COUNTIF($AJ$11:AJ750,G750)=0,G750,""))</f>
        <v/>
      </c>
      <c r="AK751" s="53" t="str">
        <f t="shared" si="53"/>
        <v/>
      </c>
      <c r="AL751" s="135"/>
    </row>
    <row r="752" spans="1:38" x14ac:dyDescent="0.25">
      <c r="A752" s="136"/>
      <c r="B752" s="136"/>
      <c r="C752" s="136"/>
      <c r="D752" s="136"/>
      <c r="E752" s="137"/>
      <c r="F752" s="137"/>
      <c r="G752" s="136"/>
      <c r="H752" s="137"/>
      <c r="I752" s="140" t="str">
        <f t="shared" si="50"/>
        <v/>
      </c>
      <c r="J752" s="140"/>
      <c r="K752" s="140"/>
      <c r="L752" s="140"/>
      <c r="M752" s="74" t="str">
        <f>IF(AND(C752="Abierto",D752="Urgente"),A752,"")</f>
        <v/>
      </c>
      <c r="N752" s="74" t="str">
        <f ca="1">IF(AND(C752="Abierto",D752="Urgente"),TODAY()-E752,"")</f>
        <v/>
      </c>
      <c r="O752" s="74" t="str">
        <f>IF(AND(C752="Abierto",D752="Urgente"),RANK(N752,$N$13:$N$814,0)+COUNTIF($N$13:N752,N752)-1,"")</f>
        <v/>
      </c>
      <c r="P752" s="74" t="str">
        <f>IF(AND(C752="Abierto",D752="Alta"),A752,"")</f>
        <v/>
      </c>
      <c r="Q752" s="74" t="str">
        <f ca="1">IF(AND(C752="Abierto",D752="Alta"),TODAY()-E752,"")</f>
        <v/>
      </c>
      <c r="R752" s="74" t="str">
        <f>IF(AND(C752="Abierto",D752="Alta"),RANK(Q752,$Q$13:$Q$814,0)+COUNTIF($Q$13:Q752,Q752)-1+MAX(O:O),"")</f>
        <v/>
      </c>
      <c r="S752" s="74" t="str">
        <f>IF(AND(C752="Abierto",D752="Media"),A752,"")</f>
        <v/>
      </c>
      <c r="T752" s="74" t="str">
        <f ca="1">IF(AND(C752="Abierto",D752="Media"),TODAY()-E752,"")</f>
        <v/>
      </c>
      <c r="U752" s="74" t="str">
        <f>IF(AND(C752="Abierto",D752="Media"),RANK(T752,$T$13:$T$814,0)+COUNTIF($T$13:T752,T752)-1+MAX(O:O,R:R),"")</f>
        <v/>
      </c>
      <c r="V752" s="74" t="str">
        <f>IF(AND(C752="Abierto",D752="Baja"),A752,"")</f>
        <v/>
      </c>
      <c r="W752" s="74" t="str">
        <f ca="1">IF(AND(C752="Abierto",D752="Baja"),TODAY()-E752,"")</f>
        <v/>
      </c>
      <c r="X752" s="74" t="str">
        <f>IF(AND(C752="Abierto",D752="Baja"),RANK(W752,$W$13:$W$814,0)+COUNTIF($W$13:W752,W752)-1+MAX(O:O,R:R,U:U),"")</f>
        <v/>
      </c>
      <c r="Y752" s="139" t="str">
        <f>IF(OR(C752="Resuelto",C752=""),"",SUM(O752,R752,U752,X752))</f>
        <v/>
      </c>
      <c r="Z752" s="139" t="str">
        <f>IF(OR(C752="Resuelto",C752=""),"",SUM(N752,Q752,T752,W752))</f>
        <v/>
      </c>
      <c r="AA752" s="139" t="str">
        <f>IF(OR(C752="Resuelto",C752=""),"",SUM(M752,P752,S752,V752))</f>
        <v/>
      </c>
      <c r="AB752" s="28">
        <v>934</v>
      </c>
      <c r="AC752" s="28" t="str">
        <f t="shared" ca="1" si="51"/>
        <v/>
      </c>
      <c r="AD752" s="75" t="str">
        <f t="shared" ca="1" si="52"/>
        <v/>
      </c>
      <c r="AI752" s="78" t="str">
        <f>IF(AJ752="","",MAX($AI$5:AI751)+1)</f>
        <v/>
      </c>
      <c r="AJ752" s="53" t="str">
        <f>IF(G751="","",IF(COUNTIF($AJ$11:AJ751,G751)=0,G751,""))</f>
        <v/>
      </c>
      <c r="AK752" s="53" t="str">
        <f t="shared" si="53"/>
        <v/>
      </c>
      <c r="AL752" s="135"/>
    </row>
    <row r="753" spans="1:38" x14ac:dyDescent="0.25">
      <c r="A753" s="136"/>
      <c r="B753" s="136"/>
      <c r="C753" s="136"/>
      <c r="D753" s="136"/>
      <c r="E753" s="137"/>
      <c r="F753" s="137"/>
      <c r="G753" s="136"/>
      <c r="H753" s="137"/>
      <c r="I753" s="140" t="str">
        <f t="shared" si="50"/>
        <v/>
      </c>
      <c r="J753" s="140"/>
      <c r="K753" s="140"/>
      <c r="L753" s="140"/>
      <c r="M753" s="74" t="str">
        <f>IF(AND(C753="Abierto",D753="Urgente"),A753,"")</f>
        <v/>
      </c>
      <c r="N753" s="74" t="str">
        <f ca="1">IF(AND(C753="Abierto",D753="Urgente"),TODAY()-E753,"")</f>
        <v/>
      </c>
      <c r="O753" s="74" t="str">
        <f>IF(AND(C753="Abierto",D753="Urgente"),RANK(N753,$N$13:$N$814,0)+COUNTIF($N$13:N753,N753)-1,"")</f>
        <v/>
      </c>
      <c r="P753" s="74" t="str">
        <f>IF(AND(C753="Abierto",D753="Alta"),A753,"")</f>
        <v/>
      </c>
      <c r="Q753" s="74" t="str">
        <f ca="1">IF(AND(C753="Abierto",D753="Alta"),TODAY()-E753,"")</f>
        <v/>
      </c>
      <c r="R753" s="74" t="str">
        <f>IF(AND(C753="Abierto",D753="Alta"),RANK(Q753,$Q$13:$Q$814,0)+COUNTIF($Q$13:Q753,Q753)-1+MAX(O:O),"")</f>
        <v/>
      </c>
      <c r="S753" s="74" t="str">
        <f>IF(AND(C753="Abierto",D753="Media"),A753,"")</f>
        <v/>
      </c>
      <c r="T753" s="74" t="str">
        <f ca="1">IF(AND(C753="Abierto",D753="Media"),TODAY()-E753,"")</f>
        <v/>
      </c>
      <c r="U753" s="74" t="str">
        <f>IF(AND(C753="Abierto",D753="Media"),RANK(T753,$T$13:$T$814,0)+COUNTIF($T$13:T753,T753)-1+MAX(O:O,R:R),"")</f>
        <v/>
      </c>
      <c r="V753" s="74" t="str">
        <f>IF(AND(C753="Abierto",D753="Baja"),A753,"")</f>
        <v/>
      </c>
      <c r="W753" s="74" t="str">
        <f ca="1">IF(AND(C753="Abierto",D753="Baja"),TODAY()-E753,"")</f>
        <v/>
      </c>
      <c r="X753" s="74" t="str">
        <f>IF(AND(C753="Abierto",D753="Baja"),RANK(W753,$W$13:$W$814,0)+COUNTIF($W$13:W753,W753)-1+MAX(O:O,R:R,U:U),"")</f>
        <v/>
      </c>
      <c r="Y753" s="139" t="str">
        <f>IF(OR(C753="Resuelto",C753=""),"",SUM(O753,R753,U753,X753))</f>
        <v/>
      </c>
      <c r="Z753" s="139" t="str">
        <f>IF(OR(C753="Resuelto",C753=""),"",SUM(N753,Q753,T753,W753))</f>
        <v/>
      </c>
      <c r="AA753" s="139" t="str">
        <f>IF(OR(C753="Resuelto",C753=""),"",SUM(M753,P753,S753,V753))</f>
        <v/>
      </c>
      <c r="AB753" s="28">
        <v>935</v>
      </c>
      <c r="AC753" s="28" t="str">
        <f t="shared" ca="1" si="51"/>
        <v/>
      </c>
      <c r="AD753" s="75" t="str">
        <f t="shared" ca="1" si="52"/>
        <v/>
      </c>
      <c r="AI753" s="78" t="str">
        <f>IF(AJ753="","",MAX($AI$5:AI752)+1)</f>
        <v/>
      </c>
      <c r="AJ753" s="53" t="str">
        <f>IF(G752="","",IF(COUNTIF($AJ$11:AJ752,G752)=0,G752,""))</f>
        <v/>
      </c>
      <c r="AK753" s="53" t="str">
        <f t="shared" si="53"/>
        <v/>
      </c>
      <c r="AL753" s="135"/>
    </row>
    <row r="754" spans="1:38" x14ac:dyDescent="0.25">
      <c r="A754" s="136"/>
      <c r="B754" s="136"/>
      <c r="C754" s="136"/>
      <c r="D754" s="136"/>
      <c r="E754" s="137"/>
      <c r="F754" s="137"/>
      <c r="G754" s="136"/>
      <c r="H754" s="137"/>
      <c r="I754" s="140" t="str">
        <f t="shared" si="50"/>
        <v/>
      </c>
      <c r="J754" s="140"/>
      <c r="K754" s="140"/>
      <c r="L754" s="140"/>
      <c r="M754" s="74" t="str">
        <f>IF(AND(C754="Abierto",D754="Urgente"),A754,"")</f>
        <v/>
      </c>
      <c r="N754" s="74" t="str">
        <f ca="1">IF(AND(C754="Abierto",D754="Urgente"),TODAY()-E754,"")</f>
        <v/>
      </c>
      <c r="O754" s="74" t="str">
        <f>IF(AND(C754="Abierto",D754="Urgente"),RANK(N754,$N$13:$N$814,0)+COUNTIF($N$13:N754,N754)-1,"")</f>
        <v/>
      </c>
      <c r="P754" s="74" t="str">
        <f>IF(AND(C754="Abierto",D754="Alta"),A754,"")</f>
        <v/>
      </c>
      <c r="Q754" s="74" t="str">
        <f ca="1">IF(AND(C754="Abierto",D754="Alta"),TODAY()-E754,"")</f>
        <v/>
      </c>
      <c r="R754" s="74" t="str">
        <f>IF(AND(C754="Abierto",D754="Alta"),RANK(Q754,$Q$13:$Q$814,0)+COUNTIF($Q$13:Q754,Q754)-1+MAX(O:O),"")</f>
        <v/>
      </c>
      <c r="S754" s="74" t="str">
        <f>IF(AND(C754="Abierto",D754="Media"),A754,"")</f>
        <v/>
      </c>
      <c r="T754" s="74" t="str">
        <f ca="1">IF(AND(C754="Abierto",D754="Media"),TODAY()-E754,"")</f>
        <v/>
      </c>
      <c r="U754" s="74" t="str">
        <f>IF(AND(C754="Abierto",D754="Media"),RANK(T754,$T$13:$T$814,0)+COUNTIF($T$13:T754,T754)-1+MAX(O:O,R:R),"")</f>
        <v/>
      </c>
      <c r="V754" s="74" t="str">
        <f>IF(AND(C754="Abierto",D754="Baja"),A754,"")</f>
        <v/>
      </c>
      <c r="W754" s="74" t="str">
        <f ca="1">IF(AND(C754="Abierto",D754="Baja"),TODAY()-E754,"")</f>
        <v/>
      </c>
      <c r="X754" s="74" t="str">
        <f>IF(AND(C754="Abierto",D754="Baja"),RANK(W754,$W$13:$W$814,0)+COUNTIF($W$13:W754,W754)-1+MAX(O:O,R:R,U:U),"")</f>
        <v/>
      </c>
      <c r="Y754" s="139" t="str">
        <f>IF(OR(C754="Resuelto",C754=""),"",SUM(O754,R754,U754,X754))</f>
        <v/>
      </c>
      <c r="Z754" s="139" t="str">
        <f>IF(OR(C754="Resuelto",C754=""),"",SUM(N754,Q754,T754,W754))</f>
        <v/>
      </c>
      <c r="AA754" s="139" t="str">
        <f>IF(OR(C754="Resuelto",C754=""),"",SUM(M754,P754,S754,V754))</f>
        <v/>
      </c>
      <c r="AB754" s="28">
        <v>936</v>
      </c>
      <c r="AC754" s="28" t="str">
        <f t="shared" ca="1" si="51"/>
        <v/>
      </c>
      <c r="AD754" s="75" t="str">
        <f t="shared" ca="1" si="52"/>
        <v/>
      </c>
      <c r="AI754" s="78" t="str">
        <f>IF(AJ754="","",MAX($AI$5:AI753)+1)</f>
        <v/>
      </c>
      <c r="AJ754" s="53" t="str">
        <f>IF(G753="","",IF(COUNTIF($AJ$11:AJ753,G753)=0,G753,""))</f>
        <v/>
      </c>
      <c r="AK754" s="53" t="str">
        <f t="shared" si="53"/>
        <v/>
      </c>
      <c r="AL754" s="135"/>
    </row>
    <row r="755" spans="1:38" x14ac:dyDescent="0.25">
      <c r="A755" s="136"/>
      <c r="B755" s="136"/>
      <c r="C755" s="136"/>
      <c r="D755" s="136"/>
      <c r="E755" s="137"/>
      <c r="F755" s="137"/>
      <c r="G755" s="136"/>
      <c r="H755" s="137"/>
      <c r="I755" s="140" t="str">
        <f t="shared" si="50"/>
        <v/>
      </c>
      <c r="J755" s="140"/>
      <c r="K755" s="140"/>
      <c r="L755" s="140"/>
      <c r="M755" s="74" t="str">
        <f>IF(AND(C755="Abierto",D755="Urgente"),A755,"")</f>
        <v/>
      </c>
      <c r="N755" s="74" t="str">
        <f ca="1">IF(AND(C755="Abierto",D755="Urgente"),TODAY()-E755,"")</f>
        <v/>
      </c>
      <c r="O755" s="74" t="str">
        <f>IF(AND(C755="Abierto",D755="Urgente"),RANK(N755,$N$13:$N$814,0)+COUNTIF($N$13:N755,N755)-1,"")</f>
        <v/>
      </c>
      <c r="P755" s="74" t="str">
        <f>IF(AND(C755="Abierto",D755="Alta"),A755,"")</f>
        <v/>
      </c>
      <c r="Q755" s="74" t="str">
        <f ca="1">IF(AND(C755="Abierto",D755="Alta"),TODAY()-E755,"")</f>
        <v/>
      </c>
      <c r="R755" s="74" t="str">
        <f>IF(AND(C755="Abierto",D755="Alta"),RANK(Q755,$Q$13:$Q$814,0)+COUNTIF($Q$13:Q755,Q755)-1+MAX(O:O),"")</f>
        <v/>
      </c>
      <c r="S755" s="74" t="str">
        <f>IF(AND(C755="Abierto",D755="Media"),A755,"")</f>
        <v/>
      </c>
      <c r="T755" s="74" t="str">
        <f ca="1">IF(AND(C755="Abierto",D755="Media"),TODAY()-E755,"")</f>
        <v/>
      </c>
      <c r="U755" s="74" t="str">
        <f>IF(AND(C755="Abierto",D755="Media"),RANK(T755,$T$13:$T$814,0)+COUNTIF($T$13:T755,T755)-1+MAX(O:O,R:R),"")</f>
        <v/>
      </c>
      <c r="V755" s="74" t="str">
        <f>IF(AND(C755="Abierto",D755="Baja"),A755,"")</f>
        <v/>
      </c>
      <c r="W755" s="74" t="str">
        <f ca="1">IF(AND(C755="Abierto",D755="Baja"),TODAY()-E755,"")</f>
        <v/>
      </c>
      <c r="X755" s="74" t="str">
        <f>IF(AND(C755="Abierto",D755="Baja"),RANK(W755,$W$13:$W$814,0)+COUNTIF($W$13:W755,W755)-1+MAX(O:O,R:R,U:U),"")</f>
        <v/>
      </c>
      <c r="Y755" s="139" t="str">
        <f>IF(OR(C755="Resuelto",C755=""),"",SUM(O755,R755,U755,X755))</f>
        <v/>
      </c>
      <c r="Z755" s="139" t="str">
        <f>IF(OR(C755="Resuelto",C755=""),"",SUM(N755,Q755,T755,W755))</f>
        <v/>
      </c>
      <c r="AA755" s="139" t="str">
        <f>IF(OR(C755="Resuelto",C755=""),"",SUM(M755,P755,S755,V755))</f>
        <v/>
      </c>
      <c r="AB755" s="28">
        <v>937</v>
      </c>
      <c r="AC755" s="28" t="str">
        <f t="shared" ca="1" si="51"/>
        <v/>
      </c>
      <c r="AD755" s="75" t="str">
        <f t="shared" ca="1" si="52"/>
        <v/>
      </c>
      <c r="AI755" s="78" t="str">
        <f>IF(AJ755="","",MAX($AI$5:AI754)+1)</f>
        <v/>
      </c>
      <c r="AJ755" s="53" t="str">
        <f>IF(G754="","",IF(COUNTIF($AJ$11:AJ754,G754)=0,G754,""))</f>
        <v/>
      </c>
      <c r="AK755" s="53" t="str">
        <f t="shared" si="53"/>
        <v/>
      </c>
      <c r="AL755" s="135"/>
    </row>
    <row r="756" spans="1:38" x14ac:dyDescent="0.25">
      <c r="A756" s="136"/>
      <c r="B756" s="136"/>
      <c r="C756" s="136"/>
      <c r="D756" s="136"/>
      <c r="E756" s="137"/>
      <c r="F756" s="137"/>
      <c r="G756" s="136"/>
      <c r="H756" s="137"/>
      <c r="I756" s="140" t="str">
        <f t="shared" si="50"/>
        <v/>
      </c>
      <c r="J756" s="140"/>
      <c r="K756" s="140"/>
      <c r="L756" s="140"/>
      <c r="M756" s="74" t="str">
        <f>IF(AND(C756="Abierto",D756="Urgente"),A756,"")</f>
        <v/>
      </c>
      <c r="N756" s="74" t="str">
        <f ca="1">IF(AND(C756="Abierto",D756="Urgente"),TODAY()-E756,"")</f>
        <v/>
      </c>
      <c r="O756" s="74" t="str">
        <f>IF(AND(C756="Abierto",D756="Urgente"),RANK(N756,$N$13:$N$814,0)+COUNTIF($N$13:N756,N756)-1,"")</f>
        <v/>
      </c>
      <c r="P756" s="74" t="str">
        <f>IF(AND(C756="Abierto",D756="Alta"),A756,"")</f>
        <v/>
      </c>
      <c r="Q756" s="74" t="str">
        <f ca="1">IF(AND(C756="Abierto",D756="Alta"),TODAY()-E756,"")</f>
        <v/>
      </c>
      <c r="R756" s="74" t="str">
        <f>IF(AND(C756="Abierto",D756="Alta"),RANK(Q756,$Q$13:$Q$814,0)+COUNTIF($Q$13:Q756,Q756)-1+MAX(O:O),"")</f>
        <v/>
      </c>
      <c r="S756" s="74" t="str">
        <f>IF(AND(C756="Abierto",D756="Media"),A756,"")</f>
        <v/>
      </c>
      <c r="T756" s="74" t="str">
        <f ca="1">IF(AND(C756="Abierto",D756="Media"),TODAY()-E756,"")</f>
        <v/>
      </c>
      <c r="U756" s="74" t="str">
        <f>IF(AND(C756="Abierto",D756="Media"),RANK(T756,$T$13:$T$814,0)+COUNTIF($T$13:T756,T756)-1+MAX(O:O,R:R),"")</f>
        <v/>
      </c>
      <c r="V756" s="74" t="str">
        <f>IF(AND(C756="Abierto",D756="Baja"),A756,"")</f>
        <v/>
      </c>
      <c r="W756" s="74" t="str">
        <f ca="1">IF(AND(C756="Abierto",D756="Baja"),TODAY()-E756,"")</f>
        <v/>
      </c>
      <c r="X756" s="74" t="str">
        <f>IF(AND(C756="Abierto",D756="Baja"),RANK(W756,$W$13:$W$814,0)+COUNTIF($W$13:W756,W756)-1+MAX(O:O,R:R,U:U),"")</f>
        <v/>
      </c>
      <c r="Y756" s="139" t="str">
        <f>IF(OR(C756="Resuelto",C756=""),"",SUM(O756,R756,U756,X756))</f>
        <v/>
      </c>
      <c r="Z756" s="139" t="str">
        <f>IF(OR(C756="Resuelto",C756=""),"",SUM(N756,Q756,T756,W756))</f>
        <v/>
      </c>
      <c r="AA756" s="139" t="str">
        <f>IF(OR(C756="Resuelto",C756=""),"",SUM(M756,P756,S756,V756))</f>
        <v/>
      </c>
      <c r="AB756" s="28">
        <v>938</v>
      </c>
      <c r="AC756" s="28" t="str">
        <f t="shared" ca="1" si="51"/>
        <v/>
      </c>
      <c r="AD756" s="75" t="str">
        <f t="shared" ca="1" si="52"/>
        <v/>
      </c>
      <c r="AI756" s="78" t="str">
        <f>IF(AJ756="","",MAX($AI$5:AI755)+1)</f>
        <v/>
      </c>
      <c r="AJ756" s="53" t="str">
        <f>IF(G755="","",IF(COUNTIF($AJ$11:AJ755,G755)=0,G755,""))</f>
        <v/>
      </c>
      <c r="AK756" s="53" t="str">
        <f t="shared" si="53"/>
        <v/>
      </c>
      <c r="AL756" s="135"/>
    </row>
    <row r="757" spans="1:38" x14ac:dyDescent="0.25">
      <c r="A757" s="136"/>
      <c r="B757" s="136"/>
      <c r="C757" s="136"/>
      <c r="D757" s="136"/>
      <c r="E757" s="137"/>
      <c r="F757" s="137"/>
      <c r="G757" s="136"/>
      <c r="H757" s="137"/>
      <c r="I757" s="140" t="str">
        <f t="shared" si="50"/>
        <v/>
      </c>
      <c r="J757" s="140"/>
      <c r="K757" s="140"/>
      <c r="L757" s="140"/>
      <c r="M757" s="74" t="str">
        <f>IF(AND(C757="Abierto",D757="Urgente"),A757,"")</f>
        <v/>
      </c>
      <c r="N757" s="74" t="str">
        <f ca="1">IF(AND(C757="Abierto",D757="Urgente"),TODAY()-E757,"")</f>
        <v/>
      </c>
      <c r="O757" s="74" t="str">
        <f>IF(AND(C757="Abierto",D757="Urgente"),RANK(N757,$N$13:$N$814,0)+COUNTIF($N$13:N757,N757)-1,"")</f>
        <v/>
      </c>
      <c r="P757" s="74" t="str">
        <f>IF(AND(C757="Abierto",D757="Alta"),A757,"")</f>
        <v/>
      </c>
      <c r="Q757" s="74" t="str">
        <f ca="1">IF(AND(C757="Abierto",D757="Alta"),TODAY()-E757,"")</f>
        <v/>
      </c>
      <c r="R757" s="74" t="str">
        <f>IF(AND(C757="Abierto",D757="Alta"),RANK(Q757,$Q$13:$Q$814,0)+COUNTIF($Q$13:Q757,Q757)-1+MAX(O:O),"")</f>
        <v/>
      </c>
      <c r="S757" s="74" t="str">
        <f>IF(AND(C757="Abierto",D757="Media"),A757,"")</f>
        <v/>
      </c>
      <c r="T757" s="74" t="str">
        <f ca="1">IF(AND(C757="Abierto",D757="Media"),TODAY()-E757,"")</f>
        <v/>
      </c>
      <c r="U757" s="74" t="str">
        <f>IF(AND(C757="Abierto",D757="Media"),RANK(T757,$T$13:$T$814,0)+COUNTIF($T$13:T757,T757)-1+MAX(O:O,R:R),"")</f>
        <v/>
      </c>
      <c r="V757" s="74" t="str">
        <f>IF(AND(C757="Abierto",D757="Baja"),A757,"")</f>
        <v/>
      </c>
      <c r="W757" s="74" t="str">
        <f ca="1">IF(AND(C757="Abierto",D757="Baja"),TODAY()-E757,"")</f>
        <v/>
      </c>
      <c r="X757" s="74" t="str">
        <f>IF(AND(C757="Abierto",D757="Baja"),RANK(W757,$W$13:$W$814,0)+COUNTIF($W$13:W757,W757)-1+MAX(O:O,R:R,U:U),"")</f>
        <v/>
      </c>
      <c r="Y757" s="139" t="str">
        <f>IF(OR(C757="Resuelto",C757=""),"",SUM(O757,R757,U757,X757))</f>
        <v/>
      </c>
      <c r="Z757" s="139" t="str">
        <f>IF(OR(C757="Resuelto",C757=""),"",SUM(N757,Q757,T757,W757))</f>
        <v/>
      </c>
      <c r="AA757" s="139" t="str">
        <f>IF(OR(C757="Resuelto",C757=""),"",SUM(M757,P757,S757,V757))</f>
        <v/>
      </c>
      <c r="AB757" s="28">
        <v>939</v>
      </c>
      <c r="AC757" s="28" t="str">
        <f t="shared" ca="1" si="51"/>
        <v/>
      </c>
      <c r="AD757" s="75" t="str">
        <f t="shared" ca="1" si="52"/>
        <v/>
      </c>
      <c r="AI757" s="78" t="str">
        <f>IF(AJ757="","",MAX($AI$5:AI756)+1)</f>
        <v/>
      </c>
      <c r="AJ757" s="53" t="str">
        <f>IF(G756="","",IF(COUNTIF($AJ$11:AJ756,G756)=0,G756,""))</f>
        <v/>
      </c>
      <c r="AK757" s="53" t="str">
        <f t="shared" si="53"/>
        <v/>
      </c>
      <c r="AL757" s="135"/>
    </row>
    <row r="758" spans="1:38" x14ac:dyDescent="0.25">
      <c r="A758" s="136"/>
      <c r="B758" s="136"/>
      <c r="C758" s="136"/>
      <c r="D758" s="136"/>
      <c r="E758" s="137"/>
      <c r="F758" s="137"/>
      <c r="G758" s="136"/>
      <c r="H758" s="137"/>
      <c r="I758" s="140" t="str">
        <f t="shared" si="50"/>
        <v/>
      </c>
      <c r="J758" s="140"/>
      <c r="K758" s="140"/>
      <c r="L758" s="140"/>
      <c r="M758" s="74" t="str">
        <f>IF(AND(C758="Abierto",D758="Urgente"),A758,"")</f>
        <v/>
      </c>
      <c r="N758" s="74" t="str">
        <f ca="1">IF(AND(C758="Abierto",D758="Urgente"),TODAY()-E758,"")</f>
        <v/>
      </c>
      <c r="O758" s="74" t="str">
        <f>IF(AND(C758="Abierto",D758="Urgente"),RANK(N758,$N$13:$N$814,0)+COUNTIF($N$13:N758,N758)-1,"")</f>
        <v/>
      </c>
      <c r="P758" s="74" t="str">
        <f>IF(AND(C758="Abierto",D758="Alta"),A758,"")</f>
        <v/>
      </c>
      <c r="Q758" s="74" t="str">
        <f ca="1">IF(AND(C758="Abierto",D758="Alta"),TODAY()-E758,"")</f>
        <v/>
      </c>
      <c r="R758" s="74" t="str">
        <f>IF(AND(C758="Abierto",D758="Alta"),RANK(Q758,$Q$13:$Q$814,0)+COUNTIF($Q$13:Q758,Q758)-1+MAX(O:O),"")</f>
        <v/>
      </c>
      <c r="S758" s="74" t="str">
        <f>IF(AND(C758="Abierto",D758="Media"),A758,"")</f>
        <v/>
      </c>
      <c r="T758" s="74" t="str">
        <f ca="1">IF(AND(C758="Abierto",D758="Media"),TODAY()-E758,"")</f>
        <v/>
      </c>
      <c r="U758" s="74" t="str">
        <f>IF(AND(C758="Abierto",D758="Media"),RANK(T758,$T$13:$T$814,0)+COUNTIF($T$13:T758,T758)-1+MAX(O:O,R:R),"")</f>
        <v/>
      </c>
      <c r="V758" s="74" t="str">
        <f>IF(AND(C758="Abierto",D758="Baja"),A758,"")</f>
        <v/>
      </c>
      <c r="W758" s="74" t="str">
        <f ca="1">IF(AND(C758="Abierto",D758="Baja"),TODAY()-E758,"")</f>
        <v/>
      </c>
      <c r="X758" s="74" t="str">
        <f>IF(AND(C758="Abierto",D758="Baja"),RANK(W758,$W$13:$W$814,0)+COUNTIF($W$13:W758,W758)-1+MAX(O:O,R:R,U:U),"")</f>
        <v/>
      </c>
      <c r="Y758" s="139" t="str">
        <f>IF(OR(C758="Resuelto",C758=""),"",SUM(O758,R758,U758,X758))</f>
        <v/>
      </c>
      <c r="Z758" s="139" t="str">
        <f>IF(OR(C758="Resuelto",C758=""),"",SUM(N758,Q758,T758,W758))</f>
        <v/>
      </c>
      <c r="AA758" s="139" t="str">
        <f>IF(OR(C758="Resuelto",C758=""),"",SUM(M758,P758,S758,V758))</f>
        <v/>
      </c>
      <c r="AB758" s="28">
        <v>940</v>
      </c>
      <c r="AC758" s="28" t="str">
        <f t="shared" ca="1" si="51"/>
        <v/>
      </c>
      <c r="AD758" s="75" t="str">
        <f t="shared" ca="1" si="52"/>
        <v/>
      </c>
      <c r="AI758" s="78" t="str">
        <f>IF(AJ758="","",MAX($AI$5:AI757)+1)</f>
        <v/>
      </c>
      <c r="AJ758" s="53" t="str">
        <f>IF(G757="","",IF(COUNTIF($AJ$11:AJ757,G757)=0,G757,""))</f>
        <v/>
      </c>
      <c r="AK758" s="53" t="str">
        <f t="shared" si="53"/>
        <v/>
      </c>
      <c r="AL758" s="135"/>
    </row>
    <row r="759" spans="1:38" x14ac:dyDescent="0.25">
      <c r="A759" s="136"/>
      <c r="B759" s="136"/>
      <c r="C759" s="136"/>
      <c r="D759" s="136"/>
      <c r="E759" s="137"/>
      <c r="F759" s="137"/>
      <c r="G759" s="136"/>
      <c r="H759" s="137"/>
      <c r="I759" s="140" t="str">
        <f t="shared" si="50"/>
        <v/>
      </c>
      <c r="J759" s="140"/>
      <c r="K759" s="140"/>
      <c r="L759" s="140"/>
      <c r="M759" s="74" t="str">
        <f>IF(AND(C759="Abierto",D759="Urgente"),A759,"")</f>
        <v/>
      </c>
      <c r="N759" s="74" t="str">
        <f ca="1">IF(AND(C759="Abierto",D759="Urgente"),TODAY()-E759,"")</f>
        <v/>
      </c>
      <c r="O759" s="74" t="str">
        <f>IF(AND(C759="Abierto",D759="Urgente"),RANK(N759,$N$13:$N$814,0)+COUNTIF($N$13:N759,N759)-1,"")</f>
        <v/>
      </c>
      <c r="P759" s="74" t="str">
        <f>IF(AND(C759="Abierto",D759="Alta"),A759,"")</f>
        <v/>
      </c>
      <c r="Q759" s="74" t="str">
        <f ca="1">IF(AND(C759="Abierto",D759="Alta"),TODAY()-E759,"")</f>
        <v/>
      </c>
      <c r="R759" s="74" t="str">
        <f>IF(AND(C759="Abierto",D759="Alta"),RANK(Q759,$Q$13:$Q$814,0)+COUNTIF($Q$13:Q759,Q759)-1+MAX(O:O),"")</f>
        <v/>
      </c>
      <c r="S759" s="74" t="str">
        <f>IF(AND(C759="Abierto",D759="Media"),A759,"")</f>
        <v/>
      </c>
      <c r="T759" s="74" t="str">
        <f ca="1">IF(AND(C759="Abierto",D759="Media"),TODAY()-E759,"")</f>
        <v/>
      </c>
      <c r="U759" s="74" t="str">
        <f>IF(AND(C759="Abierto",D759="Media"),RANK(T759,$T$13:$T$814,0)+COUNTIF($T$13:T759,T759)-1+MAX(O:O,R:R),"")</f>
        <v/>
      </c>
      <c r="V759" s="74" t="str">
        <f>IF(AND(C759="Abierto",D759="Baja"),A759,"")</f>
        <v/>
      </c>
      <c r="W759" s="74" t="str">
        <f ca="1">IF(AND(C759="Abierto",D759="Baja"),TODAY()-E759,"")</f>
        <v/>
      </c>
      <c r="X759" s="74" t="str">
        <f>IF(AND(C759="Abierto",D759="Baja"),RANK(W759,$W$13:$W$814,0)+COUNTIF($W$13:W759,W759)-1+MAX(O:O,R:R,U:U),"")</f>
        <v/>
      </c>
      <c r="Y759" s="139" t="str">
        <f>IF(OR(C759="Resuelto",C759=""),"",SUM(O759,R759,U759,X759))</f>
        <v/>
      </c>
      <c r="Z759" s="139" t="str">
        <f>IF(OR(C759="Resuelto",C759=""),"",SUM(N759,Q759,T759,W759))</f>
        <v/>
      </c>
      <c r="AA759" s="139" t="str">
        <f>IF(OR(C759="Resuelto",C759=""),"",SUM(M759,P759,S759,V759))</f>
        <v/>
      </c>
      <c r="AB759" s="28">
        <v>941</v>
      </c>
      <c r="AC759" s="28" t="str">
        <f t="shared" ca="1" si="51"/>
        <v/>
      </c>
      <c r="AD759" s="75" t="str">
        <f t="shared" ca="1" si="52"/>
        <v/>
      </c>
      <c r="AI759" s="78" t="str">
        <f>IF(AJ759="","",MAX($AI$5:AI758)+1)</f>
        <v/>
      </c>
      <c r="AJ759" s="53" t="str">
        <f>IF(G758="","",IF(COUNTIF($AJ$11:AJ758,G758)=0,G758,""))</f>
        <v/>
      </c>
      <c r="AK759" s="53" t="str">
        <f t="shared" si="53"/>
        <v/>
      </c>
      <c r="AL759" s="135"/>
    </row>
    <row r="760" spans="1:38" x14ac:dyDescent="0.25">
      <c r="A760" s="136"/>
      <c r="B760" s="136"/>
      <c r="C760" s="136"/>
      <c r="D760" s="136"/>
      <c r="E760" s="137"/>
      <c r="F760" s="137"/>
      <c r="G760" s="136"/>
      <c r="H760" s="137"/>
      <c r="I760" s="140" t="str">
        <f t="shared" si="50"/>
        <v/>
      </c>
      <c r="J760" s="140"/>
      <c r="K760" s="140"/>
      <c r="L760" s="140"/>
      <c r="M760" s="74" t="str">
        <f>IF(AND(C760="Abierto",D760="Urgente"),A760,"")</f>
        <v/>
      </c>
      <c r="N760" s="74" t="str">
        <f ca="1">IF(AND(C760="Abierto",D760="Urgente"),TODAY()-E760,"")</f>
        <v/>
      </c>
      <c r="O760" s="74" t="str">
        <f>IF(AND(C760="Abierto",D760="Urgente"),RANK(N760,$N$13:$N$814,0)+COUNTIF($N$13:N760,N760)-1,"")</f>
        <v/>
      </c>
      <c r="P760" s="74" t="str">
        <f>IF(AND(C760="Abierto",D760="Alta"),A760,"")</f>
        <v/>
      </c>
      <c r="Q760" s="74" t="str">
        <f ca="1">IF(AND(C760="Abierto",D760="Alta"),TODAY()-E760,"")</f>
        <v/>
      </c>
      <c r="R760" s="74" t="str">
        <f>IF(AND(C760="Abierto",D760="Alta"),RANK(Q760,$Q$13:$Q$814,0)+COUNTIF($Q$13:Q760,Q760)-1+MAX(O:O),"")</f>
        <v/>
      </c>
      <c r="S760" s="74" t="str">
        <f>IF(AND(C760="Abierto",D760="Media"),A760,"")</f>
        <v/>
      </c>
      <c r="T760" s="74" t="str">
        <f ca="1">IF(AND(C760="Abierto",D760="Media"),TODAY()-E760,"")</f>
        <v/>
      </c>
      <c r="U760" s="74" t="str">
        <f>IF(AND(C760="Abierto",D760="Media"),RANK(T760,$T$13:$T$814,0)+COUNTIF($T$13:T760,T760)-1+MAX(O:O,R:R),"")</f>
        <v/>
      </c>
      <c r="V760" s="74" t="str">
        <f>IF(AND(C760="Abierto",D760="Baja"),A760,"")</f>
        <v/>
      </c>
      <c r="W760" s="74" t="str">
        <f ca="1">IF(AND(C760="Abierto",D760="Baja"),TODAY()-E760,"")</f>
        <v/>
      </c>
      <c r="X760" s="74" t="str">
        <f>IF(AND(C760="Abierto",D760="Baja"),RANK(W760,$W$13:$W$814,0)+COUNTIF($W$13:W760,W760)-1+MAX(O:O,R:R,U:U),"")</f>
        <v/>
      </c>
      <c r="Y760" s="139" t="str">
        <f>IF(OR(C760="Resuelto",C760=""),"",SUM(O760,R760,U760,X760))</f>
        <v/>
      </c>
      <c r="Z760" s="139" t="str">
        <f>IF(OR(C760="Resuelto",C760=""),"",SUM(N760,Q760,T760,W760))</f>
        <v/>
      </c>
      <c r="AA760" s="139" t="str">
        <f>IF(OR(C760="Resuelto",C760=""),"",SUM(M760,P760,S760,V760))</f>
        <v/>
      </c>
      <c r="AB760" s="28">
        <v>942</v>
      </c>
      <c r="AC760" s="28" t="str">
        <f t="shared" ca="1" si="51"/>
        <v/>
      </c>
      <c r="AD760" s="75" t="str">
        <f t="shared" ca="1" si="52"/>
        <v/>
      </c>
      <c r="AI760" s="78" t="str">
        <f>IF(AJ760="","",MAX($AI$5:AI759)+1)</f>
        <v/>
      </c>
      <c r="AJ760" s="53" t="str">
        <f>IF(G759="","",IF(COUNTIF($AJ$11:AJ759,G759)=0,G759,""))</f>
        <v/>
      </c>
      <c r="AK760" s="53" t="str">
        <f t="shared" si="53"/>
        <v/>
      </c>
      <c r="AL760" s="135"/>
    </row>
    <row r="761" spans="1:38" x14ac:dyDescent="0.25">
      <c r="A761" s="136"/>
      <c r="B761" s="136"/>
      <c r="C761" s="136"/>
      <c r="D761" s="136"/>
      <c r="E761" s="137"/>
      <c r="F761" s="137"/>
      <c r="G761" s="136"/>
      <c r="H761" s="137"/>
      <c r="I761" s="140" t="str">
        <f t="shared" si="50"/>
        <v/>
      </c>
      <c r="J761" s="140"/>
      <c r="K761" s="140"/>
      <c r="L761" s="140"/>
      <c r="M761" s="74" t="str">
        <f>IF(AND(C761="Abierto",D761="Urgente"),A761,"")</f>
        <v/>
      </c>
      <c r="N761" s="74" t="str">
        <f ca="1">IF(AND(C761="Abierto",D761="Urgente"),TODAY()-E761,"")</f>
        <v/>
      </c>
      <c r="O761" s="74" t="str">
        <f>IF(AND(C761="Abierto",D761="Urgente"),RANK(N761,$N$13:$N$814,0)+COUNTIF($N$13:N761,N761)-1,"")</f>
        <v/>
      </c>
      <c r="P761" s="74" t="str">
        <f>IF(AND(C761="Abierto",D761="Alta"),A761,"")</f>
        <v/>
      </c>
      <c r="Q761" s="74" t="str">
        <f ca="1">IF(AND(C761="Abierto",D761="Alta"),TODAY()-E761,"")</f>
        <v/>
      </c>
      <c r="R761" s="74" t="str">
        <f>IF(AND(C761="Abierto",D761="Alta"),RANK(Q761,$Q$13:$Q$814,0)+COUNTIF($Q$13:Q761,Q761)-1+MAX(O:O),"")</f>
        <v/>
      </c>
      <c r="S761" s="74" t="str">
        <f>IF(AND(C761="Abierto",D761="Media"),A761,"")</f>
        <v/>
      </c>
      <c r="T761" s="74" t="str">
        <f ca="1">IF(AND(C761="Abierto",D761="Media"),TODAY()-E761,"")</f>
        <v/>
      </c>
      <c r="U761" s="74" t="str">
        <f>IF(AND(C761="Abierto",D761="Media"),RANK(T761,$T$13:$T$814,0)+COUNTIF($T$13:T761,T761)-1+MAX(O:O,R:R),"")</f>
        <v/>
      </c>
      <c r="V761" s="74" t="str">
        <f>IF(AND(C761="Abierto",D761="Baja"),A761,"")</f>
        <v/>
      </c>
      <c r="W761" s="74" t="str">
        <f ca="1">IF(AND(C761="Abierto",D761="Baja"),TODAY()-E761,"")</f>
        <v/>
      </c>
      <c r="X761" s="74" t="str">
        <f>IF(AND(C761="Abierto",D761="Baja"),RANK(W761,$W$13:$W$814,0)+COUNTIF($W$13:W761,W761)-1+MAX(O:O,R:R,U:U),"")</f>
        <v/>
      </c>
      <c r="Y761" s="139" t="str">
        <f>IF(OR(C761="Resuelto",C761=""),"",SUM(O761,R761,U761,X761))</f>
        <v/>
      </c>
      <c r="Z761" s="139" t="str">
        <f>IF(OR(C761="Resuelto",C761=""),"",SUM(N761,Q761,T761,W761))</f>
        <v/>
      </c>
      <c r="AA761" s="139" t="str">
        <f>IF(OR(C761="Resuelto",C761=""),"",SUM(M761,P761,S761,V761))</f>
        <v/>
      </c>
      <c r="AB761" s="28">
        <v>943</v>
      </c>
      <c r="AC761" s="28" t="str">
        <f t="shared" ca="1" si="51"/>
        <v/>
      </c>
      <c r="AD761" s="75" t="str">
        <f t="shared" ca="1" si="52"/>
        <v/>
      </c>
      <c r="AI761" s="78" t="str">
        <f>IF(AJ761="","",MAX($AI$5:AI760)+1)</f>
        <v/>
      </c>
      <c r="AJ761" s="53" t="str">
        <f>IF(G760="","",IF(COUNTIF($AJ$11:AJ760,G760)=0,G760,""))</f>
        <v/>
      </c>
      <c r="AK761" s="53" t="str">
        <f t="shared" si="53"/>
        <v/>
      </c>
      <c r="AL761" s="135"/>
    </row>
    <row r="762" spans="1:38" x14ac:dyDescent="0.25">
      <c r="A762" s="136"/>
      <c r="B762" s="136"/>
      <c r="C762" s="136"/>
      <c r="D762" s="136"/>
      <c r="E762" s="137"/>
      <c r="F762" s="137"/>
      <c r="G762" s="136"/>
      <c r="H762" s="137"/>
      <c r="I762" s="140" t="str">
        <f t="shared" si="50"/>
        <v/>
      </c>
      <c r="J762" s="140"/>
      <c r="K762" s="140"/>
      <c r="L762" s="140"/>
      <c r="M762" s="74" t="str">
        <f>IF(AND(C762="Abierto",D762="Urgente"),A762,"")</f>
        <v/>
      </c>
      <c r="N762" s="74" t="str">
        <f ca="1">IF(AND(C762="Abierto",D762="Urgente"),TODAY()-E762,"")</f>
        <v/>
      </c>
      <c r="O762" s="74" t="str">
        <f>IF(AND(C762="Abierto",D762="Urgente"),RANK(N762,$N$13:$N$814,0)+COUNTIF($N$13:N762,N762)-1,"")</f>
        <v/>
      </c>
      <c r="P762" s="74" t="str">
        <f>IF(AND(C762="Abierto",D762="Alta"),A762,"")</f>
        <v/>
      </c>
      <c r="Q762" s="74" t="str">
        <f ca="1">IF(AND(C762="Abierto",D762="Alta"),TODAY()-E762,"")</f>
        <v/>
      </c>
      <c r="R762" s="74" t="str">
        <f>IF(AND(C762="Abierto",D762="Alta"),RANK(Q762,$Q$13:$Q$814,0)+COUNTIF($Q$13:Q762,Q762)-1+MAX(O:O),"")</f>
        <v/>
      </c>
      <c r="S762" s="74" t="str">
        <f>IF(AND(C762="Abierto",D762="Media"),A762,"")</f>
        <v/>
      </c>
      <c r="T762" s="74" t="str">
        <f ca="1">IF(AND(C762="Abierto",D762="Media"),TODAY()-E762,"")</f>
        <v/>
      </c>
      <c r="U762" s="74" t="str">
        <f>IF(AND(C762="Abierto",D762="Media"),RANK(T762,$T$13:$T$814,0)+COUNTIF($T$13:T762,T762)-1+MAX(O:O,R:R),"")</f>
        <v/>
      </c>
      <c r="V762" s="74" t="str">
        <f>IF(AND(C762="Abierto",D762="Baja"),A762,"")</f>
        <v/>
      </c>
      <c r="W762" s="74" t="str">
        <f ca="1">IF(AND(C762="Abierto",D762="Baja"),TODAY()-E762,"")</f>
        <v/>
      </c>
      <c r="X762" s="74" t="str">
        <f>IF(AND(C762="Abierto",D762="Baja"),RANK(W762,$W$13:$W$814,0)+COUNTIF($W$13:W762,W762)-1+MAX(O:O,R:R,U:U),"")</f>
        <v/>
      </c>
      <c r="Y762" s="139" t="str">
        <f>IF(OR(C762="Resuelto",C762=""),"",SUM(O762,R762,U762,X762))</f>
        <v/>
      </c>
      <c r="Z762" s="139" t="str">
        <f>IF(OR(C762="Resuelto",C762=""),"",SUM(N762,Q762,T762,W762))</f>
        <v/>
      </c>
      <c r="AA762" s="139" t="str">
        <f>IF(OR(C762="Resuelto",C762=""),"",SUM(M762,P762,S762,V762))</f>
        <v/>
      </c>
      <c r="AB762" s="28">
        <v>944</v>
      </c>
      <c r="AC762" s="28" t="str">
        <f t="shared" ca="1" si="51"/>
        <v/>
      </c>
      <c r="AD762" s="75" t="str">
        <f t="shared" ca="1" si="52"/>
        <v/>
      </c>
      <c r="AI762" s="78" t="str">
        <f>IF(AJ762="","",MAX($AI$5:AI761)+1)</f>
        <v/>
      </c>
      <c r="AJ762" s="53" t="str">
        <f>IF(G761="","",IF(COUNTIF($AJ$11:AJ761,G761)=0,G761,""))</f>
        <v/>
      </c>
      <c r="AK762" s="53" t="str">
        <f t="shared" si="53"/>
        <v/>
      </c>
      <c r="AL762" s="135"/>
    </row>
    <row r="763" spans="1:38" x14ac:dyDescent="0.25">
      <c r="A763" s="136"/>
      <c r="B763" s="136"/>
      <c r="C763" s="136"/>
      <c r="D763" s="136"/>
      <c r="E763" s="137"/>
      <c r="F763" s="137"/>
      <c r="G763" s="136"/>
      <c r="H763" s="137"/>
      <c r="I763" s="140" t="str">
        <f t="shared" si="50"/>
        <v/>
      </c>
      <c r="J763" s="140"/>
      <c r="K763" s="140"/>
      <c r="L763" s="140"/>
      <c r="M763" s="74" t="str">
        <f>IF(AND(C763="Abierto",D763="Urgente"),A763,"")</f>
        <v/>
      </c>
      <c r="N763" s="74" t="str">
        <f ca="1">IF(AND(C763="Abierto",D763="Urgente"),TODAY()-E763,"")</f>
        <v/>
      </c>
      <c r="O763" s="74" t="str">
        <f>IF(AND(C763="Abierto",D763="Urgente"),RANK(N763,$N$13:$N$814,0)+COUNTIF($N$13:N763,N763)-1,"")</f>
        <v/>
      </c>
      <c r="P763" s="74" t="str">
        <f>IF(AND(C763="Abierto",D763="Alta"),A763,"")</f>
        <v/>
      </c>
      <c r="Q763" s="74" t="str">
        <f ca="1">IF(AND(C763="Abierto",D763="Alta"),TODAY()-E763,"")</f>
        <v/>
      </c>
      <c r="R763" s="74" t="str">
        <f>IF(AND(C763="Abierto",D763="Alta"),RANK(Q763,$Q$13:$Q$814,0)+COUNTIF($Q$13:Q763,Q763)-1+MAX(O:O),"")</f>
        <v/>
      </c>
      <c r="S763" s="74" t="str">
        <f>IF(AND(C763="Abierto",D763="Media"),A763,"")</f>
        <v/>
      </c>
      <c r="T763" s="74" t="str">
        <f ca="1">IF(AND(C763="Abierto",D763="Media"),TODAY()-E763,"")</f>
        <v/>
      </c>
      <c r="U763" s="74" t="str">
        <f>IF(AND(C763="Abierto",D763="Media"),RANK(T763,$T$13:$T$814,0)+COUNTIF($T$13:T763,T763)-1+MAX(O:O,R:R),"")</f>
        <v/>
      </c>
      <c r="V763" s="74" t="str">
        <f>IF(AND(C763="Abierto",D763="Baja"),A763,"")</f>
        <v/>
      </c>
      <c r="W763" s="74" t="str">
        <f ca="1">IF(AND(C763="Abierto",D763="Baja"),TODAY()-E763,"")</f>
        <v/>
      </c>
      <c r="X763" s="74" t="str">
        <f>IF(AND(C763="Abierto",D763="Baja"),RANK(W763,$W$13:$W$814,0)+COUNTIF($W$13:W763,W763)-1+MAX(O:O,R:R,U:U),"")</f>
        <v/>
      </c>
      <c r="Y763" s="139" t="str">
        <f>IF(OR(C763="Resuelto",C763=""),"",SUM(O763,R763,U763,X763))</f>
        <v/>
      </c>
      <c r="Z763" s="139" t="str">
        <f>IF(OR(C763="Resuelto",C763=""),"",SUM(N763,Q763,T763,W763))</f>
        <v/>
      </c>
      <c r="AA763" s="139" t="str">
        <f>IF(OR(C763="Resuelto",C763=""),"",SUM(M763,P763,S763,V763))</f>
        <v/>
      </c>
      <c r="AB763" s="28">
        <v>945</v>
      </c>
      <c r="AC763" s="28" t="str">
        <f t="shared" ca="1" si="51"/>
        <v/>
      </c>
      <c r="AD763" s="75" t="str">
        <f t="shared" ca="1" si="52"/>
        <v/>
      </c>
      <c r="AI763" s="78" t="str">
        <f>IF(AJ763="","",MAX($AI$5:AI762)+1)</f>
        <v/>
      </c>
      <c r="AJ763" s="53" t="str">
        <f>IF(G762="","",IF(COUNTIF($AJ$11:AJ762,G762)=0,G762,""))</f>
        <v/>
      </c>
      <c r="AK763" s="53" t="str">
        <f t="shared" si="53"/>
        <v/>
      </c>
      <c r="AL763" s="135"/>
    </row>
    <row r="764" spans="1:38" x14ac:dyDescent="0.25">
      <c r="A764" s="136"/>
      <c r="B764" s="136"/>
      <c r="C764" s="136"/>
      <c r="D764" s="136"/>
      <c r="E764" s="137"/>
      <c r="F764" s="137"/>
      <c r="G764" s="136"/>
      <c r="H764" s="137"/>
      <c r="I764" s="140" t="str">
        <f t="shared" si="50"/>
        <v/>
      </c>
      <c r="J764" s="140"/>
      <c r="K764" s="140"/>
      <c r="L764" s="140"/>
      <c r="M764" s="74" t="str">
        <f>IF(AND(C764="Abierto",D764="Urgente"),A764,"")</f>
        <v/>
      </c>
      <c r="N764" s="74" t="str">
        <f ca="1">IF(AND(C764="Abierto",D764="Urgente"),TODAY()-E764,"")</f>
        <v/>
      </c>
      <c r="O764" s="74" t="str">
        <f>IF(AND(C764="Abierto",D764="Urgente"),RANK(N764,$N$13:$N$814,0)+COUNTIF($N$13:N764,N764)-1,"")</f>
        <v/>
      </c>
      <c r="P764" s="74" t="str">
        <f>IF(AND(C764="Abierto",D764="Alta"),A764,"")</f>
        <v/>
      </c>
      <c r="Q764" s="74" t="str">
        <f ca="1">IF(AND(C764="Abierto",D764="Alta"),TODAY()-E764,"")</f>
        <v/>
      </c>
      <c r="R764" s="74" t="str">
        <f>IF(AND(C764="Abierto",D764="Alta"),RANK(Q764,$Q$13:$Q$814,0)+COUNTIF($Q$13:Q764,Q764)-1+MAX(O:O),"")</f>
        <v/>
      </c>
      <c r="S764" s="74" t="str">
        <f>IF(AND(C764="Abierto",D764="Media"),A764,"")</f>
        <v/>
      </c>
      <c r="T764" s="74" t="str">
        <f ca="1">IF(AND(C764="Abierto",D764="Media"),TODAY()-E764,"")</f>
        <v/>
      </c>
      <c r="U764" s="74" t="str">
        <f>IF(AND(C764="Abierto",D764="Media"),RANK(T764,$T$13:$T$814,0)+COUNTIF($T$13:T764,T764)-1+MAX(O:O,R:R),"")</f>
        <v/>
      </c>
      <c r="V764" s="74" t="str">
        <f>IF(AND(C764="Abierto",D764="Baja"),A764,"")</f>
        <v/>
      </c>
      <c r="W764" s="74" t="str">
        <f ca="1">IF(AND(C764="Abierto",D764="Baja"),TODAY()-E764,"")</f>
        <v/>
      </c>
      <c r="X764" s="74" t="str">
        <f>IF(AND(C764="Abierto",D764="Baja"),RANK(W764,$W$13:$W$814,0)+COUNTIF($W$13:W764,W764)-1+MAX(O:O,R:R,U:U),"")</f>
        <v/>
      </c>
      <c r="Y764" s="139" t="str">
        <f>IF(OR(C764="Resuelto",C764=""),"",SUM(O764,R764,U764,X764))</f>
        <v/>
      </c>
      <c r="Z764" s="139" t="str">
        <f>IF(OR(C764="Resuelto",C764=""),"",SUM(N764,Q764,T764,W764))</f>
        <v/>
      </c>
      <c r="AA764" s="139" t="str">
        <f>IF(OR(C764="Resuelto",C764=""),"",SUM(M764,P764,S764,V764))</f>
        <v/>
      </c>
      <c r="AB764" s="28">
        <v>946</v>
      </c>
      <c r="AC764" s="28" t="str">
        <f t="shared" ca="1" si="51"/>
        <v/>
      </c>
      <c r="AD764" s="75" t="str">
        <f t="shared" ca="1" si="52"/>
        <v/>
      </c>
      <c r="AI764" s="78" t="str">
        <f>IF(AJ764="","",MAX($AI$5:AI763)+1)</f>
        <v/>
      </c>
      <c r="AJ764" s="53" t="str">
        <f>IF(G763="","",IF(COUNTIF($AJ$11:AJ763,G763)=0,G763,""))</f>
        <v/>
      </c>
      <c r="AK764" s="53" t="str">
        <f t="shared" si="53"/>
        <v/>
      </c>
      <c r="AL764" s="135"/>
    </row>
    <row r="765" spans="1:38" x14ac:dyDescent="0.25">
      <c r="A765" s="136"/>
      <c r="B765" s="136"/>
      <c r="C765" s="136"/>
      <c r="D765" s="136"/>
      <c r="E765" s="137"/>
      <c r="F765" s="137"/>
      <c r="G765" s="136"/>
      <c r="H765" s="137"/>
      <c r="I765" s="140" t="str">
        <f t="shared" si="50"/>
        <v/>
      </c>
      <c r="J765" s="140"/>
      <c r="K765" s="140"/>
      <c r="L765" s="140"/>
      <c r="M765" s="74" t="str">
        <f>IF(AND(C765="Abierto",D765="Urgente"),A765,"")</f>
        <v/>
      </c>
      <c r="N765" s="74" t="str">
        <f ca="1">IF(AND(C765="Abierto",D765="Urgente"),TODAY()-E765,"")</f>
        <v/>
      </c>
      <c r="O765" s="74" t="str">
        <f>IF(AND(C765="Abierto",D765="Urgente"),RANK(N765,$N$13:$N$814,0)+COUNTIF($N$13:N765,N765)-1,"")</f>
        <v/>
      </c>
      <c r="P765" s="74" t="str">
        <f>IF(AND(C765="Abierto",D765="Alta"),A765,"")</f>
        <v/>
      </c>
      <c r="Q765" s="74" t="str">
        <f ca="1">IF(AND(C765="Abierto",D765="Alta"),TODAY()-E765,"")</f>
        <v/>
      </c>
      <c r="R765" s="74" t="str">
        <f>IF(AND(C765="Abierto",D765="Alta"),RANK(Q765,$Q$13:$Q$814,0)+COUNTIF($Q$13:Q765,Q765)-1+MAX(O:O),"")</f>
        <v/>
      </c>
      <c r="S765" s="74" t="str">
        <f>IF(AND(C765="Abierto",D765="Media"),A765,"")</f>
        <v/>
      </c>
      <c r="T765" s="74" t="str">
        <f ca="1">IF(AND(C765="Abierto",D765="Media"),TODAY()-E765,"")</f>
        <v/>
      </c>
      <c r="U765" s="74" t="str">
        <f>IF(AND(C765="Abierto",D765="Media"),RANK(T765,$T$13:$T$814,0)+COUNTIF($T$13:T765,T765)-1+MAX(O:O,R:R),"")</f>
        <v/>
      </c>
      <c r="V765" s="74" t="str">
        <f>IF(AND(C765="Abierto",D765="Baja"),A765,"")</f>
        <v/>
      </c>
      <c r="W765" s="74" t="str">
        <f ca="1">IF(AND(C765="Abierto",D765="Baja"),TODAY()-E765,"")</f>
        <v/>
      </c>
      <c r="X765" s="74" t="str">
        <f>IF(AND(C765="Abierto",D765="Baja"),RANK(W765,$W$13:$W$814,0)+COUNTIF($W$13:W765,W765)-1+MAX(O:O,R:R,U:U),"")</f>
        <v/>
      </c>
      <c r="Y765" s="139" t="str">
        <f>IF(OR(C765="Resuelto",C765=""),"",SUM(O765,R765,U765,X765))</f>
        <v/>
      </c>
      <c r="Z765" s="139" t="str">
        <f>IF(OR(C765="Resuelto",C765=""),"",SUM(N765,Q765,T765,W765))</f>
        <v/>
      </c>
      <c r="AA765" s="139" t="str">
        <f>IF(OR(C765="Resuelto",C765=""),"",SUM(M765,P765,S765,V765))</f>
        <v/>
      </c>
      <c r="AB765" s="28">
        <v>947</v>
      </c>
      <c r="AC765" s="28" t="str">
        <f t="shared" ca="1" si="51"/>
        <v/>
      </c>
      <c r="AD765" s="75" t="str">
        <f t="shared" ca="1" si="52"/>
        <v/>
      </c>
      <c r="AI765" s="78" t="str">
        <f>IF(AJ765="","",MAX($AI$5:AI764)+1)</f>
        <v/>
      </c>
      <c r="AJ765" s="53" t="str">
        <f>IF(G764="","",IF(COUNTIF($AJ$11:AJ764,G764)=0,G764,""))</f>
        <v/>
      </c>
      <c r="AK765" s="53" t="str">
        <f t="shared" si="53"/>
        <v/>
      </c>
      <c r="AL765" s="135"/>
    </row>
    <row r="766" spans="1:38" x14ac:dyDescent="0.25">
      <c r="A766" s="136"/>
      <c r="B766" s="136"/>
      <c r="C766" s="136"/>
      <c r="D766" s="136"/>
      <c r="E766" s="137"/>
      <c r="F766" s="137"/>
      <c r="G766" s="136"/>
      <c r="H766" s="137"/>
      <c r="I766" s="140" t="str">
        <f t="shared" si="50"/>
        <v/>
      </c>
      <c r="J766" s="140"/>
      <c r="K766" s="140"/>
      <c r="L766" s="140"/>
      <c r="M766" s="74" t="str">
        <f>IF(AND(C766="Abierto",D766="Urgente"),A766,"")</f>
        <v/>
      </c>
      <c r="N766" s="74" t="str">
        <f ca="1">IF(AND(C766="Abierto",D766="Urgente"),TODAY()-E766,"")</f>
        <v/>
      </c>
      <c r="O766" s="74" t="str">
        <f>IF(AND(C766="Abierto",D766="Urgente"),RANK(N766,$N$13:$N$814,0)+COUNTIF($N$13:N766,N766)-1,"")</f>
        <v/>
      </c>
      <c r="P766" s="74" t="str">
        <f>IF(AND(C766="Abierto",D766="Alta"),A766,"")</f>
        <v/>
      </c>
      <c r="Q766" s="74" t="str">
        <f ca="1">IF(AND(C766="Abierto",D766="Alta"),TODAY()-E766,"")</f>
        <v/>
      </c>
      <c r="R766" s="74" t="str">
        <f>IF(AND(C766="Abierto",D766="Alta"),RANK(Q766,$Q$13:$Q$814,0)+COUNTIF($Q$13:Q766,Q766)-1+MAX(O:O),"")</f>
        <v/>
      </c>
      <c r="S766" s="74" t="str">
        <f>IF(AND(C766="Abierto",D766="Media"),A766,"")</f>
        <v/>
      </c>
      <c r="T766" s="74" t="str">
        <f ca="1">IF(AND(C766="Abierto",D766="Media"),TODAY()-E766,"")</f>
        <v/>
      </c>
      <c r="U766" s="74" t="str">
        <f>IF(AND(C766="Abierto",D766="Media"),RANK(T766,$T$13:$T$814,0)+COUNTIF($T$13:T766,T766)-1+MAX(O:O,R:R),"")</f>
        <v/>
      </c>
      <c r="V766" s="74" t="str">
        <f>IF(AND(C766="Abierto",D766="Baja"),A766,"")</f>
        <v/>
      </c>
      <c r="W766" s="74" t="str">
        <f ca="1">IF(AND(C766="Abierto",D766="Baja"),TODAY()-E766,"")</f>
        <v/>
      </c>
      <c r="X766" s="74" t="str">
        <f>IF(AND(C766="Abierto",D766="Baja"),RANK(W766,$W$13:$W$814,0)+COUNTIF($W$13:W766,W766)-1+MAX(O:O,R:R,U:U),"")</f>
        <v/>
      </c>
      <c r="Y766" s="139" t="str">
        <f>IF(OR(C766="Resuelto",C766=""),"",SUM(O766,R766,U766,X766))</f>
        <v/>
      </c>
      <c r="Z766" s="139" t="str">
        <f>IF(OR(C766="Resuelto",C766=""),"",SUM(N766,Q766,T766,W766))</f>
        <v/>
      </c>
      <c r="AA766" s="139" t="str">
        <f>IF(OR(C766="Resuelto",C766=""),"",SUM(M766,P766,S766,V766))</f>
        <v/>
      </c>
      <c r="AB766" s="28">
        <v>948</v>
      </c>
      <c r="AC766" s="28" t="str">
        <f t="shared" ca="1" si="51"/>
        <v/>
      </c>
      <c r="AD766" s="75" t="str">
        <f t="shared" ca="1" si="52"/>
        <v/>
      </c>
      <c r="AI766" s="78" t="str">
        <f>IF(AJ766="","",MAX($AI$5:AI765)+1)</f>
        <v/>
      </c>
      <c r="AJ766" s="53" t="str">
        <f>IF(G765="","",IF(COUNTIF($AJ$11:AJ765,G765)=0,G765,""))</f>
        <v/>
      </c>
      <c r="AK766" s="53" t="str">
        <f t="shared" si="53"/>
        <v/>
      </c>
      <c r="AL766" s="135"/>
    </row>
    <row r="767" spans="1:38" x14ac:dyDescent="0.25">
      <c r="A767" s="136"/>
      <c r="B767" s="136"/>
      <c r="C767" s="136"/>
      <c r="D767" s="136"/>
      <c r="E767" s="137"/>
      <c r="F767" s="137"/>
      <c r="G767" s="136"/>
      <c r="H767" s="137"/>
      <c r="I767" s="140" t="str">
        <f t="shared" si="50"/>
        <v/>
      </c>
      <c r="J767" s="140"/>
      <c r="K767" s="140"/>
      <c r="L767" s="140"/>
      <c r="M767" s="74" t="str">
        <f>IF(AND(C767="Abierto",D767="Urgente"),A767,"")</f>
        <v/>
      </c>
      <c r="N767" s="74" t="str">
        <f ca="1">IF(AND(C767="Abierto",D767="Urgente"),TODAY()-E767,"")</f>
        <v/>
      </c>
      <c r="O767" s="74" t="str">
        <f>IF(AND(C767="Abierto",D767="Urgente"),RANK(N767,$N$13:$N$814,0)+COUNTIF($N$13:N767,N767)-1,"")</f>
        <v/>
      </c>
      <c r="P767" s="74" t="str">
        <f>IF(AND(C767="Abierto",D767="Alta"),A767,"")</f>
        <v/>
      </c>
      <c r="Q767" s="74" t="str">
        <f ca="1">IF(AND(C767="Abierto",D767="Alta"),TODAY()-E767,"")</f>
        <v/>
      </c>
      <c r="R767" s="74" t="str">
        <f>IF(AND(C767="Abierto",D767="Alta"),RANK(Q767,$Q$13:$Q$814,0)+COUNTIF($Q$13:Q767,Q767)-1+MAX(O:O),"")</f>
        <v/>
      </c>
      <c r="S767" s="74" t="str">
        <f>IF(AND(C767="Abierto",D767="Media"),A767,"")</f>
        <v/>
      </c>
      <c r="T767" s="74" t="str">
        <f ca="1">IF(AND(C767="Abierto",D767="Media"),TODAY()-E767,"")</f>
        <v/>
      </c>
      <c r="U767" s="74" t="str">
        <f>IF(AND(C767="Abierto",D767="Media"),RANK(T767,$T$13:$T$814,0)+COUNTIF($T$13:T767,T767)-1+MAX(O:O,R:R),"")</f>
        <v/>
      </c>
      <c r="V767" s="74" t="str">
        <f>IF(AND(C767="Abierto",D767="Baja"),A767,"")</f>
        <v/>
      </c>
      <c r="W767" s="74" t="str">
        <f ca="1">IF(AND(C767="Abierto",D767="Baja"),TODAY()-E767,"")</f>
        <v/>
      </c>
      <c r="X767" s="74" t="str">
        <f>IF(AND(C767="Abierto",D767="Baja"),RANK(W767,$W$13:$W$814,0)+COUNTIF($W$13:W767,W767)-1+MAX(O:O,R:R,U:U),"")</f>
        <v/>
      </c>
      <c r="Y767" s="139" t="str">
        <f>IF(OR(C767="Resuelto",C767=""),"",SUM(O767,R767,U767,X767))</f>
        <v/>
      </c>
      <c r="Z767" s="139" t="str">
        <f>IF(OR(C767="Resuelto",C767=""),"",SUM(N767,Q767,T767,W767))</f>
        <v/>
      </c>
      <c r="AA767" s="139" t="str">
        <f>IF(OR(C767="Resuelto",C767=""),"",SUM(M767,P767,S767,V767))</f>
        <v/>
      </c>
      <c r="AB767" s="28">
        <v>949</v>
      </c>
      <c r="AC767" s="28" t="str">
        <f t="shared" ca="1" si="51"/>
        <v/>
      </c>
      <c r="AD767" s="75" t="str">
        <f t="shared" ca="1" si="52"/>
        <v/>
      </c>
      <c r="AI767" s="78" t="str">
        <f>IF(AJ767="","",MAX($AI$5:AI766)+1)</f>
        <v/>
      </c>
      <c r="AJ767" s="53" t="str">
        <f>IF(G766="","",IF(COUNTIF($AJ$11:AJ766,G766)=0,G766,""))</f>
        <v/>
      </c>
      <c r="AK767" s="53" t="str">
        <f t="shared" si="53"/>
        <v/>
      </c>
      <c r="AL767" s="135"/>
    </row>
    <row r="768" spans="1:38" x14ac:dyDescent="0.25">
      <c r="A768" s="136"/>
      <c r="B768" s="136"/>
      <c r="C768" s="136"/>
      <c r="D768" s="136"/>
      <c r="E768" s="137"/>
      <c r="F768" s="137"/>
      <c r="G768" s="136"/>
      <c r="H768" s="137"/>
      <c r="I768" s="140" t="str">
        <f t="shared" si="50"/>
        <v/>
      </c>
      <c r="J768" s="140"/>
      <c r="K768" s="140"/>
      <c r="L768" s="140"/>
      <c r="M768" s="74" t="str">
        <f>IF(AND(C768="Abierto",D768="Urgente"),A768,"")</f>
        <v/>
      </c>
      <c r="N768" s="74" t="str">
        <f ca="1">IF(AND(C768="Abierto",D768="Urgente"),TODAY()-E768,"")</f>
        <v/>
      </c>
      <c r="O768" s="74" t="str">
        <f>IF(AND(C768="Abierto",D768="Urgente"),RANK(N768,$N$13:$N$814,0)+COUNTIF($N$13:N768,N768)-1,"")</f>
        <v/>
      </c>
      <c r="P768" s="74" t="str">
        <f>IF(AND(C768="Abierto",D768="Alta"),A768,"")</f>
        <v/>
      </c>
      <c r="Q768" s="74" t="str">
        <f ca="1">IF(AND(C768="Abierto",D768="Alta"),TODAY()-E768,"")</f>
        <v/>
      </c>
      <c r="R768" s="74" t="str">
        <f>IF(AND(C768="Abierto",D768="Alta"),RANK(Q768,$Q$13:$Q$814,0)+COUNTIF($Q$13:Q768,Q768)-1+MAX(O:O),"")</f>
        <v/>
      </c>
      <c r="S768" s="74" t="str">
        <f>IF(AND(C768="Abierto",D768="Media"),A768,"")</f>
        <v/>
      </c>
      <c r="T768" s="74" t="str">
        <f ca="1">IF(AND(C768="Abierto",D768="Media"),TODAY()-E768,"")</f>
        <v/>
      </c>
      <c r="U768" s="74" t="str">
        <f>IF(AND(C768="Abierto",D768="Media"),RANK(T768,$T$13:$T$814,0)+COUNTIF($T$13:T768,T768)-1+MAX(O:O,R:R),"")</f>
        <v/>
      </c>
      <c r="V768" s="74" t="str">
        <f>IF(AND(C768="Abierto",D768="Baja"),A768,"")</f>
        <v/>
      </c>
      <c r="W768" s="74" t="str">
        <f ca="1">IF(AND(C768="Abierto",D768="Baja"),TODAY()-E768,"")</f>
        <v/>
      </c>
      <c r="X768" s="74" t="str">
        <f>IF(AND(C768="Abierto",D768="Baja"),RANK(W768,$W$13:$W$814,0)+COUNTIF($W$13:W768,W768)-1+MAX(O:O,R:R,U:U),"")</f>
        <v/>
      </c>
      <c r="Y768" s="139" t="str">
        <f>IF(OR(C768="Resuelto",C768=""),"",SUM(O768,R768,U768,X768))</f>
        <v/>
      </c>
      <c r="Z768" s="139" t="str">
        <f>IF(OR(C768="Resuelto",C768=""),"",SUM(N768,Q768,T768,W768))</f>
        <v/>
      </c>
      <c r="AA768" s="139" t="str">
        <f>IF(OR(C768="Resuelto",C768=""),"",SUM(M768,P768,S768,V768))</f>
        <v/>
      </c>
      <c r="AB768" s="28">
        <v>950</v>
      </c>
      <c r="AC768" s="28" t="str">
        <f t="shared" ca="1" si="51"/>
        <v/>
      </c>
      <c r="AD768" s="75" t="str">
        <f t="shared" ca="1" si="52"/>
        <v/>
      </c>
      <c r="AI768" s="78" t="str">
        <f>IF(AJ768="","",MAX($AI$5:AI767)+1)</f>
        <v/>
      </c>
      <c r="AJ768" s="53" t="str">
        <f>IF(G767="","",IF(COUNTIF($AJ$11:AJ767,G767)=0,G767,""))</f>
        <v/>
      </c>
      <c r="AK768" s="53" t="str">
        <f t="shared" si="53"/>
        <v/>
      </c>
      <c r="AL768" s="135"/>
    </row>
    <row r="769" spans="1:38" x14ac:dyDescent="0.25">
      <c r="A769" s="136"/>
      <c r="B769" s="136"/>
      <c r="C769" s="136"/>
      <c r="D769" s="136"/>
      <c r="E769" s="137"/>
      <c r="F769" s="137"/>
      <c r="G769" s="136"/>
      <c r="H769" s="137"/>
      <c r="I769" s="140" t="str">
        <f t="shared" si="50"/>
        <v/>
      </c>
      <c r="J769" s="140"/>
      <c r="K769" s="140"/>
      <c r="L769" s="140"/>
      <c r="M769" s="74" t="str">
        <f>IF(AND(C769="Abierto",D769="Urgente"),A769,"")</f>
        <v/>
      </c>
      <c r="N769" s="74" t="str">
        <f ca="1">IF(AND(C769="Abierto",D769="Urgente"),TODAY()-E769,"")</f>
        <v/>
      </c>
      <c r="O769" s="74" t="str">
        <f>IF(AND(C769="Abierto",D769="Urgente"),RANK(N769,$N$13:$N$814,0)+COUNTIF($N$13:N769,N769)-1,"")</f>
        <v/>
      </c>
      <c r="P769" s="74" t="str">
        <f>IF(AND(C769="Abierto",D769="Alta"),A769,"")</f>
        <v/>
      </c>
      <c r="Q769" s="74" t="str">
        <f ca="1">IF(AND(C769="Abierto",D769="Alta"),TODAY()-E769,"")</f>
        <v/>
      </c>
      <c r="R769" s="74" t="str">
        <f>IF(AND(C769="Abierto",D769="Alta"),RANK(Q769,$Q$13:$Q$814,0)+COUNTIF($Q$13:Q769,Q769)-1+MAX(O:O),"")</f>
        <v/>
      </c>
      <c r="S769" s="74" t="str">
        <f>IF(AND(C769="Abierto",D769="Media"),A769,"")</f>
        <v/>
      </c>
      <c r="T769" s="74" t="str">
        <f ca="1">IF(AND(C769="Abierto",D769="Media"),TODAY()-E769,"")</f>
        <v/>
      </c>
      <c r="U769" s="74" t="str">
        <f>IF(AND(C769="Abierto",D769="Media"),RANK(T769,$T$13:$T$814,0)+COUNTIF($T$13:T769,T769)-1+MAX(O:O,R:R),"")</f>
        <v/>
      </c>
      <c r="V769" s="74" t="str">
        <f>IF(AND(C769="Abierto",D769="Baja"),A769,"")</f>
        <v/>
      </c>
      <c r="W769" s="74" t="str">
        <f ca="1">IF(AND(C769="Abierto",D769="Baja"),TODAY()-E769,"")</f>
        <v/>
      </c>
      <c r="X769" s="74" t="str">
        <f>IF(AND(C769="Abierto",D769="Baja"),RANK(W769,$W$13:$W$814,0)+COUNTIF($W$13:W769,W769)-1+MAX(O:O,R:R,U:U),"")</f>
        <v/>
      </c>
      <c r="Y769" s="139" t="str">
        <f>IF(OR(C769="Resuelto",C769=""),"",SUM(O769,R769,U769,X769))</f>
        <v/>
      </c>
      <c r="Z769" s="139" t="str">
        <f>IF(OR(C769="Resuelto",C769=""),"",SUM(N769,Q769,T769,W769))</f>
        <v/>
      </c>
      <c r="AA769" s="139" t="str">
        <f>IF(OR(C769="Resuelto",C769=""),"",SUM(M769,P769,S769,V769))</f>
        <v/>
      </c>
      <c r="AB769" s="28">
        <v>951</v>
      </c>
      <c r="AC769" s="28" t="str">
        <f t="shared" ca="1" si="51"/>
        <v/>
      </c>
      <c r="AD769" s="75" t="str">
        <f t="shared" ca="1" si="52"/>
        <v/>
      </c>
      <c r="AI769" s="78" t="str">
        <f>IF(AJ769="","",MAX($AI$5:AI768)+1)</f>
        <v/>
      </c>
      <c r="AJ769" s="53" t="str">
        <f>IF(G768="","",IF(COUNTIF($AJ$11:AJ768,G768)=0,G768,""))</f>
        <v/>
      </c>
      <c r="AK769" s="53" t="str">
        <f t="shared" si="53"/>
        <v/>
      </c>
      <c r="AL769" s="135"/>
    </row>
    <row r="770" spans="1:38" x14ac:dyDescent="0.25">
      <c r="A770" s="136"/>
      <c r="B770" s="136"/>
      <c r="C770" s="136"/>
      <c r="D770" s="136"/>
      <c r="E770" s="137"/>
      <c r="F770" s="137"/>
      <c r="G770" s="136"/>
      <c r="H770" s="137"/>
      <c r="I770" s="140" t="str">
        <f t="shared" si="50"/>
        <v/>
      </c>
      <c r="J770" s="140"/>
      <c r="K770" s="140"/>
      <c r="L770" s="140"/>
      <c r="M770" s="74" t="str">
        <f>IF(AND(C770="Abierto",D770="Urgente"),A770,"")</f>
        <v/>
      </c>
      <c r="N770" s="74" t="str">
        <f ca="1">IF(AND(C770="Abierto",D770="Urgente"),TODAY()-E770,"")</f>
        <v/>
      </c>
      <c r="O770" s="74" t="str">
        <f>IF(AND(C770="Abierto",D770="Urgente"),RANK(N770,$N$13:$N$814,0)+COUNTIF($N$13:N770,N770)-1,"")</f>
        <v/>
      </c>
      <c r="P770" s="74" t="str">
        <f>IF(AND(C770="Abierto",D770="Alta"),A770,"")</f>
        <v/>
      </c>
      <c r="Q770" s="74" t="str">
        <f ca="1">IF(AND(C770="Abierto",D770="Alta"),TODAY()-E770,"")</f>
        <v/>
      </c>
      <c r="R770" s="74" t="str">
        <f>IF(AND(C770="Abierto",D770="Alta"),RANK(Q770,$Q$13:$Q$814,0)+COUNTIF($Q$13:Q770,Q770)-1+MAX(O:O),"")</f>
        <v/>
      </c>
      <c r="S770" s="74" t="str">
        <f>IF(AND(C770="Abierto",D770="Media"),A770,"")</f>
        <v/>
      </c>
      <c r="T770" s="74" t="str">
        <f ca="1">IF(AND(C770="Abierto",D770="Media"),TODAY()-E770,"")</f>
        <v/>
      </c>
      <c r="U770" s="74" t="str">
        <f>IF(AND(C770="Abierto",D770="Media"),RANK(T770,$T$13:$T$814,0)+COUNTIF($T$13:T770,T770)-1+MAX(O:O,R:R),"")</f>
        <v/>
      </c>
      <c r="V770" s="74" t="str">
        <f>IF(AND(C770="Abierto",D770="Baja"),A770,"")</f>
        <v/>
      </c>
      <c r="W770" s="74" t="str">
        <f ca="1">IF(AND(C770="Abierto",D770="Baja"),TODAY()-E770,"")</f>
        <v/>
      </c>
      <c r="X770" s="74" t="str">
        <f>IF(AND(C770="Abierto",D770="Baja"),RANK(W770,$W$13:$W$814,0)+COUNTIF($W$13:W770,W770)-1+MAX(O:O,R:R,U:U),"")</f>
        <v/>
      </c>
      <c r="Y770" s="139" t="str">
        <f>IF(OR(C770="Resuelto",C770=""),"",SUM(O770,R770,U770,X770))</f>
        <v/>
      </c>
      <c r="Z770" s="139" t="str">
        <f>IF(OR(C770="Resuelto",C770=""),"",SUM(N770,Q770,T770,W770))</f>
        <v/>
      </c>
      <c r="AA770" s="139" t="str">
        <f>IF(OR(C770="Resuelto",C770=""),"",SUM(M770,P770,S770,V770))</f>
        <v/>
      </c>
      <c r="AB770" s="28">
        <v>952</v>
      </c>
      <c r="AC770" s="28" t="str">
        <f t="shared" ca="1" si="51"/>
        <v/>
      </c>
      <c r="AD770" s="75" t="str">
        <f t="shared" ca="1" si="52"/>
        <v/>
      </c>
      <c r="AI770" s="78" t="str">
        <f>IF(AJ770="","",MAX($AI$5:AI769)+1)</f>
        <v/>
      </c>
      <c r="AJ770" s="53" t="str">
        <f>IF(G769="","",IF(COUNTIF($AJ$11:AJ769,G769)=0,G769,""))</f>
        <v/>
      </c>
      <c r="AK770" s="53" t="str">
        <f t="shared" si="53"/>
        <v/>
      </c>
      <c r="AL770" s="135"/>
    </row>
    <row r="771" spans="1:38" x14ac:dyDescent="0.25">
      <c r="A771" s="136"/>
      <c r="B771" s="136"/>
      <c r="C771" s="136"/>
      <c r="D771" s="136"/>
      <c r="E771" s="137"/>
      <c r="F771" s="137"/>
      <c r="G771" s="136"/>
      <c r="H771" s="137"/>
      <c r="I771" s="140" t="str">
        <f t="shared" si="50"/>
        <v/>
      </c>
      <c r="J771" s="140"/>
      <c r="K771" s="140"/>
      <c r="L771" s="140"/>
      <c r="M771" s="74" t="str">
        <f>IF(AND(C771="Abierto",D771="Urgente"),A771,"")</f>
        <v/>
      </c>
      <c r="N771" s="74" t="str">
        <f ca="1">IF(AND(C771="Abierto",D771="Urgente"),TODAY()-E771,"")</f>
        <v/>
      </c>
      <c r="O771" s="74" t="str">
        <f>IF(AND(C771="Abierto",D771="Urgente"),RANK(N771,$N$13:$N$814,0)+COUNTIF($N$13:N771,N771)-1,"")</f>
        <v/>
      </c>
      <c r="P771" s="74" t="str">
        <f>IF(AND(C771="Abierto",D771="Alta"),A771,"")</f>
        <v/>
      </c>
      <c r="Q771" s="74" t="str">
        <f ca="1">IF(AND(C771="Abierto",D771="Alta"),TODAY()-E771,"")</f>
        <v/>
      </c>
      <c r="R771" s="74" t="str">
        <f>IF(AND(C771="Abierto",D771="Alta"),RANK(Q771,$Q$13:$Q$814,0)+COUNTIF($Q$13:Q771,Q771)-1+MAX(O:O),"")</f>
        <v/>
      </c>
      <c r="S771" s="74" t="str">
        <f>IF(AND(C771="Abierto",D771="Media"),A771,"")</f>
        <v/>
      </c>
      <c r="T771" s="74" t="str">
        <f ca="1">IF(AND(C771="Abierto",D771="Media"),TODAY()-E771,"")</f>
        <v/>
      </c>
      <c r="U771" s="74" t="str">
        <f>IF(AND(C771="Abierto",D771="Media"),RANK(T771,$T$13:$T$814,0)+COUNTIF($T$13:T771,T771)-1+MAX(O:O,R:R),"")</f>
        <v/>
      </c>
      <c r="V771" s="74" t="str">
        <f>IF(AND(C771="Abierto",D771="Baja"),A771,"")</f>
        <v/>
      </c>
      <c r="W771" s="74" t="str">
        <f ca="1">IF(AND(C771="Abierto",D771="Baja"),TODAY()-E771,"")</f>
        <v/>
      </c>
      <c r="X771" s="74" t="str">
        <f>IF(AND(C771="Abierto",D771="Baja"),RANK(W771,$W$13:$W$814,0)+COUNTIF($W$13:W771,W771)-1+MAX(O:O,R:R,U:U),"")</f>
        <v/>
      </c>
      <c r="Y771" s="139" t="str">
        <f>IF(OR(C771="Resuelto",C771=""),"",SUM(O771,R771,U771,X771))</f>
        <v/>
      </c>
      <c r="Z771" s="139" t="str">
        <f>IF(OR(C771="Resuelto",C771=""),"",SUM(N771,Q771,T771,W771))</f>
        <v/>
      </c>
      <c r="AA771" s="139" t="str">
        <f>IF(OR(C771="Resuelto",C771=""),"",SUM(M771,P771,S771,V771))</f>
        <v/>
      </c>
      <c r="AB771" s="28">
        <v>953</v>
      </c>
      <c r="AC771" s="28" t="str">
        <f t="shared" ca="1" si="51"/>
        <v/>
      </c>
      <c r="AD771" s="75" t="str">
        <f t="shared" ca="1" si="52"/>
        <v/>
      </c>
      <c r="AI771" s="78" t="str">
        <f>IF(AJ771="","",MAX($AI$5:AI770)+1)</f>
        <v/>
      </c>
      <c r="AJ771" s="53" t="str">
        <f>IF(G770="","",IF(COUNTIF($AJ$11:AJ770,G770)=0,G770,""))</f>
        <v/>
      </c>
      <c r="AK771" s="53" t="str">
        <f t="shared" si="53"/>
        <v/>
      </c>
      <c r="AL771" s="135"/>
    </row>
    <row r="772" spans="1:38" x14ac:dyDescent="0.25">
      <c r="A772" s="136"/>
      <c r="B772" s="136"/>
      <c r="C772" s="136"/>
      <c r="D772" s="136"/>
      <c r="E772" s="137"/>
      <c r="F772" s="137"/>
      <c r="G772" s="136"/>
      <c r="H772" s="137"/>
      <c r="I772" s="140" t="str">
        <f t="shared" si="50"/>
        <v/>
      </c>
      <c r="J772" s="140"/>
      <c r="K772" s="140"/>
      <c r="L772" s="140"/>
      <c r="M772" s="74" t="str">
        <f>IF(AND(C772="Abierto",D772="Urgente"),A772,"")</f>
        <v/>
      </c>
      <c r="N772" s="74" t="str">
        <f ca="1">IF(AND(C772="Abierto",D772="Urgente"),TODAY()-E772,"")</f>
        <v/>
      </c>
      <c r="O772" s="74" t="str">
        <f>IF(AND(C772="Abierto",D772="Urgente"),RANK(N772,$N$13:$N$814,0)+COUNTIF($N$13:N772,N772)-1,"")</f>
        <v/>
      </c>
      <c r="P772" s="74" t="str">
        <f>IF(AND(C772="Abierto",D772="Alta"),A772,"")</f>
        <v/>
      </c>
      <c r="Q772" s="74" t="str">
        <f ca="1">IF(AND(C772="Abierto",D772="Alta"),TODAY()-E772,"")</f>
        <v/>
      </c>
      <c r="R772" s="74" t="str">
        <f>IF(AND(C772="Abierto",D772="Alta"),RANK(Q772,$Q$13:$Q$814,0)+COUNTIF($Q$13:Q772,Q772)-1+MAX(O:O),"")</f>
        <v/>
      </c>
      <c r="S772" s="74" t="str">
        <f>IF(AND(C772="Abierto",D772="Media"),A772,"")</f>
        <v/>
      </c>
      <c r="T772" s="74" t="str">
        <f ca="1">IF(AND(C772="Abierto",D772="Media"),TODAY()-E772,"")</f>
        <v/>
      </c>
      <c r="U772" s="74" t="str">
        <f>IF(AND(C772="Abierto",D772="Media"),RANK(T772,$T$13:$T$814,0)+COUNTIF($T$13:T772,T772)-1+MAX(O:O,R:R),"")</f>
        <v/>
      </c>
      <c r="V772" s="74" t="str">
        <f>IF(AND(C772="Abierto",D772="Baja"),A772,"")</f>
        <v/>
      </c>
      <c r="W772" s="74" t="str">
        <f ca="1">IF(AND(C772="Abierto",D772="Baja"),TODAY()-E772,"")</f>
        <v/>
      </c>
      <c r="X772" s="74" t="str">
        <f>IF(AND(C772="Abierto",D772="Baja"),RANK(W772,$W$13:$W$814,0)+COUNTIF($W$13:W772,W772)-1+MAX(O:O,R:R,U:U),"")</f>
        <v/>
      </c>
      <c r="Y772" s="139" t="str">
        <f>IF(OR(C772="Resuelto",C772=""),"",SUM(O772,R772,U772,X772))</f>
        <v/>
      </c>
      <c r="Z772" s="139" t="str">
        <f>IF(OR(C772="Resuelto",C772=""),"",SUM(N772,Q772,T772,W772))</f>
        <v/>
      </c>
      <c r="AA772" s="139" t="str">
        <f>IF(OR(C772="Resuelto",C772=""),"",SUM(M772,P772,S772,V772))</f>
        <v/>
      </c>
      <c r="AB772" s="28">
        <v>954</v>
      </c>
      <c r="AC772" s="28" t="str">
        <f t="shared" ca="1" si="51"/>
        <v/>
      </c>
      <c r="AD772" s="75" t="str">
        <f t="shared" ca="1" si="52"/>
        <v/>
      </c>
      <c r="AI772" s="78" t="str">
        <f>IF(AJ772="","",MAX($AI$5:AI771)+1)</f>
        <v/>
      </c>
      <c r="AJ772" s="53" t="str">
        <f>IF(G771="","",IF(COUNTIF($AJ$11:AJ771,G771)=0,G771,""))</f>
        <v/>
      </c>
      <c r="AK772" s="53" t="str">
        <f t="shared" si="53"/>
        <v/>
      </c>
      <c r="AL772" s="135"/>
    </row>
    <row r="773" spans="1:38" x14ac:dyDescent="0.25">
      <c r="A773" s="136"/>
      <c r="B773" s="136"/>
      <c r="C773" s="136"/>
      <c r="D773" s="136"/>
      <c r="E773" s="137"/>
      <c r="F773" s="137"/>
      <c r="G773" s="136"/>
      <c r="H773" s="137"/>
      <c r="I773" s="140" t="str">
        <f t="shared" si="50"/>
        <v/>
      </c>
      <c r="J773" s="140"/>
      <c r="K773" s="140"/>
      <c r="L773" s="140"/>
      <c r="M773" s="74" t="str">
        <f>IF(AND(C773="Abierto",D773="Urgente"),A773,"")</f>
        <v/>
      </c>
      <c r="N773" s="74" t="str">
        <f ca="1">IF(AND(C773="Abierto",D773="Urgente"),TODAY()-E773,"")</f>
        <v/>
      </c>
      <c r="O773" s="74" t="str">
        <f>IF(AND(C773="Abierto",D773="Urgente"),RANK(N773,$N$13:$N$814,0)+COUNTIF($N$13:N773,N773)-1,"")</f>
        <v/>
      </c>
      <c r="P773" s="74" t="str">
        <f>IF(AND(C773="Abierto",D773="Alta"),A773,"")</f>
        <v/>
      </c>
      <c r="Q773" s="74" t="str">
        <f ca="1">IF(AND(C773="Abierto",D773="Alta"),TODAY()-E773,"")</f>
        <v/>
      </c>
      <c r="R773" s="74" t="str">
        <f>IF(AND(C773="Abierto",D773="Alta"),RANK(Q773,$Q$13:$Q$814,0)+COUNTIF($Q$13:Q773,Q773)-1+MAX(O:O),"")</f>
        <v/>
      </c>
      <c r="S773" s="74" t="str">
        <f>IF(AND(C773="Abierto",D773="Media"),A773,"")</f>
        <v/>
      </c>
      <c r="T773" s="74" t="str">
        <f ca="1">IF(AND(C773="Abierto",D773="Media"),TODAY()-E773,"")</f>
        <v/>
      </c>
      <c r="U773" s="74" t="str">
        <f>IF(AND(C773="Abierto",D773="Media"),RANK(T773,$T$13:$T$814,0)+COUNTIF($T$13:T773,T773)-1+MAX(O:O,R:R),"")</f>
        <v/>
      </c>
      <c r="V773" s="74" t="str">
        <f>IF(AND(C773="Abierto",D773="Baja"),A773,"")</f>
        <v/>
      </c>
      <c r="W773" s="74" t="str">
        <f ca="1">IF(AND(C773="Abierto",D773="Baja"),TODAY()-E773,"")</f>
        <v/>
      </c>
      <c r="X773" s="74" t="str">
        <f>IF(AND(C773="Abierto",D773="Baja"),RANK(W773,$W$13:$W$814,0)+COUNTIF($W$13:W773,W773)-1+MAX(O:O,R:R,U:U),"")</f>
        <v/>
      </c>
      <c r="Y773" s="139" t="str">
        <f>IF(OR(C773="Resuelto",C773=""),"",SUM(O773,R773,U773,X773))</f>
        <v/>
      </c>
      <c r="Z773" s="139" t="str">
        <f>IF(OR(C773="Resuelto",C773=""),"",SUM(N773,Q773,T773,W773))</f>
        <v/>
      </c>
      <c r="AA773" s="139" t="str">
        <f>IF(OR(C773="Resuelto",C773=""),"",SUM(M773,P773,S773,V773))</f>
        <v/>
      </c>
      <c r="AB773" s="28">
        <v>955</v>
      </c>
      <c r="AC773" s="28" t="str">
        <f t="shared" ca="1" si="51"/>
        <v/>
      </c>
      <c r="AD773" s="75" t="str">
        <f t="shared" ca="1" si="52"/>
        <v/>
      </c>
      <c r="AI773" s="78" t="str">
        <f>IF(AJ773="","",MAX($AI$5:AI772)+1)</f>
        <v/>
      </c>
      <c r="AJ773" s="53" t="str">
        <f>IF(G772="","",IF(COUNTIF($AJ$11:AJ772,G772)=0,G772,""))</f>
        <v/>
      </c>
      <c r="AK773" s="53" t="str">
        <f t="shared" si="53"/>
        <v/>
      </c>
      <c r="AL773" s="135"/>
    </row>
    <row r="774" spans="1:38" x14ac:dyDescent="0.25">
      <c r="A774" s="136"/>
      <c r="B774" s="136"/>
      <c r="C774" s="136"/>
      <c r="D774" s="136"/>
      <c r="E774" s="137"/>
      <c r="F774" s="137"/>
      <c r="G774" s="136"/>
      <c r="H774" s="137"/>
      <c r="I774" s="140" t="str">
        <f t="shared" si="50"/>
        <v/>
      </c>
      <c r="J774" s="140"/>
      <c r="K774" s="140"/>
      <c r="L774" s="140"/>
      <c r="M774" s="74" t="str">
        <f>IF(AND(C774="Abierto",D774="Urgente"),A774,"")</f>
        <v/>
      </c>
      <c r="N774" s="74" t="str">
        <f ca="1">IF(AND(C774="Abierto",D774="Urgente"),TODAY()-E774,"")</f>
        <v/>
      </c>
      <c r="O774" s="74" t="str">
        <f>IF(AND(C774="Abierto",D774="Urgente"),RANK(N774,$N$13:$N$814,0)+COUNTIF($N$13:N774,N774)-1,"")</f>
        <v/>
      </c>
      <c r="P774" s="74" t="str">
        <f>IF(AND(C774="Abierto",D774="Alta"),A774,"")</f>
        <v/>
      </c>
      <c r="Q774" s="74" t="str">
        <f ca="1">IF(AND(C774="Abierto",D774="Alta"),TODAY()-E774,"")</f>
        <v/>
      </c>
      <c r="R774" s="74" t="str">
        <f>IF(AND(C774="Abierto",D774="Alta"),RANK(Q774,$Q$13:$Q$814,0)+COUNTIF($Q$13:Q774,Q774)-1+MAX(O:O),"")</f>
        <v/>
      </c>
      <c r="S774" s="74" t="str">
        <f>IF(AND(C774="Abierto",D774="Media"),A774,"")</f>
        <v/>
      </c>
      <c r="T774" s="74" t="str">
        <f ca="1">IF(AND(C774="Abierto",D774="Media"),TODAY()-E774,"")</f>
        <v/>
      </c>
      <c r="U774" s="74" t="str">
        <f>IF(AND(C774="Abierto",D774="Media"),RANK(T774,$T$13:$T$814,0)+COUNTIF($T$13:T774,T774)-1+MAX(O:O,R:R),"")</f>
        <v/>
      </c>
      <c r="V774" s="74" t="str">
        <f>IF(AND(C774="Abierto",D774="Baja"),A774,"")</f>
        <v/>
      </c>
      <c r="W774" s="74" t="str">
        <f ca="1">IF(AND(C774="Abierto",D774="Baja"),TODAY()-E774,"")</f>
        <v/>
      </c>
      <c r="X774" s="74" t="str">
        <f>IF(AND(C774="Abierto",D774="Baja"),RANK(W774,$W$13:$W$814,0)+COUNTIF($W$13:W774,W774)-1+MAX(O:O,R:R,U:U),"")</f>
        <v/>
      </c>
      <c r="Y774" s="139" t="str">
        <f>IF(OR(C774="Resuelto",C774=""),"",SUM(O774,R774,U774,X774))</f>
        <v/>
      </c>
      <c r="Z774" s="139" t="str">
        <f>IF(OR(C774="Resuelto",C774=""),"",SUM(N774,Q774,T774,W774))</f>
        <v/>
      </c>
      <c r="AA774" s="139" t="str">
        <f>IF(OR(C774="Resuelto",C774=""),"",SUM(M774,P774,S774,V774))</f>
        <v/>
      </c>
      <c r="AB774" s="28">
        <v>956</v>
      </c>
      <c r="AC774" s="28" t="str">
        <f t="shared" ca="1" si="51"/>
        <v/>
      </c>
      <c r="AD774" s="75" t="str">
        <f t="shared" ca="1" si="52"/>
        <v/>
      </c>
      <c r="AI774" s="78" t="str">
        <f>IF(AJ774="","",MAX($AI$5:AI773)+1)</f>
        <v/>
      </c>
      <c r="AJ774" s="53" t="str">
        <f>IF(G773="","",IF(COUNTIF($AJ$11:AJ773,G773)=0,G773,""))</f>
        <v/>
      </c>
      <c r="AK774" s="53" t="str">
        <f t="shared" si="53"/>
        <v/>
      </c>
      <c r="AL774" s="135"/>
    </row>
    <row r="775" spans="1:38" x14ac:dyDescent="0.25">
      <c r="A775" s="136"/>
      <c r="B775" s="136"/>
      <c r="C775" s="136"/>
      <c r="D775" s="136"/>
      <c r="E775" s="137"/>
      <c r="F775" s="137"/>
      <c r="G775" s="136"/>
      <c r="H775" s="137"/>
      <c r="I775" s="140" t="str">
        <f t="shared" si="50"/>
        <v/>
      </c>
      <c r="J775" s="140"/>
      <c r="K775" s="140"/>
      <c r="L775" s="140"/>
      <c r="M775" s="74" t="str">
        <f>IF(AND(C775="Abierto",D775="Urgente"),A775,"")</f>
        <v/>
      </c>
      <c r="N775" s="74" t="str">
        <f ca="1">IF(AND(C775="Abierto",D775="Urgente"),TODAY()-E775,"")</f>
        <v/>
      </c>
      <c r="O775" s="74" t="str">
        <f>IF(AND(C775="Abierto",D775="Urgente"),RANK(N775,$N$13:$N$814,0)+COUNTIF($N$13:N775,N775)-1,"")</f>
        <v/>
      </c>
      <c r="P775" s="74" t="str">
        <f>IF(AND(C775="Abierto",D775="Alta"),A775,"")</f>
        <v/>
      </c>
      <c r="Q775" s="74" t="str">
        <f ca="1">IF(AND(C775="Abierto",D775="Alta"),TODAY()-E775,"")</f>
        <v/>
      </c>
      <c r="R775" s="74" t="str">
        <f>IF(AND(C775="Abierto",D775="Alta"),RANK(Q775,$Q$13:$Q$814,0)+COUNTIF($Q$13:Q775,Q775)-1+MAX(O:O),"")</f>
        <v/>
      </c>
      <c r="S775" s="74" t="str">
        <f>IF(AND(C775="Abierto",D775="Media"),A775,"")</f>
        <v/>
      </c>
      <c r="T775" s="74" t="str">
        <f ca="1">IF(AND(C775="Abierto",D775="Media"),TODAY()-E775,"")</f>
        <v/>
      </c>
      <c r="U775" s="74" t="str">
        <f>IF(AND(C775="Abierto",D775="Media"),RANK(T775,$T$13:$T$814,0)+COUNTIF($T$13:T775,T775)-1+MAX(O:O,R:R),"")</f>
        <v/>
      </c>
      <c r="V775" s="74" t="str">
        <f>IF(AND(C775="Abierto",D775="Baja"),A775,"")</f>
        <v/>
      </c>
      <c r="W775" s="74" t="str">
        <f ca="1">IF(AND(C775="Abierto",D775="Baja"),TODAY()-E775,"")</f>
        <v/>
      </c>
      <c r="X775" s="74" t="str">
        <f>IF(AND(C775="Abierto",D775="Baja"),RANK(W775,$W$13:$W$814,0)+COUNTIF($W$13:W775,W775)-1+MAX(O:O,R:R,U:U),"")</f>
        <v/>
      </c>
      <c r="Y775" s="139" t="str">
        <f>IF(OR(C775="Resuelto",C775=""),"",SUM(O775,R775,U775,X775))</f>
        <v/>
      </c>
      <c r="Z775" s="139" t="str">
        <f>IF(OR(C775="Resuelto",C775=""),"",SUM(N775,Q775,T775,W775))</f>
        <v/>
      </c>
      <c r="AA775" s="139" t="str">
        <f>IF(OR(C775="Resuelto",C775=""),"",SUM(M775,P775,S775,V775))</f>
        <v/>
      </c>
      <c r="AB775" s="28">
        <v>957</v>
      </c>
      <c r="AC775" s="28" t="str">
        <f t="shared" ca="1" si="51"/>
        <v/>
      </c>
      <c r="AD775" s="75" t="str">
        <f t="shared" ca="1" si="52"/>
        <v/>
      </c>
      <c r="AI775" s="78" t="str">
        <f>IF(AJ775="","",MAX($AI$5:AI774)+1)</f>
        <v/>
      </c>
      <c r="AJ775" s="53" t="str">
        <f>IF(G774="","",IF(COUNTIF($AJ$11:AJ774,G774)=0,G774,""))</f>
        <v/>
      </c>
      <c r="AK775" s="53" t="str">
        <f t="shared" si="53"/>
        <v/>
      </c>
      <c r="AL775" s="135"/>
    </row>
    <row r="776" spans="1:38" x14ac:dyDescent="0.25">
      <c r="A776" s="136"/>
      <c r="B776" s="136"/>
      <c r="C776" s="136"/>
      <c r="D776" s="136"/>
      <c r="E776" s="137"/>
      <c r="F776" s="137"/>
      <c r="G776" s="136"/>
      <c r="H776" s="137"/>
      <c r="I776" s="140" t="str">
        <f t="shared" si="50"/>
        <v/>
      </c>
      <c r="J776" s="140"/>
      <c r="K776" s="140"/>
      <c r="L776" s="140"/>
      <c r="M776" s="74" t="str">
        <f>IF(AND(C776="Abierto",D776="Urgente"),A776,"")</f>
        <v/>
      </c>
      <c r="N776" s="74" t="str">
        <f ca="1">IF(AND(C776="Abierto",D776="Urgente"),TODAY()-E776,"")</f>
        <v/>
      </c>
      <c r="O776" s="74" t="str">
        <f>IF(AND(C776="Abierto",D776="Urgente"),RANK(N776,$N$13:$N$814,0)+COUNTIF($N$13:N776,N776)-1,"")</f>
        <v/>
      </c>
      <c r="P776" s="74" t="str">
        <f>IF(AND(C776="Abierto",D776="Alta"),A776,"")</f>
        <v/>
      </c>
      <c r="Q776" s="74" t="str">
        <f ca="1">IF(AND(C776="Abierto",D776="Alta"),TODAY()-E776,"")</f>
        <v/>
      </c>
      <c r="R776" s="74" t="str">
        <f>IF(AND(C776="Abierto",D776="Alta"),RANK(Q776,$Q$13:$Q$814,0)+COUNTIF($Q$13:Q776,Q776)-1+MAX(O:O),"")</f>
        <v/>
      </c>
      <c r="S776" s="74" t="str">
        <f>IF(AND(C776="Abierto",D776="Media"),A776,"")</f>
        <v/>
      </c>
      <c r="T776" s="74" t="str">
        <f ca="1">IF(AND(C776="Abierto",D776="Media"),TODAY()-E776,"")</f>
        <v/>
      </c>
      <c r="U776" s="74" t="str">
        <f>IF(AND(C776="Abierto",D776="Media"),RANK(T776,$T$13:$T$814,0)+COUNTIF($T$13:T776,T776)-1+MAX(O:O,R:R),"")</f>
        <v/>
      </c>
      <c r="V776" s="74" t="str">
        <f>IF(AND(C776="Abierto",D776="Baja"),A776,"")</f>
        <v/>
      </c>
      <c r="W776" s="74" t="str">
        <f ca="1">IF(AND(C776="Abierto",D776="Baja"),TODAY()-E776,"")</f>
        <v/>
      </c>
      <c r="X776" s="74" t="str">
        <f>IF(AND(C776="Abierto",D776="Baja"),RANK(W776,$W$13:$W$814,0)+COUNTIF($W$13:W776,W776)-1+MAX(O:O,R:R,U:U),"")</f>
        <v/>
      </c>
      <c r="Y776" s="139" t="str">
        <f>IF(OR(C776="Resuelto",C776=""),"",SUM(O776,R776,U776,X776))</f>
        <v/>
      </c>
      <c r="Z776" s="139" t="str">
        <f>IF(OR(C776="Resuelto",C776=""),"",SUM(N776,Q776,T776,W776))</f>
        <v/>
      </c>
      <c r="AA776" s="139" t="str">
        <f>IF(OR(C776="Resuelto",C776=""),"",SUM(M776,P776,S776,V776))</f>
        <v/>
      </c>
      <c r="AB776" s="28">
        <v>958</v>
      </c>
      <c r="AC776" s="28" t="str">
        <f t="shared" ca="1" si="51"/>
        <v/>
      </c>
      <c r="AD776" s="75" t="str">
        <f t="shared" ca="1" si="52"/>
        <v/>
      </c>
      <c r="AI776" s="78" t="str">
        <f>IF(AJ776="","",MAX($AI$5:AI775)+1)</f>
        <v/>
      </c>
      <c r="AJ776" s="53" t="str">
        <f>IF(G775="","",IF(COUNTIF($AJ$11:AJ775,G775)=0,G775,""))</f>
        <v/>
      </c>
      <c r="AK776" s="53" t="str">
        <f t="shared" si="53"/>
        <v/>
      </c>
      <c r="AL776" s="135"/>
    </row>
    <row r="777" spans="1:38" x14ac:dyDescent="0.25">
      <c r="A777" s="136"/>
      <c r="B777" s="136"/>
      <c r="C777" s="136"/>
      <c r="D777" s="136"/>
      <c r="E777" s="137"/>
      <c r="F777" s="137"/>
      <c r="G777" s="136"/>
      <c r="H777" s="137"/>
      <c r="I777" s="140" t="str">
        <f t="shared" si="50"/>
        <v/>
      </c>
      <c r="J777" s="140"/>
      <c r="K777" s="140"/>
      <c r="L777" s="140"/>
      <c r="M777" s="74" t="str">
        <f>IF(AND(C777="Abierto",D777="Urgente"),A777,"")</f>
        <v/>
      </c>
      <c r="N777" s="74" t="str">
        <f ca="1">IF(AND(C777="Abierto",D777="Urgente"),TODAY()-E777,"")</f>
        <v/>
      </c>
      <c r="O777" s="74" t="str">
        <f>IF(AND(C777="Abierto",D777="Urgente"),RANK(N777,$N$13:$N$814,0)+COUNTIF($N$13:N777,N777)-1,"")</f>
        <v/>
      </c>
      <c r="P777" s="74" t="str">
        <f>IF(AND(C777="Abierto",D777="Alta"),A777,"")</f>
        <v/>
      </c>
      <c r="Q777" s="74" t="str">
        <f ca="1">IF(AND(C777="Abierto",D777="Alta"),TODAY()-E777,"")</f>
        <v/>
      </c>
      <c r="R777" s="74" t="str">
        <f>IF(AND(C777="Abierto",D777="Alta"),RANK(Q777,$Q$13:$Q$814,0)+COUNTIF($Q$13:Q777,Q777)-1+MAX(O:O),"")</f>
        <v/>
      </c>
      <c r="S777" s="74" t="str">
        <f>IF(AND(C777="Abierto",D777="Media"),A777,"")</f>
        <v/>
      </c>
      <c r="T777" s="74" t="str">
        <f ca="1">IF(AND(C777="Abierto",D777="Media"),TODAY()-E777,"")</f>
        <v/>
      </c>
      <c r="U777" s="74" t="str">
        <f>IF(AND(C777="Abierto",D777="Media"),RANK(T777,$T$13:$T$814,0)+COUNTIF($T$13:T777,T777)-1+MAX(O:O,R:R),"")</f>
        <v/>
      </c>
      <c r="V777" s="74" t="str">
        <f>IF(AND(C777="Abierto",D777="Baja"),A777,"")</f>
        <v/>
      </c>
      <c r="W777" s="74" t="str">
        <f ca="1">IF(AND(C777="Abierto",D777="Baja"),TODAY()-E777,"")</f>
        <v/>
      </c>
      <c r="X777" s="74" t="str">
        <f>IF(AND(C777="Abierto",D777="Baja"),RANK(W777,$W$13:$W$814,0)+COUNTIF($W$13:W777,W777)-1+MAX(O:O,R:R,U:U),"")</f>
        <v/>
      </c>
      <c r="Y777" s="139" t="str">
        <f>IF(OR(C777="Resuelto",C777=""),"",SUM(O777,R777,U777,X777))</f>
        <v/>
      </c>
      <c r="Z777" s="139" t="str">
        <f>IF(OR(C777="Resuelto",C777=""),"",SUM(N777,Q777,T777,W777))</f>
        <v/>
      </c>
      <c r="AA777" s="139" t="str">
        <f>IF(OR(C777="Resuelto",C777=""),"",SUM(M777,P777,S777,V777))</f>
        <v/>
      </c>
      <c r="AB777" s="28">
        <v>959</v>
      </c>
      <c r="AC777" s="28" t="str">
        <f t="shared" ca="1" si="51"/>
        <v/>
      </c>
      <c r="AD777" s="75" t="str">
        <f t="shared" ca="1" si="52"/>
        <v/>
      </c>
      <c r="AI777" s="78" t="str">
        <f>IF(AJ777="","",MAX($AI$5:AI776)+1)</f>
        <v/>
      </c>
      <c r="AJ777" s="53" t="str">
        <f>IF(G776="","",IF(COUNTIF($AJ$11:AJ776,G776)=0,G776,""))</f>
        <v/>
      </c>
      <c r="AK777" s="53" t="str">
        <f t="shared" si="53"/>
        <v/>
      </c>
      <c r="AL777" s="135"/>
    </row>
    <row r="778" spans="1:38" x14ac:dyDescent="0.25">
      <c r="A778" s="136"/>
      <c r="B778" s="136"/>
      <c r="C778" s="136"/>
      <c r="D778" s="136"/>
      <c r="E778" s="137"/>
      <c r="F778" s="137"/>
      <c r="G778" s="136"/>
      <c r="H778" s="137"/>
      <c r="I778" s="140" t="str">
        <f t="shared" si="50"/>
        <v/>
      </c>
      <c r="J778" s="140"/>
      <c r="K778" s="140"/>
      <c r="L778" s="140"/>
      <c r="M778" s="74" t="str">
        <f>IF(AND(C778="Abierto",D778="Urgente"),A778,"")</f>
        <v/>
      </c>
      <c r="N778" s="74" t="str">
        <f ca="1">IF(AND(C778="Abierto",D778="Urgente"),TODAY()-E778,"")</f>
        <v/>
      </c>
      <c r="O778" s="74" t="str">
        <f>IF(AND(C778="Abierto",D778="Urgente"),RANK(N778,$N$13:$N$814,0)+COUNTIF($N$13:N778,N778)-1,"")</f>
        <v/>
      </c>
      <c r="P778" s="74" t="str">
        <f>IF(AND(C778="Abierto",D778="Alta"),A778,"")</f>
        <v/>
      </c>
      <c r="Q778" s="74" t="str">
        <f ca="1">IF(AND(C778="Abierto",D778="Alta"),TODAY()-E778,"")</f>
        <v/>
      </c>
      <c r="R778" s="74" t="str">
        <f>IF(AND(C778="Abierto",D778="Alta"),RANK(Q778,$Q$13:$Q$814,0)+COUNTIF($Q$13:Q778,Q778)-1+MAX(O:O),"")</f>
        <v/>
      </c>
      <c r="S778" s="74" t="str">
        <f>IF(AND(C778="Abierto",D778="Media"),A778,"")</f>
        <v/>
      </c>
      <c r="T778" s="74" t="str">
        <f ca="1">IF(AND(C778="Abierto",D778="Media"),TODAY()-E778,"")</f>
        <v/>
      </c>
      <c r="U778" s="74" t="str">
        <f>IF(AND(C778="Abierto",D778="Media"),RANK(T778,$T$13:$T$814,0)+COUNTIF($T$13:T778,T778)-1+MAX(O:O,R:R),"")</f>
        <v/>
      </c>
      <c r="V778" s="74" t="str">
        <f>IF(AND(C778="Abierto",D778="Baja"),A778,"")</f>
        <v/>
      </c>
      <c r="W778" s="74" t="str">
        <f ca="1">IF(AND(C778="Abierto",D778="Baja"),TODAY()-E778,"")</f>
        <v/>
      </c>
      <c r="X778" s="74" t="str">
        <f>IF(AND(C778="Abierto",D778="Baja"),RANK(W778,$W$13:$W$814,0)+COUNTIF($W$13:W778,W778)-1+MAX(O:O,R:R,U:U),"")</f>
        <v/>
      </c>
      <c r="Y778" s="139" t="str">
        <f>IF(OR(C778="Resuelto",C778=""),"",SUM(O778,R778,U778,X778))</f>
        <v/>
      </c>
      <c r="Z778" s="139" t="str">
        <f>IF(OR(C778="Resuelto",C778=""),"",SUM(N778,Q778,T778,W778))</f>
        <v/>
      </c>
      <c r="AA778" s="139" t="str">
        <f>IF(OR(C778="Resuelto",C778=""),"",SUM(M778,P778,S778,V778))</f>
        <v/>
      </c>
      <c r="AB778" s="28">
        <v>960</v>
      </c>
      <c r="AC778" s="28" t="str">
        <f t="shared" ca="1" si="51"/>
        <v/>
      </c>
      <c r="AD778" s="75" t="str">
        <f t="shared" ca="1" si="52"/>
        <v/>
      </c>
      <c r="AI778" s="78" t="str">
        <f>IF(AJ778="","",MAX($AI$5:AI777)+1)</f>
        <v/>
      </c>
      <c r="AJ778" s="53" t="str">
        <f>IF(G777="","",IF(COUNTIF($AJ$11:AJ777,G777)=0,G777,""))</f>
        <v/>
      </c>
      <c r="AK778" s="53" t="str">
        <f t="shared" si="53"/>
        <v/>
      </c>
      <c r="AL778" s="135"/>
    </row>
    <row r="779" spans="1:38" x14ac:dyDescent="0.25">
      <c r="A779" s="136"/>
      <c r="B779" s="136"/>
      <c r="C779" s="136"/>
      <c r="D779" s="136"/>
      <c r="E779" s="137"/>
      <c r="F779" s="137"/>
      <c r="G779" s="136"/>
      <c r="H779" s="137"/>
      <c r="I779" s="140" t="str">
        <f t="shared" si="50"/>
        <v/>
      </c>
      <c r="J779" s="140"/>
      <c r="K779" s="140"/>
      <c r="L779" s="140"/>
      <c r="M779" s="74" t="str">
        <f>IF(AND(C779="Abierto",D779="Urgente"),A779,"")</f>
        <v/>
      </c>
      <c r="N779" s="74" t="str">
        <f ca="1">IF(AND(C779="Abierto",D779="Urgente"),TODAY()-E779,"")</f>
        <v/>
      </c>
      <c r="O779" s="74" t="str">
        <f>IF(AND(C779="Abierto",D779="Urgente"),RANK(N779,$N$13:$N$814,0)+COUNTIF($N$13:N779,N779)-1,"")</f>
        <v/>
      </c>
      <c r="P779" s="74" t="str">
        <f>IF(AND(C779="Abierto",D779="Alta"),A779,"")</f>
        <v/>
      </c>
      <c r="Q779" s="74" t="str">
        <f ca="1">IF(AND(C779="Abierto",D779="Alta"),TODAY()-E779,"")</f>
        <v/>
      </c>
      <c r="R779" s="74" t="str">
        <f>IF(AND(C779="Abierto",D779="Alta"),RANK(Q779,$Q$13:$Q$814,0)+COUNTIF($Q$13:Q779,Q779)-1+MAX(O:O),"")</f>
        <v/>
      </c>
      <c r="S779" s="74" t="str">
        <f>IF(AND(C779="Abierto",D779="Media"),A779,"")</f>
        <v/>
      </c>
      <c r="T779" s="74" t="str">
        <f ca="1">IF(AND(C779="Abierto",D779="Media"),TODAY()-E779,"")</f>
        <v/>
      </c>
      <c r="U779" s="74" t="str">
        <f>IF(AND(C779="Abierto",D779="Media"),RANK(T779,$T$13:$T$814,0)+COUNTIF($T$13:T779,T779)-1+MAX(O:O,R:R),"")</f>
        <v/>
      </c>
      <c r="V779" s="74" t="str">
        <f>IF(AND(C779="Abierto",D779="Baja"),A779,"")</f>
        <v/>
      </c>
      <c r="W779" s="74" t="str">
        <f ca="1">IF(AND(C779="Abierto",D779="Baja"),TODAY()-E779,"")</f>
        <v/>
      </c>
      <c r="X779" s="74" t="str">
        <f>IF(AND(C779="Abierto",D779="Baja"),RANK(W779,$W$13:$W$814,0)+COUNTIF($W$13:W779,W779)-1+MAX(O:O,R:R,U:U),"")</f>
        <v/>
      </c>
      <c r="Y779" s="139" t="str">
        <f>IF(OR(C779="Resuelto",C779=""),"",SUM(O779,R779,U779,X779))</f>
        <v/>
      </c>
      <c r="Z779" s="139" t="str">
        <f>IF(OR(C779="Resuelto",C779=""),"",SUM(N779,Q779,T779,W779))</f>
        <v/>
      </c>
      <c r="AA779" s="139" t="str">
        <f>IF(OR(C779="Resuelto",C779=""),"",SUM(M779,P779,S779,V779))</f>
        <v/>
      </c>
      <c r="AB779" s="28">
        <v>961</v>
      </c>
      <c r="AC779" s="28" t="str">
        <f t="shared" ca="1" si="51"/>
        <v/>
      </c>
      <c r="AD779" s="75" t="str">
        <f t="shared" ca="1" si="52"/>
        <v/>
      </c>
      <c r="AI779" s="78" t="str">
        <f>IF(AJ779="","",MAX($AI$5:AI778)+1)</f>
        <v/>
      </c>
      <c r="AJ779" s="53" t="str">
        <f>IF(G778="","",IF(COUNTIF($AJ$11:AJ778,G778)=0,G778,""))</f>
        <v/>
      </c>
      <c r="AK779" s="53" t="str">
        <f t="shared" si="53"/>
        <v/>
      </c>
      <c r="AL779" s="135"/>
    </row>
    <row r="780" spans="1:38" x14ac:dyDescent="0.25">
      <c r="A780" s="136"/>
      <c r="B780" s="136"/>
      <c r="C780" s="136"/>
      <c r="D780" s="136"/>
      <c r="E780" s="137"/>
      <c r="F780" s="137"/>
      <c r="G780" s="136"/>
      <c r="H780" s="137"/>
      <c r="I780" s="140" t="str">
        <f t="shared" si="50"/>
        <v/>
      </c>
      <c r="J780" s="140"/>
      <c r="K780" s="140"/>
      <c r="L780" s="140"/>
      <c r="M780" s="74" t="str">
        <f>IF(AND(C780="Abierto",D780="Urgente"),A780,"")</f>
        <v/>
      </c>
      <c r="N780" s="74" t="str">
        <f ca="1">IF(AND(C780="Abierto",D780="Urgente"),TODAY()-E780,"")</f>
        <v/>
      </c>
      <c r="O780" s="74" t="str">
        <f>IF(AND(C780="Abierto",D780="Urgente"),RANK(N780,$N$13:$N$814,0)+COUNTIF($N$13:N780,N780)-1,"")</f>
        <v/>
      </c>
      <c r="P780" s="74" t="str">
        <f>IF(AND(C780="Abierto",D780="Alta"),A780,"")</f>
        <v/>
      </c>
      <c r="Q780" s="74" t="str">
        <f ca="1">IF(AND(C780="Abierto",D780="Alta"),TODAY()-E780,"")</f>
        <v/>
      </c>
      <c r="R780" s="74" t="str">
        <f>IF(AND(C780="Abierto",D780="Alta"),RANK(Q780,$Q$13:$Q$814,0)+COUNTIF($Q$13:Q780,Q780)-1+MAX(O:O),"")</f>
        <v/>
      </c>
      <c r="S780" s="74" t="str">
        <f>IF(AND(C780="Abierto",D780="Media"),A780,"")</f>
        <v/>
      </c>
      <c r="T780" s="74" t="str">
        <f ca="1">IF(AND(C780="Abierto",D780="Media"),TODAY()-E780,"")</f>
        <v/>
      </c>
      <c r="U780" s="74" t="str">
        <f>IF(AND(C780="Abierto",D780="Media"),RANK(T780,$T$13:$T$814,0)+COUNTIF($T$13:T780,T780)-1+MAX(O:O,R:R),"")</f>
        <v/>
      </c>
      <c r="V780" s="74" t="str">
        <f>IF(AND(C780="Abierto",D780="Baja"),A780,"")</f>
        <v/>
      </c>
      <c r="W780" s="74" t="str">
        <f ca="1">IF(AND(C780="Abierto",D780="Baja"),TODAY()-E780,"")</f>
        <v/>
      </c>
      <c r="X780" s="74" t="str">
        <f>IF(AND(C780="Abierto",D780="Baja"),RANK(W780,$W$13:$W$814,0)+COUNTIF($W$13:W780,W780)-1+MAX(O:O,R:R,U:U),"")</f>
        <v/>
      </c>
      <c r="Y780" s="139" t="str">
        <f>IF(OR(C780="Resuelto",C780=""),"",SUM(O780,R780,U780,X780))</f>
        <v/>
      </c>
      <c r="Z780" s="139" t="str">
        <f>IF(OR(C780="Resuelto",C780=""),"",SUM(N780,Q780,T780,W780))</f>
        <v/>
      </c>
      <c r="AA780" s="139" t="str">
        <f>IF(OR(C780="Resuelto",C780=""),"",SUM(M780,P780,S780,V780))</f>
        <v/>
      </c>
      <c r="AB780" s="28">
        <v>962</v>
      </c>
      <c r="AC780" s="28" t="str">
        <f t="shared" ca="1" si="51"/>
        <v/>
      </c>
      <c r="AD780" s="75" t="str">
        <f t="shared" ca="1" si="52"/>
        <v/>
      </c>
      <c r="AI780" s="78" t="str">
        <f>IF(AJ780="","",MAX($AI$5:AI779)+1)</f>
        <v/>
      </c>
      <c r="AJ780" s="53" t="str">
        <f>IF(G779="","",IF(COUNTIF($AJ$11:AJ779,G779)=0,G779,""))</f>
        <v/>
      </c>
      <c r="AK780" s="53" t="str">
        <f t="shared" si="53"/>
        <v/>
      </c>
      <c r="AL780" s="135"/>
    </row>
    <row r="781" spans="1:38" x14ac:dyDescent="0.25">
      <c r="A781" s="136"/>
      <c r="B781" s="136"/>
      <c r="C781" s="136"/>
      <c r="D781" s="136"/>
      <c r="E781" s="137"/>
      <c r="F781" s="137"/>
      <c r="G781" s="136"/>
      <c r="H781" s="137"/>
      <c r="I781" s="140" t="str">
        <f t="shared" ref="I781:I811" si="54">IF(OR(E781=0,H781=0),"",H781-E781)</f>
        <v/>
      </c>
      <c r="J781" s="140"/>
      <c r="K781" s="140"/>
      <c r="L781" s="140"/>
      <c r="M781" s="74" t="str">
        <f>IF(AND(C781="Abierto",D781="Urgente"),A781,"")</f>
        <v/>
      </c>
      <c r="N781" s="74" t="str">
        <f ca="1">IF(AND(C781="Abierto",D781="Urgente"),TODAY()-E781,"")</f>
        <v/>
      </c>
      <c r="O781" s="74" t="str">
        <f>IF(AND(C781="Abierto",D781="Urgente"),RANK(N781,$N$13:$N$814,0)+COUNTIF($N$13:N781,N781)-1,"")</f>
        <v/>
      </c>
      <c r="P781" s="74" t="str">
        <f>IF(AND(C781="Abierto",D781="Alta"),A781,"")</f>
        <v/>
      </c>
      <c r="Q781" s="74" t="str">
        <f ca="1">IF(AND(C781="Abierto",D781="Alta"),TODAY()-E781,"")</f>
        <v/>
      </c>
      <c r="R781" s="74" t="str">
        <f>IF(AND(C781="Abierto",D781="Alta"),RANK(Q781,$Q$13:$Q$814,0)+COUNTIF($Q$13:Q781,Q781)-1+MAX(O:O),"")</f>
        <v/>
      </c>
      <c r="S781" s="74" t="str">
        <f>IF(AND(C781="Abierto",D781="Media"),A781,"")</f>
        <v/>
      </c>
      <c r="T781" s="74" t="str">
        <f ca="1">IF(AND(C781="Abierto",D781="Media"),TODAY()-E781,"")</f>
        <v/>
      </c>
      <c r="U781" s="74" t="str">
        <f>IF(AND(C781="Abierto",D781="Media"),RANK(T781,$T$13:$T$814,0)+COUNTIF($T$13:T781,T781)-1+MAX(O:O,R:R),"")</f>
        <v/>
      </c>
      <c r="V781" s="74" t="str">
        <f>IF(AND(C781="Abierto",D781="Baja"),A781,"")</f>
        <v/>
      </c>
      <c r="W781" s="74" t="str">
        <f ca="1">IF(AND(C781="Abierto",D781="Baja"),TODAY()-E781,"")</f>
        <v/>
      </c>
      <c r="X781" s="74" t="str">
        <f>IF(AND(C781="Abierto",D781="Baja"),RANK(W781,$W$13:$W$814,0)+COUNTIF($W$13:W781,W781)-1+MAX(O:O,R:R,U:U),"")</f>
        <v/>
      </c>
      <c r="Y781" s="139" t="str">
        <f>IF(OR(C781="Resuelto",C781=""),"",SUM(O781,R781,U781,X781))</f>
        <v/>
      </c>
      <c r="Z781" s="139" t="str">
        <f>IF(OR(C781="Resuelto",C781=""),"",SUM(N781,Q781,T781,W781))</f>
        <v/>
      </c>
      <c r="AA781" s="139" t="str">
        <f>IF(OR(C781="Resuelto",C781=""),"",SUM(M781,P781,S781,V781))</f>
        <v/>
      </c>
      <c r="AB781" s="28">
        <v>963</v>
      </c>
      <c r="AC781" s="28" t="str">
        <f t="shared" ca="1" si="51"/>
        <v/>
      </c>
      <c r="AD781" s="75" t="str">
        <f t="shared" ca="1" si="52"/>
        <v/>
      </c>
      <c r="AI781" s="78" t="str">
        <f>IF(AJ781="","",MAX($AI$5:AI780)+1)</f>
        <v/>
      </c>
      <c r="AJ781" s="53" t="str">
        <f>IF(G780="","",IF(COUNTIF($AJ$11:AJ780,G780)=0,G780,""))</f>
        <v/>
      </c>
      <c r="AK781" s="53" t="str">
        <f t="shared" si="53"/>
        <v/>
      </c>
      <c r="AL781" s="135"/>
    </row>
    <row r="782" spans="1:38" x14ac:dyDescent="0.25">
      <c r="A782" s="136"/>
      <c r="B782" s="136"/>
      <c r="C782" s="136"/>
      <c r="D782" s="136"/>
      <c r="E782" s="137"/>
      <c r="F782" s="137"/>
      <c r="G782" s="136"/>
      <c r="H782" s="137"/>
      <c r="I782" s="140" t="str">
        <f t="shared" si="54"/>
        <v/>
      </c>
      <c r="J782" s="140"/>
      <c r="K782" s="140"/>
      <c r="L782" s="140"/>
      <c r="M782" s="74" t="str">
        <f>IF(AND(C782="Abierto",D782="Urgente"),A782,"")</f>
        <v/>
      </c>
      <c r="N782" s="74" t="str">
        <f ca="1">IF(AND(C782="Abierto",D782="Urgente"),TODAY()-E782,"")</f>
        <v/>
      </c>
      <c r="O782" s="74" t="str">
        <f>IF(AND(C782="Abierto",D782="Urgente"),RANK(N782,$N$13:$N$814,0)+COUNTIF($N$13:N782,N782)-1,"")</f>
        <v/>
      </c>
      <c r="P782" s="74" t="str">
        <f>IF(AND(C782="Abierto",D782="Alta"),A782,"")</f>
        <v/>
      </c>
      <c r="Q782" s="74" t="str">
        <f ca="1">IF(AND(C782="Abierto",D782="Alta"),TODAY()-E782,"")</f>
        <v/>
      </c>
      <c r="R782" s="74" t="str">
        <f>IF(AND(C782="Abierto",D782="Alta"),RANK(Q782,$Q$13:$Q$814,0)+COUNTIF($Q$13:Q782,Q782)-1+MAX(O:O),"")</f>
        <v/>
      </c>
      <c r="S782" s="74" t="str">
        <f>IF(AND(C782="Abierto",D782="Media"),A782,"")</f>
        <v/>
      </c>
      <c r="T782" s="74" t="str">
        <f ca="1">IF(AND(C782="Abierto",D782="Media"),TODAY()-E782,"")</f>
        <v/>
      </c>
      <c r="U782" s="74" t="str">
        <f>IF(AND(C782="Abierto",D782="Media"),RANK(T782,$T$13:$T$814,0)+COUNTIF($T$13:T782,T782)-1+MAX(O:O,R:R),"")</f>
        <v/>
      </c>
      <c r="V782" s="74" t="str">
        <f>IF(AND(C782="Abierto",D782="Baja"),A782,"")</f>
        <v/>
      </c>
      <c r="W782" s="74" t="str">
        <f ca="1">IF(AND(C782="Abierto",D782="Baja"),TODAY()-E782,"")</f>
        <v/>
      </c>
      <c r="X782" s="74" t="str">
        <f>IF(AND(C782="Abierto",D782="Baja"),RANK(W782,$W$13:$W$814,0)+COUNTIF($W$13:W782,W782)-1+MAX(O:O,R:R,U:U),"")</f>
        <v/>
      </c>
      <c r="Y782" s="139" t="str">
        <f>IF(OR(C782="Resuelto",C782=""),"",SUM(O782,R782,U782,X782))</f>
        <v/>
      </c>
      <c r="Z782" s="139" t="str">
        <f>IF(OR(C782="Resuelto",C782=""),"",SUM(N782,Q782,T782,W782))</f>
        <v/>
      </c>
      <c r="AA782" s="139" t="str">
        <f>IF(OR(C782="Resuelto",C782=""),"",SUM(M782,P782,S782,V782))</f>
        <v/>
      </c>
      <c r="AB782" s="28">
        <v>964</v>
      </c>
      <c r="AC782" s="28" t="str">
        <f t="shared" ca="1" si="51"/>
        <v/>
      </c>
      <c r="AD782" s="75" t="str">
        <f t="shared" ca="1" si="52"/>
        <v/>
      </c>
      <c r="AI782" s="78" t="str">
        <f>IF(AJ782="","",MAX($AI$5:AI781)+1)</f>
        <v/>
      </c>
      <c r="AJ782" s="53" t="str">
        <f>IF(G781="","",IF(COUNTIF($AJ$11:AJ781,G781)=0,G781,""))</f>
        <v/>
      </c>
      <c r="AK782" s="53" t="str">
        <f t="shared" si="53"/>
        <v/>
      </c>
      <c r="AL782" s="135"/>
    </row>
    <row r="783" spans="1:38" x14ac:dyDescent="0.25">
      <c r="A783" s="136"/>
      <c r="B783" s="136"/>
      <c r="C783" s="136"/>
      <c r="D783" s="136"/>
      <c r="E783" s="137"/>
      <c r="F783" s="137"/>
      <c r="G783" s="136"/>
      <c r="H783" s="137"/>
      <c r="I783" s="140" t="str">
        <f t="shared" si="54"/>
        <v/>
      </c>
      <c r="J783" s="140"/>
      <c r="K783" s="140"/>
      <c r="L783" s="140"/>
      <c r="M783" s="74" t="str">
        <f>IF(AND(C783="Abierto",D783="Urgente"),A783,"")</f>
        <v/>
      </c>
      <c r="N783" s="74" t="str">
        <f ca="1">IF(AND(C783="Abierto",D783="Urgente"),TODAY()-E783,"")</f>
        <v/>
      </c>
      <c r="O783" s="74" t="str">
        <f>IF(AND(C783="Abierto",D783="Urgente"),RANK(N783,$N$13:$N$814,0)+COUNTIF($N$13:N783,N783)-1,"")</f>
        <v/>
      </c>
      <c r="P783" s="74" t="str">
        <f>IF(AND(C783="Abierto",D783="Alta"),A783,"")</f>
        <v/>
      </c>
      <c r="Q783" s="74" t="str">
        <f ca="1">IF(AND(C783="Abierto",D783="Alta"),TODAY()-E783,"")</f>
        <v/>
      </c>
      <c r="R783" s="74" t="str">
        <f>IF(AND(C783="Abierto",D783="Alta"),RANK(Q783,$Q$13:$Q$814,0)+COUNTIF($Q$13:Q783,Q783)-1+MAX(O:O),"")</f>
        <v/>
      </c>
      <c r="S783" s="74" t="str">
        <f>IF(AND(C783="Abierto",D783="Media"),A783,"")</f>
        <v/>
      </c>
      <c r="T783" s="74" t="str">
        <f ca="1">IF(AND(C783="Abierto",D783="Media"),TODAY()-E783,"")</f>
        <v/>
      </c>
      <c r="U783" s="74" t="str">
        <f>IF(AND(C783="Abierto",D783="Media"),RANK(T783,$T$13:$T$814,0)+COUNTIF($T$13:T783,T783)-1+MAX(O:O,R:R),"")</f>
        <v/>
      </c>
      <c r="V783" s="74" t="str">
        <f>IF(AND(C783="Abierto",D783="Baja"),A783,"")</f>
        <v/>
      </c>
      <c r="W783" s="74" t="str">
        <f ca="1">IF(AND(C783="Abierto",D783="Baja"),TODAY()-E783,"")</f>
        <v/>
      </c>
      <c r="X783" s="74" t="str">
        <f>IF(AND(C783="Abierto",D783="Baja"),RANK(W783,$W$13:$W$814,0)+COUNTIF($W$13:W783,W783)-1+MAX(O:O,R:R,U:U),"")</f>
        <v/>
      </c>
      <c r="Y783" s="139" t="str">
        <f>IF(OR(C783="Resuelto",C783=""),"",SUM(O783,R783,U783,X783))</f>
        <v/>
      </c>
      <c r="Z783" s="139" t="str">
        <f>IF(OR(C783="Resuelto",C783=""),"",SUM(N783,Q783,T783,W783))</f>
        <v/>
      </c>
      <c r="AA783" s="139" t="str">
        <f>IF(OR(C783="Resuelto",C783=""),"",SUM(M783,P783,S783,V783))</f>
        <v/>
      </c>
      <c r="AB783" s="28">
        <v>965</v>
      </c>
      <c r="AC783" s="28" t="str">
        <f t="shared" ca="1" si="51"/>
        <v/>
      </c>
      <c r="AD783" s="75" t="str">
        <f t="shared" ca="1" si="52"/>
        <v/>
      </c>
      <c r="AI783" s="78" t="str">
        <f>IF(AJ783="","",MAX($AI$5:AI782)+1)</f>
        <v/>
      </c>
      <c r="AJ783" s="53" t="str">
        <f>IF(G782="","",IF(COUNTIF($AJ$11:AJ782,G782)=0,G782,""))</f>
        <v/>
      </c>
      <c r="AK783" s="53" t="str">
        <f t="shared" si="53"/>
        <v/>
      </c>
      <c r="AL783" s="135"/>
    </row>
    <row r="784" spans="1:38" x14ac:dyDescent="0.25">
      <c r="A784" s="136"/>
      <c r="B784" s="136"/>
      <c r="C784" s="136"/>
      <c r="D784" s="136"/>
      <c r="E784" s="137"/>
      <c r="F784" s="137"/>
      <c r="G784" s="136"/>
      <c r="H784" s="137"/>
      <c r="I784" s="140" t="str">
        <f t="shared" si="54"/>
        <v/>
      </c>
      <c r="J784" s="140"/>
      <c r="K784" s="140"/>
      <c r="L784" s="140"/>
      <c r="M784" s="74" t="str">
        <f>IF(AND(C784="Abierto",D784="Urgente"),A784,"")</f>
        <v/>
      </c>
      <c r="N784" s="74" t="str">
        <f ca="1">IF(AND(C784="Abierto",D784="Urgente"),TODAY()-E784,"")</f>
        <v/>
      </c>
      <c r="O784" s="74" t="str">
        <f>IF(AND(C784="Abierto",D784="Urgente"),RANK(N784,$N$13:$N$814,0)+COUNTIF($N$13:N784,N784)-1,"")</f>
        <v/>
      </c>
      <c r="P784" s="74" t="str">
        <f>IF(AND(C784="Abierto",D784="Alta"),A784,"")</f>
        <v/>
      </c>
      <c r="Q784" s="74" t="str">
        <f ca="1">IF(AND(C784="Abierto",D784="Alta"),TODAY()-E784,"")</f>
        <v/>
      </c>
      <c r="R784" s="74" t="str">
        <f>IF(AND(C784="Abierto",D784="Alta"),RANK(Q784,$Q$13:$Q$814,0)+COUNTIF($Q$13:Q784,Q784)-1+MAX(O:O),"")</f>
        <v/>
      </c>
      <c r="S784" s="74" t="str">
        <f>IF(AND(C784="Abierto",D784="Media"),A784,"")</f>
        <v/>
      </c>
      <c r="T784" s="74" t="str">
        <f ca="1">IF(AND(C784="Abierto",D784="Media"),TODAY()-E784,"")</f>
        <v/>
      </c>
      <c r="U784" s="74" t="str">
        <f>IF(AND(C784="Abierto",D784="Media"),RANK(T784,$T$13:$T$814,0)+COUNTIF($T$13:T784,T784)-1+MAX(O:O,R:R),"")</f>
        <v/>
      </c>
      <c r="V784" s="74" t="str">
        <f>IF(AND(C784="Abierto",D784="Baja"),A784,"")</f>
        <v/>
      </c>
      <c r="W784" s="74" t="str">
        <f ca="1">IF(AND(C784="Abierto",D784="Baja"),TODAY()-E784,"")</f>
        <v/>
      </c>
      <c r="X784" s="74" t="str">
        <f>IF(AND(C784="Abierto",D784="Baja"),RANK(W784,$W$13:$W$814,0)+COUNTIF($W$13:W784,W784)-1+MAX(O:O,R:R,U:U),"")</f>
        <v/>
      </c>
      <c r="Y784" s="139" t="str">
        <f>IF(OR(C784="Resuelto",C784=""),"",SUM(O784,R784,U784,X784))</f>
        <v/>
      </c>
      <c r="Z784" s="139" t="str">
        <f>IF(OR(C784="Resuelto",C784=""),"",SUM(N784,Q784,T784,W784))</f>
        <v/>
      </c>
      <c r="AA784" s="139" t="str">
        <f>IF(OR(C784="Resuelto",C784=""),"",SUM(M784,P784,S784,V784))</f>
        <v/>
      </c>
      <c r="AB784" s="28">
        <v>966</v>
      </c>
      <c r="AC784" s="28" t="str">
        <f t="shared" ca="1" si="51"/>
        <v/>
      </c>
      <c r="AD784" s="75" t="str">
        <f t="shared" ca="1" si="52"/>
        <v/>
      </c>
      <c r="AI784" s="78" t="str">
        <f>IF(AJ784="","",MAX($AI$5:AI783)+1)</f>
        <v/>
      </c>
      <c r="AJ784" s="53" t="str">
        <f>IF(G783="","",IF(COUNTIF($AJ$11:AJ783,G783)=0,G783,""))</f>
        <v/>
      </c>
      <c r="AK784" s="53" t="str">
        <f t="shared" si="53"/>
        <v/>
      </c>
      <c r="AL784" s="135"/>
    </row>
    <row r="785" spans="1:38" x14ac:dyDescent="0.25">
      <c r="A785" s="136"/>
      <c r="B785" s="136"/>
      <c r="C785" s="136"/>
      <c r="D785" s="136"/>
      <c r="E785" s="137"/>
      <c r="F785" s="137"/>
      <c r="G785" s="136"/>
      <c r="H785" s="137"/>
      <c r="I785" s="140" t="str">
        <f t="shared" si="54"/>
        <v/>
      </c>
      <c r="J785" s="140"/>
      <c r="K785" s="140"/>
      <c r="L785" s="140"/>
      <c r="M785" s="74" t="str">
        <f>IF(AND(C785="Abierto",D785="Urgente"),A785,"")</f>
        <v/>
      </c>
      <c r="N785" s="74" t="str">
        <f ca="1">IF(AND(C785="Abierto",D785="Urgente"),TODAY()-E785,"")</f>
        <v/>
      </c>
      <c r="O785" s="74" t="str">
        <f>IF(AND(C785="Abierto",D785="Urgente"),RANK(N785,$N$13:$N$814,0)+COUNTIF($N$13:N785,N785)-1,"")</f>
        <v/>
      </c>
      <c r="P785" s="74" t="str">
        <f>IF(AND(C785="Abierto",D785="Alta"),A785,"")</f>
        <v/>
      </c>
      <c r="Q785" s="74" t="str">
        <f ca="1">IF(AND(C785="Abierto",D785="Alta"),TODAY()-E785,"")</f>
        <v/>
      </c>
      <c r="R785" s="74" t="str">
        <f>IF(AND(C785="Abierto",D785="Alta"),RANK(Q785,$Q$13:$Q$814,0)+COUNTIF($Q$13:Q785,Q785)-1+MAX(O:O),"")</f>
        <v/>
      </c>
      <c r="S785" s="74" t="str">
        <f>IF(AND(C785="Abierto",D785="Media"),A785,"")</f>
        <v/>
      </c>
      <c r="T785" s="74" t="str">
        <f ca="1">IF(AND(C785="Abierto",D785="Media"),TODAY()-E785,"")</f>
        <v/>
      </c>
      <c r="U785" s="74" t="str">
        <f>IF(AND(C785="Abierto",D785="Media"),RANK(T785,$T$13:$T$814,0)+COUNTIF($T$13:T785,T785)-1+MAX(O:O,R:R),"")</f>
        <v/>
      </c>
      <c r="V785" s="74" t="str">
        <f>IF(AND(C785="Abierto",D785="Baja"),A785,"")</f>
        <v/>
      </c>
      <c r="W785" s="74" t="str">
        <f ca="1">IF(AND(C785="Abierto",D785="Baja"),TODAY()-E785,"")</f>
        <v/>
      </c>
      <c r="X785" s="74" t="str">
        <f>IF(AND(C785="Abierto",D785="Baja"),RANK(W785,$W$13:$W$814,0)+COUNTIF($W$13:W785,W785)-1+MAX(O:O,R:R,U:U),"")</f>
        <v/>
      </c>
      <c r="Y785" s="139" t="str">
        <f>IF(OR(C785="Resuelto",C785=""),"",SUM(O785,R785,U785,X785))</f>
        <v/>
      </c>
      <c r="Z785" s="139" t="str">
        <f>IF(OR(C785="Resuelto",C785=""),"",SUM(N785,Q785,T785,W785))</f>
        <v/>
      </c>
      <c r="AA785" s="139" t="str">
        <f>IF(OR(C785="Resuelto",C785=""),"",SUM(M785,P785,S785,V785))</f>
        <v/>
      </c>
      <c r="AB785" s="28">
        <v>967</v>
      </c>
      <c r="AC785" s="28" t="str">
        <f t="shared" ca="1" si="51"/>
        <v/>
      </c>
      <c r="AD785" s="75" t="str">
        <f t="shared" ca="1" si="52"/>
        <v/>
      </c>
      <c r="AI785" s="78" t="str">
        <f>IF(AJ785="","",MAX($AI$5:AI784)+1)</f>
        <v/>
      </c>
      <c r="AJ785" s="53" t="str">
        <f>IF(G784="","",IF(COUNTIF($AJ$11:AJ784,G784)=0,G784,""))</f>
        <v/>
      </c>
      <c r="AK785" s="53" t="str">
        <f t="shared" si="53"/>
        <v/>
      </c>
      <c r="AL785" s="135"/>
    </row>
    <row r="786" spans="1:38" x14ac:dyDescent="0.25">
      <c r="A786" s="136"/>
      <c r="B786" s="136"/>
      <c r="C786" s="136"/>
      <c r="D786" s="136"/>
      <c r="E786" s="137"/>
      <c r="F786" s="137"/>
      <c r="G786" s="136"/>
      <c r="H786" s="137"/>
      <c r="I786" s="140" t="str">
        <f t="shared" si="54"/>
        <v/>
      </c>
      <c r="J786" s="140"/>
      <c r="K786" s="140"/>
      <c r="L786" s="140"/>
      <c r="M786" s="74" t="str">
        <f>IF(AND(C786="Abierto",D786="Urgente"),A786,"")</f>
        <v/>
      </c>
      <c r="N786" s="74" t="str">
        <f ca="1">IF(AND(C786="Abierto",D786="Urgente"),TODAY()-E786,"")</f>
        <v/>
      </c>
      <c r="O786" s="74" t="str">
        <f>IF(AND(C786="Abierto",D786="Urgente"),RANK(N786,$N$13:$N$814,0)+COUNTIF($N$13:N786,N786)-1,"")</f>
        <v/>
      </c>
      <c r="P786" s="74" t="str">
        <f>IF(AND(C786="Abierto",D786="Alta"),A786,"")</f>
        <v/>
      </c>
      <c r="Q786" s="74" t="str">
        <f ca="1">IF(AND(C786="Abierto",D786="Alta"),TODAY()-E786,"")</f>
        <v/>
      </c>
      <c r="R786" s="74" t="str">
        <f>IF(AND(C786="Abierto",D786="Alta"),RANK(Q786,$Q$13:$Q$814,0)+COUNTIF($Q$13:Q786,Q786)-1+MAX(O:O),"")</f>
        <v/>
      </c>
      <c r="S786" s="74" t="str">
        <f>IF(AND(C786="Abierto",D786="Media"),A786,"")</f>
        <v/>
      </c>
      <c r="T786" s="74" t="str">
        <f ca="1">IF(AND(C786="Abierto",D786="Media"),TODAY()-E786,"")</f>
        <v/>
      </c>
      <c r="U786" s="74" t="str">
        <f>IF(AND(C786="Abierto",D786="Media"),RANK(T786,$T$13:$T$814,0)+COUNTIF($T$13:T786,T786)-1+MAX(O:O,R:R),"")</f>
        <v/>
      </c>
      <c r="V786" s="74" t="str">
        <f>IF(AND(C786="Abierto",D786="Baja"),A786,"")</f>
        <v/>
      </c>
      <c r="W786" s="74" t="str">
        <f ca="1">IF(AND(C786="Abierto",D786="Baja"),TODAY()-E786,"")</f>
        <v/>
      </c>
      <c r="X786" s="74" t="str">
        <f>IF(AND(C786="Abierto",D786="Baja"),RANK(W786,$W$13:$W$814,0)+COUNTIF($W$13:W786,W786)-1+MAX(O:O,R:R,U:U),"")</f>
        <v/>
      </c>
      <c r="Y786" s="139" t="str">
        <f>IF(OR(C786="Resuelto",C786=""),"",SUM(O786,R786,U786,X786))</f>
        <v/>
      </c>
      <c r="Z786" s="139" t="str">
        <f>IF(OR(C786="Resuelto",C786=""),"",SUM(N786,Q786,T786,W786))</f>
        <v/>
      </c>
      <c r="AA786" s="139" t="str">
        <f>IF(OR(C786="Resuelto",C786=""),"",SUM(M786,P786,S786,V786))</f>
        <v/>
      </c>
      <c r="AB786" s="28">
        <v>968</v>
      </c>
      <c r="AC786" s="28" t="str">
        <f t="shared" ca="1" si="51"/>
        <v/>
      </c>
      <c r="AD786" s="75" t="str">
        <f t="shared" ca="1" si="52"/>
        <v/>
      </c>
      <c r="AI786" s="78" t="str">
        <f>IF(AJ786="","",MAX($AI$5:AI785)+1)</f>
        <v/>
      </c>
      <c r="AJ786" s="53" t="str">
        <f>IF(G785="","",IF(COUNTIF($AJ$11:AJ785,G785)=0,G785,""))</f>
        <v/>
      </c>
      <c r="AK786" s="53" t="str">
        <f t="shared" si="53"/>
        <v/>
      </c>
      <c r="AL786" s="135"/>
    </row>
    <row r="787" spans="1:38" x14ac:dyDescent="0.25">
      <c r="A787" s="136"/>
      <c r="B787" s="136"/>
      <c r="C787" s="136"/>
      <c r="D787" s="136"/>
      <c r="E787" s="137"/>
      <c r="F787" s="137"/>
      <c r="G787" s="136"/>
      <c r="H787" s="137"/>
      <c r="I787" s="140" t="str">
        <f t="shared" si="54"/>
        <v/>
      </c>
      <c r="J787" s="140"/>
      <c r="K787" s="140"/>
      <c r="L787" s="140"/>
      <c r="M787" s="74" t="str">
        <f>IF(AND(C787="Abierto",D787="Urgente"),A787,"")</f>
        <v/>
      </c>
      <c r="N787" s="74" t="str">
        <f ca="1">IF(AND(C787="Abierto",D787="Urgente"),TODAY()-E787,"")</f>
        <v/>
      </c>
      <c r="O787" s="74" t="str">
        <f>IF(AND(C787="Abierto",D787="Urgente"),RANK(N787,$N$13:$N$814,0)+COUNTIF($N$13:N787,N787)-1,"")</f>
        <v/>
      </c>
      <c r="P787" s="74" t="str">
        <f>IF(AND(C787="Abierto",D787="Alta"),A787,"")</f>
        <v/>
      </c>
      <c r="Q787" s="74" t="str">
        <f ca="1">IF(AND(C787="Abierto",D787="Alta"),TODAY()-E787,"")</f>
        <v/>
      </c>
      <c r="R787" s="74" t="str">
        <f>IF(AND(C787="Abierto",D787="Alta"),RANK(Q787,$Q$13:$Q$814,0)+COUNTIF($Q$13:Q787,Q787)-1+MAX(O:O),"")</f>
        <v/>
      </c>
      <c r="S787" s="74" t="str">
        <f>IF(AND(C787="Abierto",D787="Media"),A787,"")</f>
        <v/>
      </c>
      <c r="T787" s="74" t="str">
        <f ca="1">IF(AND(C787="Abierto",D787="Media"),TODAY()-E787,"")</f>
        <v/>
      </c>
      <c r="U787" s="74" t="str">
        <f>IF(AND(C787="Abierto",D787="Media"),RANK(T787,$T$13:$T$814,0)+COUNTIF($T$13:T787,T787)-1+MAX(O:O,R:R),"")</f>
        <v/>
      </c>
      <c r="V787" s="74" t="str">
        <f>IF(AND(C787="Abierto",D787="Baja"),A787,"")</f>
        <v/>
      </c>
      <c r="W787" s="74" t="str">
        <f ca="1">IF(AND(C787="Abierto",D787="Baja"),TODAY()-E787,"")</f>
        <v/>
      </c>
      <c r="X787" s="74" t="str">
        <f>IF(AND(C787="Abierto",D787="Baja"),RANK(W787,$W$13:$W$814,0)+COUNTIF($W$13:W787,W787)-1+MAX(O:O,R:R,U:U),"")</f>
        <v/>
      </c>
      <c r="Y787" s="139" t="str">
        <f>IF(OR(C787="Resuelto",C787=""),"",SUM(O787,R787,U787,X787))</f>
        <v/>
      </c>
      <c r="Z787" s="139" t="str">
        <f>IF(OR(C787="Resuelto",C787=""),"",SUM(N787,Q787,T787,W787))</f>
        <v/>
      </c>
      <c r="AA787" s="139" t="str">
        <f>IF(OR(C787="Resuelto",C787=""),"",SUM(M787,P787,S787,V787))</f>
        <v/>
      </c>
      <c r="AB787" s="28">
        <v>969</v>
      </c>
      <c r="AC787" s="28" t="str">
        <f t="shared" ca="1" si="51"/>
        <v/>
      </c>
      <c r="AD787" s="75" t="str">
        <f t="shared" ca="1" si="52"/>
        <v/>
      </c>
      <c r="AI787" s="78" t="str">
        <f>IF(AJ787="","",MAX($AI$5:AI786)+1)</f>
        <v/>
      </c>
      <c r="AJ787" s="53" t="str">
        <f>IF(G786="","",IF(COUNTIF($AJ$11:AJ786,G786)=0,G786,""))</f>
        <v/>
      </c>
      <c r="AK787" s="53" t="str">
        <f t="shared" si="53"/>
        <v/>
      </c>
      <c r="AL787" s="135"/>
    </row>
    <row r="788" spans="1:38" x14ac:dyDescent="0.25">
      <c r="A788" s="136"/>
      <c r="B788" s="136"/>
      <c r="C788" s="136"/>
      <c r="D788" s="136"/>
      <c r="E788" s="137"/>
      <c r="F788" s="137"/>
      <c r="G788" s="136"/>
      <c r="H788" s="137"/>
      <c r="I788" s="140" t="str">
        <f t="shared" si="54"/>
        <v/>
      </c>
      <c r="J788" s="140"/>
      <c r="K788" s="140"/>
      <c r="L788" s="140"/>
      <c r="M788" s="74" t="str">
        <f>IF(AND(C788="Abierto",D788="Urgente"),A788,"")</f>
        <v/>
      </c>
      <c r="N788" s="74" t="str">
        <f ca="1">IF(AND(C788="Abierto",D788="Urgente"),TODAY()-E788,"")</f>
        <v/>
      </c>
      <c r="O788" s="74" t="str">
        <f>IF(AND(C788="Abierto",D788="Urgente"),RANK(N788,$N$13:$N$814,0)+COUNTIF($N$13:N788,N788)-1,"")</f>
        <v/>
      </c>
      <c r="P788" s="74" t="str">
        <f>IF(AND(C788="Abierto",D788="Alta"),A788,"")</f>
        <v/>
      </c>
      <c r="Q788" s="74" t="str">
        <f ca="1">IF(AND(C788="Abierto",D788="Alta"),TODAY()-E788,"")</f>
        <v/>
      </c>
      <c r="R788" s="74" t="str">
        <f>IF(AND(C788="Abierto",D788="Alta"),RANK(Q788,$Q$13:$Q$814,0)+COUNTIF($Q$13:Q788,Q788)-1+MAX(O:O),"")</f>
        <v/>
      </c>
      <c r="S788" s="74" t="str">
        <f>IF(AND(C788="Abierto",D788="Media"),A788,"")</f>
        <v/>
      </c>
      <c r="T788" s="74" t="str">
        <f ca="1">IF(AND(C788="Abierto",D788="Media"),TODAY()-E788,"")</f>
        <v/>
      </c>
      <c r="U788" s="74" t="str">
        <f>IF(AND(C788="Abierto",D788="Media"),RANK(T788,$T$13:$T$814,0)+COUNTIF($T$13:T788,T788)-1+MAX(O:O,R:R),"")</f>
        <v/>
      </c>
      <c r="V788" s="74" t="str">
        <f>IF(AND(C788="Abierto",D788="Baja"),A788,"")</f>
        <v/>
      </c>
      <c r="W788" s="74" t="str">
        <f ca="1">IF(AND(C788="Abierto",D788="Baja"),TODAY()-E788,"")</f>
        <v/>
      </c>
      <c r="X788" s="74" t="str">
        <f>IF(AND(C788="Abierto",D788="Baja"),RANK(W788,$W$13:$W$814,0)+COUNTIF($W$13:W788,W788)-1+MAX(O:O,R:R,U:U),"")</f>
        <v/>
      </c>
      <c r="Y788" s="139" t="str">
        <f>IF(OR(C788="Resuelto",C788=""),"",SUM(O788,R788,U788,X788))</f>
        <v/>
      </c>
      <c r="Z788" s="139" t="str">
        <f>IF(OR(C788="Resuelto",C788=""),"",SUM(N788,Q788,T788,W788))</f>
        <v/>
      </c>
      <c r="AA788" s="139" t="str">
        <f>IF(OR(C788="Resuelto",C788=""),"",SUM(M788,P788,S788,V788))</f>
        <v/>
      </c>
      <c r="AB788" s="28">
        <v>970</v>
      </c>
      <c r="AC788" s="28" t="str">
        <f t="shared" ca="1" si="51"/>
        <v/>
      </c>
      <c r="AD788" s="75" t="str">
        <f t="shared" ca="1" si="52"/>
        <v/>
      </c>
      <c r="AI788" s="78" t="str">
        <f>IF(AJ788="","",MAX($AI$5:AI787)+1)</f>
        <v/>
      </c>
      <c r="AJ788" s="53" t="str">
        <f>IF(G787="","",IF(COUNTIF($AJ$11:AJ787,G787)=0,G787,""))</f>
        <v/>
      </c>
      <c r="AK788" s="53" t="str">
        <f t="shared" si="53"/>
        <v/>
      </c>
      <c r="AL788" s="135"/>
    </row>
    <row r="789" spans="1:38" x14ac:dyDescent="0.25">
      <c r="A789" s="136"/>
      <c r="B789" s="136"/>
      <c r="C789" s="136"/>
      <c r="D789" s="136"/>
      <c r="E789" s="137"/>
      <c r="F789" s="137"/>
      <c r="G789" s="136"/>
      <c r="H789" s="137"/>
      <c r="I789" s="140" t="str">
        <f t="shared" si="54"/>
        <v/>
      </c>
      <c r="J789" s="140"/>
      <c r="K789" s="140"/>
      <c r="L789" s="140"/>
      <c r="M789" s="74" t="str">
        <f>IF(AND(C789="Abierto",D789="Urgente"),A789,"")</f>
        <v/>
      </c>
      <c r="N789" s="74" t="str">
        <f ca="1">IF(AND(C789="Abierto",D789="Urgente"),TODAY()-E789,"")</f>
        <v/>
      </c>
      <c r="O789" s="74" t="str">
        <f>IF(AND(C789="Abierto",D789="Urgente"),RANK(N789,$N$13:$N$814,0)+COUNTIF($N$13:N789,N789)-1,"")</f>
        <v/>
      </c>
      <c r="P789" s="74" t="str">
        <f>IF(AND(C789="Abierto",D789="Alta"),A789,"")</f>
        <v/>
      </c>
      <c r="Q789" s="74" t="str">
        <f ca="1">IF(AND(C789="Abierto",D789="Alta"),TODAY()-E789,"")</f>
        <v/>
      </c>
      <c r="R789" s="74" t="str">
        <f>IF(AND(C789="Abierto",D789="Alta"),RANK(Q789,$Q$13:$Q$814,0)+COUNTIF($Q$13:Q789,Q789)-1+MAX(O:O),"")</f>
        <v/>
      </c>
      <c r="S789" s="74" t="str">
        <f>IF(AND(C789="Abierto",D789="Media"),A789,"")</f>
        <v/>
      </c>
      <c r="T789" s="74" t="str">
        <f ca="1">IF(AND(C789="Abierto",D789="Media"),TODAY()-E789,"")</f>
        <v/>
      </c>
      <c r="U789" s="74" t="str">
        <f>IF(AND(C789="Abierto",D789="Media"),RANK(T789,$T$13:$T$814,0)+COUNTIF($T$13:T789,T789)-1+MAX(O:O,R:R),"")</f>
        <v/>
      </c>
      <c r="V789" s="74" t="str">
        <f>IF(AND(C789="Abierto",D789="Baja"),A789,"")</f>
        <v/>
      </c>
      <c r="W789" s="74" t="str">
        <f ca="1">IF(AND(C789="Abierto",D789="Baja"),TODAY()-E789,"")</f>
        <v/>
      </c>
      <c r="X789" s="74" t="str">
        <f>IF(AND(C789="Abierto",D789="Baja"),RANK(W789,$W$13:$W$814,0)+COUNTIF($W$13:W789,W789)-1+MAX(O:O,R:R,U:U),"")</f>
        <v/>
      </c>
      <c r="Y789" s="139" t="str">
        <f>IF(OR(C789="Resuelto",C789=""),"",SUM(O789,R789,U789,X789))</f>
        <v/>
      </c>
      <c r="Z789" s="139" t="str">
        <f>IF(OR(C789="Resuelto",C789=""),"",SUM(N789,Q789,T789,W789))</f>
        <v/>
      </c>
      <c r="AA789" s="139" t="str">
        <f>IF(OR(C789="Resuelto",C789=""),"",SUM(M789,P789,S789,V789))</f>
        <v/>
      </c>
      <c r="AB789" s="28">
        <v>971</v>
      </c>
      <c r="AC789" s="28" t="str">
        <f t="shared" ca="1" si="51"/>
        <v/>
      </c>
      <c r="AD789" s="75" t="str">
        <f t="shared" ca="1" si="52"/>
        <v/>
      </c>
      <c r="AI789" s="78" t="str">
        <f>IF(AJ789="","",MAX($AI$5:AI788)+1)</f>
        <v/>
      </c>
      <c r="AJ789" s="53" t="str">
        <f>IF(G788="","",IF(COUNTIF($AJ$11:AJ788,G788)=0,G788,""))</f>
        <v/>
      </c>
      <c r="AK789" s="53" t="str">
        <f t="shared" si="53"/>
        <v/>
      </c>
      <c r="AL789" s="135"/>
    </row>
    <row r="790" spans="1:38" x14ac:dyDescent="0.25">
      <c r="A790" s="136"/>
      <c r="B790" s="136"/>
      <c r="C790" s="136"/>
      <c r="D790" s="136"/>
      <c r="E790" s="137"/>
      <c r="F790" s="137"/>
      <c r="G790" s="136"/>
      <c r="H790" s="137"/>
      <c r="I790" s="140" t="str">
        <f t="shared" si="54"/>
        <v/>
      </c>
      <c r="J790" s="140"/>
      <c r="K790" s="140"/>
      <c r="L790" s="140"/>
      <c r="M790" s="74" t="str">
        <f>IF(AND(C790="Abierto",D790="Urgente"),A790,"")</f>
        <v/>
      </c>
      <c r="N790" s="74" t="str">
        <f ca="1">IF(AND(C790="Abierto",D790="Urgente"),TODAY()-E790,"")</f>
        <v/>
      </c>
      <c r="O790" s="74" t="str">
        <f>IF(AND(C790="Abierto",D790="Urgente"),RANK(N790,$N$13:$N$814,0)+COUNTIF($N$13:N790,N790)-1,"")</f>
        <v/>
      </c>
      <c r="P790" s="74" t="str">
        <f>IF(AND(C790="Abierto",D790="Alta"),A790,"")</f>
        <v/>
      </c>
      <c r="Q790" s="74" t="str">
        <f ca="1">IF(AND(C790="Abierto",D790="Alta"),TODAY()-E790,"")</f>
        <v/>
      </c>
      <c r="R790" s="74" t="str">
        <f>IF(AND(C790="Abierto",D790="Alta"),RANK(Q790,$Q$13:$Q$814,0)+COUNTIF($Q$13:Q790,Q790)-1+MAX(O:O),"")</f>
        <v/>
      </c>
      <c r="S790" s="74" t="str">
        <f>IF(AND(C790="Abierto",D790="Media"),A790,"")</f>
        <v/>
      </c>
      <c r="T790" s="74" t="str">
        <f ca="1">IF(AND(C790="Abierto",D790="Media"),TODAY()-E790,"")</f>
        <v/>
      </c>
      <c r="U790" s="74" t="str">
        <f>IF(AND(C790="Abierto",D790="Media"),RANK(T790,$T$13:$T$814,0)+COUNTIF($T$13:T790,T790)-1+MAX(O:O,R:R),"")</f>
        <v/>
      </c>
      <c r="V790" s="74" t="str">
        <f>IF(AND(C790="Abierto",D790="Baja"),A790,"")</f>
        <v/>
      </c>
      <c r="W790" s="74" t="str">
        <f ca="1">IF(AND(C790="Abierto",D790="Baja"),TODAY()-E790,"")</f>
        <v/>
      </c>
      <c r="X790" s="74" t="str">
        <f>IF(AND(C790="Abierto",D790="Baja"),RANK(W790,$W$13:$W$814,0)+COUNTIF($W$13:W790,W790)-1+MAX(O:O,R:R,U:U),"")</f>
        <v/>
      </c>
      <c r="Y790" s="139" t="str">
        <f>IF(OR(C790="Resuelto",C790=""),"",SUM(O790,R790,U790,X790))</f>
        <v/>
      </c>
      <c r="Z790" s="139" t="str">
        <f>IF(OR(C790="Resuelto",C790=""),"",SUM(N790,Q790,T790,W790))</f>
        <v/>
      </c>
      <c r="AA790" s="139" t="str">
        <f>IF(OR(C790="Resuelto",C790=""),"",SUM(M790,P790,S790,V790))</f>
        <v/>
      </c>
      <c r="AB790" s="28">
        <v>972</v>
      </c>
      <c r="AC790" s="28" t="str">
        <f t="shared" ref="AC790:AC811" ca="1" si="55">IF(ISNA(VLOOKUP(AB790,$Y$13:$AA$811,3,FALSE))=TRUE,"",VLOOKUP(AB790,$Y$13:$AA$811,3,FALSE))</f>
        <v/>
      </c>
      <c r="AD790" s="75" t="str">
        <f t="shared" ref="AD790:AD811" ca="1" si="56">IF(ISNA(VLOOKUP(AB790,$Y$13:$AA$811,2,FALSE))=TRUE,"",VLOOKUP(AB790,$Y$13:$AA$811,2,FALSE))</f>
        <v/>
      </c>
      <c r="AI790" s="78" t="str">
        <f>IF(AJ790="","",MAX($AI$5:AI789)+1)</f>
        <v/>
      </c>
      <c r="AJ790" s="53" t="str">
        <f>IF(G789="","",IF(COUNTIF($AJ$11:AJ789,G789)=0,G789,""))</f>
        <v/>
      </c>
      <c r="AK790" s="53" t="str">
        <f t="shared" ref="AK790:AK811" si="57">IF(ISNA(VLOOKUP(AB790,$AI$13:$AJ$811,2,FALSE))=TRUE,"",VLOOKUP(AB790,$AI$13:$AJ$811,2,FALSE))</f>
        <v/>
      </c>
      <c r="AL790" s="135"/>
    </row>
    <row r="791" spans="1:38" x14ac:dyDescent="0.25">
      <c r="A791" s="136"/>
      <c r="B791" s="136"/>
      <c r="C791" s="136"/>
      <c r="D791" s="136"/>
      <c r="E791" s="137"/>
      <c r="F791" s="137"/>
      <c r="G791" s="136"/>
      <c r="H791" s="137"/>
      <c r="I791" s="140" t="str">
        <f t="shared" si="54"/>
        <v/>
      </c>
      <c r="J791" s="140"/>
      <c r="K791" s="140"/>
      <c r="L791" s="140"/>
      <c r="M791" s="74" t="str">
        <f>IF(AND(C791="Abierto",D791="Urgente"),A791,"")</f>
        <v/>
      </c>
      <c r="N791" s="74" t="str">
        <f ca="1">IF(AND(C791="Abierto",D791="Urgente"),TODAY()-E791,"")</f>
        <v/>
      </c>
      <c r="O791" s="74" t="str">
        <f>IF(AND(C791="Abierto",D791="Urgente"),RANK(N791,$N$13:$N$814,0)+COUNTIF($N$13:N791,N791)-1,"")</f>
        <v/>
      </c>
      <c r="P791" s="74" t="str">
        <f>IF(AND(C791="Abierto",D791="Alta"),A791,"")</f>
        <v/>
      </c>
      <c r="Q791" s="74" t="str">
        <f ca="1">IF(AND(C791="Abierto",D791="Alta"),TODAY()-E791,"")</f>
        <v/>
      </c>
      <c r="R791" s="74" t="str">
        <f>IF(AND(C791="Abierto",D791="Alta"),RANK(Q791,$Q$13:$Q$814,0)+COUNTIF($Q$13:Q791,Q791)-1+MAX(O:O),"")</f>
        <v/>
      </c>
      <c r="S791" s="74" t="str">
        <f>IF(AND(C791="Abierto",D791="Media"),A791,"")</f>
        <v/>
      </c>
      <c r="T791" s="74" t="str">
        <f ca="1">IF(AND(C791="Abierto",D791="Media"),TODAY()-E791,"")</f>
        <v/>
      </c>
      <c r="U791" s="74" t="str">
        <f>IF(AND(C791="Abierto",D791="Media"),RANK(T791,$T$13:$T$814,0)+COUNTIF($T$13:T791,T791)-1+MAX(O:O,R:R),"")</f>
        <v/>
      </c>
      <c r="V791" s="74" t="str">
        <f>IF(AND(C791="Abierto",D791="Baja"),A791,"")</f>
        <v/>
      </c>
      <c r="W791" s="74" t="str">
        <f ca="1">IF(AND(C791="Abierto",D791="Baja"),TODAY()-E791,"")</f>
        <v/>
      </c>
      <c r="X791" s="74" t="str">
        <f>IF(AND(C791="Abierto",D791="Baja"),RANK(W791,$W$13:$W$814,0)+COUNTIF($W$13:W791,W791)-1+MAX(O:O,R:R,U:U),"")</f>
        <v/>
      </c>
      <c r="Y791" s="139" t="str">
        <f>IF(OR(C791="Resuelto",C791=""),"",SUM(O791,R791,U791,X791))</f>
        <v/>
      </c>
      <c r="Z791" s="139" t="str">
        <f>IF(OR(C791="Resuelto",C791=""),"",SUM(N791,Q791,T791,W791))</f>
        <v/>
      </c>
      <c r="AA791" s="139" t="str">
        <f>IF(OR(C791="Resuelto",C791=""),"",SUM(M791,P791,S791,V791))</f>
        <v/>
      </c>
      <c r="AB791" s="28">
        <v>973</v>
      </c>
      <c r="AC791" s="28" t="str">
        <f t="shared" ca="1" si="55"/>
        <v/>
      </c>
      <c r="AD791" s="75" t="str">
        <f t="shared" ca="1" si="56"/>
        <v/>
      </c>
      <c r="AI791" s="78" t="str">
        <f>IF(AJ791="","",MAX($AI$5:AI790)+1)</f>
        <v/>
      </c>
      <c r="AJ791" s="53" t="str">
        <f>IF(G790="","",IF(COUNTIF($AJ$11:AJ790,G790)=0,G790,""))</f>
        <v/>
      </c>
      <c r="AK791" s="53" t="str">
        <f t="shared" si="57"/>
        <v/>
      </c>
      <c r="AL791" s="135"/>
    </row>
    <row r="792" spans="1:38" x14ac:dyDescent="0.25">
      <c r="A792" s="136"/>
      <c r="B792" s="136"/>
      <c r="C792" s="136"/>
      <c r="D792" s="136"/>
      <c r="E792" s="137"/>
      <c r="F792" s="137"/>
      <c r="G792" s="136"/>
      <c r="H792" s="137"/>
      <c r="I792" s="140" t="str">
        <f t="shared" si="54"/>
        <v/>
      </c>
      <c r="J792" s="140"/>
      <c r="K792" s="140"/>
      <c r="L792" s="140"/>
      <c r="M792" s="74" t="str">
        <f>IF(AND(C792="Abierto",D792="Urgente"),A792,"")</f>
        <v/>
      </c>
      <c r="N792" s="74" t="str">
        <f ca="1">IF(AND(C792="Abierto",D792="Urgente"),TODAY()-E792,"")</f>
        <v/>
      </c>
      <c r="O792" s="74" t="str">
        <f>IF(AND(C792="Abierto",D792="Urgente"),RANK(N792,$N$13:$N$814,0)+COUNTIF($N$13:N792,N792)-1,"")</f>
        <v/>
      </c>
      <c r="P792" s="74" t="str">
        <f>IF(AND(C792="Abierto",D792="Alta"),A792,"")</f>
        <v/>
      </c>
      <c r="Q792" s="74" t="str">
        <f ca="1">IF(AND(C792="Abierto",D792="Alta"),TODAY()-E792,"")</f>
        <v/>
      </c>
      <c r="R792" s="74" t="str">
        <f>IF(AND(C792="Abierto",D792="Alta"),RANK(Q792,$Q$13:$Q$814,0)+COUNTIF($Q$13:Q792,Q792)-1+MAX(O:O),"")</f>
        <v/>
      </c>
      <c r="S792" s="74" t="str">
        <f>IF(AND(C792="Abierto",D792="Media"),A792,"")</f>
        <v/>
      </c>
      <c r="T792" s="74" t="str">
        <f ca="1">IF(AND(C792="Abierto",D792="Media"),TODAY()-E792,"")</f>
        <v/>
      </c>
      <c r="U792" s="74" t="str">
        <f>IF(AND(C792="Abierto",D792="Media"),RANK(T792,$T$13:$T$814,0)+COUNTIF($T$13:T792,T792)-1+MAX(O:O,R:R),"")</f>
        <v/>
      </c>
      <c r="V792" s="74" t="str">
        <f>IF(AND(C792="Abierto",D792="Baja"),A792,"")</f>
        <v/>
      </c>
      <c r="W792" s="74" t="str">
        <f ca="1">IF(AND(C792="Abierto",D792="Baja"),TODAY()-E792,"")</f>
        <v/>
      </c>
      <c r="X792" s="74" t="str">
        <f>IF(AND(C792="Abierto",D792="Baja"),RANK(W792,$W$13:$W$814,0)+COUNTIF($W$13:W792,W792)-1+MAX(O:O,R:R,U:U),"")</f>
        <v/>
      </c>
      <c r="Y792" s="139" t="str">
        <f>IF(OR(C792="Resuelto",C792=""),"",SUM(O792,R792,U792,X792))</f>
        <v/>
      </c>
      <c r="Z792" s="139" t="str">
        <f>IF(OR(C792="Resuelto",C792=""),"",SUM(N792,Q792,T792,W792))</f>
        <v/>
      </c>
      <c r="AA792" s="139" t="str">
        <f>IF(OR(C792="Resuelto",C792=""),"",SUM(M792,P792,S792,V792))</f>
        <v/>
      </c>
      <c r="AB792" s="28">
        <v>974</v>
      </c>
      <c r="AC792" s="28" t="str">
        <f t="shared" ca="1" si="55"/>
        <v/>
      </c>
      <c r="AD792" s="75" t="str">
        <f t="shared" ca="1" si="56"/>
        <v/>
      </c>
      <c r="AI792" s="78" t="str">
        <f>IF(AJ792="","",MAX($AI$5:AI791)+1)</f>
        <v/>
      </c>
      <c r="AJ792" s="53" t="str">
        <f>IF(G791="","",IF(COUNTIF($AJ$11:AJ791,G791)=0,G791,""))</f>
        <v/>
      </c>
      <c r="AK792" s="53" t="str">
        <f t="shared" si="57"/>
        <v/>
      </c>
      <c r="AL792" s="135"/>
    </row>
    <row r="793" spans="1:38" x14ac:dyDescent="0.25">
      <c r="A793" s="136"/>
      <c r="B793" s="136"/>
      <c r="C793" s="136"/>
      <c r="D793" s="136"/>
      <c r="E793" s="137"/>
      <c r="F793" s="137"/>
      <c r="G793" s="136"/>
      <c r="H793" s="137"/>
      <c r="I793" s="140" t="str">
        <f t="shared" si="54"/>
        <v/>
      </c>
      <c r="J793" s="140"/>
      <c r="K793" s="140"/>
      <c r="L793" s="140"/>
      <c r="M793" s="74" t="str">
        <f>IF(AND(C793="Abierto",D793="Urgente"),A793,"")</f>
        <v/>
      </c>
      <c r="N793" s="74" t="str">
        <f ca="1">IF(AND(C793="Abierto",D793="Urgente"),TODAY()-E793,"")</f>
        <v/>
      </c>
      <c r="O793" s="74" t="str">
        <f>IF(AND(C793="Abierto",D793="Urgente"),RANK(N793,$N$13:$N$814,0)+COUNTIF($N$13:N793,N793)-1,"")</f>
        <v/>
      </c>
      <c r="P793" s="74" t="str">
        <f>IF(AND(C793="Abierto",D793="Alta"),A793,"")</f>
        <v/>
      </c>
      <c r="Q793" s="74" t="str">
        <f ca="1">IF(AND(C793="Abierto",D793="Alta"),TODAY()-E793,"")</f>
        <v/>
      </c>
      <c r="R793" s="74" t="str">
        <f>IF(AND(C793="Abierto",D793="Alta"),RANK(Q793,$Q$13:$Q$814,0)+COUNTIF($Q$13:Q793,Q793)-1+MAX(O:O),"")</f>
        <v/>
      </c>
      <c r="S793" s="74" t="str">
        <f>IF(AND(C793="Abierto",D793="Media"),A793,"")</f>
        <v/>
      </c>
      <c r="T793" s="74" t="str">
        <f ca="1">IF(AND(C793="Abierto",D793="Media"),TODAY()-E793,"")</f>
        <v/>
      </c>
      <c r="U793" s="74" t="str">
        <f>IF(AND(C793="Abierto",D793="Media"),RANK(T793,$T$13:$T$814,0)+COUNTIF($T$13:T793,T793)-1+MAX(O:O,R:R),"")</f>
        <v/>
      </c>
      <c r="V793" s="74" t="str">
        <f>IF(AND(C793="Abierto",D793="Baja"),A793,"")</f>
        <v/>
      </c>
      <c r="W793" s="74" t="str">
        <f ca="1">IF(AND(C793="Abierto",D793="Baja"),TODAY()-E793,"")</f>
        <v/>
      </c>
      <c r="X793" s="74" t="str">
        <f>IF(AND(C793="Abierto",D793="Baja"),RANK(W793,$W$13:$W$814,0)+COUNTIF($W$13:W793,W793)-1+MAX(O:O,R:R,U:U),"")</f>
        <v/>
      </c>
      <c r="Y793" s="139" t="str">
        <f>IF(OR(C793="Resuelto",C793=""),"",SUM(O793,R793,U793,X793))</f>
        <v/>
      </c>
      <c r="Z793" s="139" t="str">
        <f>IF(OR(C793="Resuelto",C793=""),"",SUM(N793,Q793,T793,W793))</f>
        <v/>
      </c>
      <c r="AA793" s="139" t="str">
        <f>IF(OR(C793="Resuelto",C793=""),"",SUM(M793,P793,S793,V793))</f>
        <v/>
      </c>
      <c r="AB793" s="28">
        <v>975</v>
      </c>
      <c r="AC793" s="28" t="str">
        <f t="shared" ca="1" si="55"/>
        <v/>
      </c>
      <c r="AD793" s="75" t="str">
        <f t="shared" ca="1" si="56"/>
        <v/>
      </c>
      <c r="AI793" s="78" t="str">
        <f>IF(AJ793="","",MAX($AI$5:AI792)+1)</f>
        <v/>
      </c>
      <c r="AJ793" s="53" t="str">
        <f>IF(G792="","",IF(COUNTIF($AJ$11:AJ792,G792)=0,G792,""))</f>
        <v/>
      </c>
      <c r="AK793" s="53" t="str">
        <f t="shared" si="57"/>
        <v/>
      </c>
      <c r="AL793" s="135"/>
    </row>
    <row r="794" spans="1:38" x14ac:dyDescent="0.25">
      <c r="A794" s="136"/>
      <c r="B794" s="136"/>
      <c r="C794" s="136"/>
      <c r="D794" s="136"/>
      <c r="E794" s="137"/>
      <c r="F794" s="137"/>
      <c r="G794" s="136"/>
      <c r="H794" s="137"/>
      <c r="I794" s="140" t="str">
        <f t="shared" si="54"/>
        <v/>
      </c>
      <c r="J794" s="140"/>
      <c r="K794" s="140"/>
      <c r="L794" s="140"/>
      <c r="M794" s="74" t="str">
        <f>IF(AND(C794="Abierto",D794="Urgente"),A794,"")</f>
        <v/>
      </c>
      <c r="N794" s="74" t="str">
        <f ca="1">IF(AND(C794="Abierto",D794="Urgente"),TODAY()-E794,"")</f>
        <v/>
      </c>
      <c r="O794" s="74" t="str">
        <f>IF(AND(C794="Abierto",D794="Urgente"),RANK(N794,$N$13:$N$814,0)+COUNTIF($N$13:N794,N794)-1,"")</f>
        <v/>
      </c>
      <c r="P794" s="74" t="str">
        <f>IF(AND(C794="Abierto",D794="Alta"),A794,"")</f>
        <v/>
      </c>
      <c r="Q794" s="74" t="str">
        <f ca="1">IF(AND(C794="Abierto",D794="Alta"),TODAY()-E794,"")</f>
        <v/>
      </c>
      <c r="R794" s="74" t="str">
        <f>IF(AND(C794="Abierto",D794="Alta"),RANK(Q794,$Q$13:$Q$814,0)+COUNTIF($Q$13:Q794,Q794)-1+MAX(O:O),"")</f>
        <v/>
      </c>
      <c r="S794" s="74" t="str">
        <f>IF(AND(C794="Abierto",D794="Media"),A794,"")</f>
        <v/>
      </c>
      <c r="T794" s="74" t="str">
        <f ca="1">IF(AND(C794="Abierto",D794="Media"),TODAY()-E794,"")</f>
        <v/>
      </c>
      <c r="U794" s="74" t="str">
        <f>IF(AND(C794="Abierto",D794="Media"),RANK(T794,$T$13:$T$814,0)+COUNTIF($T$13:T794,T794)-1+MAX(O:O,R:R),"")</f>
        <v/>
      </c>
      <c r="V794" s="74" t="str">
        <f>IF(AND(C794="Abierto",D794="Baja"),A794,"")</f>
        <v/>
      </c>
      <c r="W794" s="74" t="str">
        <f ca="1">IF(AND(C794="Abierto",D794="Baja"),TODAY()-E794,"")</f>
        <v/>
      </c>
      <c r="X794" s="74" t="str">
        <f>IF(AND(C794="Abierto",D794="Baja"),RANK(W794,$W$13:$W$814,0)+COUNTIF($W$13:W794,W794)-1+MAX(O:O,R:R,U:U),"")</f>
        <v/>
      </c>
      <c r="Y794" s="139" t="str">
        <f>IF(OR(C794="Resuelto",C794=""),"",SUM(O794,R794,U794,X794))</f>
        <v/>
      </c>
      <c r="Z794" s="139" t="str">
        <f>IF(OR(C794="Resuelto",C794=""),"",SUM(N794,Q794,T794,W794))</f>
        <v/>
      </c>
      <c r="AA794" s="139" t="str">
        <f>IF(OR(C794="Resuelto",C794=""),"",SUM(M794,P794,S794,V794))</f>
        <v/>
      </c>
      <c r="AB794" s="28">
        <v>976</v>
      </c>
      <c r="AC794" s="28" t="str">
        <f t="shared" ca="1" si="55"/>
        <v/>
      </c>
      <c r="AD794" s="75" t="str">
        <f t="shared" ca="1" si="56"/>
        <v/>
      </c>
      <c r="AI794" s="78" t="str">
        <f>IF(AJ794="","",MAX($AI$5:AI793)+1)</f>
        <v/>
      </c>
      <c r="AJ794" s="53" t="str">
        <f>IF(G793="","",IF(COUNTIF($AJ$11:AJ793,G793)=0,G793,""))</f>
        <v/>
      </c>
      <c r="AK794" s="53" t="str">
        <f t="shared" si="57"/>
        <v/>
      </c>
      <c r="AL794" s="135"/>
    </row>
    <row r="795" spans="1:38" x14ac:dyDescent="0.25">
      <c r="A795" s="136"/>
      <c r="B795" s="136"/>
      <c r="C795" s="136"/>
      <c r="D795" s="136"/>
      <c r="E795" s="137"/>
      <c r="F795" s="137"/>
      <c r="G795" s="136"/>
      <c r="H795" s="137"/>
      <c r="I795" s="140" t="str">
        <f t="shared" si="54"/>
        <v/>
      </c>
      <c r="J795" s="140"/>
      <c r="K795" s="140"/>
      <c r="L795" s="140"/>
      <c r="M795" s="74" t="str">
        <f>IF(AND(C795="Abierto",D795="Urgente"),A795,"")</f>
        <v/>
      </c>
      <c r="N795" s="74" t="str">
        <f ca="1">IF(AND(C795="Abierto",D795="Urgente"),TODAY()-E795,"")</f>
        <v/>
      </c>
      <c r="O795" s="74" t="str">
        <f>IF(AND(C795="Abierto",D795="Urgente"),RANK(N795,$N$13:$N$814,0)+COUNTIF($N$13:N795,N795)-1,"")</f>
        <v/>
      </c>
      <c r="P795" s="74" t="str">
        <f>IF(AND(C795="Abierto",D795="Alta"),A795,"")</f>
        <v/>
      </c>
      <c r="Q795" s="74" t="str">
        <f ca="1">IF(AND(C795="Abierto",D795="Alta"),TODAY()-E795,"")</f>
        <v/>
      </c>
      <c r="R795" s="74" t="str">
        <f>IF(AND(C795="Abierto",D795="Alta"),RANK(Q795,$Q$13:$Q$814,0)+COUNTIF($Q$13:Q795,Q795)-1+MAX(O:O),"")</f>
        <v/>
      </c>
      <c r="S795" s="74" t="str">
        <f>IF(AND(C795="Abierto",D795="Media"),A795,"")</f>
        <v/>
      </c>
      <c r="T795" s="74" t="str">
        <f ca="1">IF(AND(C795="Abierto",D795="Media"),TODAY()-E795,"")</f>
        <v/>
      </c>
      <c r="U795" s="74" t="str">
        <f>IF(AND(C795="Abierto",D795="Media"),RANK(T795,$T$13:$T$814,0)+COUNTIF($T$13:T795,T795)-1+MAX(O:O,R:R),"")</f>
        <v/>
      </c>
      <c r="V795" s="74" t="str">
        <f>IF(AND(C795="Abierto",D795="Baja"),A795,"")</f>
        <v/>
      </c>
      <c r="W795" s="74" t="str">
        <f ca="1">IF(AND(C795="Abierto",D795="Baja"),TODAY()-E795,"")</f>
        <v/>
      </c>
      <c r="X795" s="74" t="str">
        <f>IF(AND(C795="Abierto",D795="Baja"),RANK(W795,$W$13:$W$814,0)+COUNTIF($W$13:W795,W795)-1+MAX(O:O,R:R,U:U),"")</f>
        <v/>
      </c>
      <c r="Y795" s="139" t="str">
        <f>IF(OR(C795="Resuelto",C795=""),"",SUM(O795,R795,U795,X795))</f>
        <v/>
      </c>
      <c r="Z795" s="139" t="str">
        <f>IF(OR(C795="Resuelto",C795=""),"",SUM(N795,Q795,T795,W795))</f>
        <v/>
      </c>
      <c r="AA795" s="139" t="str">
        <f>IF(OR(C795="Resuelto",C795=""),"",SUM(M795,P795,S795,V795))</f>
        <v/>
      </c>
      <c r="AB795" s="28">
        <v>977</v>
      </c>
      <c r="AC795" s="28" t="str">
        <f t="shared" ca="1" si="55"/>
        <v/>
      </c>
      <c r="AD795" s="75" t="str">
        <f t="shared" ca="1" si="56"/>
        <v/>
      </c>
      <c r="AI795" s="78" t="str">
        <f>IF(AJ795="","",MAX($AI$5:AI794)+1)</f>
        <v/>
      </c>
      <c r="AJ795" s="53" t="str">
        <f>IF(G794="","",IF(COUNTIF($AJ$11:AJ794,G794)=0,G794,""))</f>
        <v/>
      </c>
      <c r="AK795" s="53" t="str">
        <f t="shared" si="57"/>
        <v/>
      </c>
      <c r="AL795" s="135"/>
    </row>
    <row r="796" spans="1:38" x14ac:dyDescent="0.25">
      <c r="A796" s="136"/>
      <c r="B796" s="136"/>
      <c r="C796" s="136"/>
      <c r="D796" s="136"/>
      <c r="E796" s="137"/>
      <c r="F796" s="137"/>
      <c r="G796" s="136"/>
      <c r="H796" s="137"/>
      <c r="I796" s="140" t="str">
        <f t="shared" si="54"/>
        <v/>
      </c>
      <c r="J796" s="140"/>
      <c r="K796" s="140"/>
      <c r="L796" s="140"/>
      <c r="M796" s="74" t="str">
        <f>IF(AND(C796="Abierto",D796="Urgente"),A796,"")</f>
        <v/>
      </c>
      <c r="N796" s="74" t="str">
        <f ca="1">IF(AND(C796="Abierto",D796="Urgente"),TODAY()-E796,"")</f>
        <v/>
      </c>
      <c r="O796" s="74" t="str">
        <f>IF(AND(C796="Abierto",D796="Urgente"),RANK(N796,$N$13:$N$814,0)+COUNTIF($N$13:N796,N796)-1,"")</f>
        <v/>
      </c>
      <c r="P796" s="74" t="str">
        <f>IF(AND(C796="Abierto",D796="Alta"),A796,"")</f>
        <v/>
      </c>
      <c r="Q796" s="74" t="str">
        <f ca="1">IF(AND(C796="Abierto",D796="Alta"),TODAY()-E796,"")</f>
        <v/>
      </c>
      <c r="R796" s="74" t="str">
        <f>IF(AND(C796="Abierto",D796="Alta"),RANK(Q796,$Q$13:$Q$814,0)+COUNTIF($Q$13:Q796,Q796)-1+MAX(O:O),"")</f>
        <v/>
      </c>
      <c r="S796" s="74" t="str">
        <f>IF(AND(C796="Abierto",D796="Media"),A796,"")</f>
        <v/>
      </c>
      <c r="T796" s="74" t="str">
        <f ca="1">IF(AND(C796="Abierto",D796="Media"),TODAY()-E796,"")</f>
        <v/>
      </c>
      <c r="U796" s="74" t="str">
        <f>IF(AND(C796="Abierto",D796="Media"),RANK(T796,$T$13:$T$814,0)+COUNTIF($T$13:T796,T796)-1+MAX(O:O,R:R),"")</f>
        <v/>
      </c>
      <c r="V796" s="74" t="str">
        <f>IF(AND(C796="Abierto",D796="Baja"),A796,"")</f>
        <v/>
      </c>
      <c r="W796" s="74" t="str">
        <f ca="1">IF(AND(C796="Abierto",D796="Baja"),TODAY()-E796,"")</f>
        <v/>
      </c>
      <c r="X796" s="74" t="str">
        <f>IF(AND(C796="Abierto",D796="Baja"),RANK(W796,$W$13:$W$814,0)+COUNTIF($W$13:W796,W796)-1+MAX(O:O,R:R,U:U),"")</f>
        <v/>
      </c>
      <c r="Y796" s="139" t="str">
        <f>IF(OR(C796="Resuelto",C796=""),"",SUM(O796,R796,U796,X796))</f>
        <v/>
      </c>
      <c r="Z796" s="139" t="str">
        <f>IF(OR(C796="Resuelto",C796=""),"",SUM(N796,Q796,T796,W796))</f>
        <v/>
      </c>
      <c r="AA796" s="139" t="str">
        <f>IF(OR(C796="Resuelto",C796=""),"",SUM(M796,P796,S796,V796))</f>
        <v/>
      </c>
      <c r="AB796" s="28">
        <v>978</v>
      </c>
      <c r="AC796" s="28" t="str">
        <f t="shared" ca="1" si="55"/>
        <v/>
      </c>
      <c r="AD796" s="75" t="str">
        <f t="shared" ca="1" si="56"/>
        <v/>
      </c>
      <c r="AI796" s="78" t="str">
        <f>IF(AJ796="","",MAX($AI$5:AI795)+1)</f>
        <v/>
      </c>
      <c r="AJ796" s="53" t="str">
        <f>IF(G795="","",IF(COUNTIF($AJ$11:AJ795,G795)=0,G795,""))</f>
        <v/>
      </c>
      <c r="AK796" s="53" t="str">
        <f t="shared" si="57"/>
        <v/>
      </c>
      <c r="AL796" s="135"/>
    </row>
    <row r="797" spans="1:38" x14ac:dyDescent="0.25">
      <c r="A797" s="136"/>
      <c r="B797" s="136"/>
      <c r="C797" s="136"/>
      <c r="D797" s="136"/>
      <c r="E797" s="137"/>
      <c r="F797" s="137"/>
      <c r="G797" s="136"/>
      <c r="H797" s="137"/>
      <c r="I797" s="140" t="str">
        <f t="shared" si="54"/>
        <v/>
      </c>
      <c r="J797" s="140"/>
      <c r="K797" s="140"/>
      <c r="L797" s="140"/>
      <c r="M797" s="74" t="str">
        <f>IF(AND(C797="Abierto",D797="Urgente"),A797,"")</f>
        <v/>
      </c>
      <c r="N797" s="74" t="str">
        <f ca="1">IF(AND(C797="Abierto",D797="Urgente"),TODAY()-E797,"")</f>
        <v/>
      </c>
      <c r="O797" s="74" t="str">
        <f>IF(AND(C797="Abierto",D797="Urgente"),RANK(N797,$N$13:$N$814,0)+COUNTIF($N$13:N797,N797)-1,"")</f>
        <v/>
      </c>
      <c r="P797" s="74" t="str">
        <f>IF(AND(C797="Abierto",D797="Alta"),A797,"")</f>
        <v/>
      </c>
      <c r="Q797" s="74" t="str">
        <f ca="1">IF(AND(C797="Abierto",D797="Alta"),TODAY()-E797,"")</f>
        <v/>
      </c>
      <c r="R797" s="74" t="str">
        <f>IF(AND(C797="Abierto",D797="Alta"),RANK(Q797,$Q$13:$Q$814,0)+COUNTIF($Q$13:Q797,Q797)-1+MAX(O:O),"")</f>
        <v/>
      </c>
      <c r="S797" s="74" t="str">
        <f>IF(AND(C797="Abierto",D797="Media"),A797,"")</f>
        <v/>
      </c>
      <c r="T797" s="74" t="str">
        <f ca="1">IF(AND(C797="Abierto",D797="Media"),TODAY()-E797,"")</f>
        <v/>
      </c>
      <c r="U797" s="74" t="str">
        <f>IF(AND(C797="Abierto",D797="Media"),RANK(T797,$T$13:$T$814,0)+COUNTIF($T$13:T797,T797)-1+MAX(O:O,R:R),"")</f>
        <v/>
      </c>
      <c r="V797" s="74" t="str">
        <f>IF(AND(C797="Abierto",D797="Baja"),A797,"")</f>
        <v/>
      </c>
      <c r="W797" s="74" t="str">
        <f ca="1">IF(AND(C797="Abierto",D797="Baja"),TODAY()-E797,"")</f>
        <v/>
      </c>
      <c r="X797" s="74" t="str">
        <f>IF(AND(C797="Abierto",D797="Baja"),RANK(W797,$W$13:$W$814,0)+COUNTIF($W$13:W797,W797)-1+MAX(O:O,R:R,U:U),"")</f>
        <v/>
      </c>
      <c r="Y797" s="139" t="str">
        <f>IF(OR(C797="Resuelto",C797=""),"",SUM(O797,R797,U797,X797))</f>
        <v/>
      </c>
      <c r="Z797" s="139" t="str">
        <f>IF(OR(C797="Resuelto",C797=""),"",SUM(N797,Q797,T797,W797))</f>
        <v/>
      </c>
      <c r="AA797" s="139" t="str">
        <f>IF(OR(C797="Resuelto",C797=""),"",SUM(M797,P797,S797,V797))</f>
        <v/>
      </c>
      <c r="AB797" s="28">
        <v>979</v>
      </c>
      <c r="AC797" s="28" t="str">
        <f t="shared" ca="1" si="55"/>
        <v/>
      </c>
      <c r="AD797" s="75" t="str">
        <f t="shared" ca="1" si="56"/>
        <v/>
      </c>
      <c r="AI797" s="78" t="str">
        <f>IF(AJ797="","",MAX($AI$5:AI796)+1)</f>
        <v/>
      </c>
      <c r="AJ797" s="53" t="str">
        <f>IF(G796="","",IF(COUNTIF($AJ$11:AJ796,G796)=0,G796,""))</f>
        <v/>
      </c>
      <c r="AK797" s="53" t="str">
        <f t="shared" si="57"/>
        <v/>
      </c>
      <c r="AL797" s="135"/>
    </row>
    <row r="798" spans="1:38" x14ac:dyDescent="0.25">
      <c r="A798" s="136"/>
      <c r="B798" s="136"/>
      <c r="C798" s="136"/>
      <c r="D798" s="136"/>
      <c r="E798" s="137"/>
      <c r="F798" s="137"/>
      <c r="G798" s="136"/>
      <c r="H798" s="137"/>
      <c r="I798" s="140" t="str">
        <f t="shared" si="54"/>
        <v/>
      </c>
      <c r="J798" s="140"/>
      <c r="K798" s="140"/>
      <c r="L798" s="140"/>
      <c r="M798" s="74" t="str">
        <f>IF(AND(C798="Abierto",D798="Urgente"),A798,"")</f>
        <v/>
      </c>
      <c r="N798" s="74" t="str">
        <f ca="1">IF(AND(C798="Abierto",D798="Urgente"),TODAY()-E798,"")</f>
        <v/>
      </c>
      <c r="O798" s="74" t="str">
        <f>IF(AND(C798="Abierto",D798="Urgente"),RANK(N798,$N$13:$N$814,0)+COUNTIF($N$13:N798,N798)-1,"")</f>
        <v/>
      </c>
      <c r="P798" s="74" t="str">
        <f>IF(AND(C798="Abierto",D798="Alta"),A798,"")</f>
        <v/>
      </c>
      <c r="Q798" s="74" t="str">
        <f ca="1">IF(AND(C798="Abierto",D798="Alta"),TODAY()-E798,"")</f>
        <v/>
      </c>
      <c r="R798" s="74" t="str">
        <f>IF(AND(C798="Abierto",D798="Alta"),RANK(Q798,$Q$13:$Q$814,0)+COUNTIF($Q$13:Q798,Q798)-1+MAX(O:O),"")</f>
        <v/>
      </c>
      <c r="S798" s="74" t="str">
        <f>IF(AND(C798="Abierto",D798="Media"),A798,"")</f>
        <v/>
      </c>
      <c r="T798" s="74" t="str">
        <f ca="1">IF(AND(C798="Abierto",D798="Media"),TODAY()-E798,"")</f>
        <v/>
      </c>
      <c r="U798" s="74" t="str">
        <f>IF(AND(C798="Abierto",D798="Media"),RANK(T798,$T$13:$T$814,0)+COUNTIF($T$13:T798,T798)-1+MAX(O:O,R:R),"")</f>
        <v/>
      </c>
      <c r="V798" s="74" t="str">
        <f>IF(AND(C798="Abierto",D798="Baja"),A798,"")</f>
        <v/>
      </c>
      <c r="W798" s="74" t="str">
        <f ca="1">IF(AND(C798="Abierto",D798="Baja"),TODAY()-E798,"")</f>
        <v/>
      </c>
      <c r="X798" s="74" t="str">
        <f>IF(AND(C798="Abierto",D798="Baja"),RANK(W798,$W$13:$W$814,0)+COUNTIF($W$13:W798,W798)-1+MAX(O:O,R:R,U:U),"")</f>
        <v/>
      </c>
      <c r="Y798" s="139" t="str">
        <f>IF(OR(C798="Resuelto",C798=""),"",SUM(O798,R798,U798,X798))</f>
        <v/>
      </c>
      <c r="Z798" s="139" t="str">
        <f>IF(OR(C798="Resuelto",C798=""),"",SUM(N798,Q798,T798,W798))</f>
        <v/>
      </c>
      <c r="AA798" s="139" t="str">
        <f>IF(OR(C798="Resuelto",C798=""),"",SUM(M798,P798,S798,V798))</f>
        <v/>
      </c>
      <c r="AB798" s="28">
        <v>980</v>
      </c>
      <c r="AC798" s="28" t="str">
        <f t="shared" ca="1" si="55"/>
        <v/>
      </c>
      <c r="AD798" s="75" t="str">
        <f t="shared" ca="1" si="56"/>
        <v/>
      </c>
      <c r="AI798" s="78" t="str">
        <f>IF(AJ798="","",MAX($AI$5:AI797)+1)</f>
        <v/>
      </c>
      <c r="AJ798" s="53" t="str">
        <f>IF(G797="","",IF(COUNTIF($AJ$11:AJ797,G797)=0,G797,""))</f>
        <v/>
      </c>
      <c r="AK798" s="53" t="str">
        <f t="shared" si="57"/>
        <v/>
      </c>
      <c r="AL798" s="135"/>
    </row>
    <row r="799" spans="1:38" x14ac:dyDescent="0.25">
      <c r="A799" s="136"/>
      <c r="B799" s="136"/>
      <c r="C799" s="136"/>
      <c r="D799" s="136"/>
      <c r="E799" s="137"/>
      <c r="F799" s="137"/>
      <c r="G799" s="136"/>
      <c r="H799" s="137"/>
      <c r="I799" s="140" t="str">
        <f t="shared" si="54"/>
        <v/>
      </c>
      <c r="J799" s="140"/>
      <c r="K799" s="140"/>
      <c r="L799" s="140"/>
      <c r="M799" s="74" t="str">
        <f>IF(AND(C799="Abierto",D799="Urgente"),A799,"")</f>
        <v/>
      </c>
      <c r="N799" s="74" t="str">
        <f ca="1">IF(AND(C799="Abierto",D799="Urgente"),TODAY()-E799,"")</f>
        <v/>
      </c>
      <c r="O799" s="74" t="str">
        <f>IF(AND(C799="Abierto",D799="Urgente"),RANK(N799,$N$13:$N$814,0)+COUNTIF($N$13:N799,N799)-1,"")</f>
        <v/>
      </c>
      <c r="P799" s="74" t="str">
        <f>IF(AND(C799="Abierto",D799="Alta"),A799,"")</f>
        <v/>
      </c>
      <c r="Q799" s="74" t="str">
        <f ca="1">IF(AND(C799="Abierto",D799="Alta"),TODAY()-E799,"")</f>
        <v/>
      </c>
      <c r="R799" s="74" t="str">
        <f>IF(AND(C799="Abierto",D799="Alta"),RANK(Q799,$Q$13:$Q$814,0)+COUNTIF($Q$13:Q799,Q799)-1+MAX(O:O),"")</f>
        <v/>
      </c>
      <c r="S799" s="74" t="str">
        <f>IF(AND(C799="Abierto",D799="Media"),A799,"")</f>
        <v/>
      </c>
      <c r="T799" s="74" t="str">
        <f ca="1">IF(AND(C799="Abierto",D799="Media"),TODAY()-E799,"")</f>
        <v/>
      </c>
      <c r="U799" s="74" t="str">
        <f>IF(AND(C799="Abierto",D799="Media"),RANK(T799,$T$13:$T$814,0)+COUNTIF($T$13:T799,T799)-1+MAX(O:O,R:R),"")</f>
        <v/>
      </c>
      <c r="V799" s="74" t="str">
        <f>IF(AND(C799="Abierto",D799="Baja"),A799,"")</f>
        <v/>
      </c>
      <c r="W799" s="74" t="str">
        <f ca="1">IF(AND(C799="Abierto",D799="Baja"),TODAY()-E799,"")</f>
        <v/>
      </c>
      <c r="X799" s="74" t="str">
        <f>IF(AND(C799="Abierto",D799="Baja"),RANK(W799,$W$13:$W$814,0)+COUNTIF($W$13:W799,W799)-1+MAX(O:O,R:R,U:U),"")</f>
        <v/>
      </c>
      <c r="Y799" s="139" t="str">
        <f>IF(OR(C799="Resuelto",C799=""),"",SUM(O799,R799,U799,X799))</f>
        <v/>
      </c>
      <c r="Z799" s="139" t="str">
        <f>IF(OR(C799="Resuelto",C799=""),"",SUM(N799,Q799,T799,W799))</f>
        <v/>
      </c>
      <c r="AA799" s="139" t="str">
        <f>IF(OR(C799="Resuelto",C799=""),"",SUM(M799,P799,S799,V799))</f>
        <v/>
      </c>
      <c r="AB799" s="28">
        <v>981</v>
      </c>
      <c r="AC799" s="28" t="str">
        <f t="shared" ca="1" si="55"/>
        <v/>
      </c>
      <c r="AD799" s="75" t="str">
        <f t="shared" ca="1" si="56"/>
        <v/>
      </c>
      <c r="AI799" s="78" t="str">
        <f>IF(AJ799="","",MAX($AI$5:AI798)+1)</f>
        <v/>
      </c>
      <c r="AJ799" s="53" t="str">
        <f>IF(G798="","",IF(COUNTIF($AJ$11:AJ798,G798)=0,G798,""))</f>
        <v/>
      </c>
      <c r="AK799" s="53" t="str">
        <f t="shared" si="57"/>
        <v/>
      </c>
      <c r="AL799" s="135"/>
    </row>
    <row r="800" spans="1:38" x14ac:dyDescent="0.25">
      <c r="A800" s="136"/>
      <c r="B800" s="136"/>
      <c r="C800" s="136"/>
      <c r="D800" s="136"/>
      <c r="E800" s="137"/>
      <c r="F800" s="137"/>
      <c r="G800" s="136"/>
      <c r="H800" s="137"/>
      <c r="I800" s="140" t="str">
        <f t="shared" si="54"/>
        <v/>
      </c>
      <c r="J800" s="140"/>
      <c r="K800" s="140"/>
      <c r="L800" s="140"/>
      <c r="M800" s="74" t="str">
        <f>IF(AND(C800="Abierto",D800="Urgente"),A800,"")</f>
        <v/>
      </c>
      <c r="N800" s="74" t="str">
        <f ca="1">IF(AND(C800="Abierto",D800="Urgente"),TODAY()-E800,"")</f>
        <v/>
      </c>
      <c r="O800" s="74" t="str">
        <f>IF(AND(C800="Abierto",D800="Urgente"),RANK(N800,$N$13:$N$814,0)+COUNTIF($N$13:N800,N800)-1,"")</f>
        <v/>
      </c>
      <c r="P800" s="74" t="str">
        <f>IF(AND(C800="Abierto",D800="Alta"),A800,"")</f>
        <v/>
      </c>
      <c r="Q800" s="74" t="str">
        <f ca="1">IF(AND(C800="Abierto",D800="Alta"),TODAY()-E800,"")</f>
        <v/>
      </c>
      <c r="R800" s="74" t="str">
        <f>IF(AND(C800="Abierto",D800="Alta"),RANK(Q800,$Q$13:$Q$814,0)+COUNTIF($Q$13:Q800,Q800)-1+MAX(O:O),"")</f>
        <v/>
      </c>
      <c r="S800" s="74" t="str">
        <f>IF(AND(C800="Abierto",D800="Media"),A800,"")</f>
        <v/>
      </c>
      <c r="T800" s="74" t="str">
        <f ca="1">IF(AND(C800="Abierto",D800="Media"),TODAY()-E800,"")</f>
        <v/>
      </c>
      <c r="U800" s="74" t="str">
        <f>IF(AND(C800="Abierto",D800="Media"),RANK(T800,$T$13:$T$814,0)+COUNTIF($T$13:T800,T800)-1+MAX(O:O,R:R),"")</f>
        <v/>
      </c>
      <c r="V800" s="74" t="str">
        <f>IF(AND(C800="Abierto",D800="Baja"),A800,"")</f>
        <v/>
      </c>
      <c r="W800" s="74" t="str">
        <f ca="1">IF(AND(C800="Abierto",D800="Baja"),TODAY()-E800,"")</f>
        <v/>
      </c>
      <c r="X800" s="74" t="str">
        <f>IF(AND(C800="Abierto",D800="Baja"),RANK(W800,$W$13:$W$814,0)+COUNTIF($W$13:W800,W800)-1+MAX(O:O,R:R,U:U),"")</f>
        <v/>
      </c>
      <c r="Y800" s="139" t="str">
        <f>IF(OR(C800="Resuelto",C800=""),"",SUM(O800,R800,U800,X800))</f>
        <v/>
      </c>
      <c r="Z800" s="139" t="str">
        <f>IF(OR(C800="Resuelto",C800=""),"",SUM(N800,Q800,T800,W800))</f>
        <v/>
      </c>
      <c r="AA800" s="139" t="str">
        <f>IF(OR(C800="Resuelto",C800=""),"",SUM(M800,P800,S800,V800))</f>
        <v/>
      </c>
      <c r="AB800" s="28">
        <v>982</v>
      </c>
      <c r="AC800" s="28" t="str">
        <f t="shared" ca="1" si="55"/>
        <v/>
      </c>
      <c r="AD800" s="75" t="str">
        <f t="shared" ca="1" si="56"/>
        <v/>
      </c>
      <c r="AI800" s="78" t="str">
        <f>IF(AJ800="","",MAX($AI$5:AI799)+1)</f>
        <v/>
      </c>
      <c r="AJ800" s="53" t="str">
        <f>IF(G799="","",IF(COUNTIF($AJ$11:AJ799,G799)=0,G799,""))</f>
        <v/>
      </c>
      <c r="AK800" s="53" t="str">
        <f t="shared" si="57"/>
        <v/>
      </c>
      <c r="AL800" s="135"/>
    </row>
    <row r="801" spans="1:38" x14ac:dyDescent="0.25">
      <c r="A801" s="136"/>
      <c r="B801" s="136"/>
      <c r="C801" s="136"/>
      <c r="D801" s="136"/>
      <c r="E801" s="137"/>
      <c r="F801" s="137"/>
      <c r="G801" s="136"/>
      <c r="H801" s="137"/>
      <c r="I801" s="140" t="str">
        <f t="shared" si="54"/>
        <v/>
      </c>
      <c r="J801" s="140"/>
      <c r="K801" s="140"/>
      <c r="L801" s="140"/>
      <c r="M801" s="74" t="str">
        <f>IF(AND(C801="Abierto",D801="Urgente"),A801,"")</f>
        <v/>
      </c>
      <c r="N801" s="74" t="str">
        <f ca="1">IF(AND(C801="Abierto",D801="Urgente"),TODAY()-E801,"")</f>
        <v/>
      </c>
      <c r="O801" s="74" t="str">
        <f>IF(AND(C801="Abierto",D801="Urgente"),RANK(N801,$N$13:$N$814,0)+COUNTIF($N$13:N801,N801)-1,"")</f>
        <v/>
      </c>
      <c r="P801" s="74" t="str">
        <f>IF(AND(C801="Abierto",D801="Alta"),A801,"")</f>
        <v/>
      </c>
      <c r="Q801" s="74" t="str">
        <f ca="1">IF(AND(C801="Abierto",D801="Alta"),TODAY()-E801,"")</f>
        <v/>
      </c>
      <c r="R801" s="74" t="str">
        <f>IF(AND(C801="Abierto",D801="Alta"),RANK(Q801,$Q$13:$Q$814,0)+COUNTIF($Q$13:Q801,Q801)-1+MAX(O:O),"")</f>
        <v/>
      </c>
      <c r="S801" s="74" t="str">
        <f>IF(AND(C801="Abierto",D801="Media"),A801,"")</f>
        <v/>
      </c>
      <c r="T801" s="74" t="str">
        <f ca="1">IF(AND(C801="Abierto",D801="Media"),TODAY()-E801,"")</f>
        <v/>
      </c>
      <c r="U801" s="74" t="str">
        <f>IF(AND(C801="Abierto",D801="Media"),RANK(T801,$T$13:$T$814,0)+COUNTIF($T$13:T801,T801)-1+MAX(O:O,R:R),"")</f>
        <v/>
      </c>
      <c r="V801" s="74" t="str">
        <f>IF(AND(C801="Abierto",D801="Baja"),A801,"")</f>
        <v/>
      </c>
      <c r="W801" s="74" t="str">
        <f ca="1">IF(AND(C801="Abierto",D801="Baja"),TODAY()-E801,"")</f>
        <v/>
      </c>
      <c r="X801" s="74" t="str">
        <f>IF(AND(C801="Abierto",D801="Baja"),RANK(W801,$W$13:$W$814,0)+COUNTIF($W$13:W801,W801)-1+MAX(O:O,R:R,U:U),"")</f>
        <v/>
      </c>
      <c r="Y801" s="139" t="str">
        <f>IF(OR(C801="Resuelto",C801=""),"",SUM(O801,R801,U801,X801))</f>
        <v/>
      </c>
      <c r="Z801" s="139" t="str">
        <f>IF(OR(C801="Resuelto",C801=""),"",SUM(N801,Q801,T801,W801))</f>
        <v/>
      </c>
      <c r="AA801" s="139" t="str">
        <f>IF(OR(C801="Resuelto",C801=""),"",SUM(M801,P801,S801,V801))</f>
        <v/>
      </c>
      <c r="AB801" s="28">
        <v>983</v>
      </c>
      <c r="AC801" s="28" t="str">
        <f t="shared" ca="1" si="55"/>
        <v/>
      </c>
      <c r="AD801" s="75" t="str">
        <f t="shared" ca="1" si="56"/>
        <v/>
      </c>
      <c r="AI801" s="78" t="str">
        <f>IF(AJ801="","",MAX($AI$5:AI800)+1)</f>
        <v/>
      </c>
      <c r="AJ801" s="53" t="str">
        <f>IF(G800="","",IF(COUNTIF($AJ$11:AJ800,G800)=0,G800,""))</f>
        <v/>
      </c>
      <c r="AK801" s="53" t="str">
        <f t="shared" si="57"/>
        <v/>
      </c>
      <c r="AL801" s="135"/>
    </row>
    <row r="802" spans="1:38" x14ac:dyDescent="0.25">
      <c r="A802" s="136"/>
      <c r="B802" s="136"/>
      <c r="C802" s="136"/>
      <c r="D802" s="136"/>
      <c r="E802" s="137"/>
      <c r="F802" s="137"/>
      <c r="G802" s="136"/>
      <c r="H802" s="137"/>
      <c r="I802" s="140" t="str">
        <f t="shared" si="54"/>
        <v/>
      </c>
      <c r="J802" s="140"/>
      <c r="K802" s="140"/>
      <c r="L802" s="140"/>
      <c r="M802" s="74" t="str">
        <f>IF(AND(C802="Abierto",D802="Urgente"),A802,"")</f>
        <v/>
      </c>
      <c r="N802" s="74" t="str">
        <f ca="1">IF(AND(C802="Abierto",D802="Urgente"),TODAY()-E802,"")</f>
        <v/>
      </c>
      <c r="O802" s="74" t="str">
        <f>IF(AND(C802="Abierto",D802="Urgente"),RANK(N802,$N$13:$N$814,0)+COUNTIF($N$13:N802,N802)-1,"")</f>
        <v/>
      </c>
      <c r="P802" s="74" t="str">
        <f>IF(AND(C802="Abierto",D802="Alta"),A802,"")</f>
        <v/>
      </c>
      <c r="Q802" s="74" t="str">
        <f ca="1">IF(AND(C802="Abierto",D802="Alta"),TODAY()-E802,"")</f>
        <v/>
      </c>
      <c r="R802" s="74" t="str">
        <f>IF(AND(C802="Abierto",D802="Alta"),RANK(Q802,$Q$13:$Q$814,0)+COUNTIF($Q$13:Q802,Q802)-1+MAX(O:O),"")</f>
        <v/>
      </c>
      <c r="S802" s="74" t="str">
        <f>IF(AND(C802="Abierto",D802="Media"),A802,"")</f>
        <v/>
      </c>
      <c r="T802" s="74" t="str">
        <f ca="1">IF(AND(C802="Abierto",D802="Media"),TODAY()-E802,"")</f>
        <v/>
      </c>
      <c r="U802" s="74" t="str">
        <f>IF(AND(C802="Abierto",D802="Media"),RANK(T802,$T$13:$T$814,0)+COUNTIF($T$13:T802,T802)-1+MAX(O:O,R:R),"")</f>
        <v/>
      </c>
      <c r="V802" s="74" t="str">
        <f>IF(AND(C802="Abierto",D802="Baja"),A802,"")</f>
        <v/>
      </c>
      <c r="W802" s="74" t="str">
        <f ca="1">IF(AND(C802="Abierto",D802="Baja"),TODAY()-E802,"")</f>
        <v/>
      </c>
      <c r="X802" s="74" t="str">
        <f>IF(AND(C802="Abierto",D802="Baja"),RANK(W802,$W$13:$W$814,0)+COUNTIF($W$13:W802,W802)-1+MAX(O:O,R:R,U:U),"")</f>
        <v/>
      </c>
      <c r="Y802" s="139" t="str">
        <f>IF(OR(C802="Resuelto",C802=""),"",SUM(O802,R802,U802,X802))</f>
        <v/>
      </c>
      <c r="Z802" s="139" t="str">
        <f>IF(OR(C802="Resuelto",C802=""),"",SUM(N802,Q802,T802,W802))</f>
        <v/>
      </c>
      <c r="AA802" s="139" t="str">
        <f>IF(OR(C802="Resuelto",C802=""),"",SUM(M802,P802,S802,V802))</f>
        <v/>
      </c>
      <c r="AB802" s="28">
        <v>984</v>
      </c>
      <c r="AC802" s="28" t="str">
        <f t="shared" ca="1" si="55"/>
        <v/>
      </c>
      <c r="AD802" s="75" t="str">
        <f t="shared" ca="1" si="56"/>
        <v/>
      </c>
      <c r="AI802" s="78" t="str">
        <f>IF(AJ802="","",MAX($AI$5:AI801)+1)</f>
        <v/>
      </c>
      <c r="AJ802" s="53" t="str">
        <f>IF(G801="","",IF(COUNTIF($AJ$11:AJ801,G801)=0,G801,""))</f>
        <v/>
      </c>
      <c r="AK802" s="53" t="str">
        <f t="shared" si="57"/>
        <v/>
      </c>
      <c r="AL802" s="135"/>
    </row>
    <row r="803" spans="1:38" x14ac:dyDescent="0.25">
      <c r="A803" s="136"/>
      <c r="B803" s="136"/>
      <c r="C803" s="136"/>
      <c r="D803" s="136"/>
      <c r="E803" s="137"/>
      <c r="F803" s="137"/>
      <c r="G803" s="136"/>
      <c r="H803" s="137"/>
      <c r="I803" s="140" t="str">
        <f t="shared" si="54"/>
        <v/>
      </c>
      <c r="J803" s="140"/>
      <c r="K803" s="140"/>
      <c r="L803" s="140"/>
      <c r="M803" s="74" t="str">
        <f>IF(AND(C803="Abierto",D803="Urgente"),A803,"")</f>
        <v/>
      </c>
      <c r="N803" s="74" t="str">
        <f ca="1">IF(AND(C803="Abierto",D803="Urgente"),TODAY()-E803,"")</f>
        <v/>
      </c>
      <c r="O803" s="74" t="str">
        <f>IF(AND(C803="Abierto",D803="Urgente"),RANK(N803,$N$13:$N$814,0)+COUNTIF($N$13:N803,N803)-1,"")</f>
        <v/>
      </c>
      <c r="P803" s="74" t="str">
        <f>IF(AND(C803="Abierto",D803="Alta"),A803,"")</f>
        <v/>
      </c>
      <c r="Q803" s="74" t="str">
        <f ca="1">IF(AND(C803="Abierto",D803="Alta"),TODAY()-E803,"")</f>
        <v/>
      </c>
      <c r="R803" s="74" t="str">
        <f>IF(AND(C803="Abierto",D803="Alta"),RANK(Q803,$Q$13:$Q$814,0)+COUNTIF($Q$13:Q803,Q803)-1+MAX(O:O),"")</f>
        <v/>
      </c>
      <c r="S803" s="74" t="str">
        <f>IF(AND(C803="Abierto",D803="Media"),A803,"")</f>
        <v/>
      </c>
      <c r="T803" s="74" t="str">
        <f ca="1">IF(AND(C803="Abierto",D803="Media"),TODAY()-E803,"")</f>
        <v/>
      </c>
      <c r="U803" s="74" t="str">
        <f>IF(AND(C803="Abierto",D803="Media"),RANK(T803,$T$13:$T$814,0)+COUNTIF($T$13:T803,T803)-1+MAX(O:O,R:R),"")</f>
        <v/>
      </c>
      <c r="V803" s="74" t="str">
        <f>IF(AND(C803="Abierto",D803="Baja"),A803,"")</f>
        <v/>
      </c>
      <c r="W803" s="74" t="str">
        <f ca="1">IF(AND(C803="Abierto",D803="Baja"),TODAY()-E803,"")</f>
        <v/>
      </c>
      <c r="X803" s="74" t="str">
        <f>IF(AND(C803="Abierto",D803="Baja"),RANK(W803,$W$13:$W$814,0)+COUNTIF($W$13:W803,W803)-1+MAX(O:O,R:R,U:U),"")</f>
        <v/>
      </c>
      <c r="Y803" s="139" t="str">
        <f>IF(OR(C803="Resuelto",C803=""),"",SUM(O803,R803,U803,X803))</f>
        <v/>
      </c>
      <c r="Z803" s="139" t="str">
        <f>IF(OR(C803="Resuelto",C803=""),"",SUM(N803,Q803,T803,W803))</f>
        <v/>
      </c>
      <c r="AA803" s="139" t="str">
        <f>IF(OR(C803="Resuelto",C803=""),"",SUM(M803,P803,S803,V803))</f>
        <v/>
      </c>
      <c r="AB803" s="28">
        <v>985</v>
      </c>
      <c r="AC803" s="28" t="str">
        <f t="shared" ca="1" si="55"/>
        <v/>
      </c>
      <c r="AD803" s="75" t="str">
        <f t="shared" ca="1" si="56"/>
        <v/>
      </c>
      <c r="AI803" s="78" t="str">
        <f>IF(AJ803="","",MAX($AI$5:AI802)+1)</f>
        <v/>
      </c>
      <c r="AJ803" s="53" t="str">
        <f>IF(G802="","",IF(COUNTIF($AJ$11:AJ802,G802)=0,G802,""))</f>
        <v/>
      </c>
      <c r="AK803" s="53" t="str">
        <f t="shared" si="57"/>
        <v/>
      </c>
      <c r="AL803" s="135"/>
    </row>
    <row r="804" spans="1:38" x14ac:dyDescent="0.25">
      <c r="A804" s="136"/>
      <c r="B804" s="136"/>
      <c r="C804" s="136"/>
      <c r="D804" s="136"/>
      <c r="E804" s="137"/>
      <c r="F804" s="137"/>
      <c r="G804" s="136"/>
      <c r="H804" s="137"/>
      <c r="I804" s="140" t="str">
        <f t="shared" si="54"/>
        <v/>
      </c>
      <c r="J804" s="140"/>
      <c r="K804" s="140"/>
      <c r="L804" s="140"/>
      <c r="M804" s="74" t="str">
        <f>IF(AND(C804="Abierto",D804="Urgente"),A804,"")</f>
        <v/>
      </c>
      <c r="N804" s="74" t="str">
        <f ca="1">IF(AND(C804="Abierto",D804="Urgente"),TODAY()-E804,"")</f>
        <v/>
      </c>
      <c r="O804" s="74" t="str">
        <f>IF(AND(C804="Abierto",D804="Urgente"),RANK(N804,$N$13:$N$814,0)+COUNTIF($N$13:N804,N804)-1,"")</f>
        <v/>
      </c>
      <c r="P804" s="74" t="str">
        <f>IF(AND(C804="Abierto",D804="Alta"),A804,"")</f>
        <v/>
      </c>
      <c r="Q804" s="74" t="str">
        <f ca="1">IF(AND(C804="Abierto",D804="Alta"),TODAY()-E804,"")</f>
        <v/>
      </c>
      <c r="R804" s="74" t="str">
        <f>IF(AND(C804="Abierto",D804="Alta"),RANK(Q804,$Q$13:$Q$814,0)+COUNTIF($Q$13:Q804,Q804)-1+MAX(O:O),"")</f>
        <v/>
      </c>
      <c r="S804" s="74" t="str">
        <f>IF(AND(C804="Abierto",D804="Media"),A804,"")</f>
        <v/>
      </c>
      <c r="T804" s="74" t="str">
        <f ca="1">IF(AND(C804="Abierto",D804="Media"),TODAY()-E804,"")</f>
        <v/>
      </c>
      <c r="U804" s="74" t="str">
        <f>IF(AND(C804="Abierto",D804="Media"),RANK(T804,$T$13:$T$814,0)+COUNTIF($T$13:T804,T804)-1+MAX(O:O,R:R),"")</f>
        <v/>
      </c>
      <c r="V804" s="74" t="str">
        <f>IF(AND(C804="Abierto",D804="Baja"),A804,"")</f>
        <v/>
      </c>
      <c r="W804" s="74" t="str">
        <f ca="1">IF(AND(C804="Abierto",D804="Baja"),TODAY()-E804,"")</f>
        <v/>
      </c>
      <c r="X804" s="74" t="str">
        <f>IF(AND(C804="Abierto",D804="Baja"),RANK(W804,$W$13:$W$814,0)+COUNTIF($W$13:W804,W804)-1+MAX(O:O,R:R,U:U),"")</f>
        <v/>
      </c>
      <c r="Y804" s="139" t="str">
        <f>IF(OR(C804="Resuelto",C804=""),"",SUM(O804,R804,U804,X804))</f>
        <v/>
      </c>
      <c r="Z804" s="139" t="str">
        <f>IF(OR(C804="Resuelto",C804=""),"",SUM(N804,Q804,T804,W804))</f>
        <v/>
      </c>
      <c r="AA804" s="139" t="str">
        <f>IF(OR(C804="Resuelto",C804=""),"",SUM(M804,P804,S804,V804))</f>
        <v/>
      </c>
      <c r="AB804" s="28">
        <v>986</v>
      </c>
      <c r="AC804" s="28" t="str">
        <f t="shared" ca="1" si="55"/>
        <v/>
      </c>
      <c r="AD804" s="75" t="str">
        <f t="shared" ca="1" si="56"/>
        <v/>
      </c>
      <c r="AI804" s="78" t="str">
        <f>IF(AJ804="","",MAX($AI$5:AI803)+1)</f>
        <v/>
      </c>
      <c r="AJ804" s="53" t="str">
        <f>IF(G803="","",IF(COUNTIF($AJ$11:AJ803,G803)=0,G803,""))</f>
        <v/>
      </c>
      <c r="AK804" s="53" t="str">
        <f t="shared" si="57"/>
        <v/>
      </c>
      <c r="AL804" s="135"/>
    </row>
    <row r="805" spans="1:38" x14ac:dyDescent="0.25">
      <c r="A805" s="136"/>
      <c r="B805" s="136"/>
      <c r="C805" s="136"/>
      <c r="D805" s="136"/>
      <c r="E805" s="137"/>
      <c r="F805" s="137"/>
      <c r="G805" s="136"/>
      <c r="H805" s="137"/>
      <c r="I805" s="140" t="str">
        <f t="shared" si="54"/>
        <v/>
      </c>
      <c r="J805" s="140"/>
      <c r="K805" s="140"/>
      <c r="L805" s="140"/>
      <c r="M805" s="74" t="str">
        <f>IF(AND(C805="Abierto",D805="Urgente"),A805,"")</f>
        <v/>
      </c>
      <c r="N805" s="74" t="str">
        <f ca="1">IF(AND(C805="Abierto",D805="Urgente"),TODAY()-E805,"")</f>
        <v/>
      </c>
      <c r="O805" s="74" t="str">
        <f>IF(AND(C805="Abierto",D805="Urgente"),RANK(N805,$N$13:$N$814,0)+COUNTIF($N$13:N805,N805)-1,"")</f>
        <v/>
      </c>
      <c r="P805" s="74" t="str">
        <f>IF(AND(C805="Abierto",D805="Alta"),A805,"")</f>
        <v/>
      </c>
      <c r="Q805" s="74" t="str">
        <f ca="1">IF(AND(C805="Abierto",D805="Alta"),TODAY()-E805,"")</f>
        <v/>
      </c>
      <c r="R805" s="74" t="str">
        <f>IF(AND(C805="Abierto",D805="Alta"),RANK(Q805,$Q$13:$Q$814,0)+COUNTIF($Q$13:Q805,Q805)-1+MAX(O:O),"")</f>
        <v/>
      </c>
      <c r="S805" s="74" t="str">
        <f>IF(AND(C805="Abierto",D805="Media"),A805,"")</f>
        <v/>
      </c>
      <c r="T805" s="74" t="str">
        <f ca="1">IF(AND(C805="Abierto",D805="Media"),TODAY()-E805,"")</f>
        <v/>
      </c>
      <c r="U805" s="74" t="str">
        <f>IF(AND(C805="Abierto",D805="Media"),RANK(T805,$T$13:$T$814,0)+COUNTIF($T$13:T805,T805)-1+MAX(O:O,R:R),"")</f>
        <v/>
      </c>
      <c r="V805" s="74" t="str">
        <f>IF(AND(C805="Abierto",D805="Baja"),A805,"")</f>
        <v/>
      </c>
      <c r="W805" s="74" t="str">
        <f ca="1">IF(AND(C805="Abierto",D805="Baja"),TODAY()-E805,"")</f>
        <v/>
      </c>
      <c r="X805" s="74" t="str">
        <f>IF(AND(C805="Abierto",D805="Baja"),RANK(W805,$W$13:$W$814,0)+COUNTIF($W$13:W805,W805)-1+MAX(O:O,R:R,U:U),"")</f>
        <v/>
      </c>
      <c r="Y805" s="139" t="str">
        <f>IF(OR(C805="Resuelto",C805=""),"",SUM(O805,R805,U805,X805))</f>
        <v/>
      </c>
      <c r="Z805" s="139" t="str">
        <f>IF(OR(C805="Resuelto",C805=""),"",SUM(N805,Q805,T805,W805))</f>
        <v/>
      </c>
      <c r="AA805" s="139" t="str">
        <f>IF(OR(C805="Resuelto",C805=""),"",SUM(M805,P805,S805,V805))</f>
        <v/>
      </c>
      <c r="AB805" s="28">
        <v>987</v>
      </c>
      <c r="AC805" s="28" t="str">
        <f t="shared" ca="1" si="55"/>
        <v/>
      </c>
      <c r="AD805" s="75" t="str">
        <f t="shared" ca="1" si="56"/>
        <v/>
      </c>
      <c r="AI805" s="78" t="str">
        <f>IF(AJ805="","",MAX($AI$5:AI804)+1)</f>
        <v/>
      </c>
      <c r="AJ805" s="53" t="str">
        <f>IF(G804="","",IF(COUNTIF($AJ$11:AJ804,G804)=0,G804,""))</f>
        <v/>
      </c>
      <c r="AK805" s="53" t="str">
        <f t="shared" si="57"/>
        <v/>
      </c>
      <c r="AL805" s="135"/>
    </row>
    <row r="806" spans="1:38" x14ac:dyDescent="0.25">
      <c r="A806" s="136"/>
      <c r="B806" s="136"/>
      <c r="C806" s="136"/>
      <c r="D806" s="136"/>
      <c r="E806" s="137"/>
      <c r="F806" s="137"/>
      <c r="G806" s="136"/>
      <c r="H806" s="137"/>
      <c r="I806" s="140" t="str">
        <f t="shared" si="54"/>
        <v/>
      </c>
      <c r="J806" s="140"/>
      <c r="K806" s="140"/>
      <c r="L806" s="140"/>
      <c r="M806" s="74" t="str">
        <f>IF(AND(C806="Abierto",D806="Urgente"),A806,"")</f>
        <v/>
      </c>
      <c r="N806" s="74" t="str">
        <f ca="1">IF(AND(C806="Abierto",D806="Urgente"),TODAY()-E806,"")</f>
        <v/>
      </c>
      <c r="O806" s="74" t="str">
        <f>IF(AND(C806="Abierto",D806="Urgente"),RANK(N806,$N$13:$N$814,0)+COUNTIF($N$13:N806,N806)-1,"")</f>
        <v/>
      </c>
      <c r="P806" s="74" t="str">
        <f>IF(AND(C806="Abierto",D806="Alta"),A806,"")</f>
        <v/>
      </c>
      <c r="Q806" s="74" t="str">
        <f ca="1">IF(AND(C806="Abierto",D806="Alta"),TODAY()-E806,"")</f>
        <v/>
      </c>
      <c r="R806" s="74" t="str">
        <f>IF(AND(C806="Abierto",D806="Alta"),RANK(Q806,$Q$13:$Q$814,0)+COUNTIF($Q$13:Q806,Q806)-1+MAX(O:O),"")</f>
        <v/>
      </c>
      <c r="S806" s="74" t="str">
        <f>IF(AND(C806="Abierto",D806="Media"),A806,"")</f>
        <v/>
      </c>
      <c r="T806" s="74" t="str">
        <f ca="1">IF(AND(C806="Abierto",D806="Media"),TODAY()-E806,"")</f>
        <v/>
      </c>
      <c r="U806" s="74" t="str">
        <f>IF(AND(C806="Abierto",D806="Media"),RANK(T806,$T$13:$T$814,0)+COUNTIF($T$13:T806,T806)-1+MAX(O:O,R:R),"")</f>
        <v/>
      </c>
      <c r="V806" s="74" t="str">
        <f>IF(AND(C806="Abierto",D806="Baja"),A806,"")</f>
        <v/>
      </c>
      <c r="W806" s="74" t="str">
        <f ca="1">IF(AND(C806="Abierto",D806="Baja"),TODAY()-E806,"")</f>
        <v/>
      </c>
      <c r="X806" s="74" t="str">
        <f>IF(AND(C806="Abierto",D806="Baja"),RANK(W806,$W$13:$W$814,0)+COUNTIF($W$13:W806,W806)-1+MAX(O:O,R:R,U:U),"")</f>
        <v/>
      </c>
      <c r="Y806" s="139" t="str">
        <f>IF(OR(C806="Resuelto",C806=""),"",SUM(O806,R806,U806,X806))</f>
        <v/>
      </c>
      <c r="Z806" s="139" t="str">
        <f>IF(OR(C806="Resuelto",C806=""),"",SUM(N806,Q806,T806,W806))</f>
        <v/>
      </c>
      <c r="AA806" s="139" t="str">
        <f>IF(OR(C806="Resuelto",C806=""),"",SUM(M806,P806,S806,V806))</f>
        <v/>
      </c>
      <c r="AB806" s="28">
        <v>988</v>
      </c>
      <c r="AC806" s="28" t="str">
        <f t="shared" ca="1" si="55"/>
        <v/>
      </c>
      <c r="AD806" s="75" t="str">
        <f t="shared" ca="1" si="56"/>
        <v/>
      </c>
      <c r="AI806" s="78" t="str">
        <f>IF(AJ806="","",MAX($AI$5:AI805)+1)</f>
        <v/>
      </c>
      <c r="AJ806" s="53" t="str">
        <f>IF(G805="","",IF(COUNTIF($AJ$11:AJ805,G805)=0,G805,""))</f>
        <v/>
      </c>
      <c r="AK806" s="53" t="str">
        <f t="shared" si="57"/>
        <v/>
      </c>
      <c r="AL806" s="135"/>
    </row>
    <row r="807" spans="1:38" x14ac:dyDescent="0.25">
      <c r="A807" s="136"/>
      <c r="B807" s="136"/>
      <c r="C807" s="136"/>
      <c r="D807" s="136"/>
      <c r="E807" s="137"/>
      <c r="F807" s="137"/>
      <c r="G807" s="136"/>
      <c r="H807" s="137"/>
      <c r="I807" s="140" t="str">
        <f t="shared" si="54"/>
        <v/>
      </c>
      <c r="J807" s="140"/>
      <c r="K807" s="140"/>
      <c r="L807" s="140"/>
      <c r="M807" s="74" t="str">
        <f>IF(AND(C807="Abierto",D807="Urgente"),A807,"")</f>
        <v/>
      </c>
      <c r="N807" s="74" t="str">
        <f ca="1">IF(AND(C807="Abierto",D807="Urgente"),TODAY()-E807,"")</f>
        <v/>
      </c>
      <c r="O807" s="74" t="str">
        <f>IF(AND(C807="Abierto",D807="Urgente"),RANK(N807,$N$13:$N$814,0)+COUNTIF($N$13:N807,N807)-1,"")</f>
        <v/>
      </c>
      <c r="P807" s="74" t="str">
        <f>IF(AND(C807="Abierto",D807="Alta"),A807,"")</f>
        <v/>
      </c>
      <c r="Q807" s="74" t="str">
        <f ca="1">IF(AND(C807="Abierto",D807="Alta"),TODAY()-E807,"")</f>
        <v/>
      </c>
      <c r="R807" s="74" t="str">
        <f>IF(AND(C807="Abierto",D807="Alta"),RANK(Q807,$Q$13:$Q$814,0)+COUNTIF($Q$13:Q807,Q807)-1+MAX(O:O),"")</f>
        <v/>
      </c>
      <c r="S807" s="74" t="str">
        <f>IF(AND(C807="Abierto",D807="Media"),A807,"")</f>
        <v/>
      </c>
      <c r="T807" s="74" t="str">
        <f ca="1">IF(AND(C807="Abierto",D807="Media"),TODAY()-E807,"")</f>
        <v/>
      </c>
      <c r="U807" s="74" t="str">
        <f>IF(AND(C807="Abierto",D807="Media"),RANK(T807,$T$13:$T$814,0)+COUNTIF($T$13:T807,T807)-1+MAX(O:O,R:R),"")</f>
        <v/>
      </c>
      <c r="V807" s="74" t="str">
        <f>IF(AND(C807="Abierto",D807="Baja"),A807,"")</f>
        <v/>
      </c>
      <c r="W807" s="74" t="str">
        <f ca="1">IF(AND(C807="Abierto",D807="Baja"),TODAY()-E807,"")</f>
        <v/>
      </c>
      <c r="X807" s="74" t="str">
        <f>IF(AND(C807="Abierto",D807="Baja"),RANK(W807,$W$13:$W$814,0)+COUNTIF($W$13:W807,W807)-1+MAX(O:O,R:R,U:U),"")</f>
        <v/>
      </c>
      <c r="Y807" s="139" t="str">
        <f>IF(OR(C807="Resuelto",C807=""),"",SUM(O807,R807,U807,X807))</f>
        <v/>
      </c>
      <c r="Z807" s="139" t="str">
        <f>IF(OR(C807="Resuelto",C807=""),"",SUM(N807,Q807,T807,W807))</f>
        <v/>
      </c>
      <c r="AA807" s="139" t="str">
        <f>IF(OR(C807="Resuelto",C807=""),"",SUM(M807,P807,S807,V807))</f>
        <v/>
      </c>
      <c r="AB807" s="28">
        <v>989</v>
      </c>
      <c r="AC807" s="28" t="str">
        <f t="shared" ca="1" si="55"/>
        <v/>
      </c>
      <c r="AD807" s="75" t="str">
        <f t="shared" ca="1" si="56"/>
        <v/>
      </c>
      <c r="AI807" s="78" t="str">
        <f>IF(AJ807="","",MAX($AI$5:AI806)+1)</f>
        <v/>
      </c>
      <c r="AJ807" s="53" t="str">
        <f>IF(G806="","",IF(COUNTIF($AJ$11:AJ806,G806)=0,G806,""))</f>
        <v/>
      </c>
      <c r="AK807" s="53" t="str">
        <f t="shared" si="57"/>
        <v/>
      </c>
      <c r="AL807" s="135"/>
    </row>
    <row r="808" spans="1:38" x14ac:dyDescent="0.25">
      <c r="A808" s="136"/>
      <c r="B808" s="136"/>
      <c r="C808" s="136"/>
      <c r="D808" s="136"/>
      <c r="E808" s="137"/>
      <c r="F808" s="137"/>
      <c r="G808" s="136"/>
      <c r="H808" s="137"/>
      <c r="I808" s="140" t="str">
        <f t="shared" si="54"/>
        <v/>
      </c>
      <c r="J808" s="140"/>
      <c r="K808" s="140"/>
      <c r="L808" s="140"/>
      <c r="M808" s="74" t="str">
        <f>IF(AND(C808="Abierto",D808="Urgente"),A808,"")</f>
        <v/>
      </c>
      <c r="N808" s="74" t="str">
        <f ca="1">IF(AND(C808="Abierto",D808="Urgente"),TODAY()-E808,"")</f>
        <v/>
      </c>
      <c r="O808" s="74" t="str">
        <f>IF(AND(C808="Abierto",D808="Urgente"),RANK(N808,$N$13:$N$814,0)+COUNTIF($N$13:N808,N808)-1,"")</f>
        <v/>
      </c>
      <c r="P808" s="74" t="str">
        <f>IF(AND(C808="Abierto",D808="Alta"),A808,"")</f>
        <v/>
      </c>
      <c r="Q808" s="74" t="str">
        <f ca="1">IF(AND(C808="Abierto",D808="Alta"),TODAY()-E808,"")</f>
        <v/>
      </c>
      <c r="R808" s="74" t="str">
        <f>IF(AND(C808="Abierto",D808="Alta"),RANK(Q808,$Q$13:$Q$814,0)+COUNTIF($Q$13:Q808,Q808)-1+MAX(O:O),"")</f>
        <v/>
      </c>
      <c r="S808" s="74" t="str">
        <f>IF(AND(C808="Abierto",D808="Media"),A808,"")</f>
        <v/>
      </c>
      <c r="T808" s="74" t="str">
        <f ca="1">IF(AND(C808="Abierto",D808="Media"),TODAY()-E808,"")</f>
        <v/>
      </c>
      <c r="U808" s="74" t="str">
        <f>IF(AND(C808="Abierto",D808="Media"),RANK(T808,$T$13:$T$814,0)+COUNTIF($T$13:T808,T808)-1+MAX(O:O,R:R),"")</f>
        <v/>
      </c>
      <c r="V808" s="74" t="str">
        <f>IF(AND(C808="Abierto",D808="Baja"),A808,"")</f>
        <v/>
      </c>
      <c r="W808" s="74" t="str">
        <f ca="1">IF(AND(C808="Abierto",D808="Baja"),TODAY()-E808,"")</f>
        <v/>
      </c>
      <c r="X808" s="74" t="str">
        <f>IF(AND(C808="Abierto",D808="Baja"),RANK(W808,$W$13:$W$814,0)+COUNTIF($W$13:W808,W808)-1+MAX(O:O,R:R,U:U),"")</f>
        <v/>
      </c>
      <c r="Y808" s="139" t="str">
        <f>IF(OR(C808="Resuelto",C808=""),"",SUM(O808,R808,U808,X808))</f>
        <v/>
      </c>
      <c r="Z808" s="139" t="str">
        <f>IF(OR(C808="Resuelto",C808=""),"",SUM(N808,Q808,T808,W808))</f>
        <v/>
      </c>
      <c r="AA808" s="139" t="str">
        <f>IF(OR(C808="Resuelto",C808=""),"",SUM(M808,P808,S808,V808))</f>
        <v/>
      </c>
      <c r="AB808" s="28">
        <v>990</v>
      </c>
      <c r="AC808" s="28" t="str">
        <f t="shared" ca="1" si="55"/>
        <v/>
      </c>
      <c r="AD808" s="75" t="str">
        <f t="shared" ca="1" si="56"/>
        <v/>
      </c>
      <c r="AI808" s="78" t="str">
        <f>IF(AJ808="","",MAX($AI$5:AI807)+1)</f>
        <v/>
      </c>
      <c r="AJ808" s="53" t="str">
        <f>IF(G807="","",IF(COUNTIF($AJ$11:AJ807,G807)=0,G807,""))</f>
        <v/>
      </c>
      <c r="AK808" s="53" t="str">
        <f t="shared" si="57"/>
        <v/>
      </c>
      <c r="AL808" s="135"/>
    </row>
    <row r="809" spans="1:38" x14ac:dyDescent="0.25">
      <c r="A809" s="136"/>
      <c r="B809" s="136"/>
      <c r="C809" s="136"/>
      <c r="D809" s="136"/>
      <c r="E809" s="137"/>
      <c r="F809" s="137"/>
      <c r="G809" s="136"/>
      <c r="H809" s="137"/>
      <c r="I809" s="140" t="str">
        <f t="shared" si="54"/>
        <v/>
      </c>
      <c r="J809" s="140"/>
      <c r="K809" s="140"/>
      <c r="L809" s="140"/>
      <c r="M809" s="74" t="str">
        <f>IF(AND(C809="Abierto",D809="Urgente"),A809,"")</f>
        <v/>
      </c>
      <c r="N809" s="74" t="str">
        <f ca="1">IF(AND(C809="Abierto",D809="Urgente"),TODAY()-E809,"")</f>
        <v/>
      </c>
      <c r="O809" s="74" t="str">
        <f>IF(AND(C809="Abierto",D809="Urgente"),RANK(N809,$N$13:$N$814,0)+COUNTIF($N$13:N809,N809)-1,"")</f>
        <v/>
      </c>
      <c r="P809" s="74" t="str">
        <f>IF(AND(C809="Abierto",D809="Alta"),A809,"")</f>
        <v/>
      </c>
      <c r="Q809" s="74" t="str">
        <f ca="1">IF(AND(C809="Abierto",D809="Alta"),TODAY()-E809,"")</f>
        <v/>
      </c>
      <c r="R809" s="74" t="str">
        <f>IF(AND(C809="Abierto",D809="Alta"),RANK(Q809,$Q$13:$Q$814,0)+COUNTIF($Q$13:Q809,Q809)-1+MAX(O:O),"")</f>
        <v/>
      </c>
      <c r="S809" s="74" t="str">
        <f>IF(AND(C809="Abierto",D809="Media"),A809,"")</f>
        <v/>
      </c>
      <c r="T809" s="74" t="str">
        <f ca="1">IF(AND(C809="Abierto",D809="Media"),TODAY()-E809,"")</f>
        <v/>
      </c>
      <c r="U809" s="74" t="str">
        <f>IF(AND(C809="Abierto",D809="Media"),RANK(T809,$T$13:$T$814,0)+COUNTIF($T$13:T809,T809)-1+MAX(O:O,R:R),"")</f>
        <v/>
      </c>
      <c r="V809" s="74" t="str">
        <f>IF(AND(C809="Abierto",D809="Baja"),A809,"")</f>
        <v/>
      </c>
      <c r="W809" s="74" t="str">
        <f ca="1">IF(AND(C809="Abierto",D809="Baja"),TODAY()-E809,"")</f>
        <v/>
      </c>
      <c r="X809" s="74" t="str">
        <f>IF(AND(C809="Abierto",D809="Baja"),RANK(W809,$W$13:$W$814,0)+COUNTIF($W$13:W809,W809)-1+MAX(O:O,R:R,U:U),"")</f>
        <v/>
      </c>
      <c r="Y809" s="139" t="str">
        <f>IF(OR(C809="Resuelto",C809=""),"",SUM(O809,R809,U809,X809))</f>
        <v/>
      </c>
      <c r="Z809" s="139" t="str">
        <f>IF(OR(C809="Resuelto",C809=""),"",SUM(N809,Q809,T809,W809))</f>
        <v/>
      </c>
      <c r="AA809" s="139" t="str">
        <f>IF(OR(C809="Resuelto",C809=""),"",SUM(M809,P809,S809,V809))</f>
        <v/>
      </c>
      <c r="AB809" s="28">
        <v>991</v>
      </c>
      <c r="AC809" s="28" t="str">
        <f t="shared" ca="1" si="55"/>
        <v/>
      </c>
      <c r="AD809" s="75" t="str">
        <f t="shared" ca="1" si="56"/>
        <v/>
      </c>
      <c r="AI809" s="78" t="str">
        <f>IF(AJ809="","",MAX($AI$5:AI808)+1)</f>
        <v/>
      </c>
      <c r="AJ809" s="53" t="str">
        <f>IF(G808="","",IF(COUNTIF($AJ$11:AJ808,G808)=0,G808,""))</f>
        <v/>
      </c>
      <c r="AK809" s="53" t="str">
        <f t="shared" si="57"/>
        <v/>
      </c>
      <c r="AL809" s="135"/>
    </row>
    <row r="810" spans="1:38" x14ac:dyDescent="0.25">
      <c r="A810" s="136"/>
      <c r="B810" s="136"/>
      <c r="C810" s="136"/>
      <c r="D810" s="136"/>
      <c r="E810" s="137"/>
      <c r="F810" s="137"/>
      <c r="G810" s="136"/>
      <c r="H810" s="137"/>
      <c r="I810" s="140" t="str">
        <f t="shared" si="54"/>
        <v/>
      </c>
      <c r="J810" s="140"/>
      <c r="K810" s="140"/>
      <c r="L810" s="140"/>
      <c r="M810" s="74" t="str">
        <f>IF(AND(C810="Abierto",D810="Urgente"),A810,"")</f>
        <v/>
      </c>
      <c r="N810" s="74" t="str">
        <f ca="1">IF(AND(C810="Abierto",D810="Urgente"),TODAY()-E810,"")</f>
        <v/>
      </c>
      <c r="O810" s="74" t="str">
        <f>IF(AND(C810="Abierto",D810="Urgente"),RANK(N810,$N$13:$N$814,0)+COUNTIF($N$13:N810,N810)-1,"")</f>
        <v/>
      </c>
      <c r="P810" s="74" t="str">
        <f>IF(AND(C810="Abierto",D810="Alta"),A810,"")</f>
        <v/>
      </c>
      <c r="Q810" s="74" t="str">
        <f ca="1">IF(AND(C810="Abierto",D810="Alta"),TODAY()-E810,"")</f>
        <v/>
      </c>
      <c r="R810" s="74" t="str">
        <f>IF(AND(C810="Abierto",D810="Alta"),RANK(Q810,$Q$13:$Q$814,0)+COUNTIF($Q$13:Q810,Q810)-1+MAX(O:O),"")</f>
        <v/>
      </c>
      <c r="S810" s="74" t="str">
        <f>IF(AND(C810="Abierto",D810="Media"),A810,"")</f>
        <v/>
      </c>
      <c r="T810" s="74" t="str">
        <f ca="1">IF(AND(C810="Abierto",D810="Media"),TODAY()-E810,"")</f>
        <v/>
      </c>
      <c r="U810" s="74" t="str">
        <f>IF(AND(C810="Abierto",D810="Media"),RANK(T810,$T$13:$T$814,0)+COUNTIF($T$13:T810,T810)-1+MAX(O:O,R:R),"")</f>
        <v/>
      </c>
      <c r="V810" s="74" t="str">
        <f>IF(AND(C810="Abierto",D810="Baja"),A810,"")</f>
        <v/>
      </c>
      <c r="W810" s="74" t="str">
        <f ca="1">IF(AND(C810="Abierto",D810="Baja"),TODAY()-E810,"")</f>
        <v/>
      </c>
      <c r="X810" s="74" t="str">
        <f>IF(AND(C810="Abierto",D810="Baja"),RANK(W810,$W$13:$W$814,0)+COUNTIF($W$13:W810,W810)-1+MAX(O:O,R:R,U:U),"")</f>
        <v/>
      </c>
      <c r="Y810" s="139" t="str">
        <f>IF(OR(C810="Resuelto",C810=""),"",SUM(O810,R810,U810,X810))</f>
        <v/>
      </c>
      <c r="Z810" s="139" t="str">
        <f>IF(OR(C810="Resuelto",C810=""),"",SUM(N810,Q810,T810,W810))</f>
        <v/>
      </c>
      <c r="AA810" s="139" t="str">
        <f>IF(OR(C810="Resuelto",C810=""),"",SUM(M810,P810,S810,V810))</f>
        <v/>
      </c>
      <c r="AB810" s="28">
        <v>992</v>
      </c>
      <c r="AC810" s="28" t="str">
        <f t="shared" ca="1" si="55"/>
        <v/>
      </c>
      <c r="AD810" s="75" t="str">
        <f t="shared" ca="1" si="56"/>
        <v/>
      </c>
      <c r="AI810" s="78" t="str">
        <f>IF(AJ810="","",MAX($AI$5:AI809)+1)</f>
        <v/>
      </c>
      <c r="AJ810" s="53" t="str">
        <f>IF(G809="","",IF(COUNTIF($AJ$11:AJ809,G809)=0,G809,""))</f>
        <v/>
      </c>
      <c r="AK810" s="53" t="str">
        <f t="shared" si="57"/>
        <v/>
      </c>
      <c r="AL810" s="135"/>
    </row>
    <row r="811" spans="1:38" x14ac:dyDescent="0.25">
      <c r="A811" s="136"/>
      <c r="B811" s="136"/>
      <c r="C811" s="136"/>
      <c r="D811" s="136"/>
      <c r="E811" s="137"/>
      <c r="F811" s="141"/>
      <c r="H811" s="137"/>
      <c r="I811" s="140" t="str">
        <f t="shared" si="54"/>
        <v/>
      </c>
      <c r="J811" s="140"/>
      <c r="K811" s="140"/>
      <c r="L811" s="140"/>
      <c r="M811" s="74" t="str">
        <f>IF(AND(C811="Abierto",D811="Urgente"),A811,"")</f>
        <v/>
      </c>
      <c r="N811" s="74" t="str">
        <f ca="1">IF(AND(C811="Abierto",D811="Urgente"),TODAY()-E811,"")</f>
        <v/>
      </c>
      <c r="O811" s="74" t="str">
        <f>IF(AND(C811="Abierto",D811="Urgente"),RANK(N811,$N$13:$N$814,0)+COUNTIF($N$13:N811,N811)-1,"")</f>
        <v/>
      </c>
      <c r="P811" s="74" t="str">
        <f>IF(AND(C811="Abierto",D811="Alta"),A811,"")</f>
        <v/>
      </c>
      <c r="Q811" s="74" t="str">
        <f ca="1">IF(AND(C811="Abierto",D811="Alta"),TODAY()-E811,"")</f>
        <v/>
      </c>
      <c r="R811" s="74" t="str">
        <f>IF(AND(C811="Abierto",D811="Alta"),RANK(Q811,$Q$13:$Q$814,0)+COUNTIF($Q$13:Q811,Q811)-1+MAX(O:O),"")</f>
        <v/>
      </c>
      <c r="S811" s="74" t="str">
        <f>IF(AND(C811="Abierto",D811="Media"),A811,"")</f>
        <v/>
      </c>
      <c r="T811" s="74" t="str">
        <f ca="1">IF(AND(C811="Abierto",D811="Media"),TODAY()-E811,"")</f>
        <v/>
      </c>
      <c r="U811" s="74" t="str">
        <f>IF(AND(C811="Abierto",D811="Media"),RANK(T811,$T$13:$T$814,0)+COUNTIF($T$13:T811,T811)-1+MAX(O:O,R:R),"")</f>
        <v/>
      </c>
      <c r="V811" s="74" t="str">
        <f>IF(AND(C811="Abierto",D811="Baja"),A811,"")</f>
        <v/>
      </c>
      <c r="W811" s="74" t="str">
        <f ca="1">IF(AND(C811="Abierto",D811="Baja"),TODAY()-E811,"")</f>
        <v/>
      </c>
      <c r="X811" s="74" t="str">
        <f>IF(AND(C811="Abierto",D811="Baja"),RANK(W811,$W$13:$W$814,0)+COUNTIF($W$13:W811,W811)-1+MAX(O:O,R:R,U:U),"")</f>
        <v/>
      </c>
      <c r="Y811" s="139" t="str">
        <f>IF(OR(C811="Resuelto",C811=""),"",SUM(O811,R811,U811,X811))</f>
        <v/>
      </c>
      <c r="Z811" s="139" t="str">
        <f>IF(OR(C811="Resuelto",C811=""),"",SUM(N811,Q811,T811,W811))</f>
        <v/>
      </c>
      <c r="AA811" s="139" t="str">
        <f>IF(OR(C811="Resuelto",C811=""),"",SUM(M811,P811,S811,V811))</f>
        <v/>
      </c>
      <c r="AB811" s="28">
        <v>993</v>
      </c>
      <c r="AC811" s="28" t="str">
        <f t="shared" ca="1" si="55"/>
        <v/>
      </c>
      <c r="AD811" s="75" t="str">
        <f t="shared" ca="1" si="56"/>
        <v/>
      </c>
      <c r="AI811" s="78" t="str">
        <f>IF(AJ811="","",MAX($AI$5:AI810)+1)</f>
        <v/>
      </c>
      <c r="AJ811" s="53" t="str">
        <f>IF(G810="","",IF(COUNTIF($AJ$11:AJ810,G810)=0,G810,""))</f>
        <v/>
      </c>
      <c r="AK811" s="53" t="str">
        <f t="shared" si="57"/>
        <v/>
      </c>
      <c r="AL811" s="135"/>
    </row>
  </sheetData>
  <mergeCells count="28">
    <mergeCell ref="AO11:AO12"/>
    <mergeCell ref="D1:AO1"/>
    <mergeCell ref="D2:AO2"/>
    <mergeCell ref="A4:AO4"/>
    <mergeCell ref="AL11:AL12"/>
    <mergeCell ref="AM11:AM12"/>
    <mergeCell ref="AN11:AN12"/>
    <mergeCell ref="E11:E12"/>
    <mergeCell ref="F11:G11"/>
    <mergeCell ref="H11:H12"/>
    <mergeCell ref="I11:I12"/>
    <mergeCell ref="K11:L12"/>
    <mergeCell ref="A9:G9"/>
    <mergeCell ref="A10:I10"/>
    <mergeCell ref="A11:A12"/>
    <mergeCell ref="B11:B12"/>
    <mergeCell ref="C11:C12"/>
    <mergeCell ref="D11:D12"/>
    <mergeCell ref="A7:D7"/>
    <mergeCell ref="E7:G7"/>
    <mergeCell ref="A5:G5"/>
    <mergeCell ref="A6:D6"/>
    <mergeCell ref="E6:G6"/>
    <mergeCell ref="M6:X6"/>
    <mergeCell ref="Y6:AD6"/>
    <mergeCell ref="E3:I3"/>
    <mergeCell ref="K3:AL3"/>
    <mergeCell ref="AM3:AO3"/>
  </mergeCells>
  <conditionalFormatting sqref="K13:K59 K62:K67 K71:K183">
    <cfRule type="containsText" dxfId="865" priority="215" operator="containsText" text="SI">
      <formula>NOT(ISERROR(SEARCH("SI",K13)))</formula>
    </cfRule>
  </conditionalFormatting>
  <conditionalFormatting sqref="I62:J67 I13:J59 I71:J183">
    <cfRule type="cellIs" dxfId="864" priority="214" operator="greaterThan">
      <formula>10</formula>
    </cfRule>
  </conditionalFormatting>
  <conditionalFormatting sqref="I13:J26">
    <cfRule type="cellIs" dxfId="863" priority="34" operator="greaterThan">
      <formula>10</formula>
    </cfRule>
    <cfRule type="top10" dxfId="862" priority="212" rank="10"/>
    <cfRule type="top10" dxfId="861" priority="213" rank="10"/>
  </conditionalFormatting>
  <conditionalFormatting sqref="D13:D19">
    <cfRule type="cellIs" dxfId="860" priority="208" operator="equal">
      <formula>"Baja"</formula>
    </cfRule>
    <cfRule type="cellIs" dxfId="859" priority="209" operator="equal">
      <formula>"Media"</formula>
    </cfRule>
    <cfRule type="cellIs" dxfId="858" priority="210" operator="equal">
      <formula>"Alta"</formula>
    </cfRule>
    <cfRule type="cellIs" dxfId="857" priority="211" operator="equal">
      <formula>"Urgente"</formula>
    </cfRule>
  </conditionalFormatting>
  <conditionalFormatting sqref="D20:D24">
    <cfRule type="cellIs" dxfId="856" priority="204" operator="equal">
      <formula>"Baja"</formula>
    </cfRule>
    <cfRule type="cellIs" dxfId="855" priority="205" operator="equal">
      <formula>"Media"</formula>
    </cfRule>
    <cfRule type="cellIs" dxfId="854" priority="206" operator="equal">
      <formula>"Alta"</formula>
    </cfRule>
    <cfRule type="cellIs" dxfId="853" priority="207" operator="equal">
      <formula>"Urgente"</formula>
    </cfRule>
  </conditionalFormatting>
  <conditionalFormatting sqref="D25">
    <cfRule type="cellIs" dxfId="852" priority="200" operator="equal">
      <formula>"Baja"</formula>
    </cfRule>
    <cfRule type="cellIs" dxfId="851" priority="201" operator="equal">
      <formula>"Media"</formula>
    </cfRule>
    <cfRule type="cellIs" dxfId="850" priority="202" operator="equal">
      <formula>"Alta"</formula>
    </cfRule>
    <cfRule type="cellIs" dxfId="849" priority="203" operator="equal">
      <formula>"Urgente"</formula>
    </cfRule>
  </conditionalFormatting>
  <conditionalFormatting sqref="D26">
    <cfRule type="cellIs" dxfId="848" priority="196" operator="equal">
      <formula>"Baja"</formula>
    </cfRule>
    <cfRule type="cellIs" dxfId="847" priority="197" operator="equal">
      <formula>"Media"</formula>
    </cfRule>
    <cfRule type="cellIs" dxfId="846" priority="198" operator="equal">
      <formula>"Alta"</formula>
    </cfRule>
    <cfRule type="cellIs" dxfId="845" priority="199" operator="equal">
      <formula>"Urgente"</formula>
    </cfRule>
  </conditionalFormatting>
  <conditionalFormatting sqref="D27">
    <cfRule type="cellIs" dxfId="844" priority="192" operator="equal">
      <formula>"Baja"</formula>
    </cfRule>
    <cfRule type="cellIs" dxfId="843" priority="193" operator="equal">
      <formula>"Media"</formula>
    </cfRule>
    <cfRule type="cellIs" dxfId="842" priority="194" operator="equal">
      <formula>"Alta"</formula>
    </cfRule>
    <cfRule type="cellIs" dxfId="841" priority="195" operator="equal">
      <formula>"Urgente"</formula>
    </cfRule>
  </conditionalFormatting>
  <conditionalFormatting sqref="D28">
    <cfRule type="cellIs" dxfId="840" priority="188" operator="equal">
      <formula>"Baja"</formula>
    </cfRule>
    <cfRule type="cellIs" dxfId="839" priority="189" operator="equal">
      <formula>"Media"</formula>
    </cfRule>
    <cfRule type="cellIs" dxfId="838" priority="190" operator="equal">
      <formula>"Alta"</formula>
    </cfRule>
    <cfRule type="cellIs" dxfId="837" priority="191" operator="equal">
      <formula>"Urgente"</formula>
    </cfRule>
  </conditionalFormatting>
  <conditionalFormatting sqref="D29:D31">
    <cfRule type="cellIs" dxfId="836" priority="184" operator="equal">
      <formula>"Baja"</formula>
    </cfRule>
    <cfRule type="cellIs" dxfId="835" priority="185" operator="equal">
      <formula>"Media"</formula>
    </cfRule>
    <cfRule type="cellIs" dxfId="834" priority="186" operator="equal">
      <formula>"Alta"</formula>
    </cfRule>
    <cfRule type="cellIs" dxfId="833" priority="187" operator="equal">
      <formula>"Urgente"</formula>
    </cfRule>
  </conditionalFormatting>
  <conditionalFormatting sqref="D32">
    <cfRule type="cellIs" dxfId="832" priority="180" operator="equal">
      <formula>"Baja"</formula>
    </cfRule>
    <cfRule type="cellIs" dxfId="831" priority="181" operator="equal">
      <formula>"Media"</formula>
    </cfRule>
    <cfRule type="cellIs" dxfId="830" priority="182" operator="equal">
      <formula>"Alta"</formula>
    </cfRule>
    <cfRule type="cellIs" dxfId="829" priority="183" operator="equal">
      <formula>"Urgente"</formula>
    </cfRule>
  </conditionalFormatting>
  <conditionalFormatting sqref="D33">
    <cfRule type="cellIs" dxfId="828" priority="176" operator="equal">
      <formula>"Baja"</formula>
    </cfRule>
    <cfRule type="cellIs" dxfId="827" priority="177" operator="equal">
      <formula>"Media"</formula>
    </cfRule>
    <cfRule type="cellIs" dxfId="826" priority="178" operator="equal">
      <formula>"Alta"</formula>
    </cfRule>
    <cfRule type="cellIs" dxfId="825" priority="179" operator="equal">
      <formula>"Urgente"</formula>
    </cfRule>
  </conditionalFormatting>
  <conditionalFormatting sqref="D34">
    <cfRule type="cellIs" dxfId="824" priority="172" operator="equal">
      <formula>"Baja"</formula>
    </cfRule>
    <cfRule type="cellIs" dxfId="823" priority="173" operator="equal">
      <formula>"Media"</formula>
    </cfRule>
    <cfRule type="cellIs" dxfId="822" priority="174" operator="equal">
      <formula>"Alta"</formula>
    </cfRule>
    <cfRule type="cellIs" dxfId="821" priority="175" operator="equal">
      <formula>"Urgente"</formula>
    </cfRule>
  </conditionalFormatting>
  <conditionalFormatting sqref="D35">
    <cfRule type="cellIs" dxfId="820" priority="168" operator="equal">
      <formula>"Baja"</formula>
    </cfRule>
    <cfRule type="cellIs" dxfId="819" priority="169" operator="equal">
      <formula>"Media"</formula>
    </cfRule>
    <cfRule type="cellIs" dxfId="818" priority="170" operator="equal">
      <formula>"Alta"</formula>
    </cfRule>
    <cfRule type="cellIs" dxfId="817" priority="171" operator="equal">
      <formula>"Urgente"</formula>
    </cfRule>
  </conditionalFormatting>
  <conditionalFormatting sqref="D36">
    <cfRule type="cellIs" dxfId="816" priority="164" operator="equal">
      <formula>"Baja"</formula>
    </cfRule>
    <cfRule type="cellIs" dxfId="815" priority="165" operator="equal">
      <formula>"Media"</formula>
    </cfRule>
    <cfRule type="cellIs" dxfId="814" priority="166" operator="equal">
      <formula>"Alta"</formula>
    </cfRule>
    <cfRule type="cellIs" dxfId="813" priority="167" operator="equal">
      <formula>"Urgente"</formula>
    </cfRule>
  </conditionalFormatting>
  <conditionalFormatting sqref="D37">
    <cfRule type="cellIs" dxfId="812" priority="160" operator="equal">
      <formula>"Baja"</formula>
    </cfRule>
    <cfRule type="cellIs" dxfId="811" priority="161" operator="equal">
      <formula>"Media"</formula>
    </cfRule>
    <cfRule type="cellIs" dxfId="810" priority="162" operator="equal">
      <formula>"Alta"</formula>
    </cfRule>
    <cfRule type="cellIs" dxfId="809" priority="163" operator="equal">
      <formula>"Urgente"</formula>
    </cfRule>
  </conditionalFormatting>
  <conditionalFormatting sqref="D38">
    <cfRule type="cellIs" dxfId="808" priority="156" operator="equal">
      <formula>"Baja"</formula>
    </cfRule>
    <cfRule type="cellIs" dxfId="807" priority="157" operator="equal">
      <formula>"Media"</formula>
    </cfRule>
    <cfRule type="cellIs" dxfId="806" priority="158" operator="equal">
      <formula>"Alta"</formula>
    </cfRule>
    <cfRule type="cellIs" dxfId="805" priority="159" operator="equal">
      <formula>"Urgente"</formula>
    </cfRule>
  </conditionalFormatting>
  <conditionalFormatting sqref="D39">
    <cfRule type="cellIs" dxfId="804" priority="152" operator="equal">
      <formula>"Baja"</formula>
    </cfRule>
    <cfRule type="cellIs" dxfId="803" priority="153" operator="equal">
      <formula>"Media"</formula>
    </cfRule>
    <cfRule type="cellIs" dxfId="802" priority="154" operator="equal">
      <formula>"Alta"</formula>
    </cfRule>
    <cfRule type="cellIs" dxfId="801" priority="155" operator="equal">
      <formula>"Urgente"</formula>
    </cfRule>
  </conditionalFormatting>
  <conditionalFormatting sqref="D40:D41">
    <cfRule type="cellIs" dxfId="800" priority="148" operator="equal">
      <formula>"Baja"</formula>
    </cfRule>
    <cfRule type="cellIs" dxfId="799" priority="149" operator="equal">
      <formula>"Media"</formula>
    </cfRule>
    <cfRule type="cellIs" dxfId="798" priority="150" operator="equal">
      <formula>"Alta"</formula>
    </cfRule>
    <cfRule type="cellIs" dxfId="797" priority="151" operator="equal">
      <formula>"Urgente"</formula>
    </cfRule>
  </conditionalFormatting>
  <conditionalFormatting sqref="D42">
    <cfRule type="cellIs" dxfId="796" priority="144" operator="equal">
      <formula>"Baja"</formula>
    </cfRule>
    <cfRule type="cellIs" dxfId="795" priority="145" operator="equal">
      <formula>"Media"</formula>
    </cfRule>
    <cfRule type="cellIs" dxfId="794" priority="146" operator="equal">
      <formula>"Alta"</formula>
    </cfRule>
    <cfRule type="cellIs" dxfId="793" priority="147" operator="equal">
      <formula>"Urgente"</formula>
    </cfRule>
  </conditionalFormatting>
  <conditionalFormatting sqref="D43:D44">
    <cfRule type="cellIs" dxfId="792" priority="140" operator="equal">
      <formula>"Baja"</formula>
    </cfRule>
    <cfRule type="cellIs" dxfId="791" priority="141" operator="equal">
      <formula>"Media"</formula>
    </cfRule>
    <cfRule type="cellIs" dxfId="790" priority="142" operator="equal">
      <formula>"Alta"</formula>
    </cfRule>
    <cfRule type="cellIs" dxfId="789" priority="143" operator="equal">
      <formula>"Urgente"</formula>
    </cfRule>
  </conditionalFormatting>
  <conditionalFormatting sqref="D45:D47">
    <cfRule type="cellIs" dxfId="788" priority="136" operator="equal">
      <formula>"Baja"</formula>
    </cfRule>
    <cfRule type="cellIs" dxfId="787" priority="137" operator="equal">
      <formula>"Media"</formula>
    </cfRule>
    <cfRule type="cellIs" dxfId="786" priority="138" operator="equal">
      <formula>"Alta"</formula>
    </cfRule>
    <cfRule type="cellIs" dxfId="785" priority="139" operator="equal">
      <formula>"Urgente"</formula>
    </cfRule>
  </conditionalFormatting>
  <conditionalFormatting sqref="D48">
    <cfRule type="cellIs" dxfId="784" priority="132" operator="equal">
      <formula>"Baja"</formula>
    </cfRule>
    <cfRule type="cellIs" dxfId="783" priority="133" operator="equal">
      <formula>"Media"</formula>
    </cfRule>
    <cfRule type="cellIs" dxfId="782" priority="134" operator="equal">
      <formula>"Alta"</formula>
    </cfRule>
    <cfRule type="cellIs" dxfId="781" priority="135" operator="equal">
      <formula>"Urgente"</formula>
    </cfRule>
  </conditionalFormatting>
  <conditionalFormatting sqref="D49">
    <cfRule type="cellIs" dxfId="780" priority="128" operator="equal">
      <formula>"Baja"</formula>
    </cfRule>
    <cfRule type="cellIs" dxfId="779" priority="129" operator="equal">
      <formula>"Media"</formula>
    </cfRule>
    <cfRule type="cellIs" dxfId="778" priority="130" operator="equal">
      <formula>"Alta"</formula>
    </cfRule>
    <cfRule type="cellIs" dxfId="777" priority="131" operator="equal">
      <formula>"Urgente"</formula>
    </cfRule>
  </conditionalFormatting>
  <conditionalFormatting sqref="D50">
    <cfRule type="cellIs" dxfId="776" priority="124" operator="equal">
      <formula>"Baja"</formula>
    </cfRule>
    <cfRule type="cellIs" dxfId="775" priority="125" operator="equal">
      <formula>"Media"</formula>
    </cfRule>
    <cfRule type="cellIs" dxfId="774" priority="126" operator="equal">
      <formula>"Alta"</formula>
    </cfRule>
    <cfRule type="cellIs" dxfId="773" priority="127" operator="equal">
      <formula>"Urgente"</formula>
    </cfRule>
  </conditionalFormatting>
  <conditionalFormatting sqref="D51">
    <cfRule type="cellIs" dxfId="772" priority="120" operator="equal">
      <formula>"Baja"</formula>
    </cfRule>
    <cfRule type="cellIs" dxfId="771" priority="121" operator="equal">
      <formula>"Media"</formula>
    </cfRule>
    <cfRule type="cellIs" dxfId="770" priority="122" operator="equal">
      <formula>"Alta"</formula>
    </cfRule>
    <cfRule type="cellIs" dxfId="769" priority="123" operator="equal">
      <formula>"Urgente"</formula>
    </cfRule>
  </conditionalFormatting>
  <conditionalFormatting sqref="D52:D53">
    <cfRule type="cellIs" dxfId="768" priority="116" operator="equal">
      <formula>"Baja"</formula>
    </cfRule>
    <cfRule type="cellIs" dxfId="767" priority="117" operator="equal">
      <formula>"Media"</formula>
    </cfRule>
    <cfRule type="cellIs" dxfId="766" priority="118" operator="equal">
      <formula>"Alta"</formula>
    </cfRule>
    <cfRule type="cellIs" dxfId="765" priority="119" operator="equal">
      <formula>"Urgente"</formula>
    </cfRule>
  </conditionalFormatting>
  <conditionalFormatting sqref="D54">
    <cfRule type="cellIs" dxfId="764" priority="112" operator="equal">
      <formula>"Baja"</formula>
    </cfRule>
    <cfRule type="cellIs" dxfId="763" priority="113" operator="equal">
      <formula>"Media"</formula>
    </cfRule>
    <cfRule type="cellIs" dxfId="762" priority="114" operator="equal">
      <formula>"Alta"</formula>
    </cfRule>
    <cfRule type="cellIs" dxfId="761" priority="115" operator="equal">
      <formula>"Urgente"</formula>
    </cfRule>
  </conditionalFormatting>
  <conditionalFormatting sqref="D55:D56">
    <cfRule type="cellIs" dxfId="760" priority="108" operator="equal">
      <formula>"Baja"</formula>
    </cfRule>
    <cfRule type="cellIs" dxfId="759" priority="109" operator="equal">
      <formula>"Media"</formula>
    </cfRule>
    <cfRule type="cellIs" dxfId="758" priority="110" operator="equal">
      <formula>"Alta"</formula>
    </cfRule>
    <cfRule type="cellIs" dxfId="757" priority="111" operator="equal">
      <formula>"Urgente"</formula>
    </cfRule>
  </conditionalFormatting>
  <conditionalFormatting sqref="D57:D59">
    <cfRule type="cellIs" dxfId="756" priority="104" operator="equal">
      <formula>"Baja"</formula>
    </cfRule>
    <cfRule type="cellIs" dxfId="755" priority="105" operator="equal">
      <formula>"Media"</formula>
    </cfRule>
    <cfRule type="cellIs" dxfId="754" priority="106" operator="equal">
      <formula>"Alta"</formula>
    </cfRule>
    <cfRule type="cellIs" dxfId="753" priority="107" operator="equal">
      <formula>"Urgente"</formula>
    </cfRule>
  </conditionalFormatting>
  <conditionalFormatting sqref="D62">
    <cfRule type="cellIs" dxfId="752" priority="100" operator="equal">
      <formula>"Baja"</formula>
    </cfRule>
    <cfRule type="cellIs" dxfId="751" priority="101" operator="equal">
      <formula>"Media"</formula>
    </cfRule>
    <cfRule type="cellIs" dxfId="750" priority="102" operator="equal">
      <formula>"Alta"</formula>
    </cfRule>
    <cfRule type="cellIs" dxfId="749" priority="103" operator="equal">
      <formula>"Urgente"</formula>
    </cfRule>
  </conditionalFormatting>
  <conditionalFormatting sqref="K60">
    <cfRule type="containsText" dxfId="748" priority="99" operator="containsText" text="SI">
      <formula>NOT(ISERROR(SEARCH("SI",K60)))</formula>
    </cfRule>
  </conditionalFormatting>
  <conditionalFormatting sqref="I60:J60">
    <cfRule type="cellIs" dxfId="747" priority="98" operator="greaterThan">
      <formula>10</formula>
    </cfRule>
  </conditionalFormatting>
  <conditionalFormatting sqref="D60">
    <cfRule type="cellIs" dxfId="746" priority="94" operator="equal">
      <formula>"Baja"</formula>
    </cfRule>
    <cfRule type="cellIs" dxfId="745" priority="95" operator="equal">
      <formula>"Media"</formula>
    </cfRule>
    <cfRule type="cellIs" dxfId="744" priority="96" operator="equal">
      <formula>"Alta"</formula>
    </cfRule>
    <cfRule type="cellIs" dxfId="743" priority="97" operator="equal">
      <formula>"Urgente"</formula>
    </cfRule>
  </conditionalFormatting>
  <conditionalFormatting sqref="K61">
    <cfRule type="containsText" dxfId="742" priority="93" operator="containsText" text="SI">
      <formula>NOT(ISERROR(SEARCH("SI",K61)))</formula>
    </cfRule>
  </conditionalFormatting>
  <conditionalFormatting sqref="I61:J61">
    <cfRule type="cellIs" dxfId="741" priority="92" operator="greaterThan">
      <formula>10</formula>
    </cfRule>
  </conditionalFormatting>
  <conditionalFormatting sqref="D61">
    <cfRule type="cellIs" dxfId="740" priority="88" operator="equal">
      <formula>"Baja"</formula>
    </cfRule>
    <cfRule type="cellIs" dxfId="739" priority="89" operator="equal">
      <formula>"Media"</formula>
    </cfRule>
    <cfRule type="cellIs" dxfId="738" priority="90" operator="equal">
      <formula>"Alta"</formula>
    </cfRule>
    <cfRule type="cellIs" dxfId="737" priority="91" operator="equal">
      <formula>"Urgente"</formula>
    </cfRule>
  </conditionalFormatting>
  <conditionalFormatting sqref="D63">
    <cfRule type="cellIs" dxfId="736" priority="84" operator="equal">
      <formula>"Baja"</formula>
    </cfRule>
    <cfRule type="cellIs" dxfId="735" priority="85" operator="equal">
      <formula>"Media"</formula>
    </cfRule>
    <cfRule type="cellIs" dxfId="734" priority="86" operator="equal">
      <formula>"Alta"</formula>
    </cfRule>
    <cfRule type="cellIs" dxfId="733" priority="87" operator="equal">
      <formula>"Urgente"</formula>
    </cfRule>
  </conditionalFormatting>
  <conditionalFormatting sqref="D64">
    <cfRule type="cellIs" dxfId="732" priority="80" operator="equal">
      <formula>"Baja"</formula>
    </cfRule>
    <cfRule type="cellIs" dxfId="731" priority="81" operator="equal">
      <formula>"Media"</formula>
    </cfRule>
    <cfRule type="cellIs" dxfId="730" priority="82" operator="equal">
      <formula>"Alta"</formula>
    </cfRule>
    <cfRule type="cellIs" dxfId="729" priority="83" operator="equal">
      <formula>"Urgente"</formula>
    </cfRule>
  </conditionalFormatting>
  <conditionalFormatting sqref="D65:D66">
    <cfRule type="cellIs" dxfId="728" priority="76" operator="equal">
      <formula>"Baja"</formula>
    </cfRule>
    <cfRule type="cellIs" dxfId="727" priority="77" operator="equal">
      <formula>"Media"</formula>
    </cfRule>
    <cfRule type="cellIs" dxfId="726" priority="78" operator="equal">
      <formula>"Alta"</formula>
    </cfRule>
    <cfRule type="cellIs" dxfId="725" priority="79" operator="equal">
      <formula>"Urgente"</formula>
    </cfRule>
  </conditionalFormatting>
  <conditionalFormatting sqref="K68:K70">
    <cfRule type="containsText" dxfId="724" priority="75" operator="containsText" text="SI">
      <formula>NOT(ISERROR(SEARCH("SI",K68)))</formula>
    </cfRule>
  </conditionalFormatting>
  <conditionalFormatting sqref="I68:J70">
    <cfRule type="cellIs" dxfId="723" priority="74" operator="greaterThan">
      <formula>10</formula>
    </cfRule>
  </conditionalFormatting>
  <conditionalFormatting sqref="D67:D70">
    <cfRule type="cellIs" dxfId="722" priority="70" operator="equal">
      <formula>"Baja"</formula>
    </cfRule>
    <cfRule type="cellIs" dxfId="721" priority="71" operator="equal">
      <formula>"Media"</formula>
    </cfRule>
    <cfRule type="cellIs" dxfId="720" priority="72" operator="equal">
      <formula>"Alta"</formula>
    </cfRule>
    <cfRule type="cellIs" dxfId="719" priority="73" operator="equal">
      <formula>"Urgente"</formula>
    </cfRule>
  </conditionalFormatting>
  <conditionalFormatting sqref="D71:D92">
    <cfRule type="cellIs" dxfId="718" priority="66" operator="equal">
      <formula>"Baja"</formula>
    </cfRule>
    <cfRule type="cellIs" dxfId="717" priority="67" operator="equal">
      <formula>"Media"</formula>
    </cfRule>
    <cfRule type="cellIs" dxfId="716" priority="68" operator="equal">
      <formula>"Alta"</formula>
    </cfRule>
    <cfRule type="cellIs" dxfId="715" priority="69" operator="equal">
      <formula>"Urgente"</formula>
    </cfRule>
  </conditionalFormatting>
  <conditionalFormatting sqref="D93:D111">
    <cfRule type="cellIs" dxfId="714" priority="62" operator="equal">
      <formula>"Baja"</formula>
    </cfRule>
    <cfRule type="cellIs" dxfId="713" priority="63" operator="equal">
      <formula>"Media"</formula>
    </cfRule>
    <cfRule type="cellIs" dxfId="712" priority="64" operator="equal">
      <formula>"Alta"</formula>
    </cfRule>
    <cfRule type="cellIs" dxfId="711" priority="65" operator="equal">
      <formula>"Urgente"</formula>
    </cfRule>
  </conditionalFormatting>
  <conditionalFormatting sqref="D112:D129">
    <cfRule type="cellIs" dxfId="710" priority="58" operator="equal">
      <formula>"Baja"</formula>
    </cfRule>
    <cfRule type="cellIs" dxfId="709" priority="59" operator="equal">
      <formula>"Media"</formula>
    </cfRule>
    <cfRule type="cellIs" dxfId="708" priority="60" operator="equal">
      <formula>"Alta"</formula>
    </cfRule>
    <cfRule type="cellIs" dxfId="707" priority="61" operator="equal">
      <formula>"Urgente"</formula>
    </cfRule>
  </conditionalFormatting>
  <conditionalFormatting sqref="D130:D142">
    <cfRule type="cellIs" dxfId="706" priority="54" operator="equal">
      <formula>"Baja"</formula>
    </cfRule>
    <cfRule type="cellIs" dxfId="705" priority="55" operator="equal">
      <formula>"Media"</formula>
    </cfRule>
    <cfRule type="cellIs" dxfId="704" priority="56" operator="equal">
      <formula>"Alta"</formula>
    </cfRule>
    <cfRule type="cellIs" dxfId="703" priority="57" operator="equal">
      <formula>"Urgente"</formula>
    </cfRule>
  </conditionalFormatting>
  <conditionalFormatting sqref="D143:D163">
    <cfRule type="cellIs" dxfId="702" priority="50" operator="equal">
      <formula>"Baja"</formula>
    </cfRule>
    <cfRule type="cellIs" dxfId="701" priority="51" operator="equal">
      <formula>"Media"</formula>
    </cfRule>
    <cfRule type="cellIs" dxfId="700" priority="52" operator="equal">
      <formula>"Alta"</formula>
    </cfRule>
    <cfRule type="cellIs" dxfId="699" priority="53" operator="equal">
      <formula>"Urgente"</formula>
    </cfRule>
  </conditionalFormatting>
  <conditionalFormatting sqref="D164:D183">
    <cfRule type="cellIs" dxfId="698" priority="46" operator="equal">
      <formula>"Baja"</formula>
    </cfRule>
    <cfRule type="cellIs" dxfId="697" priority="47" operator="equal">
      <formula>"Media"</formula>
    </cfRule>
    <cfRule type="cellIs" dxfId="696" priority="48" operator="equal">
      <formula>"Alta"</formula>
    </cfRule>
    <cfRule type="cellIs" dxfId="695" priority="49" operator="equal">
      <formula>"Urgente"</formula>
    </cfRule>
  </conditionalFormatting>
  <conditionalFormatting sqref="K184:K203">
    <cfRule type="containsText" dxfId="694" priority="45" operator="containsText" text="SI">
      <formula>NOT(ISERROR(SEARCH("SI",K184)))</formula>
    </cfRule>
  </conditionalFormatting>
  <conditionalFormatting sqref="I184:J186 I188:J193 I197:J202">
    <cfRule type="cellIs" dxfId="693" priority="44" operator="greaterThan">
      <formula>10</formula>
    </cfRule>
  </conditionalFormatting>
  <conditionalFormatting sqref="D184:D203">
    <cfRule type="cellIs" dxfId="692" priority="40" operator="equal">
      <formula>"Baja"</formula>
    </cfRule>
    <cfRule type="cellIs" dxfId="691" priority="41" operator="equal">
      <formula>"Media"</formula>
    </cfRule>
    <cfRule type="cellIs" dxfId="690" priority="42" operator="equal">
      <formula>"Alta"</formula>
    </cfRule>
    <cfRule type="cellIs" dxfId="689" priority="43" operator="equal">
      <formula>"Urgente"</formula>
    </cfRule>
  </conditionalFormatting>
  <conditionalFormatting sqref="K204">
    <cfRule type="containsText" dxfId="688" priority="39" operator="containsText" text="SI">
      <formula>NOT(ISERROR(SEARCH("SI",K204)))</formula>
    </cfRule>
  </conditionalFormatting>
  <conditionalFormatting sqref="D204">
    <cfRule type="cellIs" dxfId="687" priority="35" operator="equal">
      <formula>"Baja"</formula>
    </cfRule>
    <cfRule type="cellIs" dxfId="686" priority="36" operator="equal">
      <formula>"Media"</formula>
    </cfRule>
    <cfRule type="cellIs" dxfId="685" priority="37" operator="equal">
      <formula>"Alta"</formula>
    </cfRule>
    <cfRule type="cellIs" dxfId="684" priority="38" operator="equal">
      <formula>"Urgente"</formula>
    </cfRule>
  </conditionalFormatting>
  <conditionalFormatting sqref="I32:J32">
    <cfRule type="cellIs" dxfId="683" priority="31" operator="greaterThan">
      <formula>10</formula>
    </cfRule>
    <cfRule type="top10" dxfId="682" priority="32" rank="10"/>
    <cfRule type="top10" dxfId="681" priority="33" rank="10"/>
  </conditionalFormatting>
  <conditionalFormatting sqref="I40:J40">
    <cfRule type="cellIs" dxfId="680" priority="28" operator="greaterThan">
      <formula>10</formula>
    </cfRule>
    <cfRule type="top10" dxfId="679" priority="29" rank="10"/>
    <cfRule type="top10" dxfId="678" priority="30" rank="10"/>
  </conditionalFormatting>
  <conditionalFormatting sqref="I72:J72">
    <cfRule type="cellIs" dxfId="677" priority="25" operator="greaterThan">
      <formula>10</formula>
    </cfRule>
    <cfRule type="top10" dxfId="676" priority="26" rank="10"/>
    <cfRule type="top10" dxfId="675" priority="27" rank="10"/>
  </conditionalFormatting>
  <conditionalFormatting sqref="I79:J79">
    <cfRule type="cellIs" dxfId="674" priority="22" operator="greaterThan">
      <formula>10</formula>
    </cfRule>
    <cfRule type="top10" dxfId="673" priority="23" rank="10"/>
    <cfRule type="top10" dxfId="672" priority="24" rank="10"/>
  </conditionalFormatting>
  <conditionalFormatting sqref="I137:J137">
    <cfRule type="cellIs" dxfId="671" priority="19" operator="greaterThan">
      <formula>10</formula>
    </cfRule>
    <cfRule type="top10" dxfId="670" priority="20" rank="10"/>
    <cfRule type="top10" dxfId="669" priority="21" rank="10"/>
  </conditionalFormatting>
  <conditionalFormatting sqref="I153:J153">
    <cfRule type="cellIs" dxfId="668" priority="16" operator="greaterThan">
      <formula>10</formula>
    </cfRule>
    <cfRule type="top10" dxfId="667" priority="17" rank="10"/>
    <cfRule type="top10" dxfId="666" priority="18" rank="10"/>
  </conditionalFormatting>
  <conditionalFormatting sqref="I176:J176">
    <cfRule type="cellIs" dxfId="665" priority="13" operator="greaterThan">
      <formula>10</formula>
    </cfRule>
    <cfRule type="top10" dxfId="664" priority="14" rank="10"/>
    <cfRule type="top10" dxfId="663" priority="15" rank="10"/>
  </conditionalFormatting>
  <conditionalFormatting sqref="I187:J187">
    <cfRule type="cellIs" dxfId="662" priority="12" operator="greaterThan">
      <formula>10</formula>
    </cfRule>
  </conditionalFormatting>
  <conditionalFormatting sqref="I187:J187">
    <cfRule type="cellIs" dxfId="661" priority="9" operator="greaterThan">
      <formula>10</formula>
    </cfRule>
    <cfRule type="top10" dxfId="660" priority="10" rank="10"/>
    <cfRule type="top10" dxfId="659" priority="11" rank="10"/>
  </conditionalFormatting>
  <conditionalFormatting sqref="I194:J196">
    <cfRule type="cellIs" dxfId="658" priority="8" operator="greaterThan">
      <formula>10</formula>
    </cfRule>
  </conditionalFormatting>
  <conditionalFormatting sqref="I194:J196">
    <cfRule type="cellIs" dxfId="657" priority="5" operator="greaterThan">
      <formula>10</formula>
    </cfRule>
    <cfRule type="top10" dxfId="656" priority="6" rank="10"/>
    <cfRule type="top10" dxfId="655" priority="7" rank="10"/>
  </conditionalFormatting>
  <conditionalFormatting sqref="I203:J204">
    <cfRule type="cellIs" dxfId="654" priority="4" operator="greaterThan">
      <formula>10</formula>
    </cfRule>
  </conditionalFormatting>
  <conditionalFormatting sqref="I203:J204">
    <cfRule type="cellIs" dxfId="653" priority="1" operator="greaterThan">
      <formula>10</formula>
    </cfRule>
    <cfRule type="top10" dxfId="652" priority="2" rank="10"/>
    <cfRule type="top10" dxfId="651" priority="3" rank="10"/>
  </conditionalFormatting>
  <dataValidations count="3">
    <dataValidation type="list" allowBlank="1" showInputMessage="1" showErrorMessage="1" sqref="D13:D1048576">
      <formula1>"Urgente,Alta,Media,Baja"</formula1>
    </dataValidation>
    <dataValidation type="list" allowBlank="1" showInputMessage="1" showErrorMessage="1" sqref="C13:C1048576">
      <formula1>"Abierto,Resuelto"</formula1>
    </dataValidation>
    <dataValidation type="custom" operator="greaterThanOrEqual" allowBlank="1" showInputMessage="1" showErrorMessage="1" sqref="I13:J26 I203:J204 I194:J196 I187:J187 I176:J176 I153:J153 I137:J137 I79:J79 I72:J72 I40:J40 I32:J32">
      <formula1>SIE13&gt;=10</formula1>
    </dataValidation>
  </dataValidations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[4]Hoja1!#REF!</xm:f>
          </x14:formula1>
          <xm:sqref>G13:G47 G49:G50 G57:G204</xm:sqref>
        </x14:dataValidation>
        <x14:dataValidation type="list" allowBlank="1" showInputMessage="1" showErrorMessage="1">
          <x14:formula1>
            <xm:f>[4]Hoja1!#REF!</xm:f>
          </x14:formula1>
          <xm:sqref>F13:F115 F117:F204</xm:sqref>
        </x14:dataValidation>
        <x14:dataValidation type="list" allowBlank="1" showInputMessage="1" showErrorMessage="1">
          <x14:formula1>
            <xm:f>[4]Hoja1!#REF!</xm:f>
          </x14:formula1>
          <xm:sqref>K13:K204</xm:sqref>
        </x14:dataValidation>
        <x14:dataValidation type="list" allowBlank="1" showInputMessage="1" showErrorMessage="1">
          <x14:formula1>
            <xm:f>[4]Hoja1!#REF!</xm:f>
          </x14:formula1>
          <xm:sqref>AO13:AO204</xm:sqref>
        </x14:dataValidation>
        <x14:dataValidation type="list" showInputMessage="1" showErrorMessage="1">
          <x14:formula1>
            <xm:f>[4]Hoja1!#REF!</xm:f>
          </x14:formula1>
          <xm:sqref>AN13:AN204</xm:sqref>
        </x14:dataValidation>
        <x14:dataValidation type="list" showInputMessage="1" showErrorMessage="1">
          <x14:formula1>
            <xm:f>[4]Hoja1!#REF!</xm:f>
          </x14:formula1>
          <xm:sqref>AL13:AL204</xm:sqref>
        </x14:dataValidation>
        <x14:dataValidation type="list" showInputMessage="1" showErrorMessage="1">
          <x14:formula1>
            <xm:f>[4]Hoja1!#REF!</xm:f>
          </x14:formula1>
          <xm:sqref>AM13:AM204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764"/>
  <sheetViews>
    <sheetView zoomScale="70" zoomScaleNormal="70" workbookViewId="0">
      <selection activeCell="D2" sqref="D2:AN2"/>
    </sheetView>
  </sheetViews>
  <sheetFormatPr baseColWidth="10" defaultRowHeight="15" x14ac:dyDescent="0.25"/>
  <cols>
    <col min="1" max="1" width="5.28515625" style="88" customWidth="1"/>
    <col min="2" max="2" width="11.5703125" style="88" customWidth="1"/>
    <col min="3" max="3" width="17.42578125" style="88" customWidth="1"/>
    <col min="4" max="4" width="18" style="88" customWidth="1"/>
    <col min="5" max="5" width="16.7109375" style="142" customWidth="1"/>
    <col min="6" max="6" width="15.7109375" style="142" customWidth="1"/>
    <col min="7" max="7" width="16" style="88" customWidth="1"/>
    <col min="8" max="8" width="13" style="142" customWidth="1"/>
    <col min="9" max="9" width="10.85546875" style="134" customWidth="1"/>
    <col min="10" max="10" width="6.7109375" style="134" customWidth="1"/>
    <col min="11" max="11" width="10.85546875" style="134" customWidth="1"/>
    <col min="12" max="23" width="11.42578125" style="143" hidden="1" customWidth="1"/>
    <col min="24" max="32" width="11.42578125" style="88" hidden="1" customWidth="1"/>
    <col min="33" max="33" width="2.7109375" style="88" hidden="1" customWidth="1"/>
    <col min="34" max="34" width="0" style="134" hidden="1" customWidth="1"/>
    <col min="35" max="35" width="0" style="88" hidden="1" customWidth="1"/>
    <col min="36" max="36" width="8.28515625" style="88" hidden="1" customWidth="1"/>
    <col min="37" max="37" width="14" style="88" customWidth="1"/>
    <col min="38" max="38" width="13.28515625" style="88" customWidth="1"/>
    <col min="39" max="39" width="14.140625" style="88" customWidth="1"/>
    <col min="40" max="40" width="16.28515625" style="88" customWidth="1"/>
    <col min="41" max="16384" width="11.42578125" style="88"/>
  </cols>
  <sheetData>
    <row r="1" spans="1:40" ht="18" customHeight="1" x14ac:dyDescent="0.25">
      <c r="D1" s="164" t="s">
        <v>96</v>
      </c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65"/>
      <c r="AJ1" s="165"/>
      <c r="AK1" s="165"/>
      <c r="AL1" s="165"/>
      <c r="AM1" s="165"/>
      <c r="AN1" s="166"/>
    </row>
    <row r="2" spans="1:40" ht="75.75" customHeight="1" x14ac:dyDescent="0.25">
      <c r="D2" s="164" t="s">
        <v>27</v>
      </c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5"/>
      <c r="AE2" s="165"/>
      <c r="AF2" s="165"/>
      <c r="AG2" s="165"/>
      <c r="AH2" s="165"/>
      <c r="AI2" s="165"/>
      <c r="AJ2" s="165"/>
      <c r="AK2" s="165"/>
      <c r="AL2" s="165"/>
      <c r="AM2" s="165"/>
      <c r="AN2" s="165"/>
    </row>
    <row r="3" spans="1:40" ht="15" customHeight="1" x14ac:dyDescent="0.25">
      <c r="D3" s="161" t="s">
        <v>97</v>
      </c>
      <c r="E3" s="162" t="s">
        <v>98</v>
      </c>
      <c r="F3" s="162"/>
      <c r="G3" s="162"/>
      <c r="H3" s="162"/>
      <c r="I3" s="162"/>
      <c r="J3" s="163" t="s">
        <v>99</v>
      </c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163" t="s">
        <v>100</v>
      </c>
      <c r="AM3" s="163"/>
      <c r="AN3" s="163"/>
    </row>
    <row r="4" spans="1:40" ht="57.95" customHeight="1" x14ac:dyDescent="0.25">
      <c r="A4" s="109" t="s">
        <v>101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</row>
    <row r="5" spans="1:40" ht="15" customHeight="1" x14ac:dyDescent="0.25">
      <c r="A5" s="104" t="s">
        <v>59</v>
      </c>
      <c r="B5" s="105"/>
      <c r="C5" s="105"/>
      <c r="D5" s="105"/>
      <c r="E5" s="105"/>
      <c r="F5" s="105"/>
      <c r="G5" s="105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</row>
    <row r="6" spans="1:40" ht="21" customHeight="1" x14ac:dyDescent="0.25">
      <c r="A6" s="114" t="s">
        <v>25</v>
      </c>
      <c r="B6" s="114"/>
      <c r="C6" s="114"/>
      <c r="D6" s="114"/>
      <c r="E6" s="115" t="s">
        <v>105</v>
      </c>
      <c r="F6" s="133"/>
      <c r="G6" s="133"/>
      <c r="H6" s="88"/>
      <c r="L6" s="120" t="s">
        <v>13</v>
      </c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 t="s">
        <v>16</v>
      </c>
      <c r="Y6" s="120"/>
      <c r="Z6" s="120"/>
      <c r="AA6" s="120"/>
      <c r="AB6" s="120"/>
      <c r="AC6" s="120"/>
    </row>
    <row r="7" spans="1:40" ht="24" customHeight="1" x14ac:dyDescent="0.25">
      <c r="A7" s="114" t="s">
        <v>26</v>
      </c>
      <c r="B7" s="114"/>
      <c r="C7" s="114"/>
      <c r="D7" s="114"/>
      <c r="E7" s="115" t="s">
        <v>156</v>
      </c>
      <c r="F7" s="133"/>
      <c r="G7" s="133"/>
      <c r="H7" s="88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</row>
    <row r="8" spans="1:40" ht="9.75" customHeight="1" x14ac:dyDescent="0.25">
      <c r="A8" s="135"/>
      <c r="B8" s="135"/>
      <c r="C8" s="24"/>
      <c r="D8" s="24"/>
      <c r="E8" s="24"/>
      <c r="F8" s="24"/>
      <c r="G8" s="24"/>
      <c r="H8" s="24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</row>
    <row r="9" spans="1:40" ht="13.5" customHeight="1" x14ac:dyDescent="0.25">
      <c r="A9" s="117" t="s">
        <v>55</v>
      </c>
      <c r="B9" s="118"/>
      <c r="C9" s="118"/>
      <c r="D9" s="118"/>
      <c r="E9" s="118"/>
      <c r="F9" s="118"/>
      <c r="G9" s="119"/>
      <c r="H9" s="134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</row>
    <row r="10" spans="1:40" ht="9.75" customHeight="1" x14ac:dyDescent="0.25">
      <c r="A10" s="112"/>
      <c r="B10" s="113"/>
      <c r="C10" s="113"/>
      <c r="D10" s="113"/>
      <c r="E10" s="113"/>
      <c r="F10" s="113"/>
      <c r="G10" s="113"/>
      <c r="H10" s="113"/>
      <c r="I10" s="113"/>
      <c r="J10" s="26"/>
      <c r="K10" s="26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</row>
    <row r="11" spans="1:40" ht="29.25" customHeight="1" x14ac:dyDescent="0.25">
      <c r="A11" s="121" t="s">
        <v>29</v>
      </c>
      <c r="B11" s="121" t="s">
        <v>28</v>
      </c>
      <c r="C11" s="123" t="s">
        <v>0</v>
      </c>
      <c r="D11" s="123" t="s">
        <v>1</v>
      </c>
      <c r="E11" s="123" t="s">
        <v>3</v>
      </c>
      <c r="F11" s="125" t="s">
        <v>2</v>
      </c>
      <c r="G11" s="126"/>
      <c r="H11" s="127" t="s">
        <v>11</v>
      </c>
      <c r="I11" s="121" t="s">
        <v>10</v>
      </c>
      <c r="J11" s="129" t="s">
        <v>58</v>
      </c>
      <c r="K11" s="130"/>
      <c r="L11" s="20" t="s">
        <v>14</v>
      </c>
      <c r="M11" s="20" t="s">
        <v>19</v>
      </c>
      <c r="N11" s="20" t="s">
        <v>15</v>
      </c>
      <c r="O11" s="20" t="s">
        <v>14</v>
      </c>
      <c r="P11" s="20" t="s">
        <v>19</v>
      </c>
      <c r="Q11" s="20" t="s">
        <v>15</v>
      </c>
      <c r="R11" s="20" t="s">
        <v>14</v>
      </c>
      <c r="S11" s="20" t="s">
        <v>19</v>
      </c>
      <c r="T11" s="20" t="s">
        <v>15</v>
      </c>
      <c r="U11" s="20" t="s">
        <v>14</v>
      </c>
      <c r="V11" s="20" t="s">
        <v>19</v>
      </c>
      <c r="W11" s="20" t="s">
        <v>15</v>
      </c>
      <c r="X11" s="20" t="s">
        <v>15</v>
      </c>
      <c r="Y11" s="20" t="s">
        <v>19</v>
      </c>
      <c r="Z11" s="20" t="s">
        <v>14</v>
      </c>
      <c r="AA11" s="20" t="s">
        <v>17</v>
      </c>
      <c r="AB11" s="20" t="s">
        <v>18</v>
      </c>
      <c r="AC11" s="20" t="s">
        <v>20</v>
      </c>
      <c r="AD11" s="20"/>
      <c r="AE11" s="20" t="s">
        <v>7</v>
      </c>
      <c r="AF11" s="20" t="s">
        <v>12</v>
      </c>
      <c r="AG11" s="20"/>
      <c r="AH11" s="20" t="s">
        <v>21</v>
      </c>
      <c r="AI11" s="20" t="s">
        <v>22</v>
      </c>
      <c r="AJ11" s="20" t="s">
        <v>23</v>
      </c>
      <c r="AK11" s="123" t="s">
        <v>45</v>
      </c>
      <c r="AL11" s="123" t="s">
        <v>24</v>
      </c>
      <c r="AM11" s="123" t="s">
        <v>30</v>
      </c>
      <c r="AN11" s="123" t="s">
        <v>31</v>
      </c>
    </row>
    <row r="12" spans="1:40" ht="27" customHeight="1" x14ac:dyDescent="0.25">
      <c r="A12" s="122"/>
      <c r="B12" s="122"/>
      <c r="C12" s="124"/>
      <c r="D12" s="124"/>
      <c r="E12" s="124"/>
      <c r="F12" s="39" t="s">
        <v>103</v>
      </c>
      <c r="G12" s="39" t="s">
        <v>104</v>
      </c>
      <c r="H12" s="128"/>
      <c r="I12" s="122"/>
      <c r="J12" s="131"/>
      <c r="K12" s="132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124"/>
      <c r="AL12" s="124"/>
      <c r="AM12" s="124"/>
      <c r="AN12" s="124"/>
    </row>
    <row r="13" spans="1:40" ht="25.5" customHeight="1" x14ac:dyDescent="0.25">
      <c r="A13" s="102">
        <v>1</v>
      </c>
      <c r="B13" s="42" t="s">
        <v>143</v>
      </c>
      <c r="C13" s="15" t="s">
        <v>142</v>
      </c>
      <c r="D13" s="17" t="s">
        <v>5</v>
      </c>
      <c r="E13" s="93">
        <v>44105</v>
      </c>
      <c r="F13" s="70" t="s">
        <v>105</v>
      </c>
      <c r="G13" s="17"/>
      <c r="H13" s="93">
        <v>44105</v>
      </c>
      <c r="I13" s="16">
        <f t="shared" ref="I13:I136" si="0">IF(OR(E13=0,H13=0),"",H13-E13)</f>
        <v>0</v>
      </c>
      <c r="J13" s="28" t="s">
        <v>57</v>
      </c>
      <c r="K13" s="27"/>
      <c r="L13" s="74" t="str">
        <f>IF(AND(C13="Abierto",D13="Urgente"),A13,"")</f>
        <v/>
      </c>
      <c r="M13" s="74" t="str">
        <f ca="1">IF(AND(C13="Abierto",D13="Urgente"),TODAY()-E13,"")</f>
        <v/>
      </c>
      <c r="N13" s="74" t="str">
        <f>IF(AND(C13="Abierto",D13="Urgente"),RANK(M13,$M$13:$M$767,0)+COUNTIF($M$13:M13,M13)-1,"")</f>
        <v/>
      </c>
      <c r="O13" s="74" t="str">
        <f>IF(AND(C13="Abierto",D13="Alta"),A13,"")</f>
        <v/>
      </c>
      <c r="P13" s="74" t="str">
        <f ca="1">IF(AND(C13="Abierto",D13="Alta"),TODAY()-E13,"")</f>
        <v/>
      </c>
      <c r="Q13" s="74" t="str">
        <f>IF(AND(C13="Abierto",D13="Alta"),RANK(P13,$P$13:$P$767,0)+COUNTIF($P$13:P13,P13)-1+MAX(N:N),"")</f>
        <v/>
      </c>
      <c r="R13" s="74" t="str">
        <f>IF(AND(C13="Abierto",D13="Media"),A13,"")</f>
        <v/>
      </c>
      <c r="S13" s="74" t="str">
        <f ca="1">IF(AND(C13="Abierto",D13="Media"),TODAY()-E13,"")</f>
        <v/>
      </c>
      <c r="T13" s="74" t="str">
        <f>IF(AND(C13="Abierto",D13="Media"),RANK(S13,$S$13:$S$767,0)+COUNTIF($S$13:S13,S13)-1+MAX(N:N,Q:Q),"")</f>
        <v/>
      </c>
      <c r="U13" s="74" t="str">
        <f>IF(AND(C13="Abierto",D13="Baja"),A13,"")</f>
        <v/>
      </c>
      <c r="V13" s="74" t="str">
        <f ca="1">IF(AND(C13="Abierto",D13="Baja"),TODAY()-E13,"")</f>
        <v/>
      </c>
      <c r="W13" s="74" t="str">
        <f>IF(AND(C13="Abierto",D13="Baja"),RANK(V13,$V$13:$V$767,0)+COUNTIF($V$13:V13,V13)-1+MAX(N:N,Q:Q,T:T),"")</f>
        <v/>
      </c>
      <c r="X13" s="28" t="str">
        <f>IF(OR(C13="Resuelto",C13=""),"",SUM(N13,Q13,T13,W13))</f>
        <v/>
      </c>
      <c r="Y13" s="28" t="str">
        <f>IF(OR(C13="Resuelto",C13=""),"",SUM(M13,P13,S13,V13))</f>
        <v/>
      </c>
      <c r="Z13" s="28" t="str">
        <f>IF(OR(C13="Resuelto",C13=""),"",SUM(L13,O13,R13,U13))</f>
        <v/>
      </c>
      <c r="AA13" s="28">
        <v>1</v>
      </c>
      <c r="AB13" s="28" t="str">
        <f t="shared" ref="AB13:AB45" ca="1" si="1">IF(ISNA(VLOOKUP(AA13,$X$13:$Z$764,3,FALSE))=TRUE,"",VLOOKUP(AA13,$X$13:$Z$764,3,FALSE))</f>
        <v/>
      </c>
      <c r="AC13" s="75" t="str">
        <f t="shared" ref="AC13:AC45" ca="1" si="2">IF(ISNA(VLOOKUP(AA13,$X$13:$Z$764,2,FALSE))=TRUE,"",VLOOKUP(AA13,$X$13:$Z$764,2,FALSE))</f>
        <v/>
      </c>
      <c r="AD13" s="76"/>
      <c r="AE13" s="77" t="s">
        <v>8</v>
      </c>
      <c r="AF13" s="74">
        <f>COUNTIF(C:C,AE13)</f>
        <v>6</v>
      </c>
      <c r="AG13" s="53"/>
      <c r="AH13" s="78" t="e">
        <f>IF(AI13="","",MAX($AH$5:AH11)+1)</f>
        <v>#REF!</v>
      </c>
      <c r="AI13" s="53" t="e">
        <f>IF(#REF!="","",#REF!)</f>
        <v>#REF!</v>
      </c>
      <c r="AJ13" s="53" t="str">
        <f t="shared" ref="AJ13:AJ45" si="3">IF(ISNA(VLOOKUP(AA13,$AH$13:$AI$764,2,FALSE))=TRUE,"",VLOOKUP(AA13,$AH$13:$AI$764,2,FALSE))</f>
        <v/>
      </c>
      <c r="AK13" s="53" t="s">
        <v>44</v>
      </c>
      <c r="AL13" s="53" t="s">
        <v>34</v>
      </c>
      <c r="AM13" s="53" t="s">
        <v>52</v>
      </c>
      <c r="AN13" s="53" t="s">
        <v>49</v>
      </c>
    </row>
    <row r="14" spans="1:40" ht="25.5" customHeight="1" x14ac:dyDescent="0.25">
      <c r="A14" s="144">
        <v>2</v>
      </c>
      <c r="B14" s="42" t="s">
        <v>143</v>
      </c>
      <c r="C14" s="15" t="s">
        <v>142</v>
      </c>
      <c r="D14" s="17" t="s">
        <v>5</v>
      </c>
      <c r="E14" s="93">
        <v>44105</v>
      </c>
      <c r="F14" s="70"/>
      <c r="G14" s="17" t="s">
        <v>95</v>
      </c>
      <c r="H14" s="93">
        <v>44109</v>
      </c>
      <c r="I14" s="16">
        <f t="shared" si="0"/>
        <v>4</v>
      </c>
      <c r="J14" s="28" t="s">
        <v>57</v>
      </c>
      <c r="K14" s="27"/>
      <c r="L14" s="74" t="str">
        <f>IF(AND(C14="Abierto",D14="Urgente"),A14,"")</f>
        <v/>
      </c>
      <c r="M14" s="74" t="str">
        <f ca="1">IF(AND(C14="Abierto",D14="Urgente"),TODAY()-E14,"")</f>
        <v/>
      </c>
      <c r="N14" s="74" t="str">
        <f>IF(AND(C14="Abierto",D14="Urgente"),RANK(M14,$M$13:$M$767,0)+COUNTIF($M$13:M14,M14)-1,"")</f>
        <v/>
      </c>
      <c r="O14" s="74" t="str">
        <f>IF(AND(C14="Abierto",D14="Alta"),A14,"")</f>
        <v/>
      </c>
      <c r="P14" s="74" t="str">
        <f ca="1">IF(AND(C14="Abierto",D14="Alta"),TODAY()-E14,"")</f>
        <v/>
      </c>
      <c r="Q14" s="74" t="str">
        <f>IF(AND(C14="Abierto",D14="Alta"),RANK(P14,$P$13:$P$767,0)+COUNTIF($P$13:P14,P14)-1+MAX(N:N),"")</f>
        <v/>
      </c>
      <c r="R14" s="74" t="str">
        <f>IF(AND(C14="Abierto",D14="Media"),A14,"")</f>
        <v/>
      </c>
      <c r="S14" s="74" t="str">
        <f ca="1">IF(AND(C14="Abierto",D14="Media"),TODAY()-E14,"")</f>
        <v/>
      </c>
      <c r="T14" s="74" t="str">
        <f>IF(AND(C14="Abierto",D14="Media"),RANK(S14,$S$13:$S$767,0)+COUNTIF($S$13:S14,S14)-1+MAX(N:N,Q:Q),"")</f>
        <v/>
      </c>
      <c r="U14" s="74" t="str">
        <f>IF(AND(C14="Abierto",D14="Baja"),A14,"")</f>
        <v/>
      </c>
      <c r="V14" s="74" t="str">
        <f ca="1">IF(AND(C14="Abierto",D14="Baja"),TODAY()-E14,"")</f>
        <v/>
      </c>
      <c r="W14" s="74" t="str">
        <f>IF(AND(C14="Abierto",D14="Baja"),RANK(V14,$V$13:$V$767,0)+COUNTIF($V$13:V14,V14)-1+MAX(N:N,Q:Q,T:T),"")</f>
        <v/>
      </c>
      <c r="X14" s="28" t="str">
        <f>IF(OR(C14="Resuelto",C14=""),"",SUM(N14,Q14,T14,W14))</f>
        <v/>
      </c>
      <c r="Y14" s="28" t="str">
        <f>IF(OR(C14="Resuelto",C14=""),"",SUM(M14,P14,S14,V14))</f>
        <v/>
      </c>
      <c r="Z14" s="28" t="str">
        <f>IF(OR(C14="Resuelto",C14=""),"",SUM(L14,O14,R14,U14))</f>
        <v/>
      </c>
      <c r="AA14" s="28">
        <v>2</v>
      </c>
      <c r="AB14" s="28">
        <f t="shared" ca="1" si="1"/>
        <v>126</v>
      </c>
      <c r="AC14" s="75">
        <f t="shared" ca="1" si="2"/>
        <v>142</v>
      </c>
      <c r="AD14" s="76"/>
      <c r="AE14" s="77" t="s">
        <v>9</v>
      </c>
      <c r="AF14" s="74">
        <f>COUNTIFS($C:$C,$AE$13,$D:$D,AE14)</f>
        <v>0</v>
      </c>
      <c r="AG14" s="53"/>
      <c r="AH14" s="78" t="str">
        <f>IF(AI14="","",MAX($AH$5:AH13)+1)</f>
        <v/>
      </c>
      <c r="AI14" s="53" t="str">
        <f>IF(G13="","",IF(COUNTIF($AI$11:AI13,G13)=0,G13,""))</f>
        <v/>
      </c>
      <c r="AJ14" s="53" t="str">
        <f t="shared" si="3"/>
        <v/>
      </c>
      <c r="AK14" s="53" t="s">
        <v>44</v>
      </c>
      <c r="AL14" s="53" t="s">
        <v>34</v>
      </c>
      <c r="AM14" s="53" t="s">
        <v>52</v>
      </c>
      <c r="AN14" s="53" t="s">
        <v>49</v>
      </c>
    </row>
    <row r="15" spans="1:40" ht="25.5" customHeight="1" x14ac:dyDescent="0.25">
      <c r="A15" s="102">
        <v>3</v>
      </c>
      <c r="B15" s="42" t="s">
        <v>143</v>
      </c>
      <c r="C15" s="15" t="s">
        <v>142</v>
      </c>
      <c r="D15" s="17" t="s">
        <v>5</v>
      </c>
      <c r="E15" s="93">
        <v>44105</v>
      </c>
      <c r="F15" s="70" t="s">
        <v>105</v>
      </c>
      <c r="G15" s="17"/>
      <c r="H15" s="93">
        <v>44105</v>
      </c>
      <c r="I15" s="16">
        <f t="shared" si="0"/>
        <v>0</v>
      </c>
      <c r="J15" s="28" t="s">
        <v>57</v>
      </c>
      <c r="K15" s="27"/>
      <c r="L15" s="74" t="str">
        <f>IF(AND(C15="Abierto",D15="Urgente"),A15,"")</f>
        <v/>
      </c>
      <c r="M15" s="74" t="str">
        <f ca="1">IF(AND(C15="Abierto",D15="Urgente"),TODAY()-E15,"")</f>
        <v/>
      </c>
      <c r="N15" s="74" t="str">
        <f>IF(AND(C15="Abierto",D15="Urgente"),RANK(M15,$M$13:$M$767,0)+COUNTIF($M$13:M15,M15)-1,"")</f>
        <v/>
      </c>
      <c r="O15" s="74" t="str">
        <f>IF(AND(C15="Abierto",D15="Alta"),A15,"")</f>
        <v/>
      </c>
      <c r="P15" s="74" t="str">
        <f ca="1">IF(AND(C15="Abierto",D15="Alta"),TODAY()-E15,"")</f>
        <v/>
      </c>
      <c r="Q15" s="74" t="str">
        <f>IF(AND(C15="Abierto",D15="Alta"),RANK(P15,$P$13:$P$767,0)+COUNTIF($P$13:P15,P15)-1+MAX(N:N),"")</f>
        <v/>
      </c>
      <c r="R15" s="74" t="str">
        <f>IF(AND(C15="Abierto",D15="Media"),A15,"")</f>
        <v/>
      </c>
      <c r="S15" s="74" t="str">
        <f ca="1">IF(AND(C15="Abierto",D15="Media"),TODAY()-E15,"")</f>
        <v/>
      </c>
      <c r="T15" s="74" t="str">
        <f>IF(AND(C15="Abierto",D15="Media"),RANK(S15,$S$13:$S$767,0)+COUNTIF($S$13:S15,S15)-1+MAX(N:N,Q:Q),"")</f>
        <v/>
      </c>
      <c r="U15" s="74" t="str">
        <f>IF(AND(C15="Abierto",D15="Baja"),A15,"")</f>
        <v/>
      </c>
      <c r="V15" s="74" t="str">
        <f ca="1">IF(AND(C15="Abierto",D15="Baja"),TODAY()-E15,"")</f>
        <v/>
      </c>
      <c r="W15" s="74" t="str">
        <f>IF(AND(C15="Abierto",D15="Baja"),RANK(V15,$V$13:$V$767,0)+COUNTIF($V$13:V15,V15)-1+MAX(N:N,Q:Q,T:T),"")</f>
        <v/>
      </c>
      <c r="X15" s="28" t="str">
        <f>IF(OR(C15="Resuelto",C15=""),"",SUM(N15,Q15,T15,W15))</f>
        <v/>
      </c>
      <c r="Y15" s="28" t="str">
        <f>IF(OR(C15="Resuelto",C15=""),"",SUM(M15,P15,S15,V15))</f>
        <v/>
      </c>
      <c r="Z15" s="28" t="str">
        <f>IF(OR(C15="Resuelto",C15=""),"",SUM(L15,O15,R15,U15))</f>
        <v/>
      </c>
      <c r="AA15" s="28">
        <v>3</v>
      </c>
      <c r="AB15" s="28">
        <f t="shared" ca="1" si="1"/>
        <v>127</v>
      </c>
      <c r="AC15" s="75">
        <f t="shared" ca="1" si="2"/>
        <v>142</v>
      </c>
      <c r="AD15" s="76"/>
      <c r="AE15" s="77" t="s">
        <v>4</v>
      </c>
      <c r="AF15" s="74">
        <f>COUNTIFS($C:$C,$AE$13,$D:$D,AE15)</f>
        <v>0</v>
      </c>
      <c r="AG15" s="53"/>
      <c r="AH15" s="78" t="e">
        <f>IF(AI15="","",MAX($AH$5:AH14)+1)</f>
        <v>#REF!</v>
      </c>
      <c r="AI15" s="53" t="str">
        <f>IF(G14="","",IF(COUNTIF($AI$11:AI14,G14)=0,G14,""))</f>
        <v>Facultad C.Económicas</v>
      </c>
      <c r="AJ15" s="53" t="str">
        <f t="shared" si="3"/>
        <v/>
      </c>
      <c r="AK15" s="53" t="s">
        <v>44</v>
      </c>
      <c r="AL15" s="53" t="s">
        <v>34</v>
      </c>
      <c r="AM15" s="53" t="s">
        <v>52</v>
      </c>
      <c r="AN15" s="53" t="s">
        <v>50</v>
      </c>
    </row>
    <row r="16" spans="1:40" ht="25.5" customHeight="1" x14ac:dyDescent="0.25">
      <c r="A16" s="144">
        <v>4</v>
      </c>
      <c r="B16" s="42" t="s">
        <v>143</v>
      </c>
      <c r="C16" s="15" t="s">
        <v>142</v>
      </c>
      <c r="D16" s="17" t="s">
        <v>5</v>
      </c>
      <c r="E16" s="93">
        <v>44105</v>
      </c>
      <c r="F16" s="70" t="s">
        <v>105</v>
      </c>
      <c r="G16" s="17"/>
      <c r="H16" s="93">
        <v>44105</v>
      </c>
      <c r="I16" s="16">
        <f t="shared" si="0"/>
        <v>0</v>
      </c>
      <c r="J16" s="28" t="s">
        <v>57</v>
      </c>
      <c r="K16" s="27"/>
      <c r="L16" s="74" t="str">
        <f>IF(AND(C16="Abierto",D16="Urgente"),A16,"")</f>
        <v/>
      </c>
      <c r="M16" s="74" t="str">
        <f ca="1">IF(AND(C16="Abierto",D16="Urgente"),TODAY()-E16,"")</f>
        <v/>
      </c>
      <c r="N16" s="74" t="str">
        <f>IF(AND(C16="Abierto",D16="Urgente"),RANK(M16,$M$13:$M$767,0)+COUNTIF($M$13:M16,M16)-1,"")</f>
        <v/>
      </c>
      <c r="O16" s="74" t="str">
        <f>IF(AND(C16="Abierto",D16="Alta"),A16,"")</f>
        <v/>
      </c>
      <c r="P16" s="74" t="str">
        <f ca="1">IF(AND(C16="Abierto",D16="Alta"),TODAY()-E16,"")</f>
        <v/>
      </c>
      <c r="Q16" s="74" t="str">
        <f>IF(AND(C16="Abierto",D16="Alta"),RANK(P16,$P$13:$P$767,0)+COUNTIF($P$13:P16,P16)-1+MAX(N:N),"")</f>
        <v/>
      </c>
      <c r="R16" s="74" t="str">
        <f>IF(AND(C16="Abierto",D16="Media"),A16,"")</f>
        <v/>
      </c>
      <c r="S16" s="74" t="str">
        <f ca="1">IF(AND(C16="Abierto",D16="Media"),TODAY()-E16,"")</f>
        <v/>
      </c>
      <c r="T16" s="74" t="str">
        <f>IF(AND(C16="Abierto",D16="Media"),RANK(S16,$S$13:$S$767,0)+COUNTIF($S$13:S16,S16)-1+MAX(N:N,Q:Q),"")</f>
        <v/>
      </c>
      <c r="U16" s="74" t="str">
        <f>IF(AND(C16="Abierto",D16="Baja"),A16,"")</f>
        <v/>
      </c>
      <c r="V16" s="74" t="str">
        <f ca="1">IF(AND(C16="Abierto",D16="Baja"),TODAY()-E16,"")</f>
        <v/>
      </c>
      <c r="W16" s="74" t="str">
        <f>IF(AND(C16="Abierto",D16="Baja"),RANK(V16,$V$13:$V$767,0)+COUNTIF($V$13:V16,V16)-1+MAX(N:N,Q:Q,T:T),"")</f>
        <v/>
      </c>
      <c r="X16" s="28" t="str">
        <f>IF(OR(C16="Resuelto",C16=""),"",SUM(N16,Q16,T16,W16))</f>
        <v/>
      </c>
      <c r="Y16" s="28" t="str">
        <f>IF(OR(C16="Resuelto",C16=""),"",SUM(M16,P16,S16,V16))</f>
        <v/>
      </c>
      <c r="Z16" s="28" t="str">
        <f>IF(OR(C16="Resuelto",C16=""),"",SUM(L16,O16,R16,U16))</f>
        <v/>
      </c>
      <c r="AA16" s="28">
        <v>15</v>
      </c>
      <c r="AB16" s="28" t="str">
        <f t="shared" ca="1" si="1"/>
        <v/>
      </c>
      <c r="AC16" s="75" t="str">
        <f t="shared" ca="1" si="2"/>
        <v/>
      </c>
      <c r="AD16" s="53"/>
      <c r="AE16" s="53"/>
      <c r="AF16" s="53"/>
      <c r="AG16" s="53"/>
      <c r="AH16" s="78" t="str">
        <f>IF(AI16="","",MAX($AH$5:AH15)+1)</f>
        <v/>
      </c>
      <c r="AI16" s="53" t="str">
        <f>IF(G15="","",IF(COUNTIF($AI$11:AI15,G15)=0,G15,""))</f>
        <v/>
      </c>
      <c r="AJ16" s="53" t="str">
        <f t="shared" si="3"/>
        <v/>
      </c>
      <c r="AK16" s="53" t="s">
        <v>44</v>
      </c>
      <c r="AL16" s="53" t="s">
        <v>34</v>
      </c>
      <c r="AM16" s="53" t="s">
        <v>52</v>
      </c>
      <c r="AN16" s="53" t="s">
        <v>49</v>
      </c>
    </row>
    <row r="17" spans="1:40" ht="25.5" customHeight="1" x14ac:dyDescent="0.25">
      <c r="A17" s="102">
        <v>5</v>
      </c>
      <c r="B17" s="42" t="s">
        <v>143</v>
      </c>
      <c r="C17" s="15" t="s">
        <v>142</v>
      </c>
      <c r="D17" s="17" t="s">
        <v>5</v>
      </c>
      <c r="E17" s="95">
        <v>44105</v>
      </c>
      <c r="F17" s="98" t="s">
        <v>105</v>
      </c>
      <c r="G17" s="17"/>
      <c r="H17" s="95">
        <v>44105</v>
      </c>
      <c r="I17" s="16">
        <f t="shared" si="0"/>
        <v>0</v>
      </c>
      <c r="J17" s="28" t="s">
        <v>57</v>
      </c>
      <c r="K17" s="50"/>
      <c r="L17" s="74" t="str">
        <f>IF(AND(C17="Abierto",D17="Urgente"),A17,"")</f>
        <v/>
      </c>
      <c r="M17" s="74" t="str">
        <f ca="1">IF(AND(C17="Abierto",D17="Urgente"),TODAY()-E17,"")</f>
        <v/>
      </c>
      <c r="N17" s="74" t="str">
        <f>IF(AND(C17="Abierto",D17="Urgente"),RANK(M17,$M$13:$M$767,0)+COUNTIF($M$13:M17,M17)-1,"")</f>
        <v/>
      </c>
      <c r="O17" s="74" t="str">
        <f>IF(AND(C17="Abierto",D17="Alta"),A17,"")</f>
        <v/>
      </c>
      <c r="P17" s="74" t="str">
        <f ca="1">IF(AND(C17="Abierto",D17="Alta"),TODAY()-E17,"")</f>
        <v/>
      </c>
      <c r="Q17" s="74" t="str">
        <f>IF(AND(C17="Abierto",D17="Alta"),RANK(P17,$P$13:$P$767,0)+COUNTIF($P$13:P17,P17)-1+MAX(N:N),"")</f>
        <v/>
      </c>
      <c r="R17" s="74" t="str">
        <f>IF(AND(C17="Abierto",D17="Media"),A17,"")</f>
        <v/>
      </c>
      <c r="S17" s="74" t="str">
        <f ca="1">IF(AND(C17="Abierto",D17="Media"),TODAY()-E17,"")</f>
        <v/>
      </c>
      <c r="T17" s="74" t="str">
        <f>IF(AND(C17="Abierto",D17="Media"),RANK(S17,$S$13:$S$767,0)+COUNTIF($S$13:S17,S17)-1+MAX(N:N,Q:Q),"")</f>
        <v/>
      </c>
      <c r="U17" s="74" t="str">
        <f>IF(AND(C17="Abierto",D17="Baja"),A17,"")</f>
        <v/>
      </c>
      <c r="V17" s="74" t="str">
        <f ca="1">IF(AND(C17="Abierto",D17="Baja"),TODAY()-E17,"")</f>
        <v/>
      </c>
      <c r="W17" s="74" t="str">
        <f>IF(AND(C17="Abierto",D17="Baja"),RANK(V17,$V$13:$V$767,0)+COUNTIF($V$13:V17,V17)-1+MAX(N:N,Q:Q,T:T),"")</f>
        <v/>
      </c>
      <c r="X17" s="28" t="str">
        <f>IF(OR(C17="Resuelto",C17=""),"",SUM(N17,Q17,T17,W17))</f>
        <v/>
      </c>
      <c r="Y17" s="28" t="str">
        <f>IF(OR(C17="Resuelto",C17=""),"",SUM(M17,P17,S17,V17))</f>
        <v/>
      </c>
      <c r="Z17" s="28" t="str">
        <f>IF(OR(C17="Resuelto",C17=""),"",SUM(L17,O17,R17,U17))</f>
        <v/>
      </c>
      <c r="AA17" s="28">
        <v>58</v>
      </c>
      <c r="AB17" s="28" t="str">
        <f t="shared" ca="1" si="1"/>
        <v/>
      </c>
      <c r="AC17" s="75" t="str">
        <f t="shared" ca="1" si="2"/>
        <v/>
      </c>
      <c r="AD17" s="53"/>
      <c r="AE17" s="53"/>
      <c r="AF17" s="53"/>
      <c r="AG17" s="53"/>
      <c r="AH17" s="78" t="str">
        <f>IF(AI17="","",MAX($AH$5:AH16)+1)</f>
        <v/>
      </c>
      <c r="AI17" s="53" t="str">
        <f>IF(G16="","",IF(COUNTIF($AI$11:AI16,G16)=0,G16,""))</f>
        <v/>
      </c>
      <c r="AJ17" s="53" t="str">
        <f t="shared" si="3"/>
        <v/>
      </c>
      <c r="AK17" s="53" t="s">
        <v>44</v>
      </c>
      <c r="AL17" s="53" t="s">
        <v>34</v>
      </c>
      <c r="AM17" s="53" t="s">
        <v>52</v>
      </c>
      <c r="AN17" s="53" t="s">
        <v>49</v>
      </c>
    </row>
    <row r="18" spans="1:40" ht="25.5" customHeight="1" x14ac:dyDescent="0.25">
      <c r="A18" s="144">
        <v>6</v>
      </c>
      <c r="B18" s="42" t="s">
        <v>143</v>
      </c>
      <c r="C18" s="15" t="s">
        <v>142</v>
      </c>
      <c r="D18" s="17" t="s">
        <v>5</v>
      </c>
      <c r="E18" s="93">
        <v>44105</v>
      </c>
      <c r="F18" s="70" t="s">
        <v>105</v>
      </c>
      <c r="G18" s="17"/>
      <c r="H18" s="93">
        <v>44105</v>
      </c>
      <c r="I18" s="16">
        <f t="shared" si="0"/>
        <v>0</v>
      </c>
      <c r="J18" s="28" t="s">
        <v>57</v>
      </c>
      <c r="K18" s="27"/>
      <c r="L18" s="74" t="str">
        <f>IF(AND(C18="Abierto",D18="Urgente"),A18,"")</f>
        <v/>
      </c>
      <c r="M18" s="74" t="str">
        <f ca="1">IF(AND(C18="Abierto",D18="Urgente"),TODAY()-E18,"")</f>
        <v/>
      </c>
      <c r="N18" s="74" t="str">
        <f>IF(AND(C18="Abierto",D18="Urgente"),RANK(M18,$M$13:$M$767,0)+COUNTIF($M$13:M18,M18)-1,"")</f>
        <v/>
      </c>
      <c r="O18" s="74" t="str">
        <f>IF(AND(C18="Abierto",D18="Alta"),A18,"")</f>
        <v/>
      </c>
      <c r="P18" s="74" t="str">
        <f ca="1">IF(AND(C18="Abierto",D18="Alta"),TODAY()-E18,"")</f>
        <v/>
      </c>
      <c r="Q18" s="74" t="str">
        <f>IF(AND(C18="Abierto",D18="Alta"),RANK(P18,$P$13:$P$767,0)+COUNTIF($P$13:P18,P18)-1+MAX(N:N),"")</f>
        <v/>
      </c>
      <c r="R18" s="74" t="str">
        <f>IF(AND(C18="Abierto",D18="Media"),A18,"")</f>
        <v/>
      </c>
      <c r="S18" s="74" t="str">
        <f ca="1">IF(AND(C18="Abierto",D18="Media"),TODAY()-E18,"")</f>
        <v/>
      </c>
      <c r="T18" s="74" t="str">
        <f>IF(AND(C18="Abierto",D18="Media"),RANK(S18,$S$13:$S$767,0)+COUNTIF($S$13:S18,S18)-1+MAX(N:N,Q:Q),"")</f>
        <v/>
      </c>
      <c r="U18" s="74" t="str">
        <f>IF(AND(C18="Abierto",D18="Baja"),A18,"")</f>
        <v/>
      </c>
      <c r="V18" s="74" t="str">
        <f ca="1">IF(AND(C18="Abierto",D18="Baja"),TODAY()-E18,"")</f>
        <v/>
      </c>
      <c r="W18" s="74" t="str">
        <f>IF(AND(C18="Abierto",D18="Baja"),RANK(V18,$V$13:$V$767,0)+COUNTIF($V$13:V18,V18)-1+MAX(N:N,Q:Q,T:T),"")</f>
        <v/>
      </c>
      <c r="X18" s="28" t="str">
        <f>IF(OR(C18="Resuelto",C18=""),"",SUM(N18,Q18,T18,W18))</f>
        <v/>
      </c>
      <c r="Y18" s="28" t="str">
        <f>IF(OR(C18="Resuelto",C18=""),"",SUM(M18,P18,S18,V18))</f>
        <v/>
      </c>
      <c r="Z18" s="28" t="str">
        <f>IF(OR(C18="Resuelto",C18=""),"",SUM(L18,O18,R18,U18))</f>
        <v/>
      </c>
      <c r="AA18" s="28">
        <v>117</v>
      </c>
      <c r="AB18" s="28" t="str">
        <f t="shared" ca="1" si="1"/>
        <v/>
      </c>
      <c r="AC18" s="75" t="str">
        <f t="shared" ca="1" si="2"/>
        <v/>
      </c>
      <c r="AD18" s="53"/>
      <c r="AE18" s="53"/>
      <c r="AF18" s="53"/>
      <c r="AG18" s="53"/>
      <c r="AH18" s="78" t="str">
        <f>IF(AI18="","",MAX($AH$5:AH17)+1)</f>
        <v/>
      </c>
      <c r="AI18" s="53" t="str">
        <f>IF(G17="","",IF(COUNTIF($AI$11:AI17,G17)=0,G17,""))</f>
        <v/>
      </c>
      <c r="AJ18" s="53" t="str">
        <f t="shared" si="3"/>
        <v/>
      </c>
      <c r="AK18" s="53" t="s">
        <v>44</v>
      </c>
      <c r="AL18" s="53" t="s">
        <v>35</v>
      </c>
      <c r="AM18" s="53" t="s">
        <v>53</v>
      </c>
      <c r="AN18" s="53" t="s">
        <v>49</v>
      </c>
    </row>
    <row r="19" spans="1:40" ht="25.5" customHeight="1" x14ac:dyDescent="0.25">
      <c r="A19" s="102">
        <v>7</v>
      </c>
      <c r="B19" s="42" t="s">
        <v>143</v>
      </c>
      <c r="C19" s="15" t="s">
        <v>142</v>
      </c>
      <c r="D19" s="17" t="s">
        <v>5</v>
      </c>
      <c r="E19" s="93">
        <v>44105</v>
      </c>
      <c r="F19" s="70" t="s">
        <v>105</v>
      </c>
      <c r="G19" s="17"/>
      <c r="H19" s="93">
        <v>44105</v>
      </c>
      <c r="I19" s="16">
        <f t="shared" si="0"/>
        <v>0</v>
      </c>
      <c r="J19" s="28" t="s">
        <v>57</v>
      </c>
      <c r="K19" s="27"/>
      <c r="L19" s="74" t="str">
        <f>IF(AND(C19="Abierto",D19="Urgente"),A19,"")</f>
        <v/>
      </c>
      <c r="M19" s="74" t="str">
        <f ca="1">IF(AND(C19="Abierto",D19="Urgente"),TODAY()-E19,"")</f>
        <v/>
      </c>
      <c r="N19" s="74" t="str">
        <f>IF(AND(C19="Abierto",D19="Urgente"),RANK(M19,$M$13:$M$767,0)+COUNTIF($M$13:M19,M19)-1,"")</f>
        <v/>
      </c>
      <c r="O19" s="74" t="str">
        <f>IF(AND(C19="Abierto",D19="Alta"),A19,"")</f>
        <v/>
      </c>
      <c r="P19" s="74" t="str">
        <f ca="1">IF(AND(C19="Abierto",D19="Alta"),TODAY()-E19,"")</f>
        <v/>
      </c>
      <c r="Q19" s="74" t="str">
        <f>IF(AND(C19="Abierto",D19="Alta"),RANK(P19,$P$13:$P$767,0)+COUNTIF($P$13:P19,P19)-1+MAX(N:N),"")</f>
        <v/>
      </c>
      <c r="R19" s="74" t="str">
        <f>IF(AND(C19="Abierto",D19="Media"),A19,"")</f>
        <v/>
      </c>
      <c r="S19" s="74" t="str">
        <f ca="1">IF(AND(C19="Abierto",D19="Media"),TODAY()-E19,"")</f>
        <v/>
      </c>
      <c r="T19" s="74" t="str">
        <f>IF(AND(C19="Abierto",D19="Media"),RANK(S19,$S$13:$S$767,0)+COUNTIF($S$13:S19,S19)-1+MAX(N:N,Q:Q),"")</f>
        <v/>
      </c>
      <c r="U19" s="74" t="str">
        <f>IF(AND(C19="Abierto",D19="Baja"),A19,"")</f>
        <v/>
      </c>
      <c r="V19" s="74" t="str">
        <f ca="1">IF(AND(C19="Abierto",D19="Baja"),TODAY()-E19,"")</f>
        <v/>
      </c>
      <c r="W19" s="74" t="str">
        <f>IF(AND(C19="Abierto",D19="Baja"),RANK(V19,$V$13:$V$767,0)+COUNTIF($V$13:V19,V19)-1+MAX(N:N,Q:Q,T:T),"")</f>
        <v/>
      </c>
      <c r="X19" s="28" t="str">
        <f>IF(OR(C19="Resuelto",C19=""),"",SUM(N19,Q19,T19,W19))</f>
        <v/>
      </c>
      <c r="Y19" s="28" t="str">
        <f>IF(OR(C19="Resuelto",C19=""),"",SUM(M19,P19,S19,V19))</f>
        <v/>
      </c>
      <c r="Z19" s="28" t="str">
        <f>IF(OR(C19="Resuelto",C19=""),"",SUM(L19,O19,R19,U19))</f>
        <v/>
      </c>
      <c r="AA19" s="28">
        <v>126</v>
      </c>
      <c r="AB19" s="28" t="str">
        <f t="shared" ca="1" si="1"/>
        <v/>
      </c>
      <c r="AC19" s="75" t="str">
        <f t="shared" ca="1" si="2"/>
        <v/>
      </c>
      <c r="AD19" s="53"/>
      <c r="AE19" s="53"/>
      <c r="AF19" s="53"/>
      <c r="AG19" s="53"/>
      <c r="AH19" s="78" t="str">
        <f>IF(AI19="","",MAX($AH$5:AH18)+1)</f>
        <v/>
      </c>
      <c r="AI19" s="53" t="str">
        <f>IF(G18="","",IF(COUNTIF($AI$11:AI18,G18)=0,G18,""))</f>
        <v/>
      </c>
      <c r="AJ19" s="53" t="str">
        <f t="shared" si="3"/>
        <v/>
      </c>
      <c r="AK19" s="53" t="s">
        <v>44</v>
      </c>
      <c r="AL19" s="53" t="s">
        <v>35</v>
      </c>
      <c r="AM19" s="53" t="s">
        <v>53</v>
      </c>
      <c r="AN19" s="53" t="s">
        <v>49</v>
      </c>
    </row>
    <row r="20" spans="1:40" ht="25.5" customHeight="1" x14ac:dyDescent="0.25">
      <c r="A20" s="144">
        <v>8</v>
      </c>
      <c r="B20" s="42" t="s">
        <v>143</v>
      </c>
      <c r="C20" s="15" t="s">
        <v>142</v>
      </c>
      <c r="D20" s="17" t="s">
        <v>5</v>
      </c>
      <c r="E20" s="93">
        <v>44105</v>
      </c>
      <c r="F20" s="70" t="s">
        <v>105</v>
      </c>
      <c r="G20" s="17"/>
      <c r="H20" s="93">
        <v>44105</v>
      </c>
      <c r="I20" s="16">
        <f t="shared" si="0"/>
        <v>0</v>
      </c>
      <c r="J20" s="28" t="s">
        <v>57</v>
      </c>
      <c r="K20" s="27"/>
      <c r="L20" s="74" t="str">
        <f>IF(AND(C20="Abierto",D20="Urgente"),A20,"")</f>
        <v/>
      </c>
      <c r="M20" s="74" t="str">
        <f ca="1">IF(AND(C20="Abierto",D20="Urgente"),TODAY()-E20,"")</f>
        <v/>
      </c>
      <c r="N20" s="74" t="str">
        <f>IF(AND(C20="Abierto",D20="Urgente"),RANK(M20,$M$13:$M$767,0)+COUNTIF($M$13:M20,M20)-1,"")</f>
        <v/>
      </c>
      <c r="O20" s="74" t="str">
        <f>IF(AND(C20="Abierto",D20="Alta"),A20,"")</f>
        <v/>
      </c>
      <c r="P20" s="74" t="str">
        <f ca="1">IF(AND(C20="Abierto",D20="Alta"),TODAY()-E20,"")</f>
        <v/>
      </c>
      <c r="Q20" s="74" t="str">
        <f>IF(AND(C20="Abierto",D20="Alta"),RANK(P20,$P$13:$P$767,0)+COUNTIF($P$13:P20,P20)-1+MAX(N:N),"")</f>
        <v/>
      </c>
      <c r="R20" s="74" t="str">
        <f>IF(AND(C20="Abierto",D20="Media"),A20,"")</f>
        <v/>
      </c>
      <c r="S20" s="74" t="str">
        <f ca="1">IF(AND(C20="Abierto",D20="Media"),TODAY()-E20,"")</f>
        <v/>
      </c>
      <c r="T20" s="74" t="str">
        <f>IF(AND(C20="Abierto",D20="Media"),RANK(S20,$S$13:$S$767,0)+COUNTIF($S$13:S20,S20)-1+MAX(N:N,Q:Q),"")</f>
        <v/>
      </c>
      <c r="U20" s="74" t="str">
        <f>IF(AND(C20="Abierto",D20="Baja"),A20,"")</f>
        <v/>
      </c>
      <c r="V20" s="74" t="str">
        <f ca="1">IF(AND(C20="Abierto",D20="Baja"),TODAY()-E20,"")</f>
        <v/>
      </c>
      <c r="W20" s="74" t="str">
        <f>IF(AND(C20="Abierto",D20="Baja"),RANK(V20,$V$13:$V$767,0)+COUNTIF($V$13:V20,V20)-1+MAX(N:N,Q:Q,T:T),"")</f>
        <v/>
      </c>
      <c r="X20" s="28" t="str">
        <f>IF(OR(C20="Resuelto",C20=""),"",SUM(N20,Q20,T20,W20))</f>
        <v/>
      </c>
      <c r="Y20" s="28" t="str">
        <f>IF(OR(C20="Resuelto",C20=""),"",SUM(M20,P20,S20,V20))</f>
        <v/>
      </c>
      <c r="Z20" s="28" t="str">
        <f>IF(OR(C20="Resuelto",C20=""),"",SUM(L20,O20,R20,U20))</f>
        <v/>
      </c>
      <c r="AA20" s="28">
        <v>178</v>
      </c>
      <c r="AB20" s="28" t="str">
        <f t="shared" ca="1" si="1"/>
        <v/>
      </c>
      <c r="AC20" s="75" t="str">
        <f t="shared" ca="1" si="2"/>
        <v/>
      </c>
      <c r="AD20" s="53"/>
      <c r="AE20" s="53"/>
      <c r="AF20" s="53"/>
      <c r="AG20" s="53"/>
      <c r="AH20" s="78" t="str">
        <f>IF(AI20="","",MAX($AH$5:AH19)+1)</f>
        <v/>
      </c>
      <c r="AI20" s="53" t="str">
        <f>IF(G19="","",IF(COUNTIF($AI$11:AI19,G19)=0,G19,""))</f>
        <v/>
      </c>
      <c r="AJ20" s="53" t="str">
        <f t="shared" si="3"/>
        <v/>
      </c>
      <c r="AK20" s="53" t="s">
        <v>44</v>
      </c>
      <c r="AL20" s="53" t="s">
        <v>35</v>
      </c>
      <c r="AM20" s="53" t="s">
        <v>52</v>
      </c>
      <c r="AN20" s="53" t="s">
        <v>49</v>
      </c>
    </row>
    <row r="21" spans="1:40" ht="25.5" customHeight="1" x14ac:dyDescent="0.25">
      <c r="A21" s="102">
        <v>9</v>
      </c>
      <c r="B21" s="42" t="s">
        <v>143</v>
      </c>
      <c r="C21" s="15" t="s">
        <v>142</v>
      </c>
      <c r="D21" s="17" t="s">
        <v>5</v>
      </c>
      <c r="E21" s="93">
        <v>44105</v>
      </c>
      <c r="F21" s="70" t="s">
        <v>105</v>
      </c>
      <c r="G21" s="17"/>
      <c r="H21" s="93">
        <v>44105</v>
      </c>
      <c r="I21" s="16">
        <f t="shared" si="0"/>
        <v>0</v>
      </c>
      <c r="J21" s="28" t="s">
        <v>57</v>
      </c>
      <c r="K21" s="27"/>
      <c r="L21" s="74" t="str">
        <f>IF(AND(C21="Abierto",D21="Urgente"),A21,"")</f>
        <v/>
      </c>
      <c r="M21" s="74" t="str">
        <f ca="1">IF(AND(C21="Abierto",D21="Urgente"),TODAY()-E21,"")</f>
        <v/>
      </c>
      <c r="N21" s="74" t="str">
        <f>IF(AND(C21="Abierto",D21="Urgente"),RANK(M21,$M$13:$M$767,0)+COUNTIF($M$13:M21,M21)-1,"")</f>
        <v/>
      </c>
      <c r="O21" s="74" t="str">
        <f>IF(AND(C21="Abierto",D21="Alta"),A21,"")</f>
        <v/>
      </c>
      <c r="P21" s="74" t="str">
        <f ca="1">IF(AND(C21="Abierto",D21="Alta"),TODAY()-E21,"")</f>
        <v/>
      </c>
      <c r="Q21" s="74" t="str">
        <f>IF(AND(C21="Abierto",D21="Alta"),RANK(P21,$P$13:$P$767,0)+COUNTIF($P$13:P21,P21)-1+MAX(N:N),"")</f>
        <v/>
      </c>
      <c r="R21" s="74" t="str">
        <f>IF(AND(C21="Abierto",D21="Media"),A21,"")</f>
        <v/>
      </c>
      <c r="S21" s="74" t="str">
        <f ca="1">IF(AND(C21="Abierto",D21="Media"),TODAY()-E21,"")</f>
        <v/>
      </c>
      <c r="T21" s="74" t="str">
        <f>IF(AND(C21="Abierto",D21="Media"),RANK(S21,$S$13:$S$767,0)+COUNTIF($S$13:S21,S21)-1+MAX(N:N,Q:Q),"")</f>
        <v/>
      </c>
      <c r="U21" s="74" t="str">
        <f>IF(AND(C21="Abierto",D21="Baja"),A21,"")</f>
        <v/>
      </c>
      <c r="V21" s="74" t="str">
        <f ca="1">IF(AND(C21="Abierto",D21="Baja"),TODAY()-E21,"")</f>
        <v/>
      </c>
      <c r="W21" s="74" t="str">
        <f>IF(AND(C21="Abierto",D21="Baja"),RANK(V21,$V$13:$V$767,0)+COUNTIF($V$13:V21,V21)-1+MAX(N:N,Q:Q,T:T),"")</f>
        <v/>
      </c>
      <c r="X21" s="28" t="str">
        <f>IF(OR(C21="Resuelto",C21=""),"",SUM(N21,Q21,T21,W21))</f>
        <v/>
      </c>
      <c r="Y21" s="28" t="str">
        <f>IF(OR(C21="Resuelto",C21=""),"",SUM(M21,P21,S21,V21))</f>
        <v/>
      </c>
      <c r="Z21" s="28" t="str">
        <f>IF(OR(C21="Resuelto",C21=""),"",SUM(L21,O21,R21,U21))</f>
        <v/>
      </c>
      <c r="AA21" s="28">
        <v>179</v>
      </c>
      <c r="AB21" s="28" t="str">
        <f t="shared" ca="1" si="1"/>
        <v/>
      </c>
      <c r="AC21" s="75" t="str">
        <f t="shared" ca="1" si="2"/>
        <v/>
      </c>
      <c r="AD21" s="53"/>
      <c r="AE21" s="53"/>
      <c r="AF21" s="53"/>
      <c r="AG21" s="53"/>
      <c r="AH21" s="78" t="str">
        <f>IF(AI21="","",MAX($AH$5:AH20)+1)</f>
        <v/>
      </c>
      <c r="AI21" s="53" t="str">
        <f>IF(G20="","",IF(COUNTIF($AI$11:AI20,G20)=0,G20,""))</f>
        <v/>
      </c>
      <c r="AJ21" s="53" t="str">
        <f t="shared" si="3"/>
        <v/>
      </c>
      <c r="AK21" s="53" t="s">
        <v>44</v>
      </c>
      <c r="AL21" s="53" t="s">
        <v>35</v>
      </c>
      <c r="AM21" s="53" t="s">
        <v>52</v>
      </c>
      <c r="AN21" s="53" t="s">
        <v>51</v>
      </c>
    </row>
    <row r="22" spans="1:40" ht="25.5" customHeight="1" x14ac:dyDescent="0.25">
      <c r="A22" s="144">
        <v>10</v>
      </c>
      <c r="B22" s="42" t="s">
        <v>143</v>
      </c>
      <c r="C22" s="15" t="s">
        <v>142</v>
      </c>
      <c r="D22" s="17" t="s">
        <v>5</v>
      </c>
      <c r="E22" s="93">
        <v>44105</v>
      </c>
      <c r="F22" s="70" t="s">
        <v>105</v>
      </c>
      <c r="G22" s="17"/>
      <c r="H22" s="93">
        <v>44105</v>
      </c>
      <c r="I22" s="16">
        <f t="shared" si="0"/>
        <v>0</v>
      </c>
      <c r="J22" s="28" t="s">
        <v>57</v>
      </c>
      <c r="K22" s="27"/>
      <c r="L22" s="74" t="str">
        <f>IF(AND(C22="Abierto",D22="Urgente"),A22,"")</f>
        <v/>
      </c>
      <c r="M22" s="74" t="str">
        <f ca="1">IF(AND(C22="Abierto",D22="Urgente"),TODAY()-E22,"")</f>
        <v/>
      </c>
      <c r="N22" s="74" t="str">
        <f>IF(AND(C22="Abierto",D22="Urgente"),RANK(M22,$M$13:$M$767,0)+COUNTIF($M$13:M22,M22)-1,"")</f>
        <v/>
      </c>
      <c r="O22" s="74" t="str">
        <f>IF(AND(C22="Abierto",D22="Alta"),A22,"")</f>
        <v/>
      </c>
      <c r="P22" s="74" t="str">
        <f ca="1">IF(AND(C22="Abierto",D22="Alta"),TODAY()-E22,"")</f>
        <v/>
      </c>
      <c r="Q22" s="74" t="str">
        <f>IF(AND(C22="Abierto",D22="Alta"),RANK(P22,$P$13:$P$767,0)+COUNTIF($P$13:P22,P22)-1+MAX(N:N),"")</f>
        <v/>
      </c>
      <c r="R22" s="74" t="str">
        <f>IF(AND(C22="Abierto",D22="Media"),A22,"")</f>
        <v/>
      </c>
      <c r="S22" s="74" t="str">
        <f ca="1">IF(AND(C22="Abierto",D22="Media"),TODAY()-E22,"")</f>
        <v/>
      </c>
      <c r="T22" s="74" t="str">
        <f>IF(AND(C22="Abierto",D22="Media"),RANK(S22,$S$13:$S$767,0)+COUNTIF($S$13:S22,S22)-1+MAX(N:N,Q:Q),"")</f>
        <v/>
      </c>
      <c r="U22" s="74" t="str">
        <f>IF(AND(C22="Abierto",D22="Baja"),A22,"")</f>
        <v/>
      </c>
      <c r="V22" s="74" t="str">
        <f ca="1">IF(AND(C22="Abierto",D22="Baja"),TODAY()-E22,"")</f>
        <v/>
      </c>
      <c r="W22" s="74" t="str">
        <f>IF(AND(C22="Abierto",D22="Baja"),RANK(V22,$V$13:$V$767,0)+COUNTIF($V$13:V22,V22)-1+MAX(N:N,Q:Q,T:T),"")</f>
        <v/>
      </c>
      <c r="X22" s="28" t="str">
        <f>IF(OR(C22="Resuelto",C22=""),"",SUM(N22,Q22,T22,W22))</f>
        <v/>
      </c>
      <c r="Y22" s="28" t="str">
        <f>IF(OR(C22="Resuelto",C22=""),"",SUM(M22,P22,S22,V22))</f>
        <v/>
      </c>
      <c r="Z22" s="28" t="str">
        <f>IF(OR(C22="Resuelto",C22=""),"",SUM(L22,O22,R22,U22))</f>
        <v/>
      </c>
      <c r="AA22" s="28">
        <v>180</v>
      </c>
      <c r="AB22" s="28" t="str">
        <f t="shared" ca="1" si="1"/>
        <v/>
      </c>
      <c r="AC22" s="75" t="str">
        <f t="shared" ca="1" si="2"/>
        <v/>
      </c>
      <c r="AD22" s="53"/>
      <c r="AE22" s="53"/>
      <c r="AF22" s="53"/>
      <c r="AG22" s="53"/>
      <c r="AH22" s="78" t="str">
        <f>IF(AI22="","",MAX($AH$5:AH21)+1)</f>
        <v/>
      </c>
      <c r="AI22" s="53" t="str">
        <f>IF(G21="","",IF(COUNTIF($AI$11:AI21,G21)=0,G21,""))</f>
        <v/>
      </c>
      <c r="AJ22" s="53" t="str">
        <f t="shared" si="3"/>
        <v/>
      </c>
      <c r="AK22" s="53" t="s">
        <v>44</v>
      </c>
      <c r="AL22" s="53" t="s">
        <v>35</v>
      </c>
      <c r="AM22" s="53" t="s">
        <v>52</v>
      </c>
      <c r="AN22" s="53" t="s">
        <v>49</v>
      </c>
    </row>
    <row r="23" spans="1:40" ht="25.5" customHeight="1" x14ac:dyDescent="0.25">
      <c r="A23" s="102">
        <v>11</v>
      </c>
      <c r="B23" s="42" t="s">
        <v>143</v>
      </c>
      <c r="C23" s="15" t="s">
        <v>142</v>
      </c>
      <c r="D23" s="17" t="s">
        <v>5</v>
      </c>
      <c r="E23" s="93">
        <v>44105</v>
      </c>
      <c r="F23" s="70" t="s">
        <v>105</v>
      </c>
      <c r="G23" s="17"/>
      <c r="H23" s="93">
        <v>44105</v>
      </c>
      <c r="I23" s="16">
        <f t="shared" si="0"/>
        <v>0</v>
      </c>
      <c r="J23" s="28" t="s">
        <v>57</v>
      </c>
      <c r="K23" s="27"/>
      <c r="L23" s="74" t="str">
        <f>IF(AND(C23="Abierto",D23="Urgente"),A23,"")</f>
        <v/>
      </c>
      <c r="M23" s="74" t="str">
        <f ca="1">IF(AND(C23="Abierto",D23="Urgente"),TODAY()-E23,"")</f>
        <v/>
      </c>
      <c r="N23" s="74" t="str">
        <f>IF(AND(C23="Abierto",D23="Urgente"),RANK(M23,$M$13:$M$767,0)+COUNTIF($M$13:M23,M23)-1,"")</f>
        <v/>
      </c>
      <c r="O23" s="74" t="str">
        <f>IF(AND(C23="Abierto",D23="Alta"),A23,"")</f>
        <v/>
      </c>
      <c r="P23" s="74" t="str">
        <f ca="1">IF(AND(C23="Abierto",D23="Alta"),TODAY()-E23,"")</f>
        <v/>
      </c>
      <c r="Q23" s="74" t="str">
        <f>IF(AND(C23="Abierto",D23="Alta"),RANK(P23,$P$13:$P$767,0)+COUNTIF($P$13:P23,P23)-1+MAX(N:N),"")</f>
        <v/>
      </c>
      <c r="R23" s="74" t="str">
        <f>IF(AND(C23="Abierto",D23="Media"),A23,"")</f>
        <v/>
      </c>
      <c r="S23" s="74" t="str">
        <f ca="1">IF(AND(C23="Abierto",D23="Media"),TODAY()-E23,"")</f>
        <v/>
      </c>
      <c r="T23" s="74" t="str">
        <f>IF(AND(C23="Abierto",D23="Media"),RANK(S23,$S$13:$S$767,0)+COUNTIF($S$13:S23,S23)-1+MAX(N:N,Q:Q),"")</f>
        <v/>
      </c>
      <c r="U23" s="74" t="str">
        <f>IF(AND(C23="Abierto",D23="Baja"),A23,"")</f>
        <v/>
      </c>
      <c r="V23" s="74" t="str">
        <f ca="1">IF(AND(C23="Abierto",D23="Baja"),TODAY()-E23,"")</f>
        <v/>
      </c>
      <c r="W23" s="74" t="str">
        <f>IF(AND(C23="Abierto",D23="Baja"),RANK(V23,$V$13:$V$767,0)+COUNTIF($V$13:V23,V23)-1+MAX(N:N,Q:Q,T:T),"")</f>
        <v/>
      </c>
      <c r="X23" s="28" t="str">
        <f>IF(OR(C23="Resuelto",C23=""),"",SUM(N23,Q23,T23,W23))</f>
        <v/>
      </c>
      <c r="Y23" s="28" t="str">
        <f>IF(OR(C23="Resuelto",C23=""),"",SUM(M23,P23,S23,V23))</f>
        <v/>
      </c>
      <c r="Z23" s="28" t="str">
        <f>IF(OR(C23="Resuelto",C23=""),"",SUM(L23,O23,R23,U23))</f>
        <v/>
      </c>
      <c r="AA23" s="28">
        <v>181</v>
      </c>
      <c r="AB23" s="28" t="str">
        <f t="shared" ca="1" si="1"/>
        <v/>
      </c>
      <c r="AC23" s="75" t="str">
        <f t="shared" ca="1" si="2"/>
        <v/>
      </c>
      <c r="AD23" s="53"/>
      <c r="AE23" s="53"/>
      <c r="AF23" s="53"/>
      <c r="AG23" s="53"/>
      <c r="AH23" s="78" t="str">
        <f>IF(AI23="","",MAX($AH$5:AH22)+1)</f>
        <v/>
      </c>
      <c r="AI23" s="53" t="str">
        <f>IF(G22="","",IF(COUNTIF($AI$11:AI22,G22)=0,G22,""))</f>
        <v/>
      </c>
      <c r="AJ23" s="53" t="str">
        <f t="shared" si="3"/>
        <v/>
      </c>
      <c r="AK23" s="53" t="s">
        <v>44</v>
      </c>
      <c r="AL23" s="53" t="s">
        <v>35</v>
      </c>
      <c r="AM23" s="53" t="s">
        <v>52</v>
      </c>
      <c r="AN23" s="53" t="s">
        <v>49</v>
      </c>
    </row>
    <row r="24" spans="1:40" ht="25.5" customHeight="1" x14ac:dyDescent="0.25">
      <c r="A24" s="144">
        <v>12</v>
      </c>
      <c r="B24" s="42" t="s">
        <v>143</v>
      </c>
      <c r="C24" s="15" t="s">
        <v>142</v>
      </c>
      <c r="D24" s="17" t="s">
        <v>5</v>
      </c>
      <c r="E24" s="93">
        <v>44105</v>
      </c>
      <c r="F24" s="70" t="s">
        <v>105</v>
      </c>
      <c r="G24" s="17"/>
      <c r="H24" s="93">
        <v>44105</v>
      </c>
      <c r="I24" s="16">
        <f t="shared" si="0"/>
        <v>0</v>
      </c>
      <c r="J24" s="28" t="s">
        <v>57</v>
      </c>
      <c r="K24" s="27"/>
      <c r="L24" s="74" t="str">
        <f>IF(AND(C24="Abierto",D24="Urgente"),A24,"")</f>
        <v/>
      </c>
      <c r="M24" s="74" t="str">
        <f ca="1">IF(AND(C24="Abierto",D24="Urgente"),TODAY()-E24,"")</f>
        <v/>
      </c>
      <c r="N24" s="74" t="str">
        <f>IF(AND(C24="Abierto",D24="Urgente"),RANK(M24,$M$13:$M$767,0)+COUNTIF($M$13:M24,M24)-1,"")</f>
        <v/>
      </c>
      <c r="O24" s="74" t="str">
        <f>IF(AND(C24="Abierto",D24="Alta"),A24,"")</f>
        <v/>
      </c>
      <c r="P24" s="74" t="str">
        <f ca="1">IF(AND(C24="Abierto",D24="Alta"),TODAY()-E24,"")</f>
        <v/>
      </c>
      <c r="Q24" s="74" t="str">
        <f>IF(AND(C24="Abierto",D24="Alta"),RANK(P24,$P$13:$P$767,0)+COUNTIF($P$13:P24,P24)-1+MAX(N:N),"")</f>
        <v/>
      </c>
      <c r="R24" s="74" t="str">
        <f>IF(AND(C24="Abierto",D24="Media"),A24,"")</f>
        <v/>
      </c>
      <c r="S24" s="74" t="str">
        <f ca="1">IF(AND(C24="Abierto",D24="Media"),TODAY()-E24,"")</f>
        <v/>
      </c>
      <c r="T24" s="74" t="str">
        <f>IF(AND(C24="Abierto",D24="Media"),RANK(S24,$S$13:$S$767,0)+COUNTIF($S$13:S24,S24)-1+MAX(N:N,Q:Q),"")</f>
        <v/>
      </c>
      <c r="U24" s="74" t="str">
        <f>IF(AND(C24="Abierto",D24="Baja"),A24,"")</f>
        <v/>
      </c>
      <c r="V24" s="74" t="str">
        <f ca="1">IF(AND(C24="Abierto",D24="Baja"),TODAY()-E24,"")</f>
        <v/>
      </c>
      <c r="W24" s="74" t="str">
        <f>IF(AND(C24="Abierto",D24="Baja"),RANK(V24,$V$13:$V$767,0)+COUNTIF($V$13:V24,V24)-1+MAX(N:N,Q:Q,T:T),"")</f>
        <v/>
      </c>
      <c r="X24" s="28" t="str">
        <f>IF(OR(C24="Resuelto",C24=""),"",SUM(N24,Q24,T24,W24))</f>
        <v/>
      </c>
      <c r="Y24" s="28" t="str">
        <f>IF(OR(C24="Resuelto",C24=""),"",SUM(M24,P24,S24,V24))</f>
        <v/>
      </c>
      <c r="Z24" s="28" t="str">
        <f>IF(OR(C24="Resuelto",C24=""),"",SUM(L24,O24,R24,U24))</f>
        <v/>
      </c>
      <c r="AA24" s="28">
        <v>182</v>
      </c>
      <c r="AB24" s="28" t="str">
        <f t="shared" ca="1" si="1"/>
        <v/>
      </c>
      <c r="AC24" s="75" t="str">
        <f t="shared" ca="1" si="2"/>
        <v/>
      </c>
      <c r="AD24" s="53"/>
      <c r="AE24" s="53"/>
      <c r="AF24" s="53"/>
      <c r="AG24" s="53"/>
      <c r="AH24" s="78" t="str">
        <f>IF(AI24="","",MAX($AH$5:AH23)+1)</f>
        <v/>
      </c>
      <c r="AI24" s="53" t="str">
        <f>IF(G23="","",IF(COUNTIF($AI$11:AI23,G23)=0,G23,""))</f>
        <v/>
      </c>
      <c r="AJ24" s="53" t="str">
        <f t="shared" si="3"/>
        <v/>
      </c>
      <c r="AK24" s="53" t="s">
        <v>44</v>
      </c>
      <c r="AL24" s="53" t="s">
        <v>35</v>
      </c>
      <c r="AM24" s="53" t="s">
        <v>52</v>
      </c>
      <c r="AN24" s="53" t="s">
        <v>49</v>
      </c>
    </row>
    <row r="25" spans="1:40" ht="25.5" customHeight="1" x14ac:dyDescent="0.25">
      <c r="A25" s="102">
        <v>13</v>
      </c>
      <c r="B25" s="15">
        <v>2025959</v>
      </c>
      <c r="C25" s="53" t="s">
        <v>142</v>
      </c>
      <c r="D25" s="17" t="s">
        <v>6</v>
      </c>
      <c r="E25" s="70">
        <v>44106</v>
      </c>
      <c r="F25" s="70" t="s">
        <v>105</v>
      </c>
      <c r="G25" s="17"/>
      <c r="H25" s="70">
        <v>44106</v>
      </c>
      <c r="I25" s="16">
        <f t="shared" si="0"/>
        <v>0</v>
      </c>
      <c r="J25" s="28" t="s">
        <v>57</v>
      </c>
      <c r="K25" s="27"/>
      <c r="L25" s="74" t="str">
        <f>IF(AND(C25="Abierto",D25="Urgente"),A25,"")</f>
        <v/>
      </c>
      <c r="M25" s="74" t="str">
        <f ca="1">IF(AND(C25="Abierto",D25="Urgente"),TODAY()-E25,"")</f>
        <v/>
      </c>
      <c r="N25" s="74" t="str">
        <f>IF(AND(C25="Abierto",D25="Urgente"),RANK(M25,$M$13:$M$767,0)+COUNTIF($M$13:M25,M25)-1,"")</f>
        <v/>
      </c>
      <c r="O25" s="74" t="str">
        <f>IF(AND(C25="Abierto",D25="Alta"),A25,"")</f>
        <v/>
      </c>
      <c r="P25" s="74" t="str">
        <f ca="1">IF(AND(C25="Abierto",D25="Alta"),TODAY()-E25,"")</f>
        <v/>
      </c>
      <c r="Q25" s="74" t="str">
        <f>IF(AND(C25="Abierto",D25="Alta"),RANK(P25,$P$13:$P$767,0)+COUNTIF($P$13:P25,P25)-1+MAX(N:N),"")</f>
        <v/>
      </c>
      <c r="R25" s="74" t="str">
        <f>IF(AND(C25="Abierto",D25="Media"),A25,"")</f>
        <v/>
      </c>
      <c r="S25" s="74" t="str">
        <f ca="1">IF(AND(C25="Abierto",D25="Media"),TODAY()-E25,"")</f>
        <v/>
      </c>
      <c r="T25" s="74" t="str">
        <f>IF(AND(C25="Abierto",D25="Media"),RANK(S25,$S$13:$S$767,0)+COUNTIF($S$13:S25,S25)-1+MAX(N:N,Q:Q),"")</f>
        <v/>
      </c>
      <c r="U25" s="74" t="str">
        <f>IF(AND(C25="Abierto",D25="Baja"),A25,"")</f>
        <v/>
      </c>
      <c r="V25" s="74" t="str">
        <f ca="1">IF(AND(C25="Abierto",D25="Baja"),TODAY()-E25,"")</f>
        <v/>
      </c>
      <c r="W25" s="74" t="str">
        <f>IF(AND(C25="Abierto",D25="Baja"),RANK(V25,$V$13:$V$767,0)+COUNTIF($V$13:V25,V25)-1+MAX(N:N,Q:Q,T:T),"")</f>
        <v/>
      </c>
      <c r="X25" s="28" t="str">
        <f>IF(OR(C25="Resuelto",C25=""),"",SUM(N25,Q25,T25,W25))</f>
        <v/>
      </c>
      <c r="Y25" s="28" t="str">
        <f>IF(OR(C25="Resuelto",C25=""),"",SUM(M25,P25,S25,V25))</f>
        <v/>
      </c>
      <c r="Z25" s="28" t="str">
        <f>IF(OR(C25="Resuelto",C25=""),"",SUM(L25,O25,R25,U25))</f>
        <v/>
      </c>
      <c r="AA25" s="28">
        <v>183</v>
      </c>
      <c r="AB25" s="28" t="str">
        <f t="shared" ca="1" si="1"/>
        <v/>
      </c>
      <c r="AC25" s="75" t="str">
        <f t="shared" ca="1" si="2"/>
        <v/>
      </c>
      <c r="AD25" s="53"/>
      <c r="AE25" s="53"/>
      <c r="AF25" s="53"/>
      <c r="AG25" s="53"/>
      <c r="AH25" s="78" t="str">
        <f>IF(AI25="","",MAX($AH$5:AH24)+1)</f>
        <v/>
      </c>
      <c r="AI25" s="53" t="str">
        <f>IF(G24="","",IF(COUNTIF($AI$11:AI24,G24)=0,G24,""))</f>
        <v/>
      </c>
      <c r="AJ25" s="53" t="str">
        <f t="shared" si="3"/>
        <v/>
      </c>
      <c r="AK25" s="53" t="s">
        <v>39</v>
      </c>
      <c r="AL25" s="53" t="s">
        <v>36</v>
      </c>
      <c r="AM25" s="53" t="s">
        <v>53</v>
      </c>
      <c r="AN25" s="53" t="s">
        <v>49</v>
      </c>
    </row>
    <row r="26" spans="1:40" ht="25.5" customHeight="1" x14ac:dyDescent="0.25">
      <c r="A26" s="144">
        <v>14</v>
      </c>
      <c r="B26" s="42" t="s">
        <v>143</v>
      </c>
      <c r="C26" s="15" t="s">
        <v>142</v>
      </c>
      <c r="D26" s="17" t="s">
        <v>5</v>
      </c>
      <c r="E26" s="70">
        <v>44106</v>
      </c>
      <c r="F26" s="70" t="s">
        <v>105</v>
      </c>
      <c r="G26" s="17"/>
      <c r="H26" s="70">
        <v>44106</v>
      </c>
      <c r="I26" s="16">
        <f t="shared" si="0"/>
        <v>0</v>
      </c>
      <c r="J26" s="28" t="s">
        <v>57</v>
      </c>
      <c r="K26" s="27"/>
      <c r="L26" s="74" t="str">
        <f>IF(AND(C26="Abierto",D26="Urgente"),A26,"")</f>
        <v/>
      </c>
      <c r="M26" s="74" t="str">
        <f ca="1">IF(AND(C26="Abierto",D26="Urgente"),TODAY()-E26,"")</f>
        <v/>
      </c>
      <c r="N26" s="74" t="str">
        <f>IF(AND(C26="Abierto",D26="Urgente"),RANK(M26,$M$13:$M$767,0)+COUNTIF($M$13:M26,M26)-1,"")</f>
        <v/>
      </c>
      <c r="O26" s="74" t="str">
        <f>IF(AND(C26="Abierto",D26="Alta"),A26,"")</f>
        <v/>
      </c>
      <c r="P26" s="74" t="str">
        <f ca="1">IF(AND(C26="Abierto",D26="Alta"),TODAY()-E26,"")</f>
        <v/>
      </c>
      <c r="Q26" s="74" t="str">
        <f>IF(AND(C26="Abierto",D26="Alta"),RANK(P26,$P$13:$P$767,0)+COUNTIF($P$13:P26,P26)-1+MAX(N:N),"")</f>
        <v/>
      </c>
      <c r="R26" s="74" t="str">
        <f>IF(AND(C26="Abierto",D26="Media"),A26,"")</f>
        <v/>
      </c>
      <c r="S26" s="74" t="str">
        <f ca="1">IF(AND(C26="Abierto",D26="Media"),TODAY()-E26,"")</f>
        <v/>
      </c>
      <c r="T26" s="74" t="str">
        <f>IF(AND(C26="Abierto",D26="Media"),RANK(S26,$S$13:$S$767,0)+COUNTIF($S$13:S26,S26)-1+MAX(N:N,Q:Q),"")</f>
        <v/>
      </c>
      <c r="U26" s="74" t="str">
        <f>IF(AND(C26="Abierto",D26="Baja"),A26,"")</f>
        <v/>
      </c>
      <c r="V26" s="74" t="str">
        <f ca="1">IF(AND(C26="Abierto",D26="Baja"),TODAY()-E26,"")</f>
        <v/>
      </c>
      <c r="W26" s="74" t="str">
        <f>IF(AND(C26="Abierto",D26="Baja"),RANK(V26,$V$13:$V$767,0)+COUNTIF($V$13:V26,V26)-1+MAX(N:N,Q:Q,T:T),"")</f>
        <v/>
      </c>
      <c r="X26" s="28" t="str">
        <f>IF(OR(C26="Resuelto",C26=""),"",SUM(N26,Q26,T26,W26))</f>
        <v/>
      </c>
      <c r="Y26" s="28" t="str">
        <f>IF(OR(C26="Resuelto",C26=""),"",SUM(M26,P26,S26,V26))</f>
        <v/>
      </c>
      <c r="Z26" s="28" t="str">
        <f>IF(OR(C26="Resuelto",C26=""),"",SUM(L26,O26,R26,U26))</f>
        <v/>
      </c>
      <c r="AA26" s="28">
        <v>184</v>
      </c>
      <c r="AB26" s="28" t="str">
        <f t="shared" ca="1" si="1"/>
        <v/>
      </c>
      <c r="AC26" s="75" t="str">
        <f t="shared" ca="1" si="2"/>
        <v/>
      </c>
      <c r="AD26" s="53"/>
      <c r="AE26" s="53"/>
      <c r="AF26" s="53"/>
      <c r="AG26" s="53"/>
      <c r="AH26" s="78" t="str">
        <f>IF(AI26="","",MAX($AH$5:AH25)+1)</f>
        <v/>
      </c>
      <c r="AI26" s="53" t="str">
        <f>IF(G25="","",IF(COUNTIF($AI$11:AI25,G25)=0,G25,""))</f>
        <v/>
      </c>
      <c r="AJ26" s="53" t="str">
        <f t="shared" si="3"/>
        <v/>
      </c>
      <c r="AK26" s="53" t="s">
        <v>44</v>
      </c>
      <c r="AL26" s="53" t="s">
        <v>34</v>
      </c>
      <c r="AM26" s="53" t="s">
        <v>52</v>
      </c>
      <c r="AN26" s="53" t="s">
        <v>49</v>
      </c>
    </row>
    <row r="27" spans="1:40" ht="25.5" customHeight="1" x14ac:dyDescent="0.25">
      <c r="A27" s="102">
        <v>15</v>
      </c>
      <c r="B27" s="42" t="s">
        <v>143</v>
      </c>
      <c r="C27" s="15" t="s">
        <v>142</v>
      </c>
      <c r="D27" s="17" t="s">
        <v>5</v>
      </c>
      <c r="E27" s="70">
        <v>44106</v>
      </c>
      <c r="F27" s="70" t="s">
        <v>62</v>
      </c>
      <c r="G27" s="17"/>
      <c r="H27" s="70">
        <v>44111</v>
      </c>
      <c r="I27" s="16">
        <f t="shared" si="0"/>
        <v>5</v>
      </c>
      <c r="J27" s="28" t="s">
        <v>57</v>
      </c>
      <c r="K27" s="27"/>
      <c r="L27" s="74" t="str">
        <f>IF(AND(C27="Abierto",D27="Urgente"),A27,"")</f>
        <v/>
      </c>
      <c r="M27" s="74" t="str">
        <f ca="1">IF(AND(C27="Abierto",D27="Urgente"),TODAY()-E27,"")</f>
        <v/>
      </c>
      <c r="N27" s="74" t="str">
        <f>IF(AND(C27="Abierto",D27="Urgente"),RANK(M27,$M$13:$M$767,0)+COUNTIF($M$13:M27,M27)-1,"")</f>
        <v/>
      </c>
      <c r="O27" s="74" t="str">
        <f>IF(AND(C27="Abierto",D27="Alta"),A27,"")</f>
        <v/>
      </c>
      <c r="P27" s="74" t="str">
        <f ca="1">IF(AND(C27="Abierto",D27="Alta"),TODAY()-E27,"")</f>
        <v/>
      </c>
      <c r="Q27" s="74" t="str">
        <f>IF(AND(C27="Abierto",D27="Alta"),RANK(P27,$P$13:$P$767,0)+COUNTIF($P$13:P27,P27)-1+MAX(N:N),"")</f>
        <v/>
      </c>
      <c r="R27" s="74" t="str">
        <f>IF(AND(C27="Abierto",D27="Media"),A27,"")</f>
        <v/>
      </c>
      <c r="S27" s="74" t="str">
        <f ca="1">IF(AND(C27="Abierto",D27="Media"),TODAY()-E27,"")</f>
        <v/>
      </c>
      <c r="T27" s="74" t="str">
        <f>IF(AND(C27="Abierto",D27="Media"),RANK(S27,$S$13:$S$767,0)+COUNTIF($S$13:S27,S27)-1+MAX(N:N,Q:Q),"")</f>
        <v/>
      </c>
      <c r="U27" s="74" t="str">
        <f>IF(AND(C27="Abierto",D27="Baja"),A27,"")</f>
        <v/>
      </c>
      <c r="V27" s="74" t="str">
        <f ca="1">IF(AND(C27="Abierto",D27="Baja"),TODAY()-E27,"")</f>
        <v/>
      </c>
      <c r="W27" s="74" t="str">
        <f>IF(AND(C27="Abierto",D27="Baja"),RANK(V27,$V$13:$V$767,0)+COUNTIF($V$13:V27,V27)-1+MAX(N:N,Q:Q,T:T),"")</f>
        <v/>
      </c>
      <c r="X27" s="28" t="str">
        <f>IF(OR(C27="Resuelto",C27=""),"",SUM(N27,Q27,T27,W27))</f>
        <v/>
      </c>
      <c r="Y27" s="28" t="str">
        <f>IF(OR(C27="Resuelto",C27=""),"",SUM(M27,P27,S27,V27))</f>
        <v/>
      </c>
      <c r="Z27" s="28" t="str">
        <f>IF(OR(C27="Resuelto",C27=""),"",SUM(L27,O27,R27,U27))</f>
        <v/>
      </c>
      <c r="AA27" s="28">
        <v>185</v>
      </c>
      <c r="AB27" s="28" t="str">
        <f t="shared" ca="1" si="1"/>
        <v/>
      </c>
      <c r="AC27" s="75" t="str">
        <f t="shared" ca="1" si="2"/>
        <v/>
      </c>
      <c r="AD27" s="53"/>
      <c r="AE27" s="53"/>
      <c r="AF27" s="53"/>
      <c r="AG27" s="53"/>
      <c r="AH27" s="78" t="str">
        <f>IF(AI27="","",MAX($AH$5:AH26)+1)</f>
        <v/>
      </c>
      <c r="AI27" s="53" t="str">
        <f>IF(G26="","",IF(COUNTIF($AI$11:AI26,G26)=0,G26,""))</f>
        <v/>
      </c>
      <c r="AJ27" s="53" t="str">
        <f t="shared" si="3"/>
        <v/>
      </c>
      <c r="AK27" s="53" t="s">
        <v>44</v>
      </c>
      <c r="AL27" s="53" t="s">
        <v>34</v>
      </c>
      <c r="AM27" s="53" t="s">
        <v>52</v>
      </c>
      <c r="AN27" s="53" t="s">
        <v>49</v>
      </c>
    </row>
    <row r="28" spans="1:40" ht="25.5" customHeight="1" x14ac:dyDescent="0.25">
      <c r="A28" s="144">
        <v>16</v>
      </c>
      <c r="B28" s="42" t="s">
        <v>143</v>
      </c>
      <c r="C28" s="15" t="s">
        <v>142</v>
      </c>
      <c r="D28" s="17" t="s">
        <v>5</v>
      </c>
      <c r="E28" s="70">
        <v>44106</v>
      </c>
      <c r="F28" s="70" t="s">
        <v>105</v>
      </c>
      <c r="G28" s="17"/>
      <c r="H28" s="70">
        <v>44106</v>
      </c>
      <c r="I28" s="16">
        <f t="shared" si="0"/>
        <v>0</v>
      </c>
      <c r="J28" s="28" t="s">
        <v>57</v>
      </c>
      <c r="K28" s="27"/>
      <c r="L28" s="74" t="str">
        <f>IF(AND(C28="Abierto",D28="Urgente"),A28,"")</f>
        <v/>
      </c>
      <c r="M28" s="74" t="str">
        <f ca="1">IF(AND(C28="Abierto",D28="Urgente"),TODAY()-E28,"")</f>
        <v/>
      </c>
      <c r="N28" s="74" t="str">
        <f>IF(AND(C28="Abierto",D28="Urgente"),RANK(M28,$M$13:$M$767,0)+COUNTIF($M$13:M28,M28)-1,"")</f>
        <v/>
      </c>
      <c r="O28" s="74" t="str">
        <f>IF(AND(C28="Abierto",D28="Alta"),A28,"")</f>
        <v/>
      </c>
      <c r="P28" s="74" t="str">
        <f ca="1">IF(AND(C28="Abierto",D28="Alta"),TODAY()-E28,"")</f>
        <v/>
      </c>
      <c r="Q28" s="74" t="str">
        <f>IF(AND(C28="Abierto",D28="Alta"),RANK(P28,$P$13:$P$767,0)+COUNTIF($P$13:P28,P28)-1+MAX(N:N),"")</f>
        <v/>
      </c>
      <c r="R28" s="74" t="str">
        <f>IF(AND(C28="Abierto",D28="Media"),A28,"")</f>
        <v/>
      </c>
      <c r="S28" s="74" t="str">
        <f ca="1">IF(AND(C28="Abierto",D28="Media"),TODAY()-E28,"")</f>
        <v/>
      </c>
      <c r="T28" s="74" t="str">
        <f>IF(AND(C28="Abierto",D28="Media"),RANK(S28,$S$13:$S$767,0)+COUNTIF($S$13:S28,S28)-1+MAX(N:N,Q:Q),"")</f>
        <v/>
      </c>
      <c r="U28" s="74" t="str">
        <f>IF(AND(C28="Abierto",D28="Baja"),A28,"")</f>
        <v/>
      </c>
      <c r="V28" s="74" t="str">
        <f ca="1">IF(AND(C28="Abierto",D28="Baja"),TODAY()-E28,"")</f>
        <v/>
      </c>
      <c r="W28" s="74" t="str">
        <f>IF(AND(C28="Abierto",D28="Baja"),RANK(V28,$V$13:$V$767,0)+COUNTIF($V$13:V28,V28)-1+MAX(N:N,Q:Q,T:T),"")</f>
        <v/>
      </c>
      <c r="X28" s="28" t="str">
        <f>IF(OR(C28="Resuelto",C28=""),"",SUM(N28,Q28,T28,W28))</f>
        <v/>
      </c>
      <c r="Y28" s="28" t="str">
        <f>IF(OR(C28="Resuelto",C28=""),"",SUM(M28,P28,S28,V28))</f>
        <v/>
      </c>
      <c r="Z28" s="28" t="str">
        <f>IF(OR(C28="Resuelto",C28=""),"",SUM(L28,O28,R28,U28))</f>
        <v/>
      </c>
      <c r="AA28" s="28">
        <v>186</v>
      </c>
      <c r="AB28" s="28" t="str">
        <f t="shared" ca="1" si="1"/>
        <v/>
      </c>
      <c r="AC28" s="75" t="str">
        <f t="shared" ca="1" si="2"/>
        <v/>
      </c>
      <c r="AD28" s="53"/>
      <c r="AE28" s="53"/>
      <c r="AF28" s="53"/>
      <c r="AG28" s="53"/>
      <c r="AH28" s="78" t="str">
        <f>IF(AI28="","",MAX($AH$5:AH27)+1)</f>
        <v/>
      </c>
      <c r="AI28" s="53" t="str">
        <f>IF(G27="","",IF(COUNTIF($AI$11:AI27,G27)=0,G27,""))</f>
        <v/>
      </c>
      <c r="AJ28" s="53" t="str">
        <f t="shared" si="3"/>
        <v/>
      </c>
      <c r="AK28" s="53" t="s">
        <v>44</v>
      </c>
      <c r="AL28" s="53" t="s">
        <v>34</v>
      </c>
      <c r="AM28" s="53" t="s">
        <v>52</v>
      </c>
      <c r="AN28" s="53" t="s">
        <v>49</v>
      </c>
    </row>
    <row r="29" spans="1:40" ht="25.5" customHeight="1" x14ac:dyDescent="0.25">
      <c r="A29" s="102">
        <v>17</v>
      </c>
      <c r="B29" s="42" t="s">
        <v>143</v>
      </c>
      <c r="C29" s="15" t="s">
        <v>142</v>
      </c>
      <c r="D29" s="17" t="s">
        <v>5</v>
      </c>
      <c r="E29" s="70">
        <v>44106</v>
      </c>
      <c r="F29" s="70" t="s">
        <v>105</v>
      </c>
      <c r="G29" s="17"/>
      <c r="H29" s="70">
        <v>44106</v>
      </c>
      <c r="I29" s="16">
        <f t="shared" si="0"/>
        <v>0</v>
      </c>
      <c r="J29" s="28" t="s">
        <v>57</v>
      </c>
      <c r="K29" s="27"/>
      <c r="L29" s="74" t="str">
        <f>IF(AND(C29="Abierto",D29="Urgente"),A29,"")</f>
        <v/>
      </c>
      <c r="M29" s="74" t="str">
        <f ca="1">IF(AND(C29="Abierto",D29="Urgente"),TODAY()-E29,"")</f>
        <v/>
      </c>
      <c r="N29" s="74" t="str">
        <f>IF(AND(C29="Abierto",D29="Urgente"),RANK(M29,$M$13:$M$767,0)+COUNTIF($M$13:M29,M29)-1,"")</f>
        <v/>
      </c>
      <c r="O29" s="74" t="str">
        <f>IF(AND(C29="Abierto",D29="Alta"),A29,"")</f>
        <v/>
      </c>
      <c r="P29" s="74" t="str">
        <f ca="1">IF(AND(C29="Abierto",D29="Alta"),TODAY()-E29,"")</f>
        <v/>
      </c>
      <c r="Q29" s="74" t="str">
        <f>IF(AND(C29="Abierto",D29="Alta"),RANK(P29,$P$13:$P$767,0)+COUNTIF($P$13:P29,P29)-1+MAX(N:N),"")</f>
        <v/>
      </c>
      <c r="R29" s="74" t="str">
        <f>IF(AND(C29="Abierto",D29="Media"),A29,"")</f>
        <v/>
      </c>
      <c r="S29" s="74" t="str">
        <f ca="1">IF(AND(C29="Abierto",D29="Media"),TODAY()-E29,"")</f>
        <v/>
      </c>
      <c r="T29" s="74" t="str">
        <f>IF(AND(C29="Abierto",D29="Media"),RANK(S29,$S$13:$S$767,0)+COUNTIF($S$13:S29,S29)-1+MAX(N:N,Q:Q),"")</f>
        <v/>
      </c>
      <c r="U29" s="74" t="str">
        <f>IF(AND(C29="Abierto",D29="Baja"),A29,"")</f>
        <v/>
      </c>
      <c r="V29" s="74" t="str">
        <f ca="1">IF(AND(C29="Abierto",D29="Baja"),TODAY()-E29,"")</f>
        <v/>
      </c>
      <c r="W29" s="74" t="str">
        <f>IF(AND(C29="Abierto",D29="Baja"),RANK(V29,$V$13:$V$767,0)+COUNTIF($V$13:V29,V29)-1+MAX(N:N,Q:Q,T:T),"")</f>
        <v/>
      </c>
      <c r="X29" s="28" t="str">
        <f>IF(OR(C29="Resuelto",C29=""),"",SUM(N29,Q29,T29,W29))</f>
        <v/>
      </c>
      <c r="Y29" s="28" t="str">
        <f>IF(OR(C29="Resuelto",C29=""),"",SUM(M29,P29,S29,V29))</f>
        <v/>
      </c>
      <c r="Z29" s="28" t="str">
        <f>IF(OR(C29="Resuelto",C29=""),"",SUM(L29,O29,R29,U29))</f>
        <v/>
      </c>
      <c r="AA29" s="28">
        <v>187</v>
      </c>
      <c r="AB29" s="28" t="str">
        <f t="shared" ca="1" si="1"/>
        <v/>
      </c>
      <c r="AC29" s="75" t="str">
        <f t="shared" ca="1" si="2"/>
        <v/>
      </c>
      <c r="AD29" s="53"/>
      <c r="AE29" s="53"/>
      <c r="AF29" s="53"/>
      <c r="AG29" s="53"/>
      <c r="AH29" s="78" t="str">
        <f>IF(AI29="","",MAX($AH$5:AH28)+1)</f>
        <v/>
      </c>
      <c r="AI29" s="53" t="str">
        <f>IF(G28="","",IF(COUNTIF($AI$11:AI28,G28)=0,G28,""))</f>
        <v/>
      </c>
      <c r="AJ29" s="53" t="str">
        <f t="shared" si="3"/>
        <v/>
      </c>
      <c r="AK29" s="53" t="s">
        <v>44</v>
      </c>
      <c r="AL29" s="53" t="s">
        <v>35</v>
      </c>
      <c r="AM29" s="53" t="s">
        <v>52</v>
      </c>
      <c r="AN29" s="53" t="s">
        <v>49</v>
      </c>
    </row>
    <row r="30" spans="1:40" ht="25.5" customHeight="1" x14ac:dyDescent="0.25">
      <c r="A30" s="144">
        <v>18</v>
      </c>
      <c r="B30" s="42" t="s">
        <v>143</v>
      </c>
      <c r="C30" s="15" t="s">
        <v>142</v>
      </c>
      <c r="D30" s="17" t="s">
        <v>5</v>
      </c>
      <c r="E30" s="70">
        <v>44106</v>
      </c>
      <c r="F30" s="70" t="s">
        <v>105</v>
      </c>
      <c r="G30" s="17"/>
      <c r="H30" s="70">
        <v>44106</v>
      </c>
      <c r="I30" s="16">
        <f t="shared" si="0"/>
        <v>0</v>
      </c>
      <c r="J30" s="28" t="s">
        <v>57</v>
      </c>
      <c r="K30" s="27"/>
      <c r="L30" s="74" t="str">
        <f>IF(AND(C30="Abierto",D30="Urgente"),A30,"")</f>
        <v/>
      </c>
      <c r="M30" s="74" t="str">
        <f ca="1">IF(AND(C30="Abierto",D30="Urgente"),TODAY()-E30,"")</f>
        <v/>
      </c>
      <c r="N30" s="74" t="str">
        <f>IF(AND(C30="Abierto",D30="Urgente"),RANK(M30,$M$13:$M$767,0)+COUNTIF($M$13:M30,M30)-1,"")</f>
        <v/>
      </c>
      <c r="O30" s="74" t="str">
        <f>IF(AND(C30="Abierto",D30="Alta"),A30,"")</f>
        <v/>
      </c>
      <c r="P30" s="74" t="str">
        <f ca="1">IF(AND(C30="Abierto",D30="Alta"),TODAY()-E30,"")</f>
        <v/>
      </c>
      <c r="Q30" s="74" t="str">
        <f>IF(AND(C30="Abierto",D30="Alta"),RANK(P30,$P$13:$P$767,0)+COUNTIF($P$13:P30,P30)-1+MAX(N:N),"")</f>
        <v/>
      </c>
      <c r="R30" s="74" t="str">
        <f>IF(AND(C30="Abierto",D30="Media"),A30,"")</f>
        <v/>
      </c>
      <c r="S30" s="74" t="str">
        <f ca="1">IF(AND(C30="Abierto",D30="Media"),TODAY()-E30,"")</f>
        <v/>
      </c>
      <c r="T30" s="74" t="str">
        <f>IF(AND(C30="Abierto",D30="Media"),RANK(S30,$S$13:$S$767,0)+COUNTIF($S$13:S30,S30)-1+MAX(N:N,Q:Q),"")</f>
        <v/>
      </c>
      <c r="U30" s="74" t="str">
        <f>IF(AND(C30="Abierto",D30="Baja"),A30,"")</f>
        <v/>
      </c>
      <c r="V30" s="74" t="str">
        <f ca="1">IF(AND(C30="Abierto",D30="Baja"),TODAY()-E30,"")</f>
        <v/>
      </c>
      <c r="W30" s="74" t="str">
        <f>IF(AND(C30="Abierto",D30="Baja"),RANK(V30,$V$13:$V$767,0)+COUNTIF($V$13:V30,V30)-1+MAX(N:N,Q:Q,T:T),"")</f>
        <v/>
      </c>
      <c r="X30" s="28" t="str">
        <f>IF(OR(C30="Resuelto",C30=""),"",SUM(N30,Q30,T30,W30))</f>
        <v/>
      </c>
      <c r="Y30" s="28" t="str">
        <f>IF(OR(C30="Resuelto",C30=""),"",SUM(M30,P30,S30,V30))</f>
        <v/>
      </c>
      <c r="Z30" s="28" t="str">
        <f>IF(OR(C30="Resuelto",C30=""),"",SUM(L30,O30,R30,U30))</f>
        <v/>
      </c>
      <c r="AA30" s="28">
        <v>188</v>
      </c>
      <c r="AB30" s="28" t="str">
        <f t="shared" ca="1" si="1"/>
        <v/>
      </c>
      <c r="AC30" s="75" t="str">
        <f t="shared" ca="1" si="2"/>
        <v/>
      </c>
      <c r="AD30" s="53"/>
      <c r="AE30" s="53"/>
      <c r="AF30" s="53"/>
      <c r="AG30" s="53"/>
      <c r="AH30" s="78" t="str">
        <f>IF(AI30="","",MAX($AH$5:AH29)+1)</f>
        <v/>
      </c>
      <c r="AI30" s="53" t="str">
        <f>IF(G29="","",IF(COUNTIF($AI$11:AI29,G29)=0,G29,""))</f>
        <v/>
      </c>
      <c r="AJ30" s="53" t="str">
        <f t="shared" si="3"/>
        <v/>
      </c>
      <c r="AK30" s="53" t="s">
        <v>44</v>
      </c>
      <c r="AL30" s="15" t="s">
        <v>35</v>
      </c>
      <c r="AM30" s="53" t="s">
        <v>52</v>
      </c>
      <c r="AN30" s="53" t="s">
        <v>49</v>
      </c>
    </row>
    <row r="31" spans="1:40" ht="25.5" customHeight="1" x14ac:dyDescent="0.25">
      <c r="A31" s="102">
        <v>19</v>
      </c>
      <c r="B31" s="42" t="s">
        <v>143</v>
      </c>
      <c r="C31" s="15" t="s">
        <v>142</v>
      </c>
      <c r="D31" s="17" t="s">
        <v>5</v>
      </c>
      <c r="E31" s="70">
        <v>44106</v>
      </c>
      <c r="F31" s="70" t="s">
        <v>105</v>
      </c>
      <c r="G31" s="17"/>
      <c r="H31" s="70">
        <v>44106</v>
      </c>
      <c r="I31" s="16">
        <f t="shared" si="0"/>
        <v>0</v>
      </c>
      <c r="J31" s="28" t="s">
        <v>57</v>
      </c>
      <c r="K31" s="27"/>
      <c r="L31" s="74" t="str">
        <f>IF(AND(C31="Abierto",D31="Urgente"),A31,"")</f>
        <v/>
      </c>
      <c r="M31" s="74" t="str">
        <f ca="1">IF(AND(C31="Abierto",D31="Urgente"),TODAY()-E31,"")</f>
        <v/>
      </c>
      <c r="N31" s="74" t="str">
        <f>IF(AND(C31="Abierto",D31="Urgente"),RANK(M31,$M$13:$M$767,0)+COUNTIF($M$13:M31,M31)-1,"")</f>
        <v/>
      </c>
      <c r="O31" s="74" t="str">
        <f>IF(AND(C31="Abierto",D31="Alta"),A31,"")</f>
        <v/>
      </c>
      <c r="P31" s="74" t="str">
        <f ca="1">IF(AND(C31="Abierto",D31="Alta"),TODAY()-E31,"")</f>
        <v/>
      </c>
      <c r="Q31" s="74" t="str">
        <f>IF(AND(C31="Abierto",D31="Alta"),RANK(P31,$P$13:$P$767,0)+COUNTIF($P$13:P31,P31)-1+MAX(N:N),"")</f>
        <v/>
      </c>
      <c r="R31" s="74" t="str">
        <f>IF(AND(C31="Abierto",D31="Media"),A31,"")</f>
        <v/>
      </c>
      <c r="S31" s="74" t="str">
        <f ca="1">IF(AND(C31="Abierto",D31="Media"),TODAY()-E31,"")</f>
        <v/>
      </c>
      <c r="T31" s="74" t="str">
        <f>IF(AND(C31="Abierto",D31="Media"),RANK(S31,$S$13:$S$767,0)+COUNTIF($S$13:S31,S31)-1+MAX(N:N,Q:Q),"")</f>
        <v/>
      </c>
      <c r="U31" s="74" t="str">
        <f>IF(AND(C31="Abierto",D31="Baja"),A31,"")</f>
        <v/>
      </c>
      <c r="V31" s="74" t="str">
        <f ca="1">IF(AND(C31="Abierto",D31="Baja"),TODAY()-E31,"")</f>
        <v/>
      </c>
      <c r="W31" s="74" t="str">
        <f>IF(AND(C31="Abierto",D31="Baja"),RANK(V31,$V$13:$V$767,0)+COUNTIF($V$13:V31,V31)-1+MAX(N:N,Q:Q,T:T),"")</f>
        <v/>
      </c>
      <c r="X31" s="28" t="str">
        <f>IF(OR(C31="Resuelto",C31=""),"",SUM(N31,Q31,T31,W31))</f>
        <v/>
      </c>
      <c r="Y31" s="28" t="str">
        <f>IF(OR(C31="Resuelto",C31=""),"",SUM(M31,P31,S31,V31))</f>
        <v/>
      </c>
      <c r="Z31" s="28" t="str">
        <f>IF(OR(C31="Resuelto",C31=""),"",SUM(L31,O31,R31,U31))</f>
        <v/>
      </c>
      <c r="AA31" s="28">
        <v>189</v>
      </c>
      <c r="AB31" s="28" t="str">
        <f t="shared" ca="1" si="1"/>
        <v/>
      </c>
      <c r="AC31" s="75" t="str">
        <f t="shared" ca="1" si="2"/>
        <v/>
      </c>
      <c r="AD31" s="53"/>
      <c r="AE31" s="53"/>
      <c r="AF31" s="53"/>
      <c r="AG31" s="53"/>
      <c r="AH31" s="78" t="str">
        <f>IF(AI31="","",MAX($AH$5:AH30)+1)</f>
        <v/>
      </c>
      <c r="AI31" s="53" t="str">
        <f>IF(G30="","",IF(COUNTIF($AI$11:AI30,G30)=0,G30,""))</f>
        <v/>
      </c>
      <c r="AJ31" s="53" t="str">
        <f t="shared" si="3"/>
        <v/>
      </c>
      <c r="AK31" s="53" t="s">
        <v>44</v>
      </c>
      <c r="AL31" s="53" t="s">
        <v>32</v>
      </c>
      <c r="AM31" s="53" t="s">
        <v>52</v>
      </c>
      <c r="AN31" s="53" t="s">
        <v>49</v>
      </c>
    </row>
    <row r="32" spans="1:40" ht="25.5" customHeight="1" x14ac:dyDescent="0.25">
      <c r="A32" s="144">
        <v>20</v>
      </c>
      <c r="B32" s="42" t="s">
        <v>143</v>
      </c>
      <c r="C32" s="15" t="s">
        <v>142</v>
      </c>
      <c r="D32" s="17" t="s">
        <v>5</v>
      </c>
      <c r="E32" s="70">
        <v>44106</v>
      </c>
      <c r="F32" s="70" t="s">
        <v>105</v>
      </c>
      <c r="G32" s="17"/>
      <c r="H32" s="70">
        <v>44106</v>
      </c>
      <c r="I32" s="16">
        <f t="shared" si="0"/>
        <v>0</v>
      </c>
      <c r="J32" s="28" t="s">
        <v>57</v>
      </c>
      <c r="K32" s="27"/>
      <c r="L32" s="74" t="str">
        <f>IF(AND(C32="Abierto",D32="Urgente"),A32,"")</f>
        <v/>
      </c>
      <c r="M32" s="74" t="str">
        <f ca="1">IF(AND(C32="Abierto",D32="Urgente"),TODAY()-E32,"")</f>
        <v/>
      </c>
      <c r="N32" s="74" t="str">
        <f>IF(AND(C32="Abierto",D32="Urgente"),RANK(M32,$M$13:$M$767,0)+COUNTIF($M$13:M32,M32)-1,"")</f>
        <v/>
      </c>
      <c r="O32" s="74" t="str">
        <f>IF(AND(C32="Abierto",D32="Alta"),A32,"")</f>
        <v/>
      </c>
      <c r="P32" s="74" t="str">
        <f ca="1">IF(AND(C32="Abierto",D32="Alta"),TODAY()-E32,"")</f>
        <v/>
      </c>
      <c r="Q32" s="74" t="str">
        <f>IF(AND(C32="Abierto",D32="Alta"),RANK(P32,$P$13:$P$767,0)+COUNTIF($P$13:P32,P32)-1+MAX(N:N),"")</f>
        <v/>
      </c>
      <c r="R32" s="74" t="str">
        <f>IF(AND(C32="Abierto",D32="Media"),A32,"")</f>
        <v/>
      </c>
      <c r="S32" s="74" t="str">
        <f ca="1">IF(AND(C32="Abierto",D32="Media"),TODAY()-E32,"")</f>
        <v/>
      </c>
      <c r="T32" s="74" t="str">
        <f>IF(AND(C32="Abierto",D32="Media"),RANK(S32,$S$13:$S$767,0)+COUNTIF($S$13:S32,S32)-1+MAX(N:N,Q:Q),"")</f>
        <v/>
      </c>
      <c r="U32" s="74" t="str">
        <f>IF(AND(C32="Abierto",D32="Baja"),A32,"")</f>
        <v/>
      </c>
      <c r="V32" s="74" t="str">
        <f ca="1">IF(AND(C32="Abierto",D32="Baja"),TODAY()-E32,"")</f>
        <v/>
      </c>
      <c r="W32" s="74" t="str">
        <f>IF(AND(C32="Abierto",D32="Baja"),RANK(V32,$V$13:$V$767,0)+COUNTIF($V$13:V32,V32)-1+MAX(N:N,Q:Q,T:T),"")</f>
        <v/>
      </c>
      <c r="X32" s="28" t="str">
        <f>IF(OR(C32="Resuelto",C32=""),"",SUM(N32,Q32,T32,W32))</f>
        <v/>
      </c>
      <c r="Y32" s="28" t="str">
        <f>IF(OR(C32="Resuelto",C32=""),"",SUM(M32,P32,S32,V32))</f>
        <v/>
      </c>
      <c r="Z32" s="28" t="str">
        <f>IF(OR(C32="Resuelto",C32=""),"",SUM(L32,O32,R32,U32))</f>
        <v/>
      </c>
      <c r="AA32" s="28">
        <v>190</v>
      </c>
      <c r="AB32" s="28" t="str">
        <f t="shared" ca="1" si="1"/>
        <v/>
      </c>
      <c r="AC32" s="75" t="str">
        <f t="shared" ca="1" si="2"/>
        <v/>
      </c>
      <c r="AD32" s="53"/>
      <c r="AE32" s="53"/>
      <c r="AF32" s="53"/>
      <c r="AG32" s="53"/>
      <c r="AH32" s="78" t="str">
        <f>IF(AI32="","",MAX($AH$5:AH31)+1)</f>
        <v/>
      </c>
      <c r="AI32" s="53" t="str">
        <f>IF(G31="","",IF(COUNTIF($AI$11:AI31,G31)=0,G31,""))</f>
        <v/>
      </c>
      <c r="AJ32" s="53" t="str">
        <f t="shared" si="3"/>
        <v/>
      </c>
      <c r="AK32" s="53" t="s">
        <v>44</v>
      </c>
      <c r="AL32" s="53" t="s">
        <v>32</v>
      </c>
      <c r="AM32" s="53" t="s">
        <v>53</v>
      </c>
      <c r="AN32" s="53" t="s">
        <v>49</v>
      </c>
    </row>
    <row r="33" spans="1:40" ht="25.5" customHeight="1" x14ac:dyDescent="0.25">
      <c r="A33" s="102">
        <v>21</v>
      </c>
      <c r="B33" s="42" t="s">
        <v>143</v>
      </c>
      <c r="C33" s="15" t="s">
        <v>142</v>
      </c>
      <c r="D33" s="17" t="s">
        <v>5</v>
      </c>
      <c r="E33" s="70">
        <v>44109</v>
      </c>
      <c r="F33" s="70" t="s">
        <v>105</v>
      </c>
      <c r="G33" s="17"/>
      <c r="H33" s="70">
        <v>44130</v>
      </c>
      <c r="I33" s="16">
        <f t="shared" si="0"/>
        <v>21</v>
      </c>
      <c r="J33" s="28" t="s">
        <v>57</v>
      </c>
      <c r="K33" s="27"/>
      <c r="L33" s="74" t="str">
        <f>IF(AND(C33="Abierto",D33="Urgente"),A33,"")</f>
        <v/>
      </c>
      <c r="M33" s="74" t="str">
        <f ca="1">IF(AND(C33="Abierto",D33="Urgente"),TODAY()-E33,"")</f>
        <v/>
      </c>
      <c r="N33" s="74" t="str">
        <f>IF(AND(C33="Abierto",D33="Urgente"),RANK(M33,$M$13:$M$767,0)+COUNTIF($M$13:M33,M33)-1,"")</f>
        <v/>
      </c>
      <c r="O33" s="74" t="str">
        <f>IF(AND(C33="Abierto",D33="Alta"),A33,"")</f>
        <v/>
      </c>
      <c r="P33" s="74" t="str">
        <f ca="1">IF(AND(C33="Abierto",D33="Alta"),TODAY()-E33,"")</f>
        <v/>
      </c>
      <c r="Q33" s="74" t="str">
        <f>IF(AND(C33="Abierto",D33="Alta"),RANK(P33,$P$13:$P$767,0)+COUNTIF($P$13:P33,P33)-1+MAX(N:N),"")</f>
        <v/>
      </c>
      <c r="R33" s="74" t="str">
        <f>IF(AND(C33="Abierto",D33="Media"),A33,"")</f>
        <v/>
      </c>
      <c r="S33" s="74" t="str">
        <f ca="1">IF(AND(C33="Abierto",D33="Media"),TODAY()-E33,"")</f>
        <v/>
      </c>
      <c r="T33" s="74" t="str">
        <f>IF(AND(C33="Abierto",D33="Media"),RANK(S33,$S$13:$S$767,0)+COUNTIF($S$13:S33,S33)-1+MAX(N:N,Q:Q),"")</f>
        <v/>
      </c>
      <c r="U33" s="74" t="str">
        <f>IF(AND(C33="Abierto",D33="Baja"),A33,"")</f>
        <v/>
      </c>
      <c r="V33" s="74" t="str">
        <f ca="1">IF(AND(C33="Abierto",D33="Baja"),TODAY()-E33,"")</f>
        <v/>
      </c>
      <c r="W33" s="74" t="str">
        <f>IF(AND(C33="Abierto",D33="Baja"),RANK(V33,$V$13:$V$767,0)+COUNTIF($V$13:V33,V33)-1+MAX(N:N,Q:Q,T:T),"")</f>
        <v/>
      </c>
      <c r="X33" s="28" t="str">
        <f>IF(OR(C33="Resuelto",C33=""),"",SUM(N33,Q33,T33,W33))</f>
        <v/>
      </c>
      <c r="Y33" s="28" t="str">
        <f>IF(OR(C33="Resuelto",C33=""),"",SUM(M33,P33,S33,V33))</f>
        <v/>
      </c>
      <c r="Z33" s="28" t="str">
        <f>IF(OR(C33="Resuelto",C33=""),"",SUM(L33,O33,R33,U33))</f>
        <v/>
      </c>
      <c r="AA33" s="28">
        <v>191</v>
      </c>
      <c r="AB33" s="28" t="str">
        <f t="shared" ca="1" si="1"/>
        <v/>
      </c>
      <c r="AC33" s="75" t="str">
        <f t="shared" ca="1" si="2"/>
        <v/>
      </c>
      <c r="AD33" s="53"/>
      <c r="AE33" s="53"/>
      <c r="AF33" s="53"/>
      <c r="AG33" s="53"/>
      <c r="AH33" s="78" t="str">
        <f>IF(AI33="","",MAX($AH$5:AH32)+1)</f>
        <v/>
      </c>
      <c r="AI33" s="53" t="str">
        <f>IF(G32="","",IF(COUNTIF($AI$11:AI32,G32)=0,G32,""))</f>
        <v/>
      </c>
      <c r="AJ33" s="53" t="str">
        <f t="shared" si="3"/>
        <v/>
      </c>
      <c r="AK33" s="53" t="s">
        <v>44</v>
      </c>
      <c r="AL33" s="53" t="s">
        <v>34</v>
      </c>
      <c r="AM33" s="53" t="s">
        <v>52</v>
      </c>
      <c r="AN33" s="53" t="s">
        <v>49</v>
      </c>
    </row>
    <row r="34" spans="1:40" ht="25.5" customHeight="1" x14ac:dyDescent="0.25">
      <c r="A34" s="144">
        <v>22</v>
      </c>
      <c r="B34" s="42" t="s">
        <v>143</v>
      </c>
      <c r="C34" s="15" t="s">
        <v>142</v>
      </c>
      <c r="D34" s="17" t="s">
        <v>6</v>
      </c>
      <c r="E34" s="70">
        <v>44109</v>
      </c>
      <c r="F34" s="70" t="s">
        <v>105</v>
      </c>
      <c r="G34" s="17"/>
      <c r="H34" s="70">
        <v>44130</v>
      </c>
      <c r="I34" s="16">
        <f t="shared" si="0"/>
        <v>21</v>
      </c>
      <c r="J34" s="28" t="s">
        <v>57</v>
      </c>
      <c r="K34" s="27"/>
      <c r="L34" s="74" t="str">
        <f>IF(AND(C34="Abierto",D34="Urgente"),A34,"")</f>
        <v/>
      </c>
      <c r="M34" s="74" t="str">
        <f ca="1">IF(AND(C34="Abierto",D34="Urgente"),TODAY()-E34,"")</f>
        <v/>
      </c>
      <c r="N34" s="74" t="str">
        <f>IF(AND(C34="Abierto",D34="Urgente"),RANK(M34,$M$13:$M$767,0)+COUNTIF($M$13:M34,M34)-1,"")</f>
        <v/>
      </c>
      <c r="O34" s="74" t="str">
        <f>IF(AND(C34="Abierto",D34="Alta"),A34,"")</f>
        <v/>
      </c>
      <c r="P34" s="74" t="str">
        <f ca="1">IF(AND(C34="Abierto",D34="Alta"),TODAY()-E34,"")</f>
        <v/>
      </c>
      <c r="Q34" s="74" t="str">
        <f>IF(AND(C34="Abierto",D34="Alta"),RANK(P34,$P$13:$P$767,0)+COUNTIF($P$13:P34,P34)-1+MAX(N:N),"")</f>
        <v/>
      </c>
      <c r="R34" s="74" t="str">
        <f>IF(AND(C34="Abierto",D34="Media"),A34,"")</f>
        <v/>
      </c>
      <c r="S34" s="74" t="str">
        <f ca="1">IF(AND(C34="Abierto",D34="Media"),TODAY()-E34,"")</f>
        <v/>
      </c>
      <c r="T34" s="74" t="str">
        <f>IF(AND(C34="Abierto",D34="Media"),RANK(S34,$S$13:$S$767,0)+COUNTIF($S$13:S34,S34)-1+MAX(N:N,Q:Q),"")</f>
        <v/>
      </c>
      <c r="U34" s="74" t="str">
        <f>IF(AND(C34="Abierto",D34="Baja"),A34,"")</f>
        <v/>
      </c>
      <c r="V34" s="74" t="str">
        <f ca="1">IF(AND(C34="Abierto",D34="Baja"),TODAY()-E34,"")</f>
        <v/>
      </c>
      <c r="W34" s="74" t="str">
        <f>IF(AND(C34="Abierto",D34="Baja"),RANK(V34,$V$13:$V$767,0)+COUNTIF($V$13:V34,V34)-1+MAX(N:N,Q:Q,T:T),"")</f>
        <v/>
      </c>
      <c r="X34" s="28" t="str">
        <f>IF(OR(C34="Resuelto",C34=""),"",SUM(N34,Q34,T34,W34))</f>
        <v/>
      </c>
      <c r="Y34" s="28" t="str">
        <f>IF(OR(C34="Resuelto",C34=""),"",SUM(M34,P34,S34,V34))</f>
        <v/>
      </c>
      <c r="Z34" s="28" t="str">
        <f>IF(OR(C34="Resuelto",C34=""),"",SUM(L34,O34,R34,U34))</f>
        <v/>
      </c>
      <c r="AA34" s="28">
        <v>192</v>
      </c>
      <c r="AB34" s="28" t="str">
        <f t="shared" ca="1" si="1"/>
        <v/>
      </c>
      <c r="AC34" s="75" t="str">
        <f t="shared" ca="1" si="2"/>
        <v/>
      </c>
      <c r="AD34" s="53"/>
      <c r="AE34" s="53"/>
      <c r="AF34" s="53"/>
      <c r="AG34" s="53"/>
      <c r="AH34" s="78" t="str">
        <f>IF(AI34="","",MAX($AH$5:AH33)+1)</f>
        <v/>
      </c>
      <c r="AI34" s="53" t="str">
        <f>IF(G33="","",IF(COUNTIF($AI$11:AI33,G33)=0,G33,""))</f>
        <v/>
      </c>
      <c r="AJ34" s="53" t="str">
        <f t="shared" si="3"/>
        <v/>
      </c>
      <c r="AK34" s="53" t="s">
        <v>40</v>
      </c>
      <c r="AL34" s="53" t="s">
        <v>34</v>
      </c>
      <c r="AM34" s="53" t="s">
        <v>52</v>
      </c>
      <c r="AN34" s="53" t="s">
        <v>49</v>
      </c>
    </row>
    <row r="35" spans="1:40" ht="25.5" customHeight="1" x14ac:dyDescent="0.25">
      <c r="A35" s="102">
        <v>23</v>
      </c>
      <c r="B35" s="15">
        <v>2025960</v>
      </c>
      <c r="C35" s="53" t="s">
        <v>142</v>
      </c>
      <c r="D35" s="17" t="s">
        <v>5</v>
      </c>
      <c r="E35" s="70">
        <v>44109</v>
      </c>
      <c r="F35" s="70" t="s">
        <v>105</v>
      </c>
      <c r="G35" s="17"/>
      <c r="H35" s="70">
        <v>44130</v>
      </c>
      <c r="I35" s="16">
        <f t="shared" si="0"/>
        <v>21</v>
      </c>
      <c r="J35" s="28" t="s">
        <v>57</v>
      </c>
      <c r="K35" s="27"/>
      <c r="L35" s="74" t="str">
        <f>IF(AND(C35="Abierto",D35="Urgente"),A35,"")</f>
        <v/>
      </c>
      <c r="M35" s="74" t="str">
        <f ca="1">IF(AND(C35="Abierto",D35="Urgente"),TODAY()-E35,"")</f>
        <v/>
      </c>
      <c r="N35" s="74" t="str">
        <f>IF(AND(C35="Abierto",D35="Urgente"),RANK(M35,$M$13:$M$767,0)+COUNTIF($M$13:M35,M35)-1,"")</f>
        <v/>
      </c>
      <c r="O35" s="74" t="str">
        <f>IF(AND(C35="Abierto",D35="Alta"),A35,"")</f>
        <v/>
      </c>
      <c r="P35" s="74" t="str">
        <f ca="1">IF(AND(C35="Abierto",D35="Alta"),TODAY()-E35,"")</f>
        <v/>
      </c>
      <c r="Q35" s="74" t="str">
        <f>IF(AND(C35="Abierto",D35="Alta"),RANK(P35,$P$13:$P$767,0)+COUNTIF($P$13:P35,P35)-1+MAX(N:N),"")</f>
        <v/>
      </c>
      <c r="R35" s="74" t="str">
        <f>IF(AND(C35="Abierto",D35="Media"),A35,"")</f>
        <v/>
      </c>
      <c r="S35" s="74" t="str">
        <f ca="1">IF(AND(C35="Abierto",D35="Media"),TODAY()-E35,"")</f>
        <v/>
      </c>
      <c r="T35" s="74" t="str">
        <f>IF(AND(C35="Abierto",D35="Media"),RANK(S35,$S$13:$S$767,0)+COUNTIF($S$13:S35,S35)-1+MAX(N:N,Q:Q),"")</f>
        <v/>
      </c>
      <c r="U35" s="74" t="str">
        <f>IF(AND(C35="Abierto",D35="Baja"),A35,"")</f>
        <v/>
      </c>
      <c r="V35" s="74" t="str">
        <f ca="1">IF(AND(C35="Abierto",D35="Baja"),TODAY()-E35,"")</f>
        <v/>
      </c>
      <c r="W35" s="74" t="str">
        <f>IF(AND(C35="Abierto",D35="Baja"),RANK(V35,$V$13:$V$767,0)+COUNTIF($V$13:V35,V35)-1+MAX(N:N,Q:Q,T:T),"")</f>
        <v/>
      </c>
      <c r="X35" s="28" t="str">
        <f>IF(OR(C35="Resuelto",C35=""),"",SUM(N35,Q35,T35,W35))</f>
        <v/>
      </c>
      <c r="Y35" s="28" t="str">
        <f>IF(OR(C35="Resuelto",C35=""),"",SUM(M35,P35,S35,V35))</f>
        <v/>
      </c>
      <c r="Z35" s="28" t="str">
        <f>IF(OR(C35="Resuelto",C35=""),"",SUM(L35,O35,R35,U35))</f>
        <v/>
      </c>
      <c r="AA35" s="28">
        <v>193</v>
      </c>
      <c r="AB35" s="28" t="str">
        <f t="shared" ca="1" si="1"/>
        <v/>
      </c>
      <c r="AC35" s="75" t="str">
        <f t="shared" ca="1" si="2"/>
        <v/>
      </c>
      <c r="AD35" s="53"/>
      <c r="AE35" s="53"/>
      <c r="AF35" s="53"/>
      <c r="AG35" s="53"/>
      <c r="AH35" s="78" t="str">
        <f>IF(AI35="","",MAX($AH$5:AH34)+1)</f>
        <v/>
      </c>
      <c r="AI35" s="53" t="str">
        <f>IF(G34="","",IF(COUNTIF($AI$11:AI34,G34)=0,G34,""))</f>
        <v/>
      </c>
      <c r="AJ35" s="53" t="str">
        <f t="shared" si="3"/>
        <v/>
      </c>
      <c r="AK35" s="53" t="s">
        <v>39</v>
      </c>
      <c r="AL35" s="53" t="s">
        <v>36</v>
      </c>
      <c r="AM35" s="53" t="s">
        <v>52</v>
      </c>
      <c r="AN35" s="53" t="s">
        <v>54</v>
      </c>
    </row>
    <row r="36" spans="1:40" ht="25.5" customHeight="1" x14ac:dyDescent="0.25">
      <c r="A36" s="144">
        <v>24</v>
      </c>
      <c r="B36" s="42" t="s">
        <v>143</v>
      </c>
      <c r="C36" s="15" t="s">
        <v>142</v>
      </c>
      <c r="D36" s="17" t="s">
        <v>5</v>
      </c>
      <c r="E36" s="70">
        <v>44109</v>
      </c>
      <c r="F36" s="70" t="s">
        <v>105</v>
      </c>
      <c r="G36" s="17"/>
      <c r="H36" s="70">
        <v>44130</v>
      </c>
      <c r="I36" s="16">
        <f t="shared" si="0"/>
        <v>21</v>
      </c>
      <c r="J36" s="28" t="s">
        <v>57</v>
      </c>
      <c r="K36" s="27"/>
      <c r="L36" s="74" t="str">
        <f>IF(AND(C36="Abierto",D36="Urgente"),A36,"")</f>
        <v/>
      </c>
      <c r="M36" s="74" t="str">
        <f ca="1">IF(AND(C36="Abierto",D36="Urgente"),TODAY()-E36,"")</f>
        <v/>
      </c>
      <c r="N36" s="74" t="str">
        <f>IF(AND(C36="Abierto",D36="Urgente"),RANK(M36,$M$13:$M$767,0)+COUNTIF($M$13:M36,M36)-1,"")</f>
        <v/>
      </c>
      <c r="O36" s="74" t="str">
        <f>IF(AND(C36="Abierto",D36="Alta"),A36,"")</f>
        <v/>
      </c>
      <c r="P36" s="74" t="str">
        <f ca="1">IF(AND(C36="Abierto",D36="Alta"),TODAY()-E36,"")</f>
        <v/>
      </c>
      <c r="Q36" s="74" t="str">
        <f>IF(AND(C36="Abierto",D36="Alta"),RANK(P36,$P$13:$P$767,0)+COUNTIF($P$13:P36,P36)-1+MAX(N:N),"")</f>
        <v/>
      </c>
      <c r="R36" s="74" t="str">
        <f>IF(AND(C36="Abierto",D36="Media"),A36,"")</f>
        <v/>
      </c>
      <c r="S36" s="74" t="str">
        <f ca="1">IF(AND(C36="Abierto",D36="Media"),TODAY()-E36,"")</f>
        <v/>
      </c>
      <c r="T36" s="74" t="str">
        <f>IF(AND(C36="Abierto",D36="Media"),RANK(S36,$S$13:$S$767,0)+COUNTIF($S$13:S36,S36)-1+MAX(N:N,Q:Q),"")</f>
        <v/>
      </c>
      <c r="U36" s="74" t="str">
        <f>IF(AND(C36="Abierto",D36="Baja"),A36,"")</f>
        <v/>
      </c>
      <c r="V36" s="74" t="str">
        <f ca="1">IF(AND(C36="Abierto",D36="Baja"),TODAY()-E36,"")</f>
        <v/>
      </c>
      <c r="W36" s="74" t="str">
        <f>IF(AND(C36="Abierto",D36="Baja"),RANK(V36,$V$13:$V$767,0)+COUNTIF($V$13:V36,V36)-1+MAX(N:N,Q:Q,T:T),"")</f>
        <v/>
      </c>
      <c r="X36" s="28" t="str">
        <f>IF(OR(C36="Resuelto",C36=""),"",SUM(N36,Q36,T36,W36))</f>
        <v/>
      </c>
      <c r="Y36" s="28" t="str">
        <f>IF(OR(C36="Resuelto",C36=""),"",SUM(M36,P36,S36,V36))</f>
        <v/>
      </c>
      <c r="Z36" s="28" t="str">
        <f>IF(OR(C36="Resuelto",C36=""),"",SUM(L36,O36,R36,U36))</f>
        <v/>
      </c>
      <c r="AA36" s="28">
        <v>194</v>
      </c>
      <c r="AB36" s="28" t="str">
        <f t="shared" ca="1" si="1"/>
        <v/>
      </c>
      <c r="AC36" s="75" t="str">
        <f t="shared" ca="1" si="2"/>
        <v/>
      </c>
      <c r="AD36" s="53"/>
      <c r="AE36" s="53"/>
      <c r="AF36" s="53"/>
      <c r="AG36" s="53"/>
      <c r="AH36" s="78" t="str">
        <f>IF(AI36="","",MAX($AH$5:AH35)+1)</f>
        <v/>
      </c>
      <c r="AI36" s="53" t="str">
        <f>IF(G35="","",IF(COUNTIF($AI$11:AI35,G35)=0,G35,""))</f>
        <v/>
      </c>
      <c r="AJ36" s="53" t="str">
        <f t="shared" si="3"/>
        <v/>
      </c>
      <c r="AK36" s="53" t="s">
        <v>44</v>
      </c>
      <c r="AL36" s="53" t="s">
        <v>34</v>
      </c>
      <c r="AM36" s="53" t="s">
        <v>52</v>
      </c>
      <c r="AN36" s="53" t="s">
        <v>49</v>
      </c>
    </row>
    <row r="37" spans="1:40" ht="25.5" customHeight="1" x14ac:dyDescent="0.25">
      <c r="A37" s="102">
        <v>25</v>
      </c>
      <c r="B37" s="42" t="s">
        <v>143</v>
      </c>
      <c r="C37" s="15" t="s">
        <v>142</v>
      </c>
      <c r="D37" s="17" t="s">
        <v>5</v>
      </c>
      <c r="E37" s="70">
        <v>44109</v>
      </c>
      <c r="F37" s="70" t="s">
        <v>105</v>
      </c>
      <c r="G37" s="17"/>
      <c r="H37" s="70">
        <v>44130</v>
      </c>
      <c r="I37" s="16">
        <f t="shared" si="0"/>
        <v>21</v>
      </c>
      <c r="J37" s="28" t="s">
        <v>57</v>
      </c>
      <c r="K37" s="27"/>
      <c r="L37" s="74" t="str">
        <f>IF(AND(C37="Abierto",D37="Urgente"),A37,"")</f>
        <v/>
      </c>
      <c r="M37" s="74" t="str">
        <f ca="1">IF(AND(C37="Abierto",D37="Urgente"),TODAY()-E37,"")</f>
        <v/>
      </c>
      <c r="N37" s="74" t="str">
        <f>IF(AND(C37="Abierto",D37="Urgente"),RANK(M37,$M$13:$M$767,0)+COUNTIF($M$13:M37,M37)-1,"")</f>
        <v/>
      </c>
      <c r="O37" s="74" t="str">
        <f>IF(AND(C37="Abierto",D37="Alta"),A37,"")</f>
        <v/>
      </c>
      <c r="P37" s="74" t="str">
        <f ca="1">IF(AND(C37="Abierto",D37="Alta"),TODAY()-E37,"")</f>
        <v/>
      </c>
      <c r="Q37" s="74" t="str">
        <f>IF(AND(C37="Abierto",D37="Alta"),RANK(P37,$P$13:$P$767,0)+COUNTIF($P$13:P37,P37)-1+MAX(N:N),"")</f>
        <v/>
      </c>
      <c r="R37" s="74" t="str">
        <f>IF(AND(C37="Abierto",D37="Media"),A37,"")</f>
        <v/>
      </c>
      <c r="S37" s="74" t="str">
        <f ca="1">IF(AND(C37="Abierto",D37="Media"),TODAY()-E37,"")</f>
        <v/>
      </c>
      <c r="T37" s="74" t="str">
        <f>IF(AND(C37="Abierto",D37="Media"),RANK(S37,$S$13:$S$767,0)+COUNTIF($S$13:S37,S37)-1+MAX(N:N,Q:Q),"")</f>
        <v/>
      </c>
      <c r="U37" s="74" t="str">
        <f>IF(AND(C37="Abierto",D37="Baja"),A37,"")</f>
        <v/>
      </c>
      <c r="V37" s="74" t="str">
        <f ca="1">IF(AND(C37="Abierto",D37="Baja"),TODAY()-E37,"")</f>
        <v/>
      </c>
      <c r="W37" s="74" t="str">
        <f>IF(AND(C37="Abierto",D37="Baja"),RANK(V37,$V$13:$V$767,0)+COUNTIF($V$13:V37,V37)-1+MAX(N:N,Q:Q,T:T),"")</f>
        <v/>
      </c>
      <c r="X37" s="28" t="str">
        <f>IF(OR(C37="Resuelto",C37=""),"",SUM(N37,Q37,T37,W37))</f>
        <v/>
      </c>
      <c r="Y37" s="28" t="str">
        <f>IF(OR(C37="Resuelto",C37=""),"",SUM(M37,P37,S37,V37))</f>
        <v/>
      </c>
      <c r="Z37" s="28" t="str">
        <f>IF(OR(C37="Resuelto",C37=""),"",SUM(L37,O37,R37,U37))</f>
        <v/>
      </c>
      <c r="AA37" s="28">
        <v>195</v>
      </c>
      <c r="AB37" s="28" t="str">
        <f t="shared" ca="1" si="1"/>
        <v/>
      </c>
      <c r="AC37" s="75" t="str">
        <f t="shared" ca="1" si="2"/>
        <v/>
      </c>
      <c r="AD37" s="53"/>
      <c r="AE37" s="53"/>
      <c r="AF37" s="53"/>
      <c r="AG37" s="53"/>
      <c r="AH37" s="78" t="str">
        <f>IF(AI37="","",MAX($AH$5:AH36)+1)</f>
        <v/>
      </c>
      <c r="AI37" s="53" t="str">
        <f>IF(G36="","",IF(COUNTIF($AI$11:AI36,G36)=0,G36,""))</f>
        <v/>
      </c>
      <c r="AJ37" s="53" t="str">
        <f t="shared" si="3"/>
        <v/>
      </c>
      <c r="AK37" s="53" t="s">
        <v>44</v>
      </c>
      <c r="AL37" s="53" t="s">
        <v>34</v>
      </c>
      <c r="AM37" s="53" t="s">
        <v>52</v>
      </c>
      <c r="AN37" s="53" t="s">
        <v>49</v>
      </c>
    </row>
    <row r="38" spans="1:40" ht="25.5" customHeight="1" x14ac:dyDescent="0.25">
      <c r="A38" s="144">
        <v>26</v>
      </c>
      <c r="B38" s="42" t="s">
        <v>143</v>
      </c>
      <c r="C38" s="15" t="s">
        <v>142</v>
      </c>
      <c r="D38" s="17" t="s">
        <v>5</v>
      </c>
      <c r="E38" s="70">
        <v>44109</v>
      </c>
      <c r="F38" s="70" t="s">
        <v>105</v>
      </c>
      <c r="G38" s="17"/>
      <c r="H38" s="70">
        <v>44130</v>
      </c>
      <c r="I38" s="16">
        <f t="shared" si="0"/>
        <v>21</v>
      </c>
      <c r="J38" s="28" t="s">
        <v>57</v>
      </c>
      <c r="K38" s="27"/>
      <c r="L38" s="74" t="str">
        <f>IF(AND(C38="Abierto",D38="Urgente"),A38,"")</f>
        <v/>
      </c>
      <c r="M38" s="74" t="str">
        <f ca="1">IF(AND(C38="Abierto",D38="Urgente"),TODAY()-E38,"")</f>
        <v/>
      </c>
      <c r="N38" s="74" t="str">
        <f>IF(AND(C38="Abierto",D38="Urgente"),RANK(M38,$M$13:$M$767,0)+COUNTIF($M$13:M38,M38)-1,"")</f>
        <v/>
      </c>
      <c r="O38" s="74" t="str">
        <f>IF(AND(C38="Abierto",D38="Alta"),A38,"")</f>
        <v/>
      </c>
      <c r="P38" s="74" t="str">
        <f ca="1">IF(AND(C38="Abierto",D38="Alta"),TODAY()-E38,"")</f>
        <v/>
      </c>
      <c r="Q38" s="74" t="str">
        <f>IF(AND(C38="Abierto",D38="Alta"),RANK(P38,$P$13:$P$767,0)+COUNTIF($P$13:P38,P38)-1+MAX(N:N),"")</f>
        <v/>
      </c>
      <c r="R38" s="74" t="str">
        <f>IF(AND(C38="Abierto",D38="Media"),A38,"")</f>
        <v/>
      </c>
      <c r="S38" s="74" t="str">
        <f ca="1">IF(AND(C38="Abierto",D38="Media"),TODAY()-E38,"")</f>
        <v/>
      </c>
      <c r="T38" s="74" t="str">
        <f>IF(AND(C38="Abierto",D38="Media"),RANK(S38,$S$13:$S$767,0)+COUNTIF($S$13:S38,S38)-1+MAX(N:N,Q:Q),"")</f>
        <v/>
      </c>
      <c r="U38" s="74" t="str">
        <f>IF(AND(C38="Abierto",D38="Baja"),A38,"")</f>
        <v/>
      </c>
      <c r="V38" s="74" t="str">
        <f ca="1">IF(AND(C38="Abierto",D38="Baja"),TODAY()-E38,"")</f>
        <v/>
      </c>
      <c r="W38" s="74" t="str">
        <f>IF(AND(C38="Abierto",D38="Baja"),RANK(V38,$V$13:$V$767,0)+COUNTIF($V$13:V38,V38)-1+MAX(N:N,Q:Q,T:T),"")</f>
        <v/>
      </c>
      <c r="X38" s="28" t="str">
        <f>IF(OR(C38="Resuelto",C38=""),"",SUM(N38,Q38,T38,W38))</f>
        <v/>
      </c>
      <c r="Y38" s="28" t="str">
        <f>IF(OR(C38="Resuelto",C38=""),"",SUM(M38,P38,S38,V38))</f>
        <v/>
      </c>
      <c r="Z38" s="28" t="str">
        <f>IF(OR(C38="Resuelto",C38=""),"",SUM(L38,O38,R38,U38))</f>
        <v/>
      </c>
      <c r="AA38" s="28">
        <v>196</v>
      </c>
      <c r="AB38" s="28" t="str">
        <f t="shared" ca="1" si="1"/>
        <v/>
      </c>
      <c r="AC38" s="75" t="str">
        <f t="shared" ca="1" si="2"/>
        <v/>
      </c>
      <c r="AD38" s="53"/>
      <c r="AE38" s="53"/>
      <c r="AF38" s="53"/>
      <c r="AG38" s="53"/>
      <c r="AH38" s="78" t="str">
        <f>IF(AI38="","",MAX($AH$5:AH37)+1)</f>
        <v/>
      </c>
      <c r="AI38" s="53" t="str">
        <f>IF(G37="","",IF(COUNTIF($AI$11:AI37,G37)=0,G37,""))</f>
        <v/>
      </c>
      <c r="AJ38" s="53" t="str">
        <f t="shared" si="3"/>
        <v/>
      </c>
      <c r="AK38" s="53" t="s">
        <v>44</v>
      </c>
      <c r="AL38" s="53" t="s">
        <v>34</v>
      </c>
      <c r="AM38" s="53" t="s">
        <v>52</v>
      </c>
      <c r="AN38" s="53" t="s">
        <v>49</v>
      </c>
    </row>
    <row r="39" spans="1:40" ht="25.5" customHeight="1" x14ac:dyDescent="0.25">
      <c r="A39" s="102">
        <v>27</v>
      </c>
      <c r="B39" s="42" t="s">
        <v>143</v>
      </c>
      <c r="C39" s="15" t="s">
        <v>142</v>
      </c>
      <c r="D39" s="17" t="s">
        <v>5</v>
      </c>
      <c r="E39" s="70">
        <v>44109</v>
      </c>
      <c r="F39" s="70" t="s">
        <v>105</v>
      </c>
      <c r="G39" s="17"/>
      <c r="H39" s="70">
        <v>44130</v>
      </c>
      <c r="I39" s="16">
        <f t="shared" si="0"/>
        <v>21</v>
      </c>
      <c r="J39" s="28" t="s">
        <v>57</v>
      </c>
      <c r="K39" s="27"/>
      <c r="L39" s="74" t="str">
        <f>IF(AND(C39="Abierto",D39="Urgente"),A39,"")</f>
        <v/>
      </c>
      <c r="M39" s="74" t="str">
        <f ca="1">IF(AND(C39="Abierto",D39="Urgente"),TODAY()-E39,"")</f>
        <v/>
      </c>
      <c r="N39" s="74" t="str">
        <f>IF(AND(C39="Abierto",D39="Urgente"),RANK(M39,$M$13:$M$767,0)+COUNTIF($M$13:M39,M39)-1,"")</f>
        <v/>
      </c>
      <c r="O39" s="74" t="str">
        <f>IF(AND(C39="Abierto",D39="Alta"),A39,"")</f>
        <v/>
      </c>
      <c r="P39" s="74" t="str">
        <f ca="1">IF(AND(C39="Abierto",D39="Alta"),TODAY()-E39,"")</f>
        <v/>
      </c>
      <c r="Q39" s="74" t="str">
        <f>IF(AND(C39="Abierto",D39="Alta"),RANK(P39,$P$13:$P$767,0)+COUNTIF($P$13:P39,P39)-1+MAX(N:N),"")</f>
        <v/>
      </c>
      <c r="R39" s="74" t="str">
        <f>IF(AND(C39="Abierto",D39="Media"),A39,"")</f>
        <v/>
      </c>
      <c r="S39" s="74" t="str">
        <f ca="1">IF(AND(C39="Abierto",D39="Media"),TODAY()-E39,"")</f>
        <v/>
      </c>
      <c r="T39" s="74" t="str">
        <f>IF(AND(C39="Abierto",D39="Media"),RANK(S39,$S$13:$S$767,0)+COUNTIF($S$13:S39,S39)-1+MAX(N:N,Q:Q),"")</f>
        <v/>
      </c>
      <c r="U39" s="74" t="str">
        <f>IF(AND(C39="Abierto",D39="Baja"),A39,"")</f>
        <v/>
      </c>
      <c r="V39" s="74" t="str">
        <f ca="1">IF(AND(C39="Abierto",D39="Baja"),TODAY()-E39,"")</f>
        <v/>
      </c>
      <c r="W39" s="74" t="str">
        <f>IF(AND(C39="Abierto",D39="Baja"),RANK(V39,$V$13:$V$767,0)+COUNTIF($V$13:V39,V39)-1+MAX(N:N,Q:Q,T:T),"")</f>
        <v/>
      </c>
      <c r="X39" s="28" t="str">
        <f>IF(OR(C39="Resuelto",C39=""),"",SUM(N39,Q39,T39,W39))</f>
        <v/>
      </c>
      <c r="Y39" s="28" t="str">
        <f>IF(OR(C39="Resuelto",C39=""),"",SUM(M39,P39,S39,V39))</f>
        <v/>
      </c>
      <c r="Z39" s="28" t="str">
        <f>IF(OR(C39="Resuelto",C39=""),"",SUM(L39,O39,R39,U39))</f>
        <v/>
      </c>
      <c r="AA39" s="28">
        <v>197</v>
      </c>
      <c r="AB39" s="28" t="str">
        <f t="shared" ca="1" si="1"/>
        <v/>
      </c>
      <c r="AC39" s="75" t="str">
        <f t="shared" ca="1" si="2"/>
        <v/>
      </c>
      <c r="AD39" s="53"/>
      <c r="AE39" s="53"/>
      <c r="AF39" s="53"/>
      <c r="AG39" s="53"/>
      <c r="AH39" s="78" t="str">
        <f>IF(AI39="","",MAX($AH$5:AH38)+1)</f>
        <v/>
      </c>
      <c r="AI39" s="53" t="str">
        <f>IF(G38="","",IF(COUNTIF($AI$11:AI38,G38)=0,G38,""))</f>
        <v/>
      </c>
      <c r="AJ39" s="53" t="str">
        <f t="shared" si="3"/>
        <v/>
      </c>
      <c r="AK39" s="53" t="s">
        <v>44</v>
      </c>
      <c r="AL39" s="53" t="s">
        <v>34</v>
      </c>
      <c r="AM39" s="53" t="s">
        <v>52</v>
      </c>
      <c r="AN39" s="53" t="s">
        <v>49</v>
      </c>
    </row>
    <row r="40" spans="1:40" ht="25.5" customHeight="1" x14ac:dyDescent="0.25">
      <c r="A40" s="144">
        <v>28</v>
      </c>
      <c r="B40" s="42" t="s">
        <v>143</v>
      </c>
      <c r="C40" s="15" t="s">
        <v>142</v>
      </c>
      <c r="D40" s="17" t="s">
        <v>5</v>
      </c>
      <c r="E40" s="70">
        <v>44109</v>
      </c>
      <c r="F40" s="70" t="s">
        <v>105</v>
      </c>
      <c r="G40" s="17"/>
      <c r="H40" s="70">
        <v>44130</v>
      </c>
      <c r="I40" s="16">
        <f t="shared" si="0"/>
        <v>21</v>
      </c>
      <c r="J40" s="28" t="s">
        <v>57</v>
      </c>
      <c r="K40" s="27"/>
      <c r="L40" s="74" t="str">
        <f>IF(AND(C40="Abierto",D40="Urgente"),A40,"")</f>
        <v/>
      </c>
      <c r="M40" s="74" t="str">
        <f ca="1">IF(AND(C40="Abierto",D40="Urgente"),TODAY()-E40,"")</f>
        <v/>
      </c>
      <c r="N40" s="74" t="str">
        <f>IF(AND(C40="Abierto",D40="Urgente"),RANK(M40,$M$13:$M$767,0)+COUNTIF($M$13:M40,M40)-1,"")</f>
        <v/>
      </c>
      <c r="O40" s="74" t="str">
        <f>IF(AND(C40="Abierto",D40="Alta"),A40,"")</f>
        <v/>
      </c>
      <c r="P40" s="74" t="str">
        <f ca="1">IF(AND(C40="Abierto",D40="Alta"),TODAY()-E40,"")</f>
        <v/>
      </c>
      <c r="Q40" s="74" t="str">
        <f>IF(AND(C40="Abierto",D40="Alta"),RANK(P40,$P$13:$P$767,0)+COUNTIF($P$13:P40,P40)-1+MAX(N:N),"")</f>
        <v/>
      </c>
      <c r="R40" s="74" t="str">
        <f>IF(AND(C40="Abierto",D40="Media"),A40,"")</f>
        <v/>
      </c>
      <c r="S40" s="74" t="str">
        <f ca="1">IF(AND(C40="Abierto",D40="Media"),TODAY()-E40,"")</f>
        <v/>
      </c>
      <c r="T40" s="74" t="str">
        <f>IF(AND(C40="Abierto",D40="Media"),RANK(S40,$S$13:$S$767,0)+COUNTIF($S$13:S40,S40)-1+MAX(N:N,Q:Q),"")</f>
        <v/>
      </c>
      <c r="U40" s="74" t="str">
        <f>IF(AND(C40="Abierto",D40="Baja"),A40,"")</f>
        <v/>
      </c>
      <c r="V40" s="74" t="str">
        <f ca="1">IF(AND(C40="Abierto",D40="Baja"),TODAY()-E40,"")</f>
        <v/>
      </c>
      <c r="W40" s="74" t="str">
        <f>IF(AND(C40="Abierto",D40="Baja"),RANK(V40,$V$13:$V$767,0)+COUNTIF($V$13:V40,V40)-1+MAX(N:N,Q:Q,T:T),"")</f>
        <v/>
      </c>
      <c r="X40" s="28" t="str">
        <f>IF(OR(C40="Resuelto",C40=""),"",SUM(N40,Q40,T40,W40))</f>
        <v/>
      </c>
      <c r="Y40" s="28" t="str">
        <f>IF(OR(C40="Resuelto",C40=""),"",SUM(M40,P40,S40,V40))</f>
        <v/>
      </c>
      <c r="Z40" s="28" t="str">
        <f>IF(OR(C40="Resuelto",C40=""),"",SUM(L40,O40,R40,U40))</f>
        <v/>
      </c>
      <c r="AA40" s="28">
        <v>198</v>
      </c>
      <c r="AB40" s="28" t="str">
        <f t="shared" ca="1" si="1"/>
        <v/>
      </c>
      <c r="AC40" s="75" t="str">
        <f t="shared" ca="1" si="2"/>
        <v/>
      </c>
      <c r="AD40" s="53"/>
      <c r="AE40" s="53"/>
      <c r="AF40" s="53"/>
      <c r="AG40" s="53"/>
      <c r="AH40" s="78" t="str">
        <f>IF(AI40="","",MAX($AH$5:AH39)+1)</f>
        <v/>
      </c>
      <c r="AI40" s="53" t="str">
        <f>IF(G39="","",IF(COUNTIF($AI$11:AI39,G39)=0,G39,""))</f>
        <v/>
      </c>
      <c r="AJ40" s="53" t="str">
        <f t="shared" si="3"/>
        <v/>
      </c>
      <c r="AK40" s="53" t="s">
        <v>39</v>
      </c>
      <c r="AL40" s="53" t="s">
        <v>34</v>
      </c>
      <c r="AM40" s="53" t="s">
        <v>52</v>
      </c>
      <c r="AN40" s="53" t="s">
        <v>49</v>
      </c>
    </row>
    <row r="41" spans="1:40" ht="25.5" customHeight="1" x14ac:dyDescent="0.25">
      <c r="A41" s="102">
        <v>29</v>
      </c>
      <c r="B41" s="42" t="s">
        <v>143</v>
      </c>
      <c r="C41" s="15" t="s">
        <v>142</v>
      </c>
      <c r="D41" s="17" t="s">
        <v>5</v>
      </c>
      <c r="E41" s="70">
        <v>44109</v>
      </c>
      <c r="F41" s="70" t="s">
        <v>105</v>
      </c>
      <c r="G41" s="17"/>
      <c r="H41" s="70">
        <v>44130</v>
      </c>
      <c r="I41" s="16">
        <f t="shared" si="0"/>
        <v>21</v>
      </c>
      <c r="J41" s="28" t="s">
        <v>57</v>
      </c>
      <c r="K41" s="27"/>
      <c r="L41" s="74" t="str">
        <f>IF(AND(C41="Abierto",D41="Urgente"),A41,"")</f>
        <v/>
      </c>
      <c r="M41" s="74" t="str">
        <f ca="1">IF(AND(C41="Abierto",D41="Urgente"),TODAY()-E41,"")</f>
        <v/>
      </c>
      <c r="N41" s="74" t="str">
        <f>IF(AND(C41="Abierto",D41="Urgente"),RANK(M41,$M$13:$M$767,0)+COUNTIF($M$13:M41,M41)-1,"")</f>
        <v/>
      </c>
      <c r="O41" s="74" t="str">
        <f>IF(AND(C41="Abierto",D41="Alta"),A41,"")</f>
        <v/>
      </c>
      <c r="P41" s="74" t="str">
        <f ca="1">IF(AND(C41="Abierto",D41="Alta"),TODAY()-E41,"")</f>
        <v/>
      </c>
      <c r="Q41" s="74" t="str">
        <f>IF(AND(C41="Abierto",D41="Alta"),RANK(P41,$P$13:$P$767,0)+COUNTIF($P$13:P41,P41)-1+MAX(N:N),"")</f>
        <v/>
      </c>
      <c r="R41" s="74" t="str">
        <f>IF(AND(C41="Abierto",D41="Media"),A41,"")</f>
        <v/>
      </c>
      <c r="S41" s="74" t="str">
        <f ca="1">IF(AND(C41="Abierto",D41="Media"),TODAY()-E41,"")</f>
        <v/>
      </c>
      <c r="T41" s="74" t="str">
        <f>IF(AND(C41="Abierto",D41="Media"),RANK(S41,$S$13:$S$767,0)+COUNTIF($S$13:S41,S41)-1+MAX(N:N,Q:Q),"")</f>
        <v/>
      </c>
      <c r="U41" s="74" t="str">
        <f>IF(AND(C41="Abierto",D41="Baja"),A41,"")</f>
        <v/>
      </c>
      <c r="V41" s="74" t="str">
        <f ca="1">IF(AND(C41="Abierto",D41="Baja"),TODAY()-E41,"")</f>
        <v/>
      </c>
      <c r="W41" s="74" t="str">
        <f>IF(AND(C41="Abierto",D41="Baja"),RANK(V41,$V$13:$V$767,0)+COUNTIF($V$13:V41,V41)-1+MAX(N:N,Q:Q,T:T),"")</f>
        <v/>
      </c>
      <c r="X41" s="28" t="str">
        <f>IF(OR(C41="Resuelto",C41=""),"",SUM(N41,Q41,T41,W41))</f>
        <v/>
      </c>
      <c r="Y41" s="28" t="str">
        <f>IF(OR(C41="Resuelto",C41=""),"",SUM(M41,P41,S41,V41))</f>
        <v/>
      </c>
      <c r="Z41" s="28" t="str">
        <f>IF(OR(C41="Resuelto",C41=""),"",SUM(L41,O41,R41,U41))</f>
        <v/>
      </c>
      <c r="AA41" s="28">
        <v>199</v>
      </c>
      <c r="AB41" s="28" t="str">
        <f t="shared" ca="1" si="1"/>
        <v/>
      </c>
      <c r="AC41" s="75" t="str">
        <f t="shared" ca="1" si="2"/>
        <v/>
      </c>
      <c r="AD41" s="53"/>
      <c r="AE41" s="53"/>
      <c r="AF41" s="53"/>
      <c r="AG41" s="53"/>
      <c r="AH41" s="78" t="str">
        <f>IF(AI41="","",MAX($AH$5:AH40)+1)</f>
        <v/>
      </c>
      <c r="AI41" s="53" t="str">
        <f>IF(G40="","",IF(COUNTIF($AI$11:AI40,G40)=0,G40,""))</f>
        <v/>
      </c>
      <c r="AJ41" s="53" t="str">
        <f t="shared" si="3"/>
        <v/>
      </c>
      <c r="AK41" s="53" t="s">
        <v>44</v>
      </c>
      <c r="AL41" s="53" t="s">
        <v>34</v>
      </c>
      <c r="AM41" s="53" t="s">
        <v>52</v>
      </c>
      <c r="AN41" s="53" t="s">
        <v>49</v>
      </c>
    </row>
    <row r="42" spans="1:40" ht="25.5" customHeight="1" x14ac:dyDescent="0.25">
      <c r="A42" s="144">
        <v>30</v>
      </c>
      <c r="B42" s="15">
        <v>2025961</v>
      </c>
      <c r="C42" s="15" t="s">
        <v>142</v>
      </c>
      <c r="D42" s="17" t="s">
        <v>5</v>
      </c>
      <c r="E42" s="70">
        <v>44110</v>
      </c>
      <c r="F42" s="70" t="s">
        <v>105</v>
      </c>
      <c r="G42" s="17"/>
      <c r="H42" s="70">
        <v>44130</v>
      </c>
      <c r="I42" s="16">
        <f t="shared" si="0"/>
        <v>20</v>
      </c>
      <c r="J42" s="28" t="s">
        <v>57</v>
      </c>
      <c r="K42" s="27"/>
      <c r="L42" s="74" t="str">
        <f>IF(AND(C42="Abierto",D42="Urgente"),A42,"")</f>
        <v/>
      </c>
      <c r="M42" s="74" t="str">
        <f ca="1">IF(AND(C42="Abierto",D42="Urgente"),TODAY()-E42,"")</f>
        <v/>
      </c>
      <c r="N42" s="74" t="str">
        <f>IF(AND(C42="Abierto",D42="Urgente"),RANK(M42,$M$13:$M$767,0)+COUNTIF($M$13:M42,M42)-1,"")</f>
        <v/>
      </c>
      <c r="O42" s="74" t="str">
        <f>IF(AND(C42="Abierto",D42="Alta"),A42,"")</f>
        <v/>
      </c>
      <c r="P42" s="74" t="str">
        <f ca="1">IF(AND(C42="Abierto",D42="Alta"),TODAY()-E42,"")</f>
        <v/>
      </c>
      <c r="Q42" s="74" t="str">
        <f>IF(AND(C42="Abierto",D42="Alta"),RANK(P42,$P$13:$P$767,0)+COUNTIF($P$13:P42,P42)-1+MAX(N:N),"")</f>
        <v/>
      </c>
      <c r="R42" s="74" t="str">
        <f>IF(AND(C42="Abierto",D42="Media"),A42,"")</f>
        <v/>
      </c>
      <c r="S42" s="74" t="str">
        <f ca="1">IF(AND(C42="Abierto",D42="Media"),TODAY()-E42,"")</f>
        <v/>
      </c>
      <c r="T42" s="74" t="str">
        <f>IF(AND(C42="Abierto",D42="Media"),RANK(S42,$S$13:$S$767,0)+COUNTIF($S$13:S42,S42)-1+MAX(N:N,Q:Q),"")</f>
        <v/>
      </c>
      <c r="U42" s="74" t="str">
        <f>IF(AND(C42="Abierto",D42="Baja"),A42,"")</f>
        <v/>
      </c>
      <c r="V42" s="74" t="str">
        <f ca="1">IF(AND(C42="Abierto",D42="Baja"),TODAY()-E42,"")</f>
        <v/>
      </c>
      <c r="W42" s="74" t="str">
        <f>IF(AND(C42="Abierto",D42="Baja"),RANK(V42,$V$13:$V$767,0)+COUNTIF($V$13:V42,V42)-1+MAX(N:N,Q:Q,T:T),"")</f>
        <v/>
      </c>
      <c r="X42" s="28" t="str">
        <f>IF(OR(C42="Resuelto",C42=""),"",SUM(N42,Q42,T42,W42))</f>
        <v/>
      </c>
      <c r="Y42" s="28" t="str">
        <f>IF(OR(C42="Resuelto",C42=""),"",SUM(M42,P42,S42,V42))</f>
        <v/>
      </c>
      <c r="Z42" s="28" t="str">
        <f>IF(OR(C42="Resuelto",C42=""),"",SUM(L42,O42,R42,U42))</f>
        <v/>
      </c>
      <c r="AA42" s="28">
        <v>200</v>
      </c>
      <c r="AB42" s="28" t="str">
        <f t="shared" ca="1" si="1"/>
        <v/>
      </c>
      <c r="AC42" s="75" t="str">
        <f t="shared" ca="1" si="2"/>
        <v/>
      </c>
      <c r="AD42" s="53"/>
      <c r="AE42" s="53"/>
      <c r="AF42" s="53"/>
      <c r="AG42" s="53"/>
      <c r="AH42" s="78" t="str">
        <f>IF(AI42="","",MAX($AH$5:AH41)+1)</f>
        <v/>
      </c>
      <c r="AI42" s="53" t="str">
        <f>IF(G41="","",IF(COUNTIF($AI$11:AI41,G41)=0,G41,""))</f>
        <v/>
      </c>
      <c r="AJ42" s="53" t="str">
        <f t="shared" si="3"/>
        <v/>
      </c>
      <c r="AK42" s="53" t="s">
        <v>44</v>
      </c>
      <c r="AL42" s="53" t="s">
        <v>36</v>
      </c>
      <c r="AM42" s="53" t="s">
        <v>52</v>
      </c>
      <c r="AN42" s="53" t="s">
        <v>49</v>
      </c>
    </row>
    <row r="43" spans="1:40" ht="25.5" customHeight="1" x14ac:dyDescent="0.25">
      <c r="A43" s="102">
        <v>31</v>
      </c>
      <c r="B43" s="42" t="s">
        <v>143</v>
      </c>
      <c r="C43" s="15" t="s">
        <v>142</v>
      </c>
      <c r="D43" s="17" t="s">
        <v>5</v>
      </c>
      <c r="E43" s="70">
        <v>44110</v>
      </c>
      <c r="F43" s="70" t="s">
        <v>105</v>
      </c>
      <c r="G43" s="17"/>
      <c r="H43" s="70">
        <v>44130</v>
      </c>
      <c r="I43" s="16">
        <f t="shared" si="0"/>
        <v>20</v>
      </c>
      <c r="J43" s="28" t="s">
        <v>57</v>
      </c>
      <c r="K43" s="27"/>
      <c r="L43" s="74" t="str">
        <f>IF(AND(C43="Abierto",D43="Urgente"),A43,"")</f>
        <v/>
      </c>
      <c r="M43" s="74" t="str">
        <f ca="1">IF(AND(C43="Abierto",D43="Urgente"),TODAY()-E43,"")</f>
        <v/>
      </c>
      <c r="N43" s="74" t="str">
        <f>IF(AND(C43="Abierto",D43="Urgente"),RANK(M43,$M$13:$M$767,0)+COUNTIF($M$13:M43,M43)-1,"")</f>
        <v/>
      </c>
      <c r="O43" s="74" t="str">
        <f>IF(AND(C43="Abierto",D43="Alta"),A43,"")</f>
        <v/>
      </c>
      <c r="P43" s="74" t="str">
        <f ca="1">IF(AND(C43="Abierto",D43="Alta"),TODAY()-E43,"")</f>
        <v/>
      </c>
      <c r="Q43" s="74" t="str">
        <f>IF(AND(C43="Abierto",D43="Alta"),RANK(P43,$P$13:$P$767,0)+COUNTIF($P$13:P43,P43)-1+MAX(N:N),"")</f>
        <v/>
      </c>
      <c r="R43" s="74" t="str">
        <f>IF(AND(C43="Abierto",D43="Media"),A43,"")</f>
        <v/>
      </c>
      <c r="S43" s="74" t="str">
        <f ca="1">IF(AND(C43="Abierto",D43="Media"),TODAY()-E43,"")</f>
        <v/>
      </c>
      <c r="T43" s="74" t="str">
        <f>IF(AND(C43="Abierto",D43="Media"),RANK(S43,$S$13:$S$767,0)+COUNTIF($S$13:S43,S43)-1+MAX(N:N,Q:Q),"")</f>
        <v/>
      </c>
      <c r="U43" s="74" t="str">
        <f>IF(AND(C43="Abierto",D43="Baja"),A43,"")</f>
        <v/>
      </c>
      <c r="V43" s="74" t="str">
        <f ca="1">IF(AND(C43="Abierto",D43="Baja"),TODAY()-E43,"")</f>
        <v/>
      </c>
      <c r="W43" s="74" t="str">
        <f>IF(AND(C43="Abierto",D43="Baja"),RANK(V43,$V$13:$V$767,0)+COUNTIF($V$13:V43,V43)-1+MAX(N:N,Q:Q,T:T),"")</f>
        <v/>
      </c>
      <c r="X43" s="28" t="str">
        <f>IF(OR(C43="Resuelto",C43=""),"",SUM(N43,Q43,T43,W43))</f>
        <v/>
      </c>
      <c r="Y43" s="28" t="str">
        <f>IF(OR(C43="Resuelto",C43=""),"",SUM(M43,P43,S43,V43))</f>
        <v/>
      </c>
      <c r="Z43" s="28" t="str">
        <f>IF(OR(C43="Resuelto",C43=""),"",SUM(L43,O43,R43,U43))</f>
        <v/>
      </c>
      <c r="AA43" s="28">
        <v>201</v>
      </c>
      <c r="AB43" s="28" t="str">
        <f t="shared" ca="1" si="1"/>
        <v/>
      </c>
      <c r="AC43" s="75" t="str">
        <f t="shared" ca="1" si="2"/>
        <v/>
      </c>
      <c r="AD43" s="53"/>
      <c r="AE43" s="53"/>
      <c r="AF43" s="53"/>
      <c r="AG43" s="53"/>
      <c r="AH43" s="78" t="str">
        <f>IF(AI43="","",MAX($AH$5:AH42)+1)</f>
        <v/>
      </c>
      <c r="AI43" s="53" t="str">
        <f>IF(G42="","",IF(COUNTIF($AI$11:AI42,G42)=0,G42,""))</f>
        <v/>
      </c>
      <c r="AJ43" s="53" t="str">
        <f t="shared" si="3"/>
        <v/>
      </c>
      <c r="AK43" s="53" t="s">
        <v>44</v>
      </c>
      <c r="AL43" s="53" t="s">
        <v>34</v>
      </c>
      <c r="AM43" s="53" t="s">
        <v>52</v>
      </c>
      <c r="AN43" s="53" t="s">
        <v>49</v>
      </c>
    </row>
    <row r="44" spans="1:40" ht="25.5" customHeight="1" x14ac:dyDescent="0.25">
      <c r="A44" s="144">
        <v>32</v>
      </c>
      <c r="B44" s="42" t="s">
        <v>143</v>
      </c>
      <c r="C44" s="15" t="s">
        <v>142</v>
      </c>
      <c r="D44" s="17" t="s">
        <v>5</v>
      </c>
      <c r="E44" s="70">
        <v>44110</v>
      </c>
      <c r="F44" s="70" t="s">
        <v>105</v>
      </c>
      <c r="G44" s="17"/>
      <c r="H44" s="70">
        <v>44130</v>
      </c>
      <c r="I44" s="16">
        <f t="shared" si="0"/>
        <v>20</v>
      </c>
      <c r="J44" s="28" t="s">
        <v>57</v>
      </c>
      <c r="K44" s="27"/>
      <c r="L44" s="74" t="str">
        <f>IF(AND(C44="Abierto",D44="Urgente"),A44,"")</f>
        <v/>
      </c>
      <c r="M44" s="74" t="str">
        <f ca="1">IF(AND(C44="Abierto",D44="Urgente"),TODAY()-E44,"")</f>
        <v/>
      </c>
      <c r="N44" s="74" t="str">
        <f>IF(AND(C44="Abierto",D44="Urgente"),RANK(M44,$M$13:$M$767,0)+COUNTIF($M$13:M44,M44)-1,"")</f>
        <v/>
      </c>
      <c r="O44" s="74" t="str">
        <f>IF(AND(C44="Abierto",D44="Alta"),A44,"")</f>
        <v/>
      </c>
      <c r="P44" s="74" t="str">
        <f ca="1">IF(AND(C44="Abierto",D44="Alta"),TODAY()-E44,"")</f>
        <v/>
      </c>
      <c r="Q44" s="74" t="str">
        <f>IF(AND(C44="Abierto",D44="Alta"),RANK(P44,$P$13:$P$767,0)+COUNTIF($P$13:P44,P44)-1+MAX(N:N),"")</f>
        <v/>
      </c>
      <c r="R44" s="74" t="str">
        <f>IF(AND(C44="Abierto",D44="Media"),A44,"")</f>
        <v/>
      </c>
      <c r="S44" s="74" t="str">
        <f ca="1">IF(AND(C44="Abierto",D44="Media"),TODAY()-E44,"")</f>
        <v/>
      </c>
      <c r="T44" s="74" t="str">
        <f>IF(AND(C44="Abierto",D44="Media"),RANK(S44,$S$13:$S$767,0)+COUNTIF($S$13:S44,S44)-1+MAX(N:N,Q:Q),"")</f>
        <v/>
      </c>
      <c r="U44" s="74" t="str">
        <f>IF(AND(C44="Abierto",D44="Baja"),A44,"")</f>
        <v/>
      </c>
      <c r="V44" s="74" t="str">
        <f ca="1">IF(AND(C44="Abierto",D44="Baja"),TODAY()-E44,"")</f>
        <v/>
      </c>
      <c r="W44" s="74" t="str">
        <f>IF(AND(C44="Abierto",D44="Baja"),RANK(V44,$V$13:$V$767,0)+COUNTIF($V$13:V44,V44)-1+MAX(N:N,Q:Q,T:T),"")</f>
        <v/>
      </c>
      <c r="X44" s="28" t="str">
        <f>IF(OR(C44="Resuelto",C44=""),"",SUM(N44,Q44,T44,W44))</f>
        <v/>
      </c>
      <c r="Y44" s="28" t="str">
        <f>IF(OR(C44="Resuelto",C44=""),"",SUM(M44,P44,S44,V44))</f>
        <v/>
      </c>
      <c r="Z44" s="28" t="str">
        <f>IF(OR(C44="Resuelto",C44=""),"",SUM(L44,O44,R44,U44))</f>
        <v/>
      </c>
      <c r="AA44" s="28">
        <v>202</v>
      </c>
      <c r="AB44" s="28" t="str">
        <f t="shared" ca="1" si="1"/>
        <v/>
      </c>
      <c r="AC44" s="75" t="str">
        <f t="shared" ca="1" si="2"/>
        <v/>
      </c>
      <c r="AD44" s="53"/>
      <c r="AE44" s="53"/>
      <c r="AF44" s="53"/>
      <c r="AG44" s="53"/>
      <c r="AH44" s="78" t="str">
        <f>IF(AI44="","",MAX($AH$5:AH43)+1)</f>
        <v/>
      </c>
      <c r="AI44" s="53" t="str">
        <f>IF(G43="","",IF(COUNTIF($AI$11:AI43,G43)=0,G43,""))</f>
        <v/>
      </c>
      <c r="AJ44" s="53" t="str">
        <f t="shared" si="3"/>
        <v/>
      </c>
      <c r="AK44" s="53" t="s">
        <v>44</v>
      </c>
      <c r="AL44" s="53" t="s">
        <v>34</v>
      </c>
      <c r="AM44" s="53" t="s">
        <v>52</v>
      </c>
      <c r="AN44" s="53" t="s">
        <v>49</v>
      </c>
    </row>
    <row r="45" spans="1:40" ht="25.5" customHeight="1" x14ac:dyDescent="0.25">
      <c r="A45" s="102">
        <v>33</v>
      </c>
      <c r="B45" s="42" t="s">
        <v>143</v>
      </c>
      <c r="C45" s="15" t="s">
        <v>142</v>
      </c>
      <c r="D45" s="17" t="s">
        <v>5</v>
      </c>
      <c r="E45" s="70">
        <v>44110</v>
      </c>
      <c r="F45" s="70" t="s">
        <v>88</v>
      </c>
      <c r="G45" s="17"/>
      <c r="H45" s="70">
        <v>44111</v>
      </c>
      <c r="I45" s="16">
        <f t="shared" si="0"/>
        <v>1</v>
      </c>
      <c r="J45" s="28" t="s">
        <v>57</v>
      </c>
      <c r="K45" s="27"/>
      <c r="L45" s="74" t="str">
        <f>IF(AND(C45="Abierto",D45="Urgente"),A45,"")</f>
        <v/>
      </c>
      <c r="M45" s="74" t="str">
        <f ca="1">IF(AND(C45="Abierto",D45="Urgente"),TODAY()-E45,"")</f>
        <v/>
      </c>
      <c r="N45" s="74" t="str">
        <f>IF(AND(C45="Abierto",D45="Urgente"),RANK(M45,$M$13:$M$767,0)+COUNTIF($M$13:M45,M45)-1,"")</f>
        <v/>
      </c>
      <c r="O45" s="74" t="str">
        <f>IF(AND(C45="Abierto",D45="Alta"),A45,"")</f>
        <v/>
      </c>
      <c r="P45" s="74" t="str">
        <f ca="1">IF(AND(C45="Abierto",D45="Alta"),TODAY()-E45,"")</f>
        <v/>
      </c>
      <c r="Q45" s="74" t="str">
        <f>IF(AND(C45="Abierto",D45="Alta"),RANK(P45,$P$13:$P$767,0)+COUNTIF($P$13:P45,P45)-1+MAX(N:N),"")</f>
        <v/>
      </c>
      <c r="R45" s="74" t="str">
        <f>IF(AND(C45="Abierto",D45="Media"),A45,"")</f>
        <v/>
      </c>
      <c r="S45" s="74" t="str">
        <f ca="1">IF(AND(C45="Abierto",D45="Media"),TODAY()-E45,"")</f>
        <v/>
      </c>
      <c r="T45" s="74" t="str">
        <f>IF(AND(C45="Abierto",D45="Media"),RANK(S45,$S$13:$S$767,0)+COUNTIF($S$13:S45,S45)-1+MAX(N:N,Q:Q),"")</f>
        <v/>
      </c>
      <c r="U45" s="74" t="str">
        <f>IF(AND(C45="Abierto",D45="Baja"),A45,"")</f>
        <v/>
      </c>
      <c r="V45" s="74" t="str">
        <f ca="1">IF(AND(C45="Abierto",D45="Baja"),TODAY()-E45,"")</f>
        <v/>
      </c>
      <c r="W45" s="74" t="str">
        <f>IF(AND(C45="Abierto",D45="Baja"),RANK(V45,$V$13:$V$767,0)+COUNTIF($V$13:V45,V45)-1+MAX(N:N,Q:Q,T:T),"")</f>
        <v/>
      </c>
      <c r="X45" s="28" t="str">
        <f>IF(OR(C45="Resuelto",C45=""),"",SUM(N45,Q45,T45,W45))</f>
        <v/>
      </c>
      <c r="Y45" s="28" t="str">
        <f>IF(OR(C45="Resuelto",C45=""),"",SUM(M45,P45,S45,V45))</f>
        <v/>
      </c>
      <c r="Z45" s="28" t="str">
        <f>IF(OR(C45="Resuelto",C45=""),"",SUM(L45,O45,R45,U45))</f>
        <v/>
      </c>
      <c r="AA45" s="28">
        <v>204</v>
      </c>
      <c r="AB45" s="28" t="str">
        <f t="shared" ca="1" si="1"/>
        <v/>
      </c>
      <c r="AC45" s="75" t="str">
        <f t="shared" ca="1" si="2"/>
        <v/>
      </c>
      <c r="AD45" s="53"/>
      <c r="AE45" s="53"/>
      <c r="AF45" s="53"/>
      <c r="AG45" s="53"/>
      <c r="AH45" s="78" t="str">
        <f>IF(AI45="","",MAX($AH$5:AH44)+1)</f>
        <v/>
      </c>
      <c r="AI45" s="53" t="str">
        <f>IF(G44="","",IF(COUNTIF($AI$11:AI44,G44)=0,G44,""))</f>
        <v/>
      </c>
      <c r="AJ45" s="53" t="str">
        <f t="shared" si="3"/>
        <v/>
      </c>
      <c r="AK45" s="53" t="s">
        <v>40</v>
      </c>
      <c r="AL45" s="53" t="s">
        <v>34</v>
      </c>
      <c r="AM45" s="53" t="s">
        <v>52</v>
      </c>
      <c r="AN45" s="53" t="s">
        <v>49</v>
      </c>
    </row>
    <row r="46" spans="1:40" ht="25.5" customHeight="1" x14ac:dyDescent="0.25">
      <c r="A46" s="144">
        <v>34</v>
      </c>
      <c r="B46" s="42" t="s">
        <v>143</v>
      </c>
      <c r="C46" s="15" t="s">
        <v>8</v>
      </c>
      <c r="D46" s="17" t="s">
        <v>5</v>
      </c>
      <c r="E46" s="70">
        <v>44111</v>
      </c>
      <c r="F46" s="70" t="s">
        <v>88</v>
      </c>
      <c r="G46" s="17"/>
      <c r="H46" s="70"/>
      <c r="I46" s="16" t="str">
        <f t="shared" si="0"/>
        <v/>
      </c>
      <c r="J46" s="28" t="s">
        <v>56</v>
      </c>
      <c r="K46" s="27">
        <v>44138</v>
      </c>
      <c r="L46" s="74" t="str">
        <f>IF(AND(C46="Abierto",D46="Urgente"),A46,"")</f>
        <v/>
      </c>
      <c r="M46" s="74" t="str">
        <f ca="1">IF(AND(C46="Abierto",D46="Urgente"),TODAY()-E46,"")</f>
        <v/>
      </c>
      <c r="N46" s="74"/>
      <c r="O46" s="74" t="str">
        <f>IF(AND(C46="Abierto",D46="Alta"),A46,"")</f>
        <v/>
      </c>
      <c r="P46" s="74" t="str">
        <f ca="1">IF(AND(C46="Abierto",D46="Alta"),TODAY()-E46,"")</f>
        <v/>
      </c>
      <c r="Q46" s="74"/>
      <c r="R46" s="74" t="str">
        <f>IF(AND(C46="Abierto",D46="Media"),A46,"")</f>
        <v/>
      </c>
      <c r="S46" s="74" t="str">
        <f ca="1">IF(AND(C46="Abierto",D46="Media"),TODAY()-E46,"")</f>
        <v/>
      </c>
      <c r="T46" s="74"/>
      <c r="U46" s="74">
        <f>IF(AND(C46="Abierto",D46="Baja"),A46,"")</f>
        <v>34</v>
      </c>
      <c r="V46" s="74">
        <f ca="1">IF(AND(C46="Abierto",D46="Baja"),TODAY()-E46,"")</f>
        <v>163</v>
      </c>
      <c r="W46" s="74"/>
      <c r="X46" s="28"/>
      <c r="Y46" s="28">
        <f ca="1">IF(OR(C46="Resuelto",C46=""),"",SUM(M46,P46,S46,V46))</f>
        <v>163</v>
      </c>
      <c r="Z46" s="28">
        <f>IF(OR(C46="Resuelto",C46=""),"",SUM(L46,O46,R46,U46))</f>
        <v>34</v>
      </c>
      <c r="AA46" s="28"/>
      <c r="AB46" s="28"/>
      <c r="AC46" s="75"/>
      <c r="AD46" s="53"/>
      <c r="AE46" s="53"/>
      <c r="AF46" s="53"/>
      <c r="AG46" s="53"/>
      <c r="AH46" s="78"/>
      <c r="AI46" s="53"/>
      <c r="AJ46" s="53"/>
      <c r="AK46" s="53" t="s">
        <v>44</v>
      </c>
      <c r="AL46" s="53" t="s">
        <v>34</v>
      </c>
      <c r="AM46" s="53" t="s">
        <v>52</v>
      </c>
      <c r="AN46" s="53" t="s">
        <v>49</v>
      </c>
    </row>
    <row r="47" spans="1:40" ht="25.5" customHeight="1" x14ac:dyDescent="0.25">
      <c r="A47" s="102">
        <v>35</v>
      </c>
      <c r="B47" s="42" t="s">
        <v>143</v>
      </c>
      <c r="C47" s="15" t="s">
        <v>142</v>
      </c>
      <c r="D47" s="17" t="s">
        <v>5</v>
      </c>
      <c r="E47" s="70">
        <v>44111</v>
      </c>
      <c r="F47" s="70" t="s">
        <v>62</v>
      </c>
      <c r="G47" s="17"/>
      <c r="H47" s="70">
        <v>44113</v>
      </c>
      <c r="I47" s="16">
        <f t="shared" si="0"/>
        <v>2</v>
      </c>
      <c r="J47" s="28" t="s">
        <v>57</v>
      </c>
      <c r="K47" s="27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28"/>
      <c r="Y47" s="28"/>
      <c r="Z47" s="28"/>
      <c r="AA47" s="28"/>
      <c r="AB47" s="28"/>
      <c r="AC47" s="75"/>
      <c r="AD47" s="53"/>
      <c r="AE47" s="53"/>
      <c r="AF47" s="53"/>
      <c r="AG47" s="53"/>
      <c r="AH47" s="78"/>
      <c r="AI47" s="53"/>
      <c r="AJ47" s="53"/>
      <c r="AK47" s="53" t="s">
        <v>44</v>
      </c>
      <c r="AL47" s="53" t="s">
        <v>34</v>
      </c>
      <c r="AM47" s="53" t="s">
        <v>52</v>
      </c>
      <c r="AN47" s="53" t="s">
        <v>49</v>
      </c>
    </row>
    <row r="48" spans="1:40" ht="25.5" customHeight="1" x14ac:dyDescent="0.25">
      <c r="A48" s="144">
        <v>36</v>
      </c>
      <c r="B48" s="42" t="s">
        <v>143</v>
      </c>
      <c r="C48" s="15" t="s">
        <v>142</v>
      </c>
      <c r="D48" s="17" t="s">
        <v>5</v>
      </c>
      <c r="E48" s="70">
        <v>44111</v>
      </c>
      <c r="F48" s="70" t="s">
        <v>86</v>
      </c>
      <c r="G48" s="17"/>
      <c r="H48" s="70">
        <v>44111</v>
      </c>
      <c r="I48" s="16">
        <f t="shared" si="0"/>
        <v>0</v>
      </c>
      <c r="J48" s="28" t="s">
        <v>57</v>
      </c>
      <c r="K48" s="27"/>
      <c r="L48" s="74" t="str">
        <f>IF(AND(C48="Abierto",D48="Urgente"),A48,"")</f>
        <v/>
      </c>
      <c r="M48" s="74" t="str">
        <f ca="1">IF(AND(C48="Abierto",D48="Urgente"),TODAY()-E48,"")</f>
        <v/>
      </c>
      <c r="N48" s="74" t="str">
        <f>IF(AND(C48="Abierto",D48="Urgente"),RANK(M48,$M$13:$M$767,0)+COUNTIF($M$13:M48,M48)-1,"")</f>
        <v/>
      </c>
      <c r="O48" s="74" t="str">
        <f>IF(AND(C48="Abierto",D48="Alta"),A48,"")</f>
        <v/>
      </c>
      <c r="P48" s="74" t="str">
        <f ca="1">IF(AND(C48="Abierto",D48="Alta"),TODAY()-E48,"")</f>
        <v/>
      </c>
      <c r="Q48" s="74" t="str">
        <f>IF(AND(C48="Abierto",D48="Alta"),RANK(P48,$P$13:$P$767,0)+COUNTIF($P$13:P48,P48)-1+MAX(N:N),"")</f>
        <v/>
      </c>
      <c r="R48" s="74" t="str">
        <f>IF(AND(C48="Abierto",D48="Media"),A48,"")</f>
        <v/>
      </c>
      <c r="S48" s="74" t="str">
        <f ca="1">IF(AND(C48="Abierto",D48="Media"),TODAY()-E48,"")</f>
        <v/>
      </c>
      <c r="T48" s="74" t="str">
        <f>IF(AND(C48="Abierto",D48="Media"),RANK(S48,$S$13:$S$767,0)+COUNTIF($S$13:S48,S48)-1+MAX(N:N,Q:Q),"")</f>
        <v/>
      </c>
      <c r="U48" s="74" t="str">
        <f>IF(AND(C48="Abierto",D48="Baja"),A48,"")</f>
        <v/>
      </c>
      <c r="V48" s="74" t="str">
        <f ca="1">IF(AND(C48="Abierto",D48="Baja"),TODAY()-E48,"")</f>
        <v/>
      </c>
      <c r="W48" s="74" t="str">
        <f>IF(AND(C48="Abierto",D48="Baja"),RANK(V48,$V$13:$V$767,0)+COUNTIF($V$13:V48,V48)-1+MAX(N:N,Q:Q,T:T),"")</f>
        <v/>
      </c>
      <c r="X48" s="28" t="str">
        <f>IF(OR(C48="Resuelto",C48=""),"",SUM(N48,Q48,T48,W48))</f>
        <v/>
      </c>
      <c r="Y48" s="28" t="str">
        <f>IF(OR(C48="Resuelto",C48=""),"",SUM(M48,P48,S48,V48))</f>
        <v/>
      </c>
      <c r="Z48" s="28" t="str">
        <f>IF(OR(C48="Resuelto",C48=""),"",SUM(L48,O48,R48,U48))</f>
        <v/>
      </c>
      <c r="AA48" s="28">
        <v>203</v>
      </c>
      <c r="AB48" s="28" t="str">
        <f ca="1">IF(ISNA(VLOOKUP(AA48,$X$13:$Z$764,3,FALSE))=TRUE,"",VLOOKUP(AA48,$X$13:$Z$764,3,FALSE))</f>
        <v/>
      </c>
      <c r="AC48" s="75" t="str">
        <f ca="1">IF(ISNA(VLOOKUP(AA48,$X$13:$Z$764,2,FALSE))=TRUE,"",VLOOKUP(AA48,$X$13:$Z$764,2,FALSE))</f>
        <v/>
      </c>
      <c r="AD48" s="53"/>
      <c r="AE48" s="53"/>
      <c r="AF48" s="53"/>
      <c r="AG48" s="53"/>
      <c r="AH48" s="78" t="str">
        <f>IF(AI48="","",MAX($AH$5:AH44)+1)</f>
        <v/>
      </c>
      <c r="AI48" s="53" t="str">
        <f>IF(G44="","",IF(COUNTIF($AI$11:AI44,G44)=0,G44,""))</f>
        <v/>
      </c>
      <c r="AJ48" s="53" t="str">
        <f>IF(ISNA(VLOOKUP(AA48,$AH$13:$AI$764,2,FALSE))=TRUE,"",VLOOKUP(AA48,$AH$13:$AI$764,2,FALSE))</f>
        <v/>
      </c>
      <c r="AK48" s="53" t="s">
        <v>44</v>
      </c>
      <c r="AL48" s="53" t="s">
        <v>34</v>
      </c>
      <c r="AM48" s="53" t="s">
        <v>53</v>
      </c>
      <c r="AN48" s="53" t="s">
        <v>49</v>
      </c>
    </row>
    <row r="49" spans="1:40" ht="25.5" customHeight="1" x14ac:dyDescent="0.25">
      <c r="A49" s="102">
        <v>37</v>
      </c>
      <c r="B49" s="42" t="s">
        <v>143</v>
      </c>
      <c r="C49" s="15" t="s">
        <v>142</v>
      </c>
      <c r="D49" s="17" t="s">
        <v>5</v>
      </c>
      <c r="E49" s="70">
        <v>44111</v>
      </c>
      <c r="F49" s="70" t="s">
        <v>86</v>
      </c>
      <c r="G49" s="17"/>
      <c r="H49" s="70">
        <v>44112</v>
      </c>
      <c r="I49" s="16">
        <f t="shared" si="0"/>
        <v>1</v>
      </c>
      <c r="J49" s="28" t="s">
        <v>57</v>
      </c>
      <c r="K49" s="27"/>
      <c r="L49" s="74" t="str">
        <f>IF(AND(C49="Abierto",D49="Urgente"),A49,"")</f>
        <v/>
      </c>
      <c r="M49" s="74" t="str">
        <f ca="1">IF(AND(C49="Abierto",D49="Urgente"),TODAY()-E49,"")</f>
        <v/>
      </c>
      <c r="N49" s="74" t="str">
        <f>IF(AND(C49="Abierto",D49="Urgente"),RANK(M49,$M$13:$M$767,0)+COUNTIF($M$13:M49,M49)-1,"")</f>
        <v/>
      </c>
      <c r="O49" s="74" t="str">
        <f>IF(AND(C49="Abierto",D49="Alta"),A49,"")</f>
        <v/>
      </c>
      <c r="P49" s="74" t="str">
        <f ca="1">IF(AND(C49="Abierto",D49="Alta"),TODAY()-E49,"")</f>
        <v/>
      </c>
      <c r="Q49" s="74" t="str">
        <f>IF(AND(C49="Abierto",D49="Alta"),RANK(P49,$P$13:$P$767,0)+COUNTIF($P$13:P49,P49)-1+MAX(N:N),"")</f>
        <v/>
      </c>
      <c r="R49" s="74" t="str">
        <f>IF(AND(C49="Abierto",D49="Media"),A49,"")</f>
        <v/>
      </c>
      <c r="S49" s="74" t="str">
        <f ca="1">IF(AND(C49="Abierto",D49="Media"),TODAY()-E49,"")</f>
        <v/>
      </c>
      <c r="T49" s="74" t="str">
        <f>IF(AND(C49="Abierto",D49="Media"),RANK(S49,$S$13:$S$767,0)+COUNTIF($S$13:S49,S49)-1+MAX(N:N,Q:Q),"")</f>
        <v/>
      </c>
      <c r="U49" s="74" t="str">
        <f>IF(AND(C49="Abierto",D49="Baja"),A49,"")</f>
        <v/>
      </c>
      <c r="V49" s="74" t="str">
        <f ca="1">IF(AND(C49="Abierto",D49="Baja"),TODAY()-E49,"")</f>
        <v/>
      </c>
      <c r="W49" s="74" t="str">
        <f>IF(AND(C49="Abierto",D49="Baja"),RANK(V49,$V$13:$V$767,0)+COUNTIF($V$13:V49,V49)-1+MAX(N:N,Q:Q,T:T),"")</f>
        <v/>
      </c>
      <c r="X49" s="28" t="str">
        <f>IF(OR(C49="Resuelto",C49=""),"",SUM(N49,Q49,T49,W49))</f>
        <v/>
      </c>
      <c r="Y49" s="28" t="str">
        <f>IF(OR(C49="Resuelto",C49=""),"",SUM(M49,P49,S49,V49))</f>
        <v/>
      </c>
      <c r="Z49" s="28" t="str">
        <f>IF(OR(C49="Resuelto",C49=""),"",SUM(L49,O49,R49,U49))</f>
        <v/>
      </c>
      <c r="AA49" s="28">
        <v>204</v>
      </c>
      <c r="AB49" s="28" t="str">
        <f ca="1">IF(ISNA(VLOOKUP(AA49,$X$13:$Z$764,3,FALSE))=TRUE,"",VLOOKUP(AA49,$X$13:$Z$764,3,FALSE))</f>
        <v/>
      </c>
      <c r="AC49" s="75" t="str">
        <f ca="1">IF(ISNA(VLOOKUP(AA49,$X$13:$Z$764,2,FALSE))=TRUE,"",VLOOKUP(AA49,$X$13:$Z$764,2,FALSE))</f>
        <v/>
      </c>
      <c r="AD49" s="53"/>
      <c r="AE49" s="53"/>
      <c r="AF49" s="53"/>
      <c r="AG49" s="53"/>
      <c r="AH49" s="78" t="str">
        <f>IF(AI49="","",MAX($AH$5:AH48)+1)</f>
        <v/>
      </c>
      <c r="AI49" s="53" t="str">
        <f>IF(G48="","",IF(COUNTIF($AI$11:AI48,G48)=0,G48,""))</f>
        <v/>
      </c>
      <c r="AJ49" s="53" t="str">
        <f>IF(ISNA(VLOOKUP(AA49,$AH$13:$AI$764,2,FALSE))=TRUE,"",VLOOKUP(AA49,$AH$13:$AI$764,2,FALSE))</f>
        <v/>
      </c>
      <c r="AK49" s="53" t="s">
        <v>44</v>
      </c>
      <c r="AL49" s="53" t="s">
        <v>34</v>
      </c>
      <c r="AM49" s="53" t="s">
        <v>53</v>
      </c>
      <c r="AN49" s="53" t="s">
        <v>49</v>
      </c>
    </row>
    <row r="50" spans="1:40" ht="25.5" customHeight="1" x14ac:dyDescent="0.25">
      <c r="A50" s="144">
        <v>38</v>
      </c>
      <c r="B50" s="42" t="s">
        <v>143</v>
      </c>
      <c r="C50" s="15" t="s">
        <v>142</v>
      </c>
      <c r="D50" s="17" t="s">
        <v>5</v>
      </c>
      <c r="E50" s="70">
        <v>44111</v>
      </c>
      <c r="F50" s="70" t="s">
        <v>86</v>
      </c>
      <c r="G50" s="17"/>
      <c r="H50" s="70">
        <v>44111</v>
      </c>
      <c r="I50" s="16">
        <f t="shared" si="0"/>
        <v>0</v>
      </c>
      <c r="J50" s="28" t="s">
        <v>57</v>
      </c>
      <c r="K50" s="27"/>
      <c r="L50" s="74" t="str">
        <f>IF(AND(C50="Abierto",D50="Urgente"),A50,"")</f>
        <v/>
      </c>
      <c r="M50" s="74" t="str">
        <f ca="1">IF(AND(C50="Abierto",D50="Urgente"),TODAY()-E50,"")</f>
        <v/>
      </c>
      <c r="N50" s="74" t="str">
        <f>IF(AND(C50="Abierto",D50="Urgente"),RANK(M50,$M$13:$M$767,0)+COUNTIF($M$13:M50,M50)-1,"")</f>
        <v/>
      </c>
      <c r="O50" s="74" t="str">
        <f>IF(AND(C50="Abierto",D50="Alta"),A50,"")</f>
        <v/>
      </c>
      <c r="P50" s="74" t="str">
        <f ca="1">IF(AND(C50="Abierto",D50="Alta"),TODAY()-E50,"")</f>
        <v/>
      </c>
      <c r="Q50" s="74" t="str">
        <f>IF(AND(C50="Abierto",D50="Alta"),RANK(P50,$P$13:$P$767,0)+COUNTIF($P$13:P50,P50)-1+MAX(N:N),"")</f>
        <v/>
      </c>
      <c r="R50" s="74" t="str">
        <f>IF(AND(C50="Abierto",D50="Media"),A50,"")</f>
        <v/>
      </c>
      <c r="S50" s="74" t="str">
        <f ca="1">IF(AND(C50="Abierto",D50="Media"),TODAY()-E50,"")</f>
        <v/>
      </c>
      <c r="T50" s="74" t="str">
        <f>IF(AND(C50="Abierto",D50="Media"),RANK(S50,$S$13:$S$767,0)+COUNTIF($S$13:S50,S50)-1+MAX(N:N,Q:Q),"")</f>
        <v/>
      </c>
      <c r="U50" s="74" t="str">
        <f>IF(AND(C50="Abierto",D50="Baja"),A50,"")</f>
        <v/>
      </c>
      <c r="V50" s="74" t="str">
        <f ca="1">IF(AND(C50="Abierto",D50="Baja"),TODAY()-E50,"")</f>
        <v/>
      </c>
      <c r="W50" s="74" t="str">
        <f>IF(AND(C50="Abierto",D50="Baja"),RANK(V50,$V$13:$V$767,0)+COUNTIF($V$13:V50,V50)-1+MAX(N:N,Q:Q,T:T),"")</f>
        <v/>
      </c>
      <c r="X50" s="28" t="str">
        <f>IF(OR(C50="Resuelto",C50=""),"",SUM(N50,Q50,T50,W50))</f>
        <v/>
      </c>
      <c r="Y50" s="28" t="str">
        <f>IF(OR(C50="Resuelto",C50=""),"",SUM(M50,P50,S50,V50))</f>
        <v/>
      </c>
      <c r="Z50" s="28" t="str">
        <f>IF(OR(C50="Resuelto",C50=""),"",SUM(L50,O50,R50,U50))</f>
        <v/>
      </c>
      <c r="AA50" s="28">
        <v>205</v>
      </c>
      <c r="AB50" s="28" t="str">
        <f ca="1">IF(ISNA(VLOOKUP(AA50,$X$13:$Z$764,3,FALSE))=TRUE,"",VLOOKUP(AA50,$X$13:$Z$764,3,FALSE))</f>
        <v/>
      </c>
      <c r="AC50" s="75" t="str">
        <f ca="1">IF(ISNA(VLOOKUP(AA50,$X$13:$Z$764,2,FALSE))=TRUE,"",VLOOKUP(AA50,$X$13:$Z$764,2,FALSE))</f>
        <v/>
      </c>
      <c r="AD50" s="53"/>
      <c r="AE50" s="53"/>
      <c r="AF50" s="53"/>
      <c r="AG50" s="53"/>
      <c r="AH50" s="78" t="str">
        <f>IF(AI50="","",MAX($AH$5:AH49)+1)</f>
        <v/>
      </c>
      <c r="AI50" s="53" t="str">
        <f>IF(G49="","",IF(COUNTIF($AI$11:AI49,G49)=0,G49,""))</f>
        <v/>
      </c>
      <c r="AJ50" s="53" t="str">
        <f>IF(ISNA(VLOOKUP(AA50,$AH$13:$AI$764,2,FALSE))=TRUE,"",VLOOKUP(AA50,$AH$13:$AI$764,2,FALSE))</f>
        <v/>
      </c>
      <c r="AK50" s="53" t="s">
        <v>44</v>
      </c>
      <c r="AL50" s="53" t="s">
        <v>34</v>
      </c>
      <c r="AM50" s="53" t="s">
        <v>52</v>
      </c>
      <c r="AN50" s="53" t="s">
        <v>50</v>
      </c>
    </row>
    <row r="51" spans="1:40" ht="25.5" customHeight="1" x14ac:dyDescent="0.25">
      <c r="A51" s="102">
        <v>39</v>
      </c>
      <c r="B51" s="42" t="s">
        <v>143</v>
      </c>
      <c r="C51" s="15" t="s">
        <v>142</v>
      </c>
      <c r="D51" s="17" t="s">
        <v>5</v>
      </c>
      <c r="E51" s="70">
        <v>44111</v>
      </c>
      <c r="F51" s="70" t="s">
        <v>105</v>
      </c>
      <c r="G51" s="17"/>
      <c r="H51" s="70">
        <v>44130</v>
      </c>
      <c r="I51" s="16">
        <f t="shared" si="0"/>
        <v>19</v>
      </c>
      <c r="J51" s="28" t="s">
        <v>57</v>
      </c>
      <c r="K51" s="27"/>
      <c r="L51" s="74" t="str">
        <f>IF(AND(C51="Abierto",D51="Urgente"),A51,"")</f>
        <v/>
      </c>
      <c r="M51" s="74" t="str">
        <f ca="1">IF(AND(C51="Abierto",D51="Urgente"),TODAY()-E51,"")</f>
        <v/>
      </c>
      <c r="N51" s="74" t="str">
        <f>IF(AND(C51="Abierto",D51="Urgente"),RANK(M51,$M$13:$M$767,0)+COUNTIF($M$13:M51,M51)-1,"")</f>
        <v/>
      </c>
      <c r="O51" s="74" t="str">
        <f>IF(AND(C51="Abierto",D51="Alta"),A51,"")</f>
        <v/>
      </c>
      <c r="P51" s="74" t="str">
        <f ca="1">IF(AND(C51="Abierto",D51="Alta"),TODAY()-E51,"")</f>
        <v/>
      </c>
      <c r="Q51" s="74" t="str">
        <f>IF(AND(C51="Abierto",D51="Alta"),RANK(P51,$P$13:$P$767,0)+COUNTIF($P$13:P51,P51)-1+MAX(N:N),"")</f>
        <v/>
      </c>
      <c r="R51" s="74" t="str">
        <f>IF(AND(C51="Abierto",D51="Media"),A51,"")</f>
        <v/>
      </c>
      <c r="S51" s="74" t="str">
        <f ca="1">IF(AND(C51="Abierto",D51="Media"),TODAY()-E51,"")</f>
        <v/>
      </c>
      <c r="T51" s="74" t="str">
        <f>IF(AND(C51="Abierto",D51="Media"),RANK(S51,$S$13:$S$767,0)+COUNTIF($S$13:S51,S51)-1+MAX(N:N,Q:Q),"")</f>
        <v/>
      </c>
      <c r="U51" s="74" t="str">
        <f>IF(AND(C51="Abierto",D51="Baja"),A51,"")</f>
        <v/>
      </c>
      <c r="V51" s="74" t="str">
        <f ca="1">IF(AND(C51="Abierto",D51="Baja"),TODAY()-E51,"")</f>
        <v/>
      </c>
      <c r="W51" s="74" t="str">
        <f>IF(AND(C51="Abierto",D51="Baja"),RANK(V51,$V$13:$V$767,0)+COUNTIF($V$13:V51,V51)-1+MAX(N:N,Q:Q,T:T),"")</f>
        <v/>
      </c>
      <c r="X51" s="28" t="str">
        <f>IF(OR(C51="Resuelto",C51=""),"",SUM(N51,Q51,T51,W51))</f>
        <v/>
      </c>
      <c r="Y51" s="28" t="str">
        <f>IF(OR(C51="Resuelto",C51=""),"",SUM(M51,P51,S51,V51))</f>
        <v/>
      </c>
      <c r="Z51" s="28" t="str">
        <f>IF(OR(C51="Resuelto",C51=""),"",SUM(L51,O51,R51,U51))</f>
        <v/>
      </c>
      <c r="AA51" s="28">
        <v>206</v>
      </c>
      <c r="AB51" s="28" t="str">
        <f ca="1">IF(ISNA(VLOOKUP(AA51,$X$13:$Z$764,3,FALSE))=TRUE,"",VLOOKUP(AA51,$X$13:$Z$764,3,FALSE))</f>
        <v/>
      </c>
      <c r="AC51" s="75" t="str">
        <f ca="1">IF(ISNA(VLOOKUP(AA51,$X$13:$Z$764,2,FALSE))=TRUE,"",VLOOKUP(AA51,$X$13:$Z$764,2,FALSE))</f>
        <v/>
      </c>
      <c r="AD51" s="53"/>
      <c r="AE51" s="53"/>
      <c r="AF51" s="53"/>
      <c r="AG51" s="53"/>
      <c r="AH51" s="78" t="str">
        <f>IF(AI51="","",MAX($AH$5:AH50)+1)</f>
        <v/>
      </c>
      <c r="AI51" s="53" t="str">
        <f>IF(G50="","",IF(COUNTIF($AI$11:AI50,G50)=0,G50,""))</f>
        <v/>
      </c>
      <c r="AJ51" s="53" t="str">
        <f>IF(ISNA(VLOOKUP(AA51,$AH$13:$AI$764,2,FALSE))=TRUE,"",VLOOKUP(AA51,$AH$13:$AI$764,2,FALSE))</f>
        <v/>
      </c>
      <c r="AK51" s="53" t="s">
        <v>44</v>
      </c>
      <c r="AL51" s="53" t="s">
        <v>34</v>
      </c>
      <c r="AM51" s="53" t="s">
        <v>52</v>
      </c>
      <c r="AN51" s="53" t="s">
        <v>49</v>
      </c>
    </row>
    <row r="52" spans="1:40" ht="25.5" customHeight="1" x14ac:dyDescent="0.25">
      <c r="A52" s="144">
        <v>40</v>
      </c>
      <c r="B52" s="42" t="s">
        <v>143</v>
      </c>
      <c r="C52" s="15" t="s">
        <v>142</v>
      </c>
      <c r="D52" s="17" t="s">
        <v>5</v>
      </c>
      <c r="E52" s="70">
        <v>44112</v>
      </c>
      <c r="F52" s="70" t="s">
        <v>105</v>
      </c>
      <c r="G52" s="17"/>
      <c r="H52" s="70">
        <v>44131</v>
      </c>
      <c r="I52" s="16">
        <f t="shared" si="0"/>
        <v>19</v>
      </c>
      <c r="J52" s="28" t="s">
        <v>57</v>
      </c>
      <c r="K52" s="27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28"/>
      <c r="Y52" s="28"/>
      <c r="Z52" s="28"/>
      <c r="AA52" s="28"/>
      <c r="AB52" s="28"/>
      <c r="AC52" s="75"/>
      <c r="AD52" s="53"/>
      <c r="AE52" s="53"/>
      <c r="AF52" s="53"/>
      <c r="AG52" s="53"/>
      <c r="AH52" s="78"/>
      <c r="AI52" s="53"/>
      <c r="AJ52" s="53"/>
      <c r="AK52" s="53" t="s">
        <v>44</v>
      </c>
      <c r="AL52" s="53" t="s">
        <v>34</v>
      </c>
      <c r="AM52" s="53" t="s">
        <v>52</v>
      </c>
      <c r="AN52" s="53" t="s">
        <v>49</v>
      </c>
    </row>
    <row r="53" spans="1:40" ht="25.5" customHeight="1" x14ac:dyDescent="0.25">
      <c r="A53" s="102">
        <v>41</v>
      </c>
      <c r="B53" s="42" t="s">
        <v>143</v>
      </c>
      <c r="C53" s="15" t="s">
        <v>142</v>
      </c>
      <c r="D53" s="17" t="s">
        <v>5</v>
      </c>
      <c r="E53" s="70">
        <v>44112</v>
      </c>
      <c r="F53" s="70" t="s">
        <v>105</v>
      </c>
      <c r="G53" s="17"/>
      <c r="H53" s="70">
        <v>44131</v>
      </c>
      <c r="I53" s="16">
        <f t="shared" si="0"/>
        <v>19</v>
      </c>
      <c r="J53" s="28" t="s">
        <v>57</v>
      </c>
      <c r="K53" s="27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28"/>
      <c r="Y53" s="28"/>
      <c r="Z53" s="28"/>
      <c r="AA53" s="28"/>
      <c r="AB53" s="28"/>
      <c r="AC53" s="75"/>
      <c r="AD53" s="53"/>
      <c r="AE53" s="53"/>
      <c r="AF53" s="53"/>
      <c r="AG53" s="53"/>
      <c r="AH53" s="78"/>
      <c r="AI53" s="53"/>
      <c r="AJ53" s="53"/>
      <c r="AK53" s="53" t="s">
        <v>44</v>
      </c>
      <c r="AL53" s="53" t="s">
        <v>34</v>
      </c>
      <c r="AM53" s="53" t="s">
        <v>52</v>
      </c>
      <c r="AN53" s="53" t="s">
        <v>49</v>
      </c>
    </row>
    <row r="54" spans="1:40" ht="25.5" customHeight="1" x14ac:dyDescent="0.25">
      <c r="A54" s="144">
        <v>42</v>
      </c>
      <c r="B54" s="42" t="s">
        <v>143</v>
      </c>
      <c r="C54" s="15" t="s">
        <v>142</v>
      </c>
      <c r="D54" s="17" t="s">
        <v>5</v>
      </c>
      <c r="E54" s="70">
        <v>44112</v>
      </c>
      <c r="F54" s="70" t="s">
        <v>105</v>
      </c>
      <c r="G54" s="17"/>
      <c r="H54" s="70">
        <v>44131</v>
      </c>
      <c r="I54" s="16">
        <f t="shared" si="0"/>
        <v>19</v>
      </c>
      <c r="J54" s="28" t="s">
        <v>57</v>
      </c>
      <c r="K54" s="27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28"/>
      <c r="Y54" s="28"/>
      <c r="Z54" s="28"/>
      <c r="AA54" s="28"/>
      <c r="AB54" s="28"/>
      <c r="AC54" s="75"/>
      <c r="AD54" s="53"/>
      <c r="AE54" s="53"/>
      <c r="AF54" s="53"/>
      <c r="AG54" s="53"/>
      <c r="AH54" s="78"/>
      <c r="AI54" s="53"/>
      <c r="AJ54" s="53"/>
      <c r="AK54" s="53" t="s">
        <v>44</v>
      </c>
      <c r="AL54" s="53" t="s">
        <v>34</v>
      </c>
      <c r="AM54" s="53" t="s">
        <v>52</v>
      </c>
      <c r="AN54" s="53" t="s">
        <v>49</v>
      </c>
    </row>
    <row r="55" spans="1:40" ht="25.5" customHeight="1" x14ac:dyDescent="0.25">
      <c r="A55" s="102">
        <v>43</v>
      </c>
      <c r="B55" s="42" t="s">
        <v>143</v>
      </c>
      <c r="C55" s="15" t="s">
        <v>142</v>
      </c>
      <c r="D55" s="17" t="s">
        <v>5</v>
      </c>
      <c r="E55" s="70">
        <v>44112</v>
      </c>
      <c r="F55" s="70" t="s">
        <v>86</v>
      </c>
      <c r="G55" s="17"/>
      <c r="H55" s="70">
        <v>44117</v>
      </c>
      <c r="I55" s="16">
        <f t="shared" si="0"/>
        <v>5</v>
      </c>
      <c r="J55" s="28" t="s">
        <v>57</v>
      </c>
      <c r="K55" s="27"/>
      <c r="L55" s="74" t="str">
        <f>IF(AND(C55="Abierto",D55="Urgente"),A55,"")</f>
        <v/>
      </c>
      <c r="M55" s="74" t="str">
        <f ca="1">IF(AND(C55="Abierto",D55="Urgente"),TODAY()-E55,"")</f>
        <v/>
      </c>
      <c r="N55" s="74" t="str">
        <f>IF(AND(C55="Abierto",D55="Urgente"),RANK(M55,$M$13:$M$767,0)+COUNTIF($M$13:M55,M55)-1,"")</f>
        <v/>
      </c>
      <c r="O55" s="74" t="str">
        <f>IF(AND(C55="Abierto",D55="Alta"),A55,"")</f>
        <v/>
      </c>
      <c r="P55" s="74" t="str">
        <f ca="1">IF(AND(C55="Abierto",D55="Alta"),TODAY()-E55,"")</f>
        <v/>
      </c>
      <c r="Q55" s="74" t="str">
        <f>IF(AND(C55="Abierto",D55="Alta"),RANK(P55,$P$13:$P$767,0)+COUNTIF($P$13:P55,P55)-1+MAX(N:N),"")</f>
        <v/>
      </c>
      <c r="R55" s="74" t="str">
        <f>IF(AND(C55="Abierto",D55="Media"),A55,"")</f>
        <v/>
      </c>
      <c r="S55" s="74" t="str">
        <f ca="1">IF(AND(C55="Abierto",D55="Media"),TODAY()-E55,"")</f>
        <v/>
      </c>
      <c r="T55" s="74" t="str">
        <f>IF(AND(C55="Abierto",D55="Media"),RANK(S55,$S$13:$S$767,0)+COUNTIF($S$13:S55,S55)-1+MAX(N:N,Q:Q),"")</f>
        <v/>
      </c>
      <c r="U55" s="74" t="str">
        <f>IF(AND(C55="Abierto",D55="Baja"),A55,"")</f>
        <v/>
      </c>
      <c r="V55" s="74" t="str">
        <f ca="1">IF(AND(C55="Abierto",D55="Baja"),TODAY()-E55,"")</f>
        <v/>
      </c>
      <c r="W55" s="74" t="str">
        <f>IF(AND(C55="Abierto",D55="Baja"),RANK(V55,$V$13:$V$767,0)+COUNTIF($V$13:V55,V55)-1+MAX(N:N,Q:Q,T:T),"")</f>
        <v/>
      </c>
      <c r="X55" s="28" t="str">
        <f>IF(OR(C55="Resuelto",C55=""),"",SUM(N55,Q55,T55,W55))</f>
        <v/>
      </c>
      <c r="Y55" s="28" t="str">
        <f>IF(OR(C55="Resuelto",C55=""),"",SUM(M55,P55,S55,V55))</f>
        <v/>
      </c>
      <c r="Z55" s="28" t="str">
        <f>IF(OR(C55="Resuelto",C55=""),"",SUM(L55,O55,R55,U55))</f>
        <v/>
      </c>
      <c r="AA55" s="28">
        <v>214</v>
      </c>
      <c r="AB55" s="28" t="str">
        <f ca="1">IF(ISNA(VLOOKUP(AA55,$X$13:$Z$764,3,FALSE))=TRUE,"",VLOOKUP(AA55,$X$13:$Z$764,3,FALSE))</f>
        <v/>
      </c>
      <c r="AC55" s="75" t="str">
        <f ca="1">IF(ISNA(VLOOKUP(AA55,$X$13:$Z$764,2,FALSE))=TRUE,"",VLOOKUP(AA55,$X$13:$Z$764,2,FALSE))</f>
        <v/>
      </c>
      <c r="AD55" s="53"/>
      <c r="AE55" s="53"/>
      <c r="AF55" s="53"/>
      <c r="AG55" s="53"/>
      <c r="AH55" s="78" t="str">
        <f>IF(AI55="","",MAX($AH$5:AH51)+1)</f>
        <v/>
      </c>
      <c r="AI55" s="53" t="str">
        <f>IF(G51="","",IF(COUNTIF($AI$11:AI51,G51)=0,G51,""))</f>
        <v/>
      </c>
      <c r="AJ55" s="53" t="str">
        <f>IF(ISNA(VLOOKUP(AA55,$AH$13:$AI$764,2,FALSE))=TRUE,"",VLOOKUP(AA55,$AH$13:$AI$764,2,FALSE))</f>
        <v/>
      </c>
      <c r="AK55" s="53" t="s">
        <v>44</v>
      </c>
      <c r="AL55" s="53" t="s">
        <v>34</v>
      </c>
      <c r="AM55" s="53" t="s">
        <v>52</v>
      </c>
      <c r="AN55" s="53" t="s">
        <v>49</v>
      </c>
    </row>
    <row r="56" spans="1:40" ht="25.5" customHeight="1" x14ac:dyDescent="0.25">
      <c r="A56" s="144">
        <v>44</v>
      </c>
      <c r="B56" s="15">
        <v>2025962</v>
      </c>
      <c r="C56" s="15" t="s">
        <v>142</v>
      </c>
      <c r="D56" s="89" t="s">
        <v>6</v>
      </c>
      <c r="E56" s="98">
        <v>44113</v>
      </c>
      <c r="F56" s="98" t="s">
        <v>105</v>
      </c>
      <c r="G56" s="89"/>
      <c r="H56" s="98">
        <v>44122</v>
      </c>
      <c r="I56" s="49">
        <f t="shared" si="0"/>
        <v>9</v>
      </c>
      <c r="J56" s="28" t="s">
        <v>57</v>
      </c>
      <c r="K56" s="50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28"/>
      <c r="Y56" s="28"/>
      <c r="Z56" s="28"/>
      <c r="AA56" s="28"/>
      <c r="AB56" s="28"/>
      <c r="AC56" s="75"/>
      <c r="AD56" s="53"/>
      <c r="AE56" s="53"/>
      <c r="AF56" s="53"/>
      <c r="AG56" s="53"/>
      <c r="AH56" s="78"/>
      <c r="AI56" s="53"/>
      <c r="AJ56" s="53"/>
      <c r="AK56" s="53" t="s">
        <v>39</v>
      </c>
      <c r="AL56" s="53" t="s">
        <v>36</v>
      </c>
      <c r="AM56" s="53" t="s">
        <v>52</v>
      </c>
      <c r="AN56" s="53" t="s">
        <v>51</v>
      </c>
    </row>
    <row r="57" spans="1:40" ht="25.5" customHeight="1" x14ac:dyDescent="0.25">
      <c r="A57" s="102">
        <v>45</v>
      </c>
      <c r="B57" s="15">
        <v>2025963</v>
      </c>
      <c r="C57" s="15" t="s">
        <v>142</v>
      </c>
      <c r="D57" s="89" t="s">
        <v>6</v>
      </c>
      <c r="E57" s="98">
        <v>44113</v>
      </c>
      <c r="F57" s="98" t="s">
        <v>105</v>
      </c>
      <c r="G57" s="89"/>
      <c r="H57" s="98">
        <v>44122</v>
      </c>
      <c r="I57" s="49">
        <f t="shared" si="0"/>
        <v>9</v>
      </c>
      <c r="J57" s="28" t="s">
        <v>57</v>
      </c>
      <c r="K57" s="50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28"/>
      <c r="Y57" s="28"/>
      <c r="Z57" s="28"/>
      <c r="AA57" s="28"/>
      <c r="AB57" s="28"/>
      <c r="AC57" s="75"/>
      <c r="AD57" s="53"/>
      <c r="AE57" s="53"/>
      <c r="AF57" s="53"/>
      <c r="AG57" s="53"/>
      <c r="AH57" s="78"/>
      <c r="AI57" s="53"/>
      <c r="AJ57" s="53"/>
      <c r="AK57" s="53" t="s">
        <v>39</v>
      </c>
      <c r="AL57" s="53" t="s">
        <v>36</v>
      </c>
      <c r="AM57" s="53" t="s">
        <v>52</v>
      </c>
      <c r="AN57" s="53" t="s">
        <v>51</v>
      </c>
    </row>
    <row r="58" spans="1:40" ht="25.5" customHeight="1" x14ac:dyDescent="0.25">
      <c r="A58" s="144">
        <v>46</v>
      </c>
      <c r="B58" s="42" t="s">
        <v>143</v>
      </c>
      <c r="C58" s="15" t="s">
        <v>142</v>
      </c>
      <c r="D58" s="17" t="s">
        <v>6</v>
      </c>
      <c r="E58" s="70">
        <v>44113</v>
      </c>
      <c r="F58" s="70" t="s">
        <v>88</v>
      </c>
      <c r="G58" s="17"/>
      <c r="H58" s="70">
        <v>44122</v>
      </c>
      <c r="I58" s="16">
        <f t="shared" si="0"/>
        <v>9</v>
      </c>
      <c r="J58" s="28" t="s">
        <v>57</v>
      </c>
      <c r="K58" s="27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28"/>
      <c r="Y58" s="28"/>
      <c r="Z58" s="28"/>
      <c r="AA58" s="28"/>
      <c r="AB58" s="28"/>
      <c r="AC58" s="75"/>
      <c r="AD58" s="53"/>
      <c r="AE58" s="53"/>
      <c r="AF58" s="53"/>
      <c r="AG58" s="53"/>
      <c r="AH58" s="78"/>
      <c r="AI58" s="53"/>
      <c r="AJ58" s="53"/>
      <c r="AK58" s="53" t="s">
        <v>44</v>
      </c>
      <c r="AL58" s="53" t="s">
        <v>34</v>
      </c>
      <c r="AM58" s="53" t="s">
        <v>52</v>
      </c>
      <c r="AN58" s="53" t="s">
        <v>49</v>
      </c>
    </row>
    <row r="59" spans="1:40" ht="25.5" customHeight="1" x14ac:dyDescent="0.25">
      <c r="A59" s="102">
        <v>47</v>
      </c>
      <c r="B59" s="42" t="s">
        <v>143</v>
      </c>
      <c r="C59" s="15" t="s">
        <v>142</v>
      </c>
      <c r="D59" s="17" t="s">
        <v>5</v>
      </c>
      <c r="E59" s="70">
        <v>44116</v>
      </c>
      <c r="F59" s="70" t="s">
        <v>105</v>
      </c>
      <c r="G59" s="17"/>
      <c r="H59" s="70">
        <v>44130</v>
      </c>
      <c r="I59" s="16">
        <f t="shared" si="0"/>
        <v>14</v>
      </c>
      <c r="J59" s="28" t="s">
        <v>57</v>
      </c>
      <c r="K59" s="27"/>
      <c r="L59" s="74" t="str">
        <f>IF(AND(C59="Abierto",D59="Urgente"),A59,"")</f>
        <v/>
      </c>
      <c r="M59" s="74" t="str">
        <f ca="1">IF(AND(C59="Abierto",D59="Urgente"),TODAY()-E59,"")</f>
        <v/>
      </c>
      <c r="N59" s="74" t="str">
        <f>IF(AND(C59="Abierto",D59="Urgente"),RANK(M59,$M$13:$M$767,0)+COUNTIF($M$13:M59,M59)-1,"")</f>
        <v/>
      </c>
      <c r="O59" s="74" t="str">
        <f>IF(AND(C59="Abierto",D59="Alta"),A59,"")</f>
        <v/>
      </c>
      <c r="P59" s="74" t="str">
        <f ca="1">IF(AND(C59="Abierto",D59="Alta"),TODAY()-E59,"")</f>
        <v/>
      </c>
      <c r="Q59" s="74" t="str">
        <f>IF(AND(C59="Abierto",D59="Alta"),RANK(P59,$P$13:$P$767,0)+COUNTIF($P$13:P59,P59)-1+MAX(N:N),"")</f>
        <v/>
      </c>
      <c r="R59" s="74" t="str">
        <f>IF(AND(C59="Abierto",D59="Media"),A59,"")</f>
        <v/>
      </c>
      <c r="S59" s="74" t="str">
        <f ca="1">IF(AND(C59="Abierto",D59="Media"),TODAY()-E59,"")</f>
        <v/>
      </c>
      <c r="T59" s="74" t="str">
        <f>IF(AND(C59="Abierto",D59="Media"),RANK(S59,$S$13:$S$767,0)+COUNTIF($S$13:S59,S59)-1+MAX(N:N,Q:Q),"")</f>
        <v/>
      </c>
      <c r="U59" s="74" t="str">
        <f>IF(AND(C59="Abierto",D59="Baja"),A59,"")</f>
        <v/>
      </c>
      <c r="V59" s="74" t="str">
        <f ca="1">IF(AND(C59="Abierto",D59="Baja"),TODAY()-E59,"")</f>
        <v/>
      </c>
      <c r="W59" s="74" t="str">
        <f>IF(AND(C59="Abierto",D59="Baja"),RANK(V59,$V$13:$V$767,0)+COUNTIF($V$13:V59,V59)-1+MAX(N:N,Q:Q,T:T),"")</f>
        <v/>
      </c>
      <c r="X59" s="28" t="str">
        <f>IF(OR(C59="Resuelto",C59=""),"",SUM(N59,Q59,T59,W59))</f>
        <v/>
      </c>
      <c r="Y59" s="28" t="str">
        <f>IF(OR(C59="Resuelto",C59=""),"",SUM(M59,P59,S59,V59))</f>
        <v/>
      </c>
      <c r="Z59" s="28" t="str">
        <f>IF(OR(C59="Resuelto",C59=""),"",SUM(L59,O59,R59,U59))</f>
        <v/>
      </c>
      <c r="AA59" s="28">
        <v>207</v>
      </c>
      <c r="AB59" s="28" t="str">
        <f ca="1">IF(ISNA(VLOOKUP(AA59,$X$13:$Z$764,3,FALSE))=TRUE,"",VLOOKUP(AA59,$X$13:$Z$764,3,FALSE))</f>
        <v/>
      </c>
      <c r="AC59" s="75" t="str">
        <f ca="1">IF(ISNA(VLOOKUP(AA59,$X$13:$Z$764,2,FALSE))=TRUE,"",VLOOKUP(AA59,$X$13:$Z$764,2,FALSE))</f>
        <v/>
      </c>
      <c r="AD59" s="53"/>
      <c r="AE59" s="53"/>
      <c r="AF59" s="53"/>
      <c r="AG59" s="53"/>
      <c r="AH59" s="78" t="str">
        <f>IF(AI59="","",MAX($AH$5:AH51)+1)</f>
        <v/>
      </c>
      <c r="AI59" s="53" t="str">
        <f>IF(G51="","",IF(COUNTIF($AI$11:AI51,G51)=0,G51,""))</f>
        <v/>
      </c>
      <c r="AJ59" s="53" t="str">
        <f>IF(ISNA(VLOOKUP(AA59,$AH$13:$AI$764,2,FALSE))=TRUE,"",VLOOKUP(AA59,$AH$13:$AI$764,2,FALSE))</f>
        <v/>
      </c>
      <c r="AK59" s="53" t="s">
        <v>44</v>
      </c>
      <c r="AL59" s="53" t="s">
        <v>34</v>
      </c>
      <c r="AM59" s="53" t="s">
        <v>52</v>
      </c>
      <c r="AN59" s="53" t="s">
        <v>49</v>
      </c>
    </row>
    <row r="60" spans="1:40" ht="25.5" customHeight="1" x14ac:dyDescent="0.25">
      <c r="A60" s="144">
        <v>48</v>
      </c>
      <c r="B60" s="15">
        <v>2025964</v>
      </c>
      <c r="C60" s="15" t="s">
        <v>142</v>
      </c>
      <c r="D60" s="17" t="s">
        <v>5</v>
      </c>
      <c r="E60" s="70">
        <v>44116</v>
      </c>
      <c r="F60" s="70" t="s">
        <v>105</v>
      </c>
      <c r="G60" s="17"/>
      <c r="H60" s="70">
        <v>44119</v>
      </c>
      <c r="I60" s="16">
        <f t="shared" si="0"/>
        <v>3</v>
      </c>
      <c r="J60" s="28" t="s">
        <v>57</v>
      </c>
      <c r="K60" s="27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28"/>
      <c r="Y60" s="28"/>
      <c r="Z60" s="28"/>
      <c r="AA60" s="28"/>
      <c r="AB60" s="28"/>
      <c r="AC60" s="75"/>
      <c r="AD60" s="53"/>
      <c r="AE60" s="53"/>
      <c r="AF60" s="53"/>
      <c r="AG60" s="53"/>
      <c r="AH60" s="78"/>
      <c r="AI60" s="53"/>
      <c r="AJ60" s="53"/>
      <c r="AK60" s="53" t="s">
        <v>44</v>
      </c>
      <c r="AL60" s="53" t="s">
        <v>36</v>
      </c>
      <c r="AM60" s="53" t="s">
        <v>52</v>
      </c>
      <c r="AN60" s="53" t="s">
        <v>49</v>
      </c>
    </row>
    <row r="61" spans="1:40" ht="25.5" customHeight="1" x14ac:dyDescent="0.25">
      <c r="A61" s="102">
        <v>49</v>
      </c>
      <c r="B61" s="15">
        <v>2025965</v>
      </c>
      <c r="C61" s="15" t="s">
        <v>142</v>
      </c>
      <c r="D61" s="17" t="s">
        <v>5</v>
      </c>
      <c r="E61" s="70">
        <v>44116</v>
      </c>
      <c r="F61" s="70" t="s">
        <v>105</v>
      </c>
      <c r="G61" s="17"/>
      <c r="H61" s="70">
        <v>44119</v>
      </c>
      <c r="I61" s="16">
        <f t="shared" si="0"/>
        <v>3</v>
      </c>
      <c r="J61" s="28" t="s">
        <v>57</v>
      </c>
      <c r="K61" s="27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28"/>
      <c r="Y61" s="28"/>
      <c r="Z61" s="28"/>
      <c r="AA61" s="28"/>
      <c r="AB61" s="28"/>
      <c r="AC61" s="75"/>
      <c r="AD61" s="53"/>
      <c r="AE61" s="53"/>
      <c r="AF61" s="53"/>
      <c r="AG61" s="53"/>
      <c r="AH61" s="78"/>
      <c r="AI61" s="53"/>
      <c r="AJ61" s="53"/>
      <c r="AK61" s="53" t="s">
        <v>44</v>
      </c>
      <c r="AL61" s="53" t="s">
        <v>36</v>
      </c>
      <c r="AM61" s="53" t="s">
        <v>52</v>
      </c>
      <c r="AN61" s="53" t="s">
        <v>49</v>
      </c>
    </row>
    <row r="62" spans="1:40" ht="25.5" customHeight="1" x14ac:dyDescent="0.25">
      <c r="A62" s="144">
        <v>50</v>
      </c>
      <c r="B62" s="42" t="s">
        <v>143</v>
      </c>
      <c r="C62" s="15" t="s">
        <v>142</v>
      </c>
      <c r="D62" s="17" t="s">
        <v>5</v>
      </c>
      <c r="E62" s="70">
        <v>44116</v>
      </c>
      <c r="F62" s="70" t="s">
        <v>105</v>
      </c>
      <c r="G62" s="17"/>
      <c r="H62" s="70">
        <v>44130</v>
      </c>
      <c r="I62" s="16">
        <f t="shared" si="0"/>
        <v>14</v>
      </c>
      <c r="J62" s="28" t="s">
        <v>57</v>
      </c>
      <c r="K62" s="27"/>
      <c r="L62" s="74" t="str">
        <f>IF(AND(C62="Abierto",D62="Urgente"),A62,"")</f>
        <v/>
      </c>
      <c r="M62" s="74" t="str">
        <f ca="1">IF(AND(C62="Abierto",D62="Urgente"),TODAY()-E62,"")</f>
        <v/>
      </c>
      <c r="N62" s="74" t="str">
        <f>IF(AND(C62="Abierto",D62="Urgente"),RANK(M62,$M$13:$M$767,0)+COUNTIF($M$13:M62,M62)-1,"")</f>
        <v/>
      </c>
      <c r="O62" s="74" t="str">
        <f>IF(AND(C62="Abierto",D62="Alta"),A62,"")</f>
        <v/>
      </c>
      <c r="P62" s="74" t="str">
        <f ca="1">IF(AND(C62="Abierto",D62="Alta"),TODAY()-E62,"")</f>
        <v/>
      </c>
      <c r="Q62" s="74" t="str">
        <f>IF(AND(C62="Abierto",D62="Alta"),RANK(P62,$P$13:$P$767,0)+COUNTIF($P$13:P62,P62)-1+MAX(N:N),"")</f>
        <v/>
      </c>
      <c r="R62" s="74" t="str">
        <f>IF(AND(C62="Abierto",D62="Media"),A62,"")</f>
        <v/>
      </c>
      <c r="S62" s="74" t="str">
        <f ca="1">IF(AND(C62="Abierto",D62="Media"),TODAY()-E62,"")</f>
        <v/>
      </c>
      <c r="T62" s="74" t="str">
        <f>IF(AND(C62="Abierto",D62="Media"),RANK(S62,$S$13:$S$767,0)+COUNTIF($S$13:S62,S62)-1+MAX(N:N,Q:Q),"")</f>
        <v/>
      </c>
      <c r="U62" s="74" t="str">
        <f>IF(AND(C62="Abierto",D62="Baja"),A62,"")</f>
        <v/>
      </c>
      <c r="V62" s="74" t="str">
        <f ca="1">IF(AND(C62="Abierto",D62="Baja"),TODAY()-E62,"")</f>
        <v/>
      </c>
      <c r="W62" s="74" t="str">
        <f>IF(AND(C62="Abierto",D62="Baja"),RANK(V62,$V$13:$V$767,0)+COUNTIF($V$13:V62,V62)-1+MAX(N:N,Q:Q,T:T),"")</f>
        <v/>
      </c>
      <c r="X62" s="28" t="str">
        <f>IF(OR(C62="Resuelto",C62=""),"",SUM(N62,Q62,T62,W62))</f>
        <v/>
      </c>
      <c r="Y62" s="28" t="str">
        <f>IF(OR(C62="Resuelto",C62=""),"",SUM(M62,P62,S62,V62))</f>
        <v/>
      </c>
      <c r="Z62" s="28" t="str">
        <f>IF(OR(C62="Resuelto",C62=""),"",SUM(L62,O62,R62,U62))</f>
        <v/>
      </c>
      <c r="AA62" s="28">
        <v>208</v>
      </c>
      <c r="AB62" s="28" t="str">
        <f ca="1">IF(ISNA(VLOOKUP(AA62,$X$13:$Z$764,3,FALSE))=TRUE,"",VLOOKUP(AA62,$X$13:$Z$764,3,FALSE))</f>
        <v/>
      </c>
      <c r="AC62" s="75" t="str">
        <f ca="1">IF(ISNA(VLOOKUP(AA62,$X$13:$Z$764,2,FALSE))=TRUE,"",VLOOKUP(AA62,$X$13:$Z$764,2,FALSE))</f>
        <v/>
      </c>
      <c r="AD62" s="53"/>
      <c r="AE62" s="53"/>
      <c r="AF62" s="53"/>
      <c r="AG62" s="53"/>
      <c r="AH62" s="78" t="str">
        <f>IF(AI62="","",MAX($AH$5:AH59)+1)</f>
        <v/>
      </c>
      <c r="AI62" s="53" t="str">
        <f>IF(G59="","",IF(COUNTIF($AI$11:AI59,G59)=0,G59,""))</f>
        <v/>
      </c>
      <c r="AJ62" s="53" t="str">
        <f>IF(ISNA(VLOOKUP(AA62,$AH$13:$AI$764,2,FALSE))=TRUE,"",VLOOKUP(AA62,$AH$13:$AI$764,2,FALSE))</f>
        <v/>
      </c>
      <c r="AK62" s="53" t="s">
        <v>44</v>
      </c>
      <c r="AL62" s="53" t="s">
        <v>34</v>
      </c>
      <c r="AM62" s="53" t="s">
        <v>52</v>
      </c>
      <c r="AN62" s="53" t="s">
        <v>49</v>
      </c>
    </row>
    <row r="63" spans="1:40" ht="25.5" customHeight="1" x14ac:dyDescent="0.25">
      <c r="A63" s="102">
        <v>51</v>
      </c>
      <c r="B63" s="42" t="s">
        <v>143</v>
      </c>
      <c r="C63" s="15" t="s">
        <v>8</v>
      </c>
      <c r="D63" s="17" t="s">
        <v>5</v>
      </c>
      <c r="E63" s="70">
        <v>44117</v>
      </c>
      <c r="F63" s="70" t="s">
        <v>88</v>
      </c>
      <c r="G63" s="17"/>
      <c r="H63" s="70"/>
      <c r="I63" s="16" t="str">
        <f t="shared" si="0"/>
        <v/>
      </c>
      <c r="J63" s="145" t="s">
        <v>56</v>
      </c>
      <c r="K63" s="27">
        <v>44138</v>
      </c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28"/>
      <c r="Y63" s="28"/>
      <c r="Z63" s="28"/>
      <c r="AA63" s="28"/>
      <c r="AB63" s="28"/>
      <c r="AC63" s="75"/>
      <c r="AD63" s="53"/>
      <c r="AE63" s="53"/>
      <c r="AF63" s="53"/>
      <c r="AG63" s="53"/>
      <c r="AH63" s="78"/>
      <c r="AI63" s="53"/>
      <c r="AJ63" s="53"/>
      <c r="AK63" s="53" t="s">
        <v>44</v>
      </c>
      <c r="AL63" s="53" t="s">
        <v>34</v>
      </c>
      <c r="AM63" s="53" t="s">
        <v>52</v>
      </c>
      <c r="AN63" s="53" t="s">
        <v>49</v>
      </c>
    </row>
    <row r="64" spans="1:40" ht="25.5" customHeight="1" x14ac:dyDescent="0.25">
      <c r="A64" s="144">
        <v>52</v>
      </c>
      <c r="B64" s="42" t="s">
        <v>143</v>
      </c>
      <c r="C64" s="15" t="s">
        <v>142</v>
      </c>
      <c r="D64" s="17" t="s">
        <v>5</v>
      </c>
      <c r="E64" s="70">
        <v>44117</v>
      </c>
      <c r="F64" s="70"/>
      <c r="G64" s="17" t="s">
        <v>110</v>
      </c>
      <c r="H64" s="70">
        <v>44117</v>
      </c>
      <c r="I64" s="16">
        <f t="shared" si="0"/>
        <v>0</v>
      </c>
      <c r="J64" s="28" t="s">
        <v>57</v>
      </c>
      <c r="K64" s="27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28"/>
      <c r="Y64" s="28"/>
      <c r="Z64" s="28"/>
      <c r="AA64" s="28"/>
      <c r="AB64" s="28"/>
      <c r="AC64" s="75"/>
      <c r="AD64" s="53"/>
      <c r="AE64" s="53"/>
      <c r="AF64" s="53"/>
      <c r="AG64" s="53"/>
      <c r="AH64" s="78"/>
      <c r="AI64" s="53"/>
      <c r="AJ64" s="53"/>
      <c r="AK64" s="53" t="s">
        <v>44</v>
      </c>
      <c r="AL64" s="53" t="s">
        <v>34</v>
      </c>
      <c r="AM64" s="53" t="s">
        <v>52</v>
      </c>
      <c r="AN64" s="53" t="s">
        <v>49</v>
      </c>
    </row>
    <row r="65" spans="1:40" ht="25.5" customHeight="1" x14ac:dyDescent="0.25">
      <c r="A65" s="102">
        <v>53</v>
      </c>
      <c r="B65" s="42" t="s">
        <v>143</v>
      </c>
      <c r="C65" s="15" t="s">
        <v>142</v>
      </c>
      <c r="D65" s="17" t="s">
        <v>5</v>
      </c>
      <c r="E65" s="70">
        <v>44117</v>
      </c>
      <c r="F65" s="70" t="s">
        <v>62</v>
      </c>
      <c r="G65" s="17"/>
      <c r="H65" s="70">
        <v>44117</v>
      </c>
      <c r="I65" s="16">
        <f t="shared" si="0"/>
        <v>0</v>
      </c>
      <c r="J65" s="28" t="s">
        <v>57</v>
      </c>
      <c r="K65" s="27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28"/>
      <c r="Y65" s="28"/>
      <c r="Z65" s="28"/>
      <c r="AA65" s="28"/>
      <c r="AB65" s="28"/>
      <c r="AC65" s="75"/>
      <c r="AD65" s="53"/>
      <c r="AE65" s="53"/>
      <c r="AF65" s="53"/>
      <c r="AG65" s="53"/>
      <c r="AH65" s="78"/>
      <c r="AI65" s="53"/>
      <c r="AJ65" s="53"/>
      <c r="AK65" s="53" t="s">
        <v>44</v>
      </c>
      <c r="AL65" s="53" t="s">
        <v>34</v>
      </c>
      <c r="AM65" s="53" t="s">
        <v>52</v>
      </c>
      <c r="AN65" s="53" t="s">
        <v>49</v>
      </c>
    </row>
    <row r="66" spans="1:40" ht="25.5" customHeight="1" x14ac:dyDescent="0.25">
      <c r="A66" s="144">
        <v>54</v>
      </c>
      <c r="B66" s="42" t="s">
        <v>143</v>
      </c>
      <c r="C66" s="15" t="s">
        <v>142</v>
      </c>
      <c r="D66" s="17" t="s">
        <v>5</v>
      </c>
      <c r="E66" s="70">
        <v>44117</v>
      </c>
      <c r="F66" s="70"/>
      <c r="G66" s="17" t="s">
        <v>110</v>
      </c>
      <c r="H66" s="70">
        <v>44118</v>
      </c>
      <c r="I66" s="16">
        <f t="shared" si="0"/>
        <v>1</v>
      </c>
      <c r="J66" s="28" t="s">
        <v>57</v>
      </c>
      <c r="K66" s="27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28"/>
      <c r="Y66" s="28"/>
      <c r="Z66" s="28"/>
      <c r="AA66" s="28"/>
      <c r="AB66" s="28"/>
      <c r="AC66" s="75"/>
      <c r="AD66" s="53"/>
      <c r="AE66" s="53"/>
      <c r="AF66" s="53"/>
      <c r="AG66" s="53"/>
      <c r="AH66" s="78"/>
      <c r="AI66" s="53"/>
      <c r="AJ66" s="53"/>
      <c r="AK66" s="53" t="s">
        <v>44</v>
      </c>
      <c r="AL66" s="53" t="s">
        <v>34</v>
      </c>
      <c r="AM66" s="53" t="s">
        <v>52</v>
      </c>
      <c r="AN66" s="53" t="s">
        <v>49</v>
      </c>
    </row>
    <row r="67" spans="1:40" ht="25.5" customHeight="1" x14ac:dyDescent="0.25">
      <c r="A67" s="102">
        <v>55</v>
      </c>
      <c r="B67" s="42" t="s">
        <v>143</v>
      </c>
      <c r="C67" s="15" t="s">
        <v>142</v>
      </c>
      <c r="D67" s="17" t="s">
        <v>5</v>
      </c>
      <c r="E67" s="70">
        <v>44117</v>
      </c>
      <c r="F67" s="70" t="s">
        <v>86</v>
      </c>
      <c r="G67" s="17"/>
      <c r="H67" s="70">
        <v>44117</v>
      </c>
      <c r="I67" s="16">
        <f t="shared" si="0"/>
        <v>0</v>
      </c>
      <c r="J67" s="28" t="s">
        <v>57</v>
      </c>
      <c r="K67" s="27"/>
      <c r="L67" s="74"/>
      <c r="M67" s="74" t="str">
        <f ca="1">IF(AND(C67="Abierto",D67="Urgente"),TODAY()-E67,"")</f>
        <v/>
      </c>
      <c r="N67" s="74"/>
      <c r="O67" s="74"/>
      <c r="P67" s="74" t="str">
        <f ca="1">IF(AND(C67="Abierto",D67="Alta"),TODAY()-E67,"")</f>
        <v/>
      </c>
      <c r="Q67" s="74"/>
      <c r="R67" s="74"/>
      <c r="S67" s="74" t="str">
        <f ca="1">IF(AND(C67="Abierto",D67="Media"),TODAY()-E67,"")</f>
        <v/>
      </c>
      <c r="T67" s="74"/>
      <c r="U67" s="74"/>
      <c r="V67" s="74" t="str">
        <f ca="1">IF(AND(C67="Abierto",D67="Baja"),TODAY()-E67,"")</f>
        <v/>
      </c>
      <c r="W67" s="74"/>
      <c r="X67" s="28"/>
      <c r="Y67" s="28" t="str">
        <f>IF(OR(C67="Resuelto",C67=""),"",SUM(M67,P67,S67,V67))</f>
        <v/>
      </c>
      <c r="Z67" s="28"/>
      <c r="AA67" s="28"/>
      <c r="AB67" s="28"/>
      <c r="AC67" s="75"/>
      <c r="AD67" s="53"/>
      <c r="AE67" s="53"/>
      <c r="AF67" s="53"/>
      <c r="AG67" s="53"/>
      <c r="AH67" s="78"/>
      <c r="AI67" s="53"/>
      <c r="AJ67" s="53"/>
      <c r="AK67" s="53" t="s">
        <v>39</v>
      </c>
      <c r="AL67" s="53" t="s">
        <v>34</v>
      </c>
      <c r="AM67" s="53" t="s">
        <v>52</v>
      </c>
      <c r="AN67" s="53" t="s">
        <v>51</v>
      </c>
    </row>
    <row r="68" spans="1:40" ht="25.5" customHeight="1" x14ac:dyDescent="0.25">
      <c r="A68" s="144">
        <v>56</v>
      </c>
      <c r="B68" s="42" t="s">
        <v>143</v>
      </c>
      <c r="C68" s="15" t="s">
        <v>8</v>
      </c>
      <c r="D68" s="17" t="s">
        <v>5</v>
      </c>
      <c r="E68" s="70">
        <v>44117</v>
      </c>
      <c r="F68" s="70" t="s">
        <v>88</v>
      </c>
      <c r="G68" s="17"/>
      <c r="H68" s="70"/>
      <c r="I68" s="16" t="str">
        <f t="shared" si="0"/>
        <v/>
      </c>
      <c r="J68" s="28" t="s">
        <v>56</v>
      </c>
      <c r="K68" s="27">
        <v>44138</v>
      </c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28"/>
      <c r="Y68" s="28"/>
      <c r="Z68" s="28"/>
      <c r="AA68" s="28"/>
      <c r="AB68" s="28"/>
      <c r="AC68" s="75"/>
      <c r="AD68" s="53"/>
      <c r="AE68" s="53"/>
      <c r="AF68" s="53"/>
      <c r="AG68" s="53"/>
      <c r="AH68" s="78"/>
      <c r="AI68" s="53"/>
      <c r="AJ68" s="53"/>
      <c r="AK68" s="53" t="s">
        <v>44</v>
      </c>
      <c r="AL68" s="53" t="s">
        <v>34</v>
      </c>
      <c r="AM68" s="53" t="s">
        <v>52</v>
      </c>
      <c r="AN68" s="53" t="s">
        <v>49</v>
      </c>
    </row>
    <row r="69" spans="1:40" ht="25.5" customHeight="1" x14ac:dyDescent="0.25">
      <c r="A69" s="102">
        <v>57</v>
      </c>
      <c r="B69" s="42" t="s">
        <v>143</v>
      </c>
      <c r="C69" s="15" t="s">
        <v>142</v>
      </c>
      <c r="D69" s="17" t="s">
        <v>5</v>
      </c>
      <c r="E69" s="70">
        <v>44117</v>
      </c>
      <c r="F69" s="70" t="s">
        <v>62</v>
      </c>
      <c r="G69" s="17"/>
      <c r="H69" s="70">
        <v>44132</v>
      </c>
      <c r="I69" s="16">
        <f t="shared" si="0"/>
        <v>15</v>
      </c>
      <c r="J69" s="28" t="s">
        <v>57</v>
      </c>
      <c r="K69" s="27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28"/>
      <c r="Y69" s="28"/>
      <c r="Z69" s="28"/>
      <c r="AA69" s="28"/>
      <c r="AB69" s="28"/>
      <c r="AC69" s="75"/>
      <c r="AD69" s="53"/>
      <c r="AE69" s="53"/>
      <c r="AF69" s="53"/>
      <c r="AG69" s="53"/>
      <c r="AH69" s="78"/>
      <c r="AI69" s="53"/>
      <c r="AJ69" s="53"/>
      <c r="AK69" s="53" t="s">
        <v>44</v>
      </c>
      <c r="AL69" s="53" t="s">
        <v>34</v>
      </c>
      <c r="AM69" s="53" t="s">
        <v>52</v>
      </c>
      <c r="AN69" s="53" t="s">
        <v>49</v>
      </c>
    </row>
    <row r="70" spans="1:40" ht="25.5" customHeight="1" x14ac:dyDescent="0.25">
      <c r="A70" s="144">
        <v>58</v>
      </c>
      <c r="B70" s="42">
        <v>2025966</v>
      </c>
      <c r="C70" s="15" t="s">
        <v>142</v>
      </c>
      <c r="D70" s="17" t="s">
        <v>5</v>
      </c>
      <c r="E70" s="98">
        <v>44118</v>
      </c>
      <c r="F70" s="98"/>
      <c r="G70" s="89" t="s">
        <v>102</v>
      </c>
      <c r="H70" s="98">
        <v>44138</v>
      </c>
      <c r="I70" s="16">
        <f t="shared" si="0"/>
        <v>20</v>
      </c>
      <c r="J70" s="49" t="s">
        <v>56</v>
      </c>
      <c r="K70" s="50">
        <v>44138</v>
      </c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28"/>
      <c r="Y70" s="28"/>
      <c r="Z70" s="28"/>
      <c r="AA70" s="28"/>
      <c r="AB70" s="28"/>
      <c r="AC70" s="75"/>
      <c r="AD70" s="53"/>
      <c r="AE70" s="53"/>
      <c r="AF70" s="53"/>
      <c r="AG70" s="53"/>
      <c r="AH70" s="78"/>
      <c r="AI70" s="53"/>
      <c r="AJ70" s="53"/>
      <c r="AK70" s="53" t="s">
        <v>44</v>
      </c>
      <c r="AL70" s="53" t="s">
        <v>36</v>
      </c>
      <c r="AM70" s="53" t="s">
        <v>52</v>
      </c>
      <c r="AN70" s="53" t="s">
        <v>49</v>
      </c>
    </row>
    <row r="71" spans="1:40" ht="25.5" customHeight="1" x14ac:dyDescent="0.25">
      <c r="A71" s="102">
        <v>59</v>
      </c>
      <c r="B71" s="42">
        <v>2025967</v>
      </c>
      <c r="C71" s="15" t="s">
        <v>142</v>
      </c>
      <c r="D71" s="17" t="s">
        <v>5</v>
      </c>
      <c r="E71" s="98">
        <v>44118</v>
      </c>
      <c r="F71" s="98"/>
      <c r="G71" s="89" t="s">
        <v>102</v>
      </c>
      <c r="H71" s="98">
        <v>44138</v>
      </c>
      <c r="I71" s="16">
        <f t="shared" si="0"/>
        <v>20</v>
      </c>
      <c r="J71" s="49" t="s">
        <v>56</v>
      </c>
      <c r="K71" s="50">
        <v>44138</v>
      </c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28"/>
      <c r="Y71" s="28"/>
      <c r="Z71" s="28"/>
      <c r="AA71" s="28"/>
      <c r="AB71" s="28"/>
      <c r="AC71" s="75"/>
      <c r="AD71" s="53"/>
      <c r="AE71" s="53"/>
      <c r="AF71" s="53"/>
      <c r="AG71" s="53"/>
      <c r="AH71" s="78"/>
      <c r="AI71" s="53"/>
      <c r="AJ71" s="53"/>
      <c r="AK71" s="53" t="s">
        <v>44</v>
      </c>
      <c r="AL71" s="53" t="s">
        <v>36</v>
      </c>
      <c r="AM71" s="53" t="s">
        <v>52</v>
      </c>
      <c r="AN71" s="53" t="s">
        <v>49</v>
      </c>
    </row>
    <row r="72" spans="1:40" ht="25.5" customHeight="1" x14ac:dyDescent="0.25">
      <c r="A72" s="144">
        <v>60</v>
      </c>
      <c r="B72" s="42">
        <v>2025968</v>
      </c>
      <c r="C72" s="15" t="s">
        <v>142</v>
      </c>
      <c r="D72" s="17" t="s">
        <v>5</v>
      </c>
      <c r="E72" s="98">
        <v>44118</v>
      </c>
      <c r="F72" s="98"/>
      <c r="G72" s="89" t="s">
        <v>102</v>
      </c>
      <c r="H72" s="98">
        <v>44138</v>
      </c>
      <c r="I72" s="16">
        <f t="shared" si="0"/>
        <v>20</v>
      </c>
      <c r="J72" s="49" t="s">
        <v>56</v>
      </c>
      <c r="K72" s="50">
        <v>44138</v>
      </c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28"/>
      <c r="Y72" s="28"/>
      <c r="Z72" s="28"/>
      <c r="AA72" s="28"/>
      <c r="AB72" s="28"/>
      <c r="AC72" s="75"/>
      <c r="AD72" s="53"/>
      <c r="AE72" s="53"/>
      <c r="AF72" s="53"/>
      <c r="AG72" s="53"/>
      <c r="AH72" s="78"/>
      <c r="AI72" s="53"/>
      <c r="AJ72" s="53"/>
      <c r="AK72" s="53" t="s">
        <v>44</v>
      </c>
      <c r="AL72" s="53" t="s">
        <v>36</v>
      </c>
      <c r="AM72" s="53" t="s">
        <v>52</v>
      </c>
      <c r="AN72" s="53" t="s">
        <v>49</v>
      </c>
    </row>
    <row r="73" spans="1:40" ht="25.5" customHeight="1" x14ac:dyDescent="0.25">
      <c r="A73" s="102">
        <v>61</v>
      </c>
      <c r="B73" s="42">
        <v>2025969</v>
      </c>
      <c r="C73" s="15" t="s">
        <v>142</v>
      </c>
      <c r="D73" s="17" t="s">
        <v>5</v>
      </c>
      <c r="E73" s="98">
        <v>44118</v>
      </c>
      <c r="F73" s="98"/>
      <c r="G73" s="89" t="s">
        <v>102</v>
      </c>
      <c r="H73" s="98">
        <v>44138</v>
      </c>
      <c r="I73" s="16">
        <f t="shared" si="0"/>
        <v>20</v>
      </c>
      <c r="J73" s="49" t="s">
        <v>56</v>
      </c>
      <c r="K73" s="50">
        <v>44138</v>
      </c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28"/>
      <c r="Y73" s="28"/>
      <c r="Z73" s="28"/>
      <c r="AA73" s="28"/>
      <c r="AB73" s="28"/>
      <c r="AC73" s="75"/>
      <c r="AD73" s="53"/>
      <c r="AE73" s="53"/>
      <c r="AF73" s="53"/>
      <c r="AG73" s="53"/>
      <c r="AH73" s="78"/>
      <c r="AI73" s="53"/>
      <c r="AJ73" s="53"/>
      <c r="AK73" s="53" t="s">
        <v>44</v>
      </c>
      <c r="AL73" s="53" t="s">
        <v>36</v>
      </c>
      <c r="AM73" s="53" t="s">
        <v>52</v>
      </c>
      <c r="AN73" s="53" t="s">
        <v>49</v>
      </c>
    </row>
    <row r="74" spans="1:40" ht="25.5" customHeight="1" x14ac:dyDescent="0.25">
      <c r="A74" s="144">
        <v>62</v>
      </c>
      <c r="B74" s="42">
        <v>2025970</v>
      </c>
      <c r="C74" s="15" t="s">
        <v>142</v>
      </c>
      <c r="D74" s="17" t="s">
        <v>5</v>
      </c>
      <c r="E74" s="98">
        <v>44118</v>
      </c>
      <c r="F74" s="98"/>
      <c r="G74" s="89" t="s">
        <v>102</v>
      </c>
      <c r="H74" s="98">
        <v>44138</v>
      </c>
      <c r="I74" s="16">
        <f t="shared" si="0"/>
        <v>20</v>
      </c>
      <c r="J74" s="49" t="s">
        <v>56</v>
      </c>
      <c r="K74" s="50">
        <v>44138</v>
      </c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28"/>
      <c r="Y74" s="28"/>
      <c r="Z74" s="28"/>
      <c r="AA74" s="28"/>
      <c r="AB74" s="28"/>
      <c r="AC74" s="75"/>
      <c r="AD74" s="53"/>
      <c r="AE74" s="53"/>
      <c r="AF74" s="53"/>
      <c r="AG74" s="53"/>
      <c r="AH74" s="78"/>
      <c r="AI74" s="53"/>
      <c r="AJ74" s="53"/>
      <c r="AK74" s="53" t="s">
        <v>44</v>
      </c>
      <c r="AL74" s="53" t="s">
        <v>36</v>
      </c>
      <c r="AM74" s="53" t="s">
        <v>52</v>
      </c>
      <c r="AN74" s="53" t="s">
        <v>49</v>
      </c>
    </row>
    <row r="75" spans="1:40" ht="25.5" customHeight="1" x14ac:dyDescent="0.25">
      <c r="A75" s="102">
        <v>63</v>
      </c>
      <c r="B75" s="42" t="s">
        <v>143</v>
      </c>
      <c r="C75" s="15" t="s">
        <v>142</v>
      </c>
      <c r="D75" s="17" t="s">
        <v>5</v>
      </c>
      <c r="E75" s="70">
        <v>44118</v>
      </c>
      <c r="F75" s="70" t="s">
        <v>105</v>
      </c>
      <c r="G75" s="17"/>
      <c r="H75" s="70">
        <v>44131</v>
      </c>
      <c r="I75" s="16">
        <f t="shared" si="0"/>
        <v>13</v>
      </c>
      <c r="J75" s="28" t="s">
        <v>57</v>
      </c>
      <c r="K75" s="27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28"/>
      <c r="Y75" s="28"/>
      <c r="Z75" s="28"/>
      <c r="AA75" s="28"/>
      <c r="AB75" s="28"/>
      <c r="AC75" s="75"/>
      <c r="AD75" s="53"/>
      <c r="AE75" s="53"/>
      <c r="AF75" s="53"/>
      <c r="AG75" s="53"/>
      <c r="AH75" s="78"/>
      <c r="AI75" s="53"/>
      <c r="AJ75" s="53"/>
      <c r="AK75" s="53" t="s">
        <v>44</v>
      </c>
      <c r="AL75" s="53" t="s">
        <v>34</v>
      </c>
      <c r="AM75" s="53" t="s">
        <v>52</v>
      </c>
      <c r="AN75" s="53" t="s">
        <v>49</v>
      </c>
    </row>
    <row r="76" spans="1:40" ht="25.5" customHeight="1" x14ac:dyDescent="0.25">
      <c r="A76" s="144">
        <v>64</v>
      </c>
      <c r="B76" s="42" t="s">
        <v>143</v>
      </c>
      <c r="C76" s="15" t="s">
        <v>142</v>
      </c>
      <c r="D76" s="17" t="s">
        <v>5</v>
      </c>
      <c r="E76" s="70">
        <v>44118</v>
      </c>
      <c r="F76" s="70" t="s">
        <v>105</v>
      </c>
      <c r="G76" s="17"/>
      <c r="H76" s="70">
        <v>44131</v>
      </c>
      <c r="I76" s="16">
        <f t="shared" si="0"/>
        <v>13</v>
      </c>
      <c r="J76" s="28" t="s">
        <v>57</v>
      </c>
      <c r="K76" s="27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28"/>
      <c r="Y76" s="28"/>
      <c r="Z76" s="28"/>
      <c r="AA76" s="28"/>
      <c r="AB76" s="28"/>
      <c r="AC76" s="75"/>
      <c r="AD76" s="53"/>
      <c r="AE76" s="53"/>
      <c r="AF76" s="53"/>
      <c r="AG76" s="53"/>
      <c r="AH76" s="78"/>
      <c r="AI76" s="53"/>
      <c r="AJ76" s="53"/>
      <c r="AK76" s="53" t="s">
        <v>44</v>
      </c>
      <c r="AL76" s="53" t="s">
        <v>34</v>
      </c>
      <c r="AM76" s="53" t="s">
        <v>52</v>
      </c>
      <c r="AN76" s="53" t="s">
        <v>49</v>
      </c>
    </row>
    <row r="77" spans="1:40" ht="25.5" customHeight="1" x14ac:dyDescent="0.25">
      <c r="A77" s="102">
        <v>65</v>
      </c>
      <c r="B77" s="42" t="s">
        <v>143</v>
      </c>
      <c r="C77" s="15" t="s">
        <v>142</v>
      </c>
      <c r="D77" s="17" t="s">
        <v>5</v>
      </c>
      <c r="E77" s="70">
        <v>44118</v>
      </c>
      <c r="F77" s="70" t="s">
        <v>105</v>
      </c>
      <c r="G77" s="17"/>
      <c r="H77" s="70">
        <v>44131</v>
      </c>
      <c r="I77" s="16">
        <f t="shared" si="0"/>
        <v>13</v>
      </c>
      <c r="J77" s="28" t="s">
        <v>57</v>
      </c>
      <c r="K77" s="27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28"/>
      <c r="Y77" s="28"/>
      <c r="Z77" s="28"/>
      <c r="AA77" s="28"/>
      <c r="AB77" s="28"/>
      <c r="AC77" s="75"/>
      <c r="AD77" s="53"/>
      <c r="AE77" s="53"/>
      <c r="AF77" s="53"/>
      <c r="AG77" s="53"/>
      <c r="AH77" s="78"/>
      <c r="AI77" s="53"/>
      <c r="AJ77" s="53"/>
      <c r="AK77" s="53" t="s">
        <v>44</v>
      </c>
      <c r="AL77" s="53" t="s">
        <v>34</v>
      </c>
      <c r="AM77" s="53" t="s">
        <v>52</v>
      </c>
      <c r="AN77" s="53" t="s">
        <v>49</v>
      </c>
    </row>
    <row r="78" spans="1:40" ht="25.5" customHeight="1" x14ac:dyDescent="0.25">
      <c r="A78" s="144">
        <v>66</v>
      </c>
      <c r="B78" s="42" t="s">
        <v>143</v>
      </c>
      <c r="C78" s="15" t="s">
        <v>142</v>
      </c>
      <c r="D78" s="17" t="s">
        <v>5</v>
      </c>
      <c r="E78" s="70">
        <v>44118</v>
      </c>
      <c r="F78" s="70" t="s">
        <v>105</v>
      </c>
      <c r="G78" s="17"/>
      <c r="H78" s="70">
        <v>44130</v>
      </c>
      <c r="I78" s="16">
        <f t="shared" si="0"/>
        <v>12</v>
      </c>
      <c r="J78" s="28" t="s">
        <v>57</v>
      </c>
      <c r="K78" s="27"/>
      <c r="L78" s="74" t="str">
        <f>IF(AND(C78="Abierto",D78="Urgente"),A78,"")</f>
        <v/>
      </c>
      <c r="M78" s="74" t="str">
        <f ca="1">IF(AND(C78="Abierto",D78="Urgente"),TODAY()-E78,"")</f>
        <v/>
      </c>
      <c r="N78" s="74" t="str">
        <f>IF(AND(C78="Abierto",D78="Urgente"),RANK(M78,$M$13:$M$767,0)+COUNTIF($M$13:M78,M78)-1,"")</f>
        <v/>
      </c>
      <c r="O78" s="74" t="str">
        <f>IF(AND(C78="Abierto",D78="Alta"),A78,"")</f>
        <v/>
      </c>
      <c r="P78" s="74" t="str">
        <f ca="1">IF(AND(C78="Abierto",D78="Alta"),TODAY()-E78,"")</f>
        <v/>
      </c>
      <c r="Q78" s="74" t="str">
        <f>IF(AND(C78="Abierto",D78="Alta"),RANK(P78,$P$13:$P$767,0)+COUNTIF($P$13:P78,P78)-1+MAX(N:N),"")</f>
        <v/>
      </c>
      <c r="R78" s="74" t="str">
        <f>IF(AND(C78="Abierto",D78="Media"),A78,"")</f>
        <v/>
      </c>
      <c r="S78" s="74" t="str">
        <f ca="1">IF(AND(C78="Abierto",D78="Media"),TODAY()-E78,"")</f>
        <v/>
      </c>
      <c r="T78" s="74" t="str">
        <f>IF(AND(C78="Abierto",D78="Media"),RANK(S78,$S$13:$S$767,0)+COUNTIF($S$13:S78,S78)-1+MAX(N:N,Q:Q),"")</f>
        <v/>
      </c>
      <c r="U78" s="74" t="str">
        <f>IF(AND(C78="Abierto",D78="Baja"),A78,"")</f>
        <v/>
      </c>
      <c r="V78" s="74" t="str">
        <f ca="1">IF(AND(C78="Abierto",D78="Baja"),TODAY()-E78,"")</f>
        <v/>
      </c>
      <c r="W78" s="74" t="str">
        <f>IF(AND(C78="Abierto",D78="Baja"),RANK(V78,$V$13:$V$767,0)+COUNTIF($V$13:V78,V78)-1+MAX(N:N,Q:Q,T:T),"")</f>
        <v/>
      </c>
      <c r="X78" s="28" t="str">
        <f>IF(OR(C78="Resuelto",C78=""),"",SUM(N78,Q78,T78,W78))</f>
        <v/>
      </c>
      <c r="Y78" s="28" t="str">
        <f>IF(OR(C78="Resuelto",C78=""),"",SUM(M78,P78,S78,V78))</f>
        <v/>
      </c>
      <c r="Z78" s="28" t="str">
        <f>IF(OR(C78="Resuelto",C78=""),"",SUM(L78,O78,R78,U78))</f>
        <v/>
      </c>
      <c r="AA78" s="28">
        <v>209</v>
      </c>
      <c r="AB78" s="28" t="str">
        <f ca="1">IF(ISNA(VLOOKUP(AA78,$X$13:$Z$764,3,FALSE))=TRUE,"",VLOOKUP(AA78,$X$13:$Z$764,3,FALSE))</f>
        <v/>
      </c>
      <c r="AC78" s="75" t="str">
        <f ca="1">IF(ISNA(VLOOKUP(AA78,$X$13:$Z$764,2,FALSE))=TRUE,"",VLOOKUP(AA78,$X$13:$Z$764,2,FALSE))</f>
        <v/>
      </c>
      <c r="AD78" s="53"/>
      <c r="AE78" s="53"/>
      <c r="AF78" s="53"/>
      <c r="AG78" s="53"/>
      <c r="AH78" s="78" t="str">
        <f>IF(AI78="","",MAX($AH$5:AH62)+1)</f>
        <v/>
      </c>
      <c r="AI78" s="53" t="str">
        <f>IF(G62="","",IF(COUNTIF($AI$11:AI62,G62)=0,G62,""))</f>
        <v/>
      </c>
      <c r="AJ78" s="53" t="str">
        <f>IF(ISNA(VLOOKUP(AA78,$AH$13:$AI$764,2,FALSE))=TRUE,"",VLOOKUP(AA78,$AH$13:$AI$764,2,FALSE))</f>
        <v/>
      </c>
      <c r="AK78" s="15" t="s">
        <v>44</v>
      </c>
      <c r="AL78" s="53" t="s">
        <v>34</v>
      </c>
      <c r="AM78" s="53" t="s">
        <v>52</v>
      </c>
      <c r="AN78" s="53" t="s">
        <v>49</v>
      </c>
    </row>
    <row r="79" spans="1:40" ht="25.5" customHeight="1" x14ac:dyDescent="0.25">
      <c r="A79" s="102">
        <v>67</v>
      </c>
      <c r="B79" s="42">
        <v>2025971</v>
      </c>
      <c r="C79" s="15" t="s">
        <v>142</v>
      </c>
      <c r="D79" s="17" t="s">
        <v>6</v>
      </c>
      <c r="E79" s="98">
        <v>44119</v>
      </c>
      <c r="F79" s="98"/>
      <c r="G79" s="89" t="s">
        <v>102</v>
      </c>
      <c r="H79" s="98">
        <v>44132</v>
      </c>
      <c r="I79" s="49">
        <f t="shared" si="0"/>
        <v>13</v>
      </c>
      <c r="J79" s="28" t="s">
        <v>57</v>
      </c>
      <c r="K79" s="50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28"/>
      <c r="Y79" s="28"/>
      <c r="Z79" s="28"/>
      <c r="AA79" s="28"/>
      <c r="AB79" s="28"/>
      <c r="AC79" s="75"/>
      <c r="AD79" s="53"/>
      <c r="AE79" s="53"/>
      <c r="AF79" s="53"/>
      <c r="AG79" s="53"/>
      <c r="AH79" s="78"/>
      <c r="AI79" s="53"/>
      <c r="AJ79" s="53"/>
      <c r="AK79" s="15" t="s">
        <v>39</v>
      </c>
      <c r="AL79" s="53" t="s">
        <v>36</v>
      </c>
      <c r="AM79" s="53" t="s">
        <v>53</v>
      </c>
      <c r="AN79" s="53" t="s">
        <v>49</v>
      </c>
    </row>
    <row r="80" spans="1:40" ht="25.5" customHeight="1" x14ac:dyDescent="0.25">
      <c r="A80" s="144">
        <v>68</v>
      </c>
      <c r="B80" s="42" t="s">
        <v>143</v>
      </c>
      <c r="C80" s="15" t="s">
        <v>142</v>
      </c>
      <c r="D80" s="17" t="s">
        <v>5</v>
      </c>
      <c r="E80" s="70">
        <v>44119</v>
      </c>
      <c r="F80" s="70" t="s">
        <v>105</v>
      </c>
      <c r="G80" s="17"/>
      <c r="H80" s="70">
        <v>44131</v>
      </c>
      <c r="I80" s="16">
        <f t="shared" si="0"/>
        <v>12</v>
      </c>
      <c r="J80" s="28" t="s">
        <v>57</v>
      </c>
      <c r="K80" s="27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28"/>
      <c r="Y80" s="28"/>
      <c r="Z80" s="28"/>
      <c r="AA80" s="28"/>
      <c r="AB80" s="28"/>
      <c r="AC80" s="75"/>
      <c r="AD80" s="53"/>
      <c r="AE80" s="53"/>
      <c r="AF80" s="53"/>
      <c r="AG80" s="53"/>
      <c r="AH80" s="78"/>
      <c r="AI80" s="53"/>
      <c r="AJ80" s="53"/>
      <c r="AK80" s="15" t="s">
        <v>44</v>
      </c>
      <c r="AL80" s="53" t="s">
        <v>34</v>
      </c>
      <c r="AM80" s="53" t="s">
        <v>52</v>
      </c>
      <c r="AN80" s="53" t="s">
        <v>49</v>
      </c>
    </row>
    <row r="81" spans="1:40" ht="25.5" customHeight="1" x14ac:dyDescent="0.25">
      <c r="A81" s="102">
        <v>69</v>
      </c>
      <c r="B81" s="42" t="s">
        <v>143</v>
      </c>
      <c r="C81" s="15" t="s">
        <v>142</v>
      </c>
      <c r="D81" s="17" t="s">
        <v>5</v>
      </c>
      <c r="E81" s="70">
        <v>44119</v>
      </c>
      <c r="F81" s="70" t="s">
        <v>62</v>
      </c>
      <c r="G81" s="17"/>
      <c r="H81" s="70">
        <v>44120</v>
      </c>
      <c r="I81" s="16">
        <f t="shared" si="0"/>
        <v>1</v>
      </c>
      <c r="J81" s="28" t="s">
        <v>57</v>
      </c>
      <c r="K81" s="27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28"/>
      <c r="Y81" s="28"/>
      <c r="Z81" s="28"/>
      <c r="AA81" s="28"/>
      <c r="AB81" s="28"/>
      <c r="AC81" s="75"/>
      <c r="AD81" s="53"/>
      <c r="AE81" s="53"/>
      <c r="AF81" s="53"/>
      <c r="AG81" s="53"/>
      <c r="AH81" s="78"/>
      <c r="AI81" s="53"/>
      <c r="AJ81" s="53"/>
      <c r="AK81" s="15" t="s">
        <v>44</v>
      </c>
      <c r="AL81" s="53" t="s">
        <v>34</v>
      </c>
      <c r="AM81" s="53" t="s">
        <v>52</v>
      </c>
      <c r="AN81" s="53" t="s">
        <v>49</v>
      </c>
    </row>
    <row r="82" spans="1:40" ht="25.5" customHeight="1" x14ac:dyDescent="0.25">
      <c r="A82" s="144">
        <v>70</v>
      </c>
      <c r="B82" s="42">
        <v>2025972</v>
      </c>
      <c r="C82" s="15" t="s">
        <v>142</v>
      </c>
      <c r="D82" s="17" t="s">
        <v>5</v>
      </c>
      <c r="E82" s="98">
        <v>44120</v>
      </c>
      <c r="F82" s="98"/>
      <c r="G82" s="89" t="s">
        <v>108</v>
      </c>
      <c r="H82" s="98">
        <v>44132</v>
      </c>
      <c r="I82" s="16">
        <f t="shared" si="0"/>
        <v>12</v>
      </c>
      <c r="J82" s="28" t="s">
        <v>57</v>
      </c>
      <c r="K82" s="50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28"/>
      <c r="Y82" s="28"/>
      <c r="Z82" s="28"/>
      <c r="AA82" s="28"/>
      <c r="AB82" s="28"/>
      <c r="AC82" s="75"/>
      <c r="AD82" s="53"/>
      <c r="AE82" s="53"/>
      <c r="AF82" s="53"/>
      <c r="AG82" s="53"/>
      <c r="AH82" s="78"/>
      <c r="AI82" s="53"/>
      <c r="AJ82" s="53"/>
      <c r="AK82" s="15" t="s">
        <v>44</v>
      </c>
      <c r="AL82" s="53" t="s">
        <v>36</v>
      </c>
      <c r="AM82" s="53" t="s">
        <v>52</v>
      </c>
      <c r="AN82" s="53" t="s">
        <v>51</v>
      </c>
    </row>
    <row r="83" spans="1:40" ht="25.5" customHeight="1" x14ac:dyDescent="0.25">
      <c r="A83" s="102">
        <v>71</v>
      </c>
      <c r="B83" s="42" t="s">
        <v>143</v>
      </c>
      <c r="C83" s="15" t="s">
        <v>142</v>
      </c>
      <c r="D83" s="17" t="s">
        <v>5</v>
      </c>
      <c r="E83" s="70">
        <v>44120</v>
      </c>
      <c r="F83" s="70" t="s">
        <v>105</v>
      </c>
      <c r="G83" s="17"/>
      <c r="H83" s="70">
        <v>44131</v>
      </c>
      <c r="I83" s="16">
        <f t="shared" si="0"/>
        <v>11</v>
      </c>
      <c r="J83" s="28" t="s">
        <v>57</v>
      </c>
      <c r="K83" s="27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28"/>
      <c r="Y83" s="28"/>
      <c r="Z83" s="28"/>
      <c r="AA83" s="28"/>
      <c r="AB83" s="28"/>
      <c r="AC83" s="75"/>
      <c r="AD83" s="53"/>
      <c r="AE83" s="53"/>
      <c r="AF83" s="53"/>
      <c r="AG83" s="53"/>
      <c r="AH83" s="78"/>
      <c r="AI83" s="53"/>
      <c r="AJ83" s="53"/>
      <c r="AK83" s="15" t="s">
        <v>44</v>
      </c>
      <c r="AL83" s="53" t="s">
        <v>34</v>
      </c>
      <c r="AM83" s="53" t="s">
        <v>52</v>
      </c>
      <c r="AN83" s="53" t="s">
        <v>49</v>
      </c>
    </row>
    <row r="84" spans="1:40" ht="25.5" customHeight="1" x14ac:dyDescent="0.25">
      <c r="A84" s="144">
        <v>72</v>
      </c>
      <c r="B84" s="42" t="s">
        <v>143</v>
      </c>
      <c r="C84" s="15" t="s">
        <v>142</v>
      </c>
      <c r="D84" s="17" t="s">
        <v>5</v>
      </c>
      <c r="E84" s="70">
        <v>44120</v>
      </c>
      <c r="F84" s="70" t="s">
        <v>105</v>
      </c>
      <c r="G84" s="17"/>
      <c r="H84" s="70">
        <v>44131</v>
      </c>
      <c r="I84" s="16">
        <f t="shared" si="0"/>
        <v>11</v>
      </c>
      <c r="J84" s="28" t="s">
        <v>57</v>
      </c>
      <c r="K84" s="27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28"/>
      <c r="Y84" s="28"/>
      <c r="Z84" s="28"/>
      <c r="AA84" s="28"/>
      <c r="AB84" s="28"/>
      <c r="AC84" s="75"/>
      <c r="AD84" s="53"/>
      <c r="AE84" s="53"/>
      <c r="AF84" s="53"/>
      <c r="AG84" s="53"/>
      <c r="AH84" s="78"/>
      <c r="AI84" s="53"/>
      <c r="AJ84" s="53"/>
      <c r="AK84" s="15" t="s">
        <v>44</v>
      </c>
      <c r="AL84" s="53" t="s">
        <v>34</v>
      </c>
      <c r="AM84" s="53" t="s">
        <v>52</v>
      </c>
      <c r="AN84" s="53" t="s">
        <v>49</v>
      </c>
    </row>
    <row r="85" spans="1:40" ht="25.5" customHeight="1" x14ac:dyDescent="0.25">
      <c r="A85" s="102">
        <v>73</v>
      </c>
      <c r="B85" s="42" t="s">
        <v>143</v>
      </c>
      <c r="C85" s="15" t="s">
        <v>142</v>
      </c>
      <c r="D85" s="17" t="s">
        <v>5</v>
      </c>
      <c r="E85" s="70">
        <v>44120</v>
      </c>
      <c r="F85" s="70" t="s">
        <v>62</v>
      </c>
      <c r="G85" s="17"/>
      <c r="H85" s="70">
        <v>44133</v>
      </c>
      <c r="I85" s="16">
        <f t="shared" si="0"/>
        <v>13</v>
      </c>
      <c r="J85" s="28" t="s">
        <v>57</v>
      </c>
      <c r="K85" s="27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28"/>
      <c r="Y85" s="28"/>
      <c r="Z85" s="28"/>
      <c r="AA85" s="28"/>
      <c r="AB85" s="28"/>
      <c r="AC85" s="75"/>
      <c r="AD85" s="53"/>
      <c r="AE85" s="53"/>
      <c r="AF85" s="53"/>
      <c r="AG85" s="53"/>
      <c r="AH85" s="78"/>
      <c r="AI85" s="53"/>
      <c r="AJ85" s="53"/>
      <c r="AK85" s="15" t="s">
        <v>44</v>
      </c>
      <c r="AL85" s="53" t="s">
        <v>34</v>
      </c>
      <c r="AM85" s="53" t="s">
        <v>52</v>
      </c>
      <c r="AN85" s="53" t="s">
        <v>49</v>
      </c>
    </row>
    <row r="86" spans="1:40" ht="25.5" customHeight="1" x14ac:dyDescent="0.25">
      <c r="A86" s="144">
        <v>74</v>
      </c>
      <c r="B86" s="42" t="s">
        <v>143</v>
      </c>
      <c r="C86" s="15" t="s">
        <v>142</v>
      </c>
      <c r="D86" s="17" t="s">
        <v>5</v>
      </c>
      <c r="E86" s="70">
        <v>44120</v>
      </c>
      <c r="F86" s="70"/>
      <c r="G86" s="17" t="s">
        <v>118</v>
      </c>
      <c r="H86" s="70">
        <v>44120</v>
      </c>
      <c r="I86" s="16">
        <f t="shared" si="0"/>
        <v>0</v>
      </c>
      <c r="J86" s="28" t="s">
        <v>57</v>
      </c>
      <c r="K86" s="27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28"/>
      <c r="Y86" s="28"/>
      <c r="Z86" s="28"/>
      <c r="AA86" s="28"/>
      <c r="AB86" s="28"/>
      <c r="AC86" s="75"/>
      <c r="AD86" s="53"/>
      <c r="AE86" s="53"/>
      <c r="AF86" s="53"/>
      <c r="AG86" s="53"/>
      <c r="AH86" s="78"/>
      <c r="AI86" s="53"/>
      <c r="AJ86" s="53"/>
      <c r="AK86" s="15" t="s">
        <v>44</v>
      </c>
      <c r="AL86" s="53" t="s">
        <v>34</v>
      </c>
      <c r="AM86" s="53" t="s">
        <v>52</v>
      </c>
      <c r="AN86" s="53" t="s">
        <v>49</v>
      </c>
    </row>
    <row r="87" spans="1:40" ht="25.5" customHeight="1" x14ac:dyDescent="0.25">
      <c r="A87" s="102">
        <v>75</v>
      </c>
      <c r="B87" s="42" t="s">
        <v>143</v>
      </c>
      <c r="C87" s="15" t="s">
        <v>142</v>
      </c>
      <c r="D87" s="17" t="s">
        <v>5</v>
      </c>
      <c r="E87" s="70">
        <v>44120</v>
      </c>
      <c r="F87" s="70" t="s">
        <v>105</v>
      </c>
      <c r="G87" s="17"/>
      <c r="H87" s="70">
        <v>44131</v>
      </c>
      <c r="I87" s="16">
        <f t="shared" si="0"/>
        <v>11</v>
      </c>
      <c r="J87" s="28" t="s">
        <v>57</v>
      </c>
      <c r="K87" s="27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28"/>
      <c r="Y87" s="28"/>
      <c r="Z87" s="28"/>
      <c r="AA87" s="28"/>
      <c r="AB87" s="28"/>
      <c r="AC87" s="75"/>
      <c r="AD87" s="53"/>
      <c r="AE87" s="53"/>
      <c r="AF87" s="53"/>
      <c r="AG87" s="53"/>
      <c r="AH87" s="78"/>
      <c r="AI87" s="53"/>
      <c r="AJ87" s="53"/>
      <c r="AK87" s="15" t="s">
        <v>44</v>
      </c>
      <c r="AL87" s="53" t="s">
        <v>34</v>
      </c>
      <c r="AM87" s="53" t="s">
        <v>52</v>
      </c>
      <c r="AN87" s="53" t="s">
        <v>49</v>
      </c>
    </row>
    <row r="88" spans="1:40" ht="25.5" customHeight="1" x14ac:dyDescent="0.25">
      <c r="A88" s="144">
        <v>76</v>
      </c>
      <c r="B88" s="42">
        <v>2025973</v>
      </c>
      <c r="C88" s="15" t="s">
        <v>142</v>
      </c>
      <c r="D88" s="17" t="s">
        <v>5</v>
      </c>
      <c r="E88" s="98">
        <v>44123</v>
      </c>
      <c r="F88" s="70" t="s">
        <v>105</v>
      </c>
      <c r="G88" s="89"/>
      <c r="H88" s="98">
        <v>44132</v>
      </c>
      <c r="I88" s="49">
        <f t="shared" si="0"/>
        <v>9</v>
      </c>
      <c r="J88" s="28" t="s">
        <v>57</v>
      </c>
      <c r="K88" s="50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28"/>
      <c r="Y88" s="28"/>
      <c r="Z88" s="28"/>
      <c r="AA88" s="28"/>
      <c r="AB88" s="28"/>
      <c r="AC88" s="75"/>
      <c r="AD88" s="53"/>
      <c r="AE88" s="53"/>
      <c r="AF88" s="53"/>
      <c r="AG88" s="53"/>
      <c r="AH88" s="78"/>
      <c r="AI88" s="53"/>
      <c r="AJ88" s="53"/>
      <c r="AK88" s="15" t="s">
        <v>44</v>
      </c>
      <c r="AL88" s="53" t="s">
        <v>36</v>
      </c>
      <c r="AM88" s="53" t="s">
        <v>53</v>
      </c>
      <c r="AN88" s="53" t="s">
        <v>49</v>
      </c>
    </row>
    <row r="89" spans="1:40" ht="25.5" customHeight="1" x14ac:dyDescent="0.25">
      <c r="A89" s="102">
        <v>77</v>
      </c>
      <c r="B89" s="42">
        <v>2025974</v>
      </c>
      <c r="C89" s="15" t="s">
        <v>142</v>
      </c>
      <c r="D89" s="17" t="s">
        <v>5</v>
      </c>
      <c r="E89" s="98">
        <v>44123</v>
      </c>
      <c r="F89" s="70" t="s">
        <v>105</v>
      </c>
      <c r="G89" s="89"/>
      <c r="H89" s="98">
        <v>44131</v>
      </c>
      <c r="I89" s="49">
        <f t="shared" si="0"/>
        <v>8</v>
      </c>
      <c r="J89" s="28" t="s">
        <v>57</v>
      </c>
      <c r="K89" s="50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28"/>
      <c r="Y89" s="28"/>
      <c r="Z89" s="28"/>
      <c r="AA89" s="28"/>
      <c r="AB89" s="28"/>
      <c r="AC89" s="75"/>
      <c r="AD89" s="53"/>
      <c r="AE89" s="53"/>
      <c r="AF89" s="53"/>
      <c r="AG89" s="53"/>
      <c r="AH89" s="78"/>
      <c r="AI89" s="53"/>
      <c r="AJ89" s="53"/>
      <c r="AK89" s="15" t="s">
        <v>44</v>
      </c>
      <c r="AL89" s="53" t="s">
        <v>36</v>
      </c>
      <c r="AM89" s="53" t="s">
        <v>53</v>
      </c>
      <c r="AN89" s="53" t="s">
        <v>49</v>
      </c>
    </row>
    <row r="90" spans="1:40" ht="25.5" customHeight="1" x14ac:dyDescent="0.25">
      <c r="A90" s="144">
        <v>78</v>
      </c>
      <c r="B90" s="42">
        <v>2025975</v>
      </c>
      <c r="C90" s="15" t="s">
        <v>142</v>
      </c>
      <c r="D90" s="17" t="s">
        <v>6</v>
      </c>
      <c r="E90" s="70">
        <v>44123</v>
      </c>
      <c r="F90" s="70" t="s">
        <v>105</v>
      </c>
      <c r="G90" s="17"/>
      <c r="H90" s="70">
        <v>44131</v>
      </c>
      <c r="I90" s="16">
        <f t="shared" si="0"/>
        <v>8</v>
      </c>
      <c r="J90" s="28" t="s">
        <v>57</v>
      </c>
      <c r="K90" s="50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28"/>
      <c r="Y90" s="28"/>
      <c r="Z90" s="28"/>
      <c r="AA90" s="28"/>
      <c r="AB90" s="28"/>
      <c r="AC90" s="75"/>
      <c r="AD90" s="53"/>
      <c r="AE90" s="53"/>
      <c r="AF90" s="53"/>
      <c r="AG90" s="53"/>
      <c r="AH90" s="78"/>
      <c r="AI90" s="53"/>
      <c r="AJ90" s="53"/>
      <c r="AK90" s="15" t="s">
        <v>39</v>
      </c>
      <c r="AL90" s="53" t="s">
        <v>36</v>
      </c>
      <c r="AM90" s="53" t="s">
        <v>52</v>
      </c>
      <c r="AN90" s="53" t="s">
        <v>51</v>
      </c>
    </row>
    <row r="91" spans="1:40" ht="25.5" customHeight="1" x14ac:dyDescent="0.25">
      <c r="A91" s="102">
        <v>79</v>
      </c>
      <c r="B91" s="42" t="s">
        <v>143</v>
      </c>
      <c r="C91" s="15" t="s">
        <v>142</v>
      </c>
      <c r="D91" s="17" t="s">
        <v>5</v>
      </c>
      <c r="E91" s="70">
        <v>44123</v>
      </c>
      <c r="F91" s="70" t="s">
        <v>105</v>
      </c>
      <c r="G91" s="17"/>
      <c r="H91" s="70">
        <v>44131</v>
      </c>
      <c r="I91" s="16">
        <f t="shared" si="0"/>
        <v>8</v>
      </c>
      <c r="J91" s="28" t="s">
        <v>57</v>
      </c>
      <c r="K91" s="27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28"/>
      <c r="Y91" s="28"/>
      <c r="Z91" s="28"/>
      <c r="AA91" s="28"/>
      <c r="AB91" s="28"/>
      <c r="AC91" s="75"/>
      <c r="AD91" s="53"/>
      <c r="AE91" s="53"/>
      <c r="AF91" s="53"/>
      <c r="AG91" s="53"/>
      <c r="AH91" s="78"/>
      <c r="AI91" s="53"/>
      <c r="AJ91" s="53"/>
      <c r="AK91" s="15" t="s">
        <v>44</v>
      </c>
      <c r="AL91" s="53" t="s">
        <v>34</v>
      </c>
      <c r="AM91" s="53" t="s">
        <v>52</v>
      </c>
      <c r="AN91" s="53" t="s">
        <v>49</v>
      </c>
    </row>
    <row r="92" spans="1:40" ht="25.5" customHeight="1" x14ac:dyDescent="0.25">
      <c r="A92" s="144">
        <v>80</v>
      </c>
      <c r="B92" s="42" t="s">
        <v>143</v>
      </c>
      <c r="C92" s="15" t="s">
        <v>142</v>
      </c>
      <c r="D92" s="17" t="s">
        <v>5</v>
      </c>
      <c r="E92" s="70">
        <v>44123</v>
      </c>
      <c r="F92" s="70" t="s">
        <v>105</v>
      </c>
      <c r="G92" s="17"/>
      <c r="H92" s="70">
        <v>44131</v>
      </c>
      <c r="I92" s="16">
        <f t="shared" si="0"/>
        <v>8</v>
      </c>
      <c r="J92" s="28" t="s">
        <v>57</v>
      </c>
      <c r="K92" s="27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28"/>
      <c r="Y92" s="28"/>
      <c r="Z92" s="28"/>
      <c r="AA92" s="28"/>
      <c r="AB92" s="28"/>
      <c r="AC92" s="75"/>
      <c r="AD92" s="53"/>
      <c r="AE92" s="53"/>
      <c r="AF92" s="53"/>
      <c r="AG92" s="53"/>
      <c r="AH92" s="78"/>
      <c r="AI92" s="53"/>
      <c r="AJ92" s="53"/>
      <c r="AK92" s="15" t="s">
        <v>44</v>
      </c>
      <c r="AL92" s="53" t="s">
        <v>34</v>
      </c>
      <c r="AM92" s="53" t="s">
        <v>52</v>
      </c>
      <c r="AN92" s="53" t="s">
        <v>49</v>
      </c>
    </row>
    <row r="93" spans="1:40" ht="25.5" customHeight="1" x14ac:dyDescent="0.25">
      <c r="A93" s="102">
        <v>81</v>
      </c>
      <c r="B93" s="42" t="s">
        <v>143</v>
      </c>
      <c r="C93" s="15" t="s">
        <v>142</v>
      </c>
      <c r="D93" s="17" t="s">
        <v>5</v>
      </c>
      <c r="E93" s="70">
        <v>44123</v>
      </c>
      <c r="F93" s="70" t="s">
        <v>149</v>
      </c>
      <c r="G93" s="17"/>
      <c r="H93" s="70">
        <v>44138</v>
      </c>
      <c r="I93" s="16">
        <f t="shared" si="0"/>
        <v>15</v>
      </c>
      <c r="J93" s="28" t="s">
        <v>56</v>
      </c>
      <c r="K93" s="27">
        <v>44138</v>
      </c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28"/>
      <c r="Y93" s="28"/>
      <c r="Z93" s="28"/>
      <c r="AA93" s="28"/>
      <c r="AB93" s="28"/>
      <c r="AC93" s="75"/>
      <c r="AD93" s="53"/>
      <c r="AE93" s="53"/>
      <c r="AF93" s="53"/>
      <c r="AG93" s="53"/>
      <c r="AH93" s="78"/>
      <c r="AI93" s="53"/>
      <c r="AJ93" s="53"/>
      <c r="AK93" s="15" t="s">
        <v>44</v>
      </c>
      <c r="AL93" s="53" t="s">
        <v>34</v>
      </c>
      <c r="AM93" s="53" t="s">
        <v>52</v>
      </c>
      <c r="AN93" s="53" t="s">
        <v>49</v>
      </c>
    </row>
    <row r="94" spans="1:40" ht="25.5" customHeight="1" x14ac:dyDescent="0.25">
      <c r="A94" s="144">
        <v>82</v>
      </c>
      <c r="B94" s="42" t="s">
        <v>143</v>
      </c>
      <c r="C94" s="15" t="s">
        <v>142</v>
      </c>
      <c r="D94" s="17" t="s">
        <v>5</v>
      </c>
      <c r="E94" s="70">
        <v>44123</v>
      </c>
      <c r="F94" s="70" t="s">
        <v>105</v>
      </c>
      <c r="G94" s="17"/>
      <c r="H94" s="70">
        <v>44131</v>
      </c>
      <c r="I94" s="16">
        <f t="shared" si="0"/>
        <v>8</v>
      </c>
      <c r="J94" s="28" t="s">
        <v>57</v>
      </c>
      <c r="K94" s="27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28"/>
      <c r="Y94" s="28"/>
      <c r="Z94" s="28"/>
      <c r="AA94" s="28"/>
      <c r="AB94" s="28"/>
      <c r="AC94" s="75"/>
      <c r="AD94" s="53"/>
      <c r="AE94" s="53"/>
      <c r="AF94" s="53"/>
      <c r="AG94" s="53"/>
      <c r="AH94" s="78"/>
      <c r="AI94" s="53"/>
      <c r="AJ94" s="53"/>
      <c r="AK94" s="15" t="s">
        <v>44</v>
      </c>
      <c r="AL94" s="53" t="s">
        <v>34</v>
      </c>
      <c r="AM94" s="53" t="s">
        <v>52</v>
      </c>
      <c r="AN94" s="53" t="s">
        <v>49</v>
      </c>
    </row>
    <row r="95" spans="1:40" ht="25.5" customHeight="1" x14ac:dyDescent="0.25">
      <c r="A95" s="102">
        <v>83</v>
      </c>
      <c r="B95" s="42" t="s">
        <v>143</v>
      </c>
      <c r="C95" s="15" t="s">
        <v>142</v>
      </c>
      <c r="D95" s="17" t="s">
        <v>5</v>
      </c>
      <c r="E95" s="70">
        <v>44123</v>
      </c>
      <c r="F95" s="70" t="s">
        <v>105</v>
      </c>
      <c r="G95" s="17"/>
      <c r="H95" s="70">
        <v>44131</v>
      </c>
      <c r="I95" s="16">
        <f t="shared" si="0"/>
        <v>8</v>
      </c>
      <c r="J95" s="28" t="s">
        <v>57</v>
      </c>
      <c r="K95" s="27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28"/>
      <c r="Y95" s="28"/>
      <c r="Z95" s="28"/>
      <c r="AA95" s="28"/>
      <c r="AB95" s="28"/>
      <c r="AC95" s="75"/>
      <c r="AD95" s="53"/>
      <c r="AE95" s="53"/>
      <c r="AF95" s="53"/>
      <c r="AG95" s="53"/>
      <c r="AH95" s="78"/>
      <c r="AI95" s="53"/>
      <c r="AJ95" s="53"/>
      <c r="AK95" s="15" t="s">
        <v>44</v>
      </c>
      <c r="AL95" s="53" t="s">
        <v>34</v>
      </c>
      <c r="AM95" s="53" t="s">
        <v>52</v>
      </c>
      <c r="AN95" s="53" t="s">
        <v>49</v>
      </c>
    </row>
    <row r="96" spans="1:40" ht="25.5" customHeight="1" x14ac:dyDescent="0.25">
      <c r="A96" s="144">
        <v>84</v>
      </c>
      <c r="B96" s="42" t="s">
        <v>143</v>
      </c>
      <c r="C96" s="15" t="s">
        <v>142</v>
      </c>
      <c r="D96" s="17" t="s">
        <v>5</v>
      </c>
      <c r="E96" s="70">
        <v>44123</v>
      </c>
      <c r="F96" s="70" t="s">
        <v>86</v>
      </c>
      <c r="G96" s="17"/>
      <c r="H96" s="70">
        <v>44123</v>
      </c>
      <c r="I96" s="16">
        <f t="shared" si="0"/>
        <v>0</v>
      </c>
      <c r="J96" s="28" t="s">
        <v>57</v>
      </c>
      <c r="K96" s="27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28"/>
      <c r="Y96" s="28"/>
      <c r="Z96" s="28"/>
      <c r="AA96" s="28"/>
      <c r="AB96" s="28"/>
      <c r="AC96" s="75"/>
      <c r="AD96" s="53"/>
      <c r="AE96" s="53"/>
      <c r="AF96" s="53"/>
      <c r="AG96" s="53"/>
      <c r="AH96" s="78"/>
      <c r="AI96" s="53"/>
      <c r="AJ96" s="53"/>
      <c r="AK96" s="53" t="s">
        <v>44</v>
      </c>
      <c r="AL96" s="53" t="s">
        <v>34</v>
      </c>
      <c r="AM96" s="53" t="s">
        <v>53</v>
      </c>
      <c r="AN96" s="53" t="s">
        <v>49</v>
      </c>
    </row>
    <row r="97" spans="1:40" ht="25.5" customHeight="1" x14ac:dyDescent="0.25">
      <c r="A97" s="102">
        <v>85</v>
      </c>
      <c r="B97" s="42" t="s">
        <v>143</v>
      </c>
      <c r="C97" s="15" t="s">
        <v>142</v>
      </c>
      <c r="D97" s="17" t="s">
        <v>5</v>
      </c>
      <c r="E97" s="70">
        <v>44123</v>
      </c>
      <c r="F97" s="70" t="s">
        <v>86</v>
      </c>
      <c r="G97" s="17"/>
      <c r="H97" s="70">
        <v>44124</v>
      </c>
      <c r="I97" s="16">
        <f t="shared" si="0"/>
        <v>1</v>
      </c>
      <c r="J97" s="28" t="s">
        <v>57</v>
      </c>
      <c r="K97" s="27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28"/>
      <c r="Y97" s="28"/>
      <c r="Z97" s="28"/>
      <c r="AA97" s="28"/>
      <c r="AB97" s="28"/>
      <c r="AC97" s="75"/>
      <c r="AD97" s="53"/>
      <c r="AE97" s="53"/>
      <c r="AF97" s="53"/>
      <c r="AG97" s="53"/>
      <c r="AH97" s="78"/>
      <c r="AI97" s="53"/>
      <c r="AJ97" s="53"/>
      <c r="AK97" s="53" t="s">
        <v>44</v>
      </c>
      <c r="AL97" s="53" t="s">
        <v>34</v>
      </c>
      <c r="AM97" s="53" t="s">
        <v>53</v>
      </c>
      <c r="AN97" s="53" t="s">
        <v>49</v>
      </c>
    </row>
    <row r="98" spans="1:40" ht="25.5" customHeight="1" x14ac:dyDescent="0.25">
      <c r="A98" s="144">
        <v>86</v>
      </c>
      <c r="B98" s="42" t="s">
        <v>143</v>
      </c>
      <c r="C98" s="15" t="s">
        <v>142</v>
      </c>
      <c r="D98" s="17" t="s">
        <v>5</v>
      </c>
      <c r="E98" s="70">
        <v>44124</v>
      </c>
      <c r="F98" s="70" t="s">
        <v>105</v>
      </c>
      <c r="G98" s="17"/>
      <c r="H98" s="70">
        <v>44131</v>
      </c>
      <c r="I98" s="16">
        <f t="shared" si="0"/>
        <v>7</v>
      </c>
      <c r="J98" s="28" t="s">
        <v>57</v>
      </c>
      <c r="K98" s="27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28"/>
      <c r="Y98" s="28"/>
      <c r="Z98" s="28"/>
      <c r="AA98" s="28"/>
      <c r="AB98" s="28"/>
      <c r="AC98" s="75"/>
      <c r="AD98" s="53"/>
      <c r="AE98" s="53"/>
      <c r="AF98" s="53"/>
      <c r="AG98" s="53"/>
      <c r="AH98" s="78"/>
      <c r="AI98" s="53"/>
      <c r="AJ98" s="53"/>
      <c r="AK98" s="15" t="s">
        <v>44</v>
      </c>
      <c r="AL98" s="53" t="s">
        <v>34</v>
      </c>
      <c r="AM98" s="53" t="s">
        <v>52</v>
      </c>
      <c r="AN98" s="53" t="s">
        <v>49</v>
      </c>
    </row>
    <row r="99" spans="1:40" ht="25.5" customHeight="1" x14ac:dyDescent="0.25">
      <c r="A99" s="102">
        <v>87</v>
      </c>
      <c r="B99" s="42" t="s">
        <v>143</v>
      </c>
      <c r="C99" s="15" t="s">
        <v>142</v>
      </c>
      <c r="D99" s="17" t="s">
        <v>5</v>
      </c>
      <c r="E99" s="70">
        <v>44124</v>
      </c>
      <c r="F99" s="70" t="s">
        <v>105</v>
      </c>
      <c r="G99" s="17"/>
      <c r="H99" s="70">
        <v>44131</v>
      </c>
      <c r="I99" s="16">
        <f t="shared" si="0"/>
        <v>7</v>
      </c>
      <c r="J99" s="28" t="s">
        <v>57</v>
      </c>
      <c r="K99" s="27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28"/>
      <c r="Y99" s="28"/>
      <c r="Z99" s="28"/>
      <c r="AA99" s="28"/>
      <c r="AB99" s="28"/>
      <c r="AC99" s="75"/>
      <c r="AD99" s="53"/>
      <c r="AE99" s="53"/>
      <c r="AF99" s="53"/>
      <c r="AG99" s="53"/>
      <c r="AH99" s="78"/>
      <c r="AI99" s="53"/>
      <c r="AJ99" s="53"/>
      <c r="AK99" s="15" t="s">
        <v>44</v>
      </c>
      <c r="AL99" s="53" t="s">
        <v>34</v>
      </c>
      <c r="AM99" s="53" t="s">
        <v>52</v>
      </c>
      <c r="AN99" s="53" t="s">
        <v>49</v>
      </c>
    </row>
    <row r="100" spans="1:40" ht="25.5" customHeight="1" x14ac:dyDescent="0.25">
      <c r="A100" s="144">
        <v>88</v>
      </c>
      <c r="B100" s="42">
        <v>2025976</v>
      </c>
      <c r="C100" s="15" t="s">
        <v>142</v>
      </c>
      <c r="D100" s="17" t="s">
        <v>6</v>
      </c>
      <c r="E100" s="98">
        <v>44125</v>
      </c>
      <c r="F100" s="98" t="s">
        <v>62</v>
      </c>
      <c r="G100" s="89"/>
      <c r="H100" s="98">
        <v>44134</v>
      </c>
      <c r="I100" s="16">
        <f t="shared" si="0"/>
        <v>9</v>
      </c>
      <c r="J100" s="28" t="s">
        <v>57</v>
      </c>
      <c r="K100" s="50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28"/>
      <c r="Y100" s="28"/>
      <c r="Z100" s="28"/>
      <c r="AA100" s="28"/>
      <c r="AB100" s="28"/>
      <c r="AC100" s="75"/>
      <c r="AD100" s="53"/>
      <c r="AE100" s="53"/>
      <c r="AF100" s="53"/>
      <c r="AG100" s="53"/>
      <c r="AH100" s="78"/>
      <c r="AI100" s="53"/>
      <c r="AJ100" s="53"/>
      <c r="AK100" s="15" t="s">
        <v>39</v>
      </c>
      <c r="AL100" s="53" t="s">
        <v>36</v>
      </c>
      <c r="AM100" s="53" t="s">
        <v>52</v>
      </c>
      <c r="AN100" s="53" t="s">
        <v>50</v>
      </c>
    </row>
    <row r="101" spans="1:40" ht="25.5" customHeight="1" x14ac:dyDescent="0.25">
      <c r="A101" s="102">
        <v>89</v>
      </c>
      <c r="B101" s="42">
        <v>2025977</v>
      </c>
      <c r="C101" s="15" t="s">
        <v>142</v>
      </c>
      <c r="D101" s="17" t="s">
        <v>6</v>
      </c>
      <c r="E101" s="98">
        <v>44125</v>
      </c>
      <c r="F101" s="98" t="s">
        <v>62</v>
      </c>
      <c r="G101" s="89"/>
      <c r="H101" s="98">
        <v>44134</v>
      </c>
      <c r="I101" s="16">
        <f t="shared" si="0"/>
        <v>9</v>
      </c>
      <c r="J101" s="28" t="s">
        <v>57</v>
      </c>
      <c r="K101" s="50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28"/>
      <c r="Y101" s="28"/>
      <c r="Z101" s="28"/>
      <c r="AA101" s="28"/>
      <c r="AB101" s="28"/>
      <c r="AC101" s="75"/>
      <c r="AD101" s="53"/>
      <c r="AE101" s="53"/>
      <c r="AF101" s="53"/>
      <c r="AG101" s="53"/>
      <c r="AH101" s="78"/>
      <c r="AI101" s="53"/>
      <c r="AJ101" s="53"/>
      <c r="AK101" s="15" t="s">
        <v>39</v>
      </c>
      <c r="AL101" s="53" t="s">
        <v>36</v>
      </c>
      <c r="AM101" s="53" t="s">
        <v>52</v>
      </c>
      <c r="AN101" s="53" t="s">
        <v>50</v>
      </c>
    </row>
    <row r="102" spans="1:40" ht="25.5" customHeight="1" x14ac:dyDescent="0.25">
      <c r="A102" s="144">
        <v>90</v>
      </c>
      <c r="B102" s="42" t="s">
        <v>143</v>
      </c>
      <c r="C102" s="15" t="s">
        <v>142</v>
      </c>
      <c r="D102" s="17" t="s">
        <v>5</v>
      </c>
      <c r="E102" s="70">
        <v>44125</v>
      </c>
      <c r="F102" s="70" t="s">
        <v>105</v>
      </c>
      <c r="G102" s="17"/>
      <c r="H102" s="70">
        <v>44131</v>
      </c>
      <c r="I102" s="16">
        <f t="shared" si="0"/>
        <v>6</v>
      </c>
      <c r="J102" s="28" t="s">
        <v>57</v>
      </c>
      <c r="K102" s="27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28"/>
      <c r="Y102" s="28"/>
      <c r="Z102" s="28"/>
      <c r="AA102" s="28"/>
      <c r="AB102" s="28"/>
      <c r="AC102" s="75"/>
      <c r="AD102" s="53"/>
      <c r="AE102" s="53"/>
      <c r="AF102" s="53"/>
      <c r="AG102" s="53"/>
      <c r="AH102" s="78"/>
      <c r="AI102" s="53"/>
      <c r="AJ102" s="53"/>
      <c r="AK102" s="15" t="s">
        <v>44</v>
      </c>
      <c r="AL102" s="53" t="s">
        <v>34</v>
      </c>
      <c r="AM102" s="53" t="s">
        <v>52</v>
      </c>
      <c r="AN102" s="53" t="s">
        <v>49</v>
      </c>
    </row>
    <row r="103" spans="1:40" ht="25.5" customHeight="1" x14ac:dyDescent="0.25">
      <c r="A103" s="102">
        <v>91</v>
      </c>
      <c r="B103" s="42" t="s">
        <v>143</v>
      </c>
      <c r="C103" s="15" t="s">
        <v>142</v>
      </c>
      <c r="D103" s="17" t="s">
        <v>5</v>
      </c>
      <c r="E103" s="70">
        <v>44125</v>
      </c>
      <c r="F103" s="70" t="s">
        <v>105</v>
      </c>
      <c r="G103" s="17"/>
      <c r="H103" s="70">
        <v>44130</v>
      </c>
      <c r="I103" s="16">
        <f t="shared" si="0"/>
        <v>5</v>
      </c>
      <c r="J103" s="28" t="s">
        <v>57</v>
      </c>
      <c r="K103" s="27"/>
      <c r="L103" s="74" t="str">
        <f>IF(AND(C103="Abierto",D103="Urgente"),A103,"")</f>
        <v/>
      </c>
      <c r="M103" s="74" t="str">
        <f ca="1">IF(AND(C103="Abierto",D103="Urgente"),TODAY()-E103,"")</f>
        <v/>
      </c>
      <c r="N103" s="74" t="str">
        <f>IF(AND(C103="Abierto",D103="Urgente"),RANK(M103,$M$13:$M$767,0)+COUNTIF($M$13:M103,M103)-1,"")</f>
        <v/>
      </c>
      <c r="O103" s="74" t="str">
        <f>IF(AND(C103="Abierto",D103="Alta"),A103,"")</f>
        <v/>
      </c>
      <c r="P103" s="74" t="str">
        <f ca="1">IF(AND(C103="Abierto",D103="Alta"),TODAY()-E103,"")</f>
        <v/>
      </c>
      <c r="Q103" s="74" t="str">
        <f>IF(AND(C103="Abierto",D103="Alta"),RANK(P103,$P$13:$P$767,0)+COUNTIF($P$13:P103,P103)-1+MAX(N:N),"")</f>
        <v/>
      </c>
      <c r="R103" s="74" t="str">
        <f>IF(AND(C103="Abierto",D103="Media"),A103,"")</f>
        <v/>
      </c>
      <c r="S103" s="74" t="str">
        <f ca="1">IF(AND(C103="Abierto",D103="Media"),TODAY()-E103,"")</f>
        <v/>
      </c>
      <c r="T103" s="74" t="str">
        <f>IF(AND(C103="Abierto",D103="Media"),RANK(S103,$S$13:$S$767,0)+COUNTIF($S$13:S103,S103)-1+MAX(N:N,Q:Q),"")</f>
        <v/>
      </c>
      <c r="U103" s="74" t="str">
        <f>IF(AND(C103="Abierto",D103="Baja"),A103,"")</f>
        <v/>
      </c>
      <c r="V103" s="74" t="str">
        <f ca="1">IF(AND(C103="Abierto",D103="Baja"),TODAY()-E103,"")</f>
        <v/>
      </c>
      <c r="W103" s="74" t="str">
        <f>IF(AND(C103="Abierto",D103="Baja"),RANK(V103,$V$13:$V$767,0)+COUNTIF($V$13:V103,V103)-1+MAX(N:N,Q:Q,T:T),"")</f>
        <v/>
      </c>
      <c r="X103" s="28" t="str">
        <f>IF(OR(C103="Resuelto",C103=""),"",SUM(N103,Q103,T103,W103))</f>
        <v/>
      </c>
      <c r="Y103" s="28" t="str">
        <f>IF(OR(C103="Resuelto",C103=""),"",SUM(M103,P103,S103,V103))</f>
        <v/>
      </c>
      <c r="Z103" s="28" t="str">
        <f>IF(OR(C103="Resuelto",C103=""),"",SUM(L103,O103,R103,U103))</f>
        <v/>
      </c>
      <c r="AA103" s="28">
        <v>214</v>
      </c>
      <c r="AB103" s="28" t="str">
        <f ca="1">IF(ISNA(VLOOKUP(AA103,$X$13:$Z$764,3,FALSE))=TRUE,"",VLOOKUP(AA103,$X$13:$Z$764,3,FALSE))</f>
        <v/>
      </c>
      <c r="AC103" s="75" t="str">
        <f ca="1">IF(ISNA(VLOOKUP(AA103,$X$13:$Z$764,2,FALSE))=TRUE,"",VLOOKUP(AA103,$X$13:$Z$764,2,FALSE))</f>
        <v/>
      </c>
      <c r="AD103" s="53"/>
      <c r="AE103" s="53"/>
      <c r="AF103" s="53"/>
      <c r="AG103" s="53"/>
      <c r="AH103" s="78" t="str">
        <f>IF(AI103="","",MAX($AH$5:AH78)+1)</f>
        <v/>
      </c>
      <c r="AI103" s="53" t="str">
        <f>IF(G78="","",IF(COUNTIF($AI$11:AI78,G78)=0,G78,""))</f>
        <v/>
      </c>
      <c r="AJ103" s="53" t="str">
        <f>IF(ISNA(VLOOKUP(AA103,$AH$13:$AI$764,2,FALSE))=TRUE,"",VLOOKUP(AA103,$AH$13:$AI$764,2,FALSE))</f>
        <v/>
      </c>
      <c r="AK103" s="53" t="s">
        <v>44</v>
      </c>
      <c r="AL103" s="53" t="s">
        <v>34</v>
      </c>
      <c r="AM103" s="53" t="s">
        <v>52</v>
      </c>
      <c r="AN103" s="53" t="s">
        <v>49</v>
      </c>
    </row>
    <row r="104" spans="1:40" ht="25.5" customHeight="1" x14ac:dyDescent="0.25">
      <c r="A104" s="144">
        <v>92</v>
      </c>
      <c r="B104" s="42">
        <v>2025978</v>
      </c>
      <c r="C104" s="15" t="s">
        <v>142</v>
      </c>
      <c r="D104" s="17" t="s">
        <v>5</v>
      </c>
      <c r="E104" s="70">
        <v>44126</v>
      </c>
      <c r="F104" s="70" t="s">
        <v>105</v>
      </c>
      <c r="G104" s="17"/>
      <c r="H104" s="70">
        <v>44131</v>
      </c>
      <c r="I104" s="16">
        <f t="shared" si="0"/>
        <v>5</v>
      </c>
      <c r="J104" s="28" t="s">
        <v>57</v>
      </c>
      <c r="K104" s="27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28"/>
      <c r="Y104" s="28"/>
      <c r="Z104" s="28"/>
      <c r="AA104" s="28"/>
      <c r="AB104" s="28"/>
      <c r="AC104" s="75"/>
      <c r="AD104" s="53"/>
      <c r="AE104" s="53"/>
      <c r="AF104" s="53"/>
      <c r="AG104" s="53"/>
      <c r="AH104" s="78"/>
      <c r="AI104" s="53"/>
      <c r="AJ104" s="53"/>
      <c r="AK104" s="53" t="s">
        <v>44</v>
      </c>
      <c r="AL104" s="53" t="s">
        <v>36</v>
      </c>
      <c r="AM104" s="53" t="s">
        <v>52</v>
      </c>
      <c r="AN104" s="53" t="s">
        <v>54</v>
      </c>
    </row>
    <row r="105" spans="1:40" ht="25.5" customHeight="1" x14ac:dyDescent="0.25">
      <c r="A105" s="102">
        <v>93</v>
      </c>
      <c r="B105" s="42" t="s">
        <v>143</v>
      </c>
      <c r="C105" s="15" t="s">
        <v>142</v>
      </c>
      <c r="D105" s="17" t="s">
        <v>5</v>
      </c>
      <c r="E105" s="70">
        <v>44126</v>
      </c>
      <c r="F105" s="70" t="s">
        <v>105</v>
      </c>
      <c r="G105" s="17"/>
      <c r="H105" s="70">
        <v>44131</v>
      </c>
      <c r="I105" s="16">
        <f t="shared" si="0"/>
        <v>5</v>
      </c>
      <c r="J105" s="28" t="s">
        <v>57</v>
      </c>
      <c r="K105" s="27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28"/>
      <c r="Y105" s="28"/>
      <c r="Z105" s="28"/>
      <c r="AA105" s="28"/>
      <c r="AB105" s="28"/>
      <c r="AC105" s="75"/>
      <c r="AD105" s="53"/>
      <c r="AE105" s="53"/>
      <c r="AF105" s="53"/>
      <c r="AG105" s="53"/>
      <c r="AH105" s="78"/>
      <c r="AI105" s="53"/>
      <c r="AJ105" s="53"/>
      <c r="AK105" s="53" t="s">
        <v>44</v>
      </c>
      <c r="AL105" s="53" t="s">
        <v>34</v>
      </c>
      <c r="AM105" s="53" t="s">
        <v>53</v>
      </c>
      <c r="AN105" s="53" t="s">
        <v>49</v>
      </c>
    </row>
    <row r="106" spans="1:40" ht="25.5" customHeight="1" x14ac:dyDescent="0.25">
      <c r="A106" s="144">
        <v>94</v>
      </c>
      <c r="B106" s="42" t="s">
        <v>143</v>
      </c>
      <c r="C106" s="15" t="s">
        <v>142</v>
      </c>
      <c r="D106" s="17" t="s">
        <v>5</v>
      </c>
      <c r="E106" s="70">
        <v>44126</v>
      </c>
      <c r="F106" s="70" t="s">
        <v>62</v>
      </c>
      <c r="G106" s="17"/>
      <c r="H106" s="70">
        <v>44127</v>
      </c>
      <c r="I106" s="16">
        <f t="shared" si="0"/>
        <v>1</v>
      </c>
      <c r="J106" s="28" t="s">
        <v>57</v>
      </c>
      <c r="K106" s="27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28"/>
      <c r="Y106" s="28"/>
      <c r="Z106" s="28"/>
      <c r="AA106" s="28"/>
      <c r="AB106" s="28"/>
      <c r="AC106" s="75"/>
      <c r="AD106" s="53"/>
      <c r="AE106" s="53"/>
      <c r="AF106" s="53"/>
      <c r="AG106" s="53"/>
      <c r="AH106" s="78"/>
      <c r="AI106" s="53"/>
      <c r="AJ106" s="53"/>
      <c r="AK106" s="53" t="s">
        <v>44</v>
      </c>
      <c r="AL106" s="53" t="s">
        <v>34</v>
      </c>
      <c r="AM106" s="53" t="s">
        <v>52</v>
      </c>
      <c r="AN106" s="53" t="s">
        <v>49</v>
      </c>
    </row>
    <row r="107" spans="1:40" ht="25.5" customHeight="1" x14ac:dyDescent="0.25">
      <c r="A107" s="102">
        <v>95</v>
      </c>
      <c r="B107" s="42" t="s">
        <v>143</v>
      </c>
      <c r="C107" s="15" t="s">
        <v>142</v>
      </c>
      <c r="D107" s="17" t="s">
        <v>5</v>
      </c>
      <c r="E107" s="70">
        <v>44126</v>
      </c>
      <c r="F107" s="70" t="s">
        <v>105</v>
      </c>
      <c r="G107" s="17"/>
      <c r="H107" s="70">
        <v>44130</v>
      </c>
      <c r="I107" s="16">
        <f t="shared" si="0"/>
        <v>4</v>
      </c>
      <c r="J107" s="28" t="s">
        <v>57</v>
      </c>
      <c r="K107" s="27"/>
      <c r="L107" s="74" t="str">
        <f>IF(AND(C107="Abierto",D107="Urgente"),A107,"")</f>
        <v/>
      </c>
      <c r="M107" s="74" t="str">
        <f ca="1">IF(AND(C107="Abierto",D107="Urgente"),TODAY()-E107,"")</f>
        <v/>
      </c>
      <c r="N107" s="74" t="str">
        <f>IF(AND(C107="Abierto",D107="Urgente"),RANK(M107,$M$13:$M$767,0)+COUNTIF($M$13:M107,M107)-1,"")</f>
        <v/>
      </c>
      <c r="O107" s="74" t="str">
        <f>IF(AND(C107="Abierto",D107="Alta"),A107,"")</f>
        <v/>
      </c>
      <c r="P107" s="74" t="str">
        <f ca="1">IF(AND(C107="Abierto",D107="Alta"),TODAY()-E107,"")</f>
        <v/>
      </c>
      <c r="Q107" s="74" t="str">
        <f>IF(AND(C107="Abierto",D107="Alta"),RANK(P107,$P$13:$P$767,0)+COUNTIF($P$13:P107,P107)-1+MAX(N:N),"")</f>
        <v/>
      </c>
      <c r="R107" s="74" t="str">
        <f>IF(AND(C107="Abierto",D107="Media"),A107,"")</f>
        <v/>
      </c>
      <c r="S107" s="74" t="str">
        <f ca="1">IF(AND(C107="Abierto",D107="Media"),TODAY()-E107,"")</f>
        <v/>
      </c>
      <c r="T107" s="74" t="str">
        <f>IF(AND(C107="Abierto",D107="Media"),RANK(S107,$S$13:$S$767,0)+COUNTIF($S$13:S107,S107)-1+MAX(N:N,Q:Q),"")</f>
        <v/>
      </c>
      <c r="U107" s="74" t="str">
        <f>IF(AND(C107="Abierto",D107="Baja"),A107,"")</f>
        <v/>
      </c>
      <c r="V107" s="74" t="str">
        <f ca="1">IF(AND(C107="Abierto",D107="Baja"),TODAY()-E107,"")</f>
        <v/>
      </c>
      <c r="W107" s="74" t="str">
        <f>IF(AND(C107="Abierto",D107="Baja"),RANK(V107,$V$13:$V$767,0)+COUNTIF($V$13:V107,V107)-1+MAX(N:N,Q:Q,T:T),"")</f>
        <v/>
      </c>
      <c r="X107" s="28" t="str">
        <f>IF(OR(C107="Resuelto",C107=""),"",SUM(N107,Q107,T107,W107))</f>
        <v/>
      </c>
      <c r="Y107" s="28" t="str">
        <f>IF(OR(C107="Resuelto",C107=""),"",SUM(M107,P107,S107,V107))</f>
        <v/>
      </c>
      <c r="Z107" s="28" t="str">
        <f>IF(OR(C107="Resuelto",C107=""),"",SUM(L107,O107,R107,U107))</f>
        <v/>
      </c>
      <c r="AA107" s="28">
        <v>210</v>
      </c>
      <c r="AB107" s="28" t="str">
        <f ca="1">IF(ISNA(VLOOKUP(AA107,$X$13:$Z$764,3,FALSE))=TRUE,"",VLOOKUP(AA107,$X$13:$Z$764,3,FALSE))</f>
        <v/>
      </c>
      <c r="AC107" s="75" t="str">
        <f ca="1">IF(ISNA(VLOOKUP(AA107,$X$13:$Z$764,2,FALSE))=TRUE,"",VLOOKUP(AA107,$X$13:$Z$764,2,FALSE))</f>
        <v/>
      </c>
      <c r="AD107" s="53"/>
      <c r="AE107" s="53"/>
      <c r="AF107" s="53"/>
      <c r="AG107" s="53"/>
      <c r="AH107" s="78" t="str">
        <f>IF(AI107="","",MAX($AH$5:AH78)+1)</f>
        <v/>
      </c>
      <c r="AI107" s="53" t="str">
        <f>IF(G78="","",IF(COUNTIF($AI$11:AI78,G78)=0,G78,""))</f>
        <v/>
      </c>
      <c r="AJ107" s="53" t="str">
        <f>IF(ISNA(VLOOKUP(AA107,$AH$13:$AI$764,2,FALSE))=TRUE,"",VLOOKUP(AA107,$AH$13:$AI$764,2,FALSE))</f>
        <v/>
      </c>
      <c r="AK107" s="53" t="s">
        <v>44</v>
      </c>
      <c r="AL107" s="53" t="s">
        <v>34</v>
      </c>
      <c r="AM107" s="53" t="s">
        <v>52</v>
      </c>
      <c r="AN107" s="53" t="s">
        <v>49</v>
      </c>
    </row>
    <row r="108" spans="1:40" ht="25.5" customHeight="1" x14ac:dyDescent="0.25">
      <c r="A108" s="144">
        <v>96</v>
      </c>
      <c r="B108" s="42" t="s">
        <v>143</v>
      </c>
      <c r="C108" s="15" t="s">
        <v>142</v>
      </c>
      <c r="D108" s="17" t="s">
        <v>5</v>
      </c>
      <c r="E108" s="70">
        <v>44126</v>
      </c>
      <c r="F108" s="70" t="s">
        <v>105</v>
      </c>
      <c r="G108" s="17"/>
      <c r="H108" s="70">
        <v>44130</v>
      </c>
      <c r="I108" s="16">
        <f t="shared" si="0"/>
        <v>4</v>
      </c>
      <c r="J108" s="28" t="s">
        <v>57</v>
      </c>
      <c r="K108" s="27"/>
      <c r="L108" s="74" t="str">
        <f>IF(AND(C108="Abierto",D108="Urgente"),A108,"")</f>
        <v/>
      </c>
      <c r="M108" s="74" t="str">
        <f ca="1">IF(AND(C108="Abierto",D108="Urgente"),TODAY()-E108,"")</f>
        <v/>
      </c>
      <c r="N108" s="74" t="str">
        <f>IF(AND(C108="Abierto",D108="Urgente"),RANK(M108,$M$13:$M$767,0)+COUNTIF($M$13:M108,M108)-1,"")</f>
        <v/>
      </c>
      <c r="O108" s="74" t="str">
        <f>IF(AND(C108="Abierto",D108="Alta"),A108,"")</f>
        <v/>
      </c>
      <c r="P108" s="74" t="str">
        <f ca="1">IF(AND(C108="Abierto",D108="Alta"),TODAY()-E108,"")</f>
        <v/>
      </c>
      <c r="Q108" s="74" t="str">
        <f>IF(AND(C108="Abierto",D108="Alta"),RANK(P108,$P$13:$P$767,0)+COUNTIF($P$13:P108,P108)-1+MAX(N:N),"")</f>
        <v/>
      </c>
      <c r="R108" s="74" t="str">
        <f>IF(AND(C108="Abierto",D108="Media"),A108,"")</f>
        <v/>
      </c>
      <c r="S108" s="74" t="str">
        <f ca="1">IF(AND(C108="Abierto",D108="Media"),TODAY()-E108,"")</f>
        <v/>
      </c>
      <c r="T108" s="74" t="str">
        <f>IF(AND(C108="Abierto",D108="Media"),RANK(S108,$S$13:$S$767,0)+COUNTIF($S$13:S108,S108)-1+MAX(N:N,Q:Q),"")</f>
        <v/>
      </c>
      <c r="U108" s="74" t="str">
        <f>IF(AND(C108="Abierto",D108="Baja"),A108,"")</f>
        <v/>
      </c>
      <c r="V108" s="74" t="str">
        <f ca="1">IF(AND(C108="Abierto",D108="Baja"),TODAY()-E108,"")</f>
        <v/>
      </c>
      <c r="W108" s="74" t="str">
        <f>IF(AND(C108="Abierto",D108="Baja"),RANK(V108,$V$13:$V$767,0)+COUNTIF($V$13:V108,V108)-1+MAX(N:N,Q:Q,T:T),"")</f>
        <v/>
      </c>
      <c r="X108" s="28" t="str">
        <f>IF(OR(C108="Resuelto",C108=""),"",SUM(N108,Q108,T108,W108))</f>
        <v/>
      </c>
      <c r="Y108" s="28" t="str">
        <f>IF(OR(C108="Resuelto",C108=""),"",SUM(M108,P108,S108,V108))</f>
        <v/>
      </c>
      <c r="Z108" s="28" t="str">
        <f>IF(OR(C108="Resuelto",C108=""),"",SUM(L108,O108,R108,U108))</f>
        <v/>
      </c>
      <c r="AA108" s="28">
        <v>211</v>
      </c>
      <c r="AB108" s="28" t="str">
        <f ca="1">IF(ISNA(VLOOKUP(AA108,$X$13:$Z$764,3,FALSE))=TRUE,"",VLOOKUP(AA108,$X$13:$Z$764,3,FALSE))</f>
        <v/>
      </c>
      <c r="AC108" s="75" t="str">
        <f ca="1">IF(ISNA(VLOOKUP(AA108,$X$13:$Z$764,2,FALSE))=TRUE,"",VLOOKUP(AA108,$X$13:$Z$764,2,FALSE))</f>
        <v/>
      </c>
      <c r="AD108" s="53"/>
      <c r="AE108" s="53"/>
      <c r="AF108" s="53"/>
      <c r="AG108" s="53"/>
      <c r="AH108" s="78" t="str">
        <f>IF(AI108="","",MAX($AH$5:AH107)+1)</f>
        <v/>
      </c>
      <c r="AI108" s="53" t="str">
        <f>IF(G107="","",IF(COUNTIF($AI$11:AI107,G107)=0,G107,""))</f>
        <v/>
      </c>
      <c r="AJ108" s="53" t="str">
        <f>IF(ISNA(VLOOKUP(AA108,$AH$13:$AI$764,2,FALSE))=TRUE,"",VLOOKUP(AA108,$AH$13:$AI$764,2,FALSE))</f>
        <v/>
      </c>
      <c r="AK108" s="53" t="s">
        <v>44</v>
      </c>
      <c r="AL108" s="53" t="s">
        <v>34</v>
      </c>
      <c r="AM108" s="53" t="s">
        <v>52</v>
      </c>
      <c r="AN108" s="53" t="s">
        <v>49</v>
      </c>
    </row>
    <row r="109" spans="1:40" ht="25.5" customHeight="1" x14ac:dyDescent="0.25">
      <c r="A109" s="102">
        <v>97</v>
      </c>
      <c r="B109" s="42" t="s">
        <v>143</v>
      </c>
      <c r="C109" s="15" t="s">
        <v>142</v>
      </c>
      <c r="D109" s="17" t="s">
        <v>5</v>
      </c>
      <c r="E109" s="70">
        <v>44126</v>
      </c>
      <c r="F109" s="70" t="s">
        <v>105</v>
      </c>
      <c r="G109" s="17"/>
      <c r="H109" s="70">
        <v>44130</v>
      </c>
      <c r="I109" s="16">
        <f t="shared" si="0"/>
        <v>4</v>
      </c>
      <c r="J109" s="28" t="s">
        <v>57</v>
      </c>
      <c r="K109" s="27"/>
      <c r="L109" s="74" t="str">
        <f>IF(AND(C109="Abierto",D109="Urgente"),A109,"")</f>
        <v/>
      </c>
      <c r="M109" s="74" t="str">
        <f ca="1">IF(AND(C109="Abierto",D109="Urgente"),TODAY()-E109,"")</f>
        <v/>
      </c>
      <c r="N109" s="74" t="str">
        <f>IF(AND(C109="Abierto",D109="Urgente"),RANK(M109,$M$13:$M$767,0)+COUNTIF($M$13:M109,M109)-1,"")</f>
        <v/>
      </c>
      <c r="O109" s="74" t="str">
        <f>IF(AND(C109="Abierto",D109="Alta"),A109,"")</f>
        <v/>
      </c>
      <c r="P109" s="74" t="str">
        <f ca="1">IF(AND(C109="Abierto",D109="Alta"),TODAY()-E109,"")</f>
        <v/>
      </c>
      <c r="Q109" s="74" t="str">
        <f>IF(AND(C109="Abierto",D109="Alta"),RANK(P109,$P$13:$P$767,0)+COUNTIF($P$13:P109,P109)-1+MAX(N:N),"")</f>
        <v/>
      </c>
      <c r="R109" s="74" t="str">
        <f>IF(AND(C109="Abierto",D109="Media"),A109,"")</f>
        <v/>
      </c>
      <c r="S109" s="74" t="str">
        <f ca="1">IF(AND(C109="Abierto",D109="Media"),TODAY()-E109,"")</f>
        <v/>
      </c>
      <c r="T109" s="74" t="str">
        <f>IF(AND(C109="Abierto",D109="Media"),RANK(S109,$S$13:$S$767,0)+COUNTIF($S$13:S109,S109)-1+MAX(N:N,Q:Q),"")</f>
        <v/>
      </c>
      <c r="U109" s="74" t="str">
        <f>IF(AND(C109="Abierto",D109="Baja"),A109,"")</f>
        <v/>
      </c>
      <c r="V109" s="74" t="str">
        <f ca="1">IF(AND(C109="Abierto",D109="Baja"),TODAY()-E109,"")</f>
        <v/>
      </c>
      <c r="W109" s="74" t="str">
        <f>IF(AND(C109="Abierto",D109="Baja"),RANK(V109,$V$13:$V$767,0)+COUNTIF($V$13:V109,V109)-1+MAX(N:N,Q:Q,T:T),"")</f>
        <v/>
      </c>
      <c r="X109" s="28" t="str">
        <f>IF(OR(C109="Resuelto",C109=""),"",SUM(N109,Q109,T109,W109))</f>
        <v/>
      </c>
      <c r="Y109" s="28" t="str">
        <f>IF(OR(C109="Resuelto",C109=""),"",SUM(M109,P109,S109,V109))</f>
        <v/>
      </c>
      <c r="Z109" s="28" t="str">
        <f>IF(OR(C109="Resuelto",C109=""),"",SUM(L109,O109,R109,U109))</f>
        <v/>
      </c>
      <c r="AA109" s="28">
        <v>212</v>
      </c>
      <c r="AB109" s="28" t="str">
        <f ca="1">IF(ISNA(VLOOKUP(AA109,$X$13:$Z$764,3,FALSE))=TRUE,"",VLOOKUP(AA109,$X$13:$Z$764,3,FALSE))</f>
        <v/>
      </c>
      <c r="AC109" s="75" t="str">
        <f ca="1">IF(ISNA(VLOOKUP(AA109,$X$13:$Z$764,2,FALSE))=TRUE,"",VLOOKUP(AA109,$X$13:$Z$764,2,FALSE))</f>
        <v/>
      </c>
      <c r="AD109" s="53"/>
      <c r="AE109" s="53"/>
      <c r="AF109" s="53"/>
      <c r="AG109" s="53"/>
      <c r="AH109" s="78" t="str">
        <f>IF(AI109="","",MAX($AH$5:AH108)+1)</f>
        <v/>
      </c>
      <c r="AI109" s="53" t="str">
        <f>IF(G108="","",IF(COUNTIF($AI$11:AI108,G108)=0,G108,""))</f>
        <v/>
      </c>
      <c r="AJ109" s="53" t="str">
        <f>IF(ISNA(VLOOKUP(AA109,$AH$13:$AI$764,2,FALSE))=TRUE,"",VLOOKUP(AA109,$AH$13:$AI$764,2,FALSE))</f>
        <v/>
      </c>
      <c r="AK109" s="53" t="s">
        <v>44</v>
      </c>
      <c r="AL109" s="53" t="s">
        <v>34</v>
      </c>
      <c r="AM109" s="53" t="s">
        <v>52</v>
      </c>
      <c r="AN109" s="53" t="s">
        <v>51</v>
      </c>
    </row>
    <row r="110" spans="1:40" ht="25.5" customHeight="1" x14ac:dyDescent="0.25">
      <c r="A110" s="144">
        <v>98</v>
      </c>
      <c r="B110" s="42" t="s">
        <v>143</v>
      </c>
      <c r="C110" s="15" t="s">
        <v>142</v>
      </c>
      <c r="D110" s="17" t="s">
        <v>5</v>
      </c>
      <c r="E110" s="70">
        <v>44127</v>
      </c>
      <c r="F110" s="70" t="s">
        <v>105</v>
      </c>
      <c r="G110" s="17"/>
      <c r="H110" s="70">
        <v>44131</v>
      </c>
      <c r="I110" s="16">
        <f t="shared" si="0"/>
        <v>4</v>
      </c>
      <c r="J110" s="28" t="s">
        <v>57</v>
      </c>
      <c r="K110" s="27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28"/>
      <c r="Y110" s="28"/>
      <c r="Z110" s="28"/>
      <c r="AA110" s="28"/>
      <c r="AB110" s="28"/>
      <c r="AC110" s="75"/>
      <c r="AD110" s="53"/>
      <c r="AE110" s="53"/>
      <c r="AF110" s="53"/>
      <c r="AG110" s="53"/>
      <c r="AH110" s="78"/>
      <c r="AI110" s="53"/>
      <c r="AJ110" s="53"/>
      <c r="AK110" s="53" t="s">
        <v>44</v>
      </c>
      <c r="AL110" s="53" t="s">
        <v>34</v>
      </c>
      <c r="AM110" s="53" t="s">
        <v>52</v>
      </c>
      <c r="AN110" s="53" t="s">
        <v>49</v>
      </c>
    </row>
    <row r="111" spans="1:40" ht="25.5" customHeight="1" x14ac:dyDescent="0.25">
      <c r="A111" s="102">
        <v>99</v>
      </c>
      <c r="B111" s="42" t="s">
        <v>143</v>
      </c>
      <c r="C111" s="15" t="s">
        <v>142</v>
      </c>
      <c r="D111" s="17" t="s">
        <v>5</v>
      </c>
      <c r="E111" s="70">
        <v>44127</v>
      </c>
      <c r="F111" s="70" t="s">
        <v>62</v>
      </c>
      <c r="G111" s="17"/>
      <c r="H111" s="70">
        <v>44127</v>
      </c>
      <c r="I111" s="16">
        <f t="shared" si="0"/>
        <v>0</v>
      </c>
      <c r="J111" s="28" t="s">
        <v>57</v>
      </c>
      <c r="K111" s="27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28"/>
      <c r="Y111" s="28"/>
      <c r="Z111" s="28"/>
      <c r="AA111" s="28"/>
      <c r="AB111" s="28"/>
      <c r="AC111" s="75"/>
      <c r="AD111" s="53"/>
      <c r="AE111" s="53"/>
      <c r="AF111" s="53"/>
      <c r="AG111" s="53"/>
      <c r="AH111" s="78"/>
      <c r="AI111" s="53"/>
      <c r="AJ111" s="53"/>
      <c r="AK111" s="53" t="s">
        <v>44</v>
      </c>
      <c r="AL111" s="53" t="s">
        <v>34</v>
      </c>
      <c r="AM111" s="53" t="s">
        <v>52</v>
      </c>
      <c r="AN111" s="53" t="s">
        <v>49</v>
      </c>
    </row>
    <row r="112" spans="1:40" ht="25.5" customHeight="1" x14ac:dyDescent="0.25">
      <c r="A112" s="144">
        <v>100</v>
      </c>
      <c r="B112" s="42" t="s">
        <v>143</v>
      </c>
      <c r="C112" s="15" t="s">
        <v>142</v>
      </c>
      <c r="D112" s="17" t="s">
        <v>5</v>
      </c>
      <c r="E112" s="70">
        <v>44128</v>
      </c>
      <c r="F112" s="70" t="s">
        <v>86</v>
      </c>
      <c r="G112" s="17"/>
      <c r="H112" s="70">
        <v>44139</v>
      </c>
      <c r="I112" s="16">
        <f t="shared" si="0"/>
        <v>11</v>
      </c>
      <c r="J112" s="28" t="s">
        <v>57</v>
      </c>
      <c r="K112" s="27"/>
      <c r="L112" s="74" t="str">
        <f>IF(AND(C112="Abierto",D112="Urgente"),A112,"")</f>
        <v/>
      </c>
      <c r="M112" s="74" t="str">
        <f ca="1">IF(AND(C112="Abierto",D112="Urgente"),TODAY()-E112,"")</f>
        <v/>
      </c>
      <c r="N112" s="74" t="str">
        <f>IF(AND(C112="Abierto",D112="Urgente"),RANK(M112,$M$13:$M$767,0)+COUNTIF($M$13:M112,M112)-1,"")</f>
        <v/>
      </c>
      <c r="O112" s="74" t="str">
        <f>IF(AND(C112="Abierto",D112="Alta"),A112,"")</f>
        <v/>
      </c>
      <c r="P112" s="74" t="str">
        <f ca="1">IF(AND(C112="Abierto",D112="Alta"),TODAY()-E112,"")</f>
        <v/>
      </c>
      <c r="Q112" s="74" t="str">
        <f>IF(AND(C112="Abierto",D112="Alta"),RANK(P112,$P$13:$P$767,0)+COUNTIF($P$13:P112,P112)-1+MAX(N:N),"")</f>
        <v/>
      </c>
      <c r="R112" s="74" t="str">
        <f>IF(AND(C112="Abierto",D112="Media"),A112,"")</f>
        <v/>
      </c>
      <c r="S112" s="74" t="str">
        <f ca="1">IF(AND(C112="Abierto",D112="Media"),TODAY()-E112,"")</f>
        <v/>
      </c>
      <c r="T112" s="74" t="str">
        <f>IF(AND(C112="Abierto",D112="Media"),RANK(S112,$S$13:$S$767,0)+COUNTIF($S$13:S112,S112)-1+MAX(N:N,Q:Q),"")</f>
        <v/>
      </c>
      <c r="U112" s="74" t="str">
        <f>IF(AND(C112="Abierto",D112="Baja"),A112,"")</f>
        <v/>
      </c>
      <c r="V112" s="74" t="str">
        <f ca="1">IF(AND(C112="Abierto",D112="Baja"),TODAY()-E112,"")</f>
        <v/>
      </c>
      <c r="W112" s="74" t="str">
        <f>IF(AND(C112="Abierto",D112="Baja"),RANK(V112,$V$13:$V$767,0)+COUNTIF($V$13:V112,V112)-1+MAX(N:N,Q:Q,T:T),"")</f>
        <v/>
      </c>
      <c r="X112" s="28" t="str">
        <f>IF(OR(C112="Resuelto",C112=""),"",SUM(N112,Q112,T112,W112))</f>
        <v/>
      </c>
      <c r="Y112" s="28" t="str">
        <f>IF(OR(C112="Resuelto",C112=""),"",SUM(M112,P112,S112,V112))</f>
        <v/>
      </c>
      <c r="Z112" s="28" t="str">
        <f>IF(OR(C112="Resuelto",C112=""),"",SUM(L112,O112,R112,U112))</f>
        <v/>
      </c>
      <c r="AA112" s="28">
        <v>213</v>
      </c>
      <c r="AB112" s="28" t="str">
        <f t="shared" ref="AB112:AB121" ca="1" si="4">IF(ISNA(VLOOKUP(AA112,$X$13:$Z$764,3,FALSE))=TRUE,"",VLOOKUP(AA112,$X$13:$Z$764,3,FALSE))</f>
        <v/>
      </c>
      <c r="AC112" s="75" t="str">
        <f t="shared" ref="AC112:AC121" ca="1" si="5">IF(ISNA(VLOOKUP(AA112,$X$13:$Z$764,2,FALSE))=TRUE,"",VLOOKUP(AA112,$X$13:$Z$764,2,FALSE))</f>
        <v/>
      </c>
      <c r="AD112" s="53"/>
      <c r="AE112" s="53"/>
      <c r="AF112" s="53"/>
      <c r="AG112" s="53"/>
      <c r="AH112" s="78" t="str">
        <f>IF(AI112="","",MAX($AH$5:AH109)+1)</f>
        <v/>
      </c>
      <c r="AI112" s="53" t="str">
        <f>IF(G109="","",IF(COUNTIF($AI$11:AI109,G109)=0,G109,""))</f>
        <v/>
      </c>
      <c r="AJ112" s="53" t="str">
        <f t="shared" ref="AJ112:AJ121" si="6">IF(ISNA(VLOOKUP(AA112,$AH$13:$AI$764,2,FALSE))=TRUE,"",VLOOKUP(AA112,$AH$13:$AI$764,2,FALSE))</f>
        <v/>
      </c>
      <c r="AK112" s="53" t="s">
        <v>44</v>
      </c>
      <c r="AL112" s="53" t="s">
        <v>34</v>
      </c>
      <c r="AM112" s="53" t="s">
        <v>52</v>
      </c>
      <c r="AN112" s="53" t="s">
        <v>49</v>
      </c>
    </row>
    <row r="113" spans="1:40" ht="25.5" customHeight="1" x14ac:dyDescent="0.25">
      <c r="A113" s="102">
        <v>101</v>
      </c>
      <c r="B113" s="42" t="s">
        <v>143</v>
      </c>
      <c r="C113" s="15" t="s">
        <v>142</v>
      </c>
      <c r="D113" s="17" t="s">
        <v>5</v>
      </c>
      <c r="E113" s="70">
        <v>44130</v>
      </c>
      <c r="F113" s="70" t="s">
        <v>105</v>
      </c>
      <c r="G113" s="17"/>
      <c r="H113" s="70">
        <v>44130</v>
      </c>
      <c r="I113" s="16">
        <f t="shared" si="0"/>
        <v>0</v>
      </c>
      <c r="J113" s="28" t="s">
        <v>57</v>
      </c>
      <c r="K113" s="27"/>
      <c r="L113" s="74" t="str">
        <f>IF(AND(C113="Abierto",D113="Urgente"),A113,"")</f>
        <v/>
      </c>
      <c r="M113" s="74" t="str">
        <f ca="1">IF(AND(C113="Abierto",D113="Urgente"),TODAY()-E113,"")</f>
        <v/>
      </c>
      <c r="N113" s="74" t="str">
        <f>IF(AND(C113="Abierto",D113="Urgente"),RANK(M113,$M$13:$M$767,0)+COUNTIF($M$13:M113,M113)-1,"")</f>
        <v/>
      </c>
      <c r="O113" s="74" t="str">
        <f>IF(AND(C113="Abierto",D113="Alta"),A113,"")</f>
        <v/>
      </c>
      <c r="P113" s="74" t="str">
        <f ca="1">IF(AND(C113="Abierto",D113="Alta"),TODAY()-E113,"")</f>
        <v/>
      </c>
      <c r="Q113" s="74" t="str">
        <f>IF(AND(C113="Abierto",D113="Alta"),RANK(P113,$P$13:$P$767,0)+COUNTIF($P$13:P113,P113)-1+MAX(N:N),"")</f>
        <v/>
      </c>
      <c r="R113" s="74" t="str">
        <f>IF(AND(C113="Abierto",D113="Media"),A113,"")</f>
        <v/>
      </c>
      <c r="S113" s="74" t="str">
        <f ca="1">IF(AND(C113="Abierto",D113="Media"),TODAY()-E113,"")</f>
        <v/>
      </c>
      <c r="T113" s="74" t="str">
        <f>IF(AND(C113="Abierto",D113="Media"),RANK(S113,$S$13:$S$767,0)+COUNTIF($S$13:S113,S113)-1+MAX(N:N,Q:Q),"")</f>
        <v/>
      </c>
      <c r="U113" s="74" t="str">
        <f>IF(AND(C113="Abierto",D113="Baja"),A113,"")</f>
        <v/>
      </c>
      <c r="V113" s="74" t="str">
        <f ca="1">IF(AND(C113="Abierto",D113="Baja"),TODAY()-E113,"")</f>
        <v/>
      </c>
      <c r="W113" s="74" t="str">
        <f>IF(AND(C113="Abierto",D113="Baja"),RANK(V113,$V$13:$V$767,0)+COUNTIF($V$13:V113,V113)-1+MAX(N:N,Q:Q,T:T),"")</f>
        <v/>
      </c>
      <c r="X113" s="28" t="str">
        <f>IF(OR(C113="Resuelto",C113=""),"",SUM(N113,Q113,T113,W113))</f>
        <v/>
      </c>
      <c r="Y113" s="28" t="str">
        <f>IF(OR(C113="Resuelto",C113=""),"",SUM(M113,P113,S113,V113))</f>
        <v/>
      </c>
      <c r="Z113" s="28" t="str">
        <f>IF(OR(C113="Resuelto",C113=""),"",SUM(L113,O113,R113,U113))</f>
        <v/>
      </c>
      <c r="AA113" s="28">
        <v>214</v>
      </c>
      <c r="AB113" s="28" t="str">
        <f t="shared" ca="1" si="4"/>
        <v/>
      </c>
      <c r="AC113" s="75" t="str">
        <f t="shared" ca="1" si="5"/>
        <v/>
      </c>
      <c r="AD113" s="53"/>
      <c r="AE113" s="53"/>
      <c r="AF113" s="53"/>
      <c r="AG113" s="53"/>
      <c r="AH113" s="78" t="str">
        <f>IF(AI113="","",MAX($AH$5:AH112)+1)</f>
        <v/>
      </c>
      <c r="AI113" s="53" t="str">
        <f>IF(G112="","",IF(COUNTIF($AI$11:AI112,G112)=0,G112,""))</f>
        <v/>
      </c>
      <c r="AJ113" s="53" t="str">
        <f t="shared" si="6"/>
        <v/>
      </c>
      <c r="AK113" s="53" t="s">
        <v>44</v>
      </c>
      <c r="AL113" s="53" t="s">
        <v>32</v>
      </c>
      <c r="AM113" s="53" t="s">
        <v>52</v>
      </c>
      <c r="AN113" s="53" t="s">
        <v>49</v>
      </c>
    </row>
    <row r="114" spans="1:40" ht="25.5" customHeight="1" x14ac:dyDescent="0.25">
      <c r="A114" s="144">
        <v>102</v>
      </c>
      <c r="B114" s="42" t="s">
        <v>143</v>
      </c>
      <c r="C114" s="15" t="s">
        <v>142</v>
      </c>
      <c r="D114" s="17" t="s">
        <v>5</v>
      </c>
      <c r="E114" s="70">
        <v>44130</v>
      </c>
      <c r="F114" s="70" t="s">
        <v>105</v>
      </c>
      <c r="G114" s="17"/>
      <c r="H114" s="70">
        <v>44130</v>
      </c>
      <c r="I114" s="16">
        <f t="shared" si="0"/>
        <v>0</v>
      </c>
      <c r="J114" s="28" t="s">
        <v>57</v>
      </c>
      <c r="K114" s="27"/>
      <c r="L114" s="74" t="str">
        <f>IF(AND(C114="Abierto",D114="Urgente"),A114,"")</f>
        <v/>
      </c>
      <c r="M114" s="74" t="str">
        <f ca="1">IF(AND(C114="Abierto",D114="Urgente"),TODAY()-E114,"")</f>
        <v/>
      </c>
      <c r="N114" s="74" t="str">
        <f>IF(AND(C114="Abierto",D114="Urgente"),RANK(M114,$M$13:$M$767,0)+COUNTIF($M$13:M114,M114)-1,"")</f>
        <v/>
      </c>
      <c r="O114" s="74" t="str">
        <f>IF(AND(C114="Abierto",D114="Alta"),A114,"")</f>
        <v/>
      </c>
      <c r="P114" s="74" t="str">
        <f ca="1">IF(AND(C114="Abierto",D114="Alta"),TODAY()-E114,"")</f>
        <v/>
      </c>
      <c r="Q114" s="74" t="str">
        <f>IF(AND(C114="Abierto",D114="Alta"),RANK(P114,$P$13:$P$767,0)+COUNTIF($P$13:P114,P114)-1+MAX(N:N),"")</f>
        <v/>
      </c>
      <c r="R114" s="74" t="str">
        <f>IF(AND(C114="Abierto",D114="Media"),A114,"")</f>
        <v/>
      </c>
      <c r="S114" s="74" t="str">
        <f ca="1">IF(AND(C114="Abierto",D114="Media"),TODAY()-E114,"")</f>
        <v/>
      </c>
      <c r="T114" s="74" t="str">
        <f>IF(AND(C114="Abierto",D114="Media"),RANK(S114,$S$13:$S$767,0)+COUNTIF($S$13:S114,S114)-1+MAX(N:N,Q:Q),"")</f>
        <v/>
      </c>
      <c r="U114" s="74" t="str">
        <f>IF(AND(C114="Abierto",D114="Baja"),A114,"")</f>
        <v/>
      </c>
      <c r="V114" s="74" t="str">
        <f ca="1">IF(AND(C114="Abierto",D114="Baja"),TODAY()-E114,"")</f>
        <v/>
      </c>
      <c r="W114" s="74" t="str">
        <f>IF(AND(C114="Abierto",D114="Baja"),RANK(V114,$V$13:$V$767,0)+COUNTIF($V$13:V114,V114)-1+MAX(N:N,Q:Q,T:T),"")</f>
        <v/>
      </c>
      <c r="X114" s="28" t="str">
        <f>IF(OR(C114="Resuelto",C114=""),"",SUM(N114,Q114,T114,W114))</f>
        <v/>
      </c>
      <c r="Y114" s="28" t="str">
        <f>IF(OR(C114="Resuelto",C114=""),"",SUM(M114,P114,S114,V114))</f>
        <v/>
      </c>
      <c r="Z114" s="28" t="str">
        <f>IF(OR(C114="Resuelto",C114=""),"",SUM(L114,O114,R114,U114))</f>
        <v/>
      </c>
      <c r="AA114" s="28">
        <v>215</v>
      </c>
      <c r="AB114" s="28" t="str">
        <f t="shared" ca="1" si="4"/>
        <v/>
      </c>
      <c r="AC114" s="75" t="str">
        <f t="shared" ca="1" si="5"/>
        <v/>
      </c>
      <c r="AD114" s="53"/>
      <c r="AE114" s="53"/>
      <c r="AF114" s="53"/>
      <c r="AG114" s="53"/>
      <c r="AH114" s="78" t="str">
        <f>IF(AI114="","",MAX($AH$5:AH113)+1)</f>
        <v/>
      </c>
      <c r="AI114" s="53" t="str">
        <f>IF(G113="","",IF(COUNTIF($AI$11:AI113,G113)=0,G113,""))</f>
        <v/>
      </c>
      <c r="AJ114" s="53" t="str">
        <f t="shared" si="6"/>
        <v/>
      </c>
      <c r="AK114" s="53" t="s">
        <v>44</v>
      </c>
      <c r="AL114" s="53" t="s">
        <v>32</v>
      </c>
      <c r="AM114" s="53" t="s">
        <v>52</v>
      </c>
      <c r="AN114" s="53" t="s">
        <v>51</v>
      </c>
    </row>
    <row r="115" spans="1:40" ht="25.5" customHeight="1" x14ac:dyDescent="0.25">
      <c r="A115" s="102">
        <v>103</v>
      </c>
      <c r="B115" s="42" t="s">
        <v>143</v>
      </c>
      <c r="C115" s="15" t="s">
        <v>142</v>
      </c>
      <c r="D115" s="17" t="s">
        <v>5</v>
      </c>
      <c r="E115" s="70">
        <v>44130</v>
      </c>
      <c r="F115" s="70" t="s">
        <v>105</v>
      </c>
      <c r="G115" s="17"/>
      <c r="H115" s="70">
        <v>44130</v>
      </c>
      <c r="I115" s="16">
        <f t="shared" si="0"/>
        <v>0</v>
      </c>
      <c r="J115" s="28" t="s">
        <v>57</v>
      </c>
      <c r="K115" s="27"/>
      <c r="L115" s="74" t="str">
        <f>IF(AND(C115="Abierto",D115="Urgente"),A115,"")</f>
        <v/>
      </c>
      <c r="M115" s="74" t="str">
        <f ca="1">IF(AND(C115="Abierto",D115="Urgente"),TODAY()-E115,"")</f>
        <v/>
      </c>
      <c r="N115" s="74" t="str">
        <f>IF(AND(C115="Abierto",D115="Urgente"),RANK(M115,$M$13:$M$767,0)+COUNTIF($M$13:M115,M115)-1,"")</f>
        <v/>
      </c>
      <c r="O115" s="74" t="str">
        <f>IF(AND(C115="Abierto",D115="Alta"),A115,"")</f>
        <v/>
      </c>
      <c r="P115" s="74" t="str">
        <f ca="1">IF(AND(C115="Abierto",D115="Alta"),TODAY()-E115,"")</f>
        <v/>
      </c>
      <c r="Q115" s="74" t="str">
        <f>IF(AND(C115="Abierto",D115="Alta"),RANK(P115,$P$13:$P$767,0)+COUNTIF($P$13:P115,P115)-1+MAX(N:N),"")</f>
        <v/>
      </c>
      <c r="R115" s="74" t="str">
        <f>IF(AND(C115="Abierto",D115="Media"),A115,"")</f>
        <v/>
      </c>
      <c r="S115" s="74" t="str">
        <f ca="1">IF(AND(C115="Abierto",D115="Media"),TODAY()-E115,"")</f>
        <v/>
      </c>
      <c r="T115" s="74" t="str">
        <f>IF(AND(C115="Abierto",D115="Media"),RANK(S115,$S$13:$S$767,0)+COUNTIF($S$13:S115,S115)-1+MAX(N:N,Q:Q),"")</f>
        <v/>
      </c>
      <c r="U115" s="74" t="str">
        <f>IF(AND(C115="Abierto",D115="Baja"),A115,"")</f>
        <v/>
      </c>
      <c r="V115" s="74" t="str">
        <f ca="1">IF(AND(C115="Abierto",D115="Baja"),TODAY()-E115,"")</f>
        <v/>
      </c>
      <c r="W115" s="74" t="str">
        <f>IF(AND(C115="Abierto",D115="Baja"),RANK(V115,$V$13:$V$767,0)+COUNTIF($V$13:V115,V115)-1+MAX(N:N,Q:Q,T:T),"")</f>
        <v/>
      </c>
      <c r="X115" s="28" t="str">
        <f>IF(OR(C115="Resuelto",C115=""),"",SUM(N115,Q115,T115,W115))</f>
        <v/>
      </c>
      <c r="Y115" s="28" t="str">
        <f>IF(OR(C115="Resuelto",C115=""),"",SUM(M115,P115,S115,V115))</f>
        <v/>
      </c>
      <c r="Z115" s="28" t="str">
        <f>IF(OR(C115="Resuelto",C115=""),"",SUM(L115,O115,R115,U115))</f>
        <v/>
      </c>
      <c r="AA115" s="28">
        <v>216</v>
      </c>
      <c r="AB115" s="28" t="str">
        <f t="shared" ca="1" si="4"/>
        <v/>
      </c>
      <c r="AC115" s="75" t="str">
        <f t="shared" ca="1" si="5"/>
        <v/>
      </c>
      <c r="AD115" s="53"/>
      <c r="AE115" s="53"/>
      <c r="AF115" s="53"/>
      <c r="AG115" s="53"/>
      <c r="AH115" s="78" t="str">
        <f>IF(AI115="","",MAX($AH$5:AH114)+1)</f>
        <v/>
      </c>
      <c r="AI115" s="53" t="str">
        <f>IF(G114="","",IF(COUNTIF($AI$11:AI114,G114)=0,G114,""))</f>
        <v/>
      </c>
      <c r="AJ115" s="53" t="str">
        <f t="shared" si="6"/>
        <v/>
      </c>
      <c r="AK115" s="53" t="s">
        <v>44</v>
      </c>
      <c r="AL115" s="53" t="s">
        <v>32</v>
      </c>
      <c r="AM115" s="53" t="s">
        <v>52</v>
      </c>
      <c r="AN115" s="53" t="s">
        <v>49</v>
      </c>
    </row>
    <row r="116" spans="1:40" ht="25.5" customHeight="1" x14ac:dyDescent="0.25">
      <c r="A116" s="144">
        <v>104</v>
      </c>
      <c r="B116" s="42" t="s">
        <v>143</v>
      </c>
      <c r="C116" s="15" t="s">
        <v>142</v>
      </c>
      <c r="D116" s="17" t="s">
        <v>5</v>
      </c>
      <c r="E116" s="70">
        <v>44130</v>
      </c>
      <c r="F116" s="70" t="s">
        <v>105</v>
      </c>
      <c r="G116" s="17"/>
      <c r="H116" s="70">
        <v>44130</v>
      </c>
      <c r="I116" s="16">
        <f t="shared" si="0"/>
        <v>0</v>
      </c>
      <c r="J116" s="28" t="s">
        <v>57</v>
      </c>
      <c r="K116" s="27"/>
      <c r="L116" s="74" t="str">
        <f>IF(AND(C116="Abierto",D116="Urgente"),A116,"")</f>
        <v/>
      </c>
      <c r="M116" s="74" t="str">
        <f ca="1">IF(AND(C116="Abierto",D116="Urgente"),TODAY()-E116,"")</f>
        <v/>
      </c>
      <c r="N116" s="74" t="str">
        <f>IF(AND(C116="Abierto",D116="Urgente"),RANK(M116,$M$13:$M$767,0)+COUNTIF($M$13:M116,M116)-1,"")</f>
        <v/>
      </c>
      <c r="O116" s="74" t="str">
        <f>IF(AND(C116="Abierto",D116="Alta"),A116,"")</f>
        <v/>
      </c>
      <c r="P116" s="74" t="str">
        <f ca="1">IF(AND(C116="Abierto",D116="Alta"),TODAY()-E116,"")</f>
        <v/>
      </c>
      <c r="Q116" s="74" t="str">
        <f>IF(AND(C116="Abierto",D116="Alta"),RANK(P116,$P$13:$P$767,0)+COUNTIF($P$13:P116,P116)-1+MAX(N:N),"")</f>
        <v/>
      </c>
      <c r="R116" s="74" t="str">
        <f>IF(AND(C116="Abierto",D116="Media"),A116,"")</f>
        <v/>
      </c>
      <c r="S116" s="74" t="str">
        <f ca="1">IF(AND(C116="Abierto",D116="Media"),TODAY()-E116,"")</f>
        <v/>
      </c>
      <c r="T116" s="74" t="str">
        <f>IF(AND(C116="Abierto",D116="Media"),RANK(S116,$S$13:$S$767,0)+COUNTIF($S$13:S116,S116)-1+MAX(N:N,Q:Q),"")</f>
        <v/>
      </c>
      <c r="U116" s="74" t="str">
        <f>IF(AND(C116="Abierto",D116="Baja"),A116,"")</f>
        <v/>
      </c>
      <c r="V116" s="74" t="str">
        <f ca="1">IF(AND(C116="Abierto",D116="Baja"),TODAY()-E116,"")</f>
        <v/>
      </c>
      <c r="W116" s="74" t="str">
        <f>IF(AND(C116="Abierto",D116="Baja"),RANK(V116,$V$13:$V$767,0)+COUNTIF($V$13:V116,V116)-1+MAX(N:N,Q:Q,T:T),"")</f>
        <v/>
      </c>
      <c r="X116" s="28" t="str">
        <f>IF(OR(C116="Resuelto",C116=""),"",SUM(N116,Q116,T116,W116))</f>
        <v/>
      </c>
      <c r="Y116" s="28" t="str">
        <f>IF(OR(C116="Resuelto",C116=""),"",SUM(M116,P116,S116,V116))</f>
        <v/>
      </c>
      <c r="Z116" s="28" t="str">
        <f>IF(OR(C116="Resuelto",C116=""),"",SUM(L116,O116,R116,U116))</f>
        <v/>
      </c>
      <c r="AA116" s="28">
        <v>217</v>
      </c>
      <c r="AB116" s="28" t="str">
        <f t="shared" ca="1" si="4"/>
        <v/>
      </c>
      <c r="AC116" s="75" t="str">
        <f t="shared" ca="1" si="5"/>
        <v/>
      </c>
      <c r="AD116" s="53"/>
      <c r="AE116" s="53"/>
      <c r="AF116" s="53"/>
      <c r="AG116" s="53"/>
      <c r="AH116" s="78" t="str">
        <f>IF(AI116="","",MAX($AH$5:AH115)+1)</f>
        <v/>
      </c>
      <c r="AI116" s="53" t="str">
        <f>IF(G115="","",IF(COUNTIF($AI$11:AI115,G115)=0,G115,""))</f>
        <v/>
      </c>
      <c r="AJ116" s="53" t="str">
        <f t="shared" si="6"/>
        <v/>
      </c>
      <c r="AK116" s="53" t="s">
        <v>44</v>
      </c>
      <c r="AL116" s="53" t="s">
        <v>32</v>
      </c>
      <c r="AM116" s="53" t="s">
        <v>52</v>
      </c>
      <c r="AN116" s="53" t="s">
        <v>49</v>
      </c>
    </row>
    <row r="117" spans="1:40" ht="25.5" customHeight="1" x14ac:dyDescent="0.25">
      <c r="A117" s="102">
        <v>105</v>
      </c>
      <c r="B117" s="42" t="s">
        <v>143</v>
      </c>
      <c r="C117" s="15" t="s">
        <v>142</v>
      </c>
      <c r="D117" s="17" t="s">
        <v>5</v>
      </c>
      <c r="E117" s="70">
        <v>44130</v>
      </c>
      <c r="F117" s="70" t="s">
        <v>105</v>
      </c>
      <c r="G117" s="17"/>
      <c r="H117" s="70">
        <v>44130</v>
      </c>
      <c r="I117" s="16">
        <f t="shared" si="0"/>
        <v>0</v>
      </c>
      <c r="J117" s="28" t="s">
        <v>57</v>
      </c>
      <c r="K117" s="27"/>
      <c r="L117" s="74" t="str">
        <f>IF(AND(C117="Abierto",D117="Urgente"),A117,"")</f>
        <v/>
      </c>
      <c r="M117" s="74" t="str">
        <f ca="1">IF(AND(C117="Abierto",D117="Urgente"),TODAY()-E117,"")</f>
        <v/>
      </c>
      <c r="N117" s="74" t="str">
        <f>IF(AND(C117="Abierto",D117="Urgente"),RANK(M117,$M$13:$M$767,0)+COUNTIF($M$13:M117,M117)-1,"")</f>
        <v/>
      </c>
      <c r="O117" s="74" t="str">
        <f>IF(AND(C117="Abierto",D117="Alta"),A117,"")</f>
        <v/>
      </c>
      <c r="P117" s="74" t="str">
        <f ca="1">IF(AND(C117="Abierto",D117="Alta"),TODAY()-E117,"")</f>
        <v/>
      </c>
      <c r="Q117" s="74" t="str">
        <f>IF(AND(C117="Abierto",D117="Alta"),RANK(P117,$P$13:$P$767,0)+COUNTIF($P$13:P117,P117)-1+MAX(N:N),"")</f>
        <v/>
      </c>
      <c r="R117" s="74" t="str">
        <f>IF(AND(C117="Abierto",D117="Media"),A117,"")</f>
        <v/>
      </c>
      <c r="S117" s="74" t="str">
        <f ca="1">IF(AND(C117="Abierto",D117="Media"),TODAY()-E117,"")</f>
        <v/>
      </c>
      <c r="T117" s="74" t="str">
        <f>IF(AND(C117="Abierto",D117="Media"),RANK(S117,$S$13:$S$767,0)+COUNTIF($S$13:S117,S117)-1+MAX(N:N,Q:Q),"")</f>
        <v/>
      </c>
      <c r="U117" s="74" t="str">
        <f>IF(AND(C117="Abierto",D117="Baja"),A117,"")</f>
        <v/>
      </c>
      <c r="V117" s="74" t="str">
        <f ca="1">IF(AND(C117="Abierto",D117="Baja"),TODAY()-E117,"")</f>
        <v/>
      </c>
      <c r="W117" s="74" t="str">
        <f>IF(AND(C117="Abierto",D117="Baja"),RANK(V117,$V$13:$V$767,0)+COUNTIF($V$13:V117,V117)-1+MAX(N:N,Q:Q,T:T),"")</f>
        <v/>
      </c>
      <c r="X117" s="28" t="str">
        <f>IF(OR(C117="Resuelto",C117=""),"",SUM(N117,Q117,T117,W117))</f>
        <v/>
      </c>
      <c r="Y117" s="28" t="str">
        <f>IF(OR(C117="Resuelto",C117=""),"",SUM(M117,P117,S117,V117))</f>
        <v/>
      </c>
      <c r="Z117" s="28" t="str">
        <f>IF(OR(C117="Resuelto",C117=""),"",SUM(L117,O117,R117,U117))</f>
        <v/>
      </c>
      <c r="AA117" s="28">
        <v>217</v>
      </c>
      <c r="AB117" s="28" t="str">
        <f t="shared" ca="1" si="4"/>
        <v/>
      </c>
      <c r="AC117" s="75" t="str">
        <f t="shared" ca="1" si="5"/>
        <v/>
      </c>
      <c r="AD117" s="53"/>
      <c r="AE117" s="53"/>
      <c r="AF117" s="53"/>
      <c r="AG117" s="53"/>
      <c r="AH117" s="78" t="str">
        <f>IF(AI117="","",MAX($AH$5:AH116)+1)</f>
        <v/>
      </c>
      <c r="AI117" s="53" t="str">
        <f>IF(G116="","",IF(COUNTIF($AI$11:AI116,G116)=0,G116,""))</f>
        <v/>
      </c>
      <c r="AJ117" s="53" t="str">
        <f t="shared" si="6"/>
        <v/>
      </c>
      <c r="AK117" s="53" t="s">
        <v>44</v>
      </c>
      <c r="AL117" s="53" t="s">
        <v>35</v>
      </c>
      <c r="AM117" s="53" t="s">
        <v>52</v>
      </c>
      <c r="AN117" s="53" t="s">
        <v>49</v>
      </c>
    </row>
    <row r="118" spans="1:40" ht="25.5" customHeight="1" x14ac:dyDescent="0.25">
      <c r="A118" s="144">
        <v>106</v>
      </c>
      <c r="B118" s="42" t="s">
        <v>143</v>
      </c>
      <c r="C118" s="15" t="s">
        <v>142</v>
      </c>
      <c r="D118" s="17" t="s">
        <v>5</v>
      </c>
      <c r="E118" s="70">
        <v>44130</v>
      </c>
      <c r="F118" s="70" t="s">
        <v>105</v>
      </c>
      <c r="G118" s="17"/>
      <c r="H118" s="70">
        <v>44130</v>
      </c>
      <c r="I118" s="16">
        <f t="shared" si="0"/>
        <v>0</v>
      </c>
      <c r="J118" s="28" t="s">
        <v>57</v>
      </c>
      <c r="K118" s="27"/>
      <c r="L118" s="74" t="str">
        <f>IF(AND(C118="Abierto",D118="Urgente"),A118,"")</f>
        <v/>
      </c>
      <c r="M118" s="74" t="str">
        <f ca="1">IF(AND(C118="Abierto",D118="Urgente"),TODAY()-E118,"")</f>
        <v/>
      </c>
      <c r="N118" s="74" t="str">
        <f>IF(AND(C118="Abierto",D118="Urgente"),RANK(M118,$M$13:$M$767,0)+COUNTIF($M$13:M118,M118)-1,"")</f>
        <v/>
      </c>
      <c r="O118" s="74" t="str">
        <f>IF(AND(C118="Abierto",D118="Alta"),A118,"")</f>
        <v/>
      </c>
      <c r="P118" s="74" t="str">
        <f ca="1">IF(AND(C118="Abierto",D118="Alta"),TODAY()-E118,"")</f>
        <v/>
      </c>
      <c r="Q118" s="74" t="str">
        <f>IF(AND(C118="Abierto",D118="Alta"),RANK(P118,$P$13:$P$767,0)+COUNTIF($P$13:P118,P118)-1+MAX(N:N),"")</f>
        <v/>
      </c>
      <c r="R118" s="74" t="str">
        <f>IF(AND(C118="Abierto",D118="Media"),A118,"")</f>
        <v/>
      </c>
      <c r="S118" s="74" t="str">
        <f ca="1">IF(AND(C118="Abierto",D118="Media"),TODAY()-E118,"")</f>
        <v/>
      </c>
      <c r="T118" s="74" t="str">
        <f>IF(AND(C118="Abierto",D118="Media"),RANK(S118,$S$13:$S$767,0)+COUNTIF($S$13:S118,S118)-1+MAX(N:N,Q:Q),"")</f>
        <v/>
      </c>
      <c r="U118" s="74" t="str">
        <f>IF(AND(C118="Abierto",D118="Baja"),A118,"")</f>
        <v/>
      </c>
      <c r="V118" s="74" t="str">
        <f ca="1">IF(AND(C118="Abierto",D118="Baja"),TODAY()-E118,"")</f>
        <v/>
      </c>
      <c r="W118" s="74" t="str">
        <f>IF(AND(C118="Abierto",D118="Baja"),RANK(V118,$V$13:$V$767,0)+COUNTIF($V$13:V118,V118)-1+MAX(N:N,Q:Q,T:T),"")</f>
        <v/>
      </c>
      <c r="X118" s="28" t="str">
        <f>IF(OR(C118="Resuelto",C118=""),"",SUM(N118,Q118,T118,W118))</f>
        <v/>
      </c>
      <c r="Y118" s="28" t="str">
        <f>IF(OR(C118="Resuelto",C118=""),"",SUM(M118,P118,S118,V118))</f>
        <v/>
      </c>
      <c r="Z118" s="28" t="str">
        <f>IF(OR(C118="Resuelto",C118=""),"",SUM(L118,O118,R118,U118))</f>
        <v/>
      </c>
      <c r="AA118" s="28">
        <v>217</v>
      </c>
      <c r="AB118" s="28" t="str">
        <f t="shared" ca="1" si="4"/>
        <v/>
      </c>
      <c r="AC118" s="75" t="str">
        <f t="shared" ca="1" si="5"/>
        <v/>
      </c>
      <c r="AD118" s="53"/>
      <c r="AE118" s="53"/>
      <c r="AF118" s="53"/>
      <c r="AG118" s="53"/>
      <c r="AH118" s="78" t="str">
        <f>IF(AI118="","",MAX($AH$5:AH117)+1)</f>
        <v/>
      </c>
      <c r="AI118" s="53" t="str">
        <f>IF(G117="","",IF(COUNTIF($AI$11:AI117,G117)=0,G117,""))</f>
        <v/>
      </c>
      <c r="AJ118" s="53" t="str">
        <f t="shared" si="6"/>
        <v/>
      </c>
      <c r="AK118" s="53" t="s">
        <v>44</v>
      </c>
      <c r="AL118" s="53" t="s">
        <v>35</v>
      </c>
      <c r="AM118" s="53" t="s">
        <v>52</v>
      </c>
      <c r="AN118" s="53" t="s">
        <v>49</v>
      </c>
    </row>
    <row r="119" spans="1:40" ht="25.5" customHeight="1" x14ac:dyDescent="0.25">
      <c r="A119" s="102">
        <v>107</v>
      </c>
      <c r="B119" s="42">
        <v>2025979</v>
      </c>
      <c r="C119" s="15" t="s">
        <v>142</v>
      </c>
      <c r="D119" s="17" t="s">
        <v>6</v>
      </c>
      <c r="E119" s="70">
        <v>44130</v>
      </c>
      <c r="F119" s="70"/>
      <c r="G119" s="17" t="s">
        <v>110</v>
      </c>
      <c r="H119" s="70">
        <v>44133</v>
      </c>
      <c r="I119" s="16">
        <f t="shared" si="0"/>
        <v>3</v>
      </c>
      <c r="J119" s="28" t="s">
        <v>57</v>
      </c>
      <c r="K119" s="27"/>
      <c r="L119" s="74" t="str">
        <f>IF(AND(C119="Abierto",D119="Urgente"),A117,"")</f>
        <v/>
      </c>
      <c r="M119" s="74" t="str">
        <f ca="1">IF(AND(C119="Abierto",D119="Urgente"),TODAY()-E119,"")</f>
        <v/>
      </c>
      <c r="N119" s="74" t="str">
        <f>IF(AND(C119="Abierto",D119="Urgente"),RANK(M119,$M$13:$M$767,0)+COUNTIF($M$13:M119,M119)-1,"")</f>
        <v/>
      </c>
      <c r="O119" s="74" t="str">
        <f>IF(AND(C119="Abierto",D119="Alta"),A117,"")</f>
        <v/>
      </c>
      <c r="P119" s="74" t="str">
        <f ca="1">IF(AND(C119="Abierto",D119="Alta"),TODAY()-E119,"")</f>
        <v/>
      </c>
      <c r="Q119" s="74" t="str">
        <f>IF(AND(C119="Abierto",D119="Alta"),RANK(P119,$P$13:$P$767,0)+COUNTIF($P$13:P119,P119)-1+MAX(N:N),"")</f>
        <v/>
      </c>
      <c r="R119" s="74" t="str">
        <f>IF(AND(C119="Abierto",D119="Media"),A117,"")</f>
        <v/>
      </c>
      <c r="S119" s="74" t="str">
        <f ca="1">IF(AND(C119="Abierto",D119="Media"),TODAY()-E119,"")</f>
        <v/>
      </c>
      <c r="T119" s="74" t="str">
        <f>IF(AND(C119="Abierto",D119="Media"),RANK(S119,$S$13:$S$767,0)+COUNTIF($S$13:S119,S119)-1+MAX(N:N,Q:Q),"")</f>
        <v/>
      </c>
      <c r="U119" s="74" t="str">
        <f>IF(AND(C119="Abierto",D119="Baja"),A117,"")</f>
        <v/>
      </c>
      <c r="V119" s="74" t="str">
        <f ca="1">IF(AND(C119="Abierto",D119="Baja"),TODAY()-E119,"")</f>
        <v/>
      </c>
      <c r="W119" s="74" t="str">
        <f>IF(AND(C119="Abierto",D119="Baja"),RANK(V119,$V$13:$V$767,0)+COUNTIF($V$13:V119,V119)-1+MAX(N:N,Q:Q,T:T),"")</f>
        <v/>
      </c>
      <c r="X119" s="28" t="str">
        <f>IF(OR(C119="Resuelto",C119=""),"",SUM(N119,Q119,T119,W119))</f>
        <v/>
      </c>
      <c r="Y119" s="28" t="str">
        <f>IF(OR(C119="Resuelto",C119=""),"",SUM(M119,P119,S119,V119))</f>
        <v/>
      </c>
      <c r="Z119" s="28" t="str">
        <f>IF(OR(C119="Resuelto",C119=""),"",SUM(L119,O119,R119,U119))</f>
        <v/>
      </c>
      <c r="AA119" s="28">
        <v>218</v>
      </c>
      <c r="AB119" s="28" t="str">
        <f t="shared" ca="1" si="4"/>
        <v/>
      </c>
      <c r="AC119" s="75" t="str">
        <f t="shared" ca="1" si="5"/>
        <v/>
      </c>
      <c r="AD119" s="53"/>
      <c r="AE119" s="53"/>
      <c r="AF119" s="53"/>
      <c r="AG119" s="53"/>
      <c r="AH119" s="78" t="str">
        <f>IF(AI119="","",MAX($AH$5:AH116)+1)</f>
        <v/>
      </c>
      <c r="AI119" s="53" t="str">
        <f>IF(G116="","",IF(COUNTIF($AI$11:AI116,G116)=0,G116,""))</f>
        <v/>
      </c>
      <c r="AJ119" s="53" t="str">
        <f t="shared" si="6"/>
        <v/>
      </c>
      <c r="AK119" s="53" t="s">
        <v>40</v>
      </c>
      <c r="AL119" s="53" t="s">
        <v>36</v>
      </c>
      <c r="AM119" s="53" t="s">
        <v>52</v>
      </c>
      <c r="AN119" s="53" t="s">
        <v>50</v>
      </c>
    </row>
    <row r="120" spans="1:40" ht="25.5" customHeight="1" x14ac:dyDescent="0.25">
      <c r="A120" s="144">
        <v>108</v>
      </c>
      <c r="B120" s="15">
        <v>2025980</v>
      </c>
      <c r="C120" s="15" t="s">
        <v>142</v>
      </c>
      <c r="D120" s="17" t="s">
        <v>6</v>
      </c>
      <c r="E120" s="70">
        <v>44130</v>
      </c>
      <c r="F120" s="70"/>
      <c r="G120" s="17" t="s">
        <v>110</v>
      </c>
      <c r="H120" s="70">
        <v>44133</v>
      </c>
      <c r="I120" s="16">
        <f t="shared" si="0"/>
        <v>3</v>
      </c>
      <c r="J120" s="28" t="s">
        <v>57</v>
      </c>
      <c r="K120" s="27"/>
      <c r="L120" s="74" t="str">
        <f>IF(AND(C120="Abierto",D120="Urgente"),A118,"")</f>
        <v/>
      </c>
      <c r="M120" s="74" t="str">
        <f ca="1">IF(AND(C120="Abierto",D120="Urgente"),TODAY()-E120,"")</f>
        <v/>
      </c>
      <c r="N120" s="74" t="str">
        <f>IF(AND(C120="Abierto",D120="Urgente"),RANK(M120,$M$13:$M$767,0)+COUNTIF($M$13:M120,M120)-1,"")</f>
        <v/>
      </c>
      <c r="O120" s="74" t="str">
        <f>IF(AND(C120="Abierto",D120="Alta"),A118,"")</f>
        <v/>
      </c>
      <c r="P120" s="74" t="str">
        <f ca="1">IF(AND(C120="Abierto",D120="Alta"),TODAY()-E120,"")</f>
        <v/>
      </c>
      <c r="Q120" s="74" t="str">
        <f>IF(AND(C120="Abierto",D120="Alta"),RANK(P120,$P$13:$P$767,0)+COUNTIF($P$13:P120,P120)-1+MAX(N:N),"")</f>
        <v/>
      </c>
      <c r="R120" s="74" t="str">
        <f>IF(AND(C120="Abierto",D120="Media"),A118,"")</f>
        <v/>
      </c>
      <c r="S120" s="74" t="str">
        <f ca="1">IF(AND(C120="Abierto",D120="Media"),TODAY()-E120,"")</f>
        <v/>
      </c>
      <c r="T120" s="74" t="str">
        <f>IF(AND(C120="Abierto",D120="Media"),RANK(S120,$S$13:$S$767,0)+COUNTIF($S$13:S120,S120)-1+MAX(N:N,Q:Q),"")</f>
        <v/>
      </c>
      <c r="U120" s="74" t="str">
        <f>IF(AND(C120="Abierto",D120="Baja"),A118,"")</f>
        <v/>
      </c>
      <c r="V120" s="74" t="str">
        <f ca="1">IF(AND(C120="Abierto",D120="Baja"),TODAY()-E120,"")</f>
        <v/>
      </c>
      <c r="W120" s="74" t="str">
        <f>IF(AND(C120="Abierto",D120="Baja"),RANK(V120,$V$13:$V$767,0)+COUNTIF($V$13:V120,V120)-1+MAX(N:N,Q:Q,T:T),"")</f>
        <v/>
      </c>
      <c r="X120" s="28" t="str">
        <f>IF(OR(C120="Resuelto",C120=""),"",SUM(N120,Q120,T120,W120))</f>
        <v/>
      </c>
      <c r="Y120" s="28" t="str">
        <f>IF(OR(C120="Resuelto",C120=""),"",SUM(M120,P120,S120,V120))</f>
        <v/>
      </c>
      <c r="Z120" s="28" t="str">
        <f>IF(OR(C120="Resuelto",C120=""),"",SUM(L120,O120,R120,U120))</f>
        <v/>
      </c>
      <c r="AA120" s="28">
        <v>218</v>
      </c>
      <c r="AB120" s="28" t="str">
        <f t="shared" ca="1" si="4"/>
        <v/>
      </c>
      <c r="AC120" s="75" t="str">
        <f t="shared" ca="1" si="5"/>
        <v/>
      </c>
      <c r="AD120" s="53"/>
      <c r="AE120" s="53"/>
      <c r="AF120" s="53"/>
      <c r="AG120" s="53"/>
      <c r="AH120" s="78" t="str">
        <f>IF(AI120="","",MAX($AH$5:AH117)+1)</f>
        <v/>
      </c>
      <c r="AI120" s="53" t="str">
        <f>IF(G117="","",IF(COUNTIF($AI$11:AI117,G117)=0,G117,""))</f>
        <v/>
      </c>
      <c r="AJ120" s="53" t="str">
        <f t="shared" si="6"/>
        <v/>
      </c>
      <c r="AK120" s="53" t="s">
        <v>40</v>
      </c>
      <c r="AL120" s="53" t="s">
        <v>36</v>
      </c>
      <c r="AM120" s="53" t="s">
        <v>52</v>
      </c>
      <c r="AN120" s="53" t="s">
        <v>50</v>
      </c>
    </row>
    <row r="121" spans="1:40" ht="25.5" customHeight="1" x14ac:dyDescent="0.25">
      <c r="A121" s="102">
        <v>109</v>
      </c>
      <c r="B121" s="15">
        <v>2025981</v>
      </c>
      <c r="C121" s="15" t="s">
        <v>142</v>
      </c>
      <c r="D121" s="17" t="s">
        <v>6</v>
      </c>
      <c r="E121" s="70">
        <v>44130</v>
      </c>
      <c r="F121" s="70" t="s">
        <v>62</v>
      </c>
      <c r="G121" s="17"/>
      <c r="H121" s="70">
        <v>44133</v>
      </c>
      <c r="I121" s="16">
        <f t="shared" si="0"/>
        <v>3</v>
      </c>
      <c r="J121" s="28" t="s">
        <v>57</v>
      </c>
      <c r="K121" s="27"/>
      <c r="L121" s="74" t="str">
        <f>IF(AND(C121="Abierto",D121="Urgente"),A121,"")</f>
        <v/>
      </c>
      <c r="M121" s="74" t="str">
        <f ca="1">IF(AND(C121="Abierto",D121="Urgente"),TODAY()-E121,"")</f>
        <v/>
      </c>
      <c r="N121" s="74" t="str">
        <f>IF(AND(C121="Abierto",D121="Urgente"),RANK(M121,$M$13:$M$767,0)+COUNTIF($M$13:M121,M121)-1,"")</f>
        <v/>
      </c>
      <c r="O121" s="74" t="str">
        <f>IF(AND(C121="Abierto",D121="Alta"),A121,"")</f>
        <v/>
      </c>
      <c r="P121" s="74" t="str">
        <f ca="1">IF(AND(C121="Abierto",D121="Alta"),TODAY()-E121,"")</f>
        <v/>
      </c>
      <c r="Q121" s="74" t="str">
        <f>IF(AND(C121="Abierto",D121="Alta"),RANK(P121,$P$13:$P$767,0)+COUNTIF($P$13:P121,P121)-1+MAX(N:N),"")</f>
        <v/>
      </c>
      <c r="R121" s="74" t="str">
        <f>IF(AND(C121="Abierto",D121="Media"),A121,"")</f>
        <v/>
      </c>
      <c r="S121" s="74" t="str">
        <f ca="1">IF(AND(C121="Abierto",D121="Media"),TODAY()-E121,"")</f>
        <v/>
      </c>
      <c r="T121" s="74" t="str">
        <f>IF(AND(C121="Abierto",D121="Media"),RANK(S121,$S$13:$S$767,0)+COUNTIF($S$13:S121,S121)-1+MAX(N:N,Q:Q),"")</f>
        <v/>
      </c>
      <c r="U121" s="74" t="str">
        <f>IF(AND(C121="Abierto",D121="Baja"),A121,"")</f>
        <v/>
      </c>
      <c r="V121" s="74" t="str">
        <f ca="1">IF(AND(C121="Abierto",D121="Baja"),TODAY()-E121,"")</f>
        <v/>
      </c>
      <c r="W121" s="74" t="str">
        <f>IF(AND(C121="Abierto",D121="Baja"),RANK(V121,$V$13:$V$767,0)+COUNTIF($V$13:V121,V121)-1+MAX(N:N,Q:Q,T:T),"")</f>
        <v/>
      </c>
      <c r="X121" s="28" t="str">
        <f>IF(OR(C121="Resuelto",C121=""),"",SUM(N121,Q121,T121,W121))</f>
        <v/>
      </c>
      <c r="Y121" s="28" t="str">
        <f>IF(OR(C121="Resuelto",C121=""),"",SUM(M121,P121,S121,V121))</f>
        <v/>
      </c>
      <c r="Z121" s="28" t="str">
        <f>IF(OR(C121="Resuelto",C121=""),"",SUM(L121,O121,R121,U121))</f>
        <v/>
      </c>
      <c r="AA121" s="28">
        <v>222</v>
      </c>
      <c r="AB121" s="28" t="str">
        <f t="shared" ca="1" si="4"/>
        <v/>
      </c>
      <c r="AC121" s="75" t="str">
        <f t="shared" ca="1" si="5"/>
        <v/>
      </c>
      <c r="AD121" s="53"/>
      <c r="AE121" s="53"/>
      <c r="AF121" s="53"/>
      <c r="AG121" s="53"/>
      <c r="AH121" s="78" t="e">
        <f>IF(AI121="","",MAX($AH$5:AH120)+1)</f>
        <v>#REF!</v>
      </c>
      <c r="AI121" s="53" t="str">
        <f>IF(G120="","",IF(COUNTIF($AI$11:AI120,G120)=0,G120,""))</f>
        <v xml:space="preserve">Enfermería </v>
      </c>
      <c r="AJ121" s="53" t="str">
        <f t="shared" si="6"/>
        <v/>
      </c>
      <c r="AK121" s="53" t="s">
        <v>40</v>
      </c>
      <c r="AL121" s="53" t="s">
        <v>36</v>
      </c>
      <c r="AM121" s="53" t="s">
        <v>52</v>
      </c>
      <c r="AN121" s="53" t="s">
        <v>51</v>
      </c>
    </row>
    <row r="122" spans="1:40" ht="25.5" customHeight="1" x14ac:dyDescent="0.25">
      <c r="A122" s="144">
        <v>110</v>
      </c>
      <c r="B122" s="42" t="s">
        <v>143</v>
      </c>
      <c r="C122" s="15" t="s">
        <v>142</v>
      </c>
      <c r="D122" s="17" t="s">
        <v>5</v>
      </c>
      <c r="E122" s="70">
        <v>44130</v>
      </c>
      <c r="F122" s="70" t="s">
        <v>105</v>
      </c>
      <c r="G122" s="17"/>
      <c r="H122" s="70">
        <v>44131</v>
      </c>
      <c r="I122" s="16">
        <f t="shared" si="0"/>
        <v>1</v>
      </c>
      <c r="J122" s="28" t="s">
        <v>57</v>
      </c>
      <c r="K122" s="27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28"/>
      <c r="Y122" s="28"/>
      <c r="Z122" s="28"/>
      <c r="AA122" s="28"/>
      <c r="AB122" s="28"/>
      <c r="AC122" s="75"/>
      <c r="AD122" s="53"/>
      <c r="AE122" s="53"/>
      <c r="AF122" s="53"/>
      <c r="AG122" s="53"/>
      <c r="AH122" s="78"/>
      <c r="AI122" s="53"/>
      <c r="AJ122" s="53"/>
      <c r="AK122" s="53" t="s">
        <v>44</v>
      </c>
      <c r="AL122" s="53" t="s">
        <v>34</v>
      </c>
      <c r="AM122" s="53" t="s">
        <v>52</v>
      </c>
      <c r="AN122" s="53" t="s">
        <v>49</v>
      </c>
    </row>
    <row r="123" spans="1:40" ht="25.5" customHeight="1" x14ac:dyDescent="0.25">
      <c r="A123" s="102">
        <v>111</v>
      </c>
      <c r="B123" s="42" t="s">
        <v>143</v>
      </c>
      <c r="C123" s="15" t="s">
        <v>142</v>
      </c>
      <c r="D123" s="17" t="s">
        <v>5</v>
      </c>
      <c r="E123" s="70">
        <v>44130</v>
      </c>
      <c r="F123" s="70" t="s">
        <v>105</v>
      </c>
      <c r="G123" s="17"/>
      <c r="H123" s="70">
        <v>44131</v>
      </c>
      <c r="I123" s="16">
        <f t="shared" si="0"/>
        <v>1</v>
      </c>
      <c r="J123" s="28" t="s">
        <v>57</v>
      </c>
      <c r="K123" s="27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28"/>
      <c r="Y123" s="28"/>
      <c r="Z123" s="28"/>
      <c r="AA123" s="28"/>
      <c r="AB123" s="28"/>
      <c r="AC123" s="75"/>
      <c r="AD123" s="53"/>
      <c r="AE123" s="53"/>
      <c r="AF123" s="53"/>
      <c r="AG123" s="53"/>
      <c r="AH123" s="78"/>
      <c r="AI123" s="53"/>
      <c r="AJ123" s="53"/>
      <c r="AK123" s="53" t="s">
        <v>44</v>
      </c>
      <c r="AL123" s="53" t="s">
        <v>34</v>
      </c>
      <c r="AM123" s="53" t="s">
        <v>52</v>
      </c>
      <c r="AN123" s="53" t="s">
        <v>49</v>
      </c>
    </row>
    <row r="124" spans="1:40" ht="25.5" customHeight="1" x14ac:dyDescent="0.25">
      <c r="A124" s="144">
        <v>112</v>
      </c>
      <c r="B124" s="42" t="s">
        <v>143</v>
      </c>
      <c r="C124" s="15" t="s">
        <v>142</v>
      </c>
      <c r="D124" s="17" t="s">
        <v>5</v>
      </c>
      <c r="E124" s="70">
        <v>44130</v>
      </c>
      <c r="F124" s="70" t="s">
        <v>105</v>
      </c>
      <c r="G124" s="17"/>
      <c r="H124" s="70">
        <v>44131</v>
      </c>
      <c r="I124" s="16">
        <f t="shared" si="0"/>
        <v>1</v>
      </c>
      <c r="J124" s="28" t="s">
        <v>57</v>
      </c>
      <c r="K124" s="27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28"/>
      <c r="Y124" s="28"/>
      <c r="Z124" s="28"/>
      <c r="AA124" s="28"/>
      <c r="AB124" s="28"/>
      <c r="AC124" s="75"/>
      <c r="AD124" s="53"/>
      <c r="AE124" s="53"/>
      <c r="AF124" s="53"/>
      <c r="AG124" s="53"/>
      <c r="AH124" s="78"/>
      <c r="AI124" s="53"/>
      <c r="AJ124" s="53"/>
      <c r="AK124" s="53" t="s">
        <v>44</v>
      </c>
      <c r="AL124" s="53" t="s">
        <v>34</v>
      </c>
      <c r="AM124" s="53" t="s">
        <v>53</v>
      </c>
      <c r="AN124" s="53" t="s">
        <v>51</v>
      </c>
    </row>
    <row r="125" spans="1:40" ht="25.5" customHeight="1" x14ac:dyDescent="0.25">
      <c r="A125" s="102">
        <v>113</v>
      </c>
      <c r="B125" s="42" t="s">
        <v>143</v>
      </c>
      <c r="C125" s="15" t="s">
        <v>142</v>
      </c>
      <c r="D125" s="17" t="s">
        <v>5</v>
      </c>
      <c r="E125" s="70">
        <v>44131</v>
      </c>
      <c r="F125" s="70" t="s">
        <v>105</v>
      </c>
      <c r="G125" s="17"/>
      <c r="H125" s="70">
        <v>44131</v>
      </c>
      <c r="I125" s="16">
        <f t="shared" si="0"/>
        <v>0</v>
      </c>
      <c r="J125" s="28" t="s">
        <v>57</v>
      </c>
      <c r="K125" s="27"/>
      <c r="L125" s="74" t="str">
        <f>IF(AND(C125="Abierto",D125="Urgente"),A125,"")</f>
        <v/>
      </c>
      <c r="M125" s="74" t="str">
        <f ca="1">IF(AND(C125="Abierto",D125="Urgente"),TODAY()-E125,"")</f>
        <v/>
      </c>
      <c r="N125" s="74" t="str">
        <f>IF(AND(C125="Abierto",D125="Urgente"),RANK(M125,$M$13:$M$767,0)+COUNTIF($M$13:M125,M125)-1,"")</f>
        <v/>
      </c>
      <c r="O125" s="74" t="str">
        <f>IF(AND(C125="Abierto",D125="Alta"),A125,"")</f>
        <v/>
      </c>
      <c r="P125" s="74" t="str">
        <f ca="1">IF(AND(C125="Abierto",D125="Alta"),TODAY()-E125,"")</f>
        <v/>
      </c>
      <c r="Q125" s="74" t="str">
        <f>IF(AND(C125="Abierto",D125="Alta"),RANK(P125,$P$13:$P$767,0)+COUNTIF($P$13:P125,P125)-1+MAX(N:N),"")</f>
        <v/>
      </c>
      <c r="R125" s="74" t="str">
        <f>IF(AND(C125="Abierto",D125="Media"),A125,"")</f>
        <v/>
      </c>
      <c r="S125" s="74" t="str">
        <f ca="1">IF(AND(C125="Abierto",D125="Media"),TODAY()-E125,"")</f>
        <v/>
      </c>
      <c r="T125" s="74" t="str">
        <f>IF(AND(C125="Abierto",D125="Media"),RANK(S125,$S$13:$S$767,0)+COUNTIF($S$13:S125,S125)-1+MAX(N:N,Q:Q),"")</f>
        <v/>
      </c>
      <c r="U125" s="74" t="str">
        <f>IF(AND(C125="Abierto",D125="Baja"),A125,"")</f>
        <v/>
      </c>
      <c r="V125" s="74" t="str">
        <f ca="1">IF(AND(C125="Abierto",D125="Baja"),TODAY()-E125,"")</f>
        <v/>
      </c>
      <c r="W125" s="74" t="str">
        <f>IF(AND(C125="Abierto",D125="Baja"),RANK(V125,$V$13:$V$767,0)+COUNTIF($V$13:V125,V125)-1+MAX(N:N,Q:Q,T:T),"")</f>
        <v/>
      </c>
      <c r="X125" s="28" t="str">
        <f>IF(OR(C125="Resuelto",C125=""),"",SUM(N125,Q125,T125,W125))</f>
        <v/>
      </c>
      <c r="Y125" s="28" t="str">
        <f>IF(OR(C125="Resuelto",C125=""),"",SUM(M125,P125,S125,V125))</f>
        <v/>
      </c>
      <c r="Z125" s="28" t="str">
        <f>IF(OR(C125="Resuelto",C125=""),"",SUM(L125,O125,R125,U125))</f>
        <v/>
      </c>
      <c r="AA125" s="28">
        <v>223</v>
      </c>
      <c r="AB125" s="28" t="str">
        <f t="shared" ref="AB125:AB188" ca="1" si="7">IF(ISNA(VLOOKUP(AA125,$X$13:$Z$764,3,FALSE))=TRUE,"",VLOOKUP(AA125,$X$13:$Z$764,3,FALSE))</f>
        <v/>
      </c>
      <c r="AC125" s="75" t="str">
        <f t="shared" ref="AC125:AC188" ca="1" si="8">IF(ISNA(VLOOKUP(AA125,$X$13:$Z$764,2,FALSE))=TRUE,"",VLOOKUP(AA125,$X$13:$Z$764,2,FALSE))</f>
        <v/>
      </c>
      <c r="AD125" s="53"/>
      <c r="AE125" s="53"/>
      <c r="AF125" s="53"/>
      <c r="AG125" s="53"/>
      <c r="AH125" s="78" t="str">
        <f>IF(AI125="","",MAX($AH$5:AH121)+1)</f>
        <v/>
      </c>
      <c r="AI125" s="53" t="str">
        <f>IF(G121="","",IF(COUNTIF($AI$11:AI121,G121)=0,G121,""))</f>
        <v/>
      </c>
      <c r="AJ125" s="53" t="str">
        <f t="shared" ref="AJ125:AJ188" si="9">IF(ISNA(VLOOKUP(AA125,$AH$13:$AI$764,2,FALSE))=TRUE,"",VLOOKUP(AA125,$AH$13:$AI$764,2,FALSE))</f>
        <v/>
      </c>
      <c r="AK125" s="53" t="s">
        <v>44</v>
      </c>
      <c r="AL125" s="53" t="s">
        <v>35</v>
      </c>
      <c r="AM125" s="53" t="s">
        <v>52</v>
      </c>
      <c r="AN125" s="53" t="s">
        <v>49</v>
      </c>
    </row>
    <row r="126" spans="1:40" ht="25.5" customHeight="1" x14ac:dyDescent="0.25">
      <c r="A126" s="144">
        <v>114</v>
      </c>
      <c r="B126" s="42" t="s">
        <v>143</v>
      </c>
      <c r="C126" s="15" t="s">
        <v>142</v>
      </c>
      <c r="D126" s="17" t="s">
        <v>5</v>
      </c>
      <c r="E126" s="70">
        <v>44131</v>
      </c>
      <c r="F126" s="70" t="s">
        <v>105</v>
      </c>
      <c r="G126" s="17"/>
      <c r="H126" s="70">
        <v>44131</v>
      </c>
      <c r="I126" s="16">
        <f t="shared" si="0"/>
        <v>0</v>
      </c>
      <c r="J126" s="28" t="s">
        <v>57</v>
      </c>
      <c r="K126" s="27"/>
      <c r="L126" s="74" t="str">
        <f>IF(AND(C126="Abierto",D126="Urgente"),A126,"")</f>
        <v/>
      </c>
      <c r="M126" s="74" t="str">
        <f ca="1">IF(AND(C126="Abierto",D126="Urgente"),TODAY()-E126,"")</f>
        <v/>
      </c>
      <c r="N126" s="74" t="str">
        <f>IF(AND(C126="Abierto",D126="Urgente"),RANK(M126,$M$13:$M$767,0)+COUNTIF($M$13:M126,M126)-1,"")</f>
        <v/>
      </c>
      <c r="O126" s="74" t="str">
        <f>IF(AND(C126="Abierto",D126="Alta"),A126,"")</f>
        <v/>
      </c>
      <c r="P126" s="74" t="str">
        <f ca="1">IF(AND(C126="Abierto",D126="Alta"),TODAY()-E126,"")</f>
        <v/>
      </c>
      <c r="Q126" s="74" t="str">
        <f>IF(AND(C126="Abierto",D126="Alta"),RANK(P126,$P$13:$P$767,0)+COUNTIF($P$13:P126,P126)-1+MAX(N:N),"")</f>
        <v/>
      </c>
      <c r="R126" s="74" t="str">
        <f>IF(AND(C126="Abierto",D126="Media"),A126,"")</f>
        <v/>
      </c>
      <c r="S126" s="74" t="str">
        <f ca="1">IF(AND(C126="Abierto",D126="Media"),TODAY()-E126,"")</f>
        <v/>
      </c>
      <c r="T126" s="74" t="str">
        <f>IF(AND(C126="Abierto",D126="Media"),RANK(S126,$S$13:$S$767,0)+COUNTIF($S$13:S126,S126)-1+MAX(N:N,Q:Q),"")</f>
        <v/>
      </c>
      <c r="U126" s="74" t="str">
        <f>IF(AND(C126="Abierto",D126="Baja"),A126,"")</f>
        <v/>
      </c>
      <c r="V126" s="74" t="str">
        <f ca="1">IF(AND(C126="Abierto",D126="Baja"),TODAY()-E126,"")</f>
        <v/>
      </c>
      <c r="W126" s="74" t="str">
        <f>IF(AND(C126="Abierto",D126="Baja"),RANK(V126,$V$13:$V$767,0)+COUNTIF($V$13:V126,V126)-1+MAX(N:N,Q:Q,T:T),"")</f>
        <v/>
      </c>
      <c r="X126" s="28" t="str">
        <f>IF(OR(C126="Resuelto",C126=""),"",SUM(N126,Q126,T126,W126))</f>
        <v/>
      </c>
      <c r="Y126" s="28" t="str">
        <f>IF(OR(C126="Resuelto",C126=""),"",SUM(M126,P126,S126,V126))</f>
        <v/>
      </c>
      <c r="Z126" s="28" t="str">
        <f>IF(OR(C126="Resuelto",C126=""),"",SUM(L126,O126,R126,U126))</f>
        <v/>
      </c>
      <c r="AA126" s="28">
        <v>224</v>
      </c>
      <c r="AB126" s="28" t="str">
        <f t="shared" ca="1" si="7"/>
        <v/>
      </c>
      <c r="AC126" s="75" t="str">
        <f t="shared" ca="1" si="8"/>
        <v/>
      </c>
      <c r="AD126" s="53"/>
      <c r="AE126" s="53"/>
      <c r="AF126" s="53"/>
      <c r="AG126" s="53"/>
      <c r="AH126" s="78" t="str">
        <f>IF(AI126="","",MAX($AH$5:AH125)+1)</f>
        <v/>
      </c>
      <c r="AI126" s="53" t="str">
        <f>IF(G125="","",IF(COUNTIF($AI$11:AI125,G125)=0,G125,""))</f>
        <v/>
      </c>
      <c r="AJ126" s="53" t="str">
        <f t="shared" si="9"/>
        <v/>
      </c>
      <c r="AK126" s="53" t="s">
        <v>44</v>
      </c>
      <c r="AL126" s="53" t="s">
        <v>35</v>
      </c>
      <c r="AM126" s="53" t="s">
        <v>52</v>
      </c>
      <c r="AN126" s="53" t="s">
        <v>49</v>
      </c>
    </row>
    <row r="127" spans="1:40" ht="25.5" customHeight="1" x14ac:dyDescent="0.25">
      <c r="A127" s="102">
        <v>115</v>
      </c>
      <c r="B127" s="15">
        <v>2025982</v>
      </c>
      <c r="C127" s="15" t="s">
        <v>142</v>
      </c>
      <c r="D127" s="17" t="s">
        <v>6</v>
      </c>
      <c r="E127" s="70">
        <v>44131</v>
      </c>
      <c r="F127" s="70"/>
      <c r="G127" s="17" t="s">
        <v>110</v>
      </c>
      <c r="H127" s="70">
        <v>44133</v>
      </c>
      <c r="I127" s="16">
        <f t="shared" si="0"/>
        <v>2</v>
      </c>
      <c r="J127" s="28" t="s">
        <v>57</v>
      </c>
      <c r="K127" s="27"/>
      <c r="L127" s="74" t="str">
        <f>IF(AND(C127="Abierto",D127="Urgente"),A127,"")</f>
        <v/>
      </c>
      <c r="M127" s="74" t="str">
        <f ca="1">IF(AND(C127="Abierto",D127="Urgente"),TODAY()-E127,"")</f>
        <v/>
      </c>
      <c r="N127" s="74" t="str">
        <f>IF(AND(C127="Abierto",D127="Urgente"),RANK(M127,$M$13:$M$767,0)+COUNTIF($M$13:M127,M127)-1,"")</f>
        <v/>
      </c>
      <c r="O127" s="74" t="str">
        <f>IF(AND(C127="Abierto",D127="Alta"),A127,"")</f>
        <v/>
      </c>
      <c r="P127" s="74" t="str">
        <f ca="1">IF(AND(C127="Abierto",D127="Alta"),TODAY()-E127,"")</f>
        <v/>
      </c>
      <c r="Q127" s="74" t="str">
        <f>IF(AND(C127="Abierto",D127="Alta"),RANK(P127,$P$13:$P$767,0)+COUNTIF($P$13:P127,P127)-1+MAX(N:N),"")</f>
        <v/>
      </c>
      <c r="R127" s="74" t="str">
        <f>IF(AND(C127="Abierto",D127="Media"),A127,"")</f>
        <v/>
      </c>
      <c r="S127" s="74" t="str">
        <f ca="1">IF(AND(C127="Abierto",D127="Media"),TODAY()-E127,"")</f>
        <v/>
      </c>
      <c r="T127" s="74" t="str">
        <f>IF(AND(C127="Abierto",D127="Media"),RANK(S127,$S$13:$S$767,0)+COUNTIF($S$13:S127,S127)-1+MAX(N:N,Q:Q),"")</f>
        <v/>
      </c>
      <c r="U127" s="74" t="str">
        <f>IF(AND(C127="Abierto",D127="Baja"),A127,"")</f>
        <v/>
      </c>
      <c r="V127" s="74" t="str">
        <f ca="1">IF(AND(C127="Abierto",D127="Baja"),TODAY()-E127,"")</f>
        <v/>
      </c>
      <c r="W127" s="74" t="str">
        <f>IF(AND(C127="Abierto",D127="Baja"),RANK(V127,$V$13:$V$767,0)+COUNTIF($V$13:V127,V127)-1+MAX(N:N,Q:Q,T:T),"")</f>
        <v/>
      </c>
      <c r="X127" s="28" t="str">
        <f>IF(OR(C127="Resuelto",C127=""),"",SUM(N127,Q127,T127,W127))</f>
        <v/>
      </c>
      <c r="Y127" s="28" t="str">
        <f>IF(OR(C127="Resuelto",C127=""),"",SUM(M127,P127,S127,V127))</f>
        <v/>
      </c>
      <c r="Z127" s="28" t="str">
        <f>IF(OR(C127="Resuelto",C127=""),"",SUM(L127,O127,R127,U127))</f>
        <v/>
      </c>
      <c r="AA127" s="28">
        <v>225</v>
      </c>
      <c r="AB127" s="28" t="str">
        <f t="shared" ca="1" si="7"/>
        <v/>
      </c>
      <c r="AC127" s="75" t="str">
        <f t="shared" ca="1" si="8"/>
        <v/>
      </c>
      <c r="AD127" s="53"/>
      <c r="AE127" s="53"/>
      <c r="AF127" s="53"/>
      <c r="AG127" s="53"/>
      <c r="AH127" s="78" t="str">
        <f>IF(AI127="","",MAX($AH$5:AH126)+1)</f>
        <v/>
      </c>
      <c r="AI127" s="53" t="str">
        <f>IF(G126="","",IF(COUNTIF($AI$11:AI126,G126)=0,G126,""))</f>
        <v/>
      </c>
      <c r="AJ127" s="53" t="str">
        <f t="shared" si="9"/>
        <v/>
      </c>
      <c r="AK127" s="53" t="s">
        <v>40</v>
      </c>
      <c r="AL127" s="53" t="s">
        <v>34</v>
      </c>
      <c r="AM127" s="53" t="s">
        <v>52</v>
      </c>
      <c r="AN127" s="53" t="s">
        <v>51</v>
      </c>
    </row>
    <row r="128" spans="1:40" ht="25.5" customHeight="1" x14ac:dyDescent="0.25">
      <c r="A128" s="144">
        <v>116</v>
      </c>
      <c r="B128" s="15">
        <v>2025983</v>
      </c>
      <c r="C128" s="15" t="s">
        <v>142</v>
      </c>
      <c r="D128" s="17" t="s">
        <v>6</v>
      </c>
      <c r="E128" s="70">
        <v>44131</v>
      </c>
      <c r="F128" s="70" t="s">
        <v>89</v>
      </c>
      <c r="G128" s="17"/>
      <c r="H128" s="70">
        <v>44138</v>
      </c>
      <c r="I128" s="16">
        <f t="shared" si="0"/>
        <v>7</v>
      </c>
      <c r="J128" s="28" t="s">
        <v>57</v>
      </c>
      <c r="K128" s="27"/>
      <c r="L128" s="74" t="str">
        <f>IF(AND(C128="Abierto",D128="Urgente"),A128,"")</f>
        <v/>
      </c>
      <c r="M128" s="74" t="str">
        <f ca="1">IF(AND(C128="Abierto",D128="Urgente"),TODAY()-E128,"")</f>
        <v/>
      </c>
      <c r="N128" s="74" t="str">
        <f>IF(AND(C128="Abierto",D128="Urgente"),RANK(M128,$M$13:$M$767,0)+COUNTIF($M$13:M128,M128)-1,"")</f>
        <v/>
      </c>
      <c r="O128" s="74" t="str">
        <f>IF(AND(C128="Abierto",D128="Alta"),A128,"")</f>
        <v/>
      </c>
      <c r="P128" s="74" t="str">
        <f ca="1">IF(AND(C128="Abierto",D128="Alta"),TODAY()-E128,"")</f>
        <v/>
      </c>
      <c r="Q128" s="74" t="str">
        <f>IF(AND(C128="Abierto",D128="Alta"),RANK(P128,$P$13:$P$767,0)+COUNTIF($P$13:P128,P128)-1+MAX(N:N),"")</f>
        <v/>
      </c>
      <c r="R128" s="74" t="str">
        <f>IF(AND(C128="Abierto",D128="Media"),A128,"")</f>
        <v/>
      </c>
      <c r="S128" s="74" t="str">
        <f ca="1">IF(AND(C128="Abierto",D128="Media"),TODAY()-E128,"")</f>
        <v/>
      </c>
      <c r="T128" s="74" t="str">
        <f>IF(AND(C128="Abierto",D128="Media"),RANK(S128,$S$13:$S$767,0)+COUNTIF($S$13:S128,S128)-1+MAX(N:N,Q:Q),"")</f>
        <v/>
      </c>
      <c r="U128" s="74" t="str">
        <f>IF(AND(C128="Abierto",D128="Baja"),A128,"")</f>
        <v/>
      </c>
      <c r="V128" s="74" t="str">
        <f ca="1">IF(AND(C128="Abierto",D128="Baja"),TODAY()-E128,"")</f>
        <v/>
      </c>
      <c r="W128" s="74" t="str">
        <f>IF(AND(C128="Abierto",D128="Baja"),RANK(V128,$V$13:$V$767,0)+COUNTIF($V$13:V128,V128)-1+MAX(N:N,Q:Q,T:T),"")</f>
        <v/>
      </c>
      <c r="X128" s="28" t="str">
        <f>IF(OR(C128="Resuelto",C128=""),"",SUM(N128,Q128,T128,W128))</f>
        <v/>
      </c>
      <c r="Y128" s="28" t="str">
        <f>IF(OR(C128="Resuelto",C128=""),"",SUM(M128,P128,S128,V128))</f>
        <v/>
      </c>
      <c r="Z128" s="28" t="str">
        <f>IF(OR(C128="Resuelto",C128=""),"",SUM(L128,O128,R128,U128))</f>
        <v/>
      </c>
      <c r="AA128" s="28">
        <v>225</v>
      </c>
      <c r="AB128" s="28" t="str">
        <f t="shared" ca="1" si="7"/>
        <v/>
      </c>
      <c r="AC128" s="75" t="str">
        <f t="shared" ca="1" si="8"/>
        <v/>
      </c>
      <c r="AD128" s="53"/>
      <c r="AE128" s="53"/>
      <c r="AF128" s="53"/>
      <c r="AG128" s="53"/>
      <c r="AH128" s="78" t="str">
        <f>IF(AI128="","",MAX($AH$5:AH127)+1)</f>
        <v/>
      </c>
      <c r="AI128" s="53" t="str">
        <f>IF(G127="","",IF(COUNTIF($AI$11:AI127,G127)=0,G127,""))</f>
        <v/>
      </c>
      <c r="AJ128" s="53" t="str">
        <f t="shared" si="9"/>
        <v/>
      </c>
      <c r="AK128" s="53" t="s">
        <v>41</v>
      </c>
      <c r="AL128" s="53" t="s">
        <v>34</v>
      </c>
      <c r="AM128" s="53" t="s">
        <v>53</v>
      </c>
      <c r="AN128" s="53" t="s">
        <v>51</v>
      </c>
    </row>
    <row r="129" spans="1:40" ht="25.5" customHeight="1" x14ac:dyDescent="0.25">
      <c r="A129" s="102">
        <v>117</v>
      </c>
      <c r="B129" s="42" t="s">
        <v>143</v>
      </c>
      <c r="C129" s="15" t="s">
        <v>142</v>
      </c>
      <c r="D129" s="17" t="s">
        <v>5</v>
      </c>
      <c r="E129" s="70">
        <v>44131</v>
      </c>
      <c r="F129" s="70" t="s">
        <v>62</v>
      </c>
      <c r="G129" s="17"/>
      <c r="H129" s="146">
        <v>44139</v>
      </c>
      <c r="I129" s="16">
        <f t="shared" si="0"/>
        <v>8</v>
      </c>
      <c r="J129" s="28" t="s">
        <v>57</v>
      </c>
      <c r="K129" s="27"/>
      <c r="L129" s="74" t="str">
        <f>IF(AND(C129="Abierto",D129="Urgente"),A129,"")</f>
        <v/>
      </c>
      <c r="M129" s="74" t="str">
        <f ca="1">IF(AND(C129="Abierto",D129="Urgente"),TODAY()-E129,"")</f>
        <v/>
      </c>
      <c r="N129" s="74" t="str">
        <f>IF(AND(C129="Abierto",D129="Urgente"),RANK(M129,$M$13:$M$767,0)+COUNTIF($M$13:M129,M129)-1,"")</f>
        <v/>
      </c>
      <c r="O129" s="74" t="str">
        <f>IF(AND(C129="Abierto",D129="Alta"),A129,"")</f>
        <v/>
      </c>
      <c r="P129" s="74" t="str">
        <f ca="1">IF(AND(C129="Abierto",D129="Alta"),TODAY()-E129,"")</f>
        <v/>
      </c>
      <c r="Q129" s="74" t="str">
        <f>IF(AND(C129="Abierto",D129="Alta"),RANK(P129,$P$13:$P$767,0)+COUNTIF($P$13:P129,P129)-1+MAX(N:N),"")</f>
        <v/>
      </c>
      <c r="R129" s="74" t="str">
        <f>IF(AND(C129="Abierto",D129="Media"),A129,"")</f>
        <v/>
      </c>
      <c r="S129" s="74" t="str">
        <f ca="1">IF(AND(C129="Abierto",D129="Media"),TODAY()-E129,"")</f>
        <v/>
      </c>
      <c r="T129" s="74" t="str">
        <f>IF(AND(C129="Abierto",D129="Media"),RANK(S129,$S$13:$S$767,0)+COUNTIF($S$13:S129,S129)-1+MAX(N:N,Q:Q),"")</f>
        <v/>
      </c>
      <c r="U129" s="74" t="str">
        <f>IF(AND(C129="Abierto",D129="Baja"),A129,"")</f>
        <v/>
      </c>
      <c r="V129" s="74" t="str">
        <f ca="1">IF(AND(C129="Abierto",D129="Baja"),TODAY()-E129,"")</f>
        <v/>
      </c>
      <c r="W129" s="74" t="str">
        <f>IF(AND(C129="Abierto",D129="Baja"),RANK(V129,$V$13:$V$767,0)+COUNTIF($V$13:V129,V129)-1+MAX(N:N,Q:Q,T:T),"")</f>
        <v/>
      </c>
      <c r="X129" s="28" t="str">
        <f>IF(OR(C129="Resuelto",C129=""),"",SUM(N129,Q129,T129,W129))</f>
        <v/>
      </c>
      <c r="Y129" s="28" t="str">
        <f>IF(OR(C129="Resuelto",C129=""),"",SUM(M129,P129,S129,V129))</f>
        <v/>
      </c>
      <c r="Z129" s="28" t="str">
        <f>IF(OR(C129="Resuelto",C129=""),"",SUM(L129,O129,R129,U129))</f>
        <v/>
      </c>
      <c r="AA129" s="28">
        <v>225</v>
      </c>
      <c r="AB129" s="28" t="str">
        <f t="shared" ca="1" si="7"/>
        <v/>
      </c>
      <c r="AC129" s="75" t="str">
        <f t="shared" ca="1" si="8"/>
        <v/>
      </c>
      <c r="AD129" s="53"/>
      <c r="AE129" s="53"/>
      <c r="AF129" s="53"/>
      <c r="AG129" s="53"/>
      <c r="AH129" s="78" t="str">
        <f>IF(AI129="","",MAX($AH$5:AH128)+1)</f>
        <v/>
      </c>
      <c r="AI129" s="53" t="str">
        <f>IF(G128="","",IF(COUNTIF($AI$11:AI128,G128)=0,G128,""))</f>
        <v/>
      </c>
      <c r="AJ129" s="53" t="str">
        <f t="shared" si="9"/>
        <v/>
      </c>
      <c r="AK129" s="53" t="s">
        <v>44</v>
      </c>
      <c r="AL129" s="53" t="s">
        <v>34</v>
      </c>
      <c r="AM129" s="53" t="s">
        <v>52</v>
      </c>
      <c r="AN129" s="53" t="s">
        <v>49</v>
      </c>
    </row>
    <row r="130" spans="1:40" ht="25.5" customHeight="1" x14ac:dyDescent="0.25">
      <c r="A130" s="144">
        <v>118</v>
      </c>
      <c r="B130" s="42" t="s">
        <v>143</v>
      </c>
      <c r="C130" s="15" t="s">
        <v>142</v>
      </c>
      <c r="D130" s="17" t="s">
        <v>5</v>
      </c>
      <c r="E130" s="70">
        <v>44131</v>
      </c>
      <c r="F130" s="70" t="s">
        <v>105</v>
      </c>
      <c r="G130" s="17"/>
      <c r="H130" s="70">
        <v>44131</v>
      </c>
      <c r="I130" s="16">
        <f t="shared" si="0"/>
        <v>0</v>
      </c>
      <c r="J130" s="28" t="s">
        <v>57</v>
      </c>
      <c r="K130" s="27"/>
      <c r="L130" s="74" t="str">
        <f>IF(AND(C130="Abierto",D130="Urgente"),A130,"")</f>
        <v/>
      </c>
      <c r="M130" s="74" t="str">
        <f ca="1">IF(AND(C130="Abierto",D130="Urgente"),TODAY()-E130,"")</f>
        <v/>
      </c>
      <c r="N130" s="74" t="str">
        <f>IF(AND(C130="Abierto",D130="Urgente"),RANK(M130,$M$13:$M$767,0)+COUNTIF($M$13:M130,M130)-1,"")</f>
        <v/>
      </c>
      <c r="O130" s="74" t="str">
        <f>IF(AND(C130="Abierto",D130="Alta"),A130,"")</f>
        <v/>
      </c>
      <c r="P130" s="74" t="str">
        <f ca="1">IF(AND(C130="Abierto",D130="Alta"),TODAY()-E130,"")</f>
        <v/>
      </c>
      <c r="Q130" s="74" t="str">
        <f>IF(AND(C130="Abierto",D130="Alta"),RANK(P130,$P$13:$P$767,0)+COUNTIF($P$13:P130,P130)-1+MAX(N:N),"")</f>
        <v/>
      </c>
      <c r="R130" s="74" t="str">
        <f>IF(AND(C130="Abierto",D130="Media"),A130,"")</f>
        <v/>
      </c>
      <c r="S130" s="74" t="str">
        <f ca="1">IF(AND(C130="Abierto",D130="Media"),TODAY()-E130,"")</f>
        <v/>
      </c>
      <c r="T130" s="74" t="str">
        <f>IF(AND(C130="Abierto",D130="Media"),RANK(S130,$S$13:$S$767,0)+COUNTIF($S$13:S130,S130)-1+MAX(N:N,Q:Q),"")</f>
        <v/>
      </c>
      <c r="U130" s="74" t="str">
        <f>IF(AND(C130="Abierto",D130="Baja"),A130,"")</f>
        <v/>
      </c>
      <c r="V130" s="74" t="str">
        <f ca="1">IF(AND(C130="Abierto",D130="Baja"),TODAY()-E130,"")</f>
        <v/>
      </c>
      <c r="W130" s="74" t="str">
        <f>IF(AND(C130="Abierto",D130="Baja"),RANK(V130,$V$13:$V$767,0)+COUNTIF($V$13:V130,V130)-1+MAX(N:N,Q:Q,T:T),"")</f>
        <v/>
      </c>
      <c r="X130" s="28" t="str">
        <f>IF(OR(C130="Resuelto",C130=""),"",SUM(N130,Q130,T130,W130))</f>
        <v/>
      </c>
      <c r="Y130" s="28" t="str">
        <f>IF(OR(C130="Resuelto",C130=""),"",SUM(M130,P130,S130,V130))</f>
        <v/>
      </c>
      <c r="Z130" s="28" t="str">
        <f>IF(OR(C130="Resuelto",C130=""),"",SUM(L130,O130,R130,U130))</f>
        <v/>
      </c>
      <c r="AA130" s="28">
        <v>225</v>
      </c>
      <c r="AB130" s="28" t="str">
        <f t="shared" ca="1" si="7"/>
        <v/>
      </c>
      <c r="AC130" s="75" t="str">
        <f t="shared" ca="1" si="8"/>
        <v/>
      </c>
      <c r="AD130" s="53"/>
      <c r="AE130" s="53"/>
      <c r="AF130" s="53"/>
      <c r="AG130" s="53"/>
      <c r="AH130" s="78" t="str">
        <f>IF(AI130="","",MAX($AH$5:AH129)+1)</f>
        <v/>
      </c>
      <c r="AI130" s="53" t="str">
        <f>IF(G129="","",IF(COUNTIF($AI$11:AI129,G129)=0,G129,""))</f>
        <v/>
      </c>
      <c r="AJ130" s="53" t="str">
        <f t="shared" si="9"/>
        <v/>
      </c>
      <c r="AK130" s="53" t="s">
        <v>44</v>
      </c>
      <c r="AL130" s="53" t="s">
        <v>34</v>
      </c>
      <c r="AM130" s="53" t="s">
        <v>52</v>
      </c>
      <c r="AN130" s="53" t="s">
        <v>51</v>
      </c>
    </row>
    <row r="131" spans="1:40" ht="25.5" customHeight="1" x14ac:dyDescent="0.25">
      <c r="A131" s="102">
        <v>119</v>
      </c>
      <c r="B131" s="42" t="s">
        <v>143</v>
      </c>
      <c r="C131" s="15" t="s">
        <v>142</v>
      </c>
      <c r="D131" s="17" t="s">
        <v>5</v>
      </c>
      <c r="E131" s="98">
        <v>44131</v>
      </c>
      <c r="F131" s="98" t="s">
        <v>105</v>
      </c>
      <c r="G131" s="17"/>
      <c r="H131" s="70">
        <v>44131</v>
      </c>
      <c r="I131" s="16">
        <f t="shared" si="0"/>
        <v>0</v>
      </c>
      <c r="J131" s="28" t="s">
        <v>57</v>
      </c>
      <c r="K131" s="27"/>
      <c r="L131" s="74" t="str">
        <f>IF(AND(C131="Abierto",D131="Urgente"),A131,"")</f>
        <v/>
      </c>
      <c r="M131" s="74" t="str">
        <f ca="1">IF(AND(C131="Abierto",D131="Urgente"),TODAY()-E131,"")</f>
        <v/>
      </c>
      <c r="N131" s="74" t="str">
        <f>IF(AND(C131="Abierto",D131="Urgente"),RANK(M131,$M$13:$M$767,0)+COUNTIF($M$13:M131,M131)-1,"")</f>
        <v/>
      </c>
      <c r="O131" s="74" t="str">
        <f>IF(AND(C131="Abierto",D131="Alta"),A131,"")</f>
        <v/>
      </c>
      <c r="P131" s="74" t="str">
        <f ca="1">IF(AND(C131="Abierto",D131="Alta"),TODAY()-E131,"")</f>
        <v/>
      </c>
      <c r="Q131" s="74" t="str">
        <f>IF(AND(C131="Abierto",D131="Alta"),RANK(P131,$P$13:$P$767,0)+COUNTIF($P$13:P131,P131)-1+MAX(N:N),"")</f>
        <v/>
      </c>
      <c r="R131" s="74" t="str">
        <f>IF(AND(C131="Abierto",D131="Media"),A131,"")</f>
        <v/>
      </c>
      <c r="S131" s="74" t="str">
        <f ca="1">IF(AND(C131="Abierto",D131="Media"),TODAY()-E131,"")</f>
        <v/>
      </c>
      <c r="T131" s="74" t="str">
        <f>IF(AND(C131="Abierto",D131="Media"),RANK(S131,$S$13:$S$767,0)+COUNTIF($S$13:S131,S131)-1+MAX(N:N,Q:Q),"")</f>
        <v/>
      </c>
      <c r="U131" s="74" t="str">
        <f>IF(AND(C131="Abierto",D131="Baja"),A131,"")</f>
        <v/>
      </c>
      <c r="V131" s="74" t="str">
        <f ca="1">IF(AND(C131="Abierto",D131="Baja"),TODAY()-E131,"")</f>
        <v/>
      </c>
      <c r="W131" s="74" t="str">
        <f>IF(AND(C131="Abierto",D131="Baja"),RANK(V131,$V$13:$V$767,0)+COUNTIF($V$13:V131,V131)-1+MAX(N:N,Q:Q,T:T),"")</f>
        <v/>
      </c>
      <c r="X131" s="28" t="str">
        <f>IF(OR(C131="Resuelto",C131=""),"",SUM(N131,Q131,T131,W131))</f>
        <v/>
      </c>
      <c r="Y131" s="28" t="str">
        <f>IF(OR(C131="Resuelto",C131=""),"",SUM(M131,P131,S131,V131))</f>
        <v/>
      </c>
      <c r="Z131" s="28" t="str">
        <f>IF(OR(C131="Resuelto",C131=""),"",SUM(L131,O131,R131,U131))</f>
        <v/>
      </c>
      <c r="AA131" s="28">
        <v>229</v>
      </c>
      <c r="AB131" s="28" t="str">
        <f t="shared" ca="1" si="7"/>
        <v/>
      </c>
      <c r="AC131" s="75" t="str">
        <f t="shared" ca="1" si="8"/>
        <v/>
      </c>
      <c r="AD131" s="53"/>
      <c r="AE131" s="53"/>
      <c r="AF131" s="53"/>
      <c r="AG131" s="53"/>
      <c r="AH131" s="78" t="str">
        <f>IF(AI131="","",MAX($AH$5:AH130)+1)</f>
        <v/>
      </c>
      <c r="AI131" s="53" t="str">
        <f>IF(G130="","",IF(COUNTIF($AI$11:AI130,G130)=0,G130,""))</f>
        <v/>
      </c>
      <c r="AJ131" s="53" t="str">
        <f t="shared" si="9"/>
        <v/>
      </c>
      <c r="AK131" s="53" t="s">
        <v>44</v>
      </c>
      <c r="AL131" s="53" t="s">
        <v>34</v>
      </c>
      <c r="AM131" s="53" t="s">
        <v>52</v>
      </c>
      <c r="AN131" s="53" t="s">
        <v>51</v>
      </c>
    </row>
    <row r="132" spans="1:40" ht="25.5" customHeight="1" x14ac:dyDescent="0.25">
      <c r="A132" s="144">
        <v>120</v>
      </c>
      <c r="B132" s="42" t="s">
        <v>143</v>
      </c>
      <c r="C132" s="15" t="s">
        <v>142</v>
      </c>
      <c r="D132" s="17" t="s">
        <v>5</v>
      </c>
      <c r="E132" s="70">
        <v>44131</v>
      </c>
      <c r="F132" s="70" t="s">
        <v>105</v>
      </c>
      <c r="G132" s="17"/>
      <c r="H132" s="70">
        <v>44131</v>
      </c>
      <c r="I132" s="16">
        <f t="shared" si="0"/>
        <v>0</v>
      </c>
      <c r="J132" s="28" t="s">
        <v>57</v>
      </c>
      <c r="K132" s="27"/>
      <c r="L132" s="74" t="str">
        <f>IF(AND(C132="Abierto",D132="Urgente"),A132,"")</f>
        <v/>
      </c>
      <c r="M132" s="74" t="str">
        <f ca="1">IF(AND(C132="Abierto",D132="Urgente"),TODAY()-E132,"")</f>
        <v/>
      </c>
      <c r="N132" s="74" t="str">
        <f>IF(AND(C132="Abierto",D132="Urgente"),RANK(M132,$M$13:$M$767,0)+COUNTIF($M$13:M132,M132)-1,"")</f>
        <v/>
      </c>
      <c r="O132" s="74" t="str">
        <f>IF(AND(C132="Abierto",D132="Alta"),A132,"")</f>
        <v/>
      </c>
      <c r="P132" s="74" t="str">
        <f ca="1">IF(AND(C132="Abierto",D132="Alta"),TODAY()-E132,"")</f>
        <v/>
      </c>
      <c r="Q132" s="74" t="str">
        <f>IF(AND(C132="Abierto",D132="Alta"),RANK(P132,$P$13:$P$767,0)+COUNTIF($P$13:P132,P132)-1+MAX(N:N),"")</f>
        <v/>
      </c>
      <c r="R132" s="74" t="str">
        <f>IF(AND(C132="Abierto",D132="Media"),A132,"")</f>
        <v/>
      </c>
      <c r="S132" s="74" t="str">
        <f ca="1">IF(AND(C132="Abierto",D132="Media"),TODAY()-E132,"")</f>
        <v/>
      </c>
      <c r="T132" s="74" t="str">
        <f>IF(AND(C132="Abierto",D132="Media"),RANK(S132,$S$13:$S$767,0)+COUNTIF($S$13:S132,S132)-1+MAX(N:N,Q:Q),"")</f>
        <v/>
      </c>
      <c r="U132" s="74" t="str">
        <f>IF(AND(C132="Abierto",D132="Baja"),A132,"")</f>
        <v/>
      </c>
      <c r="V132" s="74" t="str">
        <f ca="1">IF(AND(C132="Abierto",D132="Baja"),TODAY()-E132,"")</f>
        <v/>
      </c>
      <c r="W132" s="74" t="str">
        <f>IF(AND(C132="Abierto",D132="Baja"),RANK(V132,$V$13:$V$767,0)+COUNTIF($V$13:V132,V132)-1+MAX(N:N,Q:Q,T:T),"")</f>
        <v/>
      </c>
      <c r="X132" s="28" t="str">
        <f>IF(OR(C132="Resuelto",C132=""),"",SUM(N132,Q132,T132,W132))</f>
        <v/>
      </c>
      <c r="Y132" s="28" t="str">
        <f>IF(OR(C132="Resuelto",C132=""),"",SUM(M132,P132,S132,V132))</f>
        <v/>
      </c>
      <c r="Z132" s="28" t="str">
        <f>IF(OR(C132="Resuelto",C132=""),"",SUM(L132,O132,R132,U132))</f>
        <v/>
      </c>
      <c r="AA132" s="28">
        <v>230</v>
      </c>
      <c r="AB132" s="28" t="str">
        <f t="shared" ca="1" si="7"/>
        <v/>
      </c>
      <c r="AC132" s="75" t="str">
        <f t="shared" ca="1" si="8"/>
        <v/>
      </c>
      <c r="AD132" s="53"/>
      <c r="AE132" s="53"/>
      <c r="AF132" s="53"/>
      <c r="AG132" s="53"/>
      <c r="AH132" s="78" t="str">
        <f>IF(AI132="","",MAX($AH$5:AH131)+1)</f>
        <v/>
      </c>
      <c r="AI132" s="53" t="str">
        <f>IF(G131="","",IF(COUNTIF($AI$11:AI131,G131)=0,G131,""))</f>
        <v/>
      </c>
      <c r="AJ132" s="53" t="str">
        <f t="shared" si="9"/>
        <v/>
      </c>
      <c r="AK132" s="53" t="s">
        <v>44</v>
      </c>
      <c r="AL132" s="53" t="s">
        <v>35</v>
      </c>
      <c r="AM132" s="53" t="s">
        <v>52</v>
      </c>
      <c r="AN132" s="53" t="s">
        <v>49</v>
      </c>
    </row>
    <row r="133" spans="1:40" ht="25.5" customHeight="1" x14ac:dyDescent="0.25">
      <c r="A133" s="102">
        <v>121</v>
      </c>
      <c r="B133" s="42" t="s">
        <v>143</v>
      </c>
      <c r="C133" s="15" t="s">
        <v>142</v>
      </c>
      <c r="D133" s="17" t="s">
        <v>5</v>
      </c>
      <c r="E133" s="70">
        <v>44131</v>
      </c>
      <c r="F133" s="70" t="s">
        <v>105</v>
      </c>
      <c r="G133" s="17"/>
      <c r="H133" s="70">
        <v>44131</v>
      </c>
      <c r="I133" s="16">
        <f t="shared" si="0"/>
        <v>0</v>
      </c>
      <c r="J133" s="28" t="s">
        <v>57</v>
      </c>
      <c r="K133" s="27"/>
      <c r="L133" s="74" t="str">
        <f>IF(AND(C133="Abierto",D133="Urgente"),A133,"")</f>
        <v/>
      </c>
      <c r="M133" s="74" t="str">
        <f ca="1">IF(AND(C133="Abierto",D133="Urgente"),TODAY()-E133,"")</f>
        <v/>
      </c>
      <c r="N133" s="74" t="str">
        <f>IF(AND(C133="Abierto",D133="Urgente"),RANK(M133,$M$13:$M$767,0)+COUNTIF($M$13:M133,M133)-1,"")</f>
        <v/>
      </c>
      <c r="O133" s="74" t="str">
        <f>IF(AND(C133="Abierto",D133="Alta"),A133,"")</f>
        <v/>
      </c>
      <c r="P133" s="74" t="str">
        <f ca="1">IF(AND(C133="Abierto",D133="Alta"),TODAY()-E133,"")</f>
        <v/>
      </c>
      <c r="Q133" s="74" t="str">
        <f>IF(AND(C133="Abierto",D133="Alta"),RANK(P133,$P$13:$P$767,0)+COUNTIF($P$13:P133,P133)-1+MAX(N:N),"")</f>
        <v/>
      </c>
      <c r="R133" s="74" t="str">
        <f>IF(AND(C133="Abierto",D133="Media"),A133,"")</f>
        <v/>
      </c>
      <c r="S133" s="74" t="str">
        <f ca="1">IF(AND(C133="Abierto",D133="Media"),TODAY()-E133,"")</f>
        <v/>
      </c>
      <c r="T133" s="74" t="str">
        <f>IF(AND(C133="Abierto",D133="Media"),RANK(S133,$S$13:$S$767,0)+COUNTIF($S$13:S133,S133)-1+MAX(N:N,Q:Q),"")</f>
        <v/>
      </c>
      <c r="U133" s="74" t="str">
        <f>IF(AND(C133="Abierto",D133="Baja"),A133,"")</f>
        <v/>
      </c>
      <c r="V133" s="74" t="str">
        <f ca="1">IF(AND(C133="Abierto",D133="Baja"),TODAY()-E133,"")</f>
        <v/>
      </c>
      <c r="W133" s="74" t="str">
        <f>IF(AND(C133="Abierto",D133="Baja"),RANK(V133,$V$13:$V$767,0)+COUNTIF($V$13:V133,V133)-1+MAX(N:N,Q:Q,T:T),"")</f>
        <v/>
      </c>
      <c r="X133" s="28" t="str">
        <f>IF(OR(C133="Resuelto",C133=""),"",SUM(N133,Q133,T133,W133))</f>
        <v/>
      </c>
      <c r="Y133" s="28" t="str">
        <f>IF(OR(C133="Resuelto",C133=""),"",SUM(M133,P133,S133,V133))</f>
        <v/>
      </c>
      <c r="Z133" s="28" t="str">
        <f>IF(OR(C133="Resuelto",C133=""),"",SUM(L133,O133,R133,U133))</f>
        <v/>
      </c>
      <c r="AA133" s="28">
        <v>231</v>
      </c>
      <c r="AB133" s="28" t="str">
        <f t="shared" ca="1" si="7"/>
        <v/>
      </c>
      <c r="AC133" s="75" t="str">
        <f t="shared" ca="1" si="8"/>
        <v/>
      </c>
      <c r="AD133" s="53"/>
      <c r="AE133" s="53"/>
      <c r="AF133" s="53"/>
      <c r="AG133" s="53"/>
      <c r="AH133" s="78" t="str">
        <f>IF(AI133="","",MAX($AH$5:AH132)+1)</f>
        <v/>
      </c>
      <c r="AI133" s="53" t="str">
        <f>IF(G132="","",IF(COUNTIF($AI$11:AI132,G132)=0,G132,""))</f>
        <v/>
      </c>
      <c r="AJ133" s="53" t="str">
        <f t="shared" si="9"/>
        <v/>
      </c>
      <c r="AK133" s="53" t="s">
        <v>44</v>
      </c>
      <c r="AL133" s="53" t="s">
        <v>35</v>
      </c>
      <c r="AM133" s="53" t="s">
        <v>52</v>
      </c>
      <c r="AN133" s="53" t="s">
        <v>49</v>
      </c>
    </row>
    <row r="134" spans="1:40" ht="25.5" customHeight="1" x14ac:dyDescent="0.25">
      <c r="A134" s="144">
        <v>122</v>
      </c>
      <c r="B134" s="42" t="s">
        <v>143</v>
      </c>
      <c r="C134" s="15" t="s">
        <v>142</v>
      </c>
      <c r="D134" s="17" t="s">
        <v>5</v>
      </c>
      <c r="E134" s="70">
        <v>44131</v>
      </c>
      <c r="F134" s="70" t="s">
        <v>105</v>
      </c>
      <c r="G134" s="17"/>
      <c r="H134" s="70">
        <v>44131</v>
      </c>
      <c r="I134" s="16">
        <f t="shared" si="0"/>
        <v>0</v>
      </c>
      <c r="J134" s="28" t="s">
        <v>57</v>
      </c>
      <c r="K134" s="27"/>
      <c r="L134" s="74" t="str">
        <f>IF(AND(C134="Abierto",D134="Urgente"),A134,"")</f>
        <v/>
      </c>
      <c r="M134" s="74" t="str">
        <f ca="1">IF(AND(C134="Abierto",D134="Urgente"),TODAY()-E134,"")</f>
        <v/>
      </c>
      <c r="N134" s="74" t="str">
        <f>IF(AND(C134="Abierto",D134="Urgente"),RANK(M134,$M$13:$M$767,0)+COUNTIF($M$13:M134,M134)-1,"")</f>
        <v/>
      </c>
      <c r="O134" s="74" t="str">
        <f>IF(AND(C134="Abierto",D134="Alta"),A134,"")</f>
        <v/>
      </c>
      <c r="P134" s="74" t="str">
        <f ca="1">IF(AND(C134="Abierto",D134="Alta"),TODAY()-E134,"")</f>
        <v/>
      </c>
      <c r="Q134" s="74" t="str">
        <f>IF(AND(C134="Abierto",D134="Alta"),RANK(P134,$P$13:$P$767,0)+COUNTIF($P$13:P134,P134)-1+MAX(N:N),"")</f>
        <v/>
      </c>
      <c r="R134" s="74" t="str">
        <f>IF(AND(C134="Abierto",D134="Media"),A134,"")</f>
        <v/>
      </c>
      <c r="S134" s="74" t="str">
        <f ca="1">IF(AND(C134="Abierto",D134="Media"),TODAY()-E134,"")</f>
        <v/>
      </c>
      <c r="T134" s="74" t="str">
        <f>IF(AND(C134="Abierto",D134="Media"),RANK(S134,$S$13:$S$767,0)+COUNTIF($S$13:S134,S134)-1+MAX(N:N,Q:Q),"")</f>
        <v/>
      </c>
      <c r="U134" s="74" t="str">
        <f>IF(AND(C134="Abierto",D134="Baja"),A134,"")</f>
        <v/>
      </c>
      <c r="V134" s="74" t="str">
        <f ca="1">IF(AND(C134="Abierto",D134="Baja"),TODAY()-E134,"")</f>
        <v/>
      </c>
      <c r="W134" s="74" t="str">
        <f>IF(AND(C134="Abierto",D134="Baja"),RANK(V134,$V$13:$V$767,0)+COUNTIF($V$13:V134,V134)-1+MAX(N:N,Q:Q,T:T),"")</f>
        <v/>
      </c>
      <c r="X134" s="28" t="str">
        <f>IF(OR(C134="Resuelto",C134=""),"",SUM(N134,Q134,T134,W134))</f>
        <v/>
      </c>
      <c r="Y134" s="28" t="str">
        <f>IF(OR(C134="Resuelto",C134=""),"",SUM(M134,P134,S134,V134))</f>
        <v/>
      </c>
      <c r="Z134" s="28" t="str">
        <f>IF(OR(C134="Resuelto",C134=""),"",SUM(L134,O134,R134,U134))</f>
        <v/>
      </c>
      <c r="AA134" s="28">
        <v>232</v>
      </c>
      <c r="AB134" s="28" t="str">
        <f t="shared" ca="1" si="7"/>
        <v/>
      </c>
      <c r="AC134" s="75" t="str">
        <f t="shared" ca="1" si="8"/>
        <v/>
      </c>
      <c r="AD134" s="53"/>
      <c r="AE134" s="53"/>
      <c r="AF134" s="53"/>
      <c r="AG134" s="53"/>
      <c r="AH134" s="78" t="str">
        <f>IF(AI134="","",MAX($AH$5:AH133)+1)</f>
        <v/>
      </c>
      <c r="AI134" s="53" t="str">
        <f>IF(G133="","",IF(COUNTIF($AI$11:AI133,G133)=0,G133,""))</f>
        <v/>
      </c>
      <c r="AJ134" s="53" t="str">
        <f t="shared" si="9"/>
        <v/>
      </c>
      <c r="AK134" s="53" t="s">
        <v>44</v>
      </c>
      <c r="AL134" s="53" t="s">
        <v>32</v>
      </c>
      <c r="AM134" s="53" t="s">
        <v>52</v>
      </c>
      <c r="AN134" s="53" t="s">
        <v>50</v>
      </c>
    </row>
    <row r="135" spans="1:40" ht="25.5" customHeight="1" x14ac:dyDescent="0.25">
      <c r="A135" s="102">
        <v>123</v>
      </c>
      <c r="B135" s="42" t="s">
        <v>143</v>
      </c>
      <c r="C135" s="15" t="s">
        <v>142</v>
      </c>
      <c r="D135" s="17" t="s">
        <v>5</v>
      </c>
      <c r="E135" s="70">
        <v>44131</v>
      </c>
      <c r="F135" s="70" t="s">
        <v>105</v>
      </c>
      <c r="G135" s="17"/>
      <c r="H135" s="70">
        <v>44131</v>
      </c>
      <c r="I135" s="16">
        <f t="shared" si="0"/>
        <v>0</v>
      </c>
      <c r="J135" s="28" t="s">
        <v>57</v>
      </c>
      <c r="K135" s="27"/>
      <c r="L135" s="74" t="str">
        <f>IF(AND(C135="Abierto",D135="Urgente"),A135,"")</f>
        <v/>
      </c>
      <c r="M135" s="74" t="str">
        <f ca="1">IF(AND(C135="Abierto",D135="Urgente"),TODAY()-E135,"")</f>
        <v/>
      </c>
      <c r="N135" s="74" t="str">
        <f>IF(AND(C135="Abierto",D135="Urgente"),RANK(M135,$M$13:$M$767,0)+COUNTIF($M$13:M135,M135)-1,"")</f>
        <v/>
      </c>
      <c r="O135" s="74" t="str">
        <f>IF(AND(C135="Abierto",D135="Alta"),A135,"")</f>
        <v/>
      </c>
      <c r="P135" s="74" t="str">
        <f ca="1">IF(AND(C135="Abierto",D135="Alta"),TODAY()-E135,"")</f>
        <v/>
      </c>
      <c r="Q135" s="74" t="str">
        <f>IF(AND(C135="Abierto",D135="Alta"),RANK(P135,$P$13:$P$767,0)+COUNTIF($P$13:P135,P135)-1+MAX(N:N),"")</f>
        <v/>
      </c>
      <c r="R135" s="74" t="str">
        <f>IF(AND(C135="Abierto",D135="Media"),A135,"")</f>
        <v/>
      </c>
      <c r="S135" s="74" t="str">
        <f ca="1">IF(AND(C135="Abierto",D135="Media"),TODAY()-E135,"")</f>
        <v/>
      </c>
      <c r="T135" s="74" t="str">
        <f>IF(AND(C135="Abierto",D135="Media"),RANK(S135,$S$13:$S$767,0)+COUNTIF($S$13:S135,S135)-1+MAX(N:N,Q:Q),"")</f>
        <v/>
      </c>
      <c r="U135" s="74" t="str">
        <f>IF(AND(C135="Abierto",D135="Baja"),A135,"")</f>
        <v/>
      </c>
      <c r="V135" s="74" t="str">
        <f ca="1">IF(AND(C135="Abierto",D135="Baja"),TODAY()-E135,"")</f>
        <v/>
      </c>
      <c r="W135" s="74" t="str">
        <f>IF(AND(C135="Abierto",D135="Baja"),RANK(V135,$V$13:$V$767,0)+COUNTIF($V$13:V135,V135)-1+MAX(N:N,Q:Q,T:T),"")</f>
        <v/>
      </c>
      <c r="X135" s="28" t="str">
        <f>IF(OR(C135="Resuelto",C135=""),"",SUM(N135,Q135,T135,W135))</f>
        <v/>
      </c>
      <c r="Y135" s="28" t="str">
        <f>IF(OR(C135="Resuelto",C135=""),"",SUM(M135,P135,S135,V135))</f>
        <v/>
      </c>
      <c r="Z135" s="28" t="str">
        <f>IF(OR(C135="Resuelto",C135=""),"",SUM(L135,O135,R135,U135))</f>
        <v/>
      </c>
      <c r="AA135" s="28">
        <v>233</v>
      </c>
      <c r="AB135" s="28" t="str">
        <f t="shared" ca="1" si="7"/>
        <v/>
      </c>
      <c r="AC135" s="75" t="str">
        <f t="shared" ca="1" si="8"/>
        <v/>
      </c>
      <c r="AD135" s="53"/>
      <c r="AE135" s="53"/>
      <c r="AF135" s="53"/>
      <c r="AG135" s="53"/>
      <c r="AH135" s="78" t="str">
        <f>IF(AI135="","",MAX($AH$5:AH134)+1)</f>
        <v/>
      </c>
      <c r="AI135" s="53" t="str">
        <f>IF(G134="","",IF(COUNTIF($AI$11:AI134,G134)=0,G134,""))</f>
        <v/>
      </c>
      <c r="AJ135" s="53" t="str">
        <f t="shared" si="9"/>
        <v/>
      </c>
      <c r="AK135" s="53" t="s">
        <v>44</v>
      </c>
      <c r="AL135" s="53" t="s">
        <v>32</v>
      </c>
      <c r="AM135" s="53" t="s">
        <v>52</v>
      </c>
      <c r="AN135" s="53" t="s">
        <v>50</v>
      </c>
    </row>
    <row r="136" spans="1:40" ht="25.5" customHeight="1" x14ac:dyDescent="0.25">
      <c r="A136" s="144">
        <v>124</v>
      </c>
      <c r="B136" s="42" t="s">
        <v>143</v>
      </c>
      <c r="C136" s="15" t="s">
        <v>142</v>
      </c>
      <c r="D136" s="17" t="s">
        <v>5</v>
      </c>
      <c r="E136" s="70">
        <v>44131</v>
      </c>
      <c r="F136" s="70" t="s">
        <v>87</v>
      </c>
      <c r="G136" s="17"/>
      <c r="H136" s="70">
        <v>44135</v>
      </c>
      <c r="I136" s="16">
        <f t="shared" si="0"/>
        <v>4</v>
      </c>
      <c r="J136" s="28" t="s">
        <v>57</v>
      </c>
      <c r="K136" s="27"/>
      <c r="L136" s="74" t="str">
        <f>IF(AND(C136="Abierto",D136="Urgente"),A136,"")</f>
        <v/>
      </c>
      <c r="M136" s="74" t="str">
        <f ca="1">IF(AND(C136="Abierto",D136="Urgente"),TODAY()-E136,"")</f>
        <v/>
      </c>
      <c r="N136" s="74" t="str">
        <f>IF(AND(C136="Abierto",D136="Urgente"),RANK(M136,$M$13:$M$767,0)+COUNTIF($M$13:M136,M136)-1,"")</f>
        <v/>
      </c>
      <c r="O136" s="74" t="str">
        <f>IF(AND(C136="Abierto",D136="Alta"),A136,"")</f>
        <v/>
      </c>
      <c r="P136" s="74" t="str">
        <f ca="1">IF(AND(C136="Abierto",D136="Alta"),TODAY()-E136,"")</f>
        <v/>
      </c>
      <c r="Q136" s="74" t="str">
        <f>IF(AND(C136="Abierto",D136="Alta"),RANK(P136,$P$13:$P$767,0)+COUNTIF($P$13:P136,P136)-1+MAX(N:N),"")</f>
        <v/>
      </c>
      <c r="R136" s="74" t="str">
        <f>IF(AND(C136="Abierto",D136="Media"),A136,"")</f>
        <v/>
      </c>
      <c r="S136" s="74" t="str">
        <f ca="1">IF(AND(C136="Abierto",D136="Media"),TODAY()-E136,"")</f>
        <v/>
      </c>
      <c r="T136" s="74" t="str">
        <f>IF(AND(C136="Abierto",D136="Media"),RANK(S136,$S$13:$S$767,0)+COUNTIF($S$13:S136,S136)-1+MAX(N:N,Q:Q),"")</f>
        <v/>
      </c>
      <c r="U136" s="74" t="str">
        <f>IF(AND(C136="Abierto",D136="Baja"),A136,"")</f>
        <v/>
      </c>
      <c r="V136" s="74" t="str">
        <f ca="1">IF(AND(C136="Abierto",D136="Baja"),TODAY()-E136,"")</f>
        <v/>
      </c>
      <c r="W136" s="74" t="str">
        <f>IF(AND(C136="Abierto",D136="Baja"),RANK(V136,$V$13:$V$767,0)+COUNTIF($V$13:V136,V136)-1+MAX(N:N,Q:Q,T:T),"")</f>
        <v/>
      </c>
      <c r="X136" s="28" t="str">
        <f>IF(OR(C136="Resuelto",C136=""),"",SUM(N136,Q136,T136,W136))</f>
        <v/>
      </c>
      <c r="Y136" s="28" t="str">
        <f>IF(OR(C136="Resuelto",C136=""),"",SUM(M136,P136,S136,V136))</f>
        <v/>
      </c>
      <c r="Z136" s="28" t="str">
        <f>IF(OR(C136="Resuelto",C136=""),"",SUM(L136,O136,R136,U136))</f>
        <v/>
      </c>
      <c r="AA136" s="28">
        <v>234</v>
      </c>
      <c r="AB136" s="28" t="str">
        <f t="shared" ca="1" si="7"/>
        <v/>
      </c>
      <c r="AC136" s="75" t="str">
        <f t="shared" ca="1" si="8"/>
        <v/>
      </c>
      <c r="AD136" s="53"/>
      <c r="AE136" s="53"/>
      <c r="AF136" s="53"/>
      <c r="AG136" s="53"/>
      <c r="AH136" s="78" t="str">
        <f>IF(AI136="","",MAX($AH$5:AH135)+1)</f>
        <v/>
      </c>
      <c r="AI136" s="53" t="str">
        <f>IF(G135="","",IF(COUNTIF($AI$11:AI135,G135)=0,G135,""))</f>
        <v/>
      </c>
      <c r="AJ136" s="53" t="str">
        <f t="shared" si="9"/>
        <v/>
      </c>
      <c r="AK136" s="53" t="s">
        <v>39</v>
      </c>
      <c r="AL136" s="53" t="s">
        <v>34</v>
      </c>
      <c r="AM136" s="53" t="s">
        <v>53</v>
      </c>
      <c r="AN136" s="53" t="s">
        <v>49</v>
      </c>
    </row>
    <row r="137" spans="1:40" ht="25.5" customHeight="1" x14ac:dyDescent="0.25">
      <c r="A137" s="102">
        <v>125</v>
      </c>
      <c r="B137" s="42" t="s">
        <v>143</v>
      </c>
      <c r="C137" s="15" t="s">
        <v>142</v>
      </c>
      <c r="D137" s="17" t="s">
        <v>5</v>
      </c>
      <c r="E137" s="70">
        <v>44132</v>
      </c>
      <c r="F137" s="70" t="s">
        <v>86</v>
      </c>
      <c r="G137" s="17"/>
      <c r="H137" s="70">
        <v>44134</v>
      </c>
      <c r="I137" s="16">
        <f t="shared" ref="I137:I200" si="10">IF(OR(E137=0,H137=0),"",H137-E137)</f>
        <v>2</v>
      </c>
      <c r="J137" s="28" t="s">
        <v>57</v>
      </c>
      <c r="K137" s="27"/>
      <c r="L137" s="74" t="str">
        <f>IF(AND(C137="Abierto",D137="Urgente"),A137,"")</f>
        <v/>
      </c>
      <c r="M137" s="74" t="str">
        <f ca="1">IF(AND(C137="Abierto",D137="Urgente"),TODAY()-E137,"")</f>
        <v/>
      </c>
      <c r="N137" s="74" t="str">
        <f>IF(AND(C137="Abierto",D137="Urgente"),RANK(M137,$M$13:$M$767,0)+COUNTIF($M$13:M137,M137)-1,"")</f>
        <v/>
      </c>
      <c r="O137" s="74" t="str">
        <f>IF(AND(C137="Abierto",D137="Alta"),A137,"")</f>
        <v/>
      </c>
      <c r="P137" s="74" t="str">
        <f ca="1">IF(AND(C137="Abierto",D137="Alta"),TODAY()-E137,"")</f>
        <v/>
      </c>
      <c r="Q137" s="74" t="str">
        <f>IF(AND(C137="Abierto",D137="Alta"),RANK(P137,$P$13:$P$767,0)+COUNTIF($P$13:P137,P137)-1+MAX(N:N),"")</f>
        <v/>
      </c>
      <c r="R137" s="74" t="str">
        <f>IF(AND(C137="Abierto",D137="Media"),A137,"")</f>
        <v/>
      </c>
      <c r="S137" s="74" t="str">
        <f ca="1">IF(AND(C137="Abierto",D137="Media"),TODAY()-E137,"")</f>
        <v/>
      </c>
      <c r="T137" s="74" t="str">
        <f>IF(AND(C137="Abierto",D137="Media"),RANK(S137,$S$13:$S$767,0)+COUNTIF($S$13:S137,S137)-1+MAX(N:N,Q:Q),"")</f>
        <v/>
      </c>
      <c r="U137" s="74" t="str">
        <f>IF(AND(C137="Abierto",D137="Baja"),A137,"")</f>
        <v/>
      </c>
      <c r="V137" s="74" t="str">
        <f ca="1">IF(AND(C137="Abierto",D137="Baja"),TODAY()-E137,"")</f>
        <v/>
      </c>
      <c r="W137" s="74" t="str">
        <f>IF(AND(C137="Abierto",D137="Baja"),RANK(V137,$V$13:$V$767,0)+COUNTIF($V$13:V137,V137)-1+MAX(N:N,Q:Q,T:T),"")</f>
        <v/>
      </c>
      <c r="X137" s="28" t="str">
        <f>IF(OR(C137="Resuelto",C137=""),"",SUM(N137,Q137,T137,W137))</f>
        <v/>
      </c>
      <c r="Y137" s="28" t="str">
        <f>IF(OR(C137="Resuelto",C137=""),"",SUM(M137,P137,S137,V137))</f>
        <v/>
      </c>
      <c r="Z137" s="28" t="str">
        <f>IF(OR(C137="Resuelto",C137=""),"",SUM(L137,O137,R137,U137))</f>
        <v/>
      </c>
      <c r="AA137" s="28">
        <v>235</v>
      </c>
      <c r="AB137" s="28" t="str">
        <f t="shared" ca="1" si="7"/>
        <v/>
      </c>
      <c r="AC137" s="75" t="str">
        <f t="shared" ca="1" si="8"/>
        <v/>
      </c>
      <c r="AD137" s="53"/>
      <c r="AE137" s="53"/>
      <c r="AF137" s="53"/>
      <c r="AG137" s="53"/>
      <c r="AH137" s="78" t="str">
        <f>IF(AI137="","",MAX($AH$5:AH136)+1)</f>
        <v/>
      </c>
      <c r="AI137" s="53" t="str">
        <f>IF(G136="","",IF(COUNTIF($AI$11:AI136,G136)=0,G136,""))</f>
        <v/>
      </c>
      <c r="AJ137" s="53" t="str">
        <f t="shared" si="9"/>
        <v/>
      </c>
      <c r="AK137" s="53" t="s">
        <v>44</v>
      </c>
      <c r="AL137" s="53" t="s">
        <v>34</v>
      </c>
      <c r="AM137" s="53" t="s">
        <v>52</v>
      </c>
      <c r="AN137" s="53" t="s">
        <v>49</v>
      </c>
    </row>
    <row r="138" spans="1:40" ht="25.5" customHeight="1" x14ac:dyDescent="0.25">
      <c r="A138" s="144">
        <v>126</v>
      </c>
      <c r="B138" s="42" t="s">
        <v>143</v>
      </c>
      <c r="C138" s="15" t="s">
        <v>8</v>
      </c>
      <c r="D138" s="17" t="s">
        <v>5</v>
      </c>
      <c r="E138" s="70">
        <v>44132</v>
      </c>
      <c r="F138" s="70" t="s">
        <v>68</v>
      </c>
      <c r="G138" s="17"/>
      <c r="H138" s="70"/>
      <c r="I138" s="16" t="str">
        <f t="shared" si="10"/>
        <v/>
      </c>
      <c r="J138" s="28" t="s">
        <v>56</v>
      </c>
      <c r="K138" s="27">
        <v>44141</v>
      </c>
      <c r="L138" s="74" t="str">
        <f>IF(AND(C138="Abierto",D138="Urgente"),A138,"")</f>
        <v/>
      </c>
      <c r="M138" s="74" t="str">
        <f ca="1">IF(AND(C138="Abierto",D138="Urgente"),TODAY()-E138,"")</f>
        <v/>
      </c>
      <c r="N138" s="74" t="str">
        <f>IF(AND(C138="Abierto",D138="Urgente"),RANK(M138,$M$13:$M$767,0)+COUNTIF($M$13:M138,M138)-1,"")</f>
        <v/>
      </c>
      <c r="O138" s="74" t="str">
        <f>IF(AND(C138="Abierto",D138="Alta"),A138,"")</f>
        <v/>
      </c>
      <c r="P138" s="74" t="str">
        <f ca="1">IF(AND(C138="Abierto",D138="Alta"),TODAY()-E138,"")</f>
        <v/>
      </c>
      <c r="Q138" s="74" t="str">
        <f>IF(AND(C138="Abierto",D138="Alta"),RANK(P138,$P$13:$P$767,0)+COUNTIF($P$13:P138,P138)-1+MAX(N:N),"")</f>
        <v/>
      </c>
      <c r="R138" s="74" t="str">
        <f>IF(AND(C138="Abierto",D138="Media"),A138,"")</f>
        <v/>
      </c>
      <c r="S138" s="74" t="str">
        <f ca="1">IF(AND(C138="Abierto",D138="Media"),TODAY()-E138,"")</f>
        <v/>
      </c>
      <c r="T138" s="74" t="str">
        <f>IF(AND(C138="Abierto",D138="Media"),RANK(S138,$S$13:$S$767,0)+COUNTIF($S$13:S138,S138)-1+MAX(N:N,Q:Q),"")</f>
        <v/>
      </c>
      <c r="U138" s="74">
        <f>IF(AND(C138="Abierto",D138="Baja"),A138,"")</f>
        <v>126</v>
      </c>
      <c r="V138" s="74">
        <f ca="1">IF(AND(C138="Abierto",D138="Baja"),TODAY()-E138,"")</f>
        <v>142</v>
      </c>
      <c r="W138" s="74">
        <f ca="1">IF(AND(C138="Abierto",D138="Baja"),RANK(V138,$V$13:$V$767,0)+COUNTIF($V$13:V138,V138)-1+MAX(N:N,Q:Q,T:T),"")</f>
        <v>2</v>
      </c>
      <c r="X138" s="28">
        <f ca="1">IF(OR(C138="Resuelto",C138=""),"",SUM(N138,Q138,T138,W138))</f>
        <v>2</v>
      </c>
      <c r="Y138" s="28">
        <f ca="1">IF(OR(C138="Resuelto",C138=""),"",SUM(M138,P138,S138,V138))</f>
        <v>142</v>
      </c>
      <c r="Z138" s="28">
        <f>IF(OR(C138="Resuelto",C138=""),"",SUM(L138,O138,R138,U138))</f>
        <v>126</v>
      </c>
      <c r="AA138" s="28">
        <v>236</v>
      </c>
      <c r="AB138" s="28" t="str">
        <f t="shared" ca="1" si="7"/>
        <v/>
      </c>
      <c r="AC138" s="75" t="str">
        <f t="shared" ca="1" si="8"/>
        <v/>
      </c>
      <c r="AD138" s="53"/>
      <c r="AE138" s="53"/>
      <c r="AF138" s="53"/>
      <c r="AG138" s="53"/>
      <c r="AH138" s="78" t="str">
        <f>IF(AI138="","",MAX($AH$5:AH137)+1)</f>
        <v/>
      </c>
      <c r="AI138" s="53" t="str">
        <f>IF(G137="","",IF(COUNTIF($AI$11:AI137,G137)=0,G137,""))</f>
        <v/>
      </c>
      <c r="AJ138" s="53" t="str">
        <f t="shared" si="9"/>
        <v/>
      </c>
      <c r="AK138" s="53" t="s">
        <v>44</v>
      </c>
      <c r="AL138" s="53" t="s">
        <v>34</v>
      </c>
      <c r="AM138" s="53" t="s">
        <v>53</v>
      </c>
      <c r="AN138" s="53" t="s">
        <v>51</v>
      </c>
    </row>
    <row r="139" spans="1:40" ht="25.5" customHeight="1" x14ac:dyDescent="0.25">
      <c r="A139" s="102">
        <v>127</v>
      </c>
      <c r="B139" s="42" t="s">
        <v>143</v>
      </c>
      <c r="C139" s="15" t="s">
        <v>8</v>
      </c>
      <c r="D139" s="17" t="s">
        <v>5</v>
      </c>
      <c r="E139" s="146">
        <v>44132</v>
      </c>
      <c r="F139" s="146" t="s">
        <v>68</v>
      </c>
      <c r="G139" s="17"/>
      <c r="H139" s="146"/>
      <c r="I139" s="28" t="str">
        <f t="shared" si="10"/>
        <v/>
      </c>
      <c r="J139" s="28" t="s">
        <v>56</v>
      </c>
      <c r="K139" s="147">
        <v>44141</v>
      </c>
      <c r="L139" s="74" t="str">
        <f>IF(AND(C139="Abierto",D139="Urgente"),A139,"")</f>
        <v/>
      </c>
      <c r="M139" s="74" t="str">
        <f ca="1">IF(AND(C139="Abierto",D139="Urgente"),TODAY()-E139,"")</f>
        <v/>
      </c>
      <c r="N139" s="74" t="str">
        <f>IF(AND(C139="Abierto",D139="Urgente"),RANK(M139,$M$13:$M$767,0)+COUNTIF($M$13:M139,M139)-1,"")</f>
        <v/>
      </c>
      <c r="O139" s="74" t="str">
        <f>IF(AND(C139="Abierto",D139="Alta"),A139,"")</f>
        <v/>
      </c>
      <c r="P139" s="74" t="str">
        <f ca="1">IF(AND(C139="Abierto",D139="Alta"),TODAY()-E139,"")</f>
        <v/>
      </c>
      <c r="Q139" s="74" t="str">
        <f>IF(AND(C139="Abierto",D139="Alta"),RANK(P139,$P$13:$P$767,0)+COUNTIF($P$13:P139,P139)-1+MAX(N:N),"")</f>
        <v/>
      </c>
      <c r="R139" s="74" t="str">
        <f>IF(AND(C139="Abierto",D139="Media"),A139,"")</f>
        <v/>
      </c>
      <c r="S139" s="74" t="str">
        <f ca="1">IF(AND(C139="Abierto",D139="Media"),TODAY()-E139,"")</f>
        <v/>
      </c>
      <c r="T139" s="74" t="str">
        <f>IF(AND(C139="Abierto",D139="Media"),RANK(S139,$S$13:$S$767,0)+COUNTIF($S$13:S139,S139)-1+MAX(N:N,Q:Q),"")</f>
        <v/>
      </c>
      <c r="U139" s="74">
        <f>IF(AND(C139="Abierto",D139="Baja"),A139,"")</f>
        <v>127</v>
      </c>
      <c r="V139" s="74">
        <f ca="1">IF(AND(C139="Abierto",D139="Baja"),TODAY()-E139,"")</f>
        <v>142</v>
      </c>
      <c r="W139" s="74">
        <f ca="1">IF(AND(C139="Abierto",D139="Baja"),RANK(V139,$V$13:$V$767,0)+COUNTIF($V$13:V139,V139)-1+MAX(N:N,Q:Q,T:T),"")</f>
        <v>3</v>
      </c>
      <c r="X139" s="28">
        <f ca="1">IF(OR(C139="Resuelto",C139=""),"",SUM(N139,Q139,T139,W139))</f>
        <v>3</v>
      </c>
      <c r="Y139" s="28">
        <f ca="1">IF(OR(C139="Resuelto",C139=""),"",SUM(M139,P139,S139,V139))</f>
        <v>142</v>
      </c>
      <c r="Z139" s="28">
        <f>IF(OR(C139="Resuelto",C139=""),"",SUM(L139,O139,R139,U139))</f>
        <v>127</v>
      </c>
      <c r="AA139" s="28">
        <v>237</v>
      </c>
      <c r="AB139" s="28" t="str">
        <f t="shared" ca="1" si="7"/>
        <v/>
      </c>
      <c r="AC139" s="75" t="str">
        <f t="shared" ca="1" si="8"/>
        <v/>
      </c>
      <c r="AD139" s="53"/>
      <c r="AE139" s="53"/>
      <c r="AF139" s="53"/>
      <c r="AG139" s="53"/>
      <c r="AH139" s="78" t="str">
        <f>IF(AI139="","",MAX($AH$5:AH138)+1)</f>
        <v/>
      </c>
      <c r="AI139" s="53" t="str">
        <f>IF(G138="","",IF(COUNTIF($AI$11:AI138,G138)=0,G138,""))</f>
        <v/>
      </c>
      <c r="AJ139" s="53" t="str">
        <f t="shared" si="9"/>
        <v/>
      </c>
      <c r="AK139" s="53" t="s">
        <v>44</v>
      </c>
      <c r="AL139" s="53" t="s">
        <v>34</v>
      </c>
      <c r="AM139" s="53" t="s">
        <v>52</v>
      </c>
      <c r="AN139" s="53" t="s">
        <v>51</v>
      </c>
    </row>
    <row r="140" spans="1:40" ht="25.5" customHeight="1" x14ac:dyDescent="0.25">
      <c r="A140" s="144">
        <v>128</v>
      </c>
      <c r="B140" s="42" t="s">
        <v>143</v>
      </c>
      <c r="C140" s="15" t="s">
        <v>142</v>
      </c>
      <c r="D140" s="17" t="s">
        <v>5</v>
      </c>
      <c r="E140" s="146">
        <v>44132</v>
      </c>
      <c r="F140" s="146" t="s">
        <v>105</v>
      </c>
      <c r="G140" s="17"/>
      <c r="H140" s="27">
        <v>44132</v>
      </c>
      <c r="I140" s="28">
        <f t="shared" si="10"/>
        <v>0</v>
      </c>
      <c r="J140" s="28" t="s">
        <v>57</v>
      </c>
      <c r="K140" s="147"/>
      <c r="L140" s="74" t="str">
        <f>IF(AND(C140="Abierto",D140="Urgente"),A140,"")</f>
        <v/>
      </c>
      <c r="M140" s="74" t="str">
        <f ca="1">IF(AND(C140="Abierto",D140="Urgente"),TODAY()-E140,"")</f>
        <v/>
      </c>
      <c r="N140" s="74" t="str">
        <f>IF(AND(C140="Abierto",D140="Urgente"),RANK(M140,$M$13:$M$767,0)+COUNTIF($M$13:M140,M140)-1,"")</f>
        <v/>
      </c>
      <c r="O140" s="74" t="str">
        <f>IF(AND(C140="Abierto",D140="Alta"),A140,"")</f>
        <v/>
      </c>
      <c r="P140" s="74" t="str">
        <f ca="1">IF(AND(C140="Abierto",D140="Alta"),TODAY()-E140,"")</f>
        <v/>
      </c>
      <c r="Q140" s="74" t="str">
        <f>IF(AND(C140="Abierto",D140="Alta"),RANK(P140,$P$13:$P$767,0)+COUNTIF($P$13:P140,P140)-1+MAX(N:N),"")</f>
        <v/>
      </c>
      <c r="R140" s="74" t="str">
        <f>IF(AND(C140="Abierto",D140="Media"),A140,"")</f>
        <v/>
      </c>
      <c r="S140" s="74" t="str">
        <f ca="1">IF(AND(C140="Abierto",D140="Media"),TODAY()-E140,"")</f>
        <v/>
      </c>
      <c r="T140" s="74" t="str">
        <f>IF(AND(C140="Abierto",D140="Media"),RANK(S140,$S$13:$S$767,0)+COUNTIF($S$13:S140,S140)-1+MAX(N:N,Q:Q),"")</f>
        <v/>
      </c>
      <c r="U140" s="74" t="str">
        <f>IF(AND(C140="Abierto",D140="Baja"),A140,"")</f>
        <v/>
      </c>
      <c r="V140" s="74" t="str">
        <f ca="1">IF(AND(C140="Abierto",D140="Baja"),TODAY()-E140,"")</f>
        <v/>
      </c>
      <c r="W140" s="74" t="str">
        <f>IF(AND(C140="Abierto",D140="Baja"),RANK(V140,$V$13:$V$767,0)+COUNTIF($V$13:V140,V140)-1+MAX(N:N,Q:Q,T:T),"")</f>
        <v/>
      </c>
      <c r="X140" s="28" t="str">
        <f>IF(OR(C140="Resuelto",C140=""),"",SUM(N140,Q140,T140,W140))</f>
        <v/>
      </c>
      <c r="Y140" s="28" t="str">
        <f>IF(OR(C140="Resuelto",C140=""),"",SUM(M140,P140,S140,V140))</f>
        <v/>
      </c>
      <c r="Z140" s="28" t="str">
        <f>IF(OR(C140="Resuelto",C140=""),"",SUM(L140,O140,R140,U140))</f>
        <v/>
      </c>
      <c r="AA140" s="28">
        <v>238</v>
      </c>
      <c r="AB140" s="28" t="str">
        <f t="shared" ca="1" si="7"/>
        <v/>
      </c>
      <c r="AC140" s="75" t="str">
        <f t="shared" ca="1" si="8"/>
        <v/>
      </c>
      <c r="AD140" s="53"/>
      <c r="AE140" s="53"/>
      <c r="AF140" s="53"/>
      <c r="AG140" s="53"/>
      <c r="AH140" s="78" t="str">
        <f>IF(AI140="","",MAX($AH$5:AH139)+1)</f>
        <v/>
      </c>
      <c r="AI140" s="53" t="str">
        <f>IF(G139="","",IF(COUNTIF($AI$11:AI139,G139)=0,G139,""))</f>
        <v/>
      </c>
      <c r="AJ140" s="53" t="str">
        <f t="shared" si="9"/>
        <v/>
      </c>
      <c r="AK140" s="53" t="s">
        <v>44</v>
      </c>
      <c r="AL140" s="53" t="s">
        <v>34</v>
      </c>
      <c r="AM140" s="53" t="s">
        <v>52</v>
      </c>
      <c r="AN140" s="53" t="s">
        <v>49</v>
      </c>
    </row>
    <row r="141" spans="1:40" ht="25.5" customHeight="1" x14ac:dyDescent="0.25">
      <c r="A141" s="102">
        <v>129</v>
      </c>
      <c r="B141" s="42" t="s">
        <v>143</v>
      </c>
      <c r="C141" s="15" t="s">
        <v>142</v>
      </c>
      <c r="D141" s="17" t="s">
        <v>5</v>
      </c>
      <c r="E141" s="70">
        <v>44132</v>
      </c>
      <c r="F141" s="70" t="s">
        <v>105</v>
      </c>
      <c r="G141" s="17"/>
      <c r="H141" s="27">
        <v>44132</v>
      </c>
      <c r="I141" s="16">
        <f t="shared" si="10"/>
        <v>0</v>
      </c>
      <c r="J141" s="28" t="s">
        <v>57</v>
      </c>
      <c r="K141" s="27"/>
      <c r="L141" s="74" t="str">
        <f>IF(AND(C141="Abierto",D141="Urgente"),A141,"")</f>
        <v/>
      </c>
      <c r="M141" s="74" t="str">
        <f ca="1">IF(AND(C141="Abierto",D141="Urgente"),TODAY()-E141,"")</f>
        <v/>
      </c>
      <c r="N141" s="74" t="str">
        <f>IF(AND(C141="Abierto",D141="Urgente"),RANK(M141,$M$13:$M$767,0)+COUNTIF($M$13:M141,M141)-1,"")</f>
        <v/>
      </c>
      <c r="O141" s="74" t="str">
        <f>IF(AND(C141="Abierto",D141="Alta"),A141,"")</f>
        <v/>
      </c>
      <c r="P141" s="74" t="str">
        <f ca="1">IF(AND(C141="Abierto",D141="Alta"),TODAY()-E141,"")</f>
        <v/>
      </c>
      <c r="Q141" s="74" t="str">
        <f>IF(AND(C141="Abierto",D141="Alta"),RANK(P141,$P$13:$P$767,0)+COUNTIF($P$13:P141,P141)-1+MAX(N:N),"")</f>
        <v/>
      </c>
      <c r="R141" s="74" t="str">
        <f>IF(AND(C141="Abierto",D141="Media"),A141,"")</f>
        <v/>
      </c>
      <c r="S141" s="74" t="str">
        <f ca="1">IF(AND(C141="Abierto",D141="Media"),TODAY()-E141,"")</f>
        <v/>
      </c>
      <c r="T141" s="74" t="str">
        <f>IF(AND(C141="Abierto",D141="Media"),RANK(S141,$S$13:$S$767,0)+COUNTIF($S$13:S141,S141)-1+MAX(N:N,Q:Q),"")</f>
        <v/>
      </c>
      <c r="U141" s="74" t="str">
        <f>IF(AND(C141="Abierto",D141="Baja"),A141,"")</f>
        <v/>
      </c>
      <c r="V141" s="74" t="str">
        <f ca="1">IF(AND(C141="Abierto",D141="Baja"),TODAY()-E141,"")</f>
        <v/>
      </c>
      <c r="W141" s="74" t="str">
        <f>IF(AND(C141="Abierto",D141="Baja"),RANK(V141,$V$13:$V$767,0)+COUNTIF($V$13:V141,V141)-1+MAX(N:N,Q:Q,T:T),"")</f>
        <v/>
      </c>
      <c r="X141" s="28" t="str">
        <f>IF(OR(C141="Resuelto",C141=""),"",SUM(N141,Q141,T141,W141))</f>
        <v/>
      </c>
      <c r="Y141" s="28" t="str">
        <f>IF(OR(C141="Resuelto",C141=""),"",SUM(M141,P141,S141,V141))</f>
        <v/>
      </c>
      <c r="Z141" s="28" t="str">
        <f>IF(OR(C141="Resuelto",C141=""),"",SUM(L141,O141,R141,U141))</f>
        <v/>
      </c>
      <c r="AA141" s="28">
        <v>239</v>
      </c>
      <c r="AB141" s="28" t="str">
        <f t="shared" ca="1" si="7"/>
        <v/>
      </c>
      <c r="AC141" s="75" t="str">
        <f t="shared" ca="1" si="8"/>
        <v/>
      </c>
      <c r="AD141" s="53"/>
      <c r="AE141" s="53"/>
      <c r="AF141" s="53"/>
      <c r="AG141" s="53"/>
      <c r="AH141" s="78" t="str">
        <f>IF(AI141="","",MAX($AH$5:AH140)+1)</f>
        <v/>
      </c>
      <c r="AI141" s="53" t="str">
        <f>IF(G140="","",IF(COUNTIF($AI$11:AI140,G140)=0,G140,""))</f>
        <v/>
      </c>
      <c r="AJ141" s="53" t="str">
        <f t="shared" si="9"/>
        <v/>
      </c>
      <c r="AK141" s="53" t="s">
        <v>39</v>
      </c>
      <c r="AL141" s="53" t="s">
        <v>34</v>
      </c>
      <c r="AM141" s="53" t="s">
        <v>52</v>
      </c>
      <c r="AN141" s="53" t="s">
        <v>49</v>
      </c>
    </row>
    <row r="142" spans="1:40" ht="25.5" customHeight="1" x14ac:dyDescent="0.25">
      <c r="A142" s="144">
        <v>130</v>
      </c>
      <c r="B142" s="42" t="s">
        <v>143</v>
      </c>
      <c r="C142" s="15" t="s">
        <v>142</v>
      </c>
      <c r="D142" s="17" t="s">
        <v>5</v>
      </c>
      <c r="E142" s="70">
        <v>44132</v>
      </c>
      <c r="F142" s="70" t="s">
        <v>105</v>
      </c>
      <c r="G142" s="17"/>
      <c r="H142" s="27">
        <v>44132</v>
      </c>
      <c r="I142" s="16">
        <f t="shared" si="10"/>
        <v>0</v>
      </c>
      <c r="J142" s="28" t="s">
        <v>57</v>
      </c>
      <c r="K142" s="27"/>
      <c r="L142" s="74" t="str">
        <f>IF(AND(C142="Abierto",D142="Urgente"),A142,"")</f>
        <v/>
      </c>
      <c r="M142" s="74" t="str">
        <f ca="1">IF(AND(C142="Abierto",D142="Urgente"),TODAY()-E142,"")</f>
        <v/>
      </c>
      <c r="N142" s="74" t="str">
        <f>IF(AND(C142="Abierto",D142="Urgente"),RANK(M142,$M$13:$M$767,0)+COUNTIF($M$13:M142,M142)-1,"")</f>
        <v/>
      </c>
      <c r="O142" s="74" t="str">
        <f>IF(AND(C142="Abierto",D142="Alta"),A142,"")</f>
        <v/>
      </c>
      <c r="P142" s="74" t="str">
        <f ca="1">IF(AND(C142="Abierto",D142="Alta"),TODAY()-E142,"")</f>
        <v/>
      </c>
      <c r="Q142" s="74" t="str">
        <f>IF(AND(C142="Abierto",D142="Alta"),RANK(P142,$P$13:$P$767,0)+COUNTIF($P$13:P142,P142)-1+MAX(N:N),"")</f>
        <v/>
      </c>
      <c r="R142" s="74" t="str">
        <f>IF(AND(C142="Abierto",D142="Media"),A142,"")</f>
        <v/>
      </c>
      <c r="S142" s="74" t="str">
        <f ca="1">IF(AND(C142="Abierto",D142="Media"),TODAY()-E142,"")</f>
        <v/>
      </c>
      <c r="T142" s="74" t="str">
        <f>IF(AND(C142="Abierto",D142="Media"),RANK(S142,$S$13:$S$767,0)+COUNTIF($S$13:S142,S142)-1+MAX(N:N,Q:Q),"")</f>
        <v/>
      </c>
      <c r="U142" s="74" t="str">
        <f>IF(AND(C142="Abierto",D142="Baja"),A142,"")</f>
        <v/>
      </c>
      <c r="V142" s="74" t="str">
        <f ca="1">IF(AND(C142="Abierto",D142="Baja"),TODAY()-E142,"")</f>
        <v/>
      </c>
      <c r="W142" s="74" t="str">
        <f>IF(AND(C142="Abierto",D142="Baja"),RANK(V142,$V$13:$V$767,0)+COUNTIF($V$13:V142,V142)-1+MAX(N:N,Q:Q,T:T),"")</f>
        <v/>
      </c>
      <c r="X142" s="28" t="str">
        <f>IF(OR(C142="Resuelto",C142=""),"",SUM(N142,Q142,T142,W142))</f>
        <v/>
      </c>
      <c r="Y142" s="28" t="str">
        <f>IF(OR(C142="Resuelto",C142=""),"",SUM(M142,P142,S142,V142))</f>
        <v/>
      </c>
      <c r="Z142" s="28" t="str">
        <f>IF(OR(C142="Resuelto",C142=""),"",SUM(L142,O142,R142,U142))</f>
        <v/>
      </c>
      <c r="AA142" s="28">
        <v>240</v>
      </c>
      <c r="AB142" s="28" t="str">
        <f t="shared" ca="1" si="7"/>
        <v/>
      </c>
      <c r="AC142" s="75" t="str">
        <f t="shared" ca="1" si="8"/>
        <v/>
      </c>
      <c r="AD142" s="53"/>
      <c r="AE142" s="53"/>
      <c r="AF142" s="53"/>
      <c r="AG142" s="53"/>
      <c r="AH142" s="78" t="str">
        <f>IF(AI142="","",MAX($AH$5:AH141)+1)</f>
        <v/>
      </c>
      <c r="AI142" s="53" t="str">
        <f>IF(G141="","",IF(COUNTIF($AI$11:AI141,G141)=0,G141,""))</f>
        <v/>
      </c>
      <c r="AJ142" s="53" t="str">
        <f t="shared" si="9"/>
        <v/>
      </c>
      <c r="AK142" s="53" t="s">
        <v>44</v>
      </c>
      <c r="AL142" s="53" t="s">
        <v>34</v>
      </c>
      <c r="AM142" s="53" t="s">
        <v>52</v>
      </c>
      <c r="AN142" s="53" t="s">
        <v>49</v>
      </c>
    </row>
    <row r="143" spans="1:40" ht="25.5" customHeight="1" x14ac:dyDescent="0.25">
      <c r="A143" s="102">
        <v>131</v>
      </c>
      <c r="B143" s="42" t="s">
        <v>143</v>
      </c>
      <c r="C143" s="15" t="s">
        <v>142</v>
      </c>
      <c r="D143" s="17" t="s">
        <v>5</v>
      </c>
      <c r="E143" s="70">
        <v>44132</v>
      </c>
      <c r="F143" s="70" t="s">
        <v>105</v>
      </c>
      <c r="G143" s="17"/>
      <c r="H143" s="27">
        <v>44132</v>
      </c>
      <c r="I143" s="16">
        <f t="shared" si="10"/>
        <v>0</v>
      </c>
      <c r="J143" s="28" t="s">
        <v>57</v>
      </c>
      <c r="K143" s="27"/>
      <c r="L143" s="74" t="str">
        <f>IF(AND(C143="Abierto",D143="Urgente"),A143,"")</f>
        <v/>
      </c>
      <c r="M143" s="74" t="str">
        <f ca="1">IF(AND(C143="Abierto",D143="Urgente"),TODAY()-E143,"")</f>
        <v/>
      </c>
      <c r="N143" s="74" t="str">
        <f>IF(AND(C143="Abierto",D143="Urgente"),RANK(M143,$M$13:$M$767,0)+COUNTIF($M$13:M143,M143)-1,"")</f>
        <v/>
      </c>
      <c r="O143" s="74" t="str">
        <f>IF(AND(C143="Abierto",D143="Alta"),A143,"")</f>
        <v/>
      </c>
      <c r="P143" s="74" t="str">
        <f ca="1">IF(AND(C143="Abierto",D143="Alta"),TODAY()-E143,"")</f>
        <v/>
      </c>
      <c r="Q143" s="74" t="str">
        <f>IF(AND(C143="Abierto",D143="Alta"),RANK(P143,$P$13:$P$767,0)+COUNTIF($P$13:P143,P143)-1+MAX(N:N),"")</f>
        <v/>
      </c>
      <c r="R143" s="74" t="str">
        <f>IF(AND(C143="Abierto",D143="Media"),A143,"")</f>
        <v/>
      </c>
      <c r="S143" s="74" t="str">
        <f ca="1">IF(AND(C143="Abierto",D143="Media"),TODAY()-E143,"")</f>
        <v/>
      </c>
      <c r="T143" s="74" t="str">
        <f>IF(AND(C143="Abierto",D143="Media"),RANK(S143,$S$13:$S$767,0)+COUNTIF($S$13:S143,S143)-1+MAX(N:N,Q:Q),"")</f>
        <v/>
      </c>
      <c r="U143" s="74" t="str">
        <f>IF(AND(C143="Abierto",D143="Baja"),A143,"")</f>
        <v/>
      </c>
      <c r="V143" s="74" t="str">
        <f ca="1">IF(AND(C143="Abierto",D143="Baja"),TODAY()-E143,"")</f>
        <v/>
      </c>
      <c r="W143" s="74" t="str">
        <f>IF(AND(C143="Abierto",D143="Baja"),RANK(V143,$V$13:$V$767,0)+COUNTIF($V$13:V143,V143)-1+MAX(N:N,Q:Q,T:T),"")</f>
        <v/>
      </c>
      <c r="X143" s="28" t="str">
        <f>IF(OR(C143="Resuelto",C143=""),"",SUM(N143,Q143,T143,W143))</f>
        <v/>
      </c>
      <c r="Y143" s="28" t="str">
        <f>IF(OR(C143="Resuelto",C143=""),"",SUM(M143,P143,S143,V143))</f>
        <v/>
      </c>
      <c r="Z143" s="28" t="str">
        <f>IF(OR(C143="Resuelto",C143=""),"",SUM(L143,O143,R143,U143))</f>
        <v/>
      </c>
      <c r="AA143" s="28">
        <v>241</v>
      </c>
      <c r="AB143" s="28" t="str">
        <f t="shared" ca="1" si="7"/>
        <v/>
      </c>
      <c r="AC143" s="75" t="str">
        <f t="shared" ca="1" si="8"/>
        <v/>
      </c>
      <c r="AD143" s="53"/>
      <c r="AE143" s="53"/>
      <c r="AF143" s="53"/>
      <c r="AG143" s="53"/>
      <c r="AH143" s="78" t="str">
        <f>IF(AI143="","",MAX($AH$5:AH142)+1)</f>
        <v/>
      </c>
      <c r="AI143" s="53" t="str">
        <f>IF(G142="","",IF(COUNTIF($AI$11:AI142,G142)=0,G142,""))</f>
        <v/>
      </c>
      <c r="AJ143" s="53" t="str">
        <f t="shared" si="9"/>
        <v/>
      </c>
      <c r="AK143" s="53" t="s">
        <v>44</v>
      </c>
      <c r="AL143" s="53" t="s">
        <v>35</v>
      </c>
      <c r="AM143" s="53" t="s">
        <v>52</v>
      </c>
      <c r="AN143" s="53" t="s">
        <v>49</v>
      </c>
    </row>
    <row r="144" spans="1:40" ht="25.5" customHeight="1" x14ac:dyDescent="0.25">
      <c r="A144" s="144">
        <v>132</v>
      </c>
      <c r="B144" s="42" t="s">
        <v>143</v>
      </c>
      <c r="C144" s="15" t="s">
        <v>142</v>
      </c>
      <c r="D144" s="17" t="s">
        <v>5</v>
      </c>
      <c r="E144" s="70">
        <v>44132</v>
      </c>
      <c r="F144" s="70" t="s">
        <v>105</v>
      </c>
      <c r="G144" s="17"/>
      <c r="H144" s="27">
        <v>44132</v>
      </c>
      <c r="I144" s="16">
        <f t="shared" si="10"/>
        <v>0</v>
      </c>
      <c r="J144" s="28" t="s">
        <v>57</v>
      </c>
      <c r="K144" s="27"/>
      <c r="L144" s="74" t="str">
        <f>IF(AND(C144="Abierto",D144="Urgente"),A144,"")</f>
        <v/>
      </c>
      <c r="M144" s="74" t="str">
        <f ca="1">IF(AND(C144="Abierto",D144="Urgente"),TODAY()-E144,"")</f>
        <v/>
      </c>
      <c r="N144" s="74" t="str">
        <f>IF(AND(C144="Abierto",D144="Urgente"),RANK(M144,$M$13:$M$767,0)+COUNTIF($M$13:M144,M144)-1,"")</f>
        <v/>
      </c>
      <c r="O144" s="74" t="str">
        <f>IF(AND(C144="Abierto",D144="Alta"),A144,"")</f>
        <v/>
      </c>
      <c r="P144" s="74" t="str">
        <f ca="1">IF(AND(C144="Abierto",D144="Alta"),TODAY()-E144,"")</f>
        <v/>
      </c>
      <c r="Q144" s="74" t="str">
        <f>IF(AND(C144="Abierto",D144="Alta"),RANK(P144,$P$13:$P$767,0)+COUNTIF($P$13:P144,P144)-1+MAX(N:N),"")</f>
        <v/>
      </c>
      <c r="R144" s="74" t="str">
        <f>IF(AND(C144="Abierto",D144="Media"),A144,"")</f>
        <v/>
      </c>
      <c r="S144" s="74" t="str">
        <f ca="1">IF(AND(C144="Abierto",D144="Media"),TODAY()-E144,"")</f>
        <v/>
      </c>
      <c r="T144" s="74" t="str">
        <f>IF(AND(C144="Abierto",D144="Media"),RANK(S144,$S$13:$S$767,0)+COUNTIF($S$13:S144,S144)-1+MAX(N:N,Q:Q),"")</f>
        <v/>
      </c>
      <c r="U144" s="74" t="str">
        <f>IF(AND(C144="Abierto",D144="Baja"),A144,"")</f>
        <v/>
      </c>
      <c r="V144" s="74" t="str">
        <f ca="1">IF(AND(C144="Abierto",D144="Baja"),TODAY()-E144,"")</f>
        <v/>
      </c>
      <c r="W144" s="74" t="str">
        <f>IF(AND(C144="Abierto",D144="Baja"),RANK(V144,$V$13:$V$767,0)+COUNTIF($V$13:V144,V144)-1+MAX(N:N,Q:Q,T:T),"")</f>
        <v/>
      </c>
      <c r="X144" s="28" t="str">
        <f>IF(OR(C144="Resuelto",C144=""),"",SUM(N144,Q144,T144,W144))</f>
        <v/>
      </c>
      <c r="Y144" s="28" t="str">
        <f>IF(OR(C144="Resuelto",C144=""),"",SUM(M144,P144,S144,V144))</f>
        <v/>
      </c>
      <c r="Z144" s="28" t="str">
        <f>IF(OR(C144="Resuelto",C144=""),"",SUM(L144,O144,R144,U144))</f>
        <v/>
      </c>
      <c r="AA144" s="28">
        <v>242</v>
      </c>
      <c r="AB144" s="28" t="str">
        <f t="shared" ca="1" si="7"/>
        <v/>
      </c>
      <c r="AC144" s="75" t="str">
        <f t="shared" ca="1" si="8"/>
        <v/>
      </c>
      <c r="AD144" s="53"/>
      <c r="AE144" s="53"/>
      <c r="AF144" s="53"/>
      <c r="AG144" s="53"/>
      <c r="AH144" s="78" t="str">
        <f>IF(AI144="","",MAX($AH$5:AH143)+1)</f>
        <v/>
      </c>
      <c r="AI144" s="53" t="str">
        <f>IF(G143="","",IF(COUNTIF($AI$11:AI143,G143)=0,G143,""))</f>
        <v/>
      </c>
      <c r="AJ144" s="53" t="str">
        <f t="shared" si="9"/>
        <v/>
      </c>
      <c r="AK144" s="53" t="s">
        <v>44</v>
      </c>
      <c r="AL144" s="53" t="s">
        <v>35</v>
      </c>
      <c r="AM144" s="53" t="s">
        <v>52</v>
      </c>
      <c r="AN144" s="53" t="s">
        <v>49</v>
      </c>
    </row>
    <row r="145" spans="1:40" ht="25.5" customHeight="1" x14ac:dyDescent="0.25">
      <c r="A145" s="102">
        <v>133</v>
      </c>
      <c r="B145" s="42" t="s">
        <v>143</v>
      </c>
      <c r="C145" s="15" t="s">
        <v>142</v>
      </c>
      <c r="D145" s="17" t="s">
        <v>5</v>
      </c>
      <c r="E145" s="70">
        <v>44132</v>
      </c>
      <c r="F145" s="70" t="s">
        <v>105</v>
      </c>
      <c r="G145" s="17"/>
      <c r="H145" s="27">
        <v>44132</v>
      </c>
      <c r="I145" s="16">
        <f t="shared" si="10"/>
        <v>0</v>
      </c>
      <c r="J145" s="28" t="s">
        <v>57</v>
      </c>
      <c r="K145" s="27"/>
      <c r="L145" s="74" t="str">
        <f>IF(AND(C145="Abierto",D145="Urgente"),A145,"")</f>
        <v/>
      </c>
      <c r="M145" s="74" t="str">
        <f ca="1">IF(AND(C145="Abierto",D145="Urgente"),TODAY()-E145,"")</f>
        <v/>
      </c>
      <c r="N145" s="74" t="str">
        <f>IF(AND(C145="Abierto",D145="Urgente"),RANK(M145,$M$13:$M$767,0)+COUNTIF($M$13:M145,M145)-1,"")</f>
        <v/>
      </c>
      <c r="O145" s="74" t="str">
        <f>IF(AND(C145="Abierto",D145="Alta"),A145,"")</f>
        <v/>
      </c>
      <c r="P145" s="74" t="str">
        <f ca="1">IF(AND(C145="Abierto",D145="Alta"),TODAY()-E145,"")</f>
        <v/>
      </c>
      <c r="Q145" s="74" t="str">
        <f>IF(AND(C145="Abierto",D145="Alta"),RANK(P145,$P$13:$P$767,0)+COUNTIF($P$13:P145,P145)-1+MAX(N:N),"")</f>
        <v/>
      </c>
      <c r="R145" s="74" t="str">
        <f>IF(AND(C145="Abierto",D145="Media"),A145,"")</f>
        <v/>
      </c>
      <c r="S145" s="74" t="str">
        <f ca="1">IF(AND(C145="Abierto",D145="Media"),TODAY()-E145,"")</f>
        <v/>
      </c>
      <c r="T145" s="74" t="str">
        <f>IF(AND(C145="Abierto",D145="Media"),RANK(S145,$S$13:$S$767,0)+COUNTIF($S$13:S145,S145)-1+MAX(N:N,Q:Q),"")</f>
        <v/>
      </c>
      <c r="U145" s="74" t="str">
        <f>IF(AND(C145="Abierto",D145="Baja"),A145,"")</f>
        <v/>
      </c>
      <c r="V145" s="74" t="str">
        <f ca="1">IF(AND(C145="Abierto",D145="Baja"),TODAY()-E145,"")</f>
        <v/>
      </c>
      <c r="W145" s="74" t="str">
        <f>IF(AND(C145="Abierto",D145="Baja"),RANK(V145,$V$13:$V$767,0)+COUNTIF($V$13:V145,V145)-1+MAX(N:N,Q:Q,T:T),"")</f>
        <v/>
      </c>
      <c r="X145" s="28" t="str">
        <f>IF(OR(C145="Resuelto",C145=""),"",SUM(N145,Q145,T145,W145))</f>
        <v/>
      </c>
      <c r="Y145" s="28" t="str">
        <f>IF(OR(C145="Resuelto",C145=""),"",SUM(M145,P145,S145,V145))</f>
        <v/>
      </c>
      <c r="Z145" s="28" t="str">
        <f>IF(OR(C145="Resuelto",C145=""),"",SUM(L145,O145,R145,U145))</f>
        <v/>
      </c>
      <c r="AA145" s="28">
        <v>243</v>
      </c>
      <c r="AB145" s="28" t="str">
        <f t="shared" ca="1" si="7"/>
        <v/>
      </c>
      <c r="AC145" s="75" t="str">
        <f t="shared" ca="1" si="8"/>
        <v/>
      </c>
      <c r="AD145" s="53"/>
      <c r="AE145" s="53"/>
      <c r="AF145" s="53"/>
      <c r="AG145" s="53"/>
      <c r="AH145" s="78" t="str">
        <f>IF(AI145="","",MAX($AH$5:AH144)+1)</f>
        <v/>
      </c>
      <c r="AI145" s="53" t="str">
        <f>IF(G144="","",IF(COUNTIF($AI$11:AI144,G144)=0,G144,""))</f>
        <v/>
      </c>
      <c r="AJ145" s="53" t="str">
        <f t="shared" si="9"/>
        <v/>
      </c>
      <c r="AK145" s="53" t="s">
        <v>44</v>
      </c>
      <c r="AL145" s="53" t="s">
        <v>35</v>
      </c>
      <c r="AM145" s="53" t="s">
        <v>52</v>
      </c>
      <c r="AN145" s="53" t="s">
        <v>49</v>
      </c>
    </row>
    <row r="146" spans="1:40" ht="25.5" customHeight="1" x14ac:dyDescent="0.25">
      <c r="A146" s="144">
        <v>134</v>
      </c>
      <c r="B146" s="42" t="s">
        <v>143</v>
      </c>
      <c r="C146" s="15" t="s">
        <v>142</v>
      </c>
      <c r="D146" s="17" t="s">
        <v>5</v>
      </c>
      <c r="E146" s="70">
        <v>44132</v>
      </c>
      <c r="F146" s="70" t="s">
        <v>105</v>
      </c>
      <c r="G146" s="17"/>
      <c r="H146" s="27">
        <v>44132</v>
      </c>
      <c r="I146" s="16">
        <f t="shared" si="10"/>
        <v>0</v>
      </c>
      <c r="J146" s="28" t="s">
        <v>57</v>
      </c>
      <c r="K146" s="27"/>
      <c r="L146" s="74" t="str">
        <f>IF(AND(C146="Abierto",D146="Urgente"),A146,"")</f>
        <v/>
      </c>
      <c r="M146" s="74" t="str">
        <f ca="1">IF(AND(C146="Abierto",D146="Urgente"),TODAY()-E146,"")</f>
        <v/>
      </c>
      <c r="N146" s="74" t="str">
        <f>IF(AND(C146="Abierto",D146="Urgente"),RANK(M146,$M$13:$M$767,0)+COUNTIF($M$13:M146,M146)-1,"")</f>
        <v/>
      </c>
      <c r="O146" s="74" t="str">
        <f>IF(AND(C146="Abierto",D146="Alta"),A146,"")</f>
        <v/>
      </c>
      <c r="P146" s="74" t="str">
        <f ca="1">IF(AND(C146="Abierto",D146="Alta"),TODAY()-E146,"")</f>
        <v/>
      </c>
      <c r="Q146" s="74" t="str">
        <f>IF(AND(C146="Abierto",D146="Alta"),RANK(P146,$P$13:$P$767,0)+COUNTIF($P$13:P146,P146)-1+MAX(N:N),"")</f>
        <v/>
      </c>
      <c r="R146" s="74" t="str">
        <f>IF(AND(C146="Abierto",D146="Media"),A146,"")</f>
        <v/>
      </c>
      <c r="S146" s="74" t="str">
        <f ca="1">IF(AND(C146="Abierto",D146="Media"),TODAY()-E146,"")</f>
        <v/>
      </c>
      <c r="T146" s="74" t="str">
        <f>IF(AND(C146="Abierto",D146="Media"),RANK(S146,$S$13:$S$767,0)+COUNTIF($S$13:S146,S146)-1+MAX(N:N,Q:Q),"")</f>
        <v/>
      </c>
      <c r="U146" s="74" t="str">
        <f>IF(AND(C146="Abierto",D146="Baja"),A146,"")</f>
        <v/>
      </c>
      <c r="V146" s="74" t="str">
        <f ca="1">IF(AND(C146="Abierto",D146="Baja"),TODAY()-E146,"")</f>
        <v/>
      </c>
      <c r="W146" s="74" t="str">
        <f>IF(AND(C146="Abierto",D146="Baja"),RANK(V146,$V$13:$V$767,0)+COUNTIF($V$13:V146,V146)-1+MAX(N:N,Q:Q,T:T),"")</f>
        <v/>
      </c>
      <c r="X146" s="28" t="str">
        <f>IF(OR(C146="Resuelto",C146=""),"",SUM(N146,Q146,T146,W146))</f>
        <v/>
      </c>
      <c r="Y146" s="28" t="str">
        <f>IF(OR(C146="Resuelto",C146=""),"",SUM(M146,P146,S146,V146))</f>
        <v/>
      </c>
      <c r="Z146" s="28" t="str">
        <f>IF(OR(C146="Resuelto",C146=""),"",SUM(L146,O146,R146,U146))</f>
        <v/>
      </c>
      <c r="AA146" s="28">
        <v>244</v>
      </c>
      <c r="AB146" s="28" t="str">
        <f t="shared" ca="1" si="7"/>
        <v/>
      </c>
      <c r="AC146" s="75" t="str">
        <f t="shared" ca="1" si="8"/>
        <v/>
      </c>
      <c r="AD146" s="53"/>
      <c r="AE146" s="53"/>
      <c r="AF146" s="53"/>
      <c r="AG146" s="53"/>
      <c r="AH146" s="78" t="str">
        <f>IF(AI146="","",MAX($AH$5:AH145)+1)</f>
        <v/>
      </c>
      <c r="AI146" s="53" t="str">
        <f>IF(G145="","",IF(COUNTIF($AI$11:AI145,G145)=0,G145,""))</f>
        <v/>
      </c>
      <c r="AJ146" s="53" t="str">
        <f t="shared" si="9"/>
        <v/>
      </c>
      <c r="AK146" s="53" t="s">
        <v>44</v>
      </c>
      <c r="AL146" s="53" t="s">
        <v>35</v>
      </c>
      <c r="AM146" s="53" t="s">
        <v>52</v>
      </c>
      <c r="AN146" s="53" t="s">
        <v>49</v>
      </c>
    </row>
    <row r="147" spans="1:40" ht="25.5" customHeight="1" x14ac:dyDescent="0.25">
      <c r="A147" s="102">
        <v>135</v>
      </c>
      <c r="B147" s="42" t="s">
        <v>143</v>
      </c>
      <c r="C147" s="15" t="s">
        <v>142</v>
      </c>
      <c r="D147" s="17" t="s">
        <v>5</v>
      </c>
      <c r="E147" s="70">
        <v>44132</v>
      </c>
      <c r="F147" s="70" t="s">
        <v>105</v>
      </c>
      <c r="G147" s="17"/>
      <c r="H147" s="27">
        <v>44132</v>
      </c>
      <c r="I147" s="16">
        <f t="shared" si="10"/>
        <v>0</v>
      </c>
      <c r="J147" s="28" t="s">
        <v>57</v>
      </c>
      <c r="K147" s="27"/>
      <c r="L147" s="74" t="str">
        <f>IF(AND(C147="Abierto",D147="Urgente"),A147,"")</f>
        <v/>
      </c>
      <c r="M147" s="74" t="str">
        <f ca="1">IF(AND(C147="Abierto",D147="Urgente"),TODAY()-E147,"")</f>
        <v/>
      </c>
      <c r="N147" s="74" t="str">
        <f>IF(AND(C147="Abierto",D147="Urgente"),RANK(M147,$M$13:$M$767,0)+COUNTIF($M$13:M147,M147)-1,"")</f>
        <v/>
      </c>
      <c r="O147" s="74" t="str">
        <f>IF(AND(C147="Abierto",D147="Alta"),A147,"")</f>
        <v/>
      </c>
      <c r="P147" s="74" t="str">
        <f ca="1">IF(AND(C147="Abierto",D147="Alta"),TODAY()-E147,"")</f>
        <v/>
      </c>
      <c r="Q147" s="74" t="str">
        <f>IF(AND(C147="Abierto",D147="Alta"),RANK(P147,$P$13:$P$767,0)+COUNTIF($P$13:P147,P147)-1+MAX(N:N),"")</f>
        <v/>
      </c>
      <c r="R147" s="74" t="str">
        <f>IF(AND(C147="Abierto",D147="Media"),A147,"")</f>
        <v/>
      </c>
      <c r="S147" s="74" t="str">
        <f ca="1">IF(AND(C147="Abierto",D147="Media"),TODAY()-E147,"")</f>
        <v/>
      </c>
      <c r="T147" s="74" t="str">
        <f>IF(AND(C147="Abierto",D147="Media"),RANK(S147,$S$13:$S$767,0)+COUNTIF($S$13:S147,S147)-1+MAX(N:N,Q:Q),"")</f>
        <v/>
      </c>
      <c r="U147" s="74" t="str">
        <f>IF(AND(C147="Abierto",D147="Baja"),A147,"")</f>
        <v/>
      </c>
      <c r="V147" s="74" t="str">
        <f ca="1">IF(AND(C147="Abierto",D147="Baja"),TODAY()-E147,"")</f>
        <v/>
      </c>
      <c r="W147" s="74" t="str">
        <f>IF(AND(C147="Abierto",D147="Baja"),RANK(V147,$V$13:$V$767,0)+COUNTIF($V$13:V147,V147)-1+MAX(N:N,Q:Q,T:T),"")</f>
        <v/>
      </c>
      <c r="X147" s="28" t="str">
        <f>IF(OR(C147="Resuelto",C147=""),"",SUM(N147,Q147,T147,W147))</f>
        <v/>
      </c>
      <c r="Y147" s="28" t="str">
        <f>IF(OR(C147="Resuelto",C147=""),"",SUM(M147,P147,S147,V147))</f>
        <v/>
      </c>
      <c r="Z147" s="28" t="str">
        <f>IF(OR(C147="Resuelto",C147=""),"",SUM(L147,O147,R147,U147))</f>
        <v/>
      </c>
      <c r="AA147" s="28">
        <v>245</v>
      </c>
      <c r="AB147" s="28" t="str">
        <f t="shared" ca="1" si="7"/>
        <v/>
      </c>
      <c r="AC147" s="75" t="str">
        <f t="shared" ca="1" si="8"/>
        <v/>
      </c>
      <c r="AD147" s="53"/>
      <c r="AE147" s="53"/>
      <c r="AF147" s="53"/>
      <c r="AG147" s="53"/>
      <c r="AH147" s="78" t="str">
        <f>IF(AI147="","",MAX($AH$5:AH146)+1)</f>
        <v/>
      </c>
      <c r="AI147" s="53" t="str">
        <f>IF(G146="","",IF(COUNTIF($AI$11:AI146,G146)=0,G146,""))</f>
        <v/>
      </c>
      <c r="AJ147" s="53" t="str">
        <f t="shared" si="9"/>
        <v/>
      </c>
      <c r="AK147" s="53" t="s">
        <v>44</v>
      </c>
      <c r="AL147" s="53" t="s">
        <v>32</v>
      </c>
      <c r="AM147" s="53" t="s">
        <v>52</v>
      </c>
      <c r="AN147" s="53" t="s">
        <v>49</v>
      </c>
    </row>
    <row r="148" spans="1:40" ht="25.5" customHeight="1" x14ac:dyDescent="0.25">
      <c r="A148" s="144">
        <v>136</v>
      </c>
      <c r="B148" s="42" t="s">
        <v>143</v>
      </c>
      <c r="C148" s="15" t="s">
        <v>142</v>
      </c>
      <c r="D148" s="17" t="s">
        <v>5</v>
      </c>
      <c r="E148" s="70">
        <v>44132</v>
      </c>
      <c r="F148" s="70" t="s">
        <v>105</v>
      </c>
      <c r="G148" s="17"/>
      <c r="H148" s="27">
        <v>44132</v>
      </c>
      <c r="I148" s="16">
        <f t="shared" si="10"/>
        <v>0</v>
      </c>
      <c r="J148" s="28" t="s">
        <v>57</v>
      </c>
      <c r="K148" s="27"/>
      <c r="L148" s="74" t="str">
        <f>IF(AND(C148="Abierto",D148="Urgente"),A148,"")</f>
        <v/>
      </c>
      <c r="M148" s="74" t="str">
        <f ca="1">IF(AND(C148="Abierto",D148="Urgente"),TODAY()-E148,"")</f>
        <v/>
      </c>
      <c r="N148" s="74" t="str">
        <f>IF(AND(C148="Abierto",D148="Urgente"),RANK(M148,$M$13:$M$767,0)+COUNTIF($M$13:M148,M148)-1,"")</f>
        <v/>
      </c>
      <c r="O148" s="74" t="str">
        <f>IF(AND(C148="Abierto",D148="Alta"),A148,"")</f>
        <v/>
      </c>
      <c r="P148" s="74" t="str">
        <f ca="1">IF(AND(C148="Abierto",D148="Alta"),TODAY()-E148,"")</f>
        <v/>
      </c>
      <c r="Q148" s="74" t="str">
        <f>IF(AND(C148="Abierto",D148="Alta"),RANK(P148,$P$13:$P$767,0)+COUNTIF($P$13:P148,P148)-1+MAX(N:N),"")</f>
        <v/>
      </c>
      <c r="R148" s="74" t="str">
        <f>IF(AND(C148="Abierto",D148="Media"),A148,"")</f>
        <v/>
      </c>
      <c r="S148" s="74" t="str">
        <f ca="1">IF(AND(C148="Abierto",D148="Media"),TODAY()-E148,"")</f>
        <v/>
      </c>
      <c r="T148" s="74" t="str">
        <f>IF(AND(C148="Abierto",D148="Media"),RANK(S148,$S$13:$S$767,0)+COUNTIF($S$13:S148,S148)-1+MAX(N:N,Q:Q),"")</f>
        <v/>
      </c>
      <c r="U148" s="74" t="str">
        <f>IF(AND(C148="Abierto",D148="Baja"),A148,"")</f>
        <v/>
      </c>
      <c r="V148" s="74" t="str">
        <f ca="1">IF(AND(C148="Abierto",D148="Baja"),TODAY()-E148,"")</f>
        <v/>
      </c>
      <c r="W148" s="74" t="str">
        <f>IF(AND(C148="Abierto",D148="Baja"),RANK(V148,$V$13:$V$767,0)+COUNTIF($V$13:V148,V148)-1+MAX(N:N,Q:Q,T:T),"")</f>
        <v/>
      </c>
      <c r="X148" s="28" t="str">
        <f>IF(OR(C148="Resuelto",C148=""),"",SUM(N148,Q148,T148,W148))</f>
        <v/>
      </c>
      <c r="Y148" s="28" t="str">
        <f>IF(OR(C148="Resuelto",C148=""),"",SUM(M148,P148,S148,V148))</f>
        <v/>
      </c>
      <c r="Z148" s="28" t="str">
        <f>IF(OR(C148="Resuelto",C148=""),"",SUM(L148,O148,R148,U148))</f>
        <v/>
      </c>
      <c r="AA148" s="28">
        <v>246</v>
      </c>
      <c r="AB148" s="28" t="str">
        <f t="shared" ca="1" si="7"/>
        <v/>
      </c>
      <c r="AC148" s="75" t="str">
        <f t="shared" ca="1" si="8"/>
        <v/>
      </c>
      <c r="AD148" s="53"/>
      <c r="AE148" s="53"/>
      <c r="AF148" s="53"/>
      <c r="AG148" s="53"/>
      <c r="AH148" s="78" t="str">
        <f>IF(AI148="","",MAX($AH$5:AH147)+1)</f>
        <v/>
      </c>
      <c r="AI148" s="53" t="str">
        <f>IF(G147="","",IF(COUNTIF($AI$11:AI147,G147)=0,G147,""))</f>
        <v/>
      </c>
      <c r="AJ148" s="53" t="str">
        <f t="shared" si="9"/>
        <v/>
      </c>
      <c r="AK148" s="53" t="s">
        <v>44</v>
      </c>
      <c r="AL148" s="53" t="s">
        <v>32</v>
      </c>
      <c r="AM148" s="53" t="s">
        <v>52</v>
      </c>
      <c r="AN148" s="53" t="s">
        <v>49</v>
      </c>
    </row>
    <row r="149" spans="1:40" ht="25.5" customHeight="1" x14ac:dyDescent="0.25">
      <c r="A149" s="102">
        <v>137</v>
      </c>
      <c r="B149" s="42" t="s">
        <v>143</v>
      </c>
      <c r="C149" s="15" t="s">
        <v>142</v>
      </c>
      <c r="D149" s="17" t="s">
        <v>5</v>
      </c>
      <c r="E149" s="70">
        <v>44132</v>
      </c>
      <c r="F149" s="70" t="s">
        <v>105</v>
      </c>
      <c r="G149" s="17"/>
      <c r="H149" s="27">
        <v>44132</v>
      </c>
      <c r="I149" s="16">
        <f t="shared" si="10"/>
        <v>0</v>
      </c>
      <c r="J149" s="28" t="s">
        <v>57</v>
      </c>
      <c r="K149" s="27"/>
      <c r="L149" s="74" t="str">
        <f>IF(AND(C149="Abierto",D149="Urgente"),A149,"")</f>
        <v/>
      </c>
      <c r="M149" s="74" t="str">
        <f ca="1">IF(AND(C149="Abierto",D149="Urgente"),TODAY()-E149,"")</f>
        <v/>
      </c>
      <c r="N149" s="74" t="str">
        <f>IF(AND(C149="Abierto",D149="Urgente"),RANK(M149,$M$13:$M$767,0)+COUNTIF($M$13:M149,M149)-1,"")</f>
        <v/>
      </c>
      <c r="O149" s="74" t="str">
        <f>IF(AND(C149="Abierto",D149="Alta"),A149,"")</f>
        <v/>
      </c>
      <c r="P149" s="74" t="str">
        <f ca="1">IF(AND(C149="Abierto",D149="Alta"),TODAY()-E149,"")</f>
        <v/>
      </c>
      <c r="Q149" s="74" t="str">
        <f>IF(AND(C149="Abierto",D149="Alta"),RANK(P149,$P$13:$P$767,0)+COUNTIF($P$13:P149,P149)-1+MAX(N:N),"")</f>
        <v/>
      </c>
      <c r="R149" s="74" t="str">
        <f>IF(AND(C149="Abierto",D149="Media"),A149,"")</f>
        <v/>
      </c>
      <c r="S149" s="74" t="str">
        <f ca="1">IF(AND(C149="Abierto",D149="Media"),TODAY()-E149,"")</f>
        <v/>
      </c>
      <c r="T149" s="74" t="str">
        <f>IF(AND(C149="Abierto",D149="Media"),RANK(S149,$S$13:$S$767,0)+COUNTIF($S$13:S149,S149)-1+MAX(N:N,Q:Q),"")</f>
        <v/>
      </c>
      <c r="U149" s="74" t="str">
        <f>IF(AND(C149="Abierto",D149="Baja"),A149,"")</f>
        <v/>
      </c>
      <c r="V149" s="74" t="str">
        <f ca="1">IF(AND(C149="Abierto",D149="Baja"),TODAY()-E149,"")</f>
        <v/>
      </c>
      <c r="W149" s="74" t="str">
        <f>IF(AND(C149="Abierto",D149="Baja"),RANK(V149,$V$13:$V$767,0)+COUNTIF($V$13:V149,V149)-1+MAX(N:N,Q:Q,T:T),"")</f>
        <v/>
      </c>
      <c r="X149" s="28" t="str">
        <f>IF(OR(C149="Resuelto",C149=""),"",SUM(N149,Q149,T149,W149))</f>
        <v/>
      </c>
      <c r="Y149" s="28" t="str">
        <f>IF(OR(C149="Resuelto",C149=""),"",SUM(M149,P149,S149,V149))</f>
        <v/>
      </c>
      <c r="Z149" s="28" t="str">
        <f>IF(OR(C149="Resuelto",C149=""),"",SUM(L149,O149,R149,U149))</f>
        <v/>
      </c>
      <c r="AA149" s="28">
        <v>247</v>
      </c>
      <c r="AB149" s="28" t="str">
        <f t="shared" ca="1" si="7"/>
        <v/>
      </c>
      <c r="AC149" s="75" t="str">
        <f t="shared" ca="1" si="8"/>
        <v/>
      </c>
      <c r="AD149" s="53"/>
      <c r="AE149" s="53"/>
      <c r="AF149" s="53"/>
      <c r="AG149" s="53"/>
      <c r="AH149" s="78" t="str">
        <f>IF(AI149="","",MAX($AH$5:AH148)+1)</f>
        <v/>
      </c>
      <c r="AI149" s="53" t="str">
        <f>IF(G148="","",IF(COUNTIF($AI$11:AI148,G148)=0,G148,""))</f>
        <v/>
      </c>
      <c r="AJ149" s="53" t="str">
        <f t="shared" si="9"/>
        <v/>
      </c>
      <c r="AK149" s="53" t="s">
        <v>44</v>
      </c>
      <c r="AL149" s="53" t="s">
        <v>32</v>
      </c>
      <c r="AM149" s="53" t="s">
        <v>52</v>
      </c>
      <c r="AN149" s="53" t="s">
        <v>49</v>
      </c>
    </row>
    <row r="150" spans="1:40" ht="25.5" customHeight="1" x14ac:dyDescent="0.25">
      <c r="A150" s="144">
        <v>138</v>
      </c>
      <c r="B150" s="42" t="s">
        <v>143</v>
      </c>
      <c r="C150" s="15" t="s">
        <v>142</v>
      </c>
      <c r="D150" s="17" t="s">
        <v>5</v>
      </c>
      <c r="E150" s="70">
        <v>44132</v>
      </c>
      <c r="F150" s="70" t="s">
        <v>105</v>
      </c>
      <c r="G150" s="17"/>
      <c r="H150" s="27">
        <v>44132</v>
      </c>
      <c r="I150" s="16">
        <f t="shared" si="10"/>
        <v>0</v>
      </c>
      <c r="J150" s="28" t="s">
        <v>57</v>
      </c>
      <c r="K150" s="27"/>
      <c r="L150" s="74" t="str">
        <f>IF(AND(C150="Abierto",D150="Urgente"),A150,"")</f>
        <v/>
      </c>
      <c r="M150" s="74" t="str">
        <f ca="1">IF(AND(C150="Abierto",D150="Urgente"),TODAY()-E150,"")</f>
        <v/>
      </c>
      <c r="N150" s="74" t="str">
        <f>IF(AND(C150="Abierto",D150="Urgente"),RANK(M150,$M$13:$M$767,0)+COUNTIF($M$13:M150,M150)-1,"")</f>
        <v/>
      </c>
      <c r="O150" s="74" t="str">
        <f>IF(AND(C150="Abierto",D150="Alta"),A150,"")</f>
        <v/>
      </c>
      <c r="P150" s="74" t="str">
        <f ca="1">IF(AND(C150="Abierto",D150="Alta"),TODAY()-E150,"")</f>
        <v/>
      </c>
      <c r="Q150" s="74" t="str">
        <f>IF(AND(C150="Abierto",D150="Alta"),RANK(P150,$P$13:$P$767,0)+COUNTIF($P$13:P150,P150)-1+MAX(N:N),"")</f>
        <v/>
      </c>
      <c r="R150" s="74" t="str">
        <f>IF(AND(C150="Abierto",D150="Media"),A150,"")</f>
        <v/>
      </c>
      <c r="S150" s="74" t="str">
        <f ca="1">IF(AND(C150="Abierto",D150="Media"),TODAY()-E150,"")</f>
        <v/>
      </c>
      <c r="T150" s="74" t="str">
        <f>IF(AND(C150="Abierto",D150="Media"),RANK(S150,$S$13:$S$767,0)+COUNTIF($S$13:S150,S150)-1+MAX(N:N,Q:Q),"")</f>
        <v/>
      </c>
      <c r="U150" s="74" t="str">
        <f>IF(AND(C150="Abierto",D150="Baja"),A150,"")</f>
        <v/>
      </c>
      <c r="V150" s="74" t="str">
        <f ca="1">IF(AND(C150="Abierto",D150="Baja"),TODAY()-E150,"")</f>
        <v/>
      </c>
      <c r="W150" s="74" t="str">
        <f>IF(AND(C150="Abierto",D150="Baja"),RANK(V150,$V$13:$V$767,0)+COUNTIF($V$13:V150,V150)-1+MAX(N:N,Q:Q,T:T),"")</f>
        <v/>
      </c>
      <c r="X150" s="28" t="str">
        <f>IF(OR(C150="Resuelto",C150=""),"",SUM(N150,Q150,T150,W150))</f>
        <v/>
      </c>
      <c r="Y150" s="28" t="str">
        <f>IF(OR(C150="Resuelto",C150=""),"",SUM(M150,P150,S150,V150))</f>
        <v/>
      </c>
      <c r="Z150" s="28" t="str">
        <f>IF(OR(C150="Resuelto",C150=""),"",SUM(L150,O150,R150,U150))</f>
        <v/>
      </c>
      <c r="AA150" s="28">
        <v>248</v>
      </c>
      <c r="AB150" s="28" t="str">
        <f t="shared" ca="1" si="7"/>
        <v/>
      </c>
      <c r="AC150" s="75" t="str">
        <f t="shared" ca="1" si="8"/>
        <v/>
      </c>
      <c r="AD150" s="53"/>
      <c r="AE150" s="53"/>
      <c r="AF150" s="53"/>
      <c r="AG150" s="53"/>
      <c r="AH150" s="78" t="str">
        <f>IF(AI150="","",MAX($AH$5:AH149)+1)</f>
        <v/>
      </c>
      <c r="AI150" s="53" t="str">
        <f>IF(G149="","",IF(COUNTIF($AI$11:AI149,G149)=0,G149,""))</f>
        <v/>
      </c>
      <c r="AJ150" s="53" t="str">
        <f t="shared" si="9"/>
        <v/>
      </c>
      <c r="AK150" s="53" t="s">
        <v>44</v>
      </c>
      <c r="AL150" s="53" t="s">
        <v>32</v>
      </c>
      <c r="AM150" s="53" t="s">
        <v>52</v>
      </c>
      <c r="AN150" s="53" t="s">
        <v>49</v>
      </c>
    </row>
    <row r="151" spans="1:40" ht="25.5" customHeight="1" x14ac:dyDescent="0.25">
      <c r="A151" s="102">
        <v>139</v>
      </c>
      <c r="B151" s="42" t="s">
        <v>143</v>
      </c>
      <c r="C151" s="15" t="s">
        <v>142</v>
      </c>
      <c r="D151" s="17" t="s">
        <v>5</v>
      </c>
      <c r="E151" s="27">
        <v>44133</v>
      </c>
      <c r="F151" s="70" t="s">
        <v>105</v>
      </c>
      <c r="G151" s="17"/>
      <c r="H151" s="27">
        <v>44133</v>
      </c>
      <c r="I151" s="16">
        <f t="shared" si="10"/>
        <v>0</v>
      </c>
      <c r="J151" s="28" t="s">
        <v>57</v>
      </c>
      <c r="K151" s="27"/>
      <c r="L151" s="74" t="str">
        <f>IF(AND(C151="Abierto",D151="Urgente"),A151,"")</f>
        <v/>
      </c>
      <c r="M151" s="74" t="str">
        <f ca="1">IF(AND(C151="Abierto",D151="Urgente"),TODAY()-E151,"")</f>
        <v/>
      </c>
      <c r="N151" s="74" t="str">
        <f>IF(AND(C151="Abierto",D151="Urgente"),RANK(M151,$M$13:$M$767,0)+COUNTIF($M$13:M151,M151)-1,"")</f>
        <v/>
      </c>
      <c r="O151" s="74" t="str">
        <f>IF(AND(C151="Abierto",D151="Alta"),A151,"")</f>
        <v/>
      </c>
      <c r="P151" s="74" t="str">
        <f ca="1">IF(AND(C151="Abierto",D151="Alta"),TODAY()-E151,"")</f>
        <v/>
      </c>
      <c r="Q151" s="74" t="str">
        <f>IF(AND(C151="Abierto",D151="Alta"),RANK(P151,$P$13:$P$767,0)+COUNTIF($P$13:P151,P151)-1+MAX(N:N),"")</f>
        <v/>
      </c>
      <c r="R151" s="74" t="str">
        <f>IF(AND(C151="Abierto",D151="Media"),A151,"")</f>
        <v/>
      </c>
      <c r="S151" s="74" t="str">
        <f ca="1">IF(AND(C151="Abierto",D151="Media"),TODAY()-E151,"")</f>
        <v/>
      </c>
      <c r="T151" s="74" t="str">
        <f>IF(AND(C151="Abierto",D151="Media"),RANK(S151,$S$13:$S$767,0)+COUNTIF($S$13:S151,S151)-1+MAX(N:N,Q:Q),"")</f>
        <v/>
      </c>
      <c r="U151" s="74" t="str">
        <f>IF(AND(C151="Abierto",D151="Baja"),A151,"")</f>
        <v/>
      </c>
      <c r="V151" s="74" t="str">
        <f ca="1">IF(AND(C151="Abierto",D151="Baja"),TODAY()-E151,"")</f>
        <v/>
      </c>
      <c r="W151" s="74" t="str">
        <f>IF(AND(C151="Abierto",D151="Baja"),RANK(V151,$V$13:$V$767,0)+COUNTIF($V$13:V151,V151)-1+MAX(N:N,Q:Q,T:T),"")</f>
        <v/>
      </c>
      <c r="X151" s="28" t="str">
        <f>IF(OR(C151="Resuelto",C151=""),"",SUM(N151,Q151,T151,W151))</f>
        <v/>
      </c>
      <c r="Y151" s="28" t="str">
        <f>IF(OR(C151="Resuelto",C151=""),"",SUM(M151,P151,S151,V151))</f>
        <v/>
      </c>
      <c r="Z151" s="28" t="str">
        <f>IF(OR(C151="Resuelto",C151=""),"",SUM(L151,O151,R151,U151))</f>
        <v/>
      </c>
      <c r="AA151" s="28">
        <v>249</v>
      </c>
      <c r="AB151" s="28" t="str">
        <f t="shared" ca="1" si="7"/>
        <v/>
      </c>
      <c r="AC151" s="75" t="str">
        <f t="shared" ca="1" si="8"/>
        <v/>
      </c>
      <c r="AD151" s="53"/>
      <c r="AE151" s="53"/>
      <c r="AF151" s="53"/>
      <c r="AG151" s="53"/>
      <c r="AH151" s="78" t="str">
        <f>IF(AI151="","",MAX($AH$5:AH150)+1)</f>
        <v/>
      </c>
      <c r="AI151" s="53" t="str">
        <f>IF(G150="","",IF(COUNTIF($AI$11:AI150,G150)=0,G150,""))</f>
        <v/>
      </c>
      <c r="AJ151" s="53" t="str">
        <f t="shared" si="9"/>
        <v/>
      </c>
      <c r="AK151" s="53" t="s">
        <v>44</v>
      </c>
      <c r="AL151" s="53" t="s">
        <v>35</v>
      </c>
      <c r="AM151" s="53" t="s">
        <v>53</v>
      </c>
      <c r="AN151" s="53" t="s">
        <v>49</v>
      </c>
    </row>
    <row r="152" spans="1:40" ht="25.5" customHeight="1" x14ac:dyDescent="0.25">
      <c r="A152" s="144">
        <v>140</v>
      </c>
      <c r="B152" s="42" t="s">
        <v>143</v>
      </c>
      <c r="C152" s="15" t="s">
        <v>142</v>
      </c>
      <c r="D152" s="17" t="s">
        <v>5</v>
      </c>
      <c r="E152" s="27">
        <v>44133</v>
      </c>
      <c r="F152" s="70" t="s">
        <v>105</v>
      </c>
      <c r="G152" s="17"/>
      <c r="H152" s="27">
        <v>44133</v>
      </c>
      <c r="I152" s="16">
        <f t="shared" si="10"/>
        <v>0</v>
      </c>
      <c r="J152" s="28" t="s">
        <v>57</v>
      </c>
      <c r="K152" s="27"/>
      <c r="L152" s="74" t="str">
        <f>IF(AND(C152="Abierto",D152="Urgente"),A152,"")</f>
        <v/>
      </c>
      <c r="M152" s="74" t="str">
        <f ca="1">IF(AND(C152="Abierto",D152="Urgente"),TODAY()-E152,"")</f>
        <v/>
      </c>
      <c r="N152" s="74" t="str">
        <f>IF(AND(C152="Abierto",D152="Urgente"),RANK(M152,$M$13:$M$767,0)+COUNTIF($M$13:M152,M152)-1,"")</f>
        <v/>
      </c>
      <c r="O152" s="74" t="str">
        <f>IF(AND(C152="Abierto",D152="Alta"),A152,"")</f>
        <v/>
      </c>
      <c r="P152" s="74" t="str">
        <f ca="1">IF(AND(C152="Abierto",D152="Alta"),TODAY()-E152,"")</f>
        <v/>
      </c>
      <c r="Q152" s="74" t="str">
        <f>IF(AND(C152="Abierto",D152="Alta"),RANK(P152,$P$13:$P$767,0)+COUNTIF($P$13:P152,P152)-1+MAX(N:N),"")</f>
        <v/>
      </c>
      <c r="R152" s="74" t="str">
        <f>IF(AND(C152="Abierto",D152="Media"),A152,"")</f>
        <v/>
      </c>
      <c r="S152" s="74" t="str">
        <f ca="1">IF(AND(C152="Abierto",D152="Media"),TODAY()-E152,"")</f>
        <v/>
      </c>
      <c r="T152" s="74" t="str">
        <f>IF(AND(C152="Abierto",D152="Media"),RANK(S152,$S$13:$S$767,0)+COUNTIF($S$13:S152,S152)-1+MAX(N:N,Q:Q),"")</f>
        <v/>
      </c>
      <c r="U152" s="74" t="str">
        <f>IF(AND(C152="Abierto",D152="Baja"),A152,"")</f>
        <v/>
      </c>
      <c r="V152" s="74" t="str">
        <f ca="1">IF(AND(C152="Abierto",D152="Baja"),TODAY()-E152,"")</f>
        <v/>
      </c>
      <c r="W152" s="74" t="str">
        <f>IF(AND(C152="Abierto",D152="Baja"),RANK(V152,$V$13:$V$767,0)+COUNTIF($V$13:V152,V152)-1+MAX(N:N,Q:Q,T:T),"")</f>
        <v/>
      </c>
      <c r="X152" s="28" t="str">
        <f>IF(OR(C152="Resuelto",C152=""),"",SUM(N152,Q152,T152,W152))</f>
        <v/>
      </c>
      <c r="Y152" s="28" t="str">
        <f>IF(OR(C152="Resuelto",C152=""),"",SUM(M152,P152,S152,V152))</f>
        <v/>
      </c>
      <c r="Z152" s="28" t="str">
        <f>IF(OR(C152="Resuelto",C152=""),"",SUM(L152,O152,R152,U152))</f>
        <v/>
      </c>
      <c r="AA152" s="28">
        <v>250</v>
      </c>
      <c r="AB152" s="28" t="str">
        <f t="shared" ca="1" si="7"/>
        <v/>
      </c>
      <c r="AC152" s="75" t="str">
        <f t="shared" ca="1" si="8"/>
        <v/>
      </c>
      <c r="AD152" s="53"/>
      <c r="AE152" s="53"/>
      <c r="AF152" s="53"/>
      <c r="AG152" s="53"/>
      <c r="AH152" s="78" t="str">
        <f>IF(AI152="","",MAX($AH$5:AH151)+1)</f>
        <v/>
      </c>
      <c r="AI152" s="53" t="str">
        <f>IF(G151="","",IF(COUNTIF($AI$11:AI151,G151)=0,G151,""))</f>
        <v/>
      </c>
      <c r="AJ152" s="53" t="str">
        <f t="shared" si="9"/>
        <v/>
      </c>
      <c r="AK152" s="53" t="s">
        <v>44</v>
      </c>
      <c r="AL152" s="53" t="s">
        <v>35</v>
      </c>
      <c r="AM152" s="53" t="s">
        <v>52</v>
      </c>
      <c r="AN152" s="53" t="s">
        <v>49</v>
      </c>
    </row>
    <row r="153" spans="1:40" ht="25.5" customHeight="1" x14ac:dyDescent="0.25">
      <c r="A153" s="102">
        <v>141</v>
      </c>
      <c r="B153" s="42" t="s">
        <v>143</v>
      </c>
      <c r="C153" s="15" t="s">
        <v>142</v>
      </c>
      <c r="D153" s="17" t="s">
        <v>5</v>
      </c>
      <c r="E153" s="27">
        <v>44133</v>
      </c>
      <c r="F153" s="70" t="s">
        <v>105</v>
      </c>
      <c r="G153" s="17"/>
      <c r="H153" s="27">
        <v>44133</v>
      </c>
      <c r="I153" s="16">
        <f t="shared" si="10"/>
        <v>0</v>
      </c>
      <c r="J153" s="28" t="s">
        <v>57</v>
      </c>
      <c r="K153" s="27"/>
      <c r="L153" s="74" t="str">
        <f>IF(AND(C153="Abierto",D153="Urgente"),A153,"")</f>
        <v/>
      </c>
      <c r="M153" s="74" t="str">
        <f ca="1">IF(AND(C153="Abierto",D153="Urgente"),TODAY()-E153,"")</f>
        <v/>
      </c>
      <c r="N153" s="74" t="str">
        <f>IF(AND(C153="Abierto",D153="Urgente"),RANK(M153,$M$13:$M$767,0)+COUNTIF($M$13:M153,M153)-1,"")</f>
        <v/>
      </c>
      <c r="O153" s="74" t="str">
        <f>IF(AND(C153="Abierto",D153="Alta"),A153,"")</f>
        <v/>
      </c>
      <c r="P153" s="74" t="str">
        <f ca="1">IF(AND(C153="Abierto",D153="Alta"),TODAY()-E153,"")</f>
        <v/>
      </c>
      <c r="Q153" s="74" t="str">
        <f>IF(AND(C153="Abierto",D153="Alta"),RANK(P153,$P$13:$P$767,0)+COUNTIF($P$13:P153,P153)-1+MAX(N:N),"")</f>
        <v/>
      </c>
      <c r="R153" s="74" t="str">
        <f>IF(AND(C153="Abierto",D153="Media"),A153,"")</f>
        <v/>
      </c>
      <c r="S153" s="74" t="str">
        <f ca="1">IF(AND(C153="Abierto",D153="Media"),TODAY()-E153,"")</f>
        <v/>
      </c>
      <c r="T153" s="74" t="str">
        <f>IF(AND(C153="Abierto",D153="Media"),RANK(S153,$S$13:$S$767,0)+COUNTIF($S$13:S153,S153)-1+MAX(N:N,Q:Q),"")</f>
        <v/>
      </c>
      <c r="U153" s="74" t="str">
        <f>IF(AND(C153="Abierto",D153="Baja"),A153,"")</f>
        <v/>
      </c>
      <c r="V153" s="74" t="str">
        <f ca="1">IF(AND(C153="Abierto",D153="Baja"),TODAY()-E153,"")</f>
        <v/>
      </c>
      <c r="W153" s="74" t="str">
        <f>IF(AND(C153="Abierto",D153="Baja"),RANK(V153,$V$13:$V$767,0)+COUNTIF($V$13:V153,V153)-1+MAX(N:N,Q:Q,T:T),"")</f>
        <v/>
      </c>
      <c r="X153" s="28" t="str">
        <f>IF(OR(C153="Resuelto",C153=""),"",SUM(N153,Q153,T153,W153))</f>
        <v/>
      </c>
      <c r="Y153" s="28" t="str">
        <f>IF(OR(C153="Resuelto",C153=""),"",SUM(M153,P153,S153,V153))</f>
        <v/>
      </c>
      <c r="Z153" s="28" t="str">
        <f>IF(OR(C153="Resuelto",C153=""),"",SUM(L153,O153,R153,U153))</f>
        <v/>
      </c>
      <c r="AA153" s="28">
        <v>251</v>
      </c>
      <c r="AB153" s="28" t="str">
        <f t="shared" ca="1" si="7"/>
        <v/>
      </c>
      <c r="AC153" s="75" t="str">
        <f t="shared" ca="1" si="8"/>
        <v/>
      </c>
      <c r="AD153" s="53"/>
      <c r="AE153" s="53"/>
      <c r="AF153" s="53"/>
      <c r="AG153" s="53"/>
      <c r="AH153" s="78" t="str">
        <f>IF(AI153="","",MAX($AH$5:AH152)+1)</f>
        <v/>
      </c>
      <c r="AI153" s="53" t="str">
        <f>IF(G152="","",IF(COUNTIF($AI$11:AI152,G152)=0,G152,""))</f>
        <v/>
      </c>
      <c r="AJ153" s="53" t="str">
        <f t="shared" si="9"/>
        <v/>
      </c>
      <c r="AK153" s="53" t="s">
        <v>44</v>
      </c>
      <c r="AL153" s="53" t="s">
        <v>35</v>
      </c>
      <c r="AM153" s="53" t="s">
        <v>52</v>
      </c>
      <c r="AN153" s="53" t="s">
        <v>49</v>
      </c>
    </row>
    <row r="154" spans="1:40" ht="25.5" customHeight="1" x14ac:dyDescent="0.25">
      <c r="A154" s="144">
        <v>142</v>
      </c>
      <c r="B154" s="42" t="s">
        <v>143</v>
      </c>
      <c r="C154" s="15" t="s">
        <v>142</v>
      </c>
      <c r="D154" s="17" t="s">
        <v>5</v>
      </c>
      <c r="E154" s="27">
        <v>44133</v>
      </c>
      <c r="F154" s="70" t="s">
        <v>105</v>
      </c>
      <c r="G154" s="17"/>
      <c r="H154" s="27">
        <v>44133</v>
      </c>
      <c r="I154" s="16">
        <f t="shared" si="10"/>
        <v>0</v>
      </c>
      <c r="J154" s="28" t="s">
        <v>57</v>
      </c>
      <c r="K154" s="27"/>
      <c r="L154" s="74" t="str">
        <f>IF(AND(C154="Abierto",D154="Urgente"),A154,"")</f>
        <v/>
      </c>
      <c r="M154" s="74" t="str">
        <f ca="1">IF(AND(C154="Abierto",D154="Urgente"),TODAY()-E154,"")</f>
        <v/>
      </c>
      <c r="N154" s="74" t="str">
        <f>IF(AND(C154="Abierto",D154="Urgente"),RANK(M154,$M$13:$M$767,0)+COUNTIF($M$13:M154,M154)-1,"")</f>
        <v/>
      </c>
      <c r="O154" s="74" t="str">
        <f>IF(AND(C154="Abierto",D154="Alta"),A154,"")</f>
        <v/>
      </c>
      <c r="P154" s="74" t="str">
        <f ca="1">IF(AND(C154="Abierto",D154="Alta"),TODAY()-E154,"")</f>
        <v/>
      </c>
      <c r="Q154" s="74" t="str">
        <f>IF(AND(C154="Abierto",D154="Alta"),RANK(P154,$P$13:$P$767,0)+COUNTIF($P$13:P154,P154)-1+MAX(N:N),"")</f>
        <v/>
      </c>
      <c r="R154" s="74" t="str">
        <f>IF(AND(C154="Abierto",D154="Media"),A154,"")</f>
        <v/>
      </c>
      <c r="S154" s="74" t="str">
        <f ca="1">IF(AND(C154="Abierto",D154="Media"),TODAY()-E154,"")</f>
        <v/>
      </c>
      <c r="T154" s="74" t="str">
        <f>IF(AND(C154="Abierto",D154="Media"),RANK(S154,$S$13:$S$767,0)+COUNTIF($S$13:S154,S154)-1+MAX(N:N,Q:Q),"")</f>
        <v/>
      </c>
      <c r="U154" s="74" t="str">
        <f>IF(AND(C154="Abierto",D154="Baja"),A154,"")</f>
        <v/>
      </c>
      <c r="V154" s="74" t="str">
        <f ca="1">IF(AND(C154="Abierto",D154="Baja"),TODAY()-E154,"")</f>
        <v/>
      </c>
      <c r="W154" s="74" t="str">
        <f>IF(AND(C154="Abierto",D154="Baja"),RANK(V154,$V$13:$V$767,0)+COUNTIF($V$13:V154,V154)-1+MAX(N:N,Q:Q,T:T),"")</f>
        <v/>
      </c>
      <c r="X154" s="28" t="str">
        <f>IF(OR(C154="Resuelto",C154=""),"",SUM(N154,Q154,T154,W154))</f>
        <v/>
      </c>
      <c r="Y154" s="28" t="str">
        <f>IF(OR(C154="Resuelto",C154=""),"",SUM(M154,P154,S154,V154))</f>
        <v/>
      </c>
      <c r="Z154" s="28" t="str">
        <f>IF(OR(C154="Resuelto",C154=""),"",SUM(L154,O154,R154,U154))</f>
        <v/>
      </c>
      <c r="AA154" s="28">
        <v>252</v>
      </c>
      <c r="AB154" s="28" t="str">
        <f t="shared" ca="1" si="7"/>
        <v/>
      </c>
      <c r="AC154" s="75" t="str">
        <f t="shared" ca="1" si="8"/>
        <v/>
      </c>
      <c r="AD154" s="53"/>
      <c r="AE154" s="53"/>
      <c r="AF154" s="53"/>
      <c r="AG154" s="53"/>
      <c r="AH154" s="78" t="str">
        <f>IF(AI154="","",MAX($AH$5:AH153)+1)</f>
        <v/>
      </c>
      <c r="AI154" s="53" t="str">
        <f>IF(G153="","",IF(COUNTIF($AI$11:AI153,G153)=0,G153,""))</f>
        <v/>
      </c>
      <c r="AJ154" s="53" t="str">
        <f t="shared" si="9"/>
        <v/>
      </c>
      <c r="AK154" s="53" t="s">
        <v>44</v>
      </c>
      <c r="AL154" s="53" t="s">
        <v>35</v>
      </c>
      <c r="AM154" s="53" t="s">
        <v>52</v>
      </c>
      <c r="AN154" s="53" t="s">
        <v>49</v>
      </c>
    </row>
    <row r="155" spans="1:40" ht="25.5" customHeight="1" x14ac:dyDescent="0.25">
      <c r="A155" s="102">
        <v>143</v>
      </c>
      <c r="B155" s="42" t="s">
        <v>143</v>
      </c>
      <c r="C155" s="15" t="s">
        <v>142</v>
      </c>
      <c r="D155" s="17" t="s">
        <v>5</v>
      </c>
      <c r="E155" s="27">
        <v>44133</v>
      </c>
      <c r="F155" s="70" t="s">
        <v>105</v>
      </c>
      <c r="G155" s="17"/>
      <c r="H155" s="27">
        <v>44133</v>
      </c>
      <c r="I155" s="16">
        <f t="shared" si="10"/>
        <v>0</v>
      </c>
      <c r="J155" s="28" t="s">
        <v>57</v>
      </c>
      <c r="K155" s="27"/>
      <c r="L155" s="74" t="str">
        <f>IF(AND(C155="Abierto",D155="Urgente"),A155,"")</f>
        <v/>
      </c>
      <c r="M155" s="74" t="str">
        <f ca="1">IF(AND(C155="Abierto",D155="Urgente"),TODAY()-E155,"")</f>
        <v/>
      </c>
      <c r="N155" s="74" t="str">
        <f>IF(AND(C155="Abierto",D155="Urgente"),RANK(M155,$M$13:$M$767,0)+COUNTIF($M$13:M155,M155)-1,"")</f>
        <v/>
      </c>
      <c r="O155" s="74" t="str">
        <f>IF(AND(C155="Abierto",D155="Alta"),A155,"")</f>
        <v/>
      </c>
      <c r="P155" s="74" t="str">
        <f ca="1">IF(AND(C155="Abierto",D155="Alta"),TODAY()-E155,"")</f>
        <v/>
      </c>
      <c r="Q155" s="74" t="str">
        <f>IF(AND(C155="Abierto",D155="Alta"),RANK(P155,$P$13:$P$767,0)+COUNTIF($P$13:P155,P155)-1+MAX(N:N),"")</f>
        <v/>
      </c>
      <c r="R155" s="74" t="str">
        <f>IF(AND(C155="Abierto",D155="Media"),A155,"")</f>
        <v/>
      </c>
      <c r="S155" s="74" t="str">
        <f ca="1">IF(AND(C155="Abierto",D155="Media"),TODAY()-E155,"")</f>
        <v/>
      </c>
      <c r="T155" s="74" t="str">
        <f>IF(AND(C155="Abierto",D155="Media"),RANK(S155,$S$13:$S$767,0)+COUNTIF($S$13:S155,S155)-1+MAX(N:N,Q:Q),"")</f>
        <v/>
      </c>
      <c r="U155" s="74" t="str">
        <f>IF(AND(C155="Abierto",D155="Baja"),A155,"")</f>
        <v/>
      </c>
      <c r="V155" s="74" t="str">
        <f ca="1">IF(AND(C155="Abierto",D155="Baja"),TODAY()-E155,"")</f>
        <v/>
      </c>
      <c r="W155" s="74" t="str">
        <f>IF(AND(C155="Abierto",D155="Baja"),RANK(V155,$V$13:$V$767,0)+COUNTIF($V$13:V155,V155)-1+MAX(N:N,Q:Q,T:T),"")</f>
        <v/>
      </c>
      <c r="X155" s="28" t="str">
        <f>IF(OR(C155="Resuelto",C155=""),"",SUM(N155,Q155,T155,W155))</f>
        <v/>
      </c>
      <c r="Y155" s="28" t="str">
        <f>IF(OR(C155="Resuelto",C155=""),"",SUM(M155,P155,S155,V155))</f>
        <v/>
      </c>
      <c r="Z155" s="28" t="str">
        <f>IF(OR(C155="Resuelto",C155=""),"",SUM(L155,O155,R155,U155))</f>
        <v/>
      </c>
      <c r="AA155" s="28">
        <v>253</v>
      </c>
      <c r="AB155" s="28" t="str">
        <f t="shared" ca="1" si="7"/>
        <v/>
      </c>
      <c r="AC155" s="75" t="str">
        <f t="shared" ca="1" si="8"/>
        <v/>
      </c>
      <c r="AD155" s="53"/>
      <c r="AE155" s="53"/>
      <c r="AF155" s="53"/>
      <c r="AG155" s="53"/>
      <c r="AH155" s="78" t="str">
        <f>IF(AI155="","",MAX($AH$5:AH154)+1)</f>
        <v/>
      </c>
      <c r="AI155" s="53" t="str">
        <f>IF(G154="","",IF(COUNTIF($AI$11:AI154,G154)=0,G154,""))</f>
        <v/>
      </c>
      <c r="AJ155" s="53" t="str">
        <f t="shared" si="9"/>
        <v/>
      </c>
      <c r="AK155" s="15" t="s">
        <v>44</v>
      </c>
      <c r="AL155" s="53" t="s">
        <v>35</v>
      </c>
      <c r="AM155" s="53" t="s">
        <v>52</v>
      </c>
      <c r="AN155" s="53" t="s">
        <v>49</v>
      </c>
    </row>
    <row r="156" spans="1:40" ht="25.5" customHeight="1" x14ac:dyDescent="0.25">
      <c r="A156" s="144">
        <v>144</v>
      </c>
      <c r="B156" s="42" t="s">
        <v>143</v>
      </c>
      <c r="C156" s="15" t="s">
        <v>142</v>
      </c>
      <c r="D156" s="17" t="s">
        <v>5</v>
      </c>
      <c r="E156" s="27">
        <v>44133</v>
      </c>
      <c r="F156" s="70" t="s">
        <v>105</v>
      </c>
      <c r="G156" s="17"/>
      <c r="H156" s="27">
        <v>44133</v>
      </c>
      <c r="I156" s="16">
        <f t="shared" si="10"/>
        <v>0</v>
      </c>
      <c r="J156" s="28" t="s">
        <v>57</v>
      </c>
      <c r="K156" s="27"/>
      <c r="L156" s="74" t="str">
        <f>IF(AND(C156="Abierto",D156="Urgente"),A156,"")</f>
        <v/>
      </c>
      <c r="M156" s="74" t="str">
        <f ca="1">IF(AND(C156="Abierto",D156="Urgente"),TODAY()-E156,"")</f>
        <v/>
      </c>
      <c r="N156" s="74" t="str">
        <f>IF(AND(C156="Abierto",D156="Urgente"),RANK(M156,$M$13:$M$767,0)+COUNTIF($M$13:M156,M156)-1,"")</f>
        <v/>
      </c>
      <c r="O156" s="74" t="str">
        <f>IF(AND(C156="Abierto",D156="Alta"),A156,"")</f>
        <v/>
      </c>
      <c r="P156" s="74" t="str">
        <f ca="1">IF(AND(C156="Abierto",D156="Alta"),TODAY()-E156,"")</f>
        <v/>
      </c>
      <c r="Q156" s="74" t="str">
        <f>IF(AND(C156="Abierto",D156="Alta"),RANK(P156,$P$13:$P$767,0)+COUNTIF($P$13:P156,P156)-1+MAX(N:N),"")</f>
        <v/>
      </c>
      <c r="R156" s="74" t="str">
        <f>IF(AND(C156="Abierto",D156="Media"),A156,"")</f>
        <v/>
      </c>
      <c r="S156" s="74" t="str">
        <f ca="1">IF(AND(C156="Abierto",D156="Media"),TODAY()-E156,"")</f>
        <v/>
      </c>
      <c r="T156" s="74" t="str">
        <f>IF(AND(C156="Abierto",D156="Media"),RANK(S156,$S$13:$S$767,0)+COUNTIF($S$13:S156,S156)-1+MAX(N:N,Q:Q),"")</f>
        <v/>
      </c>
      <c r="U156" s="74" t="str">
        <f>IF(AND(C156="Abierto",D156="Baja"),A156,"")</f>
        <v/>
      </c>
      <c r="V156" s="74" t="str">
        <f ca="1">IF(AND(C156="Abierto",D156="Baja"),TODAY()-E156,"")</f>
        <v/>
      </c>
      <c r="W156" s="74" t="str">
        <f>IF(AND(C156="Abierto",D156="Baja"),RANK(V156,$V$13:$V$767,0)+COUNTIF($V$13:V156,V156)-1+MAX(N:N,Q:Q,T:T),"")</f>
        <v/>
      </c>
      <c r="X156" s="28" t="str">
        <f>IF(OR(C156="Resuelto",C156=""),"",SUM(N156,Q156,T156,W156))</f>
        <v/>
      </c>
      <c r="Y156" s="28" t="str">
        <f>IF(OR(C156="Resuelto",C156=""),"",SUM(M156,P156,S156,V156))</f>
        <v/>
      </c>
      <c r="Z156" s="28" t="str">
        <f>IF(OR(C156="Resuelto",C156=""),"",SUM(L156,O156,R156,U156))</f>
        <v/>
      </c>
      <c r="AA156" s="28">
        <v>254</v>
      </c>
      <c r="AB156" s="28" t="str">
        <f t="shared" ca="1" si="7"/>
        <v/>
      </c>
      <c r="AC156" s="75" t="str">
        <f t="shared" ca="1" si="8"/>
        <v/>
      </c>
      <c r="AD156" s="53"/>
      <c r="AE156" s="53"/>
      <c r="AF156" s="53"/>
      <c r="AG156" s="53"/>
      <c r="AH156" s="78" t="str">
        <f>IF(AI156="","",MAX($AH$5:AH155)+1)</f>
        <v/>
      </c>
      <c r="AI156" s="53" t="str">
        <f>IF(G155="","",IF(COUNTIF($AI$11:AI155,G155)=0,G155,""))</f>
        <v/>
      </c>
      <c r="AJ156" s="53" t="str">
        <f t="shared" si="9"/>
        <v/>
      </c>
      <c r="AK156" s="53" t="s">
        <v>44</v>
      </c>
      <c r="AL156" s="53" t="s">
        <v>32</v>
      </c>
      <c r="AM156" s="53" t="s">
        <v>52</v>
      </c>
      <c r="AN156" s="53" t="s">
        <v>49</v>
      </c>
    </row>
    <row r="157" spans="1:40" ht="25.5" customHeight="1" x14ac:dyDescent="0.25">
      <c r="A157" s="102">
        <v>145</v>
      </c>
      <c r="B157" s="42" t="s">
        <v>143</v>
      </c>
      <c r="C157" s="15" t="s">
        <v>142</v>
      </c>
      <c r="D157" s="17" t="s">
        <v>5</v>
      </c>
      <c r="E157" s="27">
        <v>44133</v>
      </c>
      <c r="F157" s="70" t="s">
        <v>105</v>
      </c>
      <c r="G157" s="17"/>
      <c r="H157" s="27">
        <v>44133</v>
      </c>
      <c r="I157" s="16">
        <f t="shared" si="10"/>
        <v>0</v>
      </c>
      <c r="J157" s="28" t="s">
        <v>57</v>
      </c>
      <c r="K157" s="27"/>
      <c r="L157" s="74" t="str">
        <f>IF(AND(C157="Abierto",D157="Urgente"),A157,"")</f>
        <v/>
      </c>
      <c r="M157" s="74" t="str">
        <f ca="1">IF(AND(C157="Abierto",D157="Urgente"),TODAY()-E157,"")</f>
        <v/>
      </c>
      <c r="N157" s="74" t="str">
        <f>IF(AND(C157="Abierto",D157="Urgente"),RANK(M157,$M$13:$M$767,0)+COUNTIF($M$13:M157,M157)-1,"")</f>
        <v/>
      </c>
      <c r="O157" s="74" t="str">
        <f>IF(AND(C157="Abierto",D157="Alta"),A157,"")</f>
        <v/>
      </c>
      <c r="P157" s="74" t="str">
        <f ca="1">IF(AND(C157="Abierto",D157="Alta"),TODAY()-E157,"")</f>
        <v/>
      </c>
      <c r="Q157" s="74" t="str">
        <f>IF(AND(C157="Abierto",D157="Alta"),RANK(P157,$P$13:$P$767,0)+COUNTIF($P$13:P157,P157)-1+MAX(N:N),"")</f>
        <v/>
      </c>
      <c r="R157" s="74" t="str">
        <f>IF(AND(C157="Abierto",D157="Media"),A157,"")</f>
        <v/>
      </c>
      <c r="S157" s="74" t="str">
        <f ca="1">IF(AND(C157="Abierto",D157="Media"),TODAY()-E157,"")</f>
        <v/>
      </c>
      <c r="T157" s="74" t="str">
        <f>IF(AND(C157="Abierto",D157="Media"),RANK(S157,$S$13:$S$767,0)+COUNTIF($S$13:S157,S157)-1+MAX(N:N,Q:Q),"")</f>
        <v/>
      </c>
      <c r="U157" s="74" t="str">
        <f>IF(AND(C157="Abierto",D157="Baja"),A157,"")</f>
        <v/>
      </c>
      <c r="V157" s="74" t="str">
        <f ca="1">IF(AND(C157="Abierto",D157="Baja"),TODAY()-E157,"")</f>
        <v/>
      </c>
      <c r="W157" s="74" t="str">
        <f>IF(AND(C157="Abierto",D157="Baja"),RANK(V157,$V$13:$V$767,0)+COUNTIF($V$13:V157,V157)-1+MAX(N:N,Q:Q,T:T),"")</f>
        <v/>
      </c>
      <c r="X157" s="28" t="str">
        <f>IF(OR(C157="Resuelto",C157=""),"",SUM(N157,Q157,T157,W157))</f>
        <v/>
      </c>
      <c r="Y157" s="28" t="str">
        <f>IF(OR(C157="Resuelto",C157=""),"",SUM(M157,P157,S157,V157))</f>
        <v/>
      </c>
      <c r="Z157" s="28" t="str">
        <f>IF(OR(C157="Resuelto",C157=""),"",SUM(L157,O157,R157,U157))</f>
        <v/>
      </c>
      <c r="AA157" s="28">
        <v>255</v>
      </c>
      <c r="AB157" s="28" t="str">
        <f t="shared" ca="1" si="7"/>
        <v/>
      </c>
      <c r="AC157" s="75" t="str">
        <f t="shared" ca="1" si="8"/>
        <v/>
      </c>
      <c r="AD157" s="53"/>
      <c r="AE157" s="53"/>
      <c r="AF157" s="53"/>
      <c r="AG157" s="53"/>
      <c r="AH157" s="78" t="str">
        <f>IF(AI157="","",MAX($AH$5:AH156)+1)</f>
        <v/>
      </c>
      <c r="AI157" s="53" t="str">
        <f>IF(G156="","",IF(COUNTIF($AI$11:AI156,G156)=0,G156,""))</f>
        <v/>
      </c>
      <c r="AJ157" s="53" t="str">
        <f t="shared" si="9"/>
        <v/>
      </c>
      <c r="AK157" s="53" t="s">
        <v>44</v>
      </c>
      <c r="AL157" s="53" t="s">
        <v>32</v>
      </c>
      <c r="AM157" s="53" t="s">
        <v>52</v>
      </c>
      <c r="AN157" s="53" t="s">
        <v>49</v>
      </c>
    </row>
    <row r="158" spans="1:40" ht="25.5" customHeight="1" x14ac:dyDescent="0.25">
      <c r="A158" s="144">
        <v>146</v>
      </c>
      <c r="B158" s="42" t="s">
        <v>143</v>
      </c>
      <c r="C158" s="15" t="s">
        <v>142</v>
      </c>
      <c r="D158" s="17" t="s">
        <v>5</v>
      </c>
      <c r="E158" s="27">
        <v>44133</v>
      </c>
      <c r="F158" s="70" t="s">
        <v>105</v>
      </c>
      <c r="G158" s="17"/>
      <c r="H158" s="27">
        <v>44133</v>
      </c>
      <c r="I158" s="16">
        <f t="shared" si="10"/>
        <v>0</v>
      </c>
      <c r="J158" s="28" t="s">
        <v>57</v>
      </c>
      <c r="K158" s="27"/>
      <c r="L158" s="74" t="str">
        <f>IF(AND(C158="Abierto",D158="Urgente"),A158,"")</f>
        <v/>
      </c>
      <c r="M158" s="74" t="str">
        <f ca="1">IF(AND(C158="Abierto",D158="Urgente"),TODAY()-E158,"")</f>
        <v/>
      </c>
      <c r="N158" s="74" t="str">
        <f>IF(AND(C158="Abierto",D158="Urgente"),RANK(M158,$M$13:$M$767,0)+COUNTIF($M$13:M158,M158)-1,"")</f>
        <v/>
      </c>
      <c r="O158" s="74" t="str">
        <f>IF(AND(C158="Abierto",D158="Alta"),A158,"")</f>
        <v/>
      </c>
      <c r="P158" s="74" t="str">
        <f ca="1">IF(AND(C158="Abierto",D158="Alta"),TODAY()-E158,"")</f>
        <v/>
      </c>
      <c r="Q158" s="74" t="str">
        <f>IF(AND(C158="Abierto",D158="Alta"),RANK(P158,$P$13:$P$767,0)+COUNTIF($P$13:P158,P158)-1+MAX(N:N),"")</f>
        <v/>
      </c>
      <c r="R158" s="74" t="str">
        <f>IF(AND(C158="Abierto",D158="Media"),A158,"")</f>
        <v/>
      </c>
      <c r="S158" s="74" t="str">
        <f ca="1">IF(AND(C158="Abierto",D158="Media"),TODAY()-E158,"")</f>
        <v/>
      </c>
      <c r="T158" s="74" t="str">
        <f>IF(AND(C158="Abierto",D158="Media"),RANK(S158,$S$13:$S$767,0)+COUNTIF($S$13:S158,S158)-1+MAX(N:N,Q:Q),"")</f>
        <v/>
      </c>
      <c r="U158" s="74" t="str">
        <f>IF(AND(C158="Abierto",D158="Baja"),A158,"")</f>
        <v/>
      </c>
      <c r="V158" s="74" t="str">
        <f ca="1">IF(AND(C158="Abierto",D158="Baja"),TODAY()-E158,"")</f>
        <v/>
      </c>
      <c r="W158" s="74" t="str">
        <f>IF(AND(C158="Abierto",D158="Baja"),RANK(V158,$V$13:$V$767,0)+COUNTIF($V$13:V158,V158)-1+MAX(N:N,Q:Q,T:T),"")</f>
        <v/>
      </c>
      <c r="X158" s="28" t="str">
        <f>IF(OR(C158="Resuelto",C158=""),"",SUM(N158,Q158,T158,W158))</f>
        <v/>
      </c>
      <c r="Y158" s="28" t="str">
        <f>IF(OR(C158="Resuelto",C158=""),"",SUM(M158,P158,S158,V158))</f>
        <v/>
      </c>
      <c r="Z158" s="28" t="str">
        <f>IF(OR(C158="Resuelto",C158=""),"",SUM(L158,O158,R158,U158))</f>
        <v/>
      </c>
      <c r="AA158" s="28">
        <v>256</v>
      </c>
      <c r="AB158" s="28" t="str">
        <f t="shared" ca="1" si="7"/>
        <v/>
      </c>
      <c r="AC158" s="75" t="str">
        <f t="shared" ca="1" si="8"/>
        <v/>
      </c>
      <c r="AD158" s="53"/>
      <c r="AE158" s="53"/>
      <c r="AF158" s="53"/>
      <c r="AG158" s="53"/>
      <c r="AH158" s="78" t="str">
        <f>IF(AI158="","",MAX($AH$5:AH157)+1)</f>
        <v/>
      </c>
      <c r="AI158" s="53" t="str">
        <f>IF(G157="","",IF(COUNTIF($AI$11:AI157,G157)=0,G157,""))</f>
        <v/>
      </c>
      <c r="AJ158" s="53" t="str">
        <f t="shared" si="9"/>
        <v/>
      </c>
      <c r="AK158" s="53" t="s">
        <v>44</v>
      </c>
      <c r="AL158" s="53" t="s">
        <v>32</v>
      </c>
      <c r="AM158" s="53" t="s">
        <v>52</v>
      </c>
      <c r="AN158" s="53" t="s">
        <v>49</v>
      </c>
    </row>
    <row r="159" spans="1:40" ht="25.5" customHeight="1" x14ac:dyDescent="0.25">
      <c r="A159" s="102">
        <v>147</v>
      </c>
      <c r="B159" s="42" t="s">
        <v>143</v>
      </c>
      <c r="C159" s="15" t="s">
        <v>142</v>
      </c>
      <c r="D159" s="17" t="s">
        <v>5</v>
      </c>
      <c r="E159" s="27">
        <v>44133</v>
      </c>
      <c r="F159" s="70" t="s">
        <v>105</v>
      </c>
      <c r="G159" s="17"/>
      <c r="H159" s="27">
        <v>44133</v>
      </c>
      <c r="I159" s="16">
        <f t="shared" si="10"/>
        <v>0</v>
      </c>
      <c r="J159" s="28" t="s">
        <v>57</v>
      </c>
      <c r="K159" s="27"/>
      <c r="L159" s="74" t="str">
        <f>IF(AND(C159="Abierto",D159="Urgente"),A159,"")</f>
        <v/>
      </c>
      <c r="M159" s="74" t="str">
        <f ca="1">IF(AND(C159="Abierto",D159="Urgente"),TODAY()-E159,"")</f>
        <v/>
      </c>
      <c r="N159" s="74" t="str">
        <f>IF(AND(C159="Abierto",D159="Urgente"),RANK(M159,$M$13:$M$767,0)+COUNTIF($M$13:M159,M159)-1,"")</f>
        <v/>
      </c>
      <c r="O159" s="74" t="str">
        <f>IF(AND(C159="Abierto",D159="Alta"),A159,"")</f>
        <v/>
      </c>
      <c r="P159" s="74" t="str">
        <f ca="1">IF(AND(C159="Abierto",D159="Alta"),TODAY()-E159,"")</f>
        <v/>
      </c>
      <c r="Q159" s="74" t="str">
        <f>IF(AND(C159="Abierto",D159="Alta"),RANK(P159,$P$13:$P$767,0)+COUNTIF($P$13:P159,P159)-1+MAX(N:N),"")</f>
        <v/>
      </c>
      <c r="R159" s="74" t="str">
        <f>IF(AND(C159="Abierto",D159="Media"),A159,"")</f>
        <v/>
      </c>
      <c r="S159" s="74" t="str">
        <f ca="1">IF(AND(C159="Abierto",D159="Media"),TODAY()-E159,"")</f>
        <v/>
      </c>
      <c r="T159" s="74" t="str">
        <f>IF(AND(C159="Abierto",D159="Media"),RANK(S159,$S$13:$S$767,0)+COUNTIF($S$13:S159,S159)-1+MAX(N:N,Q:Q),"")</f>
        <v/>
      </c>
      <c r="U159" s="74" t="str">
        <f>IF(AND(C159="Abierto",D159="Baja"),A159,"")</f>
        <v/>
      </c>
      <c r="V159" s="74" t="str">
        <f ca="1">IF(AND(C159="Abierto",D159="Baja"),TODAY()-E159,"")</f>
        <v/>
      </c>
      <c r="W159" s="74" t="str">
        <f>IF(AND(C159="Abierto",D159="Baja"),RANK(V159,$V$13:$V$767,0)+COUNTIF($V$13:V159,V159)-1+MAX(N:N,Q:Q,T:T),"")</f>
        <v/>
      </c>
      <c r="X159" s="28" t="str">
        <f>IF(OR(C159="Resuelto",C159=""),"",SUM(N159,Q159,T159,W159))</f>
        <v/>
      </c>
      <c r="Y159" s="28" t="str">
        <f>IF(OR(C159="Resuelto",C159=""),"",SUM(M159,P159,S159,V159))</f>
        <v/>
      </c>
      <c r="Z159" s="28" t="str">
        <f>IF(OR(C159="Resuelto",C159=""),"",SUM(L159,O159,R159,U159))</f>
        <v/>
      </c>
      <c r="AA159" s="28">
        <v>257</v>
      </c>
      <c r="AB159" s="28" t="str">
        <f t="shared" ca="1" si="7"/>
        <v/>
      </c>
      <c r="AC159" s="75" t="str">
        <f t="shared" ca="1" si="8"/>
        <v/>
      </c>
      <c r="AD159" s="53"/>
      <c r="AE159" s="53"/>
      <c r="AF159" s="53"/>
      <c r="AG159" s="53"/>
      <c r="AH159" s="78" t="str">
        <f>IF(AI159="","",MAX($AH$5:AH158)+1)</f>
        <v/>
      </c>
      <c r="AI159" s="53" t="str">
        <f>IF(G158="","",IF(COUNTIF($AI$11:AI158,G158)=0,G158,""))</f>
        <v/>
      </c>
      <c r="AJ159" s="53" t="str">
        <f t="shared" si="9"/>
        <v/>
      </c>
      <c r="AK159" s="53" t="s">
        <v>44</v>
      </c>
      <c r="AL159" s="53" t="s">
        <v>32</v>
      </c>
      <c r="AM159" s="53" t="s">
        <v>52</v>
      </c>
      <c r="AN159" s="53" t="s">
        <v>49</v>
      </c>
    </row>
    <row r="160" spans="1:40" ht="25.5" customHeight="1" x14ac:dyDescent="0.25">
      <c r="A160" s="144">
        <v>148</v>
      </c>
      <c r="B160" s="42" t="s">
        <v>143</v>
      </c>
      <c r="C160" s="15" t="s">
        <v>142</v>
      </c>
      <c r="D160" s="17" t="s">
        <v>5</v>
      </c>
      <c r="E160" s="27">
        <v>44133</v>
      </c>
      <c r="F160" s="70" t="s">
        <v>105</v>
      </c>
      <c r="G160" s="17"/>
      <c r="H160" s="27">
        <v>44133</v>
      </c>
      <c r="I160" s="16">
        <f t="shared" si="10"/>
        <v>0</v>
      </c>
      <c r="J160" s="28" t="s">
        <v>57</v>
      </c>
      <c r="K160" s="27"/>
      <c r="L160" s="74" t="str">
        <f>IF(AND(C160="Abierto",D160="Urgente"),A160,"")</f>
        <v/>
      </c>
      <c r="M160" s="74" t="str">
        <f ca="1">IF(AND(C160="Abierto",D160="Urgente"),TODAY()-E160,"")</f>
        <v/>
      </c>
      <c r="N160" s="74" t="str">
        <f>IF(AND(C160="Abierto",D160="Urgente"),RANK(M160,$M$13:$M$767,0)+COUNTIF($M$13:M160,M160)-1,"")</f>
        <v/>
      </c>
      <c r="O160" s="74" t="str">
        <f>IF(AND(C160="Abierto",D160="Alta"),A160,"")</f>
        <v/>
      </c>
      <c r="P160" s="74" t="str">
        <f ca="1">IF(AND(C160="Abierto",D160="Alta"),TODAY()-E160,"")</f>
        <v/>
      </c>
      <c r="Q160" s="74" t="str">
        <f>IF(AND(C160="Abierto",D160="Alta"),RANK(P160,$P$13:$P$767,0)+COUNTIF($P$13:P160,P160)-1+MAX(N:N),"")</f>
        <v/>
      </c>
      <c r="R160" s="74" t="str">
        <f>IF(AND(C160="Abierto",D160="Media"),A160,"")</f>
        <v/>
      </c>
      <c r="S160" s="74" t="str">
        <f ca="1">IF(AND(C160="Abierto",D160="Media"),TODAY()-E160,"")</f>
        <v/>
      </c>
      <c r="T160" s="74" t="str">
        <f>IF(AND(C160="Abierto",D160="Media"),RANK(S160,$S$13:$S$767,0)+COUNTIF($S$13:S160,S160)-1+MAX(N:N,Q:Q),"")</f>
        <v/>
      </c>
      <c r="U160" s="74" t="str">
        <f>IF(AND(C160="Abierto",D160="Baja"),A160,"")</f>
        <v/>
      </c>
      <c r="V160" s="74" t="str">
        <f ca="1">IF(AND(C160="Abierto",D160="Baja"),TODAY()-E160,"")</f>
        <v/>
      </c>
      <c r="W160" s="74" t="str">
        <f>IF(AND(C160="Abierto",D160="Baja"),RANK(V160,$V$13:$V$767,0)+COUNTIF($V$13:V160,V160)-1+MAX(N:N,Q:Q,T:T),"")</f>
        <v/>
      </c>
      <c r="X160" s="28" t="str">
        <f>IF(OR(C160="Resuelto",C160=""),"",SUM(N160,Q160,T160,W160))</f>
        <v/>
      </c>
      <c r="Y160" s="28" t="str">
        <f>IF(OR(C160="Resuelto",C160=""),"",SUM(M160,P160,S160,V160))</f>
        <v/>
      </c>
      <c r="Z160" s="28" t="str">
        <f>IF(OR(C160="Resuelto",C160=""),"",SUM(L160,O160,R160,U160))</f>
        <v/>
      </c>
      <c r="AA160" s="28">
        <v>258</v>
      </c>
      <c r="AB160" s="28" t="str">
        <f t="shared" ca="1" si="7"/>
        <v/>
      </c>
      <c r="AC160" s="75" t="str">
        <f t="shared" ca="1" si="8"/>
        <v/>
      </c>
      <c r="AD160" s="53"/>
      <c r="AE160" s="53"/>
      <c r="AF160" s="53"/>
      <c r="AG160" s="53"/>
      <c r="AH160" s="78" t="str">
        <f>IF(AI160="","",MAX($AH$5:AH159)+1)</f>
        <v/>
      </c>
      <c r="AI160" s="53" t="str">
        <f>IF(G159="","",IF(COUNTIF($AI$11:AI159,G159)=0,G159,""))</f>
        <v/>
      </c>
      <c r="AJ160" s="53" t="str">
        <f t="shared" si="9"/>
        <v/>
      </c>
      <c r="AK160" s="53" t="s">
        <v>44</v>
      </c>
      <c r="AL160" s="53" t="s">
        <v>34</v>
      </c>
      <c r="AM160" s="53" t="s">
        <v>52</v>
      </c>
      <c r="AN160" s="53" t="s">
        <v>49</v>
      </c>
    </row>
    <row r="161" spans="1:40" ht="25.5" customHeight="1" x14ac:dyDescent="0.25">
      <c r="A161" s="102">
        <v>149</v>
      </c>
      <c r="B161" s="42" t="s">
        <v>143</v>
      </c>
      <c r="C161" s="15" t="s">
        <v>142</v>
      </c>
      <c r="D161" s="17" t="s">
        <v>5</v>
      </c>
      <c r="E161" s="27">
        <v>44134</v>
      </c>
      <c r="F161" s="70" t="s">
        <v>105</v>
      </c>
      <c r="G161" s="17"/>
      <c r="H161" s="27">
        <v>44134</v>
      </c>
      <c r="I161" s="16">
        <f t="shared" si="10"/>
        <v>0</v>
      </c>
      <c r="J161" s="28" t="s">
        <v>57</v>
      </c>
      <c r="K161" s="27"/>
      <c r="L161" s="74" t="str">
        <f>IF(AND(C161="Abierto",D161="Urgente"),A161,"")</f>
        <v/>
      </c>
      <c r="M161" s="74" t="str">
        <f ca="1">IF(AND(C161="Abierto",D161="Urgente"),TODAY()-E161,"")</f>
        <v/>
      </c>
      <c r="N161" s="74" t="str">
        <f>IF(AND(C161="Abierto",D161="Urgente"),RANK(M161,$M$13:$M$767,0)+COUNTIF($M$13:M161,M161)-1,"")</f>
        <v/>
      </c>
      <c r="O161" s="74" t="str">
        <f>IF(AND(C161="Abierto",D161="Alta"),A161,"")</f>
        <v/>
      </c>
      <c r="P161" s="74" t="str">
        <f ca="1">IF(AND(C161="Abierto",D161="Alta"),TODAY()-E161,"")</f>
        <v/>
      </c>
      <c r="Q161" s="74" t="str">
        <f>IF(AND(C161="Abierto",D161="Alta"),RANK(P161,$P$13:$P$767,0)+COUNTIF($P$13:P161,P161)-1+MAX(N:N),"")</f>
        <v/>
      </c>
      <c r="R161" s="74" t="str">
        <f>IF(AND(C161="Abierto",D161="Media"),A161,"")</f>
        <v/>
      </c>
      <c r="S161" s="74" t="str">
        <f ca="1">IF(AND(C161="Abierto",D161="Media"),TODAY()-E161,"")</f>
        <v/>
      </c>
      <c r="T161" s="74" t="str">
        <f>IF(AND(C161="Abierto",D161="Media"),RANK(S161,$S$13:$S$767,0)+COUNTIF($S$13:S161,S161)-1+MAX(N:N,Q:Q),"")</f>
        <v/>
      </c>
      <c r="U161" s="74" t="str">
        <f>IF(AND(C161="Abierto",D161="Baja"),A161,"")</f>
        <v/>
      </c>
      <c r="V161" s="74" t="str">
        <f ca="1">IF(AND(C161="Abierto",D161="Baja"),TODAY()-E161,"")</f>
        <v/>
      </c>
      <c r="W161" s="74" t="str">
        <f>IF(AND(C161="Abierto",D161="Baja"),RANK(V161,$V$13:$V$767,0)+COUNTIF($V$13:V161,V161)-1+MAX(N:N,Q:Q,T:T),"")</f>
        <v/>
      </c>
      <c r="X161" s="28" t="str">
        <f>IF(OR(C161="Resuelto",C161=""),"",SUM(N161,Q161,T161,W161))</f>
        <v/>
      </c>
      <c r="Y161" s="28" t="str">
        <f>IF(OR(C161="Resuelto",C161=""),"",SUM(M161,P161,S161,V161))</f>
        <v/>
      </c>
      <c r="Z161" s="28" t="str">
        <f>IF(OR(C161="Resuelto",C161=""),"",SUM(L161,O161,R161,U161))</f>
        <v/>
      </c>
      <c r="AA161" s="28">
        <v>259</v>
      </c>
      <c r="AB161" s="28" t="str">
        <f t="shared" ca="1" si="7"/>
        <v/>
      </c>
      <c r="AC161" s="75" t="str">
        <f t="shared" ca="1" si="8"/>
        <v/>
      </c>
      <c r="AD161" s="53"/>
      <c r="AE161" s="53"/>
      <c r="AF161" s="53"/>
      <c r="AG161" s="53"/>
      <c r="AH161" s="78" t="str">
        <f>IF(AI161="","",MAX($AH$5:AH160)+1)</f>
        <v/>
      </c>
      <c r="AI161" s="53" t="str">
        <f>IF(G160="","",IF(COUNTIF($AI$11:AI160,G160)=0,G160,""))</f>
        <v/>
      </c>
      <c r="AJ161" s="53" t="str">
        <f t="shared" si="9"/>
        <v/>
      </c>
      <c r="AK161" s="53" t="s">
        <v>44</v>
      </c>
      <c r="AL161" s="53" t="s">
        <v>34</v>
      </c>
      <c r="AM161" s="53" t="s">
        <v>52</v>
      </c>
      <c r="AN161" s="53" t="s">
        <v>49</v>
      </c>
    </row>
    <row r="162" spans="1:40" ht="25.5" customHeight="1" x14ac:dyDescent="0.25">
      <c r="A162" s="144">
        <v>150</v>
      </c>
      <c r="B162" s="42" t="s">
        <v>143</v>
      </c>
      <c r="C162" s="15" t="s">
        <v>142</v>
      </c>
      <c r="D162" s="17" t="s">
        <v>5</v>
      </c>
      <c r="E162" s="27">
        <v>44134</v>
      </c>
      <c r="F162" s="70" t="s">
        <v>105</v>
      </c>
      <c r="G162" s="17"/>
      <c r="H162" s="27">
        <v>44134</v>
      </c>
      <c r="I162" s="16">
        <f t="shared" si="10"/>
        <v>0</v>
      </c>
      <c r="J162" s="28" t="s">
        <v>57</v>
      </c>
      <c r="K162" s="27"/>
      <c r="L162" s="74" t="str">
        <f>IF(AND(C162="Abierto",D162="Urgente"),A162,"")</f>
        <v/>
      </c>
      <c r="M162" s="74" t="str">
        <f ca="1">IF(AND(C162="Abierto",D162="Urgente"),TODAY()-E162,"")</f>
        <v/>
      </c>
      <c r="N162" s="74" t="str">
        <f>IF(AND(C162="Abierto",D162="Urgente"),RANK(M162,$M$13:$M$767,0)+COUNTIF($M$13:M162,M162)-1,"")</f>
        <v/>
      </c>
      <c r="O162" s="74" t="str">
        <f>IF(AND(C162="Abierto",D162="Alta"),A162,"")</f>
        <v/>
      </c>
      <c r="P162" s="74" t="str">
        <f ca="1">IF(AND(C162="Abierto",D162="Alta"),TODAY()-E162,"")</f>
        <v/>
      </c>
      <c r="Q162" s="74" t="str">
        <f>IF(AND(C162="Abierto",D162="Alta"),RANK(P162,$P$13:$P$767,0)+COUNTIF($P$13:P162,P162)-1+MAX(N:N),"")</f>
        <v/>
      </c>
      <c r="R162" s="74" t="str">
        <f>IF(AND(C162="Abierto",D162="Media"),A162,"")</f>
        <v/>
      </c>
      <c r="S162" s="74" t="str">
        <f ca="1">IF(AND(C162="Abierto",D162="Media"),TODAY()-E162,"")</f>
        <v/>
      </c>
      <c r="T162" s="74" t="str">
        <f>IF(AND(C162="Abierto",D162="Media"),RANK(S162,$S$13:$S$767,0)+COUNTIF($S$13:S162,S162)-1+MAX(N:N,Q:Q),"")</f>
        <v/>
      </c>
      <c r="U162" s="74" t="str">
        <f>IF(AND(C162="Abierto",D162="Baja"),A162,"")</f>
        <v/>
      </c>
      <c r="V162" s="74" t="str">
        <f ca="1">IF(AND(C162="Abierto",D162="Baja"),TODAY()-E162,"")</f>
        <v/>
      </c>
      <c r="W162" s="74" t="str">
        <f>IF(AND(C162="Abierto",D162="Baja"),RANK(V162,$V$13:$V$767,0)+COUNTIF($V$13:V162,V162)-1+MAX(N:N,Q:Q,T:T),"")</f>
        <v/>
      </c>
      <c r="X162" s="28" t="str">
        <f>IF(OR(C162="Resuelto",C162=""),"",SUM(N162,Q162,T162,W162))</f>
        <v/>
      </c>
      <c r="Y162" s="28" t="str">
        <f>IF(OR(C162="Resuelto",C162=""),"",SUM(M162,P162,S162,V162))</f>
        <v/>
      </c>
      <c r="Z162" s="28" t="str">
        <f>IF(OR(C162="Resuelto",C162=""),"",SUM(L162,O162,R162,U162))</f>
        <v/>
      </c>
      <c r="AA162" s="28">
        <v>260</v>
      </c>
      <c r="AB162" s="28" t="str">
        <f t="shared" ca="1" si="7"/>
        <v/>
      </c>
      <c r="AC162" s="75" t="str">
        <f t="shared" ca="1" si="8"/>
        <v/>
      </c>
      <c r="AD162" s="53"/>
      <c r="AE162" s="53"/>
      <c r="AF162" s="53"/>
      <c r="AG162" s="53"/>
      <c r="AH162" s="78" t="str">
        <f>IF(AI162="","",MAX($AH$5:AH161)+1)</f>
        <v/>
      </c>
      <c r="AI162" s="53" t="str">
        <f>IF(G161="","",IF(COUNTIF($AI$11:AI161,G161)=0,G161,""))</f>
        <v/>
      </c>
      <c r="AJ162" s="53" t="str">
        <f t="shared" si="9"/>
        <v/>
      </c>
      <c r="AK162" s="53" t="s">
        <v>44</v>
      </c>
      <c r="AL162" s="53" t="s">
        <v>34</v>
      </c>
      <c r="AM162" s="53" t="s">
        <v>52</v>
      </c>
      <c r="AN162" s="53" t="s">
        <v>49</v>
      </c>
    </row>
    <row r="163" spans="1:40" ht="25.5" customHeight="1" x14ac:dyDescent="0.25">
      <c r="A163" s="102">
        <v>151</v>
      </c>
      <c r="B163" s="42" t="s">
        <v>143</v>
      </c>
      <c r="C163" s="15" t="s">
        <v>8</v>
      </c>
      <c r="D163" s="17" t="s">
        <v>5</v>
      </c>
      <c r="E163" s="27">
        <v>44134</v>
      </c>
      <c r="F163" s="70"/>
      <c r="G163" s="89" t="s">
        <v>102</v>
      </c>
      <c r="H163" s="70"/>
      <c r="I163" s="16" t="str">
        <f t="shared" si="10"/>
        <v/>
      </c>
      <c r="J163" s="28" t="s">
        <v>57</v>
      </c>
      <c r="K163" s="27"/>
      <c r="L163" s="74" t="str">
        <f>IF(AND(C163="Abierto",D163="Urgente"),A163,"")</f>
        <v/>
      </c>
      <c r="M163" s="74" t="str">
        <f ca="1">IF(AND(C163="Abierto",D163="Urgente"),TODAY()-E163,"")</f>
        <v/>
      </c>
      <c r="N163" s="74" t="str">
        <f>IF(AND(C163="Abierto",D163="Urgente"),RANK(M163,$M$13:$M$767,0)+COUNTIF($M$13:M163,M163)-1,"")</f>
        <v/>
      </c>
      <c r="O163" s="74" t="str">
        <f>IF(AND(C163="Abierto",D163="Alta"),A163,"")</f>
        <v/>
      </c>
      <c r="P163" s="74" t="str">
        <f ca="1">IF(AND(C163="Abierto",D163="Alta"),TODAY()-E163,"")</f>
        <v/>
      </c>
      <c r="Q163" s="74" t="str">
        <f>IF(AND(C163="Abierto",D163="Alta"),RANK(P163,$P$13:$P$767,0)+COUNTIF($P$13:P163,P163)-1+MAX(N:N),"")</f>
        <v/>
      </c>
      <c r="R163" s="74" t="str">
        <f>IF(AND(C163="Abierto",D163="Media"),A163,"")</f>
        <v/>
      </c>
      <c r="S163" s="74" t="str">
        <f ca="1">IF(AND(C163="Abierto",D163="Media"),TODAY()-E163,"")</f>
        <v/>
      </c>
      <c r="T163" s="74" t="str">
        <f>IF(AND(C163="Abierto",D163="Media"),RANK(S163,$S$13:$S$767,0)+COUNTIF($S$13:S163,S163)-1+MAX(N:N,Q:Q),"")</f>
        <v/>
      </c>
      <c r="U163" s="74">
        <f>IF(AND(C163="Abierto",D163="Baja"),A163,"")</f>
        <v>151</v>
      </c>
      <c r="V163" s="74">
        <f ca="1">IF(AND(C163="Abierto",D163="Baja"),TODAY()-E163,"")</f>
        <v>140</v>
      </c>
      <c r="W163" s="74">
        <f ca="1">IF(AND(C163="Abierto",D163="Baja"),RANK(V163,$V$13:$V$767,0)+COUNTIF($V$13:V163,V163)-1+MAX(N:N,Q:Q,T:T),"")</f>
        <v>4</v>
      </c>
      <c r="X163" s="28">
        <f ca="1">IF(OR(C163="Resuelto",C163=""),"",SUM(N163,Q163,T163,W163))</f>
        <v>4</v>
      </c>
      <c r="Y163" s="28">
        <f ca="1">IF(OR(C163="Resuelto",C163=""),"",SUM(M163,P163,S163,V163))</f>
        <v>140</v>
      </c>
      <c r="Z163" s="28">
        <f>IF(OR(C163="Resuelto",C163=""),"",SUM(L163,O163,R163,U163))</f>
        <v>151</v>
      </c>
      <c r="AA163" s="28">
        <v>261</v>
      </c>
      <c r="AB163" s="28" t="str">
        <f t="shared" ca="1" si="7"/>
        <v/>
      </c>
      <c r="AC163" s="75" t="str">
        <f t="shared" ca="1" si="8"/>
        <v/>
      </c>
      <c r="AD163" s="53"/>
      <c r="AE163" s="53"/>
      <c r="AF163" s="53"/>
      <c r="AG163" s="53"/>
      <c r="AH163" s="78" t="str">
        <f>IF(AI163="","",MAX($AH$5:AH162)+1)</f>
        <v/>
      </c>
      <c r="AI163" s="53" t="str">
        <f>IF(G162="","",IF(COUNTIF($AI$11:AI162,G162)=0,G162,""))</f>
        <v/>
      </c>
      <c r="AJ163" s="53" t="str">
        <f t="shared" si="9"/>
        <v/>
      </c>
      <c r="AK163" s="53" t="s">
        <v>44</v>
      </c>
      <c r="AL163" s="53" t="s">
        <v>34</v>
      </c>
      <c r="AM163" s="53" t="s">
        <v>52</v>
      </c>
      <c r="AN163" s="53" t="s">
        <v>49</v>
      </c>
    </row>
    <row r="164" spans="1:40" ht="25.5" customHeight="1" x14ac:dyDescent="0.25">
      <c r="A164" s="144">
        <v>152</v>
      </c>
      <c r="B164" s="42" t="s">
        <v>143</v>
      </c>
      <c r="C164" s="15" t="s">
        <v>142</v>
      </c>
      <c r="D164" s="17" t="s">
        <v>5</v>
      </c>
      <c r="E164" s="27">
        <v>44134</v>
      </c>
      <c r="F164" s="70" t="s">
        <v>105</v>
      </c>
      <c r="G164" s="17"/>
      <c r="H164" s="27">
        <v>44134</v>
      </c>
      <c r="I164" s="16">
        <f t="shared" si="10"/>
        <v>0</v>
      </c>
      <c r="J164" s="28" t="s">
        <v>57</v>
      </c>
      <c r="K164" s="27"/>
      <c r="L164" s="74" t="str">
        <f>IF(AND(C164="Abierto",D164="Urgente"),A164,"")</f>
        <v/>
      </c>
      <c r="M164" s="74" t="str">
        <f ca="1">IF(AND(C164="Abierto",D164="Urgente"),TODAY()-E164,"")</f>
        <v/>
      </c>
      <c r="N164" s="74" t="str">
        <f>IF(AND(C164="Abierto",D164="Urgente"),RANK(M164,$M$13:$M$767,0)+COUNTIF($M$13:M164,M164)-1,"")</f>
        <v/>
      </c>
      <c r="O164" s="74" t="str">
        <f>IF(AND(C164="Abierto",D164="Alta"),A164,"")</f>
        <v/>
      </c>
      <c r="P164" s="74" t="str">
        <f ca="1">IF(AND(C164="Abierto",D164="Alta"),TODAY()-E164,"")</f>
        <v/>
      </c>
      <c r="Q164" s="74" t="str">
        <f>IF(AND(C164="Abierto",D164="Alta"),RANK(P164,$P$13:$P$767,0)+COUNTIF($P$13:P164,P164)-1+MAX(N:N),"")</f>
        <v/>
      </c>
      <c r="R164" s="74" t="str">
        <f>IF(AND(C164="Abierto",D164="Media"),A164,"")</f>
        <v/>
      </c>
      <c r="S164" s="74" t="str">
        <f ca="1">IF(AND(C164="Abierto",D164="Media"),TODAY()-E164,"")</f>
        <v/>
      </c>
      <c r="T164" s="74" t="str">
        <f>IF(AND(C164="Abierto",D164="Media"),RANK(S164,$S$13:$S$767,0)+COUNTIF($S$13:S164,S164)-1+MAX(N:N,Q:Q),"")</f>
        <v/>
      </c>
      <c r="U164" s="74" t="str">
        <f>IF(AND(C164="Abierto",D164="Baja"),A164,"")</f>
        <v/>
      </c>
      <c r="V164" s="74" t="str">
        <f ca="1">IF(AND(C164="Abierto",D164="Baja"),TODAY()-E164,"")</f>
        <v/>
      </c>
      <c r="W164" s="74" t="str">
        <f>IF(AND(C164="Abierto",D164="Baja"),RANK(V164,$V$13:$V$767,0)+COUNTIF($V$13:V164,V164)-1+MAX(N:N,Q:Q,T:T),"")</f>
        <v/>
      </c>
      <c r="X164" s="28" t="str">
        <f>IF(OR(C164="Resuelto",C164=""),"",SUM(N164,Q164,T164,W164))</f>
        <v/>
      </c>
      <c r="Y164" s="28" t="str">
        <f>IF(OR(C164="Resuelto",C164=""),"",SUM(M164,P164,S164,V164))</f>
        <v/>
      </c>
      <c r="Z164" s="28" t="str">
        <f>IF(OR(C164="Resuelto",C164=""),"",SUM(L164,O164,R164,U164))</f>
        <v/>
      </c>
      <c r="AA164" s="28">
        <v>262</v>
      </c>
      <c r="AB164" s="28" t="str">
        <f t="shared" ca="1" si="7"/>
        <v/>
      </c>
      <c r="AC164" s="75" t="str">
        <f t="shared" ca="1" si="8"/>
        <v/>
      </c>
      <c r="AD164" s="53"/>
      <c r="AE164" s="53"/>
      <c r="AF164" s="53"/>
      <c r="AG164" s="53"/>
      <c r="AH164" s="78" t="e">
        <f>IF(AI164="","",MAX($AH$5:AH163)+1)</f>
        <v>#REF!</v>
      </c>
      <c r="AI164" s="53" t="str">
        <f>IF(G163="","",IF(COUNTIF($AI$11:AI163,G163)=0,G163,""))</f>
        <v xml:space="preserve">Coord. Posgrados </v>
      </c>
      <c r="AJ164" s="53" t="str">
        <f t="shared" si="9"/>
        <v/>
      </c>
      <c r="AK164" s="53" t="s">
        <v>44</v>
      </c>
      <c r="AL164" s="53" t="s">
        <v>34</v>
      </c>
      <c r="AM164" s="53" t="s">
        <v>52</v>
      </c>
      <c r="AN164" s="53" t="s">
        <v>51</v>
      </c>
    </row>
    <row r="165" spans="1:40" ht="25.5" customHeight="1" x14ac:dyDescent="0.25">
      <c r="A165" s="102">
        <v>153</v>
      </c>
      <c r="B165" s="42" t="s">
        <v>143</v>
      </c>
      <c r="C165" s="15" t="s">
        <v>142</v>
      </c>
      <c r="D165" s="17" t="s">
        <v>5</v>
      </c>
      <c r="E165" s="27">
        <v>44134</v>
      </c>
      <c r="F165" s="70" t="s">
        <v>105</v>
      </c>
      <c r="G165" s="17"/>
      <c r="H165" s="27">
        <v>44134</v>
      </c>
      <c r="I165" s="16">
        <f t="shared" si="10"/>
        <v>0</v>
      </c>
      <c r="J165" s="28" t="s">
        <v>57</v>
      </c>
      <c r="K165" s="27"/>
      <c r="L165" s="74" t="str">
        <f>IF(AND(C165="Abierto",D165="Urgente"),A165,"")</f>
        <v/>
      </c>
      <c r="M165" s="74" t="str">
        <f ca="1">IF(AND(C165="Abierto",D165="Urgente"),TODAY()-E165,"")</f>
        <v/>
      </c>
      <c r="N165" s="74" t="str">
        <f>IF(AND(C165="Abierto",D165="Urgente"),RANK(M165,$M$13:$M$767,0)+COUNTIF($M$13:M165,M165)-1,"")</f>
        <v/>
      </c>
      <c r="O165" s="74" t="str">
        <f>IF(AND(C165="Abierto",D165="Alta"),A165,"")</f>
        <v/>
      </c>
      <c r="P165" s="74" t="str">
        <f ca="1">IF(AND(C165="Abierto",D165="Alta"),TODAY()-E165,"")</f>
        <v/>
      </c>
      <c r="Q165" s="74" t="str">
        <f>IF(AND(C165="Abierto",D165="Alta"),RANK(P165,$P$13:$P$767,0)+COUNTIF($P$13:P165,P165)-1+MAX(N:N),"")</f>
        <v/>
      </c>
      <c r="R165" s="74" t="str">
        <f>IF(AND(C165="Abierto",D165="Media"),A165,"")</f>
        <v/>
      </c>
      <c r="S165" s="74" t="str">
        <f ca="1">IF(AND(C165="Abierto",D165="Media"),TODAY()-E165,"")</f>
        <v/>
      </c>
      <c r="T165" s="74" t="str">
        <f>IF(AND(C165="Abierto",D165="Media"),RANK(S165,$S$13:$S$767,0)+COUNTIF($S$13:S165,S165)-1+MAX(N:N,Q:Q),"")</f>
        <v/>
      </c>
      <c r="U165" s="74" t="str">
        <f>IF(AND(C165="Abierto",D165="Baja"),A165,"")</f>
        <v/>
      </c>
      <c r="V165" s="74" t="str">
        <f ca="1">IF(AND(C165="Abierto",D165="Baja"),TODAY()-E165,"")</f>
        <v/>
      </c>
      <c r="W165" s="74" t="str">
        <f>IF(AND(C165="Abierto",D165="Baja"),RANK(V165,$V$13:$V$767,0)+COUNTIF($V$13:V165,V165)-1+MAX(N:N,Q:Q,T:T),"")</f>
        <v/>
      </c>
      <c r="X165" s="28" t="str">
        <f>IF(OR(C165="Resuelto",C165=""),"",SUM(N165,Q165,T165,W165))</f>
        <v/>
      </c>
      <c r="Y165" s="28" t="str">
        <f>IF(OR(C165="Resuelto",C165=""),"",SUM(M165,P165,S165,V165))</f>
        <v/>
      </c>
      <c r="Z165" s="28" t="str">
        <f>IF(OR(C165="Resuelto",C165=""),"",SUM(L165,O165,R165,U165))</f>
        <v/>
      </c>
      <c r="AA165" s="28">
        <v>263</v>
      </c>
      <c r="AB165" s="28" t="str">
        <f t="shared" ca="1" si="7"/>
        <v/>
      </c>
      <c r="AC165" s="75" t="str">
        <f t="shared" ca="1" si="8"/>
        <v/>
      </c>
      <c r="AD165" s="53"/>
      <c r="AE165" s="53"/>
      <c r="AF165" s="53"/>
      <c r="AG165" s="53"/>
      <c r="AH165" s="78" t="str">
        <f>IF(AI165="","",MAX($AH$5:AH164)+1)</f>
        <v/>
      </c>
      <c r="AI165" s="53" t="str">
        <f>IF(G164="","",IF(COUNTIF($AI$11:AI164,G164)=0,G164,""))</f>
        <v/>
      </c>
      <c r="AJ165" s="53" t="str">
        <f t="shared" si="9"/>
        <v/>
      </c>
      <c r="AK165" s="53" t="s">
        <v>44</v>
      </c>
      <c r="AL165" s="53" t="s">
        <v>34</v>
      </c>
      <c r="AM165" s="53" t="s">
        <v>52</v>
      </c>
      <c r="AN165" s="53" t="s">
        <v>51</v>
      </c>
    </row>
    <row r="166" spans="1:40" ht="25.5" customHeight="1" x14ac:dyDescent="0.25">
      <c r="A166" s="144">
        <v>154</v>
      </c>
      <c r="B166" s="42" t="s">
        <v>143</v>
      </c>
      <c r="C166" s="15" t="s">
        <v>142</v>
      </c>
      <c r="D166" s="17" t="s">
        <v>5</v>
      </c>
      <c r="E166" s="27">
        <v>44134</v>
      </c>
      <c r="F166" s="70" t="s">
        <v>105</v>
      </c>
      <c r="G166" s="17"/>
      <c r="H166" s="27">
        <v>44134</v>
      </c>
      <c r="I166" s="16">
        <f t="shared" si="10"/>
        <v>0</v>
      </c>
      <c r="J166" s="28" t="s">
        <v>57</v>
      </c>
      <c r="K166" s="27"/>
      <c r="L166" s="74" t="str">
        <f>IF(AND(C166="Abierto",D166="Urgente"),A166,"")</f>
        <v/>
      </c>
      <c r="M166" s="74" t="str">
        <f ca="1">IF(AND(C166="Abierto",D166="Urgente"),TODAY()-E166,"")</f>
        <v/>
      </c>
      <c r="N166" s="74" t="str">
        <f>IF(AND(C166="Abierto",D166="Urgente"),RANK(M166,$M$13:$M$767,0)+COUNTIF($M$13:M166,M166)-1,"")</f>
        <v/>
      </c>
      <c r="O166" s="74" t="str">
        <f>IF(AND(C166="Abierto",D166="Alta"),A166,"")</f>
        <v/>
      </c>
      <c r="P166" s="74" t="str">
        <f ca="1">IF(AND(C166="Abierto",D166="Alta"),TODAY()-E166,"")</f>
        <v/>
      </c>
      <c r="Q166" s="74" t="str">
        <f>IF(AND(C166="Abierto",D166="Alta"),RANK(P166,$P$13:$P$767,0)+COUNTIF($P$13:P166,P166)-1+MAX(N:N),"")</f>
        <v/>
      </c>
      <c r="R166" s="74" t="str">
        <f>IF(AND(C166="Abierto",D166="Media"),A166,"")</f>
        <v/>
      </c>
      <c r="S166" s="74" t="str">
        <f ca="1">IF(AND(C166="Abierto",D166="Media"),TODAY()-E166,"")</f>
        <v/>
      </c>
      <c r="T166" s="74" t="str">
        <f>IF(AND(C166="Abierto",D166="Media"),RANK(S166,$S$13:$S$767,0)+COUNTIF($S$13:S166,S166)-1+MAX(N:N,Q:Q),"")</f>
        <v/>
      </c>
      <c r="U166" s="74" t="str">
        <f>IF(AND(C166="Abierto",D166="Baja"),A166,"")</f>
        <v/>
      </c>
      <c r="V166" s="74" t="str">
        <f ca="1">IF(AND(C166="Abierto",D166="Baja"),TODAY()-E166,"")</f>
        <v/>
      </c>
      <c r="W166" s="74" t="str">
        <f>IF(AND(C166="Abierto",D166="Baja"),RANK(V166,$V$13:$V$767,0)+COUNTIF($V$13:V166,V166)-1+MAX(N:N,Q:Q,T:T),"")</f>
        <v/>
      </c>
      <c r="X166" s="28" t="str">
        <f>IF(OR(C166="Resuelto",C166=""),"",SUM(N166,Q166,T166,W166))</f>
        <v/>
      </c>
      <c r="Y166" s="28" t="str">
        <f>IF(OR(C166="Resuelto",C166=""),"",SUM(M166,P166,S166,V166))</f>
        <v/>
      </c>
      <c r="Z166" s="28" t="str">
        <f>IF(OR(C166="Resuelto",C166=""),"",SUM(L166,O166,R166,U166))</f>
        <v/>
      </c>
      <c r="AA166" s="28">
        <v>264</v>
      </c>
      <c r="AB166" s="28" t="str">
        <f t="shared" ca="1" si="7"/>
        <v/>
      </c>
      <c r="AC166" s="75" t="str">
        <f t="shared" ca="1" si="8"/>
        <v/>
      </c>
      <c r="AD166" s="53"/>
      <c r="AE166" s="53"/>
      <c r="AF166" s="53"/>
      <c r="AG166" s="53"/>
      <c r="AH166" s="78" t="str">
        <f>IF(AI166="","",MAX($AH$5:AH165)+1)</f>
        <v/>
      </c>
      <c r="AI166" s="53" t="str">
        <f>IF(G165="","",IF(COUNTIF($AI$11:AI165,G165)=0,G165,""))</f>
        <v/>
      </c>
      <c r="AJ166" s="53" t="str">
        <f t="shared" si="9"/>
        <v/>
      </c>
      <c r="AK166" s="53" t="s">
        <v>44</v>
      </c>
      <c r="AL166" s="53" t="s">
        <v>35</v>
      </c>
      <c r="AM166" s="53" t="s">
        <v>52</v>
      </c>
      <c r="AN166" s="53" t="s">
        <v>49</v>
      </c>
    </row>
    <row r="167" spans="1:40" ht="25.5" customHeight="1" x14ac:dyDescent="0.25">
      <c r="A167" s="102">
        <v>155</v>
      </c>
      <c r="B167" s="42" t="s">
        <v>143</v>
      </c>
      <c r="C167" s="15" t="s">
        <v>142</v>
      </c>
      <c r="D167" s="17" t="s">
        <v>5</v>
      </c>
      <c r="E167" s="27">
        <v>44134</v>
      </c>
      <c r="F167" s="70" t="s">
        <v>105</v>
      </c>
      <c r="G167" s="17"/>
      <c r="H167" s="27">
        <v>44134</v>
      </c>
      <c r="I167" s="16">
        <f t="shared" si="10"/>
        <v>0</v>
      </c>
      <c r="J167" s="28" t="s">
        <v>57</v>
      </c>
      <c r="K167" s="27"/>
      <c r="L167" s="74" t="str">
        <f>IF(AND(C167="Abierto",D167="Urgente"),A167,"")</f>
        <v/>
      </c>
      <c r="M167" s="74" t="str">
        <f ca="1">IF(AND(C167="Abierto",D167="Urgente"),TODAY()-E167,"")</f>
        <v/>
      </c>
      <c r="N167" s="74" t="str">
        <f>IF(AND(C167="Abierto",D167="Urgente"),RANK(M167,$M$13:$M$767,0)+COUNTIF($M$13:M167,M167)-1,"")</f>
        <v/>
      </c>
      <c r="O167" s="74" t="str">
        <f>IF(AND(C167="Abierto",D167="Alta"),A167,"")</f>
        <v/>
      </c>
      <c r="P167" s="74" t="str">
        <f ca="1">IF(AND(C167="Abierto",D167="Alta"),TODAY()-E167,"")</f>
        <v/>
      </c>
      <c r="Q167" s="74" t="str">
        <f>IF(AND(C167="Abierto",D167="Alta"),RANK(P167,$P$13:$P$767,0)+COUNTIF($P$13:P167,P167)-1+MAX(N:N),"")</f>
        <v/>
      </c>
      <c r="R167" s="74" t="str">
        <f>IF(AND(C167="Abierto",D167="Media"),A167,"")</f>
        <v/>
      </c>
      <c r="S167" s="74" t="str">
        <f ca="1">IF(AND(C167="Abierto",D167="Media"),TODAY()-E167,"")</f>
        <v/>
      </c>
      <c r="T167" s="74" t="str">
        <f>IF(AND(C167="Abierto",D167="Media"),RANK(S167,$S$13:$S$767,0)+COUNTIF($S$13:S167,S167)-1+MAX(N:N,Q:Q),"")</f>
        <v/>
      </c>
      <c r="U167" s="74" t="str">
        <f>IF(AND(C167="Abierto",D167="Baja"),A167,"")</f>
        <v/>
      </c>
      <c r="V167" s="74" t="str">
        <f ca="1">IF(AND(C167="Abierto",D167="Baja"),TODAY()-E167,"")</f>
        <v/>
      </c>
      <c r="W167" s="74" t="str">
        <f>IF(AND(C167="Abierto",D167="Baja"),RANK(V167,$V$13:$V$767,0)+COUNTIF($V$13:V167,V167)-1+MAX(N:N,Q:Q,T:T),"")</f>
        <v/>
      </c>
      <c r="X167" s="28" t="str">
        <f>IF(OR(C167="Resuelto",C167=""),"",SUM(N167,Q167,T167,W167))</f>
        <v/>
      </c>
      <c r="Y167" s="28" t="str">
        <f>IF(OR(C167="Resuelto",C167=""),"",SUM(M167,P167,S167,V167))</f>
        <v/>
      </c>
      <c r="Z167" s="28" t="str">
        <f>IF(OR(C167="Resuelto",C167=""),"",SUM(L167,O167,R167,U167))</f>
        <v/>
      </c>
      <c r="AA167" s="28">
        <v>265</v>
      </c>
      <c r="AB167" s="28" t="str">
        <f t="shared" ca="1" si="7"/>
        <v/>
      </c>
      <c r="AC167" s="75" t="str">
        <f t="shared" ca="1" si="8"/>
        <v/>
      </c>
      <c r="AD167" s="53"/>
      <c r="AE167" s="53"/>
      <c r="AF167" s="53"/>
      <c r="AG167" s="53"/>
      <c r="AH167" s="78" t="str">
        <f>IF(AI167="","",MAX($AH$5:AH166)+1)</f>
        <v/>
      </c>
      <c r="AI167" s="53" t="str">
        <f>IF(G166="","",IF(COUNTIF($AI$11:AI166,G166)=0,G166,""))</f>
        <v/>
      </c>
      <c r="AJ167" s="53" t="str">
        <f t="shared" si="9"/>
        <v/>
      </c>
      <c r="AK167" s="53" t="s">
        <v>44</v>
      </c>
      <c r="AL167" s="53" t="s">
        <v>35</v>
      </c>
      <c r="AM167" s="53" t="s">
        <v>52</v>
      </c>
      <c r="AN167" s="53" t="s">
        <v>49</v>
      </c>
    </row>
    <row r="168" spans="1:40" ht="25.5" customHeight="1" x14ac:dyDescent="0.25">
      <c r="A168" s="144">
        <v>156</v>
      </c>
      <c r="B168" s="42" t="s">
        <v>143</v>
      </c>
      <c r="C168" s="15" t="s">
        <v>142</v>
      </c>
      <c r="D168" s="17" t="s">
        <v>5</v>
      </c>
      <c r="E168" s="27">
        <v>44134</v>
      </c>
      <c r="F168" s="70" t="s">
        <v>105</v>
      </c>
      <c r="G168" s="17"/>
      <c r="H168" s="27">
        <v>44134</v>
      </c>
      <c r="I168" s="16">
        <f t="shared" si="10"/>
        <v>0</v>
      </c>
      <c r="J168" s="28" t="s">
        <v>57</v>
      </c>
      <c r="K168" s="27"/>
      <c r="L168" s="74" t="str">
        <f>IF(AND(C168="Abierto",D168="Urgente"),A168,"")</f>
        <v/>
      </c>
      <c r="M168" s="74" t="str">
        <f ca="1">IF(AND(C168="Abierto",D168="Urgente"),TODAY()-E168,"")</f>
        <v/>
      </c>
      <c r="N168" s="74" t="str">
        <f>IF(AND(C168="Abierto",D168="Urgente"),RANK(M168,$M$13:$M$767,0)+COUNTIF($M$13:M168,M168)-1,"")</f>
        <v/>
      </c>
      <c r="O168" s="74" t="str">
        <f>IF(AND(C168="Abierto",D168="Alta"),A168,"")</f>
        <v/>
      </c>
      <c r="P168" s="74" t="str">
        <f ca="1">IF(AND(C168="Abierto",D168="Alta"),TODAY()-E168,"")</f>
        <v/>
      </c>
      <c r="Q168" s="74" t="str">
        <f>IF(AND(C168="Abierto",D168="Alta"),RANK(P168,$P$13:$P$767,0)+COUNTIF($P$13:P168,P168)-1+MAX(N:N),"")</f>
        <v/>
      </c>
      <c r="R168" s="74" t="str">
        <f>IF(AND(C168="Abierto",D168="Media"),A168,"")</f>
        <v/>
      </c>
      <c r="S168" s="74" t="str">
        <f ca="1">IF(AND(C168="Abierto",D168="Media"),TODAY()-E168,"")</f>
        <v/>
      </c>
      <c r="T168" s="74" t="str">
        <f>IF(AND(C168="Abierto",D168="Media"),RANK(S168,$S$13:$S$767,0)+COUNTIF($S$13:S168,S168)-1+MAX(N:N,Q:Q),"")</f>
        <v/>
      </c>
      <c r="U168" s="74" t="str">
        <f>IF(AND(C168="Abierto",D168="Baja"),A168,"")</f>
        <v/>
      </c>
      <c r="V168" s="74" t="str">
        <f ca="1">IF(AND(C168="Abierto",D168="Baja"),TODAY()-E168,"")</f>
        <v/>
      </c>
      <c r="W168" s="74" t="str">
        <f>IF(AND(C168="Abierto",D168="Baja"),RANK(V168,$V$13:$V$767,0)+COUNTIF($V$13:V168,V168)-1+MAX(N:N,Q:Q,T:T),"")</f>
        <v/>
      </c>
      <c r="X168" s="28" t="str">
        <f>IF(OR(C168="Resuelto",C168=""),"",SUM(N168,Q168,T168,W168))</f>
        <v/>
      </c>
      <c r="Y168" s="28" t="str">
        <f>IF(OR(C168="Resuelto",C168=""),"",SUM(M168,P168,S168,V168))</f>
        <v/>
      </c>
      <c r="Z168" s="28" t="str">
        <f>IF(OR(C168="Resuelto",C168=""),"",SUM(L168,O168,R168,U168))</f>
        <v/>
      </c>
      <c r="AA168" s="28">
        <v>266</v>
      </c>
      <c r="AB168" s="28" t="str">
        <f t="shared" ca="1" si="7"/>
        <v/>
      </c>
      <c r="AC168" s="75" t="str">
        <f t="shared" ca="1" si="8"/>
        <v/>
      </c>
      <c r="AD168" s="53"/>
      <c r="AE168" s="53"/>
      <c r="AF168" s="53"/>
      <c r="AG168" s="53"/>
      <c r="AH168" s="78" t="str">
        <f>IF(AI168="","",MAX($AH$5:AH167)+1)</f>
        <v/>
      </c>
      <c r="AI168" s="53" t="str">
        <f>IF(G167="","",IF(COUNTIF($AI$11:AI167,G167)=0,G167,""))</f>
        <v/>
      </c>
      <c r="AJ168" s="53" t="str">
        <f t="shared" si="9"/>
        <v/>
      </c>
      <c r="AK168" s="53" t="s">
        <v>44</v>
      </c>
      <c r="AL168" s="53" t="s">
        <v>35</v>
      </c>
      <c r="AM168" s="53" t="s">
        <v>52</v>
      </c>
      <c r="AN168" s="53" t="s">
        <v>49</v>
      </c>
    </row>
    <row r="169" spans="1:40" ht="25.5" customHeight="1" x14ac:dyDescent="0.25">
      <c r="A169" s="102">
        <v>157</v>
      </c>
      <c r="B169" s="42" t="s">
        <v>143</v>
      </c>
      <c r="C169" s="15" t="s">
        <v>142</v>
      </c>
      <c r="D169" s="17" t="s">
        <v>5</v>
      </c>
      <c r="E169" s="27">
        <v>44134</v>
      </c>
      <c r="F169" s="70" t="s">
        <v>105</v>
      </c>
      <c r="G169" s="17"/>
      <c r="H169" s="27">
        <v>44134</v>
      </c>
      <c r="I169" s="16">
        <f t="shared" si="10"/>
        <v>0</v>
      </c>
      <c r="J169" s="28" t="s">
        <v>57</v>
      </c>
      <c r="K169" s="27"/>
      <c r="L169" s="74" t="str">
        <f>IF(AND(C169="Abierto",D169="Urgente"),A169,"")</f>
        <v/>
      </c>
      <c r="M169" s="74" t="str">
        <f ca="1">IF(AND(C169="Abierto",D169="Urgente"),TODAY()-E169,"")</f>
        <v/>
      </c>
      <c r="N169" s="74" t="str">
        <f>IF(AND(C169="Abierto",D169="Urgente"),RANK(M169,$M$13:$M$767,0)+COUNTIF($M$13:M169,M169)-1,"")</f>
        <v/>
      </c>
      <c r="O169" s="74" t="str">
        <f>IF(AND(C169="Abierto",D169="Alta"),A169,"")</f>
        <v/>
      </c>
      <c r="P169" s="74" t="str">
        <f ca="1">IF(AND(C169="Abierto",D169="Alta"),TODAY()-E169,"")</f>
        <v/>
      </c>
      <c r="Q169" s="74" t="str">
        <f>IF(AND(C169="Abierto",D169="Alta"),RANK(P169,$P$13:$P$767,0)+COUNTIF($P$13:P169,P169)-1+MAX(N:N),"")</f>
        <v/>
      </c>
      <c r="R169" s="74" t="str">
        <f>IF(AND(C169="Abierto",D169="Media"),A169,"")</f>
        <v/>
      </c>
      <c r="S169" s="74" t="str">
        <f ca="1">IF(AND(C169="Abierto",D169="Media"),TODAY()-E169,"")</f>
        <v/>
      </c>
      <c r="T169" s="74" t="str">
        <f>IF(AND(C169="Abierto",D169="Media"),RANK(S169,$S$13:$S$767,0)+COUNTIF($S$13:S169,S169)-1+MAX(N:N,Q:Q),"")</f>
        <v/>
      </c>
      <c r="U169" s="74" t="str">
        <f>IF(AND(C169="Abierto",D169="Baja"),A169,"")</f>
        <v/>
      </c>
      <c r="V169" s="74" t="str">
        <f ca="1">IF(AND(C169="Abierto",D169="Baja"),TODAY()-E169,"")</f>
        <v/>
      </c>
      <c r="W169" s="74" t="str">
        <f>IF(AND(C169="Abierto",D169="Baja"),RANK(V169,$V$13:$V$767,0)+COUNTIF($V$13:V169,V169)-1+MAX(N:N,Q:Q,T:T),"")</f>
        <v/>
      </c>
      <c r="X169" s="28" t="str">
        <f>IF(OR(C169="Resuelto",C169=""),"",SUM(N169,Q169,T169,W169))</f>
        <v/>
      </c>
      <c r="Y169" s="28" t="str">
        <f>IF(OR(C169="Resuelto",C169=""),"",SUM(M169,P169,S169,V169))</f>
        <v/>
      </c>
      <c r="Z169" s="28" t="str">
        <f>IF(OR(C169="Resuelto",C169=""),"",SUM(L169,O169,R169,U169))</f>
        <v/>
      </c>
      <c r="AA169" s="28">
        <v>267</v>
      </c>
      <c r="AB169" s="28" t="str">
        <f t="shared" ca="1" si="7"/>
        <v/>
      </c>
      <c r="AC169" s="75" t="str">
        <f t="shared" ca="1" si="8"/>
        <v/>
      </c>
      <c r="AD169" s="53"/>
      <c r="AE169" s="53"/>
      <c r="AF169" s="53"/>
      <c r="AG169" s="53"/>
      <c r="AH169" s="78" t="str">
        <f>IF(AI169="","",MAX($AH$5:AH168)+1)</f>
        <v/>
      </c>
      <c r="AI169" s="53" t="str">
        <f>IF(G168="","",IF(COUNTIF($AI$11:AI168,G168)=0,G168,""))</f>
        <v/>
      </c>
      <c r="AJ169" s="53" t="str">
        <f t="shared" si="9"/>
        <v/>
      </c>
      <c r="AK169" s="53" t="s">
        <v>44</v>
      </c>
      <c r="AL169" s="53" t="s">
        <v>34</v>
      </c>
      <c r="AM169" s="53" t="s">
        <v>52</v>
      </c>
      <c r="AN169" s="53" t="s">
        <v>51</v>
      </c>
    </row>
    <row r="170" spans="1:40" ht="25.5" customHeight="1" x14ac:dyDescent="0.25">
      <c r="A170" s="144">
        <v>158</v>
      </c>
      <c r="B170" s="42" t="s">
        <v>143</v>
      </c>
      <c r="C170" s="15" t="s">
        <v>142</v>
      </c>
      <c r="D170" s="17" t="s">
        <v>5</v>
      </c>
      <c r="E170" s="27">
        <v>44134</v>
      </c>
      <c r="F170" s="70" t="s">
        <v>105</v>
      </c>
      <c r="G170" s="17"/>
      <c r="H170" s="27">
        <v>44134</v>
      </c>
      <c r="I170" s="16">
        <f t="shared" si="10"/>
        <v>0</v>
      </c>
      <c r="J170" s="28" t="s">
        <v>57</v>
      </c>
      <c r="K170" s="27"/>
      <c r="L170" s="74" t="str">
        <f>IF(AND(C170="Abierto",D170="Urgente"),A170,"")</f>
        <v/>
      </c>
      <c r="M170" s="74" t="str">
        <f ca="1">IF(AND(C170="Abierto",D170="Urgente"),TODAY()-E170,"")</f>
        <v/>
      </c>
      <c r="N170" s="74" t="str">
        <f>IF(AND(C170="Abierto",D170="Urgente"),RANK(M170,$M$13:$M$767,0)+COUNTIF($M$13:M170,M170)-1,"")</f>
        <v/>
      </c>
      <c r="O170" s="74" t="str">
        <f>IF(AND(C170="Abierto",D170="Alta"),A170,"")</f>
        <v/>
      </c>
      <c r="P170" s="74" t="str">
        <f ca="1">IF(AND(C170="Abierto",D170="Alta"),TODAY()-E170,"")</f>
        <v/>
      </c>
      <c r="Q170" s="74" t="str">
        <f>IF(AND(C170="Abierto",D170="Alta"),RANK(P170,$P$13:$P$767,0)+COUNTIF($P$13:P170,P170)-1+MAX(N:N),"")</f>
        <v/>
      </c>
      <c r="R170" s="74" t="str">
        <f>IF(AND(C170="Abierto",D170="Media"),A170,"")</f>
        <v/>
      </c>
      <c r="S170" s="74" t="str">
        <f ca="1">IF(AND(C170="Abierto",D170="Media"),TODAY()-E170,"")</f>
        <v/>
      </c>
      <c r="T170" s="74" t="str">
        <f>IF(AND(C170="Abierto",D170="Media"),RANK(S170,$S$13:$S$767,0)+COUNTIF($S$13:S170,S170)-1+MAX(N:N,Q:Q),"")</f>
        <v/>
      </c>
      <c r="U170" s="74" t="str">
        <f>IF(AND(C170="Abierto",D170="Baja"),A170,"")</f>
        <v/>
      </c>
      <c r="V170" s="74" t="str">
        <f ca="1">IF(AND(C170="Abierto",D170="Baja"),TODAY()-E170,"")</f>
        <v/>
      </c>
      <c r="W170" s="74" t="str">
        <f>IF(AND(C170="Abierto",D170="Baja"),RANK(V170,$V$13:$V$767,0)+COUNTIF($V$13:V170,V170)-1+MAX(N:N,Q:Q,T:T),"")</f>
        <v/>
      </c>
      <c r="X170" s="28" t="str">
        <f>IF(OR(C170="Resuelto",C170=""),"",SUM(N170,Q170,T170,W170))</f>
        <v/>
      </c>
      <c r="Y170" s="28" t="str">
        <f>IF(OR(C170="Resuelto",C170=""),"",SUM(M170,P170,S170,V170))</f>
        <v/>
      </c>
      <c r="Z170" s="28" t="str">
        <f>IF(OR(C170="Resuelto",C170=""),"",SUM(L170,O170,R170,U170))</f>
        <v/>
      </c>
      <c r="AA170" s="28">
        <v>268</v>
      </c>
      <c r="AB170" s="28" t="str">
        <f t="shared" ca="1" si="7"/>
        <v/>
      </c>
      <c r="AC170" s="75" t="str">
        <f t="shared" ca="1" si="8"/>
        <v/>
      </c>
      <c r="AD170" s="53"/>
      <c r="AE170" s="53"/>
      <c r="AF170" s="53"/>
      <c r="AG170" s="53"/>
      <c r="AH170" s="78" t="str">
        <f>IF(AI170="","",MAX($AH$5:AH169)+1)</f>
        <v/>
      </c>
      <c r="AI170" s="53" t="str">
        <f>IF(G169="","",IF(COUNTIF($AI$11:AI169,G169)=0,G169,""))</f>
        <v/>
      </c>
      <c r="AJ170" s="53" t="str">
        <f t="shared" si="9"/>
        <v/>
      </c>
      <c r="AK170" s="53" t="s">
        <v>44</v>
      </c>
      <c r="AL170" s="53" t="s">
        <v>34</v>
      </c>
      <c r="AM170" s="53" t="s">
        <v>53</v>
      </c>
      <c r="AN170" s="53" t="s">
        <v>49</v>
      </c>
    </row>
    <row r="171" spans="1:40" ht="25.5" customHeight="1" x14ac:dyDescent="0.25">
      <c r="A171" s="136"/>
      <c r="B171" s="136"/>
      <c r="C171" s="136"/>
      <c r="D171" s="136"/>
      <c r="E171" s="137"/>
      <c r="F171" s="137"/>
      <c r="G171" s="136"/>
      <c r="H171" s="137"/>
      <c r="I171" s="140" t="str">
        <f t="shared" si="10"/>
        <v/>
      </c>
      <c r="J171" s="140"/>
      <c r="K171" s="140"/>
      <c r="L171" s="74" t="str">
        <f>IF(AND(C171="Abierto",D171="Urgente"),A171,"")</f>
        <v/>
      </c>
      <c r="M171" s="74" t="str">
        <f ca="1">IF(AND(C171="Abierto",D171="Urgente"),TODAY()-E171,"")</f>
        <v/>
      </c>
      <c r="N171" s="74" t="str">
        <f>IF(AND(C171="Abierto",D171="Urgente"),RANK(M171,$M$13:$M$767,0)+COUNTIF($M$13:M171,M171)-1,"")</f>
        <v/>
      </c>
      <c r="O171" s="74" t="str">
        <f>IF(AND(C171="Abierto",D171="Alta"),A171,"")</f>
        <v/>
      </c>
      <c r="P171" s="74" t="str">
        <f ca="1">IF(AND(C171="Abierto",D171="Alta"),TODAY()-E171,"")</f>
        <v/>
      </c>
      <c r="Q171" s="74" t="str">
        <f>IF(AND(C171="Abierto",D171="Alta"),RANK(P171,$P$13:$P$767,0)+COUNTIF($P$13:P171,P171)-1+MAX(N:N),"")</f>
        <v/>
      </c>
      <c r="R171" s="74" t="str">
        <f>IF(AND(C171="Abierto",D171="Media"),A171,"")</f>
        <v/>
      </c>
      <c r="S171" s="74" t="str">
        <f ca="1">IF(AND(C171="Abierto",D171="Media"),TODAY()-E171,"")</f>
        <v/>
      </c>
      <c r="T171" s="74" t="str">
        <f>IF(AND(C171="Abierto",D171="Media"),RANK(S171,$S$13:$S$767,0)+COUNTIF($S$13:S171,S171)-1+MAX(N:N,Q:Q),"")</f>
        <v/>
      </c>
      <c r="U171" s="74" t="str">
        <f>IF(AND(C171="Abierto",D171="Baja"),A171,"")</f>
        <v/>
      </c>
      <c r="V171" s="74" t="str">
        <f ca="1">IF(AND(C171="Abierto",D171="Baja"),TODAY()-E171,"")</f>
        <v/>
      </c>
      <c r="W171" s="74" t="str">
        <f>IF(AND(C171="Abierto",D171="Baja"),RANK(V171,$V$13:$V$767,0)+COUNTIF($V$13:V171,V171)-1+MAX(N:N,Q:Q,T:T),"")</f>
        <v/>
      </c>
      <c r="X171" s="139" t="str">
        <f>IF(OR(C171="Resuelto",C171=""),"",SUM(N171,Q171,T171,W171))</f>
        <v/>
      </c>
      <c r="Y171" s="139" t="str">
        <f>IF(OR(C171="Resuelto",C171=""),"",SUM(M171,P171,S171,V171))</f>
        <v/>
      </c>
      <c r="Z171" s="139" t="str">
        <f>IF(OR(C171="Resuelto",C171=""),"",SUM(L171,O171,R171,U171))</f>
        <v/>
      </c>
      <c r="AA171" s="28">
        <v>400</v>
      </c>
      <c r="AB171" s="28" t="str">
        <f t="shared" ca="1" si="7"/>
        <v/>
      </c>
      <c r="AC171" s="75" t="str">
        <f t="shared" ca="1" si="8"/>
        <v/>
      </c>
      <c r="AH171" s="78" t="e">
        <f>IF(AI171="","",MAX($AH$5:AH170)+1)</f>
        <v>#REF!</v>
      </c>
      <c r="AI171" s="53" t="e">
        <f>IF(#REF!="","",IF(COUNTIF($AI$11:AI170,#REF!)=0,#REF!,""))</f>
        <v>#REF!</v>
      </c>
      <c r="AJ171" s="53" t="str">
        <f t="shared" si="9"/>
        <v/>
      </c>
      <c r="AK171" s="135"/>
    </row>
    <row r="172" spans="1:40" ht="25.5" customHeight="1" x14ac:dyDescent="0.25">
      <c r="A172" s="136"/>
      <c r="B172" s="136"/>
      <c r="C172" s="136"/>
      <c r="D172" s="136"/>
      <c r="E172" s="137"/>
      <c r="F172" s="137"/>
      <c r="G172" s="136"/>
      <c r="H172" s="137"/>
      <c r="I172" s="140" t="str">
        <f t="shared" si="10"/>
        <v/>
      </c>
      <c r="J172" s="140"/>
      <c r="K172" s="140"/>
      <c r="L172" s="74" t="str">
        <f>IF(AND(C172="Abierto",D172="Urgente"),A172,"")</f>
        <v/>
      </c>
      <c r="M172" s="74" t="str">
        <f ca="1">IF(AND(C172="Abierto",D172="Urgente"),TODAY()-E172,"")</f>
        <v/>
      </c>
      <c r="N172" s="74" t="str">
        <f>IF(AND(C172="Abierto",D172="Urgente"),RANK(M172,$M$13:$M$767,0)+COUNTIF($M$13:M172,M172)-1,"")</f>
        <v/>
      </c>
      <c r="O172" s="74" t="str">
        <f>IF(AND(C172="Abierto",D172="Alta"),A172,"")</f>
        <v/>
      </c>
      <c r="P172" s="74" t="str">
        <f ca="1">IF(AND(C172="Abierto",D172="Alta"),TODAY()-E172,"")</f>
        <v/>
      </c>
      <c r="Q172" s="74" t="str">
        <f>IF(AND(C172="Abierto",D172="Alta"),RANK(P172,$P$13:$P$767,0)+COUNTIF($P$13:P172,P172)-1+MAX(N:N),"")</f>
        <v/>
      </c>
      <c r="R172" s="74" t="str">
        <f>IF(AND(C172="Abierto",D172="Media"),A172,"")</f>
        <v/>
      </c>
      <c r="S172" s="74" t="str">
        <f ca="1">IF(AND(C172="Abierto",D172="Media"),TODAY()-E172,"")</f>
        <v/>
      </c>
      <c r="T172" s="74" t="str">
        <f>IF(AND(C172="Abierto",D172="Media"),RANK(S172,$S$13:$S$767,0)+COUNTIF($S$13:S172,S172)-1+MAX(N:N,Q:Q),"")</f>
        <v/>
      </c>
      <c r="U172" s="74" t="str">
        <f>IF(AND(C172="Abierto",D172="Baja"),A172,"")</f>
        <v/>
      </c>
      <c r="V172" s="74" t="str">
        <f ca="1">IF(AND(C172="Abierto",D172="Baja"),TODAY()-E172,"")</f>
        <v/>
      </c>
      <c r="W172" s="74" t="str">
        <f>IF(AND(C172="Abierto",D172="Baja"),RANK(V172,$V$13:$V$767,0)+COUNTIF($V$13:V172,V172)-1+MAX(N:N,Q:Q,T:T),"")</f>
        <v/>
      </c>
      <c r="X172" s="139" t="str">
        <f>IF(OR(C172="Resuelto",C172=""),"",SUM(N172,Q172,T172,W172))</f>
        <v/>
      </c>
      <c r="Y172" s="139" t="str">
        <f>IF(OR(C172="Resuelto",C172=""),"",SUM(M172,P172,S172,V172))</f>
        <v/>
      </c>
      <c r="Z172" s="139" t="str">
        <f>IF(OR(C172="Resuelto",C172=""),"",SUM(L172,O172,R172,U172))</f>
        <v/>
      </c>
      <c r="AA172" s="28">
        <v>401</v>
      </c>
      <c r="AB172" s="28" t="str">
        <f t="shared" ca="1" si="7"/>
        <v/>
      </c>
      <c r="AC172" s="75" t="str">
        <f t="shared" ca="1" si="8"/>
        <v/>
      </c>
      <c r="AH172" s="78" t="str">
        <f>IF(AI172="","",MAX($AH$5:AH171)+1)</f>
        <v/>
      </c>
      <c r="AI172" s="53" t="str">
        <f>IF(G171="","",IF(COUNTIF($AI$11:AI171,G171)=0,G171,""))</f>
        <v/>
      </c>
      <c r="AJ172" s="53" t="str">
        <f t="shared" si="9"/>
        <v/>
      </c>
      <c r="AK172" s="135"/>
    </row>
    <row r="173" spans="1:40" ht="25.5" customHeight="1" x14ac:dyDescent="0.25">
      <c r="A173" s="136"/>
      <c r="B173" s="136"/>
      <c r="C173" s="136"/>
      <c r="D173" s="136"/>
      <c r="E173" s="137"/>
      <c r="F173" s="137"/>
      <c r="G173" s="136"/>
      <c r="H173" s="137"/>
      <c r="I173" s="140" t="str">
        <f t="shared" si="10"/>
        <v/>
      </c>
      <c r="J173" s="140"/>
      <c r="K173" s="140"/>
      <c r="L173" s="74" t="str">
        <f>IF(AND(C173="Abierto",D173="Urgente"),A173,"")</f>
        <v/>
      </c>
      <c r="M173" s="74" t="str">
        <f ca="1">IF(AND(C173="Abierto",D173="Urgente"),TODAY()-E173,"")</f>
        <v/>
      </c>
      <c r="N173" s="74" t="str">
        <f>IF(AND(C173="Abierto",D173="Urgente"),RANK(M173,$M$13:$M$767,0)+COUNTIF($M$13:M173,M173)-1,"")</f>
        <v/>
      </c>
      <c r="O173" s="74" t="str">
        <f>IF(AND(C173="Abierto",D173="Alta"),A173,"")</f>
        <v/>
      </c>
      <c r="P173" s="74" t="str">
        <f ca="1">IF(AND(C173="Abierto",D173="Alta"),TODAY()-E173,"")</f>
        <v/>
      </c>
      <c r="Q173" s="74" t="str">
        <f>IF(AND(C173="Abierto",D173="Alta"),RANK(P173,$P$13:$P$767,0)+COUNTIF($P$13:P173,P173)-1+MAX(N:N),"")</f>
        <v/>
      </c>
      <c r="R173" s="74" t="str">
        <f>IF(AND(C173="Abierto",D173="Media"),A173,"")</f>
        <v/>
      </c>
      <c r="S173" s="74" t="str">
        <f ca="1">IF(AND(C173="Abierto",D173="Media"),TODAY()-E173,"")</f>
        <v/>
      </c>
      <c r="T173" s="74" t="str">
        <f>IF(AND(C173="Abierto",D173="Media"),RANK(S173,$S$13:$S$767,0)+COUNTIF($S$13:S173,S173)-1+MAX(N:N,Q:Q),"")</f>
        <v/>
      </c>
      <c r="U173" s="74" t="str">
        <f>IF(AND(C173="Abierto",D173="Baja"),A173,"")</f>
        <v/>
      </c>
      <c r="V173" s="74" t="str">
        <f ca="1">IF(AND(C173="Abierto",D173="Baja"),TODAY()-E173,"")</f>
        <v/>
      </c>
      <c r="W173" s="74" t="str">
        <f>IF(AND(C173="Abierto",D173="Baja"),RANK(V173,$V$13:$V$767,0)+COUNTIF($V$13:V173,V173)-1+MAX(N:N,Q:Q,T:T),"")</f>
        <v/>
      </c>
      <c r="X173" s="139" t="str">
        <f>IF(OR(C173="Resuelto",C173=""),"",SUM(N173,Q173,T173,W173))</f>
        <v/>
      </c>
      <c r="Y173" s="139" t="str">
        <f>IF(OR(C173="Resuelto",C173=""),"",SUM(M173,P173,S173,V173))</f>
        <v/>
      </c>
      <c r="Z173" s="139" t="str">
        <f>IF(OR(C173="Resuelto",C173=""),"",SUM(L173,O173,R173,U173))</f>
        <v/>
      </c>
      <c r="AA173" s="28">
        <v>402</v>
      </c>
      <c r="AB173" s="28" t="str">
        <f t="shared" ca="1" si="7"/>
        <v/>
      </c>
      <c r="AC173" s="75" t="str">
        <f t="shared" ca="1" si="8"/>
        <v/>
      </c>
      <c r="AH173" s="78" t="str">
        <f>IF(AI173="","",MAX($AH$5:AH172)+1)</f>
        <v/>
      </c>
      <c r="AI173" s="53" t="str">
        <f>IF(G172="","",IF(COUNTIF($AI$11:AI172,G172)=0,G172,""))</f>
        <v/>
      </c>
      <c r="AJ173" s="53" t="str">
        <f t="shared" si="9"/>
        <v/>
      </c>
      <c r="AK173" s="135"/>
    </row>
    <row r="174" spans="1:40" ht="25.5" customHeight="1" x14ac:dyDescent="0.25">
      <c r="A174" s="136"/>
      <c r="B174" s="136"/>
      <c r="C174" s="136"/>
      <c r="D174" s="136"/>
      <c r="E174" s="137"/>
      <c r="F174" s="137"/>
      <c r="G174" s="136"/>
      <c r="H174" s="137"/>
      <c r="I174" s="140" t="str">
        <f t="shared" si="10"/>
        <v/>
      </c>
      <c r="J174" s="140"/>
      <c r="K174" s="140"/>
      <c r="L174" s="74" t="str">
        <f>IF(AND(C174="Abierto",D174="Urgente"),A174,"")</f>
        <v/>
      </c>
      <c r="M174" s="74" t="str">
        <f ca="1">IF(AND(C174="Abierto",D174="Urgente"),TODAY()-E174,"")</f>
        <v/>
      </c>
      <c r="N174" s="74" t="str">
        <f>IF(AND(C174="Abierto",D174="Urgente"),RANK(M174,$M$13:$M$767,0)+COUNTIF($M$13:M174,M174)-1,"")</f>
        <v/>
      </c>
      <c r="O174" s="74" t="str">
        <f>IF(AND(C174="Abierto",D174="Alta"),A174,"")</f>
        <v/>
      </c>
      <c r="P174" s="74" t="str">
        <f ca="1">IF(AND(C174="Abierto",D174="Alta"),TODAY()-E174,"")</f>
        <v/>
      </c>
      <c r="Q174" s="74" t="str">
        <f>IF(AND(C174="Abierto",D174="Alta"),RANK(P174,$P$13:$P$767,0)+COUNTIF($P$13:P174,P174)-1+MAX(N:N),"")</f>
        <v/>
      </c>
      <c r="R174" s="74" t="str">
        <f>IF(AND(C174="Abierto",D174="Media"),A174,"")</f>
        <v/>
      </c>
      <c r="S174" s="74" t="str">
        <f ca="1">IF(AND(C174="Abierto",D174="Media"),TODAY()-E174,"")</f>
        <v/>
      </c>
      <c r="T174" s="74" t="str">
        <f>IF(AND(C174="Abierto",D174="Media"),RANK(S174,$S$13:$S$767,0)+COUNTIF($S$13:S174,S174)-1+MAX(N:N,Q:Q),"")</f>
        <v/>
      </c>
      <c r="U174" s="74" t="str">
        <f>IF(AND(C174="Abierto",D174="Baja"),A174,"")</f>
        <v/>
      </c>
      <c r="V174" s="74" t="str">
        <f ca="1">IF(AND(C174="Abierto",D174="Baja"),TODAY()-E174,"")</f>
        <v/>
      </c>
      <c r="W174" s="74" t="str">
        <f>IF(AND(C174="Abierto",D174="Baja"),RANK(V174,$V$13:$V$767,0)+COUNTIF($V$13:V174,V174)-1+MAX(N:N,Q:Q,T:T),"")</f>
        <v/>
      </c>
      <c r="X174" s="139" t="str">
        <f>IF(OR(C174="Resuelto",C174=""),"",SUM(N174,Q174,T174,W174))</f>
        <v/>
      </c>
      <c r="Y174" s="139" t="str">
        <f>IF(OR(C174="Resuelto",C174=""),"",SUM(M174,P174,S174,V174))</f>
        <v/>
      </c>
      <c r="Z174" s="139" t="str">
        <f>IF(OR(C174="Resuelto",C174=""),"",SUM(L174,O174,R174,U174))</f>
        <v/>
      </c>
      <c r="AA174" s="28">
        <v>403</v>
      </c>
      <c r="AB174" s="28" t="str">
        <f t="shared" ca="1" si="7"/>
        <v/>
      </c>
      <c r="AC174" s="75" t="str">
        <f t="shared" ca="1" si="8"/>
        <v/>
      </c>
      <c r="AH174" s="78" t="str">
        <f>IF(AI174="","",MAX($AH$5:AH173)+1)</f>
        <v/>
      </c>
      <c r="AI174" s="53" t="str">
        <f>IF(G173="","",IF(COUNTIF($AI$11:AI173,G173)=0,G173,""))</f>
        <v/>
      </c>
      <c r="AJ174" s="53" t="str">
        <f t="shared" si="9"/>
        <v/>
      </c>
      <c r="AK174" s="135"/>
    </row>
    <row r="175" spans="1:40" ht="25.5" customHeight="1" x14ac:dyDescent="0.25">
      <c r="A175" s="136"/>
      <c r="B175" s="136"/>
      <c r="C175" s="136"/>
      <c r="D175" s="136"/>
      <c r="E175" s="137"/>
      <c r="F175" s="137"/>
      <c r="G175" s="136"/>
      <c r="H175" s="137"/>
      <c r="I175" s="140" t="str">
        <f t="shared" si="10"/>
        <v/>
      </c>
      <c r="J175" s="140"/>
      <c r="K175" s="140"/>
      <c r="L175" s="74" t="str">
        <f>IF(AND(C175="Abierto",D175="Urgente"),A175,"")</f>
        <v/>
      </c>
      <c r="M175" s="74" t="str">
        <f ca="1">IF(AND(C175="Abierto",D175="Urgente"),TODAY()-E175,"")</f>
        <v/>
      </c>
      <c r="N175" s="74" t="str">
        <f>IF(AND(C175="Abierto",D175="Urgente"),RANK(M175,$M$13:$M$767,0)+COUNTIF($M$13:M175,M175)-1,"")</f>
        <v/>
      </c>
      <c r="O175" s="74" t="str">
        <f>IF(AND(C175="Abierto",D175="Alta"),A175,"")</f>
        <v/>
      </c>
      <c r="P175" s="74" t="str">
        <f ca="1">IF(AND(C175="Abierto",D175="Alta"),TODAY()-E175,"")</f>
        <v/>
      </c>
      <c r="Q175" s="74" t="str">
        <f>IF(AND(C175="Abierto",D175="Alta"),RANK(P175,$P$13:$P$767,0)+COUNTIF($P$13:P175,P175)-1+MAX(N:N),"")</f>
        <v/>
      </c>
      <c r="R175" s="74" t="str">
        <f>IF(AND(C175="Abierto",D175="Media"),A175,"")</f>
        <v/>
      </c>
      <c r="S175" s="74" t="str">
        <f ca="1">IF(AND(C175="Abierto",D175="Media"),TODAY()-E175,"")</f>
        <v/>
      </c>
      <c r="T175" s="74" t="str">
        <f>IF(AND(C175="Abierto",D175="Media"),RANK(S175,$S$13:$S$767,0)+COUNTIF($S$13:S175,S175)-1+MAX(N:N,Q:Q),"")</f>
        <v/>
      </c>
      <c r="U175" s="74" t="str">
        <f>IF(AND(C175="Abierto",D175="Baja"),A175,"")</f>
        <v/>
      </c>
      <c r="V175" s="74" t="str">
        <f ca="1">IF(AND(C175="Abierto",D175="Baja"),TODAY()-E175,"")</f>
        <v/>
      </c>
      <c r="W175" s="74" t="str">
        <f>IF(AND(C175="Abierto",D175="Baja"),RANK(V175,$V$13:$V$767,0)+COUNTIF($V$13:V175,V175)-1+MAX(N:N,Q:Q,T:T),"")</f>
        <v/>
      </c>
      <c r="X175" s="139" t="str">
        <f>IF(OR(C175="Resuelto",C175=""),"",SUM(N175,Q175,T175,W175))</f>
        <v/>
      </c>
      <c r="Y175" s="139" t="str">
        <f>IF(OR(C175="Resuelto",C175=""),"",SUM(M175,P175,S175,V175))</f>
        <v/>
      </c>
      <c r="Z175" s="139" t="str">
        <f>IF(OR(C175="Resuelto",C175=""),"",SUM(L175,O175,R175,U175))</f>
        <v/>
      </c>
      <c r="AA175" s="28">
        <v>404</v>
      </c>
      <c r="AB175" s="28" t="str">
        <f t="shared" ca="1" si="7"/>
        <v/>
      </c>
      <c r="AC175" s="75" t="str">
        <f t="shared" ca="1" si="8"/>
        <v/>
      </c>
      <c r="AH175" s="78" t="str">
        <f>IF(AI175="","",MAX($AH$5:AH174)+1)</f>
        <v/>
      </c>
      <c r="AI175" s="53" t="str">
        <f>IF(G174="","",IF(COUNTIF($AI$11:AI174,G174)=0,G174,""))</f>
        <v/>
      </c>
      <c r="AJ175" s="53" t="str">
        <f t="shared" si="9"/>
        <v/>
      </c>
      <c r="AK175" s="135"/>
    </row>
    <row r="176" spans="1:40" ht="25.5" customHeight="1" x14ac:dyDescent="0.25">
      <c r="A176" s="136"/>
      <c r="B176" s="136"/>
      <c r="C176" s="136"/>
      <c r="D176" s="136"/>
      <c r="E176" s="137"/>
      <c r="F176" s="137"/>
      <c r="G176" s="136"/>
      <c r="H176" s="137"/>
      <c r="I176" s="140" t="str">
        <f t="shared" si="10"/>
        <v/>
      </c>
      <c r="J176" s="140"/>
      <c r="K176" s="140"/>
      <c r="L176" s="74" t="str">
        <f>IF(AND(C176="Abierto",D176="Urgente"),A176,"")</f>
        <v/>
      </c>
      <c r="M176" s="74" t="str">
        <f ca="1">IF(AND(C176="Abierto",D176="Urgente"),TODAY()-E176,"")</f>
        <v/>
      </c>
      <c r="N176" s="74" t="str">
        <f>IF(AND(C176="Abierto",D176="Urgente"),RANK(M176,$M$13:$M$767,0)+COUNTIF($M$13:M176,M176)-1,"")</f>
        <v/>
      </c>
      <c r="O176" s="74" t="str">
        <f>IF(AND(C176="Abierto",D176="Alta"),A176,"")</f>
        <v/>
      </c>
      <c r="P176" s="74" t="str">
        <f ca="1">IF(AND(C176="Abierto",D176="Alta"),TODAY()-E176,"")</f>
        <v/>
      </c>
      <c r="Q176" s="74" t="str">
        <f>IF(AND(C176="Abierto",D176="Alta"),RANK(P176,$P$13:$P$767,0)+COUNTIF($P$13:P176,P176)-1+MAX(N:N),"")</f>
        <v/>
      </c>
      <c r="R176" s="74" t="str">
        <f>IF(AND(C176="Abierto",D176="Media"),A176,"")</f>
        <v/>
      </c>
      <c r="S176" s="74" t="str">
        <f ca="1">IF(AND(C176="Abierto",D176="Media"),TODAY()-E176,"")</f>
        <v/>
      </c>
      <c r="T176" s="74" t="str">
        <f>IF(AND(C176="Abierto",D176="Media"),RANK(S176,$S$13:$S$767,0)+COUNTIF($S$13:S176,S176)-1+MAX(N:N,Q:Q),"")</f>
        <v/>
      </c>
      <c r="U176" s="74" t="str">
        <f>IF(AND(C176="Abierto",D176="Baja"),A176,"")</f>
        <v/>
      </c>
      <c r="V176" s="74" t="str">
        <f ca="1">IF(AND(C176="Abierto",D176="Baja"),TODAY()-E176,"")</f>
        <v/>
      </c>
      <c r="W176" s="74" t="str">
        <f>IF(AND(C176="Abierto",D176="Baja"),RANK(V176,$V$13:$V$767,0)+COUNTIF($V$13:V176,V176)-1+MAX(N:N,Q:Q,T:T),"")</f>
        <v/>
      </c>
      <c r="X176" s="139" t="str">
        <f>IF(OR(C176="Resuelto",C176=""),"",SUM(N176,Q176,T176,W176))</f>
        <v/>
      </c>
      <c r="Y176" s="139" t="str">
        <f>IF(OR(C176="Resuelto",C176=""),"",SUM(M176,P176,S176,V176))</f>
        <v/>
      </c>
      <c r="Z176" s="139" t="str">
        <f>IF(OR(C176="Resuelto",C176=""),"",SUM(L176,O176,R176,U176))</f>
        <v/>
      </c>
      <c r="AA176" s="28">
        <v>405</v>
      </c>
      <c r="AB176" s="28" t="str">
        <f t="shared" ca="1" si="7"/>
        <v/>
      </c>
      <c r="AC176" s="75" t="str">
        <f t="shared" ca="1" si="8"/>
        <v/>
      </c>
      <c r="AH176" s="78" t="str">
        <f>IF(AI176="","",MAX($AH$5:AH175)+1)</f>
        <v/>
      </c>
      <c r="AI176" s="53" t="str">
        <f>IF(G175="","",IF(COUNTIF($AI$11:AI175,G175)=0,G175,""))</f>
        <v/>
      </c>
      <c r="AJ176" s="53" t="str">
        <f t="shared" si="9"/>
        <v/>
      </c>
      <c r="AK176" s="135"/>
    </row>
    <row r="177" spans="1:37" ht="25.5" customHeight="1" x14ac:dyDescent="0.25">
      <c r="A177" s="136"/>
      <c r="B177" s="136"/>
      <c r="C177" s="136"/>
      <c r="D177" s="136"/>
      <c r="E177" s="137"/>
      <c r="F177" s="137"/>
      <c r="G177" s="136"/>
      <c r="H177" s="137"/>
      <c r="I177" s="140" t="str">
        <f t="shared" si="10"/>
        <v/>
      </c>
      <c r="J177" s="140"/>
      <c r="K177" s="140"/>
      <c r="L177" s="74" t="str">
        <f>IF(AND(C177="Abierto",D177="Urgente"),A177,"")</f>
        <v/>
      </c>
      <c r="M177" s="74" t="str">
        <f ca="1">IF(AND(C177="Abierto",D177="Urgente"),TODAY()-E177,"")</f>
        <v/>
      </c>
      <c r="N177" s="74" t="str">
        <f>IF(AND(C177="Abierto",D177="Urgente"),RANK(M177,$M$13:$M$767,0)+COUNTIF($M$13:M177,M177)-1,"")</f>
        <v/>
      </c>
      <c r="O177" s="74" t="str">
        <f>IF(AND(C177="Abierto",D177="Alta"),A177,"")</f>
        <v/>
      </c>
      <c r="P177" s="74" t="str">
        <f ca="1">IF(AND(C177="Abierto",D177="Alta"),TODAY()-E177,"")</f>
        <v/>
      </c>
      <c r="Q177" s="74" t="str">
        <f>IF(AND(C177="Abierto",D177="Alta"),RANK(P177,$P$13:$P$767,0)+COUNTIF($P$13:P177,P177)-1+MAX(N:N),"")</f>
        <v/>
      </c>
      <c r="R177" s="74" t="str">
        <f>IF(AND(C177="Abierto",D177="Media"),A177,"")</f>
        <v/>
      </c>
      <c r="S177" s="74" t="str">
        <f ca="1">IF(AND(C177="Abierto",D177="Media"),TODAY()-E177,"")</f>
        <v/>
      </c>
      <c r="T177" s="74" t="str">
        <f>IF(AND(C177="Abierto",D177="Media"),RANK(S177,$S$13:$S$767,0)+COUNTIF($S$13:S177,S177)-1+MAX(N:N,Q:Q),"")</f>
        <v/>
      </c>
      <c r="U177" s="74" t="str">
        <f>IF(AND(C177="Abierto",D177="Baja"),A177,"")</f>
        <v/>
      </c>
      <c r="V177" s="74" t="str">
        <f ca="1">IF(AND(C177="Abierto",D177="Baja"),TODAY()-E177,"")</f>
        <v/>
      </c>
      <c r="W177" s="74" t="str">
        <f>IF(AND(C177="Abierto",D177="Baja"),RANK(V177,$V$13:$V$767,0)+COUNTIF($V$13:V177,V177)-1+MAX(N:N,Q:Q,T:T),"")</f>
        <v/>
      </c>
      <c r="X177" s="139" t="str">
        <f>IF(OR(C177="Resuelto",C177=""),"",SUM(N177,Q177,T177,W177))</f>
        <v/>
      </c>
      <c r="Y177" s="139" t="str">
        <f>IF(OR(C177="Resuelto",C177=""),"",SUM(M177,P177,S177,V177))</f>
        <v/>
      </c>
      <c r="Z177" s="139" t="str">
        <f>IF(OR(C177="Resuelto",C177=""),"",SUM(L177,O177,R177,U177))</f>
        <v/>
      </c>
      <c r="AA177" s="28">
        <v>406</v>
      </c>
      <c r="AB177" s="28" t="str">
        <f t="shared" ca="1" si="7"/>
        <v/>
      </c>
      <c r="AC177" s="75" t="str">
        <f t="shared" ca="1" si="8"/>
        <v/>
      </c>
      <c r="AH177" s="78" t="str">
        <f>IF(AI177="","",MAX($AH$5:AH176)+1)</f>
        <v/>
      </c>
      <c r="AI177" s="53" t="str">
        <f>IF(G176="","",IF(COUNTIF($AI$11:AI176,G176)=0,G176,""))</f>
        <v/>
      </c>
      <c r="AJ177" s="53" t="str">
        <f t="shared" si="9"/>
        <v/>
      </c>
      <c r="AK177" s="135"/>
    </row>
    <row r="178" spans="1:37" ht="25.5" customHeight="1" x14ac:dyDescent="0.25">
      <c r="A178" s="136"/>
      <c r="B178" s="136"/>
      <c r="C178" s="136"/>
      <c r="D178" s="136"/>
      <c r="E178" s="137"/>
      <c r="F178" s="137"/>
      <c r="G178" s="136"/>
      <c r="H178" s="137"/>
      <c r="I178" s="140" t="str">
        <f t="shared" si="10"/>
        <v/>
      </c>
      <c r="J178" s="140"/>
      <c r="K178" s="140"/>
      <c r="L178" s="74" t="str">
        <f>IF(AND(C178="Abierto",D178="Urgente"),A178,"")</f>
        <v/>
      </c>
      <c r="M178" s="74" t="str">
        <f ca="1">IF(AND(C178="Abierto",D178="Urgente"),TODAY()-E178,"")</f>
        <v/>
      </c>
      <c r="N178" s="74" t="str">
        <f>IF(AND(C178="Abierto",D178="Urgente"),RANK(M178,$M$13:$M$767,0)+COUNTIF($M$13:M178,M178)-1,"")</f>
        <v/>
      </c>
      <c r="O178" s="74" t="str">
        <f>IF(AND(C178="Abierto",D178="Alta"),A178,"")</f>
        <v/>
      </c>
      <c r="P178" s="74" t="str">
        <f ca="1">IF(AND(C178="Abierto",D178="Alta"),TODAY()-E178,"")</f>
        <v/>
      </c>
      <c r="Q178" s="74" t="str">
        <f>IF(AND(C178="Abierto",D178="Alta"),RANK(P178,$P$13:$P$767,0)+COUNTIF($P$13:P178,P178)-1+MAX(N:N),"")</f>
        <v/>
      </c>
      <c r="R178" s="74" t="str">
        <f>IF(AND(C178="Abierto",D178="Media"),A178,"")</f>
        <v/>
      </c>
      <c r="S178" s="74" t="str">
        <f ca="1">IF(AND(C178="Abierto",D178="Media"),TODAY()-E178,"")</f>
        <v/>
      </c>
      <c r="T178" s="74" t="str">
        <f>IF(AND(C178="Abierto",D178="Media"),RANK(S178,$S$13:$S$767,0)+COUNTIF($S$13:S178,S178)-1+MAX(N:N,Q:Q),"")</f>
        <v/>
      </c>
      <c r="U178" s="74" t="str">
        <f>IF(AND(C178="Abierto",D178="Baja"),A178,"")</f>
        <v/>
      </c>
      <c r="V178" s="74" t="str">
        <f ca="1">IF(AND(C178="Abierto",D178="Baja"),TODAY()-E178,"")</f>
        <v/>
      </c>
      <c r="W178" s="74" t="str">
        <f>IF(AND(C178="Abierto",D178="Baja"),RANK(V178,$V$13:$V$767,0)+COUNTIF($V$13:V178,V178)-1+MAX(N:N,Q:Q,T:T),"")</f>
        <v/>
      </c>
      <c r="X178" s="139" t="str">
        <f>IF(OR(C178="Resuelto",C178=""),"",SUM(N178,Q178,T178,W178))</f>
        <v/>
      </c>
      <c r="Y178" s="139" t="str">
        <f>IF(OR(C178="Resuelto",C178=""),"",SUM(M178,P178,S178,V178))</f>
        <v/>
      </c>
      <c r="Z178" s="139" t="str">
        <f>IF(OR(C178="Resuelto",C178=""),"",SUM(L178,O178,R178,U178))</f>
        <v/>
      </c>
      <c r="AA178" s="28">
        <v>407</v>
      </c>
      <c r="AB178" s="28" t="str">
        <f t="shared" ca="1" si="7"/>
        <v/>
      </c>
      <c r="AC178" s="75" t="str">
        <f t="shared" ca="1" si="8"/>
        <v/>
      </c>
      <c r="AH178" s="78" t="str">
        <f>IF(AI178="","",MAX($AH$5:AH177)+1)</f>
        <v/>
      </c>
      <c r="AI178" s="53" t="str">
        <f>IF(G177="","",IF(COUNTIF($AI$11:AI177,G177)=0,G177,""))</f>
        <v/>
      </c>
      <c r="AJ178" s="53" t="str">
        <f t="shared" si="9"/>
        <v/>
      </c>
      <c r="AK178" s="135"/>
    </row>
    <row r="179" spans="1:37" ht="25.5" customHeight="1" x14ac:dyDescent="0.25">
      <c r="A179" s="136"/>
      <c r="B179" s="136"/>
      <c r="C179" s="136"/>
      <c r="D179" s="136"/>
      <c r="E179" s="137"/>
      <c r="F179" s="137"/>
      <c r="G179" s="136"/>
      <c r="H179" s="137"/>
      <c r="I179" s="140" t="str">
        <f t="shared" si="10"/>
        <v/>
      </c>
      <c r="J179" s="140"/>
      <c r="K179" s="140"/>
      <c r="L179" s="74" t="str">
        <f>IF(AND(C179="Abierto",D179="Urgente"),A179,"")</f>
        <v/>
      </c>
      <c r="M179" s="74" t="str">
        <f ca="1">IF(AND(C179="Abierto",D179="Urgente"),TODAY()-E179,"")</f>
        <v/>
      </c>
      <c r="N179" s="74" t="str">
        <f>IF(AND(C179="Abierto",D179="Urgente"),RANK(M179,$M$13:$M$767,0)+COUNTIF($M$13:M179,M179)-1,"")</f>
        <v/>
      </c>
      <c r="O179" s="74" t="str">
        <f>IF(AND(C179="Abierto",D179="Alta"),A179,"")</f>
        <v/>
      </c>
      <c r="P179" s="74" t="str">
        <f ca="1">IF(AND(C179="Abierto",D179="Alta"),TODAY()-E179,"")</f>
        <v/>
      </c>
      <c r="Q179" s="74" t="str">
        <f>IF(AND(C179="Abierto",D179="Alta"),RANK(P179,$P$13:$P$767,0)+COUNTIF($P$13:P179,P179)-1+MAX(N:N),"")</f>
        <v/>
      </c>
      <c r="R179" s="74" t="str">
        <f>IF(AND(C179="Abierto",D179="Media"),A179,"")</f>
        <v/>
      </c>
      <c r="S179" s="74" t="str">
        <f ca="1">IF(AND(C179="Abierto",D179="Media"),TODAY()-E179,"")</f>
        <v/>
      </c>
      <c r="T179" s="74" t="str">
        <f>IF(AND(C179="Abierto",D179="Media"),RANK(S179,$S$13:$S$767,0)+COUNTIF($S$13:S179,S179)-1+MAX(N:N,Q:Q),"")</f>
        <v/>
      </c>
      <c r="U179" s="74" t="str">
        <f>IF(AND(C179="Abierto",D179="Baja"),A179,"")</f>
        <v/>
      </c>
      <c r="V179" s="74" t="str">
        <f ca="1">IF(AND(C179="Abierto",D179="Baja"),TODAY()-E179,"")</f>
        <v/>
      </c>
      <c r="W179" s="74" t="str">
        <f>IF(AND(C179="Abierto",D179="Baja"),RANK(V179,$V$13:$V$767,0)+COUNTIF($V$13:V179,V179)-1+MAX(N:N,Q:Q,T:T),"")</f>
        <v/>
      </c>
      <c r="X179" s="139" t="str">
        <f>IF(OR(C179="Resuelto",C179=""),"",SUM(N179,Q179,T179,W179))</f>
        <v/>
      </c>
      <c r="Y179" s="139" t="str">
        <f>IF(OR(C179="Resuelto",C179=""),"",SUM(M179,P179,S179,V179))</f>
        <v/>
      </c>
      <c r="Z179" s="139" t="str">
        <f>IF(OR(C179="Resuelto",C179=""),"",SUM(L179,O179,R179,U179))</f>
        <v/>
      </c>
      <c r="AA179" s="28">
        <v>408</v>
      </c>
      <c r="AB179" s="28" t="str">
        <f t="shared" ca="1" si="7"/>
        <v/>
      </c>
      <c r="AC179" s="75" t="str">
        <f t="shared" ca="1" si="8"/>
        <v/>
      </c>
      <c r="AH179" s="78" t="str">
        <f>IF(AI179="","",MAX($AH$5:AH178)+1)</f>
        <v/>
      </c>
      <c r="AI179" s="53" t="str">
        <f>IF(G178="","",IF(COUNTIF($AI$11:AI178,G178)=0,G178,""))</f>
        <v/>
      </c>
      <c r="AJ179" s="53" t="str">
        <f t="shared" si="9"/>
        <v/>
      </c>
      <c r="AK179" s="135"/>
    </row>
    <row r="180" spans="1:37" ht="25.5" customHeight="1" x14ac:dyDescent="0.25">
      <c r="A180" s="136"/>
      <c r="B180" s="136"/>
      <c r="C180" s="136"/>
      <c r="D180" s="136"/>
      <c r="E180" s="137"/>
      <c r="F180" s="137"/>
      <c r="G180" s="136"/>
      <c r="H180" s="137"/>
      <c r="I180" s="140" t="str">
        <f t="shared" si="10"/>
        <v/>
      </c>
      <c r="J180" s="140"/>
      <c r="K180" s="140"/>
      <c r="L180" s="74" t="str">
        <f>IF(AND(C180="Abierto",D180="Urgente"),A180,"")</f>
        <v/>
      </c>
      <c r="M180" s="74" t="str">
        <f ca="1">IF(AND(C180="Abierto",D180="Urgente"),TODAY()-E180,"")</f>
        <v/>
      </c>
      <c r="N180" s="74" t="str">
        <f>IF(AND(C180="Abierto",D180="Urgente"),RANK(M180,$M$13:$M$767,0)+COUNTIF($M$13:M180,M180)-1,"")</f>
        <v/>
      </c>
      <c r="O180" s="74" t="str">
        <f>IF(AND(C180="Abierto",D180="Alta"),A180,"")</f>
        <v/>
      </c>
      <c r="P180" s="74" t="str">
        <f ca="1">IF(AND(C180="Abierto",D180="Alta"),TODAY()-E180,"")</f>
        <v/>
      </c>
      <c r="Q180" s="74" t="str">
        <f>IF(AND(C180="Abierto",D180="Alta"),RANK(P180,$P$13:$P$767,0)+COUNTIF($P$13:P180,P180)-1+MAX(N:N),"")</f>
        <v/>
      </c>
      <c r="R180" s="74" t="str">
        <f>IF(AND(C180="Abierto",D180="Media"),A180,"")</f>
        <v/>
      </c>
      <c r="S180" s="74" t="str">
        <f ca="1">IF(AND(C180="Abierto",D180="Media"),TODAY()-E180,"")</f>
        <v/>
      </c>
      <c r="T180" s="74" t="str">
        <f>IF(AND(C180="Abierto",D180="Media"),RANK(S180,$S$13:$S$767,0)+COUNTIF($S$13:S180,S180)-1+MAX(N:N,Q:Q),"")</f>
        <v/>
      </c>
      <c r="U180" s="74" t="str">
        <f>IF(AND(C180="Abierto",D180="Baja"),A180,"")</f>
        <v/>
      </c>
      <c r="V180" s="74" t="str">
        <f ca="1">IF(AND(C180="Abierto",D180="Baja"),TODAY()-E180,"")</f>
        <v/>
      </c>
      <c r="W180" s="74" t="str">
        <f>IF(AND(C180="Abierto",D180="Baja"),RANK(V180,$V$13:$V$767,0)+COUNTIF($V$13:V180,V180)-1+MAX(N:N,Q:Q,T:T),"")</f>
        <v/>
      </c>
      <c r="X180" s="139" t="str">
        <f>IF(OR(C180="Resuelto",C180=""),"",SUM(N180,Q180,T180,W180))</f>
        <v/>
      </c>
      <c r="Y180" s="139" t="str">
        <f>IF(OR(C180="Resuelto",C180=""),"",SUM(M180,P180,S180,V180))</f>
        <v/>
      </c>
      <c r="Z180" s="139" t="str">
        <f>IF(OR(C180="Resuelto",C180=""),"",SUM(L180,O180,R180,U180))</f>
        <v/>
      </c>
      <c r="AA180" s="28">
        <v>409</v>
      </c>
      <c r="AB180" s="28" t="str">
        <f t="shared" ca="1" si="7"/>
        <v/>
      </c>
      <c r="AC180" s="75" t="str">
        <f t="shared" ca="1" si="8"/>
        <v/>
      </c>
      <c r="AH180" s="78" t="str">
        <f>IF(AI180="","",MAX($AH$5:AH179)+1)</f>
        <v/>
      </c>
      <c r="AI180" s="53" t="str">
        <f>IF(G179="","",IF(COUNTIF($AI$11:AI179,G179)=0,G179,""))</f>
        <v/>
      </c>
      <c r="AJ180" s="53" t="str">
        <f t="shared" si="9"/>
        <v/>
      </c>
      <c r="AK180" s="135"/>
    </row>
    <row r="181" spans="1:37" ht="25.5" customHeight="1" x14ac:dyDescent="0.25">
      <c r="A181" s="136"/>
      <c r="B181" s="136"/>
      <c r="C181" s="136"/>
      <c r="D181" s="136"/>
      <c r="E181" s="137"/>
      <c r="F181" s="137"/>
      <c r="G181" s="136"/>
      <c r="H181" s="137"/>
      <c r="I181" s="140" t="str">
        <f t="shared" si="10"/>
        <v/>
      </c>
      <c r="J181" s="140"/>
      <c r="K181" s="140"/>
      <c r="L181" s="74" t="str">
        <f>IF(AND(C181="Abierto",D181="Urgente"),A181,"")</f>
        <v/>
      </c>
      <c r="M181" s="74" t="str">
        <f ca="1">IF(AND(C181="Abierto",D181="Urgente"),TODAY()-E181,"")</f>
        <v/>
      </c>
      <c r="N181" s="74" t="str">
        <f>IF(AND(C181="Abierto",D181="Urgente"),RANK(M181,$M$13:$M$767,0)+COUNTIF($M$13:M181,M181)-1,"")</f>
        <v/>
      </c>
      <c r="O181" s="74" t="str">
        <f>IF(AND(C181="Abierto",D181="Alta"),A181,"")</f>
        <v/>
      </c>
      <c r="P181" s="74" t="str">
        <f ca="1">IF(AND(C181="Abierto",D181="Alta"),TODAY()-E181,"")</f>
        <v/>
      </c>
      <c r="Q181" s="74" t="str">
        <f>IF(AND(C181="Abierto",D181="Alta"),RANK(P181,$P$13:$P$767,0)+COUNTIF($P$13:P181,P181)-1+MAX(N:N),"")</f>
        <v/>
      </c>
      <c r="R181" s="74" t="str">
        <f>IF(AND(C181="Abierto",D181="Media"),A181,"")</f>
        <v/>
      </c>
      <c r="S181" s="74" t="str">
        <f ca="1">IF(AND(C181="Abierto",D181="Media"),TODAY()-E181,"")</f>
        <v/>
      </c>
      <c r="T181" s="74" t="str">
        <f>IF(AND(C181="Abierto",D181="Media"),RANK(S181,$S$13:$S$767,0)+COUNTIF($S$13:S181,S181)-1+MAX(N:N,Q:Q),"")</f>
        <v/>
      </c>
      <c r="U181" s="74" t="str">
        <f>IF(AND(C181="Abierto",D181="Baja"),A181,"")</f>
        <v/>
      </c>
      <c r="V181" s="74" t="str">
        <f ca="1">IF(AND(C181="Abierto",D181="Baja"),TODAY()-E181,"")</f>
        <v/>
      </c>
      <c r="W181" s="74" t="str">
        <f>IF(AND(C181="Abierto",D181="Baja"),RANK(V181,$V$13:$V$767,0)+COUNTIF($V$13:V181,V181)-1+MAX(N:N,Q:Q,T:T),"")</f>
        <v/>
      </c>
      <c r="X181" s="139" t="str">
        <f>IF(OR(C181="Resuelto",C181=""),"",SUM(N181,Q181,T181,W181))</f>
        <v/>
      </c>
      <c r="Y181" s="139" t="str">
        <f>IF(OR(C181="Resuelto",C181=""),"",SUM(M181,P181,S181,V181))</f>
        <v/>
      </c>
      <c r="Z181" s="139" t="str">
        <f>IF(OR(C181="Resuelto",C181=""),"",SUM(L181,O181,R181,U181))</f>
        <v/>
      </c>
      <c r="AA181" s="28">
        <v>410</v>
      </c>
      <c r="AB181" s="28" t="str">
        <f t="shared" ca="1" si="7"/>
        <v/>
      </c>
      <c r="AC181" s="75" t="str">
        <f t="shared" ca="1" si="8"/>
        <v/>
      </c>
      <c r="AH181" s="78" t="str">
        <f>IF(AI181="","",MAX($AH$5:AH180)+1)</f>
        <v/>
      </c>
      <c r="AI181" s="53" t="str">
        <f>IF(G180="","",IF(COUNTIF($AI$11:AI180,G180)=0,G180,""))</f>
        <v/>
      </c>
      <c r="AJ181" s="53" t="str">
        <f t="shared" si="9"/>
        <v/>
      </c>
      <c r="AK181" s="135"/>
    </row>
    <row r="182" spans="1:37" ht="25.5" customHeight="1" x14ac:dyDescent="0.25">
      <c r="A182" s="136"/>
      <c r="B182" s="136"/>
      <c r="C182" s="136"/>
      <c r="D182" s="136"/>
      <c r="E182" s="137"/>
      <c r="F182" s="137"/>
      <c r="G182" s="136"/>
      <c r="H182" s="137"/>
      <c r="I182" s="140" t="str">
        <f t="shared" si="10"/>
        <v/>
      </c>
      <c r="J182" s="140"/>
      <c r="K182" s="140"/>
      <c r="L182" s="74" t="str">
        <f>IF(AND(C182="Abierto",D182="Urgente"),A182,"")</f>
        <v/>
      </c>
      <c r="M182" s="74" t="str">
        <f ca="1">IF(AND(C182="Abierto",D182="Urgente"),TODAY()-E182,"")</f>
        <v/>
      </c>
      <c r="N182" s="74" t="str">
        <f>IF(AND(C182="Abierto",D182="Urgente"),RANK(M182,$M$13:$M$767,0)+COUNTIF($M$13:M182,M182)-1,"")</f>
        <v/>
      </c>
      <c r="O182" s="74" t="str">
        <f>IF(AND(C182="Abierto",D182="Alta"),A182,"")</f>
        <v/>
      </c>
      <c r="P182" s="74" t="str">
        <f ca="1">IF(AND(C182="Abierto",D182="Alta"),TODAY()-E182,"")</f>
        <v/>
      </c>
      <c r="Q182" s="74" t="str">
        <f>IF(AND(C182="Abierto",D182="Alta"),RANK(P182,$P$13:$P$767,0)+COUNTIF($P$13:P182,P182)-1+MAX(N:N),"")</f>
        <v/>
      </c>
      <c r="R182" s="74" t="str">
        <f>IF(AND(C182="Abierto",D182="Media"),A182,"")</f>
        <v/>
      </c>
      <c r="S182" s="74" t="str">
        <f ca="1">IF(AND(C182="Abierto",D182="Media"),TODAY()-E182,"")</f>
        <v/>
      </c>
      <c r="T182" s="74" t="str">
        <f>IF(AND(C182="Abierto",D182="Media"),RANK(S182,$S$13:$S$767,0)+COUNTIF($S$13:S182,S182)-1+MAX(N:N,Q:Q),"")</f>
        <v/>
      </c>
      <c r="U182" s="74" t="str">
        <f>IF(AND(C182="Abierto",D182="Baja"),A182,"")</f>
        <v/>
      </c>
      <c r="V182" s="74" t="str">
        <f ca="1">IF(AND(C182="Abierto",D182="Baja"),TODAY()-E182,"")</f>
        <v/>
      </c>
      <c r="W182" s="74" t="str">
        <f>IF(AND(C182="Abierto",D182="Baja"),RANK(V182,$V$13:$V$767,0)+COUNTIF($V$13:V182,V182)-1+MAX(N:N,Q:Q,T:T),"")</f>
        <v/>
      </c>
      <c r="X182" s="139" t="str">
        <f>IF(OR(C182="Resuelto",C182=""),"",SUM(N182,Q182,T182,W182))</f>
        <v/>
      </c>
      <c r="Y182" s="139" t="str">
        <f>IF(OR(C182="Resuelto",C182=""),"",SUM(M182,P182,S182,V182))</f>
        <v/>
      </c>
      <c r="Z182" s="139" t="str">
        <f>IF(OR(C182="Resuelto",C182=""),"",SUM(L182,O182,R182,U182))</f>
        <v/>
      </c>
      <c r="AA182" s="28">
        <v>411</v>
      </c>
      <c r="AB182" s="28" t="str">
        <f t="shared" ca="1" si="7"/>
        <v/>
      </c>
      <c r="AC182" s="75" t="str">
        <f t="shared" ca="1" si="8"/>
        <v/>
      </c>
      <c r="AH182" s="78" t="str">
        <f>IF(AI182="","",MAX($AH$5:AH181)+1)</f>
        <v/>
      </c>
      <c r="AI182" s="53" t="str">
        <f>IF(G181="","",IF(COUNTIF($AI$11:AI181,G181)=0,G181,""))</f>
        <v/>
      </c>
      <c r="AJ182" s="53" t="str">
        <f t="shared" si="9"/>
        <v/>
      </c>
      <c r="AK182" s="135"/>
    </row>
    <row r="183" spans="1:37" ht="25.5" customHeight="1" x14ac:dyDescent="0.25">
      <c r="A183" s="136"/>
      <c r="B183" s="136"/>
      <c r="C183" s="136"/>
      <c r="D183" s="136"/>
      <c r="E183" s="137"/>
      <c r="F183" s="137"/>
      <c r="G183" s="136"/>
      <c r="H183" s="137"/>
      <c r="I183" s="140" t="str">
        <f t="shared" si="10"/>
        <v/>
      </c>
      <c r="J183" s="140"/>
      <c r="K183" s="140"/>
      <c r="L183" s="74" t="str">
        <f>IF(AND(C183="Abierto",D183="Urgente"),A183,"")</f>
        <v/>
      </c>
      <c r="M183" s="74" t="str">
        <f ca="1">IF(AND(C183="Abierto",D183="Urgente"),TODAY()-E183,"")</f>
        <v/>
      </c>
      <c r="N183" s="74" t="str">
        <f>IF(AND(C183="Abierto",D183="Urgente"),RANK(M183,$M$13:$M$767,0)+COUNTIF($M$13:M183,M183)-1,"")</f>
        <v/>
      </c>
      <c r="O183" s="74" t="str">
        <f>IF(AND(C183="Abierto",D183="Alta"),A183,"")</f>
        <v/>
      </c>
      <c r="P183" s="74" t="str">
        <f ca="1">IF(AND(C183="Abierto",D183="Alta"),TODAY()-E183,"")</f>
        <v/>
      </c>
      <c r="Q183" s="74" t="str">
        <f>IF(AND(C183="Abierto",D183="Alta"),RANK(P183,$P$13:$P$767,0)+COUNTIF($P$13:P183,P183)-1+MAX(N:N),"")</f>
        <v/>
      </c>
      <c r="R183" s="74" t="str">
        <f>IF(AND(C183="Abierto",D183="Media"),A183,"")</f>
        <v/>
      </c>
      <c r="S183" s="74" t="str">
        <f ca="1">IF(AND(C183="Abierto",D183="Media"),TODAY()-E183,"")</f>
        <v/>
      </c>
      <c r="T183" s="74" t="str">
        <f>IF(AND(C183="Abierto",D183="Media"),RANK(S183,$S$13:$S$767,0)+COUNTIF($S$13:S183,S183)-1+MAX(N:N,Q:Q),"")</f>
        <v/>
      </c>
      <c r="U183" s="74" t="str">
        <f>IF(AND(C183="Abierto",D183="Baja"),A183,"")</f>
        <v/>
      </c>
      <c r="V183" s="74" t="str">
        <f ca="1">IF(AND(C183="Abierto",D183="Baja"),TODAY()-E183,"")</f>
        <v/>
      </c>
      <c r="W183" s="74" t="str">
        <f>IF(AND(C183="Abierto",D183="Baja"),RANK(V183,$V$13:$V$767,0)+COUNTIF($V$13:V183,V183)-1+MAX(N:N,Q:Q,T:T),"")</f>
        <v/>
      </c>
      <c r="X183" s="139" t="str">
        <f>IF(OR(C183="Resuelto",C183=""),"",SUM(N183,Q183,T183,W183))</f>
        <v/>
      </c>
      <c r="Y183" s="139" t="str">
        <f>IF(OR(C183="Resuelto",C183=""),"",SUM(M183,P183,S183,V183))</f>
        <v/>
      </c>
      <c r="Z183" s="139" t="str">
        <f>IF(OR(C183="Resuelto",C183=""),"",SUM(L183,O183,R183,U183))</f>
        <v/>
      </c>
      <c r="AA183" s="28">
        <v>412</v>
      </c>
      <c r="AB183" s="28" t="str">
        <f t="shared" ca="1" si="7"/>
        <v/>
      </c>
      <c r="AC183" s="75" t="str">
        <f t="shared" ca="1" si="8"/>
        <v/>
      </c>
      <c r="AH183" s="78" t="str">
        <f>IF(AI183="","",MAX($AH$5:AH182)+1)</f>
        <v/>
      </c>
      <c r="AI183" s="53" t="str">
        <f>IF(G182="","",IF(COUNTIF($AI$11:AI182,G182)=0,G182,""))</f>
        <v/>
      </c>
      <c r="AJ183" s="53" t="str">
        <f t="shared" si="9"/>
        <v/>
      </c>
      <c r="AK183" s="135"/>
    </row>
    <row r="184" spans="1:37" ht="25.5" customHeight="1" x14ac:dyDescent="0.25">
      <c r="A184" s="136"/>
      <c r="B184" s="136"/>
      <c r="C184" s="136"/>
      <c r="D184" s="136"/>
      <c r="E184" s="137"/>
      <c r="F184" s="137"/>
      <c r="G184" s="136"/>
      <c r="H184" s="137"/>
      <c r="I184" s="140" t="str">
        <f t="shared" si="10"/>
        <v/>
      </c>
      <c r="J184" s="140"/>
      <c r="K184" s="140"/>
      <c r="L184" s="74" t="str">
        <f>IF(AND(C184="Abierto",D184="Urgente"),A184,"")</f>
        <v/>
      </c>
      <c r="M184" s="74" t="str">
        <f ca="1">IF(AND(C184="Abierto",D184="Urgente"),TODAY()-E184,"")</f>
        <v/>
      </c>
      <c r="N184" s="74" t="str">
        <f>IF(AND(C184="Abierto",D184="Urgente"),RANK(M184,$M$13:$M$767,0)+COUNTIF($M$13:M184,M184)-1,"")</f>
        <v/>
      </c>
      <c r="O184" s="74" t="str">
        <f>IF(AND(C184="Abierto",D184="Alta"),A184,"")</f>
        <v/>
      </c>
      <c r="P184" s="74" t="str">
        <f ca="1">IF(AND(C184="Abierto",D184="Alta"),TODAY()-E184,"")</f>
        <v/>
      </c>
      <c r="Q184" s="74" t="str">
        <f>IF(AND(C184="Abierto",D184="Alta"),RANK(P184,$P$13:$P$767,0)+COUNTIF($P$13:P184,P184)-1+MAX(N:N),"")</f>
        <v/>
      </c>
      <c r="R184" s="74" t="str">
        <f>IF(AND(C184="Abierto",D184="Media"),A184,"")</f>
        <v/>
      </c>
      <c r="S184" s="74" t="str">
        <f ca="1">IF(AND(C184="Abierto",D184="Media"),TODAY()-E184,"")</f>
        <v/>
      </c>
      <c r="T184" s="74" t="str">
        <f>IF(AND(C184="Abierto",D184="Media"),RANK(S184,$S$13:$S$767,0)+COUNTIF($S$13:S184,S184)-1+MAX(N:N,Q:Q),"")</f>
        <v/>
      </c>
      <c r="U184" s="74" t="str">
        <f>IF(AND(C184="Abierto",D184="Baja"),A184,"")</f>
        <v/>
      </c>
      <c r="V184" s="74" t="str">
        <f ca="1">IF(AND(C184="Abierto",D184="Baja"),TODAY()-E184,"")</f>
        <v/>
      </c>
      <c r="W184" s="74" t="str">
        <f>IF(AND(C184="Abierto",D184="Baja"),RANK(V184,$V$13:$V$767,0)+COUNTIF($V$13:V184,V184)-1+MAX(N:N,Q:Q,T:T),"")</f>
        <v/>
      </c>
      <c r="X184" s="139" t="str">
        <f>IF(OR(C184="Resuelto",C184=""),"",SUM(N184,Q184,T184,W184))</f>
        <v/>
      </c>
      <c r="Y184" s="139" t="str">
        <f>IF(OR(C184="Resuelto",C184=""),"",SUM(M184,P184,S184,V184))</f>
        <v/>
      </c>
      <c r="Z184" s="139" t="str">
        <f>IF(OR(C184="Resuelto",C184=""),"",SUM(L184,O184,R184,U184))</f>
        <v/>
      </c>
      <c r="AA184" s="28">
        <v>413</v>
      </c>
      <c r="AB184" s="28" t="str">
        <f t="shared" ca="1" si="7"/>
        <v/>
      </c>
      <c r="AC184" s="75" t="str">
        <f t="shared" ca="1" si="8"/>
        <v/>
      </c>
      <c r="AH184" s="78" t="str">
        <f>IF(AI184="","",MAX($AH$5:AH183)+1)</f>
        <v/>
      </c>
      <c r="AI184" s="53" t="str">
        <f>IF(G183="","",IF(COUNTIF($AI$11:AI183,G183)=0,G183,""))</f>
        <v/>
      </c>
      <c r="AJ184" s="53" t="str">
        <f t="shared" si="9"/>
        <v/>
      </c>
      <c r="AK184" s="135"/>
    </row>
    <row r="185" spans="1:37" ht="25.5" customHeight="1" x14ac:dyDescent="0.25">
      <c r="A185" s="136"/>
      <c r="B185" s="136"/>
      <c r="C185" s="136"/>
      <c r="D185" s="136"/>
      <c r="E185" s="137"/>
      <c r="F185" s="137"/>
      <c r="G185" s="136"/>
      <c r="H185" s="137"/>
      <c r="I185" s="140" t="str">
        <f t="shared" si="10"/>
        <v/>
      </c>
      <c r="J185" s="140"/>
      <c r="K185" s="140"/>
      <c r="L185" s="74" t="str">
        <f>IF(AND(C185="Abierto",D185="Urgente"),A185,"")</f>
        <v/>
      </c>
      <c r="M185" s="74" t="str">
        <f ca="1">IF(AND(C185="Abierto",D185="Urgente"),TODAY()-E185,"")</f>
        <v/>
      </c>
      <c r="N185" s="74" t="str">
        <f>IF(AND(C185="Abierto",D185="Urgente"),RANK(M185,$M$13:$M$767,0)+COUNTIF($M$13:M185,M185)-1,"")</f>
        <v/>
      </c>
      <c r="O185" s="74" t="str">
        <f>IF(AND(C185="Abierto",D185="Alta"),A185,"")</f>
        <v/>
      </c>
      <c r="P185" s="74" t="str">
        <f ca="1">IF(AND(C185="Abierto",D185="Alta"),TODAY()-E185,"")</f>
        <v/>
      </c>
      <c r="Q185" s="74" t="str">
        <f>IF(AND(C185="Abierto",D185="Alta"),RANK(P185,$P$13:$P$767,0)+COUNTIF($P$13:P185,P185)-1+MAX(N:N),"")</f>
        <v/>
      </c>
      <c r="R185" s="74" t="str">
        <f>IF(AND(C185="Abierto",D185="Media"),A185,"")</f>
        <v/>
      </c>
      <c r="S185" s="74" t="str">
        <f ca="1">IF(AND(C185="Abierto",D185="Media"),TODAY()-E185,"")</f>
        <v/>
      </c>
      <c r="T185" s="74" t="str">
        <f>IF(AND(C185="Abierto",D185="Media"),RANK(S185,$S$13:$S$767,0)+COUNTIF($S$13:S185,S185)-1+MAX(N:N,Q:Q),"")</f>
        <v/>
      </c>
      <c r="U185" s="74" t="str">
        <f>IF(AND(C185="Abierto",D185="Baja"),A185,"")</f>
        <v/>
      </c>
      <c r="V185" s="74" t="str">
        <f ca="1">IF(AND(C185="Abierto",D185="Baja"),TODAY()-E185,"")</f>
        <v/>
      </c>
      <c r="W185" s="74" t="str">
        <f>IF(AND(C185="Abierto",D185="Baja"),RANK(V185,$V$13:$V$767,0)+COUNTIF($V$13:V185,V185)-1+MAX(N:N,Q:Q,T:T),"")</f>
        <v/>
      </c>
      <c r="X185" s="139" t="str">
        <f>IF(OR(C185="Resuelto",C185=""),"",SUM(N185,Q185,T185,W185))</f>
        <v/>
      </c>
      <c r="Y185" s="139" t="str">
        <f>IF(OR(C185="Resuelto",C185=""),"",SUM(M185,P185,S185,V185))</f>
        <v/>
      </c>
      <c r="Z185" s="139" t="str">
        <f>IF(OR(C185="Resuelto",C185=""),"",SUM(L185,O185,R185,U185))</f>
        <v/>
      </c>
      <c r="AA185" s="28">
        <v>414</v>
      </c>
      <c r="AB185" s="28" t="str">
        <f t="shared" ca="1" si="7"/>
        <v/>
      </c>
      <c r="AC185" s="75" t="str">
        <f t="shared" ca="1" si="8"/>
        <v/>
      </c>
      <c r="AH185" s="78" t="str">
        <f>IF(AI185="","",MAX($AH$5:AH184)+1)</f>
        <v/>
      </c>
      <c r="AI185" s="53" t="str">
        <f>IF(G184="","",IF(COUNTIF($AI$11:AI184,G184)=0,G184,""))</f>
        <v/>
      </c>
      <c r="AJ185" s="53" t="str">
        <f t="shared" si="9"/>
        <v/>
      </c>
      <c r="AK185" s="135"/>
    </row>
    <row r="186" spans="1:37" ht="25.5" customHeight="1" x14ac:dyDescent="0.25">
      <c r="A186" s="136"/>
      <c r="B186" s="136"/>
      <c r="C186" s="136"/>
      <c r="D186" s="136"/>
      <c r="E186" s="137"/>
      <c r="F186" s="137"/>
      <c r="G186" s="136"/>
      <c r="H186" s="137"/>
      <c r="I186" s="140" t="str">
        <f t="shared" si="10"/>
        <v/>
      </c>
      <c r="J186" s="140"/>
      <c r="K186" s="140"/>
      <c r="L186" s="74" t="str">
        <f>IF(AND(C186="Abierto",D186="Urgente"),A186,"")</f>
        <v/>
      </c>
      <c r="M186" s="74" t="str">
        <f ca="1">IF(AND(C186="Abierto",D186="Urgente"),TODAY()-E186,"")</f>
        <v/>
      </c>
      <c r="N186" s="74" t="str">
        <f>IF(AND(C186="Abierto",D186="Urgente"),RANK(M186,$M$13:$M$767,0)+COUNTIF($M$13:M186,M186)-1,"")</f>
        <v/>
      </c>
      <c r="O186" s="74" t="str">
        <f>IF(AND(C186="Abierto",D186="Alta"),A186,"")</f>
        <v/>
      </c>
      <c r="P186" s="74" t="str">
        <f ca="1">IF(AND(C186="Abierto",D186="Alta"),TODAY()-E186,"")</f>
        <v/>
      </c>
      <c r="Q186" s="74" t="str">
        <f>IF(AND(C186="Abierto",D186="Alta"),RANK(P186,$P$13:$P$767,0)+COUNTIF($P$13:P186,P186)-1+MAX(N:N),"")</f>
        <v/>
      </c>
      <c r="R186" s="74" t="str">
        <f>IF(AND(C186="Abierto",D186="Media"),A186,"")</f>
        <v/>
      </c>
      <c r="S186" s="74" t="str">
        <f ca="1">IF(AND(C186="Abierto",D186="Media"),TODAY()-E186,"")</f>
        <v/>
      </c>
      <c r="T186" s="74" t="str">
        <f>IF(AND(C186="Abierto",D186="Media"),RANK(S186,$S$13:$S$767,0)+COUNTIF($S$13:S186,S186)-1+MAX(N:N,Q:Q),"")</f>
        <v/>
      </c>
      <c r="U186" s="74" t="str">
        <f>IF(AND(C186="Abierto",D186="Baja"),A186,"")</f>
        <v/>
      </c>
      <c r="V186" s="74" t="str">
        <f ca="1">IF(AND(C186="Abierto",D186="Baja"),TODAY()-E186,"")</f>
        <v/>
      </c>
      <c r="W186" s="74" t="str">
        <f>IF(AND(C186="Abierto",D186="Baja"),RANK(V186,$V$13:$V$767,0)+COUNTIF($V$13:V186,V186)-1+MAX(N:N,Q:Q,T:T),"")</f>
        <v/>
      </c>
      <c r="X186" s="139" t="str">
        <f>IF(OR(C186="Resuelto",C186=""),"",SUM(N186,Q186,T186,W186))</f>
        <v/>
      </c>
      <c r="Y186" s="139" t="str">
        <f>IF(OR(C186="Resuelto",C186=""),"",SUM(M186,P186,S186,V186))</f>
        <v/>
      </c>
      <c r="Z186" s="139" t="str">
        <f>IF(OR(C186="Resuelto",C186=""),"",SUM(L186,O186,R186,U186))</f>
        <v/>
      </c>
      <c r="AA186" s="28">
        <v>415</v>
      </c>
      <c r="AB186" s="28" t="str">
        <f t="shared" ca="1" si="7"/>
        <v/>
      </c>
      <c r="AC186" s="75" t="str">
        <f t="shared" ca="1" si="8"/>
        <v/>
      </c>
      <c r="AH186" s="78" t="str">
        <f>IF(AI186="","",MAX($AH$5:AH185)+1)</f>
        <v/>
      </c>
      <c r="AI186" s="53" t="str">
        <f>IF(G185="","",IF(COUNTIF($AI$11:AI185,G185)=0,G185,""))</f>
        <v/>
      </c>
      <c r="AJ186" s="53" t="str">
        <f t="shared" si="9"/>
        <v/>
      </c>
      <c r="AK186" s="135"/>
    </row>
    <row r="187" spans="1:37" ht="25.5" customHeight="1" x14ac:dyDescent="0.25">
      <c r="A187" s="136"/>
      <c r="B187" s="136"/>
      <c r="C187" s="136"/>
      <c r="D187" s="136"/>
      <c r="E187" s="137"/>
      <c r="F187" s="137"/>
      <c r="G187" s="136"/>
      <c r="H187" s="137"/>
      <c r="I187" s="140" t="str">
        <f t="shared" si="10"/>
        <v/>
      </c>
      <c r="J187" s="140"/>
      <c r="K187" s="140"/>
      <c r="L187" s="74" t="str">
        <f>IF(AND(C187="Abierto",D187="Urgente"),A187,"")</f>
        <v/>
      </c>
      <c r="M187" s="74" t="str">
        <f ca="1">IF(AND(C187="Abierto",D187="Urgente"),TODAY()-E187,"")</f>
        <v/>
      </c>
      <c r="N187" s="74" t="str">
        <f>IF(AND(C187="Abierto",D187="Urgente"),RANK(M187,$M$13:$M$767,0)+COUNTIF($M$13:M187,M187)-1,"")</f>
        <v/>
      </c>
      <c r="O187" s="74" t="str">
        <f>IF(AND(C187="Abierto",D187="Alta"),A187,"")</f>
        <v/>
      </c>
      <c r="P187" s="74" t="str">
        <f ca="1">IF(AND(C187="Abierto",D187="Alta"),TODAY()-E187,"")</f>
        <v/>
      </c>
      <c r="Q187" s="74" t="str">
        <f>IF(AND(C187="Abierto",D187="Alta"),RANK(P187,$P$13:$P$767,0)+COUNTIF($P$13:P187,P187)-1+MAX(N:N),"")</f>
        <v/>
      </c>
      <c r="R187" s="74" t="str">
        <f>IF(AND(C187="Abierto",D187="Media"),A187,"")</f>
        <v/>
      </c>
      <c r="S187" s="74" t="str">
        <f ca="1">IF(AND(C187="Abierto",D187="Media"),TODAY()-E187,"")</f>
        <v/>
      </c>
      <c r="T187" s="74" t="str">
        <f>IF(AND(C187="Abierto",D187="Media"),RANK(S187,$S$13:$S$767,0)+COUNTIF($S$13:S187,S187)-1+MAX(N:N,Q:Q),"")</f>
        <v/>
      </c>
      <c r="U187" s="74" t="str">
        <f>IF(AND(C187="Abierto",D187="Baja"),A187,"")</f>
        <v/>
      </c>
      <c r="V187" s="74" t="str">
        <f ca="1">IF(AND(C187="Abierto",D187="Baja"),TODAY()-E187,"")</f>
        <v/>
      </c>
      <c r="W187" s="74" t="str">
        <f>IF(AND(C187="Abierto",D187="Baja"),RANK(V187,$V$13:$V$767,0)+COUNTIF($V$13:V187,V187)-1+MAX(N:N,Q:Q,T:T),"")</f>
        <v/>
      </c>
      <c r="X187" s="139" t="str">
        <f>IF(OR(C187="Resuelto",C187=""),"",SUM(N187,Q187,T187,W187))</f>
        <v/>
      </c>
      <c r="Y187" s="139" t="str">
        <f>IF(OR(C187="Resuelto",C187=""),"",SUM(M187,P187,S187,V187))</f>
        <v/>
      </c>
      <c r="Z187" s="139" t="str">
        <f>IF(OR(C187="Resuelto",C187=""),"",SUM(L187,O187,R187,U187))</f>
        <v/>
      </c>
      <c r="AA187" s="28">
        <v>416</v>
      </c>
      <c r="AB187" s="28" t="str">
        <f t="shared" ca="1" si="7"/>
        <v/>
      </c>
      <c r="AC187" s="75" t="str">
        <f t="shared" ca="1" si="8"/>
        <v/>
      </c>
      <c r="AH187" s="78" t="str">
        <f>IF(AI187="","",MAX($AH$5:AH186)+1)</f>
        <v/>
      </c>
      <c r="AI187" s="53" t="str">
        <f>IF(G186="","",IF(COUNTIF($AI$11:AI186,G186)=0,G186,""))</f>
        <v/>
      </c>
      <c r="AJ187" s="53" t="str">
        <f t="shared" si="9"/>
        <v/>
      </c>
      <c r="AK187" s="135"/>
    </row>
    <row r="188" spans="1:37" ht="25.5" customHeight="1" x14ac:dyDescent="0.25">
      <c r="A188" s="136"/>
      <c r="B188" s="136"/>
      <c r="C188" s="136"/>
      <c r="D188" s="136"/>
      <c r="E188" s="137"/>
      <c r="F188" s="137"/>
      <c r="G188" s="136"/>
      <c r="H188" s="137"/>
      <c r="I188" s="140" t="str">
        <f t="shared" si="10"/>
        <v/>
      </c>
      <c r="J188" s="140"/>
      <c r="K188" s="140"/>
      <c r="L188" s="74" t="str">
        <f>IF(AND(C188="Abierto",D188="Urgente"),A188,"")</f>
        <v/>
      </c>
      <c r="M188" s="74" t="str">
        <f ca="1">IF(AND(C188="Abierto",D188="Urgente"),TODAY()-E188,"")</f>
        <v/>
      </c>
      <c r="N188" s="74" t="str">
        <f>IF(AND(C188="Abierto",D188="Urgente"),RANK(M188,$M$13:$M$767,0)+COUNTIF($M$13:M188,M188)-1,"")</f>
        <v/>
      </c>
      <c r="O188" s="74" t="str">
        <f>IF(AND(C188="Abierto",D188="Alta"),A188,"")</f>
        <v/>
      </c>
      <c r="P188" s="74" t="str">
        <f ca="1">IF(AND(C188="Abierto",D188="Alta"),TODAY()-E188,"")</f>
        <v/>
      </c>
      <c r="Q188" s="74" t="str">
        <f>IF(AND(C188="Abierto",D188="Alta"),RANK(P188,$P$13:$P$767,0)+COUNTIF($P$13:P188,P188)-1+MAX(N:N),"")</f>
        <v/>
      </c>
      <c r="R188" s="74" t="str">
        <f>IF(AND(C188="Abierto",D188="Media"),A188,"")</f>
        <v/>
      </c>
      <c r="S188" s="74" t="str">
        <f ca="1">IF(AND(C188="Abierto",D188="Media"),TODAY()-E188,"")</f>
        <v/>
      </c>
      <c r="T188" s="74" t="str">
        <f>IF(AND(C188="Abierto",D188="Media"),RANK(S188,$S$13:$S$767,0)+COUNTIF($S$13:S188,S188)-1+MAX(N:N,Q:Q),"")</f>
        <v/>
      </c>
      <c r="U188" s="74" t="str">
        <f>IF(AND(C188="Abierto",D188="Baja"),A188,"")</f>
        <v/>
      </c>
      <c r="V188" s="74" t="str">
        <f ca="1">IF(AND(C188="Abierto",D188="Baja"),TODAY()-E188,"")</f>
        <v/>
      </c>
      <c r="W188" s="74" t="str">
        <f>IF(AND(C188="Abierto",D188="Baja"),RANK(V188,$V$13:$V$767,0)+COUNTIF($V$13:V188,V188)-1+MAX(N:N,Q:Q,T:T),"")</f>
        <v/>
      </c>
      <c r="X188" s="139" t="str">
        <f>IF(OR(C188="Resuelto",C188=""),"",SUM(N188,Q188,T188,W188))</f>
        <v/>
      </c>
      <c r="Y188" s="139" t="str">
        <f>IF(OR(C188="Resuelto",C188=""),"",SUM(M188,P188,S188,V188))</f>
        <v/>
      </c>
      <c r="Z188" s="139" t="str">
        <f>IF(OR(C188="Resuelto",C188=""),"",SUM(L188,O188,R188,U188))</f>
        <v/>
      </c>
      <c r="AA188" s="28">
        <v>417</v>
      </c>
      <c r="AB188" s="28" t="str">
        <f t="shared" ca="1" si="7"/>
        <v/>
      </c>
      <c r="AC188" s="75" t="str">
        <f t="shared" ca="1" si="8"/>
        <v/>
      </c>
      <c r="AH188" s="78" t="str">
        <f>IF(AI188="","",MAX($AH$5:AH187)+1)</f>
        <v/>
      </c>
      <c r="AI188" s="53" t="str">
        <f>IF(G187="","",IF(COUNTIF($AI$11:AI187,G187)=0,G187,""))</f>
        <v/>
      </c>
      <c r="AJ188" s="53" t="str">
        <f t="shared" si="9"/>
        <v/>
      </c>
      <c r="AK188" s="135"/>
    </row>
    <row r="189" spans="1:37" ht="25.5" customHeight="1" x14ac:dyDescent="0.25">
      <c r="A189" s="136"/>
      <c r="B189" s="136"/>
      <c r="C189" s="136"/>
      <c r="D189" s="136"/>
      <c r="E189" s="137"/>
      <c r="F189" s="137"/>
      <c r="G189" s="136"/>
      <c r="H189" s="137"/>
      <c r="I189" s="140" t="str">
        <f t="shared" si="10"/>
        <v/>
      </c>
      <c r="J189" s="140"/>
      <c r="K189" s="140"/>
      <c r="L189" s="74" t="str">
        <f>IF(AND(C189="Abierto",D189="Urgente"),A189,"")</f>
        <v/>
      </c>
      <c r="M189" s="74" t="str">
        <f ca="1">IF(AND(C189="Abierto",D189="Urgente"),TODAY()-E189,"")</f>
        <v/>
      </c>
      <c r="N189" s="74" t="str">
        <f>IF(AND(C189="Abierto",D189="Urgente"),RANK(M189,$M$13:$M$767,0)+COUNTIF($M$13:M189,M189)-1,"")</f>
        <v/>
      </c>
      <c r="O189" s="74" t="str">
        <f>IF(AND(C189="Abierto",D189="Alta"),A189,"")</f>
        <v/>
      </c>
      <c r="P189" s="74" t="str">
        <f ca="1">IF(AND(C189="Abierto",D189="Alta"),TODAY()-E189,"")</f>
        <v/>
      </c>
      <c r="Q189" s="74" t="str">
        <f>IF(AND(C189="Abierto",D189="Alta"),RANK(P189,$P$13:$P$767,0)+COUNTIF($P$13:P189,P189)-1+MAX(N:N),"")</f>
        <v/>
      </c>
      <c r="R189" s="74" t="str">
        <f>IF(AND(C189="Abierto",D189="Media"),A189,"")</f>
        <v/>
      </c>
      <c r="S189" s="74" t="str">
        <f ca="1">IF(AND(C189="Abierto",D189="Media"),TODAY()-E189,"")</f>
        <v/>
      </c>
      <c r="T189" s="74" t="str">
        <f>IF(AND(C189="Abierto",D189="Media"),RANK(S189,$S$13:$S$767,0)+COUNTIF($S$13:S189,S189)-1+MAX(N:N,Q:Q),"")</f>
        <v/>
      </c>
      <c r="U189" s="74" t="str">
        <f>IF(AND(C189="Abierto",D189="Baja"),A189,"")</f>
        <v/>
      </c>
      <c r="V189" s="74" t="str">
        <f ca="1">IF(AND(C189="Abierto",D189="Baja"),TODAY()-E189,"")</f>
        <v/>
      </c>
      <c r="W189" s="74" t="str">
        <f>IF(AND(C189="Abierto",D189="Baja"),RANK(V189,$V$13:$V$767,0)+COUNTIF($V$13:V189,V189)-1+MAX(N:N,Q:Q,T:T),"")</f>
        <v/>
      </c>
      <c r="X189" s="139" t="str">
        <f>IF(OR(C189="Resuelto",C189=""),"",SUM(N189,Q189,T189,W189))</f>
        <v/>
      </c>
      <c r="Y189" s="139" t="str">
        <f>IF(OR(C189="Resuelto",C189=""),"",SUM(M189,P189,S189,V189))</f>
        <v/>
      </c>
      <c r="Z189" s="139" t="str">
        <f>IF(OR(C189="Resuelto",C189=""),"",SUM(L189,O189,R189,U189))</f>
        <v/>
      </c>
      <c r="AA189" s="28">
        <v>418</v>
      </c>
      <c r="AB189" s="28" t="str">
        <f t="shared" ref="AB189:AB252" ca="1" si="11">IF(ISNA(VLOOKUP(AA189,$X$13:$Z$764,3,FALSE))=TRUE,"",VLOOKUP(AA189,$X$13:$Z$764,3,FALSE))</f>
        <v/>
      </c>
      <c r="AC189" s="75" t="str">
        <f t="shared" ref="AC189:AC252" ca="1" si="12">IF(ISNA(VLOOKUP(AA189,$X$13:$Z$764,2,FALSE))=TRUE,"",VLOOKUP(AA189,$X$13:$Z$764,2,FALSE))</f>
        <v/>
      </c>
      <c r="AH189" s="78" t="str">
        <f>IF(AI189="","",MAX($AH$5:AH188)+1)</f>
        <v/>
      </c>
      <c r="AI189" s="53" t="str">
        <f>IF(G188="","",IF(COUNTIF($AI$11:AI188,G188)=0,G188,""))</f>
        <v/>
      </c>
      <c r="AJ189" s="53" t="str">
        <f t="shared" ref="AJ189:AJ252" si="13">IF(ISNA(VLOOKUP(AA189,$AH$13:$AI$764,2,FALSE))=TRUE,"",VLOOKUP(AA189,$AH$13:$AI$764,2,FALSE))</f>
        <v/>
      </c>
      <c r="AK189" s="135"/>
    </row>
    <row r="190" spans="1:37" ht="25.5" customHeight="1" x14ac:dyDescent="0.25">
      <c r="A190" s="136"/>
      <c r="B190" s="136"/>
      <c r="C190" s="136"/>
      <c r="D190" s="136"/>
      <c r="E190" s="137"/>
      <c r="F190" s="137"/>
      <c r="G190" s="136"/>
      <c r="H190" s="137"/>
      <c r="I190" s="140" t="str">
        <f t="shared" si="10"/>
        <v/>
      </c>
      <c r="J190" s="140"/>
      <c r="K190" s="140"/>
      <c r="L190" s="74" t="str">
        <f>IF(AND(C190="Abierto",D190="Urgente"),A190,"")</f>
        <v/>
      </c>
      <c r="M190" s="74" t="str">
        <f ca="1">IF(AND(C190="Abierto",D190="Urgente"),TODAY()-E190,"")</f>
        <v/>
      </c>
      <c r="N190" s="74" t="str">
        <f>IF(AND(C190="Abierto",D190="Urgente"),RANK(M190,$M$13:$M$767,0)+COUNTIF($M$13:M190,M190)-1,"")</f>
        <v/>
      </c>
      <c r="O190" s="74" t="str">
        <f>IF(AND(C190="Abierto",D190="Alta"),A190,"")</f>
        <v/>
      </c>
      <c r="P190" s="74" t="str">
        <f ca="1">IF(AND(C190="Abierto",D190="Alta"),TODAY()-E190,"")</f>
        <v/>
      </c>
      <c r="Q190" s="74" t="str">
        <f>IF(AND(C190="Abierto",D190="Alta"),RANK(P190,$P$13:$P$767,0)+COUNTIF($P$13:P190,P190)-1+MAX(N:N),"")</f>
        <v/>
      </c>
      <c r="R190" s="74" t="str">
        <f>IF(AND(C190="Abierto",D190="Media"),A190,"")</f>
        <v/>
      </c>
      <c r="S190" s="74" t="str">
        <f ca="1">IF(AND(C190="Abierto",D190="Media"),TODAY()-E190,"")</f>
        <v/>
      </c>
      <c r="T190" s="74" t="str">
        <f>IF(AND(C190="Abierto",D190="Media"),RANK(S190,$S$13:$S$767,0)+COUNTIF($S$13:S190,S190)-1+MAX(N:N,Q:Q),"")</f>
        <v/>
      </c>
      <c r="U190" s="74" t="str">
        <f>IF(AND(C190="Abierto",D190="Baja"),A190,"")</f>
        <v/>
      </c>
      <c r="V190" s="74" t="str">
        <f ca="1">IF(AND(C190="Abierto",D190="Baja"),TODAY()-E190,"")</f>
        <v/>
      </c>
      <c r="W190" s="74" t="str">
        <f>IF(AND(C190="Abierto",D190="Baja"),RANK(V190,$V$13:$V$767,0)+COUNTIF($V$13:V190,V190)-1+MAX(N:N,Q:Q,T:T),"")</f>
        <v/>
      </c>
      <c r="X190" s="139" t="str">
        <f>IF(OR(C190="Resuelto",C190=""),"",SUM(N190,Q190,T190,W190))</f>
        <v/>
      </c>
      <c r="Y190" s="139" t="str">
        <f>IF(OR(C190="Resuelto",C190=""),"",SUM(M190,P190,S190,V190))</f>
        <v/>
      </c>
      <c r="Z190" s="139" t="str">
        <f>IF(OR(C190="Resuelto",C190=""),"",SUM(L190,O190,R190,U190))</f>
        <v/>
      </c>
      <c r="AA190" s="28">
        <v>419</v>
      </c>
      <c r="AB190" s="28" t="str">
        <f t="shared" ca="1" si="11"/>
        <v/>
      </c>
      <c r="AC190" s="75" t="str">
        <f t="shared" ca="1" si="12"/>
        <v/>
      </c>
      <c r="AH190" s="78" t="str">
        <f>IF(AI190="","",MAX($AH$5:AH189)+1)</f>
        <v/>
      </c>
      <c r="AI190" s="53" t="str">
        <f>IF(G189="","",IF(COUNTIF($AI$11:AI189,G189)=0,G189,""))</f>
        <v/>
      </c>
      <c r="AJ190" s="53" t="str">
        <f t="shared" si="13"/>
        <v/>
      </c>
      <c r="AK190" s="135"/>
    </row>
    <row r="191" spans="1:37" ht="25.5" customHeight="1" x14ac:dyDescent="0.25">
      <c r="A191" s="136"/>
      <c r="B191" s="136"/>
      <c r="C191" s="136"/>
      <c r="D191" s="136"/>
      <c r="E191" s="137"/>
      <c r="F191" s="137"/>
      <c r="G191" s="136"/>
      <c r="H191" s="137"/>
      <c r="I191" s="140" t="str">
        <f t="shared" si="10"/>
        <v/>
      </c>
      <c r="J191" s="140"/>
      <c r="K191" s="140"/>
      <c r="L191" s="74" t="str">
        <f>IF(AND(C191="Abierto",D191="Urgente"),A191,"")</f>
        <v/>
      </c>
      <c r="M191" s="74" t="str">
        <f ca="1">IF(AND(C191="Abierto",D191="Urgente"),TODAY()-E191,"")</f>
        <v/>
      </c>
      <c r="N191" s="74" t="str">
        <f>IF(AND(C191="Abierto",D191="Urgente"),RANK(M191,$M$13:$M$767,0)+COUNTIF($M$13:M191,M191)-1,"")</f>
        <v/>
      </c>
      <c r="O191" s="74" t="str">
        <f>IF(AND(C191="Abierto",D191="Alta"),A191,"")</f>
        <v/>
      </c>
      <c r="P191" s="74" t="str">
        <f ca="1">IF(AND(C191="Abierto",D191="Alta"),TODAY()-E191,"")</f>
        <v/>
      </c>
      <c r="Q191" s="74" t="str">
        <f>IF(AND(C191="Abierto",D191="Alta"),RANK(P191,$P$13:$P$767,0)+COUNTIF($P$13:P191,P191)-1+MAX(N:N),"")</f>
        <v/>
      </c>
      <c r="R191" s="74" t="str">
        <f>IF(AND(C191="Abierto",D191="Media"),A191,"")</f>
        <v/>
      </c>
      <c r="S191" s="74" t="str">
        <f ca="1">IF(AND(C191="Abierto",D191="Media"),TODAY()-E191,"")</f>
        <v/>
      </c>
      <c r="T191" s="74" t="str">
        <f>IF(AND(C191="Abierto",D191="Media"),RANK(S191,$S$13:$S$767,0)+COUNTIF($S$13:S191,S191)-1+MAX(N:N,Q:Q),"")</f>
        <v/>
      </c>
      <c r="U191" s="74" t="str">
        <f>IF(AND(C191="Abierto",D191="Baja"),A191,"")</f>
        <v/>
      </c>
      <c r="V191" s="74" t="str">
        <f ca="1">IF(AND(C191="Abierto",D191="Baja"),TODAY()-E191,"")</f>
        <v/>
      </c>
      <c r="W191" s="74" t="str">
        <f>IF(AND(C191="Abierto",D191="Baja"),RANK(V191,$V$13:$V$767,0)+COUNTIF($V$13:V191,V191)-1+MAX(N:N,Q:Q,T:T),"")</f>
        <v/>
      </c>
      <c r="X191" s="139" t="str">
        <f>IF(OR(C191="Resuelto",C191=""),"",SUM(N191,Q191,T191,W191))</f>
        <v/>
      </c>
      <c r="Y191" s="139" t="str">
        <f>IF(OR(C191="Resuelto",C191=""),"",SUM(M191,P191,S191,V191))</f>
        <v/>
      </c>
      <c r="Z191" s="139" t="str">
        <f>IF(OR(C191="Resuelto",C191=""),"",SUM(L191,O191,R191,U191))</f>
        <v/>
      </c>
      <c r="AA191" s="28">
        <v>420</v>
      </c>
      <c r="AB191" s="28" t="str">
        <f t="shared" ca="1" si="11"/>
        <v/>
      </c>
      <c r="AC191" s="75" t="str">
        <f t="shared" ca="1" si="12"/>
        <v/>
      </c>
      <c r="AH191" s="78" t="str">
        <f>IF(AI191="","",MAX($AH$5:AH190)+1)</f>
        <v/>
      </c>
      <c r="AI191" s="53" t="str">
        <f>IF(G190="","",IF(COUNTIF($AI$11:AI190,G190)=0,G190,""))</f>
        <v/>
      </c>
      <c r="AJ191" s="53" t="str">
        <f t="shared" si="13"/>
        <v/>
      </c>
      <c r="AK191" s="135"/>
    </row>
    <row r="192" spans="1:37" ht="25.5" customHeight="1" x14ac:dyDescent="0.25">
      <c r="A192" s="136"/>
      <c r="B192" s="136"/>
      <c r="C192" s="136"/>
      <c r="D192" s="136"/>
      <c r="E192" s="137"/>
      <c r="F192" s="137"/>
      <c r="G192" s="136"/>
      <c r="H192" s="137"/>
      <c r="I192" s="140" t="str">
        <f t="shared" si="10"/>
        <v/>
      </c>
      <c r="J192" s="140"/>
      <c r="K192" s="140"/>
      <c r="L192" s="74" t="str">
        <f>IF(AND(C192="Abierto",D192="Urgente"),A192,"")</f>
        <v/>
      </c>
      <c r="M192" s="74" t="str">
        <f ca="1">IF(AND(C192="Abierto",D192="Urgente"),TODAY()-E192,"")</f>
        <v/>
      </c>
      <c r="N192" s="74" t="str">
        <f>IF(AND(C192="Abierto",D192="Urgente"),RANK(M192,$M$13:$M$767,0)+COUNTIF($M$13:M192,M192)-1,"")</f>
        <v/>
      </c>
      <c r="O192" s="74" t="str">
        <f>IF(AND(C192="Abierto",D192="Alta"),A192,"")</f>
        <v/>
      </c>
      <c r="P192" s="74" t="str">
        <f ca="1">IF(AND(C192="Abierto",D192="Alta"),TODAY()-E192,"")</f>
        <v/>
      </c>
      <c r="Q192" s="74" t="str">
        <f>IF(AND(C192="Abierto",D192="Alta"),RANK(P192,$P$13:$P$767,0)+COUNTIF($P$13:P192,P192)-1+MAX(N:N),"")</f>
        <v/>
      </c>
      <c r="R192" s="74" t="str">
        <f>IF(AND(C192="Abierto",D192="Media"),A192,"")</f>
        <v/>
      </c>
      <c r="S192" s="74" t="str">
        <f ca="1">IF(AND(C192="Abierto",D192="Media"),TODAY()-E192,"")</f>
        <v/>
      </c>
      <c r="T192" s="74" t="str">
        <f>IF(AND(C192="Abierto",D192="Media"),RANK(S192,$S$13:$S$767,0)+COUNTIF($S$13:S192,S192)-1+MAX(N:N,Q:Q),"")</f>
        <v/>
      </c>
      <c r="U192" s="74" t="str">
        <f>IF(AND(C192="Abierto",D192="Baja"),A192,"")</f>
        <v/>
      </c>
      <c r="V192" s="74" t="str">
        <f ca="1">IF(AND(C192="Abierto",D192="Baja"),TODAY()-E192,"")</f>
        <v/>
      </c>
      <c r="W192" s="74" t="str">
        <f>IF(AND(C192="Abierto",D192="Baja"),RANK(V192,$V$13:$V$767,0)+COUNTIF($V$13:V192,V192)-1+MAX(N:N,Q:Q,T:T),"")</f>
        <v/>
      </c>
      <c r="X192" s="139" t="str">
        <f>IF(OR(C192="Resuelto",C192=""),"",SUM(N192,Q192,T192,W192))</f>
        <v/>
      </c>
      <c r="Y192" s="139" t="str">
        <f>IF(OR(C192="Resuelto",C192=""),"",SUM(M192,P192,S192,V192))</f>
        <v/>
      </c>
      <c r="Z192" s="139" t="str">
        <f>IF(OR(C192="Resuelto",C192=""),"",SUM(L192,O192,R192,U192))</f>
        <v/>
      </c>
      <c r="AA192" s="28">
        <v>421</v>
      </c>
      <c r="AB192" s="28" t="str">
        <f t="shared" ca="1" si="11"/>
        <v/>
      </c>
      <c r="AC192" s="75" t="str">
        <f t="shared" ca="1" si="12"/>
        <v/>
      </c>
      <c r="AH192" s="78" t="str">
        <f>IF(AI192="","",MAX($AH$5:AH191)+1)</f>
        <v/>
      </c>
      <c r="AI192" s="53" t="str">
        <f>IF(G191="","",IF(COUNTIF($AI$11:AI191,G191)=0,G191,""))</f>
        <v/>
      </c>
      <c r="AJ192" s="53" t="str">
        <f t="shared" si="13"/>
        <v/>
      </c>
      <c r="AK192" s="135"/>
    </row>
    <row r="193" spans="1:37" ht="25.5" customHeight="1" x14ac:dyDescent="0.25">
      <c r="A193" s="136"/>
      <c r="B193" s="136"/>
      <c r="C193" s="136"/>
      <c r="D193" s="136"/>
      <c r="E193" s="137"/>
      <c r="F193" s="137"/>
      <c r="G193" s="136"/>
      <c r="H193" s="137"/>
      <c r="I193" s="140" t="str">
        <f t="shared" si="10"/>
        <v/>
      </c>
      <c r="J193" s="140"/>
      <c r="K193" s="140"/>
      <c r="L193" s="74" t="str">
        <f>IF(AND(C193="Abierto",D193="Urgente"),A193,"")</f>
        <v/>
      </c>
      <c r="M193" s="74" t="str">
        <f ca="1">IF(AND(C193="Abierto",D193="Urgente"),TODAY()-E193,"")</f>
        <v/>
      </c>
      <c r="N193" s="74" t="str">
        <f>IF(AND(C193="Abierto",D193="Urgente"),RANK(M193,$M$13:$M$767,0)+COUNTIF($M$13:M193,M193)-1,"")</f>
        <v/>
      </c>
      <c r="O193" s="74" t="str">
        <f>IF(AND(C193="Abierto",D193="Alta"),A193,"")</f>
        <v/>
      </c>
      <c r="P193" s="74" t="str">
        <f ca="1">IF(AND(C193="Abierto",D193="Alta"),TODAY()-E193,"")</f>
        <v/>
      </c>
      <c r="Q193" s="74" t="str">
        <f>IF(AND(C193="Abierto",D193="Alta"),RANK(P193,$P$13:$P$767,0)+COUNTIF($P$13:P193,P193)-1+MAX(N:N),"")</f>
        <v/>
      </c>
      <c r="R193" s="74" t="str">
        <f>IF(AND(C193="Abierto",D193="Media"),A193,"")</f>
        <v/>
      </c>
      <c r="S193" s="74" t="str">
        <f ca="1">IF(AND(C193="Abierto",D193="Media"),TODAY()-E193,"")</f>
        <v/>
      </c>
      <c r="T193" s="74" t="str">
        <f>IF(AND(C193="Abierto",D193="Media"),RANK(S193,$S$13:$S$767,0)+COUNTIF($S$13:S193,S193)-1+MAX(N:N,Q:Q),"")</f>
        <v/>
      </c>
      <c r="U193" s="74" t="str">
        <f>IF(AND(C193="Abierto",D193="Baja"),A193,"")</f>
        <v/>
      </c>
      <c r="V193" s="74" t="str">
        <f ca="1">IF(AND(C193="Abierto",D193="Baja"),TODAY()-E193,"")</f>
        <v/>
      </c>
      <c r="W193" s="74" t="str">
        <f>IF(AND(C193="Abierto",D193="Baja"),RANK(V193,$V$13:$V$767,0)+COUNTIF($V$13:V193,V193)-1+MAX(N:N,Q:Q,T:T),"")</f>
        <v/>
      </c>
      <c r="X193" s="139" t="str">
        <f>IF(OR(C193="Resuelto",C193=""),"",SUM(N193,Q193,T193,W193))</f>
        <v/>
      </c>
      <c r="Y193" s="139" t="str">
        <f>IF(OR(C193="Resuelto",C193=""),"",SUM(M193,P193,S193,V193))</f>
        <v/>
      </c>
      <c r="Z193" s="139" t="str">
        <f>IF(OR(C193="Resuelto",C193=""),"",SUM(L193,O193,R193,U193))</f>
        <v/>
      </c>
      <c r="AA193" s="28">
        <v>422</v>
      </c>
      <c r="AB193" s="28" t="str">
        <f t="shared" ca="1" si="11"/>
        <v/>
      </c>
      <c r="AC193" s="75" t="str">
        <f t="shared" ca="1" si="12"/>
        <v/>
      </c>
      <c r="AH193" s="78" t="str">
        <f>IF(AI193="","",MAX($AH$5:AH192)+1)</f>
        <v/>
      </c>
      <c r="AI193" s="53" t="str">
        <f>IF(G192="","",IF(COUNTIF($AI$11:AI192,G192)=0,G192,""))</f>
        <v/>
      </c>
      <c r="AJ193" s="53" t="str">
        <f t="shared" si="13"/>
        <v/>
      </c>
      <c r="AK193" s="135"/>
    </row>
    <row r="194" spans="1:37" ht="25.5" customHeight="1" x14ac:dyDescent="0.25">
      <c r="A194" s="136"/>
      <c r="B194" s="136"/>
      <c r="C194" s="136"/>
      <c r="D194" s="136"/>
      <c r="E194" s="137"/>
      <c r="F194" s="137"/>
      <c r="G194" s="136"/>
      <c r="H194" s="137"/>
      <c r="I194" s="140" t="str">
        <f t="shared" si="10"/>
        <v/>
      </c>
      <c r="J194" s="140"/>
      <c r="K194" s="140"/>
      <c r="L194" s="74" t="str">
        <f>IF(AND(C194="Abierto",D194="Urgente"),A194,"")</f>
        <v/>
      </c>
      <c r="M194" s="74" t="str">
        <f ca="1">IF(AND(C194="Abierto",D194="Urgente"),TODAY()-E194,"")</f>
        <v/>
      </c>
      <c r="N194" s="74" t="str">
        <f>IF(AND(C194="Abierto",D194="Urgente"),RANK(M194,$M$13:$M$767,0)+COUNTIF($M$13:M194,M194)-1,"")</f>
        <v/>
      </c>
      <c r="O194" s="74" t="str">
        <f>IF(AND(C194="Abierto",D194="Alta"),A194,"")</f>
        <v/>
      </c>
      <c r="P194" s="74" t="str">
        <f ca="1">IF(AND(C194="Abierto",D194="Alta"),TODAY()-E194,"")</f>
        <v/>
      </c>
      <c r="Q194" s="74" t="str">
        <f>IF(AND(C194="Abierto",D194="Alta"),RANK(P194,$P$13:$P$767,0)+COUNTIF($P$13:P194,P194)-1+MAX(N:N),"")</f>
        <v/>
      </c>
      <c r="R194" s="74" t="str">
        <f>IF(AND(C194="Abierto",D194="Media"),A194,"")</f>
        <v/>
      </c>
      <c r="S194" s="74" t="str">
        <f ca="1">IF(AND(C194="Abierto",D194="Media"),TODAY()-E194,"")</f>
        <v/>
      </c>
      <c r="T194" s="74" t="str">
        <f>IF(AND(C194="Abierto",D194="Media"),RANK(S194,$S$13:$S$767,0)+COUNTIF($S$13:S194,S194)-1+MAX(N:N,Q:Q),"")</f>
        <v/>
      </c>
      <c r="U194" s="74" t="str">
        <f>IF(AND(C194="Abierto",D194="Baja"),A194,"")</f>
        <v/>
      </c>
      <c r="V194" s="74" t="str">
        <f ca="1">IF(AND(C194="Abierto",D194="Baja"),TODAY()-E194,"")</f>
        <v/>
      </c>
      <c r="W194" s="74" t="str">
        <f>IF(AND(C194="Abierto",D194="Baja"),RANK(V194,$V$13:$V$767,0)+COUNTIF($V$13:V194,V194)-1+MAX(N:N,Q:Q,T:T),"")</f>
        <v/>
      </c>
      <c r="X194" s="139" t="str">
        <f>IF(OR(C194="Resuelto",C194=""),"",SUM(N194,Q194,T194,W194))</f>
        <v/>
      </c>
      <c r="Y194" s="139" t="str">
        <f>IF(OR(C194="Resuelto",C194=""),"",SUM(M194,P194,S194,V194))</f>
        <v/>
      </c>
      <c r="Z194" s="139" t="str">
        <f>IF(OR(C194="Resuelto",C194=""),"",SUM(L194,O194,R194,U194))</f>
        <v/>
      </c>
      <c r="AA194" s="28">
        <v>423</v>
      </c>
      <c r="AB194" s="28" t="str">
        <f t="shared" ca="1" si="11"/>
        <v/>
      </c>
      <c r="AC194" s="75" t="str">
        <f t="shared" ca="1" si="12"/>
        <v/>
      </c>
      <c r="AH194" s="78" t="str">
        <f>IF(AI194="","",MAX($AH$5:AH193)+1)</f>
        <v/>
      </c>
      <c r="AI194" s="53" t="str">
        <f>IF(G193="","",IF(COUNTIF($AI$11:AI193,G193)=0,G193,""))</f>
        <v/>
      </c>
      <c r="AJ194" s="53" t="str">
        <f t="shared" si="13"/>
        <v/>
      </c>
      <c r="AK194" s="135"/>
    </row>
    <row r="195" spans="1:37" ht="25.5" customHeight="1" x14ac:dyDescent="0.25">
      <c r="A195" s="136"/>
      <c r="B195" s="136"/>
      <c r="C195" s="136"/>
      <c r="D195" s="136"/>
      <c r="E195" s="137"/>
      <c r="F195" s="137"/>
      <c r="G195" s="136"/>
      <c r="H195" s="137"/>
      <c r="I195" s="140" t="str">
        <f t="shared" si="10"/>
        <v/>
      </c>
      <c r="J195" s="140"/>
      <c r="K195" s="140"/>
      <c r="L195" s="74" t="str">
        <f>IF(AND(C195="Abierto",D195="Urgente"),A195,"")</f>
        <v/>
      </c>
      <c r="M195" s="74" t="str">
        <f ca="1">IF(AND(C195="Abierto",D195="Urgente"),TODAY()-E195,"")</f>
        <v/>
      </c>
      <c r="N195" s="74" t="str">
        <f>IF(AND(C195="Abierto",D195="Urgente"),RANK(M195,$M$13:$M$767,0)+COUNTIF($M$13:M195,M195)-1,"")</f>
        <v/>
      </c>
      <c r="O195" s="74" t="str">
        <f>IF(AND(C195="Abierto",D195="Alta"),A195,"")</f>
        <v/>
      </c>
      <c r="P195" s="74" t="str">
        <f ca="1">IF(AND(C195="Abierto",D195="Alta"),TODAY()-E195,"")</f>
        <v/>
      </c>
      <c r="Q195" s="74" t="str">
        <f>IF(AND(C195="Abierto",D195="Alta"),RANK(P195,$P$13:$P$767,0)+COUNTIF($P$13:P195,P195)-1+MAX(N:N),"")</f>
        <v/>
      </c>
      <c r="R195" s="74" t="str">
        <f>IF(AND(C195="Abierto",D195="Media"),A195,"")</f>
        <v/>
      </c>
      <c r="S195" s="74" t="str">
        <f ca="1">IF(AND(C195="Abierto",D195="Media"),TODAY()-E195,"")</f>
        <v/>
      </c>
      <c r="T195" s="74" t="str">
        <f>IF(AND(C195="Abierto",D195="Media"),RANK(S195,$S$13:$S$767,0)+COUNTIF($S$13:S195,S195)-1+MAX(N:N,Q:Q),"")</f>
        <v/>
      </c>
      <c r="U195" s="74" t="str">
        <f>IF(AND(C195="Abierto",D195="Baja"),A195,"")</f>
        <v/>
      </c>
      <c r="V195" s="74" t="str">
        <f ca="1">IF(AND(C195="Abierto",D195="Baja"),TODAY()-E195,"")</f>
        <v/>
      </c>
      <c r="W195" s="74" t="str">
        <f>IF(AND(C195="Abierto",D195="Baja"),RANK(V195,$V$13:$V$767,0)+COUNTIF($V$13:V195,V195)-1+MAX(N:N,Q:Q,T:T),"")</f>
        <v/>
      </c>
      <c r="X195" s="139" t="str">
        <f>IF(OR(C195="Resuelto",C195=""),"",SUM(N195,Q195,T195,W195))</f>
        <v/>
      </c>
      <c r="Y195" s="139" t="str">
        <f>IF(OR(C195="Resuelto",C195=""),"",SUM(M195,P195,S195,V195))</f>
        <v/>
      </c>
      <c r="Z195" s="139" t="str">
        <f>IF(OR(C195="Resuelto",C195=""),"",SUM(L195,O195,R195,U195))</f>
        <v/>
      </c>
      <c r="AA195" s="28">
        <v>424</v>
      </c>
      <c r="AB195" s="28" t="str">
        <f t="shared" ca="1" si="11"/>
        <v/>
      </c>
      <c r="AC195" s="75" t="str">
        <f t="shared" ca="1" si="12"/>
        <v/>
      </c>
      <c r="AH195" s="78" t="str">
        <f>IF(AI195="","",MAX($AH$5:AH194)+1)</f>
        <v/>
      </c>
      <c r="AI195" s="53" t="str">
        <f>IF(G194="","",IF(COUNTIF($AI$11:AI194,G194)=0,G194,""))</f>
        <v/>
      </c>
      <c r="AJ195" s="53" t="str">
        <f t="shared" si="13"/>
        <v/>
      </c>
      <c r="AK195" s="135"/>
    </row>
    <row r="196" spans="1:37" ht="25.5" customHeight="1" x14ac:dyDescent="0.25">
      <c r="A196" s="136"/>
      <c r="B196" s="136"/>
      <c r="C196" s="136"/>
      <c r="D196" s="136"/>
      <c r="E196" s="137"/>
      <c r="F196" s="137"/>
      <c r="G196" s="136"/>
      <c r="H196" s="137"/>
      <c r="I196" s="140" t="str">
        <f t="shared" si="10"/>
        <v/>
      </c>
      <c r="J196" s="140"/>
      <c r="K196" s="140"/>
      <c r="L196" s="74" t="str">
        <f>IF(AND(C196="Abierto",D196="Urgente"),A196,"")</f>
        <v/>
      </c>
      <c r="M196" s="74" t="str">
        <f ca="1">IF(AND(C196="Abierto",D196="Urgente"),TODAY()-E196,"")</f>
        <v/>
      </c>
      <c r="N196" s="74" t="str">
        <f>IF(AND(C196="Abierto",D196="Urgente"),RANK(M196,$M$13:$M$767,0)+COUNTIF($M$13:M196,M196)-1,"")</f>
        <v/>
      </c>
      <c r="O196" s="74" t="str">
        <f>IF(AND(C196="Abierto",D196="Alta"),A196,"")</f>
        <v/>
      </c>
      <c r="P196" s="74" t="str">
        <f ca="1">IF(AND(C196="Abierto",D196="Alta"),TODAY()-E196,"")</f>
        <v/>
      </c>
      <c r="Q196" s="74" t="str">
        <f>IF(AND(C196="Abierto",D196="Alta"),RANK(P196,$P$13:$P$767,0)+COUNTIF($P$13:P196,P196)-1+MAX(N:N),"")</f>
        <v/>
      </c>
      <c r="R196" s="74" t="str">
        <f>IF(AND(C196="Abierto",D196="Media"),A196,"")</f>
        <v/>
      </c>
      <c r="S196" s="74" t="str">
        <f ca="1">IF(AND(C196="Abierto",D196="Media"),TODAY()-E196,"")</f>
        <v/>
      </c>
      <c r="T196" s="74" t="str">
        <f>IF(AND(C196="Abierto",D196="Media"),RANK(S196,$S$13:$S$767,0)+COUNTIF($S$13:S196,S196)-1+MAX(N:N,Q:Q),"")</f>
        <v/>
      </c>
      <c r="U196" s="74" t="str">
        <f>IF(AND(C196="Abierto",D196="Baja"),A196,"")</f>
        <v/>
      </c>
      <c r="V196" s="74" t="str">
        <f ca="1">IF(AND(C196="Abierto",D196="Baja"),TODAY()-E196,"")</f>
        <v/>
      </c>
      <c r="W196" s="74" t="str">
        <f>IF(AND(C196="Abierto",D196="Baja"),RANK(V196,$V$13:$V$767,0)+COUNTIF($V$13:V196,V196)-1+MAX(N:N,Q:Q,T:T),"")</f>
        <v/>
      </c>
      <c r="X196" s="139" t="str">
        <f>IF(OR(C196="Resuelto",C196=""),"",SUM(N196,Q196,T196,W196))</f>
        <v/>
      </c>
      <c r="Y196" s="139" t="str">
        <f>IF(OR(C196="Resuelto",C196=""),"",SUM(M196,P196,S196,V196))</f>
        <v/>
      </c>
      <c r="Z196" s="139" t="str">
        <f>IF(OR(C196="Resuelto",C196=""),"",SUM(L196,O196,R196,U196))</f>
        <v/>
      </c>
      <c r="AA196" s="28">
        <v>425</v>
      </c>
      <c r="AB196" s="28" t="str">
        <f t="shared" ca="1" si="11"/>
        <v/>
      </c>
      <c r="AC196" s="75" t="str">
        <f t="shared" ca="1" si="12"/>
        <v/>
      </c>
      <c r="AH196" s="78" t="str">
        <f>IF(AI196="","",MAX($AH$5:AH195)+1)</f>
        <v/>
      </c>
      <c r="AI196" s="53" t="str">
        <f>IF(G195="","",IF(COUNTIF($AI$11:AI195,G195)=0,G195,""))</f>
        <v/>
      </c>
      <c r="AJ196" s="53" t="str">
        <f t="shared" si="13"/>
        <v/>
      </c>
      <c r="AK196" s="135"/>
    </row>
    <row r="197" spans="1:37" ht="25.5" customHeight="1" x14ac:dyDescent="0.25">
      <c r="A197" s="136"/>
      <c r="B197" s="136"/>
      <c r="C197" s="136"/>
      <c r="D197" s="136"/>
      <c r="E197" s="137"/>
      <c r="F197" s="137"/>
      <c r="G197" s="136"/>
      <c r="H197" s="137"/>
      <c r="I197" s="140" t="str">
        <f t="shared" si="10"/>
        <v/>
      </c>
      <c r="J197" s="140"/>
      <c r="K197" s="140"/>
      <c r="L197" s="74" t="str">
        <f>IF(AND(C197="Abierto",D197="Urgente"),A197,"")</f>
        <v/>
      </c>
      <c r="M197" s="74" t="str">
        <f ca="1">IF(AND(C197="Abierto",D197="Urgente"),TODAY()-E197,"")</f>
        <v/>
      </c>
      <c r="N197" s="74" t="str">
        <f>IF(AND(C197="Abierto",D197="Urgente"),RANK(M197,$M$13:$M$767,0)+COUNTIF($M$13:M197,M197)-1,"")</f>
        <v/>
      </c>
      <c r="O197" s="74" t="str">
        <f>IF(AND(C197="Abierto",D197="Alta"),A197,"")</f>
        <v/>
      </c>
      <c r="P197" s="74" t="str">
        <f ca="1">IF(AND(C197="Abierto",D197="Alta"),TODAY()-E197,"")</f>
        <v/>
      </c>
      <c r="Q197" s="74" t="str">
        <f>IF(AND(C197="Abierto",D197="Alta"),RANK(P197,$P$13:$P$767,0)+COUNTIF($P$13:P197,P197)-1+MAX(N:N),"")</f>
        <v/>
      </c>
      <c r="R197" s="74" t="str">
        <f>IF(AND(C197="Abierto",D197="Media"),A197,"")</f>
        <v/>
      </c>
      <c r="S197" s="74" t="str">
        <f ca="1">IF(AND(C197="Abierto",D197="Media"),TODAY()-E197,"")</f>
        <v/>
      </c>
      <c r="T197" s="74" t="str">
        <f>IF(AND(C197="Abierto",D197="Media"),RANK(S197,$S$13:$S$767,0)+COUNTIF($S$13:S197,S197)-1+MAX(N:N,Q:Q),"")</f>
        <v/>
      </c>
      <c r="U197" s="74" t="str">
        <f>IF(AND(C197="Abierto",D197="Baja"),A197,"")</f>
        <v/>
      </c>
      <c r="V197" s="74" t="str">
        <f ca="1">IF(AND(C197="Abierto",D197="Baja"),TODAY()-E197,"")</f>
        <v/>
      </c>
      <c r="W197" s="74" t="str">
        <f>IF(AND(C197="Abierto",D197="Baja"),RANK(V197,$V$13:$V$767,0)+COUNTIF($V$13:V197,V197)-1+MAX(N:N,Q:Q,T:T),"")</f>
        <v/>
      </c>
      <c r="X197" s="139" t="str">
        <f>IF(OR(C197="Resuelto",C197=""),"",SUM(N197,Q197,T197,W197))</f>
        <v/>
      </c>
      <c r="Y197" s="139" t="str">
        <f>IF(OR(C197="Resuelto",C197=""),"",SUM(M197,P197,S197,V197))</f>
        <v/>
      </c>
      <c r="Z197" s="139" t="str">
        <f>IF(OR(C197="Resuelto",C197=""),"",SUM(L197,O197,R197,U197))</f>
        <v/>
      </c>
      <c r="AA197" s="28">
        <v>426</v>
      </c>
      <c r="AB197" s="28" t="str">
        <f t="shared" ca="1" si="11"/>
        <v/>
      </c>
      <c r="AC197" s="75" t="str">
        <f t="shared" ca="1" si="12"/>
        <v/>
      </c>
      <c r="AH197" s="78" t="str">
        <f>IF(AI197="","",MAX($AH$5:AH196)+1)</f>
        <v/>
      </c>
      <c r="AI197" s="53" t="str">
        <f>IF(G196="","",IF(COUNTIF($AI$11:AI196,G196)=0,G196,""))</f>
        <v/>
      </c>
      <c r="AJ197" s="53" t="str">
        <f t="shared" si="13"/>
        <v/>
      </c>
      <c r="AK197" s="135"/>
    </row>
    <row r="198" spans="1:37" ht="25.5" customHeight="1" x14ac:dyDescent="0.25">
      <c r="A198" s="136"/>
      <c r="B198" s="136"/>
      <c r="C198" s="136"/>
      <c r="D198" s="136"/>
      <c r="E198" s="137"/>
      <c r="F198" s="137"/>
      <c r="G198" s="136"/>
      <c r="H198" s="137"/>
      <c r="I198" s="140" t="str">
        <f t="shared" si="10"/>
        <v/>
      </c>
      <c r="J198" s="140"/>
      <c r="K198" s="140"/>
      <c r="L198" s="74" t="str">
        <f>IF(AND(C198="Abierto",D198="Urgente"),A198,"")</f>
        <v/>
      </c>
      <c r="M198" s="74" t="str">
        <f ca="1">IF(AND(C198="Abierto",D198="Urgente"),TODAY()-E198,"")</f>
        <v/>
      </c>
      <c r="N198" s="74" t="str">
        <f>IF(AND(C198="Abierto",D198="Urgente"),RANK(M198,$M$13:$M$767,0)+COUNTIF($M$13:M198,M198)-1,"")</f>
        <v/>
      </c>
      <c r="O198" s="74" t="str">
        <f>IF(AND(C198="Abierto",D198="Alta"),A198,"")</f>
        <v/>
      </c>
      <c r="P198" s="74" t="str">
        <f ca="1">IF(AND(C198="Abierto",D198="Alta"),TODAY()-E198,"")</f>
        <v/>
      </c>
      <c r="Q198" s="74" t="str">
        <f>IF(AND(C198="Abierto",D198="Alta"),RANK(P198,$P$13:$P$767,0)+COUNTIF($P$13:P198,P198)-1+MAX(N:N),"")</f>
        <v/>
      </c>
      <c r="R198" s="74" t="str">
        <f>IF(AND(C198="Abierto",D198="Media"),A198,"")</f>
        <v/>
      </c>
      <c r="S198" s="74" t="str">
        <f ca="1">IF(AND(C198="Abierto",D198="Media"),TODAY()-E198,"")</f>
        <v/>
      </c>
      <c r="T198" s="74" t="str">
        <f>IF(AND(C198="Abierto",D198="Media"),RANK(S198,$S$13:$S$767,0)+COUNTIF($S$13:S198,S198)-1+MAX(N:N,Q:Q),"")</f>
        <v/>
      </c>
      <c r="U198" s="74" t="str">
        <f>IF(AND(C198="Abierto",D198="Baja"),A198,"")</f>
        <v/>
      </c>
      <c r="V198" s="74" t="str">
        <f ca="1">IF(AND(C198="Abierto",D198="Baja"),TODAY()-E198,"")</f>
        <v/>
      </c>
      <c r="W198" s="74" t="str">
        <f>IF(AND(C198="Abierto",D198="Baja"),RANK(V198,$V$13:$V$767,0)+COUNTIF($V$13:V198,V198)-1+MAX(N:N,Q:Q,T:T),"")</f>
        <v/>
      </c>
      <c r="X198" s="139" t="str">
        <f>IF(OR(C198="Resuelto",C198=""),"",SUM(N198,Q198,T198,W198))</f>
        <v/>
      </c>
      <c r="Y198" s="139" t="str">
        <f>IF(OR(C198="Resuelto",C198=""),"",SUM(M198,P198,S198,V198))</f>
        <v/>
      </c>
      <c r="Z198" s="139" t="str">
        <f>IF(OR(C198="Resuelto",C198=""),"",SUM(L198,O198,R198,U198))</f>
        <v/>
      </c>
      <c r="AA198" s="28">
        <v>427</v>
      </c>
      <c r="AB198" s="28" t="str">
        <f t="shared" ca="1" si="11"/>
        <v/>
      </c>
      <c r="AC198" s="75" t="str">
        <f t="shared" ca="1" si="12"/>
        <v/>
      </c>
      <c r="AH198" s="78" t="str">
        <f>IF(AI198="","",MAX($AH$5:AH197)+1)</f>
        <v/>
      </c>
      <c r="AI198" s="53" t="str">
        <f>IF(G197="","",IF(COUNTIF($AI$11:AI197,G197)=0,G197,""))</f>
        <v/>
      </c>
      <c r="AJ198" s="53" t="str">
        <f t="shared" si="13"/>
        <v/>
      </c>
      <c r="AK198" s="135"/>
    </row>
    <row r="199" spans="1:37" ht="25.5" customHeight="1" x14ac:dyDescent="0.25">
      <c r="A199" s="136"/>
      <c r="B199" s="136"/>
      <c r="C199" s="136"/>
      <c r="D199" s="136"/>
      <c r="E199" s="137"/>
      <c r="F199" s="137"/>
      <c r="G199" s="136"/>
      <c r="H199" s="137"/>
      <c r="I199" s="140" t="str">
        <f t="shared" si="10"/>
        <v/>
      </c>
      <c r="J199" s="140"/>
      <c r="K199" s="140"/>
      <c r="L199" s="74" t="str">
        <f>IF(AND(C199="Abierto",D199="Urgente"),A199,"")</f>
        <v/>
      </c>
      <c r="M199" s="74" t="str">
        <f ca="1">IF(AND(C199="Abierto",D199="Urgente"),TODAY()-E199,"")</f>
        <v/>
      </c>
      <c r="N199" s="74" t="str">
        <f>IF(AND(C199="Abierto",D199="Urgente"),RANK(M199,$M$13:$M$767,0)+COUNTIF($M$13:M199,M199)-1,"")</f>
        <v/>
      </c>
      <c r="O199" s="74" t="str">
        <f>IF(AND(C199="Abierto",D199="Alta"),A199,"")</f>
        <v/>
      </c>
      <c r="P199" s="74" t="str">
        <f ca="1">IF(AND(C199="Abierto",D199="Alta"),TODAY()-E199,"")</f>
        <v/>
      </c>
      <c r="Q199" s="74" t="str">
        <f>IF(AND(C199="Abierto",D199="Alta"),RANK(P199,$P$13:$P$767,0)+COUNTIF($P$13:P199,P199)-1+MAX(N:N),"")</f>
        <v/>
      </c>
      <c r="R199" s="74" t="str">
        <f>IF(AND(C199="Abierto",D199="Media"),A199,"")</f>
        <v/>
      </c>
      <c r="S199" s="74" t="str">
        <f ca="1">IF(AND(C199="Abierto",D199="Media"),TODAY()-E199,"")</f>
        <v/>
      </c>
      <c r="T199" s="74" t="str">
        <f>IF(AND(C199="Abierto",D199="Media"),RANK(S199,$S$13:$S$767,0)+COUNTIF($S$13:S199,S199)-1+MAX(N:N,Q:Q),"")</f>
        <v/>
      </c>
      <c r="U199" s="74" t="str">
        <f>IF(AND(C199="Abierto",D199="Baja"),A199,"")</f>
        <v/>
      </c>
      <c r="V199" s="74" t="str">
        <f ca="1">IF(AND(C199="Abierto",D199="Baja"),TODAY()-E199,"")</f>
        <v/>
      </c>
      <c r="W199" s="74" t="str">
        <f>IF(AND(C199="Abierto",D199="Baja"),RANK(V199,$V$13:$V$767,0)+COUNTIF($V$13:V199,V199)-1+MAX(N:N,Q:Q,T:T),"")</f>
        <v/>
      </c>
      <c r="X199" s="139" t="str">
        <f>IF(OR(C199="Resuelto",C199=""),"",SUM(N199,Q199,T199,W199))</f>
        <v/>
      </c>
      <c r="Y199" s="139" t="str">
        <f>IF(OR(C199="Resuelto",C199=""),"",SUM(M199,P199,S199,V199))</f>
        <v/>
      </c>
      <c r="Z199" s="139" t="str">
        <f>IF(OR(C199="Resuelto",C199=""),"",SUM(L199,O199,R199,U199))</f>
        <v/>
      </c>
      <c r="AA199" s="28">
        <v>428</v>
      </c>
      <c r="AB199" s="28" t="str">
        <f t="shared" ca="1" si="11"/>
        <v/>
      </c>
      <c r="AC199" s="75" t="str">
        <f t="shared" ca="1" si="12"/>
        <v/>
      </c>
      <c r="AH199" s="78" t="str">
        <f>IF(AI199="","",MAX($AH$5:AH198)+1)</f>
        <v/>
      </c>
      <c r="AI199" s="53" t="str">
        <f>IF(G198="","",IF(COUNTIF($AI$11:AI198,G198)=0,G198,""))</f>
        <v/>
      </c>
      <c r="AJ199" s="53" t="str">
        <f t="shared" si="13"/>
        <v/>
      </c>
      <c r="AK199" s="135"/>
    </row>
    <row r="200" spans="1:37" ht="25.5" customHeight="1" x14ac:dyDescent="0.25">
      <c r="A200" s="136"/>
      <c r="B200" s="136"/>
      <c r="C200" s="136"/>
      <c r="D200" s="136"/>
      <c r="E200" s="137"/>
      <c r="F200" s="137"/>
      <c r="G200" s="136"/>
      <c r="H200" s="137"/>
      <c r="I200" s="140" t="str">
        <f t="shared" si="10"/>
        <v/>
      </c>
      <c r="J200" s="140"/>
      <c r="K200" s="140"/>
      <c r="L200" s="74" t="str">
        <f>IF(AND(C200="Abierto",D200="Urgente"),A200,"")</f>
        <v/>
      </c>
      <c r="M200" s="74" t="str">
        <f ca="1">IF(AND(C200="Abierto",D200="Urgente"),TODAY()-E200,"")</f>
        <v/>
      </c>
      <c r="N200" s="74" t="str">
        <f>IF(AND(C200="Abierto",D200="Urgente"),RANK(M200,$M$13:$M$767,0)+COUNTIF($M$13:M200,M200)-1,"")</f>
        <v/>
      </c>
      <c r="O200" s="74" t="str">
        <f>IF(AND(C200="Abierto",D200="Alta"),A200,"")</f>
        <v/>
      </c>
      <c r="P200" s="74" t="str">
        <f ca="1">IF(AND(C200="Abierto",D200="Alta"),TODAY()-E200,"")</f>
        <v/>
      </c>
      <c r="Q200" s="74" t="str">
        <f>IF(AND(C200="Abierto",D200="Alta"),RANK(P200,$P$13:$P$767,0)+COUNTIF($P$13:P200,P200)-1+MAX(N:N),"")</f>
        <v/>
      </c>
      <c r="R200" s="74" t="str">
        <f>IF(AND(C200="Abierto",D200="Media"),A200,"")</f>
        <v/>
      </c>
      <c r="S200" s="74" t="str">
        <f ca="1">IF(AND(C200="Abierto",D200="Media"),TODAY()-E200,"")</f>
        <v/>
      </c>
      <c r="T200" s="74" t="str">
        <f>IF(AND(C200="Abierto",D200="Media"),RANK(S200,$S$13:$S$767,0)+COUNTIF($S$13:S200,S200)-1+MAX(N:N,Q:Q),"")</f>
        <v/>
      </c>
      <c r="U200" s="74" t="str">
        <f>IF(AND(C200="Abierto",D200="Baja"),A200,"")</f>
        <v/>
      </c>
      <c r="V200" s="74" t="str">
        <f ca="1">IF(AND(C200="Abierto",D200="Baja"),TODAY()-E200,"")</f>
        <v/>
      </c>
      <c r="W200" s="74" t="str">
        <f>IF(AND(C200="Abierto",D200="Baja"),RANK(V200,$V$13:$V$767,0)+COUNTIF($V$13:V200,V200)-1+MAX(N:N,Q:Q,T:T),"")</f>
        <v/>
      </c>
      <c r="X200" s="139" t="str">
        <f>IF(OR(C200="Resuelto",C200=""),"",SUM(N200,Q200,T200,W200))</f>
        <v/>
      </c>
      <c r="Y200" s="139" t="str">
        <f>IF(OR(C200="Resuelto",C200=""),"",SUM(M200,P200,S200,V200))</f>
        <v/>
      </c>
      <c r="Z200" s="139" t="str">
        <f>IF(OR(C200="Resuelto",C200=""),"",SUM(L200,O200,R200,U200))</f>
        <v/>
      </c>
      <c r="AA200" s="28">
        <v>429</v>
      </c>
      <c r="AB200" s="28" t="str">
        <f t="shared" ca="1" si="11"/>
        <v/>
      </c>
      <c r="AC200" s="75" t="str">
        <f t="shared" ca="1" si="12"/>
        <v/>
      </c>
      <c r="AH200" s="78" t="str">
        <f>IF(AI200="","",MAX($AH$5:AH199)+1)</f>
        <v/>
      </c>
      <c r="AI200" s="53" t="str">
        <f>IF(G199="","",IF(COUNTIF($AI$11:AI199,G199)=0,G199,""))</f>
        <v/>
      </c>
      <c r="AJ200" s="53" t="str">
        <f t="shared" si="13"/>
        <v/>
      </c>
      <c r="AK200" s="135"/>
    </row>
    <row r="201" spans="1:37" ht="25.5" customHeight="1" x14ac:dyDescent="0.25">
      <c r="A201" s="136"/>
      <c r="B201" s="136"/>
      <c r="C201" s="136"/>
      <c r="D201" s="136"/>
      <c r="E201" s="137"/>
      <c r="F201" s="137"/>
      <c r="G201" s="136"/>
      <c r="H201" s="137"/>
      <c r="I201" s="140" t="str">
        <f t="shared" ref="I201:I264" si="14">IF(OR(E201=0,H201=0),"",H201-E201)</f>
        <v/>
      </c>
      <c r="J201" s="140"/>
      <c r="K201" s="140"/>
      <c r="L201" s="74" t="str">
        <f>IF(AND(C201="Abierto",D201="Urgente"),A201,"")</f>
        <v/>
      </c>
      <c r="M201" s="74" t="str">
        <f ca="1">IF(AND(C201="Abierto",D201="Urgente"),TODAY()-E201,"")</f>
        <v/>
      </c>
      <c r="N201" s="74" t="str">
        <f>IF(AND(C201="Abierto",D201="Urgente"),RANK(M201,$M$13:$M$767,0)+COUNTIF($M$13:M201,M201)-1,"")</f>
        <v/>
      </c>
      <c r="O201" s="74" t="str">
        <f>IF(AND(C201="Abierto",D201="Alta"),A201,"")</f>
        <v/>
      </c>
      <c r="P201" s="74" t="str">
        <f ca="1">IF(AND(C201="Abierto",D201="Alta"),TODAY()-E201,"")</f>
        <v/>
      </c>
      <c r="Q201" s="74" t="str">
        <f>IF(AND(C201="Abierto",D201="Alta"),RANK(P201,$P$13:$P$767,0)+COUNTIF($P$13:P201,P201)-1+MAX(N:N),"")</f>
        <v/>
      </c>
      <c r="R201" s="74" t="str">
        <f>IF(AND(C201="Abierto",D201="Media"),A201,"")</f>
        <v/>
      </c>
      <c r="S201" s="74" t="str">
        <f ca="1">IF(AND(C201="Abierto",D201="Media"),TODAY()-E201,"")</f>
        <v/>
      </c>
      <c r="T201" s="74" t="str">
        <f>IF(AND(C201="Abierto",D201="Media"),RANK(S201,$S$13:$S$767,0)+COUNTIF($S$13:S201,S201)-1+MAX(N:N,Q:Q),"")</f>
        <v/>
      </c>
      <c r="U201" s="74" t="str">
        <f>IF(AND(C201="Abierto",D201="Baja"),A201,"")</f>
        <v/>
      </c>
      <c r="V201" s="74" t="str">
        <f ca="1">IF(AND(C201="Abierto",D201="Baja"),TODAY()-E201,"")</f>
        <v/>
      </c>
      <c r="W201" s="74" t="str">
        <f>IF(AND(C201="Abierto",D201="Baja"),RANK(V201,$V$13:$V$767,0)+COUNTIF($V$13:V201,V201)-1+MAX(N:N,Q:Q,T:T),"")</f>
        <v/>
      </c>
      <c r="X201" s="139" t="str">
        <f>IF(OR(C201="Resuelto",C201=""),"",SUM(N201,Q201,T201,W201))</f>
        <v/>
      </c>
      <c r="Y201" s="139" t="str">
        <f>IF(OR(C201="Resuelto",C201=""),"",SUM(M201,P201,S201,V201))</f>
        <v/>
      </c>
      <c r="Z201" s="139" t="str">
        <f>IF(OR(C201="Resuelto",C201=""),"",SUM(L201,O201,R201,U201))</f>
        <v/>
      </c>
      <c r="AA201" s="28">
        <v>430</v>
      </c>
      <c r="AB201" s="28" t="str">
        <f t="shared" ca="1" si="11"/>
        <v/>
      </c>
      <c r="AC201" s="75" t="str">
        <f t="shared" ca="1" si="12"/>
        <v/>
      </c>
      <c r="AH201" s="78" t="str">
        <f>IF(AI201="","",MAX($AH$5:AH200)+1)</f>
        <v/>
      </c>
      <c r="AI201" s="53" t="str">
        <f>IF(G200="","",IF(COUNTIF($AI$11:AI200,G200)=0,G200,""))</f>
        <v/>
      </c>
      <c r="AJ201" s="53" t="str">
        <f t="shared" si="13"/>
        <v/>
      </c>
      <c r="AK201" s="135"/>
    </row>
    <row r="202" spans="1:37" ht="25.5" customHeight="1" x14ac:dyDescent="0.25">
      <c r="A202" s="136"/>
      <c r="B202" s="136"/>
      <c r="C202" s="136"/>
      <c r="D202" s="136"/>
      <c r="E202" s="137"/>
      <c r="F202" s="137"/>
      <c r="G202" s="136"/>
      <c r="H202" s="137"/>
      <c r="I202" s="140" t="str">
        <f t="shared" si="14"/>
        <v/>
      </c>
      <c r="J202" s="140"/>
      <c r="K202" s="140"/>
      <c r="L202" s="74" t="str">
        <f>IF(AND(C202="Abierto",D202="Urgente"),A202,"")</f>
        <v/>
      </c>
      <c r="M202" s="74" t="str">
        <f ca="1">IF(AND(C202="Abierto",D202="Urgente"),TODAY()-E202,"")</f>
        <v/>
      </c>
      <c r="N202" s="74" t="str">
        <f>IF(AND(C202="Abierto",D202="Urgente"),RANK(M202,$M$13:$M$767,0)+COUNTIF($M$13:M202,M202)-1,"")</f>
        <v/>
      </c>
      <c r="O202" s="74" t="str">
        <f>IF(AND(C202="Abierto",D202="Alta"),A202,"")</f>
        <v/>
      </c>
      <c r="P202" s="74" t="str">
        <f ca="1">IF(AND(C202="Abierto",D202="Alta"),TODAY()-E202,"")</f>
        <v/>
      </c>
      <c r="Q202" s="74" t="str">
        <f>IF(AND(C202="Abierto",D202="Alta"),RANK(P202,$P$13:$P$767,0)+COUNTIF($P$13:P202,P202)-1+MAX(N:N),"")</f>
        <v/>
      </c>
      <c r="R202" s="74" t="str">
        <f>IF(AND(C202="Abierto",D202="Media"),A202,"")</f>
        <v/>
      </c>
      <c r="S202" s="74" t="str">
        <f ca="1">IF(AND(C202="Abierto",D202="Media"),TODAY()-E202,"")</f>
        <v/>
      </c>
      <c r="T202" s="74" t="str">
        <f>IF(AND(C202="Abierto",D202="Media"),RANK(S202,$S$13:$S$767,0)+COUNTIF($S$13:S202,S202)-1+MAX(N:N,Q:Q),"")</f>
        <v/>
      </c>
      <c r="U202" s="74" t="str">
        <f>IF(AND(C202="Abierto",D202="Baja"),A202,"")</f>
        <v/>
      </c>
      <c r="V202" s="74" t="str">
        <f ca="1">IF(AND(C202="Abierto",D202="Baja"),TODAY()-E202,"")</f>
        <v/>
      </c>
      <c r="W202" s="74" t="str">
        <f>IF(AND(C202="Abierto",D202="Baja"),RANK(V202,$V$13:$V$767,0)+COUNTIF($V$13:V202,V202)-1+MAX(N:N,Q:Q,T:T),"")</f>
        <v/>
      </c>
      <c r="X202" s="139" t="str">
        <f>IF(OR(C202="Resuelto",C202=""),"",SUM(N202,Q202,T202,W202))</f>
        <v/>
      </c>
      <c r="Y202" s="139" t="str">
        <f>IF(OR(C202="Resuelto",C202=""),"",SUM(M202,P202,S202,V202))</f>
        <v/>
      </c>
      <c r="Z202" s="139" t="str">
        <f>IF(OR(C202="Resuelto",C202=""),"",SUM(L202,O202,R202,U202))</f>
        <v/>
      </c>
      <c r="AA202" s="28">
        <v>431</v>
      </c>
      <c r="AB202" s="28" t="str">
        <f t="shared" ca="1" si="11"/>
        <v/>
      </c>
      <c r="AC202" s="75" t="str">
        <f t="shared" ca="1" si="12"/>
        <v/>
      </c>
      <c r="AH202" s="78" t="str">
        <f>IF(AI202="","",MAX($AH$5:AH201)+1)</f>
        <v/>
      </c>
      <c r="AI202" s="53" t="str">
        <f>IF(G201="","",IF(COUNTIF($AI$11:AI201,G201)=0,G201,""))</f>
        <v/>
      </c>
      <c r="AJ202" s="53" t="str">
        <f t="shared" si="13"/>
        <v/>
      </c>
      <c r="AK202" s="135"/>
    </row>
    <row r="203" spans="1:37" ht="25.5" customHeight="1" x14ac:dyDescent="0.25">
      <c r="A203" s="136"/>
      <c r="B203" s="136"/>
      <c r="C203" s="136"/>
      <c r="D203" s="136"/>
      <c r="E203" s="137"/>
      <c r="F203" s="137"/>
      <c r="G203" s="136"/>
      <c r="H203" s="137"/>
      <c r="I203" s="140" t="str">
        <f t="shared" si="14"/>
        <v/>
      </c>
      <c r="J203" s="140"/>
      <c r="K203" s="140"/>
      <c r="L203" s="74" t="str">
        <f>IF(AND(C203="Abierto",D203="Urgente"),A203,"")</f>
        <v/>
      </c>
      <c r="M203" s="74" t="str">
        <f ca="1">IF(AND(C203="Abierto",D203="Urgente"),TODAY()-E203,"")</f>
        <v/>
      </c>
      <c r="N203" s="74" t="str">
        <f>IF(AND(C203="Abierto",D203="Urgente"),RANK(M203,$M$13:$M$767,0)+COUNTIF($M$13:M203,M203)-1,"")</f>
        <v/>
      </c>
      <c r="O203" s="74" t="str">
        <f>IF(AND(C203="Abierto",D203="Alta"),A203,"")</f>
        <v/>
      </c>
      <c r="P203" s="74" t="str">
        <f ca="1">IF(AND(C203="Abierto",D203="Alta"),TODAY()-E203,"")</f>
        <v/>
      </c>
      <c r="Q203" s="74" t="str">
        <f>IF(AND(C203="Abierto",D203="Alta"),RANK(P203,$P$13:$P$767,0)+COUNTIF($P$13:P203,P203)-1+MAX(N:N),"")</f>
        <v/>
      </c>
      <c r="R203" s="74" t="str">
        <f>IF(AND(C203="Abierto",D203="Media"),A203,"")</f>
        <v/>
      </c>
      <c r="S203" s="74" t="str">
        <f ca="1">IF(AND(C203="Abierto",D203="Media"),TODAY()-E203,"")</f>
        <v/>
      </c>
      <c r="T203" s="74" t="str">
        <f>IF(AND(C203="Abierto",D203="Media"),RANK(S203,$S$13:$S$767,0)+COUNTIF($S$13:S203,S203)-1+MAX(N:N,Q:Q),"")</f>
        <v/>
      </c>
      <c r="U203" s="74" t="str">
        <f>IF(AND(C203="Abierto",D203="Baja"),A203,"")</f>
        <v/>
      </c>
      <c r="V203" s="74" t="str">
        <f ca="1">IF(AND(C203="Abierto",D203="Baja"),TODAY()-E203,"")</f>
        <v/>
      </c>
      <c r="W203" s="74" t="str">
        <f>IF(AND(C203="Abierto",D203="Baja"),RANK(V203,$V$13:$V$767,0)+COUNTIF($V$13:V203,V203)-1+MAX(N:N,Q:Q,T:T),"")</f>
        <v/>
      </c>
      <c r="X203" s="139" t="str">
        <f>IF(OR(C203="Resuelto",C203=""),"",SUM(N203,Q203,T203,W203))</f>
        <v/>
      </c>
      <c r="Y203" s="139" t="str">
        <f>IF(OR(C203="Resuelto",C203=""),"",SUM(M203,P203,S203,V203))</f>
        <v/>
      </c>
      <c r="Z203" s="139" t="str">
        <f>IF(OR(C203="Resuelto",C203=""),"",SUM(L203,O203,R203,U203))</f>
        <v/>
      </c>
      <c r="AA203" s="28">
        <v>432</v>
      </c>
      <c r="AB203" s="28" t="str">
        <f t="shared" ca="1" si="11"/>
        <v/>
      </c>
      <c r="AC203" s="75" t="str">
        <f t="shared" ca="1" si="12"/>
        <v/>
      </c>
      <c r="AH203" s="78" t="str">
        <f>IF(AI203="","",MAX($AH$5:AH202)+1)</f>
        <v/>
      </c>
      <c r="AI203" s="53" t="str">
        <f>IF(G202="","",IF(COUNTIF($AI$11:AI202,G202)=0,G202,""))</f>
        <v/>
      </c>
      <c r="AJ203" s="53" t="str">
        <f t="shared" si="13"/>
        <v/>
      </c>
      <c r="AK203" s="135"/>
    </row>
    <row r="204" spans="1:37" ht="25.5" customHeight="1" x14ac:dyDescent="0.25">
      <c r="A204" s="136"/>
      <c r="B204" s="136"/>
      <c r="C204" s="136"/>
      <c r="D204" s="136"/>
      <c r="E204" s="137"/>
      <c r="F204" s="137"/>
      <c r="G204" s="136"/>
      <c r="H204" s="137"/>
      <c r="I204" s="140" t="str">
        <f t="shared" si="14"/>
        <v/>
      </c>
      <c r="J204" s="140"/>
      <c r="K204" s="140"/>
      <c r="L204" s="74" t="str">
        <f>IF(AND(C204="Abierto",D204="Urgente"),A204,"")</f>
        <v/>
      </c>
      <c r="M204" s="74" t="str">
        <f ca="1">IF(AND(C204="Abierto",D204="Urgente"),TODAY()-E204,"")</f>
        <v/>
      </c>
      <c r="N204" s="74" t="str">
        <f>IF(AND(C204="Abierto",D204="Urgente"),RANK(M204,$M$13:$M$767,0)+COUNTIF($M$13:M204,M204)-1,"")</f>
        <v/>
      </c>
      <c r="O204" s="74" t="str">
        <f>IF(AND(C204="Abierto",D204="Alta"),A204,"")</f>
        <v/>
      </c>
      <c r="P204" s="74" t="str">
        <f ca="1">IF(AND(C204="Abierto",D204="Alta"),TODAY()-E204,"")</f>
        <v/>
      </c>
      <c r="Q204" s="74" t="str">
        <f>IF(AND(C204="Abierto",D204="Alta"),RANK(P204,$P$13:$P$767,0)+COUNTIF($P$13:P204,P204)-1+MAX(N:N),"")</f>
        <v/>
      </c>
      <c r="R204" s="74" t="str">
        <f>IF(AND(C204="Abierto",D204="Media"),A204,"")</f>
        <v/>
      </c>
      <c r="S204" s="74" t="str">
        <f ca="1">IF(AND(C204="Abierto",D204="Media"),TODAY()-E204,"")</f>
        <v/>
      </c>
      <c r="T204" s="74" t="str">
        <f>IF(AND(C204="Abierto",D204="Media"),RANK(S204,$S$13:$S$767,0)+COUNTIF($S$13:S204,S204)-1+MAX(N:N,Q:Q),"")</f>
        <v/>
      </c>
      <c r="U204" s="74" t="str">
        <f>IF(AND(C204="Abierto",D204="Baja"),A204,"")</f>
        <v/>
      </c>
      <c r="V204" s="74" t="str">
        <f ca="1">IF(AND(C204="Abierto",D204="Baja"),TODAY()-E204,"")</f>
        <v/>
      </c>
      <c r="W204" s="74" t="str">
        <f>IF(AND(C204="Abierto",D204="Baja"),RANK(V204,$V$13:$V$767,0)+COUNTIF($V$13:V204,V204)-1+MAX(N:N,Q:Q,T:T),"")</f>
        <v/>
      </c>
      <c r="X204" s="139" t="str">
        <f>IF(OR(C204="Resuelto",C204=""),"",SUM(N204,Q204,T204,W204))</f>
        <v/>
      </c>
      <c r="Y204" s="139" t="str">
        <f>IF(OR(C204="Resuelto",C204=""),"",SUM(M204,P204,S204,V204))</f>
        <v/>
      </c>
      <c r="Z204" s="139" t="str">
        <f>IF(OR(C204="Resuelto",C204=""),"",SUM(L204,O204,R204,U204))</f>
        <v/>
      </c>
      <c r="AA204" s="28">
        <v>433</v>
      </c>
      <c r="AB204" s="28" t="str">
        <f t="shared" ca="1" si="11"/>
        <v/>
      </c>
      <c r="AC204" s="75" t="str">
        <f t="shared" ca="1" si="12"/>
        <v/>
      </c>
      <c r="AH204" s="78" t="str">
        <f>IF(AI204="","",MAX($AH$5:AH203)+1)</f>
        <v/>
      </c>
      <c r="AI204" s="53" t="str">
        <f>IF(G203="","",IF(COUNTIF($AI$11:AI203,G203)=0,G203,""))</f>
        <v/>
      </c>
      <c r="AJ204" s="53" t="str">
        <f t="shared" si="13"/>
        <v/>
      </c>
      <c r="AK204" s="135"/>
    </row>
    <row r="205" spans="1:37" ht="25.5" customHeight="1" x14ac:dyDescent="0.25">
      <c r="A205" s="136"/>
      <c r="B205" s="136"/>
      <c r="C205" s="136"/>
      <c r="D205" s="136"/>
      <c r="E205" s="137"/>
      <c r="F205" s="137"/>
      <c r="G205" s="136"/>
      <c r="H205" s="137"/>
      <c r="I205" s="140" t="str">
        <f t="shared" si="14"/>
        <v/>
      </c>
      <c r="J205" s="140"/>
      <c r="K205" s="140"/>
      <c r="L205" s="74" t="str">
        <f>IF(AND(C205="Abierto",D205="Urgente"),A205,"")</f>
        <v/>
      </c>
      <c r="M205" s="74" t="str">
        <f ca="1">IF(AND(C205="Abierto",D205="Urgente"),TODAY()-E205,"")</f>
        <v/>
      </c>
      <c r="N205" s="74" t="str">
        <f>IF(AND(C205="Abierto",D205="Urgente"),RANK(M205,$M$13:$M$767,0)+COUNTIF($M$13:M205,M205)-1,"")</f>
        <v/>
      </c>
      <c r="O205" s="74" t="str">
        <f>IF(AND(C205="Abierto",D205="Alta"),A205,"")</f>
        <v/>
      </c>
      <c r="P205" s="74" t="str">
        <f ca="1">IF(AND(C205="Abierto",D205="Alta"),TODAY()-E205,"")</f>
        <v/>
      </c>
      <c r="Q205" s="74" t="str">
        <f>IF(AND(C205="Abierto",D205="Alta"),RANK(P205,$P$13:$P$767,0)+COUNTIF($P$13:P205,P205)-1+MAX(N:N),"")</f>
        <v/>
      </c>
      <c r="R205" s="74" t="str">
        <f>IF(AND(C205="Abierto",D205="Media"),A205,"")</f>
        <v/>
      </c>
      <c r="S205" s="74" t="str">
        <f ca="1">IF(AND(C205="Abierto",D205="Media"),TODAY()-E205,"")</f>
        <v/>
      </c>
      <c r="T205" s="74" t="str">
        <f>IF(AND(C205="Abierto",D205="Media"),RANK(S205,$S$13:$S$767,0)+COUNTIF($S$13:S205,S205)-1+MAX(N:N,Q:Q),"")</f>
        <v/>
      </c>
      <c r="U205" s="74" t="str">
        <f>IF(AND(C205="Abierto",D205="Baja"),A205,"")</f>
        <v/>
      </c>
      <c r="V205" s="74" t="str">
        <f ca="1">IF(AND(C205="Abierto",D205="Baja"),TODAY()-E205,"")</f>
        <v/>
      </c>
      <c r="W205" s="74" t="str">
        <f>IF(AND(C205="Abierto",D205="Baja"),RANK(V205,$V$13:$V$767,0)+COUNTIF($V$13:V205,V205)-1+MAX(N:N,Q:Q,T:T),"")</f>
        <v/>
      </c>
      <c r="X205" s="139" t="str">
        <f>IF(OR(C205="Resuelto",C205=""),"",SUM(N205,Q205,T205,W205))</f>
        <v/>
      </c>
      <c r="Y205" s="139" t="str">
        <f>IF(OR(C205="Resuelto",C205=""),"",SUM(M205,P205,S205,V205))</f>
        <v/>
      </c>
      <c r="Z205" s="139" t="str">
        <f>IF(OR(C205="Resuelto",C205=""),"",SUM(L205,O205,R205,U205))</f>
        <v/>
      </c>
      <c r="AA205" s="28">
        <v>434</v>
      </c>
      <c r="AB205" s="28" t="str">
        <f t="shared" ca="1" si="11"/>
        <v/>
      </c>
      <c r="AC205" s="75" t="str">
        <f t="shared" ca="1" si="12"/>
        <v/>
      </c>
      <c r="AH205" s="78" t="str">
        <f>IF(AI205="","",MAX($AH$5:AH204)+1)</f>
        <v/>
      </c>
      <c r="AI205" s="53" t="str">
        <f>IF(G204="","",IF(COUNTIF($AI$11:AI204,G204)=0,G204,""))</f>
        <v/>
      </c>
      <c r="AJ205" s="53" t="str">
        <f t="shared" si="13"/>
        <v/>
      </c>
      <c r="AK205" s="135"/>
    </row>
    <row r="206" spans="1:37" ht="25.5" customHeight="1" x14ac:dyDescent="0.25">
      <c r="A206" s="136"/>
      <c r="B206" s="136"/>
      <c r="C206" s="136"/>
      <c r="D206" s="136"/>
      <c r="E206" s="137"/>
      <c r="F206" s="137"/>
      <c r="G206" s="136"/>
      <c r="H206" s="137"/>
      <c r="I206" s="140" t="str">
        <f t="shared" si="14"/>
        <v/>
      </c>
      <c r="J206" s="140"/>
      <c r="K206" s="140"/>
      <c r="L206" s="74" t="str">
        <f>IF(AND(C206="Abierto",D206="Urgente"),A206,"")</f>
        <v/>
      </c>
      <c r="M206" s="74" t="str">
        <f ca="1">IF(AND(C206="Abierto",D206="Urgente"),TODAY()-E206,"")</f>
        <v/>
      </c>
      <c r="N206" s="74" t="str">
        <f>IF(AND(C206="Abierto",D206="Urgente"),RANK(M206,$M$13:$M$767,0)+COUNTIF($M$13:M206,M206)-1,"")</f>
        <v/>
      </c>
      <c r="O206" s="74" t="str">
        <f>IF(AND(C206="Abierto",D206="Alta"),A206,"")</f>
        <v/>
      </c>
      <c r="P206" s="74" t="str">
        <f ca="1">IF(AND(C206="Abierto",D206="Alta"),TODAY()-E206,"")</f>
        <v/>
      </c>
      <c r="Q206" s="74" t="str">
        <f>IF(AND(C206="Abierto",D206="Alta"),RANK(P206,$P$13:$P$767,0)+COUNTIF($P$13:P206,P206)-1+MAX(N:N),"")</f>
        <v/>
      </c>
      <c r="R206" s="74" t="str">
        <f>IF(AND(C206="Abierto",D206="Media"),A206,"")</f>
        <v/>
      </c>
      <c r="S206" s="74" t="str">
        <f ca="1">IF(AND(C206="Abierto",D206="Media"),TODAY()-E206,"")</f>
        <v/>
      </c>
      <c r="T206" s="74" t="str">
        <f>IF(AND(C206="Abierto",D206="Media"),RANK(S206,$S$13:$S$767,0)+COUNTIF($S$13:S206,S206)-1+MAX(N:N,Q:Q),"")</f>
        <v/>
      </c>
      <c r="U206" s="74" t="str">
        <f>IF(AND(C206="Abierto",D206="Baja"),A206,"")</f>
        <v/>
      </c>
      <c r="V206" s="74" t="str">
        <f ca="1">IF(AND(C206="Abierto",D206="Baja"),TODAY()-E206,"")</f>
        <v/>
      </c>
      <c r="W206" s="74" t="str">
        <f>IF(AND(C206="Abierto",D206="Baja"),RANK(V206,$V$13:$V$767,0)+COUNTIF($V$13:V206,V206)-1+MAX(N:N,Q:Q,T:T),"")</f>
        <v/>
      </c>
      <c r="X206" s="139" t="str">
        <f>IF(OR(C206="Resuelto",C206=""),"",SUM(N206,Q206,T206,W206))</f>
        <v/>
      </c>
      <c r="Y206" s="139" t="str">
        <f>IF(OR(C206="Resuelto",C206=""),"",SUM(M206,P206,S206,V206))</f>
        <v/>
      </c>
      <c r="Z206" s="139" t="str">
        <f>IF(OR(C206="Resuelto",C206=""),"",SUM(L206,O206,R206,U206))</f>
        <v/>
      </c>
      <c r="AA206" s="28">
        <v>435</v>
      </c>
      <c r="AB206" s="28" t="str">
        <f t="shared" ca="1" si="11"/>
        <v/>
      </c>
      <c r="AC206" s="75" t="str">
        <f t="shared" ca="1" si="12"/>
        <v/>
      </c>
      <c r="AH206" s="78" t="str">
        <f>IF(AI206="","",MAX($AH$5:AH205)+1)</f>
        <v/>
      </c>
      <c r="AI206" s="53" t="str">
        <f>IF(G205="","",IF(COUNTIF($AI$11:AI205,G205)=0,G205,""))</f>
        <v/>
      </c>
      <c r="AJ206" s="53" t="str">
        <f t="shared" si="13"/>
        <v/>
      </c>
      <c r="AK206" s="135"/>
    </row>
    <row r="207" spans="1:37" ht="25.5" customHeight="1" x14ac:dyDescent="0.25">
      <c r="A207" s="136"/>
      <c r="B207" s="136"/>
      <c r="C207" s="136"/>
      <c r="D207" s="136"/>
      <c r="E207" s="137"/>
      <c r="F207" s="137"/>
      <c r="G207" s="136"/>
      <c r="H207" s="137"/>
      <c r="I207" s="140" t="str">
        <f t="shared" si="14"/>
        <v/>
      </c>
      <c r="J207" s="140"/>
      <c r="K207" s="140"/>
      <c r="L207" s="74" t="str">
        <f>IF(AND(C207="Abierto",D207="Urgente"),A207,"")</f>
        <v/>
      </c>
      <c r="M207" s="74" t="str">
        <f ca="1">IF(AND(C207="Abierto",D207="Urgente"),TODAY()-E207,"")</f>
        <v/>
      </c>
      <c r="N207" s="74" t="str">
        <f>IF(AND(C207="Abierto",D207="Urgente"),RANK(M207,$M$13:$M$767,0)+COUNTIF($M$13:M207,M207)-1,"")</f>
        <v/>
      </c>
      <c r="O207" s="74" t="str">
        <f>IF(AND(C207="Abierto",D207="Alta"),A207,"")</f>
        <v/>
      </c>
      <c r="P207" s="74" t="str">
        <f ca="1">IF(AND(C207="Abierto",D207="Alta"),TODAY()-E207,"")</f>
        <v/>
      </c>
      <c r="Q207" s="74" t="str">
        <f>IF(AND(C207="Abierto",D207="Alta"),RANK(P207,$P$13:$P$767,0)+COUNTIF($P$13:P207,P207)-1+MAX(N:N),"")</f>
        <v/>
      </c>
      <c r="R207" s="74" t="str">
        <f>IF(AND(C207="Abierto",D207="Media"),A207,"")</f>
        <v/>
      </c>
      <c r="S207" s="74" t="str">
        <f ca="1">IF(AND(C207="Abierto",D207="Media"),TODAY()-E207,"")</f>
        <v/>
      </c>
      <c r="T207" s="74" t="str">
        <f>IF(AND(C207="Abierto",D207="Media"),RANK(S207,$S$13:$S$767,0)+COUNTIF($S$13:S207,S207)-1+MAX(N:N,Q:Q),"")</f>
        <v/>
      </c>
      <c r="U207" s="74" t="str">
        <f>IF(AND(C207="Abierto",D207="Baja"),A207,"")</f>
        <v/>
      </c>
      <c r="V207" s="74" t="str">
        <f ca="1">IF(AND(C207="Abierto",D207="Baja"),TODAY()-E207,"")</f>
        <v/>
      </c>
      <c r="W207" s="74" t="str">
        <f>IF(AND(C207="Abierto",D207="Baja"),RANK(V207,$V$13:$V$767,0)+COUNTIF($V$13:V207,V207)-1+MAX(N:N,Q:Q,T:T),"")</f>
        <v/>
      </c>
      <c r="X207" s="139" t="str">
        <f>IF(OR(C207="Resuelto",C207=""),"",SUM(N207,Q207,T207,W207))</f>
        <v/>
      </c>
      <c r="Y207" s="139" t="str">
        <f>IF(OR(C207="Resuelto",C207=""),"",SUM(M207,P207,S207,V207))</f>
        <v/>
      </c>
      <c r="Z207" s="139" t="str">
        <f>IF(OR(C207="Resuelto",C207=""),"",SUM(L207,O207,R207,U207))</f>
        <v/>
      </c>
      <c r="AA207" s="28">
        <v>436</v>
      </c>
      <c r="AB207" s="28" t="str">
        <f t="shared" ca="1" si="11"/>
        <v/>
      </c>
      <c r="AC207" s="75" t="str">
        <f t="shared" ca="1" si="12"/>
        <v/>
      </c>
      <c r="AH207" s="78" t="str">
        <f>IF(AI207="","",MAX($AH$5:AH206)+1)</f>
        <v/>
      </c>
      <c r="AI207" s="53" t="str">
        <f>IF(G206="","",IF(COUNTIF($AI$11:AI206,G206)=0,G206,""))</f>
        <v/>
      </c>
      <c r="AJ207" s="53" t="str">
        <f t="shared" si="13"/>
        <v/>
      </c>
      <c r="AK207" s="135"/>
    </row>
    <row r="208" spans="1:37" ht="25.5" customHeight="1" x14ac:dyDescent="0.25">
      <c r="A208" s="136"/>
      <c r="B208" s="136"/>
      <c r="C208" s="136"/>
      <c r="D208" s="136"/>
      <c r="E208" s="137"/>
      <c r="F208" s="137"/>
      <c r="G208" s="136"/>
      <c r="H208" s="137"/>
      <c r="I208" s="140" t="str">
        <f t="shared" si="14"/>
        <v/>
      </c>
      <c r="J208" s="140"/>
      <c r="K208" s="140"/>
      <c r="L208" s="74" t="str">
        <f>IF(AND(C208="Abierto",D208="Urgente"),A208,"")</f>
        <v/>
      </c>
      <c r="M208" s="74" t="str">
        <f ca="1">IF(AND(C208="Abierto",D208="Urgente"),TODAY()-E208,"")</f>
        <v/>
      </c>
      <c r="N208" s="74" t="str">
        <f>IF(AND(C208="Abierto",D208="Urgente"),RANK(M208,$M$13:$M$767,0)+COUNTIF($M$13:M208,M208)-1,"")</f>
        <v/>
      </c>
      <c r="O208" s="74" t="str">
        <f>IF(AND(C208="Abierto",D208="Alta"),A208,"")</f>
        <v/>
      </c>
      <c r="P208" s="74" t="str">
        <f ca="1">IF(AND(C208="Abierto",D208="Alta"),TODAY()-E208,"")</f>
        <v/>
      </c>
      <c r="Q208" s="74" t="str">
        <f>IF(AND(C208="Abierto",D208="Alta"),RANK(P208,$P$13:$P$767,0)+COUNTIF($P$13:P208,P208)-1+MAX(N:N),"")</f>
        <v/>
      </c>
      <c r="R208" s="74" t="str">
        <f>IF(AND(C208="Abierto",D208="Media"),A208,"")</f>
        <v/>
      </c>
      <c r="S208" s="74" t="str">
        <f ca="1">IF(AND(C208="Abierto",D208="Media"),TODAY()-E208,"")</f>
        <v/>
      </c>
      <c r="T208" s="74" t="str">
        <f>IF(AND(C208="Abierto",D208="Media"),RANK(S208,$S$13:$S$767,0)+COUNTIF($S$13:S208,S208)-1+MAX(N:N,Q:Q),"")</f>
        <v/>
      </c>
      <c r="U208" s="74" t="str">
        <f>IF(AND(C208="Abierto",D208="Baja"),A208,"")</f>
        <v/>
      </c>
      <c r="V208" s="74" t="str">
        <f ca="1">IF(AND(C208="Abierto",D208="Baja"),TODAY()-E208,"")</f>
        <v/>
      </c>
      <c r="W208" s="74" t="str">
        <f>IF(AND(C208="Abierto",D208="Baja"),RANK(V208,$V$13:$V$767,0)+COUNTIF($V$13:V208,V208)-1+MAX(N:N,Q:Q,T:T),"")</f>
        <v/>
      </c>
      <c r="X208" s="139" t="str">
        <f>IF(OR(C208="Resuelto",C208=""),"",SUM(N208,Q208,T208,W208))</f>
        <v/>
      </c>
      <c r="Y208" s="139" t="str">
        <f>IF(OR(C208="Resuelto",C208=""),"",SUM(M208,P208,S208,V208))</f>
        <v/>
      </c>
      <c r="Z208" s="139" t="str">
        <f>IF(OR(C208="Resuelto",C208=""),"",SUM(L208,O208,R208,U208))</f>
        <v/>
      </c>
      <c r="AA208" s="28">
        <v>437</v>
      </c>
      <c r="AB208" s="28" t="str">
        <f t="shared" ca="1" si="11"/>
        <v/>
      </c>
      <c r="AC208" s="75" t="str">
        <f t="shared" ca="1" si="12"/>
        <v/>
      </c>
      <c r="AH208" s="78" t="str">
        <f>IF(AI208="","",MAX($AH$5:AH207)+1)</f>
        <v/>
      </c>
      <c r="AI208" s="53" t="str">
        <f>IF(G207="","",IF(COUNTIF($AI$11:AI207,G207)=0,G207,""))</f>
        <v/>
      </c>
      <c r="AJ208" s="53" t="str">
        <f t="shared" si="13"/>
        <v/>
      </c>
      <c r="AK208" s="135"/>
    </row>
    <row r="209" spans="1:37" ht="25.5" customHeight="1" x14ac:dyDescent="0.25">
      <c r="A209" s="136"/>
      <c r="B209" s="136"/>
      <c r="C209" s="136"/>
      <c r="D209" s="136"/>
      <c r="E209" s="137"/>
      <c r="F209" s="137"/>
      <c r="G209" s="136"/>
      <c r="H209" s="137"/>
      <c r="I209" s="140" t="str">
        <f t="shared" si="14"/>
        <v/>
      </c>
      <c r="J209" s="140"/>
      <c r="K209" s="140"/>
      <c r="L209" s="74" t="str">
        <f>IF(AND(C209="Abierto",D209="Urgente"),A209,"")</f>
        <v/>
      </c>
      <c r="M209" s="74" t="str">
        <f ca="1">IF(AND(C209="Abierto",D209="Urgente"),TODAY()-E209,"")</f>
        <v/>
      </c>
      <c r="N209" s="74" t="str">
        <f>IF(AND(C209="Abierto",D209="Urgente"),RANK(M209,$M$13:$M$767,0)+COUNTIF($M$13:M209,M209)-1,"")</f>
        <v/>
      </c>
      <c r="O209" s="74" t="str">
        <f>IF(AND(C209="Abierto",D209="Alta"),A209,"")</f>
        <v/>
      </c>
      <c r="P209" s="74" t="str">
        <f ca="1">IF(AND(C209="Abierto",D209="Alta"),TODAY()-E209,"")</f>
        <v/>
      </c>
      <c r="Q209" s="74" t="str">
        <f>IF(AND(C209="Abierto",D209="Alta"),RANK(P209,$P$13:$P$767,0)+COUNTIF($P$13:P209,P209)-1+MAX(N:N),"")</f>
        <v/>
      </c>
      <c r="R209" s="74" t="str">
        <f>IF(AND(C209="Abierto",D209="Media"),A209,"")</f>
        <v/>
      </c>
      <c r="S209" s="74" t="str">
        <f ca="1">IF(AND(C209="Abierto",D209="Media"),TODAY()-E209,"")</f>
        <v/>
      </c>
      <c r="T209" s="74" t="str">
        <f>IF(AND(C209="Abierto",D209="Media"),RANK(S209,$S$13:$S$767,0)+COUNTIF($S$13:S209,S209)-1+MAX(N:N,Q:Q),"")</f>
        <v/>
      </c>
      <c r="U209" s="74" t="str">
        <f>IF(AND(C209="Abierto",D209="Baja"),A209,"")</f>
        <v/>
      </c>
      <c r="V209" s="74" t="str">
        <f ca="1">IF(AND(C209="Abierto",D209="Baja"),TODAY()-E209,"")</f>
        <v/>
      </c>
      <c r="W209" s="74" t="str">
        <f>IF(AND(C209="Abierto",D209="Baja"),RANK(V209,$V$13:$V$767,0)+COUNTIF($V$13:V209,V209)-1+MAX(N:N,Q:Q,T:T),"")</f>
        <v/>
      </c>
      <c r="X209" s="139" t="str">
        <f>IF(OR(C209="Resuelto",C209=""),"",SUM(N209,Q209,T209,W209))</f>
        <v/>
      </c>
      <c r="Y209" s="139" t="str">
        <f>IF(OR(C209="Resuelto",C209=""),"",SUM(M209,P209,S209,V209))</f>
        <v/>
      </c>
      <c r="Z209" s="139" t="str">
        <f>IF(OR(C209="Resuelto",C209=""),"",SUM(L209,O209,R209,U209))</f>
        <v/>
      </c>
      <c r="AA209" s="28">
        <v>438</v>
      </c>
      <c r="AB209" s="28" t="str">
        <f t="shared" ca="1" si="11"/>
        <v/>
      </c>
      <c r="AC209" s="75" t="str">
        <f t="shared" ca="1" si="12"/>
        <v/>
      </c>
      <c r="AH209" s="78" t="str">
        <f>IF(AI209="","",MAX($AH$5:AH208)+1)</f>
        <v/>
      </c>
      <c r="AI209" s="53" t="str">
        <f>IF(G208="","",IF(COUNTIF($AI$11:AI208,G208)=0,G208,""))</f>
        <v/>
      </c>
      <c r="AJ209" s="53" t="str">
        <f t="shared" si="13"/>
        <v/>
      </c>
      <c r="AK209" s="135"/>
    </row>
    <row r="210" spans="1:37" ht="25.5" customHeight="1" x14ac:dyDescent="0.25">
      <c r="A210" s="136"/>
      <c r="B210" s="136"/>
      <c r="C210" s="136"/>
      <c r="D210" s="136"/>
      <c r="E210" s="137"/>
      <c r="F210" s="137"/>
      <c r="G210" s="136"/>
      <c r="H210" s="137"/>
      <c r="I210" s="140" t="str">
        <f t="shared" si="14"/>
        <v/>
      </c>
      <c r="J210" s="140"/>
      <c r="K210" s="140"/>
      <c r="L210" s="74" t="str">
        <f>IF(AND(C210="Abierto",D210="Urgente"),A210,"")</f>
        <v/>
      </c>
      <c r="M210" s="74" t="str">
        <f ca="1">IF(AND(C210="Abierto",D210="Urgente"),TODAY()-E210,"")</f>
        <v/>
      </c>
      <c r="N210" s="74" t="str">
        <f>IF(AND(C210="Abierto",D210="Urgente"),RANK(M210,$M$13:$M$767,0)+COUNTIF($M$13:M210,M210)-1,"")</f>
        <v/>
      </c>
      <c r="O210" s="74" t="str">
        <f>IF(AND(C210="Abierto",D210="Alta"),A210,"")</f>
        <v/>
      </c>
      <c r="P210" s="74" t="str">
        <f ca="1">IF(AND(C210="Abierto",D210="Alta"),TODAY()-E210,"")</f>
        <v/>
      </c>
      <c r="Q210" s="74" t="str">
        <f>IF(AND(C210="Abierto",D210="Alta"),RANK(P210,$P$13:$P$767,0)+COUNTIF($P$13:P210,P210)-1+MAX(N:N),"")</f>
        <v/>
      </c>
      <c r="R210" s="74" t="str">
        <f>IF(AND(C210="Abierto",D210="Media"),A210,"")</f>
        <v/>
      </c>
      <c r="S210" s="74" t="str">
        <f ca="1">IF(AND(C210="Abierto",D210="Media"),TODAY()-E210,"")</f>
        <v/>
      </c>
      <c r="T210" s="74" t="str">
        <f>IF(AND(C210="Abierto",D210="Media"),RANK(S210,$S$13:$S$767,0)+COUNTIF($S$13:S210,S210)-1+MAX(N:N,Q:Q),"")</f>
        <v/>
      </c>
      <c r="U210" s="74" t="str">
        <f>IF(AND(C210="Abierto",D210="Baja"),A210,"")</f>
        <v/>
      </c>
      <c r="V210" s="74" t="str">
        <f ca="1">IF(AND(C210="Abierto",D210="Baja"),TODAY()-E210,"")</f>
        <v/>
      </c>
      <c r="W210" s="74" t="str">
        <f>IF(AND(C210="Abierto",D210="Baja"),RANK(V210,$V$13:$V$767,0)+COUNTIF($V$13:V210,V210)-1+MAX(N:N,Q:Q,T:T),"")</f>
        <v/>
      </c>
      <c r="X210" s="139" t="str">
        <f>IF(OR(C210="Resuelto",C210=""),"",SUM(N210,Q210,T210,W210))</f>
        <v/>
      </c>
      <c r="Y210" s="139" t="str">
        <f>IF(OR(C210="Resuelto",C210=""),"",SUM(M210,P210,S210,V210))</f>
        <v/>
      </c>
      <c r="Z210" s="139" t="str">
        <f>IF(OR(C210="Resuelto",C210=""),"",SUM(L210,O210,R210,U210))</f>
        <v/>
      </c>
      <c r="AA210" s="28">
        <v>439</v>
      </c>
      <c r="AB210" s="28" t="str">
        <f t="shared" ca="1" si="11"/>
        <v/>
      </c>
      <c r="AC210" s="75" t="str">
        <f t="shared" ca="1" si="12"/>
        <v/>
      </c>
      <c r="AH210" s="78" t="str">
        <f>IF(AI210="","",MAX($AH$5:AH209)+1)</f>
        <v/>
      </c>
      <c r="AI210" s="53" t="str">
        <f>IF(G209="","",IF(COUNTIF($AI$11:AI209,G209)=0,G209,""))</f>
        <v/>
      </c>
      <c r="AJ210" s="53" t="str">
        <f t="shared" si="13"/>
        <v/>
      </c>
      <c r="AK210" s="135"/>
    </row>
    <row r="211" spans="1:37" ht="25.5" customHeight="1" x14ac:dyDescent="0.25">
      <c r="A211" s="136"/>
      <c r="B211" s="136"/>
      <c r="C211" s="136"/>
      <c r="D211" s="136"/>
      <c r="E211" s="137"/>
      <c r="F211" s="137"/>
      <c r="G211" s="136"/>
      <c r="H211" s="137"/>
      <c r="I211" s="140" t="str">
        <f t="shared" si="14"/>
        <v/>
      </c>
      <c r="J211" s="140"/>
      <c r="K211" s="140"/>
      <c r="L211" s="74" t="str">
        <f>IF(AND(C211="Abierto",D211="Urgente"),A211,"")</f>
        <v/>
      </c>
      <c r="M211" s="74" t="str">
        <f ca="1">IF(AND(C211="Abierto",D211="Urgente"),TODAY()-E211,"")</f>
        <v/>
      </c>
      <c r="N211" s="74" t="str">
        <f>IF(AND(C211="Abierto",D211="Urgente"),RANK(M211,$M$13:$M$767,0)+COUNTIF($M$13:M211,M211)-1,"")</f>
        <v/>
      </c>
      <c r="O211" s="74" t="str">
        <f>IF(AND(C211="Abierto",D211="Alta"),A211,"")</f>
        <v/>
      </c>
      <c r="P211" s="74" t="str">
        <f ca="1">IF(AND(C211="Abierto",D211="Alta"),TODAY()-E211,"")</f>
        <v/>
      </c>
      <c r="Q211" s="74" t="str">
        <f>IF(AND(C211="Abierto",D211="Alta"),RANK(P211,$P$13:$P$767,0)+COUNTIF($P$13:P211,P211)-1+MAX(N:N),"")</f>
        <v/>
      </c>
      <c r="R211" s="74" t="str">
        <f>IF(AND(C211="Abierto",D211="Media"),A211,"")</f>
        <v/>
      </c>
      <c r="S211" s="74" t="str">
        <f ca="1">IF(AND(C211="Abierto",D211="Media"),TODAY()-E211,"")</f>
        <v/>
      </c>
      <c r="T211" s="74" t="str">
        <f>IF(AND(C211="Abierto",D211="Media"),RANK(S211,$S$13:$S$767,0)+COUNTIF($S$13:S211,S211)-1+MAX(N:N,Q:Q),"")</f>
        <v/>
      </c>
      <c r="U211" s="74" t="str">
        <f>IF(AND(C211="Abierto",D211="Baja"),A211,"")</f>
        <v/>
      </c>
      <c r="V211" s="74" t="str">
        <f ca="1">IF(AND(C211="Abierto",D211="Baja"),TODAY()-E211,"")</f>
        <v/>
      </c>
      <c r="W211" s="74" t="str">
        <f>IF(AND(C211="Abierto",D211="Baja"),RANK(V211,$V$13:$V$767,0)+COUNTIF($V$13:V211,V211)-1+MAX(N:N,Q:Q,T:T),"")</f>
        <v/>
      </c>
      <c r="X211" s="139" t="str">
        <f>IF(OR(C211="Resuelto",C211=""),"",SUM(N211,Q211,T211,W211))</f>
        <v/>
      </c>
      <c r="Y211" s="139" t="str">
        <f>IF(OR(C211="Resuelto",C211=""),"",SUM(M211,P211,S211,V211))</f>
        <v/>
      </c>
      <c r="Z211" s="139" t="str">
        <f>IF(OR(C211="Resuelto",C211=""),"",SUM(L211,O211,R211,U211))</f>
        <v/>
      </c>
      <c r="AA211" s="28">
        <v>440</v>
      </c>
      <c r="AB211" s="28" t="str">
        <f t="shared" ca="1" si="11"/>
        <v/>
      </c>
      <c r="AC211" s="75" t="str">
        <f t="shared" ca="1" si="12"/>
        <v/>
      </c>
      <c r="AH211" s="78" t="str">
        <f>IF(AI211="","",MAX($AH$5:AH210)+1)</f>
        <v/>
      </c>
      <c r="AI211" s="53" t="str">
        <f>IF(G210="","",IF(COUNTIF($AI$11:AI210,G210)=0,G210,""))</f>
        <v/>
      </c>
      <c r="AJ211" s="53" t="str">
        <f t="shared" si="13"/>
        <v/>
      </c>
      <c r="AK211" s="135"/>
    </row>
    <row r="212" spans="1:37" ht="25.5" customHeight="1" x14ac:dyDescent="0.25">
      <c r="A212" s="136"/>
      <c r="B212" s="136"/>
      <c r="C212" s="136"/>
      <c r="D212" s="136"/>
      <c r="E212" s="137"/>
      <c r="F212" s="137"/>
      <c r="G212" s="136"/>
      <c r="H212" s="137"/>
      <c r="I212" s="140" t="str">
        <f t="shared" si="14"/>
        <v/>
      </c>
      <c r="J212" s="140"/>
      <c r="K212" s="140"/>
      <c r="L212" s="74" t="str">
        <f>IF(AND(C212="Abierto",D212="Urgente"),A212,"")</f>
        <v/>
      </c>
      <c r="M212" s="74" t="str">
        <f ca="1">IF(AND(C212="Abierto",D212="Urgente"),TODAY()-E212,"")</f>
        <v/>
      </c>
      <c r="N212" s="74" t="str">
        <f>IF(AND(C212="Abierto",D212="Urgente"),RANK(M212,$M$13:$M$767,0)+COUNTIF($M$13:M212,M212)-1,"")</f>
        <v/>
      </c>
      <c r="O212" s="74" t="str">
        <f>IF(AND(C212="Abierto",D212="Alta"),A212,"")</f>
        <v/>
      </c>
      <c r="P212" s="74" t="str">
        <f ca="1">IF(AND(C212="Abierto",D212="Alta"),TODAY()-E212,"")</f>
        <v/>
      </c>
      <c r="Q212" s="74" t="str">
        <f>IF(AND(C212="Abierto",D212="Alta"),RANK(P212,$P$13:$P$767,0)+COUNTIF($P$13:P212,P212)-1+MAX(N:N),"")</f>
        <v/>
      </c>
      <c r="R212" s="74" t="str">
        <f>IF(AND(C212="Abierto",D212="Media"),A212,"")</f>
        <v/>
      </c>
      <c r="S212" s="74" t="str">
        <f ca="1">IF(AND(C212="Abierto",D212="Media"),TODAY()-E212,"")</f>
        <v/>
      </c>
      <c r="T212" s="74" t="str">
        <f>IF(AND(C212="Abierto",D212="Media"),RANK(S212,$S$13:$S$767,0)+COUNTIF($S$13:S212,S212)-1+MAX(N:N,Q:Q),"")</f>
        <v/>
      </c>
      <c r="U212" s="74" t="str">
        <f>IF(AND(C212="Abierto",D212="Baja"),A212,"")</f>
        <v/>
      </c>
      <c r="V212" s="74" t="str">
        <f ca="1">IF(AND(C212="Abierto",D212="Baja"),TODAY()-E212,"")</f>
        <v/>
      </c>
      <c r="W212" s="74" t="str">
        <f>IF(AND(C212="Abierto",D212="Baja"),RANK(V212,$V$13:$V$767,0)+COUNTIF($V$13:V212,V212)-1+MAX(N:N,Q:Q,T:T),"")</f>
        <v/>
      </c>
      <c r="X212" s="139" t="str">
        <f>IF(OR(C212="Resuelto",C212=""),"",SUM(N212,Q212,T212,W212))</f>
        <v/>
      </c>
      <c r="Y212" s="139" t="str">
        <f>IF(OR(C212="Resuelto",C212=""),"",SUM(M212,P212,S212,V212))</f>
        <v/>
      </c>
      <c r="Z212" s="139" t="str">
        <f>IF(OR(C212="Resuelto",C212=""),"",SUM(L212,O212,R212,U212))</f>
        <v/>
      </c>
      <c r="AA212" s="28">
        <v>441</v>
      </c>
      <c r="AB212" s="28" t="str">
        <f t="shared" ca="1" si="11"/>
        <v/>
      </c>
      <c r="AC212" s="75" t="str">
        <f t="shared" ca="1" si="12"/>
        <v/>
      </c>
      <c r="AH212" s="78" t="str">
        <f>IF(AI212="","",MAX($AH$5:AH211)+1)</f>
        <v/>
      </c>
      <c r="AI212" s="53" t="str">
        <f>IF(G211="","",IF(COUNTIF($AI$11:AI211,G211)=0,G211,""))</f>
        <v/>
      </c>
      <c r="AJ212" s="53" t="str">
        <f t="shared" si="13"/>
        <v/>
      </c>
      <c r="AK212" s="135"/>
    </row>
    <row r="213" spans="1:37" ht="25.5" customHeight="1" x14ac:dyDescent="0.25">
      <c r="A213" s="136"/>
      <c r="B213" s="136"/>
      <c r="C213" s="136"/>
      <c r="D213" s="136"/>
      <c r="E213" s="137"/>
      <c r="F213" s="137"/>
      <c r="G213" s="136"/>
      <c r="H213" s="137"/>
      <c r="I213" s="140" t="str">
        <f t="shared" si="14"/>
        <v/>
      </c>
      <c r="J213" s="140"/>
      <c r="K213" s="140"/>
      <c r="L213" s="74" t="str">
        <f>IF(AND(C213="Abierto",D213="Urgente"),A213,"")</f>
        <v/>
      </c>
      <c r="M213" s="74" t="str">
        <f ca="1">IF(AND(C213="Abierto",D213="Urgente"),TODAY()-E213,"")</f>
        <v/>
      </c>
      <c r="N213" s="74" t="str">
        <f>IF(AND(C213="Abierto",D213="Urgente"),RANK(M213,$M$13:$M$767,0)+COUNTIF($M$13:M213,M213)-1,"")</f>
        <v/>
      </c>
      <c r="O213" s="74" t="str">
        <f>IF(AND(C213="Abierto",D213="Alta"),A213,"")</f>
        <v/>
      </c>
      <c r="P213" s="74" t="str">
        <f ca="1">IF(AND(C213="Abierto",D213="Alta"),TODAY()-E213,"")</f>
        <v/>
      </c>
      <c r="Q213" s="74" t="str">
        <f>IF(AND(C213="Abierto",D213="Alta"),RANK(P213,$P$13:$P$767,0)+COUNTIF($P$13:P213,P213)-1+MAX(N:N),"")</f>
        <v/>
      </c>
      <c r="R213" s="74" t="str">
        <f>IF(AND(C213="Abierto",D213="Media"),A213,"")</f>
        <v/>
      </c>
      <c r="S213" s="74" t="str">
        <f ca="1">IF(AND(C213="Abierto",D213="Media"),TODAY()-E213,"")</f>
        <v/>
      </c>
      <c r="T213" s="74" t="str">
        <f>IF(AND(C213="Abierto",D213="Media"),RANK(S213,$S$13:$S$767,0)+COUNTIF($S$13:S213,S213)-1+MAX(N:N,Q:Q),"")</f>
        <v/>
      </c>
      <c r="U213" s="74" t="str">
        <f>IF(AND(C213="Abierto",D213="Baja"),A213,"")</f>
        <v/>
      </c>
      <c r="V213" s="74" t="str">
        <f ca="1">IF(AND(C213="Abierto",D213="Baja"),TODAY()-E213,"")</f>
        <v/>
      </c>
      <c r="W213" s="74" t="str">
        <f>IF(AND(C213="Abierto",D213="Baja"),RANK(V213,$V$13:$V$767,0)+COUNTIF($V$13:V213,V213)-1+MAX(N:N,Q:Q,T:T),"")</f>
        <v/>
      </c>
      <c r="X213" s="139" t="str">
        <f>IF(OR(C213="Resuelto",C213=""),"",SUM(N213,Q213,T213,W213))</f>
        <v/>
      </c>
      <c r="Y213" s="139" t="str">
        <f>IF(OR(C213="Resuelto",C213=""),"",SUM(M213,P213,S213,V213))</f>
        <v/>
      </c>
      <c r="Z213" s="139" t="str">
        <f>IF(OR(C213="Resuelto",C213=""),"",SUM(L213,O213,R213,U213))</f>
        <v/>
      </c>
      <c r="AA213" s="28">
        <v>442</v>
      </c>
      <c r="AB213" s="28" t="str">
        <f t="shared" ca="1" si="11"/>
        <v/>
      </c>
      <c r="AC213" s="75" t="str">
        <f t="shared" ca="1" si="12"/>
        <v/>
      </c>
      <c r="AH213" s="78" t="str">
        <f>IF(AI213="","",MAX($AH$5:AH212)+1)</f>
        <v/>
      </c>
      <c r="AI213" s="53" t="str">
        <f>IF(G212="","",IF(COUNTIF($AI$11:AI212,G212)=0,G212,""))</f>
        <v/>
      </c>
      <c r="AJ213" s="53" t="str">
        <f t="shared" si="13"/>
        <v/>
      </c>
      <c r="AK213" s="135"/>
    </row>
    <row r="214" spans="1:37" ht="25.5" customHeight="1" x14ac:dyDescent="0.25">
      <c r="A214" s="136"/>
      <c r="B214" s="136"/>
      <c r="C214" s="136"/>
      <c r="D214" s="136"/>
      <c r="E214" s="137"/>
      <c r="F214" s="137"/>
      <c r="G214" s="136"/>
      <c r="H214" s="137"/>
      <c r="I214" s="140" t="str">
        <f t="shared" si="14"/>
        <v/>
      </c>
      <c r="J214" s="140"/>
      <c r="K214" s="140"/>
      <c r="L214" s="74" t="str">
        <f>IF(AND(C214="Abierto",D214="Urgente"),A214,"")</f>
        <v/>
      </c>
      <c r="M214" s="74" t="str">
        <f ca="1">IF(AND(C214="Abierto",D214="Urgente"),TODAY()-E214,"")</f>
        <v/>
      </c>
      <c r="N214" s="74" t="str">
        <f>IF(AND(C214="Abierto",D214="Urgente"),RANK(M214,$M$13:$M$767,0)+COUNTIF($M$13:M214,M214)-1,"")</f>
        <v/>
      </c>
      <c r="O214" s="74" t="str">
        <f>IF(AND(C214="Abierto",D214="Alta"),A214,"")</f>
        <v/>
      </c>
      <c r="P214" s="74" t="str">
        <f ca="1">IF(AND(C214="Abierto",D214="Alta"),TODAY()-E214,"")</f>
        <v/>
      </c>
      <c r="Q214" s="74" t="str">
        <f>IF(AND(C214="Abierto",D214="Alta"),RANK(P214,$P$13:$P$767,0)+COUNTIF($P$13:P214,P214)-1+MAX(N:N),"")</f>
        <v/>
      </c>
      <c r="R214" s="74" t="str">
        <f>IF(AND(C214="Abierto",D214="Media"),A214,"")</f>
        <v/>
      </c>
      <c r="S214" s="74" t="str">
        <f ca="1">IF(AND(C214="Abierto",D214="Media"),TODAY()-E214,"")</f>
        <v/>
      </c>
      <c r="T214" s="74" t="str">
        <f>IF(AND(C214="Abierto",D214="Media"),RANK(S214,$S$13:$S$767,0)+COUNTIF($S$13:S214,S214)-1+MAX(N:N,Q:Q),"")</f>
        <v/>
      </c>
      <c r="U214" s="74" t="str">
        <f>IF(AND(C214="Abierto",D214="Baja"),A214,"")</f>
        <v/>
      </c>
      <c r="V214" s="74" t="str">
        <f ca="1">IF(AND(C214="Abierto",D214="Baja"),TODAY()-E214,"")</f>
        <v/>
      </c>
      <c r="W214" s="74" t="str">
        <f>IF(AND(C214="Abierto",D214="Baja"),RANK(V214,$V$13:$V$767,0)+COUNTIF($V$13:V214,V214)-1+MAX(N:N,Q:Q,T:T),"")</f>
        <v/>
      </c>
      <c r="X214" s="139" t="str">
        <f>IF(OR(C214="Resuelto",C214=""),"",SUM(N214,Q214,T214,W214))</f>
        <v/>
      </c>
      <c r="Y214" s="139" t="str">
        <f>IF(OR(C214="Resuelto",C214=""),"",SUM(M214,P214,S214,V214))</f>
        <v/>
      </c>
      <c r="Z214" s="139" t="str">
        <f>IF(OR(C214="Resuelto",C214=""),"",SUM(L214,O214,R214,U214))</f>
        <v/>
      </c>
      <c r="AA214" s="28">
        <v>443</v>
      </c>
      <c r="AB214" s="28" t="str">
        <f t="shared" ca="1" si="11"/>
        <v/>
      </c>
      <c r="AC214" s="75" t="str">
        <f t="shared" ca="1" si="12"/>
        <v/>
      </c>
      <c r="AH214" s="78" t="str">
        <f>IF(AI214="","",MAX($AH$5:AH213)+1)</f>
        <v/>
      </c>
      <c r="AI214" s="53" t="str">
        <f>IF(G213="","",IF(COUNTIF($AI$11:AI213,G213)=0,G213,""))</f>
        <v/>
      </c>
      <c r="AJ214" s="53" t="str">
        <f t="shared" si="13"/>
        <v/>
      </c>
      <c r="AK214" s="135"/>
    </row>
    <row r="215" spans="1:37" ht="25.5" customHeight="1" x14ac:dyDescent="0.25">
      <c r="A215" s="136"/>
      <c r="B215" s="136"/>
      <c r="C215" s="136"/>
      <c r="D215" s="136"/>
      <c r="E215" s="137"/>
      <c r="F215" s="137"/>
      <c r="G215" s="136"/>
      <c r="H215" s="137"/>
      <c r="I215" s="140" t="str">
        <f t="shared" si="14"/>
        <v/>
      </c>
      <c r="J215" s="140"/>
      <c r="K215" s="140"/>
      <c r="L215" s="74" t="str">
        <f>IF(AND(C215="Abierto",D215="Urgente"),A215,"")</f>
        <v/>
      </c>
      <c r="M215" s="74" t="str">
        <f ca="1">IF(AND(C215="Abierto",D215="Urgente"),TODAY()-E215,"")</f>
        <v/>
      </c>
      <c r="N215" s="74" t="str">
        <f>IF(AND(C215="Abierto",D215="Urgente"),RANK(M215,$M$13:$M$767,0)+COUNTIF($M$13:M215,M215)-1,"")</f>
        <v/>
      </c>
      <c r="O215" s="74" t="str">
        <f>IF(AND(C215="Abierto",D215="Alta"),A215,"")</f>
        <v/>
      </c>
      <c r="P215" s="74" t="str">
        <f ca="1">IF(AND(C215="Abierto",D215="Alta"),TODAY()-E215,"")</f>
        <v/>
      </c>
      <c r="Q215" s="74" t="str">
        <f>IF(AND(C215="Abierto",D215="Alta"),RANK(P215,$P$13:$P$767,0)+COUNTIF($P$13:P215,P215)-1+MAX(N:N),"")</f>
        <v/>
      </c>
      <c r="R215" s="74" t="str">
        <f>IF(AND(C215="Abierto",D215="Media"),A215,"")</f>
        <v/>
      </c>
      <c r="S215" s="74" t="str">
        <f ca="1">IF(AND(C215="Abierto",D215="Media"),TODAY()-E215,"")</f>
        <v/>
      </c>
      <c r="T215" s="74" t="str">
        <f>IF(AND(C215="Abierto",D215="Media"),RANK(S215,$S$13:$S$767,0)+COUNTIF($S$13:S215,S215)-1+MAX(N:N,Q:Q),"")</f>
        <v/>
      </c>
      <c r="U215" s="74" t="str">
        <f>IF(AND(C215="Abierto",D215="Baja"),A215,"")</f>
        <v/>
      </c>
      <c r="V215" s="74" t="str">
        <f ca="1">IF(AND(C215="Abierto",D215="Baja"),TODAY()-E215,"")</f>
        <v/>
      </c>
      <c r="W215" s="74" t="str">
        <f>IF(AND(C215="Abierto",D215="Baja"),RANK(V215,$V$13:$V$767,0)+COUNTIF($V$13:V215,V215)-1+MAX(N:N,Q:Q,T:T),"")</f>
        <v/>
      </c>
      <c r="X215" s="139" t="str">
        <f>IF(OR(C215="Resuelto",C215=""),"",SUM(N215,Q215,T215,W215))</f>
        <v/>
      </c>
      <c r="Y215" s="139" t="str">
        <f>IF(OR(C215="Resuelto",C215=""),"",SUM(M215,P215,S215,V215))</f>
        <v/>
      </c>
      <c r="Z215" s="139" t="str">
        <f>IF(OR(C215="Resuelto",C215=""),"",SUM(L215,O215,R215,U215))</f>
        <v/>
      </c>
      <c r="AA215" s="28">
        <v>444</v>
      </c>
      <c r="AB215" s="28" t="str">
        <f t="shared" ca="1" si="11"/>
        <v/>
      </c>
      <c r="AC215" s="75" t="str">
        <f t="shared" ca="1" si="12"/>
        <v/>
      </c>
      <c r="AH215" s="78" t="str">
        <f>IF(AI215="","",MAX($AH$5:AH214)+1)</f>
        <v/>
      </c>
      <c r="AI215" s="53" t="str">
        <f>IF(G214="","",IF(COUNTIF($AI$11:AI214,G214)=0,G214,""))</f>
        <v/>
      </c>
      <c r="AJ215" s="53" t="str">
        <f t="shared" si="13"/>
        <v/>
      </c>
      <c r="AK215" s="135"/>
    </row>
    <row r="216" spans="1:37" ht="25.5" customHeight="1" x14ac:dyDescent="0.25">
      <c r="A216" s="136"/>
      <c r="B216" s="136"/>
      <c r="C216" s="136"/>
      <c r="D216" s="136"/>
      <c r="E216" s="137"/>
      <c r="F216" s="137"/>
      <c r="G216" s="136"/>
      <c r="H216" s="137"/>
      <c r="I216" s="140" t="str">
        <f t="shared" si="14"/>
        <v/>
      </c>
      <c r="J216" s="140"/>
      <c r="K216" s="140"/>
      <c r="L216" s="74" t="str">
        <f>IF(AND(C216="Abierto",D216="Urgente"),A216,"")</f>
        <v/>
      </c>
      <c r="M216" s="74" t="str">
        <f ca="1">IF(AND(C216="Abierto",D216="Urgente"),TODAY()-E216,"")</f>
        <v/>
      </c>
      <c r="N216" s="74" t="str">
        <f>IF(AND(C216="Abierto",D216="Urgente"),RANK(M216,$M$13:$M$767,0)+COUNTIF($M$13:M216,M216)-1,"")</f>
        <v/>
      </c>
      <c r="O216" s="74" t="str">
        <f>IF(AND(C216="Abierto",D216="Alta"),A216,"")</f>
        <v/>
      </c>
      <c r="P216" s="74" t="str">
        <f ca="1">IF(AND(C216="Abierto",D216="Alta"),TODAY()-E216,"")</f>
        <v/>
      </c>
      <c r="Q216" s="74" t="str">
        <f>IF(AND(C216="Abierto",D216="Alta"),RANK(P216,$P$13:$P$767,0)+COUNTIF($P$13:P216,P216)-1+MAX(N:N),"")</f>
        <v/>
      </c>
      <c r="R216" s="74" t="str">
        <f>IF(AND(C216="Abierto",D216="Media"),A216,"")</f>
        <v/>
      </c>
      <c r="S216" s="74" t="str">
        <f ca="1">IF(AND(C216="Abierto",D216="Media"),TODAY()-E216,"")</f>
        <v/>
      </c>
      <c r="T216" s="74" t="str">
        <f>IF(AND(C216="Abierto",D216="Media"),RANK(S216,$S$13:$S$767,0)+COUNTIF($S$13:S216,S216)-1+MAX(N:N,Q:Q),"")</f>
        <v/>
      </c>
      <c r="U216" s="74" t="str">
        <f>IF(AND(C216="Abierto",D216="Baja"),A216,"")</f>
        <v/>
      </c>
      <c r="V216" s="74" t="str">
        <f ca="1">IF(AND(C216="Abierto",D216="Baja"),TODAY()-E216,"")</f>
        <v/>
      </c>
      <c r="W216" s="74" t="str">
        <f>IF(AND(C216="Abierto",D216="Baja"),RANK(V216,$V$13:$V$767,0)+COUNTIF($V$13:V216,V216)-1+MAX(N:N,Q:Q,T:T),"")</f>
        <v/>
      </c>
      <c r="X216" s="139" t="str">
        <f>IF(OR(C216="Resuelto",C216=""),"",SUM(N216,Q216,T216,W216))</f>
        <v/>
      </c>
      <c r="Y216" s="139" t="str">
        <f>IF(OR(C216="Resuelto",C216=""),"",SUM(M216,P216,S216,V216))</f>
        <v/>
      </c>
      <c r="Z216" s="139" t="str">
        <f>IF(OR(C216="Resuelto",C216=""),"",SUM(L216,O216,R216,U216))</f>
        <v/>
      </c>
      <c r="AA216" s="28">
        <v>445</v>
      </c>
      <c r="AB216" s="28" t="str">
        <f t="shared" ca="1" si="11"/>
        <v/>
      </c>
      <c r="AC216" s="75" t="str">
        <f t="shared" ca="1" si="12"/>
        <v/>
      </c>
      <c r="AH216" s="78" t="str">
        <f>IF(AI216="","",MAX($AH$5:AH215)+1)</f>
        <v/>
      </c>
      <c r="AI216" s="53" t="str">
        <f>IF(G215="","",IF(COUNTIF($AI$11:AI215,G215)=0,G215,""))</f>
        <v/>
      </c>
      <c r="AJ216" s="53" t="str">
        <f t="shared" si="13"/>
        <v/>
      </c>
      <c r="AK216" s="135"/>
    </row>
    <row r="217" spans="1:37" ht="25.5" customHeight="1" x14ac:dyDescent="0.25">
      <c r="A217" s="136"/>
      <c r="B217" s="136"/>
      <c r="C217" s="136"/>
      <c r="D217" s="136"/>
      <c r="E217" s="137"/>
      <c r="F217" s="137"/>
      <c r="G217" s="136"/>
      <c r="H217" s="137"/>
      <c r="I217" s="140" t="str">
        <f t="shared" si="14"/>
        <v/>
      </c>
      <c r="J217" s="140"/>
      <c r="K217" s="140"/>
      <c r="L217" s="74" t="str">
        <f>IF(AND(C217="Abierto",D217="Urgente"),A217,"")</f>
        <v/>
      </c>
      <c r="M217" s="74" t="str">
        <f ca="1">IF(AND(C217="Abierto",D217="Urgente"),TODAY()-E217,"")</f>
        <v/>
      </c>
      <c r="N217" s="74" t="str">
        <f>IF(AND(C217="Abierto",D217="Urgente"),RANK(M217,$M$13:$M$767,0)+COUNTIF($M$13:M217,M217)-1,"")</f>
        <v/>
      </c>
      <c r="O217" s="74" t="str">
        <f>IF(AND(C217="Abierto",D217="Alta"),A217,"")</f>
        <v/>
      </c>
      <c r="P217" s="74" t="str">
        <f ca="1">IF(AND(C217="Abierto",D217="Alta"),TODAY()-E217,"")</f>
        <v/>
      </c>
      <c r="Q217" s="74" t="str">
        <f>IF(AND(C217="Abierto",D217="Alta"),RANK(P217,$P$13:$P$767,0)+COUNTIF($P$13:P217,P217)-1+MAX(N:N),"")</f>
        <v/>
      </c>
      <c r="R217" s="74" t="str">
        <f>IF(AND(C217="Abierto",D217="Media"),A217,"")</f>
        <v/>
      </c>
      <c r="S217" s="74" t="str">
        <f ca="1">IF(AND(C217="Abierto",D217="Media"),TODAY()-E217,"")</f>
        <v/>
      </c>
      <c r="T217" s="74" t="str">
        <f>IF(AND(C217="Abierto",D217="Media"),RANK(S217,$S$13:$S$767,0)+COUNTIF($S$13:S217,S217)-1+MAX(N:N,Q:Q),"")</f>
        <v/>
      </c>
      <c r="U217" s="74" t="str">
        <f>IF(AND(C217="Abierto",D217="Baja"),A217,"")</f>
        <v/>
      </c>
      <c r="V217" s="74" t="str">
        <f ca="1">IF(AND(C217="Abierto",D217="Baja"),TODAY()-E217,"")</f>
        <v/>
      </c>
      <c r="W217" s="74" t="str">
        <f>IF(AND(C217="Abierto",D217="Baja"),RANK(V217,$V$13:$V$767,0)+COUNTIF($V$13:V217,V217)-1+MAX(N:N,Q:Q,T:T),"")</f>
        <v/>
      </c>
      <c r="X217" s="139" t="str">
        <f>IF(OR(C217="Resuelto",C217=""),"",SUM(N217,Q217,T217,W217))</f>
        <v/>
      </c>
      <c r="Y217" s="139" t="str">
        <f>IF(OR(C217="Resuelto",C217=""),"",SUM(M217,P217,S217,V217))</f>
        <v/>
      </c>
      <c r="Z217" s="139" t="str">
        <f>IF(OR(C217="Resuelto",C217=""),"",SUM(L217,O217,R217,U217))</f>
        <v/>
      </c>
      <c r="AA217" s="28">
        <v>446</v>
      </c>
      <c r="AB217" s="28" t="str">
        <f t="shared" ca="1" si="11"/>
        <v/>
      </c>
      <c r="AC217" s="75" t="str">
        <f t="shared" ca="1" si="12"/>
        <v/>
      </c>
      <c r="AH217" s="78" t="str">
        <f>IF(AI217="","",MAX($AH$5:AH216)+1)</f>
        <v/>
      </c>
      <c r="AI217" s="53" t="str">
        <f>IF(G216="","",IF(COUNTIF($AI$11:AI216,G216)=0,G216,""))</f>
        <v/>
      </c>
      <c r="AJ217" s="53" t="str">
        <f t="shared" si="13"/>
        <v/>
      </c>
      <c r="AK217" s="135"/>
    </row>
    <row r="218" spans="1:37" ht="25.5" customHeight="1" x14ac:dyDescent="0.25">
      <c r="A218" s="136"/>
      <c r="B218" s="136"/>
      <c r="C218" s="136"/>
      <c r="D218" s="136"/>
      <c r="E218" s="137"/>
      <c r="F218" s="137"/>
      <c r="G218" s="136"/>
      <c r="H218" s="137"/>
      <c r="I218" s="140" t="str">
        <f t="shared" si="14"/>
        <v/>
      </c>
      <c r="J218" s="140"/>
      <c r="K218" s="140"/>
      <c r="L218" s="74" t="str">
        <f>IF(AND(C218="Abierto",D218="Urgente"),A218,"")</f>
        <v/>
      </c>
      <c r="M218" s="74" t="str">
        <f ca="1">IF(AND(C218="Abierto",D218="Urgente"),TODAY()-E218,"")</f>
        <v/>
      </c>
      <c r="N218" s="74" t="str">
        <f>IF(AND(C218="Abierto",D218="Urgente"),RANK(M218,$M$13:$M$767,0)+COUNTIF($M$13:M218,M218)-1,"")</f>
        <v/>
      </c>
      <c r="O218" s="74" t="str">
        <f>IF(AND(C218="Abierto",D218="Alta"),A218,"")</f>
        <v/>
      </c>
      <c r="P218" s="74" t="str">
        <f ca="1">IF(AND(C218="Abierto",D218="Alta"),TODAY()-E218,"")</f>
        <v/>
      </c>
      <c r="Q218" s="74" t="str">
        <f>IF(AND(C218="Abierto",D218="Alta"),RANK(P218,$P$13:$P$767,0)+COUNTIF($P$13:P218,P218)-1+MAX(N:N),"")</f>
        <v/>
      </c>
      <c r="R218" s="74" t="str">
        <f>IF(AND(C218="Abierto",D218="Media"),A218,"")</f>
        <v/>
      </c>
      <c r="S218" s="74" t="str">
        <f ca="1">IF(AND(C218="Abierto",D218="Media"),TODAY()-E218,"")</f>
        <v/>
      </c>
      <c r="T218" s="74" t="str">
        <f>IF(AND(C218="Abierto",D218="Media"),RANK(S218,$S$13:$S$767,0)+COUNTIF($S$13:S218,S218)-1+MAX(N:N,Q:Q),"")</f>
        <v/>
      </c>
      <c r="U218" s="74" t="str">
        <f>IF(AND(C218="Abierto",D218="Baja"),A218,"")</f>
        <v/>
      </c>
      <c r="V218" s="74" t="str">
        <f ca="1">IF(AND(C218="Abierto",D218="Baja"),TODAY()-E218,"")</f>
        <v/>
      </c>
      <c r="W218" s="74" t="str">
        <f>IF(AND(C218="Abierto",D218="Baja"),RANK(V218,$V$13:$V$767,0)+COUNTIF($V$13:V218,V218)-1+MAX(N:N,Q:Q,T:T),"")</f>
        <v/>
      </c>
      <c r="X218" s="139" t="str">
        <f>IF(OR(C218="Resuelto",C218=""),"",SUM(N218,Q218,T218,W218))</f>
        <v/>
      </c>
      <c r="Y218" s="139" t="str">
        <f>IF(OR(C218="Resuelto",C218=""),"",SUM(M218,P218,S218,V218))</f>
        <v/>
      </c>
      <c r="Z218" s="139" t="str">
        <f>IF(OR(C218="Resuelto",C218=""),"",SUM(L218,O218,R218,U218))</f>
        <v/>
      </c>
      <c r="AA218" s="28">
        <v>447</v>
      </c>
      <c r="AB218" s="28" t="str">
        <f t="shared" ca="1" si="11"/>
        <v/>
      </c>
      <c r="AC218" s="75" t="str">
        <f t="shared" ca="1" si="12"/>
        <v/>
      </c>
      <c r="AH218" s="78" t="str">
        <f>IF(AI218="","",MAX($AH$5:AH217)+1)</f>
        <v/>
      </c>
      <c r="AI218" s="53" t="str">
        <f>IF(G217="","",IF(COUNTIF($AI$11:AI217,G217)=0,G217,""))</f>
        <v/>
      </c>
      <c r="AJ218" s="53" t="str">
        <f t="shared" si="13"/>
        <v/>
      </c>
      <c r="AK218" s="135"/>
    </row>
    <row r="219" spans="1:37" ht="25.5" customHeight="1" x14ac:dyDescent="0.25">
      <c r="A219" s="136"/>
      <c r="B219" s="136"/>
      <c r="C219" s="136"/>
      <c r="D219" s="136"/>
      <c r="E219" s="137"/>
      <c r="F219" s="137"/>
      <c r="G219" s="136"/>
      <c r="H219" s="137"/>
      <c r="I219" s="140" t="str">
        <f t="shared" si="14"/>
        <v/>
      </c>
      <c r="J219" s="140"/>
      <c r="K219" s="140"/>
      <c r="L219" s="74" t="str">
        <f>IF(AND(C219="Abierto",D219="Urgente"),A219,"")</f>
        <v/>
      </c>
      <c r="M219" s="74" t="str">
        <f ca="1">IF(AND(C219="Abierto",D219="Urgente"),TODAY()-E219,"")</f>
        <v/>
      </c>
      <c r="N219" s="74" t="str">
        <f>IF(AND(C219="Abierto",D219="Urgente"),RANK(M219,$M$13:$M$767,0)+COUNTIF($M$13:M219,M219)-1,"")</f>
        <v/>
      </c>
      <c r="O219" s="74" t="str">
        <f>IF(AND(C219="Abierto",D219="Alta"),A219,"")</f>
        <v/>
      </c>
      <c r="P219" s="74" t="str">
        <f ca="1">IF(AND(C219="Abierto",D219="Alta"),TODAY()-E219,"")</f>
        <v/>
      </c>
      <c r="Q219" s="74" t="str">
        <f>IF(AND(C219="Abierto",D219="Alta"),RANK(P219,$P$13:$P$767,0)+COUNTIF($P$13:P219,P219)-1+MAX(N:N),"")</f>
        <v/>
      </c>
      <c r="R219" s="74" t="str">
        <f>IF(AND(C219="Abierto",D219="Media"),A219,"")</f>
        <v/>
      </c>
      <c r="S219" s="74" t="str">
        <f ca="1">IF(AND(C219="Abierto",D219="Media"),TODAY()-E219,"")</f>
        <v/>
      </c>
      <c r="T219" s="74" t="str">
        <f>IF(AND(C219="Abierto",D219="Media"),RANK(S219,$S$13:$S$767,0)+COUNTIF($S$13:S219,S219)-1+MAX(N:N,Q:Q),"")</f>
        <v/>
      </c>
      <c r="U219" s="74" t="str">
        <f>IF(AND(C219="Abierto",D219="Baja"),A219,"")</f>
        <v/>
      </c>
      <c r="V219" s="74" t="str">
        <f ca="1">IF(AND(C219="Abierto",D219="Baja"),TODAY()-E219,"")</f>
        <v/>
      </c>
      <c r="W219" s="74" t="str">
        <f>IF(AND(C219="Abierto",D219="Baja"),RANK(V219,$V$13:$V$767,0)+COUNTIF($V$13:V219,V219)-1+MAX(N:N,Q:Q,T:T),"")</f>
        <v/>
      </c>
      <c r="X219" s="139" t="str">
        <f>IF(OR(C219="Resuelto",C219=""),"",SUM(N219,Q219,T219,W219))</f>
        <v/>
      </c>
      <c r="Y219" s="139" t="str">
        <f>IF(OR(C219="Resuelto",C219=""),"",SUM(M219,P219,S219,V219))</f>
        <v/>
      </c>
      <c r="Z219" s="139" t="str">
        <f>IF(OR(C219="Resuelto",C219=""),"",SUM(L219,O219,R219,U219))</f>
        <v/>
      </c>
      <c r="AA219" s="28">
        <v>448</v>
      </c>
      <c r="AB219" s="28" t="str">
        <f t="shared" ca="1" si="11"/>
        <v/>
      </c>
      <c r="AC219" s="75" t="str">
        <f t="shared" ca="1" si="12"/>
        <v/>
      </c>
      <c r="AH219" s="78" t="str">
        <f>IF(AI219="","",MAX($AH$5:AH218)+1)</f>
        <v/>
      </c>
      <c r="AI219" s="53" t="str">
        <f>IF(G218="","",IF(COUNTIF($AI$11:AI218,G218)=0,G218,""))</f>
        <v/>
      </c>
      <c r="AJ219" s="53" t="str">
        <f t="shared" si="13"/>
        <v/>
      </c>
      <c r="AK219" s="135"/>
    </row>
    <row r="220" spans="1:37" ht="25.5" customHeight="1" x14ac:dyDescent="0.25">
      <c r="A220" s="136"/>
      <c r="B220" s="136"/>
      <c r="C220" s="136"/>
      <c r="D220" s="136"/>
      <c r="E220" s="137"/>
      <c r="F220" s="137"/>
      <c r="G220" s="136"/>
      <c r="H220" s="137"/>
      <c r="I220" s="140" t="str">
        <f t="shared" si="14"/>
        <v/>
      </c>
      <c r="J220" s="140"/>
      <c r="K220" s="140"/>
      <c r="L220" s="74" t="str">
        <f>IF(AND(C220="Abierto",D220="Urgente"),A220,"")</f>
        <v/>
      </c>
      <c r="M220" s="74" t="str">
        <f ca="1">IF(AND(C220="Abierto",D220="Urgente"),TODAY()-E220,"")</f>
        <v/>
      </c>
      <c r="N220" s="74" t="str">
        <f>IF(AND(C220="Abierto",D220="Urgente"),RANK(M220,$M$13:$M$767,0)+COUNTIF($M$13:M220,M220)-1,"")</f>
        <v/>
      </c>
      <c r="O220" s="74" t="str">
        <f>IF(AND(C220="Abierto",D220="Alta"),A220,"")</f>
        <v/>
      </c>
      <c r="P220" s="74" t="str">
        <f ca="1">IF(AND(C220="Abierto",D220="Alta"),TODAY()-E220,"")</f>
        <v/>
      </c>
      <c r="Q220" s="74" t="str">
        <f>IF(AND(C220="Abierto",D220="Alta"),RANK(P220,$P$13:$P$767,0)+COUNTIF($P$13:P220,P220)-1+MAX(N:N),"")</f>
        <v/>
      </c>
      <c r="R220" s="74" t="str">
        <f>IF(AND(C220="Abierto",D220="Media"),A220,"")</f>
        <v/>
      </c>
      <c r="S220" s="74" t="str">
        <f ca="1">IF(AND(C220="Abierto",D220="Media"),TODAY()-E220,"")</f>
        <v/>
      </c>
      <c r="T220" s="74" t="str">
        <f>IF(AND(C220="Abierto",D220="Media"),RANK(S220,$S$13:$S$767,0)+COUNTIF($S$13:S220,S220)-1+MAX(N:N,Q:Q),"")</f>
        <v/>
      </c>
      <c r="U220" s="74" t="str">
        <f>IF(AND(C220="Abierto",D220="Baja"),A220,"")</f>
        <v/>
      </c>
      <c r="V220" s="74" t="str">
        <f ca="1">IF(AND(C220="Abierto",D220="Baja"),TODAY()-E220,"")</f>
        <v/>
      </c>
      <c r="W220" s="74" t="str">
        <f>IF(AND(C220="Abierto",D220="Baja"),RANK(V220,$V$13:$V$767,0)+COUNTIF($V$13:V220,V220)-1+MAX(N:N,Q:Q,T:T),"")</f>
        <v/>
      </c>
      <c r="X220" s="139" t="str">
        <f>IF(OR(C220="Resuelto",C220=""),"",SUM(N220,Q220,T220,W220))</f>
        <v/>
      </c>
      <c r="Y220" s="139" t="str">
        <f>IF(OR(C220="Resuelto",C220=""),"",SUM(M220,P220,S220,V220))</f>
        <v/>
      </c>
      <c r="Z220" s="139" t="str">
        <f>IF(OR(C220="Resuelto",C220=""),"",SUM(L220,O220,R220,U220))</f>
        <v/>
      </c>
      <c r="AA220" s="28">
        <v>449</v>
      </c>
      <c r="AB220" s="28" t="str">
        <f t="shared" ca="1" si="11"/>
        <v/>
      </c>
      <c r="AC220" s="75" t="str">
        <f t="shared" ca="1" si="12"/>
        <v/>
      </c>
      <c r="AH220" s="78" t="str">
        <f>IF(AI220="","",MAX($AH$5:AH219)+1)</f>
        <v/>
      </c>
      <c r="AI220" s="53" t="str">
        <f>IF(G219="","",IF(COUNTIF($AI$11:AI219,G219)=0,G219,""))</f>
        <v/>
      </c>
      <c r="AJ220" s="53" t="str">
        <f t="shared" si="13"/>
        <v/>
      </c>
      <c r="AK220" s="135"/>
    </row>
    <row r="221" spans="1:37" ht="25.5" customHeight="1" x14ac:dyDescent="0.25">
      <c r="A221" s="136"/>
      <c r="B221" s="136"/>
      <c r="C221" s="136"/>
      <c r="D221" s="136"/>
      <c r="E221" s="137"/>
      <c r="F221" s="137"/>
      <c r="G221" s="136"/>
      <c r="H221" s="137"/>
      <c r="I221" s="140" t="str">
        <f t="shared" si="14"/>
        <v/>
      </c>
      <c r="J221" s="140"/>
      <c r="K221" s="140"/>
      <c r="L221" s="74" t="str">
        <f>IF(AND(C221="Abierto",D221="Urgente"),A221,"")</f>
        <v/>
      </c>
      <c r="M221" s="74" t="str">
        <f ca="1">IF(AND(C221="Abierto",D221="Urgente"),TODAY()-E221,"")</f>
        <v/>
      </c>
      <c r="N221" s="74" t="str">
        <f>IF(AND(C221="Abierto",D221="Urgente"),RANK(M221,$M$13:$M$767,0)+COUNTIF($M$13:M221,M221)-1,"")</f>
        <v/>
      </c>
      <c r="O221" s="74" t="str">
        <f>IF(AND(C221="Abierto",D221="Alta"),A221,"")</f>
        <v/>
      </c>
      <c r="P221" s="74" t="str">
        <f ca="1">IF(AND(C221="Abierto",D221="Alta"),TODAY()-E221,"")</f>
        <v/>
      </c>
      <c r="Q221" s="74" t="str">
        <f>IF(AND(C221="Abierto",D221="Alta"),RANK(P221,$P$13:$P$767,0)+COUNTIF($P$13:P221,P221)-1+MAX(N:N),"")</f>
        <v/>
      </c>
      <c r="R221" s="74" t="str">
        <f>IF(AND(C221="Abierto",D221="Media"),A221,"")</f>
        <v/>
      </c>
      <c r="S221" s="74" t="str">
        <f ca="1">IF(AND(C221="Abierto",D221="Media"),TODAY()-E221,"")</f>
        <v/>
      </c>
      <c r="T221" s="74" t="str">
        <f>IF(AND(C221="Abierto",D221="Media"),RANK(S221,$S$13:$S$767,0)+COUNTIF($S$13:S221,S221)-1+MAX(N:N,Q:Q),"")</f>
        <v/>
      </c>
      <c r="U221" s="74" t="str">
        <f>IF(AND(C221="Abierto",D221="Baja"),A221,"")</f>
        <v/>
      </c>
      <c r="V221" s="74" t="str">
        <f ca="1">IF(AND(C221="Abierto",D221="Baja"),TODAY()-E221,"")</f>
        <v/>
      </c>
      <c r="W221" s="74" t="str">
        <f>IF(AND(C221="Abierto",D221="Baja"),RANK(V221,$V$13:$V$767,0)+COUNTIF($V$13:V221,V221)-1+MAX(N:N,Q:Q,T:T),"")</f>
        <v/>
      </c>
      <c r="X221" s="139" t="str">
        <f>IF(OR(C221="Resuelto",C221=""),"",SUM(N221,Q221,T221,W221))</f>
        <v/>
      </c>
      <c r="Y221" s="139" t="str">
        <f>IF(OR(C221="Resuelto",C221=""),"",SUM(M221,P221,S221,V221))</f>
        <v/>
      </c>
      <c r="Z221" s="139" t="str">
        <f>IF(OR(C221="Resuelto",C221=""),"",SUM(L221,O221,R221,U221))</f>
        <v/>
      </c>
      <c r="AA221" s="28">
        <v>450</v>
      </c>
      <c r="AB221" s="28" t="str">
        <f t="shared" ca="1" si="11"/>
        <v/>
      </c>
      <c r="AC221" s="75" t="str">
        <f t="shared" ca="1" si="12"/>
        <v/>
      </c>
      <c r="AH221" s="78" t="str">
        <f>IF(AI221="","",MAX($AH$5:AH220)+1)</f>
        <v/>
      </c>
      <c r="AI221" s="53" t="str">
        <f>IF(G220="","",IF(COUNTIF($AI$11:AI220,G220)=0,G220,""))</f>
        <v/>
      </c>
      <c r="AJ221" s="53" t="str">
        <f t="shared" si="13"/>
        <v/>
      </c>
      <c r="AK221" s="135"/>
    </row>
    <row r="222" spans="1:37" ht="25.5" customHeight="1" x14ac:dyDescent="0.25">
      <c r="A222" s="136"/>
      <c r="B222" s="136"/>
      <c r="C222" s="136"/>
      <c r="D222" s="136"/>
      <c r="E222" s="137"/>
      <c r="F222" s="137"/>
      <c r="G222" s="136"/>
      <c r="H222" s="137"/>
      <c r="I222" s="140" t="str">
        <f t="shared" si="14"/>
        <v/>
      </c>
      <c r="J222" s="140"/>
      <c r="K222" s="140"/>
      <c r="L222" s="74" t="str">
        <f>IF(AND(C222="Abierto",D222="Urgente"),A222,"")</f>
        <v/>
      </c>
      <c r="M222" s="74" t="str">
        <f ca="1">IF(AND(C222="Abierto",D222="Urgente"),TODAY()-E222,"")</f>
        <v/>
      </c>
      <c r="N222" s="74" t="str">
        <f>IF(AND(C222="Abierto",D222="Urgente"),RANK(M222,$M$13:$M$767,0)+COUNTIF($M$13:M222,M222)-1,"")</f>
        <v/>
      </c>
      <c r="O222" s="74" t="str">
        <f>IF(AND(C222="Abierto",D222="Alta"),A222,"")</f>
        <v/>
      </c>
      <c r="P222" s="74" t="str">
        <f ca="1">IF(AND(C222="Abierto",D222="Alta"),TODAY()-E222,"")</f>
        <v/>
      </c>
      <c r="Q222" s="74" t="str">
        <f>IF(AND(C222="Abierto",D222="Alta"),RANK(P222,$P$13:$P$767,0)+COUNTIF($P$13:P222,P222)-1+MAX(N:N),"")</f>
        <v/>
      </c>
      <c r="R222" s="74" t="str">
        <f>IF(AND(C222="Abierto",D222="Media"),A222,"")</f>
        <v/>
      </c>
      <c r="S222" s="74" t="str">
        <f ca="1">IF(AND(C222="Abierto",D222="Media"),TODAY()-E222,"")</f>
        <v/>
      </c>
      <c r="T222" s="74" t="str">
        <f>IF(AND(C222="Abierto",D222="Media"),RANK(S222,$S$13:$S$767,0)+COUNTIF($S$13:S222,S222)-1+MAX(N:N,Q:Q),"")</f>
        <v/>
      </c>
      <c r="U222" s="74" t="str">
        <f>IF(AND(C222="Abierto",D222="Baja"),A222,"")</f>
        <v/>
      </c>
      <c r="V222" s="74" t="str">
        <f ca="1">IF(AND(C222="Abierto",D222="Baja"),TODAY()-E222,"")</f>
        <v/>
      </c>
      <c r="W222" s="74" t="str">
        <f>IF(AND(C222="Abierto",D222="Baja"),RANK(V222,$V$13:$V$767,0)+COUNTIF($V$13:V222,V222)-1+MAX(N:N,Q:Q,T:T),"")</f>
        <v/>
      </c>
      <c r="X222" s="139" t="str">
        <f>IF(OR(C222="Resuelto",C222=""),"",SUM(N222,Q222,T222,W222))</f>
        <v/>
      </c>
      <c r="Y222" s="139" t="str">
        <f>IF(OR(C222="Resuelto",C222=""),"",SUM(M222,P222,S222,V222))</f>
        <v/>
      </c>
      <c r="Z222" s="139" t="str">
        <f>IF(OR(C222="Resuelto",C222=""),"",SUM(L222,O222,R222,U222))</f>
        <v/>
      </c>
      <c r="AA222" s="28">
        <v>451</v>
      </c>
      <c r="AB222" s="28" t="str">
        <f t="shared" ca="1" si="11"/>
        <v/>
      </c>
      <c r="AC222" s="75" t="str">
        <f t="shared" ca="1" si="12"/>
        <v/>
      </c>
      <c r="AH222" s="78" t="str">
        <f>IF(AI222="","",MAX($AH$5:AH221)+1)</f>
        <v/>
      </c>
      <c r="AI222" s="53" t="str">
        <f>IF(G221="","",IF(COUNTIF($AI$11:AI221,G221)=0,G221,""))</f>
        <v/>
      </c>
      <c r="AJ222" s="53" t="str">
        <f t="shared" si="13"/>
        <v/>
      </c>
      <c r="AK222" s="135"/>
    </row>
    <row r="223" spans="1:37" ht="25.5" customHeight="1" x14ac:dyDescent="0.25">
      <c r="A223" s="136"/>
      <c r="B223" s="136"/>
      <c r="C223" s="136"/>
      <c r="D223" s="136"/>
      <c r="E223" s="137"/>
      <c r="F223" s="137"/>
      <c r="G223" s="136"/>
      <c r="H223" s="137"/>
      <c r="I223" s="140" t="str">
        <f t="shared" si="14"/>
        <v/>
      </c>
      <c r="J223" s="140"/>
      <c r="K223" s="140"/>
      <c r="L223" s="74" t="str">
        <f>IF(AND(C223="Abierto",D223="Urgente"),A223,"")</f>
        <v/>
      </c>
      <c r="M223" s="74" t="str">
        <f ca="1">IF(AND(C223="Abierto",D223="Urgente"),TODAY()-E223,"")</f>
        <v/>
      </c>
      <c r="N223" s="74" t="str">
        <f>IF(AND(C223="Abierto",D223="Urgente"),RANK(M223,$M$13:$M$767,0)+COUNTIF($M$13:M223,M223)-1,"")</f>
        <v/>
      </c>
      <c r="O223" s="74" t="str">
        <f>IF(AND(C223="Abierto",D223="Alta"),A223,"")</f>
        <v/>
      </c>
      <c r="P223" s="74" t="str">
        <f ca="1">IF(AND(C223="Abierto",D223="Alta"),TODAY()-E223,"")</f>
        <v/>
      </c>
      <c r="Q223" s="74" t="str">
        <f>IF(AND(C223="Abierto",D223="Alta"),RANK(P223,$P$13:$P$767,0)+COUNTIF($P$13:P223,P223)-1+MAX(N:N),"")</f>
        <v/>
      </c>
      <c r="R223" s="74" t="str">
        <f>IF(AND(C223="Abierto",D223="Media"),A223,"")</f>
        <v/>
      </c>
      <c r="S223" s="74" t="str">
        <f ca="1">IF(AND(C223="Abierto",D223="Media"),TODAY()-E223,"")</f>
        <v/>
      </c>
      <c r="T223" s="74" t="str">
        <f>IF(AND(C223="Abierto",D223="Media"),RANK(S223,$S$13:$S$767,0)+COUNTIF($S$13:S223,S223)-1+MAX(N:N,Q:Q),"")</f>
        <v/>
      </c>
      <c r="U223" s="74" t="str">
        <f>IF(AND(C223="Abierto",D223="Baja"),A223,"")</f>
        <v/>
      </c>
      <c r="V223" s="74" t="str">
        <f ca="1">IF(AND(C223="Abierto",D223="Baja"),TODAY()-E223,"")</f>
        <v/>
      </c>
      <c r="W223" s="74" t="str">
        <f>IF(AND(C223="Abierto",D223="Baja"),RANK(V223,$V$13:$V$767,0)+COUNTIF($V$13:V223,V223)-1+MAX(N:N,Q:Q,T:T),"")</f>
        <v/>
      </c>
      <c r="X223" s="139" t="str">
        <f>IF(OR(C223="Resuelto",C223=""),"",SUM(N223,Q223,T223,W223))</f>
        <v/>
      </c>
      <c r="Y223" s="139" t="str">
        <f>IF(OR(C223="Resuelto",C223=""),"",SUM(M223,P223,S223,V223))</f>
        <v/>
      </c>
      <c r="Z223" s="139" t="str">
        <f>IF(OR(C223="Resuelto",C223=""),"",SUM(L223,O223,R223,U223))</f>
        <v/>
      </c>
      <c r="AA223" s="28">
        <v>452</v>
      </c>
      <c r="AB223" s="28" t="str">
        <f t="shared" ca="1" si="11"/>
        <v/>
      </c>
      <c r="AC223" s="75" t="str">
        <f t="shared" ca="1" si="12"/>
        <v/>
      </c>
      <c r="AH223" s="78" t="str">
        <f>IF(AI223="","",MAX($AH$5:AH222)+1)</f>
        <v/>
      </c>
      <c r="AI223" s="53" t="str">
        <f>IF(G222="","",IF(COUNTIF($AI$11:AI222,G222)=0,G222,""))</f>
        <v/>
      </c>
      <c r="AJ223" s="53" t="str">
        <f t="shared" si="13"/>
        <v/>
      </c>
      <c r="AK223" s="135"/>
    </row>
    <row r="224" spans="1:37" ht="25.5" customHeight="1" x14ac:dyDescent="0.25">
      <c r="A224" s="136"/>
      <c r="B224" s="136"/>
      <c r="C224" s="136"/>
      <c r="D224" s="136"/>
      <c r="E224" s="137"/>
      <c r="F224" s="137"/>
      <c r="G224" s="136"/>
      <c r="H224" s="137"/>
      <c r="I224" s="140" t="str">
        <f t="shared" si="14"/>
        <v/>
      </c>
      <c r="J224" s="140"/>
      <c r="K224" s="140"/>
      <c r="L224" s="74" t="str">
        <f>IF(AND(C224="Abierto",D224="Urgente"),A224,"")</f>
        <v/>
      </c>
      <c r="M224" s="74" t="str">
        <f ca="1">IF(AND(C224="Abierto",D224="Urgente"),TODAY()-E224,"")</f>
        <v/>
      </c>
      <c r="N224" s="74" t="str">
        <f>IF(AND(C224="Abierto",D224="Urgente"),RANK(M224,$M$13:$M$767,0)+COUNTIF($M$13:M224,M224)-1,"")</f>
        <v/>
      </c>
      <c r="O224" s="74" t="str">
        <f>IF(AND(C224="Abierto",D224="Alta"),A224,"")</f>
        <v/>
      </c>
      <c r="P224" s="74" t="str">
        <f ca="1">IF(AND(C224="Abierto",D224="Alta"),TODAY()-E224,"")</f>
        <v/>
      </c>
      <c r="Q224" s="74" t="str">
        <f>IF(AND(C224="Abierto",D224="Alta"),RANK(P224,$P$13:$P$767,0)+COUNTIF($P$13:P224,P224)-1+MAX(N:N),"")</f>
        <v/>
      </c>
      <c r="R224" s="74" t="str">
        <f>IF(AND(C224="Abierto",D224="Media"),A224,"")</f>
        <v/>
      </c>
      <c r="S224" s="74" t="str">
        <f ca="1">IF(AND(C224="Abierto",D224="Media"),TODAY()-E224,"")</f>
        <v/>
      </c>
      <c r="T224" s="74" t="str">
        <f>IF(AND(C224="Abierto",D224="Media"),RANK(S224,$S$13:$S$767,0)+COUNTIF($S$13:S224,S224)-1+MAX(N:N,Q:Q),"")</f>
        <v/>
      </c>
      <c r="U224" s="74" t="str">
        <f>IF(AND(C224="Abierto",D224="Baja"),A224,"")</f>
        <v/>
      </c>
      <c r="V224" s="74" t="str">
        <f ca="1">IF(AND(C224="Abierto",D224="Baja"),TODAY()-E224,"")</f>
        <v/>
      </c>
      <c r="W224" s="74" t="str">
        <f>IF(AND(C224="Abierto",D224="Baja"),RANK(V224,$V$13:$V$767,0)+COUNTIF($V$13:V224,V224)-1+MAX(N:N,Q:Q,T:T),"")</f>
        <v/>
      </c>
      <c r="X224" s="139" t="str">
        <f>IF(OR(C224="Resuelto",C224=""),"",SUM(N224,Q224,T224,W224))</f>
        <v/>
      </c>
      <c r="Y224" s="139" t="str">
        <f>IF(OR(C224="Resuelto",C224=""),"",SUM(M224,P224,S224,V224))</f>
        <v/>
      </c>
      <c r="Z224" s="139" t="str">
        <f>IF(OR(C224="Resuelto",C224=""),"",SUM(L224,O224,R224,U224))</f>
        <v/>
      </c>
      <c r="AA224" s="28">
        <v>453</v>
      </c>
      <c r="AB224" s="28" t="str">
        <f t="shared" ca="1" si="11"/>
        <v/>
      </c>
      <c r="AC224" s="75" t="str">
        <f t="shared" ca="1" si="12"/>
        <v/>
      </c>
      <c r="AH224" s="78" t="str">
        <f>IF(AI224="","",MAX($AH$5:AH223)+1)</f>
        <v/>
      </c>
      <c r="AI224" s="53" t="str">
        <f>IF(G223="","",IF(COUNTIF($AI$11:AI223,G223)=0,G223,""))</f>
        <v/>
      </c>
      <c r="AJ224" s="53" t="str">
        <f t="shared" si="13"/>
        <v/>
      </c>
      <c r="AK224" s="135"/>
    </row>
    <row r="225" spans="1:37" ht="25.5" customHeight="1" x14ac:dyDescent="0.25">
      <c r="A225" s="136"/>
      <c r="B225" s="136"/>
      <c r="C225" s="136"/>
      <c r="D225" s="136"/>
      <c r="E225" s="137"/>
      <c r="F225" s="137"/>
      <c r="G225" s="136"/>
      <c r="H225" s="137"/>
      <c r="I225" s="140" t="str">
        <f t="shared" si="14"/>
        <v/>
      </c>
      <c r="J225" s="140"/>
      <c r="K225" s="140"/>
      <c r="L225" s="74" t="str">
        <f>IF(AND(C225="Abierto",D225="Urgente"),A225,"")</f>
        <v/>
      </c>
      <c r="M225" s="74" t="str">
        <f ca="1">IF(AND(C225="Abierto",D225="Urgente"),TODAY()-E225,"")</f>
        <v/>
      </c>
      <c r="N225" s="74" t="str">
        <f>IF(AND(C225="Abierto",D225="Urgente"),RANK(M225,$M$13:$M$767,0)+COUNTIF($M$13:M225,M225)-1,"")</f>
        <v/>
      </c>
      <c r="O225" s="74" t="str">
        <f>IF(AND(C225="Abierto",D225="Alta"),A225,"")</f>
        <v/>
      </c>
      <c r="P225" s="74" t="str">
        <f ca="1">IF(AND(C225="Abierto",D225="Alta"),TODAY()-E225,"")</f>
        <v/>
      </c>
      <c r="Q225" s="74" t="str">
        <f>IF(AND(C225="Abierto",D225="Alta"),RANK(P225,$P$13:$P$767,0)+COUNTIF($P$13:P225,P225)-1+MAX(N:N),"")</f>
        <v/>
      </c>
      <c r="R225" s="74" t="str">
        <f>IF(AND(C225="Abierto",D225="Media"),A225,"")</f>
        <v/>
      </c>
      <c r="S225" s="74" t="str">
        <f ca="1">IF(AND(C225="Abierto",D225="Media"),TODAY()-E225,"")</f>
        <v/>
      </c>
      <c r="T225" s="74" t="str">
        <f>IF(AND(C225="Abierto",D225="Media"),RANK(S225,$S$13:$S$767,0)+COUNTIF($S$13:S225,S225)-1+MAX(N:N,Q:Q),"")</f>
        <v/>
      </c>
      <c r="U225" s="74" t="str">
        <f>IF(AND(C225="Abierto",D225="Baja"),A225,"")</f>
        <v/>
      </c>
      <c r="V225" s="74" t="str">
        <f ca="1">IF(AND(C225="Abierto",D225="Baja"),TODAY()-E225,"")</f>
        <v/>
      </c>
      <c r="W225" s="74" t="str">
        <f>IF(AND(C225="Abierto",D225="Baja"),RANK(V225,$V$13:$V$767,0)+COUNTIF($V$13:V225,V225)-1+MAX(N:N,Q:Q,T:T),"")</f>
        <v/>
      </c>
      <c r="X225" s="139" t="str">
        <f>IF(OR(C225="Resuelto",C225=""),"",SUM(N225,Q225,T225,W225))</f>
        <v/>
      </c>
      <c r="Y225" s="139" t="str">
        <f>IF(OR(C225="Resuelto",C225=""),"",SUM(M225,P225,S225,V225))</f>
        <v/>
      </c>
      <c r="Z225" s="139" t="str">
        <f>IF(OR(C225="Resuelto",C225=""),"",SUM(L225,O225,R225,U225))</f>
        <v/>
      </c>
      <c r="AA225" s="28">
        <v>454</v>
      </c>
      <c r="AB225" s="28" t="str">
        <f t="shared" ca="1" si="11"/>
        <v/>
      </c>
      <c r="AC225" s="75" t="str">
        <f t="shared" ca="1" si="12"/>
        <v/>
      </c>
      <c r="AH225" s="78" t="str">
        <f>IF(AI225="","",MAX($AH$5:AH224)+1)</f>
        <v/>
      </c>
      <c r="AI225" s="53" t="str">
        <f>IF(G224="","",IF(COUNTIF($AI$11:AI224,G224)=0,G224,""))</f>
        <v/>
      </c>
      <c r="AJ225" s="53" t="str">
        <f t="shared" si="13"/>
        <v/>
      </c>
      <c r="AK225" s="135"/>
    </row>
    <row r="226" spans="1:37" ht="25.5" customHeight="1" x14ac:dyDescent="0.25">
      <c r="A226" s="136"/>
      <c r="B226" s="136"/>
      <c r="C226" s="136"/>
      <c r="D226" s="136"/>
      <c r="E226" s="137"/>
      <c r="F226" s="137"/>
      <c r="G226" s="136"/>
      <c r="H226" s="137"/>
      <c r="I226" s="140" t="str">
        <f t="shared" si="14"/>
        <v/>
      </c>
      <c r="J226" s="140"/>
      <c r="K226" s="140"/>
      <c r="L226" s="74" t="str">
        <f>IF(AND(C226="Abierto",D226="Urgente"),A226,"")</f>
        <v/>
      </c>
      <c r="M226" s="74" t="str">
        <f ca="1">IF(AND(C226="Abierto",D226="Urgente"),TODAY()-E226,"")</f>
        <v/>
      </c>
      <c r="N226" s="74" t="str">
        <f>IF(AND(C226="Abierto",D226="Urgente"),RANK(M226,$M$13:$M$767,0)+COUNTIF($M$13:M226,M226)-1,"")</f>
        <v/>
      </c>
      <c r="O226" s="74" t="str">
        <f>IF(AND(C226="Abierto",D226="Alta"),A226,"")</f>
        <v/>
      </c>
      <c r="P226" s="74" t="str">
        <f ca="1">IF(AND(C226="Abierto",D226="Alta"),TODAY()-E226,"")</f>
        <v/>
      </c>
      <c r="Q226" s="74" t="str">
        <f>IF(AND(C226="Abierto",D226="Alta"),RANK(P226,$P$13:$P$767,0)+COUNTIF($P$13:P226,P226)-1+MAX(N:N),"")</f>
        <v/>
      </c>
      <c r="R226" s="74" t="str">
        <f>IF(AND(C226="Abierto",D226="Media"),A226,"")</f>
        <v/>
      </c>
      <c r="S226" s="74" t="str">
        <f ca="1">IF(AND(C226="Abierto",D226="Media"),TODAY()-E226,"")</f>
        <v/>
      </c>
      <c r="T226" s="74" t="str">
        <f>IF(AND(C226="Abierto",D226="Media"),RANK(S226,$S$13:$S$767,0)+COUNTIF($S$13:S226,S226)-1+MAX(N:N,Q:Q),"")</f>
        <v/>
      </c>
      <c r="U226" s="74" t="str">
        <f>IF(AND(C226="Abierto",D226="Baja"),A226,"")</f>
        <v/>
      </c>
      <c r="V226" s="74" t="str">
        <f ca="1">IF(AND(C226="Abierto",D226="Baja"),TODAY()-E226,"")</f>
        <v/>
      </c>
      <c r="W226" s="74" t="str">
        <f>IF(AND(C226="Abierto",D226="Baja"),RANK(V226,$V$13:$V$767,0)+COUNTIF($V$13:V226,V226)-1+MAX(N:N,Q:Q,T:T),"")</f>
        <v/>
      </c>
      <c r="X226" s="139" t="str">
        <f>IF(OR(C226="Resuelto",C226=""),"",SUM(N226,Q226,T226,W226))</f>
        <v/>
      </c>
      <c r="Y226" s="139" t="str">
        <f>IF(OR(C226="Resuelto",C226=""),"",SUM(M226,P226,S226,V226))</f>
        <v/>
      </c>
      <c r="Z226" s="139" t="str">
        <f>IF(OR(C226="Resuelto",C226=""),"",SUM(L226,O226,R226,U226))</f>
        <v/>
      </c>
      <c r="AA226" s="28">
        <v>455</v>
      </c>
      <c r="AB226" s="28" t="str">
        <f t="shared" ca="1" si="11"/>
        <v/>
      </c>
      <c r="AC226" s="75" t="str">
        <f t="shared" ca="1" si="12"/>
        <v/>
      </c>
      <c r="AH226" s="78" t="str">
        <f>IF(AI226="","",MAX($AH$5:AH225)+1)</f>
        <v/>
      </c>
      <c r="AI226" s="53" t="str">
        <f>IF(G225="","",IF(COUNTIF($AI$11:AI225,G225)=0,G225,""))</f>
        <v/>
      </c>
      <c r="AJ226" s="53" t="str">
        <f t="shared" si="13"/>
        <v/>
      </c>
      <c r="AK226" s="135"/>
    </row>
    <row r="227" spans="1:37" ht="25.5" customHeight="1" x14ac:dyDescent="0.25">
      <c r="A227" s="136"/>
      <c r="B227" s="136"/>
      <c r="C227" s="136"/>
      <c r="D227" s="136"/>
      <c r="E227" s="137"/>
      <c r="F227" s="137"/>
      <c r="G227" s="136"/>
      <c r="H227" s="137"/>
      <c r="I227" s="140" t="str">
        <f t="shared" si="14"/>
        <v/>
      </c>
      <c r="J227" s="140"/>
      <c r="K227" s="140"/>
      <c r="L227" s="74" t="str">
        <f>IF(AND(C227="Abierto",D227="Urgente"),A227,"")</f>
        <v/>
      </c>
      <c r="M227" s="74" t="str">
        <f ca="1">IF(AND(C227="Abierto",D227="Urgente"),TODAY()-E227,"")</f>
        <v/>
      </c>
      <c r="N227" s="74" t="str">
        <f>IF(AND(C227="Abierto",D227="Urgente"),RANK(M227,$M$13:$M$767,0)+COUNTIF($M$13:M227,M227)-1,"")</f>
        <v/>
      </c>
      <c r="O227" s="74" t="str">
        <f>IF(AND(C227="Abierto",D227="Alta"),A227,"")</f>
        <v/>
      </c>
      <c r="P227" s="74" t="str">
        <f ca="1">IF(AND(C227="Abierto",D227="Alta"),TODAY()-E227,"")</f>
        <v/>
      </c>
      <c r="Q227" s="74" t="str">
        <f>IF(AND(C227="Abierto",D227="Alta"),RANK(P227,$P$13:$P$767,0)+COUNTIF($P$13:P227,P227)-1+MAX(N:N),"")</f>
        <v/>
      </c>
      <c r="R227" s="74" t="str">
        <f>IF(AND(C227="Abierto",D227="Media"),A227,"")</f>
        <v/>
      </c>
      <c r="S227" s="74" t="str">
        <f ca="1">IF(AND(C227="Abierto",D227="Media"),TODAY()-E227,"")</f>
        <v/>
      </c>
      <c r="T227" s="74" t="str">
        <f>IF(AND(C227="Abierto",D227="Media"),RANK(S227,$S$13:$S$767,0)+COUNTIF($S$13:S227,S227)-1+MAX(N:N,Q:Q),"")</f>
        <v/>
      </c>
      <c r="U227" s="74" t="str">
        <f>IF(AND(C227="Abierto",D227="Baja"),A227,"")</f>
        <v/>
      </c>
      <c r="V227" s="74" t="str">
        <f ca="1">IF(AND(C227="Abierto",D227="Baja"),TODAY()-E227,"")</f>
        <v/>
      </c>
      <c r="W227" s="74" t="str">
        <f>IF(AND(C227="Abierto",D227="Baja"),RANK(V227,$V$13:$V$767,0)+COUNTIF($V$13:V227,V227)-1+MAX(N:N,Q:Q,T:T),"")</f>
        <v/>
      </c>
      <c r="X227" s="139" t="str">
        <f>IF(OR(C227="Resuelto",C227=""),"",SUM(N227,Q227,T227,W227))</f>
        <v/>
      </c>
      <c r="Y227" s="139" t="str">
        <f>IF(OR(C227="Resuelto",C227=""),"",SUM(M227,P227,S227,V227))</f>
        <v/>
      </c>
      <c r="Z227" s="139" t="str">
        <f>IF(OR(C227="Resuelto",C227=""),"",SUM(L227,O227,R227,U227))</f>
        <v/>
      </c>
      <c r="AA227" s="28">
        <v>456</v>
      </c>
      <c r="AB227" s="28" t="str">
        <f t="shared" ca="1" si="11"/>
        <v/>
      </c>
      <c r="AC227" s="75" t="str">
        <f t="shared" ca="1" si="12"/>
        <v/>
      </c>
      <c r="AH227" s="78" t="str">
        <f>IF(AI227="","",MAX($AH$5:AH226)+1)</f>
        <v/>
      </c>
      <c r="AI227" s="53" t="str">
        <f>IF(G226="","",IF(COUNTIF($AI$11:AI226,G226)=0,G226,""))</f>
        <v/>
      </c>
      <c r="AJ227" s="53" t="str">
        <f t="shared" si="13"/>
        <v/>
      </c>
      <c r="AK227" s="135"/>
    </row>
    <row r="228" spans="1:37" ht="25.5" customHeight="1" x14ac:dyDescent="0.25">
      <c r="A228" s="136"/>
      <c r="B228" s="136"/>
      <c r="C228" s="136"/>
      <c r="D228" s="136"/>
      <c r="E228" s="137"/>
      <c r="F228" s="137"/>
      <c r="G228" s="136"/>
      <c r="H228" s="137"/>
      <c r="I228" s="140" t="str">
        <f t="shared" si="14"/>
        <v/>
      </c>
      <c r="J228" s="140"/>
      <c r="K228" s="140"/>
      <c r="L228" s="74" t="str">
        <f>IF(AND(C228="Abierto",D228="Urgente"),A228,"")</f>
        <v/>
      </c>
      <c r="M228" s="74" t="str">
        <f ca="1">IF(AND(C228="Abierto",D228="Urgente"),TODAY()-E228,"")</f>
        <v/>
      </c>
      <c r="N228" s="74" t="str">
        <f>IF(AND(C228="Abierto",D228="Urgente"),RANK(M228,$M$13:$M$767,0)+COUNTIF($M$13:M228,M228)-1,"")</f>
        <v/>
      </c>
      <c r="O228" s="74" t="str">
        <f>IF(AND(C228="Abierto",D228="Alta"),A228,"")</f>
        <v/>
      </c>
      <c r="P228" s="74" t="str">
        <f ca="1">IF(AND(C228="Abierto",D228="Alta"),TODAY()-E228,"")</f>
        <v/>
      </c>
      <c r="Q228" s="74" t="str">
        <f>IF(AND(C228="Abierto",D228="Alta"),RANK(P228,$P$13:$P$767,0)+COUNTIF($P$13:P228,P228)-1+MAX(N:N),"")</f>
        <v/>
      </c>
      <c r="R228" s="74" t="str">
        <f>IF(AND(C228="Abierto",D228="Media"),A228,"")</f>
        <v/>
      </c>
      <c r="S228" s="74" t="str">
        <f ca="1">IF(AND(C228="Abierto",D228="Media"),TODAY()-E228,"")</f>
        <v/>
      </c>
      <c r="T228" s="74" t="str">
        <f>IF(AND(C228="Abierto",D228="Media"),RANK(S228,$S$13:$S$767,0)+COUNTIF($S$13:S228,S228)-1+MAX(N:N,Q:Q),"")</f>
        <v/>
      </c>
      <c r="U228" s="74" t="str">
        <f>IF(AND(C228="Abierto",D228="Baja"),A228,"")</f>
        <v/>
      </c>
      <c r="V228" s="74" t="str">
        <f ca="1">IF(AND(C228="Abierto",D228="Baja"),TODAY()-E228,"")</f>
        <v/>
      </c>
      <c r="W228" s="74" t="str">
        <f>IF(AND(C228="Abierto",D228="Baja"),RANK(V228,$V$13:$V$767,0)+COUNTIF($V$13:V228,V228)-1+MAX(N:N,Q:Q,T:T),"")</f>
        <v/>
      </c>
      <c r="X228" s="139" t="str">
        <f>IF(OR(C228="Resuelto",C228=""),"",SUM(N228,Q228,T228,W228))</f>
        <v/>
      </c>
      <c r="Y228" s="139" t="str">
        <f>IF(OR(C228="Resuelto",C228=""),"",SUM(M228,P228,S228,V228))</f>
        <v/>
      </c>
      <c r="Z228" s="139" t="str">
        <f>IF(OR(C228="Resuelto",C228=""),"",SUM(L228,O228,R228,U228))</f>
        <v/>
      </c>
      <c r="AA228" s="28">
        <v>457</v>
      </c>
      <c r="AB228" s="28" t="str">
        <f t="shared" ca="1" si="11"/>
        <v/>
      </c>
      <c r="AC228" s="75" t="str">
        <f t="shared" ca="1" si="12"/>
        <v/>
      </c>
      <c r="AH228" s="78" t="str">
        <f>IF(AI228="","",MAX($AH$5:AH227)+1)</f>
        <v/>
      </c>
      <c r="AI228" s="53" t="str">
        <f>IF(G227="","",IF(COUNTIF($AI$11:AI227,G227)=0,G227,""))</f>
        <v/>
      </c>
      <c r="AJ228" s="53" t="str">
        <f t="shared" si="13"/>
        <v/>
      </c>
      <c r="AK228" s="135"/>
    </row>
    <row r="229" spans="1:37" ht="25.5" customHeight="1" x14ac:dyDescent="0.25">
      <c r="A229" s="136"/>
      <c r="B229" s="136"/>
      <c r="C229" s="136"/>
      <c r="D229" s="136"/>
      <c r="E229" s="137"/>
      <c r="F229" s="137"/>
      <c r="G229" s="136"/>
      <c r="H229" s="137"/>
      <c r="I229" s="140" t="str">
        <f t="shared" si="14"/>
        <v/>
      </c>
      <c r="J229" s="140"/>
      <c r="K229" s="140"/>
      <c r="L229" s="74" t="str">
        <f>IF(AND(C229="Abierto",D229="Urgente"),A229,"")</f>
        <v/>
      </c>
      <c r="M229" s="74" t="str">
        <f ca="1">IF(AND(C229="Abierto",D229="Urgente"),TODAY()-E229,"")</f>
        <v/>
      </c>
      <c r="N229" s="74" t="str">
        <f>IF(AND(C229="Abierto",D229="Urgente"),RANK(M229,$M$13:$M$767,0)+COUNTIF($M$13:M229,M229)-1,"")</f>
        <v/>
      </c>
      <c r="O229" s="74" t="str">
        <f>IF(AND(C229="Abierto",D229="Alta"),A229,"")</f>
        <v/>
      </c>
      <c r="P229" s="74" t="str">
        <f ca="1">IF(AND(C229="Abierto",D229="Alta"),TODAY()-E229,"")</f>
        <v/>
      </c>
      <c r="Q229" s="74" t="str">
        <f>IF(AND(C229="Abierto",D229="Alta"),RANK(P229,$P$13:$P$767,0)+COUNTIF($P$13:P229,P229)-1+MAX(N:N),"")</f>
        <v/>
      </c>
      <c r="R229" s="74" t="str">
        <f>IF(AND(C229="Abierto",D229="Media"),A229,"")</f>
        <v/>
      </c>
      <c r="S229" s="74" t="str">
        <f ca="1">IF(AND(C229="Abierto",D229="Media"),TODAY()-E229,"")</f>
        <v/>
      </c>
      <c r="T229" s="74" t="str">
        <f>IF(AND(C229="Abierto",D229="Media"),RANK(S229,$S$13:$S$767,0)+COUNTIF($S$13:S229,S229)-1+MAX(N:N,Q:Q),"")</f>
        <v/>
      </c>
      <c r="U229" s="74" t="str">
        <f>IF(AND(C229="Abierto",D229="Baja"),A229,"")</f>
        <v/>
      </c>
      <c r="V229" s="74" t="str">
        <f ca="1">IF(AND(C229="Abierto",D229="Baja"),TODAY()-E229,"")</f>
        <v/>
      </c>
      <c r="W229" s="74" t="str">
        <f>IF(AND(C229="Abierto",D229="Baja"),RANK(V229,$V$13:$V$767,0)+COUNTIF($V$13:V229,V229)-1+MAX(N:N,Q:Q,T:T),"")</f>
        <v/>
      </c>
      <c r="X229" s="139" t="str">
        <f>IF(OR(C229="Resuelto",C229=""),"",SUM(N229,Q229,T229,W229))</f>
        <v/>
      </c>
      <c r="Y229" s="139" t="str">
        <f>IF(OR(C229="Resuelto",C229=""),"",SUM(M229,P229,S229,V229))</f>
        <v/>
      </c>
      <c r="Z229" s="139" t="str">
        <f>IF(OR(C229="Resuelto",C229=""),"",SUM(L229,O229,R229,U229))</f>
        <v/>
      </c>
      <c r="AA229" s="28">
        <v>458</v>
      </c>
      <c r="AB229" s="28" t="str">
        <f t="shared" ca="1" si="11"/>
        <v/>
      </c>
      <c r="AC229" s="75" t="str">
        <f t="shared" ca="1" si="12"/>
        <v/>
      </c>
      <c r="AH229" s="78" t="str">
        <f>IF(AI229="","",MAX($AH$5:AH228)+1)</f>
        <v/>
      </c>
      <c r="AI229" s="53" t="str">
        <f>IF(G228="","",IF(COUNTIF($AI$11:AI228,G228)=0,G228,""))</f>
        <v/>
      </c>
      <c r="AJ229" s="53" t="str">
        <f t="shared" si="13"/>
        <v/>
      </c>
      <c r="AK229" s="135"/>
    </row>
    <row r="230" spans="1:37" ht="25.5" customHeight="1" x14ac:dyDescent="0.25">
      <c r="A230" s="136"/>
      <c r="B230" s="136"/>
      <c r="C230" s="136"/>
      <c r="D230" s="136"/>
      <c r="E230" s="137"/>
      <c r="F230" s="137"/>
      <c r="G230" s="136"/>
      <c r="H230" s="137"/>
      <c r="I230" s="140" t="str">
        <f t="shared" si="14"/>
        <v/>
      </c>
      <c r="J230" s="140"/>
      <c r="K230" s="140"/>
      <c r="L230" s="74" t="str">
        <f>IF(AND(C230="Abierto",D230="Urgente"),A230,"")</f>
        <v/>
      </c>
      <c r="M230" s="74" t="str">
        <f ca="1">IF(AND(C230="Abierto",D230="Urgente"),TODAY()-E230,"")</f>
        <v/>
      </c>
      <c r="N230" s="74" t="str">
        <f>IF(AND(C230="Abierto",D230="Urgente"),RANK(M230,$M$13:$M$767,0)+COUNTIF($M$13:M230,M230)-1,"")</f>
        <v/>
      </c>
      <c r="O230" s="74" t="str">
        <f>IF(AND(C230="Abierto",D230="Alta"),A230,"")</f>
        <v/>
      </c>
      <c r="P230" s="74" t="str">
        <f ca="1">IF(AND(C230="Abierto",D230="Alta"),TODAY()-E230,"")</f>
        <v/>
      </c>
      <c r="Q230" s="74" t="str">
        <f>IF(AND(C230="Abierto",D230="Alta"),RANK(P230,$P$13:$P$767,0)+COUNTIF($P$13:P230,P230)-1+MAX(N:N),"")</f>
        <v/>
      </c>
      <c r="R230" s="74" t="str">
        <f>IF(AND(C230="Abierto",D230="Media"),A230,"")</f>
        <v/>
      </c>
      <c r="S230" s="74" t="str">
        <f ca="1">IF(AND(C230="Abierto",D230="Media"),TODAY()-E230,"")</f>
        <v/>
      </c>
      <c r="T230" s="74" t="str">
        <f>IF(AND(C230="Abierto",D230="Media"),RANK(S230,$S$13:$S$767,0)+COUNTIF($S$13:S230,S230)-1+MAX(N:N,Q:Q),"")</f>
        <v/>
      </c>
      <c r="U230" s="74" t="str">
        <f>IF(AND(C230="Abierto",D230="Baja"),A230,"")</f>
        <v/>
      </c>
      <c r="V230" s="74" t="str">
        <f ca="1">IF(AND(C230="Abierto",D230="Baja"),TODAY()-E230,"")</f>
        <v/>
      </c>
      <c r="W230" s="74" t="str">
        <f>IF(AND(C230="Abierto",D230="Baja"),RANK(V230,$V$13:$V$767,0)+COUNTIF($V$13:V230,V230)-1+MAX(N:N,Q:Q,T:T),"")</f>
        <v/>
      </c>
      <c r="X230" s="139" t="str">
        <f>IF(OR(C230="Resuelto",C230=""),"",SUM(N230,Q230,T230,W230))</f>
        <v/>
      </c>
      <c r="Y230" s="139" t="str">
        <f>IF(OR(C230="Resuelto",C230=""),"",SUM(M230,P230,S230,V230))</f>
        <v/>
      </c>
      <c r="Z230" s="139" t="str">
        <f>IF(OR(C230="Resuelto",C230=""),"",SUM(L230,O230,R230,U230))</f>
        <v/>
      </c>
      <c r="AA230" s="28">
        <v>459</v>
      </c>
      <c r="AB230" s="28" t="str">
        <f t="shared" ca="1" si="11"/>
        <v/>
      </c>
      <c r="AC230" s="75" t="str">
        <f t="shared" ca="1" si="12"/>
        <v/>
      </c>
      <c r="AH230" s="78" t="str">
        <f>IF(AI230="","",MAX($AH$5:AH229)+1)</f>
        <v/>
      </c>
      <c r="AI230" s="53" t="str">
        <f>IF(G229="","",IF(COUNTIF($AI$11:AI229,G229)=0,G229,""))</f>
        <v/>
      </c>
      <c r="AJ230" s="53" t="str">
        <f t="shared" si="13"/>
        <v/>
      </c>
      <c r="AK230" s="135"/>
    </row>
    <row r="231" spans="1:37" ht="25.5" customHeight="1" x14ac:dyDescent="0.25">
      <c r="A231" s="136"/>
      <c r="B231" s="136"/>
      <c r="C231" s="136"/>
      <c r="D231" s="136"/>
      <c r="E231" s="137"/>
      <c r="F231" s="137"/>
      <c r="G231" s="136"/>
      <c r="H231" s="137"/>
      <c r="I231" s="140" t="str">
        <f t="shared" si="14"/>
        <v/>
      </c>
      <c r="J231" s="140"/>
      <c r="K231" s="140"/>
      <c r="L231" s="74" t="str">
        <f>IF(AND(C231="Abierto",D231="Urgente"),A231,"")</f>
        <v/>
      </c>
      <c r="M231" s="74" t="str">
        <f ca="1">IF(AND(C231="Abierto",D231="Urgente"),TODAY()-E231,"")</f>
        <v/>
      </c>
      <c r="N231" s="74" t="str">
        <f>IF(AND(C231="Abierto",D231="Urgente"),RANK(M231,$M$13:$M$767,0)+COUNTIF($M$13:M231,M231)-1,"")</f>
        <v/>
      </c>
      <c r="O231" s="74" t="str">
        <f>IF(AND(C231="Abierto",D231="Alta"),A231,"")</f>
        <v/>
      </c>
      <c r="P231" s="74" t="str">
        <f ca="1">IF(AND(C231="Abierto",D231="Alta"),TODAY()-E231,"")</f>
        <v/>
      </c>
      <c r="Q231" s="74" t="str">
        <f>IF(AND(C231="Abierto",D231="Alta"),RANK(P231,$P$13:$P$767,0)+COUNTIF($P$13:P231,P231)-1+MAX(N:N),"")</f>
        <v/>
      </c>
      <c r="R231" s="74" t="str">
        <f>IF(AND(C231="Abierto",D231="Media"),A231,"")</f>
        <v/>
      </c>
      <c r="S231" s="74" t="str">
        <f ca="1">IF(AND(C231="Abierto",D231="Media"),TODAY()-E231,"")</f>
        <v/>
      </c>
      <c r="T231" s="74" t="str">
        <f>IF(AND(C231="Abierto",D231="Media"),RANK(S231,$S$13:$S$767,0)+COUNTIF($S$13:S231,S231)-1+MAX(N:N,Q:Q),"")</f>
        <v/>
      </c>
      <c r="U231" s="74" t="str">
        <f>IF(AND(C231="Abierto",D231="Baja"),A231,"")</f>
        <v/>
      </c>
      <c r="V231" s="74" t="str">
        <f ca="1">IF(AND(C231="Abierto",D231="Baja"),TODAY()-E231,"")</f>
        <v/>
      </c>
      <c r="W231" s="74" t="str">
        <f>IF(AND(C231="Abierto",D231="Baja"),RANK(V231,$V$13:$V$767,0)+COUNTIF($V$13:V231,V231)-1+MAX(N:N,Q:Q,T:T),"")</f>
        <v/>
      </c>
      <c r="X231" s="139" t="str">
        <f>IF(OR(C231="Resuelto",C231=""),"",SUM(N231,Q231,T231,W231))</f>
        <v/>
      </c>
      <c r="Y231" s="139" t="str">
        <f>IF(OR(C231="Resuelto",C231=""),"",SUM(M231,P231,S231,V231))</f>
        <v/>
      </c>
      <c r="Z231" s="139" t="str">
        <f>IF(OR(C231="Resuelto",C231=""),"",SUM(L231,O231,R231,U231))</f>
        <v/>
      </c>
      <c r="AA231" s="28">
        <v>460</v>
      </c>
      <c r="AB231" s="28" t="str">
        <f t="shared" ca="1" si="11"/>
        <v/>
      </c>
      <c r="AC231" s="75" t="str">
        <f t="shared" ca="1" si="12"/>
        <v/>
      </c>
      <c r="AH231" s="78" t="str">
        <f>IF(AI231="","",MAX($AH$5:AH230)+1)</f>
        <v/>
      </c>
      <c r="AI231" s="53" t="str">
        <f>IF(G230="","",IF(COUNTIF($AI$11:AI230,G230)=0,G230,""))</f>
        <v/>
      </c>
      <c r="AJ231" s="53" t="str">
        <f t="shared" si="13"/>
        <v/>
      </c>
      <c r="AK231" s="135"/>
    </row>
    <row r="232" spans="1:37" ht="25.5" customHeight="1" x14ac:dyDescent="0.25">
      <c r="A232" s="136"/>
      <c r="B232" s="136"/>
      <c r="C232" s="136"/>
      <c r="D232" s="136"/>
      <c r="E232" s="137"/>
      <c r="F232" s="137"/>
      <c r="G232" s="136"/>
      <c r="H232" s="137"/>
      <c r="I232" s="140" t="str">
        <f t="shared" si="14"/>
        <v/>
      </c>
      <c r="J232" s="140"/>
      <c r="K232" s="140"/>
      <c r="L232" s="74" t="str">
        <f>IF(AND(C232="Abierto",D232="Urgente"),A232,"")</f>
        <v/>
      </c>
      <c r="M232" s="74" t="str">
        <f ca="1">IF(AND(C232="Abierto",D232="Urgente"),TODAY()-E232,"")</f>
        <v/>
      </c>
      <c r="N232" s="74" t="str">
        <f>IF(AND(C232="Abierto",D232="Urgente"),RANK(M232,$M$13:$M$767,0)+COUNTIF($M$13:M232,M232)-1,"")</f>
        <v/>
      </c>
      <c r="O232" s="74" t="str">
        <f>IF(AND(C232="Abierto",D232="Alta"),A232,"")</f>
        <v/>
      </c>
      <c r="P232" s="74" t="str">
        <f ca="1">IF(AND(C232="Abierto",D232="Alta"),TODAY()-E232,"")</f>
        <v/>
      </c>
      <c r="Q232" s="74" t="str">
        <f>IF(AND(C232="Abierto",D232="Alta"),RANK(P232,$P$13:$P$767,0)+COUNTIF($P$13:P232,P232)-1+MAX(N:N),"")</f>
        <v/>
      </c>
      <c r="R232" s="74" t="str">
        <f>IF(AND(C232="Abierto",D232="Media"),A232,"")</f>
        <v/>
      </c>
      <c r="S232" s="74" t="str">
        <f ca="1">IF(AND(C232="Abierto",D232="Media"),TODAY()-E232,"")</f>
        <v/>
      </c>
      <c r="T232" s="74" t="str">
        <f>IF(AND(C232="Abierto",D232="Media"),RANK(S232,$S$13:$S$767,0)+COUNTIF($S$13:S232,S232)-1+MAX(N:N,Q:Q),"")</f>
        <v/>
      </c>
      <c r="U232" s="74" t="str">
        <f>IF(AND(C232="Abierto",D232="Baja"),A232,"")</f>
        <v/>
      </c>
      <c r="V232" s="74" t="str">
        <f ca="1">IF(AND(C232="Abierto",D232="Baja"),TODAY()-E232,"")</f>
        <v/>
      </c>
      <c r="W232" s="74" t="str">
        <f>IF(AND(C232="Abierto",D232="Baja"),RANK(V232,$V$13:$V$767,0)+COUNTIF($V$13:V232,V232)-1+MAX(N:N,Q:Q,T:T),"")</f>
        <v/>
      </c>
      <c r="X232" s="139" t="str">
        <f>IF(OR(C232="Resuelto",C232=""),"",SUM(N232,Q232,T232,W232))</f>
        <v/>
      </c>
      <c r="Y232" s="139" t="str">
        <f>IF(OR(C232="Resuelto",C232=""),"",SUM(M232,P232,S232,V232))</f>
        <v/>
      </c>
      <c r="Z232" s="139" t="str">
        <f>IF(OR(C232="Resuelto",C232=""),"",SUM(L232,O232,R232,U232))</f>
        <v/>
      </c>
      <c r="AA232" s="28">
        <v>461</v>
      </c>
      <c r="AB232" s="28" t="str">
        <f t="shared" ca="1" si="11"/>
        <v/>
      </c>
      <c r="AC232" s="75" t="str">
        <f t="shared" ca="1" si="12"/>
        <v/>
      </c>
      <c r="AH232" s="78" t="str">
        <f>IF(AI232="","",MAX($AH$5:AH231)+1)</f>
        <v/>
      </c>
      <c r="AI232" s="53" t="str">
        <f>IF(G231="","",IF(COUNTIF($AI$11:AI231,G231)=0,G231,""))</f>
        <v/>
      </c>
      <c r="AJ232" s="53" t="str">
        <f t="shared" si="13"/>
        <v/>
      </c>
      <c r="AK232" s="135"/>
    </row>
    <row r="233" spans="1:37" ht="25.5" customHeight="1" x14ac:dyDescent="0.25">
      <c r="A233" s="136"/>
      <c r="B233" s="136"/>
      <c r="C233" s="136"/>
      <c r="D233" s="136"/>
      <c r="E233" s="137"/>
      <c r="F233" s="137"/>
      <c r="G233" s="136"/>
      <c r="H233" s="137"/>
      <c r="I233" s="140" t="str">
        <f t="shared" si="14"/>
        <v/>
      </c>
      <c r="J233" s="140"/>
      <c r="K233" s="140"/>
      <c r="L233" s="74" t="str">
        <f>IF(AND(C233="Abierto",D233="Urgente"),A233,"")</f>
        <v/>
      </c>
      <c r="M233" s="74" t="str">
        <f ca="1">IF(AND(C233="Abierto",D233="Urgente"),TODAY()-E233,"")</f>
        <v/>
      </c>
      <c r="N233" s="74" t="str">
        <f>IF(AND(C233="Abierto",D233="Urgente"),RANK(M233,$M$13:$M$767,0)+COUNTIF($M$13:M233,M233)-1,"")</f>
        <v/>
      </c>
      <c r="O233" s="74" t="str">
        <f>IF(AND(C233="Abierto",D233="Alta"),A233,"")</f>
        <v/>
      </c>
      <c r="P233" s="74" t="str">
        <f ca="1">IF(AND(C233="Abierto",D233="Alta"),TODAY()-E233,"")</f>
        <v/>
      </c>
      <c r="Q233" s="74" t="str">
        <f>IF(AND(C233="Abierto",D233="Alta"),RANK(P233,$P$13:$P$767,0)+COUNTIF($P$13:P233,P233)-1+MAX(N:N),"")</f>
        <v/>
      </c>
      <c r="R233" s="74" t="str">
        <f>IF(AND(C233="Abierto",D233="Media"),A233,"")</f>
        <v/>
      </c>
      <c r="S233" s="74" t="str">
        <f ca="1">IF(AND(C233="Abierto",D233="Media"),TODAY()-E233,"")</f>
        <v/>
      </c>
      <c r="T233" s="74" t="str">
        <f>IF(AND(C233="Abierto",D233="Media"),RANK(S233,$S$13:$S$767,0)+COUNTIF($S$13:S233,S233)-1+MAX(N:N,Q:Q),"")</f>
        <v/>
      </c>
      <c r="U233" s="74" t="str">
        <f>IF(AND(C233="Abierto",D233="Baja"),A233,"")</f>
        <v/>
      </c>
      <c r="V233" s="74" t="str">
        <f ca="1">IF(AND(C233="Abierto",D233="Baja"),TODAY()-E233,"")</f>
        <v/>
      </c>
      <c r="W233" s="74" t="str">
        <f>IF(AND(C233="Abierto",D233="Baja"),RANK(V233,$V$13:$V$767,0)+COUNTIF($V$13:V233,V233)-1+MAX(N:N,Q:Q,T:T),"")</f>
        <v/>
      </c>
      <c r="X233" s="139" t="str">
        <f>IF(OR(C233="Resuelto",C233=""),"",SUM(N233,Q233,T233,W233))</f>
        <v/>
      </c>
      <c r="Y233" s="139" t="str">
        <f>IF(OR(C233="Resuelto",C233=""),"",SUM(M233,P233,S233,V233))</f>
        <v/>
      </c>
      <c r="Z233" s="139" t="str">
        <f>IF(OR(C233="Resuelto",C233=""),"",SUM(L233,O233,R233,U233))</f>
        <v/>
      </c>
      <c r="AA233" s="28">
        <v>462</v>
      </c>
      <c r="AB233" s="28" t="str">
        <f t="shared" ca="1" si="11"/>
        <v/>
      </c>
      <c r="AC233" s="75" t="str">
        <f t="shared" ca="1" si="12"/>
        <v/>
      </c>
      <c r="AH233" s="78" t="str">
        <f>IF(AI233="","",MAX($AH$5:AH232)+1)</f>
        <v/>
      </c>
      <c r="AI233" s="53" t="str">
        <f>IF(G232="","",IF(COUNTIF($AI$11:AI232,G232)=0,G232,""))</f>
        <v/>
      </c>
      <c r="AJ233" s="53" t="str">
        <f t="shared" si="13"/>
        <v/>
      </c>
      <c r="AK233" s="135"/>
    </row>
    <row r="234" spans="1:37" ht="25.5" customHeight="1" x14ac:dyDescent="0.25">
      <c r="A234" s="136"/>
      <c r="B234" s="136"/>
      <c r="C234" s="136"/>
      <c r="D234" s="136"/>
      <c r="E234" s="137"/>
      <c r="F234" s="137"/>
      <c r="G234" s="136"/>
      <c r="H234" s="137"/>
      <c r="I234" s="140" t="str">
        <f t="shared" si="14"/>
        <v/>
      </c>
      <c r="J234" s="140"/>
      <c r="K234" s="140"/>
      <c r="L234" s="74" t="str">
        <f>IF(AND(C234="Abierto",D234="Urgente"),A234,"")</f>
        <v/>
      </c>
      <c r="M234" s="74" t="str">
        <f ca="1">IF(AND(C234="Abierto",D234="Urgente"),TODAY()-E234,"")</f>
        <v/>
      </c>
      <c r="N234" s="74" t="str">
        <f>IF(AND(C234="Abierto",D234="Urgente"),RANK(M234,$M$13:$M$767,0)+COUNTIF($M$13:M234,M234)-1,"")</f>
        <v/>
      </c>
      <c r="O234" s="74" t="str">
        <f>IF(AND(C234="Abierto",D234="Alta"),A234,"")</f>
        <v/>
      </c>
      <c r="P234" s="74" t="str">
        <f ca="1">IF(AND(C234="Abierto",D234="Alta"),TODAY()-E234,"")</f>
        <v/>
      </c>
      <c r="Q234" s="74" t="str">
        <f>IF(AND(C234="Abierto",D234="Alta"),RANK(P234,$P$13:$P$767,0)+COUNTIF($P$13:P234,P234)-1+MAX(N:N),"")</f>
        <v/>
      </c>
      <c r="R234" s="74" t="str">
        <f>IF(AND(C234="Abierto",D234="Media"),A234,"")</f>
        <v/>
      </c>
      <c r="S234" s="74" t="str">
        <f ca="1">IF(AND(C234="Abierto",D234="Media"),TODAY()-E234,"")</f>
        <v/>
      </c>
      <c r="T234" s="74" t="str">
        <f>IF(AND(C234="Abierto",D234="Media"),RANK(S234,$S$13:$S$767,0)+COUNTIF($S$13:S234,S234)-1+MAX(N:N,Q:Q),"")</f>
        <v/>
      </c>
      <c r="U234" s="74" t="str">
        <f>IF(AND(C234="Abierto",D234="Baja"),A234,"")</f>
        <v/>
      </c>
      <c r="V234" s="74" t="str">
        <f ca="1">IF(AND(C234="Abierto",D234="Baja"),TODAY()-E234,"")</f>
        <v/>
      </c>
      <c r="W234" s="74" t="str">
        <f>IF(AND(C234="Abierto",D234="Baja"),RANK(V234,$V$13:$V$767,0)+COUNTIF($V$13:V234,V234)-1+MAX(N:N,Q:Q,T:T),"")</f>
        <v/>
      </c>
      <c r="X234" s="139" t="str">
        <f>IF(OR(C234="Resuelto",C234=""),"",SUM(N234,Q234,T234,W234))</f>
        <v/>
      </c>
      <c r="Y234" s="139" t="str">
        <f>IF(OR(C234="Resuelto",C234=""),"",SUM(M234,P234,S234,V234))</f>
        <v/>
      </c>
      <c r="Z234" s="139" t="str">
        <f>IF(OR(C234="Resuelto",C234=""),"",SUM(L234,O234,R234,U234))</f>
        <v/>
      </c>
      <c r="AA234" s="28">
        <v>463</v>
      </c>
      <c r="AB234" s="28" t="str">
        <f t="shared" ca="1" si="11"/>
        <v/>
      </c>
      <c r="AC234" s="75" t="str">
        <f t="shared" ca="1" si="12"/>
        <v/>
      </c>
      <c r="AH234" s="78" t="str">
        <f>IF(AI234="","",MAX($AH$5:AH233)+1)</f>
        <v/>
      </c>
      <c r="AI234" s="53" t="str">
        <f>IF(G233="","",IF(COUNTIF($AI$11:AI233,G233)=0,G233,""))</f>
        <v/>
      </c>
      <c r="AJ234" s="53" t="str">
        <f t="shared" si="13"/>
        <v/>
      </c>
      <c r="AK234" s="135"/>
    </row>
    <row r="235" spans="1:37" ht="25.5" customHeight="1" x14ac:dyDescent="0.25">
      <c r="A235" s="136"/>
      <c r="B235" s="136"/>
      <c r="C235" s="136"/>
      <c r="D235" s="136"/>
      <c r="E235" s="137"/>
      <c r="F235" s="137"/>
      <c r="G235" s="136"/>
      <c r="H235" s="137"/>
      <c r="I235" s="140" t="str">
        <f t="shared" si="14"/>
        <v/>
      </c>
      <c r="J235" s="140"/>
      <c r="K235" s="140"/>
      <c r="L235" s="74" t="str">
        <f>IF(AND(C235="Abierto",D235="Urgente"),A235,"")</f>
        <v/>
      </c>
      <c r="M235" s="74" t="str">
        <f ca="1">IF(AND(C235="Abierto",D235="Urgente"),TODAY()-E235,"")</f>
        <v/>
      </c>
      <c r="N235" s="74" t="str">
        <f>IF(AND(C235="Abierto",D235="Urgente"),RANK(M235,$M$13:$M$767,0)+COUNTIF($M$13:M235,M235)-1,"")</f>
        <v/>
      </c>
      <c r="O235" s="74" t="str">
        <f>IF(AND(C235="Abierto",D235="Alta"),A235,"")</f>
        <v/>
      </c>
      <c r="P235" s="74" t="str">
        <f ca="1">IF(AND(C235="Abierto",D235="Alta"),TODAY()-E235,"")</f>
        <v/>
      </c>
      <c r="Q235" s="74" t="str">
        <f>IF(AND(C235="Abierto",D235="Alta"),RANK(P235,$P$13:$P$767,0)+COUNTIF($P$13:P235,P235)-1+MAX(N:N),"")</f>
        <v/>
      </c>
      <c r="R235" s="74" t="str">
        <f>IF(AND(C235="Abierto",D235="Media"),A235,"")</f>
        <v/>
      </c>
      <c r="S235" s="74" t="str">
        <f ca="1">IF(AND(C235="Abierto",D235="Media"),TODAY()-E235,"")</f>
        <v/>
      </c>
      <c r="T235" s="74" t="str">
        <f>IF(AND(C235="Abierto",D235="Media"),RANK(S235,$S$13:$S$767,0)+COUNTIF($S$13:S235,S235)-1+MAX(N:N,Q:Q),"")</f>
        <v/>
      </c>
      <c r="U235" s="74" t="str">
        <f>IF(AND(C235="Abierto",D235="Baja"),A235,"")</f>
        <v/>
      </c>
      <c r="V235" s="74" t="str">
        <f ca="1">IF(AND(C235="Abierto",D235="Baja"),TODAY()-E235,"")</f>
        <v/>
      </c>
      <c r="W235" s="74" t="str">
        <f>IF(AND(C235="Abierto",D235="Baja"),RANK(V235,$V$13:$V$767,0)+COUNTIF($V$13:V235,V235)-1+MAX(N:N,Q:Q,T:T),"")</f>
        <v/>
      </c>
      <c r="X235" s="139" t="str">
        <f>IF(OR(C235="Resuelto",C235=""),"",SUM(N235,Q235,T235,W235))</f>
        <v/>
      </c>
      <c r="Y235" s="139" t="str">
        <f>IF(OR(C235="Resuelto",C235=""),"",SUM(M235,P235,S235,V235))</f>
        <v/>
      </c>
      <c r="Z235" s="139" t="str">
        <f>IF(OR(C235="Resuelto",C235=""),"",SUM(L235,O235,R235,U235))</f>
        <v/>
      </c>
      <c r="AA235" s="28">
        <v>464</v>
      </c>
      <c r="AB235" s="28" t="str">
        <f t="shared" ca="1" si="11"/>
        <v/>
      </c>
      <c r="AC235" s="75" t="str">
        <f t="shared" ca="1" si="12"/>
        <v/>
      </c>
      <c r="AH235" s="78" t="str">
        <f>IF(AI235="","",MAX($AH$5:AH234)+1)</f>
        <v/>
      </c>
      <c r="AI235" s="53" t="str">
        <f>IF(G234="","",IF(COUNTIF($AI$11:AI234,G234)=0,G234,""))</f>
        <v/>
      </c>
      <c r="AJ235" s="53" t="str">
        <f t="shared" si="13"/>
        <v/>
      </c>
      <c r="AK235" s="135"/>
    </row>
    <row r="236" spans="1:37" ht="25.5" customHeight="1" x14ac:dyDescent="0.25">
      <c r="A236" s="136"/>
      <c r="B236" s="136"/>
      <c r="C236" s="136"/>
      <c r="D236" s="136"/>
      <c r="E236" s="137"/>
      <c r="F236" s="137"/>
      <c r="G236" s="136"/>
      <c r="H236" s="137"/>
      <c r="I236" s="140" t="str">
        <f t="shared" si="14"/>
        <v/>
      </c>
      <c r="J236" s="140"/>
      <c r="K236" s="140"/>
      <c r="L236" s="74" t="str">
        <f>IF(AND(C236="Abierto",D236="Urgente"),A236,"")</f>
        <v/>
      </c>
      <c r="M236" s="74" t="str">
        <f ca="1">IF(AND(C236="Abierto",D236="Urgente"),TODAY()-E236,"")</f>
        <v/>
      </c>
      <c r="N236" s="74" t="str">
        <f>IF(AND(C236="Abierto",D236="Urgente"),RANK(M236,$M$13:$M$767,0)+COUNTIF($M$13:M236,M236)-1,"")</f>
        <v/>
      </c>
      <c r="O236" s="74" t="str">
        <f>IF(AND(C236="Abierto",D236="Alta"),A236,"")</f>
        <v/>
      </c>
      <c r="P236" s="74" t="str">
        <f ca="1">IF(AND(C236="Abierto",D236="Alta"),TODAY()-E236,"")</f>
        <v/>
      </c>
      <c r="Q236" s="74" t="str">
        <f>IF(AND(C236="Abierto",D236="Alta"),RANK(P236,$P$13:$P$767,0)+COUNTIF($P$13:P236,P236)-1+MAX(N:N),"")</f>
        <v/>
      </c>
      <c r="R236" s="74" t="str">
        <f>IF(AND(C236="Abierto",D236="Media"),A236,"")</f>
        <v/>
      </c>
      <c r="S236" s="74" t="str">
        <f ca="1">IF(AND(C236="Abierto",D236="Media"),TODAY()-E236,"")</f>
        <v/>
      </c>
      <c r="T236" s="74" t="str">
        <f>IF(AND(C236="Abierto",D236="Media"),RANK(S236,$S$13:$S$767,0)+COUNTIF($S$13:S236,S236)-1+MAX(N:N,Q:Q),"")</f>
        <v/>
      </c>
      <c r="U236" s="74" t="str">
        <f>IF(AND(C236="Abierto",D236="Baja"),A236,"")</f>
        <v/>
      </c>
      <c r="V236" s="74" t="str">
        <f ca="1">IF(AND(C236="Abierto",D236="Baja"),TODAY()-E236,"")</f>
        <v/>
      </c>
      <c r="W236" s="74" t="str">
        <f>IF(AND(C236="Abierto",D236="Baja"),RANK(V236,$V$13:$V$767,0)+COUNTIF($V$13:V236,V236)-1+MAX(N:N,Q:Q,T:T),"")</f>
        <v/>
      </c>
      <c r="X236" s="139" t="str">
        <f>IF(OR(C236="Resuelto",C236=""),"",SUM(N236,Q236,T236,W236))</f>
        <v/>
      </c>
      <c r="Y236" s="139" t="str">
        <f>IF(OR(C236="Resuelto",C236=""),"",SUM(M236,P236,S236,V236))</f>
        <v/>
      </c>
      <c r="Z236" s="139" t="str">
        <f>IF(OR(C236="Resuelto",C236=""),"",SUM(L236,O236,R236,U236))</f>
        <v/>
      </c>
      <c r="AA236" s="28">
        <v>465</v>
      </c>
      <c r="AB236" s="28" t="str">
        <f t="shared" ca="1" si="11"/>
        <v/>
      </c>
      <c r="AC236" s="75" t="str">
        <f t="shared" ca="1" si="12"/>
        <v/>
      </c>
      <c r="AH236" s="78" t="str">
        <f>IF(AI236="","",MAX($AH$5:AH235)+1)</f>
        <v/>
      </c>
      <c r="AI236" s="53" t="str">
        <f>IF(G235="","",IF(COUNTIF($AI$11:AI235,G235)=0,G235,""))</f>
        <v/>
      </c>
      <c r="AJ236" s="53" t="str">
        <f t="shared" si="13"/>
        <v/>
      </c>
      <c r="AK236" s="135"/>
    </row>
    <row r="237" spans="1:37" ht="25.5" customHeight="1" x14ac:dyDescent="0.25">
      <c r="A237" s="136"/>
      <c r="B237" s="136"/>
      <c r="C237" s="136"/>
      <c r="D237" s="136"/>
      <c r="E237" s="137"/>
      <c r="F237" s="137"/>
      <c r="G237" s="136"/>
      <c r="H237" s="137"/>
      <c r="I237" s="140" t="str">
        <f t="shared" si="14"/>
        <v/>
      </c>
      <c r="J237" s="140"/>
      <c r="K237" s="140"/>
      <c r="L237" s="74" t="str">
        <f>IF(AND(C237="Abierto",D237="Urgente"),A237,"")</f>
        <v/>
      </c>
      <c r="M237" s="74" t="str">
        <f ca="1">IF(AND(C237="Abierto",D237="Urgente"),TODAY()-E237,"")</f>
        <v/>
      </c>
      <c r="N237" s="74" t="str">
        <f>IF(AND(C237="Abierto",D237="Urgente"),RANK(M237,$M$13:$M$767,0)+COUNTIF($M$13:M237,M237)-1,"")</f>
        <v/>
      </c>
      <c r="O237" s="74" t="str">
        <f>IF(AND(C237="Abierto",D237="Alta"),A237,"")</f>
        <v/>
      </c>
      <c r="P237" s="74" t="str">
        <f ca="1">IF(AND(C237="Abierto",D237="Alta"),TODAY()-E237,"")</f>
        <v/>
      </c>
      <c r="Q237" s="74" t="str">
        <f>IF(AND(C237="Abierto",D237="Alta"),RANK(P237,$P$13:$P$767,0)+COUNTIF($P$13:P237,P237)-1+MAX(N:N),"")</f>
        <v/>
      </c>
      <c r="R237" s="74" t="str">
        <f>IF(AND(C237="Abierto",D237="Media"),A237,"")</f>
        <v/>
      </c>
      <c r="S237" s="74" t="str">
        <f ca="1">IF(AND(C237="Abierto",D237="Media"),TODAY()-E237,"")</f>
        <v/>
      </c>
      <c r="T237" s="74" t="str">
        <f>IF(AND(C237="Abierto",D237="Media"),RANK(S237,$S$13:$S$767,0)+COUNTIF($S$13:S237,S237)-1+MAX(N:N,Q:Q),"")</f>
        <v/>
      </c>
      <c r="U237" s="74" t="str">
        <f>IF(AND(C237="Abierto",D237="Baja"),A237,"")</f>
        <v/>
      </c>
      <c r="V237" s="74" t="str">
        <f ca="1">IF(AND(C237="Abierto",D237="Baja"),TODAY()-E237,"")</f>
        <v/>
      </c>
      <c r="W237" s="74" t="str">
        <f>IF(AND(C237="Abierto",D237="Baja"),RANK(V237,$V$13:$V$767,0)+COUNTIF($V$13:V237,V237)-1+MAX(N:N,Q:Q,T:T),"")</f>
        <v/>
      </c>
      <c r="X237" s="139" t="str">
        <f>IF(OR(C237="Resuelto",C237=""),"",SUM(N237,Q237,T237,W237))</f>
        <v/>
      </c>
      <c r="Y237" s="139" t="str">
        <f>IF(OR(C237="Resuelto",C237=""),"",SUM(M237,P237,S237,V237))</f>
        <v/>
      </c>
      <c r="Z237" s="139" t="str">
        <f>IF(OR(C237="Resuelto",C237=""),"",SUM(L237,O237,R237,U237))</f>
        <v/>
      </c>
      <c r="AA237" s="28">
        <v>466</v>
      </c>
      <c r="AB237" s="28" t="str">
        <f t="shared" ca="1" si="11"/>
        <v/>
      </c>
      <c r="AC237" s="75" t="str">
        <f t="shared" ca="1" si="12"/>
        <v/>
      </c>
      <c r="AH237" s="78" t="str">
        <f>IF(AI237="","",MAX($AH$5:AH236)+1)</f>
        <v/>
      </c>
      <c r="AI237" s="53" t="str">
        <f>IF(G236="","",IF(COUNTIF($AI$11:AI236,G236)=0,G236,""))</f>
        <v/>
      </c>
      <c r="AJ237" s="53" t="str">
        <f t="shared" si="13"/>
        <v/>
      </c>
      <c r="AK237" s="135"/>
    </row>
    <row r="238" spans="1:37" ht="25.5" customHeight="1" x14ac:dyDescent="0.25">
      <c r="A238" s="136"/>
      <c r="B238" s="136"/>
      <c r="C238" s="136"/>
      <c r="D238" s="136"/>
      <c r="E238" s="137"/>
      <c r="F238" s="137"/>
      <c r="G238" s="136"/>
      <c r="H238" s="137"/>
      <c r="I238" s="140" t="str">
        <f t="shared" si="14"/>
        <v/>
      </c>
      <c r="J238" s="140"/>
      <c r="K238" s="140"/>
      <c r="L238" s="74" t="str">
        <f>IF(AND(C238="Abierto",D238="Urgente"),A238,"")</f>
        <v/>
      </c>
      <c r="M238" s="74" t="str">
        <f ca="1">IF(AND(C238="Abierto",D238="Urgente"),TODAY()-E238,"")</f>
        <v/>
      </c>
      <c r="N238" s="74" t="str">
        <f>IF(AND(C238="Abierto",D238="Urgente"),RANK(M238,$M$13:$M$767,0)+COUNTIF($M$13:M238,M238)-1,"")</f>
        <v/>
      </c>
      <c r="O238" s="74" t="str">
        <f>IF(AND(C238="Abierto",D238="Alta"),A238,"")</f>
        <v/>
      </c>
      <c r="P238" s="74" t="str">
        <f ca="1">IF(AND(C238="Abierto",D238="Alta"),TODAY()-E238,"")</f>
        <v/>
      </c>
      <c r="Q238" s="74" t="str">
        <f>IF(AND(C238="Abierto",D238="Alta"),RANK(P238,$P$13:$P$767,0)+COUNTIF($P$13:P238,P238)-1+MAX(N:N),"")</f>
        <v/>
      </c>
      <c r="R238" s="74" t="str">
        <f>IF(AND(C238="Abierto",D238="Media"),A238,"")</f>
        <v/>
      </c>
      <c r="S238" s="74" t="str">
        <f ca="1">IF(AND(C238="Abierto",D238="Media"),TODAY()-E238,"")</f>
        <v/>
      </c>
      <c r="T238" s="74" t="str">
        <f>IF(AND(C238="Abierto",D238="Media"),RANK(S238,$S$13:$S$767,0)+COUNTIF($S$13:S238,S238)-1+MAX(N:N,Q:Q),"")</f>
        <v/>
      </c>
      <c r="U238" s="74" t="str">
        <f>IF(AND(C238="Abierto",D238="Baja"),A238,"")</f>
        <v/>
      </c>
      <c r="V238" s="74" t="str">
        <f ca="1">IF(AND(C238="Abierto",D238="Baja"),TODAY()-E238,"")</f>
        <v/>
      </c>
      <c r="W238" s="74" t="str">
        <f>IF(AND(C238="Abierto",D238="Baja"),RANK(V238,$V$13:$V$767,0)+COUNTIF($V$13:V238,V238)-1+MAX(N:N,Q:Q,T:T),"")</f>
        <v/>
      </c>
      <c r="X238" s="139" t="str">
        <f>IF(OR(C238="Resuelto",C238=""),"",SUM(N238,Q238,T238,W238))</f>
        <v/>
      </c>
      <c r="Y238" s="139" t="str">
        <f>IF(OR(C238="Resuelto",C238=""),"",SUM(M238,P238,S238,V238))</f>
        <v/>
      </c>
      <c r="Z238" s="139" t="str">
        <f>IF(OR(C238="Resuelto",C238=""),"",SUM(L238,O238,R238,U238))</f>
        <v/>
      </c>
      <c r="AA238" s="28">
        <v>467</v>
      </c>
      <c r="AB238" s="28" t="str">
        <f t="shared" ca="1" si="11"/>
        <v/>
      </c>
      <c r="AC238" s="75" t="str">
        <f t="shared" ca="1" si="12"/>
        <v/>
      </c>
      <c r="AH238" s="78" t="str">
        <f>IF(AI238="","",MAX($AH$5:AH237)+1)</f>
        <v/>
      </c>
      <c r="AI238" s="53" t="str">
        <f>IF(G237="","",IF(COUNTIF($AI$11:AI237,G237)=0,G237,""))</f>
        <v/>
      </c>
      <c r="AJ238" s="53" t="str">
        <f t="shared" si="13"/>
        <v/>
      </c>
      <c r="AK238" s="135"/>
    </row>
    <row r="239" spans="1:37" ht="25.5" customHeight="1" x14ac:dyDescent="0.25">
      <c r="A239" s="136"/>
      <c r="B239" s="136"/>
      <c r="C239" s="136"/>
      <c r="D239" s="136"/>
      <c r="E239" s="137"/>
      <c r="F239" s="137"/>
      <c r="G239" s="136"/>
      <c r="H239" s="137"/>
      <c r="I239" s="140" t="str">
        <f t="shared" si="14"/>
        <v/>
      </c>
      <c r="J239" s="140"/>
      <c r="K239" s="140"/>
      <c r="L239" s="74" t="str">
        <f>IF(AND(C239="Abierto",D239="Urgente"),A239,"")</f>
        <v/>
      </c>
      <c r="M239" s="74" t="str">
        <f ca="1">IF(AND(C239="Abierto",D239="Urgente"),TODAY()-E239,"")</f>
        <v/>
      </c>
      <c r="N239" s="74" t="str">
        <f>IF(AND(C239="Abierto",D239="Urgente"),RANK(M239,$M$13:$M$767,0)+COUNTIF($M$13:M239,M239)-1,"")</f>
        <v/>
      </c>
      <c r="O239" s="74" t="str">
        <f>IF(AND(C239="Abierto",D239="Alta"),A239,"")</f>
        <v/>
      </c>
      <c r="P239" s="74" t="str">
        <f ca="1">IF(AND(C239="Abierto",D239="Alta"),TODAY()-E239,"")</f>
        <v/>
      </c>
      <c r="Q239" s="74" t="str">
        <f>IF(AND(C239="Abierto",D239="Alta"),RANK(P239,$P$13:$P$767,0)+COUNTIF($P$13:P239,P239)-1+MAX(N:N),"")</f>
        <v/>
      </c>
      <c r="R239" s="74" t="str">
        <f>IF(AND(C239="Abierto",D239="Media"),A239,"")</f>
        <v/>
      </c>
      <c r="S239" s="74" t="str">
        <f ca="1">IF(AND(C239="Abierto",D239="Media"),TODAY()-E239,"")</f>
        <v/>
      </c>
      <c r="T239" s="74" t="str">
        <f>IF(AND(C239="Abierto",D239="Media"),RANK(S239,$S$13:$S$767,0)+COUNTIF($S$13:S239,S239)-1+MAX(N:N,Q:Q),"")</f>
        <v/>
      </c>
      <c r="U239" s="74" t="str">
        <f>IF(AND(C239="Abierto",D239="Baja"),A239,"")</f>
        <v/>
      </c>
      <c r="V239" s="74" t="str">
        <f ca="1">IF(AND(C239="Abierto",D239="Baja"),TODAY()-E239,"")</f>
        <v/>
      </c>
      <c r="W239" s="74" t="str">
        <f>IF(AND(C239="Abierto",D239="Baja"),RANK(V239,$V$13:$V$767,0)+COUNTIF($V$13:V239,V239)-1+MAX(N:N,Q:Q,T:T),"")</f>
        <v/>
      </c>
      <c r="X239" s="139" t="str">
        <f>IF(OR(C239="Resuelto",C239=""),"",SUM(N239,Q239,T239,W239))</f>
        <v/>
      </c>
      <c r="Y239" s="139" t="str">
        <f>IF(OR(C239="Resuelto",C239=""),"",SUM(M239,P239,S239,V239))</f>
        <v/>
      </c>
      <c r="Z239" s="139" t="str">
        <f>IF(OR(C239="Resuelto",C239=""),"",SUM(L239,O239,R239,U239))</f>
        <v/>
      </c>
      <c r="AA239" s="28">
        <v>468</v>
      </c>
      <c r="AB239" s="28" t="str">
        <f t="shared" ca="1" si="11"/>
        <v/>
      </c>
      <c r="AC239" s="75" t="str">
        <f t="shared" ca="1" si="12"/>
        <v/>
      </c>
      <c r="AH239" s="78" t="str">
        <f>IF(AI239="","",MAX($AH$5:AH238)+1)</f>
        <v/>
      </c>
      <c r="AI239" s="53" t="str">
        <f>IF(G238="","",IF(COUNTIF($AI$11:AI238,G238)=0,G238,""))</f>
        <v/>
      </c>
      <c r="AJ239" s="53" t="str">
        <f t="shared" si="13"/>
        <v/>
      </c>
      <c r="AK239" s="135"/>
    </row>
    <row r="240" spans="1:37" ht="25.5" customHeight="1" x14ac:dyDescent="0.25">
      <c r="A240" s="136"/>
      <c r="B240" s="136"/>
      <c r="C240" s="136"/>
      <c r="D240" s="136"/>
      <c r="E240" s="137"/>
      <c r="F240" s="137"/>
      <c r="G240" s="136"/>
      <c r="H240" s="137"/>
      <c r="I240" s="140" t="str">
        <f t="shared" si="14"/>
        <v/>
      </c>
      <c r="J240" s="140"/>
      <c r="K240" s="140"/>
      <c r="L240" s="74" t="str">
        <f>IF(AND(C240="Abierto",D240="Urgente"),A240,"")</f>
        <v/>
      </c>
      <c r="M240" s="74" t="str">
        <f ca="1">IF(AND(C240="Abierto",D240="Urgente"),TODAY()-E240,"")</f>
        <v/>
      </c>
      <c r="N240" s="74" t="str">
        <f>IF(AND(C240="Abierto",D240="Urgente"),RANK(M240,$M$13:$M$767,0)+COUNTIF($M$13:M240,M240)-1,"")</f>
        <v/>
      </c>
      <c r="O240" s="74" t="str">
        <f>IF(AND(C240="Abierto",D240="Alta"),A240,"")</f>
        <v/>
      </c>
      <c r="P240" s="74" t="str">
        <f ca="1">IF(AND(C240="Abierto",D240="Alta"),TODAY()-E240,"")</f>
        <v/>
      </c>
      <c r="Q240" s="74" t="str">
        <f>IF(AND(C240="Abierto",D240="Alta"),RANK(P240,$P$13:$P$767,0)+COUNTIF($P$13:P240,P240)-1+MAX(N:N),"")</f>
        <v/>
      </c>
      <c r="R240" s="74" t="str">
        <f>IF(AND(C240="Abierto",D240="Media"),A240,"")</f>
        <v/>
      </c>
      <c r="S240" s="74" t="str">
        <f ca="1">IF(AND(C240="Abierto",D240="Media"),TODAY()-E240,"")</f>
        <v/>
      </c>
      <c r="T240" s="74" t="str">
        <f>IF(AND(C240="Abierto",D240="Media"),RANK(S240,$S$13:$S$767,0)+COUNTIF($S$13:S240,S240)-1+MAX(N:N,Q:Q),"")</f>
        <v/>
      </c>
      <c r="U240" s="74" t="str">
        <f>IF(AND(C240="Abierto",D240="Baja"),A240,"")</f>
        <v/>
      </c>
      <c r="V240" s="74" t="str">
        <f ca="1">IF(AND(C240="Abierto",D240="Baja"),TODAY()-E240,"")</f>
        <v/>
      </c>
      <c r="W240" s="74" t="str">
        <f>IF(AND(C240="Abierto",D240="Baja"),RANK(V240,$V$13:$V$767,0)+COUNTIF($V$13:V240,V240)-1+MAX(N:N,Q:Q,T:T),"")</f>
        <v/>
      </c>
      <c r="X240" s="139" t="str">
        <f>IF(OR(C240="Resuelto",C240=""),"",SUM(N240,Q240,T240,W240))</f>
        <v/>
      </c>
      <c r="Y240" s="139" t="str">
        <f>IF(OR(C240="Resuelto",C240=""),"",SUM(M240,P240,S240,V240))</f>
        <v/>
      </c>
      <c r="Z240" s="139" t="str">
        <f>IF(OR(C240="Resuelto",C240=""),"",SUM(L240,O240,R240,U240))</f>
        <v/>
      </c>
      <c r="AA240" s="28">
        <v>469</v>
      </c>
      <c r="AB240" s="28" t="str">
        <f t="shared" ca="1" si="11"/>
        <v/>
      </c>
      <c r="AC240" s="75" t="str">
        <f t="shared" ca="1" si="12"/>
        <v/>
      </c>
      <c r="AH240" s="78" t="str">
        <f>IF(AI240="","",MAX($AH$5:AH239)+1)</f>
        <v/>
      </c>
      <c r="AI240" s="53" t="str">
        <f>IF(G239="","",IF(COUNTIF($AI$11:AI239,G239)=0,G239,""))</f>
        <v/>
      </c>
      <c r="AJ240" s="53" t="str">
        <f t="shared" si="13"/>
        <v/>
      </c>
      <c r="AK240" s="135"/>
    </row>
    <row r="241" spans="1:37" ht="25.5" customHeight="1" x14ac:dyDescent="0.25">
      <c r="A241" s="136"/>
      <c r="B241" s="136"/>
      <c r="C241" s="136"/>
      <c r="D241" s="136"/>
      <c r="E241" s="137"/>
      <c r="F241" s="137"/>
      <c r="G241" s="136"/>
      <c r="H241" s="137"/>
      <c r="I241" s="140" t="str">
        <f t="shared" si="14"/>
        <v/>
      </c>
      <c r="J241" s="140"/>
      <c r="K241" s="140"/>
      <c r="L241" s="74" t="str">
        <f>IF(AND(C241="Abierto",D241="Urgente"),A241,"")</f>
        <v/>
      </c>
      <c r="M241" s="74" t="str">
        <f ca="1">IF(AND(C241="Abierto",D241="Urgente"),TODAY()-E241,"")</f>
        <v/>
      </c>
      <c r="N241" s="74" t="str">
        <f>IF(AND(C241="Abierto",D241="Urgente"),RANK(M241,$M$13:$M$767,0)+COUNTIF($M$13:M241,M241)-1,"")</f>
        <v/>
      </c>
      <c r="O241" s="74" t="str">
        <f>IF(AND(C241="Abierto",D241="Alta"),A241,"")</f>
        <v/>
      </c>
      <c r="P241" s="74" t="str">
        <f ca="1">IF(AND(C241="Abierto",D241="Alta"),TODAY()-E241,"")</f>
        <v/>
      </c>
      <c r="Q241" s="74" t="str">
        <f>IF(AND(C241="Abierto",D241="Alta"),RANK(P241,$P$13:$P$767,0)+COUNTIF($P$13:P241,P241)-1+MAX(N:N),"")</f>
        <v/>
      </c>
      <c r="R241" s="74" t="str">
        <f>IF(AND(C241="Abierto",D241="Media"),A241,"")</f>
        <v/>
      </c>
      <c r="S241" s="74" t="str">
        <f ca="1">IF(AND(C241="Abierto",D241="Media"),TODAY()-E241,"")</f>
        <v/>
      </c>
      <c r="T241" s="74" t="str">
        <f>IF(AND(C241="Abierto",D241="Media"),RANK(S241,$S$13:$S$767,0)+COUNTIF($S$13:S241,S241)-1+MAX(N:N,Q:Q),"")</f>
        <v/>
      </c>
      <c r="U241" s="74" t="str">
        <f>IF(AND(C241="Abierto",D241="Baja"),A241,"")</f>
        <v/>
      </c>
      <c r="V241" s="74" t="str">
        <f ca="1">IF(AND(C241="Abierto",D241="Baja"),TODAY()-E241,"")</f>
        <v/>
      </c>
      <c r="W241" s="74" t="str">
        <f>IF(AND(C241="Abierto",D241="Baja"),RANK(V241,$V$13:$V$767,0)+COUNTIF($V$13:V241,V241)-1+MAX(N:N,Q:Q,T:T),"")</f>
        <v/>
      </c>
      <c r="X241" s="139" t="str">
        <f>IF(OR(C241="Resuelto",C241=""),"",SUM(N241,Q241,T241,W241))</f>
        <v/>
      </c>
      <c r="Y241" s="139" t="str">
        <f>IF(OR(C241="Resuelto",C241=""),"",SUM(M241,P241,S241,V241))</f>
        <v/>
      </c>
      <c r="Z241" s="139" t="str">
        <f>IF(OR(C241="Resuelto",C241=""),"",SUM(L241,O241,R241,U241))</f>
        <v/>
      </c>
      <c r="AA241" s="28">
        <v>470</v>
      </c>
      <c r="AB241" s="28" t="str">
        <f t="shared" ca="1" si="11"/>
        <v/>
      </c>
      <c r="AC241" s="75" t="str">
        <f t="shared" ca="1" si="12"/>
        <v/>
      </c>
      <c r="AH241" s="78" t="str">
        <f>IF(AI241="","",MAX($AH$5:AH240)+1)</f>
        <v/>
      </c>
      <c r="AI241" s="53" t="str">
        <f>IF(G240="","",IF(COUNTIF($AI$11:AI240,G240)=0,G240,""))</f>
        <v/>
      </c>
      <c r="AJ241" s="53" t="str">
        <f t="shared" si="13"/>
        <v/>
      </c>
      <c r="AK241" s="135"/>
    </row>
    <row r="242" spans="1:37" ht="25.5" customHeight="1" x14ac:dyDescent="0.25">
      <c r="A242" s="136"/>
      <c r="B242" s="136"/>
      <c r="C242" s="136"/>
      <c r="D242" s="136"/>
      <c r="E242" s="137"/>
      <c r="F242" s="137"/>
      <c r="G242" s="136"/>
      <c r="H242" s="137"/>
      <c r="I242" s="140" t="str">
        <f t="shared" si="14"/>
        <v/>
      </c>
      <c r="J242" s="140"/>
      <c r="K242" s="140"/>
      <c r="L242" s="74" t="str">
        <f>IF(AND(C242="Abierto",D242="Urgente"),A242,"")</f>
        <v/>
      </c>
      <c r="M242" s="74" t="str">
        <f ca="1">IF(AND(C242="Abierto",D242="Urgente"),TODAY()-E242,"")</f>
        <v/>
      </c>
      <c r="N242" s="74" t="str">
        <f>IF(AND(C242="Abierto",D242="Urgente"),RANK(M242,$M$13:$M$767,0)+COUNTIF($M$13:M242,M242)-1,"")</f>
        <v/>
      </c>
      <c r="O242" s="74" t="str">
        <f>IF(AND(C242="Abierto",D242="Alta"),A242,"")</f>
        <v/>
      </c>
      <c r="P242" s="74" t="str">
        <f ca="1">IF(AND(C242="Abierto",D242="Alta"),TODAY()-E242,"")</f>
        <v/>
      </c>
      <c r="Q242" s="74" t="str">
        <f>IF(AND(C242="Abierto",D242="Alta"),RANK(P242,$P$13:$P$767,0)+COUNTIF($P$13:P242,P242)-1+MAX(N:N),"")</f>
        <v/>
      </c>
      <c r="R242" s="74" t="str">
        <f>IF(AND(C242="Abierto",D242="Media"),A242,"")</f>
        <v/>
      </c>
      <c r="S242" s="74" t="str">
        <f ca="1">IF(AND(C242="Abierto",D242="Media"),TODAY()-E242,"")</f>
        <v/>
      </c>
      <c r="T242" s="74" t="str">
        <f>IF(AND(C242="Abierto",D242="Media"),RANK(S242,$S$13:$S$767,0)+COUNTIF($S$13:S242,S242)-1+MAX(N:N,Q:Q),"")</f>
        <v/>
      </c>
      <c r="U242" s="74" t="str">
        <f>IF(AND(C242="Abierto",D242="Baja"),A242,"")</f>
        <v/>
      </c>
      <c r="V242" s="74" t="str">
        <f ca="1">IF(AND(C242="Abierto",D242="Baja"),TODAY()-E242,"")</f>
        <v/>
      </c>
      <c r="W242" s="74" t="str">
        <f>IF(AND(C242="Abierto",D242="Baja"),RANK(V242,$V$13:$V$767,0)+COUNTIF($V$13:V242,V242)-1+MAX(N:N,Q:Q,T:T),"")</f>
        <v/>
      </c>
      <c r="X242" s="139" t="str">
        <f>IF(OR(C242="Resuelto",C242=""),"",SUM(N242,Q242,T242,W242))</f>
        <v/>
      </c>
      <c r="Y242" s="139" t="str">
        <f>IF(OR(C242="Resuelto",C242=""),"",SUM(M242,P242,S242,V242))</f>
        <v/>
      </c>
      <c r="Z242" s="139" t="str">
        <f>IF(OR(C242="Resuelto",C242=""),"",SUM(L242,O242,R242,U242))</f>
        <v/>
      </c>
      <c r="AA242" s="28">
        <v>471</v>
      </c>
      <c r="AB242" s="28" t="str">
        <f t="shared" ca="1" si="11"/>
        <v/>
      </c>
      <c r="AC242" s="75" t="str">
        <f t="shared" ca="1" si="12"/>
        <v/>
      </c>
      <c r="AH242" s="78" t="str">
        <f>IF(AI242="","",MAX($AH$5:AH241)+1)</f>
        <v/>
      </c>
      <c r="AI242" s="53" t="str">
        <f>IF(G241="","",IF(COUNTIF($AI$11:AI241,G241)=0,G241,""))</f>
        <v/>
      </c>
      <c r="AJ242" s="53" t="str">
        <f t="shared" si="13"/>
        <v/>
      </c>
      <c r="AK242" s="135"/>
    </row>
    <row r="243" spans="1:37" ht="25.5" customHeight="1" x14ac:dyDescent="0.25">
      <c r="A243" s="136"/>
      <c r="B243" s="136"/>
      <c r="C243" s="136"/>
      <c r="D243" s="136"/>
      <c r="E243" s="137"/>
      <c r="F243" s="137"/>
      <c r="G243" s="136"/>
      <c r="H243" s="137"/>
      <c r="I243" s="140" t="str">
        <f t="shared" si="14"/>
        <v/>
      </c>
      <c r="J243" s="140"/>
      <c r="K243" s="140"/>
      <c r="L243" s="74" t="str">
        <f>IF(AND(C243="Abierto",D243="Urgente"),A243,"")</f>
        <v/>
      </c>
      <c r="M243" s="74" t="str">
        <f ca="1">IF(AND(C243="Abierto",D243="Urgente"),TODAY()-E243,"")</f>
        <v/>
      </c>
      <c r="N243" s="74" t="str">
        <f>IF(AND(C243="Abierto",D243="Urgente"),RANK(M243,$M$13:$M$767,0)+COUNTIF($M$13:M243,M243)-1,"")</f>
        <v/>
      </c>
      <c r="O243" s="74" t="str">
        <f>IF(AND(C243="Abierto",D243="Alta"),A243,"")</f>
        <v/>
      </c>
      <c r="P243" s="74" t="str">
        <f ca="1">IF(AND(C243="Abierto",D243="Alta"),TODAY()-E243,"")</f>
        <v/>
      </c>
      <c r="Q243" s="74" t="str">
        <f>IF(AND(C243="Abierto",D243="Alta"),RANK(P243,$P$13:$P$767,0)+COUNTIF($P$13:P243,P243)-1+MAX(N:N),"")</f>
        <v/>
      </c>
      <c r="R243" s="74" t="str">
        <f>IF(AND(C243="Abierto",D243="Media"),A243,"")</f>
        <v/>
      </c>
      <c r="S243" s="74" t="str">
        <f ca="1">IF(AND(C243="Abierto",D243="Media"),TODAY()-E243,"")</f>
        <v/>
      </c>
      <c r="T243" s="74" t="str">
        <f>IF(AND(C243="Abierto",D243="Media"),RANK(S243,$S$13:$S$767,0)+COUNTIF($S$13:S243,S243)-1+MAX(N:N,Q:Q),"")</f>
        <v/>
      </c>
      <c r="U243" s="74" t="str">
        <f>IF(AND(C243="Abierto",D243="Baja"),A243,"")</f>
        <v/>
      </c>
      <c r="V243" s="74" t="str">
        <f ca="1">IF(AND(C243="Abierto",D243="Baja"),TODAY()-E243,"")</f>
        <v/>
      </c>
      <c r="W243" s="74" t="str">
        <f>IF(AND(C243="Abierto",D243="Baja"),RANK(V243,$V$13:$V$767,0)+COUNTIF($V$13:V243,V243)-1+MAX(N:N,Q:Q,T:T),"")</f>
        <v/>
      </c>
      <c r="X243" s="139" t="str">
        <f>IF(OR(C243="Resuelto",C243=""),"",SUM(N243,Q243,T243,W243))</f>
        <v/>
      </c>
      <c r="Y243" s="139" t="str">
        <f>IF(OR(C243="Resuelto",C243=""),"",SUM(M243,P243,S243,V243))</f>
        <v/>
      </c>
      <c r="Z243" s="139" t="str">
        <f>IF(OR(C243="Resuelto",C243=""),"",SUM(L243,O243,R243,U243))</f>
        <v/>
      </c>
      <c r="AA243" s="28">
        <v>472</v>
      </c>
      <c r="AB243" s="28" t="str">
        <f t="shared" ca="1" si="11"/>
        <v/>
      </c>
      <c r="AC243" s="75" t="str">
        <f t="shared" ca="1" si="12"/>
        <v/>
      </c>
      <c r="AH243" s="78" t="str">
        <f>IF(AI243="","",MAX($AH$5:AH242)+1)</f>
        <v/>
      </c>
      <c r="AI243" s="53" t="str">
        <f>IF(G242="","",IF(COUNTIF($AI$11:AI242,G242)=0,G242,""))</f>
        <v/>
      </c>
      <c r="AJ243" s="53" t="str">
        <f t="shared" si="13"/>
        <v/>
      </c>
      <c r="AK243" s="135"/>
    </row>
    <row r="244" spans="1:37" ht="25.5" customHeight="1" x14ac:dyDescent="0.25">
      <c r="A244" s="136"/>
      <c r="B244" s="136"/>
      <c r="C244" s="136"/>
      <c r="D244" s="136"/>
      <c r="E244" s="137"/>
      <c r="F244" s="137"/>
      <c r="G244" s="136"/>
      <c r="H244" s="137"/>
      <c r="I244" s="140" t="str">
        <f t="shared" si="14"/>
        <v/>
      </c>
      <c r="J244" s="140"/>
      <c r="K244" s="140"/>
      <c r="L244" s="74" t="str">
        <f>IF(AND(C244="Abierto",D244="Urgente"),A244,"")</f>
        <v/>
      </c>
      <c r="M244" s="74" t="str">
        <f ca="1">IF(AND(C244="Abierto",D244="Urgente"),TODAY()-E244,"")</f>
        <v/>
      </c>
      <c r="N244" s="74" t="str">
        <f>IF(AND(C244="Abierto",D244="Urgente"),RANK(M244,$M$13:$M$767,0)+COUNTIF($M$13:M244,M244)-1,"")</f>
        <v/>
      </c>
      <c r="O244" s="74" t="str">
        <f>IF(AND(C244="Abierto",D244="Alta"),A244,"")</f>
        <v/>
      </c>
      <c r="P244" s="74" t="str">
        <f ca="1">IF(AND(C244="Abierto",D244="Alta"),TODAY()-E244,"")</f>
        <v/>
      </c>
      <c r="Q244" s="74" t="str">
        <f>IF(AND(C244="Abierto",D244="Alta"),RANK(P244,$P$13:$P$767,0)+COUNTIF($P$13:P244,P244)-1+MAX(N:N),"")</f>
        <v/>
      </c>
      <c r="R244" s="74" t="str">
        <f>IF(AND(C244="Abierto",D244="Media"),A244,"")</f>
        <v/>
      </c>
      <c r="S244" s="74" t="str">
        <f ca="1">IF(AND(C244="Abierto",D244="Media"),TODAY()-E244,"")</f>
        <v/>
      </c>
      <c r="T244" s="74" t="str">
        <f>IF(AND(C244="Abierto",D244="Media"),RANK(S244,$S$13:$S$767,0)+COUNTIF($S$13:S244,S244)-1+MAX(N:N,Q:Q),"")</f>
        <v/>
      </c>
      <c r="U244" s="74" t="str">
        <f>IF(AND(C244="Abierto",D244="Baja"),A244,"")</f>
        <v/>
      </c>
      <c r="V244" s="74" t="str">
        <f ca="1">IF(AND(C244="Abierto",D244="Baja"),TODAY()-E244,"")</f>
        <v/>
      </c>
      <c r="W244" s="74" t="str">
        <f>IF(AND(C244="Abierto",D244="Baja"),RANK(V244,$V$13:$V$767,0)+COUNTIF($V$13:V244,V244)-1+MAX(N:N,Q:Q,T:T),"")</f>
        <v/>
      </c>
      <c r="X244" s="139" t="str">
        <f>IF(OR(C244="Resuelto",C244=""),"",SUM(N244,Q244,T244,W244))</f>
        <v/>
      </c>
      <c r="Y244" s="139" t="str">
        <f>IF(OR(C244="Resuelto",C244=""),"",SUM(M244,P244,S244,V244))</f>
        <v/>
      </c>
      <c r="Z244" s="139" t="str">
        <f>IF(OR(C244="Resuelto",C244=""),"",SUM(L244,O244,R244,U244))</f>
        <v/>
      </c>
      <c r="AA244" s="28">
        <v>473</v>
      </c>
      <c r="AB244" s="28" t="str">
        <f t="shared" ca="1" si="11"/>
        <v/>
      </c>
      <c r="AC244" s="75" t="str">
        <f t="shared" ca="1" si="12"/>
        <v/>
      </c>
      <c r="AH244" s="78" t="str">
        <f>IF(AI244="","",MAX($AH$5:AH243)+1)</f>
        <v/>
      </c>
      <c r="AI244" s="53" t="str">
        <f>IF(G243="","",IF(COUNTIF($AI$11:AI243,G243)=0,G243,""))</f>
        <v/>
      </c>
      <c r="AJ244" s="53" t="str">
        <f t="shared" si="13"/>
        <v/>
      </c>
      <c r="AK244" s="135"/>
    </row>
    <row r="245" spans="1:37" ht="25.5" customHeight="1" x14ac:dyDescent="0.25">
      <c r="A245" s="136"/>
      <c r="B245" s="136"/>
      <c r="C245" s="136"/>
      <c r="D245" s="136"/>
      <c r="E245" s="137"/>
      <c r="F245" s="137"/>
      <c r="G245" s="136"/>
      <c r="H245" s="137"/>
      <c r="I245" s="140" t="str">
        <f t="shared" si="14"/>
        <v/>
      </c>
      <c r="J245" s="140"/>
      <c r="K245" s="140"/>
      <c r="L245" s="74" t="str">
        <f>IF(AND(C245="Abierto",D245="Urgente"),A245,"")</f>
        <v/>
      </c>
      <c r="M245" s="74" t="str">
        <f ca="1">IF(AND(C245="Abierto",D245="Urgente"),TODAY()-E245,"")</f>
        <v/>
      </c>
      <c r="N245" s="74" t="str">
        <f>IF(AND(C245="Abierto",D245="Urgente"),RANK(M245,$M$13:$M$767,0)+COUNTIF($M$13:M245,M245)-1,"")</f>
        <v/>
      </c>
      <c r="O245" s="74" t="str">
        <f>IF(AND(C245="Abierto",D245="Alta"),A245,"")</f>
        <v/>
      </c>
      <c r="P245" s="74" t="str">
        <f ca="1">IF(AND(C245="Abierto",D245="Alta"),TODAY()-E245,"")</f>
        <v/>
      </c>
      <c r="Q245" s="74" t="str">
        <f>IF(AND(C245="Abierto",D245="Alta"),RANK(P245,$P$13:$P$767,0)+COUNTIF($P$13:P245,P245)-1+MAX(N:N),"")</f>
        <v/>
      </c>
      <c r="R245" s="74" t="str">
        <f>IF(AND(C245="Abierto",D245="Media"),A245,"")</f>
        <v/>
      </c>
      <c r="S245" s="74" t="str">
        <f ca="1">IF(AND(C245="Abierto",D245="Media"),TODAY()-E245,"")</f>
        <v/>
      </c>
      <c r="T245" s="74" t="str">
        <f>IF(AND(C245="Abierto",D245="Media"),RANK(S245,$S$13:$S$767,0)+COUNTIF($S$13:S245,S245)-1+MAX(N:N,Q:Q),"")</f>
        <v/>
      </c>
      <c r="U245" s="74" t="str">
        <f>IF(AND(C245="Abierto",D245="Baja"),A245,"")</f>
        <v/>
      </c>
      <c r="V245" s="74" t="str">
        <f ca="1">IF(AND(C245="Abierto",D245="Baja"),TODAY()-E245,"")</f>
        <v/>
      </c>
      <c r="W245" s="74" t="str">
        <f>IF(AND(C245="Abierto",D245="Baja"),RANK(V245,$V$13:$V$767,0)+COUNTIF($V$13:V245,V245)-1+MAX(N:N,Q:Q,T:T),"")</f>
        <v/>
      </c>
      <c r="X245" s="139" t="str">
        <f>IF(OR(C245="Resuelto",C245=""),"",SUM(N245,Q245,T245,W245))</f>
        <v/>
      </c>
      <c r="Y245" s="139" t="str">
        <f>IF(OR(C245="Resuelto",C245=""),"",SUM(M245,P245,S245,V245))</f>
        <v/>
      </c>
      <c r="Z245" s="139" t="str">
        <f>IF(OR(C245="Resuelto",C245=""),"",SUM(L245,O245,R245,U245))</f>
        <v/>
      </c>
      <c r="AA245" s="28">
        <v>474</v>
      </c>
      <c r="AB245" s="28" t="str">
        <f t="shared" ca="1" si="11"/>
        <v/>
      </c>
      <c r="AC245" s="75" t="str">
        <f t="shared" ca="1" si="12"/>
        <v/>
      </c>
      <c r="AH245" s="78" t="str">
        <f>IF(AI245="","",MAX($AH$5:AH244)+1)</f>
        <v/>
      </c>
      <c r="AI245" s="53" t="str">
        <f>IF(G244="","",IF(COUNTIF($AI$11:AI244,G244)=0,G244,""))</f>
        <v/>
      </c>
      <c r="AJ245" s="53" t="str">
        <f t="shared" si="13"/>
        <v/>
      </c>
      <c r="AK245" s="135"/>
    </row>
    <row r="246" spans="1:37" ht="25.5" customHeight="1" x14ac:dyDescent="0.25">
      <c r="A246" s="136"/>
      <c r="B246" s="136"/>
      <c r="C246" s="136"/>
      <c r="D246" s="136"/>
      <c r="E246" s="137"/>
      <c r="F246" s="137"/>
      <c r="G246" s="136"/>
      <c r="H246" s="137"/>
      <c r="I246" s="140" t="str">
        <f t="shared" si="14"/>
        <v/>
      </c>
      <c r="J246" s="140"/>
      <c r="K246" s="140"/>
      <c r="L246" s="74" t="str">
        <f>IF(AND(C246="Abierto",D246="Urgente"),A246,"")</f>
        <v/>
      </c>
      <c r="M246" s="74" t="str">
        <f ca="1">IF(AND(C246="Abierto",D246="Urgente"),TODAY()-E246,"")</f>
        <v/>
      </c>
      <c r="N246" s="74" t="str">
        <f>IF(AND(C246="Abierto",D246="Urgente"),RANK(M246,$M$13:$M$767,0)+COUNTIF($M$13:M246,M246)-1,"")</f>
        <v/>
      </c>
      <c r="O246" s="74" t="str">
        <f>IF(AND(C246="Abierto",D246="Alta"),A246,"")</f>
        <v/>
      </c>
      <c r="P246" s="74" t="str">
        <f ca="1">IF(AND(C246="Abierto",D246="Alta"),TODAY()-E246,"")</f>
        <v/>
      </c>
      <c r="Q246" s="74" t="str">
        <f>IF(AND(C246="Abierto",D246="Alta"),RANK(P246,$P$13:$P$767,0)+COUNTIF($P$13:P246,P246)-1+MAX(N:N),"")</f>
        <v/>
      </c>
      <c r="R246" s="74" t="str">
        <f>IF(AND(C246="Abierto",D246="Media"),A246,"")</f>
        <v/>
      </c>
      <c r="S246" s="74" t="str">
        <f ca="1">IF(AND(C246="Abierto",D246="Media"),TODAY()-E246,"")</f>
        <v/>
      </c>
      <c r="T246" s="74" t="str">
        <f>IF(AND(C246="Abierto",D246="Media"),RANK(S246,$S$13:$S$767,0)+COUNTIF($S$13:S246,S246)-1+MAX(N:N,Q:Q),"")</f>
        <v/>
      </c>
      <c r="U246" s="74" t="str">
        <f>IF(AND(C246="Abierto",D246="Baja"),A246,"")</f>
        <v/>
      </c>
      <c r="V246" s="74" t="str">
        <f ca="1">IF(AND(C246="Abierto",D246="Baja"),TODAY()-E246,"")</f>
        <v/>
      </c>
      <c r="W246" s="74" t="str">
        <f>IF(AND(C246="Abierto",D246="Baja"),RANK(V246,$V$13:$V$767,0)+COUNTIF($V$13:V246,V246)-1+MAX(N:N,Q:Q,T:T),"")</f>
        <v/>
      </c>
      <c r="X246" s="139" t="str">
        <f>IF(OR(C246="Resuelto",C246=""),"",SUM(N246,Q246,T246,W246))</f>
        <v/>
      </c>
      <c r="Y246" s="139" t="str">
        <f>IF(OR(C246="Resuelto",C246=""),"",SUM(M246,P246,S246,V246))</f>
        <v/>
      </c>
      <c r="Z246" s="139" t="str">
        <f>IF(OR(C246="Resuelto",C246=""),"",SUM(L246,O246,R246,U246))</f>
        <v/>
      </c>
      <c r="AA246" s="28">
        <v>475</v>
      </c>
      <c r="AB246" s="28" t="str">
        <f t="shared" ca="1" si="11"/>
        <v/>
      </c>
      <c r="AC246" s="75" t="str">
        <f t="shared" ca="1" si="12"/>
        <v/>
      </c>
      <c r="AH246" s="78" t="str">
        <f>IF(AI246="","",MAX($AH$5:AH245)+1)</f>
        <v/>
      </c>
      <c r="AI246" s="53" t="str">
        <f>IF(G245="","",IF(COUNTIF($AI$11:AI245,G245)=0,G245,""))</f>
        <v/>
      </c>
      <c r="AJ246" s="53" t="str">
        <f t="shared" si="13"/>
        <v/>
      </c>
      <c r="AK246" s="135"/>
    </row>
    <row r="247" spans="1:37" ht="25.5" customHeight="1" x14ac:dyDescent="0.25">
      <c r="A247" s="136"/>
      <c r="B247" s="136"/>
      <c r="C247" s="136"/>
      <c r="D247" s="136"/>
      <c r="E247" s="137"/>
      <c r="F247" s="137"/>
      <c r="G247" s="136"/>
      <c r="H247" s="137"/>
      <c r="I247" s="140" t="str">
        <f t="shared" si="14"/>
        <v/>
      </c>
      <c r="J247" s="140"/>
      <c r="K247" s="140"/>
      <c r="L247" s="74" t="str">
        <f>IF(AND(C247="Abierto",D247="Urgente"),A247,"")</f>
        <v/>
      </c>
      <c r="M247" s="74" t="str">
        <f ca="1">IF(AND(C247="Abierto",D247="Urgente"),TODAY()-E247,"")</f>
        <v/>
      </c>
      <c r="N247" s="74" t="str">
        <f>IF(AND(C247="Abierto",D247="Urgente"),RANK(M247,$M$13:$M$767,0)+COUNTIF($M$13:M247,M247)-1,"")</f>
        <v/>
      </c>
      <c r="O247" s="74" t="str">
        <f>IF(AND(C247="Abierto",D247="Alta"),A247,"")</f>
        <v/>
      </c>
      <c r="P247" s="74" t="str">
        <f ca="1">IF(AND(C247="Abierto",D247="Alta"),TODAY()-E247,"")</f>
        <v/>
      </c>
      <c r="Q247" s="74" t="str">
        <f>IF(AND(C247="Abierto",D247="Alta"),RANK(P247,$P$13:$P$767,0)+COUNTIF($P$13:P247,P247)-1+MAX(N:N),"")</f>
        <v/>
      </c>
      <c r="R247" s="74" t="str">
        <f>IF(AND(C247="Abierto",D247="Media"),A247,"")</f>
        <v/>
      </c>
      <c r="S247" s="74" t="str">
        <f ca="1">IF(AND(C247="Abierto",D247="Media"),TODAY()-E247,"")</f>
        <v/>
      </c>
      <c r="T247" s="74" t="str">
        <f>IF(AND(C247="Abierto",D247="Media"),RANK(S247,$S$13:$S$767,0)+COUNTIF($S$13:S247,S247)-1+MAX(N:N,Q:Q),"")</f>
        <v/>
      </c>
      <c r="U247" s="74" t="str">
        <f>IF(AND(C247="Abierto",D247="Baja"),A247,"")</f>
        <v/>
      </c>
      <c r="V247" s="74" t="str">
        <f ca="1">IF(AND(C247="Abierto",D247="Baja"),TODAY()-E247,"")</f>
        <v/>
      </c>
      <c r="W247" s="74" t="str">
        <f>IF(AND(C247="Abierto",D247="Baja"),RANK(V247,$V$13:$V$767,0)+COUNTIF($V$13:V247,V247)-1+MAX(N:N,Q:Q,T:T),"")</f>
        <v/>
      </c>
      <c r="X247" s="139" t="str">
        <f>IF(OR(C247="Resuelto",C247=""),"",SUM(N247,Q247,T247,W247))</f>
        <v/>
      </c>
      <c r="Y247" s="139" t="str">
        <f>IF(OR(C247="Resuelto",C247=""),"",SUM(M247,P247,S247,V247))</f>
        <v/>
      </c>
      <c r="Z247" s="139" t="str">
        <f>IF(OR(C247="Resuelto",C247=""),"",SUM(L247,O247,R247,U247))</f>
        <v/>
      </c>
      <c r="AA247" s="28">
        <v>476</v>
      </c>
      <c r="AB247" s="28" t="str">
        <f t="shared" ca="1" si="11"/>
        <v/>
      </c>
      <c r="AC247" s="75" t="str">
        <f t="shared" ca="1" si="12"/>
        <v/>
      </c>
      <c r="AH247" s="78" t="str">
        <f>IF(AI247="","",MAX($AH$5:AH246)+1)</f>
        <v/>
      </c>
      <c r="AI247" s="53" t="str">
        <f>IF(G246="","",IF(COUNTIF($AI$11:AI246,G246)=0,G246,""))</f>
        <v/>
      </c>
      <c r="AJ247" s="53" t="str">
        <f t="shared" si="13"/>
        <v/>
      </c>
      <c r="AK247" s="135"/>
    </row>
    <row r="248" spans="1:37" ht="25.5" customHeight="1" x14ac:dyDescent="0.25">
      <c r="A248" s="136"/>
      <c r="B248" s="136"/>
      <c r="C248" s="136"/>
      <c r="D248" s="136"/>
      <c r="E248" s="137"/>
      <c r="F248" s="137"/>
      <c r="G248" s="136"/>
      <c r="H248" s="137"/>
      <c r="I248" s="140" t="str">
        <f t="shared" si="14"/>
        <v/>
      </c>
      <c r="J248" s="140"/>
      <c r="K248" s="140"/>
      <c r="L248" s="74" t="str">
        <f>IF(AND(C248="Abierto",D248="Urgente"),A248,"")</f>
        <v/>
      </c>
      <c r="M248" s="74" t="str">
        <f ca="1">IF(AND(C248="Abierto",D248="Urgente"),TODAY()-E248,"")</f>
        <v/>
      </c>
      <c r="N248" s="74" t="str">
        <f>IF(AND(C248="Abierto",D248="Urgente"),RANK(M248,$M$13:$M$767,0)+COUNTIF($M$13:M248,M248)-1,"")</f>
        <v/>
      </c>
      <c r="O248" s="74" t="str">
        <f>IF(AND(C248="Abierto",D248="Alta"),A248,"")</f>
        <v/>
      </c>
      <c r="P248" s="74" t="str">
        <f ca="1">IF(AND(C248="Abierto",D248="Alta"),TODAY()-E248,"")</f>
        <v/>
      </c>
      <c r="Q248" s="74" t="str">
        <f>IF(AND(C248="Abierto",D248="Alta"),RANK(P248,$P$13:$P$767,0)+COUNTIF($P$13:P248,P248)-1+MAX(N:N),"")</f>
        <v/>
      </c>
      <c r="R248" s="74" t="str">
        <f>IF(AND(C248="Abierto",D248="Media"),A248,"")</f>
        <v/>
      </c>
      <c r="S248" s="74" t="str">
        <f ca="1">IF(AND(C248="Abierto",D248="Media"),TODAY()-E248,"")</f>
        <v/>
      </c>
      <c r="T248" s="74" t="str">
        <f>IF(AND(C248="Abierto",D248="Media"),RANK(S248,$S$13:$S$767,0)+COUNTIF($S$13:S248,S248)-1+MAX(N:N,Q:Q),"")</f>
        <v/>
      </c>
      <c r="U248" s="74" t="str">
        <f>IF(AND(C248="Abierto",D248="Baja"),A248,"")</f>
        <v/>
      </c>
      <c r="V248" s="74" t="str">
        <f ca="1">IF(AND(C248="Abierto",D248="Baja"),TODAY()-E248,"")</f>
        <v/>
      </c>
      <c r="W248" s="74" t="str">
        <f>IF(AND(C248="Abierto",D248="Baja"),RANK(V248,$V$13:$V$767,0)+COUNTIF($V$13:V248,V248)-1+MAX(N:N,Q:Q,T:T),"")</f>
        <v/>
      </c>
      <c r="X248" s="139" t="str">
        <f>IF(OR(C248="Resuelto",C248=""),"",SUM(N248,Q248,T248,W248))</f>
        <v/>
      </c>
      <c r="Y248" s="139" t="str">
        <f>IF(OR(C248="Resuelto",C248=""),"",SUM(M248,P248,S248,V248))</f>
        <v/>
      </c>
      <c r="Z248" s="139" t="str">
        <f>IF(OR(C248="Resuelto",C248=""),"",SUM(L248,O248,R248,U248))</f>
        <v/>
      </c>
      <c r="AA248" s="28">
        <v>477</v>
      </c>
      <c r="AB248" s="28" t="str">
        <f t="shared" ca="1" si="11"/>
        <v/>
      </c>
      <c r="AC248" s="75" t="str">
        <f t="shared" ca="1" si="12"/>
        <v/>
      </c>
      <c r="AH248" s="78" t="str">
        <f>IF(AI248="","",MAX($AH$5:AH247)+1)</f>
        <v/>
      </c>
      <c r="AI248" s="53" t="str">
        <f>IF(G247="","",IF(COUNTIF($AI$11:AI247,G247)=0,G247,""))</f>
        <v/>
      </c>
      <c r="AJ248" s="53" t="str">
        <f t="shared" si="13"/>
        <v/>
      </c>
      <c r="AK248" s="135"/>
    </row>
    <row r="249" spans="1:37" ht="25.5" customHeight="1" x14ac:dyDescent="0.25">
      <c r="A249" s="136"/>
      <c r="B249" s="136"/>
      <c r="C249" s="136"/>
      <c r="D249" s="136"/>
      <c r="E249" s="137"/>
      <c r="F249" s="137"/>
      <c r="G249" s="136"/>
      <c r="H249" s="137"/>
      <c r="I249" s="140" t="str">
        <f t="shared" si="14"/>
        <v/>
      </c>
      <c r="J249" s="140"/>
      <c r="K249" s="140"/>
      <c r="L249" s="74" t="str">
        <f>IF(AND(C249="Abierto",D249="Urgente"),A249,"")</f>
        <v/>
      </c>
      <c r="M249" s="74" t="str">
        <f ca="1">IF(AND(C249="Abierto",D249="Urgente"),TODAY()-E249,"")</f>
        <v/>
      </c>
      <c r="N249" s="74" t="str">
        <f>IF(AND(C249="Abierto",D249="Urgente"),RANK(M249,$M$13:$M$767,0)+COUNTIF($M$13:M249,M249)-1,"")</f>
        <v/>
      </c>
      <c r="O249" s="74" t="str">
        <f>IF(AND(C249="Abierto",D249="Alta"),A249,"")</f>
        <v/>
      </c>
      <c r="P249" s="74" t="str">
        <f ca="1">IF(AND(C249="Abierto",D249="Alta"),TODAY()-E249,"")</f>
        <v/>
      </c>
      <c r="Q249" s="74" t="str">
        <f>IF(AND(C249="Abierto",D249="Alta"),RANK(P249,$P$13:$P$767,0)+COUNTIF($P$13:P249,P249)-1+MAX(N:N),"")</f>
        <v/>
      </c>
      <c r="R249" s="74" t="str">
        <f>IF(AND(C249="Abierto",D249="Media"),A249,"")</f>
        <v/>
      </c>
      <c r="S249" s="74" t="str">
        <f ca="1">IF(AND(C249="Abierto",D249="Media"),TODAY()-E249,"")</f>
        <v/>
      </c>
      <c r="T249" s="74" t="str">
        <f>IF(AND(C249="Abierto",D249="Media"),RANK(S249,$S$13:$S$767,0)+COUNTIF($S$13:S249,S249)-1+MAX(N:N,Q:Q),"")</f>
        <v/>
      </c>
      <c r="U249" s="74" t="str">
        <f>IF(AND(C249="Abierto",D249="Baja"),A249,"")</f>
        <v/>
      </c>
      <c r="V249" s="74" t="str">
        <f ca="1">IF(AND(C249="Abierto",D249="Baja"),TODAY()-E249,"")</f>
        <v/>
      </c>
      <c r="W249" s="74" t="str">
        <f>IF(AND(C249="Abierto",D249="Baja"),RANK(V249,$V$13:$V$767,0)+COUNTIF($V$13:V249,V249)-1+MAX(N:N,Q:Q,T:T),"")</f>
        <v/>
      </c>
      <c r="X249" s="139" t="str">
        <f>IF(OR(C249="Resuelto",C249=""),"",SUM(N249,Q249,T249,W249))</f>
        <v/>
      </c>
      <c r="Y249" s="139" t="str">
        <f>IF(OR(C249="Resuelto",C249=""),"",SUM(M249,P249,S249,V249))</f>
        <v/>
      </c>
      <c r="Z249" s="139" t="str">
        <f>IF(OR(C249="Resuelto",C249=""),"",SUM(L249,O249,R249,U249))</f>
        <v/>
      </c>
      <c r="AA249" s="28">
        <v>478</v>
      </c>
      <c r="AB249" s="28" t="str">
        <f t="shared" ca="1" si="11"/>
        <v/>
      </c>
      <c r="AC249" s="75" t="str">
        <f t="shared" ca="1" si="12"/>
        <v/>
      </c>
      <c r="AH249" s="78" t="str">
        <f>IF(AI249="","",MAX($AH$5:AH248)+1)</f>
        <v/>
      </c>
      <c r="AI249" s="53" t="str">
        <f>IF(G248="","",IF(COUNTIF($AI$11:AI248,G248)=0,G248,""))</f>
        <v/>
      </c>
      <c r="AJ249" s="53" t="str">
        <f t="shared" si="13"/>
        <v/>
      </c>
      <c r="AK249" s="135"/>
    </row>
    <row r="250" spans="1:37" ht="25.5" customHeight="1" x14ac:dyDescent="0.25">
      <c r="A250" s="136"/>
      <c r="B250" s="136"/>
      <c r="C250" s="136"/>
      <c r="D250" s="136"/>
      <c r="E250" s="137"/>
      <c r="F250" s="137"/>
      <c r="G250" s="136"/>
      <c r="H250" s="137"/>
      <c r="I250" s="140" t="str">
        <f t="shared" si="14"/>
        <v/>
      </c>
      <c r="J250" s="140"/>
      <c r="K250" s="140"/>
      <c r="L250" s="74" t="str">
        <f>IF(AND(C250="Abierto",D250="Urgente"),A250,"")</f>
        <v/>
      </c>
      <c r="M250" s="74" t="str">
        <f ca="1">IF(AND(C250="Abierto",D250="Urgente"),TODAY()-E250,"")</f>
        <v/>
      </c>
      <c r="N250" s="74" t="str">
        <f>IF(AND(C250="Abierto",D250="Urgente"),RANK(M250,$M$13:$M$767,0)+COUNTIF($M$13:M250,M250)-1,"")</f>
        <v/>
      </c>
      <c r="O250" s="74" t="str">
        <f>IF(AND(C250="Abierto",D250="Alta"),A250,"")</f>
        <v/>
      </c>
      <c r="P250" s="74" t="str">
        <f ca="1">IF(AND(C250="Abierto",D250="Alta"),TODAY()-E250,"")</f>
        <v/>
      </c>
      <c r="Q250" s="74" t="str">
        <f>IF(AND(C250="Abierto",D250="Alta"),RANK(P250,$P$13:$P$767,0)+COUNTIF($P$13:P250,P250)-1+MAX(N:N),"")</f>
        <v/>
      </c>
      <c r="R250" s="74" t="str">
        <f>IF(AND(C250="Abierto",D250="Media"),A250,"")</f>
        <v/>
      </c>
      <c r="S250" s="74" t="str">
        <f ca="1">IF(AND(C250="Abierto",D250="Media"),TODAY()-E250,"")</f>
        <v/>
      </c>
      <c r="T250" s="74" t="str">
        <f>IF(AND(C250="Abierto",D250="Media"),RANK(S250,$S$13:$S$767,0)+COUNTIF($S$13:S250,S250)-1+MAX(N:N,Q:Q),"")</f>
        <v/>
      </c>
      <c r="U250" s="74" t="str">
        <f>IF(AND(C250="Abierto",D250="Baja"),A250,"")</f>
        <v/>
      </c>
      <c r="V250" s="74" t="str">
        <f ca="1">IF(AND(C250="Abierto",D250="Baja"),TODAY()-E250,"")</f>
        <v/>
      </c>
      <c r="W250" s="74" t="str">
        <f>IF(AND(C250="Abierto",D250="Baja"),RANK(V250,$V$13:$V$767,0)+COUNTIF($V$13:V250,V250)-1+MAX(N:N,Q:Q,T:T),"")</f>
        <v/>
      </c>
      <c r="X250" s="139" t="str">
        <f>IF(OR(C250="Resuelto",C250=""),"",SUM(N250,Q250,T250,W250))</f>
        <v/>
      </c>
      <c r="Y250" s="139" t="str">
        <f>IF(OR(C250="Resuelto",C250=""),"",SUM(M250,P250,S250,V250))</f>
        <v/>
      </c>
      <c r="Z250" s="139" t="str">
        <f>IF(OR(C250="Resuelto",C250=""),"",SUM(L250,O250,R250,U250))</f>
        <v/>
      </c>
      <c r="AA250" s="28">
        <v>479</v>
      </c>
      <c r="AB250" s="28" t="str">
        <f t="shared" ca="1" si="11"/>
        <v/>
      </c>
      <c r="AC250" s="75" t="str">
        <f t="shared" ca="1" si="12"/>
        <v/>
      </c>
      <c r="AH250" s="78" t="str">
        <f>IF(AI250="","",MAX($AH$5:AH249)+1)</f>
        <v/>
      </c>
      <c r="AI250" s="53" t="str">
        <f>IF(G249="","",IF(COUNTIF($AI$11:AI249,G249)=0,G249,""))</f>
        <v/>
      </c>
      <c r="AJ250" s="53" t="str">
        <f t="shared" si="13"/>
        <v/>
      </c>
      <c r="AK250" s="135"/>
    </row>
    <row r="251" spans="1:37" ht="25.5" customHeight="1" x14ac:dyDescent="0.25">
      <c r="A251" s="136"/>
      <c r="B251" s="136"/>
      <c r="C251" s="136"/>
      <c r="D251" s="136"/>
      <c r="E251" s="137"/>
      <c r="F251" s="137"/>
      <c r="G251" s="136"/>
      <c r="H251" s="137"/>
      <c r="I251" s="140" t="str">
        <f t="shared" si="14"/>
        <v/>
      </c>
      <c r="J251" s="140"/>
      <c r="K251" s="140"/>
      <c r="L251" s="74" t="str">
        <f>IF(AND(C251="Abierto",D251="Urgente"),A251,"")</f>
        <v/>
      </c>
      <c r="M251" s="74" t="str">
        <f ca="1">IF(AND(C251="Abierto",D251="Urgente"),TODAY()-E251,"")</f>
        <v/>
      </c>
      <c r="N251" s="74" t="str">
        <f>IF(AND(C251="Abierto",D251="Urgente"),RANK(M251,$M$13:$M$767,0)+COUNTIF($M$13:M251,M251)-1,"")</f>
        <v/>
      </c>
      <c r="O251" s="74" t="str">
        <f>IF(AND(C251="Abierto",D251="Alta"),A251,"")</f>
        <v/>
      </c>
      <c r="P251" s="74" t="str">
        <f ca="1">IF(AND(C251="Abierto",D251="Alta"),TODAY()-E251,"")</f>
        <v/>
      </c>
      <c r="Q251" s="74" t="str">
        <f>IF(AND(C251="Abierto",D251="Alta"),RANK(P251,$P$13:$P$767,0)+COUNTIF($P$13:P251,P251)-1+MAX(N:N),"")</f>
        <v/>
      </c>
      <c r="R251" s="74" t="str">
        <f>IF(AND(C251="Abierto",D251="Media"),A251,"")</f>
        <v/>
      </c>
      <c r="S251" s="74" t="str">
        <f ca="1">IF(AND(C251="Abierto",D251="Media"),TODAY()-E251,"")</f>
        <v/>
      </c>
      <c r="T251" s="74" t="str">
        <f>IF(AND(C251="Abierto",D251="Media"),RANK(S251,$S$13:$S$767,0)+COUNTIF($S$13:S251,S251)-1+MAX(N:N,Q:Q),"")</f>
        <v/>
      </c>
      <c r="U251" s="74" t="str">
        <f>IF(AND(C251="Abierto",D251="Baja"),A251,"")</f>
        <v/>
      </c>
      <c r="V251" s="74" t="str">
        <f ca="1">IF(AND(C251="Abierto",D251="Baja"),TODAY()-E251,"")</f>
        <v/>
      </c>
      <c r="W251" s="74" t="str">
        <f>IF(AND(C251="Abierto",D251="Baja"),RANK(V251,$V$13:$V$767,0)+COUNTIF($V$13:V251,V251)-1+MAX(N:N,Q:Q,T:T),"")</f>
        <v/>
      </c>
      <c r="X251" s="139" t="str">
        <f>IF(OR(C251="Resuelto",C251=""),"",SUM(N251,Q251,T251,W251))</f>
        <v/>
      </c>
      <c r="Y251" s="139" t="str">
        <f>IF(OR(C251="Resuelto",C251=""),"",SUM(M251,P251,S251,V251))</f>
        <v/>
      </c>
      <c r="Z251" s="139" t="str">
        <f>IF(OR(C251="Resuelto",C251=""),"",SUM(L251,O251,R251,U251))</f>
        <v/>
      </c>
      <c r="AA251" s="28">
        <v>480</v>
      </c>
      <c r="AB251" s="28" t="str">
        <f t="shared" ca="1" si="11"/>
        <v/>
      </c>
      <c r="AC251" s="75" t="str">
        <f t="shared" ca="1" si="12"/>
        <v/>
      </c>
      <c r="AH251" s="78" t="str">
        <f>IF(AI251="","",MAX($AH$5:AH250)+1)</f>
        <v/>
      </c>
      <c r="AI251" s="53" t="str">
        <f>IF(G250="","",IF(COUNTIF($AI$11:AI250,G250)=0,G250,""))</f>
        <v/>
      </c>
      <c r="AJ251" s="53" t="str">
        <f t="shared" si="13"/>
        <v/>
      </c>
      <c r="AK251" s="135"/>
    </row>
    <row r="252" spans="1:37" ht="25.5" customHeight="1" x14ac:dyDescent="0.25">
      <c r="A252" s="136"/>
      <c r="B252" s="136"/>
      <c r="C252" s="136"/>
      <c r="D252" s="136"/>
      <c r="E252" s="137"/>
      <c r="F252" s="137"/>
      <c r="G252" s="136"/>
      <c r="H252" s="137"/>
      <c r="I252" s="140" t="str">
        <f t="shared" si="14"/>
        <v/>
      </c>
      <c r="J252" s="140"/>
      <c r="K252" s="140"/>
      <c r="L252" s="74" t="str">
        <f>IF(AND(C252="Abierto",D252="Urgente"),A252,"")</f>
        <v/>
      </c>
      <c r="M252" s="74" t="str">
        <f ca="1">IF(AND(C252="Abierto",D252="Urgente"),TODAY()-E252,"")</f>
        <v/>
      </c>
      <c r="N252" s="74" t="str">
        <f>IF(AND(C252="Abierto",D252="Urgente"),RANK(M252,$M$13:$M$767,0)+COUNTIF($M$13:M252,M252)-1,"")</f>
        <v/>
      </c>
      <c r="O252" s="74" t="str">
        <f>IF(AND(C252="Abierto",D252="Alta"),A252,"")</f>
        <v/>
      </c>
      <c r="P252" s="74" t="str">
        <f ca="1">IF(AND(C252="Abierto",D252="Alta"),TODAY()-E252,"")</f>
        <v/>
      </c>
      <c r="Q252" s="74" t="str">
        <f>IF(AND(C252="Abierto",D252="Alta"),RANK(P252,$P$13:$P$767,0)+COUNTIF($P$13:P252,P252)-1+MAX(N:N),"")</f>
        <v/>
      </c>
      <c r="R252" s="74" t="str">
        <f>IF(AND(C252="Abierto",D252="Media"),A252,"")</f>
        <v/>
      </c>
      <c r="S252" s="74" t="str">
        <f ca="1">IF(AND(C252="Abierto",D252="Media"),TODAY()-E252,"")</f>
        <v/>
      </c>
      <c r="T252" s="74" t="str">
        <f>IF(AND(C252="Abierto",D252="Media"),RANK(S252,$S$13:$S$767,0)+COUNTIF($S$13:S252,S252)-1+MAX(N:N,Q:Q),"")</f>
        <v/>
      </c>
      <c r="U252" s="74" t="str">
        <f>IF(AND(C252="Abierto",D252="Baja"),A252,"")</f>
        <v/>
      </c>
      <c r="V252" s="74" t="str">
        <f ca="1">IF(AND(C252="Abierto",D252="Baja"),TODAY()-E252,"")</f>
        <v/>
      </c>
      <c r="W252" s="74" t="str">
        <f>IF(AND(C252="Abierto",D252="Baja"),RANK(V252,$V$13:$V$767,0)+COUNTIF($V$13:V252,V252)-1+MAX(N:N,Q:Q,T:T),"")</f>
        <v/>
      </c>
      <c r="X252" s="139" t="str">
        <f>IF(OR(C252="Resuelto",C252=""),"",SUM(N252,Q252,T252,W252))</f>
        <v/>
      </c>
      <c r="Y252" s="139" t="str">
        <f>IF(OR(C252="Resuelto",C252=""),"",SUM(M252,P252,S252,V252))</f>
        <v/>
      </c>
      <c r="Z252" s="139" t="str">
        <f>IF(OR(C252="Resuelto",C252=""),"",SUM(L252,O252,R252,U252))</f>
        <v/>
      </c>
      <c r="AA252" s="28">
        <v>481</v>
      </c>
      <c r="AB252" s="28" t="str">
        <f t="shared" ca="1" si="11"/>
        <v/>
      </c>
      <c r="AC252" s="75" t="str">
        <f t="shared" ca="1" si="12"/>
        <v/>
      </c>
      <c r="AH252" s="78" t="str">
        <f>IF(AI252="","",MAX($AH$5:AH251)+1)</f>
        <v/>
      </c>
      <c r="AI252" s="53" t="str">
        <f>IF(G251="","",IF(COUNTIF($AI$11:AI251,G251)=0,G251,""))</f>
        <v/>
      </c>
      <c r="AJ252" s="53" t="str">
        <f t="shared" si="13"/>
        <v/>
      </c>
      <c r="AK252" s="135"/>
    </row>
    <row r="253" spans="1:37" ht="25.5" customHeight="1" x14ac:dyDescent="0.25">
      <c r="A253" s="136"/>
      <c r="B253" s="136"/>
      <c r="C253" s="136"/>
      <c r="D253" s="136"/>
      <c r="E253" s="137"/>
      <c r="F253" s="137"/>
      <c r="G253" s="136"/>
      <c r="H253" s="137"/>
      <c r="I253" s="140" t="str">
        <f t="shared" si="14"/>
        <v/>
      </c>
      <c r="J253" s="140"/>
      <c r="K253" s="140"/>
      <c r="L253" s="74" t="str">
        <f>IF(AND(C253="Abierto",D253="Urgente"),A253,"")</f>
        <v/>
      </c>
      <c r="M253" s="74" t="str">
        <f ca="1">IF(AND(C253="Abierto",D253="Urgente"),TODAY()-E253,"")</f>
        <v/>
      </c>
      <c r="N253" s="74" t="str">
        <f>IF(AND(C253="Abierto",D253="Urgente"),RANK(M253,$M$13:$M$767,0)+COUNTIF($M$13:M253,M253)-1,"")</f>
        <v/>
      </c>
      <c r="O253" s="74" t="str">
        <f>IF(AND(C253="Abierto",D253="Alta"),A253,"")</f>
        <v/>
      </c>
      <c r="P253" s="74" t="str">
        <f ca="1">IF(AND(C253="Abierto",D253="Alta"),TODAY()-E253,"")</f>
        <v/>
      </c>
      <c r="Q253" s="74" t="str">
        <f>IF(AND(C253="Abierto",D253="Alta"),RANK(P253,$P$13:$P$767,0)+COUNTIF($P$13:P253,P253)-1+MAX(N:N),"")</f>
        <v/>
      </c>
      <c r="R253" s="74" t="str">
        <f>IF(AND(C253="Abierto",D253="Media"),A253,"")</f>
        <v/>
      </c>
      <c r="S253" s="74" t="str">
        <f ca="1">IF(AND(C253="Abierto",D253="Media"),TODAY()-E253,"")</f>
        <v/>
      </c>
      <c r="T253" s="74" t="str">
        <f>IF(AND(C253="Abierto",D253="Media"),RANK(S253,$S$13:$S$767,0)+COUNTIF($S$13:S253,S253)-1+MAX(N:N,Q:Q),"")</f>
        <v/>
      </c>
      <c r="U253" s="74" t="str">
        <f>IF(AND(C253="Abierto",D253="Baja"),A253,"")</f>
        <v/>
      </c>
      <c r="V253" s="74" t="str">
        <f ca="1">IF(AND(C253="Abierto",D253="Baja"),TODAY()-E253,"")</f>
        <v/>
      </c>
      <c r="W253" s="74" t="str">
        <f>IF(AND(C253="Abierto",D253="Baja"),RANK(V253,$V$13:$V$767,0)+COUNTIF($V$13:V253,V253)-1+MAX(N:N,Q:Q,T:T),"")</f>
        <v/>
      </c>
      <c r="X253" s="139" t="str">
        <f>IF(OR(C253="Resuelto",C253=""),"",SUM(N253,Q253,T253,W253))</f>
        <v/>
      </c>
      <c r="Y253" s="139" t="str">
        <f>IF(OR(C253="Resuelto",C253=""),"",SUM(M253,P253,S253,V253))</f>
        <v/>
      </c>
      <c r="Z253" s="139" t="str">
        <f>IF(OR(C253="Resuelto",C253=""),"",SUM(L253,O253,R253,U253))</f>
        <v/>
      </c>
      <c r="AA253" s="28">
        <v>482</v>
      </c>
      <c r="AB253" s="28" t="str">
        <f t="shared" ref="AB253:AB316" ca="1" si="15">IF(ISNA(VLOOKUP(AA253,$X$13:$Z$764,3,FALSE))=TRUE,"",VLOOKUP(AA253,$X$13:$Z$764,3,FALSE))</f>
        <v/>
      </c>
      <c r="AC253" s="75" t="str">
        <f t="shared" ref="AC253:AC316" ca="1" si="16">IF(ISNA(VLOOKUP(AA253,$X$13:$Z$764,2,FALSE))=TRUE,"",VLOOKUP(AA253,$X$13:$Z$764,2,FALSE))</f>
        <v/>
      </c>
      <c r="AH253" s="78" t="str">
        <f>IF(AI253="","",MAX($AH$5:AH252)+1)</f>
        <v/>
      </c>
      <c r="AI253" s="53" t="str">
        <f>IF(G252="","",IF(COUNTIF($AI$11:AI252,G252)=0,G252,""))</f>
        <v/>
      </c>
      <c r="AJ253" s="53" t="str">
        <f t="shared" ref="AJ253:AJ316" si="17">IF(ISNA(VLOOKUP(AA253,$AH$13:$AI$764,2,FALSE))=TRUE,"",VLOOKUP(AA253,$AH$13:$AI$764,2,FALSE))</f>
        <v/>
      </c>
      <c r="AK253" s="135"/>
    </row>
    <row r="254" spans="1:37" ht="25.5" customHeight="1" x14ac:dyDescent="0.25">
      <c r="A254" s="136"/>
      <c r="B254" s="136"/>
      <c r="C254" s="136"/>
      <c r="D254" s="136"/>
      <c r="E254" s="137"/>
      <c r="F254" s="137"/>
      <c r="G254" s="136"/>
      <c r="H254" s="137"/>
      <c r="I254" s="140" t="str">
        <f t="shared" si="14"/>
        <v/>
      </c>
      <c r="J254" s="140"/>
      <c r="K254" s="140"/>
      <c r="L254" s="74" t="str">
        <f>IF(AND(C254="Abierto",D254="Urgente"),A254,"")</f>
        <v/>
      </c>
      <c r="M254" s="74" t="str">
        <f ca="1">IF(AND(C254="Abierto",D254="Urgente"),TODAY()-E254,"")</f>
        <v/>
      </c>
      <c r="N254" s="74" t="str">
        <f>IF(AND(C254="Abierto",D254="Urgente"),RANK(M254,$M$13:$M$767,0)+COUNTIF($M$13:M254,M254)-1,"")</f>
        <v/>
      </c>
      <c r="O254" s="74" t="str">
        <f>IF(AND(C254="Abierto",D254="Alta"),A254,"")</f>
        <v/>
      </c>
      <c r="P254" s="74" t="str">
        <f ca="1">IF(AND(C254="Abierto",D254="Alta"),TODAY()-E254,"")</f>
        <v/>
      </c>
      <c r="Q254" s="74" t="str">
        <f>IF(AND(C254="Abierto",D254="Alta"),RANK(P254,$P$13:$P$767,0)+COUNTIF($P$13:P254,P254)-1+MAX(N:N),"")</f>
        <v/>
      </c>
      <c r="R254" s="74" t="str">
        <f>IF(AND(C254="Abierto",D254="Media"),A254,"")</f>
        <v/>
      </c>
      <c r="S254" s="74" t="str">
        <f ca="1">IF(AND(C254="Abierto",D254="Media"),TODAY()-E254,"")</f>
        <v/>
      </c>
      <c r="T254" s="74" t="str">
        <f>IF(AND(C254="Abierto",D254="Media"),RANK(S254,$S$13:$S$767,0)+COUNTIF($S$13:S254,S254)-1+MAX(N:N,Q:Q),"")</f>
        <v/>
      </c>
      <c r="U254" s="74" t="str">
        <f>IF(AND(C254="Abierto",D254="Baja"),A254,"")</f>
        <v/>
      </c>
      <c r="V254" s="74" t="str">
        <f ca="1">IF(AND(C254="Abierto",D254="Baja"),TODAY()-E254,"")</f>
        <v/>
      </c>
      <c r="W254" s="74" t="str">
        <f>IF(AND(C254="Abierto",D254="Baja"),RANK(V254,$V$13:$V$767,0)+COUNTIF($V$13:V254,V254)-1+MAX(N:N,Q:Q,T:T),"")</f>
        <v/>
      </c>
      <c r="X254" s="139" t="str">
        <f>IF(OR(C254="Resuelto",C254=""),"",SUM(N254,Q254,T254,W254))</f>
        <v/>
      </c>
      <c r="Y254" s="139" t="str">
        <f>IF(OR(C254="Resuelto",C254=""),"",SUM(M254,P254,S254,V254))</f>
        <v/>
      </c>
      <c r="Z254" s="139" t="str">
        <f>IF(OR(C254="Resuelto",C254=""),"",SUM(L254,O254,R254,U254))</f>
        <v/>
      </c>
      <c r="AA254" s="28">
        <v>483</v>
      </c>
      <c r="AB254" s="28" t="str">
        <f t="shared" ca="1" si="15"/>
        <v/>
      </c>
      <c r="AC254" s="75" t="str">
        <f t="shared" ca="1" si="16"/>
        <v/>
      </c>
      <c r="AH254" s="78" t="str">
        <f>IF(AI254="","",MAX($AH$5:AH253)+1)</f>
        <v/>
      </c>
      <c r="AI254" s="53" t="str">
        <f>IF(G253="","",IF(COUNTIF($AI$11:AI253,G253)=0,G253,""))</f>
        <v/>
      </c>
      <c r="AJ254" s="53" t="str">
        <f t="shared" si="17"/>
        <v/>
      </c>
      <c r="AK254" s="135"/>
    </row>
    <row r="255" spans="1:37" ht="25.5" customHeight="1" x14ac:dyDescent="0.25">
      <c r="A255" s="136"/>
      <c r="B255" s="136"/>
      <c r="C255" s="136"/>
      <c r="D255" s="136"/>
      <c r="E255" s="137"/>
      <c r="F255" s="137"/>
      <c r="G255" s="136"/>
      <c r="H255" s="137"/>
      <c r="I255" s="140" t="str">
        <f t="shared" si="14"/>
        <v/>
      </c>
      <c r="J255" s="140"/>
      <c r="K255" s="140"/>
      <c r="L255" s="74" t="str">
        <f>IF(AND(C255="Abierto",D255="Urgente"),A255,"")</f>
        <v/>
      </c>
      <c r="M255" s="74" t="str">
        <f ca="1">IF(AND(C255="Abierto",D255="Urgente"),TODAY()-E255,"")</f>
        <v/>
      </c>
      <c r="N255" s="74" t="str">
        <f>IF(AND(C255="Abierto",D255="Urgente"),RANK(M255,$M$13:$M$767,0)+COUNTIF($M$13:M255,M255)-1,"")</f>
        <v/>
      </c>
      <c r="O255" s="74" t="str">
        <f>IF(AND(C255="Abierto",D255="Alta"),A255,"")</f>
        <v/>
      </c>
      <c r="P255" s="74" t="str">
        <f ca="1">IF(AND(C255="Abierto",D255="Alta"),TODAY()-E255,"")</f>
        <v/>
      </c>
      <c r="Q255" s="74" t="str">
        <f>IF(AND(C255="Abierto",D255="Alta"),RANK(P255,$P$13:$P$767,0)+COUNTIF($P$13:P255,P255)-1+MAX(N:N),"")</f>
        <v/>
      </c>
      <c r="R255" s="74" t="str">
        <f>IF(AND(C255="Abierto",D255="Media"),A255,"")</f>
        <v/>
      </c>
      <c r="S255" s="74" t="str">
        <f ca="1">IF(AND(C255="Abierto",D255="Media"),TODAY()-E255,"")</f>
        <v/>
      </c>
      <c r="T255" s="74" t="str">
        <f>IF(AND(C255="Abierto",D255="Media"),RANK(S255,$S$13:$S$767,0)+COUNTIF($S$13:S255,S255)-1+MAX(N:N,Q:Q),"")</f>
        <v/>
      </c>
      <c r="U255" s="74" t="str">
        <f>IF(AND(C255="Abierto",D255="Baja"),A255,"")</f>
        <v/>
      </c>
      <c r="V255" s="74" t="str">
        <f ca="1">IF(AND(C255="Abierto",D255="Baja"),TODAY()-E255,"")</f>
        <v/>
      </c>
      <c r="W255" s="74" t="str">
        <f>IF(AND(C255="Abierto",D255="Baja"),RANK(V255,$V$13:$V$767,0)+COUNTIF($V$13:V255,V255)-1+MAX(N:N,Q:Q,T:T),"")</f>
        <v/>
      </c>
      <c r="X255" s="139" t="str">
        <f>IF(OR(C255="Resuelto",C255=""),"",SUM(N255,Q255,T255,W255))</f>
        <v/>
      </c>
      <c r="Y255" s="139" t="str">
        <f>IF(OR(C255="Resuelto",C255=""),"",SUM(M255,P255,S255,V255))</f>
        <v/>
      </c>
      <c r="Z255" s="139" t="str">
        <f>IF(OR(C255="Resuelto",C255=""),"",SUM(L255,O255,R255,U255))</f>
        <v/>
      </c>
      <c r="AA255" s="28">
        <v>484</v>
      </c>
      <c r="AB255" s="28" t="str">
        <f t="shared" ca="1" si="15"/>
        <v/>
      </c>
      <c r="AC255" s="75" t="str">
        <f t="shared" ca="1" si="16"/>
        <v/>
      </c>
      <c r="AH255" s="78" t="str">
        <f>IF(AI255="","",MAX($AH$5:AH254)+1)</f>
        <v/>
      </c>
      <c r="AI255" s="53" t="str">
        <f>IF(G254="","",IF(COUNTIF($AI$11:AI254,G254)=0,G254,""))</f>
        <v/>
      </c>
      <c r="AJ255" s="53" t="str">
        <f t="shared" si="17"/>
        <v/>
      </c>
      <c r="AK255" s="135"/>
    </row>
    <row r="256" spans="1:37" ht="25.5" customHeight="1" x14ac:dyDescent="0.25">
      <c r="A256" s="136"/>
      <c r="B256" s="136"/>
      <c r="C256" s="136"/>
      <c r="D256" s="136"/>
      <c r="E256" s="137"/>
      <c r="F256" s="137"/>
      <c r="G256" s="136"/>
      <c r="H256" s="137"/>
      <c r="I256" s="140" t="str">
        <f t="shared" si="14"/>
        <v/>
      </c>
      <c r="J256" s="140"/>
      <c r="K256" s="140"/>
      <c r="L256" s="74" t="str">
        <f>IF(AND(C256="Abierto",D256="Urgente"),A256,"")</f>
        <v/>
      </c>
      <c r="M256" s="74" t="str">
        <f ca="1">IF(AND(C256="Abierto",D256="Urgente"),TODAY()-E256,"")</f>
        <v/>
      </c>
      <c r="N256" s="74" t="str">
        <f>IF(AND(C256="Abierto",D256="Urgente"),RANK(M256,$M$13:$M$767,0)+COUNTIF($M$13:M256,M256)-1,"")</f>
        <v/>
      </c>
      <c r="O256" s="74" t="str">
        <f>IF(AND(C256="Abierto",D256="Alta"),A256,"")</f>
        <v/>
      </c>
      <c r="P256" s="74" t="str">
        <f ca="1">IF(AND(C256="Abierto",D256="Alta"),TODAY()-E256,"")</f>
        <v/>
      </c>
      <c r="Q256" s="74" t="str">
        <f>IF(AND(C256="Abierto",D256="Alta"),RANK(P256,$P$13:$P$767,0)+COUNTIF($P$13:P256,P256)-1+MAX(N:N),"")</f>
        <v/>
      </c>
      <c r="R256" s="74" t="str">
        <f>IF(AND(C256="Abierto",D256="Media"),A256,"")</f>
        <v/>
      </c>
      <c r="S256" s="74" t="str">
        <f ca="1">IF(AND(C256="Abierto",D256="Media"),TODAY()-E256,"")</f>
        <v/>
      </c>
      <c r="T256" s="74" t="str">
        <f>IF(AND(C256="Abierto",D256="Media"),RANK(S256,$S$13:$S$767,0)+COUNTIF($S$13:S256,S256)-1+MAX(N:N,Q:Q),"")</f>
        <v/>
      </c>
      <c r="U256" s="74" t="str">
        <f>IF(AND(C256="Abierto",D256="Baja"),A256,"")</f>
        <v/>
      </c>
      <c r="V256" s="74" t="str">
        <f ca="1">IF(AND(C256="Abierto",D256="Baja"),TODAY()-E256,"")</f>
        <v/>
      </c>
      <c r="W256" s="74" t="str">
        <f>IF(AND(C256="Abierto",D256="Baja"),RANK(V256,$V$13:$V$767,0)+COUNTIF($V$13:V256,V256)-1+MAX(N:N,Q:Q,T:T),"")</f>
        <v/>
      </c>
      <c r="X256" s="139" t="str">
        <f>IF(OR(C256="Resuelto",C256=""),"",SUM(N256,Q256,T256,W256))</f>
        <v/>
      </c>
      <c r="Y256" s="139" t="str">
        <f>IF(OR(C256="Resuelto",C256=""),"",SUM(M256,P256,S256,V256))</f>
        <v/>
      </c>
      <c r="Z256" s="139" t="str">
        <f>IF(OR(C256="Resuelto",C256=""),"",SUM(L256,O256,R256,U256))</f>
        <v/>
      </c>
      <c r="AA256" s="28">
        <v>485</v>
      </c>
      <c r="AB256" s="28" t="str">
        <f t="shared" ca="1" si="15"/>
        <v/>
      </c>
      <c r="AC256" s="75" t="str">
        <f t="shared" ca="1" si="16"/>
        <v/>
      </c>
      <c r="AH256" s="78" t="str">
        <f>IF(AI256="","",MAX($AH$5:AH255)+1)</f>
        <v/>
      </c>
      <c r="AI256" s="53" t="str">
        <f>IF(G255="","",IF(COUNTIF($AI$11:AI255,G255)=0,G255,""))</f>
        <v/>
      </c>
      <c r="AJ256" s="53" t="str">
        <f t="shared" si="17"/>
        <v/>
      </c>
      <c r="AK256" s="135"/>
    </row>
    <row r="257" spans="1:37" ht="25.5" customHeight="1" x14ac:dyDescent="0.25">
      <c r="A257" s="136"/>
      <c r="B257" s="136"/>
      <c r="C257" s="136"/>
      <c r="D257" s="136"/>
      <c r="E257" s="137"/>
      <c r="F257" s="137"/>
      <c r="G257" s="136"/>
      <c r="H257" s="137"/>
      <c r="I257" s="140" t="str">
        <f t="shared" si="14"/>
        <v/>
      </c>
      <c r="J257" s="140"/>
      <c r="K257" s="140"/>
      <c r="L257" s="74" t="str">
        <f>IF(AND(C257="Abierto",D257="Urgente"),A257,"")</f>
        <v/>
      </c>
      <c r="M257" s="74" t="str">
        <f ca="1">IF(AND(C257="Abierto",D257="Urgente"),TODAY()-E257,"")</f>
        <v/>
      </c>
      <c r="N257" s="74" t="str">
        <f>IF(AND(C257="Abierto",D257="Urgente"),RANK(M257,$M$13:$M$767,0)+COUNTIF($M$13:M257,M257)-1,"")</f>
        <v/>
      </c>
      <c r="O257" s="74" t="str">
        <f>IF(AND(C257="Abierto",D257="Alta"),A257,"")</f>
        <v/>
      </c>
      <c r="P257" s="74" t="str">
        <f ca="1">IF(AND(C257="Abierto",D257="Alta"),TODAY()-E257,"")</f>
        <v/>
      </c>
      <c r="Q257" s="74" t="str">
        <f>IF(AND(C257="Abierto",D257="Alta"),RANK(P257,$P$13:$P$767,0)+COUNTIF($P$13:P257,P257)-1+MAX(N:N),"")</f>
        <v/>
      </c>
      <c r="R257" s="74" t="str">
        <f>IF(AND(C257="Abierto",D257="Media"),A257,"")</f>
        <v/>
      </c>
      <c r="S257" s="74" t="str">
        <f ca="1">IF(AND(C257="Abierto",D257="Media"),TODAY()-E257,"")</f>
        <v/>
      </c>
      <c r="T257" s="74" t="str">
        <f>IF(AND(C257="Abierto",D257="Media"),RANK(S257,$S$13:$S$767,0)+COUNTIF($S$13:S257,S257)-1+MAX(N:N,Q:Q),"")</f>
        <v/>
      </c>
      <c r="U257" s="74" t="str">
        <f>IF(AND(C257="Abierto",D257="Baja"),A257,"")</f>
        <v/>
      </c>
      <c r="V257" s="74" t="str">
        <f ca="1">IF(AND(C257="Abierto",D257="Baja"),TODAY()-E257,"")</f>
        <v/>
      </c>
      <c r="W257" s="74" t="str">
        <f>IF(AND(C257="Abierto",D257="Baja"),RANK(V257,$V$13:$V$767,0)+COUNTIF($V$13:V257,V257)-1+MAX(N:N,Q:Q,T:T),"")</f>
        <v/>
      </c>
      <c r="X257" s="139" t="str">
        <f>IF(OR(C257="Resuelto",C257=""),"",SUM(N257,Q257,T257,W257))</f>
        <v/>
      </c>
      <c r="Y257" s="139" t="str">
        <f>IF(OR(C257="Resuelto",C257=""),"",SUM(M257,P257,S257,V257))</f>
        <v/>
      </c>
      <c r="Z257" s="139" t="str">
        <f>IF(OR(C257="Resuelto",C257=""),"",SUM(L257,O257,R257,U257))</f>
        <v/>
      </c>
      <c r="AA257" s="28">
        <v>486</v>
      </c>
      <c r="AB257" s="28" t="str">
        <f t="shared" ca="1" si="15"/>
        <v/>
      </c>
      <c r="AC257" s="75" t="str">
        <f t="shared" ca="1" si="16"/>
        <v/>
      </c>
      <c r="AH257" s="78" t="str">
        <f>IF(AI257="","",MAX($AH$5:AH256)+1)</f>
        <v/>
      </c>
      <c r="AI257" s="53" t="str">
        <f>IF(G256="","",IF(COUNTIF($AI$11:AI256,G256)=0,G256,""))</f>
        <v/>
      </c>
      <c r="AJ257" s="53" t="str">
        <f t="shared" si="17"/>
        <v/>
      </c>
      <c r="AK257" s="135"/>
    </row>
    <row r="258" spans="1:37" ht="25.5" customHeight="1" x14ac:dyDescent="0.25">
      <c r="A258" s="136"/>
      <c r="B258" s="136"/>
      <c r="C258" s="136"/>
      <c r="D258" s="136"/>
      <c r="E258" s="137"/>
      <c r="F258" s="137"/>
      <c r="G258" s="136"/>
      <c r="H258" s="137"/>
      <c r="I258" s="140" t="str">
        <f t="shared" si="14"/>
        <v/>
      </c>
      <c r="J258" s="140"/>
      <c r="K258" s="140"/>
      <c r="L258" s="74" t="str">
        <f>IF(AND(C258="Abierto",D258="Urgente"),A258,"")</f>
        <v/>
      </c>
      <c r="M258" s="74" t="str">
        <f ca="1">IF(AND(C258="Abierto",D258="Urgente"),TODAY()-E258,"")</f>
        <v/>
      </c>
      <c r="N258" s="74" t="str">
        <f>IF(AND(C258="Abierto",D258="Urgente"),RANK(M258,$M$13:$M$767,0)+COUNTIF($M$13:M258,M258)-1,"")</f>
        <v/>
      </c>
      <c r="O258" s="74" t="str">
        <f>IF(AND(C258="Abierto",D258="Alta"),A258,"")</f>
        <v/>
      </c>
      <c r="P258" s="74" t="str">
        <f ca="1">IF(AND(C258="Abierto",D258="Alta"),TODAY()-E258,"")</f>
        <v/>
      </c>
      <c r="Q258" s="74" t="str">
        <f>IF(AND(C258="Abierto",D258="Alta"),RANK(P258,$P$13:$P$767,0)+COUNTIF($P$13:P258,P258)-1+MAX(N:N),"")</f>
        <v/>
      </c>
      <c r="R258" s="74" t="str">
        <f>IF(AND(C258="Abierto",D258="Media"),A258,"")</f>
        <v/>
      </c>
      <c r="S258" s="74" t="str">
        <f ca="1">IF(AND(C258="Abierto",D258="Media"),TODAY()-E258,"")</f>
        <v/>
      </c>
      <c r="T258" s="74" t="str">
        <f>IF(AND(C258="Abierto",D258="Media"),RANK(S258,$S$13:$S$767,0)+COUNTIF($S$13:S258,S258)-1+MAX(N:N,Q:Q),"")</f>
        <v/>
      </c>
      <c r="U258" s="74" t="str">
        <f>IF(AND(C258="Abierto",D258="Baja"),A258,"")</f>
        <v/>
      </c>
      <c r="V258" s="74" t="str">
        <f ca="1">IF(AND(C258="Abierto",D258="Baja"),TODAY()-E258,"")</f>
        <v/>
      </c>
      <c r="W258" s="74" t="str">
        <f>IF(AND(C258="Abierto",D258="Baja"),RANK(V258,$V$13:$V$767,0)+COUNTIF($V$13:V258,V258)-1+MAX(N:N,Q:Q,T:T),"")</f>
        <v/>
      </c>
      <c r="X258" s="139" t="str">
        <f>IF(OR(C258="Resuelto",C258=""),"",SUM(N258,Q258,T258,W258))</f>
        <v/>
      </c>
      <c r="Y258" s="139" t="str">
        <f>IF(OR(C258="Resuelto",C258=""),"",SUM(M258,P258,S258,V258))</f>
        <v/>
      </c>
      <c r="Z258" s="139" t="str">
        <f>IF(OR(C258="Resuelto",C258=""),"",SUM(L258,O258,R258,U258))</f>
        <v/>
      </c>
      <c r="AA258" s="28">
        <v>487</v>
      </c>
      <c r="AB258" s="28" t="str">
        <f t="shared" ca="1" si="15"/>
        <v/>
      </c>
      <c r="AC258" s="75" t="str">
        <f t="shared" ca="1" si="16"/>
        <v/>
      </c>
      <c r="AH258" s="78" t="str">
        <f>IF(AI258="","",MAX($AH$5:AH257)+1)</f>
        <v/>
      </c>
      <c r="AI258" s="53" t="str">
        <f>IF(G257="","",IF(COUNTIF($AI$11:AI257,G257)=0,G257,""))</f>
        <v/>
      </c>
      <c r="AJ258" s="53" t="str">
        <f t="shared" si="17"/>
        <v/>
      </c>
      <c r="AK258" s="135"/>
    </row>
    <row r="259" spans="1:37" ht="25.5" customHeight="1" x14ac:dyDescent="0.25">
      <c r="A259" s="136"/>
      <c r="B259" s="136"/>
      <c r="C259" s="136"/>
      <c r="D259" s="136"/>
      <c r="E259" s="137"/>
      <c r="F259" s="137"/>
      <c r="G259" s="136"/>
      <c r="H259" s="137"/>
      <c r="I259" s="140" t="str">
        <f t="shared" si="14"/>
        <v/>
      </c>
      <c r="J259" s="140"/>
      <c r="K259" s="140"/>
      <c r="L259" s="74" t="str">
        <f>IF(AND(C259="Abierto",D259="Urgente"),A259,"")</f>
        <v/>
      </c>
      <c r="M259" s="74" t="str">
        <f ca="1">IF(AND(C259="Abierto",D259="Urgente"),TODAY()-E259,"")</f>
        <v/>
      </c>
      <c r="N259" s="74" t="str">
        <f>IF(AND(C259="Abierto",D259="Urgente"),RANK(M259,$M$13:$M$767,0)+COUNTIF($M$13:M259,M259)-1,"")</f>
        <v/>
      </c>
      <c r="O259" s="74" t="str">
        <f>IF(AND(C259="Abierto",D259="Alta"),A259,"")</f>
        <v/>
      </c>
      <c r="P259" s="74" t="str">
        <f ca="1">IF(AND(C259="Abierto",D259="Alta"),TODAY()-E259,"")</f>
        <v/>
      </c>
      <c r="Q259" s="74" t="str">
        <f>IF(AND(C259="Abierto",D259="Alta"),RANK(P259,$P$13:$P$767,0)+COUNTIF($P$13:P259,P259)-1+MAX(N:N),"")</f>
        <v/>
      </c>
      <c r="R259" s="74" t="str">
        <f>IF(AND(C259="Abierto",D259="Media"),A259,"")</f>
        <v/>
      </c>
      <c r="S259" s="74" t="str">
        <f ca="1">IF(AND(C259="Abierto",D259="Media"),TODAY()-E259,"")</f>
        <v/>
      </c>
      <c r="T259" s="74" t="str">
        <f>IF(AND(C259="Abierto",D259="Media"),RANK(S259,$S$13:$S$767,0)+COUNTIF($S$13:S259,S259)-1+MAX(N:N,Q:Q),"")</f>
        <v/>
      </c>
      <c r="U259" s="74" t="str">
        <f>IF(AND(C259="Abierto",D259="Baja"),A259,"")</f>
        <v/>
      </c>
      <c r="V259" s="74" t="str">
        <f ca="1">IF(AND(C259="Abierto",D259="Baja"),TODAY()-E259,"")</f>
        <v/>
      </c>
      <c r="W259" s="74" t="str">
        <f>IF(AND(C259="Abierto",D259="Baja"),RANK(V259,$V$13:$V$767,0)+COUNTIF($V$13:V259,V259)-1+MAX(N:N,Q:Q,T:T),"")</f>
        <v/>
      </c>
      <c r="X259" s="139" t="str">
        <f>IF(OR(C259="Resuelto",C259=""),"",SUM(N259,Q259,T259,W259))</f>
        <v/>
      </c>
      <c r="Y259" s="139" t="str">
        <f>IF(OR(C259="Resuelto",C259=""),"",SUM(M259,P259,S259,V259))</f>
        <v/>
      </c>
      <c r="Z259" s="139" t="str">
        <f>IF(OR(C259="Resuelto",C259=""),"",SUM(L259,O259,R259,U259))</f>
        <v/>
      </c>
      <c r="AA259" s="28">
        <v>488</v>
      </c>
      <c r="AB259" s="28" t="str">
        <f t="shared" ca="1" si="15"/>
        <v/>
      </c>
      <c r="AC259" s="75" t="str">
        <f t="shared" ca="1" si="16"/>
        <v/>
      </c>
      <c r="AH259" s="78" t="str">
        <f>IF(AI259="","",MAX($AH$5:AH258)+1)</f>
        <v/>
      </c>
      <c r="AI259" s="53" t="str">
        <f>IF(G258="","",IF(COUNTIF($AI$11:AI258,G258)=0,G258,""))</f>
        <v/>
      </c>
      <c r="AJ259" s="53" t="str">
        <f t="shared" si="17"/>
        <v/>
      </c>
      <c r="AK259" s="135"/>
    </row>
    <row r="260" spans="1:37" ht="25.5" customHeight="1" x14ac:dyDescent="0.25">
      <c r="A260" s="136"/>
      <c r="B260" s="136"/>
      <c r="C260" s="136"/>
      <c r="D260" s="136"/>
      <c r="E260" s="137"/>
      <c r="F260" s="137"/>
      <c r="G260" s="136"/>
      <c r="H260" s="137"/>
      <c r="I260" s="140" t="str">
        <f t="shared" si="14"/>
        <v/>
      </c>
      <c r="J260" s="140"/>
      <c r="K260" s="140"/>
      <c r="L260" s="74" t="str">
        <f>IF(AND(C260="Abierto",D260="Urgente"),A260,"")</f>
        <v/>
      </c>
      <c r="M260" s="74" t="str">
        <f ca="1">IF(AND(C260="Abierto",D260="Urgente"),TODAY()-E260,"")</f>
        <v/>
      </c>
      <c r="N260" s="74" t="str">
        <f>IF(AND(C260="Abierto",D260="Urgente"),RANK(M260,$M$13:$M$767,0)+COUNTIF($M$13:M260,M260)-1,"")</f>
        <v/>
      </c>
      <c r="O260" s="74" t="str">
        <f>IF(AND(C260="Abierto",D260="Alta"),A260,"")</f>
        <v/>
      </c>
      <c r="P260" s="74" t="str">
        <f ca="1">IF(AND(C260="Abierto",D260="Alta"),TODAY()-E260,"")</f>
        <v/>
      </c>
      <c r="Q260" s="74" t="str">
        <f>IF(AND(C260="Abierto",D260="Alta"),RANK(P260,$P$13:$P$767,0)+COUNTIF($P$13:P260,P260)-1+MAX(N:N),"")</f>
        <v/>
      </c>
      <c r="R260" s="74" t="str">
        <f>IF(AND(C260="Abierto",D260="Media"),A260,"")</f>
        <v/>
      </c>
      <c r="S260" s="74" t="str">
        <f ca="1">IF(AND(C260="Abierto",D260="Media"),TODAY()-E260,"")</f>
        <v/>
      </c>
      <c r="T260" s="74" t="str">
        <f>IF(AND(C260="Abierto",D260="Media"),RANK(S260,$S$13:$S$767,0)+COUNTIF($S$13:S260,S260)-1+MAX(N:N,Q:Q),"")</f>
        <v/>
      </c>
      <c r="U260" s="74" t="str">
        <f>IF(AND(C260="Abierto",D260="Baja"),A260,"")</f>
        <v/>
      </c>
      <c r="V260" s="74" t="str">
        <f ca="1">IF(AND(C260="Abierto",D260="Baja"),TODAY()-E260,"")</f>
        <v/>
      </c>
      <c r="W260" s="74" t="str">
        <f>IF(AND(C260="Abierto",D260="Baja"),RANK(V260,$V$13:$V$767,0)+COUNTIF($V$13:V260,V260)-1+MAX(N:N,Q:Q,T:T),"")</f>
        <v/>
      </c>
      <c r="X260" s="139" t="str">
        <f>IF(OR(C260="Resuelto",C260=""),"",SUM(N260,Q260,T260,W260))</f>
        <v/>
      </c>
      <c r="Y260" s="139" t="str">
        <f>IF(OR(C260="Resuelto",C260=""),"",SUM(M260,P260,S260,V260))</f>
        <v/>
      </c>
      <c r="Z260" s="139" t="str">
        <f>IF(OR(C260="Resuelto",C260=""),"",SUM(L260,O260,R260,U260))</f>
        <v/>
      </c>
      <c r="AA260" s="28">
        <v>489</v>
      </c>
      <c r="AB260" s="28" t="str">
        <f t="shared" ca="1" si="15"/>
        <v/>
      </c>
      <c r="AC260" s="75" t="str">
        <f t="shared" ca="1" si="16"/>
        <v/>
      </c>
      <c r="AH260" s="78" t="str">
        <f>IF(AI260="","",MAX($AH$5:AH259)+1)</f>
        <v/>
      </c>
      <c r="AI260" s="53" t="str">
        <f>IF(G259="","",IF(COUNTIF($AI$11:AI259,G259)=0,G259,""))</f>
        <v/>
      </c>
      <c r="AJ260" s="53" t="str">
        <f t="shared" si="17"/>
        <v/>
      </c>
      <c r="AK260" s="135"/>
    </row>
    <row r="261" spans="1:37" ht="25.5" customHeight="1" x14ac:dyDescent="0.25">
      <c r="A261" s="136"/>
      <c r="B261" s="136"/>
      <c r="C261" s="136"/>
      <c r="D261" s="136"/>
      <c r="E261" s="137"/>
      <c r="F261" s="137"/>
      <c r="G261" s="136"/>
      <c r="H261" s="137"/>
      <c r="I261" s="140" t="str">
        <f t="shared" si="14"/>
        <v/>
      </c>
      <c r="J261" s="140"/>
      <c r="K261" s="140"/>
      <c r="L261" s="74" t="str">
        <f>IF(AND(C261="Abierto",D261="Urgente"),A261,"")</f>
        <v/>
      </c>
      <c r="M261" s="74" t="str">
        <f ca="1">IF(AND(C261="Abierto",D261="Urgente"),TODAY()-E261,"")</f>
        <v/>
      </c>
      <c r="N261" s="74" t="str">
        <f>IF(AND(C261="Abierto",D261="Urgente"),RANK(M261,$M$13:$M$767,0)+COUNTIF($M$13:M261,M261)-1,"")</f>
        <v/>
      </c>
      <c r="O261" s="74" t="str">
        <f>IF(AND(C261="Abierto",D261="Alta"),A261,"")</f>
        <v/>
      </c>
      <c r="P261" s="74" t="str">
        <f ca="1">IF(AND(C261="Abierto",D261="Alta"),TODAY()-E261,"")</f>
        <v/>
      </c>
      <c r="Q261" s="74" t="str">
        <f>IF(AND(C261="Abierto",D261="Alta"),RANK(P261,$P$13:$P$767,0)+COUNTIF($P$13:P261,P261)-1+MAX(N:N),"")</f>
        <v/>
      </c>
      <c r="R261" s="74" t="str">
        <f>IF(AND(C261="Abierto",D261="Media"),A261,"")</f>
        <v/>
      </c>
      <c r="S261" s="74" t="str">
        <f ca="1">IF(AND(C261="Abierto",D261="Media"),TODAY()-E261,"")</f>
        <v/>
      </c>
      <c r="T261" s="74" t="str">
        <f>IF(AND(C261="Abierto",D261="Media"),RANK(S261,$S$13:$S$767,0)+COUNTIF($S$13:S261,S261)-1+MAX(N:N,Q:Q),"")</f>
        <v/>
      </c>
      <c r="U261" s="74" t="str">
        <f>IF(AND(C261="Abierto",D261="Baja"),A261,"")</f>
        <v/>
      </c>
      <c r="V261" s="74" t="str">
        <f ca="1">IF(AND(C261="Abierto",D261="Baja"),TODAY()-E261,"")</f>
        <v/>
      </c>
      <c r="W261" s="74" t="str">
        <f>IF(AND(C261="Abierto",D261="Baja"),RANK(V261,$V$13:$V$767,0)+COUNTIF($V$13:V261,V261)-1+MAX(N:N,Q:Q,T:T),"")</f>
        <v/>
      </c>
      <c r="X261" s="139" t="str">
        <f>IF(OR(C261="Resuelto",C261=""),"",SUM(N261,Q261,T261,W261))</f>
        <v/>
      </c>
      <c r="Y261" s="139" t="str">
        <f>IF(OR(C261="Resuelto",C261=""),"",SUM(M261,P261,S261,V261))</f>
        <v/>
      </c>
      <c r="Z261" s="139" t="str">
        <f>IF(OR(C261="Resuelto",C261=""),"",SUM(L261,O261,R261,U261))</f>
        <v/>
      </c>
      <c r="AA261" s="28">
        <v>490</v>
      </c>
      <c r="AB261" s="28" t="str">
        <f t="shared" ca="1" si="15"/>
        <v/>
      </c>
      <c r="AC261" s="75" t="str">
        <f t="shared" ca="1" si="16"/>
        <v/>
      </c>
      <c r="AH261" s="78" t="str">
        <f>IF(AI261="","",MAX($AH$5:AH260)+1)</f>
        <v/>
      </c>
      <c r="AI261" s="53" t="str">
        <f>IF(G260="","",IF(COUNTIF($AI$11:AI260,G260)=0,G260,""))</f>
        <v/>
      </c>
      <c r="AJ261" s="53" t="str">
        <f t="shared" si="17"/>
        <v/>
      </c>
      <c r="AK261" s="135"/>
    </row>
    <row r="262" spans="1:37" ht="25.5" customHeight="1" x14ac:dyDescent="0.25">
      <c r="A262" s="136"/>
      <c r="B262" s="136"/>
      <c r="C262" s="136"/>
      <c r="D262" s="136"/>
      <c r="E262" s="137"/>
      <c r="F262" s="137"/>
      <c r="G262" s="136"/>
      <c r="H262" s="137"/>
      <c r="I262" s="140" t="str">
        <f t="shared" si="14"/>
        <v/>
      </c>
      <c r="J262" s="140"/>
      <c r="K262" s="140"/>
      <c r="L262" s="74" t="str">
        <f>IF(AND(C262="Abierto",D262="Urgente"),A262,"")</f>
        <v/>
      </c>
      <c r="M262" s="74" t="str">
        <f ca="1">IF(AND(C262="Abierto",D262="Urgente"),TODAY()-E262,"")</f>
        <v/>
      </c>
      <c r="N262" s="74" t="str">
        <f>IF(AND(C262="Abierto",D262="Urgente"),RANK(M262,$M$13:$M$767,0)+COUNTIF($M$13:M262,M262)-1,"")</f>
        <v/>
      </c>
      <c r="O262" s="74" t="str">
        <f>IF(AND(C262="Abierto",D262="Alta"),A262,"")</f>
        <v/>
      </c>
      <c r="P262" s="74" t="str">
        <f ca="1">IF(AND(C262="Abierto",D262="Alta"),TODAY()-E262,"")</f>
        <v/>
      </c>
      <c r="Q262" s="74" t="str">
        <f>IF(AND(C262="Abierto",D262="Alta"),RANK(P262,$P$13:$P$767,0)+COUNTIF($P$13:P262,P262)-1+MAX(N:N),"")</f>
        <v/>
      </c>
      <c r="R262" s="74" t="str">
        <f>IF(AND(C262="Abierto",D262="Media"),A262,"")</f>
        <v/>
      </c>
      <c r="S262" s="74" t="str">
        <f ca="1">IF(AND(C262="Abierto",D262="Media"),TODAY()-E262,"")</f>
        <v/>
      </c>
      <c r="T262" s="74" t="str">
        <f>IF(AND(C262="Abierto",D262="Media"),RANK(S262,$S$13:$S$767,0)+COUNTIF($S$13:S262,S262)-1+MAX(N:N,Q:Q),"")</f>
        <v/>
      </c>
      <c r="U262" s="74" t="str">
        <f>IF(AND(C262="Abierto",D262="Baja"),A262,"")</f>
        <v/>
      </c>
      <c r="V262" s="74" t="str">
        <f ca="1">IF(AND(C262="Abierto",D262="Baja"),TODAY()-E262,"")</f>
        <v/>
      </c>
      <c r="W262" s="74" t="str">
        <f>IF(AND(C262="Abierto",D262="Baja"),RANK(V262,$V$13:$V$767,0)+COUNTIF($V$13:V262,V262)-1+MAX(N:N,Q:Q,T:T),"")</f>
        <v/>
      </c>
      <c r="X262" s="139" t="str">
        <f>IF(OR(C262="Resuelto",C262=""),"",SUM(N262,Q262,T262,W262))</f>
        <v/>
      </c>
      <c r="Y262" s="139" t="str">
        <f>IF(OR(C262="Resuelto",C262=""),"",SUM(M262,P262,S262,V262))</f>
        <v/>
      </c>
      <c r="Z262" s="139" t="str">
        <f>IF(OR(C262="Resuelto",C262=""),"",SUM(L262,O262,R262,U262))</f>
        <v/>
      </c>
      <c r="AA262" s="28">
        <v>491</v>
      </c>
      <c r="AB262" s="28" t="str">
        <f t="shared" ca="1" si="15"/>
        <v/>
      </c>
      <c r="AC262" s="75" t="str">
        <f t="shared" ca="1" si="16"/>
        <v/>
      </c>
      <c r="AH262" s="78" t="str">
        <f>IF(AI262="","",MAX($AH$5:AH261)+1)</f>
        <v/>
      </c>
      <c r="AI262" s="53" t="str">
        <f>IF(G261="","",IF(COUNTIF($AI$11:AI261,G261)=0,G261,""))</f>
        <v/>
      </c>
      <c r="AJ262" s="53" t="str">
        <f t="shared" si="17"/>
        <v/>
      </c>
      <c r="AK262" s="135"/>
    </row>
    <row r="263" spans="1:37" ht="25.5" customHeight="1" x14ac:dyDescent="0.25">
      <c r="A263" s="136"/>
      <c r="B263" s="136"/>
      <c r="C263" s="136"/>
      <c r="D263" s="136"/>
      <c r="E263" s="137"/>
      <c r="F263" s="137"/>
      <c r="G263" s="136"/>
      <c r="H263" s="137"/>
      <c r="I263" s="140" t="str">
        <f t="shared" si="14"/>
        <v/>
      </c>
      <c r="J263" s="140"/>
      <c r="K263" s="140"/>
      <c r="L263" s="74" t="str">
        <f>IF(AND(C263="Abierto",D263="Urgente"),A263,"")</f>
        <v/>
      </c>
      <c r="M263" s="74" t="str">
        <f ca="1">IF(AND(C263="Abierto",D263="Urgente"),TODAY()-E263,"")</f>
        <v/>
      </c>
      <c r="N263" s="74" t="str">
        <f>IF(AND(C263="Abierto",D263="Urgente"),RANK(M263,$M$13:$M$767,0)+COUNTIF($M$13:M263,M263)-1,"")</f>
        <v/>
      </c>
      <c r="O263" s="74" t="str">
        <f>IF(AND(C263="Abierto",D263="Alta"),A263,"")</f>
        <v/>
      </c>
      <c r="P263" s="74" t="str">
        <f ca="1">IF(AND(C263="Abierto",D263="Alta"),TODAY()-E263,"")</f>
        <v/>
      </c>
      <c r="Q263" s="74" t="str">
        <f>IF(AND(C263="Abierto",D263="Alta"),RANK(P263,$P$13:$P$767,0)+COUNTIF($P$13:P263,P263)-1+MAX(N:N),"")</f>
        <v/>
      </c>
      <c r="R263" s="74" t="str">
        <f>IF(AND(C263="Abierto",D263="Media"),A263,"")</f>
        <v/>
      </c>
      <c r="S263" s="74" t="str">
        <f ca="1">IF(AND(C263="Abierto",D263="Media"),TODAY()-E263,"")</f>
        <v/>
      </c>
      <c r="T263" s="74" t="str">
        <f>IF(AND(C263="Abierto",D263="Media"),RANK(S263,$S$13:$S$767,0)+COUNTIF($S$13:S263,S263)-1+MAX(N:N,Q:Q),"")</f>
        <v/>
      </c>
      <c r="U263" s="74" t="str">
        <f>IF(AND(C263="Abierto",D263="Baja"),A263,"")</f>
        <v/>
      </c>
      <c r="V263" s="74" t="str">
        <f ca="1">IF(AND(C263="Abierto",D263="Baja"),TODAY()-E263,"")</f>
        <v/>
      </c>
      <c r="W263" s="74" t="str">
        <f>IF(AND(C263="Abierto",D263="Baja"),RANK(V263,$V$13:$V$767,0)+COUNTIF($V$13:V263,V263)-1+MAX(N:N,Q:Q,T:T),"")</f>
        <v/>
      </c>
      <c r="X263" s="139" t="str">
        <f>IF(OR(C263="Resuelto",C263=""),"",SUM(N263,Q263,T263,W263))</f>
        <v/>
      </c>
      <c r="Y263" s="139" t="str">
        <f>IF(OR(C263="Resuelto",C263=""),"",SUM(M263,P263,S263,V263))</f>
        <v/>
      </c>
      <c r="Z263" s="139" t="str">
        <f>IF(OR(C263="Resuelto",C263=""),"",SUM(L263,O263,R263,U263))</f>
        <v/>
      </c>
      <c r="AA263" s="28">
        <v>492</v>
      </c>
      <c r="AB263" s="28" t="str">
        <f t="shared" ca="1" si="15"/>
        <v/>
      </c>
      <c r="AC263" s="75" t="str">
        <f t="shared" ca="1" si="16"/>
        <v/>
      </c>
      <c r="AH263" s="78" t="str">
        <f>IF(AI263="","",MAX($AH$5:AH262)+1)</f>
        <v/>
      </c>
      <c r="AI263" s="53" t="str">
        <f>IF(G262="","",IF(COUNTIF($AI$11:AI262,G262)=0,G262,""))</f>
        <v/>
      </c>
      <c r="AJ263" s="53" t="str">
        <f t="shared" si="17"/>
        <v/>
      </c>
      <c r="AK263" s="135"/>
    </row>
    <row r="264" spans="1:37" ht="25.5" customHeight="1" x14ac:dyDescent="0.25">
      <c r="A264" s="136"/>
      <c r="B264" s="136"/>
      <c r="C264" s="136"/>
      <c r="D264" s="136"/>
      <c r="E264" s="137"/>
      <c r="F264" s="137"/>
      <c r="G264" s="136"/>
      <c r="H264" s="137"/>
      <c r="I264" s="140" t="str">
        <f t="shared" si="14"/>
        <v/>
      </c>
      <c r="J264" s="140"/>
      <c r="K264" s="140"/>
      <c r="L264" s="74" t="str">
        <f>IF(AND(C264="Abierto",D264="Urgente"),A264,"")</f>
        <v/>
      </c>
      <c r="M264" s="74" t="str">
        <f ca="1">IF(AND(C264="Abierto",D264="Urgente"),TODAY()-E264,"")</f>
        <v/>
      </c>
      <c r="N264" s="74" t="str">
        <f>IF(AND(C264="Abierto",D264="Urgente"),RANK(M264,$M$13:$M$767,0)+COUNTIF($M$13:M264,M264)-1,"")</f>
        <v/>
      </c>
      <c r="O264" s="74" t="str">
        <f>IF(AND(C264="Abierto",D264="Alta"),A264,"")</f>
        <v/>
      </c>
      <c r="P264" s="74" t="str">
        <f ca="1">IF(AND(C264="Abierto",D264="Alta"),TODAY()-E264,"")</f>
        <v/>
      </c>
      <c r="Q264" s="74" t="str">
        <f>IF(AND(C264="Abierto",D264="Alta"),RANK(P264,$P$13:$P$767,0)+COUNTIF($P$13:P264,P264)-1+MAX(N:N),"")</f>
        <v/>
      </c>
      <c r="R264" s="74" t="str">
        <f>IF(AND(C264="Abierto",D264="Media"),A264,"")</f>
        <v/>
      </c>
      <c r="S264" s="74" t="str">
        <f ca="1">IF(AND(C264="Abierto",D264="Media"),TODAY()-E264,"")</f>
        <v/>
      </c>
      <c r="T264" s="74" t="str">
        <f>IF(AND(C264="Abierto",D264="Media"),RANK(S264,$S$13:$S$767,0)+COUNTIF($S$13:S264,S264)-1+MAX(N:N,Q:Q),"")</f>
        <v/>
      </c>
      <c r="U264" s="74" t="str">
        <f>IF(AND(C264="Abierto",D264="Baja"),A264,"")</f>
        <v/>
      </c>
      <c r="V264" s="74" t="str">
        <f ca="1">IF(AND(C264="Abierto",D264="Baja"),TODAY()-E264,"")</f>
        <v/>
      </c>
      <c r="W264" s="74" t="str">
        <f>IF(AND(C264="Abierto",D264="Baja"),RANK(V264,$V$13:$V$767,0)+COUNTIF($V$13:V264,V264)-1+MAX(N:N,Q:Q,T:T),"")</f>
        <v/>
      </c>
      <c r="X264" s="139" t="str">
        <f>IF(OR(C264="Resuelto",C264=""),"",SUM(N264,Q264,T264,W264))</f>
        <v/>
      </c>
      <c r="Y264" s="139" t="str">
        <f>IF(OR(C264="Resuelto",C264=""),"",SUM(M264,P264,S264,V264))</f>
        <v/>
      </c>
      <c r="Z264" s="139" t="str">
        <f>IF(OR(C264="Resuelto",C264=""),"",SUM(L264,O264,R264,U264))</f>
        <v/>
      </c>
      <c r="AA264" s="28">
        <v>493</v>
      </c>
      <c r="AB264" s="28" t="str">
        <f t="shared" ca="1" si="15"/>
        <v/>
      </c>
      <c r="AC264" s="75" t="str">
        <f t="shared" ca="1" si="16"/>
        <v/>
      </c>
      <c r="AH264" s="78" t="str">
        <f>IF(AI264="","",MAX($AH$5:AH263)+1)</f>
        <v/>
      </c>
      <c r="AI264" s="53" t="str">
        <f>IF(G263="","",IF(COUNTIF($AI$11:AI263,G263)=0,G263,""))</f>
        <v/>
      </c>
      <c r="AJ264" s="53" t="str">
        <f t="shared" si="17"/>
        <v/>
      </c>
      <c r="AK264" s="135"/>
    </row>
    <row r="265" spans="1:37" ht="25.5" customHeight="1" x14ac:dyDescent="0.25">
      <c r="A265" s="136"/>
      <c r="B265" s="136"/>
      <c r="C265" s="136"/>
      <c r="D265" s="136"/>
      <c r="E265" s="137"/>
      <c r="F265" s="137"/>
      <c r="G265" s="136"/>
      <c r="H265" s="137"/>
      <c r="I265" s="140" t="str">
        <f t="shared" ref="I265:I328" si="18">IF(OR(E265=0,H265=0),"",H265-E265)</f>
        <v/>
      </c>
      <c r="J265" s="140"/>
      <c r="K265" s="140"/>
      <c r="L265" s="74" t="str">
        <f>IF(AND(C265="Abierto",D265="Urgente"),A265,"")</f>
        <v/>
      </c>
      <c r="M265" s="74" t="str">
        <f ca="1">IF(AND(C265="Abierto",D265="Urgente"),TODAY()-E265,"")</f>
        <v/>
      </c>
      <c r="N265" s="74" t="str">
        <f>IF(AND(C265="Abierto",D265="Urgente"),RANK(M265,$M$13:$M$767,0)+COUNTIF($M$13:M265,M265)-1,"")</f>
        <v/>
      </c>
      <c r="O265" s="74" t="str">
        <f>IF(AND(C265="Abierto",D265="Alta"),A265,"")</f>
        <v/>
      </c>
      <c r="P265" s="74" t="str">
        <f ca="1">IF(AND(C265="Abierto",D265="Alta"),TODAY()-E265,"")</f>
        <v/>
      </c>
      <c r="Q265" s="74" t="str">
        <f>IF(AND(C265="Abierto",D265="Alta"),RANK(P265,$P$13:$P$767,0)+COUNTIF($P$13:P265,P265)-1+MAX(N:N),"")</f>
        <v/>
      </c>
      <c r="R265" s="74" t="str">
        <f>IF(AND(C265="Abierto",D265="Media"),A265,"")</f>
        <v/>
      </c>
      <c r="S265" s="74" t="str">
        <f ca="1">IF(AND(C265="Abierto",D265="Media"),TODAY()-E265,"")</f>
        <v/>
      </c>
      <c r="T265" s="74" t="str">
        <f>IF(AND(C265="Abierto",D265="Media"),RANK(S265,$S$13:$S$767,0)+COUNTIF($S$13:S265,S265)-1+MAX(N:N,Q:Q),"")</f>
        <v/>
      </c>
      <c r="U265" s="74" t="str">
        <f>IF(AND(C265="Abierto",D265="Baja"),A265,"")</f>
        <v/>
      </c>
      <c r="V265" s="74" t="str">
        <f ca="1">IF(AND(C265="Abierto",D265="Baja"),TODAY()-E265,"")</f>
        <v/>
      </c>
      <c r="W265" s="74" t="str">
        <f>IF(AND(C265="Abierto",D265="Baja"),RANK(V265,$V$13:$V$767,0)+COUNTIF($V$13:V265,V265)-1+MAX(N:N,Q:Q,T:T),"")</f>
        <v/>
      </c>
      <c r="X265" s="139" t="str">
        <f>IF(OR(C265="Resuelto",C265=""),"",SUM(N265,Q265,T265,W265))</f>
        <v/>
      </c>
      <c r="Y265" s="139" t="str">
        <f>IF(OR(C265="Resuelto",C265=""),"",SUM(M265,P265,S265,V265))</f>
        <v/>
      </c>
      <c r="Z265" s="139" t="str">
        <f>IF(OR(C265="Resuelto",C265=""),"",SUM(L265,O265,R265,U265))</f>
        <v/>
      </c>
      <c r="AA265" s="28">
        <v>494</v>
      </c>
      <c r="AB265" s="28" t="str">
        <f t="shared" ca="1" si="15"/>
        <v/>
      </c>
      <c r="AC265" s="75" t="str">
        <f t="shared" ca="1" si="16"/>
        <v/>
      </c>
      <c r="AH265" s="78" t="str">
        <f>IF(AI265="","",MAX($AH$5:AH264)+1)</f>
        <v/>
      </c>
      <c r="AI265" s="53" t="str">
        <f>IF(G264="","",IF(COUNTIF($AI$11:AI264,G264)=0,G264,""))</f>
        <v/>
      </c>
      <c r="AJ265" s="53" t="str">
        <f t="shared" si="17"/>
        <v/>
      </c>
      <c r="AK265" s="135"/>
    </row>
    <row r="266" spans="1:37" ht="25.5" customHeight="1" x14ac:dyDescent="0.25">
      <c r="A266" s="136"/>
      <c r="B266" s="136"/>
      <c r="C266" s="136"/>
      <c r="D266" s="136"/>
      <c r="E266" s="137"/>
      <c r="F266" s="137"/>
      <c r="G266" s="136"/>
      <c r="H266" s="137"/>
      <c r="I266" s="140" t="str">
        <f t="shared" si="18"/>
        <v/>
      </c>
      <c r="J266" s="140"/>
      <c r="K266" s="140"/>
      <c r="L266" s="74" t="str">
        <f>IF(AND(C266="Abierto",D266="Urgente"),A266,"")</f>
        <v/>
      </c>
      <c r="M266" s="74" t="str">
        <f ca="1">IF(AND(C266="Abierto",D266="Urgente"),TODAY()-E266,"")</f>
        <v/>
      </c>
      <c r="N266" s="74" t="str">
        <f>IF(AND(C266="Abierto",D266="Urgente"),RANK(M266,$M$13:$M$767,0)+COUNTIF($M$13:M266,M266)-1,"")</f>
        <v/>
      </c>
      <c r="O266" s="74" t="str">
        <f>IF(AND(C266="Abierto",D266="Alta"),A266,"")</f>
        <v/>
      </c>
      <c r="P266" s="74" t="str">
        <f ca="1">IF(AND(C266="Abierto",D266="Alta"),TODAY()-E266,"")</f>
        <v/>
      </c>
      <c r="Q266" s="74" t="str">
        <f>IF(AND(C266="Abierto",D266="Alta"),RANK(P266,$P$13:$P$767,0)+COUNTIF($P$13:P266,P266)-1+MAX(N:N),"")</f>
        <v/>
      </c>
      <c r="R266" s="74" t="str">
        <f>IF(AND(C266="Abierto",D266="Media"),A266,"")</f>
        <v/>
      </c>
      <c r="S266" s="74" t="str">
        <f ca="1">IF(AND(C266="Abierto",D266="Media"),TODAY()-E266,"")</f>
        <v/>
      </c>
      <c r="T266" s="74" t="str">
        <f>IF(AND(C266="Abierto",D266="Media"),RANK(S266,$S$13:$S$767,0)+COUNTIF($S$13:S266,S266)-1+MAX(N:N,Q:Q),"")</f>
        <v/>
      </c>
      <c r="U266" s="74" t="str">
        <f>IF(AND(C266="Abierto",D266="Baja"),A266,"")</f>
        <v/>
      </c>
      <c r="V266" s="74" t="str">
        <f ca="1">IF(AND(C266="Abierto",D266="Baja"),TODAY()-E266,"")</f>
        <v/>
      </c>
      <c r="W266" s="74" t="str">
        <f>IF(AND(C266="Abierto",D266="Baja"),RANK(V266,$V$13:$V$767,0)+COUNTIF($V$13:V266,V266)-1+MAX(N:N,Q:Q,T:T),"")</f>
        <v/>
      </c>
      <c r="X266" s="139" t="str">
        <f>IF(OR(C266="Resuelto",C266=""),"",SUM(N266,Q266,T266,W266))</f>
        <v/>
      </c>
      <c r="Y266" s="139" t="str">
        <f>IF(OR(C266="Resuelto",C266=""),"",SUM(M266,P266,S266,V266))</f>
        <v/>
      </c>
      <c r="Z266" s="139" t="str">
        <f>IF(OR(C266="Resuelto",C266=""),"",SUM(L266,O266,R266,U266))</f>
        <v/>
      </c>
      <c r="AA266" s="28">
        <v>495</v>
      </c>
      <c r="AB266" s="28" t="str">
        <f t="shared" ca="1" si="15"/>
        <v/>
      </c>
      <c r="AC266" s="75" t="str">
        <f t="shared" ca="1" si="16"/>
        <v/>
      </c>
      <c r="AH266" s="78" t="str">
        <f>IF(AI266="","",MAX($AH$5:AH265)+1)</f>
        <v/>
      </c>
      <c r="AI266" s="53" t="str">
        <f>IF(G265="","",IF(COUNTIF($AI$11:AI265,G265)=0,G265,""))</f>
        <v/>
      </c>
      <c r="AJ266" s="53" t="str">
        <f t="shared" si="17"/>
        <v/>
      </c>
      <c r="AK266" s="135"/>
    </row>
    <row r="267" spans="1:37" ht="25.5" customHeight="1" x14ac:dyDescent="0.25">
      <c r="A267" s="136"/>
      <c r="B267" s="136"/>
      <c r="C267" s="136"/>
      <c r="D267" s="136"/>
      <c r="E267" s="137"/>
      <c r="F267" s="137"/>
      <c r="G267" s="136"/>
      <c r="H267" s="137"/>
      <c r="I267" s="140" t="str">
        <f t="shared" si="18"/>
        <v/>
      </c>
      <c r="J267" s="140"/>
      <c r="K267" s="140"/>
      <c r="L267" s="74" t="str">
        <f>IF(AND(C267="Abierto",D267="Urgente"),A267,"")</f>
        <v/>
      </c>
      <c r="M267" s="74" t="str">
        <f ca="1">IF(AND(C267="Abierto",D267="Urgente"),TODAY()-E267,"")</f>
        <v/>
      </c>
      <c r="N267" s="74" t="str">
        <f>IF(AND(C267="Abierto",D267="Urgente"),RANK(M267,$M$13:$M$767,0)+COUNTIF($M$13:M267,M267)-1,"")</f>
        <v/>
      </c>
      <c r="O267" s="74" t="str">
        <f>IF(AND(C267="Abierto",D267="Alta"),A267,"")</f>
        <v/>
      </c>
      <c r="P267" s="74" t="str">
        <f ca="1">IF(AND(C267="Abierto",D267="Alta"),TODAY()-E267,"")</f>
        <v/>
      </c>
      <c r="Q267" s="74" t="str">
        <f>IF(AND(C267="Abierto",D267="Alta"),RANK(P267,$P$13:$P$767,0)+COUNTIF($P$13:P267,P267)-1+MAX(N:N),"")</f>
        <v/>
      </c>
      <c r="R267" s="74" t="str">
        <f>IF(AND(C267="Abierto",D267="Media"),A267,"")</f>
        <v/>
      </c>
      <c r="S267" s="74" t="str">
        <f ca="1">IF(AND(C267="Abierto",D267="Media"),TODAY()-E267,"")</f>
        <v/>
      </c>
      <c r="T267" s="74" t="str">
        <f>IF(AND(C267="Abierto",D267="Media"),RANK(S267,$S$13:$S$767,0)+COUNTIF($S$13:S267,S267)-1+MAX(N:N,Q:Q),"")</f>
        <v/>
      </c>
      <c r="U267" s="74" t="str">
        <f>IF(AND(C267="Abierto",D267="Baja"),A267,"")</f>
        <v/>
      </c>
      <c r="V267" s="74" t="str">
        <f ca="1">IF(AND(C267="Abierto",D267="Baja"),TODAY()-E267,"")</f>
        <v/>
      </c>
      <c r="W267" s="74" t="str">
        <f>IF(AND(C267="Abierto",D267="Baja"),RANK(V267,$V$13:$V$767,0)+COUNTIF($V$13:V267,V267)-1+MAX(N:N,Q:Q,T:T),"")</f>
        <v/>
      </c>
      <c r="X267" s="139" t="str">
        <f>IF(OR(C267="Resuelto",C267=""),"",SUM(N267,Q267,T267,W267))</f>
        <v/>
      </c>
      <c r="Y267" s="139" t="str">
        <f>IF(OR(C267="Resuelto",C267=""),"",SUM(M267,P267,S267,V267))</f>
        <v/>
      </c>
      <c r="Z267" s="139" t="str">
        <f>IF(OR(C267="Resuelto",C267=""),"",SUM(L267,O267,R267,U267))</f>
        <v/>
      </c>
      <c r="AA267" s="28">
        <v>496</v>
      </c>
      <c r="AB267" s="28" t="str">
        <f t="shared" ca="1" si="15"/>
        <v/>
      </c>
      <c r="AC267" s="75" t="str">
        <f t="shared" ca="1" si="16"/>
        <v/>
      </c>
      <c r="AH267" s="78" t="str">
        <f>IF(AI267="","",MAX($AH$5:AH266)+1)</f>
        <v/>
      </c>
      <c r="AI267" s="53" t="str">
        <f>IF(G266="","",IF(COUNTIF($AI$11:AI266,G266)=0,G266,""))</f>
        <v/>
      </c>
      <c r="AJ267" s="53" t="str">
        <f t="shared" si="17"/>
        <v/>
      </c>
      <c r="AK267" s="135"/>
    </row>
    <row r="268" spans="1:37" ht="25.5" customHeight="1" x14ac:dyDescent="0.25">
      <c r="A268" s="136"/>
      <c r="B268" s="136"/>
      <c r="C268" s="136"/>
      <c r="D268" s="136"/>
      <c r="E268" s="137"/>
      <c r="F268" s="137"/>
      <c r="G268" s="136"/>
      <c r="H268" s="137"/>
      <c r="I268" s="140" t="str">
        <f t="shared" si="18"/>
        <v/>
      </c>
      <c r="J268" s="140"/>
      <c r="K268" s="140"/>
      <c r="L268" s="74" t="str">
        <f>IF(AND(C268="Abierto",D268="Urgente"),A268,"")</f>
        <v/>
      </c>
      <c r="M268" s="74" t="str">
        <f ca="1">IF(AND(C268="Abierto",D268="Urgente"),TODAY()-E268,"")</f>
        <v/>
      </c>
      <c r="N268" s="74" t="str">
        <f>IF(AND(C268="Abierto",D268="Urgente"),RANK(M268,$M$13:$M$767,0)+COUNTIF($M$13:M268,M268)-1,"")</f>
        <v/>
      </c>
      <c r="O268" s="74" t="str">
        <f>IF(AND(C268="Abierto",D268="Alta"),A268,"")</f>
        <v/>
      </c>
      <c r="P268" s="74" t="str">
        <f ca="1">IF(AND(C268="Abierto",D268="Alta"),TODAY()-E268,"")</f>
        <v/>
      </c>
      <c r="Q268" s="74" t="str">
        <f>IF(AND(C268="Abierto",D268="Alta"),RANK(P268,$P$13:$P$767,0)+COUNTIF($P$13:P268,P268)-1+MAX(N:N),"")</f>
        <v/>
      </c>
      <c r="R268" s="74" t="str">
        <f>IF(AND(C268="Abierto",D268="Media"),A268,"")</f>
        <v/>
      </c>
      <c r="S268" s="74" t="str">
        <f ca="1">IF(AND(C268="Abierto",D268="Media"),TODAY()-E268,"")</f>
        <v/>
      </c>
      <c r="T268" s="74" t="str">
        <f>IF(AND(C268="Abierto",D268="Media"),RANK(S268,$S$13:$S$767,0)+COUNTIF($S$13:S268,S268)-1+MAX(N:N,Q:Q),"")</f>
        <v/>
      </c>
      <c r="U268" s="74" t="str">
        <f>IF(AND(C268="Abierto",D268="Baja"),A268,"")</f>
        <v/>
      </c>
      <c r="V268" s="74" t="str">
        <f ca="1">IF(AND(C268="Abierto",D268="Baja"),TODAY()-E268,"")</f>
        <v/>
      </c>
      <c r="W268" s="74" t="str">
        <f>IF(AND(C268="Abierto",D268="Baja"),RANK(V268,$V$13:$V$767,0)+COUNTIF($V$13:V268,V268)-1+MAX(N:N,Q:Q,T:T),"")</f>
        <v/>
      </c>
      <c r="X268" s="139" t="str">
        <f>IF(OR(C268="Resuelto",C268=""),"",SUM(N268,Q268,T268,W268))</f>
        <v/>
      </c>
      <c r="Y268" s="139" t="str">
        <f>IF(OR(C268="Resuelto",C268=""),"",SUM(M268,P268,S268,V268))</f>
        <v/>
      </c>
      <c r="Z268" s="139" t="str">
        <f>IF(OR(C268="Resuelto",C268=""),"",SUM(L268,O268,R268,U268))</f>
        <v/>
      </c>
      <c r="AA268" s="28">
        <v>497</v>
      </c>
      <c r="AB268" s="28" t="str">
        <f t="shared" ca="1" si="15"/>
        <v/>
      </c>
      <c r="AC268" s="75" t="str">
        <f t="shared" ca="1" si="16"/>
        <v/>
      </c>
      <c r="AH268" s="78" t="str">
        <f>IF(AI268="","",MAX($AH$5:AH267)+1)</f>
        <v/>
      </c>
      <c r="AI268" s="53" t="str">
        <f>IF(G267="","",IF(COUNTIF($AI$11:AI267,G267)=0,G267,""))</f>
        <v/>
      </c>
      <c r="AJ268" s="53" t="str">
        <f t="shared" si="17"/>
        <v/>
      </c>
      <c r="AK268" s="135"/>
    </row>
    <row r="269" spans="1:37" ht="25.5" customHeight="1" x14ac:dyDescent="0.25">
      <c r="A269" s="136"/>
      <c r="B269" s="136"/>
      <c r="C269" s="136"/>
      <c r="D269" s="136"/>
      <c r="E269" s="137"/>
      <c r="F269" s="137"/>
      <c r="G269" s="136"/>
      <c r="H269" s="137"/>
      <c r="I269" s="140" t="str">
        <f t="shared" si="18"/>
        <v/>
      </c>
      <c r="J269" s="140"/>
      <c r="K269" s="140"/>
      <c r="L269" s="74" t="str">
        <f>IF(AND(C269="Abierto",D269="Urgente"),A269,"")</f>
        <v/>
      </c>
      <c r="M269" s="74" t="str">
        <f ca="1">IF(AND(C269="Abierto",D269="Urgente"),TODAY()-E269,"")</f>
        <v/>
      </c>
      <c r="N269" s="74" t="str">
        <f>IF(AND(C269="Abierto",D269="Urgente"),RANK(M269,$M$13:$M$767,0)+COUNTIF($M$13:M269,M269)-1,"")</f>
        <v/>
      </c>
      <c r="O269" s="74" t="str">
        <f>IF(AND(C269="Abierto",D269="Alta"),A269,"")</f>
        <v/>
      </c>
      <c r="P269" s="74" t="str">
        <f ca="1">IF(AND(C269="Abierto",D269="Alta"),TODAY()-E269,"")</f>
        <v/>
      </c>
      <c r="Q269" s="74" t="str">
        <f>IF(AND(C269="Abierto",D269="Alta"),RANK(P269,$P$13:$P$767,0)+COUNTIF($P$13:P269,P269)-1+MAX(N:N),"")</f>
        <v/>
      </c>
      <c r="R269" s="74" t="str">
        <f>IF(AND(C269="Abierto",D269="Media"),A269,"")</f>
        <v/>
      </c>
      <c r="S269" s="74" t="str">
        <f ca="1">IF(AND(C269="Abierto",D269="Media"),TODAY()-E269,"")</f>
        <v/>
      </c>
      <c r="T269" s="74" t="str">
        <f>IF(AND(C269="Abierto",D269="Media"),RANK(S269,$S$13:$S$767,0)+COUNTIF($S$13:S269,S269)-1+MAX(N:N,Q:Q),"")</f>
        <v/>
      </c>
      <c r="U269" s="74" t="str">
        <f>IF(AND(C269="Abierto",D269="Baja"),A269,"")</f>
        <v/>
      </c>
      <c r="V269" s="74" t="str">
        <f ca="1">IF(AND(C269="Abierto",D269="Baja"),TODAY()-E269,"")</f>
        <v/>
      </c>
      <c r="W269" s="74" t="str">
        <f>IF(AND(C269="Abierto",D269="Baja"),RANK(V269,$V$13:$V$767,0)+COUNTIF($V$13:V269,V269)-1+MAX(N:N,Q:Q,T:T),"")</f>
        <v/>
      </c>
      <c r="X269" s="139" t="str">
        <f>IF(OR(C269="Resuelto",C269=""),"",SUM(N269,Q269,T269,W269))</f>
        <v/>
      </c>
      <c r="Y269" s="139" t="str">
        <f>IF(OR(C269="Resuelto",C269=""),"",SUM(M269,P269,S269,V269))</f>
        <v/>
      </c>
      <c r="Z269" s="139" t="str">
        <f>IF(OR(C269="Resuelto",C269=""),"",SUM(L269,O269,R269,U269))</f>
        <v/>
      </c>
      <c r="AA269" s="28">
        <v>498</v>
      </c>
      <c r="AB269" s="28" t="str">
        <f t="shared" ca="1" si="15"/>
        <v/>
      </c>
      <c r="AC269" s="75" t="str">
        <f t="shared" ca="1" si="16"/>
        <v/>
      </c>
      <c r="AH269" s="78" t="str">
        <f>IF(AI269="","",MAX($AH$5:AH268)+1)</f>
        <v/>
      </c>
      <c r="AI269" s="53" t="str">
        <f>IF(G268="","",IF(COUNTIF($AI$11:AI268,G268)=0,G268,""))</f>
        <v/>
      </c>
      <c r="AJ269" s="53" t="str">
        <f t="shared" si="17"/>
        <v/>
      </c>
      <c r="AK269" s="135"/>
    </row>
    <row r="270" spans="1:37" ht="25.5" customHeight="1" x14ac:dyDescent="0.25">
      <c r="A270" s="136"/>
      <c r="B270" s="136"/>
      <c r="C270" s="136"/>
      <c r="D270" s="136"/>
      <c r="E270" s="137"/>
      <c r="F270" s="137"/>
      <c r="G270" s="136"/>
      <c r="H270" s="137"/>
      <c r="I270" s="140" t="str">
        <f t="shared" si="18"/>
        <v/>
      </c>
      <c r="J270" s="140"/>
      <c r="K270" s="140"/>
      <c r="L270" s="74" t="str">
        <f>IF(AND(C270="Abierto",D270="Urgente"),A270,"")</f>
        <v/>
      </c>
      <c r="M270" s="74" t="str">
        <f ca="1">IF(AND(C270="Abierto",D270="Urgente"),TODAY()-E270,"")</f>
        <v/>
      </c>
      <c r="N270" s="74" t="str">
        <f>IF(AND(C270="Abierto",D270="Urgente"),RANK(M270,$M$13:$M$767,0)+COUNTIF($M$13:M270,M270)-1,"")</f>
        <v/>
      </c>
      <c r="O270" s="74" t="str">
        <f>IF(AND(C270="Abierto",D270="Alta"),A270,"")</f>
        <v/>
      </c>
      <c r="P270" s="74" t="str">
        <f ca="1">IF(AND(C270="Abierto",D270="Alta"),TODAY()-E270,"")</f>
        <v/>
      </c>
      <c r="Q270" s="74" t="str">
        <f>IF(AND(C270="Abierto",D270="Alta"),RANK(P270,$P$13:$P$767,0)+COUNTIF($P$13:P270,P270)-1+MAX(N:N),"")</f>
        <v/>
      </c>
      <c r="R270" s="74" t="str">
        <f>IF(AND(C270="Abierto",D270="Media"),A270,"")</f>
        <v/>
      </c>
      <c r="S270" s="74" t="str">
        <f ca="1">IF(AND(C270="Abierto",D270="Media"),TODAY()-E270,"")</f>
        <v/>
      </c>
      <c r="T270" s="74" t="str">
        <f>IF(AND(C270="Abierto",D270="Media"),RANK(S270,$S$13:$S$767,0)+COUNTIF($S$13:S270,S270)-1+MAX(N:N,Q:Q),"")</f>
        <v/>
      </c>
      <c r="U270" s="74" t="str">
        <f>IF(AND(C270="Abierto",D270="Baja"),A270,"")</f>
        <v/>
      </c>
      <c r="V270" s="74" t="str">
        <f ca="1">IF(AND(C270="Abierto",D270="Baja"),TODAY()-E270,"")</f>
        <v/>
      </c>
      <c r="W270" s="74" t="str">
        <f>IF(AND(C270="Abierto",D270="Baja"),RANK(V270,$V$13:$V$767,0)+COUNTIF($V$13:V270,V270)-1+MAX(N:N,Q:Q,T:T),"")</f>
        <v/>
      </c>
      <c r="X270" s="139" t="str">
        <f>IF(OR(C270="Resuelto",C270=""),"",SUM(N270,Q270,T270,W270))</f>
        <v/>
      </c>
      <c r="Y270" s="139" t="str">
        <f>IF(OR(C270="Resuelto",C270=""),"",SUM(M270,P270,S270,V270))</f>
        <v/>
      </c>
      <c r="Z270" s="139" t="str">
        <f>IF(OR(C270="Resuelto",C270=""),"",SUM(L270,O270,R270,U270))</f>
        <v/>
      </c>
      <c r="AA270" s="28">
        <v>499</v>
      </c>
      <c r="AB270" s="28" t="str">
        <f t="shared" ca="1" si="15"/>
        <v/>
      </c>
      <c r="AC270" s="75" t="str">
        <f t="shared" ca="1" si="16"/>
        <v/>
      </c>
      <c r="AH270" s="78" t="str">
        <f>IF(AI270="","",MAX($AH$5:AH269)+1)</f>
        <v/>
      </c>
      <c r="AI270" s="53" t="str">
        <f>IF(G269="","",IF(COUNTIF($AI$11:AI269,G269)=0,G269,""))</f>
        <v/>
      </c>
      <c r="AJ270" s="53" t="str">
        <f t="shared" si="17"/>
        <v/>
      </c>
      <c r="AK270" s="135"/>
    </row>
    <row r="271" spans="1:37" ht="25.5" customHeight="1" x14ac:dyDescent="0.25">
      <c r="A271" s="136"/>
      <c r="B271" s="136"/>
      <c r="C271" s="136"/>
      <c r="D271" s="136"/>
      <c r="E271" s="137"/>
      <c r="F271" s="137"/>
      <c r="G271" s="136"/>
      <c r="H271" s="137"/>
      <c r="I271" s="140" t="str">
        <f t="shared" si="18"/>
        <v/>
      </c>
      <c r="J271" s="140"/>
      <c r="K271" s="140"/>
      <c r="L271" s="74" t="str">
        <f>IF(AND(C271="Abierto",D271="Urgente"),A271,"")</f>
        <v/>
      </c>
      <c r="M271" s="74" t="str">
        <f ca="1">IF(AND(C271="Abierto",D271="Urgente"),TODAY()-E271,"")</f>
        <v/>
      </c>
      <c r="N271" s="74" t="str">
        <f>IF(AND(C271="Abierto",D271="Urgente"),RANK(M271,$M$13:$M$767,0)+COUNTIF($M$13:M271,M271)-1,"")</f>
        <v/>
      </c>
      <c r="O271" s="74" t="str">
        <f>IF(AND(C271="Abierto",D271="Alta"),A271,"")</f>
        <v/>
      </c>
      <c r="P271" s="74" t="str">
        <f ca="1">IF(AND(C271="Abierto",D271="Alta"),TODAY()-E271,"")</f>
        <v/>
      </c>
      <c r="Q271" s="74" t="str">
        <f>IF(AND(C271="Abierto",D271="Alta"),RANK(P271,$P$13:$P$767,0)+COUNTIF($P$13:P271,P271)-1+MAX(N:N),"")</f>
        <v/>
      </c>
      <c r="R271" s="74" t="str">
        <f>IF(AND(C271="Abierto",D271="Media"),A271,"")</f>
        <v/>
      </c>
      <c r="S271" s="74" t="str">
        <f ca="1">IF(AND(C271="Abierto",D271="Media"),TODAY()-E271,"")</f>
        <v/>
      </c>
      <c r="T271" s="74" t="str">
        <f>IF(AND(C271="Abierto",D271="Media"),RANK(S271,$S$13:$S$767,0)+COUNTIF($S$13:S271,S271)-1+MAX(N:N,Q:Q),"")</f>
        <v/>
      </c>
      <c r="U271" s="74" t="str">
        <f>IF(AND(C271="Abierto",D271="Baja"),A271,"")</f>
        <v/>
      </c>
      <c r="V271" s="74" t="str">
        <f ca="1">IF(AND(C271="Abierto",D271="Baja"),TODAY()-E271,"")</f>
        <v/>
      </c>
      <c r="W271" s="74" t="str">
        <f>IF(AND(C271="Abierto",D271="Baja"),RANK(V271,$V$13:$V$767,0)+COUNTIF($V$13:V271,V271)-1+MAX(N:N,Q:Q,T:T),"")</f>
        <v/>
      </c>
      <c r="X271" s="139" t="str">
        <f>IF(OR(C271="Resuelto",C271=""),"",SUM(N271,Q271,T271,W271))</f>
        <v/>
      </c>
      <c r="Y271" s="139" t="str">
        <f>IF(OR(C271="Resuelto",C271=""),"",SUM(M271,P271,S271,V271))</f>
        <v/>
      </c>
      <c r="Z271" s="139" t="str">
        <f>IF(OR(C271="Resuelto",C271=""),"",SUM(L271,O271,R271,U271))</f>
        <v/>
      </c>
      <c r="AA271" s="28">
        <v>500</v>
      </c>
      <c r="AB271" s="28" t="str">
        <f t="shared" ca="1" si="15"/>
        <v/>
      </c>
      <c r="AC271" s="75" t="str">
        <f t="shared" ca="1" si="16"/>
        <v/>
      </c>
      <c r="AH271" s="78" t="str">
        <f>IF(AI271="","",MAX($AH$5:AH270)+1)</f>
        <v/>
      </c>
      <c r="AI271" s="53" t="str">
        <f>IF(G270="","",IF(COUNTIF($AI$11:AI270,G270)=0,G270,""))</f>
        <v/>
      </c>
      <c r="AJ271" s="53" t="str">
        <f t="shared" si="17"/>
        <v/>
      </c>
      <c r="AK271" s="135"/>
    </row>
    <row r="272" spans="1:37" ht="25.5" customHeight="1" x14ac:dyDescent="0.25">
      <c r="A272" s="136"/>
      <c r="B272" s="136"/>
      <c r="C272" s="136"/>
      <c r="D272" s="136"/>
      <c r="E272" s="137"/>
      <c r="F272" s="137"/>
      <c r="G272" s="136"/>
      <c r="H272" s="137"/>
      <c r="I272" s="140" t="str">
        <f t="shared" si="18"/>
        <v/>
      </c>
      <c r="J272" s="140"/>
      <c r="K272" s="140"/>
      <c r="L272" s="74" t="str">
        <f>IF(AND(C272="Abierto",D272="Urgente"),A272,"")</f>
        <v/>
      </c>
      <c r="M272" s="74" t="str">
        <f ca="1">IF(AND(C272="Abierto",D272="Urgente"),TODAY()-E272,"")</f>
        <v/>
      </c>
      <c r="N272" s="74" t="str">
        <f>IF(AND(C272="Abierto",D272="Urgente"),RANK(M272,$M$13:$M$767,0)+COUNTIF($M$13:M272,M272)-1,"")</f>
        <v/>
      </c>
      <c r="O272" s="74" t="str">
        <f>IF(AND(C272="Abierto",D272="Alta"),A272,"")</f>
        <v/>
      </c>
      <c r="P272" s="74" t="str">
        <f ca="1">IF(AND(C272="Abierto",D272="Alta"),TODAY()-E272,"")</f>
        <v/>
      </c>
      <c r="Q272" s="74" t="str">
        <f>IF(AND(C272="Abierto",D272="Alta"),RANK(P272,$P$13:$P$767,0)+COUNTIF($P$13:P272,P272)-1+MAX(N:N),"")</f>
        <v/>
      </c>
      <c r="R272" s="74" t="str">
        <f>IF(AND(C272="Abierto",D272="Media"),A272,"")</f>
        <v/>
      </c>
      <c r="S272" s="74" t="str">
        <f ca="1">IF(AND(C272="Abierto",D272="Media"),TODAY()-E272,"")</f>
        <v/>
      </c>
      <c r="T272" s="74" t="str">
        <f>IF(AND(C272="Abierto",D272="Media"),RANK(S272,$S$13:$S$767,0)+COUNTIF($S$13:S272,S272)-1+MAX(N:N,Q:Q),"")</f>
        <v/>
      </c>
      <c r="U272" s="74" t="str">
        <f>IF(AND(C272="Abierto",D272="Baja"),A272,"")</f>
        <v/>
      </c>
      <c r="V272" s="74" t="str">
        <f ca="1">IF(AND(C272="Abierto",D272="Baja"),TODAY()-E272,"")</f>
        <v/>
      </c>
      <c r="W272" s="74" t="str">
        <f>IF(AND(C272="Abierto",D272="Baja"),RANK(V272,$V$13:$V$767,0)+COUNTIF($V$13:V272,V272)-1+MAX(N:N,Q:Q,T:T),"")</f>
        <v/>
      </c>
      <c r="X272" s="139" t="str">
        <f>IF(OR(C272="Resuelto",C272=""),"",SUM(N272,Q272,T272,W272))</f>
        <v/>
      </c>
      <c r="Y272" s="139" t="str">
        <f>IF(OR(C272="Resuelto",C272=""),"",SUM(M272,P272,S272,V272))</f>
        <v/>
      </c>
      <c r="Z272" s="139" t="str">
        <f>IF(OR(C272="Resuelto",C272=""),"",SUM(L272,O272,R272,U272))</f>
        <v/>
      </c>
      <c r="AA272" s="28">
        <v>501</v>
      </c>
      <c r="AB272" s="28" t="str">
        <f t="shared" ca="1" si="15"/>
        <v/>
      </c>
      <c r="AC272" s="75" t="str">
        <f t="shared" ca="1" si="16"/>
        <v/>
      </c>
      <c r="AH272" s="78" t="str">
        <f>IF(AI272="","",MAX($AH$5:AH271)+1)</f>
        <v/>
      </c>
      <c r="AI272" s="53" t="str">
        <f>IF(G271="","",IF(COUNTIF($AI$11:AI271,G271)=0,G271,""))</f>
        <v/>
      </c>
      <c r="AJ272" s="53" t="str">
        <f t="shared" si="17"/>
        <v/>
      </c>
      <c r="AK272" s="135"/>
    </row>
    <row r="273" spans="1:37" ht="25.5" customHeight="1" x14ac:dyDescent="0.25">
      <c r="A273" s="136"/>
      <c r="B273" s="136"/>
      <c r="C273" s="136"/>
      <c r="D273" s="136"/>
      <c r="E273" s="137"/>
      <c r="F273" s="137"/>
      <c r="G273" s="136"/>
      <c r="H273" s="137"/>
      <c r="I273" s="140" t="str">
        <f t="shared" si="18"/>
        <v/>
      </c>
      <c r="J273" s="140"/>
      <c r="K273" s="140"/>
      <c r="L273" s="74" t="str">
        <f>IF(AND(C273="Abierto",D273="Urgente"),A273,"")</f>
        <v/>
      </c>
      <c r="M273" s="74" t="str">
        <f ca="1">IF(AND(C273="Abierto",D273="Urgente"),TODAY()-E273,"")</f>
        <v/>
      </c>
      <c r="N273" s="74" t="str">
        <f>IF(AND(C273="Abierto",D273="Urgente"),RANK(M273,$M$13:$M$767,0)+COUNTIF($M$13:M273,M273)-1,"")</f>
        <v/>
      </c>
      <c r="O273" s="74" t="str">
        <f>IF(AND(C273="Abierto",D273="Alta"),A273,"")</f>
        <v/>
      </c>
      <c r="P273" s="74" t="str">
        <f ca="1">IF(AND(C273="Abierto",D273="Alta"),TODAY()-E273,"")</f>
        <v/>
      </c>
      <c r="Q273" s="74" t="str">
        <f>IF(AND(C273="Abierto",D273="Alta"),RANK(P273,$P$13:$P$767,0)+COUNTIF($P$13:P273,P273)-1+MAX(N:N),"")</f>
        <v/>
      </c>
      <c r="R273" s="74" t="str">
        <f>IF(AND(C273="Abierto",D273="Media"),A273,"")</f>
        <v/>
      </c>
      <c r="S273" s="74" t="str">
        <f ca="1">IF(AND(C273="Abierto",D273="Media"),TODAY()-E273,"")</f>
        <v/>
      </c>
      <c r="T273" s="74" t="str">
        <f>IF(AND(C273="Abierto",D273="Media"),RANK(S273,$S$13:$S$767,0)+COUNTIF($S$13:S273,S273)-1+MAX(N:N,Q:Q),"")</f>
        <v/>
      </c>
      <c r="U273" s="74" t="str">
        <f>IF(AND(C273="Abierto",D273="Baja"),A273,"")</f>
        <v/>
      </c>
      <c r="V273" s="74" t="str">
        <f ca="1">IF(AND(C273="Abierto",D273="Baja"),TODAY()-E273,"")</f>
        <v/>
      </c>
      <c r="W273" s="74" t="str">
        <f>IF(AND(C273="Abierto",D273="Baja"),RANK(V273,$V$13:$V$767,0)+COUNTIF($V$13:V273,V273)-1+MAX(N:N,Q:Q,T:T),"")</f>
        <v/>
      </c>
      <c r="X273" s="139" t="str">
        <f>IF(OR(C273="Resuelto",C273=""),"",SUM(N273,Q273,T273,W273))</f>
        <v/>
      </c>
      <c r="Y273" s="139" t="str">
        <f>IF(OR(C273="Resuelto",C273=""),"",SUM(M273,P273,S273,V273))</f>
        <v/>
      </c>
      <c r="Z273" s="139" t="str">
        <f>IF(OR(C273="Resuelto",C273=""),"",SUM(L273,O273,R273,U273))</f>
        <v/>
      </c>
      <c r="AA273" s="28">
        <v>502</v>
      </c>
      <c r="AB273" s="28" t="str">
        <f t="shared" ca="1" si="15"/>
        <v/>
      </c>
      <c r="AC273" s="75" t="str">
        <f t="shared" ca="1" si="16"/>
        <v/>
      </c>
      <c r="AH273" s="78" t="str">
        <f>IF(AI273="","",MAX($AH$5:AH272)+1)</f>
        <v/>
      </c>
      <c r="AI273" s="53" t="str">
        <f>IF(G272="","",IF(COUNTIF($AI$11:AI272,G272)=0,G272,""))</f>
        <v/>
      </c>
      <c r="AJ273" s="53" t="str">
        <f t="shared" si="17"/>
        <v/>
      </c>
      <c r="AK273" s="135"/>
    </row>
    <row r="274" spans="1:37" ht="25.5" customHeight="1" x14ac:dyDescent="0.25">
      <c r="A274" s="136"/>
      <c r="B274" s="136"/>
      <c r="C274" s="136"/>
      <c r="D274" s="136"/>
      <c r="E274" s="137"/>
      <c r="F274" s="137"/>
      <c r="G274" s="136"/>
      <c r="H274" s="137"/>
      <c r="I274" s="140" t="str">
        <f t="shared" si="18"/>
        <v/>
      </c>
      <c r="J274" s="140"/>
      <c r="K274" s="140"/>
      <c r="L274" s="74" t="str">
        <f>IF(AND(C274="Abierto",D274="Urgente"),A274,"")</f>
        <v/>
      </c>
      <c r="M274" s="74" t="str">
        <f ca="1">IF(AND(C274="Abierto",D274="Urgente"),TODAY()-E274,"")</f>
        <v/>
      </c>
      <c r="N274" s="74" t="str">
        <f>IF(AND(C274="Abierto",D274="Urgente"),RANK(M274,$M$13:$M$767,0)+COUNTIF($M$13:M274,M274)-1,"")</f>
        <v/>
      </c>
      <c r="O274" s="74" t="str">
        <f>IF(AND(C274="Abierto",D274="Alta"),A274,"")</f>
        <v/>
      </c>
      <c r="P274" s="74" t="str">
        <f ca="1">IF(AND(C274="Abierto",D274="Alta"),TODAY()-E274,"")</f>
        <v/>
      </c>
      <c r="Q274" s="74" t="str">
        <f>IF(AND(C274="Abierto",D274="Alta"),RANK(P274,$P$13:$P$767,0)+COUNTIF($P$13:P274,P274)-1+MAX(N:N),"")</f>
        <v/>
      </c>
      <c r="R274" s="74" t="str">
        <f>IF(AND(C274="Abierto",D274="Media"),A274,"")</f>
        <v/>
      </c>
      <c r="S274" s="74" t="str">
        <f ca="1">IF(AND(C274="Abierto",D274="Media"),TODAY()-E274,"")</f>
        <v/>
      </c>
      <c r="T274" s="74" t="str">
        <f>IF(AND(C274="Abierto",D274="Media"),RANK(S274,$S$13:$S$767,0)+COUNTIF($S$13:S274,S274)-1+MAX(N:N,Q:Q),"")</f>
        <v/>
      </c>
      <c r="U274" s="74" t="str">
        <f>IF(AND(C274="Abierto",D274="Baja"),A274,"")</f>
        <v/>
      </c>
      <c r="V274" s="74" t="str">
        <f ca="1">IF(AND(C274="Abierto",D274="Baja"),TODAY()-E274,"")</f>
        <v/>
      </c>
      <c r="W274" s="74" t="str">
        <f>IF(AND(C274="Abierto",D274="Baja"),RANK(V274,$V$13:$V$767,0)+COUNTIF($V$13:V274,V274)-1+MAX(N:N,Q:Q,T:T),"")</f>
        <v/>
      </c>
      <c r="X274" s="139" t="str">
        <f>IF(OR(C274="Resuelto",C274=""),"",SUM(N274,Q274,T274,W274))</f>
        <v/>
      </c>
      <c r="Y274" s="139" t="str">
        <f>IF(OR(C274="Resuelto",C274=""),"",SUM(M274,P274,S274,V274))</f>
        <v/>
      </c>
      <c r="Z274" s="139" t="str">
        <f>IF(OR(C274="Resuelto",C274=""),"",SUM(L274,O274,R274,U274))</f>
        <v/>
      </c>
      <c r="AA274" s="28">
        <v>503</v>
      </c>
      <c r="AB274" s="28" t="str">
        <f t="shared" ca="1" si="15"/>
        <v/>
      </c>
      <c r="AC274" s="75" t="str">
        <f t="shared" ca="1" si="16"/>
        <v/>
      </c>
      <c r="AH274" s="78" t="str">
        <f>IF(AI274="","",MAX($AH$5:AH273)+1)</f>
        <v/>
      </c>
      <c r="AI274" s="53" t="str">
        <f>IF(G273="","",IF(COUNTIF($AI$11:AI273,G273)=0,G273,""))</f>
        <v/>
      </c>
      <c r="AJ274" s="53" t="str">
        <f t="shared" si="17"/>
        <v/>
      </c>
      <c r="AK274" s="135"/>
    </row>
    <row r="275" spans="1:37" ht="25.5" customHeight="1" x14ac:dyDescent="0.25">
      <c r="A275" s="136"/>
      <c r="B275" s="136"/>
      <c r="C275" s="136"/>
      <c r="D275" s="136"/>
      <c r="E275" s="137"/>
      <c r="F275" s="137"/>
      <c r="G275" s="136"/>
      <c r="H275" s="137"/>
      <c r="I275" s="140" t="str">
        <f t="shared" si="18"/>
        <v/>
      </c>
      <c r="J275" s="140"/>
      <c r="K275" s="140"/>
      <c r="L275" s="74" t="str">
        <f>IF(AND(C275="Abierto",D275="Urgente"),A275,"")</f>
        <v/>
      </c>
      <c r="M275" s="74" t="str">
        <f ca="1">IF(AND(C275="Abierto",D275="Urgente"),TODAY()-E275,"")</f>
        <v/>
      </c>
      <c r="N275" s="74" t="str">
        <f>IF(AND(C275="Abierto",D275="Urgente"),RANK(M275,$M$13:$M$767,0)+COUNTIF($M$13:M275,M275)-1,"")</f>
        <v/>
      </c>
      <c r="O275" s="74" t="str">
        <f>IF(AND(C275="Abierto",D275="Alta"),A275,"")</f>
        <v/>
      </c>
      <c r="P275" s="74" t="str">
        <f ca="1">IF(AND(C275="Abierto",D275="Alta"),TODAY()-E275,"")</f>
        <v/>
      </c>
      <c r="Q275" s="74" t="str">
        <f>IF(AND(C275="Abierto",D275="Alta"),RANK(P275,$P$13:$P$767,0)+COUNTIF($P$13:P275,P275)-1+MAX(N:N),"")</f>
        <v/>
      </c>
      <c r="R275" s="74" t="str">
        <f>IF(AND(C275="Abierto",D275="Media"),A275,"")</f>
        <v/>
      </c>
      <c r="S275" s="74" t="str">
        <f ca="1">IF(AND(C275="Abierto",D275="Media"),TODAY()-E275,"")</f>
        <v/>
      </c>
      <c r="T275" s="74" t="str">
        <f>IF(AND(C275="Abierto",D275="Media"),RANK(S275,$S$13:$S$767,0)+COUNTIF($S$13:S275,S275)-1+MAX(N:N,Q:Q),"")</f>
        <v/>
      </c>
      <c r="U275" s="74" t="str">
        <f>IF(AND(C275="Abierto",D275="Baja"),A275,"")</f>
        <v/>
      </c>
      <c r="V275" s="74" t="str">
        <f ca="1">IF(AND(C275="Abierto",D275="Baja"),TODAY()-E275,"")</f>
        <v/>
      </c>
      <c r="W275" s="74" t="str">
        <f>IF(AND(C275="Abierto",D275="Baja"),RANK(V275,$V$13:$V$767,0)+COUNTIF($V$13:V275,V275)-1+MAX(N:N,Q:Q,T:T),"")</f>
        <v/>
      </c>
      <c r="X275" s="139" t="str">
        <f>IF(OR(C275="Resuelto",C275=""),"",SUM(N275,Q275,T275,W275))</f>
        <v/>
      </c>
      <c r="Y275" s="139" t="str">
        <f>IF(OR(C275="Resuelto",C275=""),"",SUM(M275,P275,S275,V275))</f>
        <v/>
      </c>
      <c r="Z275" s="139" t="str">
        <f>IF(OR(C275="Resuelto",C275=""),"",SUM(L275,O275,R275,U275))</f>
        <v/>
      </c>
      <c r="AA275" s="28">
        <v>504</v>
      </c>
      <c r="AB275" s="28" t="str">
        <f t="shared" ca="1" si="15"/>
        <v/>
      </c>
      <c r="AC275" s="75" t="str">
        <f t="shared" ca="1" si="16"/>
        <v/>
      </c>
      <c r="AH275" s="78" t="str">
        <f>IF(AI275="","",MAX($AH$5:AH274)+1)</f>
        <v/>
      </c>
      <c r="AI275" s="53" t="str">
        <f>IF(G274="","",IF(COUNTIF($AI$11:AI274,G274)=0,G274,""))</f>
        <v/>
      </c>
      <c r="AJ275" s="53" t="str">
        <f t="shared" si="17"/>
        <v/>
      </c>
      <c r="AK275" s="135"/>
    </row>
    <row r="276" spans="1:37" ht="25.5" customHeight="1" x14ac:dyDescent="0.25">
      <c r="A276" s="136"/>
      <c r="B276" s="136"/>
      <c r="C276" s="136"/>
      <c r="D276" s="136"/>
      <c r="E276" s="137"/>
      <c r="F276" s="137"/>
      <c r="G276" s="136"/>
      <c r="H276" s="137"/>
      <c r="I276" s="140" t="str">
        <f t="shared" si="18"/>
        <v/>
      </c>
      <c r="J276" s="140"/>
      <c r="K276" s="140"/>
      <c r="L276" s="74" t="str">
        <f>IF(AND(C276="Abierto",D276="Urgente"),A276,"")</f>
        <v/>
      </c>
      <c r="M276" s="74" t="str">
        <f ca="1">IF(AND(C276="Abierto",D276="Urgente"),TODAY()-E276,"")</f>
        <v/>
      </c>
      <c r="N276" s="74" t="str">
        <f>IF(AND(C276="Abierto",D276="Urgente"),RANK(M276,$M$13:$M$767,0)+COUNTIF($M$13:M276,M276)-1,"")</f>
        <v/>
      </c>
      <c r="O276" s="74" t="str">
        <f>IF(AND(C276="Abierto",D276="Alta"),A276,"")</f>
        <v/>
      </c>
      <c r="P276" s="74" t="str">
        <f ca="1">IF(AND(C276="Abierto",D276="Alta"),TODAY()-E276,"")</f>
        <v/>
      </c>
      <c r="Q276" s="74" t="str">
        <f>IF(AND(C276="Abierto",D276="Alta"),RANK(P276,$P$13:$P$767,0)+COUNTIF($P$13:P276,P276)-1+MAX(N:N),"")</f>
        <v/>
      </c>
      <c r="R276" s="74" t="str">
        <f>IF(AND(C276="Abierto",D276="Media"),A276,"")</f>
        <v/>
      </c>
      <c r="S276" s="74" t="str">
        <f ca="1">IF(AND(C276="Abierto",D276="Media"),TODAY()-E276,"")</f>
        <v/>
      </c>
      <c r="T276" s="74" t="str">
        <f>IF(AND(C276="Abierto",D276="Media"),RANK(S276,$S$13:$S$767,0)+COUNTIF($S$13:S276,S276)-1+MAX(N:N,Q:Q),"")</f>
        <v/>
      </c>
      <c r="U276" s="74" t="str">
        <f>IF(AND(C276="Abierto",D276="Baja"),A276,"")</f>
        <v/>
      </c>
      <c r="V276" s="74" t="str">
        <f ca="1">IF(AND(C276="Abierto",D276="Baja"),TODAY()-E276,"")</f>
        <v/>
      </c>
      <c r="W276" s="74" t="str">
        <f>IF(AND(C276="Abierto",D276="Baja"),RANK(V276,$V$13:$V$767,0)+COUNTIF($V$13:V276,V276)-1+MAX(N:N,Q:Q,T:T),"")</f>
        <v/>
      </c>
      <c r="X276" s="139" t="str">
        <f>IF(OR(C276="Resuelto",C276=""),"",SUM(N276,Q276,T276,W276))</f>
        <v/>
      </c>
      <c r="Y276" s="139" t="str">
        <f>IF(OR(C276="Resuelto",C276=""),"",SUM(M276,P276,S276,V276))</f>
        <v/>
      </c>
      <c r="Z276" s="139" t="str">
        <f>IF(OR(C276="Resuelto",C276=""),"",SUM(L276,O276,R276,U276))</f>
        <v/>
      </c>
      <c r="AA276" s="28">
        <v>505</v>
      </c>
      <c r="AB276" s="28" t="str">
        <f t="shared" ca="1" si="15"/>
        <v/>
      </c>
      <c r="AC276" s="75" t="str">
        <f t="shared" ca="1" si="16"/>
        <v/>
      </c>
      <c r="AH276" s="78" t="str">
        <f>IF(AI276="","",MAX($AH$5:AH275)+1)</f>
        <v/>
      </c>
      <c r="AI276" s="53" t="str">
        <f>IF(G275="","",IF(COUNTIF($AI$11:AI275,G275)=0,G275,""))</f>
        <v/>
      </c>
      <c r="AJ276" s="53" t="str">
        <f t="shared" si="17"/>
        <v/>
      </c>
      <c r="AK276" s="135"/>
    </row>
    <row r="277" spans="1:37" ht="25.5" customHeight="1" x14ac:dyDescent="0.25">
      <c r="A277" s="136"/>
      <c r="B277" s="136"/>
      <c r="C277" s="136"/>
      <c r="D277" s="136"/>
      <c r="E277" s="137"/>
      <c r="F277" s="137"/>
      <c r="G277" s="136"/>
      <c r="H277" s="137"/>
      <c r="I277" s="140" t="str">
        <f t="shared" si="18"/>
        <v/>
      </c>
      <c r="J277" s="140"/>
      <c r="K277" s="140"/>
      <c r="L277" s="74" t="str">
        <f>IF(AND(C277="Abierto",D277="Urgente"),A277,"")</f>
        <v/>
      </c>
      <c r="M277" s="74" t="str">
        <f ca="1">IF(AND(C277="Abierto",D277="Urgente"),TODAY()-E277,"")</f>
        <v/>
      </c>
      <c r="N277" s="74" t="str">
        <f>IF(AND(C277="Abierto",D277="Urgente"),RANK(M277,$M$13:$M$767,0)+COUNTIF($M$13:M277,M277)-1,"")</f>
        <v/>
      </c>
      <c r="O277" s="74" t="str">
        <f>IF(AND(C277="Abierto",D277="Alta"),A277,"")</f>
        <v/>
      </c>
      <c r="P277" s="74" t="str">
        <f ca="1">IF(AND(C277="Abierto",D277="Alta"),TODAY()-E277,"")</f>
        <v/>
      </c>
      <c r="Q277" s="74" t="str">
        <f>IF(AND(C277="Abierto",D277="Alta"),RANK(P277,$P$13:$P$767,0)+COUNTIF($P$13:P277,P277)-1+MAX(N:N),"")</f>
        <v/>
      </c>
      <c r="R277" s="74" t="str">
        <f>IF(AND(C277="Abierto",D277="Media"),A277,"")</f>
        <v/>
      </c>
      <c r="S277" s="74" t="str">
        <f ca="1">IF(AND(C277="Abierto",D277="Media"),TODAY()-E277,"")</f>
        <v/>
      </c>
      <c r="T277" s="74" t="str">
        <f>IF(AND(C277="Abierto",D277="Media"),RANK(S277,$S$13:$S$767,0)+COUNTIF($S$13:S277,S277)-1+MAX(N:N,Q:Q),"")</f>
        <v/>
      </c>
      <c r="U277" s="74" t="str">
        <f>IF(AND(C277="Abierto",D277="Baja"),A277,"")</f>
        <v/>
      </c>
      <c r="V277" s="74" t="str">
        <f ca="1">IF(AND(C277="Abierto",D277="Baja"),TODAY()-E277,"")</f>
        <v/>
      </c>
      <c r="W277" s="74" t="str">
        <f>IF(AND(C277="Abierto",D277="Baja"),RANK(V277,$V$13:$V$767,0)+COUNTIF($V$13:V277,V277)-1+MAX(N:N,Q:Q,T:T),"")</f>
        <v/>
      </c>
      <c r="X277" s="139" t="str">
        <f>IF(OR(C277="Resuelto",C277=""),"",SUM(N277,Q277,T277,W277))</f>
        <v/>
      </c>
      <c r="Y277" s="139" t="str">
        <f>IF(OR(C277="Resuelto",C277=""),"",SUM(M277,P277,S277,V277))</f>
        <v/>
      </c>
      <c r="Z277" s="139" t="str">
        <f>IF(OR(C277="Resuelto",C277=""),"",SUM(L277,O277,R277,U277))</f>
        <v/>
      </c>
      <c r="AA277" s="28">
        <v>506</v>
      </c>
      <c r="AB277" s="28" t="str">
        <f t="shared" ca="1" si="15"/>
        <v/>
      </c>
      <c r="AC277" s="75" t="str">
        <f t="shared" ca="1" si="16"/>
        <v/>
      </c>
      <c r="AH277" s="78" t="str">
        <f>IF(AI277="","",MAX($AH$5:AH276)+1)</f>
        <v/>
      </c>
      <c r="AI277" s="53" t="str">
        <f>IF(G276="","",IF(COUNTIF($AI$11:AI276,G276)=0,G276,""))</f>
        <v/>
      </c>
      <c r="AJ277" s="53" t="str">
        <f t="shared" si="17"/>
        <v/>
      </c>
      <c r="AK277" s="135"/>
    </row>
    <row r="278" spans="1:37" ht="25.5" customHeight="1" x14ac:dyDescent="0.25">
      <c r="A278" s="136"/>
      <c r="B278" s="136"/>
      <c r="C278" s="136"/>
      <c r="D278" s="136"/>
      <c r="E278" s="137"/>
      <c r="F278" s="137"/>
      <c r="G278" s="136"/>
      <c r="H278" s="137"/>
      <c r="I278" s="140" t="str">
        <f t="shared" si="18"/>
        <v/>
      </c>
      <c r="J278" s="140"/>
      <c r="K278" s="140"/>
      <c r="L278" s="74" t="str">
        <f>IF(AND(C278="Abierto",D278="Urgente"),A278,"")</f>
        <v/>
      </c>
      <c r="M278" s="74" t="str">
        <f ca="1">IF(AND(C278="Abierto",D278="Urgente"),TODAY()-E278,"")</f>
        <v/>
      </c>
      <c r="N278" s="74" t="str">
        <f>IF(AND(C278="Abierto",D278="Urgente"),RANK(M278,$M$13:$M$767,0)+COUNTIF($M$13:M278,M278)-1,"")</f>
        <v/>
      </c>
      <c r="O278" s="74" t="str">
        <f>IF(AND(C278="Abierto",D278="Alta"),A278,"")</f>
        <v/>
      </c>
      <c r="P278" s="74" t="str">
        <f ca="1">IF(AND(C278="Abierto",D278="Alta"),TODAY()-E278,"")</f>
        <v/>
      </c>
      <c r="Q278" s="74" t="str">
        <f>IF(AND(C278="Abierto",D278="Alta"),RANK(P278,$P$13:$P$767,0)+COUNTIF($P$13:P278,P278)-1+MAX(N:N),"")</f>
        <v/>
      </c>
      <c r="R278" s="74" t="str">
        <f>IF(AND(C278="Abierto",D278="Media"),A278,"")</f>
        <v/>
      </c>
      <c r="S278" s="74" t="str">
        <f ca="1">IF(AND(C278="Abierto",D278="Media"),TODAY()-E278,"")</f>
        <v/>
      </c>
      <c r="T278" s="74" t="str">
        <f>IF(AND(C278="Abierto",D278="Media"),RANK(S278,$S$13:$S$767,0)+COUNTIF($S$13:S278,S278)-1+MAX(N:N,Q:Q),"")</f>
        <v/>
      </c>
      <c r="U278" s="74" t="str">
        <f>IF(AND(C278="Abierto",D278="Baja"),A278,"")</f>
        <v/>
      </c>
      <c r="V278" s="74" t="str">
        <f ca="1">IF(AND(C278="Abierto",D278="Baja"),TODAY()-E278,"")</f>
        <v/>
      </c>
      <c r="W278" s="74" t="str">
        <f>IF(AND(C278="Abierto",D278="Baja"),RANK(V278,$V$13:$V$767,0)+COUNTIF($V$13:V278,V278)-1+MAX(N:N,Q:Q,T:T),"")</f>
        <v/>
      </c>
      <c r="X278" s="139" t="str">
        <f>IF(OR(C278="Resuelto",C278=""),"",SUM(N278,Q278,T278,W278))</f>
        <v/>
      </c>
      <c r="Y278" s="139" t="str">
        <f>IF(OR(C278="Resuelto",C278=""),"",SUM(M278,P278,S278,V278))</f>
        <v/>
      </c>
      <c r="Z278" s="139" t="str">
        <f>IF(OR(C278="Resuelto",C278=""),"",SUM(L278,O278,R278,U278))</f>
        <v/>
      </c>
      <c r="AA278" s="28">
        <v>507</v>
      </c>
      <c r="AB278" s="28" t="str">
        <f t="shared" ca="1" si="15"/>
        <v/>
      </c>
      <c r="AC278" s="75" t="str">
        <f t="shared" ca="1" si="16"/>
        <v/>
      </c>
      <c r="AH278" s="78" t="str">
        <f>IF(AI278="","",MAX($AH$5:AH277)+1)</f>
        <v/>
      </c>
      <c r="AI278" s="53" t="str">
        <f>IF(G277="","",IF(COUNTIF($AI$11:AI277,G277)=0,G277,""))</f>
        <v/>
      </c>
      <c r="AJ278" s="53" t="str">
        <f t="shared" si="17"/>
        <v/>
      </c>
      <c r="AK278" s="135"/>
    </row>
    <row r="279" spans="1:37" ht="25.5" customHeight="1" x14ac:dyDescent="0.25">
      <c r="A279" s="136"/>
      <c r="B279" s="136"/>
      <c r="C279" s="136"/>
      <c r="D279" s="136"/>
      <c r="E279" s="137"/>
      <c r="F279" s="137"/>
      <c r="G279" s="136"/>
      <c r="H279" s="137"/>
      <c r="I279" s="140" t="str">
        <f t="shared" si="18"/>
        <v/>
      </c>
      <c r="J279" s="140"/>
      <c r="K279" s="140"/>
      <c r="L279" s="74" t="str">
        <f>IF(AND(C279="Abierto",D279="Urgente"),A279,"")</f>
        <v/>
      </c>
      <c r="M279" s="74" t="str">
        <f ca="1">IF(AND(C279="Abierto",D279="Urgente"),TODAY()-E279,"")</f>
        <v/>
      </c>
      <c r="N279" s="74" t="str">
        <f>IF(AND(C279="Abierto",D279="Urgente"),RANK(M279,$M$13:$M$767,0)+COUNTIF($M$13:M279,M279)-1,"")</f>
        <v/>
      </c>
      <c r="O279" s="74" t="str">
        <f>IF(AND(C279="Abierto",D279="Alta"),A279,"")</f>
        <v/>
      </c>
      <c r="P279" s="74" t="str">
        <f ca="1">IF(AND(C279="Abierto",D279="Alta"),TODAY()-E279,"")</f>
        <v/>
      </c>
      <c r="Q279" s="74" t="str">
        <f>IF(AND(C279="Abierto",D279="Alta"),RANK(P279,$P$13:$P$767,0)+COUNTIF($P$13:P279,P279)-1+MAX(N:N),"")</f>
        <v/>
      </c>
      <c r="R279" s="74" t="str">
        <f>IF(AND(C279="Abierto",D279="Media"),A279,"")</f>
        <v/>
      </c>
      <c r="S279" s="74" t="str">
        <f ca="1">IF(AND(C279="Abierto",D279="Media"),TODAY()-E279,"")</f>
        <v/>
      </c>
      <c r="T279" s="74" t="str">
        <f>IF(AND(C279="Abierto",D279="Media"),RANK(S279,$S$13:$S$767,0)+COUNTIF($S$13:S279,S279)-1+MAX(N:N,Q:Q),"")</f>
        <v/>
      </c>
      <c r="U279" s="74" t="str">
        <f>IF(AND(C279="Abierto",D279="Baja"),A279,"")</f>
        <v/>
      </c>
      <c r="V279" s="74" t="str">
        <f ca="1">IF(AND(C279="Abierto",D279="Baja"),TODAY()-E279,"")</f>
        <v/>
      </c>
      <c r="W279" s="74" t="str">
        <f>IF(AND(C279="Abierto",D279="Baja"),RANK(V279,$V$13:$V$767,0)+COUNTIF($V$13:V279,V279)-1+MAX(N:N,Q:Q,T:T),"")</f>
        <v/>
      </c>
      <c r="X279" s="139" t="str">
        <f>IF(OR(C279="Resuelto",C279=""),"",SUM(N279,Q279,T279,W279))</f>
        <v/>
      </c>
      <c r="Y279" s="139" t="str">
        <f>IF(OR(C279="Resuelto",C279=""),"",SUM(M279,P279,S279,V279))</f>
        <v/>
      </c>
      <c r="Z279" s="139" t="str">
        <f>IF(OR(C279="Resuelto",C279=""),"",SUM(L279,O279,R279,U279))</f>
        <v/>
      </c>
      <c r="AA279" s="28">
        <v>508</v>
      </c>
      <c r="AB279" s="28" t="str">
        <f t="shared" ca="1" si="15"/>
        <v/>
      </c>
      <c r="AC279" s="75" t="str">
        <f t="shared" ca="1" si="16"/>
        <v/>
      </c>
      <c r="AH279" s="78" t="str">
        <f>IF(AI279="","",MAX($AH$5:AH278)+1)</f>
        <v/>
      </c>
      <c r="AI279" s="53" t="str">
        <f>IF(G278="","",IF(COUNTIF($AI$11:AI278,G278)=0,G278,""))</f>
        <v/>
      </c>
      <c r="AJ279" s="53" t="str">
        <f t="shared" si="17"/>
        <v/>
      </c>
      <c r="AK279" s="135"/>
    </row>
    <row r="280" spans="1:37" ht="25.5" customHeight="1" x14ac:dyDescent="0.25">
      <c r="A280" s="136"/>
      <c r="B280" s="136"/>
      <c r="C280" s="136"/>
      <c r="D280" s="136"/>
      <c r="E280" s="137"/>
      <c r="F280" s="137"/>
      <c r="G280" s="136"/>
      <c r="H280" s="137"/>
      <c r="I280" s="140" t="str">
        <f t="shared" si="18"/>
        <v/>
      </c>
      <c r="J280" s="140"/>
      <c r="K280" s="140"/>
      <c r="L280" s="74" t="str">
        <f>IF(AND(C280="Abierto",D280="Urgente"),A280,"")</f>
        <v/>
      </c>
      <c r="M280" s="74" t="str">
        <f ca="1">IF(AND(C280="Abierto",D280="Urgente"),TODAY()-E280,"")</f>
        <v/>
      </c>
      <c r="N280" s="74" t="str">
        <f>IF(AND(C280="Abierto",D280="Urgente"),RANK(M280,$M$13:$M$767,0)+COUNTIF($M$13:M280,M280)-1,"")</f>
        <v/>
      </c>
      <c r="O280" s="74" t="str">
        <f>IF(AND(C280="Abierto",D280="Alta"),A280,"")</f>
        <v/>
      </c>
      <c r="P280" s="74" t="str">
        <f ca="1">IF(AND(C280="Abierto",D280="Alta"),TODAY()-E280,"")</f>
        <v/>
      </c>
      <c r="Q280" s="74" t="str">
        <f>IF(AND(C280="Abierto",D280="Alta"),RANK(P280,$P$13:$P$767,0)+COUNTIF($P$13:P280,P280)-1+MAX(N:N),"")</f>
        <v/>
      </c>
      <c r="R280" s="74" t="str">
        <f>IF(AND(C280="Abierto",D280="Media"),A280,"")</f>
        <v/>
      </c>
      <c r="S280" s="74" t="str">
        <f ca="1">IF(AND(C280="Abierto",D280="Media"),TODAY()-E280,"")</f>
        <v/>
      </c>
      <c r="T280" s="74" t="str">
        <f>IF(AND(C280="Abierto",D280="Media"),RANK(S280,$S$13:$S$767,0)+COUNTIF($S$13:S280,S280)-1+MAX(N:N,Q:Q),"")</f>
        <v/>
      </c>
      <c r="U280" s="74" t="str">
        <f>IF(AND(C280="Abierto",D280="Baja"),A280,"")</f>
        <v/>
      </c>
      <c r="V280" s="74" t="str">
        <f ca="1">IF(AND(C280="Abierto",D280="Baja"),TODAY()-E280,"")</f>
        <v/>
      </c>
      <c r="W280" s="74" t="str">
        <f>IF(AND(C280="Abierto",D280="Baja"),RANK(V280,$V$13:$V$767,0)+COUNTIF($V$13:V280,V280)-1+MAX(N:N,Q:Q,T:T),"")</f>
        <v/>
      </c>
      <c r="X280" s="139" t="str">
        <f>IF(OR(C280="Resuelto",C280=""),"",SUM(N280,Q280,T280,W280))</f>
        <v/>
      </c>
      <c r="Y280" s="139" t="str">
        <f>IF(OR(C280="Resuelto",C280=""),"",SUM(M280,P280,S280,V280))</f>
        <v/>
      </c>
      <c r="Z280" s="139" t="str">
        <f>IF(OR(C280="Resuelto",C280=""),"",SUM(L280,O280,R280,U280))</f>
        <v/>
      </c>
      <c r="AA280" s="28">
        <v>509</v>
      </c>
      <c r="AB280" s="28" t="str">
        <f t="shared" ca="1" si="15"/>
        <v/>
      </c>
      <c r="AC280" s="75" t="str">
        <f t="shared" ca="1" si="16"/>
        <v/>
      </c>
      <c r="AH280" s="78" t="str">
        <f>IF(AI280="","",MAX($AH$5:AH279)+1)</f>
        <v/>
      </c>
      <c r="AI280" s="53" t="str">
        <f>IF(G279="","",IF(COUNTIF($AI$11:AI279,G279)=0,G279,""))</f>
        <v/>
      </c>
      <c r="AJ280" s="53" t="str">
        <f t="shared" si="17"/>
        <v/>
      </c>
      <c r="AK280" s="135"/>
    </row>
    <row r="281" spans="1:37" ht="25.5" customHeight="1" x14ac:dyDescent="0.25">
      <c r="A281" s="136"/>
      <c r="B281" s="136"/>
      <c r="C281" s="136"/>
      <c r="D281" s="136"/>
      <c r="E281" s="137"/>
      <c r="F281" s="137"/>
      <c r="G281" s="136"/>
      <c r="H281" s="137"/>
      <c r="I281" s="140" t="str">
        <f t="shared" si="18"/>
        <v/>
      </c>
      <c r="J281" s="140"/>
      <c r="K281" s="140"/>
      <c r="L281" s="74" t="str">
        <f>IF(AND(C281="Abierto",D281="Urgente"),A281,"")</f>
        <v/>
      </c>
      <c r="M281" s="74" t="str">
        <f ca="1">IF(AND(C281="Abierto",D281="Urgente"),TODAY()-E281,"")</f>
        <v/>
      </c>
      <c r="N281" s="74" t="str">
        <f>IF(AND(C281="Abierto",D281="Urgente"),RANK(M281,$M$13:$M$767,0)+COUNTIF($M$13:M281,M281)-1,"")</f>
        <v/>
      </c>
      <c r="O281" s="74" t="str">
        <f>IF(AND(C281="Abierto",D281="Alta"),A281,"")</f>
        <v/>
      </c>
      <c r="P281" s="74" t="str">
        <f ca="1">IF(AND(C281="Abierto",D281="Alta"),TODAY()-E281,"")</f>
        <v/>
      </c>
      <c r="Q281" s="74" t="str">
        <f>IF(AND(C281="Abierto",D281="Alta"),RANK(P281,$P$13:$P$767,0)+COUNTIF($P$13:P281,P281)-1+MAX(N:N),"")</f>
        <v/>
      </c>
      <c r="R281" s="74" t="str">
        <f>IF(AND(C281="Abierto",D281="Media"),A281,"")</f>
        <v/>
      </c>
      <c r="S281" s="74" t="str">
        <f ca="1">IF(AND(C281="Abierto",D281="Media"),TODAY()-E281,"")</f>
        <v/>
      </c>
      <c r="T281" s="74" t="str">
        <f>IF(AND(C281="Abierto",D281="Media"),RANK(S281,$S$13:$S$767,0)+COUNTIF($S$13:S281,S281)-1+MAX(N:N,Q:Q),"")</f>
        <v/>
      </c>
      <c r="U281" s="74" t="str">
        <f>IF(AND(C281="Abierto",D281="Baja"),A281,"")</f>
        <v/>
      </c>
      <c r="V281" s="74" t="str">
        <f ca="1">IF(AND(C281="Abierto",D281="Baja"),TODAY()-E281,"")</f>
        <v/>
      </c>
      <c r="W281" s="74" t="str">
        <f>IF(AND(C281="Abierto",D281="Baja"),RANK(V281,$V$13:$V$767,0)+COUNTIF($V$13:V281,V281)-1+MAX(N:N,Q:Q,T:T),"")</f>
        <v/>
      </c>
      <c r="X281" s="139" t="str">
        <f>IF(OR(C281="Resuelto",C281=""),"",SUM(N281,Q281,T281,W281))</f>
        <v/>
      </c>
      <c r="Y281" s="139" t="str">
        <f>IF(OR(C281="Resuelto",C281=""),"",SUM(M281,P281,S281,V281))</f>
        <v/>
      </c>
      <c r="Z281" s="139" t="str">
        <f>IF(OR(C281="Resuelto",C281=""),"",SUM(L281,O281,R281,U281))</f>
        <v/>
      </c>
      <c r="AA281" s="28">
        <v>510</v>
      </c>
      <c r="AB281" s="28" t="str">
        <f t="shared" ca="1" si="15"/>
        <v/>
      </c>
      <c r="AC281" s="75" t="str">
        <f t="shared" ca="1" si="16"/>
        <v/>
      </c>
      <c r="AH281" s="78" t="str">
        <f>IF(AI281="","",MAX($AH$5:AH280)+1)</f>
        <v/>
      </c>
      <c r="AI281" s="53" t="str">
        <f>IF(G280="","",IF(COUNTIF($AI$11:AI280,G280)=0,G280,""))</f>
        <v/>
      </c>
      <c r="AJ281" s="53" t="str">
        <f t="shared" si="17"/>
        <v/>
      </c>
      <c r="AK281" s="135"/>
    </row>
    <row r="282" spans="1:37" ht="25.5" customHeight="1" x14ac:dyDescent="0.25">
      <c r="A282" s="136"/>
      <c r="B282" s="136"/>
      <c r="C282" s="136"/>
      <c r="D282" s="136"/>
      <c r="E282" s="137"/>
      <c r="F282" s="137"/>
      <c r="G282" s="136"/>
      <c r="H282" s="137"/>
      <c r="I282" s="140" t="str">
        <f t="shared" si="18"/>
        <v/>
      </c>
      <c r="J282" s="140"/>
      <c r="K282" s="140"/>
      <c r="L282" s="74" t="str">
        <f>IF(AND(C282="Abierto",D282="Urgente"),A282,"")</f>
        <v/>
      </c>
      <c r="M282" s="74" t="str">
        <f ca="1">IF(AND(C282="Abierto",D282="Urgente"),TODAY()-E282,"")</f>
        <v/>
      </c>
      <c r="N282" s="74" t="str">
        <f>IF(AND(C282="Abierto",D282="Urgente"),RANK(M282,$M$13:$M$767,0)+COUNTIF($M$13:M282,M282)-1,"")</f>
        <v/>
      </c>
      <c r="O282" s="74" t="str">
        <f>IF(AND(C282="Abierto",D282="Alta"),A282,"")</f>
        <v/>
      </c>
      <c r="P282" s="74" t="str">
        <f ca="1">IF(AND(C282="Abierto",D282="Alta"),TODAY()-E282,"")</f>
        <v/>
      </c>
      <c r="Q282" s="74" t="str">
        <f>IF(AND(C282="Abierto",D282="Alta"),RANK(P282,$P$13:$P$767,0)+COUNTIF($P$13:P282,P282)-1+MAX(N:N),"")</f>
        <v/>
      </c>
      <c r="R282" s="74" t="str">
        <f>IF(AND(C282="Abierto",D282="Media"),A282,"")</f>
        <v/>
      </c>
      <c r="S282" s="74" t="str">
        <f ca="1">IF(AND(C282="Abierto",D282="Media"),TODAY()-E282,"")</f>
        <v/>
      </c>
      <c r="T282" s="74" t="str">
        <f>IF(AND(C282="Abierto",D282="Media"),RANK(S282,$S$13:$S$767,0)+COUNTIF($S$13:S282,S282)-1+MAX(N:N,Q:Q),"")</f>
        <v/>
      </c>
      <c r="U282" s="74" t="str">
        <f>IF(AND(C282="Abierto",D282="Baja"),A282,"")</f>
        <v/>
      </c>
      <c r="V282" s="74" t="str">
        <f ca="1">IF(AND(C282="Abierto",D282="Baja"),TODAY()-E282,"")</f>
        <v/>
      </c>
      <c r="W282" s="74" t="str">
        <f>IF(AND(C282="Abierto",D282="Baja"),RANK(V282,$V$13:$V$767,0)+COUNTIF($V$13:V282,V282)-1+MAX(N:N,Q:Q,T:T),"")</f>
        <v/>
      </c>
      <c r="X282" s="139" t="str">
        <f>IF(OR(C282="Resuelto",C282=""),"",SUM(N282,Q282,T282,W282))</f>
        <v/>
      </c>
      <c r="Y282" s="139" t="str">
        <f>IF(OR(C282="Resuelto",C282=""),"",SUM(M282,P282,S282,V282))</f>
        <v/>
      </c>
      <c r="Z282" s="139" t="str">
        <f>IF(OR(C282="Resuelto",C282=""),"",SUM(L282,O282,R282,U282))</f>
        <v/>
      </c>
      <c r="AA282" s="28">
        <v>511</v>
      </c>
      <c r="AB282" s="28" t="str">
        <f t="shared" ca="1" si="15"/>
        <v/>
      </c>
      <c r="AC282" s="75" t="str">
        <f t="shared" ca="1" si="16"/>
        <v/>
      </c>
      <c r="AH282" s="78" t="str">
        <f>IF(AI282="","",MAX($AH$5:AH281)+1)</f>
        <v/>
      </c>
      <c r="AI282" s="53" t="str">
        <f>IF(G281="","",IF(COUNTIF($AI$11:AI281,G281)=0,G281,""))</f>
        <v/>
      </c>
      <c r="AJ282" s="53" t="str">
        <f t="shared" si="17"/>
        <v/>
      </c>
      <c r="AK282" s="135"/>
    </row>
    <row r="283" spans="1:37" ht="25.5" customHeight="1" x14ac:dyDescent="0.25">
      <c r="A283" s="136"/>
      <c r="B283" s="136"/>
      <c r="C283" s="136"/>
      <c r="D283" s="136"/>
      <c r="E283" s="137"/>
      <c r="F283" s="137"/>
      <c r="G283" s="136"/>
      <c r="H283" s="137"/>
      <c r="I283" s="140" t="str">
        <f t="shared" si="18"/>
        <v/>
      </c>
      <c r="J283" s="140"/>
      <c r="K283" s="140"/>
      <c r="L283" s="74" t="str">
        <f>IF(AND(C283="Abierto",D283="Urgente"),A283,"")</f>
        <v/>
      </c>
      <c r="M283" s="74" t="str">
        <f ca="1">IF(AND(C283="Abierto",D283="Urgente"),TODAY()-E283,"")</f>
        <v/>
      </c>
      <c r="N283" s="74" t="str">
        <f>IF(AND(C283="Abierto",D283="Urgente"),RANK(M283,$M$13:$M$767,0)+COUNTIF($M$13:M283,M283)-1,"")</f>
        <v/>
      </c>
      <c r="O283" s="74" t="str">
        <f>IF(AND(C283="Abierto",D283="Alta"),A283,"")</f>
        <v/>
      </c>
      <c r="P283" s="74" t="str">
        <f ca="1">IF(AND(C283="Abierto",D283="Alta"),TODAY()-E283,"")</f>
        <v/>
      </c>
      <c r="Q283" s="74" t="str">
        <f>IF(AND(C283="Abierto",D283="Alta"),RANK(P283,$P$13:$P$767,0)+COUNTIF($P$13:P283,P283)-1+MAX(N:N),"")</f>
        <v/>
      </c>
      <c r="R283" s="74" t="str">
        <f>IF(AND(C283="Abierto",D283="Media"),A283,"")</f>
        <v/>
      </c>
      <c r="S283" s="74" t="str">
        <f ca="1">IF(AND(C283="Abierto",D283="Media"),TODAY()-E283,"")</f>
        <v/>
      </c>
      <c r="T283" s="74" t="str">
        <f>IF(AND(C283="Abierto",D283="Media"),RANK(S283,$S$13:$S$767,0)+COUNTIF($S$13:S283,S283)-1+MAX(N:N,Q:Q),"")</f>
        <v/>
      </c>
      <c r="U283" s="74" t="str">
        <f>IF(AND(C283="Abierto",D283="Baja"),A283,"")</f>
        <v/>
      </c>
      <c r="V283" s="74" t="str">
        <f ca="1">IF(AND(C283="Abierto",D283="Baja"),TODAY()-E283,"")</f>
        <v/>
      </c>
      <c r="W283" s="74" t="str">
        <f>IF(AND(C283="Abierto",D283="Baja"),RANK(V283,$V$13:$V$767,0)+COUNTIF($V$13:V283,V283)-1+MAX(N:N,Q:Q,T:T),"")</f>
        <v/>
      </c>
      <c r="X283" s="139" t="str">
        <f>IF(OR(C283="Resuelto",C283=""),"",SUM(N283,Q283,T283,W283))</f>
        <v/>
      </c>
      <c r="Y283" s="139" t="str">
        <f>IF(OR(C283="Resuelto",C283=""),"",SUM(M283,P283,S283,V283))</f>
        <v/>
      </c>
      <c r="Z283" s="139" t="str">
        <f>IF(OR(C283="Resuelto",C283=""),"",SUM(L283,O283,R283,U283))</f>
        <v/>
      </c>
      <c r="AA283" s="28">
        <v>512</v>
      </c>
      <c r="AB283" s="28" t="str">
        <f t="shared" ca="1" si="15"/>
        <v/>
      </c>
      <c r="AC283" s="75" t="str">
        <f t="shared" ca="1" si="16"/>
        <v/>
      </c>
      <c r="AH283" s="78" t="str">
        <f>IF(AI283="","",MAX($AH$5:AH282)+1)</f>
        <v/>
      </c>
      <c r="AI283" s="53" t="str">
        <f>IF(G282="","",IF(COUNTIF($AI$11:AI282,G282)=0,G282,""))</f>
        <v/>
      </c>
      <c r="AJ283" s="53" t="str">
        <f t="shared" si="17"/>
        <v/>
      </c>
      <c r="AK283" s="135"/>
    </row>
    <row r="284" spans="1:37" ht="25.5" customHeight="1" x14ac:dyDescent="0.25">
      <c r="A284" s="136"/>
      <c r="B284" s="136"/>
      <c r="C284" s="136"/>
      <c r="D284" s="136"/>
      <c r="E284" s="137"/>
      <c r="F284" s="137"/>
      <c r="G284" s="136"/>
      <c r="H284" s="137"/>
      <c r="I284" s="140" t="str">
        <f t="shared" si="18"/>
        <v/>
      </c>
      <c r="J284" s="140"/>
      <c r="K284" s="140"/>
      <c r="L284" s="74" t="str">
        <f>IF(AND(C284="Abierto",D284="Urgente"),A284,"")</f>
        <v/>
      </c>
      <c r="M284" s="74" t="str">
        <f ca="1">IF(AND(C284="Abierto",D284="Urgente"),TODAY()-E284,"")</f>
        <v/>
      </c>
      <c r="N284" s="74" t="str">
        <f>IF(AND(C284="Abierto",D284="Urgente"),RANK(M284,$M$13:$M$767,0)+COUNTIF($M$13:M284,M284)-1,"")</f>
        <v/>
      </c>
      <c r="O284" s="74" t="str">
        <f>IF(AND(C284="Abierto",D284="Alta"),A284,"")</f>
        <v/>
      </c>
      <c r="P284" s="74" t="str">
        <f ca="1">IF(AND(C284="Abierto",D284="Alta"),TODAY()-E284,"")</f>
        <v/>
      </c>
      <c r="Q284" s="74" t="str">
        <f>IF(AND(C284="Abierto",D284="Alta"),RANK(P284,$P$13:$P$767,0)+COUNTIF($P$13:P284,P284)-1+MAX(N:N),"")</f>
        <v/>
      </c>
      <c r="R284" s="74" t="str">
        <f>IF(AND(C284="Abierto",D284="Media"),A284,"")</f>
        <v/>
      </c>
      <c r="S284" s="74" t="str">
        <f ca="1">IF(AND(C284="Abierto",D284="Media"),TODAY()-E284,"")</f>
        <v/>
      </c>
      <c r="T284" s="74" t="str">
        <f>IF(AND(C284="Abierto",D284="Media"),RANK(S284,$S$13:$S$767,0)+COUNTIF($S$13:S284,S284)-1+MAX(N:N,Q:Q),"")</f>
        <v/>
      </c>
      <c r="U284" s="74" t="str">
        <f>IF(AND(C284="Abierto",D284="Baja"),A284,"")</f>
        <v/>
      </c>
      <c r="V284" s="74" t="str">
        <f ca="1">IF(AND(C284="Abierto",D284="Baja"),TODAY()-E284,"")</f>
        <v/>
      </c>
      <c r="W284" s="74" t="str">
        <f>IF(AND(C284="Abierto",D284="Baja"),RANK(V284,$V$13:$V$767,0)+COUNTIF($V$13:V284,V284)-1+MAX(N:N,Q:Q,T:T),"")</f>
        <v/>
      </c>
      <c r="X284" s="139" t="str">
        <f>IF(OR(C284="Resuelto",C284=""),"",SUM(N284,Q284,T284,W284))</f>
        <v/>
      </c>
      <c r="Y284" s="139" t="str">
        <f>IF(OR(C284="Resuelto",C284=""),"",SUM(M284,P284,S284,V284))</f>
        <v/>
      </c>
      <c r="Z284" s="139" t="str">
        <f>IF(OR(C284="Resuelto",C284=""),"",SUM(L284,O284,R284,U284))</f>
        <v/>
      </c>
      <c r="AA284" s="28">
        <v>513</v>
      </c>
      <c r="AB284" s="28" t="str">
        <f t="shared" ca="1" si="15"/>
        <v/>
      </c>
      <c r="AC284" s="75" t="str">
        <f t="shared" ca="1" si="16"/>
        <v/>
      </c>
      <c r="AH284" s="78" t="str">
        <f>IF(AI284="","",MAX($AH$5:AH283)+1)</f>
        <v/>
      </c>
      <c r="AI284" s="53" t="str">
        <f>IF(G283="","",IF(COUNTIF($AI$11:AI283,G283)=0,G283,""))</f>
        <v/>
      </c>
      <c r="AJ284" s="53" t="str">
        <f t="shared" si="17"/>
        <v/>
      </c>
      <c r="AK284" s="135"/>
    </row>
    <row r="285" spans="1:37" ht="25.5" customHeight="1" x14ac:dyDescent="0.25">
      <c r="A285" s="136"/>
      <c r="B285" s="136"/>
      <c r="C285" s="136"/>
      <c r="D285" s="136"/>
      <c r="E285" s="137"/>
      <c r="F285" s="137"/>
      <c r="G285" s="136"/>
      <c r="H285" s="137"/>
      <c r="I285" s="140" t="str">
        <f t="shared" si="18"/>
        <v/>
      </c>
      <c r="J285" s="140"/>
      <c r="K285" s="140"/>
      <c r="L285" s="74" t="str">
        <f>IF(AND(C285="Abierto",D285="Urgente"),A285,"")</f>
        <v/>
      </c>
      <c r="M285" s="74" t="str">
        <f ca="1">IF(AND(C285="Abierto",D285="Urgente"),TODAY()-E285,"")</f>
        <v/>
      </c>
      <c r="N285" s="74" t="str">
        <f>IF(AND(C285="Abierto",D285="Urgente"),RANK(M285,$M$13:$M$767,0)+COUNTIF($M$13:M285,M285)-1,"")</f>
        <v/>
      </c>
      <c r="O285" s="74" t="str">
        <f>IF(AND(C285="Abierto",D285="Alta"),A285,"")</f>
        <v/>
      </c>
      <c r="P285" s="74" t="str">
        <f ca="1">IF(AND(C285="Abierto",D285="Alta"),TODAY()-E285,"")</f>
        <v/>
      </c>
      <c r="Q285" s="74" t="str">
        <f>IF(AND(C285="Abierto",D285="Alta"),RANK(P285,$P$13:$P$767,0)+COUNTIF($P$13:P285,P285)-1+MAX(N:N),"")</f>
        <v/>
      </c>
      <c r="R285" s="74" t="str">
        <f>IF(AND(C285="Abierto",D285="Media"),A285,"")</f>
        <v/>
      </c>
      <c r="S285" s="74" t="str">
        <f ca="1">IF(AND(C285="Abierto",D285="Media"),TODAY()-E285,"")</f>
        <v/>
      </c>
      <c r="T285" s="74" t="str">
        <f>IF(AND(C285="Abierto",D285="Media"),RANK(S285,$S$13:$S$767,0)+COUNTIF($S$13:S285,S285)-1+MAX(N:N,Q:Q),"")</f>
        <v/>
      </c>
      <c r="U285" s="74" t="str">
        <f>IF(AND(C285="Abierto",D285="Baja"),A285,"")</f>
        <v/>
      </c>
      <c r="V285" s="74" t="str">
        <f ca="1">IF(AND(C285="Abierto",D285="Baja"),TODAY()-E285,"")</f>
        <v/>
      </c>
      <c r="W285" s="74" t="str">
        <f>IF(AND(C285="Abierto",D285="Baja"),RANK(V285,$V$13:$V$767,0)+COUNTIF($V$13:V285,V285)-1+MAX(N:N,Q:Q,T:T),"")</f>
        <v/>
      </c>
      <c r="X285" s="139" t="str">
        <f>IF(OR(C285="Resuelto",C285=""),"",SUM(N285,Q285,T285,W285))</f>
        <v/>
      </c>
      <c r="Y285" s="139" t="str">
        <f>IF(OR(C285="Resuelto",C285=""),"",SUM(M285,P285,S285,V285))</f>
        <v/>
      </c>
      <c r="Z285" s="139" t="str">
        <f>IF(OR(C285="Resuelto",C285=""),"",SUM(L285,O285,R285,U285))</f>
        <v/>
      </c>
      <c r="AA285" s="28">
        <v>514</v>
      </c>
      <c r="AB285" s="28" t="str">
        <f t="shared" ca="1" si="15"/>
        <v/>
      </c>
      <c r="AC285" s="75" t="str">
        <f t="shared" ca="1" si="16"/>
        <v/>
      </c>
      <c r="AH285" s="78" t="str">
        <f>IF(AI285="","",MAX($AH$5:AH284)+1)</f>
        <v/>
      </c>
      <c r="AI285" s="53" t="str">
        <f>IF(G284="","",IF(COUNTIF($AI$11:AI284,G284)=0,G284,""))</f>
        <v/>
      </c>
      <c r="AJ285" s="53" t="str">
        <f t="shared" si="17"/>
        <v/>
      </c>
      <c r="AK285" s="135"/>
    </row>
    <row r="286" spans="1:37" ht="25.5" customHeight="1" x14ac:dyDescent="0.25">
      <c r="A286" s="136"/>
      <c r="B286" s="136"/>
      <c r="C286" s="136"/>
      <c r="D286" s="136"/>
      <c r="E286" s="137"/>
      <c r="F286" s="137"/>
      <c r="G286" s="136"/>
      <c r="H286" s="137"/>
      <c r="I286" s="140" t="str">
        <f t="shared" si="18"/>
        <v/>
      </c>
      <c r="J286" s="140"/>
      <c r="K286" s="140"/>
      <c r="L286" s="74" t="str">
        <f>IF(AND(C286="Abierto",D286="Urgente"),A286,"")</f>
        <v/>
      </c>
      <c r="M286" s="74" t="str">
        <f ca="1">IF(AND(C286="Abierto",D286="Urgente"),TODAY()-E286,"")</f>
        <v/>
      </c>
      <c r="N286" s="74" t="str">
        <f>IF(AND(C286="Abierto",D286="Urgente"),RANK(M286,$M$13:$M$767,0)+COUNTIF($M$13:M286,M286)-1,"")</f>
        <v/>
      </c>
      <c r="O286" s="74" t="str">
        <f>IF(AND(C286="Abierto",D286="Alta"),A286,"")</f>
        <v/>
      </c>
      <c r="P286" s="74" t="str">
        <f ca="1">IF(AND(C286="Abierto",D286="Alta"),TODAY()-E286,"")</f>
        <v/>
      </c>
      <c r="Q286" s="74" t="str">
        <f>IF(AND(C286="Abierto",D286="Alta"),RANK(P286,$P$13:$P$767,0)+COUNTIF($P$13:P286,P286)-1+MAX(N:N),"")</f>
        <v/>
      </c>
      <c r="R286" s="74" t="str">
        <f>IF(AND(C286="Abierto",D286="Media"),A286,"")</f>
        <v/>
      </c>
      <c r="S286" s="74" t="str">
        <f ca="1">IF(AND(C286="Abierto",D286="Media"),TODAY()-E286,"")</f>
        <v/>
      </c>
      <c r="T286" s="74" t="str">
        <f>IF(AND(C286="Abierto",D286="Media"),RANK(S286,$S$13:$S$767,0)+COUNTIF($S$13:S286,S286)-1+MAX(N:N,Q:Q),"")</f>
        <v/>
      </c>
      <c r="U286" s="74" t="str">
        <f>IF(AND(C286="Abierto",D286="Baja"),A286,"")</f>
        <v/>
      </c>
      <c r="V286" s="74" t="str">
        <f ca="1">IF(AND(C286="Abierto",D286="Baja"),TODAY()-E286,"")</f>
        <v/>
      </c>
      <c r="W286" s="74" t="str">
        <f>IF(AND(C286="Abierto",D286="Baja"),RANK(V286,$V$13:$V$767,0)+COUNTIF($V$13:V286,V286)-1+MAX(N:N,Q:Q,T:T),"")</f>
        <v/>
      </c>
      <c r="X286" s="139" t="str">
        <f>IF(OR(C286="Resuelto",C286=""),"",SUM(N286,Q286,T286,W286))</f>
        <v/>
      </c>
      <c r="Y286" s="139" t="str">
        <f>IF(OR(C286="Resuelto",C286=""),"",SUM(M286,P286,S286,V286))</f>
        <v/>
      </c>
      <c r="Z286" s="139" t="str">
        <f>IF(OR(C286="Resuelto",C286=""),"",SUM(L286,O286,R286,U286))</f>
        <v/>
      </c>
      <c r="AA286" s="28">
        <v>515</v>
      </c>
      <c r="AB286" s="28" t="str">
        <f t="shared" ca="1" si="15"/>
        <v/>
      </c>
      <c r="AC286" s="75" t="str">
        <f t="shared" ca="1" si="16"/>
        <v/>
      </c>
      <c r="AH286" s="78" t="str">
        <f>IF(AI286="","",MAX($AH$5:AH285)+1)</f>
        <v/>
      </c>
      <c r="AI286" s="53" t="str">
        <f>IF(G285="","",IF(COUNTIF($AI$11:AI285,G285)=0,G285,""))</f>
        <v/>
      </c>
      <c r="AJ286" s="53" t="str">
        <f t="shared" si="17"/>
        <v/>
      </c>
      <c r="AK286" s="135"/>
    </row>
    <row r="287" spans="1:37" x14ac:dyDescent="0.25">
      <c r="A287" s="136"/>
      <c r="B287" s="136"/>
      <c r="C287" s="136"/>
      <c r="D287" s="136"/>
      <c r="E287" s="137"/>
      <c r="F287" s="137"/>
      <c r="G287" s="136"/>
      <c r="H287" s="137"/>
      <c r="I287" s="140" t="str">
        <f t="shared" si="18"/>
        <v/>
      </c>
      <c r="J287" s="140"/>
      <c r="K287" s="140"/>
      <c r="L287" s="74" t="str">
        <f>IF(AND(C287="Abierto",D287="Urgente"),A287,"")</f>
        <v/>
      </c>
      <c r="M287" s="74" t="str">
        <f ca="1">IF(AND(C287="Abierto",D287="Urgente"),TODAY()-E287,"")</f>
        <v/>
      </c>
      <c r="N287" s="74" t="str">
        <f>IF(AND(C287="Abierto",D287="Urgente"),RANK(M287,$M$13:$M$767,0)+COUNTIF($M$13:M287,M287)-1,"")</f>
        <v/>
      </c>
      <c r="O287" s="74" t="str">
        <f>IF(AND(C287="Abierto",D287="Alta"),A287,"")</f>
        <v/>
      </c>
      <c r="P287" s="74" t="str">
        <f ca="1">IF(AND(C287="Abierto",D287="Alta"),TODAY()-E287,"")</f>
        <v/>
      </c>
      <c r="Q287" s="74" t="str">
        <f>IF(AND(C287="Abierto",D287="Alta"),RANK(P287,$P$13:$P$767,0)+COUNTIF($P$13:P287,P287)-1+MAX(N:N),"")</f>
        <v/>
      </c>
      <c r="R287" s="74" t="str">
        <f>IF(AND(C287="Abierto",D287="Media"),A287,"")</f>
        <v/>
      </c>
      <c r="S287" s="74" t="str">
        <f ca="1">IF(AND(C287="Abierto",D287="Media"),TODAY()-E287,"")</f>
        <v/>
      </c>
      <c r="T287" s="74" t="str">
        <f>IF(AND(C287="Abierto",D287="Media"),RANK(S287,$S$13:$S$767,0)+COUNTIF($S$13:S287,S287)-1+MAX(N:N,Q:Q),"")</f>
        <v/>
      </c>
      <c r="U287" s="74" t="str">
        <f>IF(AND(C287="Abierto",D287="Baja"),A287,"")</f>
        <v/>
      </c>
      <c r="V287" s="74" t="str">
        <f ca="1">IF(AND(C287="Abierto",D287="Baja"),TODAY()-E287,"")</f>
        <v/>
      </c>
      <c r="W287" s="74" t="str">
        <f>IF(AND(C287="Abierto",D287="Baja"),RANK(V287,$V$13:$V$767,0)+COUNTIF($V$13:V287,V287)-1+MAX(N:N,Q:Q,T:T),"")</f>
        <v/>
      </c>
      <c r="X287" s="139" t="str">
        <f>IF(OR(C287="Resuelto",C287=""),"",SUM(N287,Q287,T287,W287))</f>
        <v/>
      </c>
      <c r="Y287" s="139" t="str">
        <f>IF(OR(C287="Resuelto",C287=""),"",SUM(M287,P287,S287,V287))</f>
        <v/>
      </c>
      <c r="Z287" s="139" t="str">
        <f>IF(OR(C287="Resuelto",C287=""),"",SUM(L287,O287,R287,U287))</f>
        <v/>
      </c>
      <c r="AA287" s="28">
        <v>516</v>
      </c>
      <c r="AB287" s="28" t="str">
        <f t="shared" ca="1" si="15"/>
        <v/>
      </c>
      <c r="AC287" s="75" t="str">
        <f t="shared" ca="1" si="16"/>
        <v/>
      </c>
      <c r="AH287" s="78" t="str">
        <f>IF(AI287="","",MAX($AH$5:AH286)+1)</f>
        <v/>
      </c>
      <c r="AI287" s="53" t="str">
        <f>IF(G286="","",IF(COUNTIF($AI$11:AI286,G286)=0,G286,""))</f>
        <v/>
      </c>
      <c r="AJ287" s="53" t="str">
        <f t="shared" si="17"/>
        <v/>
      </c>
      <c r="AK287" s="135"/>
    </row>
    <row r="288" spans="1:37" x14ac:dyDescent="0.25">
      <c r="A288" s="136"/>
      <c r="B288" s="136"/>
      <c r="C288" s="136"/>
      <c r="D288" s="136"/>
      <c r="E288" s="137"/>
      <c r="F288" s="137"/>
      <c r="G288" s="136"/>
      <c r="H288" s="137"/>
      <c r="I288" s="140" t="str">
        <f t="shared" si="18"/>
        <v/>
      </c>
      <c r="J288" s="140"/>
      <c r="K288" s="140"/>
      <c r="L288" s="74" t="str">
        <f>IF(AND(C288="Abierto",D288="Urgente"),A288,"")</f>
        <v/>
      </c>
      <c r="M288" s="74" t="str">
        <f ca="1">IF(AND(C288="Abierto",D288="Urgente"),TODAY()-E288,"")</f>
        <v/>
      </c>
      <c r="N288" s="74" t="str">
        <f>IF(AND(C288="Abierto",D288="Urgente"),RANK(M288,$M$13:$M$767,0)+COUNTIF($M$13:M288,M288)-1,"")</f>
        <v/>
      </c>
      <c r="O288" s="74" t="str">
        <f>IF(AND(C288="Abierto",D288="Alta"),A288,"")</f>
        <v/>
      </c>
      <c r="P288" s="74" t="str">
        <f ca="1">IF(AND(C288="Abierto",D288="Alta"),TODAY()-E288,"")</f>
        <v/>
      </c>
      <c r="Q288" s="74" t="str">
        <f>IF(AND(C288="Abierto",D288="Alta"),RANK(P288,$P$13:$P$767,0)+COUNTIF($P$13:P288,P288)-1+MAX(N:N),"")</f>
        <v/>
      </c>
      <c r="R288" s="74" t="str">
        <f>IF(AND(C288="Abierto",D288="Media"),A288,"")</f>
        <v/>
      </c>
      <c r="S288" s="74" t="str">
        <f ca="1">IF(AND(C288="Abierto",D288="Media"),TODAY()-E288,"")</f>
        <v/>
      </c>
      <c r="T288" s="74" t="str">
        <f>IF(AND(C288="Abierto",D288="Media"),RANK(S288,$S$13:$S$767,0)+COUNTIF($S$13:S288,S288)-1+MAX(N:N,Q:Q),"")</f>
        <v/>
      </c>
      <c r="U288" s="74" t="str">
        <f>IF(AND(C288="Abierto",D288="Baja"),A288,"")</f>
        <v/>
      </c>
      <c r="V288" s="74" t="str">
        <f ca="1">IF(AND(C288="Abierto",D288="Baja"),TODAY()-E288,"")</f>
        <v/>
      </c>
      <c r="W288" s="74" t="str">
        <f>IF(AND(C288="Abierto",D288="Baja"),RANK(V288,$V$13:$V$767,0)+COUNTIF($V$13:V288,V288)-1+MAX(N:N,Q:Q,T:T),"")</f>
        <v/>
      </c>
      <c r="X288" s="139" t="str">
        <f>IF(OR(C288="Resuelto",C288=""),"",SUM(N288,Q288,T288,W288))</f>
        <v/>
      </c>
      <c r="Y288" s="139" t="str">
        <f>IF(OR(C288="Resuelto",C288=""),"",SUM(M288,P288,S288,V288))</f>
        <v/>
      </c>
      <c r="Z288" s="139" t="str">
        <f>IF(OR(C288="Resuelto",C288=""),"",SUM(L288,O288,R288,U288))</f>
        <v/>
      </c>
      <c r="AA288" s="28">
        <v>517</v>
      </c>
      <c r="AB288" s="28" t="str">
        <f t="shared" ca="1" si="15"/>
        <v/>
      </c>
      <c r="AC288" s="75" t="str">
        <f t="shared" ca="1" si="16"/>
        <v/>
      </c>
      <c r="AH288" s="78" t="str">
        <f>IF(AI288="","",MAX($AH$5:AH287)+1)</f>
        <v/>
      </c>
      <c r="AI288" s="53" t="str">
        <f>IF(G287="","",IF(COUNTIF($AI$11:AI287,G287)=0,G287,""))</f>
        <v/>
      </c>
      <c r="AJ288" s="53" t="str">
        <f t="shared" si="17"/>
        <v/>
      </c>
      <c r="AK288" s="135"/>
    </row>
    <row r="289" spans="1:37" x14ac:dyDescent="0.25">
      <c r="A289" s="136"/>
      <c r="B289" s="136"/>
      <c r="C289" s="136"/>
      <c r="D289" s="136"/>
      <c r="E289" s="137"/>
      <c r="F289" s="137"/>
      <c r="G289" s="136"/>
      <c r="H289" s="137"/>
      <c r="I289" s="140" t="str">
        <f t="shared" si="18"/>
        <v/>
      </c>
      <c r="J289" s="140"/>
      <c r="K289" s="140"/>
      <c r="L289" s="74" t="str">
        <f>IF(AND(C289="Abierto",D289="Urgente"),A289,"")</f>
        <v/>
      </c>
      <c r="M289" s="74" t="str">
        <f ca="1">IF(AND(C289="Abierto",D289="Urgente"),TODAY()-E289,"")</f>
        <v/>
      </c>
      <c r="N289" s="74" t="str">
        <f>IF(AND(C289="Abierto",D289="Urgente"),RANK(M289,$M$13:$M$767,0)+COUNTIF($M$13:M289,M289)-1,"")</f>
        <v/>
      </c>
      <c r="O289" s="74" t="str">
        <f>IF(AND(C289="Abierto",D289="Alta"),A289,"")</f>
        <v/>
      </c>
      <c r="P289" s="74" t="str">
        <f ca="1">IF(AND(C289="Abierto",D289="Alta"),TODAY()-E289,"")</f>
        <v/>
      </c>
      <c r="Q289" s="74" t="str">
        <f>IF(AND(C289="Abierto",D289="Alta"),RANK(P289,$P$13:$P$767,0)+COUNTIF($P$13:P289,P289)-1+MAX(N:N),"")</f>
        <v/>
      </c>
      <c r="R289" s="74" t="str">
        <f>IF(AND(C289="Abierto",D289="Media"),A289,"")</f>
        <v/>
      </c>
      <c r="S289" s="74" t="str">
        <f ca="1">IF(AND(C289="Abierto",D289="Media"),TODAY()-E289,"")</f>
        <v/>
      </c>
      <c r="T289" s="74" t="str">
        <f>IF(AND(C289="Abierto",D289="Media"),RANK(S289,$S$13:$S$767,0)+COUNTIF($S$13:S289,S289)-1+MAX(N:N,Q:Q),"")</f>
        <v/>
      </c>
      <c r="U289" s="74" t="str">
        <f>IF(AND(C289="Abierto",D289="Baja"),A289,"")</f>
        <v/>
      </c>
      <c r="V289" s="74" t="str">
        <f ca="1">IF(AND(C289="Abierto",D289="Baja"),TODAY()-E289,"")</f>
        <v/>
      </c>
      <c r="W289" s="74" t="str">
        <f>IF(AND(C289="Abierto",D289="Baja"),RANK(V289,$V$13:$V$767,0)+COUNTIF($V$13:V289,V289)-1+MAX(N:N,Q:Q,T:T),"")</f>
        <v/>
      </c>
      <c r="X289" s="139" t="str">
        <f>IF(OR(C289="Resuelto",C289=""),"",SUM(N289,Q289,T289,W289))</f>
        <v/>
      </c>
      <c r="Y289" s="139" t="str">
        <f>IF(OR(C289="Resuelto",C289=""),"",SUM(M289,P289,S289,V289))</f>
        <v/>
      </c>
      <c r="Z289" s="139" t="str">
        <f>IF(OR(C289="Resuelto",C289=""),"",SUM(L289,O289,R289,U289))</f>
        <v/>
      </c>
      <c r="AA289" s="28">
        <v>518</v>
      </c>
      <c r="AB289" s="28" t="str">
        <f t="shared" ca="1" si="15"/>
        <v/>
      </c>
      <c r="AC289" s="75" t="str">
        <f t="shared" ca="1" si="16"/>
        <v/>
      </c>
      <c r="AH289" s="78" t="str">
        <f>IF(AI289="","",MAX($AH$5:AH288)+1)</f>
        <v/>
      </c>
      <c r="AI289" s="53" t="str">
        <f>IF(G288="","",IF(COUNTIF($AI$11:AI288,G288)=0,G288,""))</f>
        <v/>
      </c>
      <c r="AJ289" s="53" t="str">
        <f t="shared" si="17"/>
        <v/>
      </c>
      <c r="AK289" s="135"/>
    </row>
    <row r="290" spans="1:37" x14ac:dyDescent="0.25">
      <c r="A290" s="136"/>
      <c r="B290" s="136"/>
      <c r="C290" s="136"/>
      <c r="D290" s="136"/>
      <c r="E290" s="137"/>
      <c r="F290" s="137"/>
      <c r="G290" s="136"/>
      <c r="H290" s="137"/>
      <c r="I290" s="140" t="str">
        <f t="shared" si="18"/>
        <v/>
      </c>
      <c r="J290" s="140"/>
      <c r="K290" s="140"/>
      <c r="L290" s="74" t="str">
        <f>IF(AND(C290="Abierto",D290="Urgente"),A290,"")</f>
        <v/>
      </c>
      <c r="M290" s="74" t="str">
        <f ca="1">IF(AND(C290="Abierto",D290="Urgente"),TODAY()-E290,"")</f>
        <v/>
      </c>
      <c r="N290" s="74" t="str">
        <f>IF(AND(C290="Abierto",D290="Urgente"),RANK(M290,$M$13:$M$767,0)+COUNTIF($M$13:M290,M290)-1,"")</f>
        <v/>
      </c>
      <c r="O290" s="74" t="str">
        <f>IF(AND(C290="Abierto",D290="Alta"),A290,"")</f>
        <v/>
      </c>
      <c r="P290" s="74" t="str">
        <f ca="1">IF(AND(C290="Abierto",D290="Alta"),TODAY()-E290,"")</f>
        <v/>
      </c>
      <c r="Q290" s="74" t="str">
        <f>IF(AND(C290="Abierto",D290="Alta"),RANK(P290,$P$13:$P$767,0)+COUNTIF($P$13:P290,P290)-1+MAX(N:N),"")</f>
        <v/>
      </c>
      <c r="R290" s="74" t="str">
        <f>IF(AND(C290="Abierto",D290="Media"),A290,"")</f>
        <v/>
      </c>
      <c r="S290" s="74" t="str">
        <f ca="1">IF(AND(C290="Abierto",D290="Media"),TODAY()-E290,"")</f>
        <v/>
      </c>
      <c r="T290" s="74" t="str">
        <f>IF(AND(C290="Abierto",D290="Media"),RANK(S290,$S$13:$S$767,0)+COUNTIF($S$13:S290,S290)-1+MAX(N:N,Q:Q),"")</f>
        <v/>
      </c>
      <c r="U290" s="74" t="str">
        <f>IF(AND(C290="Abierto",D290="Baja"),A290,"")</f>
        <v/>
      </c>
      <c r="V290" s="74" t="str">
        <f ca="1">IF(AND(C290="Abierto",D290="Baja"),TODAY()-E290,"")</f>
        <v/>
      </c>
      <c r="W290" s="74" t="str">
        <f>IF(AND(C290="Abierto",D290="Baja"),RANK(V290,$V$13:$V$767,0)+COUNTIF($V$13:V290,V290)-1+MAX(N:N,Q:Q,T:T),"")</f>
        <v/>
      </c>
      <c r="X290" s="139" t="str">
        <f>IF(OR(C290="Resuelto",C290=""),"",SUM(N290,Q290,T290,W290))</f>
        <v/>
      </c>
      <c r="Y290" s="139" t="str">
        <f>IF(OR(C290="Resuelto",C290=""),"",SUM(M290,P290,S290,V290))</f>
        <v/>
      </c>
      <c r="Z290" s="139" t="str">
        <f>IF(OR(C290="Resuelto",C290=""),"",SUM(L290,O290,R290,U290))</f>
        <v/>
      </c>
      <c r="AA290" s="28">
        <v>519</v>
      </c>
      <c r="AB290" s="28" t="str">
        <f t="shared" ca="1" si="15"/>
        <v/>
      </c>
      <c r="AC290" s="75" t="str">
        <f t="shared" ca="1" si="16"/>
        <v/>
      </c>
      <c r="AH290" s="78" t="str">
        <f>IF(AI290="","",MAX($AH$5:AH289)+1)</f>
        <v/>
      </c>
      <c r="AI290" s="53" t="str">
        <f>IF(G289="","",IF(COUNTIF($AI$11:AI289,G289)=0,G289,""))</f>
        <v/>
      </c>
      <c r="AJ290" s="53" t="str">
        <f t="shared" si="17"/>
        <v/>
      </c>
      <c r="AK290" s="135"/>
    </row>
    <row r="291" spans="1:37" x14ac:dyDescent="0.25">
      <c r="A291" s="136"/>
      <c r="B291" s="136"/>
      <c r="C291" s="136"/>
      <c r="D291" s="136"/>
      <c r="E291" s="137"/>
      <c r="F291" s="137"/>
      <c r="G291" s="136"/>
      <c r="H291" s="137"/>
      <c r="I291" s="140" t="str">
        <f t="shared" si="18"/>
        <v/>
      </c>
      <c r="J291" s="140"/>
      <c r="K291" s="140"/>
      <c r="L291" s="74" t="str">
        <f>IF(AND(C291="Abierto",D291="Urgente"),A291,"")</f>
        <v/>
      </c>
      <c r="M291" s="74" t="str">
        <f ca="1">IF(AND(C291="Abierto",D291="Urgente"),TODAY()-E291,"")</f>
        <v/>
      </c>
      <c r="N291" s="74" t="str">
        <f>IF(AND(C291="Abierto",D291="Urgente"),RANK(M291,$M$13:$M$767,0)+COUNTIF($M$13:M291,M291)-1,"")</f>
        <v/>
      </c>
      <c r="O291" s="74" t="str">
        <f>IF(AND(C291="Abierto",D291="Alta"),A291,"")</f>
        <v/>
      </c>
      <c r="P291" s="74" t="str">
        <f ca="1">IF(AND(C291="Abierto",D291="Alta"),TODAY()-E291,"")</f>
        <v/>
      </c>
      <c r="Q291" s="74" t="str">
        <f>IF(AND(C291="Abierto",D291="Alta"),RANK(P291,$P$13:$P$767,0)+COUNTIF($P$13:P291,P291)-1+MAX(N:N),"")</f>
        <v/>
      </c>
      <c r="R291" s="74" t="str">
        <f>IF(AND(C291="Abierto",D291="Media"),A291,"")</f>
        <v/>
      </c>
      <c r="S291" s="74" t="str">
        <f ca="1">IF(AND(C291="Abierto",D291="Media"),TODAY()-E291,"")</f>
        <v/>
      </c>
      <c r="T291" s="74" t="str">
        <f>IF(AND(C291="Abierto",D291="Media"),RANK(S291,$S$13:$S$767,0)+COUNTIF($S$13:S291,S291)-1+MAX(N:N,Q:Q),"")</f>
        <v/>
      </c>
      <c r="U291" s="74" t="str">
        <f>IF(AND(C291="Abierto",D291="Baja"),A291,"")</f>
        <v/>
      </c>
      <c r="V291" s="74" t="str">
        <f ca="1">IF(AND(C291="Abierto",D291="Baja"),TODAY()-E291,"")</f>
        <v/>
      </c>
      <c r="W291" s="74" t="str">
        <f>IF(AND(C291="Abierto",D291="Baja"),RANK(V291,$V$13:$V$767,0)+COUNTIF($V$13:V291,V291)-1+MAX(N:N,Q:Q,T:T),"")</f>
        <v/>
      </c>
      <c r="X291" s="139" t="str">
        <f>IF(OR(C291="Resuelto",C291=""),"",SUM(N291,Q291,T291,W291))</f>
        <v/>
      </c>
      <c r="Y291" s="139" t="str">
        <f>IF(OR(C291="Resuelto",C291=""),"",SUM(M291,P291,S291,V291))</f>
        <v/>
      </c>
      <c r="Z291" s="139" t="str">
        <f>IF(OR(C291="Resuelto",C291=""),"",SUM(L291,O291,R291,U291))</f>
        <v/>
      </c>
      <c r="AA291" s="28">
        <v>520</v>
      </c>
      <c r="AB291" s="28" t="str">
        <f t="shared" ca="1" si="15"/>
        <v/>
      </c>
      <c r="AC291" s="75" t="str">
        <f t="shared" ca="1" si="16"/>
        <v/>
      </c>
      <c r="AH291" s="78" t="str">
        <f>IF(AI291="","",MAX($AH$5:AH290)+1)</f>
        <v/>
      </c>
      <c r="AI291" s="53" t="str">
        <f>IF(G290="","",IF(COUNTIF($AI$11:AI290,G290)=0,G290,""))</f>
        <v/>
      </c>
      <c r="AJ291" s="53" t="str">
        <f t="shared" si="17"/>
        <v/>
      </c>
      <c r="AK291" s="135"/>
    </row>
    <row r="292" spans="1:37" x14ac:dyDescent="0.25">
      <c r="A292" s="136"/>
      <c r="B292" s="136"/>
      <c r="C292" s="136"/>
      <c r="D292" s="136"/>
      <c r="E292" s="137"/>
      <c r="F292" s="137"/>
      <c r="G292" s="136"/>
      <c r="H292" s="137"/>
      <c r="I292" s="140" t="str">
        <f t="shared" si="18"/>
        <v/>
      </c>
      <c r="J292" s="140"/>
      <c r="K292" s="140"/>
      <c r="L292" s="74" t="str">
        <f>IF(AND(C292="Abierto",D292="Urgente"),A292,"")</f>
        <v/>
      </c>
      <c r="M292" s="74" t="str">
        <f ca="1">IF(AND(C292="Abierto",D292="Urgente"),TODAY()-E292,"")</f>
        <v/>
      </c>
      <c r="N292" s="74" t="str">
        <f>IF(AND(C292="Abierto",D292="Urgente"),RANK(M292,$M$13:$M$767,0)+COUNTIF($M$13:M292,M292)-1,"")</f>
        <v/>
      </c>
      <c r="O292" s="74" t="str">
        <f>IF(AND(C292="Abierto",D292="Alta"),A292,"")</f>
        <v/>
      </c>
      <c r="P292" s="74" t="str">
        <f ca="1">IF(AND(C292="Abierto",D292="Alta"),TODAY()-E292,"")</f>
        <v/>
      </c>
      <c r="Q292" s="74" t="str">
        <f>IF(AND(C292="Abierto",D292="Alta"),RANK(P292,$P$13:$P$767,0)+COUNTIF($P$13:P292,P292)-1+MAX(N:N),"")</f>
        <v/>
      </c>
      <c r="R292" s="74" t="str">
        <f>IF(AND(C292="Abierto",D292="Media"),A292,"")</f>
        <v/>
      </c>
      <c r="S292" s="74" t="str">
        <f ca="1">IF(AND(C292="Abierto",D292="Media"),TODAY()-E292,"")</f>
        <v/>
      </c>
      <c r="T292" s="74" t="str">
        <f>IF(AND(C292="Abierto",D292="Media"),RANK(S292,$S$13:$S$767,0)+COUNTIF($S$13:S292,S292)-1+MAX(N:N,Q:Q),"")</f>
        <v/>
      </c>
      <c r="U292" s="74" t="str">
        <f>IF(AND(C292="Abierto",D292="Baja"),A292,"")</f>
        <v/>
      </c>
      <c r="V292" s="74" t="str">
        <f ca="1">IF(AND(C292="Abierto",D292="Baja"),TODAY()-E292,"")</f>
        <v/>
      </c>
      <c r="W292" s="74" t="str">
        <f>IF(AND(C292="Abierto",D292="Baja"),RANK(V292,$V$13:$V$767,0)+COUNTIF($V$13:V292,V292)-1+MAX(N:N,Q:Q,T:T),"")</f>
        <v/>
      </c>
      <c r="X292" s="139" t="str">
        <f>IF(OR(C292="Resuelto",C292=""),"",SUM(N292,Q292,T292,W292))</f>
        <v/>
      </c>
      <c r="Y292" s="139" t="str">
        <f>IF(OR(C292="Resuelto",C292=""),"",SUM(M292,P292,S292,V292))</f>
        <v/>
      </c>
      <c r="Z292" s="139" t="str">
        <f>IF(OR(C292="Resuelto",C292=""),"",SUM(L292,O292,R292,U292))</f>
        <v/>
      </c>
      <c r="AA292" s="28">
        <v>521</v>
      </c>
      <c r="AB292" s="28" t="str">
        <f t="shared" ca="1" si="15"/>
        <v/>
      </c>
      <c r="AC292" s="75" t="str">
        <f t="shared" ca="1" si="16"/>
        <v/>
      </c>
      <c r="AH292" s="78" t="str">
        <f>IF(AI292="","",MAX($AH$5:AH291)+1)</f>
        <v/>
      </c>
      <c r="AI292" s="53" t="str">
        <f>IF(G291="","",IF(COUNTIF($AI$11:AI291,G291)=0,G291,""))</f>
        <v/>
      </c>
      <c r="AJ292" s="53" t="str">
        <f t="shared" si="17"/>
        <v/>
      </c>
      <c r="AK292" s="135"/>
    </row>
    <row r="293" spans="1:37" x14ac:dyDescent="0.25">
      <c r="A293" s="136"/>
      <c r="B293" s="136"/>
      <c r="C293" s="136"/>
      <c r="D293" s="136"/>
      <c r="E293" s="137"/>
      <c r="F293" s="137"/>
      <c r="G293" s="136"/>
      <c r="H293" s="137"/>
      <c r="I293" s="140" t="str">
        <f t="shared" si="18"/>
        <v/>
      </c>
      <c r="J293" s="140"/>
      <c r="K293" s="140"/>
      <c r="L293" s="74" t="str">
        <f>IF(AND(C293="Abierto",D293="Urgente"),A293,"")</f>
        <v/>
      </c>
      <c r="M293" s="74" t="str">
        <f ca="1">IF(AND(C293="Abierto",D293="Urgente"),TODAY()-E293,"")</f>
        <v/>
      </c>
      <c r="N293" s="74" t="str">
        <f>IF(AND(C293="Abierto",D293="Urgente"),RANK(M293,$M$13:$M$767,0)+COUNTIF($M$13:M293,M293)-1,"")</f>
        <v/>
      </c>
      <c r="O293" s="74" t="str">
        <f>IF(AND(C293="Abierto",D293="Alta"),A293,"")</f>
        <v/>
      </c>
      <c r="P293" s="74" t="str">
        <f ca="1">IF(AND(C293="Abierto",D293="Alta"),TODAY()-E293,"")</f>
        <v/>
      </c>
      <c r="Q293" s="74" t="str">
        <f>IF(AND(C293="Abierto",D293="Alta"),RANK(P293,$P$13:$P$767,0)+COUNTIF($P$13:P293,P293)-1+MAX(N:N),"")</f>
        <v/>
      </c>
      <c r="R293" s="74" t="str">
        <f>IF(AND(C293="Abierto",D293="Media"),A293,"")</f>
        <v/>
      </c>
      <c r="S293" s="74" t="str">
        <f ca="1">IF(AND(C293="Abierto",D293="Media"),TODAY()-E293,"")</f>
        <v/>
      </c>
      <c r="T293" s="74" t="str">
        <f>IF(AND(C293="Abierto",D293="Media"),RANK(S293,$S$13:$S$767,0)+COUNTIF($S$13:S293,S293)-1+MAX(N:N,Q:Q),"")</f>
        <v/>
      </c>
      <c r="U293" s="74" t="str">
        <f>IF(AND(C293="Abierto",D293="Baja"),A293,"")</f>
        <v/>
      </c>
      <c r="V293" s="74" t="str">
        <f ca="1">IF(AND(C293="Abierto",D293="Baja"),TODAY()-E293,"")</f>
        <v/>
      </c>
      <c r="W293" s="74" t="str">
        <f>IF(AND(C293="Abierto",D293="Baja"),RANK(V293,$V$13:$V$767,0)+COUNTIF($V$13:V293,V293)-1+MAX(N:N,Q:Q,T:T),"")</f>
        <v/>
      </c>
      <c r="X293" s="139" t="str">
        <f>IF(OR(C293="Resuelto",C293=""),"",SUM(N293,Q293,T293,W293))</f>
        <v/>
      </c>
      <c r="Y293" s="139" t="str">
        <f>IF(OR(C293="Resuelto",C293=""),"",SUM(M293,P293,S293,V293))</f>
        <v/>
      </c>
      <c r="Z293" s="139" t="str">
        <f>IF(OR(C293="Resuelto",C293=""),"",SUM(L293,O293,R293,U293))</f>
        <v/>
      </c>
      <c r="AA293" s="28">
        <v>522</v>
      </c>
      <c r="AB293" s="28" t="str">
        <f t="shared" ca="1" si="15"/>
        <v/>
      </c>
      <c r="AC293" s="75" t="str">
        <f t="shared" ca="1" si="16"/>
        <v/>
      </c>
      <c r="AH293" s="78" t="str">
        <f>IF(AI293="","",MAX($AH$5:AH292)+1)</f>
        <v/>
      </c>
      <c r="AI293" s="53" t="str">
        <f>IF(G292="","",IF(COUNTIF($AI$11:AI292,G292)=0,G292,""))</f>
        <v/>
      </c>
      <c r="AJ293" s="53" t="str">
        <f t="shared" si="17"/>
        <v/>
      </c>
      <c r="AK293" s="135"/>
    </row>
    <row r="294" spans="1:37" x14ac:dyDescent="0.25">
      <c r="A294" s="136"/>
      <c r="B294" s="136"/>
      <c r="C294" s="136"/>
      <c r="D294" s="136"/>
      <c r="E294" s="137"/>
      <c r="F294" s="137"/>
      <c r="G294" s="136"/>
      <c r="H294" s="137"/>
      <c r="I294" s="140" t="str">
        <f t="shared" si="18"/>
        <v/>
      </c>
      <c r="J294" s="140"/>
      <c r="K294" s="140"/>
      <c r="L294" s="74" t="str">
        <f>IF(AND(C294="Abierto",D294="Urgente"),A294,"")</f>
        <v/>
      </c>
      <c r="M294" s="74" t="str">
        <f ca="1">IF(AND(C294="Abierto",D294="Urgente"),TODAY()-E294,"")</f>
        <v/>
      </c>
      <c r="N294" s="74" t="str">
        <f>IF(AND(C294="Abierto",D294="Urgente"),RANK(M294,$M$13:$M$767,0)+COUNTIF($M$13:M294,M294)-1,"")</f>
        <v/>
      </c>
      <c r="O294" s="74" t="str">
        <f>IF(AND(C294="Abierto",D294="Alta"),A294,"")</f>
        <v/>
      </c>
      <c r="P294" s="74" t="str">
        <f ca="1">IF(AND(C294="Abierto",D294="Alta"),TODAY()-E294,"")</f>
        <v/>
      </c>
      <c r="Q294" s="74" t="str">
        <f>IF(AND(C294="Abierto",D294="Alta"),RANK(P294,$P$13:$P$767,0)+COUNTIF($P$13:P294,P294)-1+MAX(N:N),"")</f>
        <v/>
      </c>
      <c r="R294" s="74" t="str">
        <f>IF(AND(C294="Abierto",D294="Media"),A294,"")</f>
        <v/>
      </c>
      <c r="S294" s="74" t="str">
        <f ca="1">IF(AND(C294="Abierto",D294="Media"),TODAY()-E294,"")</f>
        <v/>
      </c>
      <c r="T294" s="74" t="str">
        <f>IF(AND(C294="Abierto",D294="Media"),RANK(S294,$S$13:$S$767,0)+COUNTIF($S$13:S294,S294)-1+MAX(N:N,Q:Q),"")</f>
        <v/>
      </c>
      <c r="U294" s="74" t="str">
        <f>IF(AND(C294="Abierto",D294="Baja"),A294,"")</f>
        <v/>
      </c>
      <c r="V294" s="74" t="str">
        <f ca="1">IF(AND(C294="Abierto",D294="Baja"),TODAY()-E294,"")</f>
        <v/>
      </c>
      <c r="W294" s="74" t="str">
        <f>IF(AND(C294="Abierto",D294="Baja"),RANK(V294,$V$13:$V$767,0)+COUNTIF($V$13:V294,V294)-1+MAX(N:N,Q:Q,T:T),"")</f>
        <v/>
      </c>
      <c r="X294" s="139" t="str">
        <f>IF(OR(C294="Resuelto",C294=""),"",SUM(N294,Q294,T294,W294))</f>
        <v/>
      </c>
      <c r="Y294" s="139" t="str">
        <f>IF(OR(C294="Resuelto",C294=""),"",SUM(M294,P294,S294,V294))</f>
        <v/>
      </c>
      <c r="Z294" s="139" t="str">
        <f>IF(OR(C294="Resuelto",C294=""),"",SUM(L294,O294,R294,U294))</f>
        <v/>
      </c>
      <c r="AA294" s="28">
        <v>523</v>
      </c>
      <c r="AB294" s="28" t="str">
        <f t="shared" ca="1" si="15"/>
        <v/>
      </c>
      <c r="AC294" s="75" t="str">
        <f t="shared" ca="1" si="16"/>
        <v/>
      </c>
      <c r="AH294" s="78" t="str">
        <f>IF(AI294="","",MAX($AH$5:AH293)+1)</f>
        <v/>
      </c>
      <c r="AI294" s="53" t="str">
        <f>IF(G293="","",IF(COUNTIF($AI$11:AI293,G293)=0,G293,""))</f>
        <v/>
      </c>
      <c r="AJ294" s="53" t="str">
        <f t="shared" si="17"/>
        <v/>
      </c>
      <c r="AK294" s="135"/>
    </row>
    <row r="295" spans="1:37" x14ac:dyDescent="0.25">
      <c r="A295" s="136"/>
      <c r="B295" s="136"/>
      <c r="C295" s="136"/>
      <c r="D295" s="136"/>
      <c r="E295" s="137"/>
      <c r="F295" s="137"/>
      <c r="G295" s="136"/>
      <c r="H295" s="137"/>
      <c r="I295" s="140" t="str">
        <f t="shared" si="18"/>
        <v/>
      </c>
      <c r="J295" s="140"/>
      <c r="K295" s="140"/>
      <c r="L295" s="74" t="str">
        <f>IF(AND(C295="Abierto",D295="Urgente"),A295,"")</f>
        <v/>
      </c>
      <c r="M295" s="74" t="str">
        <f ca="1">IF(AND(C295="Abierto",D295="Urgente"),TODAY()-E295,"")</f>
        <v/>
      </c>
      <c r="N295" s="74" t="str">
        <f>IF(AND(C295="Abierto",D295="Urgente"),RANK(M295,$M$13:$M$767,0)+COUNTIF($M$13:M295,M295)-1,"")</f>
        <v/>
      </c>
      <c r="O295" s="74" t="str">
        <f>IF(AND(C295="Abierto",D295="Alta"),A295,"")</f>
        <v/>
      </c>
      <c r="P295" s="74" t="str">
        <f ca="1">IF(AND(C295="Abierto",D295="Alta"),TODAY()-E295,"")</f>
        <v/>
      </c>
      <c r="Q295" s="74" t="str">
        <f>IF(AND(C295="Abierto",D295="Alta"),RANK(P295,$P$13:$P$767,0)+COUNTIF($P$13:P295,P295)-1+MAX(N:N),"")</f>
        <v/>
      </c>
      <c r="R295" s="74" t="str">
        <f>IF(AND(C295="Abierto",D295="Media"),A295,"")</f>
        <v/>
      </c>
      <c r="S295" s="74" t="str">
        <f ca="1">IF(AND(C295="Abierto",D295="Media"),TODAY()-E295,"")</f>
        <v/>
      </c>
      <c r="T295" s="74" t="str">
        <f>IF(AND(C295="Abierto",D295="Media"),RANK(S295,$S$13:$S$767,0)+COUNTIF($S$13:S295,S295)-1+MAX(N:N,Q:Q),"")</f>
        <v/>
      </c>
      <c r="U295" s="74" t="str">
        <f>IF(AND(C295="Abierto",D295="Baja"),A295,"")</f>
        <v/>
      </c>
      <c r="V295" s="74" t="str">
        <f ca="1">IF(AND(C295="Abierto",D295="Baja"),TODAY()-E295,"")</f>
        <v/>
      </c>
      <c r="W295" s="74" t="str">
        <f>IF(AND(C295="Abierto",D295="Baja"),RANK(V295,$V$13:$V$767,0)+COUNTIF($V$13:V295,V295)-1+MAX(N:N,Q:Q,T:T),"")</f>
        <v/>
      </c>
      <c r="X295" s="139" t="str">
        <f>IF(OR(C295="Resuelto",C295=""),"",SUM(N295,Q295,T295,W295))</f>
        <v/>
      </c>
      <c r="Y295" s="139" t="str">
        <f>IF(OR(C295="Resuelto",C295=""),"",SUM(M295,P295,S295,V295))</f>
        <v/>
      </c>
      <c r="Z295" s="139" t="str">
        <f>IF(OR(C295="Resuelto",C295=""),"",SUM(L295,O295,R295,U295))</f>
        <v/>
      </c>
      <c r="AA295" s="28">
        <v>524</v>
      </c>
      <c r="AB295" s="28" t="str">
        <f t="shared" ca="1" si="15"/>
        <v/>
      </c>
      <c r="AC295" s="75" t="str">
        <f t="shared" ca="1" si="16"/>
        <v/>
      </c>
      <c r="AH295" s="78" t="str">
        <f>IF(AI295="","",MAX($AH$5:AH294)+1)</f>
        <v/>
      </c>
      <c r="AI295" s="53" t="str">
        <f>IF(G294="","",IF(COUNTIF($AI$11:AI294,G294)=0,G294,""))</f>
        <v/>
      </c>
      <c r="AJ295" s="53" t="str">
        <f t="shared" si="17"/>
        <v/>
      </c>
      <c r="AK295" s="135"/>
    </row>
    <row r="296" spans="1:37" x14ac:dyDescent="0.25">
      <c r="A296" s="136"/>
      <c r="B296" s="136"/>
      <c r="C296" s="136"/>
      <c r="D296" s="136"/>
      <c r="E296" s="137"/>
      <c r="F296" s="137"/>
      <c r="G296" s="136"/>
      <c r="H296" s="137"/>
      <c r="I296" s="140" t="str">
        <f t="shared" si="18"/>
        <v/>
      </c>
      <c r="J296" s="140"/>
      <c r="K296" s="140"/>
      <c r="L296" s="74" t="str">
        <f>IF(AND(C296="Abierto",D296="Urgente"),A296,"")</f>
        <v/>
      </c>
      <c r="M296" s="74" t="str">
        <f ca="1">IF(AND(C296="Abierto",D296="Urgente"),TODAY()-E296,"")</f>
        <v/>
      </c>
      <c r="N296" s="74" t="str">
        <f>IF(AND(C296="Abierto",D296="Urgente"),RANK(M296,$M$13:$M$767,0)+COUNTIF($M$13:M296,M296)-1,"")</f>
        <v/>
      </c>
      <c r="O296" s="74" t="str">
        <f>IF(AND(C296="Abierto",D296="Alta"),A296,"")</f>
        <v/>
      </c>
      <c r="P296" s="74" t="str">
        <f ca="1">IF(AND(C296="Abierto",D296="Alta"),TODAY()-E296,"")</f>
        <v/>
      </c>
      <c r="Q296" s="74" t="str">
        <f>IF(AND(C296="Abierto",D296="Alta"),RANK(P296,$P$13:$P$767,0)+COUNTIF($P$13:P296,P296)-1+MAX(N:N),"")</f>
        <v/>
      </c>
      <c r="R296" s="74" t="str">
        <f>IF(AND(C296="Abierto",D296="Media"),A296,"")</f>
        <v/>
      </c>
      <c r="S296" s="74" t="str">
        <f ca="1">IF(AND(C296="Abierto",D296="Media"),TODAY()-E296,"")</f>
        <v/>
      </c>
      <c r="T296" s="74" t="str">
        <f>IF(AND(C296="Abierto",D296="Media"),RANK(S296,$S$13:$S$767,0)+COUNTIF($S$13:S296,S296)-1+MAX(N:N,Q:Q),"")</f>
        <v/>
      </c>
      <c r="U296" s="74" t="str">
        <f>IF(AND(C296="Abierto",D296="Baja"),A296,"")</f>
        <v/>
      </c>
      <c r="V296" s="74" t="str">
        <f ca="1">IF(AND(C296="Abierto",D296="Baja"),TODAY()-E296,"")</f>
        <v/>
      </c>
      <c r="W296" s="74" t="str">
        <f>IF(AND(C296="Abierto",D296="Baja"),RANK(V296,$V$13:$V$767,0)+COUNTIF($V$13:V296,V296)-1+MAX(N:N,Q:Q,T:T),"")</f>
        <v/>
      </c>
      <c r="X296" s="139" t="str">
        <f>IF(OR(C296="Resuelto",C296=""),"",SUM(N296,Q296,T296,W296))</f>
        <v/>
      </c>
      <c r="Y296" s="139" t="str">
        <f>IF(OR(C296="Resuelto",C296=""),"",SUM(M296,P296,S296,V296))</f>
        <v/>
      </c>
      <c r="Z296" s="139" t="str">
        <f>IF(OR(C296="Resuelto",C296=""),"",SUM(L296,O296,R296,U296))</f>
        <v/>
      </c>
      <c r="AA296" s="28">
        <v>525</v>
      </c>
      <c r="AB296" s="28" t="str">
        <f t="shared" ca="1" si="15"/>
        <v/>
      </c>
      <c r="AC296" s="75" t="str">
        <f t="shared" ca="1" si="16"/>
        <v/>
      </c>
      <c r="AH296" s="78" t="str">
        <f>IF(AI296="","",MAX($AH$5:AH295)+1)</f>
        <v/>
      </c>
      <c r="AI296" s="53" t="str">
        <f>IF(G295="","",IF(COUNTIF($AI$11:AI295,G295)=0,G295,""))</f>
        <v/>
      </c>
      <c r="AJ296" s="53" t="str">
        <f t="shared" si="17"/>
        <v/>
      </c>
      <c r="AK296" s="135"/>
    </row>
    <row r="297" spans="1:37" x14ac:dyDescent="0.25">
      <c r="A297" s="136"/>
      <c r="B297" s="136"/>
      <c r="C297" s="136"/>
      <c r="D297" s="136"/>
      <c r="E297" s="137"/>
      <c r="F297" s="137"/>
      <c r="G297" s="136"/>
      <c r="H297" s="137"/>
      <c r="I297" s="140" t="str">
        <f t="shared" si="18"/>
        <v/>
      </c>
      <c r="J297" s="140"/>
      <c r="K297" s="140"/>
      <c r="L297" s="74" t="str">
        <f>IF(AND(C297="Abierto",D297="Urgente"),A297,"")</f>
        <v/>
      </c>
      <c r="M297" s="74" t="str">
        <f ca="1">IF(AND(C297="Abierto",D297="Urgente"),TODAY()-E297,"")</f>
        <v/>
      </c>
      <c r="N297" s="74" t="str">
        <f>IF(AND(C297="Abierto",D297="Urgente"),RANK(M297,$M$13:$M$767,0)+COUNTIF($M$13:M297,M297)-1,"")</f>
        <v/>
      </c>
      <c r="O297" s="74" t="str">
        <f>IF(AND(C297="Abierto",D297="Alta"),A297,"")</f>
        <v/>
      </c>
      <c r="P297" s="74" t="str">
        <f ca="1">IF(AND(C297="Abierto",D297="Alta"),TODAY()-E297,"")</f>
        <v/>
      </c>
      <c r="Q297" s="74" t="str">
        <f>IF(AND(C297="Abierto",D297="Alta"),RANK(P297,$P$13:$P$767,0)+COUNTIF($P$13:P297,P297)-1+MAX(N:N),"")</f>
        <v/>
      </c>
      <c r="R297" s="74" t="str">
        <f>IF(AND(C297="Abierto",D297="Media"),A297,"")</f>
        <v/>
      </c>
      <c r="S297" s="74" t="str">
        <f ca="1">IF(AND(C297="Abierto",D297="Media"),TODAY()-E297,"")</f>
        <v/>
      </c>
      <c r="T297" s="74" t="str">
        <f>IF(AND(C297="Abierto",D297="Media"),RANK(S297,$S$13:$S$767,0)+COUNTIF($S$13:S297,S297)-1+MAX(N:N,Q:Q),"")</f>
        <v/>
      </c>
      <c r="U297" s="74" t="str">
        <f>IF(AND(C297="Abierto",D297="Baja"),A297,"")</f>
        <v/>
      </c>
      <c r="V297" s="74" t="str">
        <f ca="1">IF(AND(C297="Abierto",D297="Baja"),TODAY()-E297,"")</f>
        <v/>
      </c>
      <c r="W297" s="74" t="str">
        <f>IF(AND(C297="Abierto",D297="Baja"),RANK(V297,$V$13:$V$767,0)+COUNTIF($V$13:V297,V297)-1+MAX(N:N,Q:Q,T:T),"")</f>
        <v/>
      </c>
      <c r="X297" s="139" t="str">
        <f>IF(OR(C297="Resuelto",C297=""),"",SUM(N297,Q297,T297,W297))</f>
        <v/>
      </c>
      <c r="Y297" s="139" t="str">
        <f>IF(OR(C297="Resuelto",C297=""),"",SUM(M297,P297,S297,V297))</f>
        <v/>
      </c>
      <c r="Z297" s="139" t="str">
        <f>IF(OR(C297="Resuelto",C297=""),"",SUM(L297,O297,R297,U297))</f>
        <v/>
      </c>
      <c r="AA297" s="28">
        <v>526</v>
      </c>
      <c r="AB297" s="28" t="str">
        <f t="shared" ca="1" si="15"/>
        <v/>
      </c>
      <c r="AC297" s="75" t="str">
        <f t="shared" ca="1" si="16"/>
        <v/>
      </c>
      <c r="AH297" s="78" t="str">
        <f>IF(AI297="","",MAX($AH$5:AH296)+1)</f>
        <v/>
      </c>
      <c r="AI297" s="53" t="str">
        <f>IF(G296="","",IF(COUNTIF($AI$11:AI296,G296)=0,G296,""))</f>
        <v/>
      </c>
      <c r="AJ297" s="53" t="str">
        <f t="shared" si="17"/>
        <v/>
      </c>
      <c r="AK297" s="135"/>
    </row>
    <row r="298" spans="1:37" x14ac:dyDescent="0.25">
      <c r="A298" s="136"/>
      <c r="B298" s="136"/>
      <c r="C298" s="136"/>
      <c r="D298" s="136"/>
      <c r="E298" s="137"/>
      <c r="F298" s="137"/>
      <c r="G298" s="136"/>
      <c r="H298" s="137"/>
      <c r="I298" s="140" t="str">
        <f t="shared" si="18"/>
        <v/>
      </c>
      <c r="J298" s="140"/>
      <c r="K298" s="140"/>
      <c r="L298" s="74" t="str">
        <f>IF(AND(C298="Abierto",D298="Urgente"),A298,"")</f>
        <v/>
      </c>
      <c r="M298" s="74" t="str">
        <f ca="1">IF(AND(C298="Abierto",D298="Urgente"),TODAY()-E298,"")</f>
        <v/>
      </c>
      <c r="N298" s="74" t="str">
        <f>IF(AND(C298="Abierto",D298="Urgente"),RANK(M298,$M$13:$M$767,0)+COUNTIF($M$13:M298,M298)-1,"")</f>
        <v/>
      </c>
      <c r="O298" s="74" t="str">
        <f>IF(AND(C298="Abierto",D298="Alta"),A298,"")</f>
        <v/>
      </c>
      <c r="P298" s="74" t="str">
        <f ca="1">IF(AND(C298="Abierto",D298="Alta"),TODAY()-E298,"")</f>
        <v/>
      </c>
      <c r="Q298" s="74" t="str">
        <f>IF(AND(C298="Abierto",D298="Alta"),RANK(P298,$P$13:$P$767,0)+COUNTIF($P$13:P298,P298)-1+MAX(N:N),"")</f>
        <v/>
      </c>
      <c r="R298" s="74" t="str">
        <f>IF(AND(C298="Abierto",D298="Media"),A298,"")</f>
        <v/>
      </c>
      <c r="S298" s="74" t="str">
        <f ca="1">IF(AND(C298="Abierto",D298="Media"),TODAY()-E298,"")</f>
        <v/>
      </c>
      <c r="T298" s="74" t="str">
        <f>IF(AND(C298="Abierto",D298="Media"),RANK(S298,$S$13:$S$767,0)+COUNTIF($S$13:S298,S298)-1+MAX(N:N,Q:Q),"")</f>
        <v/>
      </c>
      <c r="U298" s="74" t="str">
        <f>IF(AND(C298="Abierto",D298="Baja"),A298,"")</f>
        <v/>
      </c>
      <c r="V298" s="74" t="str">
        <f ca="1">IF(AND(C298="Abierto",D298="Baja"),TODAY()-E298,"")</f>
        <v/>
      </c>
      <c r="W298" s="74" t="str">
        <f>IF(AND(C298="Abierto",D298="Baja"),RANK(V298,$V$13:$V$767,0)+COUNTIF($V$13:V298,V298)-1+MAX(N:N,Q:Q,T:T),"")</f>
        <v/>
      </c>
      <c r="X298" s="139" t="str">
        <f>IF(OR(C298="Resuelto",C298=""),"",SUM(N298,Q298,T298,W298))</f>
        <v/>
      </c>
      <c r="Y298" s="139" t="str">
        <f>IF(OR(C298="Resuelto",C298=""),"",SUM(M298,P298,S298,V298))</f>
        <v/>
      </c>
      <c r="Z298" s="139" t="str">
        <f>IF(OR(C298="Resuelto",C298=""),"",SUM(L298,O298,R298,U298))</f>
        <v/>
      </c>
      <c r="AA298" s="28">
        <v>527</v>
      </c>
      <c r="AB298" s="28" t="str">
        <f t="shared" ca="1" si="15"/>
        <v/>
      </c>
      <c r="AC298" s="75" t="str">
        <f t="shared" ca="1" si="16"/>
        <v/>
      </c>
      <c r="AH298" s="78" t="str">
        <f>IF(AI298="","",MAX($AH$5:AH297)+1)</f>
        <v/>
      </c>
      <c r="AI298" s="53" t="str">
        <f>IF(G297="","",IF(COUNTIF($AI$11:AI297,G297)=0,G297,""))</f>
        <v/>
      </c>
      <c r="AJ298" s="53" t="str">
        <f t="shared" si="17"/>
        <v/>
      </c>
      <c r="AK298" s="135"/>
    </row>
    <row r="299" spans="1:37" x14ac:dyDescent="0.25">
      <c r="A299" s="136"/>
      <c r="B299" s="136"/>
      <c r="C299" s="136"/>
      <c r="D299" s="136"/>
      <c r="E299" s="137"/>
      <c r="F299" s="137"/>
      <c r="G299" s="136"/>
      <c r="H299" s="137"/>
      <c r="I299" s="140" t="str">
        <f t="shared" si="18"/>
        <v/>
      </c>
      <c r="J299" s="140"/>
      <c r="K299" s="140"/>
      <c r="L299" s="74" t="str">
        <f>IF(AND(C299="Abierto",D299="Urgente"),A299,"")</f>
        <v/>
      </c>
      <c r="M299" s="74" t="str">
        <f ca="1">IF(AND(C299="Abierto",D299="Urgente"),TODAY()-E299,"")</f>
        <v/>
      </c>
      <c r="N299" s="74" t="str">
        <f>IF(AND(C299="Abierto",D299="Urgente"),RANK(M299,$M$13:$M$767,0)+COUNTIF($M$13:M299,M299)-1,"")</f>
        <v/>
      </c>
      <c r="O299" s="74" t="str">
        <f>IF(AND(C299="Abierto",D299="Alta"),A299,"")</f>
        <v/>
      </c>
      <c r="P299" s="74" t="str">
        <f ca="1">IF(AND(C299="Abierto",D299="Alta"),TODAY()-E299,"")</f>
        <v/>
      </c>
      <c r="Q299" s="74" t="str">
        <f>IF(AND(C299="Abierto",D299="Alta"),RANK(P299,$P$13:$P$767,0)+COUNTIF($P$13:P299,P299)-1+MAX(N:N),"")</f>
        <v/>
      </c>
      <c r="R299" s="74" t="str">
        <f>IF(AND(C299="Abierto",D299="Media"),A299,"")</f>
        <v/>
      </c>
      <c r="S299" s="74" t="str">
        <f ca="1">IF(AND(C299="Abierto",D299="Media"),TODAY()-E299,"")</f>
        <v/>
      </c>
      <c r="T299" s="74" t="str">
        <f>IF(AND(C299="Abierto",D299="Media"),RANK(S299,$S$13:$S$767,0)+COUNTIF($S$13:S299,S299)-1+MAX(N:N,Q:Q),"")</f>
        <v/>
      </c>
      <c r="U299" s="74" t="str">
        <f>IF(AND(C299="Abierto",D299="Baja"),A299,"")</f>
        <v/>
      </c>
      <c r="V299" s="74" t="str">
        <f ca="1">IF(AND(C299="Abierto",D299="Baja"),TODAY()-E299,"")</f>
        <v/>
      </c>
      <c r="W299" s="74" t="str">
        <f>IF(AND(C299="Abierto",D299="Baja"),RANK(V299,$V$13:$V$767,0)+COUNTIF($V$13:V299,V299)-1+MAX(N:N,Q:Q,T:T),"")</f>
        <v/>
      </c>
      <c r="X299" s="139" t="str">
        <f>IF(OR(C299="Resuelto",C299=""),"",SUM(N299,Q299,T299,W299))</f>
        <v/>
      </c>
      <c r="Y299" s="139" t="str">
        <f>IF(OR(C299="Resuelto",C299=""),"",SUM(M299,P299,S299,V299))</f>
        <v/>
      </c>
      <c r="Z299" s="139" t="str">
        <f>IF(OR(C299="Resuelto",C299=""),"",SUM(L299,O299,R299,U299))</f>
        <v/>
      </c>
      <c r="AA299" s="28">
        <v>528</v>
      </c>
      <c r="AB299" s="28" t="str">
        <f t="shared" ca="1" si="15"/>
        <v/>
      </c>
      <c r="AC299" s="75" t="str">
        <f t="shared" ca="1" si="16"/>
        <v/>
      </c>
      <c r="AH299" s="78" t="str">
        <f>IF(AI299="","",MAX($AH$5:AH298)+1)</f>
        <v/>
      </c>
      <c r="AI299" s="53" t="str">
        <f>IF(G298="","",IF(COUNTIF($AI$11:AI298,G298)=0,G298,""))</f>
        <v/>
      </c>
      <c r="AJ299" s="53" t="str">
        <f t="shared" si="17"/>
        <v/>
      </c>
      <c r="AK299" s="135"/>
    </row>
    <row r="300" spans="1:37" x14ac:dyDescent="0.25">
      <c r="A300" s="136"/>
      <c r="B300" s="136"/>
      <c r="C300" s="136"/>
      <c r="D300" s="136"/>
      <c r="E300" s="137"/>
      <c r="F300" s="137"/>
      <c r="G300" s="136"/>
      <c r="H300" s="137"/>
      <c r="I300" s="140" t="str">
        <f t="shared" si="18"/>
        <v/>
      </c>
      <c r="J300" s="140"/>
      <c r="K300" s="140"/>
      <c r="L300" s="74" t="str">
        <f>IF(AND(C300="Abierto",D300="Urgente"),A300,"")</f>
        <v/>
      </c>
      <c r="M300" s="74" t="str">
        <f ca="1">IF(AND(C300="Abierto",D300="Urgente"),TODAY()-E300,"")</f>
        <v/>
      </c>
      <c r="N300" s="74" t="str">
        <f>IF(AND(C300="Abierto",D300="Urgente"),RANK(M300,$M$13:$M$767,0)+COUNTIF($M$13:M300,M300)-1,"")</f>
        <v/>
      </c>
      <c r="O300" s="74" t="str">
        <f>IF(AND(C300="Abierto",D300="Alta"),A300,"")</f>
        <v/>
      </c>
      <c r="P300" s="74" t="str">
        <f ca="1">IF(AND(C300="Abierto",D300="Alta"),TODAY()-E300,"")</f>
        <v/>
      </c>
      <c r="Q300" s="74" t="str">
        <f>IF(AND(C300="Abierto",D300="Alta"),RANK(P300,$P$13:$P$767,0)+COUNTIF($P$13:P300,P300)-1+MAX(N:N),"")</f>
        <v/>
      </c>
      <c r="R300" s="74" t="str">
        <f>IF(AND(C300="Abierto",D300="Media"),A300,"")</f>
        <v/>
      </c>
      <c r="S300" s="74" t="str">
        <f ca="1">IF(AND(C300="Abierto",D300="Media"),TODAY()-E300,"")</f>
        <v/>
      </c>
      <c r="T300" s="74" t="str">
        <f>IF(AND(C300="Abierto",D300="Media"),RANK(S300,$S$13:$S$767,0)+COUNTIF($S$13:S300,S300)-1+MAX(N:N,Q:Q),"")</f>
        <v/>
      </c>
      <c r="U300" s="74" t="str">
        <f>IF(AND(C300="Abierto",D300="Baja"),A300,"")</f>
        <v/>
      </c>
      <c r="V300" s="74" t="str">
        <f ca="1">IF(AND(C300="Abierto",D300="Baja"),TODAY()-E300,"")</f>
        <v/>
      </c>
      <c r="W300" s="74" t="str">
        <f>IF(AND(C300="Abierto",D300="Baja"),RANK(V300,$V$13:$V$767,0)+COUNTIF($V$13:V300,V300)-1+MAX(N:N,Q:Q,T:T),"")</f>
        <v/>
      </c>
      <c r="X300" s="139" t="str">
        <f>IF(OR(C300="Resuelto",C300=""),"",SUM(N300,Q300,T300,W300))</f>
        <v/>
      </c>
      <c r="Y300" s="139" t="str">
        <f>IF(OR(C300="Resuelto",C300=""),"",SUM(M300,P300,S300,V300))</f>
        <v/>
      </c>
      <c r="Z300" s="139" t="str">
        <f>IF(OR(C300="Resuelto",C300=""),"",SUM(L300,O300,R300,U300))</f>
        <v/>
      </c>
      <c r="AA300" s="28">
        <v>529</v>
      </c>
      <c r="AB300" s="28" t="str">
        <f t="shared" ca="1" si="15"/>
        <v/>
      </c>
      <c r="AC300" s="75" t="str">
        <f t="shared" ca="1" si="16"/>
        <v/>
      </c>
      <c r="AH300" s="78" t="str">
        <f>IF(AI300="","",MAX($AH$5:AH299)+1)</f>
        <v/>
      </c>
      <c r="AI300" s="53" t="str">
        <f>IF(G299="","",IF(COUNTIF($AI$11:AI299,G299)=0,G299,""))</f>
        <v/>
      </c>
      <c r="AJ300" s="53" t="str">
        <f t="shared" si="17"/>
        <v/>
      </c>
      <c r="AK300" s="135"/>
    </row>
    <row r="301" spans="1:37" x14ac:dyDescent="0.25">
      <c r="A301" s="136"/>
      <c r="B301" s="136"/>
      <c r="C301" s="136"/>
      <c r="D301" s="136"/>
      <c r="E301" s="137"/>
      <c r="F301" s="137"/>
      <c r="G301" s="136"/>
      <c r="H301" s="137"/>
      <c r="I301" s="140" t="str">
        <f t="shared" si="18"/>
        <v/>
      </c>
      <c r="J301" s="140"/>
      <c r="K301" s="140"/>
      <c r="L301" s="74" t="str">
        <f>IF(AND(C301="Abierto",D301="Urgente"),A301,"")</f>
        <v/>
      </c>
      <c r="M301" s="74" t="str">
        <f ca="1">IF(AND(C301="Abierto",D301="Urgente"),TODAY()-E301,"")</f>
        <v/>
      </c>
      <c r="N301" s="74" t="str">
        <f>IF(AND(C301="Abierto",D301="Urgente"),RANK(M301,$M$13:$M$767,0)+COUNTIF($M$13:M301,M301)-1,"")</f>
        <v/>
      </c>
      <c r="O301" s="74" t="str">
        <f>IF(AND(C301="Abierto",D301="Alta"),A301,"")</f>
        <v/>
      </c>
      <c r="P301" s="74" t="str">
        <f ca="1">IF(AND(C301="Abierto",D301="Alta"),TODAY()-E301,"")</f>
        <v/>
      </c>
      <c r="Q301" s="74" t="str">
        <f>IF(AND(C301="Abierto",D301="Alta"),RANK(P301,$P$13:$P$767,0)+COUNTIF($P$13:P301,P301)-1+MAX(N:N),"")</f>
        <v/>
      </c>
      <c r="R301" s="74" t="str">
        <f>IF(AND(C301="Abierto",D301="Media"),A301,"")</f>
        <v/>
      </c>
      <c r="S301" s="74" t="str">
        <f ca="1">IF(AND(C301="Abierto",D301="Media"),TODAY()-E301,"")</f>
        <v/>
      </c>
      <c r="T301" s="74" t="str">
        <f>IF(AND(C301="Abierto",D301="Media"),RANK(S301,$S$13:$S$767,0)+COUNTIF($S$13:S301,S301)-1+MAX(N:N,Q:Q),"")</f>
        <v/>
      </c>
      <c r="U301" s="74" t="str">
        <f>IF(AND(C301="Abierto",D301="Baja"),A301,"")</f>
        <v/>
      </c>
      <c r="V301" s="74" t="str">
        <f ca="1">IF(AND(C301="Abierto",D301="Baja"),TODAY()-E301,"")</f>
        <v/>
      </c>
      <c r="W301" s="74" t="str">
        <f>IF(AND(C301="Abierto",D301="Baja"),RANK(V301,$V$13:$V$767,0)+COUNTIF($V$13:V301,V301)-1+MAX(N:N,Q:Q,T:T),"")</f>
        <v/>
      </c>
      <c r="X301" s="139" t="str">
        <f>IF(OR(C301="Resuelto",C301=""),"",SUM(N301,Q301,T301,W301))</f>
        <v/>
      </c>
      <c r="Y301" s="139" t="str">
        <f>IF(OR(C301="Resuelto",C301=""),"",SUM(M301,P301,S301,V301))</f>
        <v/>
      </c>
      <c r="Z301" s="139" t="str">
        <f>IF(OR(C301="Resuelto",C301=""),"",SUM(L301,O301,R301,U301))</f>
        <v/>
      </c>
      <c r="AA301" s="28">
        <v>530</v>
      </c>
      <c r="AB301" s="28" t="str">
        <f t="shared" ca="1" si="15"/>
        <v/>
      </c>
      <c r="AC301" s="75" t="str">
        <f t="shared" ca="1" si="16"/>
        <v/>
      </c>
      <c r="AH301" s="78" t="str">
        <f>IF(AI301="","",MAX($AH$5:AH300)+1)</f>
        <v/>
      </c>
      <c r="AI301" s="53" t="str">
        <f>IF(G300="","",IF(COUNTIF($AI$11:AI300,G300)=0,G300,""))</f>
        <v/>
      </c>
      <c r="AJ301" s="53" t="str">
        <f t="shared" si="17"/>
        <v/>
      </c>
      <c r="AK301" s="135"/>
    </row>
    <row r="302" spans="1:37" x14ac:dyDescent="0.25">
      <c r="A302" s="136"/>
      <c r="B302" s="136"/>
      <c r="C302" s="136"/>
      <c r="D302" s="136"/>
      <c r="E302" s="137"/>
      <c r="F302" s="137"/>
      <c r="G302" s="136"/>
      <c r="H302" s="137"/>
      <c r="I302" s="140" t="str">
        <f t="shared" si="18"/>
        <v/>
      </c>
      <c r="J302" s="140"/>
      <c r="K302" s="140"/>
      <c r="L302" s="74" t="str">
        <f>IF(AND(C302="Abierto",D302="Urgente"),A302,"")</f>
        <v/>
      </c>
      <c r="M302" s="74" t="str">
        <f ca="1">IF(AND(C302="Abierto",D302="Urgente"),TODAY()-E302,"")</f>
        <v/>
      </c>
      <c r="N302" s="74" t="str">
        <f>IF(AND(C302="Abierto",D302="Urgente"),RANK(M302,$M$13:$M$767,0)+COUNTIF($M$13:M302,M302)-1,"")</f>
        <v/>
      </c>
      <c r="O302" s="74" t="str">
        <f>IF(AND(C302="Abierto",D302="Alta"),A302,"")</f>
        <v/>
      </c>
      <c r="P302" s="74" t="str">
        <f ca="1">IF(AND(C302="Abierto",D302="Alta"),TODAY()-E302,"")</f>
        <v/>
      </c>
      <c r="Q302" s="74" t="str">
        <f>IF(AND(C302="Abierto",D302="Alta"),RANK(P302,$P$13:$P$767,0)+COUNTIF($P$13:P302,P302)-1+MAX(N:N),"")</f>
        <v/>
      </c>
      <c r="R302" s="74" t="str">
        <f>IF(AND(C302="Abierto",D302="Media"),A302,"")</f>
        <v/>
      </c>
      <c r="S302" s="74" t="str">
        <f ca="1">IF(AND(C302="Abierto",D302="Media"),TODAY()-E302,"")</f>
        <v/>
      </c>
      <c r="T302" s="74" t="str">
        <f>IF(AND(C302="Abierto",D302="Media"),RANK(S302,$S$13:$S$767,0)+COUNTIF($S$13:S302,S302)-1+MAX(N:N,Q:Q),"")</f>
        <v/>
      </c>
      <c r="U302" s="74" t="str">
        <f>IF(AND(C302="Abierto",D302="Baja"),A302,"")</f>
        <v/>
      </c>
      <c r="V302" s="74" t="str">
        <f ca="1">IF(AND(C302="Abierto",D302="Baja"),TODAY()-E302,"")</f>
        <v/>
      </c>
      <c r="W302" s="74" t="str">
        <f>IF(AND(C302="Abierto",D302="Baja"),RANK(V302,$V$13:$V$767,0)+COUNTIF($V$13:V302,V302)-1+MAX(N:N,Q:Q,T:T),"")</f>
        <v/>
      </c>
      <c r="X302" s="139" t="str">
        <f>IF(OR(C302="Resuelto",C302=""),"",SUM(N302,Q302,T302,W302))</f>
        <v/>
      </c>
      <c r="Y302" s="139" t="str">
        <f>IF(OR(C302="Resuelto",C302=""),"",SUM(M302,P302,S302,V302))</f>
        <v/>
      </c>
      <c r="Z302" s="139" t="str">
        <f>IF(OR(C302="Resuelto",C302=""),"",SUM(L302,O302,R302,U302))</f>
        <v/>
      </c>
      <c r="AA302" s="28">
        <v>531</v>
      </c>
      <c r="AB302" s="28" t="str">
        <f t="shared" ca="1" si="15"/>
        <v/>
      </c>
      <c r="AC302" s="75" t="str">
        <f t="shared" ca="1" si="16"/>
        <v/>
      </c>
      <c r="AH302" s="78" t="str">
        <f>IF(AI302="","",MAX($AH$5:AH301)+1)</f>
        <v/>
      </c>
      <c r="AI302" s="53" t="str">
        <f>IF(G301="","",IF(COUNTIF($AI$11:AI301,G301)=0,G301,""))</f>
        <v/>
      </c>
      <c r="AJ302" s="53" t="str">
        <f t="shared" si="17"/>
        <v/>
      </c>
      <c r="AK302" s="135"/>
    </row>
    <row r="303" spans="1:37" x14ac:dyDescent="0.25">
      <c r="A303" s="136"/>
      <c r="B303" s="136"/>
      <c r="C303" s="136"/>
      <c r="D303" s="136"/>
      <c r="E303" s="137"/>
      <c r="F303" s="137"/>
      <c r="G303" s="136"/>
      <c r="H303" s="137"/>
      <c r="I303" s="140" t="str">
        <f t="shared" si="18"/>
        <v/>
      </c>
      <c r="J303" s="140"/>
      <c r="K303" s="140"/>
      <c r="L303" s="74" t="str">
        <f>IF(AND(C303="Abierto",D303="Urgente"),A303,"")</f>
        <v/>
      </c>
      <c r="M303" s="74" t="str">
        <f ca="1">IF(AND(C303="Abierto",D303="Urgente"),TODAY()-E303,"")</f>
        <v/>
      </c>
      <c r="N303" s="74" t="str">
        <f>IF(AND(C303="Abierto",D303="Urgente"),RANK(M303,$M$13:$M$767,0)+COUNTIF($M$13:M303,M303)-1,"")</f>
        <v/>
      </c>
      <c r="O303" s="74" t="str">
        <f>IF(AND(C303="Abierto",D303="Alta"),A303,"")</f>
        <v/>
      </c>
      <c r="P303" s="74" t="str">
        <f ca="1">IF(AND(C303="Abierto",D303="Alta"),TODAY()-E303,"")</f>
        <v/>
      </c>
      <c r="Q303" s="74" t="str">
        <f>IF(AND(C303="Abierto",D303="Alta"),RANK(P303,$P$13:$P$767,0)+COUNTIF($P$13:P303,P303)-1+MAX(N:N),"")</f>
        <v/>
      </c>
      <c r="R303" s="74" t="str">
        <f>IF(AND(C303="Abierto",D303="Media"),A303,"")</f>
        <v/>
      </c>
      <c r="S303" s="74" t="str">
        <f ca="1">IF(AND(C303="Abierto",D303="Media"),TODAY()-E303,"")</f>
        <v/>
      </c>
      <c r="T303" s="74" t="str">
        <f>IF(AND(C303="Abierto",D303="Media"),RANK(S303,$S$13:$S$767,0)+COUNTIF($S$13:S303,S303)-1+MAX(N:N,Q:Q),"")</f>
        <v/>
      </c>
      <c r="U303" s="74" t="str">
        <f>IF(AND(C303="Abierto",D303="Baja"),A303,"")</f>
        <v/>
      </c>
      <c r="V303" s="74" t="str">
        <f ca="1">IF(AND(C303="Abierto",D303="Baja"),TODAY()-E303,"")</f>
        <v/>
      </c>
      <c r="W303" s="74" t="str">
        <f>IF(AND(C303="Abierto",D303="Baja"),RANK(V303,$V$13:$V$767,0)+COUNTIF($V$13:V303,V303)-1+MAX(N:N,Q:Q,T:T),"")</f>
        <v/>
      </c>
      <c r="X303" s="139" t="str">
        <f>IF(OR(C303="Resuelto",C303=""),"",SUM(N303,Q303,T303,W303))</f>
        <v/>
      </c>
      <c r="Y303" s="139" t="str">
        <f>IF(OR(C303="Resuelto",C303=""),"",SUM(M303,P303,S303,V303))</f>
        <v/>
      </c>
      <c r="Z303" s="139" t="str">
        <f>IF(OR(C303="Resuelto",C303=""),"",SUM(L303,O303,R303,U303))</f>
        <v/>
      </c>
      <c r="AA303" s="28">
        <v>532</v>
      </c>
      <c r="AB303" s="28" t="str">
        <f t="shared" ca="1" si="15"/>
        <v/>
      </c>
      <c r="AC303" s="75" t="str">
        <f t="shared" ca="1" si="16"/>
        <v/>
      </c>
      <c r="AH303" s="78" t="str">
        <f>IF(AI303="","",MAX($AH$5:AH302)+1)</f>
        <v/>
      </c>
      <c r="AI303" s="53" t="str">
        <f>IF(G302="","",IF(COUNTIF($AI$11:AI302,G302)=0,G302,""))</f>
        <v/>
      </c>
      <c r="AJ303" s="53" t="str">
        <f t="shared" si="17"/>
        <v/>
      </c>
      <c r="AK303" s="135"/>
    </row>
    <row r="304" spans="1:37" x14ac:dyDescent="0.25">
      <c r="A304" s="136"/>
      <c r="B304" s="136"/>
      <c r="C304" s="136"/>
      <c r="D304" s="136"/>
      <c r="E304" s="137"/>
      <c r="F304" s="137"/>
      <c r="G304" s="136"/>
      <c r="H304" s="137"/>
      <c r="I304" s="140" t="str">
        <f t="shared" si="18"/>
        <v/>
      </c>
      <c r="J304" s="140"/>
      <c r="K304" s="140"/>
      <c r="L304" s="74" t="str">
        <f>IF(AND(C304="Abierto",D304="Urgente"),A304,"")</f>
        <v/>
      </c>
      <c r="M304" s="74" t="str">
        <f ca="1">IF(AND(C304="Abierto",D304="Urgente"),TODAY()-E304,"")</f>
        <v/>
      </c>
      <c r="N304" s="74" t="str">
        <f>IF(AND(C304="Abierto",D304="Urgente"),RANK(M304,$M$13:$M$767,0)+COUNTIF($M$13:M304,M304)-1,"")</f>
        <v/>
      </c>
      <c r="O304" s="74" t="str">
        <f>IF(AND(C304="Abierto",D304="Alta"),A304,"")</f>
        <v/>
      </c>
      <c r="P304" s="74" t="str">
        <f ca="1">IF(AND(C304="Abierto",D304="Alta"),TODAY()-E304,"")</f>
        <v/>
      </c>
      <c r="Q304" s="74" t="str">
        <f>IF(AND(C304="Abierto",D304="Alta"),RANK(P304,$P$13:$P$767,0)+COUNTIF($P$13:P304,P304)-1+MAX(N:N),"")</f>
        <v/>
      </c>
      <c r="R304" s="74" t="str">
        <f>IF(AND(C304="Abierto",D304="Media"),A304,"")</f>
        <v/>
      </c>
      <c r="S304" s="74" t="str">
        <f ca="1">IF(AND(C304="Abierto",D304="Media"),TODAY()-E304,"")</f>
        <v/>
      </c>
      <c r="T304" s="74" t="str">
        <f>IF(AND(C304="Abierto",D304="Media"),RANK(S304,$S$13:$S$767,0)+COUNTIF($S$13:S304,S304)-1+MAX(N:N,Q:Q),"")</f>
        <v/>
      </c>
      <c r="U304" s="74" t="str">
        <f>IF(AND(C304="Abierto",D304="Baja"),A304,"")</f>
        <v/>
      </c>
      <c r="V304" s="74" t="str">
        <f ca="1">IF(AND(C304="Abierto",D304="Baja"),TODAY()-E304,"")</f>
        <v/>
      </c>
      <c r="W304" s="74" t="str">
        <f>IF(AND(C304="Abierto",D304="Baja"),RANK(V304,$V$13:$V$767,0)+COUNTIF($V$13:V304,V304)-1+MAX(N:N,Q:Q,T:T),"")</f>
        <v/>
      </c>
      <c r="X304" s="139" t="str">
        <f>IF(OR(C304="Resuelto",C304=""),"",SUM(N304,Q304,T304,W304))</f>
        <v/>
      </c>
      <c r="Y304" s="139" t="str">
        <f>IF(OR(C304="Resuelto",C304=""),"",SUM(M304,P304,S304,V304))</f>
        <v/>
      </c>
      <c r="Z304" s="139" t="str">
        <f>IF(OR(C304="Resuelto",C304=""),"",SUM(L304,O304,R304,U304))</f>
        <v/>
      </c>
      <c r="AA304" s="28">
        <v>533</v>
      </c>
      <c r="AB304" s="28" t="str">
        <f t="shared" ca="1" si="15"/>
        <v/>
      </c>
      <c r="AC304" s="75" t="str">
        <f t="shared" ca="1" si="16"/>
        <v/>
      </c>
      <c r="AH304" s="78" t="str">
        <f>IF(AI304="","",MAX($AH$5:AH303)+1)</f>
        <v/>
      </c>
      <c r="AI304" s="53" t="str">
        <f>IF(G303="","",IF(COUNTIF($AI$11:AI303,G303)=0,G303,""))</f>
        <v/>
      </c>
      <c r="AJ304" s="53" t="str">
        <f t="shared" si="17"/>
        <v/>
      </c>
      <c r="AK304" s="135"/>
    </row>
    <row r="305" spans="1:37" x14ac:dyDescent="0.25">
      <c r="A305" s="136"/>
      <c r="B305" s="136"/>
      <c r="C305" s="136"/>
      <c r="D305" s="136"/>
      <c r="E305" s="137"/>
      <c r="F305" s="137"/>
      <c r="G305" s="136"/>
      <c r="H305" s="137"/>
      <c r="I305" s="140" t="str">
        <f t="shared" si="18"/>
        <v/>
      </c>
      <c r="J305" s="140"/>
      <c r="K305" s="140"/>
      <c r="L305" s="74" t="str">
        <f>IF(AND(C305="Abierto",D305="Urgente"),A305,"")</f>
        <v/>
      </c>
      <c r="M305" s="74" t="str">
        <f ca="1">IF(AND(C305="Abierto",D305="Urgente"),TODAY()-E305,"")</f>
        <v/>
      </c>
      <c r="N305" s="74" t="str">
        <f>IF(AND(C305="Abierto",D305="Urgente"),RANK(M305,$M$13:$M$767,0)+COUNTIF($M$13:M305,M305)-1,"")</f>
        <v/>
      </c>
      <c r="O305" s="74" t="str">
        <f>IF(AND(C305="Abierto",D305="Alta"),A305,"")</f>
        <v/>
      </c>
      <c r="P305" s="74" t="str">
        <f ca="1">IF(AND(C305="Abierto",D305="Alta"),TODAY()-E305,"")</f>
        <v/>
      </c>
      <c r="Q305" s="74" t="str">
        <f>IF(AND(C305="Abierto",D305="Alta"),RANK(P305,$P$13:$P$767,0)+COUNTIF($P$13:P305,P305)-1+MAX(N:N),"")</f>
        <v/>
      </c>
      <c r="R305" s="74" t="str">
        <f>IF(AND(C305="Abierto",D305="Media"),A305,"")</f>
        <v/>
      </c>
      <c r="S305" s="74" t="str">
        <f ca="1">IF(AND(C305="Abierto",D305="Media"),TODAY()-E305,"")</f>
        <v/>
      </c>
      <c r="T305" s="74" t="str">
        <f>IF(AND(C305="Abierto",D305="Media"),RANK(S305,$S$13:$S$767,0)+COUNTIF($S$13:S305,S305)-1+MAX(N:N,Q:Q),"")</f>
        <v/>
      </c>
      <c r="U305" s="74" t="str">
        <f>IF(AND(C305="Abierto",D305="Baja"),A305,"")</f>
        <v/>
      </c>
      <c r="V305" s="74" t="str">
        <f ca="1">IF(AND(C305="Abierto",D305="Baja"),TODAY()-E305,"")</f>
        <v/>
      </c>
      <c r="W305" s="74" t="str">
        <f>IF(AND(C305="Abierto",D305="Baja"),RANK(V305,$V$13:$V$767,0)+COUNTIF($V$13:V305,V305)-1+MAX(N:N,Q:Q,T:T),"")</f>
        <v/>
      </c>
      <c r="X305" s="139" t="str">
        <f>IF(OR(C305="Resuelto",C305=""),"",SUM(N305,Q305,T305,W305))</f>
        <v/>
      </c>
      <c r="Y305" s="139" t="str">
        <f>IF(OR(C305="Resuelto",C305=""),"",SUM(M305,P305,S305,V305))</f>
        <v/>
      </c>
      <c r="Z305" s="139" t="str">
        <f>IF(OR(C305="Resuelto",C305=""),"",SUM(L305,O305,R305,U305))</f>
        <v/>
      </c>
      <c r="AA305" s="28">
        <v>534</v>
      </c>
      <c r="AB305" s="28" t="str">
        <f t="shared" ca="1" si="15"/>
        <v/>
      </c>
      <c r="AC305" s="75" t="str">
        <f t="shared" ca="1" si="16"/>
        <v/>
      </c>
      <c r="AH305" s="78" t="str">
        <f>IF(AI305="","",MAX($AH$5:AH304)+1)</f>
        <v/>
      </c>
      <c r="AI305" s="53" t="str">
        <f>IF(G304="","",IF(COUNTIF($AI$11:AI304,G304)=0,G304,""))</f>
        <v/>
      </c>
      <c r="AJ305" s="53" t="str">
        <f t="shared" si="17"/>
        <v/>
      </c>
      <c r="AK305" s="135"/>
    </row>
    <row r="306" spans="1:37" x14ac:dyDescent="0.25">
      <c r="A306" s="136"/>
      <c r="B306" s="136"/>
      <c r="C306" s="136"/>
      <c r="D306" s="136"/>
      <c r="E306" s="137"/>
      <c r="F306" s="137"/>
      <c r="G306" s="136"/>
      <c r="H306" s="137"/>
      <c r="I306" s="140" t="str">
        <f t="shared" si="18"/>
        <v/>
      </c>
      <c r="J306" s="140"/>
      <c r="K306" s="140"/>
      <c r="L306" s="74" t="str">
        <f>IF(AND(C306="Abierto",D306="Urgente"),A306,"")</f>
        <v/>
      </c>
      <c r="M306" s="74" t="str">
        <f ca="1">IF(AND(C306="Abierto",D306="Urgente"),TODAY()-E306,"")</f>
        <v/>
      </c>
      <c r="N306" s="74" t="str">
        <f>IF(AND(C306="Abierto",D306="Urgente"),RANK(M306,$M$13:$M$767,0)+COUNTIF($M$13:M306,M306)-1,"")</f>
        <v/>
      </c>
      <c r="O306" s="74" t="str">
        <f>IF(AND(C306="Abierto",D306="Alta"),A306,"")</f>
        <v/>
      </c>
      <c r="P306" s="74" t="str">
        <f ca="1">IF(AND(C306="Abierto",D306="Alta"),TODAY()-E306,"")</f>
        <v/>
      </c>
      <c r="Q306" s="74" t="str">
        <f>IF(AND(C306="Abierto",D306="Alta"),RANK(P306,$P$13:$P$767,0)+COUNTIF($P$13:P306,P306)-1+MAX(N:N),"")</f>
        <v/>
      </c>
      <c r="R306" s="74" t="str">
        <f>IF(AND(C306="Abierto",D306="Media"),A306,"")</f>
        <v/>
      </c>
      <c r="S306" s="74" t="str">
        <f ca="1">IF(AND(C306="Abierto",D306="Media"),TODAY()-E306,"")</f>
        <v/>
      </c>
      <c r="T306" s="74" t="str">
        <f>IF(AND(C306="Abierto",D306="Media"),RANK(S306,$S$13:$S$767,0)+COUNTIF($S$13:S306,S306)-1+MAX(N:N,Q:Q),"")</f>
        <v/>
      </c>
      <c r="U306" s="74" t="str">
        <f>IF(AND(C306="Abierto",D306="Baja"),A306,"")</f>
        <v/>
      </c>
      <c r="V306" s="74" t="str">
        <f ca="1">IF(AND(C306="Abierto",D306="Baja"),TODAY()-E306,"")</f>
        <v/>
      </c>
      <c r="W306" s="74" t="str">
        <f>IF(AND(C306="Abierto",D306="Baja"),RANK(V306,$V$13:$V$767,0)+COUNTIF($V$13:V306,V306)-1+MAX(N:N,Q:Q,T:T),"")</f>
        <v/>
      </c>
      <c r="X306" s="139" t="str">
        <f>IF(OR(C306="Resuelto",C306=""),"",SUM(N306,Q306,T306,W306))</f>
        <v/>
      </c>
      <c r="Y306" s="139" t="str">
        <f>IF(OR(C306="Resuelto",C306=""),"",SUM(M306,P306,S306,V306))</f>
        <v/>
      </c>
      <c r="Z306" s="139" t="str">
        <f>IF(OR(C306="Resuelto",C306=""),"",SUM(L306,O306,R306,U306))</f>
        <v/>
      </c>
      <c r="AA306" s="28">
        <v>535</v>
      </c>
      <c r="AB306" s="28" t="str">
        <f t="shared" ca="1" si="15"/>
        <v/>
      </c>
      <c r="AC306" s="75" t="str">
        <f t="shared" ca="1" si="16"/>
        <v/>
      </c>
      <c r="AH306" s="78" t="str">
        <f>IF(AI306="","",MAX($AH$5:AH305)+1)</f>
        <v/>
      </c>
      <c r="AI306" s="53" t="str">
        <f>IF(G305="","",IF(COUNTIF($AI$11:AI305,G305)=0,G305,""))</f>
        <v/>
      </c>
      <c r="AJ306" s="53" t="str">
        <f t="shared" si="17"/>
        <v/>
      </c>
      <c r="AK306" s="135"/>
    </row>
    <row r="307" spans="1:37" x14ac:dyDescent="0.25">
      <c r="A307" s="136"/>
      <c r="B307" s="136"/>
      <c r="C307" s="136"/>
      <c r="D307" s="136"/>
      <c r="E307" s="137"/>
      <c r="F307" s="137"/>
      <c r="G307" s="136"/>
      <c r="H307" s="137"/>
      <c r="I307" s="140" t="str">
        <f t="shared" si="18"/>
        <v/>
      </c>
      <c r="J307" s="140"/>
      <c r="K307" s="140"/>
      <c r="L307" s="74" t="str">
        <f>IF(AND(C307="Abierto",D307="Urgente"),A307,"")</f>
        <v/>
      </c>
      <c r="M307" s="74" t="str">
        <f ca="1">IF(AND(C307="Abierto",D307="Urgente"),TODAY()-E307,"")</f>
        <v/>
      </c>
      <c r="N307" s="74" t="str">
        <f>IF(AND(C307="Abierto",D307="Urgente"),RANK(M307,$M$13:$M$767,0)+COUNTIF($M$13:M307,M307)-1,"")</f>
        <v/>
      </c>
      <c r="O307" s="74" t="str">
        <f>IF(AND(C307="Abierto",D307="Alta"),A307,"")</f>
        <v/>
      </c>
      <c r="P307" s="74" t="str">
        <f ca="1">IF(AND(C307="Abierto",D307="Alta"),TODAY()-E307,"")</f>
        <v/>
      </c>
      <c r="Q307" s="74" t="str">
        <f>IF(AND(C307="Abierto",D307="Alta"),RANK(P307,$P$13:$P$767,0)+COUNTIF($P$13:P307,P307)-1+MAX(N:N),"")</f>
        <v/>
      </c>
      <c r="R307" s="74" t="str">
        <f>IF(AND(C307="Abierto",D307="Media"),A307,"")</f>
        <v/>
      </c>
      <c r="S307" s="74" t="str">
        <f ca="1">IF(AND(C307="Abierto",D307="Media"),TODAY()-E307,"")</f>
        <v/>
      </c>
      <c r="T307" s="74" t="str">
        <f>IF(AND(C307="Abierto",D307="Media"),RANK(S307,$S$13:$S$767,0)+COUNTIF($S$13:S307,S307)-1+MAX(N:N,Q:Q),"")</f>
        <v/>
      </c>
      <c r="U307" s="74" t="str">
        <f>IF(AND(C307="Abierto",D307="Baja"),A307,"")</f>
        <v/>
      </c>
      <c r="V307" s="74" t="str">
        <f ca="1">IF(AND(C307="Abierto",D307="Baja"),TODAY()-E307,"")</f>
        <v/>
      </c>
      <c r="W307" s="74" t="str">
        <f>IF(AND(C307="Abierto",D307="Baja"),RANK(V307,$V$13:$V$767,0)+COUNTIF($V$13:V307,V307)-1+MAX(N:N,Q:Q,T:T),"")</f>
        <v/>
      </c>
      <c r="X307" s="139" t="str">
        <f>IF(OR(C307="Resuelto",C307=""),"",SUM(N307,Q307,T307,W307))</f>
        <v/>
      </c>
      <c r="Y307" s="139" t="str">
        <f>IF(OR(C307="Resuelto",C307=""),"",SUM(M307,P307,S307,V307))</f>
        <v/>
      </c>
      <c r="Z307" s="139" t="str">
        <f>IF(OR(C307="Resuelto",C307=""),"",SUM(L307,O307,R307,U307))</f>
        <v/>
      </c>
      <c r="AA307" s="28">
        <v>536</v>
      </c>
      <c r="AB307" s="28" t="str">
        <f t="shared" ca="1" si="15"/>
        <v/>
      </c>
      <c r="AC307" s="75" t="str">
        <f t="shared" ca="1" si="16"/>
        <v/>
      </c>
      <c r="AH307" s="78" t="str">
        <f>IF(AI307="","",MAX($AH$5:AH306)+1)</f>
        <v/>
      </c>
      <c r="AI307" s="53" t="str">
        <f>IF(G306="","",IF(COUNTIF($AI$11:AI306,G306)=0,G306,""))</f>
        <v/>
      </c>
      <c r="AJ307" s="53" t="str">
        <f t="shared" si="17"/>
        <v/>
      </c>
      <c r="AK307" s="135"/>
    </row>
    <row r="308" spans="1:37" x14ac:dyDescent="0.25">
      <c r="A308" s="136"/>
      <c r="B308" s="136"/>
      <c r="C308" s="136"/>
      <c r="D308" s="136"/>
      <c r="E308" s="137"/>
      <c r="F308" s="137"/>
      <c r="G308" s="136"/>
      <c r="H308" s="137"/>
      <c r="I308" s="140" t="str">
        <f t="shared" si="18"/>
        <v/>
      </c>
      <c r="J308" s="140"/>
      <c r="K308" s="140"/>
      <c r="L308" s="74" t="str">
        <f>IF(AND(C308="Abierto",D308="Urgente"),A308,"")</f>
        <v/>
      </c>
      <c r="M308" s="74" t="str">
        <f ca="1">IF(AND(C308="Abierto",D308="Urgente"),TODAY()-E308,"")</f>
        <v/>
      </c>
      <c r="N308" s="74" t="str">
        <f>IF(AND(C308="Abierto",D308="Urgente"),RANK(M308,$M$13:$M$767,0)+COUNTIF($M$13:M308,M308)-1,"")</f>
        <v/>
      </c>
      <c r="O308" s="74" t="str">
        <f>IF(AND(C308="Abierto",D308="Alta"),A308,"")</f>
        <v/>
      </c>
      <c r="P308" s="74" t="str">
        <f ca="1">IF(AND(C308="Abierto",D308="Alta"),TODAY()-E308,"")</f>
        <v/>
      </c>
      <c r="Q308" s="74" t="str">
        <f>IF(AND(C308="Abierto",D308="Alta"),RANK(P308,$P$13:$P$767,0)+COUNTIF($P$13:P308,P308)-1+MAX(N:N),"")</f>
        <v/>
      </c>
      <c r="R308" s="74" t="str">
        <f>IF(AND(C308="Abierto",D308="Media"),A308,"")</f>
        <v/>
      </c>
      <c r="S308" s="74" t="str">
        <f ca="1">IF(AND(C308="Abierto",D308="Media"),TODAY()-E308,"")</f>
        <v/>
      </c>
      <c r="T308" s="74" t="str">
        <f>IF(AND(C308="Abierto",D308="Media"),RANK(S308,$S$13:$S$767,0)+COUNTIF($S$13:S308,S308)-1+MAX(N:N,Q:Q),"")</f>
        <v/>
      </c>
      <c r="U308" s="74" t="str">
        <f>IF(AND(C308="Abierto",D308="Baja"),A308,"")</f>
        <v/>
      </c>
      <c r="V308" s="74" t="str">
        <f ca="1">IF(AND(C308="Abierto",D308="Baja"),TODAY()-E308,"")</f>
        <v/>
      </c>
      <c r="W308" s="74" t="str">
        <f>IF(AND(C308="Abierto",D308="Baja"),RANK(V308,$V$13:$V$767,0)+COUNTIF($V$13:V308,V308)-1+MAX(N:N,Q:Q,T:T),"")</f>
        <v/>
      </c>
      <c r="X308" s="139" t="str">
        <f>IF(OR(C308="Resuelto",C308=""),"",SUM(N308,Q308,T308,W308))</f>
        <v/>
      </c>
      <c r="Y308" s="139" t="str">
        <f>IF(OR(C308="Resuelto",C308=""),"",SUM(M308,P308,S308,V308))</f>
        <v/>
      </c>
      <c r="Z308" s="139" t="str">
        <f>IF(OR(C308="Resuelto",C308=""),"",SUM(L308,O308,R308,U308))</f>
        <v/>
      </c>
      <c r="AA308" s="28">
        <v>537</v>
      </c>
      <c r="AB308" s="28" t="str">
        <f t="shared" ca="1" si="15"/>
        <v/>
      </c>
      <c r="AC308" s="75" t="str">
        <f t="shared" ca="1" si="16"/>
        <v/>
      </c>
      <c r="AH308" s="78" t="str">
        <f>IF(AI308="","",MAX($AH$5:AH307)+1)</f>
        <v/>
      </c>
      <c r="AI308" s="53" t="str">
        <f>IF(G307="","",IF(COUNTIF($AI$11:AI307,G307)=0,G307,""))</f>
        <v/>
      </c>
      <c r="AJ308" s="53" t="str">
        <f t="shared" si="17"/>
        <v/>
      </c>
      <c r="AK308" s="135"/>
    </row>
    <row r="309" spans="1:37" x14ac:dyDescent="0.25">
      <c r="A309" s="136"/>
      <c r="B309" s="136"/>
      <c r="C309" s="136"/>
      <c r="D309" s="136"/>
      <c r="E309" s="137"/>
      <c r="F309" s="137"/>
      <c r="G309" s="136"/>
      <c r="H309" s="137"/>
      <c r="I309" s="140" t="str">
        <f t="shared" si="18"/>
        <v/>
      </c>
      <c r="J309" s="140"/>
      <c r="K309" s="140"/>
      <c r="L309" s="74" t="str">
        <f>IF(AND(C309="Abierto",D309="Urgente"),A309,"")</f>
        <v/>
      </c>
      <c r="M309" s="74" t="str">
        <f ca="1">IF(AND(C309="Abierto",D309="Urgente"),TODAY()-E309,"")</f>
        <v/>
      </c>
      <c r="N309" s="74" t="str">
        <f>IF(AND(C309="Abierto",D309="Urgente"),RANK(M309,$M$13:$M$767,0)+COUNTIF($M$13:M309,M309)-1,"")</f>
        <v/>
      </c>
      <c r="O309" s="74" t="str">
        <f>IF(AND(C309="Abierto",D309="Alta"),A309,"")</f>
        <v/>
      </c>
      <c r="P309" s="74" t="str">
        <f ca="1">IF(AND(C309="Abierto",D309="Alta"),TODAY()-E309,"")</f>
        <v/>
      </c>
      <c r="Q309" s="74" t="str">
        <f>IF(AND(C309="Abierto",D309="Alta"),RANK(P309,$P$13:$P$767,0)+COUNTIF($P$13:P309,P309)-1+MAX(N:N),"")</f>
        <v/>
      </c>
      <c r="R309" s="74" t="str">
        <f>IF(AND(C309="Abierto",D309="Media"),A309,"")</f>
        <v/>
      </c>
      <c r="S309" s="74" t="str">
        <f ca="1">IF(AND(C309="Abierto",D309="Media"),TODAY()-E309,"")</f>
        <v/>
      </c>
      <c r="T309" s="74" t="str">
        <f>IF(AND(C309="Abierto",D309="Media"),RANK(S309,$S$13:$S$767,0)+COUNTIF($S$13:S309,S309)-1+MAX(N:N,Q:Q),"")</f>
        <v/>
      </c>
      <c r="U309" s="74" t="str">
        <f>IF(AND(C309="Abierto",D309="Baja"),A309,"")</f>
        <v/>
      </c>
      <c r="V309" s="74" t="str">
        <f ca="1">IF(AND(C309="Abierto",D309="Baja"),TODAY()-E309,"")</f>
        <v/>
      </c>
      <c r="W309" s="74" t="str">
        <f>IF(AND(C309="Abierto",D309="Baja"),RANK(V309,$V$13:$V$767,0)+COUNTIF($V$13:V309,V309)-1+MAX(N:N,Q:Q,T:T),"")</f>
        <v/>
      </c>
      <c r="X309" s="139" t="str">
        <f>IF(OR(C309="Resuelto",C309=""),"",SUM(N309,Q309,T309,W309))</f>
        <v/>
      </c>
      <c r="Y309" s="139" t="str">
        <f>IF(OR(C309="Resuelto",C309=""),"",SUM(M309,P309,S309,V309))</f>
        <v/>
      </c>
      <c r="Z309" s="139" t="str">
        <f>IF(OR(C309="Resuelto",C309=""),"",SUM(L309,O309,R309,U309))</f>
        <v/>
      </c>
      <c r="AA309" s="28">
        <v>538</v>
      </c>
      <c r="AB309" s="28" t="str">
        <f t="shared" ca="1" si="15"/>
        <v/>
      </c>
      <c r="AC309" s="75" t="str">
        <f t="shared" ca="1" si="16"/>
        <v/>
      </c>
      <c r="AH309" s="78" t="str">
        <f>IF(AI309="","",MAX($AH$5:AH308)+1)</f>
        <v/>
      </c>
      <c r="AI309" s="53" t="str">
        <f>IF(G308="","",IF(COUNTIF($AI$11:AI308,G308)=0,G308,""))</f>
        <v/>
      </c>
      <c r="AJ309" s="53" t="str">
        <f t="shared" si="17"/>
        <v/>
      </c>
      <c r="AK309" s="135"/>
    </row>
    <row r="310" spans="1:37" x14ac:dyDescent="0.25">
      <c r="A310" s="136"/>
      <c r="B310" s="136"/>
      <c r="C310" s="136"/>
      <c r="D310" s="136"/>
      <c r="E310" s="137"/>
      <c r="F310" s="137"/>
      <c r="G310" s="136"/>
      <c r="H310" s="137"/>
      <c r="I310" s="140" t="str">
        <f t="shared" si="18"/>
        <v/>
      </c>
      <c r="J310" s="140"/>
      <c r="K310" s="140"/>
      <c r="L310" s="74" t="str">
        <f>IF(AND(C310="Abierto",D310="Urgente"),A310,"")</f>
        <v/>
      </c>
      <c r="M310" s="74" t="str">
        <f ca="1">IF(AND(C310="Abierto",D310="Urgente"),TODAY()-E310,"")</f>
        <v/>
      </c>
      <c r="N310" s="74" t="str">
        <f>IF(AND(C310="Abierto",D310="Urgente"),RANK(M310,$M$13:$M$767,0)+COUNTIF($M$13:M310,M310)-1,"")</f>
        <v/>
      </c>
      <c r="O310" s="74" t="str">
        <f>IF(AND(C310="Abierto",D310="Alta"),A310,"")</f>
        <v/>
      </c>
      <c r="P310" s="74" t="str">
        <f ca="1">IF(AND(C310="Abierto",D310="Alta"),TODAY()-E310,"")</f>
        <v/>
      </c>
      <c r="Q310" s="74" t="str">
        <f>IF(AND(C310="Abierto",D310="Alta"),RANK(P310,$P$13:$P$767,0)+COUNTIF($P$13:P310,P310)-1+MAX(N:N),"")</f>
        <v/>
      </c>
      <c r="R310" s="74" t="str">
        <f>IF(AND(C310="Abierto",D310="Media"),A310,"")</f>
        <v/>
      </c>
      <c r="S310" s="74" t="str">
        <f ca="1">IF(AND(C310="Abierto",D310="Media"),TODAY()-E310,"")</f>
        <v/>
      </c>
      <c r="T310" s="74" t="str">
        <f>IF(AND(C310="Abierto",D310="Media"),RANK(S310,$S$13:$S$767,0)+COUNTIF($S$13:S310,S310)-1+MAX(N:N,Q:Q),"")</f>
        <v/>
      </c>
      <c r="U310" s="74" t="str">
        <f>IF(AND(C310="Abierto",D310="Baja"),A310,"")</f>
        <v/>
      </c>
      <c r="V310" s="74" t="str">
        <f ca="1">IF(AND(C310="Abierto",D310="Baja"),TODAY()-E310,"")</f>
        <v/>
      </c>
      <c r="W310" s="74" t="str">
        <f>IF(AND(C310="Abierto",D310="Baja"),RANK(V310,$V$13:$V$767,0)+COUNTIF($V$13:V310,V310)-1+MAX(N:N,Q:Q,T:T),"")</f>
        <v/>
      </c>
      <c r="X310" s="139" t="str">
        <f>IF(OR(C310="Resuelto",C310=""),"",SUM(N310,Q310,T310,W310))</f>
        <v/>
      </c>
      <c r="Y310" s="139" t="str">
        <f>IF(OR(C310="Resuelto",C310=""),"",SUM(M310,P310,S310,V310))</f>
        <v/>
      </c>
      <c r="Z310" s="139" t="str">
        <f>IF(OR(C310="Resuelto",C310=""),"",SUM(L310,O310,R310,U310))</f>
        <v/>
      </c>
      <c r="AA310" s="28">
        <v>539</v>
      </c>
      <c r="AB310" s="28" t="str">
        <f t="shared" ca="1" si="15"/>
        <v/>
      </c>
      <c r="AC310" s="75" t="str">
        <f t="shared" ca="1" si="16"/>
        <v/>
      </c>
      <c r="AH310" s="78" t="str">
        <f>IF(AI310="","",MAX($AH$5:AH309)+1)</f>
        <v/>
      </c>
      <c r="AI310" s="53" t="str">
        <f>IF(G309="","",IF(COUNTIF($AI$11:AI309,G309)=0,G309,""))</f>
        <v/>
      </c>
      <c r="AJ310" s="53" t="str">
        <f t="shared" si="17"/>
        <v/>
      </c>
      <c r="AK310" s="135"/>
    </row>
    <row r="311" spans="1:37" x14ac:dyDescent="0.25">
      <c r="A311" s="136"/>
      <c r="B311" s="136"/>
      <c r="C311" s="136"/>
      <c r="D311" s="136"/>
      <c r="E311" s="137"/>
      <c r="F311" s="137"/>
      <c r="G311" s="136"/>
      <c r="H311" s="137"/>
      <c r="I311" s="140" t="str">
        <f t="shared" si="18"/>
        <v/>
      </c>
      <c r="J311" s="140"/>
      <c r="K311" s="140"/>
      <c r="L311" s="74" t="str">
        <f>IF(AND(C311="Abierto",D311="Urgente"),A311,"")</f>
        <v/>
      </c>
      <c r="M311" s="74" t="str">
        <f ca="1">IF(AND(C311="Abierto",D311="Urgente"),TODAY()-E311,"")</f>
        <v/>
      </c>
      <c r="N311" s="74" t="str">
        <f>IF(AND(C311="Abierto",D311="Urgente"),RANK(M311,$M$13:$M$767,0)+COUNTIF($M$13:M311,M311)-1,"")</f>
        <v/>
      </c>
      <c r="O311" s="74" t="str">
        <f>IF(AND(C311="Abierto",D311="Alta"),A311,"")</f>
        <v/>
      </c>
      <c r="P311" s="74" t="str">
        <f ca="1">IF(AND(C311="Abierto",D311="Alta"),TODAY()-E311,"")</f>
        <v/>
      </c>
      <c r="Q311" s="74" t="str">
        <f>IF(AND(C311="Abierto",D311="Alta"),RANK(P311,$P$13:$P$767,0)+COUNTIF($P$13:P311,P311)-1+MAX(N:N),"")</f>
        <v/>
      </c>
      <c r="R311" s="74" t="str">
        <f>IF(AND(C311="Abierto",D311="Media"),A311,"")</f>
        <v/>
      </c>
      <c r="S311" s="74" t="str">
        <f ca="1">IF(AND(C311="Abierto",D311="Media"),TODAY()-E311,"")</f>
        <v/>
      </c>
      <c r="T311" s="74" t="str">
        <f>IF(AND(C311="Abierto",D311="Media"),RANK(S311,$S$13:$S$767,0)+COUNTIF($S$13:S311,S311)-1+MAX(N:N,Q:Q),"")</f>
        <v/>
      </c>
      <c r="U311" s="74" t="str">
        <f>IF(AND(C311="Abierto",D311="Baja"),A311,"")</f>
        <v/>
      </c>
      <c r="V311" s="74" t="str">
        <f ca="1">IF(AND(C311="Abierto",D311="Baja"),TODAY()-E311,"")</f>
        <v/>
      </c>
      <c r="W311" s="74" t="str">
        <f>IF(AND(C311="Abierto",D311="Baja"),RANK(V311,$V$13:$V$767,0)+COUNTIF($V$13:V311,V311)-1+MAX(N:N,Q:Q,T:T),"")</f>
        <v/>
      </c>
      <c r="X311" s="139" t="str">
        <f>IF(OR(C311="Resuelto",C311=""),"",SUM(N311,Q311,T311,W311))</f>
        <v/>
      </c>
      <c r="Y311" s="139" t="str">
        <f>IF(OR(C311="Resuelto",C311=""),"",SUM(M311,P311,S311,V311))</f>
        <v/>
      </c>
      <c r="Z311" s="139" t="str">
        <f>IF(OR(C311="Resuelto",C311=""),"",SUM(L311,O311,R311,U311))</f>
        <v/>
      </c>
      <c r="AA311" s="28">
        <v>540</v>
      </c>
      <c r="AB311" s="28" t="str">
        <f t="shared" ca="1" si="15"/>
        <v/>
      </c>
      <c r="AC311" s="75" t="str">
        <f t="shared" ca="1" si="16"/>
        <v/>
      </c>
      <c r="AH311" s="78" t="str">
        <f>IF(AI311="","",MAX($AH$5:AH310)+1)</f>
        <v/>
      </c>
      <c r="AI311" s="53" t="str">
        <f>IF(G310="","",IF(COUNTIF($AI$11:AI310,G310)=0,G310,""))</f>
        <v/>
      </c>
      <c r="AJ311" s="53" t="str">
        <f t="shared" si="17"/>
        <v/>
      </c>
      <c r="AK311" s="135"/>
    </row>
    <row r="312" spans="1:37" x14ac:dyDescent="0.25">
      <c r="A312" s="136"/>
      <c r="B312" s="136"/>
      <c r="C312" s="136"/>
      <c r="D312" s="136"/>
      <c r="E312" s="137"/>
      <c r="F312" s="137"/>
      <c r="G312" s="136"/>
      <c r="H312" s="137"/>
      <c r="I312" s="140" t="str">
        <f t="shared" si="18"/>
        <v/>
      </c>
      <c r="J312" s="140"/>
      <c r="K312" s="140"/>
      <c r="L312" s="74" t="str">
        <f>IF(AND(C312="Abierto",D312="Urgente"),A312,"")</f>
        <v/>
      </c>
      <c r="M312" s="74" t="str">
        <f ca="1">IF(AND(C312="Abierto",D312="Urgente"),TODAY()-E312,"")</f>
        <v/>
      </c>
      <c r="N312" s="74" t="str">
        <f>IF(AND(C312="Abierto",D312="Urgente"),RANK(M312,$M$13:$M$767,0)+COUNTIF($M$13:M312,M312)-1,"")</f>
        <v/>
      </c>
      <c r="O312" s="74" t="str">
        <f>IF(AND(C312="Abierto",D312="Alta"),A312,"")</f>
        <v/>
      </c>
      <c r="P312" s="74" t="str">
        <f ca="1">IF(AND(C312="Abierto",D312="Alta"),TODAY()-E312,"")</f>
        <v/>
      </c>
      <c r="Q312" s="74" t="str">
        <f>IF(AND(C312="Abierto",D312="Alta"),RANK(P312,$P$13:$P$767,0)+COUNTIF($P$13:P312,P312)-1+MAX(N:N),"")</f>
        <v/>
      </c>
      <c r="R312" s="74" t="str">
        <f>IF(AND(C312="Abierto",D312="Media"),A312,"")</f>
        <v/>
      </c>
      <c r="S312" s="74" t="str">
        <f ca="1">IF(AND(C312="Abierto",D312="Media"),TODAY()-E312,"")</f>
        <v/>
      </c>
      <c r="T312" s="74" t="str">
        <f>IF(AND(C312="Abierto",D312="Media"),RANK(S312,$S$13:$S$767,0)+COUNTIF($S$13:S312,S312)-1+MAX(N:N,Q:Q),"")</f>
        <v/>
      </c>
      <c r="U312" s="74" t="str">
        <f>IF(AND(C312="Abierto",D312="Baja"),A312,"")</f>
        <v/>
      </c>
      <c r="V312" s="74" t="str">
        <f ca="1">IF(AND(C312="Abierto",D312="Baja"),TODAY()-E312,"")</f>
        <v/>
      </c>
      <c r="W312" s="74" t="str">
        <f>IF(AND(C312="Abierto",D312="Baja"),RANK(V312,$V$13:$V$767,0)+COUNTIF($V$13:V312,V312)-1+MAX(N:N,Q:Q,T:T),"")</f>
        <v/>
      </c>
      <c r="X312" s="139" t="str">
        <f>IF(OR(C312="Resuelto",C312=""),"",SUM(N312,Q312,T312,W312))</f>
        <v/>
      </c>
      <c r="Y312" s="139" t="str">
        <f>IF(OR(C312="Resuelto",C312=""),"",SUM(M312,P312,S312,V312))</f>
        <v/>
      </c>
      <c r="Z312" s="139" t="str">
        <f>IF(OR(C312="Resuelto",C312=""),"",SUM(L312,O312,R312,U312))</f>
        <v/>
      </c>
      <c r="AA312" s="28">
        <v>541</v>
      </c>
      <c r="AB312" s="28" t="str">
        <f t="shared" ca="1" si="15"/>
        <v/>
      </c>
      <c r="AC312" s="75" t="str">
        <f t="shared" ca="1" si="16"/>
        <v/>
      </c>
      <c r="AH312" s="78" t="str">
        <f>IF(AI312="","",MAX($AH$5:AH311)+1)</f>
        <v/>
      </c>
      <c r="AI312" s="53" t="str">
        <f>IF(G311="","",IF(COUNTIF($AI$11:AI311,G311)=0,G311,""))</f>
        <v/>
      </c>
      <c r="AJ312" s="53" t="str">
        <f t="shared" si="17"/>
        <v/>
      </c>
      <c r="AK312" s="135"/>
    </row>
    <row r="313" spans="1:37" x14ac:dyDescent="0.25">
      <c r="A313" s="136"/>
      <c r="B313" s="136"/>
      <c r="C313" s="136"/>
      <c r="D313" s="136"/>
      <c r="E313" s="137"/>
      <c r="F313" s="137"/>
      <c r="G313" s="136"/>
      <c r="H313" s="137"/>
      <c r="I313" s="140" t="str">
        <f t="shared" si="18"/>
        <v/>
      </c>
      <c r="J313" s="140"/>
      <c r="K313" s="140"/>
      <c r="L313" s="74" t="str">
        <f>IF(AND(C313="Abierto",D313="Urgente"),A313,"")</f>
        <v/>
      </c>
      <c r="M313" s="74" t="str">
        <f ca="1">IF(AND(C313="Abierto",D313="Urgente"),TODAY()-E313,"")</f>
        <v/>
      </c>
      <c r="N313" s="74" t="str">
        <f>IF(AND(C313="Abierto",D313="Urgente"),RANK(M313,$M$13:$M$767,0)+COUNTIF($M$13:M313,M313)-1,"")</f>
        <v/>
      </c>
      <c r="O313" s="74" t="str">
        <f>IF(AND(C313="Abierto",D313="Alta"),A313,"")</f>
        <v/>
      </c>
      <c r="P313" s="74" t="str">
        <f ca="1">IF(AND(C313="Abierto",D313="Alta"),TODAY()-E313,"")</f>
        <v/>
      </c>
      <c r="Q313" s="74" t="str">
        <f>IF(AND(C313="Abierto",D313="Alta"),RANK(P313,$P$13:$P$767,0)+COUNTIF($P$13:P313,P313)-1+MAX(N:N),"")</f>
        <v/>
      </c>
      <c r="R313" s="74" t="str">
        <f>IF(AND(C313="Abierto",D313="Media"),A313,"")</f>
        <v/>
      </c>
      <c r="S313" s="74" t="str">
        <f ca="1">IF(AND(C313="Abierto",D313="Media"),TODAY()-E313,"")</f>
        <v/>
      </c>
      <c r="T313" s="74" t="str">
        <f>IF(AND(C313="Abierto",D313="Media"),RANK(S313,$S$13:$S$767,0)+COUNTIF($S$13:S313,S313)-1+MAX(N:N,Q:Q),"")</f>
        <v/>
      </c>
      <c r="U313" s="74" t="str">
        <f>IF(AND(C313="Abierto",D313="Baja"),A313,"")</f>
        <v/>
      </c>
      <c r="V313" s="74" t="str">
        <f ca="1">IF(AND(C313="Abierto",D313="Baja"),TODAY()-E313,"")</f>
        <v/>
      </c>
      <c r="W313" s="74" t="str">
        <f>IF(AND(C313="Abierto",D313="Baja"),RANK(V313,$V$13:$V$767,0)+COUNTIF($V$13:V313,V313)-1+MAX(N:N,Q:Q,T:T),"")</f>
        <v/>
      </c>
      <c r="X313" s="139" t="str">
        <f>IF(OR(C313="Resuelto",C313=""),"",SUM(N313,Q313,T313,W313))</f>
        <v/>
      </c>
      <c r="Y313" s="139" t="str">
        <f>IF(OR(C313="Resuelto",C313=""),"",SUM(M313,P313,S313,V313))</f>
        <v/>
      </c>
      <c r="Z313" s="139" t="str">
        <f>IF(OR(C313="Resuelto",C313=""),"",SUM(L313,O313,R313,U313))</f>
        <v/>
      </c>
      <c r="AA313" s="28">
        <v>542</v>
      </c>
      <c r="AB313" s="28" t="str">
        <f t="shared" ca="1" si="15"/>
        <v/>
      </c>
      <c r="AC313" s="75" t="str">
        <f t="shared" ca="1" si="16"/>
        <v/>
      </c>
      <c r="AH313" s="78" t="str">
        <f>IF(AI313="","",MAX($AH$5:AH312)+1)</f>
        <v/>
      </c>
      <c r="AI313" s="53" t="str">
        <f>IF(G312="","",IF(COUNTIF($AI$11:AI312,G312)=0,G312,""))</f>
        <v/>
      </c>
      <c r="AJ313" s="53" t="str">
        <f t="shared" si="17"/>
        <v/>
      </c>
      <c r="AK313" s="135"/>
    </row>
    <row r="314" spans="1:37" x14ac:dyDescent="0.25">
      <c r="A314" s="136"/>
      <c r="B314" s="136"/>
      <c r="C314" s="136"/>
      <c r="D314" s="136"/>
      <c r="E314" s="137"/>
      <c r="F314" s="137"/>
      <c r="G314" s="136"/>
      <c r="H314" s="137"/>
      <c r="I314" s="140" t="str">
        <f t="shared" si="18"/>
        <v/>
      </c>
      <c r="J314" s="140"/>
      <c r="K314" s="140"/>
      <c r="L314" s="74" t="str">
        <f>IF(AND(C314="Abierto",D314="Urgente"),A314,"")</f>
        <v/>
      </c>
      <c r="M314" s="74" t="str">
        <f ca="1">IF(AND(C314="Abierto",D314="Urgente"),TODAY()-E314,"")</f>
        <v/>
      </c>
      <c r="N314" s="74" t="str">
        <f>IF(AND(C314="Abierto",D314="Urgente"),RANK(M314,$M$13:$M$767,0)+COUNTIF($M$13:M314,M314)-1,"")</f>
        <v/>
      </c>
      <c r="O314" s="74" t="str">
        <f>IF(AND(C314="Abierto",D314="Alta"),A314,"")</f>
        <v/>
      </c>
      <c r="P314" s="74" t="str">
        <f ca="1">IF(AND(C314="Abierto",D314="Alta"),TODAY()-E314,"")</f>
        <v/>
      </c>
      <c r="Q314" s="74" t="str">
        <f>IF(AND(C314="Abierto",D314="Alta"),RANK(P314,$P$13:$P$767,0)+COUNTIF($P$13:P314,P314)-1+MAX(N:N),"")</f>
        <v/>
      </c>
      <c r="R314" s="74" t="str">
        <f>IF(AND(C314="Abierto",D314="Media"),A314,"")</f>
        <v/>
      </c>
      <c r="S314" s="74" t="str">
        <f ca="1">IF(AND(C314="Abierto",D314="Media"),TODAY()-E314,"")</f>
        <v/>
      </c>
      <c r="T314" s="74" t="str">
        <f>IF(AND(C314="Abierto",D314="Media"),RANK(S314,$S$13:$S$767,0)+COUNTIF($S$13:S314,S314)-1+MAX(N:N,Q:Q),"")</f>
        <v/>
      </c>
      <c r="U314" s="74" t="str">
        <f>IF(AND(C314="Abierto",D314="Baja"),A314,"")</f>
        <v/>
      </c>
      <c r="V314" s="74" t="str">
        <f ca="1">IF(AND(C314="Abierto",D314="Baja"),TODAY()-E314,"")</f>
        <v/>
      </c>
      <c r="W314" s="74" t="str">
        <f>IF(AND(C314="Abierto",D314="Baja"),RANK(V314,$V$13:$V$767,0)+COUNTIF($V$13:V314,V314)-1+MAX(N:N,Q:Q,T:T),"")</f>
        <v/>
      </c>
      <c r="X314" s="139" t="str">
        <f>IF(OR(C314="Resuelto",C314=""),"",SUM(N314,Q314,T314,W314))</f>
        <v/>
      </c>
      <c r="Y314" s="139" t="str">
        <f>IF(OR(C314="Resuelto",C314=""),"",SUM(M314,P314,S314,V314))</f>
        <v/>
      </c>
      <c r="Z314" s="139" t="str">
        <f>IF(OR(C314="Resuelto",C314=""),"",SUM(L314,O314,R314,U314))</f>
        <v/>
      </c>
      <c r="AA314" s="28">
        <v>543</v>
      </c>
      <c r="AB314" s="28" t="str">
        <f t="shared" ca="1" si="15"/>
        <v/>
      </c>
      <c r="AC314" s="75" t="str">
        <f t="shared" ca="1" si="16"/>
        <v/>
      </c>
      <c r="AH314" s="78" t="str">
        <f>IF(AI314="","",MAX($AH$5:AH313)+1)</f>
        <v/>
      </c>
      <c r="AI314" s="53" t="str">
        <f>IF(G313="","",IF(COUNTIF($AI$11:AI313,G313)=0,G313,""))</f>
        <v/>
      </c>
      <c r="AJ314" s="53" t="str">
        <f t="shared" si="17"/>
        <v/>
      </c>
      <c r="AK314" s="135"/>
    </row>
    <row r="315" spans="1:37" x14ac:dyDescent="0.25">
      <c r="A315" s="136"/>
      <c r="B315" s="136"/>
      <c r="C315" s="136"/>
      <c r="D315" s="136"/>
      <c r="E315" s="137"/>
      <c r="F315" s="137"/>
      <c r="G315" s="136"/>
      <c r="H315" s="137"/>
      <c r="I315" s="140" t="str">
        <f t="shared" si="18"/>
        <v/>
      </c>
      <c r="J315" s="140"/>
      <c r="K315" s="140"/>
      <c r="L315" s="74" t="str">
        <f>IF(AND(C315="Abierto",D315="Urgente"),A315,"")</f>
        <v/>
      </c>
      <c r="M315" s="74" t="str">
        <f ca="1">IF(AND(C315="Abierto",D315="Urgente"),TODAY()-E315,"")</f>
        <v/>
      </c>
      <c r="N315" s="74" t="str">
        <f>IF(AND(C315="Abierto",D315="Urgente"),RANK(M315,$M$13:$M$767,0)+COUNTIF($M$13:M315,M315)-1,"")</f>
        <v/>
      </c>
      <c r="O315" s="74" t="str">
        <f>IF(AND(C315="Abierto",D315="Alta"),A315,"")</f>
        <v/>
      </c>
      <c r="P315" s="74" t="str">
        <f ca="1">IF(AND(C315="Abierto",D315="Alta"),TODAY()-E315,"")</f>
        <v/>
      </c>
      <c r="Q315" s="74" t="str">
        <f>IF(AND(C315="Abierto",D315="Alta"),RANK(P315,$P$13:$P$767,0)+COUNTIF($P$13:P315,P315)-1+MAX(N:N),"")</f>
        <v/>
      </c>
      <c r="R315" s="74" t="str">
        <f>IF(AND(C315="Abierto",D315="Media"),A315,"")</f>
        <v/>
      </c>
      <c r="S315" s="74" t="str">
        <f ca="1">IF(AND(C315="Abierto",D315="Media"),TODAY()-E315,"")</f>
        <v/>
      </c>
      <c r="T315" s="74" t="str">
        <f>IF(AND(C315="Abierto",D315="Media"),RANK(S315,$S$13:$S$767,0)+COUNTIF($S$13:S315,S315)-1+MAX(N:N,Q:Q),"")</f>
        <v/>
      </c>
      <c r="U315" s="74" t="str">
        <f>IF(AND(C315="Abierto",D315="Baja"),A315,"")</f>
        <v/>
      </c>
      <c r="V315" s="74" t="str">
        <f ca="1">IF(AND(C315="Abierto",D315="Baja"),TODAY()-E315,"")</f>
        <v/>
      </c>
      <c r="W315" s="74" t="str">
        <f>IF(AND(C315="Abierto",D315="Baja"),RANK(V315,$V$13:$V$767,0)+COUNTIF($V$13:V315,V315)-1+MAX(N:N,Q:Q,T:T),"")</f>
        <v/>
      </c>
      <c r="X315" s="139" t="str">
        <f>IF(OR(C315="Resuelto",C315=""),"",SUM(N315,Q315,T315,W315))</f>
        <v/>
      </c>
      <c r="Y315" s="139" t="str">
        <f>IF(OR(C315="Resuelto",C315=""),"",SUM(M315,P315,S315,V315))</f>
        <v/>
      </c>
      <c r="Z315" s="139" t="str">
        <f>IF(OR(C315="Resuelto",C315=""),"",SUM(L315,O315,R315,U315))</f>
        <v/>
      </c>
      <c r="AA315" s="28">
        <v>544</v>
      </c>
      <c r="AB315" s="28" t="str">
        <f t="shared" ca="1" si="15"/>
        <v/>
      </c>
      <c r="AC315" s="75" t="str">
        <f t="shared" ca="1" si="16"/>
        <v/>
      </c>
      <c r="AH315" s="78" t="str">
        <f>IF(AI315="","",MAX($AH$5:AH314)+1)</f>
        <v/>
      </c>
      <c r="AI315" s="53" t="str">
        <f>IF(G314="","",IF(COUNTIF($AI$11:AI314,G314)=0,G314,""))</f>
        <v/>
      </c>
      <c r="AJ315" s="53" t="str">
        <f t="shared" si="17"/>
        <v/>
      </c>
      <c r="AK315" s="135"/>
    </row>
    <row r="316" spans="1:37" x14ac:dyDescent="0.25">
      <c r="A316" s="136"/>
      <c r="B316" s="136"/>
      <c r="C316" s="136"/>
      <c r="D316" s="136"/>
      <c r="E316" s="137"/>
      <c r="F316" s="137"/>
      <c r="G316" s="136"/>
      <c r="H316" s="137"/>
      <c r="I316" s="140" t="str">
        <f t="shared" si="18"/>
        <v/>
      </c>
      <c r="J316" s="140"/>
      <c r="K316" s="140"/>
      <c r="L316" s="74" t="str">
        <f>IF(AND(C316="Abierto",D316="Urgente"),A316,"")</f>
        <v/>
      </c>
      <c r="M316" s="74" t="str">
        <f ca="1">IF(AND(C316="Abierto",D316="Urgente"),TODAY()-E316,"")</f>
        <v/>
      </c>
      <c r="N316" s="74" t="str">
        <f>IF(AND(C316="Abierto",D316="Urgente"),RANK(M316,$M$13:$M$767,0)+COUNTIF($M$13:M316,M316)-1,"")</f>
        <v/>
      </c>
      <c r="O316" s="74" t="str">
        <f>IF(AND(C316="Abierto",D316="Alta"),A316,"")</f>
        <v/>
      </c>
      <c r="P316" s="74" t="str">
        <f ca="1">IF(AND(C316="Abierto",D316="Alta"),TODAY()-E316,"")</f>
        <v/>
      </c>
      <c r="Q316" s="74" t="str">
        <f>IF(AND(C316="Abierto",D316="Alta"),RANK(P316,$P$13:$P$767,0)+COUNTIF($P$13:P316,P316)-1+MAX(N:N),"")</f>
        <v/>
      </c>
      <c r="R316" s="74" t="str">
        <f>IF(AND(C316="Abierto",D316="Media"),A316,"")</f>
        <v/>
      </c>
      <c r="S316" s="74" t="str">
        <f ca="1">IF(AND(C316="Abierto",D316="Media"),TODAY()-E316,"")</f>
        <v/>
      </c>
      <c r="T316" s="74" t="str">
        <f>IF(AND(C316="Abierto",D316="Media"),RANK(S316,$S$13:$S$767,0)+COUNTIF($S$13:S316,S316)-1+MAX(N:N,Q:Q),"")</f>
        <v/>
      </c>
      <c r="U316" s="74" t="str">
        <f>IF(AND(C316="Abierto",D316="Baja"),A316,"")</f>
        <v/>
      </c>
      <c r="V316" s="74" t="str">
        <f ca="1">IF(AND(C316="Abierto",D316="Baja"),TODAY()-E316,"")</f>
        <v/>
      </c>
      <c r="W316" s="74" t="str">
        <f>IF(AND(C316="Abierto",D316="Baja"),RANK(V316,$V$13:$V$767,0)+COUNTIF($V$13:V316,V316)-1+MAX(N:N,Q:Q,T:T),"")</f>
        <v/>
      </c>
      <c r="X316" s="139" t="str">
        <f>IF(OR(C316="Resuelto",C316=""),"",SUM(N316,Q316,T316,W316))</f>
        <v/>
      </c>
      <c r="Y316" s="139" t="str">
        <f>IF(OR(C316="Resuelto",C316=""),"",SUM(M316,P316,S316,V316))</f>
        <v/>
      </c>
      <c r="Z316" s="139" t="str">
        <f>IF(OR(C316="Resuelto",C316=""),"",SUM(L316,O316,R316,U316))</f>
        <v/>
      </c>
      <c r="AA316" s="28">
        <v>545</v>
      </c>
      <c r="AB316" s="28" t="str">
        <f t="shared" ca="1" si="15"/>
        <v/>
      </c>
      <c r="AC316" s="75" t="str">
        <f t="shared" ca="1" si="16"/>
        <v/>
      </c>
      <c r="AH316" s="78" t="str">
        <f>IF(AI316="","",MAX($AH$5:AH315)+1)</f>
        <v/>
      </c>
      <c r="AI316" s="53" t="str">
        <f>IF(G315="","",IF(COUNTIF($AI$11:AI315,G315)=0,G315,""))</f>
        <v/>
      </c>
      <c r="AJ316" s="53" t="str">
        <f t="shared" si="17"/>
        <v/>
      </c>
      <c r="AK316" s="135"/>
    </row>
    <row r="317" spans="1:37" x14ac:dyDescent="0.25">
      <c r="A317" s="136"/>
      <c r="B317" s="136"/>
      <c r="C317" s="136"/>
      <c r="D317" s="136"/>
      <c r="E317" s="137"/>
      <c r="F317" s="137"/>
      <c r="G317" s="136"/>
      <c r="H317" s="137"/>
      <c r="I317" s="140" t="str">
        <f t="shared" si="18"/>
        <v/>
      </c>
      <c r="J317" s="140"/>
      <c r="K317" s="140"/>
      <c r="L317" s="74" t="str">
        <f>IF(AND(C317="Abierto",D317="Urgente"),A317,"")</f>
        <v/>
      </c>
      <c r="M317" s="74" t="str">
        <f ca="1">IF(AND(C317="Abierto",D317="Urgente"),TODAY()-E317,"")</f>
        <v/>
      </c>
      <c r="N317" s="74" t="str">
        <f>IF(AND(C317="Abierto",D317="Urgente"),RANK(M317,$M$13:$M$767,0)+COUNTIF($M$13:M317,M317)-1,"")</f>
        <v/>
      </c>
      <c r="O317" s="74" t="str">
        <f>IF(AND(C317="Abierto",D317="Alta"),A317,"")</f>
        <v/>
      </c>
      <c r="P317" s="74" t="str">
        <f ca="1">IF(AND(C317="Abierto",D317="Alta"),TODAY()-E317,"")</f>
        <v/>
      </c>
      <c r="Q317" s="74" t="str">
        <f>IF(AND(C317="Abierto",D317="Alta"),RANK(P317,$P$13:$P$767,0)+COUNTIF($P$13:P317,P317)-1+MAX(N:N),"")</f>
        <v/>
      </c>
      <c r="R317" s="74" t="str">
        <f>IF(AND(C317="Abierto",D317="Media"),A317,"")</f>
        <v/>
      </c>
      <c r="S317" s="74" t="str">
        <f ca="1">IF(AND(C317="Abierto",D317="Media"),TODAY()-E317,"")</f>
        <v/>
      </c>
      <c r="T317" s="74" t="str">
        <f>IF(AND(C317="Abierto",D317="Media"),RANK(S317,$S$13:$S$767,0)+COUNTIF($S$13:S317,S317)-1+MAX(N:N,Q:Q),"")</f>
        <v/>
      </c>
      <c r="U317" s="74" t="str">
        <f>IF(AND(C317="Abierto",D317="Baja"),A317,"")</f>
        <v/>
      </c>
      <c r="V317" s="74" t="str">
        <f ca="1">IF(AND(C317="Abierto",D317="Baja"),TODAY()-E317,"")</f>
        <v/>
      </c>
      <c r="W317" s="74" t="str">
        <f>IF(AND(C317="Abierto",D317="Baja"),RANK(V317,$V$13:$V$767,0)+COUNTIF($V$13:V317,V317)-1+MAX(N:N,Q:Q,T:T),"")</f>
        <v/>
      </c>
      <c r="X317" s="139" t="str">
        <f>IF(OR(C317="Resuelto",C317=""),"",SUM(N317,Q317,T317,W317))</f>
        <v/>
      </c>
      <c r="Y317" s="139" t="str">
        <f>IF(OR(C317="Resuelto",C317=""),"",SUM(M317,P317,S317,V317))</f>
        <v/>
      </c>
      <c r="Z317" s="139" t="str">
        <f>IF(OR(C317="Resuelto",C317=""),"",SUM(L317,O317,R317,U317))</f>
        <v/>
      </c>
      <c r="AA317" s="28">
        <v>546</v>
      </c>
      <c r="AB317" s="28" t="str">
        <f t="shared" ref="AB317:AB380" ca="1" si="19">IF(ISNA(VLOOKUP(AA317,$X$13:$Z$764,3,FALSE))=TRUE,"",VLOOKUP(AA317,$X$13:$Z$764,3,FALSE))</f>
        <v/>
      </c>
      <c r="AC317" s="75" t="str">
        <f t="shared" ref="AC317:AC380" ca="1" si="20">IF(ISNA(VLOOKUP(AA317,$X$13:$Z$764,2,FALSE))=TRUE,"",VLOOKUP(AA317,$X$13:$Z$764,2,FALSE))</f>
        <v/>
      </c>
      <c r="AH317" s="78" t="str">
        <f>IF(AI317="","",MAX($AH$5:AH316)+1)</f>
        <v/>
      </c>
      <c r="AI317" s="53" t="str">
        <f>IF(G316="","",IF(COUNTIF($AI$11:AI316,G316)=0,G316,""))</f>
        <v/>
      </c>
      <c r="AJ317" s="53" t="str">
        <f t="shared" ref="AJ317:AJ380" si="21">IF(ISNA(VLOOKUP(AA317,$AH$13:$AI$764,2,FALSE))=TRUE,"",VLOOKUP(AA317,$AH$13:$AI$764,2,FALSE))</f>
        <v/>
      </c>
      <c r="AK317" s="135"/>
    </row>
    <row r="318" spans="1:37" x14ac:dyDescent="0.25">
      <c r="A318" s="136"/>
      <c r="B318" s="136"/>
      <c r="C318" s="136"/>
      <c r="D318" s="136"/>
      <c r="E318" s="137"/>
      <c r="F318" s="137"/>
      <c r="G318" s="136"/>
      <c r="H318" s="137"/>
      <c r="I318" s="140" t="str">
        <f t="shared" si="18"/>
        <v/>
      </c>
      <c r="J318" s="140"/>
      <c r="K318" s="140"/>
      <c r="L318" s="74" t="str">
        <f>IF(AND(C318="Abierto",D318="Urgente"),A318,"")</f>
        <v/>
      </c>
      <c r="M318" s="74" t="str">
        <f ca="1">IF(AND(C318="Abierto",D318="Urgente"),TODAY()-E318,"")</f>
        <v/>
      </c>
      <c r="N318" s="74" t="str">
        <f>IF(AND(C318="Abierto",D318="Urgente"),RANK(M318,$M$13:$M$767,0)+COUNTIF($M$13:M318,M318)-1,"")</f>
        <v/>
      </c>
      <c r="O318" s="74" t="str">
        <f>IF(AND(C318="Abierto",D318="Alta"),A318,"")</f>
        <v/>
      </c>
      <c r="P318" s="74" t="str">
        <f ca="1">IF(AND(C318="Abierto",D318="Alta"),TODAY()-E318,"")</f>
        <v/>
      </c>
      <c r="Q318" s="74" t="str">
        <f>IF(AND(C318="Abierto",D318="Alta"),RANK(P318,$P$13:$P$767,0)+COUNTIF($P$13:P318,P318)-1+MAX(N:N),"")</f>
        <v/>
      </c>
      <c r="R318" s="74" t="str">
        <f>IF(AND(C318="Abierto",D318="Media"),A318,"")</f>
        <v/>
      </c>
      <c r="S318" s="74" t="str">
        <f ca="1">IF(AND(C318="Abierto",D318="Media"),TODAY()-E318,"")</f>
        <v/>
      </c>
      <c r="T318" s="74" t="str">
        <f>IF(AND(C318="Abierto",D318="Media"),RANK(S318,$S$13:$S$767,0)+COUNTIF($S$13:S318,S318)-1+MAX(N:N,Q:Q),"")</f>
        <v/>
      </c>
      <c r="U318" s="74" t="str">
        <f>IF(AND(C318="Abierto",D318="Baja"),A318,"")</f>
        <v/>
      </c>
      <c r="V318" s="74" t="str">
        <f ca="1">IF(AND(C318="Abierto",D318="Baja"),TODAY()-E318,"")</f>
        <v/>
      </c>
      <c r="W318" s="74" t="str">
        <f>IF(AND(C318="Abierto",D318="Baja"),RANK(V318,$V$13:$V$767,0)+COUNTIF($V$13:V318,V318)-1+MAX(N:N,Q:Q,T:T),"")</f>
        <v/>
      </c>
      <c r="X318" s="139" t="str">
        <f>IF(OR(C318="Resuelto",C318=""),"",SUM(N318,Q318,T318,W318))</f>
        <v/>
      </c>
      <c r="Y318" s="139" t="str">
        <f>IF(OR(C318="Resuelto",C318=""),"",SUM(M318,P318,S318,V318))</f>
        <v/>
      </c>
      <c r="Z318" s="139" t="str">
        <f>IF(OR(C318="Resuelto",C318=""),"",SUM(L318,O318,R318,U318))</f>
        <v/>
      </c>
      <c r="AA318" s="28">
        <v>547</v>
      </c>
      <c r="AB318" s="28" t="str">
        <f t="shared" ca="1" si="19"/>
        <v/>
      </c>
      <c r="AC318" s="75" t="str">
        <f t="shared" ca="1" si="20"/>
        <v/>
      </c>
      <c r="AH318" s="78" t="str">
        <f>IF(AI318="","",MAX($AH$5:AH317)+1)</f>
        <v/>
      </c>
      <c r="AI318" s="53" t="str">
        <f>IF(G317="","",IF(COUNTIF($AI$11:AI317,G317)=0,G317,""))</f>
        <v/>
      </c>
      <c r="AJ318" s="53" t="str">
        <f t="shared" si="21"/>
        <v/>
      </c>
      <c r="AK318" s="135"/>
    </row>
    <row r="319" spans="1:37" x14ac:dyDescent="0.25">
      <c r="A319" s="136"/>
      <c r="B319" s="136"/>
      <c r="C319" s="136"/>
      <c r="D319" s="136"/>
      <c r="E319" s="137"/>
      <c r="F319" s="137"/>
      <c r="G319" s="136"/>
      <c r="H319" s="137"/>
      <c r="I319" s="140" t="str">
        <f t="shared" si="18"/>
        <v/>
      </c>
      <c r="J319" s="140"/>
      <c r="K319" s="140"/>
      <c r="L319" s="74" t="str">
        <f>IF(AND(C319="Abierto",D319="Urgente"),A319,"")</f>
        <v/>
      </c>
      <c r="M319" s="74" t="str">
        <f ca="1">IF(AND(C319="Abierto",D319="Urgente"),TODAY()-E319,"")</f>
        <v/>
      </c>
      <c r="N319" s="74" t="str">
        <f>IF(AND(C319="Abierto",D319="Urgente"),RANK(M319,$M$13:$M$767,0)+COUNTIF($M$13:M319,M319)-1,"")</f>
        <v/>
      </c>
      <c r="O319" s="74" t="str">
        <f>IF(AND(C319="Abierto",D319="Alta"),A319,"")</f>
        <v/>
      </c>
      <c r="P319" s="74" t="str">
        <f ca="1">IF(AND(C319="Abierto",D319="Alta"),TODAY()-E319,"")</f>
        <v/>
      </c>
      <c r="Q319" s="74" t="str">
        <f>IF(AND(C319="Abierto",D319="Alta"),RANK(P319,$P$13:$P$767,0)+COUNTIF($P$13:P319,P319)-1+MAX(N:N),"")</f>
        <v/>
      </c>
      <c r="R319" s="74" t="str">
        <f>IF(AND(C319="Abierto",D319="Media"),A319,"")</f>
        <v/>
      </c>
      <c r="S319" s="74" t="str">
        <f ca="1">IF(AND(C319="Abierto",D319="Media"),TODAY()-E319,"")</f>
        <v/>
      </c>
      <c r="T319" s="74" t="str">
        <f>IF(AND(C319="Abierto",D319="Media"),RANK(S319,$S$13:$S$767,0)+COUNTIF($S$13:S319,S319)-1+MAX(N:N,Q:Q),"")</f>
        <v/>
      </c>
      <c r="U319" s="74" t="str">
        <f>IF(AND(C319="Abierto",D319="Baja"),A319,"")</f>
        <v/>
      </c>
      <c r="V319" s="74" t="str">
        <f ca="1">IF(AND(C319="Abierto",D319="Baja"),TODAY()-E319,"")</f>
        <v/>
      </c>
      <c r="W319" s="74" t="str">
        <f>IF(AND(C319="Abierto",D319="Baja"),RANK(V319,$V$13:$V$767,0)+COUNTIF($V$13:V319,V319)-1+MAX(N:N,Q:Q,T:T),"")</f>
        <v/>
      </c>
      <c r="X319" s="139" t="str">
        <f>IF(OR(C319="Resuelto",C319=""),"",SUM(N319,Q319,T319,W319))</f>
        <v/>
      </c>
      <c r="Y319" s="139" t="str">
        <f>IF(OR(C319="Resuelto",C319=""),"",SUM(M319,P319,S319,V319))</f>
        <v/>
      </c>
      <c r="Z319" s="139" t="str">
        <f>IF(OR(C319="Resuelto",C319=""),"",SUM(L319,O319,R319,U319))</f>
        <v/>
      </c>
      <c r="AA319" s="28">
        <v>548</v>
      </c>
      <c r="AB319" s="28" t="str">
        <f t="shared" ca="1" si="19"/>
        <v/>
      </c>
      <c r="AC319" s="75" t="str">
        <f t="shared" ca="1" si="20"/>
        <v/>
      </c>
      <c r="AH319" s="78" t="str">
        <f>IF(AI319="","",MAX($AH$5:AH318)+1)</f>
        <v/>
      </c>
      <c r="AI319" s="53" t="str">
        <f>IF(G318="","",IF(COUNTIF($AI$11:AI318,G318)=0,G318,""))</f>
        <v/>
      </c>
      <c r="AJ319" s="53" t="str">
        <f t="shared" si="21"/>
        <v/>
      </c>
      <c r="AK319" s="135"/>
    </row>
    <row r="320" spans="1:37" x14ac:dyDescent="0.25">
      <c r="A320" s="136"/>
      <c r="B320" s="136"/>
      <c r="C320" s="136"/>
      <c r="D320" s="136"/>
      <c r="E320" s="137"/>
      <c r="F320" s="137"/>
      <c r="G320" s="136"/>
      <c r="H320" s="137"/>
      <c r="I320" s="140" t="str">
        <f t="shared" si="18"/>
        <v/>
      </c>
      <c r="J320" s="140"/>
      <c r="K320" s="140"/>
      <c r="L320" s="74" t="str">
        <f>IF(AND(C320="Abierto",D320="Urgente"),A320,"")</f>
        <v/>
      </c>
      <c r="M320" s="74" t="str">
        <f ca="1">IF(AND(C320="Abierto",D320="Urgente"),TODAY()-E320,"")</f>
        <v/>
      </c>
      <c r="N320" s="74" t="str">
        <f>IF(AND(C320="Abierto",D320="Urgente"),RANK(M320,$M$13:$M$767,0)+COUNTIF($M$13:M320,M320)-1,"")</f>
        <v/>
      </c>
      <c r="O320" s="74" t="str">
        <f>IF(AND(C320="Abierto",D320="Alta"),A320,"")</f>
        <v/>
      </c>
      <c r="P320" s="74" t="str">
        <f ca="1">IF(AND(C320="Abierto",D320="Alta"),TODAY()-E320,"")</f>
        <v/>
      </c>
      <c r="Q320" s="74" t="str">
        <f>IF(AND(C320="Abierto",D320="Alta"),RANK(P320,$P$13:$P$767,0)+COUNTIF($P$13:P320,P320)-1+MAX(N:N),"")</f>
        <v/>
      </c>
      <c r="R320" s="74" t="str">
        <f>IF(AND(C320="Abierto",D320="Media"),A320,"")</f>
        <v/>
      </c>
      <c r="S320" s="74" t="str">
        <f ca="1">IF(AND(C320="Abierto",D320="Media"),TODAY()-E320,"")</f>
        <v/>
      </c>
      <c r="T320" s="74" t="str">
        <f>IF(AND(C320="Abierto",D320="Media"),RANK(S320,$S$13:$S$767,0)+COUNTIF($S$13:S320,S320)-1+MAX(N:N,Q:Q),"")</f>
        <v/>
      </c>
      <c r="U320" s="74" t="str">
        <f>IF(AND(C320="Abierto",D320="Baja"),A320,"")</f>
        <v/>
      </c>
      <c r="V320" s="74" t="str">
        <f ca="1">IF(AND(C320="Abierto",D320="Baja"),TODAY()-E320,"")</f>
        <v/>
      </c>
      <c r="W320" s="74" t="str">
        <f>IF(AND(C320="Abierto",D320="Baja"),RANK(V320,$V$13:$V$767,0)+COUNTIF($V$13:V320,V320)-1+MAX(N:N,Q:Q,T:T),"")</f>
        <v/>
      </c>
      <c r="X320" s="139" t="str">
        <f>IF(OR(C320="Resuelto",C320=""),"",SUM(N320,Q320,T320,W320))</f>
        <v/>
      </c>
      <c r="Y320" s="139" t="str">
        <f>IF(OR(C320="Resuelto",C320=""),"",SUM(M320,P320,S320,V320))</f>
        <v/>
      </c>
      <c r="Z320" s="139" t="str">
        <f>IF(OR(C320="Resuelto",C320=""),"",SUM(L320,O320,R320,U320))</f>
        <v/>
      </c>
      <c r="AA320" s="28">
        <v>549</v>
      </c>
      <c r="AB320" s="28" t="str">
        <f t="shared" ca="1" si="19"/>
        <v/>
      </c>
      <c r="AC320" s="75" t="str">
        <f t="shared" ca="1" si="20"/>
        <v/>
      </c>
      <c r="AH320" s="78" t="str">
        <f>IF(AI320="","",MAX($AH$5:AH319)+1)</f>
        <v/>
      </c>
      <c r="AI320" s="53" t="str">
        <f>IF(G319="","",IF(COUNTIF($AI$11:AI319,G319)=0,G319,""))</f>
        <v/>
      </c>
      <c r="AJ320" s="53" t="str">
        <f t="shared" si="21"/>
        <v/>
      </c>
      <c r="AK320" s="135"/>
    </row>
    <row r="321" spans="1:37" x14ac:dyDescent="0.25">
      <c r="A321" s="136"/>
      <c r="B321" s="136"/>
      <c r="C321" s="136"/>
      <c r="D321" s="136"/>
      <c r="E321" s="137"/>
      <c r="F321" s="137"/>
      <c r="G321" s="136"/>
      <c r="H321" s="137"/>
      <c r="I321" s="140" t="str">
        <f t="shared" si="18"/>
        <v/>
      </c>
      <c r="J321" s="140"/>
      <c r="K321" s="140"/>
      <c r="L321" s="74" t="str">
        <f>IF(AND(C321="Abierto",D321="Urgente"),A321,"")</f>
        <v/>
      </c>
      <c r="M321" s="74" t="str">
        <f ca="1">IF(AND(C321="Abierto",D321="Urgente"),TODAY()-E321,"")</f>
        <v/>
      </c>
      <c r="N321" s="74" t="str">
        <f>IF(AND(C321="Abierto",D321="Urgente"),RANK(M321,$M$13:$M$767,0)+COUNTIF($M$13:M321,M321)-1,"")</f>
        <v/>
      </c>
      <c r="O321" s="74" t="str">
        <f>IF(AND(C321="Abierto",D321="Alta"),A321,"")</f>
        <v/>
      </c>
      <c r="P321" s="74" t="str">
        <f ca="1">IF(AND(C321="Abierto",D321="Alta"),TODAY()-E321,"")</f>
        <v/>
      </c>
      <c r="Q321" s="74" t="str">
        <f>IF(AND(C321="Abierto",D321="Alta"),RANK(P321,$P$13:$P$767,0)+COUNTIF($P$13:P321,P321)-1+MAX(N:N),"")</f>
        <v/>
      </c>
      <c r="R321" s="74" t="str">
        <f>IF(AND(C321="Abierto",D321="Media"),A321,"")</f>
        <v/>
      </c>
      <c r="S321" s="74" t="str">
        <f ca="1">IF(AND(C321="Abierto",D321="Media"),TODAY()-E321,"")</f>
        <v/>
      </c>
      <c r="T321" s="74" t="str">
        <f>IF(AND(C321="Abierto",D321="Media"),RANK(S321,$S$13:$S$767,0)+COUNTIF($S$13:S321,S321)-1+MAX(N:N,Q:Q),"")</f>
        <v/>
      </c>
      <c r="U321" s="74" t="str">
        <f>IF(AND(C321="Abierto",D321="Baja"),A321,"")</f>
        <v/>
      </c>
      <c r="V321" s="74" t="str">
        <f ca="1">IF(AND(C321="Abierto",D321="Baja"),TODAY()-E321,"")</f>
        <v/>
      </c>
      <c r="W321" s="74" t="str">
        <f>IF(AND(C321="Abierto",D321="Baja"),RANK(V321,$V$13:$V$767,0)+COUNTIF($V$13:V321,V321)-1+MAX(N:N,Q:Q,T:T),"")</f>
        <v/>
      </c>
      <c r="X321" s="139" t="str">
        <f>IF(OR(C321="Resuelto",C321=""),"",SUM(N321,Q321,T321,W321))</f>
        <v/>
      </c>
      <c r="Y321" s="139" t="str">
        <f>IF(OR(C321="Resuelto",C321=""),"",SUM(M321,P321,S321,V321))</f>
        <v/>
      </c>
      <c r="Z321" s="139" t="str">
        <f>IF(OR(C321="Resuelto",C321=""),"",SUM(L321,O321,R321,U321))</f>
        <v/>
      </c>
      <c r="AA321" s="28">
        <v>550</v>
      </c>
      <c r="AB321" s="28" t="str">
        <f t="shared" ca="1" si="19"/>
        <v/>
      </c>
      <c r="AC321" s="75" t="str">
        <f t="shared" ca="1" si="20"/>
        <v/>
      </c>
      <c r="AH321" s="78" t="str">
        <f>IF(AI321="","",MAX($AH$5:AH320)+1)</f>
        <v/>
      </c>
      <c r="AI321" s="53" t="str">
        <f>IF(G320="","",IF(COUNTIF($AI$11:AI320,G320)=0,G320,""))</f>
        <v/>
      </c>
      <c r="AJ321" s="53" t="str">
        <f t="shared" si="21"/>
        <v/>
      </c>
      <c r="AK321" s="135"/>
    </row>
    <row r="322" spans="1:37" x14ac:dyDescent="0.25">
      <c r="A322" s="136"/>
      <c r="B322" s="136"/>
      <c r="C322" s="136"/>
      <c r="D322" s="136"/>
      <c r="E322" s="137"/>
      <c r="F322" s="137"/>
      <c r="G322" s="136"/>
      <c r="H322" s="137"/>
      <c r="I322" s="140" t="str">
        <f t="shared" si="18"/>
        <v/>
      </c>
      <c r="J322" s="140"/>
      <c r="K322" s="140"/>
      <c r="L322" s="74" t="str">
        <f>IF(AND(C322="Abierto",D322="Urgente"),A322,"")</f>
        <v/>
      </c>
      <c r="M322" s="74" t="str">
        <f ca="1">IF(AND(C322="Abierto",D322="Urgente"),TODAY()-E322,"")</f>
        <v/>
      </c>
      <c r="N322" s="74" t="str">
        <f>IF(AND(C322="Abierto",D322="Urgente"),RANK(M322,$M$13:$M$767,0)+COUNTIF($M$13:M322,M322)-1,"")</f>
        <v/>
      </c>
      <c r="O322" s="74" t="str">
        <f>IF(AND(C322="Abierto",D322="Alta"),A322,"")</f>
        <v/>
      </c>
      <c r="P322" s="74" t="str">
        <f ca="1">IF(AND(C322="Abierto",D322="Alta"),TODAY()-E322,"")</f>
        <v/>
      </c>
      <c r="Q322" s="74" t="str">
        <f>IF(AND(C322="Abierto",D322="Alta"),RANK(P322,$P$13:$P$767,0)+COUNTIF($P$13:P322,P322)-1+MAX(N:N),"")</f>
        <v/>
      </c>
      <c r="R322" s="74" t="str">
        <f>IF(AND(C322="Abierto",D322="Media"),A322,"")</f>
        <v/>
      </c>
      <c r="S322" s="74" t="str">
        <f ca="1">IF(AND(C322="Abierto",D322="Media"),TODAY()-E322,"")</f>
        <v/>
      </c>
      <c r="T322" s="74" t="str">
        <f>IF(AND(C322="Abierto",D322="Media"),RANK(S322,$S$13:$S$767,0)+COUNTIF($S$13:S322,S322)-1+MAX(N:N,Q:Q),"")</f>
        <v/>
      </c>
      <c r="U322" s="74" t="str">
        <f>IF(AND(C322="Abierto",D322="Baja"),A322,"")</f>
        <v/>
      </c>
      <c r="V322" s="74" t="str">
        <f ca="1">IF(AND(C322="Abierto",D322="Baja"),TODAY()-E322,"")</f>
        <v/>
      </c>
      <c r="W322" s="74" t="str">
        <f>IF(AND(C322="Abierto",D322="Baja"),RANK(V322,$V$13:$V$767,0)+COUNTIF($V$13:V322,V322)-1+MAX(N:N,Q:Q,T:T),"")</f>
        <v/>
      </c>
      <c r="X322" s="139" t="str">
        <f>IF(OR(C322="Resuelto",C322=""),"",SUM(N322,Q322,T322,W322))</f>
        <v/>
      </c>
      <c r="Y322" s="139" t="str">
        <f>IF(OR(C322="Resuelto",C322=""),"",SUM(M322,P322,S322,V322))</f>
        <v/>
      </c>
      <c r="Z322" s="139" t="str">
        <f>IF(OR(C322="Resuelto",C322=""),"",SUM(L322,O322,R322,U322))</f>
        <v/>
      </c>
      <c r="AA322" s="28">
        <v>551</v>
      </c>
      <c r="AB322" s="28" t="str">
        <f t="shared" ca="1" si="19"/>
        <v/>
      </c>
      <c r="AC322" s="75" t="str">
        <f t="shared" ca="1" si="20"/>
        <v/>
      </c>
      <c r="AH322" s="78" t="str">
        <f>IF(AI322="","",MAX($AH$5:AH321)+1)</f>
        <v/>
      </c>
      <c r="AI322" s="53" t="str">
        <f>IF(G321="","",IF(COUNTIF($AI$11:AI321,G321)=0,G321,""))</f>
        <v/>
      </c>
      <c r="AJ322" s="53" t="str">
        <f t="shared" si="21"/>
        <v/>
      </c>
      <c r="AK322" s="135"/>
    </row>
    <row r="323" spans="1:37" x14ac:dyDescent="0.25">
      <c r="A323" s="136"/>
      <c r="B323" s="136"/>
      <c r="C323" s="136"/>
      <c r="D323" s="136"/>
      <c r="E323" s="137"/>
      <c r="F323" s="137"/>
      <c r="G323" s="136"/>
      <c r="H323" s="137"/>
      <c r="I323" s="140" t="str">
        <f t="shared" si="18"/>
        <v/>
      </c>
      <c r="J323" s="140"/>
      <c r="K323" s="140"/>
      <c r="L323" s="74" t="str">
        <f>IF(AND(C323="Abierto",D323="Urgente"),A323,"")</f>
        <v/>
      </c>
      <c r="M323" s="74" t="str">
        <f ca="1">IF(AND(C323="Abierto",D323="Urgente"),TODAY()-E323,"")</f>
        <v/>
      </c>
      <c r="N323" s="74" t="str">
        <f>IF(AND(C323="Abierto",D323="Urgente"),RANK(M323,$M$13:$M$767,0)+COUNTIF($M$13:M323,M323)-1,"")</f>
        <v/>
      </c>
      <c r="O323" s="74" t="str">
        <f>IF(AND(C323="Abierto",D323="Alta"),A323,"")</f>
        <v/>
      </c>
      <c r="P323" s="74" t="str">
        <f ca="1">IF(AND(C323="Abierto",D323="Alta"),TODAY()-E323,"")</f>
        <v/>
      </c>
      <c r="Q323" s="74" t="str">
        <f>IF(AND(C323="Abierto",D323="Alta"),RANK(P323,$P$13:$P$767,0)+COUNTIF($P$13:P323,P323)-1+MAX(N:N),"")</f>
        <v/>
      </c>
      <c r="R323" s="74" t="str">
        <f>IF(AND(C323="Abierto",D323="Media"),A323,"")</f>
        <v/>
      </c>
      <c r="S323" s="74" t="str">
        <f ca="1">IF(AND(C323="Abierto",D323="Media"),TODAY()-E323,"")</f>
        <v/>
      </c>
      <c r="T323" s="74" t="str">
        <f>IF(AND(C323="Abierto",D323="Media"),RANK(S323,$S$13:$S$767,0)+COUNTIF($S$13:S323,S323)-1+MAX(N:N,Q:Q),"")</f>
        <v/>
      </c>
      <c r="U323" s="74" t="str">
        <f>IF(AND(C323="Abierto",D323="Baja"),A323,"")</f>
        <v/>
      </c>
      <c r="V323" s="74" t="str">
        <f ca="1">IF(AND(C323="Abierto",D323="Baja"),TODAY()-E323,"")</f>
        <v/>
      </c>
      <c r="W323" s="74" t="str">
        <f>IF(AND(C323="Abierto",D323="Baja"),RANK(V323,$V$13:$V$767,0)+COUNTIF($V$13:V323,V323)-1+MAX(N:N,Q:Q,T:T),"")</f>
        <v/>
      </c>
      <c r="X323" s="139" t="str">
        <f>IF(OR(C323="Resuelto",C323=""),"",SUM(N323,Q323,T323,W323))</f>
        <v/>
      </c>
      <c r="Y323" s="139" t="str">
        <f>IF(OR(C323="Resuelto",C323=""),"",SUM(M323,P323,S323,V323))</f>
        <v/>
      </c>
      <c r="Z323" s="139" t="str">
        <f>IF(OR(C323="Resuelto",C323=""),"",SUM(L323,O323,R323,U323))</f>
        <v/>
      </c>
      <c r="AA323" s="28">
        <v>552</v>
      </c>
      <c r="AB323" s="28" t="str">
        <f t="shared" ca="1" si="19"/>
        <v/>
      </c>
      <c r="AC323" s="75" t="str">
        <f t="shared" ca="1" si="20"/>
        <v/>
      </c>
      <c r="AH323" s="78" t="str">
        <f>IF(AI323="","",MAX($AH$5:AH322)+1)</f>
        <v/>
      </c>
      <c r="AI323" s="53" t="str">
        <f>IF(G322="","",IF(COUNTIF($AI$11:AI322,G322)=0,G322,""))</f>
        <v/>
      </c>
      <c r="AJ323" s="53" t="str">
        <f t="shared" si="21"/>
        <v/>
      </c>
      <c r="AK323" s="135"/>
    </row>
    <row r="324" spans="1:37" x14ac:dyDescent="0.25">
      <c r="A324" s="136"/>
      <c r="B324" s="136"/>
      <c r="C324" s="136"/>
      <c r="D324" s="136"/>
      <c r="E324" s="137"/>
      <c r="F324" s="137"/>
      <c r="G324" s="136"/>
      <c r="H324" s="137"/>
      <c r="I324" s="140" t="str">
        <f t="shared" si="18"/>
        <v/>
      </c>
      <c r="J324" s="140"/>
      <c r="K324" s="140"/>
      <c r="L324" s="74" t="str">
        <f>IF(AND(C324="Abierto",D324="Urgente"),A324,"")</f>
        <v/>
      </c>
      <c r="M324" s="74" t="str">
        <f ca="1">IF(AND(C324="Abierto",D324="Urgente"),TODAY()-E324,"")</f>
        <v/>
      </c>
      <c r="N324" s="74" t="str">
        <f>IF(AND(C324="Abierto",D324="Urgente"),RANK(M324,$M$13:$M$767,0)+COUNTIF($M$13:M324,M324)-1,"")</f>
        <v/>
      </c>
      <c r="O324" s="74" t="str">
        <f>IF(AND(C324="Abierto",D324="Alta"),A324,"")</f>
        <v/>
      </c>
      <c r="P324" s="74" t="str">
        <f ca="1">IF(AND(C324="Abierto",D324="Alta"),TODAY()-E324,"")</f>
        <v/>
      </c>
      <c r="Q324" s="74" t="str">
        <f>IF(AND(C324="Abierto",D324="Alta"),RANK(P324,$P$13:$P$767,0)+COUNTIF($P$13:P324,P324)-1+MAX(N:N),"")</f>
        <v/>
      </c>
      <c r="R324" s="74" t="str">
        <f>IF(AND(C324="Abierto",D324="Media"),A324,"")</f>
        <v/>
      </c>
      <c r="S324" s="74" t="str">
        <f ca="1">IF(AND(C324="Abierto",D324="Media"),TODAY()-E324,"")</f>
        <v/>
      </c>
      <c r="T324" s="74" t="str">
        <f>IF(AND(C324="Abierto",D324="Media"),RANK(S324,$S$13:$S$767,0)+COUNTIF($S$13:S324,S324)-1+MAX(N:N,Q:Q),"")</f>
        <v/>
      </c>
      <c r="U324" s="74" t="str">
        <f>IF(AND(C324="Abierto",D324="Baja"),A324,"")</f>
        <v/>
      </c>
      <c r="V324" s="74" t="str">
        <f ca="1">IF(AND(C324="Abierto",D324="Baja"),TODAY()-E324,"")</f>
        <v/>
      </c>
      <c r="W324" s="74" t="str">
        <f>IF(AND(C324="Abierto",D324="Baja"),RANK(V324,$V$13:$V$767,0)+COUNTIF($V$13:V324,V324)-1+MAX(N:N,Q:Q,T:T),"")</f>
        <v/>
      </c>
      <c r="X324" s="139" t="str">
        <f>IF(OR(C324="Resuelto",C324=""),"",SUM(N324,Q324,T324,W324))</f>
        <v/>
      </c>
      <c r="Y324" s="139" t="str">
        <f>IF(OR(C324="Resuelto",C324=""),"",SUM(M324,P324,S324,V324))</f>
        <v/>
      </c>
      <c r="Z324" s="139" t="str">
        <f>IF(OR(C324="Resuelto",C324=""),"",SUM(L324,O324,R324,U324))</f>
        <v/>
      </c>
      <c r="AA324" s="28">
        <v>553</v>
      </c>
      <c r="AB324" s="28" t="str">
        <f t="shared" ca="1" si="19"/>
        <v/>
      </c>
      <c r="AC324" s="75" t="str">
        <f t="shared" ca="1" si="20"/>
        <v/>
      </c>
      <c r="AH324" s="78" t="str">
        <f>IF(AI324="","",MAX($AH$5:AH323)+1)</f>
        <v/>
      </c>
      <c r="AI324" s="53" t="str">
        <f>IF(G323="","",IF(COUNTIF($AI$11:AI323,G323)=0,G323,""))</f>
        <v/>
      </c>
      <c r="AJ324" s="53" t="str">
        <f t="shared" si="21"/>
        <v/>
      </c>
      <c r="AK324" s="135"/>
    </row>
    <row r="325" spans="1:37" x14ac:dyDescent="0.25">
      <c r="A325" s="136"/>
      <c r="B325" s="136"/>
      <c r="C325" s="136"/>
      <c r="D325" s="136"/>
      <c r="E325" s="137"/>
      <c r="F325" s="137"/>
      <c r="G325" s="136"/>
      <c r="H325" s="137"/>
      <c r="I325" s="140" t="str">
        <f t="shared" si="18"/>
        <v/>
      </c>
      <c r="J325" s="140"/>
      <c r="K325" s="140"/>
      <c r="L325" s="74" t="str">
        <f>IF(AND(C325="Abierto",D325="Urgente"),A325,"")</f>
        <v/>
      </c>
      <c r="M325" s="74" t="str">
        <f ca="1">IF(AND(C325="Abierto",D325="Urgente"),TODAY()-E325,"")</f>
        <v/>
      </c>
      <c r="N325" s="74" t="str">
        <f>IF(AND(C325="Abierto",D325="Urgente"),RANK(M325,$M$13:$M$767,0)+COUNTIF($M$13:M325,M325)-1,"")</f>
        <v/>
      </c>
      <c r="O325" s="74" t="str">
        <f>IF(AND(C325="Abierto",D325="Alta"),A325,"")</f>
        <v/>
      </c>
      <c r="P325" s="74" t="str">
        <f ca="1">IF(AND(C325="Abierto",D325="Alta"),TODAY()-E325,"")</f>
        <v/>
      </c>
      <c r="Q325" s="74" t="str">
        <f>IF(AND(C325="Abierto",D325="Alta"),RANK(P325,$P$13:$P$767,0)+COUNTIF($P$13:P325,P325)-1+MAX(N:N),"")</f>
        <v/>
      </c>
      <c r="R325" s="74" t="str">
        <f>IF(AND(C325="Abierto",D325="Media"),A325,"")</f>
        <v/>
      </c>
      <c r="S325" s="74" t="str">
        <f ca="1">IF(AND(C325="Abierto",D325="Media"),TODAY()-E325,"")</f>
        <v/>
      </c>
      <c r="T325" s="74" t="str">
        <f>IF(AND(C325="Abierto",D325="Media"),RANK(S325,$S$13:$S$767,0)+COUNTIF($S$13:S325,S325)-1+MAX(N:N,Q:Q),"")</f>
        <v/>
      </c>
      <c r="U325" s="74" t="str">
        <f>IF(AND(C325="Abierto",D325="Baja"),A325,"")</f>
        <v/>
      </c>
      <c r="V325" s="74" t="str">
        <f ca="1">IF(AND(C325="Abierto",D325="Baja"),TODAY()-E325,"")</f>
        <v/>
      </c>
      <c r="W325" s="74" t="str">
        <f>IF(AND(C325="Abierto",D325="Baja"),RANK(V325,$V$13:$V$767,0)+COUNTIF($V$13:V325,V325)-1+MAX(N:N,Q:Q,T:T),"")</f>
        <v/>
      </c>
      <c r="X325" s="139" t="str">
        <f>IF(OR(C325="Resuelto",C325=""),"",SUM(N325,Q325,T325,W325))</f>
        <v/>
      </c>
      <c r="Y325" s="139" t="str">
        <f>IF(OR(C325="Resuelto",C325=""),"",SUM(M325,P325,S325,V325))</f>
        <v/>
      </c>
      <c r="Z325" s="139" t="str">
        <f>IF(OR(C325="Resuelto",C325=""),"",SUM(L325,O325,R325,U325))</f>
        <v/>
      </c>
      <c r="AA325" s="28">
        <v>554</v>
      </c>
      <c r="AB325" s="28" t="str">
        <f t="shared" ca="1" si="19"/>
        <v/>
      </c>
      <c r="AC325" s="75" t="str">
        <f t="shared" ca="1" si="20"/>
        <v/>
      </c>
      <c r="AH325" s="78" t="str">
        <f>IF(AI325="","",MAX($AH$5:AH324)+1)</f>
        <v/>
      </c>
      <c r="AI325" s="53" t="str">
        <f>IF(G324="","",IF(COUNTIF($AI$11:AI324,G324)=0,G324,""))</f>
        <v/>
      </c>
      <c r="AJ325" s="53" t="str">
        <f t="shared" si="21"/>
        <v/>
      </c>
      <c r="AK325" s="135"/>
    </row>
    <row r="326" spans="1:37" x14ac:dyDescent="0.25">
      <c r="A326" s="136"/>
      <c r="B326" s="136"/>
      <c r="C326" s="136"/>
      <c r="D326" s="136"/>
      <c r="E326" s="137"/>
      <c r="F326" s="137"/>
      <c r="G326" s="136"/>
      <c r="H326" s="137"/>
      <c r="I326" s="140" t="str">
        <f t="shared" si="18"/>
        <v/>
      </c>
      <c r="J326" s="140"/>
      <c r="K326" s="140"/>
      <c r="L326" s="74" t="str">
        <f>IF(AND(C326="Abierto",D326="Urgente"),A326,"")</f>
        <v/>
      </c>
      <c r="M326" s="74" t="str">
        <f ca="1">IF(AND(C326="Abierto",D326="Urgente"),TODAY()-E326,"")</f>
        <v/>
      </c>
      <c r="N326" s="74" t="str">
        <f>IF(AND(C326="Abierto",D326="Urgente"),RANK(M326,$M$13:$M$767,0)+COUNTIF($M$13:M326,M326)-1,"")</f>
        <v/>
      </c>
      <c r="O326" s="74" t="str">
        <f>IF(AND(C326="Abierto",D326="Alta"),A326,"")</f>
        <v/>
      </c>
      <c r="P326" s="74" t="str">
        <f ca="1">IF(AND(C326="Abierto",D326="Alta"),TODAY()-E326,"")</f>
        <v/>
      </c>
      <c r="Q326" s="74" t="str">
        <f>IF(AND(C326="Abierto",D326="Alta"),RANK(P326,$P$13:$P$767,0)+COUNTIF($P$13:P326,P326)-1+MAX(N:N),"")</f>
        <v/>
      </c>
      <c r="R326" s="74" t="str">
        <f>IF(AND(C326="Abierto",D326="Media"),A326,"")</f>
        <v/>
      </c>
      <c r="S326" s="74" t="str">
        <f ca="1">IF(AND(C326="Abierto",D326="Media"),TODAY()-E326,"")</f>
        <v/>
      </c>
      <c r="T326" s="74" t="str">
        <f>IF(AND(C326="Abierto",D326="Media"),RANK(S326,$S$13:$S$767,0)+COUNTIF($S$13:S326,S326)-1+MAX(N:N,Q:Q),"")</f>
        <v/>
      </c>
      <c r="U326" s="74" t="str">
        <f>IF(AND(C326="Abierto",D326="Baja"),A326,"")</f>
        <v/>
      </c>
      <c r="V326" s="74" t="str">
        <f ca="1">IF(AND(C326="Abierto",D326="Baja"),TODAY()-E326,"")</f>
        <v/>
      </c>
      <c r="W326" s="74" t="str">
        <f>IF(AND(C326="Abierto",D326="Baja"),RANK(V326,$V$13:$V$767,0)+COUNTIF($V$13:V326,V326)-1+MAX(N:N,Q:Q,T:T),"")</f>
        <v/>
      </c>
      <c r="X326" s="139" t="str">
        <f>IF(OR(C326="Resuelto",C326=""),"",SUM(N326,Q326,T326,W326))</f>
        <v/>
      </c>
      <c r="Y326" s="139" t="str">
        <f>IF(OR(C326="Resuelto",C326=""),"",SUM(M326,P326,S326,V326))</f>
        <v/>
      </c>
      <c r="Z326" s="139" t="str">
        <f>IF(OR(C326="Resuelto",C326=""),"",SUM(L326,O326,R326,U326))</f>
        <v/>
      </c>
      <c r="AA326" s="28">
        <v>555</v>
      </c>
      <c r="AB326" s="28" t="str">
        <f t="shared" ca="1" si="19"/>
        <v/>
      </c>
      <c r="AC326" s="75" t="str">
        <f t="shared" ca="1" si="20"/>
        <v/>
      </c>
      <c r="AH326" s="78" t="str">
        <f>IF(AI326="","",MAX($AH$5:AH325)+1)</f>
        <v/>
      </c>
      <c r="AI326" s="53" t="str">
        <f>IF(G325="","",IF(COUNTIF($AI$11:AI325,G325)=0,G325,""))</f>
        <v/>
      </c>
      <c r="AJ326" s="53" t="str">
        <f t="shared" si="21"/>
        <v/>
      </c>
      <c r="AK326" s="135"/>
    </row>
    <row r="327" spans="1:37" x14ac:dyDescent="0.25">
      <c r="A327" s="136"/>
      <c r="B327" s="136"/>
      <c r="C327" s="136"/>
      <c r="D327" s="136"/>
      <c r="E327" s="137"/>
      <c r="F327" s="137"/>
      <c r="G327" s="136"/>
      <c r="H327" s="137"/>
      <c r="I327" s="140" t="str">
        <f t="shared" si="18"/>
        <v/>
      </c>
      <c r="J327" s="140"/>
      <c r="K327" s="140"/>
      <c r="L327" s="74" t="str">
        <f>IF(AND(C327="Abierto",D327="Urgente"),A327,"")</f>
        <v/>
      </c>
      <c r="M327" s="74" t="str">
        <f ca="1">IF(AND(C327="Abierto",D327="Urgente"),TODAY()-E327,"")</f>
        <v/>
      </c>
      <c r="N327" s="74" t="str">
        <f>IF(AND(C327="Abierto",D327="Urgente"),RANK(M327,$M$13:$M$767,0)+COUNTIF($M$13:M327,M327)-1,"")</f>
        <v/>
      </c>
      <c r="O327" s="74" t="str">
        <f>IF(AND(C327="Abierto",D327="Alta"),A327,"")</f>
        <v/>
      </c>
      <c r="P327" s="74" t="str">
        <f ca="1">IF(AND(C327="Abierto",D327="Alta"),TODAY()-E327,"")</f>
        <v/>
      </c>
      <c r="Q327" s="74" t="str">
        <f>IF(AND(C327="Abierto",D327="Alta"),RANK(P327,$P$13:$P$767,0)+COUNTIF($P$13:P327,P327)-1+MAX(N:N),"")</f>
        <v/>
      </c>
      <c r="R327" s="74" t="str">
        <f>IF(AND(C327="Abierto",D327="Media"),A327,"")</f>
        <v/>
      </c>
      <c r="S327" s="74" t="str">
        <f ca="1">IF(AND(C327="Abierto",D327="Media"),TODAY()-E327,"")</f>
        <v/>
      </c>
      <c r="T327" s="74" t="str">
        <f>IF(AND(C327="Abierto",D327="Media"),RANK(S327,$S$13:$S$767,0)+COUNTIF($S$13:S327,S327)-1+MAX(N:N,Q:Q),"")</f>
        <v/>
      </c>
      <c r="U327" s="74" t="str">
        <f>IF(AND(C327="Abierto",D327="Baja"),A327,"")</f>
        <v/>
      </c>
      <c r="V327" s="74" t="str">
        <f ca="1">IF(AND(C327="Abierto",D327="Baja"),TODAY()-E327,"")</f>
        <v/>
      </c>
      <c r="W327" s="74" t="str">
        <f>IF(AND(C327="Abierto",D327="Baja"),RANK(V327,$V$13:$V$767,0)+COUNTIF($V$13:V327,V327)-1+MAX(N:N,Q:Q,T:T),"")</f>
        <v/>
      </c>
      <c r="X327" s="139" t="str">
        <f>IF(OR(C327="Resuelto",C327=""),"",SUM(N327,Q327,T327,W327))</f>
        <v/>
      </c>
      <c r="Y327" s="139" t="str">
        <f>IF(OR(C327="Resuelto",C327=""),"",SUM(M327,P327,S327,V327))</f>
        <v/>
      </c>
      <c r="Z327" s="139" t="str">
        <f>IF(OR(C327="Resuelto",C327=""),"",SUM(L327,O327,R327,U327))</f>
        <v/>
      </c>
      <c r="AA327" s="28">
        <v>556</v>
      </c>
      <c r="AB327" s="28" t="str">
        <f t="shared" ca="1" si="19"/>
        <v/>
      </c>
      <c r="AC327" s="75" t="str">
        <f t="shared" ca="1" si="20"/>
        <v/>
      </c>
      <c r="AH327" s="78" t="str">
        <f>IF(AI327="","",MAX($AH$5:AH326)+1)</f>
        <v/>
      </c>
      <c r="AI327" s="53" t="str">
        <f>IF(G326="","",IF(COUNTIF($AI$11:AI326,G326)=0,G326,""))</f>
        <v/>
      </c>
      <c r="AJ327" s="53" t="str">
        <f t="shared" si="21"/>
        <v/>
      </c>
      <c r="AK327" s="135"/>
    </row>
    <row r="328" spans="1:37" x14ac:dyDescent="0.25">
      <c r="A328" s="136"/>
      <c r="B328" s="136"/>
      <c r="C328" s="136"/>
      <c r="D328" s="136"/>
      <c r="E328" s="137"/>
      <c r="F328" s="137"/>
      <c r="G328" s="136"/>
      <c r="H328" s="137"/>
      <c r="I328" s="140" t="str">
        <f t="shared" si="18"/>
        <v/>
      </c>
      <c r="J328" s="140"/>
      <c r="K328" s="140"/>
      <c r="L328" s="74" t="str">
        <f>IF(AND(C328="Abierto",D328="Urgente"),A328,"")</f>
        <v/>
      </c>
      <c r="M328" s="74" t="str">
        <f ca="1">IF(AND(C328="Abierto",D328="Urgente"),TODAY()-E328,"")</f>
        <v/>
      </c>
      <c r="N328" s="74" t="str">
        <f>IF(AND(C328="Abierto",D328="Urgente"),RANK(M328,$M$13:$M$767,0)+COUNTIF($M$13:M328,M328)-1,"")</f>
        <v/>
      </c>
      <c r="O328" s="74" t="str">
        <f>IF(AND(C328="Abierto",D328="Alta"),A328,"")</f>
        <v/>
      </c>
      <c r="P328" s="74" t="str">
        <f ca="1">IF(AND(C328="Abierto",D328="Alta"),TODAY()-E328,"")</f>
        <v/>
      </c>
      <c r="Q328" s="74" t="str">
        <f>IF(AND(C328="Abierto",D328="Alta"),RANK(P328,$P$13:$P$767,0)+COUNTIF($P$13:P328,P328)-1+MAX(N:N),"")</f>
        <v/>
      </c>
      <c r="R328" s="74" t="str">
        <f>IF(AND(C328="Abierto",D328="Media"),A328,"")</f>
        <v/>
      </c>
      <c r="S328" s="74" t="str">
        <f ca="1">IF(AND(C328="Abierto",D328="Media"),TODAY()-E328,"")</f>
        <v/>
      </c>
      <c r="T328" s="74" t="str">
        <f>IF(AND(C328="Abierto",D328="Media"),RANK(S328,$S$13:$S$767,0)+COUNTIF($S$13:S328,S328)-1+MAX(N:N,Q:Q),"")</f>
        <v/>
      </c>
      <c r="U328" s="74" t="str">
        <f>IF(AND(C328="Abierto",D328="Baja"),A328,"")</f>
        <v/>
      </c>
      <c r="V328" s="74" t="str">
        <f ca="1">IF(AND(C328="Abierto",D328="Baja"),TODAY()-E328,"")</f>
        <v/>
      </c>
      <c r="W328" s="74" t="str">
        <f>IF(AND(C328="Abierto",D328="Baja"),RANK(V328,$V$13:$V$767,0)+COUNTIF($V$13:V328,V328)-1+MAX(N:N,Q:Q,T:T),"")</f>
        <v/>
      </c>
      <c r="X328" s="139" t="str">
        <f>IF(OR(C328="Resuelto",C328=""),"",SUM(N328,Q328,T328,W328))</f>
        <v/>
      </c>
      <c r="Y328" s="139" t="str">
        <f>IF(OR(C328="Resuelto",C328=""),"",SUM(M328,P328,S328,V328))</f>
        <v/>
      </c>
      <c r="Z328" s="139" t="str">
        <f>IF(OR(C328="Resuelto",C328=""),"",SUM(L328,O328,R328,U328))</f>
        <v/>
      </c>
      <c r="AA328" s="28">
        <v>557</v>
      </c>
      <c r="AB328" s="28" t="str">
        <f t="shared" ca="1" si="19"/>
        <v/>
      </c>
      <c r="AC328" s="75" t="str">
        <f t="shared" ca="1" si="20"/>
        <v/>
      </c>
      <c r="AH328" s="78" t="str">
        <f>IF(AI328="","",MAX($AH$5:AH327)+1)</f>
        <v/>
      </c>
      <c r="AI328" s="53" t="str">
        <f>IF(G327="","",IF(COUNTIF($AI$11:AI327,G327)=0,G327,""))</f>
        <v/>
      </c>
      <c r="AJ328" s="53" t="str">
        <f t="shared" si="21"/>
        <v/>
      </c>
      <c r="AK328" s="135"/>
    </row>
    <row r="329" spans="1:37" x14ac:dyDescent="0.25">
      <c r="A329" s="136"/>
      <c r="B329" s="136"/>
      <c r="C329" s="136"/>
      <c r="D329" s="136"/>
      <c r="E329" s="137"/>
      <c r="F329" s="137"/>
      <c r="G329" s="136"/>
      <c r="H329" s="137"/>
      <c r="I329" s="140" t="str">
        <f t="shared" ref="I329:I392" si="22">IF(OR(E329=0,H329=0),"",H329-E329)</f>
        <v/>
      </c>
      <c r="J329" s="140"/>
      <c r="K329" s="140"/>
      <c r="L329" s="74" t="str">
        <f>IF(AND(C329="Abierto",D329="Urgente"),A329,"")</f>
        <v/>
      </c>
      <c r="M329" s="74" t="str">
        <f ca="1">IF(AND(C329="Abierto",D329="Urgente"),TODAY()-E329,"")</f>
        <v/>
      </c>
      <c r="N329" s="74" t="str">
        <f>IF(AND(C329="Abierto",D329="Urgente"),RANK(M329,$M$13:$M$767,0)+COUNTIF($M$13:M329,M329)-1,"")</f>
        <v/>
      </c>
      <c r="O329" s="74" t="str">
        <f>IF(AND(C329="Abierto",D329="Alta"),A329,"")</f>
        <v/>
      </c>
      <c r="P329" s="74" t="str">
        <f ca="1">IF(AND(C329="Abierto",D329="Alta"),TODAY()-E329,"")</f>
        <v/>
      </c>
      <c r="Q329" s="74" t="str">
        <f>IF(AND(C329="Abierto",D329="Alta"),RANK(P329,$P$13:$P$767,0)+COUNTIF($P$13:P329,P329)-1+MAX(N:N),"")</f>
        <v/>
      </c>
      <c r="R329" s="74" t="str">
        <f>IF(AND(C329="Abierto",D329="Media"),A329,"")</f>
        <v/>
      </c>
      <c r="S329" s="74" t="str">
        <f ca="1">IF(AND(C329="Abierto",D329="Media"),TODAY()-E329,"")</f>
        <v/>
      </c>
      <c r="T329" s="74" t="str">
        <f>IF(AND(C329="Abierto",D329="Media"),RANK(S329,$S$13:$S$767,0)+COUNTIF($S$13:S329,S329)-1+MAX(N:N,Q:Q),"")</f>
        <v/>
      </c>
      <c r="U329" s="74" t="str">
        <f>IF(AND(C329="Abierto",D329="Baja"),A329,"")</f>
        <v/>
      </c>
      <c r="V329" s="74" t="str">
        <f ca="1">IF(AND(C329="Abierto",D329="Baja"),TODAY()-E329,"")</f>
        <v/>
      </c>
      <c r="W329" s="74" t="str">
        <f>IF(AND(C329="Abierto",D329="Baja"),RANK(V329,$V$13:$V$767,0)+COUNTIF($V$13:V329,V329)-1+MAX(N:N,Q:Q,T:T),"")</f>
        <v/>
      </c>
      <c r="X329" s="139" t="str">
        <f>IF(OR(C329="Resuelto",C329=""),"",SUM(N329,Q329,T329,W329))</f>
        <v/>
      </c>
      <c r="Y329" s="139" t="str">
        <f>IF(OR(C329="Resuelto",C329=""),"",SUM(M329,P329,S329,V329))</f>
        <v/>
      </c>
      <c r="Z329" s="139" t="str">
        <f>IF(OR(C329="Resuelto",C329=""),"",SUM(L329,O329,R329,U329))</f>
        <v/>
      </c>
      <c r="AA329" s="28">
        <v>558</v>
      </c>
      <c r="AB329" s="28" t="str">
        <f t="shared" ca="1" si="19"/>
        <v/>
      </c>
      <c r="AC329" s="75" t="str">
        <f t="shared" ca="1" si="20"/>
        <v/>
      </c>
      <c r="AH329" s="78" t="str">
        <f>IF(AI329="","",MAX($AH$5:AH328)+1)</f>
        <v/>
      </c>
      <c r="AI329" s="53" t="str">
        <f>IF(G328="","",IF(COUNTIF($AI$11:AI328,G328)=0,G328,""))</f>
        <v/>
      </c>
      <c r="AJ329" s="53" t="str">
        <f t="shared" si="21"/>
        <v/>
      </c>
      <c r="AK329" s="135"/>
    </row>
    <row r="330" spans="1:37" x14ac:dyDescent="0.25">
      <c r="A330" s="136"/>
      <c r="B330" s="136"/>
      <c r="C330" s="136"/>
      <c r="D330" s="136"/>
      <c r="E330" s="137"/>
      <c r="F330" s="137"/>
      <c r="G330" s="136"/>
      <c r="H330" s="137"/>
      <c r="I330" s="140" t="str">
        <f t="shared" si="22"/>
        <v/>
      </c>
      <c r="J330" s="140"/>
      <c r="K330" s="140"/>
      <c r="L330" s="74" t="str">
        <f>IF(AND(C330="Abierto",D330="Urgente"),A330,"")</f>
        <v/>
      </c>
      <c r="M330" s="74" t="str">
        <f ca="1">IF(AND(C330="Abierto",D330="Urgente"),TODAY()-E330,"")</f>
        <v/>
      </c>
      <c r="N330" s="74" t="str">
        <f>IF(AND(C330="Abierto",D330="Urgente"),RANK(M330,$M$13:$M$767,0)+COUNTIF($M$13:M330,M330)-1,"")</f>
        <v/>
      </c>
      <c r="O330" s="74" t="str">
        <f>IF(AND(C330="Abierto",D330="Alta"),A330,"")</f>
        <v/>
      </c>
      <c r="P330" s="74" t="str">
        <f ca="1">IF(AND(C330="Abierto",D330="Alta"),TODAY()-E330,"")</f>
        <v/>
      </c>
      <c r="Q330" s="74" t="str">
        <f>IF(AND(C330="Abierto",D330="Alta"),RANK(P330,$P$13:$P$767,0)+COUNTIF($P$13:P330,P330)-1+MAX(N:N),"")</f>
        <v/>
      </c>
      <c r="R330" s="74" t="str">
        <f>IF(AND(C330="Abierto",D330="Media"),A330,"")</f>
        <v/>
      </c>
      <c r="S330" s="74" t="str">
        <f ca="1">IF(AND(C330="Abierto",D330="Media"),TODAY()-E330,"")</f>
        <v/>
      </c>
      <c r="T330" s="74" t="str">
        <f>IF(AND(C330="Abierto",D330="Media"),RANK(S330,$S$13:$S$767,0)+COUNTIF($S$13:S330,S330)-1+MAX(N:N,Q:Q),"")</f>
        <v/>
      </c>
      <c r="U330" s="74" t="str">
        <f>IF(AND(C330="Abierto",D330="Baja"),A330,"")</f>
        <v/>
      </c>
      <c r="V330" s="74" t="str">
        <f ca="1">IF(AND(C330="Abierto",D330="Baja"),TODAY()-E330,"")</f>
        <v/>
      </c>
      <c r="W330" s="74" t="str">
        <f>IF(AND(C330="Abierto",D330="Baja"),RANK(V330,$V$13:$V$767,0)+COUNTIF($V$13:V330,V330)-1+MAX(N:N,Q:Q,T:T),"")</f>
        <v/>
      </c>
      <c r="X330" s="139" t="str">
        <f>IF(OR(C330="Resuelto",C330=""),"",SUM(N330,Q330,T330,W330))</f>
        <v/>
      </c>
      <c r="Y330" s="139" t="str">
        <f>IF(OR(C330="Resuelto",C330=""),"",SUM(M330,P330,S330,V330))</f>
        <v/>
      </c>
      <c r="Z330" s="139" t="str">
        <f>IF(OR(C330="Resuelto",C330=""),"",SUM(L330,O330,R330,U330))</f>
        <v/>
      </c>
      <c r="AA330" s="28">
        <v>559</v>
      </c>
      <c r="AB330" s="28" t="str">
        <f t="shared" ca="1" si="19"/>
        <v/>
      </c>
      <c r="AC330" s="75" t="str">
        <f t="shared" ca="1" si="20"/>
        <v/>
      </c>
      <c r="AH330" s="78" t="str">
        <f>IF(AI330="","",MAX($AH$5:AH329)+1)</f>
        <v/>
      </c>
      <c r="AI330" s="53" t="str">
        <f>IF(G329="","",IF(COUNTIF($AI$11:AI329,G329)=0,G329,""))</f>
        <v/>
      </c>
      <c r="AJ330" s="53" t="str">
        <f t="shared" si="21"/>
        <v/>
      </c>
      <c r="AK330" s="135"/>
    </row>
    <row r="331" spans="1:37" x14ac:dyDescent="0.25">
      <c r="A331" s="136"/>
      <c r="B331" s="136"/>
      <c r="C331" s="136"/>
      <c r="D331" s="136"/>
      <c r="E331" s="137"/>
      <c r="F331" s="137"/>
      <c r="G331" s="136"/>
      <c r="H331" s="137"/>
      <c r="I331" s="140" t="str">
        <f t="shared" si="22"/>
        <v/>
      </c>
      <c r="J331" s="140"/>
      <c r="K331" s="140"/>
      <c r="L331" s="74" t="str">
        <f>IF(AND(C331="Abierto",D331="Urgente"),A331,"")</f>
        <v/>
      </c>
      <c r="M331" s="74" t="str">
        <f ca="1">IF(AND(C331="Abierto",D331="Urgente"),TODAY()-E331,"")</f>
        <v/>
      </c>
      <c r="N331" s="74" t="str">
        <f>IF(AND(C331="Abierto",D331="Urgente"),RANK(M331,$M$13:$M$767,0)+COUNTIF($M$13:M331,M331)-1,"")</f>
        <v/>
      </c>
      <c r="O331" s="74" t="str">
        <f>IF(AND(C331="Abierto",D331="Alta"),A331,"")</f>
        <v/>
      </c>
      <c r="P331" s="74" t="str">
        <f ca="1">IF(AND(C331="Abierto",D331="Alta"),TODAY()-E331,"")</f>
        <v/>
      </c>
      <c r="Q331" s="74" t="str">
        <f>IF(AND(C331="Abierto",D331="Alta"),RANK(P331,$P$13:$P$767,0)+COUNTIF($P$13:P331,P331)-1+MAX(N:N),"")</f>
        <v/>
      </c>
      <c r="R331" s="74" t="str">
        <f>IF(AND(C331="Abierto",D331="Media"),A331,"")</f>
        <v/>
      </c>
      <c r="S331" s="74" t="str">
        <f ca="1">IF(AND(C331="Abierto",D331="Media"),TODAY()-E331,"")</f>
        <v/>
      </c>
      <c r="T331" s="74" t="str">
        <f>IF(AND(C331="Abierto",D331="Media"),RANK(S331,$S$13:$S$767,0)+COUNTIF($S$13:S331,S331)-1+MAX(N:N,Q:Q),"")</f>
        <v/>
      </c>
      <c r="U331" s="74" t="str">
        <f>IF(AND(C331="Abierto",D331="Baja"),A331,"")</f>
        <v/>
      </c>
      <c r="V331" s="74" t="str">
        <f ca="1">IF(AND(C331="Abierto",D331="Baja"),TODAY()-E331,"")</f>
        <v/>
      </c>
      <c r="W331" s="74" t="str">
        <f>IF(AND(C331="Abierto",D331="Baja"),RANK(V331,$V$13:$V$767,0)+COUNTIF($V$13:V331,V331)-1+MAX(N:N,Q:Q,T:T),"")</f>
        <v/>
      </c>
      <c r="X331" s="139" t="str">
        <f>IF(OR(C331="Resuelto",C331=""),"",SUM(N331,Q331,T331,W331))</f>
        <v/>
      </c>
      <c r="Y331" s="139" t="str">
        <f>IF(OR(C331="Resuelto",C331=""),"",SUM(M331,P331,S331,V331))</f>
        <v/>
      </c>
      <c r="Z331" s="139" t="str">
        <f>IF(OR(C331="Resuelto",C331=""),"",SUM(L331,O331,R331,U331))</f>
        <v/>
      </c>
      <c r="AA331" s="28">
        <v>560</v>
      </c>
      <c r="AB331" s="28" t="str">
        <f t="shared" ca="1" si="19"/>
        <v/>
      </c>
      <c r="AC331" s="75" t="str">
        <f t="shared" ca="1" si="20"/>
        <v/>
      </c>
      <c r="AH331" s="78" t="str">
        <f>IF(AI331="","",MAX($AH$5:AH330)+1)</f>
        <v/>
      </c>
      <c r="AI331" s="53" t="str">
        <f>IF(G330="","",IF(COUNTIF($AI$11:AI330,G330)=0,G330,""))</f>
        <v/>
      </c>
      <c r="AJ331" s="53" t="str">
        <f t="shared" si="21"/>
        <v/>
      </c>
      <c r="AK331" s="135"/>
    </row>
    <row r="332" spans="1:37" x14ac:dyDescent="0.25">
      <c r="A332" s="136"/>
      <c r="B332" s="136"/>
      <c r="C332" s="136"/>
      <c r="D332" s="136"/>
      <c r="E332" s="137"/>
      <c r="F332" s="137"/>
      <c r="G332" s="136"/>
      <c r="H332" s="137"/>
      <c r="I332" s="140" t="str">
        <f t="shared" si="22"/>
        <v/>
      </c>
      <c r="J332" s="140"/>
      <c r="K332" s="140"/>
      <c r="L332" s="74" t="str">
        <f>IF(AND(C332="Abierto",D332="Urgente"),A332,"")</f>
        <v/>
      </c>
      <c r="M332" s="74" t="str">
        <f ca="1">IF(AND(C332="Abierto",D332="Urgente"),TODAY()-E332,"")</f>
        <v/>
      </c>
      <c r="N332" s="74" t="str">
        <f>IF(AND(C332="Abierto",D332="Urgente"),RANK(M332,$M$13:$M$767,0)+COUNTIF($M$13:M332,M332)-1,"")</f>
        <v/>
      </c>
      <c r="O332" s="74" t="str">
        <f>IF(AND(C332="Abierto",D332="Alta"),A332,"")</f>
        <v/>
      </c>
      <c r="P332" s="74" t="str">
        <f ca="1">IF(AND(C332="Abierto",D332="Alta"),TODAY()-E332,"")</f>
        <v/>
      </c>
      <c r="Q332" s="74" t="str">
        <f>IF(AND(C332="Abierto",D332="Alta"),RANK(P332,$P$13:$P$767,0)+COUNTIF($P$13:P332,P332)-1+MAX(N:N),"")</f>
        <v/>
      </c>
      <c r="R332" s="74" t="str">
        <f>IF(AND(C332="Abierto",D332="Media"),A332,"")</f>
        <v/>
      </c>
      <c r="S332" s="74" t="str">
        <f ca="1">IF(AND(C332="Abierto",D332="Media"),TODAY()-E332,"")</f>
        <v/>
      </c>
      <c r="T332" s="74" t="str">
        <f>IF(AND(C332="Abierto",D332="Media"),RANK(S332,$S$13:$S$767,0)+COUNTIF($S$13:S332,S332)-1+MAX(N:N,Q:Q),"")</f>
        <v/>
      </c>
      <c r="U332" s="74" t="str">
        <f>IF(AND(C332="Abierto",D332="Baja"),A332,"")</f>
        <v/>
      </c>
      <c r="V332" s="74" t="str">
        <f ca="1">IF(AND(C332="Abierto",D332="Baja"),TODAY()-E332,"")</f>
        <v/>
      </c>
      <c r="W332" s="74" t="str">
        <f>IF(AND(C332="Abierto",D332="Baja"),RANK(V332,$V$13:$V$767,0)+COUNTIF($V$13:V332,V332)-1+MAX(N:N,Q:Q,T:T),"")</f>
        <v/>
      </c>
      <c r="X332" s="139" t="str">
        <f>IF(OR(C332="Resuelto",C332=""),"",SUM(N332,Q332,T332,W332))</f>
        <v/>
      </c>
      <c r="Y332" s="139" t="str">
        <f>IF(OR(C332="Resuelto",C332=""),"",SUM(M332,P332,S332,V332))</f>
        <v/>
      </c>
      <c r="Z332" s="139" t="str">
        <f>IF(OR(C332="Resuelto",C332=""),"",SUM(L332,O332,R332,U332))</f>
        <v/>
      </c>
      <c r="AA332" s="28">
        <v>561</v>
      </c>
      <c r="AB332" s="28" t="str">
        <f t="shared" ca="1" si="19"/>
        <v/>
      </c>
      <c r="AC332" s="75" t="str">
        <f t="shared" ca="1" si="20"/>
        <v/>
      </c>
      <c r="AH332" s="78" t="str">
        <f>IF(AI332="","",MAX($AH$5:AH331)+1)</f>
        <v/>
      </c>
      <c r="AI332" s="53" t="str">
        <f>IF(G331="","",IF(COUNTIF($AI$11:AI331,G331)=0,G331,""))</f>
        <v/>
      </c>
      <c r="AJ332" s="53" t="str">
        <f t="shared" si="21"/>
        <v/>
      </c>
      <c r="AK332" s="135"/>
    </row>
    <row r="333" spans="1:37" x14ac:dyDescent="0.25">
      <c r="A333" s="136"/>
      <c r="B333" s="136"/>
      <c r="C333" s="136"/>
      <c r="D333" s="136"/>
      <c r="E333" s="137"/>
      <c r="F333" s="137"/>
      <c r="G333" s="136"/>
      <c r="H333" s="137"/>
      <c r="I333" s="140" t="str">
        <f t="shared" si="22"/>
        <v/>
      </c>
      <c r="J333" s="140"/>
      <c r="K333" s="140"/>
      <c r="L333" s="74" t="str">
        <f>IF(AND(C333="Abierto",D333="Urgente"),A333,"")</f>
        <v/>
      </c>
      <c r="M333" s="74" t="str">
        <f ca="1">IF(AND(C333="Abierto",D333="Urgente"),TODAY()-E333,"")</f>
        <v/>
      </c>
      <c r="N333" s="74" t="str">
        <f>IF(AND(C333="Abierto",D333="Urgente"),RANK(M333,$M$13:$M$767,0)+COUNTIF($M$13:M333,M333)-1,"")</f>
        <v/>
      </c>
      <c r="O333" s="74" t="str">
        <f>IF(AND(C333="Abierto",D333="Alta"),A333,"")</f>
        <v/>
      </c>
      <c r="P333" s="74" t="str">
        <f ca="1">IF(AND(C333="Abierto",D333="Alta"),TODAY()-E333,"")</f>
        <v/>
      </c>
      <c r="Q333" s="74" t="str">
        <f>IF(AND(C333="Abierto",D333="Alta"),RANK(P333,$P$13:$P$767,0)+COUNTIF($P$13:P333,P333)-1+MAX(N:N),"")</f>
        <v/>
      </c>
      <c r="R333" s="74" t="str">
        <f>IF(AND(C333="Abierto",D333="Media"),A333,"")</f>
        <v/>
      </c>
      <c r="S333" s="74" t="str">
        <f ca="1">IF(AND(C333="Abierto",D333="Media"),TODAY()-E333,"")</f>
        <v/>
      </c>
      <c r="T333" s="74" t="str">
        <f>IF(AND(C333="Abierto",D333="Media"),RANK(S333,$S$13:$S$767,0)+COUNTIF($S$13:S333,S333)-1+MAX(N:N,Q:Q),"")</f>
        <v/>
      </c>
      <c r="U333" s="74" t="str">
        <f>IF(AND(C333="Abierto",D333="Baja"),A333,"")</f>
        <v/>
      </c>
      <c r="V333" s="74" t="str">
        <f ca="1">IF(AND(C333="Abierto",D333="Baja"),TODAY()-E333,"")</f>
        <v/>
      </c>
      <c r="W333" s="74" t="str">
        <f>IF(AND(C333="Abierto",D333="Baja"),RANK(V333,$V$13:$V$767,0)+COUNTIF($V$13:V333,V333)-1+MAX(N:N,Q:Q,T:T),"")</f>
        <v/>
      </c>
      <c r="X333" s="139" t="str">
        <f>IF(OR(C333="Resuelto",C333=""),"",SUM(N333,Q333,T333,W333))</f>
        <v/>
      </c>
      <c r="Y333" s="139" t="str">
        <f>IF(OR(C333="Resuelto",C333=""),"",SUM(M333,P333,S333,V333))</f>
        <v/>
      </c>
      <c r="Z333" s="139" t="str">
        <f>IF(OR(C333="Resuelto",C333=""),"",SUM(L333,O333,R333,U333))</f>
        <v/>
      </c>
      <c r="AA333" s="28">
        <v>562</v>
      </c>
      <c r="AB333" s="28" t="str">
        <f t="shared" ca="1" si="19"/>
        <v/>
      </c>
      <c r="AC333" s="75" t="str">
        <f t="shared" ca="1" si="20"/>
        <v/>
      </c>
      <c r="AH333" s="78" t="str">
        <f>IF(AI333="","",MAX($AH$5:AH332)+1)</f>
        <v/>
      </c>
      <c r="AI333" s="53" t="str">
        <f>IF(G332="","",IF(COUNTIF($AI$11:AI332,G332)=0,G332,""))</f>
        <v/>
      </c>
      <c r="AJ333" s="53" t="str">
        <f t="shared" si="21"/>
        <v/>
      </c>
      <c r="AK333" s="135"/>
    </row>
    <row r="334" spans="1:37" x14ac:dyDescent="0.25">
      <c r="A334" s="136"/>
      <c r="B334" s="136"/>
      <c r="C334" s="136"/>
      <c r="D334" s="136"/>
      <c r="E334" s="137"/>
      <c r="F334" s="137"/>
      <c r="G334" s="136"/>
      <c r="H334" s="137"/>
      <c r="I334" s="140" t="str">
        <f t="shared" si="22"/>
        <v/>
      </c>
      <c r="J334" s="140"/>
      <c r="K334" s="140"/>
      <c r="L334" s="74" t="str">
        <f>IF(AND(C334="Abierto",D334="Urgente"),A334,"")</f>
        <v/>
      </c>
      <c r="M334" s="74" t="str">
        <f ca="1">IF(AND(C334="Abierto",D334="Urgente"),TODAY()-E334,"")</f>
        <v/>
      </c>
      <c r="N334" s="74" t="str">
        <f>IF(AND(C334="Abierto",D334="Urgente"),RANK(M334,$M$13:$M$767,0)+COUNTIF($M$13:M334,M334)-1,"")</f>
        <v/>
      </c>
      <c r="O334" s="74" t="str">
        <f>IF(AND(C334="Abierto",D334="Alta"),A334,"")</f>
        <v/>
      </c>
      <c r="P334" s="74" t="str">
        <f ca="1">IF(AND(C334="Abierto",D334="Alta"),TODAY()-E334,"")</f>
        <v/>
      </c>
      <c r="Q334" s="74" t="str">
        <f>IF(AND(C334="Abierto",D334="Alta"),RANK(P334,$P$13:$P$767,0)+COUNTIF($P$13:P334,P334)-1+MAX(N:N),"")</f>
        <v/>
      </c>
      <c r="R334" s="74" t="str">
        <f>IF(AND(C334="Abierto",D334="Media"),A334,"")</f>
        <v/>
      </c>
      <c r="S334" s="74" t="str">
        <f ca="1">IF(AND(C334="Abierto",D334="Media"),TODAY()-E334,"")</f>
        <v/>
      </c>
      <c r="T334" s="74" t="str">
        <f>IF(AND(C334="Abierto",D334="Media"),RANK(S334,$S$13:$S$767,0)+COUNTIF($S$13:S334,S334)-1+MAX(N:N,Q:Q),"")</f>
        <v/>
      </c>
      <c r="U334" s="74" t="str">
        <f>IF(AND(C334="Abierto",D334="Baja"),A334,"")</f>
        <v/>
      </c>
      <c r="V334" s="74" t="str">
        <f ca="1">IF(AND(C334="Abierto",D334="Baja"),TODAY()-E334,"")</f>
        <v/>
      </c>
      <c r="W334" s="74" t="str">
        <f>IF(AND(C334="Abierto",D334="Baja"),RANK(V334,$V$13:$V$767,0)+COUNTIF($V$13:V334,V334)-1+MAX(N:N,Q:Q,T:T),"")</f>
        <v/>
      </c>
      <c r="X334" s="139" t="str">
        <f>IF(OR(C334="Resuelto",C334=""),"",SUM(N334,Q334,T334,W334))</f>
        <v/>
      </c>
      <c r="Y334" s="139" t="str">
        <f>IF(OR(C334="Resuelto",C334=""),"",SUM(M334,P334,S334,V334))</f>
        <v/>
      </c>
      <c r="Z334" s="139" t="str">
        <f>IF(OR(C334="Resuelto",C334=""),"",SUM(L334,O334,R334,U334))</f>
        <v/>
      </c>
      <c r="AA334" s="28">
        <v>563</v>
      </c>
      <c r="AB334" s="28" t="str">
        <f t="shared" ca="1" si="19"/>
        <v/>
      </c>
      <c r="AC334" s="75" t="str">
        <f t="shared" ca="1" si="20"/>
        <v/>
      </c>
      <c r="AH334" s="78" t="str">
        <f>IF(AI334="","",MAX($AH$5:AH333)+1)</f>
        <v/>
      </c>
      <c r="AI334" s="53" t="str">
        <f>IF(G333="","",IF(COUNTIF($AI$11:AI333,G333)=0,G333,""))</f>
        <v/>
      </c>
      <c r="AJ334" s="53" t="str">
        <f t="shared" si="21"/>
        <v/>
      </c>
      <c r="AK334" s="135"/>
    </row>
    <row r="335" spans="1:37" x14ac:dyDescent="0.25">
      <c r="A335" s="136"/>
      <c r="B335" s="136"/>
      <c r="C335" s="136"/>
      <c r="D335" s="136"/>
      <c r="E335" s="137"/>
      <c r="F335" s="137"/>
      <c r="G335" s="136"/>
      <c r="H335" s="137"/>
      <c r="I335" s="140" t="str">
        <f t="shared" si="22"/>
        <v/>
      </c>
      <c r="J335" s="140"/>
      <c r="K335" s="140"/>
      <c r="L335" s="74" t="str">
        <f>IF(AND(C335="Abierto",D335="Urgente"),A335,"")</f>
        <v/>
      </c>
      <c r="M335" s="74" t="str">
        <f ca="1">IF(AND(C335="Abierto",D335="Urgente"),TODAY()-E335,"")</f>
        <v/>
      </c>
      <c r="N335" s="74" t="str">
        <f>IF(AND(C335="Abierto",D335="Urgente"),RANK(M335,$M$13:$M$767,0)+COUNTIF($M$13:M335,M335)-1,"")</f>
        <v/>
      </c>
      <c r="O335" s="74" t="str">
        <f>IF(AND(C335="Abierto",D335="Alta"),A335,"")</f>
        <v/>
      </c>
      <c r="P335" s="74" t="str">
        <f ca="1">IF(AND(C335="Abierto",D335="Alta"),TODAY()-E335,"")</f>
        <v/>
      </c>
      <c r="Q335" s="74" t="str">
        <f>IF(AND(C335="Abierto",D335="Alta"),RANK(P335,$P$13:$P$767,0)+COUNTIF($P$13:P335,P335)-1+MAX(N:N),"")</f>
        <v/>
      </c>
      <c r="R335" s="74" t="str">
        <f>IF(AND(C335="Abierto",D335="Media"),A335,"")</f>
        <v/>
      </c>
      <c r="S335" s="74" t="str">
        <f ca="1">IF(AND(C335="Abierto",D335="Media"),TODAY()-E335,"")</f>
        <v/>
      </c>
      <c r="T335" s="74" t="str">
        <f>IF(AND(C335="Abierto",D335="Media"),RANK(S335,$S$13:$S$767,0)+COUNTIF($S$13:S335,S335)-1+MAX(N:N,Q:Q),"")</f>
        <v/>
      </c>
      <c r="U335" s="74" t="str">
        <f>IF(AND(C335="Abierto",D335="Baja"),A335,"")</f>
        <v/>
      </c>
      <c r="V335" s="74" t="str">
        <f ca="1">IF(AND(C335="Abierto",D335="Baja"),TODAY()-E335,"")</f>
        <v/>
      </c>
      <c r="W335" s="74" t="str">
        <f>IF(AND(C335="Abierto",D335="Baja"),RANK(V335,$V$13:$V$767,0)+COUNTIF($V$13:V335,V335)-1+MAX(N:N,Q:Q,T:T),"")</f>
        <v/>
      </c>
      <c r="X335" s="139" t="str">
        <f>IF(OR(C335="Resuelto",C335=""),"",SUM(N335,Q335,T335,W335))</f>
        <v/>
      </c>
      <c r="Y335" s="139" t="str">
        <f>IF(OR(C335="Resuelto",C335=""),"",SUM(M335,P335,S335,V335))</f>
        <v/>
      </c>
      <c r="Z335" s="139" t="str">
        <f>IF(OR(C335="Resuelto",C335=""),"",SUM(L335,O335,R335,U335))</f>
        <v/>
      </c>
      <c r="AA335" s="28">
        <v>564</v>
      </c>
      <c r="AB335" s="28" t="str">
        <f t="shared" ca="1" si="19"/>
        <v/>
      </c>
      <c r="AC335" s="75" t="str">
        <f t="shared" ca="1" si="20"/>
        <v/>
      </c>
      <c r="AH335" s="78" t="str">
        <f>IF(AI335="","",MAX($AH$5:AH334)+1)</f>
        <v/>
      </c>
      <c r="AI335" s="53" t="str">
        <f>IF(G334="","",IF(COUNTIF($AI$11:AI334,G334)=0,G334,""))</f>
        <v/>
      </c>
      <c r="AJ335" s="53" t="str">
        <f t="shared" si="21"/>
        <v/>
      </c>
      <c r="AK335" s="135"/>
    </row>
    <row r="336" spans="1:37" x14ac:dyDescent="0.25">
      <c r="A336" s="136"/>
      <c r="B336" s="136"/>
      <c r="C336" s="136"/>
      <c r="D336" s="136"/>
      <c r="E336" s="137"/>
      <c r="F336" s="137"/>
      <c r="G336" s="136"/>
      <c r="H336" s="137"/>
      <c r="I336" s="140" t="str">
        <f t="shared" si="22"/>
        <v/>
      </c>
      <c r="J336" s="140"/>
      <c r="K336" s="140"/>
      <c r="L336" s="74" t="str">
        <f>IF(AND(C336="Abierto",D336="Urgente"),A336,"")</f>
        <v/>
      </c>
      <c r="M336" s="74" t="str">
        <f ca="1">IF(AND(C336="Abierto",D336="Urgente"),TODAY()-E336,"")</f>
        <v/>
      </c>
      <c r="N336" s="74" t="str">
        <f>IF(AND(C336="Abierto",D336="Urgente"),RANK(M336,$M$13:$M$767,0)+COUNTIF($M$13:M336,M336)-1,"")</f>
        <v/>
      </c>
      <c r="O336" s="74" t="str">
        <f>IF(AND(C336="Abierto",D336="Alta"),A336,"")</f>
        <v/>
      </c>
      <c r="P336" s="74" t="str">
        <f ca="1">IF(AND(C336="Abierto",D336="Alta"),TODAY()-E336,"")</f>
        <v/>
      </c>
      <c r="Q336" s="74" t="str">
        <f>IF(AND(C336="Abierto",D336="Alta"),RANK(P336,$P$13:$P$767,0)+COUNTIF($P$13:P336,P336)-1+MAX(N:N),"")</f>
        <v/>
      </c>
      <c r="R336" s="74" t="str">
        <f>IF(AND(C336="Abierto",D336="Media"),A336,"")</f>
        <v/>
      </c>
      <c r="S336" s="74" t="str">
        <f ca="1">IF(AND(C336="Abierto",D336="Media"),TODAY()-E336,"")</f>
        <v/>
      </c>
      <c r="T336" s="74" t="str">
        <f>IF(AND(C336="Abierto",D336="Media"),RANK(S336,$S$13:$S$767,0)+COUNTIF($S$13:S336,S336)-1+MAX(N:N,Q:Q),"")</f>
        <v/>
      </c>
      <c r="U336" s="74" t="str">
        <f>IF(AND(C336="Abierto",D336="Baja"),A336,"")</f>
        <v/>
      </c>
      <c r="V336" s="74" t="str">
        <f ca="1">IF(AND(C336="Abierto",D336="Baja"),TODAY()-E336,"")</f>
        <v/>
      </c>
      <c r="W336" s="74" t="str">
        <f>IF(AND(C336="Abierto",D336="Baja"),RANK(V336,$V$13:$V$767,0)+COUNTIF($V$13:V336,V336)-1+MAX(N:N,Q:Q,T:T),"")</f>
        <v/>
      </c>
      <c r="X336" s="139" t="str">
        <f>IF(OR(C336="Resuelto",C336=""),"",SUM(N336,Q336,T336,W336))</f>
        <v/>
      </c>
      <c r="Y336" s="139" t="str">
        <f>IF(OR(C336="Resuelto",C336=""),"",SUM(M336,P336,S336,V336))</f>
        <v/>
      </c>
      <c r="Z336" s="139" t="str">
        <f>IF(OR(C336="Resuelto",C336=""),"",SUM(L336,O336,R336,U336))</f>
        <v/>
      </c>
      <c r="AA336" s="28">
        <v>565</v>
      </c>
      <c r="AB336" s="28" t="str">
        <f t="shared" ca="1" si="19"/>
        <v/>
      </c>
      <c r="AC336" s="75" t="str">
        <f t="shared" ca="1" si="20"/>
        <v/>
      </c>
      <c r="AH336" s="78" t="str">
        <f>IF(AI336="","",MAX($AH$5:AH335)+1)</f>
        <v/>
      </c>
      <c r="AI336" s="53" t="str">
        <f>IF(G335="","",IF(COUNTIF($AI$11:AI335,G335)=0,G335,""))</f>
        <v/>
      </c>
      <c r="AJ336" s="53" t="str">
        <f t="shared" si="21"/>
        <v/>
      </c>
      <c r="AK336" s="135"/>
    </row>
    <row r="337" spans="1:37" x14ac:dyDescent="0.25">
      <c r="A337" s="136"/>
      <c r="B337" s="136"/>
      <c r="C337" s="136"/>
      <c r="D337" s="136"/>
      <c r="E337" s="137"/>
      <c r="F337" s="137"/>
      <c r="G337" s="136"/>
      <c r="H337" s="137"/>
      <c r="I337" s="140" t="str">
        <f t="shared" si="22"/>
        <v/>
      </c>
      <c r="J337" s="140"/>
      <c r="K337" s="140"/>
      <c r="L337" s="74" t="str">
        <f>IF(AND(C337="Abierto",D337="Urgente"),A337,"")</f>
        <v/>
      </c>
      <c r="M337" s="74" t="str">
        <f ca="1">IF(AND(C337="Abierto",D337="Urgente"),TODAY()-E337,"")</f>
        <v/>
      </c>
      <c r="N337" s="74" t="str">
        <f>IF(AND(C337="Abierto",D337="Urgente"),RANK(M337,$M$13:$M$767,0)+COUNTIF($M$13:M337,M337)-1,"")</f>
        <v/>
      </c>
      <c r="O337" s="74" t="str">
        <f>IF(AND(C337="Abierto",D337="Alta"),A337,"")</f>
        <v/>
      </c>
      <c r="P337" s="74" t="str">
        <f ca="1">IF(AND(C337="Abierto",D337="Alta"),TODAY()-E337,"")</f>
        <v/>
      </c>
      <c r="Q337" s="74" t="str">
        <f>IF(AND(C337="Abierto",D337="Alta"),RANK(P337,$P$13:$P$767,0)+COUNTIF($P$13:P337,P337)-1+MAX(N:N),"")</f>
        <v/>
      </c>
      <c r="R337" s="74" t="str">
        <f>IF(AND(C337="Abierto",D337="Media"),A337,"")</f>
        <v/>
      </c>
      <c r="S337" s="74" t="str">
        <f ca="1">IF(AND(C337="Abierto",D337="Media"),TODAY()-E337,"")</f>
        <v/>
      </c>
      <c r="T337" s="74" t="str">
        <f>IF(AND(C337="Abierto",D337="Media"),RANK(S337,$S$13:$S$767,0)+COUNTIF($S$13:S337,S337)-1+MAX(N:N,Q:Q),"")</f>
        <v/>
      </c>
      <c r="U337" s="74" t="str">
        <f>IF(AND(C337="Abierto",D337="Baja"),A337,"")</f>
        <v/>
      </c>
      <c r="V337" s="74" t="str">
        <f ca="1">IF(AND(C337="Abierto",D337="Baja"),TODAY()-E337,"")</f>
        <v/>
      </c>
      <c r="W337" s="74" t="str">
        <f>IF(AND(C337="Abierto",D337="Baja"),RANK(V337,$V$13:$V$767,0)+COUNTIF($V$13:V337,V337)-1+MAX(N:N,Q:Q,T:T),"")</f>
        <v/>
      </c>
      <c r="X337" s="139" t="str">
        <f>IF(OR(C337="Resuelto",C337=""),"",SUM(N337,Q337,T337,W337))</f>
        <v/>
      </c>
      <c r="Y337" s="139" t="str">
        <f>IF(OR(C337="Resuelto",C337=""),"",SUM(M337,P337,S337,V337))</f>
        <v/>
      </c>
      <c r="Z337" s="139" t="str">
        <f>IF(OR(C337="Resuelto",C337=""),"",SUM(L337,O337,R337,U337))</f>
        <v/>
      </c>
      <c r="AA337" s="28">
        <v>566</v>
      </c>
      <c r="AB337" s="28" t="str">
        <f t="shared" ca="1" si="19"/>
        <v/>
      </c>
      <c r="AC337" s="75" t="str">
        <f t="shared" ca="1" si="20"/>
        <v/>
      </c>
      <c r="AH337" s="78" t="str">
        <f>IF(AI337="","",MAX($AH$5:AH336)+1)</f>
        <v/>
      </c>
      <c r="AI337" s="53" t="str">
        <f>IF(G336="","",IF(COUNTIF($AI$11:AI336,G336)=0,G336,""))</f>
        <v/>
      </c>
      <c r="AJ337" s="53" t="str">
        <f t="shared" si="21"/>
        <v/>
      </c>
      <c r="AK337" s="135"/>
    </row>
    <row r="338" spans="1:37" x14ac:dyDescent="0.25">
      <c r="A338" s="136"/>
      <c r="B338" s="136"/>
      <c r="C338" s="136"/>
      <c r="D338" s="136"/>
      <c r="E338" s="137"/>
      <c r="F338" s="137"/>
      <c r="G338" s="136"/>
      <c r="H338" s="137"/>
      <c r="I338" s="140" t="str">
        <f t="shared" si="22"/>
        <v/>
      </c>
      <c r="J338" s="140"/>
      <c r="K338" s="140"/>
      <c r="L338" s="74" t="str">
        <f>IF(AND(C338="Abierto",D338="Urgente"),A338,"")</f>
        <v/>
      </c>
      <c r="M338" s="74" t="str">
        <f ca="1">IF(AND(C338="Abierto",D338="Urgente"),TODAY()-E338,"")</f>
        <v/>
      </c>
      <c r="N338" s="74" t="str">
        <f>IF(AND(C338="Abierto",D338="Urgente"),RANK(M338,$M$13:$M$767,0)+COUNTIF($M$13:M338,M338)-1,"")</f>
        <v/>
      </c>
      <c r="O338" s="74" t="str">
        <f>IF(AND(C338="Abierto",D338="Alta"),A338,"")</f>
        <v/>
      </c>
      <c r="P338" s="74" t="str">
        <f ca="1">IF(AND(C338="Abierto",D338="Alta"),TODAY()-E338,"")</f>
        <v/>
      </c>
      <c r="Q338" s="74" t="str">
        <f>IF(AND(C338="Abierto",D338="Alta"),RANK(P338,$P$13:$P$767,0)+COUNTIF($P$13:P338,P338)-1+MAX(N:N),"")</f>
        <v/>
      </c>
      <c r="R338" s="74" t="str">
        <f>IF(AND(C338="Abierto",D338="Media"),A338,"")</f>
        <v/>
      </c>
      <c r="S338" s="74" t="str">
        <f ca="1">IF(AND(C338="Abierto",D338="Media"),TODAY()-E338,"")</f>
        <v/>
      </c>
      <c r="T338" s="74" t="str">
        <f>IF(AND(C338="Abierto",D338="Media"),RANK(S338,$S$13:$S$767,0)+COUNTIF($S$13:S338,S338)-1+MAX(N:N,Q:Q),"")</f>
        <v/>
      </c>
      <c r="U338" s="74" t="str">
        <f>IF(AND(C338="Abierto",D338="Baja"),A338,"")</f>
        <v/>
      </c>
      <c r="V338" s="74" t="str">
        <f ca="1">IF(AND(C338="Abierto",D338="Baja"),TODAY()-E338,"")</f>
        <v/>
      </c>
      <c r="W338" s="74" t="str">
        <f>IF(AND(C338="Abierto",D338="Baja"),RANK(V338,$V$13:$V$767,0)+COUNTIF($V$13:V338,V338)-1+MAX(N:N,Q:Q,T:T),"")</f>
        <v/>
      </c>
      <c r="X338" s="139" t="str">
        <f>IF(OR(C338="Resuelto",C338=""),"",SUM(N338,Q338,T338,W338))</f>
        <v/>
      </c>
      <c r="Y338" s="139" t="str">
        <f>IF(OR(C338="Resuelto",C338=""),"",SUM(M338,P338,S338,V338))</f>
        <v/>
      </c>
      <c r="Z338" s="139" t="str">
        <f>IF(OR(C338="Resuelto",C338=""),"",SUM(L338,O338,R338,U338))</f>
        <v/>
      </c>
      <c r="AA338" s="28">
        <v>567</v>
      </c>
      <c r="AB338" s="28" t="str">
        <f t="shared" ca="1" si="19"/>
        <v/>
      </c>
      <c r="AC338" s="75" t="str">
        <f t="shared" ca="1" si="20"/>
        <v/>
      </c>
      <c r="AH338" s="78" t="str">
        <f>IF(AI338="","",MAX($AH$5:AH337)+1)</f>
        <v/>
      </c>
      <c r="AI338" s="53" t="str">
        <f>IF(G337="","",IF(COUNTIF($AI$11:AI337,G337)=0,G337,""))</f>
        <v/>
      </c>
      <c r="AJ338" s="53" t="str">
        <f t="shared" si="21"/>
        <v/>
      </c>
      <c r="AK338" s="135"/>
    </row>
    <row r="339" spans="1:37" x14ac:dyDescent="0.25">
      <c r="A339" s="136"/>
      <c r="B339" s="136"/>
      <c r="C339" s="136"/>
      <c r="D339" s="136"/>
      <c r="E339" s="137"/>
      <c r="F339" s="137"/>
      <c r="G339" s="136"/>
      <c r="H339" s="137"/>
      <c r="I339" s="140" t="str">
        <f t="shared" si="22"/>
        <v/>
      </c>
      <c r="J339" s="140"/>
      <c r="K339" s="140"/>
      <c r="L339" s="74" t="str">
        <f>IF(AND(C339="Abierto",D339="Urgente"),A339,"")</f>
        <v/>
      </c>
      <c r="M339" s="74" t="str">
        <f ca="1">IF(AND(C339="Abierto",D339="Urgente"),TODAY()-E339,"")</f>
        <v/>
      </c>
      <c r="N339" s="74" t="str">
        <f>IF(AND(C339="Abierto",D339="Urgente"),RANK(M339,$M$13:$M$767,0)+COUNTIF($M$13:M339,M339)-1,"")</f>
        <v/>
      </c>
      <c r="O339" s="74" t="str">
        <f>IF(AND(C339="Abierto",D339="Alta"),A339,"")</f>
        <v/>
      </c>
      <c r="P339" s="74" t="str">
        <f ca="1">IF(AND(C339="Abierto",D339="Alta"),TODAY()-E339,"")</f>
        <v/>
      </c>
      <c r="Q339" s="74" t="str">
        <f>IF(AND(C339="Abierto",D339="Alta"),RANK(P339,$P$13:$P$767,0)+COUNTIF($P$13:P339,P339)-1+MAX(N:N),"")</f>
        <v/>
      </c>
      <c r="R339" s="74" t="str">
        <f>IF(AND(C339="Abierto",D339="Media"),A339,"")</f>
        <v/>
      </c>
      <c r="S339" s="74" t="str">
        <f ca="1">IF(AND(C339="Abierto",D339="Media"),TODAY()-E339,"")</f>
        <v/>
      </c>
      <c r="T339" s="74" t="str">
        <f>IF(AND(C339="Abierto",D339="Media"),RANK(S339,$S$13:$S$767,0)+COUNTIF($S$13:S339,S339)-1+MAX(N:N,Q:Q),"")</f>
        <v/>
      </c>
      <c r="U339" s="74" t="str">
        <f>IF(AND(C339="Abierto",D339="Baja"),A339,"")</f>
        <v/>
      </c>
      <c r="V339" s="74" t="str">
        <f ca="1">IF(AND(C339="Abierto",D339="Baja"),TODAY()-E339,"")</f>
        <v/>
      </c>
      <c r="W339" s="74" t="str">
        <f>IF(AND(C339="Abierto",D339="Baja"),RANK(V339,$V$13:$V$767,0)+COUNTIF($V$13:V339,V339)-1+MAX(N:N,Q:Q,T:T),"")</f>
        <v/>
      </c>
      <c r="X339" s="139" t="str">
        <f>IF(OR(C339="Resuelto",C339=""),"",SUM(N339,Q339,T339,W339))</f>
        <v/>
      </c>
      <c r="Y339" s="139" t="str">
        <f>IF(OR(C339="Resuelto",C339=""),"",SUM(M339,P339,S339,V339))</f>
        <v/>
      </c>
      <c r="Z339" s="139" t="str">
        <f>IF(OR(C339="Resuelto",C339=""),"",SUM(L339,O339,R339,U339))</f>
        <v/>
      </c>
      <c r="AA339" s="28">
        <v>568</v>
      </c>
      <c r="AB339" s="28" t="str">
        <f t="shared" ca="1" si="19"/>
        <v/>
      </c>
      <c r="AC339" s="75" t="str">
        <f t="shared" ca="1" si="20"/>
        <v/>
      </c>
      <c r="AH339" s="78" t="str">
        <f>IF(AI339="","",MAX($AH$5:AH338)+1)</f>
        <v/>
      </c>
      <c r="AI339" s="53" t="str">
        <f>IF(G338="","",IF(COUNTIF($AI$11:AI338,G338)=0,G338,""))</f>
        <v/>
      </c>
      <c r="AJ339" s="53" t="str">
        <f t="shared" si="21"/>
        <v/>
      </c>
      <c r="AK339" s="135"/>
    </row>
    <row r="340" spans="1:37" x14ac:dyDescent="0.25">
      <c r="A340" s="136"/>
      <c r="B340" s="136"/>
      <c r="C340" s="136"/>
      <c r="D340" s="136"/>
      <c r="E340" s="137"/>
      <c r="F340" s="137"/>
      <c r="G340" s="136"/>
      <c r="H340" s="137"/>
      <c r="I340" s="140" t="str">
        <f t="shared" si="22"/>
        <v/>
      </c>
      <c r="J340" s="140"/>
      <c r="K340" s="140"/>
      <c r="L340" s="74" t="str">
        <f>IF(AND(C340="Abierto",D340="Urgente"),A340,"")</f>
        <v/>
      </c>
      <c r="M340" s="74" t="str">
        <f ca="1">IF(AND(C340="Abierto",D340="Urgente"),TODAY()-E340,"")</f>
        <v/>
      </c>
      <c r="N340" s="74" t="str">
        <f>IF(AND(C340="Abierto",D340="Urgente"),RANK(M340,$M$13:$M$767,0)+COUNTIF($M$13:M340,M340)-1,"")</f>
        <v/>
      </c>
      <c r="O340" s="74" t="str">
        <f>IF(AND(C340="Abierto",D340="Alta"),A340,"")</f>
        <v/>
      </c>
      <c r="P340" s="74" t="str">
        <f ca="1">IF(AND(C340="Abierto",D340="Alta"),TODAY()-E340,"")</f>
        <v/>
      </c>
      <c r="Q340" s="74" t="str">
        <f>IF(AND(C340="Abierto",D340="Alta"),RANK(P340,$P$13:$P$767,0)+COUNTIF($P$13:P340,P340)-1+MAX(N:N),"")</f>
        <v/>
      </c>
      <c r="R340" s="74" t="str">
        <f>IF(AND(C340="Abierto",D340="Media"),A340,"")</f>
        <v/>
      </c>
      <c r="S340" s="74" t="str">
        <f ca="1">IF(AND(C340="Abierto",D340="Media"),TODAY()-E340,"")</f>
        <v/>
      </c>
      <c r="T340" s="74" t="str">
        <f>IF(AND(C340="Abierto",D340="Media"),RANK(S340,$S$13:$S$767,0)+COUNTIF($S$13:S340,S340)-1+MAX(N:N,Q:Q),"")</f>
        <v/>
      </c>
      <c r="U340" s="74" t="str">
        <f>IF(AND(C340="Abierto",D340="Baja"),A340,"")</f>
        <v/>
      </c>
      <c r="V340" s="74" t="str">
        <f ca="1">IF(AND(C340="Abierto",D340="Baja"),TODAY()-E340,"")</f>
        <v/>
      </c>
      <c r="W340" s="74" t="str">
        <f>IF(AND(C340="Abierto",D340="Baja"),RANK(V340,$V$13:$V$767,0)+COUNTIF($V$13:V340,V340)-1+MAX(N:N,Q:Q,T:T),"")</f>
        <v/>
      </c>
      <c r="X340" s="139" t="str">
        <f>IF(OR(C340="Resuelto",C340=""),"",SUM(N340,Q340,T340,W340))</f>
        <v/>
      </c>
      <c r="Y340" s="139" t="str">
        <f>IF(OR(C340="Resuelto",C340=""),"",SUM(M340,P340,S340,V340))</f>
        <v/>
      </c>
      <c r="Z340" s="139" t="str">
        <f>IF(OR(C340="Resuelto",C340=""),"",SUM(L340,O340,R340,U340))</f>
        <v/>
      </c>
      <c r="AA340" s="28">
        <v>569</v>
      </c>
      <c r="AB340" s="28" t="str">
        <f t="shared" ca="1" si="19"/>
        <v/>
      </c>
      <c r="AC340" s="75" t="str">
        <f t="shared" ca="1" si="20"/>
        <v/>
      </c>
      <c r="AH340" s="78" t="str">
        <f>IF(AI340="","",MAX($AH$5:AH339)+1)</f>
        <v/>
      </c>
      <c r="AI340" s="53" t="str">
        <f>IF(G339="","",IF(COUNTIF($AI$11:AI339,G339)=0,G339,""))</f>
        <v/>
      </c>
      <c r="AJ340" s="53" t="str">
        <f t="shared" si="21"/>
        <v/>
      </c>
      <c r="AK340" s="135"/>
    </row>
    <row r="341" spans="1:37" x14ac:dyDescent="0.25">
      <c r="A341" s="136"/>
      <c r="B341" s="136"/>
      <c r="C341" s="136"/>
      <c r="D341" s="136"/>
      <c r="E341" s="137"/>
      <c r="F341" s="137"/>
      <c r="G341" s="136"/>
      <c r="H341" s="137"/>
      <c r="I341" s="140" t="str">
        <f t="shared" si="22"/>
        <v/>
      </c>
      <c r="J341" s="140"/>
      <c r="K341" s="140"/>
      <c r="L341" s="74" t="str">
        <f>IF(AND(C341="Abierto",D341="Urgente"),A341,"")</f>
        <v/>
      </c>
      <c r="M341" s="74" t="str">
        <f ca="1">IF(AND(C341="Abierto",D341="Urgente"),TODAY()-E341,"")</f>
        <v/>
      </c>
      <c r="N341" s="74" t="str">
        <f>IF(AND(C341="Abierto",D341="Urgente"),RANK(M341,$M$13:$M$767,0)+COUNTIF($M$13:M341,M341)-1,"")</f>
        <v/>
      </c>
      <c r="O341" s="74" t="str">
        <f>IF(AND(C341="Abierto",D341="Alta"),A341,"")</f>
        <v/>
      </c>
      <c r="P341" s="74" t="str">
        <f ca="1">IF(AND(C341="Abierto",D341="Alta"),TODAY()-E341,"")</f>
        <v/>
      </c>
      <c r="Q341" s="74" t="str">
        <f>IF(AND(C341="Abierto",D341="Alta"),RANK(P341,$P$13:$P$767,0)+COUNTIF($P$13:P341,P341)-1+MAX(N:N),"")</f>
        <v/>
      </c>
      <c r="R341" s="74" t="str">
        <f>IF(AND(C341="Abierto",D341="Media"),A341,"")</f>
        <v/>
      </c>
      <c r="S341" s="74" t="str">
        <f ca="1">IF(AND(C341="Abierto",D341="Media"),TODAY()-E341,"")</f>
        <v/>
      </c>
      <c r="T341" s="74" t="str">
        <f>IF(AND(C341="Abierto",D341="Media"),RANK(S341,$S$13:$S$767,0)+COUNTIF($S$13:S341,S341)-1+MAX(N:N,Q:Q),"")</f>
        <v/>
      </c>
      <c r="U341" s="74" t="str">
        <f>IF(AND(C341="Abierto",D341="Baja"),A341,"")</f>
        <v/>
      </c>
      <c r="V341" s="74" t="str">
        <f ca="1">IF(AND(C341="Abierto",D341="Baja"),TODAY()-E341,"")</f>
        <v/>
      </c>
      <c r="W341" s="74" t="str">
        <f>IF(AND(C341="Abierto",D341="Baja"),RANK(V341,$V$13:$V$767,0)+COUNTIF($V$13:V341,V341)-1+MAX(N:N,Q:Q,T:T),"")</f>
        <v/>
      </c>
      <c r="X341" s="139" t="str">
        <f>IF(OR(C341="Resuelto",C341=""),"",SUM(N341,Q341,T341,W341))</f>
        <v/>
      </c>
      <c r="Y341" s="139" t="str">
        <f>IF(OR(C341="Resuelto",C341=""),"",SUM(M341,P341,S341,V341))</f>
        <v/>
      </c>
      <c r="Z341" s="139" t="str">
        <f>IF(OR(C341="Resuelto",C341=""),"",SUM(L341,O341,R341,U341))</f>
        <v/>
      </c>
      <c r="AA341" s="28">
        <v>570</v>
      </c>
      <c r="AB341" s="28" t="str">
        <f t="shared" ca="1" si="19"/>
        <v/>
      </c>
      <c r="AC341" s="75" t="str">
        <f t="shared" ca="1" si="20"/>
        <v/>
      </c>
      <c r="AH341" s="78" t="str">
        <f>IF(AI341="","",MAX($AH$5:AH340)+1)</f>
        <v/>
      </c>
      <c r="AI341" s="53" t="str">
        <f>IF(G340="","",IF(COUNTIF($AI$11:AI340,G340)=0,G340,""))</f>
        <v/>
      </c>
      <c r="AJ341" s="53" t="str">
        <f t="shared" si="21"/>
        <v/>
      </c>
      <c r="AK341" s="135"/>
    </row>
    <row r="342" spans="1:37" x14ac:dyDescent="0.25">
      <c r="A342" s="136"/>
      <c r="B342" s="136"/>
      <c r="C342" s="136"/>
      <c r="D342" s="136"/>
      <c r="E342" s="137"/>
      <c r="F342" s="137"/>
      <c r="G342" s="136"/>
      <c r="H342" s="137"/>
      <c r="I342" s="140" t="str">
        <f t="shared" si="22"/>
        <v/>
      </c>
      <c r="J342" s="140"/>
      <c r="K342" s="140"/>
      <c r="L342" s="74" t="str">
        <f>IF(AND(C342="Abierto",D342="Urgente"),A342,"")</f>
        <v/>
      </c>
      <c r="M342" s="74" t="str">
        <f ca="1">IF(AND(C342="Abierto",D342="Urgente"),TODAY()-E342,"")</f>
        <v/>
      </c>
      <c r="N342" s="74" t="str">
        <f>IF(AND(C342="Abierto",D342="Urgente"),RANK(M342,$M$13:$M$767,0)+COUNTIF($M$13:M342,M342)-1,"")</f>
        <v/>
      </c>
      <c r="O342" s="74" t="str">
        <f>IF(AND(C342="Abierto",D342="Alta"),A342,"")</f>
        <v/>
      </c>
      <c r="P342" s="74" t="str">
        <f ca="1">IF(AND(C342="Abierto",D342="Alta"),TODAY()-E342,"")</f>
        <v/>
      </c>
      <c r="Q342" s="74" t="str">
        <f>IF(AND(C342="Abierto",D342="Alta"),RANK(P342,$P$13:$P$767,0)+COUNTIF($P$13:P342,P342)-1+MAX(N:N),"")</f>
        <v/>
      </c>
      <c r="R342" s="74" t="str">
        <f>IF(AND(C342="Abierto",D342="Media"),A342,"")</f>
        <v/>
      </c>
      <c r="S342" s="74" t="str">
        <f ca="1">IF(AND(C342="Abierto",D342="Media"),TODAY()-E342,"")</f>
        <v/>
      </c>
      <c r="T342" s="74" t="str">
        <f>IF(AND(C342="Abierto",D342="Media"),RANK(S342,$S$13:$S$767,0)+COUNTIF($S$13:S342,S342)-1+MAX(N:N,Q:Q),"")</f>
        <v/>
      </c>
      <c r="U342" s="74" t="str">
        <f>IF(AND(C342="Abierto",D342="Baja"),A342,"")</f>
        <v/>
      </c>
      <c r="V342" s="74" t="str">
        <f ca="1">IF(AND(C342="Abierto",D342="Baja"),TODAY()-E342,"")</f>
        <v/>
      </c>
      <c r="W342" s="74" t="str">
        <f>IF(AND(C342="Abierto",D342="Baja"),RANK(V342,$V$13:$V$767,0)+COUNTIF($V$13:V342,V342)-1+MAX(N:N,Q:Q,T:T),"")</f>
        <v/>
      </c>
      <c r="X342" s="139" t="str">
        <f>IF(OR(C342="Resuelto",C342=""),"",SUM(N342,Q342,T342,W342))</f>
        <v/>
      </c>
      <c r="Y342" s="139" t="str">
        <f>IF(OR(C342="Resuelto",C342=""),"",SUM(M342,P342,S342,V342))</f>
        <v/>
      </c>
      <c r="Z342" s="139" t="str">
        <f>IF(OR(C342="Resuelto",C342=""),"",SUM(L342,O342,R342,U342))</f>
        <v/>
      </c>
      <c r="AA342" s="28">
        <v>571</v>
      </c>
      <c r="AB342" s="28" t="str">
        <f t="shared" ca="1" si="19"/>
        <v/>
      </c>
      <c r="AC342" s="75" t="str">
        <f t="shared" ca="1" si="20"/>
        <v/>
      </c>
      <c r="AH342" s="78" t="str">
        <f>IF(AI342="","",MAX($AH$5:AH341)+1)</f>
        <v/>
      </c>
      <c r="AI342" s="53" t="str">
        <f>IF(G341="","",IF(COUNTIF($AI$11:AI341,G341)=0,G341,""))</f>
        <v/>
      </c>
      <c r="AJ342" s="53" t="str">
        <f t="shared" si="21"/>
        <v/>
      </c>
      <c r="AK342" s="135"/>
    </row>
    <row r="343" spans="1:37" x14ac:dyDescent="0.25">
      <c r="A343" s="136"/>
      <c r="B343" s="136"/>
      <c r="C343" s="136"/>
      <c r="D343" s="136"/>
      <c r="E343" s="137"/>
      <c r="F343" s="137"/>
      <c r="G343" s="136"/>
      <c r="H343" s="137"/>
      <c r="I343" s="140" t="str">
        <f t="shared" si="22"/>
        <v/>
      </c>
      <c r="J343" s="140"/>
      <c r="K343" s="140"/>
      <c r="L343" s="74" t="str">
        <f>IF(AND(C343="Abierto",D343="Urgente"),A343,"")</f>
        <v/>
      </c>
      <c r="M343" s="74" t="str">
        <f ca="1">IF(AND(C343="Abierto",D343="Urgente"),TODAY()-E343,"")</f>
        <v/>
      </c>
      <c r="N343" s="74" t="str">
        <f>IF(AND(C343="Abierto",D343="Urgente"),RANK(M343,$M$13:$M$767,0)+COUNTIF($M$13:M343,M343)-1,"")</f>
        <v/>
      </c>
      <c r="O343" s="74" t="str">
        <f>IF(AND(C343="Abierto",D343="Alta"),A343,"")</f>
        <v/>
      </c>
      <c r="P343" s="74" t="str">
        <f ca="1">IF(AND(C343="Abierto",D343="Alta"),TODAY()-E343,"")</f>
        <v/>
      </c>
      <c r="Q343" s="74" t="str">
        <f>IF(AND(C343="Abierto",D343="Alta"),RANK(P343,$P$13:$P$767,0)+COUNTIF($P$13:P343,P343)-1+MAX(N:N),"")</f>
        <v/>
      </c>
      <c r="R343" s="74" t="str">
        <f>IF(AND(C343="Abierto",D343="Media"),A343,"")</f>
        <v/>
      </c>
      <c r="S343" s="74" t="str">
        <f ca="1">IF(AND(C343="Abierto",D343="Media"),TODAY()-E343,"")</f>
        <v/>
      </c>
      <c r="T343" s="74" t="str">
        <f>IF(AND(C343="Abierto",D343="Media"),RANK(S343,$S$13:$S$767,0)+COUNTIF($S$13:S343,S343)-1+MAX(N:N,Q:Q),"")</f>
        <v/>
      </c>
      <c r="U343" s="74" t="str">
        <f>IF(AND(C343="Abierto",D343="Baja"),A343,"")</f>
        <v/>
      </c>
      <c r="V343" s="74" t="str">
        <f ca="1">IF(AND(C343="Abierto",D343="Baja"),TODAY()-E343,"")</f>
        <v/>
      </c>
      <c r="W343" s="74" t="str">
        <f>IF(AND(C343="Abierto",D343="Baja"),RANK(V343,$V$13:$V$767,0)+COUNTIF($V$13:V343,V343)-1+MAX(N:N,Q:Q,T:T),"")</f>
        <v/>
      </c>
      <c r="X343" s="139" t="str">
        <f>IF(OR(C343="Resuelto",C343=""),"",SUM(N343,Q343,T343,W343))</f>
        <v/>
      </c>
      <c r="Y343" s="139" t="str">
        <f>IF(OR(C343="Resuelto",C343=""),"",SUM(M343,P343,S343,V343))</f>
        <v/>
      </c>
      <c r="Z343" s="139" t="str">
        <f>IF(OR(C343="Resuelto",C343=""),"",SUM(L343,O343,R343,U343))</f>
        <v/>
      </c>
      <c r="AA343" s="28">
        <v>572</v>
      </c>
      <c r="AB343" s="28" t="str">
        <f t="shared" ca="1" si="19"/>
        <v/>
      </c>
      <c r="AC343" s="75" t="str">
        <f t="shared" ca="1" si="20"/>
        <v/>
      </c>
      <c r="AH343" s="78" t="str">
        <f>IF(AI343="","",MAX($AH$5:AH342)+1)</f>
        <v/>
      </c>
      <c r="AI343" s="53" t="str">
        <f>IF(G342="","",IF(COUNTIF($AI$11:AI342,G342)=0,G342,""))</f>
        <v/>
      </c>
      <c r="AJ343" s="53" t="str">
        <f t="shared" si="21"/>
        <v/>
      </c>
      <c r="AK343" s="135"/>
    </row>
    <row r="344" spans="1:37" x14ac:dyDescent="0.25">
      <c r="A344" s="136"/>
      <c r="B344" s="136"/>
      <c r="C344" s="136"/>
      <c r="D344" s="136"/>
      <c r="E344" s="137"/>
      <c r="F344" s="137"/>
      <c r="G344" s="136"/>
      <c r="H344" s="137"/>
      <c r="I344" s="140" t="str">
        <f t="shared" si="22"/>
        <v/>
      </c>
      <c r="J344" s="140"/>
      <c r="K344" s="140"/>
      <c r="L344" s="74" t="str">
        <f>IF(AND(C344="Abierto",D344="Urgente"),A344,"")</f>
        <v/>
      </c>
      <c r="M344" s="74" t="str">
        <f ca="1">IF(AND(C344="Abierto",D344="Urgente"),TODAY()-E344,"")</f>
        <v/>
      </c>
      <c r="N344" s="74" t="str">
        <f>IF(AND(C344="Abierto",D344="Urgente"),RANK(M344,$M$13:$M$767,0)+COUNTIF($M$13:M344,M344)-1,"")</f>
        <v/>
      </c>
      <c r="O344" s="74" t="str">
        <f>IF(AND(C344="Abierto",D344="Alta"),A344,"")</f>
        <v/>
      </c>
      <c r="P344" s="74" t="str">
        <f ca="1">IF(AND(C344="Abierto",D344="Alta"),TODAY()-E344,"")</f>
        <v/>
      </c>
      <c r="Q344" s="74" t="str">
        <f>IF(AND(C344="Abierto",D344="Alta"),RANK(P344,$P$13:$P$767,0)+COUNTIF($P$13:P344,P344)-1+MAX(N:N),"")</f>
        <v/>
      </c>
      <c r="R344" s="74" t="str">
        <f>IF(AND(C344="Abierto",D344="Media"),A344,"")</f>
        <v/>
      </c>
      <c r="S344" s="74" t="str">
        <f ca="1">IF(AND(C344="Abierto",D344="Media"),TODAY()-E344,"")</f>
        <v/>
      </c>
      <c r="T344" s="74" t="str">
        <f>IF(AND(C344="Abierto",D344="Media"),RANK(S344,$S$13:$S$767,0)+COUNTIF($S$13:S344,S344)-1+MAX(N:N,Q:Q),"")</f>
        <v/>
      </c>
      <c r="U344" s="74" t="str">
        <f>IF(AND(C344="Abierto",D344="Baja"),A344,"")</f>
        <v/>
      </c>
      <c r="V344" s="74" t="str">
        <f ca="1">IF(AND(C344="Abierto",D344="Baja"),TODAY()-E344,"")</f>
        <v/>
      </c>
      <c r="W344" s="74" t="str">
        <f>IF(AND(C344="Abierto",D344="Baja"),RANK(V344,$V$13:$V$767,0)+COUNTIF($V$13:V344,V344)-1+MAX(N:N,Q:Q,T:T),"")</f>
        <v/>
      </c>
      <c r="X344" s="139" t="str">
        <f>IF(OR(C344="Resuelto",C344=""),"",SUM(N344,Q344,T344,W344))</f>
        <v/>
      </c>
      <c r="Y344" s="139" t="str">
        <f>IF(OR(C344="Resuelto",C344=""),"",SUM(M344,P344,S344,V344))</f>
        <v/>
      </c>
      <c r="Z344" s="139" t="str">
        <f>IF(OR(C344="Resuelto",C344=""),"",SUM(L344,O344,R344,U344))</f>
        <v/>
      </c>
      <c r="AA344" s="28">
        <v>573</v>
      </c>
      <c r="AB344" s="28" t="str">
        <f t="shared" ca="1" si="19"/>
        <v/>
      </c>
      <c r="AC344" s="75" t="str">
        <f t="shared" ca="1" si="20"/>
        <v/>
      </c>
      <c r="AH344" s="78" t="str">
        <f>IF(AI344="","",MAX($AH$5:AH343)+1)</f>
        <v/>
      </c>
      <c r="AI344" s="53" t="str">
        <f>IF(G343="","",IF(COUNTIF($AI$11:AI343,G343)=0,G343,""))</f>
        <v/>
      </c>
      <c r="AJ344" s="53" t="str">
        <f t="shared" si="21"/>
        <v/>
      </c>
      <c r="AK344" s="135"/>
    </row>
    <row r="345" spans="1:37" x14ac:dyDescent="0.25">
      <c r="A345" s="136"/>
      <c r="B345" s="136"/>
      <c r="C345" s="136"/>
      <c r="D345" s="136"/>
      <c r="E345" s="137"/>
      <c r="F345" s="137"/>
      <c r="G345" s="136"/>
      <c r="H345" s="137"/>
      <c r="I345" s="140" t="str">
        <f t="shared" si="22"/>
        <v/>
      </c>
      <c r="J345" s="140"/>
      <c r="K345" s="140"/>
      <c r="L345" s="74" t="str">
        <f>IF(AND(C345="Abierto",D345="Urgente"),A345,"")</f>
        <v/>
      </c>
      <c r="M345" s="74" t="str">
        <f ca="1">IF(AND(C345="Abierto",D345="Urgente"),TODAY()-E345,"")</f>
        <v/>
      </c>
      <c r="N345" s="74" t="str">
        <f>IF(AND(C345="Abierto",D345="Urgente"),RANK(M345,$M$13:$M$767,0)+COUNTIF($M$13:M345,M345)-1,"")</f>
        <v/>
      </c>
      <c r="O345" s="74" t="str">
        <f>IF(AND(C345="Abierto",D345="Alta"),A345,"")</f>
        <v/>
      </c>
      <c r="P345" s="74" t="str">
        <f ca="1">IF(AND(C345="Abierto",D345="Alta"),TODAY()-E345,"")</f>
        <v/>
      </c>
      <c r="Q345" s="74" t="str">
        <f>IF(AND(C345="Abierto",D345="Alta"),RANK(P345,$P$13:$P$767,0)+COUNTIF($P$13:P345,P345)-1+MAX(N:N),"")</f>
        <v/>
      </c>
      <c r="R345" s="74" t="str">
        <f>IF(AND(C345="Abierto",D345="Media"),A345,"")</f>
        <v/>
      </c>
      <c r="S345" s="74" t="str">
        <f ca="1">IF(AND(C345="Abierto",D345="Media"),TODAY()-E345,"")</f>
        <v/>
      </c>
      <c r="T345" s="74" t="str">
        <f>IF(AND(C345="Abierto",D345="Media"),RANK(S345,$S$13:$S$767,0)+COUNTIF($S$13:S345,S345)-1+MAX(N:N,Q:Q),"")</f>
        <v/>
      </c>
      <c r="U345" s="74" t="str">
        <f>IF(AND(C345="Abierto",D345="Baja"),A345,"")</f>
        <v/>
      </c>
      <c r="V345" s="74" t="str">
        <f ca="1">IF(AND(C345="Abierto",D345="Baja"),TODAY()-E345,"")</f>
        <v/>
      </c>
      <c r="W345" s="74" t="str">
        <f>IF(AND(C345="Abierto",D345="Baja"),RANK(V345,$V$13:$V$767,0)+COUNTIF($V$13:V345,V345)-1+MAX(N:N,Q:Q,T:T),"")</f>
        <v/>
      </c>
      <c r="X345" s="139" t="str">
        <f>IF(OR(C345="Resuelto",C345=""),"",SUM(N345,Q345,T345,W345))</f>
        <v/>
      </c>
      <c r="Y345" s="139" t="str">
        <f>IF(OR(C345="Resuelto",C345=""),"",SUM(M345,P345,S345,V345))</f>
        <v/>
      </c>
      <c r="Z345" s="139" t="str">
        <f>IF(OR(C345="Resuelto",C345=""),"",SUM(L345,O345,R345,U345))</f>
        <v/>
      </c>
      <c r="AA345" s="28">
        <v>574</v>
      </c>
      <c r="AB345" s="28" t="str">
        <f t="shared" ca="1" si="19"/>
        <v/>
      </c>
      <c r="AC345" s="75" t="str">
        <f t="shared" ca="1" si="20"/>
        <v/>
      </c>
      <c r="AH345" s="78" t="str">
        <f>IF(AI345="","",MAX($AH$5:AH344)+1)</f>
        <v/>
      </c>
      <c r="AI345" s="53" t="str">
        <f>IF(G344="","",IF(COUNTIF($AI$11:AI344,G344)=0,G344,""))</f>
        <v/>
      </c>
      <c r="AJ345" s="53" t="str">
        <f t="shared" si="21"/>
        <v/>
      </c>
      <c r="AK345" s="135"/>
    </row>
    <row r="346" spans="1:37" x14ac:dyDescent="0.25">
      <c r="A346" s="136"/>
      <c r="B346" s="136"/>
      <c r="C346" s="136"/>
      <c r="D346" s="136"/>
      <c r="E346" s="137"/>
      <c r="F346" s="137"/>
      <c r="G346" s="136"/>
      <c r="H346" s="137"/>
      <c r="I346" s="140" t="str">
        <f t="shared" si="22"/>
        <v/>
      </c>
      <c r="J346" s="140"/>
      <c r="K346" s="140"/>
      <c r="L346" s="74" t="str">
        <f>IF(AND(C346="Abierto",D346="Urgente"),A346,"")</f>
        <v/>
      </c>
      <c r="M346" s="74" t="str">
        <f ca="1">IF(AND(C346="Abierto",D346="Urgente"),TODAY()-E346,"")</f>
        <v/>
      </c>
      <c r="N346" s="74" t="str">
        <f>IF(AND(C346="Abierto",D346="Urgente"),RANK(M346,$M$13:$M$767,0)+COUNTIF($M$13:M346,M346)-1,"")</f>
        <v/>
      </c>
      <c r="O346" s="74" t="str">
        <f>IF(AND(C346="Abierto",D346="Alta"),A346,"")</f>
        <v/>
      </c>
      <c r="P346" s="74" t="str">
        <f ca="1">IF(AND(C346="Abierto",D346="Alta"),TODAY()-E346,"")</f>
        <v/>
      </c>
      <c r="Q346" s="74" t="str">
        <f>IF(AND(C346="Abierto",D346="Alta"),RANK(P346,$P$13:$P$767,0)+COUNTIF($P$13:P346,P346)-1+MAX(N:N),"")</f>
        <v/>
      </c>
      <c r="R346" s="74" t="str">
        <f>IF(AND(C346="Abierto",D346="Media"),A346,"")</f>
        <v/>
      </c>
      <c r="S346" s="74" t="str">
        <f ca="1">IF(AND(C346="Abierto",D346="Media"),TODAY()-E346,"")</f>
        <v/>
      </c>
      <c r="T346" s="74" t="str">
        <f>IF(AND(C346="Abierto",D346="Media"),RANK(S346,$S$13:$S$767,0)+COUNTIF($S$13:S346,S346)-1+MAX(N:N,Q:Q),"")</f>
        <v/>
      </c>
      <c r="U346" s="74" t="str">
        <f>IF(AND(C346="Abierto",D346="Baja"),A346,"")</f>
        <v/>
      </c>
      <c r="V346" s="74" t="str">
        <f ca="1">IF(AND(C346="Abierto",D346="Baja"),TODAY()-E346,"")</f>
        <v/>
      </c>
      <c r="W346" s="74" t="str">
        <f>IF(AND(C346="Abierto",D346="Baja"),RANK(V346,$V$13:$V$767,0)+COUNTIF($V$13:V346,V346)-1+MAX(N:N,Q:Q,T:T),"")</f>
        <v/>
      </c>
      <c r="X346" s="139" t="str">
        <f>IF(OR(C346="Resuelto",C346=""),"",SUM(N346,Q346,T346,W346))</f>
        <v/>
      </c>
      <c r="Y346" s="139" t="str">
        <f>IF(OR(C346="Resuelto",C346=""),"",SUM(M346,P346,S346,V346))</f>
        <v/>
      </c>
      <c r="Z346" s="139" t="str">
        <f>IF(OR(C346="Resuelto",C346=""),"",SUM(L346,O346,R346,U346))</f>
        <v/>
      </c>
      <c r="AA346" s="28">
        <v>575</v>
      </c>
      <c r="AB346" s="28" t="str">
        <f t="shared" ca="1" si="19"/>
        <v/>
      </c>
      <c r="AC346" s="75" t="str">
        <f t="shared" ca="1" si="20"/>
        <v/>
      </c>
      <c r="AH346" s="78" t="str">
        <f>IF(AI346="","",MAX($AH$5:AH345)+1)</f>
        <v/>
      </c>
      <c r="AI346" s="53" t="str">
        <f>IF(G345="","",IF(COUNTIF($AI$11:AI345,G345)=0,G345,""))</f>
        <v/>
      </c>
      <c r="AJ346" s="53" t="str">
        <f t="shared" si="21"/>
        <v/>
      </c>
      <c r="AK346" s="135"/>
    </row>
    <row r="347" spans="1:37" x14ac:dyDescent="0.25">
      <c r="A347" s="136"/>
      <c r="B347" s="136"/>
      <c r="C347" s="136"/>
      <c r="D347" s="136"/>
      <c r="E347" s="137"/>
      <c r="F347" s="137"/>
      <c r="G347" s="136"/>
      <c r="H347" s="137"/>
      <c r="I347" s="140" t="str">
        <f t="shared" si="22"/>
        <v/>
      </c>
      <c r="J347" s="140"/>
      <c r="K347" s="140"/>
      <c r="L347" s="74" t="str">
        <f>IF(AND(C347="Abierto",D347="Urgente"),A347,"")</f>
        <v/>
      </c>
      <c r="M347" s="74" t="str">
        <f ca="1">IF(AND(C347="Abierto",D347="Urgente"),TODAY()-E347,"")</f>
        <v/>
      </c>
      <c r="N347" s="74" t="str">
        <f>IF(AND(C347="Abierto",D347="Urgente"),RANK(M347,$M$13:$M$767,0)+COUNTIF($M$13:M347,M347)-1,"")</f>
        <v/>
      </c>
      <c r="O347" s="74" t="str">
        <f>IF(AND(C347="Abierto",D347="Alta"),A347,"")</f>
        <v/>
      </c>
      <c r="P347" s="74" t="str">
        <f ca="1">IF(AND(C347="Abierto",D347="Alta"),TODAY()-E347,"")</f>
        <v/>
      </c>
      <c r="Q347" s="74" t="str">
        <f>IF(AND(C347="Abierto",D347="Alta"),RANK(P347,$P$13:$P$767,0)+COUNTIF($P$13:P347,P347)-1+MAX(N:N),"")</f>
        <v/>
      </c>
      <c r="R347" s="74" t="str">
        <f>IF(AND(C347="Abierto",D347="Media"),A347,"")</f>
        <v/>
      </c>
      <c r="S347" s="74" t="str">
        <f ca="1">IF(AND(C347="Abierto",D347="Media"),TODAY()-E347,"")</f>
        <v/>
      </c>
      <c r="T347" s="74" t="str">
        <f>IF(AND(C347="Abierto",D347="Media"),RANK(S347,$S$13:$S$767,0)+COUNTIF($S$13:S347,S347)-1+MAX(N:N,Q:Q),"")</f>
        <v/>
      </c>
      <c r="U347" s="74" t="str">
        <f>IF(AND(C347="Abierto",D347="Baja"),A347,"")</f>
        <v/>
      </c>
      <c r="V347" s="74" t="str">
        <f ca="1">IF(AND(C347="Abierto",D347="Baja"),TODAY()-E347,"")</f>
        <v/>
      </c>
      <c r="W347" s="74" t="str">
        <f>IF(AND(C347="Abierto",D347="Baja"),RANK(V347,$V$13:$V$767,0)+COUNTIF($V$13:V347,V347)-1+MAX(N:N,Q:Q,T:T),"")</f>
        <v/>
      </c>
      <c r="X347" s="139" t="str">
        <f>IF(OR(C347="Resuelto",C347=""),"",SUM(N347,Q347,T347,W347))</f>
        <v/>
      </c>
      <c r="Y347" s="139" t="str">
        <f>IF(OR(C347="Resuelto",C347=""),"",SUM(M347,P347,S347,V347))</f>
        <v/>
      </c>
      <c r="Z347" s="139" t="str">
        <f>IF(OR(C347="Resuelto",C347=""),"",SUM(L347,O347,R347,U347))</f>
        <v/>
      </c>
      <c r="AA347" s="28">
        <v>576</v>
      </c>
      <c r="AB347" s="28" t="str">
        <f t="shared" ca="1" si="19"/>
        <v/>
      </c>
      <c r="AC347" s="75" t="str">
        <f t="shared" ca="1" si="20"/>
        <v/>
      </c>
      <c r="AH347" s="78" t="str">
        <f>IF(AI347="","",MAX($AH$5:AH346)+1)</f>
        <v/>
      </c>
      <c r="AI347" s="53" t="str">
        <f>IF(G346="","",IF(COUNTIF($AI$11:AI346,G346)=0,G346,""))</f>
        <v/>
      </c>
      <c r="AJ347" s="53" t="str">
        <f t="shared" si="21"/>
        <v/>
      </c>
      <c r="AK347" s="135"/>
    </row>
    <row r="348" spans="1:37" x14ac:dyDescent="0.25">
      <c r="A348" s="136"/>
      <c r="B348" s="136"/>
      <c r="C348" s="136"/>
      <c r="D348" s="136"/>
      <c r="E348" s="137"/>
      <c r="F348" s="137"/>
      <c r="G348" s="136"/>
      <c r="H348" s="137"/>
      <c r="I348" s="140" t="str">
        <f t="shared" si="22"/>
        <v/>
      </c>
      <c r="J348" s="140"/>
      <c r="K348" s="140"/>
      <c r="L348" s="74" t="str">
        <f>IF(AND(C348="Abierto",D348="Urgente"),A348,"")</f>
        <v/>
      </c>
      <c r="M348" s="74" t="str">
        <f ca="1">IF(AND(C348="Abierto",D348="Urgente"),TODAY()-E348,"")</f>
        <v/>
      </c>
      <c r="N348" s="74" t="str">
        <f>IF(AND(C348="Abierto",D348="Urgente"),RANK(M348,$M$13:$M$767,0)+COUNTIF($M$13:M348,M348)-1,"")</f>
        <v/>
      </c>
      <c r="O348" s="74" t="str">
        <f>IF(AND(C348="Abierto",D348="Alta"),A348,"")</f>
        <v/>
      </c>
      <c r="P348" s="74" t="str">
        <f ca="1">IF(AND(C348="Abierto",D348="Alta"),TODAY()-E348,"")</f>
        <v/>
      </c>
      <c r="Q348" s="74" t="str">
        <f>IF(AND(C348="Abierto",D348="Alta"),RANK(P348,$P$13:$P$767,0)+COUNTIF($P$13:P348,P348)-1+MAX(N:N),"")</f>
        <v/>
      </c>
      <c r="R348" s="74" t="str">
        <f>IF(AND(C348="Abierto",D348="Media"),A348,"")</f>
        <v/>
      </c>
      <c r="S348" s="74" t="str">
        <f ca="1">IF(AND(C348="Abierto",D348="Media"),TODAY()-E348,"")</f>
        <v/>
      </c>
      <c r="T348" s="74" t="str">
        <f>IF(AND(C348="Abierto",D348="Media"),RANK(S348,$S$13:$S$767,0)+COUNTIF($S$13:S348,S348)-1+MAX(N:N,Q:Q),"")</f>
        <v/>
      </c>
      <c r="U348" s="74" t="str">
        <f>IF(AND(C348="Abierto",D348="Baja"),A348,"")</f>
        <v/>
      </c>
      <c r="V348" s="74" t="str">
        <f ca="1">IF(AND(C348="Abierto",D348="Baja"),TODAY()-E348,"")</f>
        <v/>
      </c>
      <c r="W348" s="74" t="str">
        <f>IF(AND(C348="Abierto",D348="Baja"),RANK(V348,$V$13:$V$767,0)+COUNTIF($V$13:V348,V348)-1+MAX(N:N,Q:Q,T:T),"")</f>
        <v/>
      </c>
      <c r="X348" s="139" t="str">
        <f>IF(OR(C348="Resuelto",C348=""),"",SUM(N348,Q348,T348,W348))</f>
        <v/>
      </c>
      <c r="Y348" s="139" t="str">
        <f>IF(OR(C348="Resuelto",C348=""),"",SUM(M348,P348,S348,V348))</f>
        <v/>
      </c>
      <c r="Z348" s="139" t="str">
        <f>IF(OR(C348="Resuelto",C348=""),"",SUM(L348,O348,R348,U348))</f>
        <v/>
      </c>
      <c r="AA348" s="28">
        <v>577</v>
      </c>
      <c r="AB348" s="28" t="str">
        <f t="shared" ca="1" si="19"/>
        <v/>
      </c>
      <c r="AC348" s="75" t="str">
        <f t="shared" ca="1" si="20"/>
        <v/>
      </c>
      <c r="AH348" s="78" t="str">
        <f>IF(AI348="","",MAX($AH$5:AH347)+1)</f>
        <v/>
      </c>
      <c r="AI348" s="53" t="str">
        <f>IF(G347="","",IF(COUNTIF($AI$11:AI347,G347)=0,G347,""))</f>
        <v/>
      </c>
      <c r="AJ348" s="53" t="str">
        <f t="shared" si="21"/>
        <v/>
      </c>
      <c r="AK348" s="135"/>
    </row>
    <row r="349" spans="1:37" x14ac:dyDescent="0.25">
      <c r="A349" s="136"/>
      <c r="B349" s="136"/>
      <c r="C349" s="136"/>
      <c r="D349" s="136"/>
      <c r="E349" s="137"/>
      <c r="F349" s="137"/>
      <c r="G349" s="136"/>
      <c r="H349" s="137"/>
      <c r="I349" s="140" t="str">
        <f t="shared" si="22"/>
        <v/>
      </c>
      <c r="J349" s="140"/>
      <c r="K349" s="140"/>
      <c r="L349" s="74" t="str">
        <f>IF(AND(C349="Abierto",D349="Urgente"),A349,"")</f>
        <v/>
      </c>
      <c r="M349" s="74" t="str">
        <f ca="1">IF(AND(C349="Abierto",D349="Urgente"),TODAY()-E349,"")</f>
        <v/>
      </c>
      <c r="N349" s="74" t="str">
        <f>IF(AND(C349="Abierto",D349="Urgente"),RANK(M349,$M$13:$M$767,0)+COUNTIF($M$13:M349,M349)-1,"")</f>
        <v/>
      </c>
      <c r="O349" s="74" t="str">
        <f>IF(AND(C349="Abierto",D349="Alta"),A349,"")</f>
        <v/>
      </c>
      <c r="P349" s="74" t="str">
        <f ca="1">IF(AND(C349="Abierto",D349="Alta"),TODAY()-E349,"")</f>
        <v/>
      </c>
      <c r="Q349" s="74" t="str">
        <f>IF(AND(C349="Abierto",D349="Alta"),RANK(P349,$P$13:$P$767,0)+COUNTIF($P$13:P349,P349)-1+MAX(N:N),"")</f>
        <v/>
      </c>
      <c r="R349" s="74" t="str">
        <f>IF(AND(C349="Abierto",D349="Media"),A349,"")</f>
        <v/>
      </c>
      <c r="S349" s="74" t="str">
        <f ca="1">IF(AND(C349="Abierto",D349="Media"),TODAY()-E349,"")</f>
        <v/>
      </c>
      <c r="T349" s="74" t="str">
        <f>IF(AND(C349="Abierto",D349="Media"),RANK(S349,$S$13:$S$767,0)+COUNTIF($S$13:S349,S349)-1+MAX(N:N,Q:Q),"")</f>
        <v/>
      </c>
      <c r="U349" s="74" t="str">
        <f>IF(AND(C349="Abierto",D349="Baja"),A349,"")</f>
        <v/>
      </c>
      <c r="V349" s="74" t="str">
        <f ca="1">IF(AND(C349="Abierto",D349="Baja"),TODAY()-E349,"")</f>
        <v/>
      </c>
      <c r="W349" s="74" t="str">
        <f>IF(AND(C349="Abierto",D349="Baja"),RANK(V349,$V$13:$V$767,0)+COUNTIF($V$13:V349,V349)-1+MAX(N:N,Q:Q,T:T),"")</f>
        <v/>
      </c>
      <c r="X349" s="139" t="str">
        <f>IF(OR(C349="Resuelto",C349=""),"",SUM(N349,Q349,T349,W349))</f>
        <v/>
      </c>
      <c r="Y349" s="139" t="str">
        <f>IF(OR(C349="Resuelto",C349=""),"",SUM(M349,P349,S349,V349))</f>
        <v/>
      </c>
      <c r="Z349" s="139" t="str">
        <f>IF(OR(C349="Resuelto",C349=""),"",SUM(L349,O349,R349,U349))</f>
        <v/>
      </c>
      <c r="AA349" s="28">
        <v>578</v>
      </c>
      <c r="AB349" s="28" t="str">
        <f t="shared" ca="1" si="19"/>
        <v/>
      </c>
      <c r="AC349" s="75" t="str">
        <f t="shared" ca="1" si="20"/>
        <v/>
      </c>
      <c r="AH349" s="78" t="str">
        <f>IF(AI349="","",MAX($AH$5:AH348)+1)</f>
        <v/>
      </c>
      <c r="AI349" s="53" t="str">
        <f>IF(G348="","",IF(COUNTIF($AI$11:AI348,G348)=0,G348,""))</f>
        <v/>
      </c>
      <c r="AJ349" s="53" t="str">
        <f t="shared" si="21"/>
        <v/>
      </c>
      <c r="AK349" s="135"/>
    </row>
    <row r="350" spans="1:37" x14ac:dyDescent="0.25">
      <c r="A350" s="136"/>
      <c r="B350" s="136"/>
      <c r="C350" s="136"/>
      <c r="D350" s="136"/>
      <c r="E350" s="137"/>
      <c r="F350" s="137"/>
      <c r="G350" s="136"/>
      <c r="H350" s="137"/>
      <c r="I350" s="140" t="str">
        <f t="shared" si="22"/>
        <v/>
      </c>
      <c r="J350" s="140"/>
      <c r="K350" s="140"/>
      <c r="L350" s="74" t="str">
        <f>IF(AND(C350="Abierto",D350="Urgente"),A350,"")</f>
        <v/>
      </c>
      <c r="M350" s="74" t="str">
        <f ca="1">IF(AND(C350="Abierto",D350="Urgente"),TODAY()-E350,"")</f>
        <v/>
      </c>
      <c r="N350" s="74" t="str">
        <f>IF(AND(C350="Abierto",D350="Urgente"),RANK(M350,$M$13:$M$767,0)+COUNTIF($M$13:M350,M350)-1,"")</f>
        <v/>
      </c>
      <c r="O350" s="74" t="str">
        <f>IF(AND(C350="Abierto",D350="Alta"),A350,"")</f>
        <v/>
      </c>
      <c r="P350" s="74" t="str">
        <f ca="1">IF(AND(C350="Abierto",D350="Alta"),TODAY()-E350,"")</f>
        <v/>
      </c>
      <c r="Q350" s="74" t="str">
        <f>IF(AND(C350="Abierto",D350="Alta"),RANK(P350,$P$13:$P$767,0)+COUNTIF($P$13:P350,P350)-1+MAX(N:N),"")</f>
        <v/>
      </c>
      <c r="R350" s="74" t="str">
        <f>IF(AND(C350="Abierto",D350="Media"),A350,"")</f>
        <v/>
      </c>
      <c r="S350" s="74" t="str">
        <f ca="1">IF(AND(C350="Abierto",D350="Media"),TODAY()-E350,"")</f>
        <v/>
      </c>
      <c r="T350" s="74" t="str">
        <f>IF(AND(C350="Abierto",D350="Media"),RANK(S350,$S$13:$S$767,0)+COUNTIF($S$13:S350,S350)-1+MAX(N:N,Q:Q),"")</f>
        <v/>
      </c>
      <c r="U350" s="74" t="str">
        <f>IF(AND(C350="Abierto",D350="Baja"),A350,"")</f>
        <v/>
      </c>
      <c r="V350" s="74" t="str">
        <f ca="1">IF(AND(C350="Abierto",D350="Baja"),TODAY()-E350,"")</f>
        <v/>
      </c>
      <c r="W350" s="74" t="str">
        <f>IF(AND(C350="Abierto",D350="Baja"),RANK(V350,$V$13:$V$767,0)+COUNTIF($V$13:V350,V350)-1+MAX(N:N,Q:Q,T:T),"")</f>
        <v/>
      </c>
      <c r="X350" s="139" t="str">
        <f>IF(OR(C350="Resuelto",C350=""),"",SUM(N350,Q350,T350,W350))</f>
        <v/>
      </c>
      <c r="Y350" s="139" t="str">
        <f>IF(OR(C350="Resuelto",C350=""),"",SUM(M350,P350,S350,V350))</f>
        <v/>
      </c>
      <c r="Z350" s="139" t="str">
        <f>IF(OR(C350="Resuelto",C350=""),"",SUM(L350,O350,R350,U350))</f>
        <v/>
      </c>
      <c r="AA350" s="28">
        <v>579</v>
      </c>
      <c r="AB350" s="28" t="str">
        <f t="shared" ca="1" si="19"/>
        <v/>
      </c>
      <c r="AC350" s="75" t="str">
        <f t="shared" ca="1" si="20"/>
        <v/>
      </c>
      <c r="AH350" s="78" t="str">
        <f>IF(AI350="","",MAX($AH$5:AH349)+1)</f>
        <v/>
      </c>
      <c r="AI350" s="53" t="str">
        <f>IF(G349="","",IF(COUNTIF($AI$11:AI349,G349)=0,G349,""))</f>
        <v/>
      </c>
      <c r="AJ350" s="53" t="str">
        <f t="shared" si="21"/>
        <v/>
      </c>
      <c r="AK350" s="135"/>
    </row>
    <row r="351" spans="1:37" x14ac:dyDescent="0.25">
      <c r="A351" s="136"/>
      <c r="B351" s="136"/>
      <c r="C351" s="136"/>
      <c r="D351" s="136"/>
      <c r="E351" s="137"/>
      <c r="F351" s="137"/>
      <c r="G351" s="136"/>
      <c r="H351" s="137"/>
      <c r="I351" s="140" t="str">
        <f t="shared" si="22"/>
        <v/>
      </c>
      <c r="J351" s="140"/>
      <c r="K351" s="140"/>
      <c r="L351" s="74" t="str">
        <f>IF(AND(C351="Abierto",D351="Urgente"),A351,"")</f>
        <v/>
      </c>
      <c r="M351" s="74" t="str">
        <f ca="1">IF(AND(C351="Abierto",D351="Urgente"),TODAY()-E351,"")</f>
        <v/>
      </c>
      <c r="N351" s="74" t="str">
        <f>IF(AND(C351="Abierto",D351="Urgente"),RANK(M351,$M$13:$M$767,0)+COUNTIF($M$13:M351,M351)-1,"")</f>
        <v/>
      </c>
      <c r="O351" s="74" t="str">
        <f>IF(AND(C351="Abierto",D351="Alta"),A351,"")</f>
        <v/>
      </c>
      <c r="P351" s="74" t="str">
        <f ca="1">IF(AND(C351="Abierto",D351="Alta"),TODAY()-E351,"")</f>
        <v/>
      </c>
      <c r="Q351" s="74" t="str">
        <f>IF(AND(C351="Abierto",D351="Alta"),RANK(P351,$P$13:$P$767,0)+COUNTIF($P$13:P351,P351)-1+MAX(N:N),"")</f>
        <v/>
      </c>
      <c r="R351" s="74" t="str">
        <f>IF(AND(C351="Abierto",D351="Media"),A351,"")</f>
        <v/>
      </c>
      <c r="S351" s="74" t="str">
        <f ca="1">IF(AND(C351="Abierto",D351="Media"),TODAY()-E351,"")</f>
        <v/>
      </c>
      <c r="T351" s="74" t="str">
        <f>IF(AND(C351="Abierto",D351="Media"),RANK(S351,$S$13:$S$767,0)+COUNTIF($S$13:S351,S351)-1+MAX(N:N,Q:Q),"")</f>
        <v/>
      </c>
      <c r="U351" s="74" t="str">
        <f>IF(AND(C351="Abierto",D351="Baja"),A351,"")</f>
        <v/>
      </c>
      <c r="V351" s="74" t="str">
        <f ca="1">IF(AND(C351="Abierto",D351="Baja"),TODAY()-E351,"")</f>
        <v/>
      </c>
      <c r="W351" s="74" t="str">
        <f>IF(AND(C351="Abierto",D351="Baja"),RANK(V351,$V$13:$V$767,0)+COUNTIF($V$13:V351,V351)-1+MAX(N:N,Q:Q,T:T),"")</f>
        <v/>
      </c>
      <c r="X351" s="139" t="str">
        <f>IF(OR(C351="Resuelto",C351=""),"",SUM(N351,Q351,T351,W351))</f>
        <v/>
      </c>
      <c r="Y351" s="139" t="str">
        <f>IF(OR(C351="Resuelto",C351=""),"",SUM(M351,P351,S351,V351))</f>
        <v/>
      </c>
      <c r="Z351" s="139" t="str">
        <f>IF(OR(C351="Resuelto",C351=""),"",SUM(L351,O351,R351,U351))</f>
        <v/>
      </c>
      <c r="AA351" s="28">
        <v>580</v>
      </c>
      <c r="AB351" s="28" t="str">
        <f t="shared" ca="1" si="19"/>
        <v/>
      </c>
      <c r="AC351" s="75" t="str">
        <f t="shared" ca="1" si="20"/>
        <v/>
      </c>
      <c r="AH351" s="78" t="str">
        <f>IF(AI351="","",MAX($AH$5:AH350)+1)</f>
        <v/>
      </c>
      <c r="AI351" s="53" t="str">
        <f>IF(G350="","",IF(COUNTIF($AI$11:AI350,G350)=0,G350,""))</f>
        <v/>
      </c>
      <c r="AJ351" s="53" t="str">
        <f t="shared" si="21"/>
        <v/>
      </c>
      <c r="AK351" s="135"/>
    </row>
    <row r="352" spans="1:37" x14ac:dyDescent="0.25">
      <c r="A352" s="136"/>
      <c r="B352" s="136"/>
      <c r="C352" s="136"/>
      <c r="D352" s="136"/>
      <c r="E352" s="137"/>
      <c r="F352" s="137"/>
      <c r="G352" s="136"/>
      <c r="H352" s="137"/>
      <c r="I352" s="140" t="str">
        <f t="shared" si="22"/>
        <v/>
      </c>
      <c r="J352" s="140"/>
      <c r="K352" s="140"/>
      <c r="L352" s="74" t="str">
        <f>IF(AND(C352="Abierto",D352="Urgente"),A352,"")</f>
        <v/>
      </c>
      <c r="M352" s="74" t="str">
        <f ca="1">IF(AND(C352="Abierto",D352="Urgente"),TODAY()-E352,"")</f>
        <v/>
      </c>
      <c r="N352" s="74" t="str">
        <f>IF(AND(C352="Abierto",D352="Urgente"),RANK(M352,$M$13:$M$767,0)+COUNTIF($M$13:M352,M352)-1,"")</f>
        <v/>
      </c>
      <c r="O352" s="74" t="str">
        <f>IF(AND(C352="Abierto",D352="Alta"),A352,"")</f>
        <v/>
      </c>
      <c r="P352" s="74" t="str">
        <f ca="1">IF(AND(C352="Abierto",D352="Alta"),TODAY()-E352,"")</f>
        <v/>
      </c>
      <c r="Q352" s="74" t="str">
        <f>IF(AND(C352="Abierto",D352="Alta"),RANK(P352,$P$13:$P$767,0)+COUNTIF($P$13:P352,P352)-1+MAX(N:N),"")</f>
        <v/>
      </c>
      <c r="R352" s="74" t="str">
        <f>IF(AND(C352="Abierto",D352="Media"),A352,"")</f>
        <v/>
      </c>
      <c r="S352" s="74" t="str">
        <f ca="1">IF(AND(C352="Abierto",D352="Media"),TODAY()-E352,"")</f>
        <v/>
      </c>
      <c r="T352" s="74" t="str">
        <f>IF(AND(C352="Abierto",D352="Media"),RANK(S352,$S$13:$S$767,0)+COUNTIF($S$13:S352,S352)-1+MAX(N:N,Q:Q),"")</f>
        <v/>
      </c>
      <c r="U352" s="74" t="str">
        <f>IF(AND(C352="Abierto",D352="Baja"),A352,"")</f>
        <v/>
      </c>
      <c r="V352" s="74" t="str">
        <f ca="1">IF(AND(C352="Abierto",D352="Baja"),TODAY()-E352,"")</f>
        <v/>
      </c>
      <c r="W352" s="74" t="str">
        <f>IF(AND(C352="Abierto",D352="Baja"),RANK(V352,$V$13:$V$767,0)+COUNTIF($V$13:V352,V352)-1+MAX(N:N,Q:Q,T:T),"")</f>
        <v/>
      </c>
      <c r="X352" s="139" t="str">
        <f>IF(OR(C352="Resuelto",C352=""),"",SUM(N352,Q352,T352,W352))</f>
        <v/>
      </c>
      <c r="Y352" s="139" t="str">
        <f>IF(OR(C352="Resuelto",C352=""),"",SUM(M352,P352,S352,V352))</f>
        <v/>
      </c>
      <c r="Z352" s="139" t="str">
        <f>IF(OR(C352="Resuelto",C352=""),"",SUM(L352,O352,R352,U352))</f>
        <v/>
      </c>
      <c r="AA352" s="28">
        <v>581</v>
      </c>
      <c r="AB352" s="28" t="str">
        <f t="shared" ca="1" si="19"/>
        <v/>
      </c>
      <c r="AC352" s="75" t="str">
        <f t="shared" ca="1" si="20"/>
        <v/>
      </c>
      <c r="AH352" s="78" t="str">
        <f>IF(AI352="","",MAX($AH$5:AH351)+1)</f>
        <v/>
      </c>
      <c r="AI352" s="53" t="str">
        <f>IF(G351="","",IF(COUNTIF($AI$11:AI351,G351)=0,G351,""))</f>
        <v/>
      </c>
      <c r="AJ352" s="53" t="str">
        <f t="shared" si="21"/>
        <v/>
      </c>
      <c r="AK352" s="135"/>
    </row>
    <row r="353" spans="1:37" x14ac:dyDescent="0.25">
      <c r="A353" s="136"/>
      <c r="B353" s="136"/>
      <c r="C353" s="136"/>
      <c r="D353" s="136"/>
      <c r="E353" s="137"/>
      <c r="F353" s="137"/>
      <c r="G353" s="136"/>
      <c r="H353" s="137"/>
      <c r="I353" s="140" t="str">
        <f t="shared" si="22"/>
        <v/>
      </c>
      <c r="J353" s="140"/>
      <c r="K353" s="140"/>
      <c r="L353" s="74" t="str">
        <f>IF(AND(C353="Abierto",D353="Urgente"),A353,"")</f>
        <v/>
      </c>
      <c r="M353" s="74" t="str">
        <f ca="1">IF(AND(C353="Abierto",D353="Urgente"),TODAY()-E353,"")</f>
        <v/>
      </c>
      <c r="N353" s="74" t="str">
        <f>IF(AND(C353="Abierto",D353="Urgente"),RANK(M353,$M$13:$M$767,0)+COUNTIF($M$13:M353,M353)-1,"")</f>
        <v/>
      </c>
      <c r="O353" s="74" t="str">
        <f>IF(AND(C353="Abierto",D353="Alta"),A353,"")</f>
        <v/>
      </c>
      <c r="P353" s="74" t="str">
        <f ca="1">IF(AND(C353="Abierto",D353="Alta"),TODAY()-E353,"")</f>
        <v/>
      </c>
      <c r="Q353" s="74" t="str">
        <f>IF(AND(C353="Abierto",D353="Alta"),RANK(P353,$P$13:$P$767,0)+COUNTIF($P$13:P353,P353)-1+MAX(N:N),"")</f>
        <v/>
      </c>
      <c r="R353" s="74" t="str">
        <f>IF(AND(C353="Abierto",D353="Media"),A353,"")</f>
        <v/>
      </c>
      <c r="S353" s="74" t="str">
        <f ca="1">IF(AND(C353="Abierto",D353="Media"),TODAY()-E353,"")</f>
        <v/>
      </c>
      <c r="T353" s="74" t="str">
        <f>IF(AND(C353="Abierto",D353="Media"),RANK(S353,$S$13:$S$767,0)+COUNTIF($S$13:S353,S353)-1+MAX(N:N,Q:Q),"")</f>
        <v/>
      </c>
      <c r="U353" s="74" t="str">
        <f>IF(AND(C353="Abierto",D353="Baja"),A353,"")</f>
        <v/>
      </c>
      <c r="V353" s="74" t="str">
        <f ca="1">IF(AND(C353="Abierto",D353="Baja"),TODAY()-E353,"")</f>
        <v/>
      </c>
      <c r="W353" s="74" t="str">
        <f>IF(AND(C353="Abierto",D353="Baja"),RANK(V353,$V$13:$V$767,0)+COUNTIF($V$13:V353,V353)-1+MAX(N:N,Q:Q,T:T),"")</f>
        <v/>
      </c>
      <c r="X353" s="139" t="str">
        <f>IF(OR(C353="Resuelto",C353=""),"",SUM(N353,Q353,T353,W353))</f>
        <v/>
      </c>
      <c r="Y353" s="139" t="str">
        <f>IF(OR(C353="Resuelto",C353=""),"",SUM(M353,P353,S353,V353))</f>
        <v/>
      </c>
      <c r="Z353" s="139" t="str">
        <f>IF(OR(C353="Resuelto",C353=""),"",SUM(L353,O353,R353,U353))</f>
        <v/>
      </c>
      <c r="AA353" s="28">
        <v>582</v>
      </c>
      <c r="AB353" s="28" t="str">
        <f t="shared" ca="1" si="19"/>
        <v/>
      </c>
      <c r="AC353" s="75" t="str">
        <f t="shared" ca="1" si="20"/>
        <v/>
      </c>
      <c r="AH353" s="78" t="str">
        <f>IF(AI353="","",MAX($AH$5:AH352)+1)</f>
        <v/>
      </c>
      <c r="AI353" s="53" t="str">
        <f>IF(G352="","",IF(COUNTIF($AI$11:AI352,G352)=0,G352,""))</f>
        <v/>
      </c>
      <c r="AJ353" s="53" t="str">
        <f t="shared" si="21"/>
        <v/>
      </c>
      <c r="AK353" s="135"/>
    </row>
    <row r="354" spans="1:37" x14ac:dyDescent="0.25">
      <c r="A354" s="136"/>
      <c r="B354" s="136"/>
      <c r="C354" s="136"/>
      <c r="D354" s="136"/>
      <c r="E354" s="137"/>
      <c r="F354" s="137"/>
      <c r="G354" s="136"/>
      <c r="H354" s="137"/>
      <c r="I354" s="140" t="str">
        <f t="shared" si="22"/>
        <v/>
      </c>
      <c r="J354" s="140"/>
      <c r="K354" s="140"/>
      <c r="L354" s="74" t="str">
        <f>IF(AND(C354="Abierto",D354="Urgente"),A354,"")</f>
        <v/>
      </c>
      <c r="M354" s="74" t="str">
        <f ca="1">IF(AND(C354="Abierto",D354="Urgente"),TODAY()-E354,"")</f>
        <v/>
      </c>
      <c r="N354" s="74" t="str">
        <f>IF(AND(C354="Abierto",D354="Urgente"),RANK(M354,$M$13:$M$767,0)+COUNTIF($M$13:M354,M354)-1,"")</f>
        <v/>
      </c>
      <c r="O354" s="74" t="str">
        <f>IF(AND(C354="Abierto",D354="Alta"),A354,"")</f>
        <v/>
      </c>
      <c r="P354" s="74" t="str">
        <f ca="1">IF(AND(C354="Abierto",D354="Alta"),TODAY()-E354,"")</f>
        <v/>
      </c>
      <c r="Q354" s="74" t="str">
        <f>IF(AND(C354="Abierto",D354="Alta"),RANK(P354,$P$13:$P$767,0)+COUNTIF($P$13:P354,P354)-1+MAX(N:N),"")</f>
        <v/>
      </c>
      <c r="R354" s="74" t="str">
        <f>IF(AND(C354="Abierto",D354="Media"),A354,"")</f>
        <v/>
      </c>
      <c r="S354" s="74" t="str">
        <f ca="1">IF(AND(C354="Abierto",D354="Media"),TODAY()-E354,"")</f>
        <v/>
      </c>
      <c r="T354" s="74" t="str">
        <f>IF(AND(C354="Abierto",D354="Media"),RANK(S354,$S$13:$S$767,0)+COUNTIF($S$13:S354,S354)-1+MAX(N:N,Q:Q),"")</f>
        <v/>
      </c>
      <c r="U354" s="74" t="str">
        <f>IF(AND(C354="Abierto",D354="Baja"),A354,"")</f>
        <v/>
      </c>
      <c r="V354" s="74" t="str">
        <f ca="1">IF(AND(C354="Abierto",D354="Baja"),TODAY()-E354,"")</f>
        <v/>
      </c>
      <c r="W354" s="74" t="str">
        <f>IF(AND(C354="Abierto",D354="Baja"),RANK(V354,$V$13:$V$767,0)+COUNTIF($V$13:V354,V354)-1+MAX(N:N,Q:Q,T:T),"")</f>
        <v/>
      </c>
      <c r="X354" s="139" t="str">
        <f>IF(OR(C354="Resuelto",C354=""),"",SUM(N354,Q354,T354,W354))</f>
        <v/>
      </c>
      <c r="Y354" s="139" t="str">
        <f>IF(OR(C354="Resuelto",C354=""),"",SUM(M354,P354,S354,V354))</f>
        <v/>
      </c>
      <c r="Z354" s="139" t="str">
        <f>IF(OR(C354="Resuelto",C354=""),"",SUM(L354,O354,R354,U354))</f>
        <v/>
      </c>
      <c r="AA354" s="28">
        <v>583</v>
      </c>
      <c r="AB354" s="28" t="str">
        <f t="shared" ca="1" si="19"/>
        <v/>
      </c>
      <c r="AC354" s="75" t="str">
        <f t="shared" ca="1" si="20"/>
        <v/>
      </c>
      <c r="AH354" s="78" t="str">
        <f>IF(AI354="","",MAX($AH$5:AH353)+1)</f>
        <v/>
      </c>
      <c r="AI354" s="53" t="str">
        <f>IF(G353="","",IF(COUNTIF($AI$11:AI353,G353)=0,G353,""))</f>
        <v/>
      </c>
      <c r="AJ354" s="53" t="str">
        <f t="shared" si="21"/>
        <v/>
      </c>
      <c r="AK354" s="135"/>
    </row>
    <row r="355" spans="1:37" x14ac:dyDescent="0.25">
      <c r="A355" s="136"/>
      <c r="B355" s="136"/>
      <c r="C355" s="136"/>
      <c r="D355" s="136"/>
      <c r="E355" s="137"/>
      <c r="F355" s="137"/>
      <c r="G355" s="136"/>
      <c r="H355" s="137"/>
      <c r="I355" s="140" t="str">
        <f t="shared" si="22"/>
        <v/>
      </c>
      <c r="J355" s="140"/>
      <c r="K355" s="140"/>
      <c r="L355" s="74" t="str">
        <f>IF(AND(C355="Abierto",D355="Urgente"),A355,"")</f>
        <v/>
      </c>
      <c r="M355" s="74" t="str">
        <f ca="1">IF(AND(C355="Abierto",D355="Urgente"),TODAY()-E355,"")</f>
        <v/>
      </c>
      <c r="N355" s="74" t="str">
        <f>IF(AND(C355="Abierto",D355="Urgente"),RANK(M355,$M$13:$M$767,0)+COUNTIF($M$13:M355,M355)-1,"")</f>
        <v/>
      </c>
      <c r="O355" s="74" t="str">
        <f>IF(AND(C355="Abierto",D355="Alta"),A355,"")</f>
        <v/>
      </c>
      <c r="P355" s="74" t="str">
        <f ca="1">IF(AND(C355="Abierto",D355="Alta"),TODAY()-E355,"")</f>
        <v/>
      </c>
      <c r="Q355" s="74" t="str">
        <f>IF(AND(C355="Abierto",D355="Alta"),RANK(P355,$P$13:$P$767,0)+COUNTIF($P$13:P355,P355)-1+MAX(N:N),"")</f>
        <v/>
      </c>
      <c r="R355" s="74" t="str">
        <f>IF(AND(C355="Abierto",D355="Media"),A355,"")</f>
        <v/>
      </c>
      <c r="S355" s="74" t="str">
        <f ca="1">IF(AND(C355="Abierto",D355="Media"),TODAY()-E355,"")</f>
        <v/>
      </c>
      <c r="T355" s="74" t="str">
        <f>IF(AND(C355="Abierto",D355="Media"),RANK(S355,$S$13:$S$767,0)+COUNTIF($S$13:S355,S355)-1+MAX(N:N,Q:Q),"")</f>
        <v/>
      </c>
      <c r="U355" s="74" t="str">
        <f>IF(AND(C355="Abierto",D355="Baja"),A355,"")</f>
        <v/>
      </c>
      <c r="V355" s="74" t="str">
        <f ca="1">IF(AND(C355="Abierto",D355="Baja"),TODAY()-E355,"")</f>
        <v/>
      </c>
      <c r="W355" s="74" t="str">
        <f>IF(AND(C355="Abierto",D355="Baja"),RANK(V355,$V$13:$V$767,0)+COUNTIF($V$13:V355,V355)-1+MAX(N:N,Q:Q,T:T),"")</f>
        <v/>
      </c>
      <c r="X355" s="139" t="str">
        <f>IF(OR(C355="Resuelto",C355=""),"",SUM(N355,Q355,T355,W355))</f>
        <v/>
      </c>
      <c r="Y355" s="139" t="str">
        <f>IF(OR(C355="Resuelto",C355=""),"",SUM(M355,P355,S355,V355))</f>
        <v/>
      </c>
      <c r="Z355" s="139" t="str">
        <f>IF(OR(C355="Resuelto",C355=""),"",SUM(L355,O355,R355,U355))</f>
        <v/>
      </c>
      <c r="AA355" s="28">
        <v>584</v>
      </c>
      <c r="AB355" s="28" t="str">
        <f t="shared" ca="1" si="19"/>
        <v/>
      </c>
      <c r="AC355" s="75" t="str">
        <f t="shared" ca="1" si="20"/>
        <v/>
      </c>
      <c r="AH355" s="78" t="str">
        <f>IF(AI355="","",MAX($AH$5:AH354)+1)</f>
        <v/>
      </c>
      <c r="AI355" s="53" t="str">
        <f>IF(G354="","",IF(COUNTIF($AI$11:AI354,G354)=0,G354,""))</f>
        <v/>
      </c>
      <c r="AJ355" s="53" t="str">
        <f t="shared" si="21"/>
        <v/>
      </c>
      <c r="AK355" s="135"/>
    </row>
    <row r="356" spans="1:37" x14ac:dyDescent="0.25">
      <c r="A356" s="136"/>
      <c r="B356" s="136"/>
      <c r="C356" s="136"/>
      <c r="D356" s="136"/>
      <c r="E356" s="137"/>
      <c r="F356" s="137"/>
      <c r="G356" s="136"/>
      <c r="H356" s="137"/>
      <c r="I356" s="140" t="str">
        <f t="shared" si="22"/>
        <v/>
      </c>
      <c r="J356" s="140"/>
      <c r="K356" s="140"/>
      <c r="L356" s="74" t="str">
        <f>IF(AND(C356="Abierto",D356="Urgente"),A356,"")</f>
        <v/>
      </c>
      <c r="M356" s="74" t="str">
        <f ca="1">IF(AND(C356="Abierto",D356="Urgente"),TODAY()-E356,"")</f>
        <v/>
      </c>
      <c r="N356" s="74" t="str">
        <f>IF(AND(C356="Abierto",D356="Urgente"),RANK(M356,$M$13:$M$767,0)+COUNTIF($M$13:M356,M356)-1,"")</f>
        <v/>
      </c>
      <c r="O356" s="74" t="str">
        <f>IF(AND(C356="Abierto",D356="Alta"),A356,"")</f>
        <v/>
      </c>
      <c r="P356" s="74" t="str">
        <f ca="1">IF(AND(C356="Abierto",D356="Alta"),TODAY()-E356,"")</f>
        <v/>
      </c>
      <c r="Q356" s="74" t="str">
        <f>IF(AND(C356="Abierto",D356="Alta"),RANK(P356,$P$13:$P$767,0)+COUNTIF($P$13:P356,P356)-1+MAX(N:N),"")</f>
        <v/>
      </c>
      <c r="R356" s="74" t="str">
        <f>IF(AND(C356="Abierto",D356="Media"),A356,"")</f>
        <v/>
      </c>
      <c r="S356" s="74" t="str">
        <f ca="1">IF(AND(C356="Abierto",D356="Media"),TODAY()-E356,"")</f>
        <v/>
      </c>
      <c r="T356" s="74" t="str">
        <f>IF(AND(C356="Abierto",D356="Media"),RANK(S356,$S$13:$S$767,0)+COUNTIF($S$13:S356,S356)-1+MAX(N:N,Q:Q),"")</f>
        <v/>
      </c>
      <c r="U356" s="74" t="str">
        <f>IF(AND(C356="Abierto",D356="Baja"),A356,"")</f>
        <v/>
      </c>
      <c r="V356" s="74" t="str">
        <f ca="1">IF(AND(C356="Abierto",D356="Baja"),TODAY()-E356,"")</f>
        <v/>
      </c>
      <c r="W356" s="74" t="str">
        <f>IF(AND(C356="Abierto",D356="Baja"),RANK(V356,$V$13:$V$767,0)+COUNTIF($V$13:V356,V356)-1+MAX(N:N,Q:Q,T:T),"")</f>
        <v/>
      </c>
      <c r="X356" s="139" t="str">
        <f>IF(OR(C356="Resuelto",C356=""),"",SUM(N356,Q356,T356,W356))</f>
        <v/>
      </c>
      <c r="Y356" s="139" t="str">
        <f>IF(OR(C356="Resuelto",C356=""),"",SUM(M356,P356,S356,V356))</f>
        <v/>
      </c>
      <c r="Z356" s="139" t="str">
        <f>IF(OR(C356="Resuelto",C356=""),"",SUM(L356,O356,R356,U356))</f>
        <v/>
      </c>
      <c r="AA356" s="28">
        <v>585</v>
      </c>
      <c r="AB356" s="28" t="str">
        <f t="shared" ca="1" si="19"/>
        <v/>
      </c>
      <c r="AC356" s="75" t="str">
        <f t="shared" ca="1" si="20"/>
        <v/>
      </c>
      <c r="AH356" s="78" t="str">
        <f>IF(AI356="","",MAX($AH$5:AH355)+1)</f>
        <v/>
      </c>
      <c r="AI356" s="53" t="str">
        <f>IF(G355="","",IF(COUNTIF($AI$11:AI355,G355)=0,G355,""))</f>
        <v/>
      </c>
      <c r="AJ356" s="53" t="str">
        <f t="shared" si="21"/>
        <v/>
      </c>
      <c r="AK356" s="135"/>
    </row>
    <row r="357" spans="1:37" x14ac:dyDescent="0.25">
      <c r="A357" s="136"/>
      <c r="B357" s="136"/>
      <c r="C357" s="136"/>
      <c r="D357" s="136"/>
      <c r="E357" s="137"/>
      <c r="F357" s="137"/>
      <c r="G357" s="136"/>
      <c r="H357" s="137"/>
      <c r="I357" s="140" t="str">
        <f t="shared" si="22"/>
        <v/>
      </c>
      <c r="J357" s="140"/>
      <c r="K357" s="140"/>
      <c r="L357" s="74" t="str">
        <f>IF(AND(C357="Abierto",D357="Urgente"),A357,"")</f>
        <v/>
      </c>
      <c r="M357" s="74" t="str">
        <f ca="1">IF(AND(C357="Abierto",D357="Urgente"),TODAY()-E357,"")</f>
        <v/>
      </c>
      <c r="N357" s="74" t="str">
        <f>IF(AND(C357="Abierto",D357="Urgente"),RANK(M357,$M$13:$M$767,0)+COUNTIF($M$13:M357,M357)-1,"")</f>
        <v/>
      </c>
      <c r="O357" s="74" t="str">
        <f>IF(AND(C357="Abierto",D357="Alta"),A357,"")</f>
        <v/>
      </c>
      <c r="P357" s="74" t="str">
        <f ca="1">IF(AND(C357="Abierto",D357="Alta"),TODAY()-E357,"")</f>
        <v/>
      </c>
      <c r="Q357" s="74" t="str">
        <f>IF(AND(C357="Abierto",D357="Alta"),RANK(P357,$P$13:$P$767,0)+COUNTIF($P$13:P357,P357)-1+MAX(N:N),"")</f>
        <v/>
      </c>
      <c r="R357" s="74" t="str">
        <f>IF(AND(C357="Abierto",D357="Media"),A357,"")</f>
        <v/>
      </c>
      <c r="S357" s="74" t="str">
        <f ca="1">IF(AND(C357="Abierto",D357="Media"),TODAY()-E357,"")</f>
        <v/>
      </c>
      <c r="T357" s="74" t="str">
        <f>IF(AND(C357="Abierto",D357="Media"),RANK(S357,$S$13:$S$767,0)+COUNTIF($S$13:S357,S357)-1+MAX(N:N,Q:Q),"")</f>
        <v/>
      </c>
      <c r="U357" s="74" t="str">
        <f>IF(AND(C357="Abierto",D357="Baja"),A357,"")</f>
        <v/>
      </c>
      <c r="V357" s="74" t="str">
        <f ca="1">IF(AND(C357="Abierto",D357="Baja"),TODAY()-E357,"")</f>
        <v/>
      </c>
      <c r="W357" s="74" t="str">
        <f>IF(AND(C357="Abierto",D357="Baja"),RANK(V357,$V$13:$V$767,0)+COUNTIF($V$13:V357,V357)-1+MAX(N:N,Q:Q,T:T),"")</f>
        <v/>
      </c>
      <c r="X357" s="139" t="str">
        <f>IF(OR(C357="Resuelto",C357=""),"",SUM(N357,Q357,T357,W357))</f>
        <v/>
      </c>
      <c r="Y357" s="139" t="str">
        <f>IF(OR(C357="Resuelto",C357=""),"",SUM(M357,P357,S357,V357))</f>
        <v/>
      </c>
      <c r="Z357" s="139" t="str">
        <f>IF(OR(C357="Resuelto",C357=""),"",SUM(L357,O357,R357,U357))</f>
        <v/>
      </c>
      <c r="AA357" s="28">
        <v>586</v>
      </c>
      <c r="AB357" s="28" t="str">
        <f t="shared" ca="1" si="19"/>
        <v/>
      </c>
      <c r="AC357" s="75" t="str">
        <f t="shared" ca="1" si="20"/>
        <v/>
      </c>
      <c r="AH357" s="78" t="str">
        <f>IF(AI357="","",MAX($AH$5:AH356)+1)</f>
        <v/>
      </c>
      <c r="AI357" s="53" t="str">
        <f>IF(G356="","",IF(COUNTIF($AI$11:AI356,G356)=0,G356,""))</f>
        <v/>
      </c>
      <c r="AJ357" s="53" t="str">
        <f t="shared" si="21"/>
        <v/>
      </c>
      <c r="AK357" s="135"/>
    </row>
    <row r="358" spans="1:37" x14ac:dyDescent="0.25">
      <c r="A358" s="136"/>
      <c r="B358" s="136"/>
      <c r="C358" s="136"/>
      <c r="D358" s="136"/>
      <c r="E358" s="137"/>
      <c r="F358" s="137"/>
      <c r="G358" s="136"/>
      <c r="H358" s="137"/>
      <c r="I358" s="140" t="str">
        <f t="shared" si="22"/>
        <v/>
      </c>
      <c r="J358" s="140"/>
      <c r="K358" s="140"/>
      <c r="L358" s="74" t="str">
        <f>IF(AND(C358="Abierto",D358="Urgente"),A358,"")</f>
        <v/>
      </c>
      <c r="M358" s="74" t="str">
        <f ca="1">IF(AND(C358="Abierto",D358="Urgente"),TODAY()-E358,"")</f>
        <v/>
      </c>
      <c r="N358" s="74" t="str">
        <f>IF(AND(C358="Abierto",D358="Urgente"),RANK(M358,$M$13:$M$767,0)+COUNTIF($M$13:M358,M358)-1,"")</f>
        <v/>
      </c>
      <c r="O358" s="74" t="str">
        <f>IF(AND(C358="Abierto",D358="Alta"),A358,"")</f>
        <v/>
      </c>
      <c r="P358" s="74" t="str">
        <f ca="1">IF(AND(C358="Abierto",D358="Alta"),TODAY()-E358,"")</f>
        <v/>
      </c>
      <c r="Q358" s="74" t="str">
        <f>IF(AND(C358="Abierto",D358="Alta"),RANK(P358,$P$13:$P$767,0)+COUNTIF($P$13:P358,P358)-1+MAX(N:N),"")</f>
        <v/>
      </c>
      <c r="R358" s="74" t="str">
        <f>IF(AND(C358="Abierto",D358="Media"),A358,"")</f>
        <v/>
      </c>
      <c r="S358" s="74" t="str">
        <f ca="1">IF(AND(C358="Abierto",D358="Media"),TODAY()-E358,"")</f>
        <v/>
      </c>
      <c r="T358" s="74" t="str">
        <f>IF(AND(C358="Abierto",D358="Media"),RANK(S358,$S$13:$S$767,0)+COUNTIF($S$13:S358,S358)-1+MAX(N:N,Q:Q),"")</f>
        <v/>
      </c>
      <c r="U358" s="74" t="str">
        <f>IF(AND(C358="Abierto",D358="Baja"),A358,"")</f>
        <v/>
      </c>
      <c r="V358" s="74" t="str">
        <f ca="1">IF(AND(C358="Abierto",D358="Baja"),TODAY()-E358,"")</f>
        <v/>
      </c>
      <c r="W358" s="74" t="str">
        <f>IF(AND(C358="Abierto",D358="Baja"),RANK(V358,$V$13:$V$767,0)+COUNTIF($V$13:V358,V358)-1+MAX(N:N,Q:Q,T:T),"")</f>
        <v/>
      </c>
      <c r="X358" s="139" t="str">
        <f>IF(OR(C358="Resuelto",C358=""),"",SUM(N358,Q358,T358,W358))</f>
        <v/>
      </c>
      <c r="Y358" s="139" t="str">
        <f>IF(OR(C358="Resuelto",C358=""),"",SUM(M358,P358,S358,V358))</f>
        <v/>
      </c>
      <c r="Z358" s="139" t="str">
        <f>IF(OR(C358="Resuelto",C358=""),"",SUM(L358,O358,R358,U358))</f>
        <v/>
      </c>
      <c r="AA358" s="28">
        <v>587</v>
      </c>
      <c r="AB358" s="28" t="str">
        <f t="shared" ca="1" si="19"/>
        <v/>
      </c>
      <c r="AC358" s="75" t="str">
        <f t="shared" ca="1" si="20"/>
        <v/>
      </c>
      <c r="AH358" s="78" t="str">
        <f>IF(AI358="","",MAX($AH$5:AH357)+1)</f>
        <v/>
      </c>
      <c r="AI358" s="53" t="str">
        <f>IF(G357="","",IF(COUNTIF($AI$11:AI357,G357)=0,G357,""))</f>
        <v/>
      </c>
      <c r="AJ358" s="53" t="str">
        <f t="shared" si="21"/>
        <v/>
      </c>
      <c r="AK358" s="135"/>
    </row>
    <row r="359" spans="1:37" x14ac:dyDescent="0.25">
      <c r="A359" s="136"/>
      <c r="B359" s="136"/>
      <c r="C359" s="136"/>
      <c r="D359" s="136"/>
      <c r="E359" s="137"/>
      <c r="F359" s="137"/>
      <c r="G359" s="136"/>
      <c r="H359" s="137"/>
      <c r="I359" s="140" t="str">
        <f t="shared" si="22"/>
        <v/>
      </c>
      <c r="J359" s="140"/>
      <c r="K359" s="140"/>
      <c r="L359" s="74" t="str">
        <f>IF(AND(C359="Abierto",D359="Urgente"),A359,"")</f>
        <v/>
      </c>
      <c r="M359" s="74" t="str">
        <f ca="1">IF(AND(C359="Abierto",D359="Urgente"),TODAY()-E359,"")</f>
        <v/>
      </c>
      <c r="N359" s="74" t="str">
        <f>IF(AND(C359="Abierto",D359="Urgente"),RANK(M359,$M$13:$M$767,0)+COUNTIF($M$13:M359,M359)-1,"")</f>
        <v/>
      </c>
      <c r="O359" s="74" t="str">
        <f>IF(AND(C359="Abierto",D359="Alta"),A359,"")</f>
        <v/>
      </c>
      <c r="P359" s="74" t="str">
        <f ca="1">IF(AND(C359="Abierto",D359="Alta"),TODAY()-E359,"")</f>
        <v/>
      </c>
      <c r="Q359" s="74" t="str">
        <f>IF(AND(C359="Abierto",D359="Alta"),RANK(P359,$P$13:$P$767,0)+COUNTIF($P$13:P359,P359)-1+MAX(N:N),"")</f>
        <v/>
      </c>
      <c r="R359" s="74" t="str">
        <f>IF(AND(C359="Abierto",D359="Media"),A359,"")</f>
        <v/>
      </c>
      <c r="S359" s="74" t="str">
        <f ca="1">IF(AND(C359="Abierto",D359="Media"),TODAY()-E359,"")</f>
        <v/>
      </c>
      <c r="T359" s="74" t="str">
        <f>IF(AND(C359="Abierto",D359="Media"),RANK(S359,$S$13:$S$767,0)+COUNTIF($S$13:S359,S359)-1+MAX(N:N,Q:Q),"")</f>
        <v/>
      </c>
      <c r="U359" s="74" t="str">
        <f>IF(AND(C359="Abierto",D359="Baja"),A359,"")</f>
        <v/>
      </c>
      <c r="V359" s="74" t="str">
        <f ca="1">IF(AND(C359="Abierto",D359="Baja"),TODAY()-E359,"")</f>
        <v/>
      </c>
      <c r="W359" s="74" t="str">
        <f>IF(AND(C359="Abierto",D359="Baja"),RANK(V359,$V$13:$V$767,0)+COUNTIF($V$13:V359,V359)-1+MAX(N:N,Q:Q,T:T),"")</f>
        <v/>
      </c>
      <c r="X359" s="139" t="str">
        <f>IF(OR(C359="Resuelto",C359=""),"",SUM(N359,Q359,T359,W359))</f>
        <v/>
      </c>
      <c r="Y359" s="139" t="str">
        <f>IF(OR(C359="Resuelto",C359=""),"",SUM(M359,P359,S359,V359))</f>
        <v/>
      </c>
      <c r="Z359" s="139" t="str">
        <f>IF(OR(C359="Resuelto",C359=""),"",SUM(L359,O359,R359,U359))</f>
        <v/>
      </c>
      <c r="AA359" s="28">
        <v>588</v>
      </c>
      <c r="AB359" s="28" t="str">
        <f t="shared" ca="1" si="19"/>
        <v/>
      </c>
      <c r="AC359" s="75" t="str">
        <f t="shared" ca="1" si="20"/>
        <v/>
      </c>
      <c r="AH359" s="78" t="str">
        <f>IF(AI359="","",MAX($AH$5:AH358)+1)</f>
        <v/>
      </c>
      <c r="AI359" s="53" t="str">
        <f>IF(G358="","",IF(COUNTIF($AI$11:AI358,G358)=0,G358,""))</f>
        <v/>
      </c>
      <c r="AJ359" s="53" t="str">
        <f t="shared" si="21"/>
        <v/>
      </c>
      <c r="AK359" s="135"/>
    </row>
    <row r="360" spans="1:37" x14ac:dyDescent="0.25">
      <c r="A360" s="136"/>
      <c r="B360" s="136"/>
      <c r="C360" s="136"/>
      <c r="D360" s="136"/>
      <c r="E360" s="137"/>
      <c r="F360" s="137"/>
      <c r="G360" s="136"/>
      <c r="H360" s="137"/>
      <c r="I360" s="140" t="str">
        <f t="shared" si="22"/>
        <v/>
      </c>
      <c r="J360" s="140"/>
      <c r="K360" s="140"/>
      <c r="L360" s="74" t="str">
        <f>IF(AND(C360="Abierto",D360="Urgente"),A360,"")</f>
        <v/>
      </c>
      <c r="M360" s="74" t="str">
        <f ca="1">IF(AND(C360="Abierto",D360="Urgente"),TODAY()-E360,"")</f>
        <v/>
      </c>
      <c r="N360" s="74" t="str">
        <f>IF(AND(C360="Abierto",D360="Urgente"),RANK(M360,$M$13:$M$767,0)+COUNTIF($M$13:M360,M360)-1,"")</f>
        <v/>
      </c>
      <c r="O360" s="74" t="str">
        <f>IF(AND(C360="Abierto",D360="Alta"),A360,"")</f>
        <v/>
      </c>
      <c r="P360" s="74" t="str">
        <f ca="1">IF(AND(C360="Abierto",D360="Alta"),TODAY()-E360,"")</f>
        <v/>
      </c>
      <c r="Q360" s="74" t="str">
        <f>IF(AND(C360="Abierto",D360="Alta"),RANK(P360,$P$13:$P$767,0)+COUNTIF($P$13:P360,P360)-1+MAX(N:N),"")</f>
        <v/>
      </c>
      <c r="R360" s="74" t="str">
        <f>IF(AND(C360="Abierto",D360="Media"),A360,"")</f>
        <v/>
      </c>
      <c r="S360" s="74" t="str">
        <f ca="1">IF(AND(C360="Abierto",D360="Media"),TODAY()-E360,"")</f>
        <v/>
      </c>
      <c r="T360" s="74" t="str">
        <f>IF(AND(C360="Abierto",D360="Media"),RANK(S360,$S$13:$S$767,0)+COUNTIF($S$13:S360,S360)-1+MAX(N:N,Q:Q),"")</f>
        <v/>
      </c>
      <c r="U360" s="74" t="str">
        <f>IF(AND(C360="Abierto",D360="Baja"),A360,"")</f>
        <v/>
      </c>
      <c r="V360" s="74" t="str">
        <f ca="1">IF(AND(C360="Abierto",D360="Baja"),TODAY()-E360,"")</f>
        <v/>
      </c>
      <c r="W360" s="74" t="str">
        <f>IF(AND(C360="Abierto",D360="Baja"),RANK(V360,$V$13:$V$767,0)+COUNTIF($V$13:V360,V360)-1+MAX(N:N,Q:Q,T:T),"")</f>
        <v/>
      </c>
      <c r="X360" s="139" t="str">
        <f>IF(OR(C360="Resuelto",C360=""),"",SUM(N360,Q360,T360,W360))</f>
        <v/>
      </c>
      <c r="Y360" s="139" t="str">
        <f>IF(OR(C360="Resuelto",C360=""),"",SUM(M360,P360,S360,V360))</f>
        <v/>
      </c>
      <c r="Z360" s="139" t="str">
        <f>IF(OR(C360="Resuelto",C360=""),"",SUM(L360,O360,R360,U360))</f>
        <v/>
      </c>
      <c r="AA360" s="28">
        <v>589</v>
      </c>
      <c r="AB360" s="28" t="str">
        <f t="shared" ca="1" si="19"/>
        <v/>
      </c>
      <c r="AC360" s="75" t="str">
        <f t="shared" ca="1" si="20"/>
        <v/>
      </c>
      <c r="AH360" s="78" t="str">
        <f>IF(AI360="","",MAX($AH$5:AH359)+1)</f>
        <v/>
      </c>
      <c r="AI360" s="53" t="str">
        <f>IF(G359="","",IF(COUNTIF($AI$11:AI359,G359)=0,G359,""))</f>
        <v/>
      </c>
      <c r="AJ360" s="53" t="str">
        <f t="shared" si="21"/>
        <v/>
      </c>
      <c r="AK360" s="135"/>
    </row>
    <row r="361" spans="1:37" x14ac:dyDescent="0.25">
      <c r="A361" s="136"/>
      <c r="B361" s="136"/>
      <c r="C361" s="136"/>
      <c r="D361" s="136"/>
      <c r="E361" s="137"/>
      <c r="F361" s="137"/>
      <c r="G361" s="136"/>
      <c r="H361" s="137"/>
      <c r="I361" s="140" t="str">
        <f t="shared" si="22"/>
        <v/>
      </c>
      <c r="J361" s="140"/>
      <c r="K361" s="140"/>
      <c r="L361" s="74" t="str">
        <f>IF(AND(C361="Abierto",D361="Urgente"),A361,"")</f>
        <v/>
      </c>
      <c r="M361" s="74" t="str">
        <f ca="1">IF(AND(C361="Abierto",D361="Urgente"),TODAY()-E361,"")</f>
        <v/>
      </c>
      <c r="N361" s="74" t="str">
        <f>IF(AND(C361="Abierto",D361="Urgente"),RANK(M361,$M$13:$M$767,0)+COUNTIF($M$13:M361,M361)-1,"")</f>
        <v/>
      </c>
      <c r="O361" s="74" t="str">
        <f>IF(AND(C361="Abierto",D361="Alta"),A361,"")</f>
        <v/>
      </c>
      <c r="P361" s="74" t="str">
        <f ca="1">IF(AND(C361="Abierto",D361="Alta"),TODAY()-E361,"")</f>
        <v/>
      </c>
      <c r="Q361" s="74" t="str">
        <f>IF(AND(C361="Abierto",D361="Alta"),RANK(P361,$P$13:$P$767,0)+COUNTIF($P$13:P361,P361)-1+MAX(N:N),"")</f>
        <v/>
      </c>
      <c r="R361" s="74" t="str">
        <f>IF(AND(C361="Abierto",D361="Media"),A361,"")</f>
        <v/>
      </c>
      <c r="S361" s="74" t="str">
        <f ca="1">IF(AND(C361="Abierto",D361="Media"),TODAY()-E361,"")</f>
        <v/>
      </c>
      <c r="T361" s="74" t="str">
        <f>IF(AND(C361="Abierto",D361="Media"),RANK(S361,$S$13:$S$767,0)+COUNTIF($S$13:S361,S361)-1+MAX(N:N,Q:Q),"")</f>
        <v/>
      </c>
      <c r="U361" s="74" t="str">
        <f>IF(AND(C361="Abierto",D361="Baja"),A361,"")</f>
        <v/>
      </c>
      <c r="V361" s="74" t="str">
        <f ca="1">IF(AND(C361="Abierto",D361="Baja"),TODAY()-E361,"")</f>
        <v/>
      </c>
      <c r="W361" s="74" t="str">
        <f>IF(AND(C361="Abierto",D361="Baja"),RANK(V361,$V$13:$V$767,0)+COUNTIF($V$13:V361,V361)-1+MAX(N:N,Q:Q,T:T),"")</f>
        <v/>
      </c>
      <c r="X361" s="139" t="str">
        <f>IF(OR(C361="Resuelto",C361=""),"",SUM(N361,Q361,T361,W361))</f>
        <v/>
      </c>
      <c r="Y361" s="139" t="str">
        <f>IF(OR(C361="Resuelto",C361=""),"",SUM(M361,P361,S361,V361))</f>
        <v/>
      </c>
      <c r="Z361" s="139" t="str">
        <f>IF(OR(C361="Resuelto",C361=""),"",SUM(L361,O361,R361,U361))</f>
        <v/>
      </c>
      <c r="AA361" s="28">
        <v>590</v>
      </c>
      <c r="AB361" s="28" t="str">
        <f t="shared" ca="1" si="19"/>
        <v/>
      </c>
      <c r="AC361" s="75" t="str">
        <f t="shared" ca="1" si="20"/>
        <v/>
      </c>
      <c r="AH361" s="78" t="str">
        <f>IF(AI361="","",MAX($AH$5:AH360)+1)</f>
        <v/>
      </c>
      <c r="AI361" s="53" t="str">
        <f>IF(G360="","",IF(COUNTIF($AI$11:AI360,G360)=0,G360,""))</f>
        <v/>
      </c>
      <c r="AJ361" s="53" t="str">
        <f t="shared" si="21"/>
        <v/>
      </c>
      <c r="AK361" s="135"/>
    </row>
    <row r="362" spans="1:37" x14ac:dyDescent="0.25">
      <c r="A362" s="136"/>
      <c r="B362" s="136"/>
      <c r="C362" s="136"/>
      <c r="D362" s="136"/>
      <c r="E362" s="137"/>
      <c r="F362" s="137"/>
      <c r="G362" s="136"/>
      <c r="H362" s="137"/>
      <c r="I362" s="140" t="str">
        <f t="shared" si="22"/>
        <v/>
      </c>
      <c r="J362" s="140"/>
      <c r="K362" s="140"/>
      <c r="L362" s="74" t="str">
        <f>IF(AND(C362="Abierto",D362="Urgente"),A362,"")</f>
        <v/>
      </c>
      <c r="M362" s="74" t="str">
        <f ca="1">IF(AND(C362="Abierto",D362="Urgente"),TODAY()-E362,"")</f>
        <v/>
      </c>
      <c r="N362" s="74" t="str">
        <f>IF(AND(C362="Abierto",D362="Urgente"),RANK(M362,$M$13:$M$767,0)+COUNTIF($M$13:M362,M362)-1,"")</f>
        <v/>
      </c>
      <c r="O362" s="74" t="str">
        <f>IF(AND(C362="Abierto",D362="Alta"),A362,"")</f>
        <v/>
      </c>
      <c r="P362" s="74" t="str">
        <f ca="1">IF(AND(C362="Abierto",D362="Alta"),TODAY()-E362,"")</f>
        <v/>
      </c>
      <c r="Q362" s="74" t="str">
        <f>IF(AND(C362="Abierto",D362="Alta"),RANK(P362,$P$13:$P$767,0)+COUNTIF($P$13:P362,P362)-1+MAX(N:N),"")</f>
        <v/>
      </c>
      <c r="R362" s="74" t="str">
        <f>IF(AND(C362="Abierto",D362="Media"),A362,"")</f>
        <v/>
      </c>
      <c r="S362" s="74" t="str">
        <f ca="1">IF(AND(C362="Abierto",D362="Media"),TODAY()-E362,"")</f>
        <v/>
      </c>
      <c r="T362" s="74" t="str">
        <f>IF(AND(C362="Abierto",D362="Media"),RANK(S362,$S$13:$S$767,0)+COUNTIF($S$13:S362,S362)-1+MAX(N:N,Q:Q),"")</f>
        <v/>
      </c>
      <c r="U362" s="74" t="str">
        <f>IF(AND(C362="Abierto",D362="Baja"),A362,"")</f>
        <v/>
      </c>
      <c r="V362" s="74" t="str">
        <f ca="1">IF(AND(C362="Abierto",D362="Baja"),TODAY()-E362,"")</f>
        <v/>
      </c>
      <c r="W362" s="74" t="str">
        <f>IF(AND(C362="Abierto",D362="Baja"),RANK(V362,$V$13:$V$767,0)+COUNTIF($V$13:V362,V362)-1+MAX(N:N,Q:Q,T:T),"")</f>
        <v/>
      </c>
      <c r="X362" s="139" t="str">
        <f>IF(OR(C362="Resuelto",C362=""),"",SUM(N362,Q362,T362,W362))</f>
        <v/>
      </c>
      <c r="Y362" s="139" t="str">
        <f>IF(OR(C362="Resuelto",C362=""),"",SUM(M362,P362,S362,V362))</f>
        <v/>
      </c>
      <c r="Z362" s="139" t="str">
        <f>IF(OR(C362="Resuelto",C362=""),"",SUM(L362,O362,R362,U362))</f>
        <v/>
      </c>
      <c r="AA362" s="28">
        <v>591</v>
      </c>
      <c r="AB362" s="28" t="str">
        <f t="shared" ca="1" si="19"/>
        <v/>
      </c>
      <c r="AC362" s="75" t="str">
        <f t="shared" ca="1" si="20"/>
        <v/>
      </c>
      <c r="AH362" s="78" t="str">
        <f>IF(AI362="","",MAX($AH$5:AH361)+1)</f>
        <v/>
      </c>
      <c r="AI362" s="53" t="str">
        <f>IF(G361="","",IF(COUNTIF($AI$11:AI361,G361)=0,G361,""))</f>
        <v/>
      </c>
      <c r="AJ362" s="53" t="str">
        <f t="shared" si="21"/>
        <v/>
      </c>
      <c r="AK362" s="135"/>
    </row>
    <row r="363" spans="1:37" x14ac:dyDescent="0.25">
      <c r="A363" s="136"/>
      <c r="B363" s="136"/>
      <c r="C363" s="136"/>
      <c r="D363" s="136"/>
      <c r="E363" s="137"/>
      <c r="F363" s="137"/>
      <c r="G363" s="136"/>
      <c r="H363" s="137"/>
      <c r="I363" s="140" t="str">
        <f t="shared" si="22"/>
        <v/>
      </c>
      <c r="J363" s="140"/>
      <c r="K363" s="140"/>
      <c r="L363" s="74" t="str">
        <f>IF(AND(C363="Abierto",D363="Urgente"),A363,"")</f>
        <v/>
      </c>
      <c r="M363" s="74" t="str">
        <f ca="1">IF(AND(C363="Abierto",D363="Urgente"),TODAY()-E363,"")</f>
        <v/>
      </c>
      <c r="N363" s="74" t="str">
        <f>IF(AND(C363="Abierto",D363="Urgente"),RANK(M363,$M$13:$M$767,0)+COUNTIF($M$13:M363,M363)-1,"")</f>
        <v/>
      </c>
      <c r="O363" s="74" t="str">
        <f>IF(AND(C363="Abierto",D363="Alta"),A363,"")</f>
        <v/>
      </c>
      <c r="P363" s="74" t="str">
        <f ca="1">IF(AND(C363="Abierto",D363="Alta"),TODAY()-E363,"")</f>
        <v/>
      </c>
      <c r="Q363" s="74" t="str">
        <f>IF(AND(C363="Abierto",D363="Alta"),RANK(P363,$P$13:$P$767,0)+COUNTIF($P$13:P363,P363)-1+MAX(N:N),"")</f>
        <v/>
      </c>
      <c r="R363" s="74" t="str">
        <f>IF(AND(C363="Abierto",D363="Media"),A363,"")</f>
        <v/>
      </c>
      <c r="S363" s="74" t="str">
        <f ca="1">IF(AND(C363="Abierto",D363="Media"),TODAY()-E363,"")</f>
        <v/>
      </c>
      <c r="T363" s="74" t="str">
        <f>IF(AND(C363="Abierto",D363="Media"),RANK(S363,$S$13:$S$767,0)+COUNTIF($S$13:S363,S363)-1+MAX(N:N,Q:Q),"")</f>
        <v/>
      </c>
      <c r="U363" s="74" t="str">
        <f>IF(AND(C363="Abierto",D363="Baja"),A363,"")</f>
        <v/>
      </c>
      <c r="V363" s="74" t="str">
        <f ca="1">IF(AND(C363="Abierto",D363="Baja"),TODAY()-E363,"")</f>
        <v/>
      </c>
      <c r="W363" s="74" t="str">
        <f>IF(AND(C363="Abierto",D363="Baja"),RANK(V363,$V$13:$V$767,0)+COUNTIF($V$13:V363,V363)-1+MAX(N:N,Q:Q,T:T),"")</f>
        <v/>
      </c>
      <c r="X363" s="139" t="str">
        <f>IF(OR(C363="Resuelto",C363=""),"",SUM(N363,Q363,T363,W363))</f>
        <v/>
      </c>
      <c r="Y363" s="139" t="str">
        <f>IF(OR(C363="Resuelto",C363=""),"",SUM(M363,P363,S363,V363))</f>
        <v/>
      </c>
      <c r="Z363" s="139" t="str">
        <f>IF(OR(C363="Resuelto",C363=""),"",SUM(L363,O363,R363,U363))</f>
        <v/>
      </c>
      <c r="AA363" s="28">
        <v>592</v>
      </c>
      <c r="AB363" s="28" t="str">
        <f t="shared" ca="1" si="19"/>
        <v/>
      </c>
      <c r="AC363" s="75" t="str">
        <f t="shared" ca="1" si="20"/>
        <v/>
      </c>
      <c r="AH363" s="78" t="str">
        <f>IF(AI363="","",MAX($AH$5:AH362)+1)</f>
        <v/>
      </c>
      <c r="AI363" s="53" t="str">
        <f>IF(G362="","",IF(COUNTIF($AI$11:AI362,G362)=0,G362,""))</f>
        <v/>
      </c>
      <c r="AJ363" s="53" t="str">
        <f t="shared" si="21"/>
        <v/>
      </c>
      <c r="AK363" s="135"/>
    </row>
    <row r="364" spans="1:37" x14ac:dyDescent="0.25">
      <c r="A364" s="136"/>
      <c r="B364" s="136"/>
      <c r="C364" s="136"/>
      <c r="D364" s="136"/>
      <c r="E364" s="137"/>
      <c r="F364" s="137"/>
      <c r="G364" s="136"/>
      <c r="H364" s="137"/>
      <c r="I364" s="140" t="str">
        <f t="shared" si="22"/>
        <v/>
      </c>
      <c r="J364" s="140"/>
      <c r="K364" s="140"/>
      <c r="L364" s="74" t="str">
        <f>IF(AND(C364="Abierto",D364="Urgente"),A364,"")</f>
        <v/>
      </c>
      <c r="M364" s="74" t="str">
        <f ca="1">IF(AND(C364="Abierto",D364="Urgente"),TODAY()-E364,"")</f>
        <v/>
      </c>
      <c r="N364" s="74" t="str">
        <f>IF(AND(C364="Abierto",D364="Urgente"),RANK(M364,$M$13:$M$767,0)+COUNTIF($M$13:M364,M364)-1,"")</f>
        <v/>
      </c>
      <c r="O364" s="74" t="str">
        <f>IF(AND(C364="Abierto",D364="Alta"),A364,"")</f>
        <v/>
      </c>
      <c r="P364" s="74" t="str">
        <f ca="1">IF(AND(C364="Abierto",D364="Alta"),TODAY()-E364,"")</f>
        <v/>
      </c>
      <c r="Q364" s="74" t="str">
        <f>IF(AND(C364="Abierto",D364="Alta"),RANK(P364,$P$13:$P$767,0)+COUNTIF($P$13:P364,P364)-1+MAX(N:N),"")</f>
        <v/>
      </c>
      <c r="R364" s="74" t="str">
        <f>IF(AND(C364="Abierto",D364="Media"),A364,"")</f>
        <v/>
      </c>
      <c r="S364" s="74" t="str">
        <f ca="1">IF(AND(C364="Abierto",D364="Media"),TODAY()-E364,"")</f>
        <v/>
      </c>
      <c r="T364" s="74" t="str">
        <f>IF(AND(C364="Abierto",D364="Media"),RANK(S364,$S$13:$S$767,0)+COUNTIF($S$13:S364,S364)-1+MAX(N:N,Q:Q),"")</f>
        <v/>
      </c>
      <c r="U364" s="74" t="str">
        <f>IF(AND(C364="Abierto",D364="Baja"),A364,"")</f>
        <v/>
      </c>
      <c r="V364" s="74" t="str">
        <f ca="1">IF(AND(C364="Abierto",D364="Baja"),TODAY()-E364,"")</f>
        <v/>
      </c>
      <c r="W364" s="74" t="str">
        <f>IF(AND(C364="Abierto",D364="Baja"),RANK(V364,$V$13:$V$767,0)+COUNTIF($V$13:V364,V364)-1+MAX(N:N,Q:Q,T:T),"")</f>
        <v/>
      </c>
      <c r="X364" s="139" t="str">
        <f>IF(OR(C364="Resuelto",C364=""),"",SUM(N364,Q364,T364,W364))</f>
        <v/>
      </c>
      <c r="Y364" s="139" t="str">
        <f>IF(OR(C364="Resuelto",C364=""),"",SUM(M364,P364,S364,V364))</f>
        <v/>
      </c>
      <c r="Z364" s="139" t="str">
        <f>IF(OR(C364="Resuelto",C364=""),"",SUM(L364,O364,R364,U364))</f>
        <v/>
      </c>
      <c r="AA364" s="28">
        <v>593</v>
      </c>
      <c r="AB364" s="28" t="str">
        <f t="shared" ca="1" si="19"/>
        <v/>
      </c>
      <c r="AC364" s="75" t="str">
        <f t="shared" ca="1" si="20"/>
        <v/>
      </c>
      <c r="AH364" s="78" t="str">
        <f>IF(AI364="","",MAX($AH$5:AH363)+1)</f>
        <v/>
      </c>
      <c r="AI364" s="53" t="str">
        <f>IF(G363="","",IF(COUNTIF($AI$11:AI363,G363)=0,G363,""))</f>
        <v/>
      </c>
      <c r="AJ364" s="53" t="str">
        <f t="shared" si="21"/>
        <v/>
      </c>
      <c r="AK364" s="135"/>
    </row>
    <row r="365" spans="1:37" x14ac:dyDescent="0.25">
      <c r="A365" s="136"/>
      <c r="B365" s="136"/>
      <c r="C365" s="136"/>
      <c r="D365" s="136"/>
      <c r="E365" s="137"/>
      <c r="F365" s="137"/>
      <c r="G365" s="136"/>
      <c r="H365" s="137"/>
      <c r="I365" s="140" t="str">
        <f t="shared" si="22"/>
        <v/>
      </c>
      <c r="J365" s="140"/>
      <c r="K365" s="140"/>
      <c r="L365" s="74" t="str">
        <f>IF(AND(C365="Abierto",D365="Urgente"),A365,"")</f>
        <v/>
      </c>
      <c r="M365" s="74" t="str">
        <f ca="1">IF(AND(C365="Abierto",D365="Urgente"),TODAY()-E365,"")</f>
        <v/>
      </c>
      <c r="N365" s="74" t="str">
        <f>IF(AND(C365="Abierto",D365="Urgente"),RANK(M365,$M$13:$M$767,0)+COUNTIF($M$13:M365,M365)-1,"")</f>
        <v/>
      </c>
      <c r="O365" s="74" t="str">
        <f>IF(AND(C365="Abierto",D365="Alta"),A365,"")</f>
        <v/>
      </c>
      <c r="P365" s="74" t="str">
        <f ca="1">IF(AND(C365="Abierto",D365="Alta"),TODAY()-E365,"")</f>
        <v/>
      </c>
      <c r="Q365" s="74" t="str">
        <f>IF(AND(C365="Abierto",D365="Alta"),RANK(P365,$P$13:$P$767,0)+COUNTIF($P$13:P365,P365)-1+MAX(N:N),"")</f>
        <v/>
      </c>
      <c r="R365" s="74" t="str">
        <f>IF(AND(C365="Abierto",D365="Media"),A365,"")</f>
        <v/>
      </c>
      <c r="S365" s="74" t="str">
        <f ca="1">IF(AND(C365="Abierto",D365="Media"),TODAY()-E365,"")</f>
        <v/>
      </c>
      <c r="T365" s="74" t="str">
        <f>IF(AND(C365="Abierto",D365="Media"),RANK(S365,$S$13:$S$767,0)+COUNTIF($S$13:S365,S365)-1+MAX(N:N,Q:Q),"")</f>
        <v/>
      </c>
      <c r="U365" s="74" t="str">
        <f>IF(AND(C365="Abierto",D365="Baja"),A365,"")</f>
        <v/>
      </c>
      <c r="V365" s="74" t="str">
        <f ca="1">IF(AND(C365="Abierto",D365="Baja"),TODAY()-E365,"")</f>
        <v/>
      </c>
      <c r="W365" s="74" t="str">
        <f>IF(AND(C365="Abierto",D365="Baja"),RANK(V365,$V$13:$V$767,0)+COUNTIF($V$13:V365,V365)-1+MAX(N:N,Q:Q,T:T),"")</f>
        <v/>
      </c>
      <c r="X365" s="139" t="str">
        <f>IF(OR(C365="Resuelto",C365=""),"",SUM(N365,Q365,T365,W365))</f>
        <v/>
      </c>
      <c r="Y365" s="139" t="str">
        <f>IF(OR(C365="Resuelto",C365=""),"",SUM(M365,P365,S365,V365))</f>
        <v/>
      </c>
      <c r="Z365" s="139" t="str">
        <f>IF(OR(C365="Resuelto",C365=""),"",SUM(L365,O365,R365,U365))</f>
        <v/>
      </c>
      <c r="AA365" s="28">
        <v>594</v>
      </c>
      <c r="AB365" s="28" t="str">
        <f t="shared" ca="1" si="19"/>
        <v/>
      </c>
      <c r="AC365" s="75" t="str">
        <f t="shared" ca="1" si="20"/>
        <v/>
      </c>
      <c r="AH365" s="78" t="str">
        <f>IF(AI365="","",MAX($AH$5:AH364)+1)</f>
        <v/>
      </c>
      <c r="AI365" s="53" t="str">
        <f>IF(G364="","",IF(COUNTIF($AI$11:AI364,G364)=0,G364,""))</f>
        <v/>
      </c>
      <c r="AJ365" s="53" t="str">
        <f t="shared" si="21"/>
        <v/>
      </c>
      <c r="AK365" s="135"/>
    </row>
    <row r="366" spans="1:37" x14ac:dyDescent="0.25">
      <c r="A366" s="136"/>
      <c r="B366" s="136"/>
      <c r="C366" s="136"/>
      <c r="D366" s="136"/>
      <c r="E366" s="137"/>
      <c r="F366" s="137"/>
      <c r="G366" s="136"/>
      <c r="H366" s="137"/>
      <c r="I366" s="140" t="str">
        <f t="shared" si="22"/>
        <v/>
      </c>
      <c r="J366" s="140"/>
      <c r="K366" s="140"/>
      <c r="L366" s="74" t="str">
        <f>IF(AND(C366="Abierto",D366="Urgente"),A366,"")</f>
        <v/>
      </c>
      <c r="M366" s="74" t="str">
        <f ca="1">IF(AND(C366="Abierto",D366="Urgente"),TODAY()-E366,"")</f>
        <v/>
      </c>
      <c r="N366" s="74" t="str">
        <f>IF(AND(C366="Abierto",D366="Urgente"),RANK(M366,$M$13:$M$767,0)+COUNTIF($M$13:M366,M366)-1,"")</f>
        <v/>
      </c>
      <c r="O366" s="74" t="str">
        <f>IF(AND(C366="Abierto",D366="Alta"),A366,"")</f>
        <v/>
      </c>
      <c r="P366" s="74" t="str">
        <f ca="1">IF(AND(C366="Abierto",D366="Alta"),TODAY()-E366,"")</f>
        <v/>
      </c>
      <c r="Q366" s="74" t="str">
        <f>IF(AND(C366="Abierto",D366="Alta"),RANK(P366,$P$13:$P$767,0)+COUNTIF($P$13:P366,P366)-1+MAX(N:N),"")</f>
        <v/>
      </c>
      <c r="R366" s="74" t="str">
        <f>IF(AND(C366="Abierto",D366="Media"),A366,"")</f>
        <v/>
      </c>
      <c r="S366" s="74" t="str">
        <f ca="1">IF(AND(C366="Abierto",D366="Media"),TODAY()-E366,"")</f>
        <v/>
      </c>
      <c r="T366" s="74" t="str">
        <f>IF(AND(C366="Abierto",D366="Media"),RANK(S366,$S$13:$S$767,0)+COUNTIF($S$13:S366,S366)-1+MAX(N:N,Q:Q),"")</f>
        <v/>
      </c>
      <c r="U366" s="74" t="str">
        <f>IF(AND(C366="Abierto",D366="Baja"),A366,"")</f>
        <v/>
      </c>
      <c r="V366" s="74" t="str">
        <f ca="1">IF(AND(C366="Abierto",D366="Baja"),TODAY()-E366,"")</f>
        <v/>
      </c>
      <c r="W366" s="74" t="str">
        <f>IF(AND(C366="Abierto",D366="Baja"),RANK(V366,$V$13:$V$767,0)+COUNTIF($V$13:V366,V366)-1+MAX(N:N,Q:Q,T:T),"")</f>
        <v/>
      </c>
      <c r="X366" s="139" t="str">
        <f>IF(OR(C366="Resuelto",C366=""),"",SUM(N366,Q366,T366,W366))</f>
        <v/>
      </c>
      <c r="Y366" s="139" t="str">
        <f>IF(OR(C366="Resuelto",C366=""),"",SUM(M366,P366,S366,V366))</f>
        <v/>
      </c>
      <c r="Z366" s="139" t="str">
        <f>IF(OR(C366="Resuelto",C366=""),"",SUM(L366,O366,R366,U366))</f>
        <v/>
      </c>
      <c r="AA366" s="28">
        <v>595</v>
      </c>
      <c r="AB366" s="28" t="str">
        <f t="shared" ca="1" si="19"/>
        <v/>
      </c>
      <c r="AC366" s="75" t="str">
        <f t="shared" ca="1" si="20"/>
        <v/>
      </c>
      <c r="AH366" s="78" t="str">
        <f>IF(AI366="","",MAX($AH$5:AH365)+1)</f>
        <v/>
      </c>
      <c r="AI366" s="53" t="str">
        <f>IF(G365="","",IF(COUNTIF($AI$11:AI365,G365)=0,G365,""))</f>
        <v/>
      </c>
      <c r="AJ366" s="53" t="str">
        <f t="shared" si="21"/>
        <v/>
      </c>
      <c r="AK366" s="135"/>
    </row>
    <row r="367" spans="1:37" x14ac:dyDescent="0.25">
      <c r="A367" s="136"/>
      <c r="B367" s="136"/>
      <c r="C367" s="136"/>
      <c r="D367" s="136"/>
      <c r="E367" s="137"/>
      <c r="F367" s="137"/>
      <c r="G367" s="136"/>
      <c r="H367" s="137"/>
      <c r="I367" s="140" t="str">
        <f t="shared" si="22"/>
        <v/>
      </c>
      <c r="J367" s="140"/>
      <c r="K367" s="140"/>
      <c r="L367" s="74" t="str">
        <f>IF(AND(C367="Abierto",D367="Urgente"),A367,"")</f>
        <v/>
      </c>
      <c r="M367" s="74" t="str">
        <f ca="1">IF(AND(C367="Abierto",D367="Urgente"),TODAY()-E367,"")</f>
        <v/>
      </c>
      <c r="N367" s="74" t="str">
        <f>IF(AND(C367="Abierto",D367="Urgente"),RANK(M367,$M$13:$M$767,0)+COUNTIF($M$13:M367,M367)-1,"")</f>
        <v/>
      </c>
      <c r="O367" s="74" t="str">
        <f>IF(AND(C367="Abierto",D367="Alta"),A367,"")</f>
        <v/>
      </c>
      <c r="P367" s="74" t="str">
        <f ca="1">IF(AND(C367="Abierto",D367="Alta"),TODAY()-E367,"")</f>
        <v/>
      </c>
      <c r="Q367" s="74" t="str">
        <f>IF(AND(C367="Abierto",D367="Alta"),RANK(P367,$P$13:$P$767,0)+COUNTIF($P$13:P367,P367)-1+MAX(N:N),"")</f>
        <v/>
      </c>
      <c r="R367" s="74" t="str">
        <f>IF(AND(C367="Abierto",D367="Media"),A367,"")</f>
        <v/>
      </c>
      <c r="S367" s="74" t="str">
        <f ca="1">IF(AND(C367="Abierto",D367="Media"),TODAY()-E367,"")</f>
        <v/>
      </c>
      <c r="T367" s="74" t="str">
        <f>IF(AND(C367="Abierto",D367="Media"),RANK(S367,$S$13:$S$767,0)+COUNTIF($S$13:S367,S367)-1+MAX(N:N,Q:Q),"")</f>
        <v/>
      </c>
      <c r="U367" s="74" t="str">
        <f>IF(AND(C367="Abierto",D367="Baja"),A367,"")</f>
        <v/>
      </c>
      <c r="V367" s="74" t="str">
        <f ca="1">IF(AND(C367="Abierto",D367="Baja"),TODAY()-E367,"")</f>
        <v/>
      </c>
      <c r="W367" s="74" t="str">
        <f>IF(AND(C367="Abierto",D367="Baja"),RANK(V367,$V$13:$V$767,0)+COUNTIF($V$13:V367,V367)-1+MAX(N:N,Q:Q,T:T),"")</f>
        <v/>
      </c>
      <c r="X367" s="139" t="str">
        <f>IF(OR(C367="Resuelto",C367=""),"",SUM(N367,Q367,T367,W367))</f>
        <v/>
      </c>
      <c r="Y367" s="139" t="str">
        <f>IF(OR(C367="Resuelto",C367=""),"",SUM(M367,P367,S367,V367))</f>
        <v/>
      </c>
      <c r="Z367" s="139" t="str">
        <f>IF(OR(C367="Resuelto",C367=""),"",SUM(L367,O367,R367,U367))</f>
        <v/>
      </c>
      <c r="AA367" s="28">
        <v>596</v>
      </c>
      <c r="AB367" s="28" t="str">
        <f t="shared" ca="1" si="19"/>
        <v/>
      </c>
      <c r="AC367" s="75" t="str">
        <f t="shared" ca="1" si="20"/>
        <v/>
      </c>
      <c r="AH367" s="78" t="str">
        <f>IF(AI367="","",MAX($AH$5:AH366)+1)</f>
        <v/>
      </c>
      <c r="AI367" s="53" t="str">
        <f>IF(G366="","",IF(COUNTIF($AI$11:AI366,G366)=0,G366,""))</f>
        <v/>
      </c>
      <c r="AJ367" s="53" t="str">
        <f t="shared" si="21"/>
        <v/>
      </c>
      <c r="AK367" s="135"/>
    </row>
    <row r="368" spans="1:37" x14ac:dyDescent="0.25">
      <c r="A368" s="136"/>
      <c r="B368" s="136"/>
      <c r="C368" s="136"/>
      <c r="D368" s="136"/>
      <c r="E368" s="137"/>
      <c r="F368" s="137"/>
      <c r="G368" s="136"/>
      <c r="H368" s="137"/>
      <c r="I368" s="140" t="str">
        <f t="shared" si="22"/>
        <v/>
      </c>
      <c r="J368" s="140"/>
      <c r="K368" s="140"/>
      <c r="L368" s="74" t="str">
        <f>IF(AND(C368="Abierto",D368="Urgente"),A368,"")</f>
        <v/>
      </c>
      <c r="M368" s="74" t="str">
        <f ca="1">IF(AND(C368="Abierto",D368="Urgente"),TODAY()-E368,"")</f>
        <v/>
      </c>
      <c r="N368" s="74" t="str">
        <f>IF(AND(C368="Abierto",D368="Urgente"),RANK(M368,$M$13:$M$767,0)+COUNTIF($M$13:M368,M368)-1,"")</f>
        <v/>
      </c>
      <c r="O368" s="74" t="str">
        <f>IF(AND(C368="Abierto",D368="Alta"),A368,"")</f>
        <v/>
      </c>
      <c r="P368" s="74" t="str">
        <f ca="1">IF(AND(C368="Abierto",D368="Alta"),TODAY()-E368,"")</f>
        <v/>
      </c>
      <c r="Q368" s="74" t="str">
        <f>IF(AND(C368="Abierto",D368="Alta"),RANK(P368,$P$13:$P$767,0)+COUNTIF($P$13:P368,P368)-1+MAX(N:N),"")</f>
        <v/>
      </c>
      <c r="R368" s="74" t="str">
        <f>IF(AND(C368="Abierto",D368="Media"),A368,"")</f>
        <v/>
      </c>
      <c r="S368" s="74" t="str">
        <f ca="1">IF(AND(C368="Abierto",D368="Media"),TODAY()-E368,"")</f>
        <v/>
      </c>
      <c r="T368" s="74" t="str">
        <f>IF(AND(C368="Abierto",D368="Media"),RANK(S368,$S$13:$S$767,0)+COUNTIF($S$13:S368,S368)-1+MAX(N:N,Q:Q),"")</f>
        <v/>
      </c>
      <c r="U368" s="74" t="str">
        <f>IF(AND(C368="Abierto",D368="Baja"),A368,"")</f>
        <v/>
      </c>
      <c r="V368" s="74" t="str">
        <f ca="1">IF(AND(C368="Abierto",D368="Baja"),TODAY()-E368,"")</f>
        <v/>
      </c>
      <c r="W368" s="74" t="str">
        <f>IF(AND(C368="Abierto",D368="Baja"),RANK(V368,$V$13:$V$767,0)+COUNTIF($V$13:V368,V368)-1+MAX(N:N,Q:Q,T:T),"")</f>
        <v/>
      </c>
      <c r="X368" s="139" t="str">
        <f>IF(OR(C368="Resuelto",C368=""),"",SUM(N368,Q368,T368,W368))</f>
        <v/>
      </c>
      <c r="Y368" s="139" t="str">
        <f>IF(OR(C368="Resuelto",C368=""),"",SUM(M368,P368,S368,V368))</f>
        <v/>
      </c>
      <c r="Z368" s="139" t="str">
        <f>IF(OR(C368="Resuelto",C368=""),"",SUM(L368,O368,R368,U368))</f>
        <v/>
      </c>
      <c r="AA368" s="28">
        <v>597</v>
      </c>
      <c r="AB368" s="28" t="str">
        <f t="shared" ca="1" si="19"/>
        <v/>
      </c>
      <c r="AC368" s="75" t="str">
        <f t="shared" ca="1" si="20"/>
        <v/>
      </c>
      <c r="AH368" s="78" t="str">
        <f>IF(AI368="","",MAX($AH$5:AH367)+1)</f>
        <v/>
      </c>
      <c r="AI368" s="53" t="str">
        <f>IF(G367="","",IF(COUNTIF($AI$11:AI367,G367)=0,G367,""))</f>
        <v/>
      </c>
      <c r="AJ368" s="53" t="str">
        <f t="shared" si="21"/>
        <v/>
      </c>
      <c r="AK368" s="135"/>
    </row>
    <row r="369" spans="1:37" x14ac:dyDescent="0.25">
      <c r="A369" s="136"/>
      <c r="B369" s="136"/>
      <c r="C369" s="136"/>
      <c r="D369" s="136"/>
      <c r="E369" s="137"/>
      <c r="F369" s="137"/>
      <c r="G369" s="136"/>
      <c r="H369" s="137"/>
      <c r="I369" s="140" t="str">
        <f t="shared" si="22"/>
        <v/>
      </c>
      <c r="J369" s="140"/>
      <c r="K369" s="140"/>
      <c r="L369" s="74" t="str">
        <f>IF(AND(C369="Abierto",D369="Urgente"),A369,"")</f>
        <v/>
      </c>
      <c r="M369" s="74" t="str">
        <f ca="1">IF(AND(C369="Abierto",D369="Urgente"),TODAY()-E369,"")</f>
        <v/>
      </c>
      <c r="N369" s="74" t="str">
        <f>IF(AND(C369="Abierto",D369="Urgente"),RANK(M369,$M$13:$M$767,0)+COUNTIF($M$13:M369,M369)-1,"")</f>
        <v/>
      </c>
      <c r="O369" s="74" t="str">
        <f>IF(AND(C369="Abierto",D369="Alta"),A369,"")</f>
        <v/>
      </c>
      <c r="P369" s="74" t="str">
        <f ca="1">IF(AND(C369="Abierto",D369="Alta"),TODAY()-E369,"")</f>
        <v/>
      </c>
      <c r="Q369" s="74" t="str">
        <f>IF(AND(C369="Abierto",D369="Alta"),RANK(P369,$P$13:$P$767,0)+COUNTIF($P$13:P369,P369)-1+MAX(N:N),"")</f>
        <v/>
      </c>
      <c r="R369" s="74" t="str">
        <f>IF(AND(C369="Abierto",D369="Media"),A369,"")</f>
        <v/>
      </c>
      <c r="S369" s="74" t="str">
        <f ca="1">IF(AND(C369="Abierto",D369="Media"),TODAY()-E369,"")</f>
        <v/>
      </c>
      <c r="T369" s="74" t="str">
        <f>IF(AND(C369="Abierto",D369="Media"),RANK(S369,$S$13:$S$767,0)+COUNTIF($S$13:S369,S369)-1+MAX(N:N,Q:Q),"")</f>
        <v/>
      </c>
      <c r="U369" s="74" t="str">
        <f>IF(AND(C369="Abierto",D369="Baja"),A369,"")</f>
        <v/>
      </c>
      <c r="V369" s="74" t="str">
        <f ca="1">IF(AND(C369="Abierto",D369="Baja"),TODAY()-E369,"")</f>
        <v/>
      </c>
      <c r="W369" s="74" t="str">
        <f>IF(AND(C369="Abierto",D369="Baja"),RANK(V369,$V$13:$V$767,0)+COUNTIF($V$13:V369,V369)-1+MAX(N:N,Q:Q,T:T),"")</f>
        <v/>
      </c>
      <c r="X369" s="139" t="str">
        <f>IF(OR(C369="Resuelto",C369=""),"",SUM(N369,Q369,T369,W369))</f>
        <v/>
      </c>
      <c r="Y369" s="139" t="str">
        <f>IF(OR(C369="Resuelto",C369=""),"",SUM(M369,P369,S369,V369))</f>
        <v/>
      </c>
      <c r="Z369" s="139" t="str">
        <f>IF(OR(C369="Resuelto",C369=""),"",SUM(L369,O369,R369,U369))</f>
        <v/>
      </c>
      <c r="AA369" s="28">
        <v>598</v>
      </c>
      <c r="AB369" s="28" t="str">
        <f t="shared" ca="1" si="19"/>
        <v/>
      </c>
      <c r="AC369" s="75" t="str">
        <f t="shared" ca="1" si="20"/>
        <v/>
      </c>
      <c r="AH369" s="78" t="str">
        <f>IF(AI369="","",MAX($AH$5:AH368)+1)</f>
        <v/>
      </c>
      <c r="AI369" s="53" t="str">
        <f>IF(G368="","",IF(COUNTIF($AI$11:AI368,G368)=0,G368,""))</f>
        <v/>
      </c>
      <c r="AJ369" s="53" t="str">
        <f t="shared" si="21"/>
        <v/>
      </c>
      <c r="AK369" s="135"/>
    </row>
    <row r="370" spans="1:37" x14ac:dyDescent="0.25">
      <c r="A370" s="136"/>
      <c r="B370" s="136"/>
      <c r="C370" s="136"/>
      <c r="D370" s="136"/>
      <c r="E370" s="137"/>
      <c r="F370" s="137"/>
      <c r="G370" s="136"/>
      <c r="H370" s="137"/>
      <c r="I370" s="140" t="str">
        <f t="shared" si="22"/>
        <v/>
      </c>
      <c r="J370" s="140"/>
      <c r="K370" s="140"/>
      <c r="L370" s="74" t="str">
        <f>IF(AND(C370="Abierto",D370="Urgente"),A370,"")</f>
        <v/>
      </c>
      <c r="M370" s="74" t="str">
        <f ca="1">IF(AND(C370="Abierto",D370="Urgente"),TODAY()-E370,"")</f>
        <v/>
      </c>
      <c r="N370" s="74" t="str">
        <f>IF(AND(C370="Abierto",D370="Urgente"),RANK(M370,$M$13:$M$767,0)+COUNTIF($M$13:M370,M370)-1,"")</f>
        <v/>
      </c>
      <c r="O370" s="74" t="str">
        <f>IF(AND(C370="Abierto",D370="Alta"),A370,"")</f>
        <v/>
      </c>
      <c r="P370" s="74" t="str">
        <f ca="1">IF(AND(C370="Abierto",D370="Alta"),TODAY()-E370,"")</f>
        <v/>
      </c>
      <c r="Q370" s="74" t="str">
        <f>IF(AND(C370="Abierto",D370="Alta"),RANK(P370,$P$13:$P$767,0)+COUNTIF($P$13:P370,P370)-1+MAX(N:N),"")</f>
        <v/>
      </c>
      <c r="R370" s="74" t="str">
        <f>IF(AND(C370="Abierto",D370="Media"),A370,"")</f>
        <v/>
      </c>
      <c r="S370" s="74" t="str">
        <f ca="1">IF(AND(C370="Abierto",D370="Media"),TODAY()-E370,"")</f>
        <v/>
      </c>
      <c r="T370" s="74" t="str">
        <f>IF(AND(C370="Abierto",D370="Media"),RANK(S370,$S$13:$S$767,0)+COUNTIF($S$13:S370,S370)-1+MAX(N:N,Q:Q),"")</f>
        <v/>
      </c>
      <c r="U370" s="74" t="str">
        <f>IF(AND(C370="Abierto",D370="Baja"),A370,"")</f>
        <v/>
      </c>
      <c r="V370" s="74" t="str">
        <f ca="1">IF(AND(C370="Abierto",D370="Baja"),TODAY()-E370,"")</f>
        <v/>
      </c>
      <c r="W370" s="74" t="str">
        <f>IF(AND(C370="Abierto",D370="Baja"),RANK(V370,$V$13:$V$767,0)+COUNTIF($V$13:V370,V370)-1+MAX(N:N,Q:Q,T:T),"")</f>
        <v/>
      </c>
      <c r="X370" s="139" t="str">
        <f>IF(OR(C370="Resuelto",C370=""),"",SUM(N370,Q370,T370,W370))</f>
        <v/>
      </c>
      <c r="Y370" s="139" t="str">
        <f>IF(OR(C370="Resuelto",C370=""),"",SUM(M370,P370,S370,V370))</f>
        <v/>
      </c>
      <c r="Z370" s="139" t="str">
        <f>IF(OR(C370="Resuelto",C370=""),"",SUM(L370,O370,R370,U370))</f>
        <v/>
      </c>
      <c r="AA370" s="28">
        <v>599</v>
      </c>
      <c r="AB370" s="28" t="str">
        <f t="shared" ca="1" si="19"/>
        <v/>
      </c>
      <c r="AC370" s="75" t="str">
        <f t="shared" ca="1" si="20"/>
        <v/>
      </c>
      <c r="AH370" s="78" t="str">
        <f>IF(AI370="","",MAX($AH$5:AH369)+1)</f>
        <v/>
      </c>
      <c r="AI370" s="53" t="str">
        <f>IF(G369="","",IF(COUNTIF($AI$11:AI369,G369)=0,G369,""))</f>
        <v/>
      </c>
      <c r="AJ370" s="53" t="str">
        <f t="shared" si="21"/>
        <v/>
      </c>
      <c r="AK370" s="135"/>
    </row>
    <row r="371" spans="1:37" x14ac:dyDescent="0.25">
      <c r="A371" s="136"/>
      <c r="B371" s="136"/>
      <c r="C371" s="136"/>
      <c r="D371" s="136"/>
      <c r="E371" s="137"/>
      <c r="F371" s="137"/>
      <c r="G371" s="136"/>
      <c r="H371" s="137"/>
      <c r="I371" s="140" t="str">
        <f t="shared" si="22"/>
        <v/>
      </c>
      <c r="J371" s="140"/>
      <c r="K371" s="140"/>
      <c r="L371" s="74" t="str">
        <f>IF(AND(C371="Abierto",D371="Urgente"),A371,"")</f>
        <v/>
      </c>
      <c r="M371" s="74" t="str">
        <f ca="1">IF(AND(C371="Abierto",D371="Urgente"),TODAY()-E371,"")</f>
        <v/>
      </c>
      <c r="N371" s="74" t="str">
        <f>IF(AND(C371="Abierto",D371="Urgente"),RANK(M371,$M$13:$M$767,0)+COUNTIF($M$13:M371,M371)-1,"")</f>
        <v/>
      </c>
      <c r="O371" s="74" t="str">
        <f>IF(AND(C371="Abierto",D371="Alta"),A371,"")</f>
        <v/>
      </c>
      <c r="P371" s="74" t="str">
        <f ca="1">IF(AND(C371="Abierto",D371="Alta"),TODAY()-E371,"")</f>
        <v/>
      </c>
      <c r="Q371" s="74" t="str">
        <f>IF(AND(C371="Abierto",D371="Alta"),RANK(P371,$P$13:$P$767,0)+COUNTIF($P$13:P371,P371)-1+MAX(N:N),"")</f>
        <v/>
      </c>
      <c r="R371" s="74" t="str">
        <f>IF(AND(C371="Abierto",D371="Media"),A371,"")</f>
        <v/>
      </c>
      <c r="S371" s="74" t="str">
        <f ca="1">IF(AND(C371="Abierto",D371="Media"),TODAY()-E371,"")</f>
        <v/>
      </c>
      <c r="T371" s="74" t="str">
        <f>IF(AND(C371="Abierto",D371="Media"),RANK(S371,$S$13:$S$767,0)+COUNTIF($S$13:S371,S371)-1+MAX(N:N,Q:Q),"")</f>
        <v/>
      </c>
      <c r="U371" s="74" t="str">
        <f>IF(AND(C371="Abierto",D371="Baja"),A371,"")</f>
        <v/>
      </c>
      <c r="V371" s="74" t="str">
        <f ca="1">IF(AND(C371="Abierto",D371="Baja"),TODAY()-E371,"")</f>
        <v/>
      </c>
      <c r="W371" s="74" t="str">
        <f>IF(AND(C371="Abierto",D371="Baja"),RANK(V371,$V$13:$V$767,0)+COUNTIF($V$13:V371,V371)-1+MAX(N:N,Q:Q,T:T),"")</f>
        <v/>
      </c>
      <c r="X371" s="139" t="str">
        <f>IF(OR(C371="Resuelto",C371=""),"",SUM(N371,Q371,T371,W371))</f>
        <v/>
      </c>
      <c r="Y371" s="139" t="str">
        <f>IF(OR(C371="Resuelto",C371=""),"",SUM(M371,P371,S371,V371))</f>
        <v/>
      </c>
      <c r="Z371" s="139" t="str">
        <f>IF(OR(C371="Resuelto",C371=""),"",SUM(L371,O371,R371,U371))</f>
        <v/>
      </c>
      <c r="AA371" s="28">
        <v>600</v>
      </c>
      <c r="AB371" s="28" t="str">
        <f t="shared" ca="1" si="19"/>
        <v/>
      </c>
      <c r="AC371" s="75" t="str">
        <f t="shared" ca="1" si="20"/>
        <v/>
      </c>
      <c r="AH371" s="78" t="str">
        <f>IF(AI371="","",MAX($AH$5:AH370)+1)</f>
        <v/>
      </c>
      <c r="AI371" s="53" t="str">
        <f>IF(G370="","",IF(COUNTIF($AI$11:AI370,G370)=0,G370,""))</f>
        <v/>
      </c>
      <c r="AJ371" s="53" t="str">
        <f t="shared" si="21"/>
        <v/>
      </c>
      <c r="AK371" s="135"/>
    </row>
    <row r="372" spans="1:37" x14ac:dyDescent="0.25">
      <c r="A372" s="136"/>
      <c r="B372" s="136"/>
      <c r="C372" s="136"/>
      <c r="D372" s="136"/>
      <c r="E372" s="137"/>
      <c r="F372" s="137"/>
      <c r="G372" s="136"/>
      <c r="H372" s="137"/>
      <c r="I372" s="140" t="str">
        <f t="shared" si="22"/>
        <v/>
      </c>
      <c r="J372" s="140"/>
      <c r="K372" s="140"/>
      <c r="L372" s="74" t="str">
        <f>IF(AND(C372="Abierto",D372="Urgente"),A372,"")</f>
        <v/>
      </c>
      <c r="M372" s="74" t="str">
        <f ca="1">IF(AND(C372="Abierto",D372="Urgente"),TODAY()-E372,"")</f>
        <v/>
      </c>
      <c r="N372" s="74" t="str">
        <f>IF(AND(C372="Abierto",D372="Urgente"),RANK(M372,$M$13:$M$767,0)+COUNTIF($M$13:M372,M372)-1,"")</f>
        <v/>
      </c>
      <c r="O372" s="74" t="str">
        <f>IF(AND(C372="Abierto",D372="Alta"),A372,"")</f>
        <v/>
      </c>
      <c r="P372" s="74" t="str">
        <f ca="1">IF(AND(C372="Abierto",D372="Alta"),TODAY()-E372,"")</f>
        <v/>
      </c>
      <c r="Q372" s="74" t="str">
        <f>IF(AND(C372="Abierto",D372="Alta"),RANK(P372,$P$13:$P$767,0)+COUNTIF($P$13:P372,P372)-1+MAX(N:N),"")</f>
        <v/>
      </c>
      <c r="R372" s="74" t="str">
        <f>IF(AND(C372="Abierto",D372="Media"),A372,"")</f>
        <v/>
      </c>
      <c r="S372" s="74" t="str">
        <f ca="1">IF(AND(C372="Abierto",D372="Media"),TODAY()-E372,"")</f>
        <v/>
      </c>
      <c r="T372" s="74" t="str">
        <f>IF(AND(C372="Abierto",D372="Media"),RANK(S372,$S$13:$S$767,0)+COUNTIF($S$13:S372,S372)-1+MAX(N:N,Q:Q),"")</f>
        <v/>
      </c>
      <c r="U372" s="74" t="str">
        <f>IF(AND(C372="Abierto",D372="Baja"),A372,"")</f>
        <v/>
      </c>
      <c r="V372" s="74" t="str">
        <f ca="1">IF(AND(C372="Abierto",D372="Baja"),TODAY()-E372,"")</f>
        <v/>
      </c>
      <c r="W372" s="74" t="str">
        <f>IF(AND(C372="Abierto",D372="Baja"),RANK(V372,$V$13:$V$767,0)+COUNTIF($V$13:V372,V372)-1+MAX(N:N,Q:Q,T:T),"")</f>
        <v/>
      </c>
      <c r="X372" s="139" t="str">
        <f>IF(OR(C372="Resuelto",C372=""),"",SUM(N372,Q372,T372,W372))</f>
        <v/>
      </c>
      <c r="Y372" s="139" t="str">
        <f>IF(OR(C372="Resuelto",C372=""),"",SUM(M372,P372,S372,V372))</f>
        <v/>
      </c>
      <c r="Z372" s="139" t="str">
        <f>IF(OR(C372="Resuelto",C372=""),"",SUM(L372,O372,R372,U372))</f>
        <v/>
      </c>
      <c r="AA372" s="28">
        <v>601</v>
      </c>
      <c r="AB372" s="28" t="str">
        <f t="shared" ca="1" si="19"/>
        <v/>
      </c>
      <c r="AC372" s="75" t="str">
        <f t="shared" ca="1" si="20"/>
        <v/>
      </c>
      <c r="AH372" s="78" t="str">
        <f>IF(AI372="","",MAX($AH$5:AH371)+1)</f>
        <v/>
      </c>
      <c r="AI372" s="53" t="str">
        <f>IF(G371="","",IF(COUNTIF($AI$11:AI371,G371)=0,G371,""))</f>
        <v/>
      </c>
      <c r="AJ372" s="53" t="str">
        <f t="shared" si="21"/>
        <v/>
      </c>
      <c r="AK372" s="135"/>
    </row>
    <row r="373" spans="1:37" x14ac:dyDescent="0.25">
      <c r="A373" s="136"/>
      <c r="B373" s="136"/>
      <c r="C373" s="136"/>
      <c r="D373" s="136"/>
      <c r="E373" s="137"/>
      <c r="F373" s="137"/>
      <c r="G373" s="136"/>
      <c r="H373" s="137"/>
      <c r="I373" s="140" t="str">
        <f t="shared" si="22"/>
        <v/>
      </c>
      <c r="J373" s="140"/>
      <c r="K373" s="140"/>
      <c r="L373" s="74" t="str">
        <f>IF(AND(C373="Abierto",D373="Urgente"),A373,"")</f>
        <v/>
      </c>
      <c r="M373" s="74" t="str">
        <f ca="1">IF(AND(C373="Abierto",D373="Urgente"),TODAY()-E373,"")</f>
        <v/>
      </c>
      <c r="N373" s="74" t="str">
        <f>IF(AND(C373="Abierto",D373="Urgente"),RANK(M373,$M$13:$M$767,0)+COUNTIF($M$13:M373,M373)-1,"")</f>
        <v/>
      </c>
      <c r="O373" s="74" t="str">
        <f>IF(AND(C373="Abierto",D373="Alta"),A373,"")</f>
        <v/>
      </c>
      <c r="P373" s="74" t="str">
        <f ca="1">IF(AND(C373="Abierto",D373="Alta"),TODAY()-E373,"")</f>
        <v/>
      </c>
      <c r="Q373" s="74" t="str">
        <f>IF(AND(C373="Abierto",D373="Alta"),RANK(P373,$P$13:$P$767,0)+COUNTIF($P$13:P373,P373)-1+MAX(N:N),"")</f>
        <v/>
      </c>
      <c r="R373" s="74" t="str">
        <f>IF(AND(C373="Abierto",D373="Media"),A373,"")</f>
        <v/>
      </c>
      <c r="S373" s="74" t="str">
        <f ca="1">IF(AND(C373="Abierto",D373="Media"),TODAY()-E373,"")</f>
        <v/>
      </c>
      <c r="T373" s="74" t="str">
        <f>IF(AND(C373="Abierto",D373="Media"),RANK(S373,$S$13:$S$767,0)+COUNTIF($S$13:S373,S373)-1+MAX(N:N,Q:Q),"")</f>
        <v/>
      </c>
      <c r="U373" s="74" t="str">
        <f>IF(AND(C373="Abierto",D373="Baja"),A373,"")</f>
        <v/>
      </c>
      <c r="V373" s="74" t="str">
        <f ca="1">IF(AND(C373="Abierto",D373="Baja"),TODAY()-E373,"")</f>
        <v/>
      </c>
      <c r="W373" s="74" t="str">
        <f>IF(AND(C373="Abierto",D373="Baja"),RANK(V373,$V$13:$V$767,0)+COUNTIF($V$13:V373,V373)-1+MAX(N:N,Q:Q,T:T),"")</f>
        <v/>
      </c>
      <c r="X373" s="139" t="str">
        <f>IF(OR(C373="Resuelto",C373=""),"",SUM(N373,Q373,T373,W373))</f>
        <v/>
      </c>
      <c r="Y373" s="139" t="str">
        <f>IF(OR(C373="Resuelto",C373=""),"",SUM(M373,P373,S373,V373))</f>
        <v/>
      </c>
      <c r="Z373" s="139" t="str">
        <f>IF(OR(C373="Resuelto",C373=""),"",SUM(L373,O373,R373,U373))</f>
        <v/>
      </c>
      <c r="AA373" s="28">
        <v>602</v>
      </c>
      <c r="AB373" s="28" t="str">
        <f t="shared" ca="1" si="19"/>
        <v/>
      </c>
      <c r="AC373" s="75" t="str">
        <f t="shared" ca="1" si="20"/>
        <v/>
      </c>
      <c r="AH373" s="78" t="str">
        <f>IF(AI373="","",MAX($AH$5:AH372)+1)</f>
        <v/>
      </c>
      <c r="AI373" s="53" t="str">
        <f>IF(G372="","",IF(COUNTIF($AI$11:AI372,G372)=0,G372,""))</f>
        <v/>
      </c>
      <c r="AJ373" s="53" t="str">
        <f t="shared" si="21"/>
        <v/>
      </c>
      <c r="AK373" s="135"/>
    </row>
    <row r="374" spans="1:37" x14ac:dyDescent="0.25">
      <c r="A374" s="136"/>
      <c r="B374" s="136"/>
      <c r="C374" s="136"/>
      <c r="D374" s="136"/>
      <c r="E374" s="137"/>
      <c r="F374" s="137"/>
      <c r="G374" s="136"/>
      <c r="H374" s="137"/>
      <c r="I374" s="140" t="str">
        <f t="shared" si="22"/>
        <v/>
      </c>
      <c r="J374" s="140"/>
      <c r="K374" s="140"/>
      <c r="L374" s="74" t="str">
        <f>IF(AND(C374="Abierto",D374="Urgente"),A374,"")</f>
        <v/>
      </c>
      <c r="M374" s="74" t="str">
        <f ca="1">IF(AND(C374="Abierto",D374="Urgente"),TODAY()-E374,"")</f>
        <v/>
      </c>
      <c r="N374" s="74" t="str">
        <f>IF(AND(C374="Abierto",D374="Urgente"),RANK(M374,$M$13:$M$767,0)+COUNTIF($M$13:M374,M374)-1,"")</f>
        <v/>
      </c>
      <c r="O374" s="74" t="str">
        <f>IF(AND(C374="Abierto",D374="Alta"),A374,"")</f>
        <v/>
      </c>
      <c r="P374" s="74" t="str">
        <f ca="1">IF(AND(C374="Abierto",D374="Alta"),TODAY()-E374,"")</f>
        <v/>
      </c>
      <c r="Q374" s="74" t="str">
        <f>IF(AND(C374="Abierto",D374="Alta"),RANK(P374,$P$13:$P$767,0)+COUNTIF($P$13:P374,P374)-1+MAX(N:N),"")</f>
        <v/>
      </c>
      <c r="R374" s="74" t="str">
        <f>IF(AND(C374="Abierto",D374="Media"),A374,"")</f>
        <v/>
      </c>
      <c r="S374" s="74" t="str">
        <f ca="1">IF(AND(C374="Abierto",D374="Media"),TODAY()-E374,"")</f>
        <v/>
      </c>
      <c r="T374" s="74" t="str">
        <f>IF(AND(C374="Abierto",D374="Media"),RANK(S374,$S$13:$S$767,0)+COUNTIF($S$13:S374,S374)-1+MAX(N:N,Q:Q),"")</f>
        <v/>
      </c>
      <c r="U374" s="74" t="str">
        <f>IF(AND(C374="Abierto",D374="Baja"),A374,"")</f>
        <v/>
      </c>
      <c r="V374" s="74" t="str">
        <f ca="1">IF(AND(C374="Abierto",D374="Baja"),TODAY()-E374,"")</f>
        <v/>
      </c>
      <c r="W374" s="74" t="str">
        <f>IF(AND(C374="Abierto",D374="Baja"),RANK(V374,$V$13:$V$767,0)+COUNTIF($V$13:V374,V374)-1+MAX(N:N,Q:Q,T:T),"")</f>
        <v/>
      </c>
      <c r="X374" s="139" t="str">
        <f>IF(OR(C374="Resuelto",C374=""),"",SUM(N374,Q374,T374,W374))</f>
        <v/>
      </c>
      <c r="Y374" s="139" t="str">
        <f>IF(OR(C374="Resuelto",C374=""),"",SUM(M374,P374,S374,V374))</f>
        <v/>
      </c>
      <c r="Z374" s="139" t="str">
        <f>IF(OR(C374="Resuelto",C374=""),"",SUM(L374,O374,R374,U374))</f>
        <v/>
      </c>
      <c r="AA374" s="28">
        <v>603</v>
      </c>
      <c r="AB374" s="28" t="str">
        <f t="shared" ca="1" si="19"/>
        <v/>
      </c>
      <c r="AC374" s="75" t="str">
        <f t="shared" ca="1" si="20"/>
        <v/>
      </c>
      <c r="AH374" s="78" t="str">
        <f>IF(AI374="","",MAX($AH$5:AH373)+1)</f>
        <v/>
      </c>
      <c r="AI374" s="53" t="str">
        <f>IF(G373="","",IF(COUNTIF($AI$11:AI373,G373)=0,G373,""))</f>
        <v/>
      </c>
      <c r="AJ374" s="53" t="str">
        <f t="shared" si="21"/>
        <v/>
      </c>
      <c r="AK374" s="135"/>
    </row>
    <row r="375" spans="1:37" x14ac:dyDescent="0.25">
      <c r="A375" s="136"/>
      <c r="B375" s="136"/>
      <c r="C375" s="136"/>
      <c r="D375" s="136"/>
      <c r="E375" s="137"/>
      <c r="F375" s="137"/>
      <c r="G375" s="136"/>
      <c r="H375" s="137"/>
      <c r="I375" s="140" t="str">
        <f t="shared" si="22"/>
        <v/>
      </c>
      <c r="J375" s="140"/>
      <c r="K375" s="140"/>
      <c r="L375" s="74" t="str">
        <f>IF(AND(C375="Abierto",D375="Urgente"),A375,"")</f>
        <v/>
      </c>
      <c r="M375" s="74" t="str">
        <f ca="1">IF(AND(C375="Abierto",D375="Urgente"),TODAY()-E375,"")</f>
        <v/>
      </c>
      <c r="N375" s="74" t="str">
        <f>IF(AND(C375="Abierto",D375="Urgente"),RANK(M375,$M$13:$M$767,0)+COUNTIF($M$13:M375,M375)-1,"")</f>
        <v/>
      </c>
      <c r="O375" s="74" t="str">
        <f>IF(AND(C375="Abierto",D375="Alta"),A375,"")</f>
        <v/>
      </c>
      <c r="P375" s="74" t="str">
        <f ca="1">IF(AND(C375="Abierto",D375="Alta"),TODAY()-E375,"")</f>
        <v/>
      </c>
      <c r="Q375" s="74" t="str">
        <f>IF(AND(C375="Abierto",D375="Alta"),RANK(P375,$P$13:$P$767,0)+COUNTIF($P$13:P375,P375)-1+MAX(N:N),"")</f>
        <v/>
      </c>
      <c r="R375" s="74" t="str">
        <f>IF(AND(C375="Abierto",D375="Media"),A375,"")</f>
        <v/>
      </c>
      <c r="S375" s="74" t="str">
        <f ca="1">IF(AND(C375="Abierto",D375="Media"),TODAY()-E375,"")</f>
        <v/>
      </c>
      <c r="T375" s="74" t="str">
        <f>IF(AND(C375="Abierto",D375="Media"),RANK(S375,$S$13:$S$767,0)+COUNTIF($S$13:S375,S375)-1+MAX(N:N,Q:Q),"")</f>
        <v/>
      </c>
      <c r="U375" s="74" t="str">
        <f>IF(AND(C375="Abierto",D375="Baja"),A375,"")</f>
        <v/>
      </c>
      <c r="V375" s="74" t="str">
        <f ca="1">IF(AND(C375="Abierto",D375="Baja"),TODAY()-E375,"")</f>
        <v/>
      </c>
      <c r="W375" s="74" t="str">
        <f>IF(AND(C375="Abierto",D375="Baja"),RANK(V375,$V$13:$V$767,0)+COUNTIF($V$13:V375,V375)-1+MAX(N:N,Q:Q,T:T),"")</f>
        <v/>
      </c>
      <c r="X375" s="139" t="str">
        <f>IF(OR(C375="Resuelto",C375=""),"",SUM(N375,Q375,T375,W375))</f>
        <v/>
      </c>
      <c r="Y375" s="139" t="str">
        <f>IF(OR(C375="Resuelto",C375=""),"",SUM(M375,P375,S375,V375))</f>
        <v/>
      </c>
      <c r="Z375" s="139" t="str">
        <f>IF(OR(C375="Resuelto",C375=""),"",SUM(L375,O375,R375,U375))</f>
        <v/>
      </c>
      <c r="AA375" s="28">
        <v>604</v>
      </c>
      <c r="AB375" s="28" t="str">
        <f t="shared" ca="1" si="19"/>
        <v/>
      </c>
      <c r="AC375" s="75" t="str">
        <f t="shared" ca="1" si="20"/>
        <v/>
      </c>
      <c r="AH375" s="78" t="str">
        <f>IF(AI375="","",MAX($AH$5:AH374)+1)</f>
        <v/>
      </c>
      <c r="AI375" s="53" t="str">
        <f>IF(G374="","",IF(COUNTIF($AI$11:AI374,G374)=0,G374,""))</f>
        <v/>
      </c>
      <c r="AJ375" s="53" t="str">
        <f t="shared" si="21"/>
        <v/>
      </c>
      <c r="AK375" s="135"/>
    </row>
    <row r="376" spans="1:37" x14ac:dyDescent="0.25">
      <c r="A376" s="136"/>
      <c r="B376" s="136"/>
      <c r="C376" s="136"/>
      <c r="D376" s="136"/>
      <c r="E376" s="137"/>
      <c r="F376" s="137"/>
      <c r="G376" s="136"/>
      <c r="H376" s="137"/>
      <c r="I376" s="140" t="str">
        <f t="shared" si="22"/>
        <v/>
      </c>
      <c r="J376" s="140"/>
      <c r="K376" s="140"/>
      <c r="L376" s="74" t="str">
        <f>IF(AND(C376="Abierto",D376="Urgente"),A376,"")</f>
        <v/>
      </c>
      <c r="M376" s="74" t="str">
        <f ca="1">IF(AND(C376="Abierto",D376="Urgente"),TODAY()-E376,"")</f>
        <v/>
      </c>
      <c r="N376" s="74" t="str">
        <f>IF(AND(C376="Abierto",D376="Urgente"),RANK(M376,$M$13:$M$767,0)+COUNTIF($M$13:M376,M376)-1,"")</f>
        <v/>
      </c>
      <c r="O376" s="74" t="str">
        <f>IF(AND(C376="Abierto",D376="Alta"),A376,"")</f>
        <v/>
      </c>
      <c r="P376" s="74" t="str">
        <f ca="1">IF(AND(C376="Abierto",D376="Alta"),TODAY()-E376,"")</f>
        <v/>
      </c>
      <c r="Q376" s="74" t="str">
        <f>IF(AND(C376="Abierto",D376="Alta"),RANK(P376,$P$13:$P$767,0)+COUNTIF($P$13:P376,P376)-1+MAX(N:N),"")</f>
        <v/>
      </c>
      <c r="R376" s="74" t="str">
        <f>IF(AND(C376="Abierto",D376="Media"),A376,"")</f>
        <v/>
      </c>
      <c r="S376" s="74" t="str">
        <f ca="1">IF(AND(C376="Abierto",D376="Media"),TODAY()-E376,"")</f>
        <v/>
      </c>
      <c r="T376" s="74" t="str">
        <f>IF(AND(C376="Abierto",D376="Media"),RANK(S376,$S$13:$S$767,0)+COUNTIF($S$13:S376,S376)-1+MAX(N:N,Q:Q),"")</f>
        <v/>
      </c>
      <c r="U376" s="74" t="str">
        <f>IF(AND(C376="Abierto",D376="Baja"),A376,"")</f>
        <v/>
      </c>
      <c r="V376" s="74" t="str">
        <f ca="1">IF(AND(C376="Abierto",D376="Baja"),TODAY()-E376,"")</f>
        <v/>
      </c>
      <c r="W376" s="74" t="str">
        <f>IF(AND(C376="Abierto",D376="Baja"),RANK(V376,$V$13:$V$767,0)+COUNTIF($V$13:V376,V376)-1+MAX(N:N,Q:Q,T:T),"")</f>
        <v/>
      </c>
      <c r="X376" s="139" t="str">
        <f>IF(OR(C376="Resuelto",C376=""),"",SUM(N376,Q376,T376,W376))</f>
        <v/>
      </c>
      <c r="Y376" s="139" t="str">
        <f>IF(OR(C376="Resuelto",C376=""),"",SUM(M376,P376,S376,V376))</f>
        <v/>
      </c>
      <c r="Z376" s="139" t="str">
        <f>IF(OR(C376="Resuelto",C376=""),"",SUM(L376,O376,R376,U376))</f>
        <v/>
      </c>
      <c r="AA376" s="28">
        <v>605</v>
      </c>
      <c r="AB376" s="28" t="str">
        <f t="shared" ca="1" si="19"/>
        <v/>
      </c>
      <c r="AC376" s="75" t="str">
        <f t="shared" ca="1" si="20"/>
        <v/>
      </c>
      <c r="AH376" s="78" t="str">
        <f>IF(AI376="","",MAX($AH$5:AH375)+1)</f>
        <v/>
      </c>
      <c r="AI376" s="53" t="str">
        <f>IF(G375="","",IF(COUNTIF($AI$11:AI375,G375)=0,G375,""))</f>
        <v/>
      </c>
      <c r="AJ376" s="53" t="str">
        <f t="shared" si="21"/>
        <v/>
      </c>
      <c r="AK376" s="135"/>
    </row>
    <row r="377" spans="1:37" x14ac:dyDescent="0.25">
      <c r="A377" s="136"/>
      <c r="B377" s="136"/>
      <c r="C377" s="136"/>
      <c r="D377" s="136"/>
      <c r="E377" s="137"/>
      <c r="F377" s="137"/>
      <c r="G377" s="136"/>
      <c r="H377" s="137"/>
      <c r="I377" s="140" t="str">
        <f t="shared" si="22"/>
        <v/>
      </c>
      <c r="J377" s="140"/>
      <c r="K377" s="140"/>
      <c r="L377" s="74" t="str">
        <f>IF(AND(C377="Abierto",D377="Urgente"),A377,"")</f>
        <v/>
      </c>
      <c r="M377" s="74" t="str">
        <f ca="1">IF(AND(C377="Abierto",D377="Urgente"),TODAY()-E377,"")</f>
        <v/>
      </c>
      <c r="N377" s="74" t="str">
        <f>IF(AND(C377="Abierto",D377="Urgente"),RANK(M377,$M$13:$M$767,0)+COUNTIF($M$13:M377,M377)-1,"")</f>
        <v/>
      </c>
      <c r="O377" s="74" t="str">
        <f>IF(AND(C377="Abierto",D377="Alta"),A377,"")</f>
        <v/>
      </c>
      <c r="P377" s="74" t="str">
        <f ca="1">IF(AND(C377="Abierto",D377="Alta"),TODAY()-E377,"")</f>
        <v/>
      </c>
      <c r="Q377" s="74" t="str">
        <f>IF(AND(C377="Abierto",D377="Alta"),RANK(P377,$P$13:$P$767,0)+COUNTIF($P$13:P377,P377)-1+MAX(N:N),"")</f>
        <v/>
      </c>
      <c r="R377" s="74" t="str">
        <f>IF(AND(C377="Abierto",D377="Media"),A377,"")</f>
        <v/>
      </c>
      <c r="S377" s="74" t="str">
        <f ca="1">IF(AND(C377="Abierto",D377="Media"),TODAY()-E377,"")</f>
        <v/>
      </c>
      <c r="T377" s="74" t="str">
        <f>IF(AND(C377="Abierto",D377="Media"),RANK(S377,$S$13:$S$767,0)+COUNTIF($S$13:S377,S377)-1+MAX(N:N,Q:Q),"")</f>
        <v/>
      </c>
      <c r="U377" s="74" t="str">
        <f>IF(AND(C377="Abierto",D377="Baja"),A377,"")</f>
        <v/>
      </c>
      <c r="V377" s="74" t="str">
        <f ca="1">IF(AND(C377="Abierto",D377="Baja"),TODAY()-E377,"")</f>
        <v/>
      </c>
      <c r="W377" s="74" t="str">
        <f>IF(AND(C377="Abierto",D377="Baja"),RANK(V377,$V$13:$V$767,0)+COUNTIF($V$13:V377,V377)-1+MAX(N:N,Q:Q,T:T),"")</f>
        <v/>
      </c>
      <c r="X377" s="139" t="str">
        <f>IF(OR(C377="Resuelto",C377=""),"",SUM(N377,Q377,T377,W377))</f>
        <v/>
      </c>
      <c r="Y377" s="139" t="str">
        <f>IF(OR(C377="Resuelto",C377=""),"",SUM(M377,P377,S377,V377))</f>
        <v/>
      </c>
      <c r="Z377" s="139" t="str">
        <f>IF(OR(C377="Resuelto",C377=""),"",SUM(L377,O377,R377,U377))</f>
        <v/>
      </c>
      <c r="AA377" s="28">
        <v>606</v>
      </c>
      <c r="AB377" s="28" t="str">
        <f t="shared" ca="1" si="19"/>
        <v/>
      </c>
      <c r="AC377" s="75" t="str">
        <f t="shared" ca="1" si="20"/>
        <v/>
      </c>
      <c r="AH377" s="78" t="str">
        <f>IF(AI377="","",MAX($AH$5:AH376)+1)</f>
        <v/>
      </c>
      <c r="AI377" s="53" t="str">
        <f>IF(G376="","",IF(COUNTIF($AI$11:AI376,G376)=0,G376,""))</f>
        <v/>
      </c>
      <c r="AJ377" s="53" t="str">
        <f t="shared" si="21"/>
        <v/>
      </c>
      <c r="AK377" s="135"/>
    </row>
    <row r="378" spans="1:37" x14ac:dyDescent="0.25">
      <c r="A378" s="136"/>
      <c r="B378" s="136"/>
      <c r="C378" s="136"/>
      <c r="D378" s="136"/>
      <c r="E378" s="137"/>
      <c r="F378" s="137"/>
      <c r="G378" s="136"/>
      <c r="H378" s="137"/>
      <c r="I378" s="140" t="str">
        <f t="shared" si="22"/>
        <v/>
      </c>
      <c r="J378" s="140"/>
      <c r="K378" s="140"/>
      <c r="L378" s="74" t="str">
        <f>IF(AND(C378="Abierto",D378="Urgente"),A378,"")</f>
        <v/>
      </c>
      <c r="M378" s="74" t="str">
        <f ca="1">IF(AND(C378="Abierto",D378="Urgente"),TODAY()-E378,"")</f>
        <v/>
      </c>
      <c r="N378" s="74" t="str">
        <f>IF(AND(C378="Abierto",D378="Urgente"),RANK(M378,$M$13:$M$767,0)+COUNTIF($M$13:M378,M378)-1,"")</f>
        <v/>
      </c>
      <c r="O378" s="74" t="str">
        <f>IF(AND(C378="Abierto",D378="Alta"),A378,"")</f>
        <v/>
      </c>
      <c r="P378" s="74" t="str">
        <f ca="1">IF(AND(C378="Abierto",D378="Alta"),TODAY()-E378,"")</f>
        <v/>
      </c>
      <c r="Q378" s="74" t="str">
        <f>IF(AND(C378="Abierto",D378="Alta"),RANK(P378,$P$13:$P$767,0)+COUNTIF($P$13:P378,P378)-1+MAX(N:N),"")</f>
        <v/>
      </c>
      <c r="R378" s="74" t="str">
        <f>IF(AND(C378="Abierto",D378="Media"),A378,"")</f>
        <v/>
      </c>
      <c r="S378" s="74" t="str">
        <f ca="1">IF(AND(C378="Abierto",D378="Media"),TODAY()-E378,"")</f>
        <v/>
      </c>
      <c r="T378" s="74" t="str">
        <f>IF(AND(C378="Abierto",D378="Media"),RANK(S378,$S$13:$S$767,0)+COUNTIF($S$13:S378,S378)-1+MAX(N:N,Q:Q),"")</f>
        <v/>
      </c>
      <c r="U378" s="74" t="str">
        <f>IF(AND(C378="Abierto",D378="Baja"),A378,"")</f>
        <v/>
      </c>
      <c r="V378" s="74" t="str">
        <f ca="1">IF(AND(C378="Abierto",D378="Baja"),TODAY()-E378,"")</f>
        <v/>
      </c>
      <c r="W378" s="74" t="str">
        <f>IF(AND(C378="Abierto",D378="Baja"),RANK(V378,$V$13:$V$767,0)+COUNTIF($V$13:V378,V378)-1+MAX(N:N,Q:Q,T:T),"")</f>
        <v/>
      </c>
      <c r="X378" s="139" t="str">
        <f>IF(OR(C378="Resuelto",C378=""),"",SUM(N378,Q378,T378,W378))</f>
        <v/>
      </c>
      <c r="Y378" s="139" t="str">
        <f>IF(OR(C378="Resuelto",C378=""),"",SUM(M378,P378,S378,V378))</f>
        <v/>
      </c>
      <c r="Z378" s="139" t="str">
        <f>IF(OR(C378="Resuelto",C378=""),"",SUM(L378,O378,R378,U378))</f>
        <v/>
      </c>
      <c r="AA378" s="28">
        <v>607</v>
      </c>
      <c r="AB378" s="28" t="str">
        <f t="shared" ca="1" si="19"/>
        <v/>
      </c>
      <c r="AC378" s="75" t="str">
        <f t="shared" ca="1" si="20"/>
        <v/>
      </c>
      <c r="AH378" s="78" t="str">
        <f>IF(AI378="","",MAX($AH$5:AH377)+1)</f>
        <v/>
      </c>
      <c r="AI378" s="53" t="str">
        <f>IF(G377="","",IF(COUNTIF($AI$11:AI377,G377)=0,G377,""))</f>
        <v/>
      </c>
      <c r="AJ378" s="53" t="str">
        <f t="shared" si="21"/>
        <v/>
      </c>
      <c r="AK378" s="135"/>
    </row>
    <row r="379" spans="1:37" x14ac:dyDescent="0.25">
      <c r="A379" s="136"/>
      <c r="B379" s="136"/>
      <c r="C379" s="136"/>
      <c r="D379" s="136"/>
      <c r="E379" s="137"/>
      <c r="F379" s="137"/>
      <c r="G379" s="136"/>
      <c r="H379" s="137"/>
      <c r="I379" s="140" t="str">
        <f t="shared" si="22"/>
        <v/>
      </c>
      <c r="J379" s="140"/>
      <c r="K379" s="140"/>
      <c r="L379" s="74" t="str">
        <f>IF(AND(C379="Abierto",D379="Urgente"),A379,"")</f>
        <v/>
      </c>
      <c r="M379" s="74" t="str">
        <f ca="1">IF(AND(C379="Abierto",D379="Urgente"),TODAY()-E379,"")</f>
        <v/>
      </c>
      <c r="N379" s="74" t="str">
        <f>IF(AND(C379="Abierto",D379="Urgente"),RANK(M379,$M$13:$M$767,0)+COUNTIF($M$13:M379,M379)-1,"")</f>
        <v/>
      </c>
      <c r="O379" s="74" t="str">
        <f>IF(AND(C379="Abierto",D379="Alta"),A379,"")</f>
        <v/>
      </c>
      <c r="P379" s="74" t="str">
        <f ca="1">IF(AND(C379="Abierto",D379="Alta"),TODAY()-E379,"")</f>
        <v/>
      </c>
      <c r="Q379" s="74" t="str">
        <f>IF(AND(C379="Abierto",D379="Alta"),RANK(P379,$P$13:$P$767,0)+COUNTIF($P$13:P379,P379)-1+MAX(N:N),"")</f>
        <v/>
      </c>
      <c r="R379" s="74" t="str">
        <f>IF(AND(C379="Abierto",D379="Media"),A379,"")</f>
        <v/>
      </c>
      <c r="S379" s="74" t="str">
        <f ca="1">IF(AND(C379="Abierto",D379="Media"),TODAY()-E379,"")</f>
        <v/>
      </c>
      <c r="T379" s="74" t="str">
        <f>IF(AND(C379="Abierto",D379="Media"),RANK(S379,$S$13:$S$767,0)+COUNTIF($S$13:S379,S379)-1+MAX(N:N,Q:Q),"")</f>
        <v/>
      </c>
      <c r="U379" s="74" t="str">
        <f>IF(AND(C379="Abierto",D379="Baja"),A379,"")</f>
        <v/>
      </c>
      <c r="V379" s="74" t="str">
        <f ca="1">IF(AND(C379="Abierto",D379="Baja"),TODAY()-E379,"")</f>
        <v/>
      </c>
      <c r="W379" s="74" t="str">
        <f>IF(AND(C379="Abierto",D379="Baja"),RANK(V379,$V$13:$V$767,0)+COUNTIF($V$13:V379,V379)-1+MAX(N:N,Q:Q,T:T),"")</f>
        <v/>
      </c>
      <c r="X379" s="139" t="str">
        <f>IF(OR(C379="Resuelto",C379=""),"",SUM(N379,Q379,T379,W379))</f>
        <v/>
      </c>
      <c r="Y379" s="139" t="str">
        <f>IF(OR(C379="Resuelto",C379=""),"",SUM(M379,P379,S379,V379))</f>
        <v/>
      </c>
      <c r="Z379" s="139" t="str">
        <f>IF(OR(C379="Resuelto",C379=""),"",SUM(L379,O379,R379,U379))</f>
        <v/>
      </c>
      <c r="AA379" s="28">
        <v>608</v>
      </c>
      <c r="AB379" s="28" t="str">
        <f t="shared" ca="1" si="19"/>
        <v/>
      </c>
      <c r="AC379" s="75" t="str">
        <f t="shared" ca="1" si="20"/>
        <v/>
      </c>
      <c r="AH379" s="78" t="str">
        <f>IF(AI379="","",MAX($AH$5:AH378)+1)</f>
        <v/>
      </c>
      <c r="AI379" s="53" t="str">
        <f>IF(G378="","",IF(COUNTIF($AI$11:AI378,G378)=0,G378,""))</f>
        <v/>
      </c>
      <c r="AJ379" s="53" t="str">
        <f t="shared" si="21"/>
        <v/>
      </c>
      <c r="AK379" s="135"/>
    </row>
    <row r="380" spans="1:37" x14ac:dyDescent="0.25">
      <c r="A380" s="136"/>
      <c r="B380" s="136"/>
      <c r="C380" s="136"/>
      <c r="D380" s="136"/>
      <c r="E380" s="137"/>
      <c r="F380" s="137"/>
      <c r="G380" s="136"/>
      <c r="H380" s="137"/>
      <c r="I380" s="140" t="str">
        <f t="shared" si="22"/>
        <v/>
      </c>
      <c r="J380" s="140"/>
      <c r="K380" s="140"/>
      <c r="L380" s="74" t="str">
        <f>IF(AND(C380="Abierto",D380="Urgente"),A380,"")</f>
        <v/>
      </c>
      <c r="M380" s="74" t="str">
        <f ca="1">IF(AND(C380="Abierto",D380="Urgente"),TODAY()-E380,"")</f>
        <v/>
      </c>
      <c r="N380" s="74" t="str">
        <f>IF(AND(C380="Abierto",D380="Urgente"),RANK(M380,$M$13:$M$767,0)+COUNTIF($M$13:M380,M380)-1,"")</f>
        <v/>
      </c>
      <c r="O380" s="74" t="str">
        <f>IF(AND(C380="Abierto",D380="Alta"),A380,"")</f>
        <v/>
      </c>
      <c r="P380" s="74" t="str">
        <f ca="1">IF(AND(C380="Abierto",D380="Alta"),TODAY()-E380,"")</f>
        <v/>
      </c>
      <c r="Q380" s="74" t="str">
        <f>IF(AND(C380="Abierto",D380="Alta"),RANK(P380,$P$13:$P$767,0)+COUNTIF($P$13:P380,P380)-1+MAX(N:N),"")</f>
        <v/>
      </c>
      <c r="R380" s="74" t="str">
        <f>IF(AND(C380="Abierto",D380="Media"),A380,"")</f>
        <v/>
      </c>
      <c r="S380" s="74" t="str">
        <f ca="1">IF(AND(C380="Abierto",D380="Media"),TODAY()-E380,"")</f>
        <v/>
      </c>
      <c r="T380" s="74" t="str">
        <f>IF(AND(C380="Abierto",D380="Media"),RANK(S380,$S$13:$S$767,0)+COUNTIF($S$13:S380,S380)-1+MAX(N:N,Q:Q),"")</f>
        <v/>
      </c>
      <c r="U380" s="74" t="str">
        <f>IF(AND(C380="Abierto",D380="Baja"),A380,"")</f>
        <v/>
      </c>
      <c r="V380" s="74" t="str">
        <f ca="1">IF(AND(C380="Abierto",D380="Baja"),TODAY()-E380,"")</f>
        <v/>
      </c>
      <c r="W380" s="74" t="str">
        <f>IF(AND(C380="Abierto",D380="Baja"),RANK(V380,$V$13:$V$767,0)+COUNTIF($V$13:V380,V380)-1+MAX(N:N,Q:Q,T:T),"")</f>
        <v/>
      </c>
      <c r="X380" s="139" t="str">
        <f>IF(OR(C380="Resuelto",C380=""),"",SUM(N380,Q380,T380,W380))</f>
        <v/>
      </c>
      <c r="Y380" s="139" t="str">
        <f>IF(OR(C380="Resuelto",C380=""),"",SUM(M380,P380,S380,V380))</f>
        <v/>
      </c>
      <c r="Z380" s="139" t="str">
        <f>IF(OR(C380="Resuelto",C380=""),"",SUM(L380,O380,R380,U380))</f>
        <v/>
      </c>
      <c r="AA380" s="28">
        <v>609</v>
      </c>
      <c r="AB380" s="28" t="str">
        <f t="shared" ca="1" si="19"/>
        <v/>
      </c>
      <c r="AC380" s="75" t="str">
        <f t="shared" ca="1" si="20"/>
        <v/>
      </c>
      <c r="AH380" s="78" t="str">
        <f>IF(AI380="","",MAX($AH$5:AH379)+1)</f>
        <v/>
      </c>
      <c r="AI380" s="53" t="str">
        <f>IF(G379="","",IF(COUNTIF($AI$11:AI379,G379)=0,G379,""))</f>
        <v/>
      </c>
      <c r="AJ380" s="53" t="str">
        <f t="shared" si="21"/>
        <v/>
      </c>
      <c r="AK380" s="135"/>
    </row>
    <row r="381" spans="1:37" x14ac:dyDescent="0.25">
      <c r="A381" s="136"/>
      <c r="B381" s="136"/>
      <c r="C381" s="136"/>
      <c r="D381" s="136"/>
      <c r="E381" s="137"/>
      <c r="F381" s="137"/>
      <c r="G381" s="136"/>
      <c r="H381" s="137"/>
      <c r="I381" s="140" t="str">
        <f t="shared" si="22"/>
        <v/>
      </c>
      <c r="J381" s="140"/>
      <c r="K381" s="140"/>
      <c r="L381" s="74" t="str">
        <f>IF(AND(C381="Abierto",D381="Urgente"),A381,"")</f>
        <v/>
      </c>
      <c r="M381" s="74" t="str">
        <f ca="1">IF(AND(C381="Abierto",D381="Urgente"),TODAY()-E381,"")</f>
        <v/>
      </c>
      <c r="N381" s="74" t="str">
        <f>IF(AND(C381="Abierto",D381="Urgente"),RANK(M381,$M$13:$M$767,0)+COUNTIF($M$13:M381,M381)-1,"")</f>
        <v/>
      </c>
      <c r="O381" s="74" t="str">
        <f>IF(AND(C381="Abierto",D381="Alta"),A381,"")</f>
        <v/>
      </c>
      <c r="P381" s="74" t="str">
        <f ca="1">IF(AND(C381="Abierto",D381="Alta"),TODAY()-E381,"")</f>
        <v/>
      </c>
      <c r="Q381" s="74" t="str">
        <f>IF(AND(C381="Abierto",D381="Alta"),RANK(P381,$P$13:$P$767,0)+COUNTIF($P$13:P381,P381)-1+MAX(N:N),"")</f>
        <v/>
      </c>
      <c r="R381" s="74" t="str">
        <f>IF(AND(C381="Abierto",D381="Media"),A381,"")</f>
        <v/>
      </c>
      <c r="S381" s="74" t="str">
        <f ca="1">IF(AND(C381="Abierto",D381="Media"),TODAY()-E381,"")</f>
        <v/>
      </c>
      <c r="T381" s="74" t="str">
        <f>IF(AND(C381="Abierto",D381="Media"),RANK(S381,$S$13:$S$767,0)+COUNTIF($S$13:S381,S381)-1+MAX(N:N,Q:Q),"")</f>
        <v/>
      </c>
      <c r="U381" s="74" t="str">
        <f>IF(AND(C381="Abierto",D381="Baja"),A381,"")</f>
        <v/>
      </c>
      <c r="V381" s="74" t="str">
        <f ca="1">IF(AND(C381="Abierto",D381="Baja"),TODAY()-E381,"")</f>
        <v/>
      </c>
      <c r="W381" s="74" t="str">
        <f>IF(AND(C381="Abierto",D381="Baja"),RANK(V381,$V$13:$V$767,0)+COUNTIF($V$13:V381,V381)-1+MAX(N:N,Q:Q,T:T),"")</f>
        <v/>
      </c>
      <c r="X381" s="139" t="str">
        <f>IF(OR(C381="Resuelto",C381=""),"",SUM(N381,Q381,T381,W381))</f>
        <v/>
      </c>
      <c r="Y381" s="139" t="str">
        <f>IF(OR(C381="Resuelto",C381=""),"",SUM(M381,P381,S381,V381))</f>
        <v/>
      </c>
      <c r="Z381" s="139" t="str">
        <f>IF(OR(C381="Resuelto",C381=""),"",SUM(L381,O381,R381,U381))</f>
        <v/>
      </c>
      <c r="AA381" s="28">
        <v>610</v>
      </c>
      <c r="AB381" s="28" t="str">
        <f t="shared" ref="AB381:AB444" ca="1" si="23">IF(ISNA(VLOOKUP(AA381,$X$13:$Z$764,3,FALSE))=TRUE,"",VLOOKUP(AA381,$X$13:$Z$764,3,FALSE))</f>
        <v/>
      </c>
      <c r="AC381" s="75" t="str">
        <f t="shared" ref="AC381:AC444" ca="1" si="24">IF(ISNA(VLOOKUP(AA381,$X$13:$Z$764,2,FALSE))=TRUE,"",VLOOKUP(AA381,$X$13:$Z$764,2,FALSE))</f>
        <v/>
      </c>
      <c r="AH381" s="78" t="str">
        <f>IF(AI381="","",MAX($AH$5:AH380)+1)</f>
        <v/>
      </c>
      <c r="AI381" s="53" t="str">
        <f>IF(G380="","",IF(COUNTIF($AI$11:AI380,G380)=0,G380,""))</f>
        <v/>
      </c>
      <c r="AJ381" s="53" t="str">
        <f t="shared" ref="AJ381:AJ444" si="25">IF(ISNA(VLOOKUP(AA381,$AH$13:$AI$764,2,FALSE))=TRUE,"",VLOOKUP(AA381,$AH$13:$AI$764,2,FALSE))</f>
        <v/>
      </c>
      <c r="AK381" s="135"/>
    </row>
    <row r="382" spans="1:37" x14ac:dyDescent="0.25">
      <c r="A382" s="136"/>
      <c r="B382" s="136"/>
      <c r="C382" s="136"/>
      <c r="D382" s="136"/>
      <c r="E382" s="137"/>
      <c r="F382" s="137"/>
      <c r="G382" s="136"/>
      <c r="H382" s="137"/>
      <c r="I382" s="140" t="str">
        <f t="shared" si="22"/>
        <v/>
      </c>
      <c r="J382" s="140"/>
      <c r="K382" s="140"/>
      <c r="L382" s="74" t="str">
        <f>IF(AND(C382="Abierto",D382="Urgente"),A382,"")</f>
        <v/>
      </c>
      <c r="M382" s="74" t="str">
        <f ca="1">IF(AND(C382="Abierto",D382="Urgente"),TODAY()-E382,"")</f>
        <v/>
      </c>
      <c r="N382" s="74" t="str">
        <f>IF(AND(C382="Abierto",D382="Urgente"),RANK(M382,$M$13:$M$767,0)+COUNTIF($M$13:M382,M382)-1,"")</f>
        <v/>
      </c>
      <c r="O382" s="74" t="str">
        <f>IF(AND(C382="Abierto",D382="Alta"),A382,"")</f>
        <v/>
      </c>
      <c r="P382" s="74" t="str">
        <f ca="1">IF(AND(C382="Abierto",D382="Alta"),TODAY()-E382,"")</f>
        <v/>
      </c>
      <c r="Q382" s="74" t="str">
        <f>IF(AND(C382="Abierto",D382="Alta"),RANK(P382,$P$13:$P$767,0)+COUNTIF($P$13:P382,P382)-1+MAX(N:N),"")</f>
        <v/>
      </c>
      <c r="R382" s="74" t="str">
        <f>IF(AND(C382="Abierto",D382="Media"),A382,"")</f>
        <v/>
      </c>
      <c r="S382" s="74" t="str">
        <f ca="1">IF(AND(C382="Abierto",D382="Media"),TODAY()-E382,"")</f>
        <v/>
      </c>
      <c r="T382" s="74" t="str">
        <f>IF(AND(C382="Abierto",D382="Media"),RANK(S382,$S$13:$S$767,0)+COUNTIF($S$13:S382,S382)-1+MAX(N:N,Q:Q),"")</f>
        <v/>
      </c>
      <c r="U382" s="74" t="str">
        <f>IF(AND(C382="Abierto",D382="Baja"),A382,"")</f>
        <v/>
      </c>
      <c r="V382" s="74" t="str">
        <f ca="1">IF(AND(C382="Abierto",D382="Baja"),TODAY()-E382,"")</f>
        <v/>
      </c>
      <c r="W382" s="74" t="str">
        <f>IF(AND(C382="Abierto",D382="Baja"),RANK(V382,$V$13:$V$767,0)+COUNTIF($V$13:V382,V382)-1+MAX(N:N,Q:Q,T:T),"")</f>
        <v/>
      </c>
      <c r="X382" s="139" t="str">
        <f>IF(OR(C382="Resuelto",C382=""),"",SUM(N382,Q382,T382,W382))</f>
        <v/>
      </c>
      <c r="Y382" s="139" t="str">
        <f>IF(OR(C382="Resuelto",C382=""),"",SUM(M382,P382,S382,V382))</f>
        <v/>
      </c>
      <c r="Z382" s="139" t="str">
        <f>IF(OR(C382="Resuelto",C382=""),"",SUM(L382,O382,R382,U382))</f>
        <v/>
      </c>
      <c r="AA382" s="28">
        <v>611</v>
      </c>
      <c r="AB382" s="28" t="str">
        <f t="shared" ca="1" si="23"/>
        <v/>
      </c>
      <c r="AC382" s="75" t="str">
        <f t="shared" ca="1" si="24"/>
        <v/>
      </c>
      <c r="AH382" s="78" t="str">
        <f>IF(AI382="","",MAX($AH$5:AH381)+1)</f>
        <v/>
      </c>
      <c r="AI382" s="53" t="str">
        <f>IF(G381="","",IF(COUNTIF($AI$11:AI381,G381)=0,G381,""))</f>
        <v/>
      </c>
      <c r="AJ382" s="53" t="str">
        <f t="shared" si="25"/>
        <v/>
      </c>
      <c r="AK382" s="135"/>
    </row>
    <row r="383" spans="1:37" x14ac:dyDescent="0.25">
      <c r="A383" s="136"/>
      <c r="B383" s="136"/>
      <c r="C383" s="136"/>
      <c r="D383" s="136"/>
      <c r="E383" s="137"/>
      <c r="F383" s="137"/>
      <c r="G383" s="136"/>
      <c r="H383" s="137"/>
      <c r="I383" s="140" t="str">
        <f t="shared" si="22"/>
        <v/>
      </c>
      <c r="J383" s="140"/>
      <c r="K383" s="140"/>
      <c r="L383" s="74" t="str">
        <f>IF(AND(C383="Abierto",D383="Urgente"),A383,"")</f>
        <v/>
      </c>
      <c r="M383" s="74" t="str">
        <f ca="1">IF(AND(C383="Abierto",D383="Urgente"),TODAY()-E383,"")</f>
        <v/>
      </c>
      <c r="N383" s="74" t="str">
        <f>IF(AND(C383="Abierto",D383="Urgente"),RANK(M383,$M$13:$M$767,0)+COUNTIF($M$13:M383,M383)-1,"")</f>
        <v/>
      </c>
      <c r="O383" s="74" t="str">
        <f>IF(AND(C383="Abierto",D383="Alta"),A383,"")</f>
        <v/>
      </c>
      <c r="P383" s="74" t="str">
        <f ca="1">IF(AND(C383="Abierto",D383="Alta"),TODAY()-E383,"")</f>
        <v/>
      </c>
      <c r="Q383" s="74" t="str">
        <f>IF(AND(C383="Abierto",D383="Alta"),RANK(P383,$P$13:$P$767,0)+COUNTIF($P$13:P383,P383)-1+MAX(N:N),"")</f>
        <v/>
      </c>
      <c r="R383" s="74" t="str">
        <f>IF(AND(C383="Abierto",D383="Media"),A383,"")</f>
        <v/>
      </c>
      <c r="S383" s="74" t="str">
        <f ca="1">IF(AND(C383="Abierto",D383="Media"),TODAY()-E383,"")</f>
        <v/>
      </c>
      <c r="T383" s="74" t="str">
        <f>IF(AND(C383="Abierto",D383="Media"),RANK(S383,$S$13:$S$767,0)+COUNTIF($S$13:S383,S383)-1+MAX(N:N,Q:Q),"")</f>
        <v/>
      </c>
      <c r="U383" s="74" t="str">
        <f>IF(AND(C383="Abierto",D383="Baja"),A383,"")</f>
        <v/>
      </c>
      <c r="V383" s="74" t="str">
        <f ca="1">IF(AND(C383="Abierto",D383="Baja"),TODAY()-E383,"")</f>
        <v/>
      </c>
      <c r="W383" s="74" t="str">
        <f>IF(AND(C383="Abierto",D383="Baja"),RANK(V383,$V$13:$V$767,0)+COUNTIF($V$13:V383,V383)-1+MAX(N:N,Q:Q,T:T),"")</f>
        <v/>
      </c>
      <c r="X383" s="139" t="str">
        <f>IF(OR(C383="Resuelto",C383=""),"",SUM(N383,Q383,T383,W383))</f>
        <v/>
      </c>
      <c r="Y383" s="139" t="str">
        <f>IF(OR(C383="Resuelto",C383=""),"",SUM(M383,P383,S383,V383))</f>
        <v/>
      </c>
      <c r="Z383" s="139" t="str">
        <f>IF(OR(C383="Resuelto",C383=""),"",SUM(L383,O383,R383,U383))</f>
        <v/>
      </c>
      <c r="AA383" s="28">
        <v>612</v>
      </c>
      <c r="AB383" s="28" t="str">
        <f t="shared" ca="1" si="23"/>
        <v/>
      </c>
      <c r="AC383" s="75" t="str">
        <f t="shared" ca="1" si="24"/>
        <v/>
      </c>
      <c r="AH383" s="78" t="str">
        <f>IF(AI383="","",MAX($AH$5:AH382)+1)</f>
        <v/>
      </c>
      <c r="AI383" s="53" t="str">
        <f>IF(G382="","",IF(COUNTIF($AI$11:AI382,G382)=0,G382,""))</f>
        <v/>
      </c>
      <c r="AJ383" s="53" t="str">
        <f t="shared" si="25"/>
        <v/>
      </c>
      <c r="AK383" s="135"/>
    </row>
    <row r="384" spans="1:37" x14ac:dyDescent="0.25">
      <c r="A384" s="136"/>
      <c r="B384" s="136"/>
      <c r="C384" s="136"/>
      <c r="D384" s="136"/>
      <c r="E384" s="137"/>
      <c r="F384" s="137"/>
      <c r="G384" s="136"/>
      <c r="H384" s="137"/>
      <c r="I384" s="140" t="str">
        <f t="shared" si="22"/>
        <v/>
      </c>
      <c r="J384" s="140"/>
      <c r="K384" s="140"/>
      <c r="L384" s="74" t="str">
        <f>IF(AND(C384="Abierto",D384="Urgente"),A384,"")</f>
        <v/>
      </c>
      <c r="M384" s="74" t="str">
        <f ca="1">IF(AND(C384="Abierto",D384="Urgente"),TODAY()-E384,"")</f>
        <v/>
      </c>
      <c r="N384" s="74" t="str">
        <f>IF(AND(C384="Abierto",D384="Urgente"),RANK(M384,$M$13:$M$767,0)+COUNTIF($M$13:M384,M384)-1,"")</f>
        <v/>
      </c>
      <c r="O384" s="74" t="str">
        <f>IF(AND(C384="Abierto",D384="Alta"),A384,"")</f>
        <v/>
      </c>
      <c r="P384" s="74" t="str">
        <f ca="1">IF(AND(C384="Abierto",D384="Alta"),TODAY()-E384,"")</f>
        <v/>
      </c>
      <c r="Q384" s="74" t="str">
        <f>IF(AND(C384="Abierto",D384="Alta"),RANK(P384,$P$13:$P$767,0)+COUNTIF($P$13:P384,P384)-1+MAX(N:N),"")</f>
        <v/>
      </c>
      <c r="R384" s="74" t="str">
        <f>IF(AND(C384="Abierto",D384="Media"),A384,"")</f>
        <v/>
      </c>
      <c r="S384" s="74" t="str">
        <f ca="1">IF(AND(C384="Abierto",D384="Media"),TODAY()-E384,"")</f>
        <v/>
      </c>
      <c r="T384" s="74" t="str">
        <f>IF(AND(C384="Abierto",D384="Media"),RANK(S384,$S$13:$S$767,0)+COUNTIF($S$13:S384,S384)-1+MAX(N:N,Q:Q),"")</f>
        <v/>
      </c>
      <c r="U384" s="74" t="str">
        <f>IF(AND(C384="Abierto",D384="Baja"),A384,"")</f>
        <v/>
      </c>
      <c r="V384" s="74" t="str">
        <f ca="1">IF(AND(C384="Abierto",D384="Baja"),TODAY()-E384,"")</f>
        <v/>
      </c>
      <c r="W384" s="74" t="str">
        <f>IF(AND(C384="Abierto",D384="Baja"),RANK(V384,$V$13:$V$767,0)+COUNTIF($V$13:V384,V384)-1+MAX(N:N,Q:Q,T:T),"")</f>
        <v/>
      </c>
      <c r="X384" s="139" t="str">
        <f>IF(OR(C384="Resuelto",C384=""),"",SUM(N384,Q384,T384,W384))</f>
        <v/>
      </c>
      <c r="Y384" s="139" t="str">
        <f>IF(OR(C384="Resuelto",C384=""),"",SUM(M384,P384,S384,V384))</f>
        <v/>
      </c>
      <c r="Z384" s="139" t="str">
        <f>IF(OR(C384="Resuelto",C384=""),"",SUM(L384,O384,R384,U384))</f>
        <v/>
      </c>
      <c r="AA384" s="28">
        <v>613</v>
      </c>
      <c r="AB384" s="28" t="str">
        <f t="shared" ca="1" si="23"/>
        <v/>
      </c>
      <c r="AC384" s="75" t="str">
        <f t="shared" ca="1" si="24"/>
        <v/>
      </c>
      <c r="AH384" s="78" t="str">
        <f>IF(AI384="","",MAX($AH$5:AH383)+1)</f>
        <v/>
      </c>
      <c r="AI384" s="53" t="str">
        <f>IF(G383="","",IF(COUNTIF($AI$11:AI383,G383)=0,G383,""))</f>
        <v/>
      </c>
      <c r="AJ384" s="53" t="str">
        <f t="shared" si="25"/>
        <v/>
      </c>
      <c r="AK384" s="135"/>
    </row>
    <row r="385" spans="1:37" x14ac:dyDescent="0.25">
      <c r="A385" s="136"/>
      <c r="B385" s="136"/>
      <c r="C385" s="136"/>
      <c r="D385" s="136"/>
      <c r="E385" s="137"/>
      <c r="F385" s="137"/>
      <c r="G385" s="136"/>
      <c r="H385" s="137"/>
      <c r="I385" s="140" t="str">
        <f t="shared" si="22"/>
        <v/>
      </c>
      <c r="J385" s="140"/>
      <c r="K385" s="140"/>
      <c r="L385" s="74" t="str">
        <f>IF(AND(C385="Abierto",D385="Urgente"),A385,"")</f>
        <v/>
      </c>
      <c r="M385" s="74" t="str">
        <f ca="1">IF(AND(C385="Abierto",D385="Urgente"),TODAY()-E385,"")</f>
        <v/>
      </c>
      <c r="N385" s="74" t="str">
        <f>IF(AND(C385="Abierto",D385="Urgente"),RANK(M385,$M$13:$M$767,0)+COUNTIF($M$13:M385,M385)-1,"")</f>
        <v/>
      </c>
      <c r="O385" s="74" t="str">
        <f>IF(AND(C385="Abierto",D385="Alta"),A385,"")</f>
        <v/>
      </c>
      <c r="P385" s="74" t="str">
        <f ca="1">IF(AND(C385="Abierto",D385="Alta"),TODAY()-E385,"")</f>
        <v/>
      </c>
      <c r="Q385" s="74" t="str">
        <f>IF(AND(C385="Abierto",D385="Alta"),RANK(P385,$P$13:$P$767,0)+COUNTIF($P$13:P385,P385)-1+MAX(N:N),"")</f>
        <v/>
      </c>
      <c r="R385" s="74" t="str">
        <f>IF(AND(C385="Abierto",D385="Media"),A385,"")</f>
        <v/>
      </c>
      <c r="S385" s="74" t="str">
        <f ca="1">IF(AND(C385="Abierto",D385="Media"),TODAY()-E385,"")</f>
        <v/>
      </c>
      <c r="T385" s="74" t="str">
        <f>IF(AND(C385="Abierto",D385="Media"),RANK(S385,$S$13:$S$767,0)+COUNTIF($S$13:S385,S385)-1+MAX(N:N,Q:Q),"")</f>
        <v/>
      </c>
      <c r="U385" s="74" t="str">
        <f>IF(AND(C385="Abierto",D385="Baja"),A385,"")</f>
        <v/>
      </c>
      <c r="V385" s="74" t="str">
        <f ca="1">IF(AND(C385="Abierto",D385="Baja"),TODAY()-E385,"")</f>
        <v/>
      </c>
      <c r="W385" s="74" t="str">
        <f>IF(AND(C385="Abierto",D385="Baja"),RANK(V385,$V$13:$V$767,0)+COUNTIF($V$13:V385,V385)-1+MAX(N:N,Q:Q,T:T),"")</f>
        <v/>
      </c>
      <c r="X385" s="139" t="str">
        <f>IF(OR(C385="Resuelto",C385=""),"",SUM(N385,Q385,T385,W385))</f>
        <v/>
      </c>
      <c r="Y385" s="139" t="str">
        <f>IF(OR(C385="Resuelto",C385=""),"",SUM(M385,P385,S385,V385))</f>
        <v/>
      </c>
      <c r="Z385" s="139" t="str">
        <f>IF(OR(C385="Resuelto",C385=""),"",SUM(L385,O385,R385,U385))</f>
        <v/>
      </c>
      <c r="AA385" s="28">
        <v>614</v>
      </c>
      <c r="AB385" s="28" t="str">
        <f t="shared" ca="1" si="23"/>
        <v/>
      </c>
      <c r="AC385" s="75" t="str">
        <f t="shared" ca="1" si="24"/>
        <v/>
      </c>
      <c r="AH385" s="78" t="str">
        <f>IF(AI385="","",MAX($AH$5:AH384)+1)</f>
        <v/>
      </c>
      <c r="AI385" s="53" t="str">
        <f>IF(G384="","",IF(COUNTIF($AI$11:AI384,G384)=0,G384,""))</f>
        <v/>
      </c>
      <c r="AJ385" s="53" t="str">
        <f t="shared" si="25"/>
        <v/>
      </c>
      <c r="AK385" s="135"/>
    </row>
    <row r="386" spans="1:37" x14ac:dyDescent="0.25">
      <c r="A386" s="136"/>
      <c r="B386" s="136"/>
      <c r="C386" s="136"/>
      <c r="D386" s="136"/>
      <c r="E386" s="137"/>
      <c r="F386" s="137"/>
      <c r="G386" s="136"/>
      <c r="H386" s="137"/>
      <c r="I386" s="140" t="str">
        <f t="shared" si="22"/>
        <v/>
      </c>
      <c r="J386" s="140"/>
      <c r="K386" s="140"/>
      <c r="L386" s="74" t="str">
        <f>IF(AND(C386="Abierto",D386="Urgente"),A386,"")</f>
        <v/>
      </c>
      <c r="M386" s="74" t="str">
        <f ca="1">IF(AND(C386="Abierto",D386="Urgente"),TODAY()-E386,"")</f>
        <v/>
      </c>
      <c r="N386" s="74" t="str">
        <f>IF(AND(C386="Abierto",D386="Urgente"),RANK(M386,$M$13:$M$767,0)+COUNTIF($M$13:M386,M386)-1,"")</f>
        <v/>
      </c>
      <c r="O386" s="74" t="str">
        <f>IF(AND(C386="Abierto",D386="Alta"),A386,"")</f>
        <v/>
      </c>
      <c r="P386" s="74" t="str">
        <f ca="1">IF(AND(C386="Abierto",D386="Alta"),TODAY()-E386,"")</f>
        <v/>
      </c>
      <c r="Q386" s="74" t="str">
        <f>IF(AND(C386="Abierto",D386="Alta"),RANK(P386,$P$13:$P$767,0)+COUNTIF($P$13:P386,P386)-1+MAX(N:N),"")</f>
        <v/>
      </c>
      <c r="R386" s="74" t="str">
        <f>IF(AND(C386="Abierto",D386="Media"),A386,"")</f>
        <v/>
      </c>
      <c r="S386" s="74" t="str">
        <f ca="1">IF(AND(C386="Abierto",D386="Media"),TODAY()-E386,"")</f>
        <v/>
      </c>
      <c r="T386" s="74" t="str">
        <f>IF(AND(C386="Abierto",D386="Media"),RANK(S386,$S$13:$S$767,0)+COUNTIF($S$13:S386,S386)-1+MAX(N:N,Q:Q),"")</f>
        <v/>
      </c>
      <c r="U386" s="74" t="str">
        <f>IF(AND(C386="Abierto",D386="Baja"),A386,"")</f>
        <v/>
      </c>
      <c r="V386" s="74" t="str">
        <f ca="1">IF(AND(C386="Abierto",D386="Baja"),TODAY()-E386,"")</f>
        <v/>
      </c>
      <c r="W386" s="74" t="str">
        <f>IF(AND(C386="Abierto",D386="Baja"),RANK(V386,$V$13:$V$767,0)+COUNTIF($V$13:V386,V386)-1+MAX(N:N,Q:Q,T:T),"")</f>
        <v/>
      </c>
      <c r="X386" s="139" t="str">
        <f>IF(OR(C386="Resuelto",C386=""),"",SUM(N386,Q386,T386,W386))</f>
        <v/>
      </c>
      <c r="Y386" s="139" t="str">
        <f>IF(OR(C386="Resuelto",C386=""),"",SUM(M386,P386,S386,V386))</f>
        <v/>
      </c>
      <c r="Z386" s="139" t="str">
        <f>IF(OR(C386="Resuelto",C386=""),"",SUM(L386,O386,R386,U386))</f>
        <v/>
      </c>
      <c r="AA386" s="28">
        <v>615</v>
      </c>
      <c r="AB386" s="28" t="str">
        <f t="shared" ca="1" si="23"/>
        <v/>
      </c>
      <c r="AC386" s="75" t="str">
        <f t="shared" ca="1" si="24"/>
        <v/>
      </c>
      <c r="AH386" s="78" t="str">
        <f>IF(AI386="","",MAX($AH$5:AH385)+1)</f>
        <v/>
      </c>
      <c r="AI386" s="53" t="str">
        <f>IF(G385="","",IF(COUNTIF($AI$11:AI385,G385)=0,G385,""))</f>
        <v/>
      </c>
      <c r="AJ386" s="53" t="str">
        <f t="shared" si="25"/>
        <v/>
      </c>
      <c r="AK386" s="135"/>
    </row>
    <row r="387" spans="1:37" x14ac:dyDescent="0.25">
      <c r="A387" s="136"/>
      <c r="B387" s="136"/>
      <c r="C387" s="136"/>
      <c r="D387" s="136"/>
      <c r="E387" s="137"/>
      <c r="F387" s="137"/>
      <c r="G387" s="136"/>
      <c r="H387" s="137"/>
      <c r="I387" s="140" t="str">
        <f t="shared" si="22"/>
        <v/>
      </c>
      <c r="J387" s="140"/>
      <c r="K387" s="140"/>
      <c r="L387" s="74" t="str">
        <f>IF(AND(C387="Abierto",D387="Urgente"),A387,"")</f>
        <v/>
      </c>
      <c r="M387" s="74" t="str">
        <f ca="1">IF(AND(C387="Abierto",D387="Urgente"),TODAY()-E387,"")</f>
        <v/>
      </c>
      <c r="N387" s="74" t="str">
        <f>IF(AND(C387="Abierto",D387="Urgente"),RANK(M387,$M$13:$M$767,0)+COUNTIF($M$13:M387,M387)-1,"")</f>
        <v/>
      </c>
      <c r="O387" s="74" t="str">
        <f>IF(AND(C387="Abierto",D387="Alta"),A387,"")</f>
        <v/>
      </c>
      <c r="P387" s="74" t="str">
        <f ca="1">IF(AND(C387="Abierto",D387="Alta"),TODAY()-E387,"")</f>
        <v/>
      </c>
      <c r="Q387" s="74" t="str">
        <f>IF(AND(C387="Abierto",D387="Alta"),RANK(P387,$P$13:$P$767,0)+COUNTIF($P$13:P387,P387)-1+MAX(N:N),"")</f>
        <v/>
      </c>
      <c r="R387" s="74" t="str">
        <f>IF(AND(C387="Abierto",D387="Media"),A387,"")</f>
        <v/>
      </c>
      <c r="S387" s="74" t="str">
        <f ca="1">IF(AND(C387="Abierto",D387="Media"),TODAY()-E387,"")</f>
        <v/>
      </c>
      <c r="T387" s="74" t="str">
        <f>IF(AND(C387="Abierto",D387="Media"),RANK(S387,$S$13:$S$767,0)+COUNTIF($S$13:S387,S387)-1+MAX(N:N,Q:Q),"")</f>
        <v/>
      </c>
      <c r="U387" s="74" t="str">
        <f>IF(AND(C387="Abierto",D387="Baja"),A387,"")</f>
        <v/>
      </c>
      <c r="V387" s="74" t="str">
        <f ca="1">IF(AND(C387="Abierto",D387="Baja"),TODAY()-E387,"")</f>
        <v/>
      </c>
      <c r="W387" s="74" t="str">
        <f>IF(AND(C387="Abierto",D387="Baja"),RANK(V387,$V$13:$V$767,0)+COUNTIF($V$13:V387,V387)-1+MAX(N:N,Q:Q,T:T),"")</f>
        <v/>
      </c>
      <c r="X387" s="139" t="str">
        <f>IF(OR(C387="Resuelto",C387=""),"",SUM(N387,Q387,T387,W387))</f>
        <v/>
      </c>
      <c r="Y387" s="139" t="str">
        <f>IF(OR(C387="Resuelto",C387=""),"",SUM(M387,P387,S387,V387))</f>
        <v/>
      </c>
      <c r="Z387" s="139" t="str">
        <f>IF(OR(C387="Resuelto",C387=""),"",SUM(L387,O387,R387,U387))</f>
        <v/>
      </c>
      <c r="AA387" s="28">
        <v>616</v>
      </c>
      <c r="AB387" s="28" t="str">
        <f t="shared" ca="1" si="23"/>
        <v/>
      </c>
      <c r="AC387" s="75" t="str">
        <f t="shared" ca="1" si="24"/>
        <v/>
      </c>
      <c r="AH387" s="78" t="str">
        <f>IF(AI387="","",MAX($AH$5:AH386)+1)</f>
        <v/>
      </c>
      <c r="AI387" s="53" t="str">
        <f>IF(G386="","",IF(COUNTIF($AI$11:AI386,G386)=0,G386,""))</f>
        <v/>
      </c>
      <c r="AJ387" s="53" t="str">
        <f t="shared" si="25"/>
        <v/>
      </c>
      <c r="AK387" s="135"/>
    </row>
    <row r="388" spans="1:37" x14ac:dyDescent="0.25">
      <c r="A388" s="136"/>
      <c r="B388" s="136"/>
      <c r="C388" s="136"/>
      <c r="D388" s="136"/>
      <c r="E388" s="137"/>
      <c r="F388" s="137"/>
      <c r="G388" s="136"/>
      <c r="H388" s="137"/>
      <c r="I388" s="140" t="str">
        <f t="shared" si="22"/>
        <v/>
      </c>
      <c r="J388" s="140"/>
      <c r="K388" s="140"/>
      <c r="L388" s="74" t="str">
        <f>IF(AND(C388="Abierto",D388="Urgente"),A388,"")</f>
        <v/>
      </c>
      <c r="M388" s="74" t="str">
        <f ca="1">IF(AND(C388="Abierto",D388="Urgente"),TODAY()-E388,"")</f>
        <v/>
      </c>
      <c r="N388" s="74" t="str">
        <f>IF(AND(C388="Abierto",D388="Urgente"),RANK(M388,$M$13:$M$767,0)+COUNTIF($M$13:M388,M388)-1,"")</f>
        <v/>
      </c>
      <c r="O388" s="74" t="str">
        <f>IF(AND(C388="Abierto",D388="Alta"),A388,"")</f>
        <v/>
      </c>
      <c r="P388" s="74" t="str">
        <f ca="1">IF(AND(C388="Abierto",D388="Alta"),TODAY()-E388,"")</f>
        <v/>
      </c>
      <c r="Q388" s="74" t="str">
        <f>IF(AND(C388="Abierto",D388="Alta"),RANK(P388,$P$13:$P$767,0)+COUNTIF($P$13:P388,P388)-1+MAX(N:N),"")</f>
        <v/>
      </c>
      <c r="R388" s="74" t="str">
        <f>IF(AND(C388="Abierto",D388="Media"),A388,"")</f>
        <v/>
      </c>
      <c r="S388" s="74" t="str">
        <f ca="1">IF(AND(C388="Abierto",D388="Media"),TODAY()-E388,"")</f>
        <v/>
      </c>
      <c r="T388" s="74" t="str">
        <f>IF(AND(C388="Abierto",D388="Media"),RANK(S388,$S$13:$S$767,0)+COUNTIF($S$13:S388,S388)-1+MAX(N:N,Q:Q),"")</f>
        <v/>
      </c>
      <c r="U388" s="74" t="str">
        <f>IF(AND(C388="Abierto",D388="Baja"),A388,"")</f>
        <v/>
      </c>
      <c r="V388" s="74" t="str">
        <f ca="1">IF(AND(C388="Abierto",D388="Baja"),TODAY()-E388,"")</f>
        <v/>
      </c>
      <c r="W388" s="74" t="str">
        <f>IF(AND(C388="Abierto",D388="Baja"),RANK(V388,$V$13:$V$767,0)+COUNTIF($V$13:V388,V388)-1+MAX(N:N,Q:Q,T:T),"")</f>
        <v/>
      </c>
      <c r="X388" s="139" t="str">
        <f>IF(OR(C388="Resuelto",C388=""),"",SUM(N388,Q388,T388,W388))</f>
        <v/>
      </c>
      <c r="Y388" s="139" t="str">
        <f>IF(OR(C388="Resuelto",C388=""),"",SUM(M388,P388,S388,V388))</f>
        <v/>
      </c>
      <c r="Z388" s="139" t="str">
        <f>IF(OR(C388="Resuelto",C388=""),"",SUM(L388,O388,R388,U388))</f>
        <v/>
      </c>
      <c r="AA388" s="28">
        <v>617</v>
      </c>
      <c r="AB388" s="28" t="str">
        <f t="shared" ca="1" si="23"/>
        <v/>
      </c>
      <c r="AC388" s="75" t="str">
        <f t="shared" ca="1" si="24"/>
        <v/>
      </c>
      <c r="AH388" s="78" t="str">
        <f>IF(AI388="","",MAX($AH$5:AH387)+1)</f>
        <v/>
      </c>
      <c r="AI388" s="53" t="str">
        <f>IF(G387="","",IF(COUNTIF($AI$11:AI387,G387)=0,G387,""))</f>
        <v/>
      </c>
      <c r="AJ388" s="53" t="str">
        <f t="shared" si="25"/>
        <v/>
      </c>
      <c r="AK388" s="135"/>
    </row>
    <row r="389" spans="1:37" x14ac:dyDescent="0.25">
      <c r="A389" s="136"/>
      <c r="B389" s="136"/>
      <c r="C389" s="136"/>
      <c r="D389" s="136"/>
      <c r="E389" s="137"/>
      <c r="F389" s="137"/>
      <c r="G389" s="136"/>
      <c r="H389" s="137"/>
      <c r="I389" s="140" t="str">
        <f t="shared" si="22"/>
        <v/>
      </c>
      <c r="J389" s="140"/>
      <c r="K389" s="140"/>
      <c r="L389" s="74" t="str">
        <f>IF(AND(C389="Abierto",D389="Urgente"),A389,"")</f>
        <v/>
      </c>
      <c r="M389" s="74" t="str">
        <f ca="1">IF(AND(C389="Abierto",D389="Urgente"),TODAY()-E389,"")</f>
        <v/>
      </c>
      <c r="N389" s="74" t="str">
        <f>IF(AND(C389="Abierto",D389="Urgente"),RANK(M389,$M$13:$M$767,0)+COUNTIF($M$13:M389,M389)-1,"")</f>
        <v/>
      </c>
      <c r="O389" s="74" t="str">
        <f>IF(AND(C389="Abierto",D389="Alta"),A389,"")</f>
        <v/>
      </c>
      <c r="P389" s="74" t="str">
        <f ca="1">IF(AND(C389="Abierto",D389="Alta"),TODAY()-E389,"")</f>
        <v/>
      </c>
      <c r="Q389" s="74" t="str">
        <f>IF(AND(C389="Abierto",D389="Alta"),RANK(P389,$P$13:$P$767,0)+COUNTIF($P$13:P389,P389)-1+MAX(N:N),"")</f>
        <v/>
      </c>
      <c r="R389" s="74" t="str">
        <f>IF(AND(C389="Abierto",D389="Media"),A389,"")</f>
        <v/>
      </c>
      <c r="S389" s="74" t="str">
        <f ca="1">IF(AND(C389="Abierto",D389="Media"),TODAY()-E389,"")</f>
        <v/>
      </c>
      <c r="T389" s="74" t="str">
        <f>IF(AND(C389="Abierto",D389="Media"),RANK(S389,$S$13:$S$767,0)+COUNTIF($S$13:S389,S389)-1+MAX(N:N,Q:Q),"")</f>
        <v/>
      </c>
      <c r="U389" s="74" t="str">
        <f>IF(AND(C389="Abierto",D389="Baja"),A389,"")</f>
        <v/>
      </c>
      <c r="V389" s="74" t="str">
        <f ca="1">IF(AND(C389="Abierto",D389="Baja"),TODAY()-E389,"")</f>
        <v/>
      </c>
      <c r="W389" s="74" t="str">
        <f>IF(AND(C389="Abierto",D389="Baja"),RANK(V389,$V$13:$V$767,0)+COUNTIF($V$13:V389,V389)-1+MAX(N:N,Q:Q,T:T),"")</f>
        <v/>
      </c>
      <c r="X389" s="139" t="str">
        <f>IF(OR(C389="Resuelto",C389=""),"",SUM(N389,Q389,T389,W389))</f>
        <v/>
      </c>
      <c r="Y389" s="139" t="str">
        <f>IF(OR(C389="Resuelto",C389=""),"",SUM(M389,P389,S389,V389))</f>
        <v/>
      </c>
      <c r="Z389" s="139" t="str">
        <f>IF(OR(C389="Resuelto",C389=""),"",SUM(L389,O389,R389,U389))</f>
        <v/>
      </c>
      <c r="AA389" s="28">
        <v>618</v>
      </c>
      <c r="AB389" s="28" t="str">
        <f t="shared" ca="1" si="23"/>
        <v/>
      </c>
      <c r="AC389" s="75" t="str">
        <f t="shared" ca="1" si="24"/>
        <v/>
      </c>
      <c r="AH389" s="78" t="str">
        <f>IF(AI389="","",MAX($AH$5:AH388)+1)</f>
        <v/>
      </c>
      <c r="AI389" s="53" t="str">
        <f>IF(G388="","",IF(COUNTIF($AI$11:AI388,G388)=0,G388,""))</f>
        <v/>
      </c>
      <c r="AJ389" s="53" t="str">
        <f t="shared" si="25"/>
        <v/>
      </c>
      <c r="AK389" s="135"/>
    </row>
    <row r="390" spans="1:37" x14ac:dyDescent="0.25">
      <c r="A390" s="136"/>
      <c r="B390" s="136"/>
      <c r="C390" s="136"/>
      <c r="D390" s="136"/>
      <c r="E390" s="137"/>
      <c r="F390" s="137"/>
      <c r="G390" s="136"/>
      <c r="H390" s="137"/>
      <c r="I390" s="140" t="str">
        <f t="shared" si="22"/>
        <v/>
      </c>
      <c r="J390" s="140"/>
      <c r="K390" s="140"/>
      <c r="L390" s="74" t="str">
        <f>IF(AND(C390="Abierto",D390="Urgente"),A390,"")</f>
        <v/>
      </c>
      <c r="M390" s="74" t="str">
        <f ca="1">IF(AND(C390="Abierto",D390="Urgente"),TODAY()-E390,"")</f>
        <v/>
      </c>
      <c r="N390" s="74" t="str">
        <f>IF(AND(C390="Abierto",D390="Urgente"),RANK(M390,$M$13:$M$767,0)+COUNTIF($M$13:M390,M390)-1,"")</f>
        <v/>
      </c>
      <c r="O390" s="74" t="str">
        <f>IF(AND(C390="Abierto",D390="Alta"),A390,"")</f>
        <v/>
      </c>
      <c r="P390" s="74" t="str">
        <f ca="1">IF(AND(C390="Abierto",D390="Alta"),TODAY()-E390,"")</f>
        <v/>
      </c>
      <c r="Q390" s="74" t="str">
        <f>IF(AND(C390="Abierto",D390="Alta"),RANK(P390,$P$13:$P$767,0)+COUNTIF($P$13:P390,P390)-1+MAX(N:N),"")</f>
        <v/>
      </c>
      <c r="R390" s="74" t="str">
        <f>IF(AND(C390="Abierto",D390="Media"),A390,"")</f>
        <v/>
      </c>
      <c r="S390" s="74" t="str">
        <f ca="1">IF(AND(C390="Abierto",D390="Media"),TODAY()-E390,"")</f>
        <v/>
      </c>
      <c r="T390" s="74" t="str">
        <f>IF(AND(C390="Abierto",D390="Media"),RANK(S390,$S$13:$S$767,0)+COUNTIF($S$13:S390,S390)-1+MAX(N:N,Q:Q),"")</f>
        <v/>
      </c>
      <c r="U390" s="74" t="str">
        <f>IF(AND(C390="Abierto",D390="Baja"),A390,"")</f>
        <v/>
      </c>
      <c r="V390" s="74" t="str">
        <f ca="1">IF(AND(C390="Abierto",D390="Baja"),TODAY()-E390,"")</f>
        <v/>
      </c>
      <c r="W390" s="74" t="str">
        <f>IF(AND(C390="Abierto",D390="Baja"),RANK(V390,$V$13:$V$767,0)+COUNTIF($V$13:V390,V390)-1+MAX(N:N,Q:Q,T:T),"")</f>
        <v/>
      </c>
      <c r="X390" s="139" t="str">
        <f>IF(OR(C390="Resuelto",C390=""),"",SUM(N390,Q390,T390,W390))</f>
        <v/>
      </c>
      <c r="Y390" s="139" t="str">
        <f>IF(OR(C390="Resuelto",C390=""),"",SUM(M390,P390,S390,V390))</f>
        <v/>
      </c>
      <c r="Z390" s="139" t="str">
        <f>IF(OR(C390="Resuelto",C390=""),"",SUM(L390,O390,R390,U390))</f>
        <v/>
      </c>
      <c r="AA390" s="28">
        <v>619</v>
      </c>
      <c r="AB390" s="28" t="str">
        <f t="shared" ca="1" si="23"/>
        <v/>
      </c>
      <c r="AC390" s="75" t="str">
        <f t="shared" ca="1" si="24"/>
        <v/>
      </c>
      <c r="AH390" s="78" t="str">
        <f>IF(AI390="","",MAX($AH$5:AH389)+1)</f>
        <v/>
      </c>
      <c r="AI390" s="53" t="str">
        <f>IF(G389="","",IF(COUNTIF($AI$11:AI389,G389)=0,G389,""))</f>
        <v/>
      </c>
      <c r="AJ390" s="53" t="str">
        <f t="shared" si="25"/>
        <v/>
      </c>
      <c r="AK390" s="135"/>
    </row>
    <row r="391" spans="1:37" x14ac:dyDescent="0.25">
      <c r="A391" s="136"/>
      <c r="B391" s="136"/>
      <c r="C391" s="136"/>
      <c r="D391" s="136"/>
      <c r="E391" s="137"/>
      <c r="F391" s="137"/>
      <c r="G391" s="136"/>
      <c r="H391" s="137"/>
      <c r="I391" s="140" t="str">
        <f t="shared" si="22"/>
        <v/>
      </c>
      <c r="J391" s="140"/>
      <c r="K391" s="140"/>
      <c r="L391" s="74" t="str">
        <f>IF(AND(C391="Abierto",D391="Urgente"),A391,"")</f>
        <v/>
      </c>
      <c r="M391" s="74" t="str">
        <f ca="1">IF(AND(C391="Abierto",D391="Urgente"),TODAY()-E391,"")</f>
        <v/>
      </c>
      <c r="N391" s="74" t="str">
        <f>IF(AND(C391="Abierto",D391="Urgente"),RANK(M391,$M$13:$M$767,0)+COUNTIF($M$13:M391,M391)-1,"")</f>
        <v/>
      </c>
      <c r="O391" s="74" t="str">
        <f>IF(AND(C391="Abierto",D391="Alta"),A391,"")</f>
        <v/>
      </c>
      <c r="P391" s="74" t="str">
        <f ca="1">IF(AND(C391="Abierto",D391="Alta"),TODAY()-E391,"")</f>
        <v/>
      </c>
      <c r="Q391" s="74" t="str">
        <f>IF(AND(C391="Abierto",D391="Alta"),RANK(P391,$P$13:$P$767,0)+COUNTIF($P$13:P391,P391)-1+MAX(N:N),"")</f>
        <v/>
      </c>
      <c r="R391" s="74" t="str">
        <f>IF(AND(C391="Abierto",D391="Media"),A391,"")</f>
        <v/>
      </c>
      <c r="S391" s="74" t="str">
        <f ca="1">IF(AND(C391="Abierto",D391="Media"),TODAY()-E391,"")</f>
        <v/>
      </c>
      <c r="T391" s="74" t="str">
        <f>IF(AND(C391="Abierto",D391="Media"),RANK(S391,$S$13:$S$767,0)+COUNTIF($S$13:S391,S391)-1+MAX(N:N,Q:Q),"")</f>
        <v/>
      </c>
      <c r="U391" s="74" t="str">
        <f>IF(AND(C391="Abierto",D391="Baja"),A391,"")</f>
        <v/>
      </c>
      <c r="V391" s="74" t="str">
        <f ca="1">IF(AND(C391="Abierto",D391="Baja"),TODAY()-E391,"")</f>
        <v/>
      </c>
      <c r="W391" s="74" t="str">
        <f>IF(AND(C391="Abierto",D391="Baja"),RANK(V391,$V$13:$V$767,0)+COUNTIF($V$13:V391,V391)-1+MAX(N:N,Q:Q,T:T),"")</f>
        <v/>
      </c>
      <c r="X391" s="139" t="str">
        <f>IF(OR(C391="Resuelto",C391=""),"",SUM(N391,Q391,T391,W391))</f>
        <v/>
      </c>
      <c r="Y391" s="139" t="str">
        <f>IF(OR(C391="Resuelto",C391=""),"",SUM(M391,P391,S391,V391))</f>
        <v/>
      </c>
      <c r="Z391" s="139" t="str">
        <f>IF(OR(C391="Resuelto",C391=""),"",SUM(L391,O391,R391,U391))</f>
        <v/>
      </c>
      <c r="AA391" s="28">
        <v>620</v>
      </c>
      <c r="AB391" s="28" t="str">
        <f t="shared" ca="1" si="23"/>
        <v/>
      </c>
      <c r="AC391" s="75" t="str">
        <f t="shared" ca="1" si="24"/>
        <v/>
      </c>
      <c r="AH391" s="78" t="str">
        <f>IF(AI391="","",MAX($AH$5:AH390)+1)</f>
        <v/>
      </c>
      <c r="AI391" s="53" t="str">
        <f>IF(G390="","",IF(COUNTIF($AI$11:AI390,G390)=0,G390,""))</f>
        <v/>
      </c>
      <c r="AJ391" s="53" t="str">
        <f t="shared" si="25"/>
        <v/>
      </c>
      <c r="AK391" s="135"/>
    </row>
    <row r="392" spans="1:37" x14ac:dyDescent="0.25">
      <c r="A392" s="136"/>
      <c r="B392" s="136"/>
      <c r="C392" s="136"/>
      <c r="D392" s="136"/>
      <c r="E392" s="137"/>
      <c r="F392" s="137"/>
      <c r="G392" s="136"/>
      <c r="H392" s="137"/>
      <c r="I392" s="140" t="str">
        <f t="shared" si="22"/>
        <v/>
      </c>
      <c r="J392" s="140"/>
      <c r="K392" s="140"/>
      <c r="L392" s="74" t="str">
        <f>IF(AND(C392="Abierto",D392="Urgente"),A392,"")</f>
        <v/>
      </c>
      <c r="M392" s="74" t="str">
        <f ca="1">IF(AND(C392="Abierto",D392="Urgente"),TODAY()-E392,"")</f>
        <v/>
      </c>
      <c r="N392" s="74" t="str">
        <f>IF(AND(C392="Abierto",D392="Urgente"),RANK(M392,$M$13:$M$767,0)+COUNTIF($M$13:M392,M392)-1,"")</f>
        <v/>
      </c>
      <c r="O392" s="74" t="str">
        <f>IF(AND(C392="Abierto",D392="Alta"),A392,"")</f>
        <v/>
      </c>
      <c r="P392" s="74" t="str">
        <f ca="1">IF(AND(C392="Abierto",D392="Alta"),TODAY()-E392,"")</f>
        <v/>
      </c>
      <c r="Q392" s="74" t="str">
        <f>IF(AND(C392="Abierto",D392="Alta"),RANK(P392,$P$13:$P$767,0)+COUNTIF($P$13:P392,P392)-1+MAX(N:N),"")</f>
        <v/>
      </c>
      <c r="R392" s="74" t="str">
        <f>IF(AND(C392="Abierto",D392="Media"),A392,"")</f>
        <v/>
      </c>
      <c r="S392" s="74" t="str">
        <f ca="1">IF(AND(C392="Abierto",D392="Media"),TODAY()-E392,"")</f>
        <v/>
      </c>
      <c r="T392" s="74" t="str">
        <f>IF(AND(C392="Abierto",D392="Media"),RANK(S392,$S$13:$S$767,0)+COUNTIF($S$13:S392,S392)-1+MAX(N:N,Q:Q),"")</f>
        <v/>
      </c>
      <c r="U392" s="74" t="str">
        <f>IF(AND(C392="Abierto",D392="Baja"),A392,"")</f>
        <v/>
      </c>
      <c r="V392" s="74" t="str">
        <f ca="1">IF(AND(C392="Abierto",D392="Baja"),TODAY()-E392,"")</f>
        <v/>
      </c>
      <c r="W392" s="74" t="str">
        <f>IF(AND(C392="Abierto",D392="Baja"),RANK(V392,$V$13:$V$767,0)+COUNTIF($V$13:V392,V392)-1+MAX(N:N,Q:Q,T:T),"")</f>
        <v/>
      </c>
      <c r="X392" s="139" t="str">
        <f>IF(OR(C392="Resuelto",C392=""),"",SUM(N392,Q392,T392,W392))</f>
        <v/>
      </c>
      <c r="Y392" s="139" t="str">
        <f>IF(OR(C392="Resuelto",C392=""),"",SUM(M392,P392,S392,V392))</f>
        <v/>
      </c>
      <c r="Z392" s="139" t="str">
        <f>IF(OR(C392="Resuelto",C392=""),"",SUM(L392,O392,R392,U392))</f>
        <v/>
      </c>
      <c r="AA392" s="28">
        <v>621</v>
      </c>
      <c r="AB392" s="28" t="str">
        <f t="shared" ca="1" si="23"/>
        <v/>
      </c>
      <c r="AC392" s="75" t="str">
        <f t="shared" ca="1" si="24"/>
        <v/>
      </c>
      <c r="AH392" s="78" t="str">
        <f>IF(AI392="","",MAX($AH$5:AH391)+1)</f>
        <v/>
      </c>
      <c r="AI392" s="53" t="str">
        <f>IF(G391="","",IF(COUNTIF($AI$11:AI391,G391)=0,G391,""))</f>
        <v/>
      </c>
      <c r="AJ392" s="53" t="str">
        <f t="shared" si="25"/>
        <v/>
      </c>
      <c r="AK392" s="135"/>
    </row>
    <row r="393" spans="1:37" x14ac:dyDescent="0.25">
      <c r="A393" s="136"/>
      <c r="B393" s="136"/>
      <c r="C393" s="136"/>
      <c r="D393" s="136"/>
      <c r="E393" s="137"/>
      <c r="F393" s="137"/>
      <c r="G393" s="136"/>
      <c r="H393" s="137"/>
      <c r="I393" s="140" t="str">
        <f t="shared" ref="I393:I456" si="26">IF(OR(E393=0,H393=0),"",H393-E393)</f>
        <v/>
      </c>
      <c r="J393" s="140"/>
      <c r="K393" s="140"/>
      <c r="L393" s="74" t="str">
        <f>IF(AND(C393="Abierto",D393="Urgente"),A393,"")</f>
        <v/>
      </c>
      <c r="M393" s="74" t="str">
        <f ca="1">IF(AND(C393="Abierto",D393="Urgente"),TODAY()-E393,"")</f>
        <v/>
      </c>
      <c r="N393" s="74" t="str">
        <f>IF(AND(C393="Abierto",D393="Urgente"),RANK(M393,$M$13:$M$767,0)+COUNTIF($M$13:M393,M393)-1,"")</f>
        <v/>
      </c>
      <c r="O393" s="74" t="str">
        <f>IF(AND(C393="Abierto",D393="Alta"),A393,"")</f>
        <v/>
      </c>
      <c r="P393" s="74" t="str">
        <f ca="1">IF(AND(C393="Abierto",D393="Alta"),TODAY()-E393,"")</f>
        <v/>
      </c>
      <c r="Q393" s="74" t="str">
        <f>IF(AND(C393="Abierto",D393="Alta"),RANK(P393,$P$13:$P$767,0)+COUNTIF($P$13:P393,P393)-1+MAX(N:N),"")</f>
        <v/>
      </c>
      <c r="R393" s="74" t="str">
        <f>IF(AND(C393="Abierto",D393="Media"),A393,"")</f>
        <v/>
      </c>
      <c r="S393" s="74" t="str">
        <f ca="1">IF(AND(C393="Abierto",D393="Media"),TODAY()-E393,"")</f>
        <v/>
      </c>
      <c r="T393" s="74" t="str">
        <f>IF(AND(C393="Abierto",D393="Media"),RANK(S393,$S$13:$S$767,0)+COUNTIF($S$13:S393,S393)-1+MAX(N:N,Q:Q),"")</f>
        <v/>
      </c>
      <c r="U393" s="74" t="str">
        <f>IF(AND(C393="Abierto",D393="Baja"),A393,"")</f>
        <v/>
      </c>
      <c r="V393" s="74" t="str">
        <f ca="1">IF(AND(C393="Abierto",D393="Baja"),TODAY()-E393,"")</f>
        <v/>
      </c>
      <c r="W393" s="74" t="str">
        <f>IF(AND(C393="Abierto",D393="Baja"),RANK(V393,$V$13:$V$767,0)+COUNTIF($V$13:V393,V393)-1+MAX(N:N,Q:Q,T:T),"")</f>
        <v/>
      </c>
      <c r="X393" s="139" t="str">
        <f>IF(OR(C393="Resuelto",C393=""),"",SUM(N393,Q393,T393,W393))</f>
        <v/>
      </c>
      <c r="Y393" s="139" t="str">
        <f>IF(OR(C393="Resuelto",C393=""),"",SUM(M393,P393,S393,V393))</f>
        <v/>
      </c>
      <c r="Z393" s="139" t="str">
        <f>IF(OR(C393="Resuelto",C393=""),"",SUM(L393,O393,R393,U393))</f>
        <v/>
      </c>
      <c r="AA393" s="28">
        <v>622</v>
      </c>
      <c r="AB393" s="28" t="str">
        <f t="shared" ca="1" si="23"/>
        <v/>
      </c>
      <c r="AC393" s="75" t="str">
        <f t="shared" ca="1" si="24"/>
        <v/>
      </c>
      <c r="AH393" s="78" t="str">
        <f>IF(AI393="","",MAX($AH$5:AH392)+1)</f>
        <v/>
      </c>
      <c r="AI393" s="53" t="str">
        <f>IF(G392="","",IF(COUNTIF($AI$11:AI392,G392)=0,G392,""))</f>
        <v/>
      </c>
      <c r="AJ393" s="53" t="str">
        <f t="shared" si="25"/>
        <v/>
      </c>
      <c r="AK393" s="135"/>
    </row>
    <row r="394" spans="1:37" x14ac:dyDescent="0.25">
      <c r="A394" s="136"/>
      <c r="B394" s="136"/>
      <c r="C394" s="136"/>
      <c r="D394" s="136"/>
      <c r="E394" s="137"/>
      <c r="F394" s="137"/>
      <c r="G394" s="136"/>
      <c r="H394" s="137"/>
      <c r="I394" s="140" t="str">
        <f t="shared" si="26"/>
        <v/>
      </c>
      <c r="J394" s="140"/>
      <c r="K394" s="140"/>
      <c r="L394" s="74" t="str">
        <f>IF(AND(C394="Abierto",D394="Urgente"),A394,"")</f>
        <v/>
      </c>
      <c r="M394" s="74" t="str">
        <f ca="1">IF(AND(C394="Abierto",D394="Urgente"),TODAY()-E394,"")</f>
        <v/>
      </c>
      <c r="N394" s="74" t="str">
        <f>IF(AND(C394="Abierto",D394="Urgente"),RANK(M394,$M$13:$M$767,0)+COUNTIF($M$13:M394,M394)-1,"")</f>
        <v/>
      </c>
      <c r="O394" s="74" t="str">
        <f>IF(AND(C394="Abierto",D394="Alta"),A394,"")</f>
        <v/>
      </c>
      <c r="P394" s="74" t="str">
        <f ca="1">IF(AND(C394="Abierto",D394="Alta"),TODAY()-E394,"")</f>
        <v/>
      </c>
      <c r="Q394" s="74" t="str">
        <f>IF(AND(C394="Abierto",D394="Alta"),RANK(P394,$P$13:$P$767,0)+COUNTIF($P$13:P394,P394)-1+MAX(N:N),"")</f>
        <v/>
      </c>
      <c r="R394" s="74" t="str">
        <f>IF(AND(C394="Abierto",D394="Media"),A394,"")</f>
        <v/>
      </c>
      <c r="S394" s="74" t="str">
        <f ca="1">IF(AND(C394="Abierto",D394="Media"),TODAY()-E394,"")</f>
        <v/>
      </c>
      <c r="T394" s="74" t="str">
        <f>IF(AND(C394="Abierto",D394="Media"),RANK(S394,$S$13:$S$767,0)+COUNTIF($S$13:S394,S394)-1+MAX(N:N,Q:Q),"")</f>
        <v/>
      </c>
      <c r="U394" s="74" t="str">
        <f>IF(AND(C394="Abierto",D394="Baja"),A394,"")</f>
        <v/>
      </c>
      <c r="V394" s="74" t="str">
        <f ca="1">IF(AND(C394="Abierto",D394="Baja"),TODAY()-E394,"")</f>
        <v/>
      </c>
      <c r="W394" s="74" t="str">
        <f>IF(AND(C394="Abierto",D394="Baja"),RANK(V394,$V$13:$V$767,0)+COUNTIF($V$13:V394,V394)-1+MAX(N:N,Q:Q,T:T),"")</f>
        <v/>
      </c>
      <c r="X394" s="139" t="str">
        <f>IF(OR(C394="Resuelto",C394=""),"",SUM(N394,Q394,T394,W394))</f>
        <v/>
      </c>
      <c r="Y394" s="139" t="str">
        <f>IF(OR(C394="Resuelto",C394=""),"",SUM(M394,P394,S394,V394))</f>
        <v/>
      </c>
      <c r="Z394" s="139" t="str">
        <f>IF(OR(C394="Resuelto",C394=""),"",SUM(L394,O394,R394,U394))</f>
        <v/>
      </c>
      <c r="AA394" s="28">
        <v>623</v>
      </c>
      <c r="AB394" s="28" t="str">
        <f t="shared" ca="1" si="23"/>
        <v/>
      </c>
      <c r="AC394" s="75" t="str">
        <f t="shared" ca="1" si="24"/>
        <v/>
      </c>
      <c r="AH394" s="78" t="str">
        <f>IF(AI394="","",MAX($AH$5:AH393)+1)</f>
        <v/>
      </c>
      <c r="AI394" s="53" t="str">
        <f>IF(G393="","",IF(COUNTIF($AI$11:AI393,G393)=0,G393,""))</f>
        <v/>
      </c>
      <c r="AJ394" s="53" t="str">
        <f t="shared" si="25"/>
        <v/>
      </c>
      <c r="AK394" s="135"/>
    </row>
    <row r="395" spans="1:37" x14ac:dyDescent="0.25">
      <c r="A395" s="136"/>
      <c r="B395" s="136"/>
      <c r="C395" s="136"/>
      <c r="D395" s="136"/>
      <c r="E395" s="137"/>
      <c r="F395" s="137"/>
      <c r="G395" s="136"/>
      <c r="H395" s="137"/>
      <c r="I395" s="140" t="str">
        <f t="shared" si="26"/>
        <v/>
      </c>
      <c r="J395" s="140"/>
      <c r="K395" s="140"/>
      <c r="L395" s="74" t="str">
        <f>IF(AND(C395="Abierto",D395="Urgente"),A395,"")</f>
        <v/>
      </c>
      <c r="M395" s="74" t="str">
        <f ca="1">IF(AND(C395="Abierto",D395="Urgente"),TODAY()-E395,"")</f>
        <v/>
      </c>
      <c r="N395" s="74" t="str">
        <f>IF(AND(C395="Abierto",D395="Urgente"),RANK(M395,$M$13:$M$767,0)+COUNTIF($M$13:M395,M395)-1,"")</f>
        <v/>
      </c>
      <c r="O395" s="74" t="str">
        <f>IF(AND(C395="Abierto",D395="Alta"),A395,"")</f>
        <v/>
      </c>
      <c r="P395" s="74" t="str">
        <f ca="1">IF(AND(C395="Abierto",D395="Alta"),TODAY()-E395,"")</f>
        <v/>
      </c>
      <c r="Q395" s="74" t="str">
        <f>IF(AND(C395="Abierto",D395="Alta"),RANK(P395,$P$13:$P$767,0)+COUNTIF($P$13:P395,P395)-1+MAX(N:N),"")</f>
        <v/>
      </c>
      <c r="R395" s="74" t="str">
        <f>IF(AND(C395="Abierto",D395="Media"),A395,"")</f>
        <v/>
      </c>
      <c r="S395" s="74" t="str">
        <f ca="1">IF(AND(C395="Abierto",D395="Media"),TODAY()-E395,"")</f>
        <v/>
      </c>
      <c r="T395" s="74" t="str">
        <f>IF(AND(C395="Abierto",D395="Media"),RANK(S395,$S$13:$S$767,0)+COUNTIF($S$13:S395,S395)-1+MAX(N:N,Q:Q),"")</f>
        <v/>
      </c>
      <c r="U395" s="74" t="str">
        <f>IF(AND(C395="Abierto",D395="Baja"),A395,"")</f>
        <v/>
      </c>
      <c r="V395" s="74" t="str">
        <f ca="1">IF(AND(C395="Abierto",D395="Baja"),TODAY()-E395,"")</f>
        <v/>
      </c>
      <c r="W395" s="74" t="str">
        <f>IF(AND(C395="Abierto",D395="Baja"),RANK(V395,$V$13:$V$767,0)+COUNTIF($V$13:V395,V395)-1+MAX(N:N,Q:Q,T:T),"")</f>
        <v/>
      </c>
      <c r="X395" s="139" t="str">
        <f>IF(OR(C395="Resuelto",C395=""),"",SUM(N395,Q395,T395,W395))</f>
        <v/>
      </c>
      <c r="Y395" s="139" t="str">
        <f>IF(OR(C395="Resuelto",C395=""),"",SUM(M395,P395,S395,V395))</f>
        <v/>
      </c>
      <c r="Z395" s="139" t="str">
        <f>IF(OR(C395="Resuelto",C395=""),"",SUM(L395,O395,R395,U395))</f>
        <v/>
      </c>
      <c r="AA395" s="28">
        <v>624</v>
      </c>
      <c r="AB395" s="28" t="str">
        <f t="shared" ca="1" si="23"/>
        <v/>
      </c>
      <c r="AC395" s="75" t="str">
        <f t="shared" ca="1" si="24"/>
        <v/>
      </c>
      <c r="AH395" s="78" t="str">
        <f>IF(AI395="","",MAX($AH$5:AH394)+1)</f>
        <v/>
      </c>
      <c r="AI395" s="53" t="str">
        <f>IF(G394="","",IF(COUNTIF($AI$11:AI394,G394)=0,G394,""))</f>
        <v/>
      </c>
      <c r="AJ395" s="53" t="str">
        <f t="shared" si="25"/>
        <v/>
      </c>
      <c r="AK395" s="135"/>
    </row>
    <row r="396" spans="1:37" x14ac:dyDescent="0.25">
      <c r="A396" s="136"/>
      <c r="B396" s="136"/>
      <c r="C396" s="136"/>
      <c r="D396" s="136"/>
      <c r="E396" s="137"/>
      <c r="F396" s="137"/>
      <c r="G396" s="136"/>
      <c r="H396" s="137"/>
      <c r="I396" s="140" t="str">
        <f t="shared" si="26"/>
        <v/>
      </c>
      <c r="J396" s="140"/>
      <c r="K396" s="140"/>
      <c r="L396" s="74" t="str">
        <f>IF(AND(C396="Abierto",D396="Urgente"),A396,"")</f>
        <v/>
      </c>
      <c r="M396" s="74" t="str">
        <f ca="1">IF(AND(C396="Abierto",D396="Urgente"),TODAY()-E396,"")</f>
        <v/>
      </c>
      <c r="N396" s="74" t="str">
        <f>IF(AND(C396="Abierto",D396="Urgente"),RANK(M396,$M$13:$M$767,0)+COUNTIF($M$13:M396,M396)-1,"")</f>
        <v/>
      </c>
      <c r="O396" s="74" t="str">
        <f>IF(AND(C396="Abierto",D396="Alta"),A396,"")</f>
        <v/>
      </c>
      <c r="P396" s="74" t="str">
        <f ca="1">IF(AND(C396="Abierto",D396="Alta"),TODAY()-E396,"")</f>
        <v/>
      </c>
      <c r="Q396" s="74" t="str">
        <f>IF(AND(C396="Abierto",D396="Alta"),RANK(P396,$P$13:$P$767,0)+COUNTIF($P$13:P396,P396)-1+MAX(N:N),"")</f>
        <v/>
      </c>
      <c r="R396" s="74" t="str">
        <f>IF(AND(C396="Abierto",D396="Media"),A396,"")</f>
        <v/>
      </c>
      <c r="S396" s="74" t="str">
        <f ca="1">IF(AND(C396="Abierto",D396="Media"),TODAY()-E396,"")</f>
        <v/>
      </c>
      <c r="T396" s="74" t="str">
        <f>IF(AND(C396="Abierto",D396="Media"),RANK(S396,$S$13:$S$767,0)+COUNTIF($S$13:S396,S396)-1+MAX(N:N,Q:Q),"")</f>
        <v/>
      </c>
      <c r="U396" s="74" t="str">
        <f>IF(AND(C396="Abierto",D396="Baja"),A396,"")</f>
        <v/>
      </c>
      <c r="V396" s="74" t="str">
        <f ca="1">IF(AND(C396="Abierto",D396="Baja"),TODAY()-E396,"")</f>
        <v/>
      </c>
      <c r="W396" s="74" t="str">
        <f>IF(AND(C396="Abierto",D396="Baja"),RANK(V396,$V$13:$V$767,0)+COUNTIF($V$13:V396,V396)-1+MAX(N:N,Q:Q,T:T),"")</f>
        <v/>
      </c>
      <c r="X396" s="139" t="str">
        <f>IF(OR(C396="Resuelto",C396=""),"",SUM(N396,Q396,T396,W396))</f>
        <v/>
      </c>
      <c r="Y396" s="139" t="str">
        <f>IF(OR(C396="Resuelto",C396=""),"",SUM(M396,P396,S396,V396))</f>
        <v/>
      </c>
      <c r="Z396" s="139" t="str">
        <f>IF(OR(C396="Resuelto",C396=""),"",SUM(L396,O396,R396,U396))</f>
        <v/>
      </c>
      <c r="AA396" s="28">
        <v>625</v>
      </c>
      <c r="AB396" s="28" t="str">
        <f t="shared" ca="1" si="23"/>
        <v/>
      </c>
      <c r="AC396" s="75" t="str">
        <f t="shared" ca="1" si="24"/>
        <v/>
      </c>
      <c r="AH396" s="78" t="str">
        <f>IF(AI396="","",MAX($AH$5:AH395)+1)</f>
        <v/>
      </c>
      <c r="AI396" s="53" t="str">
        <f>IF(G395="","",IF(COUNTIF($AI$11:AI395,G395)=0,G395,""))</f>
        <v/>
      </c>
      <c r="AJ396" s="53" t="str">
        <f t="shared" si="25"/>
        <v/>
      </c>
      <c r="AK396" s="135"/>
    </row>
    <row r="397" spans="1:37" x14ac:dyDescent="0.25">
      <c r="A397" s="136"/>
      <c r="B397" s="136"/>
      <c r="C397" s="136"/>
      <c r="D397" s="136"/>
      <c r="E397" s="137"/>
      <c r="F397" s="137"/>
      <c r="G397" s="136"/>
      <c r="H397" s="137"/>
      <c r="I397" s="140" t="str">
        <f t="shared" si="26"/>
        <v/>
      </c>
      <c r="J397" s="140"/>
      <c r="K397" s="140"/>
      <c r="L397" s="74" t="str">
        <f>IF(AND(C397="Abierto",D397="Urgente"),A397,"")</f>
        <v/>
      </c>
      <c r="M397" s="74" t="str">
        <f ca="1">IF(AND(C397="Abierto",D397="Urgente"),TODAY()-E397,"")</f>
        <v/>
      </c>
      <c r="N397" s="74" t="str">
        <f>IF(AND(C397="Abierto",D397="Urgente"),RANK(M397,$M$13:$M$767,0)+COUNTIF($M$13:M397,M397)-1,"")</f>
        <v/>
      </c>
      <c r="O397" s="74" t="str">
        <f>IF(AND(C397="Abierto",D397="Alta"),A397,"")</f>
        <v/>
      </c>
      <c r="P397" s="74" t="str">
        <f ca="1">IF(AND(C397="Abierto",D397="Alta"),TODAY()-E397,"")</f>
        <v/>
      </c>
      <c r="Q397" s="74" t="str">
        <f>IF(AND(C397="Abierto",D397="Alta"),RANK(P397,$P$13:$P$767,0)+COUNTIF($P$13:P397,P397)-1+MAX(N:N),"")</f>
        <v/>
      </c>
      <c r="R397" s="74" t="str">
        <f>IF(AND(C397="Abierto",D397="Media"),A397,"")</f>
        <v/>
      </c>
      <c r="S397" s="74" t="str">
        <f ca="1">IF(AND(C397="Abierto",D397="Media"),TODAY()-E397,"")</f>
        <v/>
      </c>
      <c r="T397" s="74" t="str">
        <f>IF(AND(C397="Abierto",D397="Media"),RANK(S397,$S$13:$S$767,0)+COUNTIF($S$13:S397,S397)-1+MAX(N:N,Q:Q),"")</f>
        <v/>
      </c>
      <c r="U397" s="74" t="str">
        <f>IF(AND(C397="Abierto",D397="Baja"),A397,"")</f>
        <v/>
      </c>
      <c r="V397" s="74" t="str">
        <f ca="1">IF(AND(C397="Abierto",D397="Baja"),TODAY()-E397,"")</f>
        <v/>
      </c>
      <c r="W397" s="74" t="str">
        <f>IF(AND(C397="Abierto",D397="Baja"),RANK(V397,$V$13:$V$767,0)+COUNTIF($V$13:V397,V397)-1+MAX(N:N,Q:Q,T:T),"")</f>
        <v/>
      </c>
      <c r="X397" s="139" t="str">
        <f>IF(OR(C397="Resuelto",C397=""),"",SUM(N397,Q397,T397,W397))</f>
        <v/>
      </c>
      <c r="Y397" s="139" t="str">
        <f>IF(OR(C397="Resuelto",C397=""),"",SUM(M397,P397,S397,V397))</f>
        <v/>
      </c>
      <c r="Z397" s="139" t="str">
        <f>IF(OR(C397="Resuelto",C397=""),"",SUM(L397,O397,R397,U397))</f>
        <v/>
      </c>
      <c r="AA397" s="28">
        <v>626</v>
      </c>
      <c r="AB397" s="28" t="str">
        <f t="shared" ca="1" si="23"/>
        <v/>
      </c>
      <c r="AC397" s="75" t="str">
        <f t="shared" ca="1" si="24"/>
        <v/>
      </c>
      <c r="AH397" s="78" t="str">
        <f>IF(AI397="","",MAX($AH$5:AH396)+1)</f>
        <v/>
      </c>
      <c r="AI397" s="53" t="str">
        <f>IF(G396="","",IF(COUNTIF($AI$11:AI396,G396)=0,G396,""))</f>
        <v/>
      </c>
      <c r="AJ397" s="53" t="str">
        <f t="shared" si="25"/>
        <v/>
      </c>
      <c r="AK397" s="135"/>
    </row>
    <row r="398" spans="1:37" x14ac:dyDescent="0.25">
      <c r="A398" s="136"/>
      <c r="B398" s="136"/>
      <c r="C398" s="136"/>
      <c r="D398" s="136"/>
      <c r="E398" s="137"/>
      <c r="F398" s="137"/>
      <c r="G398" s="136"/>
      <c r="H398" s="137"/>
      <c r="I398" s="140" t="str">
        <f t="shared" si="26"/>
        <v/>
      </c>
      <c r="J398" s="140"/>
      <c r="K398" s="140"/>
      <c r="L398" s="74" t="str">
        <f>IF(AND(C398="Abierto",D398="Urgente"),A398,"")</f>
        <v/>
      </c>
      <c r="M398" s="74" t="str">
        <f ca="1">IF(AND(C398="Abierto",D398="Urgente"),TODAY()-E398,"")</f>
        <v/>
      </c>
      <c r="N398" s="74" t="str">
        <f>IF(AND(C398="Abierto",D398="Urgente"),RANK(M398,$M$13:$M$767,0)+COUNTIF($M$13:M398,M398)-1,"")</f>
        <v/>
      </c>
      <c r="O398" s="74" t="str">
        <f>IF(AND(C398="Abierto",D398="Alta"),A398,"")</f>
        <v/>
      </c>
      <c r="P398" s="74" t="str">
        <f ca="1">IF(AND(C398="Abierto",D398="Alta"),TODAY()-E398,"")</f>
        <v/>
      </c>
      <c r="Q398" s="74" t="str">
        <f>IF(AND(C398="Abierto",D398="Alta"),RANK(P398,$P$13:$P$767,0)+COUNTIF($P$13:P398,P398)-1+MAX(N:N),"")</f>
        <v/>
      </c>
      <c r="R398" s="74" t="str">
        <f>IF(AND(C398="Abierto",D398="Media"),A398,"")</f>
        <v/>
      </c>
      <c r="S398" s="74" t="str">
        <f ca="1">IF(AND(C398="Abierto",D398="Media"),TODAY()-E398,"")</f>
        <v/>
      </c>
      <c r="T398" s="74" t="str">
        <f>IF(AND(C398="Abierto",D398="Media"),RANK(S398,$S$13:$S$767,0)+COUNTIF($S$13:S398,S398)-1+MAX(N:N,Q:Q),"")</f>
        <v/>
      </c>
      <c r="U398" s="74" t="str">
        <f>IF(AND(C398="Abierto",D398="Baja"),A398,"")</f>
        <v/>
      </c>
      <c r="V398" s="74" t="str">
        <f ca="1">IF(AND(C398="Abierto",D398="Baja"),TODAY()-E398,"")</f>
        <v/>
      </c>
      <c r="W398" s="74" t="str">
        <f>IF(AND(C398="Abierto",D398="Baja"),RANK(V398,$V$13:$V$767,0)+COUNTIF($V$13:V398,V398)-1+MAX(N:N,Q:Q,T:T),"")</f>
        <v/>
      </c>
      <c r="X398" s="139" t="str">
        <f>IF(OR(C398="Resuelto",C398=""),"",SUM(N398,Q398,T398,W398))</f>
        <v/>
      </c>
      <c r="Y398" s="139" t="str">
        <f>IF(OR(C398="Resuelto",C398=""),"",SUM(M398,P398,S398,V398))</f>
        <v/>
      </c>
      <c r="Z398" s="139" t="str">
        <f>IF(OR(C398="Resuelto",C398=""),"",SUM(L398,O398,R398,U398))</f>
        <v/>
      </c>
      <c r="AA398" s="28">
        <v>627</v>
      </c>
      <c r="AB398" s="28" t="str">
        <f t="shared" ca="1" si="23"/>
        <v/>
      </c>
      <c r="AC398" s="75" t="str">
        <f t="shared" ca="1" si="24"/>
        <v/>
      </c>
      <c r="AH398" s="78" t="str">
        <f>IF(AI398="","",MAX($AH$5:AH397)+1)</f>
        <v/>
      </c>
      <c r="AI398" s="53" t="str">
        <f>IF(G397="","",IF(COUNTIF($AI$11:AI397,G397)=0,G397,""))</f>
        <v/>
      </c>
      <c r="AJ398" s="53" t="str">
        <f t="shared" si="25"/>
        <v/>
      </c>
      <c r="AK398" s="135"/>
    </row>
    <row r="399" spans="1:37" x14ac:dyDescent="0.25">
      <c r="A399" s="136"/>
      <c r="B399" s="136"/>
      <c r="C399" s="136"/>
      <c r="D399" s="136"/>
      <c r="E399" s="137"/>
      <c r="F399" s="137"/>
      <c r="G399" s="136"/>
      <c r="H399" s="137"/>
      <c r="I399" s="140" t="str">
        <f t="shared" si="26"/>
        <v/>
      </c>
      <c r="J399" s="140"/>
      <c r="K399" s="140"/>
      <c r="L399" s="74" t="str">
        <f>IF(AND(C399="Abierto",D399="Urgente"),A399,"")</f>
        <v/>
      </c>
      <c r="M399" s="74" t="str">
        <f ca="1">IF(AND(C399="Abierto",D399="Urgente"),TODAY()-E399,"")</f>
        <v/>
      </c>
      <c r="N399" s="74" t="str">
        <f>IF(AND(C399="Abierto",D399="Urgente"),RANK(M399,$M$13:$M$767,0)+COUNTIF($M$13:M399,M399)-1,"")</f>
        <v/>
      </c>
      <c r="O399" s="74" t="str">
        <f>IF(AND(C399="Abierto",D399="Alta"),A399,"")</f>
        <v/>
      </c>
      <c r="P399" s="74" t="str">
        <f ca="1">IF(AND(C399="Abierto",D399="Alta"),TODAY()-E399,"")</f>
        <v/>
      </c>
      <c r="Q399" s="74" t="str">
        <f>IF(AND(C399="Abierto",D399="Alta"),RANK(P399,$P$13:$P$767,0)+COUNTIF($P$13:P399,P399)-1+MAX(N:N),"")</f>
        <v/>
      </c>
      <c r="R399" s="74" t="str">
        <f>IF(AND(C399="Abierto",D399="Media"),A399,"")</f>
        <v/>
      </c>
      <c r="S399" s="74" t="str">
        <f ca="1">IF(AND(C399="Abierto",D399="Media"),TODAY()-E399,"")</f>
        <v/>
      </c>
      <c r="T399" s="74" t="str">
        <f>IF(AND(C399="Abierto",D399="Media"),RANK(S399,$S$13:$S$767,0)+COUNTIF($S$13:S399,S399)-1+MAX(N:N,Q:Q),"")</f>
        <v/>
      </c>
      <c r="U399" s="74" t="str">
        <f>IF(AND(C399="Abierto",D399="Baja"),A399,"")</f>
        <v/>
      </c>
      <c r="V399" s="74" t="str">
        <f ca="1">IF(AND(C399="Abierto",D399="Baja"),TODAY()-E399,"")</f>
        <v/>
      </c>
      <c r="W399" s="74" t="str">
        <f>IF(AND(C399="Abierto",D399="Baja"),RANK(V399,$V$13:$V$767,0)+COUNTIF($V$13:V399,V399)-1+MAX(N:N,Q:Q,T:T),"")</f>
        <v/>
      </c>
      <c r="X399" s="139" t="str">
        <f>IF(OR(C399="Resuelto",C399=""),"",SUM(N399,Q399,T399,W399))</f>
        <v/>
      </c>
      <c r="Y399" s="139" t="str">
        <f>IF(OR(C399="Resuelto",C399=""),"",SUM(M399,P399,S399,V399))</f>
        <v/>
      </c>
      <c r="Z399" s="139" t="str">
        <f>IF(OR(C399="Resuelto",C399=""),"",SUM(L399,O399,R399,U399))</f>
        <v/>
      </c>
      <c r="AA399" s="28">
        <v>628</v>
      </c>
      <c r="AB399" s="28" t="str">
        <f t="shared" ca="1" si="23"/>
        <v/>
      </c>
      <c r="AC399" s="75" t="str">
        <f t="shared" ca="1" si="24"/>
        <v/>
      </c>
      <c r="AH399" s="78" t="str">
        <f>IF(AI399="","",MAX($AH$5:AH398)+1)</f>
        <v/>
      </c>
      <c r="AI399" s="53" t="str">
        <f>IF(G398="","",IF(COUNTIF($AI$11:AI398,G398)=0,G398,""))</f>
        <v/>
      </c>
      <c r="AJ399" s="53" t="str">
        <f t="shared" si="25"/>
        <v/>
      </c>
      <c r="AK399" s="135"/>
    </row>
    <row r="400" spans="1:37" x14ac:dyDescent="0.25">
      <c r="A400" s="136"/>
      <c r="B400" s="136"/>
      <c r="C400" s="136"/>
      <c r="D400" s="136"/>
      <c r="E400" s="137"/>
      <c r="F400" s="137"/>
      <c r="G400" s="136"/>
      <c r="H400" s="137"/>
      <c r="I400" s="140" t="str">
        <f t="shared" si="26"/>
        <v/>
      </c>
      <c r="J400" s="140"/>
      <c r="K400" s="140"/>
      <c r="L400" s="74" t="str">
        <f>IF(AND(C400="Abierto",D400="Urgente"),A400,"")</f>
        <v/>
      </c>
      <c r="M400" s="74" t="str">
        <f ca="1">IF(AND(C400="Abierto",D400="Urgente"),TODAY()-E400,"")</f>
        <v/>
      </c>
      <c r="N400" s="74" t="str">
        <f>IF(AND(C400="Abierto",D400="Urgente"),RANK(M400,$M$13:$M$767,0)+COUNTIF($M$13:M400,M400)-1,"")</f>
        <v/>
      </c>
      <c r="O400" s="74" t="str">
        <f>IF(AND(C400="Abierto",D400="Alta"),A400,"")</f>
        <v/>
      </c>
      <c r="P400" s="74" t="str">
        <f ca="1">IF(AND(C400="Abierto",D400="Alta"),TODAY()-E400,"")</f>
        <v/>
      </c>
      <c r="Q400" s="74" t="str">
        <f>IF(AND(C400="Abierto",D400="Alta"),RANK(P400,$P$13:$P$767,0)+COUNTIF($P$13:P400,P400)-1+MAX(N:N),"")</f>
        <v/>
      </c>
      <c r="R400" s="74" t="str">
        <f>IF(AND(C400="Abierto",D400="Media"),A400,"")</f>
        <v/>
      </c>
      <c r="S400" s="74" t="str">
        <f ca="1">IF(AND(C400="Abierto",D400="Media"),TODAY()-E400,"")</f>
        <v/>
      </c>
      <c r="T400" s="74" t="str">
        <f>IF(AND(C400="Abierto",D400="Media"),RANK(S400,$S$13:$S$767,0)+COUNTIF($S$13:S400,S400)-1+MAX(N:N,Q:Q),"")</f>
        <v/>
      </c>
      <c r="U400" s="74" t="str">
        <f>IF(AND(C400="Abierto",D400="Baja"),A400,"")</f>
        <v/>
      </c>
      <c r="V400" s="74" t="str">
        <f ca="1">IF(AND(C400="Abierto",D400="Baja"),TODAY()-E400,"")</f>
        <v/>
      </c>
      <c r="W400" s="74" t="str">
        <f>IF(AND(C400="Abierto",D400="Baja"),RANK(V400,$V$13:$V$767,0)+COUNTIF($V$13:V400,V400)-1+MAX(N:N,Q:Q,T:T),"")</f>
        <v/>
      </c>
      <c r="X400" s="139" t="str">
        <f>IF(OR(C400="Resuelto",C400=""),"",SUM(N400,Q400,T400,W400))</f>
        <v/>
      </c>
      <c r="Y400" s="139" t="str">
        <f>IF(OR(C400="Resuelto",C400=""),"",SUM(M400,P400,S400,V400))</f>
        <v/>
      </c>
      <c r="Z400" s="139" t="str">
        <f>IF(OR(C400="Resuelto",C400=""),"",SUM(L400,O400,R400,U400))</f>
        <v/>
      </c>
      <c r="AA400" s="28">
        <v>629</v>
      </c>
      <c r="AB400" s="28" t="str">
        <f t="shared" ca="1" si="23"/>
        <v/>
      </c>
      <c r="AC400" s="75" t="str">
        <f t="shared" ca="1" si="24"/>
        <v/>
      </c>
      <c r="AH400" s="78" t="str">
        <f>IF(AI400="","",MAX($AH$5:AH399)+1)</f>
        <v/>
      </c>
      <c r="AI400" s="53" t="str">
        <f>IF(G399="","",IF(COUNTIF($AI$11:AI399,G399)=0,G399,""))</f>
        <v/>
      </c>
      <c r="AJ400" s="53" t="str">
        <f t="shared" si="25"/>
        <v/>
      </c>
      <c r="AK400" s="135"/>
    </row>
    <row r="401" spans="1:37" x14ac:dyDescent="0.25">
      <c r="A401" s="136"/>
      <c r="B401" s="136"/>
      <c r="C401" s="136"/>
      <c r="D401" s="136"/>
      <c r="E401" s="137"/>
      <c r="F401" s="137"/>
      <c r="G401" s="136"/>
      <c r="H401" s="137"/>
      <c r="I401" s="140" t="str">
        <f t="shared" si="26"/>
        <v/>
      </c>
      <c r="J401" s="140"/>
      <c r="K401" s="140"/>
      <c r="L401" s="74" t="str">
        <f>IF(AND(C401="Abierto",D401="Urgente"),A401,"")</f>
        <v/>
      </c>
      <c r="M401" s="74" t="str">
        <f ca="1">IF(AND(C401="Abierto",D401="Urgente"),TODAY()-E401,"")</f>
        <v/>
      </c>
      <c r="N401" s="74" t="str">
        <f>IF(AND(C401="Abierto",D401="Urgente"),RANK(M401,$M$13:$M$767,0)+COUNTIF($M$13:M401,M401)-1,"")</f>
        <v/>
      </c>
      <c r="O401" s="74" t="str">
        <f>IF(AND(C401="Abierto",D401="Alta"),A401,"")</f>
        <v/>
      </c>
      <c r="P401" s="74" t="str">
        <f ca="1">IF(AND(C401="Abierto",D401="Alta"),TODAY()-E401,"")</f>
        <v/>
      </c>
      <c r="Q401" s="74" t="str">
        <f>IF(AND(C401="Abierto",D401="Alta"),RANK(P401,$P$13:$P$767,0)+COUNTIF($P$13:P401,P401)-1+MAX(N:N),"")</f>
        <v/>
      </c>
      <c r="R401" s="74" t="str">
        <f>IF(AND(C401="Abierto",D401="Media"),A401,"")</f>
        <v/>
      </c>
      <c r="S401" s="74" t="str">
        <f ca="1">IF(AND(C401="Abierto",D401="Media"),TODAY()-E401,"")</f>
        <v/>
      </c>
      <c r="T401" s="74" t="str">
        <f>IF(AND(C401="Abierto",D401="Media"),RANK(S401,$S$13:$S$767,0)+COUNTIF($S$13:S401,S401)-1+MAX(N:N,Q:Q),"")</f>
        <v/>
      </c>
      <c r="U401" s="74" t="str">
        <f>IF(AND(C401="Abierto",D401="Baja"),A401,"")</f>
        <v/>
      </c>
      <c r="V401" s="74" t="str">
        <f ca="1">IF(AND(C401="Abierto",D401="Baja"),TODAY()-E401,"")</f>
        <v/>
      </c>
      <c r="W401" s="74" t="str">
        <f>IF(AND(C401="Abierto",D401="Baja"),RANK(V401,$V$13:$V$767,0)+COUNTIF($V$13:V401,V401)-1+MAX(N:N,Q:Q,T:T),"")</f>
        <v/>
      </c>
      <c r="X401" s="139" t="str">
        <f>IF(OR(C401="Resuelto",C401=""),"",SUM(N401,Q401,T401,W401))</f>
        <v/>
      </c>
      <c r="Y401" s="139" t="str">
        <f>IF(OR(C401="Resuelto",C401=""),"",SUM(M401,P401,S401,V401))</f>
        <v/>
      </c>
      <c r="Z401" s="139" t="str">
        <f>IF(OR(C401="Resuelto",C401=""),"",SUM(L401,O401,R401,U401))</f>
        <v/>
      </c>
      <c r="AA401" s="28">
        <v>630</v>
      </c>
      <c r="AB401" s="28" t="str">
        <f t="shared" ca="1" si="23"/>
        <v/>
      </c>
      <c r="AC401" s="75" t="str">
        <f t="shared" ca="1" si="24"/>
        <v/>
      </c>
      <c r="AH401" s="78" t="str">
        <f>IF(AI401="","",MAX($AH$5:AH400)+1)</f>
        <v/>
      </c>
      <c r="AI401" s="53" t="str">
        <f>IF(G400="","",IF(COUNTIF($AI$11:AI400,G400)=0,G400,""))</f>
        <v/>
      </c>
      <c r="AJ401" s="53" t="str">
        <f t="shared" si="25"/>
        <v/>
      </c>
      <c r="AK401" s="135"/>
    </row>
    <row r="402" spans="1:37" x14ac:dyDescent="0.25">
      <c r="A402" s="136"/>
      <c r="B402" s="136"/>
      <c r="C402" s="136"/>
      <c r="D402" s="136"/>
      <c r="E402" s="137"/>
      <c r="F402" s="137"/>
      <c r="G402" s="136"/>
      <c r="H402" s="137"/>
      <c r="I402" s="140" t="str">
        <f t="shared" si="26"/>
        <v/>
      </c>
      <c r="J402" s="140"/>
      <c r="K402" s="140"/>
      <c r="L402" s="74" t="str">
        <f>IF(AND(C402="Abierto",D402="Urgente"),A402,"")</f>
        <v/>
      </c>
      <c r="M402" s="74" t="str">
        <f ca="1">IF(AND(C402="Abierto",D402="Urgente"),TODAY()-E402,"")</f>
        <v/>
      </c>
      <c r="N402" s="74" t="str">
        <f>IF(AND(C402="Abierto",D402="Urgente"),RANK(M402,$M$13:$M$767,0)+COUNTIF($M$13:M402,M402)-1,"")</f>
        <v/>
      </c>
      <c r="O402" s="74" t="str">
        <f>IF(AND(C402="Abierto",D402="Alta"),A402,"")</f>
        <v/>
      </c>
      <c r="P402" s="74" t="str">
        <f ca="1">IF(AND(C402="Abierto",D402="Alta"),TODAY()-E402,"")</f>
        <v/>
      </c>
      <c r="Q402" s="74" t="str">
        <f>IF(AND(C402="Abierto",D402="Alta"),RANK(P402,$P$13:$P$767,0)+COUNTIF($P$13:P402,P402)-1+MAX(N:N),"")</f>
        <v/>
      </c>
      <c r="R402" s="74" t="str">
        <f>IF(AND(C402="Abierto",D402="Media"),A402,"")</f>
        <v/>
      </c>
      <c r="S402" s="74" t="str">
        <f ca="1">IF(AND(C402="Abierto",D402="Media"),TODAY()-E402,"")</f>
        <v/>
      </c>
      <c r="T402" s="74" t="str">
        <f>IF(AND(C402="Abierto",D402="Media"),RANK(S402,$S$13:$S$767,0)+COUNTIF($S$13:S402,S402)-1+MAX(N:N,Q:Q),"")</f>
        <v/>
      </c>
      <c r="U402" s="74" t="str">
        <f>IF(AND(C402="Abierto",D402="Baja"),A402,"")</f>
        <v/>
      </c>
      <c r="V402" s="74" t="str">
        <f ca="1">IF(AND(C402="Abierto",D402="Baja"),TODAY()-E402,"")</f>
        <v/>
      </c>
      <c r="W402" s="74" t="str">
        <f>IF(AND(C402="Abierto",D402="Baja"),RANK(V402,$V$13:$V$767,0)+COUNTIF($V$13:V402,V402)-1+MAX(N:N,Q:Q,T:T),"")</f>
        <v/>
      </c>
      <c r="X402" s="139" t="str">
        <f>IF(OR(C402="Resuelto",C402=""),"",SUM(N402,Q402,T402,W402))</f>
        <v/>
      </c>
      <c r="Y402" s="139" t="str">
        <f>IF(OR(C402="Resuelto",C402=""),"",SUM(M402,P402,S402,V402))</f>
        <v/>
      </c>
      <c r="Z402" s="139" t="str">
        <f>IF(OR(C402="Resuelto",C402=""),"",SUM(L402,O402,R402,U402))</f>
        <v/>
      </c>
      <c r="AA402" s="28">
        <v>631</v>
      </c>
      <c r="AB402" s="28" t="str">
        <f t="shared" ca="1" si="23"/>
        <v/>
      </c>
      <c r="AC402" s="75" t="str">
        <f t="shared" ca="1" si="24"/>
        <v/>
      </c>
      <c r="AH402" s="78" t="str">
        <f>IF(AI402="","",MAX($AH$5:AH401)+1)</f>
        <v/>
      </c>
      <c r="AI402" s="53" t="str">
        <f>IF(G401="","",IF(COUNTIF($AI$11:AI401,G401)=0,G401,""))</f>
        <v/>
      </c>
      <c r="AJ402" s="53" t="str">
        <f t="shared" si="25"/>
        <v/>
      </c>
      <c r="AK402" s="135"/>
    </row>
    <row r="403" spans="1:37" x14ac:dyDescent="0.25">
      <c r="A403" s="136"/>
      <c r="B403" s="136"/>
      <c r="C403" s="136"/>
      <c r="D403" s="136"/>
      <c r="E403" s="137"/>
      <c r="F403" s="137"/>
      <c r="G403" s="136"/>
      <c r="H403" s="137"/>
      <c r="I403" s="140" t="str">
        <f t="shared" si="26"/>
        <v/>
      </c>
      <c r="J403" s="140"/>
      <c r="K403" s="140"/>
      <c r="L403" s="74" t="str">
        <f>IF(AND(C403="Abierto",D403="Urgente"),A403,"")</f>
        <v/>
      </c>
      <c r="M403" s="74" t="str">
        <f ca="1">IF(AND(C403="Abierto",D403="Urgente"),TODAY()-E403,"")</f>
        <v/>
      </c>
      <c r="N403" s="74" t="str">
        <f>IF(AND(C403="Abierto",D403="Urgente"),RANK(M403,$M$13:$M$767,0)+COUNTIF($M$13:M403,M403)-1,"")</f>
        <v/>
      </c>
      <c r="O403" s="74" t="str">
        <f>IF(AND(C403="Abierto",D403="Alta"),A403,"")</f>
        <v/>
      </c>
      <c r="P403" s="74" t="str">
        <f ca="1">IF(AND(C403="Abierto",D403="Alta"),TODAY()-E403,"")</f>
        <v/>
      </c>
      <c r="Q403" s="74" t="str">
        <f>IF(AND(C403="Abierto",D403="Alta"),RANK(P403,$P$13:$P$767,0)+COUNTIF($P$13:P403,P403)-1+MAX(N:N),"")</f>
        <v/>
      </c>
      <c r="R403" s="74" t="str">
        <f>IF(AND(C403="Abierto",D403="Media"),A403,"")</f>
        <v/>
      </c>
      <c r="S403" s="74" t="str">
        <f ca="1">IF(AND(C403="Abierto",D403="Media"),TODAY()-E403,"")</f>
        <v/>
      </c>
      <c r="T403" s="74" t="str">
        <f>IF(AND(C403="Abierto",D403="Media"),RANK(S403,$S$13:$S$767,0)+COUNTIF($S$13:S403,S403)-1+MAX(N:N,Q:Q),"")</f>
        <v/>
      </c>
      <c r="U403" s="74" t="str">
        <f>IF(AND(C403="Abierto",D403="Baja"),A403,"")</f>
        <v/>
      </c>
      <c r="V403" s="74" t="str">
        <f ca="1">IF(AND(C403="Abierto",D403="Baja"),TODAY()-E403,"")</f>
        <v/>
      </c>
      <c r="W403" s="74" t="str">
        <f>IF(AND(C403="Abierto",D403="Baja"),RANK(V403,$V$13:$V$767,0)+COUNTIF($V$13:V403,V403)-1+MAX(N:N,Q:Q,T:T),"")</f>
        <v/>
      </c>
      <c r="X403" s="139" t="str">
        <f>IF(OR(C403="Resuelto",C403=""),"",SUM(N403,Q403,T403,W403))</f>
        <v/>
      </c>
      <c r="Y403" s="139" t="str">
        <f>IF(OR(C403="Resuelto",C403=""),"",SUM(M403,P403,S403,V403))</f>
        <v/>
      </c>
      <c r="Z403" s="139" t="str">
        <f>IF(OR(C403="Resuelto",C403=""),"",SUM(L403,O403,R403,U403))</f>
        <v/>
      </c>
      <c r="AA403" s="28">
        <v>632</v>
      </c>
      <c r="AB403" s="28" t="str">
        <f t="shared" ca="1" si="23"/>
        <v/>
      </c>
      <c r="AC403" s="75" t="str">
        <f t="shared" ca="1" si="24"/>
        <v/>
      </c>
      <c r="AH403" s="78" t="str">
        <f>IF(AI403="","",MAX($AH$5:AH402)+1)</f>
        <v/>
      </c>
      <c r="AI403" s="53" t="str">
        <f>IF(G402="","",IF(COUNTIF($AI$11:AI402,G402)=0,G402,""))</f>
        <v/>
      </c>
      <c r="AJ403" s="53" t="str">
        <f t="shared" si="25"/>
        <v/>
      </c>
      <c r="AK403" s="135"/>
    </row>
    <row r="404" spans="1:37" x14ac:dyDescent="0.25">
      <c r="A404" s="136"/>
      <c r="B404" s="136"/>
      <c r="C404" s="136"/>
      <c r="D404" s="136"/>
      <c r="E404" s="137"/>
      <c r="F404" s="137"/>
      <c r="G404" s="136"/>
      <c r="H404" s="137"/>
      <c r="I404" s="140" t="str">
        <f t="shared" si="26"/>
        <v/>
      </c>
      <c r="J404" s="140"/>
      <c r="K404" s="140"/>
      <c r="L404" s="74" t="str">
        <f>IF(AND(C404="Abierto",D404="Urgente"),A404,"")</f>
        <v/>
      </c>
      <c r="M404" s="74" t="str">
        <f ca="1">IF(AND(C404="Abierto",D404="Urgente"),TODAY()-E404,"")</f>
        <v/>
      </c>
      <c r="N404" s="74" t="str">
        <f>IF(AND(C404="Abierto",D404="Urgente"),RANK(M404,$M$13:$M$767,0)+COUNTIF($M$13:M404,M404)-1,"")</f>
        <v/>
      </c>
      <c r="O404" s="74" t="str">
        <f>IF(AND(C404="Abierto",D404="Alta"),A404,"")</f>
        <v/>
      </c>
      <c r="P404" s="74" t="str">
        <f ca="1">IF(AND(C404="Abierto",D404="Alta"),TODAY()-E404,"")</f>
        <v/>
      </c>
      <c r="Q404" s="74" t="str">
        <f>IF(AND(C404="Abierto",D404="Alta"),RANK(P404,$P$13:$P$767,0)+COUNTIF($P$13:P404,P404)-1+MAX(N:N),"")</f>
        <v/>
      </c>
      <c r="R404" s="74" t="str">
        <f>IF(AND(C404="Abierto",D404="Media"),A404,"")</f>
        <v/>
      </c>
      <c r="S404" s="74" t="str">
        <f ca="1">IF(AND(C404="Abierto",D404="Media"),TODAY()-E404,"")</f>
        <v/>
      </c>
      <c r="T404" s="74" t="str">
        <f>IF(AND(C404="Abierto",D404="Media"),RANK(S404,$S$13:$S$767,0)+COUNTIF($S$13:S404,S404)-1+MAX(N:N,Q:Q),"")</f>
        <v/>
      </c>
      <c r="U404" s="74" t="str">
        <f>IF(AND(C404="Abierto",D404="Baja"),A404,"")</f>
        <v/>
      </c>
      <c r="V404" s="74" t="str">
        <f ca="1">IF(AND(C404="Abierto",D404="Baja"),TODAY()-E404,"")</f>
        <v/>
      </c>
      <c r="W404" s="74" t="str">
        <f>IF(AND(C404="Abierto",D404="Baja"),RANK(V404,$V$13:$V$767,0)+COUNTIF($V$13:V404,V404)-1+MAX(N:N,Q:Q,T:T),"")</f>
        <v/>
      </c>
      <c r="X404" s="139" t="str">
        <f>IF(OR(C404="Resuelto",C404=""),"",SUM(N404,Q404,T404,W404))</f>
        <v/>
      </c>
      <c r="Y404" s="139" t="str">
        <f>IF(OR(C404="Resuelto",C404=""),"",SUM(M404,P404,S404,V404))</f>
        <v/>
      </c>
      <c r="Z404" s="139" t="str">
        <f>IF(OR(C404="Resuelto",C404=""),"",SUM(L404,O404,R404,U404))</f>
        <v/>
      </c>
      <c r="AA404" s="28">
        <v>633</v>
      </c>
      <c r="AB404" s="28" t="str">
        <f t="shared" ca="1" si="23"/>
        <v/>
      </c>
      <c r="AC404" s="75" t="str">
        <f t="shared" ca="1" si="24"/>
        <v/>
      </c>
      <c r="AH404" s="78" t="str">
        <f>IF(AI404="","",MAX($AH$5:AH403)+1)</f>
        <v/>
      </c>
      <c r="AI404" s="53" t="str">
        <f>IF(G403="","",IF(COUNTIF($AI$11:AI403,G403)=0,G403,""))</f>
        <v/>
      </c>
      <c r="AJ404" s="53" t="str">
        <f t="shared" si="25"/>
        <v/>
      </c>
      <c r="AK404" s="135"/>
    </row>
    <row r="405" spans="1:37" x14ac:dyDescent="0.25">
      <c r="A405" s="136"/>
      <c r="B405" s="136"/>
      <c r="C405" s="136"/>
      <c r="D405" s="136"/>
      <c r="E405" s="137"/>
      <c r="F405" s="137"/>
      <c r="G405" s="136"/>
      <c r="H405" s="137"/>
      <c r="I405" s="140" t="str">
        <f t="shared" si="26"/>
        <v/>
      </c>
      <c r="J405" s="140"/>
      <c r="K405" s="140"/>
      <c r="L405" s="74" t="str">
        <f>IF(AND(C405="Abierto",D405="Urgente"),A405,"")</f>
        <v/>
      </c>
      <c r="M405" s="74" t="str">
        <f ca="1">IF(AND(C405="Abierto",D405="Urgente"),TODAY()-E405,"")</f>
        <v/>
      </c>
      <c r="N405" s="74" t="str">
        <f>IF(AND(C405="Abierto",D405="Urgente"),RANK(M405,$M$13:$M$767,0)+COUNTIF($M$13:M405,M405)-1,"")</f>
        <v/>
      </c>
      <c r="O405" s="74" t="str">
        <f>IF(AND(C405="Abierto",D405="Alta"),A405,"")</f>
        <v/>
      </c>
      <c r="P405" s="74" t="str">
        <f ca="1">IF(AND(C405="Abierto",D405="Alta"),TODAY()-E405,"")</f>
        <v/>
      </c>
      <c r="Q405" s="74" t="str">
        <f>IF(AND(C405="Abierto",D405="Alta"),RANK(P405,$P$13:$P$767,0)+COUNTIF($P$13:P405,P405)-1+MAX(N:N),"")</f>
        <v/>
      </c>
      <c r="R405" s="74" t="str">
        <f>IF(AND(C405="Abierto",D405="Media"),A405,"")</f>
        <v/>
      </c>
      <c r="S405" s="74" t="str">
        <f ca="1">IF(AND(C405="Abierto",D405="Media"),TODAY()-E405,"")</f>
        <v/>
      </c>
      <c r="T405" s="74" t="str">
        <f>IF(AND(C405="Abierto",D405="Media"),RANK(S405,$S$13:$S$767,0)+COUNTIF($S$13:S405,S405)-1+MAX(N:N,Q:Q),"")</f>
        <v/>
      </c>
      <c r="U405" s="74" t="str">
        <f>IF(AND(C405="Abierto",D405="Baja"),A405,"")</f>
        <v/>
      </c>
      <c r="V405" s="74" t="str">
        <f ca="1">IF(AND(C405="Abierto",D405="Baja"),TODAY()-E405,"")</f>
        <v/>
      </c>
      <c r="W405" s="74" t="str">
        <f>IF(AND(C405="Abierto",D405="Baja"),RANK(V405,$V$13:$V$767,0)+COUNTIF($V$13:V405,V405)-1+MAX(N:N,Q:Q,T:T),"")</f>
        <v/>
      </c>
      <c r="X405" s="139" t="str">
        <f>IF(OR(C405="Resuelto",C405=""),"",SUM(N405,Q405,T405,W405))</f>
        <v/>
      </c>
      <c r="Y405" s="139" t="str">
        <f>IF(OR(C405="Resuelto",C405=""),"",SUM(M405,P405,S405,V405))</f>
        <v/>
      </c>
      <c r="Z405" s="139" t="str">
        <f>IF(OR(C405="Resuelto",C405=""),"",SUM(L405,O405,R405,U405))</f>
        <v/>
      </c>
      <c r="AA405" s="28">
        <v>634</v>
      </c>
      <c r="AB405" s="28" t="str">
        <f t="shared" ca="1" si="23"/>
        <v/>
      </c>
      <c r="AC405" s="75" t="str">
        <f t="shared" ca="1" si="24"/>
        <v/>
      </c>
      <c r="AH405" s="78" t="str">
        <f>IF(AI405="","",MAX($AH$5:AH404)+1)</f>
        <v/>
      </c>
      <c r="AI405" s="53" t="str">
        <f>IF(G404="","",IF(COUNTIF($AI$11:AI404,G404)=0,G404,""))</f>
        <v/>
      </c>
      <c r="AJ405" s="53" t="str">
        <f t="shared" si="25"/>
        <v/>
      </c>
      <c r="AK405" s="135"/>
    </row>
    <row r="406" spans="1:37" x14ac:dyDescent="0.25">
      <c r="A406" s="136"/>
      <c r="B406" s="136"/>
      <c r="C406" s="136"/>
      <c r="D406" s="136"/>
      <c r="E406" s="137"/>
      <c r="F406" s="137"/>
      <c r="G406" s="136"/>
      <c r="H406" s="137"/>
      <c r="I406" s="140" t="str">
        <f t="shared" si="26"/>
        <v/>
      </c>
      <c r="J406" s="140"/>
      <c r="K406" s="140"/>
      <c r="L406" s="74" t="str">
        <f>IF(AND(C406="Abierto",D406="Urgente"),A406,"")</f>
        <v/>
      </c>
      <c r="M406" s="74" t="str">
        <f ca="1">IF(AND(C406="Abierto",D406="Urgente"),TODAY()-E406,"")</f>
        <v/>
      </c>
      <c r="N406" s="74" t="str">
        <f>IF(AND(C406="Abierto",D406="Urgente"),RANK(M406,$M$13:$M$767,0)+COUNTIF($M$13:M406,M406)-1,"")</f>
        <v/>
      </c>
      <c r="O406" s="74" t="str">
        <f>IF(AND(C406="Abierto",D406="Alta"),A406,"")</f>
        <v/>
      </c>
      <c r="P406" s="74" t="str">
        <f ca="1">IF(AND(C406="Abierto",D406="Alta"),TODAY()-E406,"")</f>
        <v/>
      </c>
      <c r="Q406" s="74" t="str">
        <f>IF(AND(C406="Abierto",D406="Alta"),RANK(P406,$P$13:$P$767,0)+COUNTIF($P$13:P406,P406)-1+MAX(N:N),"")</f>
        <v/>
      </c>
      <c r="R406" s="74" t="str">
        <f>IF(AND(C406="Abierto",D406="Media"),A406,"")</f>
        <v/>
      </c>
      <c r="S406" s="74" t="str">
        <f ca="1">IF(AND(C406="Abierto",D406="Media"),TODAY()-E406,"")</f>
        <v/>
      </c>
      <c r="T406" s="74" t="str">
        <f>IF(AND(C406="Abierto",D406="Media"),RANK(S406,$S$13:$S$767,0)+COUNTIF($S$13:S406,S406)-1+MAX(N:N,Q:Q),"")</f>
        <v/>
      </c>
      <c r="U406" s="74" t="str">
        <f>IF(AND(C406="Abierto",D406="Baja"),A406,"")</f>
        <v/>
      </c>
      <c r="V406" s="74" t="str">
        <f ca="1">IF(AND(C406="Abierto",D406="Baja"),TODAY()-E406,"")</f>
        <v/>
      </c>
      <c r="W406" s="74" t="str">
        <f>IF(AND(C406="Abierto",D406="Baja"),RANK(V406,$V$13:$V$767,0)+COUNTIF($V$13:V406,V406)-1+MAX(N:N,Q:Q,T:T),"")</f>
        <v/>
      </c>
      <c r="X406" s="139" t="str">
        <f>IF(OR(C406="Resuelto",C406=""),"",SUM(N406,Q406,T406,W406))</f>
        <v/>
      </c>
      <c r="Y406" s="139" t="str">
        <f>IF(OR(C406="Resuelto",C406=""),"",SUM(M406,P406,S406,V406))</f>
        <v/>
      </c>
      <c r="Z406" s="139" t="str">
        <f>IF(OR(C406="Resuelto",C406=""),"",SUM(L406,O406,R406,U406))</f>
        <v/>
      </c>
      <c r="AA406" s="28">
        <v>635</v>
      </c>
      <c r="AB406" s="28" t="str">
        <f t="shared" ca="1" si="23"/>
        <v/>
      </c>
      <c r="AC406" s="75" t="str">
        <f t="shared" ca="1" si="24"/>
        <v/>
      </c>
      <c r="AH406" s="78" t="str">
        <f>IF(AI406="","",MAX($AH$5:AH405)+1)</f>
        <v/>
      </c>
      <c r="AI406" s="53" t="str">
        <f>IF(G405="","",IF(COUNTIF($AI$11:AI405,G405)=0,G405,""))</f>
        <v/>
      </c>
      <c r="AJ406" s="53" t="str">
        <f t="shared" si="25"/>
        <v/>
      </c>
      <c r="AK406" s="135"/>
    </row>
    <row r="407" spans="1:37" x14ac:dyDescent="0.25">
      <c r="A407" s="136"/>
      <c r="B407" s="136"/>
      <c r="C407" s="136"/>
      <c r="D407" s="136"/>
      <c r="E407" s="137"/>
      <c r="F407" s="137"/>
      <c r="G407" s="136"/>
      <c r="H407" s="137"/>
      <c r="I407" s="140" t="str">
        <f t="shared" si="26"/>
        <v/>
      </c>
      <c r="J407" s="140"/>
      <c r="K407" s="140"/>
      <c r="L407" s="74" t="str">
        <f>IF(AND(C407="Abierto",D407="Urgente"),A407,"")</f>
        <v/>
      </c>
      <c r="M407" s="74" t="str">
        <f ca="1">IF(AND(C407="Abierto",D407="Urgente"),TODAY()-E407,"")</f>
        <v/>
      </c>
      <c r="N407" s="74" t="str">
        <f>IF(AND(C407="Abierto",D407="Urgente"),RANK(M407,$M$13:$M$767,0)+COUNTIF($M$13:M407,M407)-1,"")</f>
        <v/>
      </c>
      <c r="O407" s="74" t="str">
        <f>IF(AND(C407="Abierto",D407="Alta"),A407,"")</f>
        <v/>
      </c>
      <c r="P407" s="74" t="str">
        <f ca="1">IF(AND(C407="Abierto",D407="Alta"),TODAY()-E407,"")</f>
        <v/>
      </c>
      <c r="Q407" s="74" t="str">
        <f>IF(AND(C407="Abierto",D407="Alta"),RANK(P407,$P$13:$P$767,0)+COUNTIF($P$13:P407,P407)-1+MAX(N:N),"")</f>
        <v/>
      </c>
      <c r="R407" s="74" t="str">
        <f>IF(AND(C407="Abierto",D407="Media"),A407,"")</f>
        <v/>
      </c>
      <c r="S407" s="74" t="str">
        <f ca="1">IF(AND(C407="Abierto",D407="Media"),TODAY()-E407,"")</f>
        <v/>
      </c>
      <c r="T407" s="74" t="str">
        <f>IF(AND(C407="Abierto",D407="Media"),RANK(S407,$S$13:$S$767,0)+COUNTIF($S$13:S407,S407)-1+MAX(N:N,Q:Q),"")</f>
        <v/>
      </c>
      <c r="U407" s="74" t="str">
        <f>IF(AND(C407="Abierto",D407="Baja"),A407,"")</f>
        <v/>
      </c>
      <c r="V407" s="74" t="str">
        <f ca="1">IF(AND(C407="Abierto",D407="Baja"),TODAY()-E407,"")</f>
        <v/>
      </c>
      <c r="W407" s="74" t="str">
        <f>IF(AND(C407="Abierto",D407="Baja"),RANK(V407,$V$13:$V$767,0)+COUNTIF($V$13:V407,V407)-1+MAX(N:N,Q:Q,T:T),"")</f>
        <v/>
      </c>
      <c r="X407" s="139" t="str">
        <f>IF(OR(C407="Resuelto",C407=""),"",SUM(N407,Q407,T407,W407))</f>
        <v/>
      </c>
      <c r="Y407" s="139" t="str">
        <f>IF(OR(C407="Resuelto",C407=""),"",SUM(M407,P407,S407,V407))</f>
        <v/>
      </c>
      <c r="Z407" s="139" t="str">
        <f>IF(OR(C407="Resuelto",C407=""),"",SUM(L407,O407,R407,U407))</f>
        <v/>
      </c>
      <c r="AA407" s="28">
        <v>636</v>
      </c>
      <c r="AB407" s="28" t="str">
        <f t="shared" ca="1" si="23"/>
        <v/>
      </c>
      <c r="AC407" s="75" t="str">
        <f t="shared" ca="1" si="24"/>
        <v/>
      </c>
      <c r="AH407" s="78" t="str">
        <f>IF(AI407="","",MAX($AH$5:AH406)+1)</f>
        <v/>
      </c>
      <c r="AI407" s="53" t="str">
        <f>IF(G406="","",IF(COUNTIF($AI$11:AI406,G406)=0,G406,""))</f>
        <v/>
      </c>
      <c r="AJ407" s="53" t="str">
        <f t="shared" si="25"/>
        <v/>
      </c>
      <c r="AK407" s="135"/>
    </row>
    <row r="408" spans="1:37" x14ac:dyDescent="0.25">
      <c r="A408" s="136"/>
      <c r="B408" s="136"/>
      <c r="C408" s="136"/>
      <c r="D408" s="136"/>
      <c r="E408" s="137"/>
      <c r="F408" s="137"/>
      <c r="G408" s="136"/>
      <c r="H408" s="137"/>
      <c r="I408" s="140" t="str">
        <f t="shared" si="26"/>
        <v/>
      </c>
      <c r="J408" s="140"/>
      <c r="K408" s="140"/>
      <c r="L408" s="74" t="str">
        <f>IF(AND(C408="Abierto",D408="Urgente"),A408,"")</f>
        <v/>
      </c>
      <c r="M408" s="74" t="str">
        <f ca="1">IF(AND(C408="Abierto",D408="Urgente"),TODAY()-E408,"")</f>
        <v/>
      </c>
      <c r="N408" s="74" t="str">
        <f>IF(AND(C408="Abierto",D408="Urgente"),RANK(M408,$M$13:$M$767,0)+COUNTIF($M$13:M408,M408)-1,"")</f>
        <v/>
      </c>
      <c r="O408" s="74" t="str">
        <f>IF(AND(C408="Abierto",D408="Alta"),A408,"")</f>
        <v/>
      </c>
      <c r="P408" s="74" t="str">
        <f ca="1">IF(AND(C408="Abierto",D408="Alta"),TODAY()-E408,"")</f>
        <v/>
      </c>
      <c r="Q408" s="74" t="str">
        <f>IF(AND(C408="Abierto",D408="Alta"),RANK(P408,$P$13:$P$767,0)+COUNTIF($P$13:P408,P408)-1+MAX(N:N),"")</f>
        <v/>
      </c>
      <c r="R408" s="74" t="str">
        <f>IF(AND(C408="Abierto",D408="Media"),A408,"")</f>
        <v/>
      </c>
      <c r="S408" s="74" t="str">
        <f ca="1">IF(AND(C408="Abierto",D408="Media"),TODAY()-E408,"")</f>
        <v/>
      </c>
      <c r="T408" s="74" t="str">
        <f>IF(AND(C408="Abierto",D408="Media"),RANK(S408,$S$13:$S$767,0)+COUNTIF($S$13:S408,S408)-1+MAX(N:N,Q:Q),"")</f>
        <v/>
      </c>
      <c r="U408" s="74" t="str">
        <f>IF(AND(C408="Abierto",D408="Baja"),A408,"")</f>
        <v/>
      </c>
      <c r="V408" s="74" t="str">
        <f ca="1">IF(AND(C408="Abierto",D408="Baja"),TODAY()-E408,"")</f>
        <v/>
      </c>
      <c r="W408" s="74" t="str">
        <f>IF(AND(C408="Abierto",D408="Baja"),RANK(V408,$V$13:$V$767,0)+COUNTIF($V$13:V408,V408)-1+MAX(N:N,Q:Q,T:T),"")</f>
        <v/>
      </c>
      <c r="X408" s="139" t="str">
        <f>IF(OR(C408="Resuelto",C408=""),"",SUM(N408,Q408,T408,W408))</f>
        <v/>
      </c>
      <c r="Y408" s="139" t="str">
        <f>IF(OR(C408="Resuelto",C408=""),"",SUM(M408,P408,S408,V408))</f>
        <v/>
      </c>
      <c r="Z408" s="139" t="str">
        <f>IF(OR(C408="Resuelto",C408=""),"",SUM(L408,O408,R408,U408))</f>
        <v/>
      </c>
      <c r="AA408" s="28">
        <v>637</v>
      </c>
      <c r="AB408" s="28" t="str">
        <f t="shared" ca="1" si="23"/>
        <v/>
      </c>
      <c r="AC408" s="75" t="str">
        <f t="shared" ca="1" si="24"/>
        <v/>
      </c>
      <c r="AH408" s="78" t="str">
        <f>IF(AI408="","",MAX($AH$5:AH407)+1)</f>
        <v/>
      </c>
      <c r="AI408" s="53" t="str">
        <f>IF(G407="","",IF(COUNTIF($AI$11:AI407,G407)=0,G407,""))</f>
        <v/>
      </c>
      <c r="AJ408" s="53" t="str">
        <f t="shared" si="25"/>
        <v/>
      </c>
      <c r="AK408" s="135"/>
    </row>
    <row r="409" spans="1:37" x14ac:dyDescent="0.25">
      <c r="A409" s="136"/>
      <c r="B409" s="136"/>
      <c r="C409" s="136"/>
      <c r="D409" s="136"/>
      <c r="E409" s="137"/>
      <c r="F409" s="137"/>
      <c r="G409" s="136"/>
      <c r="H409" s="137"/>
      <c r="I409" s="140" t="str">
        <f t="shared" si="26"/>
        <v/>
      </c>
      <c r="J409" s="140"/>
      <c r="K409" s="140"/>
      <c r="L409" s="74" t="str">
        <f>IF(AND(C409="Abierto",D409="Urgente"),A409,"")</f>
        <v/>
      </c>
      <c r="M409" s="74" t="str">
        <f ca="1">IF(AND(C409="Abierto",D409="Urgente"),TODAY()-E409,"")</f>
        <v/>
      </c>
      <c r="N409" s="74" t="str">
        <f>IF(AND(C409="Abierto",D409="Urgente"),RANK(M409,$M$13:$M$767,0)+COUNTIF($M$13:M409,M409)-1,"")</f>
        <v/>
      </c>
      <c r="O409" s="74" t="str">
        <f>IF(AND(C409="Abierto",D409="Alta"),A409,"")</f>
        <v/>
      </c>
      <c r="P409" s="74" t="str">
        <f ca="1">IF(AND(C409="Abierto",D409="Alta"),TODAY()-E409,"")</f>
        <v/>
      </c>
      <c r="Q409" s="74" t="str">
        <f>IF(AND(C409="Abierto",D409="Alta"),RANK(P409,$P$13:$P$767,0)+COUNTIF($P$13:P409,P409)-1+MAX(N:N),"")</f>
        <v/>
      </c>
      <c r="R409" s="74" t="str">
        <f>IF(AND(C409="Abierto",D409="Media"),A409,"")</f>
        <v/>
      </c>
      <c r="S409" s="74" t="str">
        <f ca="1">IF(AND(C409="Abierto",D409="Media"),TODAY()-E409,"")</f>
        <v/>
      </c>
      <c r="T409" s="74" t="str">
        <f>IF(AND(C409="Abierto",D409="Media"),RANK(S409,$S$13:$S$767,0)+COUNTIF($S$13:S409,S409)-1+MAX(N:N,Q:Q),"")</f>
        <v/>
      </c>
      <c r="U409" s="74" t="str">
        <f>IF(AND(C409="Abierto",D409="Baja"),A409,"")</f>
        <v/>
      </c>
      <c r="V409" s="74" t="str">
        <f ca="1">IF(AND(C409="Abierto",D409="Baja"),TODAY()-E409,"")</f>
        <v/>
      </c>
      <c r="W409" s="74" t="str">
        <f>IF(AND(C409="Abierto",D409="Baja"),RANK(V409,$V$13:$V$767,0)+COUNTIF($V$13:V409,V409)-1+MAX(N:N,Q:Q,T:T),"")</f>
        <v/>
      </c>
      <c r="X409" s="139" t="str">
        <f>IF(OR(C409="Resuelto",C409=""),"",SUM(N409,Q409,T409,W409))</f>
        <v/>
      </c>
      <c r="Y409" s="139" t="str">
        <f>IF(OR(C409="Resuelto",C409=""),"",SUM(M409,P409,S409,V409))</f>
        <v/>
      </c>
      <c r="Z409" s="139" t="str">
        <f>IF(OR(C409="Resuelto",C409=""),"",SUM(L409,O409,R409,U409))</f>
        <v/>
      </c>
      <c r="AA409" s="28">
        <v>638</v>
      </c>
      <c r="AB409" s="28" t="str">
        <f t="shared" ca="1" si="23"/>
        <v/>
      </c>
      <c r="AC409" s="75" t="str">
        <f t="shared" ca="1" si="24"/>
        <v/>
      </c>
      <c r="AH409" s="78" t="str">
        <f>IF(AI409="","",MAX($AH$5:AH408)+1)</f>
        <v/>
      </c>
      <c r="AI409" s="53" t="str">
        <f>IF(G408="","",IF(COUNTIF($AI$11:AI408,G408)=0,G408,""))</f>
        <v/>
      </c>
      <c r="AJ409" s="53" t="str">
        <f t="shared" si="25"/>
        <v/>
      </c>
      <c r="AK409" s="135"/>
    </row>
    <row r="410" spans="1:37" x14ac:dyDescent="0.25">
      <c r="A410" s="136"/>
      <c r="B410" s="136"/>
      <c r="C410" s="136"/>
      <c r="D410" s="136"/>
      <c r="E410" s="137"/>
      <c r="F410" s="137"/>
      <c r="G410" s="136"/>
      <c r="H410" s="137"/>
      <c r="I410" s="140" t="str">
        <f t="shared" si="26"/>
        <v/>
      </c>
      <c r="J410" s="140"/>
      <c r="K410" s="140"/>
      <c r="L410" s="74" t="str">
        <f>IF(AND(C410="Abierto",D410="Urgente"),A410,"")</f>
        <v/>
      </c>
      <c r="M410" s="74" t="str">
        <f ca="1">IF(AND(C410="Abierto",D410="Urgente"),TODAY()-E410,"")</f>
        <v/>
      </c>
      <c r="N410" s="74" t="str">
        <f>IF(AND(C410="Abierto",D410="Urgente"),RANK(M410,$M$13:$M$767,0)+COUNTIF($M$13:M410,M410)-1,"")</f>
        <v/>
      </c>
      <c r="O410" s="74" t="str">
        <f>IF(AND(C410="Abierto",D410="Alta"),A410,"")</f>
        <v/>
      </c>
      <c r="P410" s="74" t="str">
        <f ca="1">IF(AND(C410="Abierto",D410="Alta"),TODAY()-E410,"")</f>
        <v/>
      </c>
      <c r="Q410" s="74" t="str">
        <f>IF(AND(C410="Abierto",D410="Alta"),RANK(P410,$P$13:$P$767,0)+COUNTIF($P$13:P410,P410)-1+MAX(N:N),"")</f>
        <v/>
      </c>
      <c r="R410" s="74" t="str">
        <f>IF(AND(C410="Abierto",D410="Media"),A410,"")</f>
        <v/>
      </c>
      <c r="S410" s="74" t="str">
        <f ca="1">IF(AND(C410="Abierto",D410="Media"),TODAY()-E410,"")</f>
        <v/>
      </c>
      <c r="T410" s="74" t="str">
        <f>IF(AND(C410="Abierto",D410="Media"),RANK(S410,$S$13:$S$767,0)+COUNTIF($S$13:S410,S410)-1+MAX(N:N,Q:Q),"")</f>
        <v/>
      </c>
      <c r="U410" s="74" t="str">
        <f>IF(AND(C410="Abierto",D410="Baja"),A410,"")</f>
        <v/>
      </c>
      <c r="V410" s="74" t="str">
        <f ca="1">IF(AND(C410="Abierto",D410="Baja"),TODAY()-E410,"")</f>
        <v/>
      </c>
      <c r="W410" s="74" t="str">
        <f>IF(AND(C410="Abierto",D410="Baja"),RANK(V410,$V$13:$V$767,0)+COUNTIF($V$13:V410,V410)-1+MAX(N:N,Q:Q,T:T),"")</f>
        <v/>
      </c>
      <c r="X410" s="139" t="str">
        <f>IF(OR(C410="Resuelto",C410=""),"",SUM(N410,Q410,T410,W410))</f>
        <v/>
      </c>
      <c r="Y410" s="139" t="str">
        <f>IF(OR(C410="Resuelto",C410=""),"",SUM(M410,P410,S410,V410))</f>
        <v/>
      </c>
      <c r="Z410" s="139" t="str">
        <f>IF(OR(C410="Resuelto",C410=""),"",SUM(L410,O410,R410,U410))</f>
        <v/>
      </c>
      <c r="AA410" s="28">
        <v>639</v>
      </c>
      <c r="AB410" s="28" t="str">
        <f t="shared" ca="1" si="23"/>
        <v/>
      </c>
      <c r="AC410" s="75" t="str">
        <f t="shared" ca="1" si="24"/>
        <v/>
      </c>
      <c r="AH410" s="78" t="str">
        <f>IF(AI410="","",MAX($AH$5:AH409)+1)</f>
        <v/>
      </c>
      <c r="AI410" s="53" t="str">
        <f>IF(G409="","",IF(COUNTIF($AI$11:AI409,G409)=0,G409,""))</f>
        <v/>
      </c>
      <c r="AJ410" s="53" t="str">
        <f t="shared" si="25"/>
        <v/>
      </c>
      <c r="AK410" s="135"/>
    </row>
    <row r="411" spans="1:37" x14ac:dyDescent="0.25">
      <c r="A411" s="136"/>
      <c r="B411" s="136"/>
      <c r="C411" s="136"/>
      <c r="D411" s="136"/>
      <c r="E411" s="137"/>
      <c r="F411" s="137"/>
      <c r="G411" s="136"/>
      <c r="H411" s="137"/>
      <c r="I411" s="140" t="str">
        <f t="shared" si="26"/>
        <v/>
      </c>
      <c r="J411" s="140"/>
      <c r="K411" s="140"/>
      <c r="L411" s="74" t="str">
        <f>IF(AND(C411="Abierto",D411="Urgente"),A411,"")</f>
        <v/>
      </c>
      <c r="M411" s="74" t="str">
        <f ca="1">IF(AND(C411="Abierto",D411="Urgente"),TODAY()-E411,"")</f>
        <v/>
      </c>
      <c r="N411" s="74" t="str">
        <f>IF(AND(C411="Abierto",D411="Urgente"),RANK(M411,$M$13:$M$767,0)+COUNTIF($M$13:M411,M411)-1,"")</f>
        <v/>
      </c>
      <c r="O411" s="74" t="str">
        <f>IF(AND(C411="Abierto",D411="Alta"),A411,"")</f>
        <v/>
      </c>
      <c r="P411" s="74" t="str">
        <f ca="1">IF(AND(C411="Abierto",D411="Alta"),TODAY()-E411,"")</f>
        <v/>
      </c>
      <c r="Q411" s="74" t="str">
        <f>IF(AND(C411="Abierto",D411="Alta"),RANK(P411,$P$13:$P$767,0)+COUNTIF($P$13:P411,P411)-1+MAX(N:N),"")</f>
        <v/>
      </c>
      <c r="R411" s="74" t="str">
        <f>IF(AND(C411="Abierto",D411="Media"),A411,"")</f>
        <v/>
      </c>
      <c r="S411" s="74" t="str">
        <f ca="1">IF(AND(C411="Abierto",D411="Media"),TODAY()-E411,"")</f>
        <v/>
      </c>
      <c r="T411" s="74" t="str">
        <f>IF(AND(C411="Abierto",D411="Media"),RANK(S411,$S$13:$S$767,0)+COUNTIF($S$13:S411,S411)-1+MAX(N:N,Q:Q),"")</f>
        <v/>
      </c>
      <c r="U411" s="74" t="str">
        <f>IF(AND(C411="Abierto",D411="Baja"),A411,"")</f>
        <v/>
      </c>
      <c r="V411" s="74" t="str">
        <f ca="1">IF(AND(C411="Abierto",D411="Baja"),TODAY()-E411,"")</f>
        <v/>
      </c>
      <c r="W411" s="74" t="str">
        <f>IF(AND(C411="Abierto",D411="Baja"),RANK(V411,$V$13:$V$767,0)+COUNTIF($V$13:V411,V411)-1+MAX(N:N,Q:Q,T:T),"")</f>
        <v/>
      </c>
      <c r="X411" s="139" t="str">
        <f>IF(OR(C411="Resuelto",C411=""),"",SUM(N411,Q411,T411,W411))</f>
        <v/>
      </c>
      <c r="Y411" s="139" t="str">
        <f>IF(OR(C411="Resuelto",C411=""),"",SUM(M411,P411,S411,V411))</f>
        <v/>
      </c>
      <c r="Z411" s="139" t="str">
        <f>IF(OR(C411="Resuelto",C411=""),"",SUM(L411,O411,R411,U411))</f>
        <v/>
      </c>
      <c r="AA411" s="28">
        <v>640</v>
      </c>
      <c r="AB411" s="28" t="str">
        <f t="shared" ca="1" si="23"/>
        <v/>
      </c>
      <c r="AC411" s="75" t="str">
        <f t="shared" ca="1" si="24"/>
        <v/>
      </c>
      <c r="AH411" s="78" t="str">
        <f>IF(AI411="","",MAX($AH$5:AH410)+1)</f>
        <v/>
      </c>
      <c r="AI411" s="53" t="str">
        <f>IF(G410="","",IF(COUNTIF($AI$11:AI410,G410)=0,G410,""))</f>
        <v/>
      </c>
      <c r="AJ411" s="53" t="str">
        <f t="shared" si="25"/>
        <v/>
      </c>
      <c r="AK411" s="135"/>
    </row>
    <row r="412" spans="1:37" x14ac:dyDescent="0.25">
      <c r="A412" s="136"/>
      <c r="B412" s="136"/>
      <c r="C412" s="136"/>
      <c r="D412" s="136"/>
      <c r="E412" s="137"/>
      <c r="F412" s="137"/>
      <c r="G412" s="136"/>
      <c r="H412" s="137"/>
      <c r="I412" s="140" t="str">
        <f t="shared" si="26"/>
        <v/>
      </c>
      <c r="J412" s="140"/>
      <c r="K412" s="140"/>
      <c r="L412" s="74" t="str">
        <f>IF(AND(C412="Abierto",D412="Urgente"),A412,"")</f>
        <v/>
      </c>
      <c r="M412" s="74" t="str">
        <f ca="1">IF(AND(C412="Abierto",D412="Urgente"),TODAY()-E412,"")</f>
        <v/>
      </c>
      <c r="N412" s="74" t="str">
        <f>IF(AND(C412="Abierto",D412="Urgente"),RANK(M412,$M$13:$M$767,0)+COUNTIF($M$13:M412,M412)-1,"")</f>
        <v/>
      </c>
      <c r="O412" s="74" t="str">
        <f>IF(AND(C412="Abierto",D412="Alta"),A412,"")</f>
        <v/>
      </c>
      <c r="P412" s="74" t="str">
        <f ca="1">IF(AND(C412="Abierto",D412="Alta"),TODAY()-E412,"")</f>
        <v/>
      </c>
      <c r="Q412" s="74" t="str">
        <f>IF(AND(C412="Abierto",D412="Alta"),RANK(P412,$P$13:$P$767,0)+COUNTIF($P$13:P412,P412)-1+MAX(N:N),"")</f>
        <v/>
      </c>
      <c r="R412" s="74" t="str">
        <f>IF(AND(C412="Abierto",D412="Media"),A412,"")</f>
        <v/>
      </c>
      <c r="S412" s="74" t="str">
        <f ca="1">IF(AND(C412="Abierto",D412="Media"),TODAY()-E412,"")</f>
        <v/>
      </c>
      <c r="T412" s="74" t="str">
        <f>IF(AND(C412="Abierto",D412="Media"),RANK(S412,$S$13:$S$767,0)+COUNTIF($S$13:S412,S412)-1+MAX(N:N,Q:Q),"")</f>
        <v/>
      </c>
      <c r="U412" s="74" t="str">
        <f>IF(AND(C412="Abierto",D412="Baja"),A412,"")</f>
        <v/>
      </c>
      <c r="V412" s="74" t="str">
        <f ca="1">IF(AND(C412="Abierto",D412="Baja"),TODAY()-E412,"")</f>
        <v/>
      </c>
      <c r="W412" s="74" t="str">
        <f>IF(AND(C412="Abierto",D412="Baja"),RANK(V412,$V$13:$V$767,0)+COUNTIF($V$13:V412,V412)-1+MAX(N:N,Q:Q,T:T),"")</f>
        <v/>
      </c>
      <c r="X412" s="139" t="str">
        <f>IF(OR(C412="Resuelto",C412=""),"",SUM(N412,Q412,T412,W412))</f>
        <v/>
      </c>
      <c r="Y412" s="139" t="str">
        <f>IF(OR(C412="Resuelto",C412=""),"",SUM(M412,P412,S412,V412))</f>
        <v/>
      </c>
      <c r="Z412" s="139" t="str">
        <f>IF(OR(C412="Resuelto",C412=""),"",SUM(L412,O412,R412,U412))</f>
        <v/>
      </c>
      <c r="AA412" s="28">
        <v>641</v>
      </c>
      <c r="AB412" s="28" t="str">
        <f t="shared" ca="1" si="23"/>
        <v/>
      </c>
      <c r="AC412" s="75" t="str">
        <f t="shared" ca="1" si="24"/>
        <v/>
      </c>
      <c r="AH412" s="78" t="str">
        <f>IF(AI412="","",MAX($AH$5:AH411)+1)</f>
        <v/>
      </c>
      <c r="AI412" s="53" t="str">
        <f>IF(G411="","",IF(COUNTIF($AI$11:AI411,G411)=0,G411,""))</f>
        <v/>
      </c>
      <c r="AJ412" s="53" t="str">
        <f t="shared" si="25"/>
        <v/>
      </c>
      <c r="AK412" s="135"/>
    </row>
    <row r="413" spans="1:37" x14ac:dyDescent="0.25">
      <c r="A413" s="136"/>
      <c r="B413" s="136"/>
      <c r="C413" s="136"/>
      <c r="D413" s="136"/>
      <c r="E413" s="137"/>
      <c r="F413" s="137"/>
      <c r="G413" s="136"/>
      <c r="H413" s="137"/>
      <c r="I413" s="140" t="str">
        <f t="shared" si="26"/>
        <v/>
      </c>
      <c r="J413" s="140"/>
      <c r="K413" s="140"/>
      <c r="L413" s="74" t="str">
        <f>IF(AND(C413="Abierto",D413="Urgente"),A413,"")</f>
        <v/>
      </c>
      <c r="M413" s="74" t="str">
        <f ca="1">IF(AND(C413="Abierto",D413="Urgente"),TODAY()-E413,"")</f>
        <v/>
      </c>
      <c r="N413" s="74" t="str">
        <f>IF(AND(C413="Abierto",D413="Urgente"),RANK(M413,$M$13:$M$767,0)+COUNTIF($M$13:M413,M413)-1,"")</f>
        <v/>
      </c>
      <c r="O413" s="74" t="str">
        <f>IF(AND(C413="Abierto",D413="Alta"),A413,"")</f>
        <v/>
      </c>
      <c r="P413" s="74" t="str">
        <f ca="1">IF(AND(C413="Abierto",D413="Alta"),TODAY()-E413,"")</f>
        <v/>
      </c>
      <c r="Q413" s="74" t="str">
        <f>IF(AND(C413="Abierto",D413="Alta"),RANK(P413,$P$13:$P$767,0)+COUNTIF($P$13:P413,P413)-1+MAX(N:N),"")</f>
        <v/>
      </c>
      <c r="R413" s="74" t="str">
        <f>IF(AND(C413="Abierto",D413="Media"),A413,"")</f>
        <v/>
      </c>
      <c r="S413" s="74" t="str">
        <f ca="1">IF(AND(C413="Abierto",D413="Media"),TODAY()-E413,"")</f>
        <v/>
      </c>
      <c r="T413" s="74" t="str">
        <f>IF(AND(C413="Abierto",D413="Media"),RANK(S413,$S$13:$S$767,0)+COUNTIF($S$13:S413,S413)-1+MAX(N:N,Q:Q),"")</f>
        <v/>
      </c>
      <c r="U413" s="74" t="str">
        <f>IF(AND(C413="Abierto",D413="Baja"),A413,"")</f>
        <v/>
      </c>
      <c r="V413" s="74" t="str">
        <f ca="1">IF(AND(C413="Abierto",D413="Baja"),TODAY()-E413,"")</f>
        <v/>
      </c>
      <c r="W413" s="74" t="str">
        <f>IF(AND(C413="Abierto",D413="Baja"),RANK(V413,$V$13:$V$767,0)+COUNTIF($V$13:V413,V413)-1+MAX(N:N,Q:Q,T:T),"")</f>
        <v/>
      </c>
      <c r="X413" s="139" t="str">
        <f>IF(OR(C413="Resuelto",C413=""),"",SUM(N413,Q413,T413,W413))</f>
        <v/>
      </c>
      <c r="Y413" s="139" t="str">
        <f>IF(OR(C413="Resuelto",C413=""),"",SUM(M413,P413,S413,V413))</f>
        <v/>
      </c>
      <c r="Z413" s="139" t="str">
        <f>IF(OR(C413="Resuelto",C413=""),"",SUM(L413,O413,R413,U413))</f>
        <v/>
      </c>
      <c r="AA413" s="28">
        <v>642</v>
      </c>
      <c r="AB413" s="28" t="str">
        <f t="shared" ca="1" si="23"/>
        <v/>
      </c>
      <c r="AC413" s="75" t="str">
        <f t="shared" ca="1" si="24"/>
        <v/>
      </c>
      <c r="AH413" s="78" t="str">
        <f>IF(AI413="","",MAX($AH$5:AH412)+1)</f>
        <v/>
      </c>
      <c r="AI413" s="53" t="str">
        <f>IF(G412="","",IF(COUNTIF($AI$11:AI412,G412)=0,G412,""))</f>
        <v/>
      </c>
      <c r="AJ413" s="53" t="str">
        <f t="shared" si="25"/>
        <v/>
      </c>
      <c r="AK413" s="135"/>
    </row>
    <row r="414" spans="1:37" x14ac:dyDescent="0.25">
      <c r="A414" s="136"/>
      <c r="B414" s="136"/>
      <c r="C414" s="136"/>
      <c r="D414" s="136"/>
      <c r="E414" s="137"/>
      <c r="F414" s="137"/>
      <c r="G414" s="136"/>
      <c r="H414" s="137"/>
      <c r="I414" s="140" t="str">
        <f t="shared" si="26"/>
        <v/>
      </c>
      <c r="J414" s="140"/>
      <c r="K414" s="140"/>
      <c r="L414" s="74" t="str">
        <f>IF(AND(C414="Abierto",D414="Urgente"),A414,"")</f>
        <v/>
      </c>
      <c r="M414" s="74" t="str">
        <f ca="1">IF(AND(C414="Abierto",D414="Urgente"),TODAY()-E414,"")</f>
        <v/>
      </c>
      <c r="N414" s="74" t="str">
        <f>IF(AND(C414="Abierto",D414="Urgente"),RANK(M414,$M$13:$M$767,0)+COUNTIF($M$13:M414,M414)-1,"")</f>
        <v/>
      </c>
      <c r="O414" s="74" t="str">
        <f>IF(AND(C414="Abierto",D414="Alta"),A414,"")</f>
        <v/>
      </c>
      <c r="P414" s="74" t="str">
        <f ca="1">IF(AND(C414="Abierto",D414="Alta"),TODAY()-E414,"")</f>
        <v/>
      </c>
      <c r="Q414" s="74" t="str">
        <f>IF(AND(C414="Abierto",D414="Alta"),RANK(P414,$P$13:$P$767,0)+COUNTIF($P$13:P414,P414)-1+MAX(N:N),"")</f>
        <v/>
      </c>
      <c r="R414" s="74" t="str">
        <f>IF(AND(C414="Abierto",D414="Media"),A414,"")</f>
        <v/>
      </c>
      <c r="S414" s="74" t="str">
        <f ca="1">IF(AND(C414="Abierto",D414="Media"),TODAY()-E414,"")</f>
        <v/>
      </c>
      <c r="T414" s="74" t="str">
        <f>IF(AND(C414="Abierto",D414="Media"),RANK(S414,$S$13:$S$767,0)+COUNTIF($S$13:S414,S414)-1+MAX(N:N,Q:Q),"")</f>
        <v/>
      </c>
      <c r="U414" s="74" t="str">
        <f>IF(AND(C414="Abierto",D414="Baja"),A414,"")</f>
        <v/>
      </c>
      <c r="V414" s="74" t="str">
        <f ca="1">IF(AND(C414="Abierto",D414="Baja"),TODAY()-E414,"")</f>
        <v/>
      </c>
      <c r="W414" s="74" t="str">
        <f>IF(AND(C414="Abierto",D414="Baja"),RANK(V414,$V$13:$V$767,0)+COUNTIF($V$13:V414,V414)-1+MAX(N:N,Q:Q,T:T),"")</f>
        <v/>
      </c>
      <c r="X414" s="139" t="str">
        <f>IF(OR(C414="Resuelto",C414=""),"",SUM(N414,Q414,T414,W414))</f>
        <v/>
      </c>
      <c r="Y414" s="139" t="str">
        <f>IF(OR(C414="Resuelto",C414=""),"",SUM(M414,P414,S414,V414))</f>
        <v/>
      </c>
      <c r="Z414" s="139" t="str">
        <f>IF(OR(C414="Resuelto",C414=""),"",SUM(L414,O414,R414,U414))</f>
        <v/>
      </c>
      <c r="AA414" s="28">
        <v>643</v>
      </c>
      <c r="AB414" s="28" t="str">
        <f t="shared" ca="1" si="23"/>
        <v/>
      </c>
      <c r="AC414" s="75" t="str">
        <f t="shared" ca="1" si="24"/>
        <v/>
      </c>
      <c r="AH414" s="78" t="str">
        <f>IF(AI414="","",MAX($AH$5:AH413)+1)</f>
        <v/>
      </c>
      <c r="AI414" s="53" t="str">
        <f>IF(G413="","",IF(COUNTIF($AI$11:AI413,G413)=0,G413,""))</f>
        <v/>
      </c>
      <c r="AJ414" s="53" t="str">
        <f t="shared" si="25"/>
        <v/>
      </c>
      <c r="AK414" s="135"/>
    </row>
    <row r="415" spans="1:37" x14ac:dyDescent="0.25">
      <c r="A415" s="136"/>
      <c r="B415" s="136"/>
      <c r="C415" s="136"/>
      <c r="D415" s="136"/>
      <c r="E415" s="137"/>
      <c r="F415" s="137"/>
      <c r="G415" s="136"/>
      <c r="H415" s="137"/>
      <c r="I415" s="140" t="str">
        <f t="shared" si="26"/>
        <v/>
      </c>
      <c r="J415" s="140"/>
      <c r="K415" s="140"/>
      <c r="L415" s="74" t="str">
        <f>IF(AND(C415="Abierto",D415="Urgente"),A415,"")</f>
        <v/>
      </c>
      <c r="M415" s="74" t="str">
        <f ca="1">IF(AND(C415="Abierto",D415="Urgente"),TODAY()-E415,"")</f>
        <v/>
      </c>
      <c r="N415" s="74" t="str">
        <f>IF(AND(C415="Abierto",D415="Urgente"),RANK(M415,$M$13:$M$767,0)+COUNTIF($M$13:M415,M415)-1,"")</f>
        <v/>
      </c>
      <c r="O415" s="74" t="str">
        <f>IF(AND(C415="Abierto",D415="Alta"),A415,"")</f>
        <v/>
      </c>
      <c r="P415" s="74" t="str">
        <f ca="1">IF(AND(C415="Abierto",D415="Alta"),TODAY()-E415,"")</f>
        <v/>
      </c>
      <c r="Q415" s="74" t="str">
        <f>IF(AND(C415="Abierto",D415="Alta"),RANK(P415,$P$13:$P$767,0)+COUNTIF($P$13:P415,P415)-1+MAX(N:N),"")</f>
        <v/>
      </c>
      <c r="R415" s="74" t="str">
        <f>IF(AND(C415="Abierto",D415="Media"),A415,"")</f>
        <v/>
      </c>
      <c r="S415" s="74" t="str">
        <f ca="1">IF(AND(C415="Abierto",D415="Media"),TODAY()-E415,"")</f>
        <v/>
      </c>
      <c r="T415" s="74" t="str">
        <f>IF(AND(C415="Abierto",D415="Media"),RANK(S415,$S$13:$S$767,0)+COUNTIF($S$13:S415,S415)-1+MAX(N:N,Q:Q),"")</f>
        <v/>
      </c>
      <c r="U415" s="74" t="str">
        <f>IF(AND(C415="Abierto",D415="Baja"),A415,"")</f>
        <v/>
      </c>
      <c r="V415" s="74" t="str">
        <f ca="1">IF(AND(C415="Abierto",D415="Baja"),TODAY()-E415,"")</f>
        <v/>
      </c>
      <c r="W415" s="74" t="str">
        <f>IF(AND(C415="Abierto",D415="Baja"),RANK(V415,$V$13:$V$767,0)+COUNTIF($V$13:V415,V415)-1+MAX(N:N,Q:Q,T:T),"")</f>
        <v/>
      </c>
      <c r="X415" s="139" t="str">
        <f>IF(OR(C415="Resuelto",C415=""),"",SUM(N415,Q415,T415,W415))</f>
        <v/>
      </c>
      <c r="Y415" s="139" t="str">
        <f>IF(OR(C415="Resuelto",C415=""),"",SUM(M415,P415,S415,V415))</f>
        <v/>
      </c>
      <c r="Z415" s="139" t="str">
        <f>IF(OR(C415="Resuelto",C415=""),"",SUM(L415,O415,R415,U415))</f>
        <v/>
      </c>
      <c r="AA415" s="28">
        <v>644</v>
      </c>
      <c r="AB415" s="28" t="str">
        <f t="shared" ca="1" si="23"/>
        <v/>
      </c>
      <c r="AC415" s="75" t="str">
        <f t="shared" ca="1" si="24"/>
        <v/>
      </c>
      <c r="AH415" s="78" t="str">
        <f>IF(AI415="","",MAX($AH$5:AH414)+1)</f>
        <v/>
      </c>
      <c r="AI415" s="53" t="str">
        <f>IF(G414="","",IF(COUNTIF($AI$11:AI414,G414)=0,G414,""))</f>
        <v/>
      </c>
      <c r="AJ415" s="53" t="str">
        <f t="shared" si="25"/>
        <v/>
      </c>
      <c r="AK415" s="135"/>
    </row>
    <row r="416" spans="1:37" x14ac:dyDescent="0.25">
      <c r="A416" s="136"/>
      <c r="B416" s="136"/>
      <c r="C416" s="136"/>
      <c r="D416" s="136"/>
      <c r="E416" s="137"/>
      <c r="F416" s="137"/>
      <c r="G416" s="136"/>
      <c r="H416" s="137"/>
      <c r="I416" s="140" t="str">
        <f t="shared" si="26"/>
        <v/>
      </c>
      <c r="J416" s="140"/>
      <c r="K416" s="140"/>
      <c r="L416" s="74" t="str">
        <f>IF(AND(C416="Abierto",D416="Urgente"),A416,"")</f>
        <v/>
      </c>
      <c r="M416" s="74" t="str">
        <f ca="1">IF(AND(C416="Abierto",D416="Urgente"),TODAY()-E416,"")</f>
        <v/>
      </c>
      <c r="N416" s="74" t="str">
        <f>IF(AND(C416="Abierto",D416="Urgente"),RANK(M416,$M$13:$M$767,0)+COUNTIF($M$13:M416,M416)-1,"")</f>
        <v/>
      </c>
      <c r="O416" s="74" t="str">
        <f>IF(AND(C416="Abierto",D416="Alta"),A416,"")</f>
        <v/>
      </c>
      <c r="P416" s="74" t="str">
        <f ca="1">IF(AND(C416="Abierto",D416="Alta"),TODAY()-E416,"")</f>
        <v/>
      </c>
      <c r="Q416" s="74" t="str">
        <f>IF(AND(C416="Abierto",D416="Alta"),RANK(P416,$P$13:$P$767,0)+COUNTIF($P$13:P416,P416)-1+MAX(N:N),"")</f>
        <v/>
      </c>
      <c r="R416" s="74" t="str">
        <f>IF(AND(C416="Abierto",D416="Media"),A416,"")</f>
        <v/>
      </c>
      <c r="S416" s="74" t="str">
        <f ca="1">IF(AND(C416="Abierto",D416="Media"),TODAY()-E416,"")</f>
        <v/>
      </c>
      <c r="T416" s="74" t="str">
        <f>IF(AND(C416="Abierto",D416="Media"),RANK(S416,$S$13:$S$767,0)+COUNTIF($S$13:S416,S416)-1+MAX(N:N,Q:Q),"")</f>
        <v/>
      </c>
      <c r="U416" s="74" t="str">
        <f>IF(AND(C416="Abierto",D416="Baja"),A416,"")</f>
        <v/>
      </c>
      <c r="V416" s="74" t="str">
        <f ca="1">IF(AND(C416="Abierto",D416="Baja"),TODAY()-E416,"")</f>
        <v/>
      </c>
      <c r="W416" s="74" t="str">
        <f>IF(AND(C416="Abierto",D416="Baja"),RANK(V416,$V$13:$V$767,0)+COUNTIF($V$13:V416,V416)-1+MAX(N:N,Q:Q,T:T),"")</f>
        <v/>
      </c>
      <c r="X416" s="139" t="str">
        <f>IF(OR(C416="Resuelto",C416=""),"",SUM(N416,Q416,T416,W416))</f>
        <v/>
      </c>
      <c r="Y416" s="139" t="str">
        <f>IF(OR(C416="Resuelto",C416=""),"",SUM(M416,P416,S416,V416))</f>
        <v/>
      </c>
      <c r="Z416" s="139" t="str">
        <f>IF(OR(C416="Resuelto",C416=""),"",SUM(L416,O416,R416,U416))</f>
        <v/>
      </c>
      <c r="AA416" s="28">
        <v>645</v>
      </c>
      <c r="AB416" s="28" t="str">
        <f t="shared" ca="1" si="23"/>
        <v/>
      </c>
      <c r="AC416" s="75" t="str">
        <f t="shared" ca="1" si="24"/>
        <v/>
      </c>
      <c r="AH416" s="78" t="str">
        <f>IF(AI416="","",MAX($AH$5:AH415)+1)</f>
        <v/>
      </c>
      <c r="AI416" s="53" t="str">
        <f>IF(G415="","",IF(COUNTIF($AI$11:AI415,G415)=0,G415,""))</f>
        <v/>
      </c>
      <c r="AJ416" s="53" t="str">
        <f t="shared" si="25"/>
        <v/>
      </c>
      <c r="AK416" s="135"/>
    </row>
    <row r="417" spans="1:37" x14ac:dyDescent="0.25">
      <c r="A417" s="136"/>
      <c r="B417" s="136"/>
      <c r="C417" s="136"/>
      <c r="D417" s="136"/>
      <c r="E417" s="137"/>
      <c r="F417" s="137"/>
      <c r="G417" s="136"/>
      <c r="H417" s="137"/>
      <c r="I417" s="140" t="str">
        <f t="shared" si="26"/>
        <v/>
      </c>
      <c r="J417" s="140"/>
      <c r="K417" s="140"/>
      <c r="L417" s="74" t="str">
        <f>IF(AND(C417="Abierto",D417="Urgente"),A417,"")</f>
        <v/>
      </c>
      <c r="M417" s="74" t="str">
        <f ca="1">IF(AND(C417="Abierto",D417="Urgente"),TODAY()-E417,"")</f>
        <v/>
      </c>
      <c r="N417" s="74" t="str">
        <f>IF(AND(C417="Abierto",D417="Urgente"),RANK(M417,$M$13:$M$767,0)+COUNTIF($M$13:M417,M417)-1,"")</f>
        <v/>
      </c>
      <c r="O417" s="74" t="str">
        <f>IF(AND(C417="Abierto",D417="Alta"),A417,"")</f>
        <v/>
      </c>
      <c r="P417" s="74" t="str">
        <f ca="1">IF(AND(C417="Abierto",D417="Alta"),TODAY()-E417,"")</f>
        <v/>
      </c>
      <c r="Q417" s="74" t="str">
        <f>IF(AND(C417="Abierto",D417="Alta"),RANK(P417,$P$13:$P$767,0)+COUNTIF($P$13:P417,P417)-1+MAX(N:N),"")</f>
        <v/>
      </c>
      <c r="R417" s="74" t="str">
        <f>IF(AND(C417="Abierto",D417="Media"),A417,"")</f>
        <v/>
      </c>
      <c r="S417" s="74" t="str">
        <f ca="1">IF(AND(C417="Abierto",D417="Media"),TODAY()-E417,"")</f>
        <v/>
      </c>
      <c r="T417" s="74" t="str">
        <f>IF(AND(C417="Abierto",D417="Media"),RANK(S417,$S$13:$S$767,0)+COUNTIF($S$13:S417,S417)-1+MAX(N:N,Q:Q),"")</f>
        <v/>
      </c>
      <c r="U417" s="74" t="str">
        <f>IF(AND(C417="Abierto",D417="Baja"),A417,"")</f>
        <v/>
      </c>
      <c r="V417" s="74" t="str">
        <f ca="1">IF(AND(C417="Abierto",D417="Baja"),TODAY()-E417,"")</f>
        <v/>
      </c>
      <c r="W417" s="74" t="str">
        <f>IF(AND(C417="Abierto",D417="Baja"),RANK(V417,$V$13:$V$767,0)+COUNTIF($V$13:V417,V417)-1+MAX(N:N,Q:Q,T:T),"")</f>
        <v/>
      </c>
      <c r="X417" s="139" t="str">
        <f>IF(OR(C417="Resuelto",C417=""),"",SUM(N417,Q417,T417,W417))</f>
        <v/>
      </c>
      <c r="Y417" s="139" t="str">
        <f>IF(OR(C417="Resuelto",C417=""),"",SUM(M417,P417,S417,V417))</f>
        <v/>
      </c>
      <c r="Z417" s="139" t="str">
        <f>IF(OR(C417="Resuelto",C417=""),"",SUM(L417,O417,R417,U417))</f>
        <v/>
      </c>
      <c r="AA417" s="28">
        <v>646</v>
      </c>
      <c r="AB417" s="28" t="str">
        <f t="shared" ca="1" si="23"/>
        <v/>
      </c>
      <c r="AC417" s="75" t="str">
        <f t="shared" ca="1" si="24"/>
        <v/>
      </c>
      <c r="AH417" s="78" t="str">
        <f>IF(AI417="","",MAX($AH$5:AH416)+1)</f>
        <v/>
      </c>
      <c r="AI417" s="53" t="str">
        <f>IF(G416="","",IF(COUNTIF($AI$11:AI416,G416)=0,G416,""))</f>
        <v/>
      </c>
      <c r="AJ417" s="53" t="str">
        <f t="shared" si="25"/>
        <v/>
      </c>
      <c r="AK417" s="135"/>
    </row>
    <row r="418" spans="1:37" x14ac:dyDescent="0.25">
      <c r="A418" s="136"/>
      <c r="B418" s="136"/>
      <c r="C418" s="136"/>
      <c r="D418" s="136"/>
      <c r="E418" s="137"/>
      <c r="F418" s="137"/>
      <c r="G418" s="136"/>
      <c r="H418" s="137"/>
      <c r="I418" s="140" t="str">
        <f t="shared" si="26"/>
        <v/>
      </c>
      <c r="J418" s="140"/>
      <c r="K418" s="140"/>
      <c r="L418" s="74" t="str">
        <f>IF(AND(C418="Abierto",D418="Urgente"),A418,"")</f>
        <v/>
      </c>
      <c r="M418" s="74" t="str">
        <f ca="1">IF(AND(C418="Abierto",D418="Urgente"),TODAY()-E418,"")</f>
        <v/>
      </c>
      <c r="N418" s="74" t="str">
        <f>IF(AND(C418="Abierto",D418="Urgente"),RANK(M418,$M$13:$M$767,0)+COUNTIF($M$13:M418,M418)-1,"")</f>
        <v/>
      </c>
      <c r="O418" s="74" t="str">
        <f>IF(AND(C418="Abierto",D418="Alta"),A418,"")</f>
        <v/>
      </c>
      <c r="P418" s="74" t="str">
        <f ca="1">IF(AND(C418="Abierto",D418="Alta"),TODAY()-E418,"")</f>
        <v/>
      </c>
      <c r="Q418" s="74" t="str">
        <f>IF(AND(C418="Abierto",D418="Alta"),RANK(P418,$P$13:$P$767,0)+COUNTIF($P$13:P418,P418)-1+MAX(N:N),"")</f>
        <v/>
      </c>
      <c r="R418" s="74" t="str">
        <f>IF(AND(C418="Abierto",D418="Media"),A418,"")</f>
        <v/>
      </c>
      <c r="S418" s="74" t="str">
        <f ca="1">IF(AND(C418="Abierto",D418="Media"),TODAY()-E418,"")</f>
        <v/>
      </c>
      <c r="T418" s="74" t="str">
        <f>IF(AND(C418="Abierto",D418="Media"),RANK(S418,$S$13:$S$767,0)+COUNTIF($S$13:S418,S418)-1+MAX(N:N,Q:Q),"")</f>
        <v/>
      </c>
      <c r="U418" s="74" t="str">
        <f>IF(AND(C418="Abierto",D418="Baja"),A418,"")</f>
        <v/>
      </c>
      <c r="V418" s="74" t="str">
        <f ca="1">IF(AND(C418="Abierto",D418="Baja"),TODAY()-E418,"")</f>
        <v/>
      </c>
      <c r="W418" s="74" t="str">
        <f>IF(AND(C418="Abierto",D418="Baja"),RANK(V418,$V$13:$V$767,0)+COUNTIF($V$13:V418,V418)-1+MAX(N:N,Q:Q,T:T),"")</f>
        <v/>
      </c>
      <c r="X418" s="139" t="str">
        <f>IF(OR(C418="Resuelto",C418=""),"",SUM(N418,Q418,T418,W418))</f>
        <v/>
      </c>
      <c r="Y418" s="139" t="str">
        <f>IF(OR(C418="Resuelto",C418=""),"",SUM(M418,P418,S418,V418))</f>
        <v/>
      </c>
      <c r="Z418" s="139" t="str">
        <f>IF(OR(C418="Resuelto",C418=""),"",SUM(L418,O418,R418,U418))</f>
        <v/>
      </c>
      <c r="AA418" s="28">
        <v>647</v>
      </c>
      <c r="AB418" s="28" t="str">
        <f t="shared" ca="1" si="23"/>
        <v/>
      </c>
      <c r="AC418" s="75" t="str">
        <f t="shared" ca="1" si="24"/>
        <v/>
      </c>
      <c r="AH418" s="78" t="str">
        <f>IF(AI418="","",MAX($AH$5:AH417)+1)</f>
        <v/>
      </c>
      <c r="AI418" s="53" t="str">
        <f>IF(G417="","",IF(COUNTIF($AI$11:AI417,G417)=0,G417,""))</f>
        <v/>
      </c>
      <c r="AJ418" s="53" t="str">
        <f t="shared" si="25"/>
        <v/>
      </c>
      <c r="AK418" s="135"/>
    </row>
    <row r="419" spans="1:37" x14ac:dyDescent="0.25">
      <c r="A419" s="136"/>
      <c r="B419" s="136"/>
      <c r="C419" s="136"/>
      <c r="D419" s="136"/>
      <c r="E419" s="137"/>
      <c r="F419" s="137"/>
      <c r="G419" s="136"/>
      <c r="H419" s="137"/>
      <c r="I419" s="140" t="str">
        <f t="shared" si="26"/>
        <v/>
      </c>
      <c r="J419" s="140"/>
      <c r="K419" s="140"/>
      <c r="L419" s="74" t="str">
        <f>IF(AND(C419="Abierto",D419="Urgente"),A419,"")</f>
        <v/>
      </c>
      <c r="M419" s="74" t="str">
        <f ca="1">IF(AND(C419="Abierto",D419="Urgente"),TODAY()-E419,"")</f>
        <v/>
      </c>
      <c r="N419" s="74" t="str">
        <f>IF(AND(C419="Abierto",D419="Urgente"),RANK(M419,$M$13:$M$767,0)+COUNTIF($M$13:M419,M419)-1,"")</f>
        <v/>
      </c>
      <c r="O419" s="74" t="str">
        <f>IF(AND(C419="Abierto",D419="Alta"),A419,"")</f>
        <v/>
      </c>
      <c r="P419" s="74" t="str">
        <f ca="1">IF(AND(C419="Abierto",D419="Alta"),TODAY()-E419,"")</f>
        <v/>
      </c>
      <c r="Q419" s="74" t="str">
        <f>IF(AND(C419="Abierto",D419="Alta"),RANK(P419,$P$13:$P$767,0)+COUNTIF($P$13:P419,P419)-1+MAX(N:N),"")</f>
        <v/>
      </c>
      <c r="R419" s="74" t="str">
        <f>IF(AND(C419="Abierto",D419="Media"),A419,"")</f>
        <v/>
      </c>
      <c r="S419" s="74" t="str">
        <f ca="1">IF(AND(C419="Abierto",D419="Media"),TODAY()-E419,"")</f>
        <v/>
      </c>
      <c r="T419" s="74" t="str">
        <f>IF(AND(C419="Abierto",D419="Media"),RANK(S419,$S$13:$S$767,0)+COUNTIF($S$13:S419,S419)-1+MAX(N:N,Q:Q),"")</f>
        <v/>
      </c>
      <c r="U419" s="74" t="str">
        <f>IF(AND(C419="Abierto",D419="Baja"),A419,"")</f>
        <v/>
      </c>
      <c r="V419" s="74" t="str">
        <f ca="1">IF(AND(C419="Abierto",D419="Baja"),TODAY()-E419,"")</f>
        <v/>
      </c>
      <c r="W419" s="74" t="str">
        <f>IF(AND(C419="Abierto",D419="Baja"),RANK(V419,$V$13:$V$767,0)+COUNTIF($V$13:V419,V419)-1+MAX(N:N,Q:Q,T:T),"")</f>
        <v/>
      </c>
      <c r="X419" s="139" t="str">
        <f>IF(OR(C419="Resuelto",C419=""),"",SUM(N419,Q419,T419,W419))</f>
        <v/>
      </c>
      <c r="Y419" s="139" t="str">
        <f>IF(OR(C419="Resuelto",C419=""),"",SUM(M419,P419,S419,V419))</f>
        <v/>
      </c>
      <c r="Z419" s="139" t="str">
        <f>IF(OR(C419="Resuelto",C419=""),"",SUM(L419,O419,R419,U419))</f>
        <v/>
      </c>
      <c r="AA419" s="28">
        <v>648</v>
      </c>
      <c r="AB419" s="28" t="str">
        <f t="shared" ca="1" si="23"/>
        <v/>
      </c>
      <c r="AC419" s="75" t="str">
        <f t="shared" ca="1" si="24"/>
        <v/>
      </c>
      <c r="AH419" s="78" t="str">
        <f>IF(AI419="","",MAX($AH$5:AH418)+1)</f>
        <v/>
      </c>
      <c r="AI419" s="53" t="str">
        <f>IF(G418="","",IF(COUNTIF($AI$11:AI418,G418)=0,G418,""))</f>
        <v/>
      </c>
      <c r="AJ419" s="53" t="str">
        <f t="shared" si="25"/>
        <v/>
      </c>
      <c r="AK419" s="135"/>
    </row>
    <row r="420" spans="1:37" x14ac:dyDescent="0.25">
      <c r="A420" s="136"/>
      <c r="B420" s="136"/>
      <c r="C420" s="136"/>
      <c r="D420" s="136"/>
      <c r="E420" s="137"/>
      <c r="F420" s="137"/>
      <c r="G420" s="136"/>
      <c r="H420" s="137"/>
      <c r="I420" s="140" t="str">
        <f t="shared" si="26"/>
        <v/>
      </c>
      <c r="J420" s="140"/>
      <c r="K420" s="140"/>
      <c r="L420" s="74" t="str">
        <f>IF(AND(C420="Abierto",D420="Urgente"),A420,"")</f>
        <v/>
      </c>
      <c r="M420" s="74" t="str">
        <f ca="1">IF(AND(C420="Abierto",D420="Urgente"),TODAY()-E420,"")</f>
        <v/>
      </c>
      <c r="N420" s="74" t="str">
        <f>IF(AND(C420="Abierto",D420="Urgente"),RANK(M420,$M$13:$M$767,0)+COUNTIF($M$13:M420,M420)-1,"")</f>
        <v/>
      </c>
      <c r="O420" s="74" t="str">
        <f>IF(AND(C420="Abierto",D420="Alta"),A420,"")</f>
        <v/>
      </c>
      <c r="P420" s="74" t="str">
        <f ca="1">IF(AND(C420="Abierto",D420="Alta"),TODAY()-E420,"")</f>
        <v/>
      </c>
      <c r="Q420" s="74" t="str">
        <f>IF(AND(C420="Abierto",D420="Alta"),RANK(P420,$P$13:$P$767,0)+COUNTIF($P$13:P420,P420)-1+MAX(N:N),"")</f>
        <v/>
      </c>
      <c r="R420" s="74" t="str">
        <f>IF(AND(C420="Abierto",D420="Media"),A420,"")</f>
        <v/>
      </c>
      <c r="S420" s="74" t="str">
        <f ca="1">IF(AND(C420="Abierto",D420="Media"),TODAY()-E420,"")</f>
        <v/>
      </c>
      <c r="T420" s="74" t="str">
        <f>IF(AND(C420="Abierto",D420="Media"),RANK(S420,$S$13:$S$767,0)+COUNTIF($S$13:S420,S420)-1+MAX(N:N,Q:Q),"")</f>
        <v/>
      </c>
      <c r="U420" s="74" t="str">
        <f>IF(AND(C420="Abierto",D420="Baja"),A420,"")</f>
        <v/>
      </c>
      <c r="V420" s="74" t="str">
        <f ca="1">IF(AND(C420="Abierto",D420="Baja"),TODAY()-E420,"")</f>
        <v/>
      </c>
      <c r="W420" s="74" t="str">
        <f>IF(AND(C420="Abierto",D420="Baja"),RANK(V420,$V$13:$V$767,0)+COUNTIF($V$13:V420,V420)-1+MAX(N:N,Q:Q,T:T),"")</f>
        <v/>
      </c>
      <c r="X420" s="139" t="str">
        <f>IF(OR(C420="Resuelto",C420=""),"",SUM(N420,Q420,T420,W420))</f>
        <v/>
      </c>
      <c r="Y420" s="139" t="str">
        <f>IF(OR(C420="Resuelto",C420=""),"",SUM(M420,P420,S420,V420))</f>
        <v/>
      </c>
      <c r="Z420" s="139" t="str">
        <f>IF(OR(C420="Resuelto",C420=""),"",SUM(L420,O420,R420,U420))</f>
        <v/>
      </c>
      <c r="AA420" s="28">
        <v>649</v>
      </c>
      <c r="AB420" s="28" t="str">
        <f t="shared" ca="1" si="23"/>
        <v/>
      </c>
      <c r="AC420" s="75" t="str">
        <f t="shared" ca="1" si="24"/>
        <v/>
      </c>
      <c r="AH420" s="78" t="str">
        <f>IF(AI420="","",MAX($AH$5:AH419)+1)</f>
        <v/>
      </c>
      <c r="AI420" s="53" t="str">
        <f>IF(G419="","",IF(COUNTIF($AI$11:AI419,G419)=0,G419,""))</f>
        <v/>
      </c>
      <c r="AJ420" s="53" t="str">
        <f t="shared" si="25"/>
        <v/>
      </c>
      <c r="AK420" s="135"/>
    </row>
    <row r="421" spans="1:37" x14ac:dyDescent="0.25">
      <c r="A421" s="136"/>
      <c r="B421" s="136"/>
      <c r="C421" s="136"/>
      <c r="D421" s="136"/>
      <c r="E421" s="137"/>
      <c r="F421" s="137"/>
      <c r="G421" s="136"/>
      <c r="H421" s="137"/>
      <c r="I421" s="140" t="str">
        <f t="shared" si="26"/>
        <v/>
      </c>
      <c r="J421" s="140"/>
      <c r="K421" s="140"/>
      <c r="L421" s="74" t="str">
        <f>IF(AND(C421="Abierto",D421="Urgente"),A421,"")</f>
        <v/>
      </c>
      <c r="M421" s="74" t="str">
        <f ca="1">IF(AND(C421="Abierto",D421="Urgente"),TODAY()-E421,"")</f>
        <v/>
      </c>
      <c r="N421" s="74" t="str">
        <f>IF(AND(C421="Abierto",D421="Urgente"),RANK(M421,$M$13:$M$767,0)+COUNTIF($M$13:M421,M421)-1,"")</f>
        <v/>
      </c>
      <c r="O421" s="74" t="str">
        <f>IF(AND(C421="Abierto",D421="Alta"),A421,"")</f>
        <v/>
      </c>
      <c r="P421" s="74" t="str">
        <f ca="1">IF(AND(C421="Abierto",D421="Alta"),TODAY()-E421,"")</f>
        <v/>
      </c>
      <c r="Q421" s="74" t="str">
        <f>IF(AND(C421="Abierto",D421="Alta"),RANK(P421,$P$13:$P$767,0)+COUNTIF($P$13:P421,P421)-1+MAX(N:N),"")</f>
        <v/>
      </c>
      <c r="R421" s="74" t="str">
        <f>IF(AND(C421="Abierto",D421="Media"),A421,"")</f>
        <v/>
      </c>
      <c r="S421" s="74" t="str">
        <f ca="1">IF(AND(C421="Abierto",D421="Media"),TODAY()-E421,"")</f>
        <v/>
      </c>
      <c r="T421" s="74" t="str">
        <f>IF(AND(C421="Abierto",D421="Media"),RANK(S421,$S$13:$S$767,0)+COUNTIF($S$13:S421,S421)-1+MAX(N:N,Q:Q),"")</f>
        <v/>
      </c>
      <c r="U421" s="74" t="str">
        <f>IF(AND(C421="Abierto",D421="Baja"),A421,"")</f>
        <v/>
      </c>
      <c r="V421" s="74" t="str">
        <f ca="1">IF(AND(C421="Abierto",D421="Baja"),TODAY()-E421,"")</f>
        <v/>
      </c>
      <c r="W421" s="74" t="str">
        <f>IF(AND(C421="Abierto",D421="Baja"),RANK(V421,$V$13:$V$767,0)+COUNTIF($V$13:V421,V421)-1+MAX(N:N,Q:Q,T:T),"")</f>
        <v/>
      </c>
      <c r="X421" s="139" t="str">
        <f>IF(OR(C421="Resuelto",C421=""),"",SUM(N421,Q421,T421,W421))</f>
        <v/>
      </c>
      <c r="Y421" s="139" t="str">
        <f>IF(OR(C421="Resuelto",C421=""),"",SUM(M421,P421,S421,V421))</f>
        <v/>
      </c>
      <c r="Z421" s="139" t="str">
        <f>IF(OR(C421="Resuelto",C421=""),"",SUM(L421,O421,R421,U421))</f>
        <v/>
      </c>
      <c r="AA421" s="28">
        <v>650</v>
      </c>
      <c r="AB421" s="28" t="str">
        <f t="shared" ca="1" si="23"/>
        <v/>
      </c>
      <c r="AC421" s="75" t="str">
        <f t="shared" ca="1" si="24"/>
        <v/>
      </c>
      <c r="AH421" s="78" t="str">
        <f>IF(AI421="","",MAX($AH$5:AH420)+1)</f>
        <v/>
      </c>
      <c r="AI421" s="53" t="str">
        <f>IF(G420="","",IF(COUNTIF($AI$11:AI420,G420)=0,G420,""))</f>
        <v/>
      </c>
      <c r="AJ421" s="53" t="str">
        <f t="shared" si="25"/>
        <v/>
      </c>
      <c r="AK421" s="135"/>
    </row>
    <row r="422" spans="1:37" x14ac:dyDescent="0.25">
      <c r="A422" s="136"/>
      <c r="B422" s="136"/>
      <c r="C422" s="136"/>
      <c r="D422" s="136"/>
      <c r="E422" s="137"/>
      <c r="F422" s="137"/>
      <c r="G422" s="136"/>
      <c r="H422" s="137"/>
      <c r="I422" s="140" t="str">
        <f t="shared" si="26"/>
        <v/>
      </c>
      <c r="J422" s="140"/>
      <c r="K422" s="140"/>
      <c r="L422" s="74" t="str">
        <f>IF(AND(C422="Abierto",D422="Urgente"),A422,"")</f>
        <v/>
      </c>
      <c r="M422" s="74" t="str">
        <f ca="1">IF(AND(C422="Abierto",D422="Urgente"),TODAY()-E422,"")</f>
        <v/>
      </c>
      <c r="N422" s="74" t="str">
        <f>IF(AND(C422="Abierto",D422="Urgente"),RANK(M422,$M$13:$M$767,0)+COUNTIF($M$13:M422,M422)-1,"")</f>
        <v/>
      </c>
      <c r="O422" s="74" t="str">
        <f>IF(AND(C422="Abierto",D422="Alta"),A422,"")</f>
        <v/>
      </c>
      <c r="P422" s="74" t="str">
        <f ca="1">IF(AND(C422="Abierto",D422="Alta"),TODAY()-E422,"")</f>
        <v/>
      </c>
      <c r="Q422" s="74" t="str">
        <f>IF(AND(C422="Abierto",D422="Alta"),RANK(P422,$P$13:$P$767,0)+COUNTIF($P$13:P422,P422)-1+MAX(N:N),"")</f>
        <v/>
      </c>
      <c r="R422" s="74" t="str">
        <f>IF(AND(C422="Abierto",D422="Media"),A422,"")</f>
        <v/>
      </c>
      <c r="S422" s="74" t="str">
        <f ca="1">IF(AND(C422="Abierto",D422="Media"),TODAY()-E422,"")</f>
        <v/>
      </c>
      <c r="T422" s="74" t="str">
        <f>IF(AND(C422="Abierto",D422="Media"),RANK(S422,$S$13:$S$767,0)+COUNTIF($S$13:S422,S422)-1+MAX(N:N,Q:Q),"")</f>
        <v/>
      </c>
      <c r="U422" s="74" t="str">
        <f>IF(AND(C422="Abierto",D422="Baja"),A422,"")</f>
        <v/>
      </c>
      <c r="V422" s="74" t="str">
        <f ca="1">IF(AND(C422="Abierto",D422="Baja"),TODAY()-E422,"")</f>
        <v/>
      </c>
      <c r="W422" s="74" t="str">
        <f>IF(AND(C422="Abierto",D422="Baja"),RANK(V422,$V$13:$V$767,0)+COUNTIF($V$13:V422,V422)-1+MAX(N:N,Q:Q,T:T),"")</f>
        <v/>
      </c>
      <c r="X422" s="139" t="str">
        <f>IF(OR(C422="Resuelto",C422=""),"",SUM(N422,Q422,T422,W422))</f>
        <v/>
      </c>
      <c r="Y422" s="139" t="str">
        <f>IF(OR(C422="Resuelto",C422=""),"",SUM(M422,P422,S422,V422))</f>
        <v/>
      </c>
      <c r="Z422" s="139" t="str">
        <f>IF(OR(C422="Resuelto",C422=""),"",SUM(L422,O422,R422,U422))</f>
        <v/>
      </c>
      <c r="AA422" s="28">
        <v>651</v>
      </c>
      <c r="AB422" s="28" t="str">
        <f t="shared" ca="1" si="23"/>
        <v/>
      </c>
      <c r="AC422" s="75" t="str">
        <f t="shared" ca="1" si="24"/>
        <v/>
      </c>
      <c r="AH422" s="78" t="str">
        <f>IF(AI422="","",MAX($AH$5:AH421)+1)</f>
        <v/>
      </c>
      <c r="AI422" s="53" t="str">
        <f>IF(G421="","",IF(COUNTIF($AI$11:AI421,G421)=0,G421,""))</f>
        <v/>
      </c>
      <c r="AJ422" s="53" t="str">
        <f t="shared" si="25"/>
        <v/>
      </c>
      <c r="AK422" s="135"/>
    </row>
    <row r="423" spans="1:37" x14ac:dyDescent="0.25">
      <c r="A423" s="136"/>
      <c r="B423" s="136"/>
      <c r="C423" s="136"/>
      <c r="D423" s="136"/>
      <c r="E423" s="137"/>
      <c r="F423" s="137"/>
      <c r="G423" s="136"/>
      <c r="H423" s="137"/>
      <c r="I423" s="140" t="str">
        <f t="shared" si="26"/>
        <v/>
      </c>
      <c r="J423" s="140"/>
      <c r="K423" s="140"/>
      <c r="L423" s="74" t="str">
        <f>IF(AND(C423="Abierto",D423="Urgente"),A423,"")</f>
        <v/>
      </c>
      <c r="M423" s="74" t="str">
        <f ca="1">IF(AND(C423="Abierto",D423="Urgente"),TODAY()-E423,"")</f>
        <v/>
      </c>
      <c r="N423" s="74" t="str">
        <f>IF(AND(C423="Abierto",D423="Urgente"),RANK(M423,$M$13:$M$767,0)+COUNTIF($M$13:M423,M423)-1,"")</f>
        <v/>
      </c>
      <c r="O423" s="74" t="str">
        <f>IF(AND(C423="Abierto",D423="Alta"),A423,"")</f>
        <v/>
      </c>
      <c r="P423" s="74" t="str">
        <f ca="1">IF(AND(C423="Abierto",D423="Alta"),TODAY()-E423,"")</f>
        <v/>
      </c>
      <c r="Q423" s="74" t="str">
        <f>IF(AND(C423="Abierto",D423="Alta"),RANK(P423,$P$13:$P$767,0)+COUNTIF($P$13:P423,P423)-1+MAX(N:N),"")</f>
        <v/>
      </c>
      <c r="R423" s="74" t="str">
        <f>IF(AND(C423="Abierto",D423="Media"),A423,"")</f>
        <v/>
      </c>
      <c r="S423" s="74" t="str">
        <f ca="1">IF(AND(C423="Abierto",D423="Media"),TODAY()-E423,"")</f>
        <v/>
      </c>
      <c r="T423" s="74" t="str">
        <f>IF(AND(C423="Abierto",D423="Media"),RANK(S423,$S$13:$S$767,0)+COUNTIF($S$13:S423,S423)-1+MAX(N:N,Q:Q),"")</f>
        <v/>
      </c>
      <c r="U423" s="74" t="str">
        <f>IF(AND(C423="Abierto",D423="Baja"),A423,"")</f>
        <v/>
      </c>
      <c r="V423" s="74" t="str">
        <f ca="1">IF(AND(C423="Abierto",D423="Baja"),TODAY()-E423,"")</f>
        <v/>
      </c>
      <c r="W423" s="74" t="str">
        <f>IF(AND(C423="Abierto",D423="Baja"),RANK(V423,$V$13:$V$767,0)+COUNTIF($V$13:V423,V423)-1+MAX(N:N,Q:Q,T:T),"")</f>
        <v/>
      </c>
      <c r="X423" s="139" t="str">
        <f>IF(OR(C423="Resuelto",C423=""),"",SUM(N423,Q423,T423,W423))</f>
        <v/>
      </c>
      <c r="Y423" s="139" t="str">
        <f>IF(OR(C423="Resuelto",C423=""),"",SUM(M423,P423,S423,V423))</f>
        <v/>
      </c>
      <c r="Z423" s="139" t="str">
        <f>IF(OR(C423="Resuelto",C423=""),"",SUM(L423,O423,R423,U423))</f>
        <v/>
      </c>
      <c r="AA423" s="28">
        <v>652</v>
      </c>
      <c r="AB423" s="28" t="str">
        <f t="shared" ca="1" si="23"/>
        <v/>
      </c>
      <c r="AC423" s="75" t="str">
        <f t="shared" ca="1" si="24"/>
        <v/>
      </c>
      <c r="AH423" s="78" t="str">
        <f>IF(AI423="","",MAX($AH$5:AH422)+1)</f>
        <v/>
      </c>
      <c r="AI423" s="53" t="str">
        <f>IF(G422="","",IF(COUNTIF($AI$11:AI422,G422)=0,G422,""))</f>
        <v/>
      </c>
      <c r="AJ423" s="53" t="str">
        <f t="shared" si="25"/>
        <v/>
      </c>
      <c r="AK423" s="135"/>
    </row>
    <row r="424" spans="1:37" x14ac:dyDescent="0.25">
      <c r="A424" s="136"/>
      <c r="B424" s="136"/>
      <c r="C424" s="136"/>
      <c r="D424" s="136"/>
      <c r="E424" s="137"/>
      <c r="F424" s="137"/>
      <c r="G424" s="136"/>
      <c r="H424" s="137"/>
      <c r="I424" s="140" t="str">
        <f t="shared" si="26"/>
        <v/>
      </c>
      <c r="J424" s="140"/>
      <c r="K424" s="140"/>
      <c r="L424" s="74" t="str">
        <f>IF(AND(C424="Abierto",D424="Urgente"),A424,"")</f>
        <v/>
      </c>
      <c r="M424" s="74" t="str">
        <f ca="1">IF(AND(C424="Abierto",D424="Urgente"),TODAY()-E424,"")</f>
        <v/>
      </c>
      <c r="N424" s="74" t="str">
        <f>IF(AND(C424="Abierto",D424="Urgente"),RANK(M424,$M$13:$M$767,0)+COUNTIF($M$13:M424,M424)-1,"")</f>
        <v/>
      </c>
      <c r="O424" s="74" t="str">
        <f>IF(AND(C424="Abierto",D424="Alta"),A424,"")</f>
        <v/>
      </c>
      <c r="P424" s="74" t="str">
        <f ca="1">IF(AND(C424="Abierto",D424="Alta"),TODAY()-E424,"")</f>
        <v/>
      </c>
      <c r="Q424" s="74" t="str">
        <f>IF(AND(C424="Abierto",D424="Alta"),RANK(P424,$P$13:$P$767,0)+COUNTIF($P$13:P424,P424)-1+MAX(N:N),"")</f>
        <v/>
      </c>
      <c r="R424" s="74" t="str">
        <f>IF(AND(C424="Abierto",D424="Media"),A424,"")</f>
        <v/>
      </c>
      <c r="S424" s="74" t="str">
        <f ca="1">IF(AND(C424="Abierto",D424="Media"),TODAY()-E424,"")</f>
        <v/>
      </c>
      <c r="T424" s="74" t="str">
        <f>IF(AND(C424="Abierto",D424="Media"),RANK(S424,$S$13:$S$767,0)+COUNTIF($S$13:S424,S424)-1+MAX(N:N,Q:Q),"")</f>
        <v/>
      </c>
      <c r="U424" s="74" t="str">
        <f>IF(AND(C424="Abierto",D424="Baja"),A424,"")</f>
        <v/>
      </c>
      <c r="V424" s="74" t="str">
        <f ca="1">IF(AND(C424="Abierto",D424="Baja"),TODAY()-E424,"")</f>
        <v/>
      </c>
      <c r="W424" s="74" t="str">
        <f>IF(AND(C424="Abierto",D424="Baja"),RANK(V424,$V$13:$V$767,0)+COUNTIF($V$13:V424,V424)-1+MAX(N:N,Q:Q,T:T),"")</f>
        <v/>
      </c>
      <c r="X424" s="139" t="str">
        <f>IF(OR(C424="Resuelto",C424=""),"",SUM(N424,Q424,T424,W424))</f>
        <v/>
      </c>
      <c r="Y424" s="139" t="str">
        <f>IF(OR(C424="Resuelto",C424=""),"",SUM(M424,P424,S424,V424))</f>
        <v/>
      </c>
      <c r="Z424" s="139" t="str">
        <f>IF(OR(C424="Resuelto",C424=""),"",SUM(L424,O424,R424,U424))</f>
        <v/>
      </c>
      <c r="AA424" s="28">
        <v>653</v>
      </c>
      <c r="AB424" s="28" t="str">
        <f t="shared" ca="1" si="23"/>
        <v/>
      </c>
      <c r="AC424" s="75" t="str">
        <f t="shared" ca="1" si="24"/>
        <v/>
      </c>
      <c r="AH424" s="78" t="str">
        <f>IF(AI424="","",MAX($AH$5:AH423)+1)</f>
        <v/>
      </c>
      <c r="AI424" s="53" t="str">
        <f>IF(G423="","",IF(COUNTIF($AI$11:AI423,G423)=0,G423,""))</f>
        <v/>
      </c>
      <c r="AJ424" s="53" t="str">
        <f t="shared" si="25"/>
        <v/>
      </c>
      <c r="AK424" s="135"/>
    </row>
    <row r="425" spans="1:37" x14ac:dyDescent="0.25">
      <c r="A425" s="136"/>
      <c r="B425" s="136"/>
      <c r="C425" s="136"/>
      <c r="D425" s="136"/>
      <c r="E425" s="137"/>
      <c r="F425" s="137"/>
      <c r="G425" s="136"/>
      <c r="H425" s="137"/>
      <c r="I425" s="140" t="str">
        <f t="shared" si="26"/>
        <v/>
      </c>
      <c r="J425" s="140"/>
      <c r="K425" s="140"/>
      <c r="L425" s="74" t="str">
        <f>IF(AND(C425="Abierto",D425="Urgente"),A425,"")</f>
        <v/>
      </c>
      <c r="M425" s="74" t="str">
        <f ca="1">IF(AND(C425="Abierto",D425="Urgente"),TODAY()-E425,"")</f>
        <v/>
      </c>
      <c r="N425" s="74" t="str">
        <f>IF(AND(C425="Abierto",D425="Urgente"),RANK(M425,$M$13:$M$767,0)+COUNTIF($M$13:M425,M425)-1,"")</f>
        <v/>
      </c>
      <c r="O425" s="74" t="str">
        <f>IF(AND(C425="Abierto",D425="Alta"),A425,"")</f>
        <v/>
      </c>
      <c r="P425" s="74" t="str">
        <f ca="1">IF(AND(C425="Abierto",D425="Alta"),TODAY()-E425,"")</f>
        <v/>
      </c>
      <c r="Q425" s="74" t="str">
        <f>IF(AND(C425="Abierto",D425="Alta"),RANK(P425,$P$13:$P$767,0)+COUNTIF($P$13:P425,P425)-1+MAX(N:N),"")</f>
        <v/>
      </c>
      <c r="R425" s="74" t="str">
        <f>IF(AND(C425="Abierto",D425="Media"),A425,"")</f>
        <v/>
      </c>
      <c r="S425" s="74" t="str">
        <f ca="1">IF(AND(C425="Abierto",D425="Media"),TODAY()-E425,"")</f>
        <v/>
      </c>
      <c r="T425" s="74" t="str">
        <f>IF(AND(C425="Abierto",D425="Media"),RANK(S425,$S$13:$S$767,0)+COUNTIF($S$13:S425,S425)-1+MAX(N:N,Q:Q),"")</f>
        <v/>
      </c>
      <c r="U425" s="74" t="str">
        <f>IF(AND(C425="Abierto",D425="Baja"),A425,"")</f>
        <v/>
      </c>
      <c r="V425" s="74" t="str">
        <f ca="1">IF(AND(C425="Abierto",D425="Baja"),TODAY()-E425,"")</f>
        <v/>
      </c>
      <c r="W425" s="74" t="str">
        <f>IF(AND(C425="Abierto",D425="Baja"),RANK(V425,$V$13:$V$767,0)+COUNTIF($V$13:V425,V425)-1+MAX(N:N,Q:Q,T:T),"")</f>
        <v/>
      </c>
      <c r="X425" s="139" t="str">
        <f>IF(OR(C425="Resuelto",C425=""),"",SUM(N425,Q425,T425,W425))</f>
        <v/>
      </c>
      <c r="Y425" s="139" t="str">
        <f>IF(OR(C425="Resuelto",C425=""),"",SUM(M425,P425,S425,V425))</f>
        <v/>
      </c>
      <c r="Z425" s="139" t="str">
        <f>IF(OR(C425="Resuelto",C425=""),"",SUM(L425,O425,R425,U425))</f>
        <v/>
      </c>
      <c r="AA425" s="28">
        <v>654</v>
      </c>
      <c r="AB425" s="28" t="str">
        <f t="shared" ca="1" si="23"/>
        <v/>
      </c>
      <c r="AC425" s="75" t="str">
        <f t="shared" ca="1" si="24"/>
        <v/>
      </c>
      <c r="AH425" s="78" t="str">
        <f>IF(AI425="","",MAX($AH$5:AH424)+1)</f>
        <v/>
      </c>
      <c r="AI425" s="53" t="str">
        <f>IF(G424="","",IF(COUNTIF($AI$11:AI424,G424)=0,G424,""))</f>
        <v/>
      </c>
      <c r="AJ425" s="53" t="str">
        <f t="shared" si="25"/>
        <v/>
      </c>
      <c r="AK425" s="135"/>
    </row>
    <row r="426" spans="1:37" x14ac:dyDescent="0.25">
      <c r="A426" s="136"/>
      <c r="B426" s="136"/>
      <c r="C426" s="136"/>
      <c r="D426" s="136"/>
      <c r="E426" s="137"/>
      <c r="F426" s="137"/>
      <c r="G426" s="136"/>
      <c r="H426" s="137"/>
      <c r="I426" s="140" t="str">
        <f t="shared" si="26"/>
        <v/>
      </c>
      <c r="J426" s="140"/>
      <c r="K426" s="140"/>
      <c r="L426" s="74" t="str">
        <f>IF(AND(C426="Abierto",D426="Urgente"),A426,"")</f>
        <v/>
      </c>
      <c r="M426" s="74" t="str">
        <f ca="1">IF(AND(C426="Abierto",D426="Urgente"),TODAY()-E426,"")</f>
        <v/>
      </c>
      <c r="N426" s="74" t="str">
        <f>IF(AND(C426="Abierto",D426="Urgente"),RANK(M426,$M$13:$M$767,0)+COUNTIF($M$13:M426,M426)-1,"")</f>
        <v/>
      </c>
      <c r="O426" s="74" t="str">
        <f>IF(AND(C426="Abierto",D426="Alta"),A426,"")</f>
        <v/>
      </c>
      <c r="P426" s="74" t="str">
        <f ca="1">IF(AND(C426="Abierto",D426="Alta"),TODAY()-E426,"")</f>
        <v/>
      </c>
      <c r="Q426" s="74" t="str">
        <f>IF(AND(C426="Abierto",D426="Alta"),RANK(P426,$P$13:$P$767,0)+COUNTIF($P$13:P426,P426)-1+MAX(N:N),"")</f>
        <v/>
      </c>
      <c r="R426" s="74" t="str">
        <f>IF(AND(C426="Abierto",D426="Media"),A426,"")</f>
        <v/>
      </c>
      <c r="S426" s="74" t="str">
        <f ca="1">IF(AND(C426="Abierto",D426="Media"),TODAY()-E426,"")</f>
        <v/>
      </c>
      <c r="T426" s="74" t="str">
        <f>IF(AND(C426="Abierto",D426="Media"),RANK(S426,$S$13:$S$767,0)+COUNTIF($S$13:S426,S426)-1+MAX(N:N,Q:Q),"")</f>
        <v/>
      </c>
      <c r="U426" s="74" t="str">
        <f>IF(AND(C426="Abierto",D426="Baja"),A426,"")</f>
        <v/>
      </c>
      <c r="V426" s="74" t="str">
        <f ca="1">IF(AND(C426="Abierto",D426="Baja"),TODAY()-E426,"")</f>
        <v/>
      </c>
      <c r="W426" s="74" t="str">
        <f>IF(AND(C426="Abierto",D426="Baja"),RANK(V426,$V$13:$V$767,0)+COUNTIF($V$13:V426,V426)-1+MAX(N:N,Q:Q,T:T),"")</f>
        <v/>
      </c>
      <c r="X426" s="139" t="str">
        <f>IF(OR(C426="Resuelto",C426=""),"",SUM(N426,Q426,T426,W426))</f>
        <v/>
      </c>
      <c r="Y426" s="139" t="str">
        <f>IF(OR(C426="Resuelto",C426=""),"",SUM(M426,P426,S426,V426))</f>
        <v/>
      </c>
      <c r="Z426" s="139" t="str">
        <f>IF(OR(C426="Resuelto",C426=""),"",SUM(L426,O426,R426,U426))</f>
        <v/>
      </c>
      <c r="AA426" s="28">
        <v>655</v>
      </c>
      <c r="AB426" s="28" t="str">
        <f t="shared" ca="1" si="23"/>
        <v/>
      </c>
      <c r="AC426" s="75" t="str">
        <f t="shared" ca="1" si="24"/>
        <v/>
      </c>
      <c r="AH426" s="78" t="str">
        <f>IF(AI426="","",MAX($AH$5:AH425)+1)</f>
        <v/>
      </c>
      <c r="AI426" s="53" t="str">
        <f>IF(G425="","",IF(COUNTIF($AI$11:AI425,G425)=0,G425,""))</f>
        <v/>
      </c>
      <c r="AJ426" s="53" t="str">
        <f t="shared" si="25"/>
        <v/>
      </c>
      <c r="AK426" s="135"/>
    </row>
    <row r="427" spans="1:37" x14ac:dyDescent="0.25">
      <c r="A427" s="136"/>
      <c r="B427" s="136"/>
      <c r="C427" s="136"/>
      <c r="D427" s="136"/>
      <c r="E427" s="137"/>
      <c r="F427" s="137"/>
      <c r="G427" s="136"/>
      <c r="H427" s="137"/>
      <c r="I427" s="140" t="str">
        <f t="shared" si="26"/>
        <v/>
      </c>
      <c r="J427" s="140"/>
      <c r="K427" s="140"/>
      <c r="L427" s="74" t="str">
        <f>IF(AND(C427="Abierto",D427="Urgente"),A427,"")</f>
        <v/>
      </c>
      <c r="M427" s="74" t="str">
        <f ca="1">IF(AND(C427="Abierto",D427="Urgente"),TODAY()-E427,"")</f>
        <v/>
      </c>
      <c r="N427" s="74" t="str">
        <f>IF(AND(C427="Abierto",D427="Urgente"),RANK(M427,$M$13:$M$767,0)+COUNTIF($M$13:M427,M427)-1,"")</f>
        <v/>
      </c>
      <c r="O427" s="74" t="str">
        <f>IF(AND(C427="Abierto",D427="Alta"),A427,"")</f>
        <v/>
      </c>
      <c r="P427" s="74" t="str">
        <f ca="1">IF(AND(C427="Abierto",D427="Alta"),TODAY()-E427,"")</f>
        <v/>
      </c>
      <c r="Q427" s="74" t="str">
        <f>IF(AND(C427="Abierto",D427="Alta"),RANK(P427,$P$13:$P$767,0)+COUNTIF($P$13:P427,P427)-1+MAX(N:N),"")</f>
        <v/>
      </c>
      <c r="R427" s="74" t="str">
        <f>IF(AND(C427="Abierto",D427="Media"),A427,"")</f>
        <v/>
      </c>
      <c r="S427" s="74" t="str">
        <f ca="1">IF(AND(C427="Abierto",D427="Media"),TODAY()-E427,"")</f>
        <v/>
      </c>
      <c r="T427" s="74" t="str">
        <f>IF(AND(C427="Abierto",D427="Media"),RANK(S427,$S$13:$S$767,0)+COUNTIF($S$13:S427,S427)-1+MAX(N:N,Q:Q),"")</f>
        <v/>
      </c>
      <c r="U427" s="74" t="str">
        <f>IF(AND(C427="Abierto",D427="Baja"),A427,"")</f>
        <v/>
      </c>
      <c r="V427" s="74" t="str">
        <f ca="1">IF(AND(C427="Abierto",D427="Baja"),TODAY()-E427,"")</f>
        <v/>
      </c>
      <c r="W427" s="74" t="str">
        <f>IF(AND(C427="Abierto",D427="Baja"),RANK(V427,$V$13:$V$767,0)+COUNTIF($V$13:V427,V427)-1+MAX(N:N,Q:Q,T:T),"")</f>
        <v/>
      </c>
      <c r="X427" s="139" t="str">
        <f>IF(OR(C427="Resuelto",C427=""),"",SUM(N427,Q427,T427,W427))</f>
        <v/>
      </c>
      <c r="Y427" s="139" t="str">
        <f>IF(OR(C427="Resuelto",C427=""),"",SUM(M427,P427,S427,V427))</f>
        <v/>
      </c>
      <c r="Z427" s="139" t="str">
        <f>IF(OR(C427="Resuelto",C427=""),"",SUM(L427,O427,R427,U427))</f>
        <v/>
      </c>
      <c r="AA427" s="28">
        <v>656</v>
      </c>
      <c r="AB427" s="28" t="str">
        <f t="shared" ca="1" si="23"/>
        <v/>
      </c>
      <c r="AC427" s="75" t="str">
        <f t="shared" ca="1" si="24"/>
        <v/>
      </c>
      <c r="AH427" s="78" t="str">
        <f>IF(AI427="","",MAX($AH$5:AH426)+1)</f>
        <v/>
      </c>
      <c r="AI427" s="53" t="str">
        <f>IF(G426="","",IF(COUNTIF($AI$11:AI426,G426)=0,G426,""))</f>
        <v/>
      </c>
      <c r="AJ427" s="53" t="str">
        <f t="shared" si="25"/>
        <v/>
      </c>
      <c r="AK427" s="135"/>
    </row>
    <row r="428" spans="1:37" x14ac:dyDescent="0.25">
      <c r="A428" s="136"/>
      <c r="B428" s="136"/>
      <c r="C428" s="136"/>
      <c r="D428" s="136"/>
      <c r="E428" s="137"/>
      <c r="F428" s="137"/>
      <c r="G428" s="136"/>
      <c r="H428" s="137"/>
      <c r="I428" s="140" t="str">
        <f t="shared" si="26"/>
        <v/>
      </c>
      <c r="J428" s="140"/>
      <c r="K428" s="140"/>
      <c r="L428" s="74" t="str">
        <f>IF(AND(C428="Abierto",D428="Urgente"),A428,"")</f>
        <v/>
      </c>
      <c r="M428" s="74" t="str">
        <f ca="1">IF(AND(C428="Abierto",D428="Urgente"),TODAY()-E428,"")</f>
        <v/>
      </c>
      <c r="N428" s="74" t="str">
        <f>IF(AND(C428="Abierto",D428="Urgente"),RANK(M428,$M$13:$M$767,0)+COUNTIF($M$13:M428,M428)-1,"")</f>
        <v/>
      </c>
      <c r="O428" s="74" t="str">
        <f>IF(AND(C428="Abierto",D428="Alta"),A428,"")</f>
        <v/>
      </c>
      <c r="P428" s="74" t="str">
        <f ca="1">IF(AND(C428="Abierto",D428="Alta"),TODAY()-E428,"")</f>
        <v/>
      </c>
      <c r="Q428" s="74" t="str">
        <f>IF(AND(C428="Abierto",D428="Alta"),RANK(P428,$P$13:$P$767,0)+COUNTIF($P$13:P428,P428)-1+MAX(N:N),"")</f>
        <v/>
      </c>
      <c r="R428" s="74" t="str">
        <f>IF(AND(C428="Abierto",D428="Media"),A428,"")</f>
        <v/>
      </c>
      <c r="S428" s="74" t="str">
        <f ca="1">IF(AND(C428="Abierto",D428="Media"),TODAY()-E428,"")</f>
        <v/>
      </c>
      <c r="T428" s="74" t="str">
        <f>IF(AND(C428="Abierto",D428="Media"),RANK(S428,$S$13:$S$767,0)+COUNTIF($S$13:S428,S428)-1+MAX(N:N,Q:Q),"")</f>
        <v/>
      </c>
      <c r="U428" s="74" t="str">
        <f>IF(AND(C428="Abierto",D428="Baja"),A428,"")</f>
        <v/>
      </c>
      <c r="V428" s="74" t="str">
        <f ca="1">IF(AND(C428="Abierto",D428="Baja"),TODAY()-E428,"")</f>
        <v/>
      </c>
      <c r="W428" s="74" t="str">
        <f>IF(AND(C428="Abierto",D428="Baja"),RANK(V428,$V$13:$V$767,0)+COUNTIF($V$13:V428,V428)-1+MAX(N:N,Q:Q,T:T),"")</f>
        <v/>
      </c>
      <c r="X428" s="139" t="str">
        <f>IF(OR(C428="Resuelto",C428=""),"",SUM(N428,Q428,T428,W428))</f>
        <v/>
      </c>
      <c r="Y428" s="139" t="str">
        <f>IF(OR(C428="Resuelto",C428=""),"",SUM(M428,P428,S428,V428))</f>
        <v/>
      </c>
      <c r="Z428" s="139" t="str">
        <f>IF(OR(C428="Resuelto",C428=""),"",SUM(L428,O428,R428,U428))</f>
        <v/>
      </c>
      <c r="AA428" s="28">
        <v>657</v>
      </c>
      <c r="AB428" s="28" t="str">
        <f t="shared" ca="1" si="23"/>
        <v/>
      </c>
      <c r="AC428" s="75" t="str">
        <f t="shared" ca="1" si="24"/>
        <v/>
      </c>
      <c r="AH428" s="78" t="str">
        <f>IF(AI428="","",MAX($AH$5:AH427)+1)</f>
        <v/>
      </c>
      <c r="AI428" s="53" t="str">
        <f>IF(G427="","",IF(COUNTIF($AI$11:AI427,G427)=0,G427,""))</f>
        <v/>
      </c>
      <c r="AJ428" s="53" t="str">
        <f t="shared" si="25"/>
        <v/>
      </c>
      <c r="AK428" s="135"/>
    </row>
    <row r="429" spans="1:37" x14ac:dyDescent="0.25">
      <c r="A429" s="136"/>
      <c r="B429" s="136"/>
      <c r="C429" s="136"/>
      <c r="D429" s="136"/>
      <c r="E429" s="137"/>
      <c r="F429" s="137"/>
      <c r="G429" s="136"/>
      <c r="H429" s="137"/>
      <c r="I429" s="140" t="str">
        <f t="shared" si="26"/>
        <v/>
      </c>
      <c r="J429" s="140"/>
      <c r="K429" s="140"/>
      <c r="L429" s="74" t="str">
        <f>IF(AND(C429="Abierto",D429="Urgente"),A429,"")</f>
        <v/>
      </c>
      <c r="M429" s="74" t="str">
        <f ca="1">IF(AND(C429="Abierto",D429="Urgente"),TODAY()-E429,"")</f>
        <v/>
      </c>
      <c r="N429" s="74" t="str">
        <f>IF(AND(C429="Abierto",D429="Urgente"),RANK(M429,$M$13:$M$767,0)+COUNTIF($M$13:M429,M429)-1,"")</f>
        <v/>
      </c>
      <c r="O429" s="74" t="str">
        <f>IF(AND(C429="Abierto",D429="Alta"),A429,"")</f>
        <v/>
      </c>
      <c r="P429" s="74" t="str">
        <f ca="1">IF(AND(C429="Abierto",D429="Alta"),TODAY()-E429,"")</f>
        <v/>
      </c>
      <c r="Q429" s="74" t="str">
        <f>IF(AND(C429="Abierto",D429="Alta"),RANK(P429,$P$13:$P$767,0)+COUNTIF($P$13:P429,P429)-1+MAX(N:N),"")</f>
        <v/>
      </c>
      <c r="R429" s="74" t="str">
        <f>IF(AND(C429="Abierto",D429="Media"),A429,"")</f>
        <v/>
      </c>
      <c r="S429" s="74" t="str">
        <f ca="1">IF(AND(C429="Abierto",D429="Media"),TODAY()-E429,"")</f>
        <v/>
      </c>
      <c r="T429" s="74" t="str">
        <f>IF(AND(C429="Abierto",D429="Media"),RANK(S429,$S$13:$S$767,0)+COUNTIF($S$13:S429,S429)-1+MAX(N:N,Q:Q),"")</f>
        <v/>
      </c>
      <c r="U429" s="74" t="str">
        <f>IF(AND(C429="Abierto",D429="Baja"),A429,"")</f>
        <v/>
      </c>
      <c r="V429" s="74" t="str">
        <f ca="1">IF(AND(C429="Abierto",D429="Baja"),TODAY()-E429,"")</f>
        <v/>
      </c>
      <c r="W429" s="74" t="str">
        <f>IF(AND(C429="Abierto",D429="Baja"),RANK(V429,$V$13:$V$767,0)+COUNTIF($V$13:V429,V429)-1+MAX(N:N,Q:Q,T:T),"")</f>
        <v/>
      </c>
      <c r="X429" s="139" t="str">
        <f>IF(OR(C429="Resuelto",C429=""),"",SUM(N429,Q429,T429,W429))</f>
        <v/>
      </c>
      <c r="Y429" s="139" t="str">
        <f>IF(OR(C429="Resuelto",C429=""),"",SUM(M429,P429,S429,V429))</f>
        <v/>
      </c>
      <c r="Z429" s="139" t="str">
        <f>IF(OR(C429="Resuelto",C429=""),"",SUM(L429,O429,R429,U429))</f>
        <v/>
      </c>
      <c r="AA429" s="28">
        <v>658</v>
      </c>
      <c r="AB429" s="28" t="str">
        <f t="shared" ca="1" si="23"/>
        <v/>
      </c>
      <c r="AC429" s="75" t="str">
        <f t="shared" ca="1" si="24"/>
        <v/>
      </c>
      <c r="AH429" s="78" t="str">
        <f>IF(AI429="","",MAX($AH$5:AH428)+1)</f>
        <v/>
      </c>
      <c r="AI429" s="53" t="str">
        <f>IF(G428="","",IF(COUNTIF($AI$11:AI428,G428)=0,G428,""))</f>
        <v/>
      </c>
      <c r="AJ429" s="53" t="str">
        <f t="shared" si="25"/>
        <v/>
      </c>
      <c r="AK429" s="135"/>
    </row>
    <row r="430" spans="1:37" x14ac:dyDescent="0.25">
      <c r="A430" s="136"/>
      <c r="B430" s="136"/>
      <c r="C430" s="136"/>
      <c r="D430" s="136"/>
      <c r="E430" s="137"/>
      <c r="F430" s="137"/>
      <c r="G430" s="136"/>
      <c r="H430" s="137"/>
      <c r="I430" s="140" t="str">
        <f t="shared" si="26"/>
        <v/>
      </c>
      <c r="J430" s="140"/>
      <c r="K430" s="140"/>
      <c r="L430" s="74" t="str">
        <f>IF(AND(C430="Abierto",D430="Urgente"),A430,"")</f>
        <v/>
      </c>
      <c r="M430" s="74" t="str">
        <f ca="1">IF(AND(C430="Abierto",D430="Urgente"),TODAY()-E430,"")</f>
        <v/>
      </c>
      <c r="N430" s="74" t="str">
        <f>IF(AND(C430="Abierto",D430="Urgente"),RANK(M430,$M$13:$M$767,0)+COUNTIF($M$13:M430,M430)-1,"")</f>
        <v/>
      </c>
      <c r="O430" s="74" t="str">
        <f>IF(AND(C430="Abierto",D430="Alta"),A430,"")</f>
        <v/>
      </c>
      <c r="P430" s="74" t="str">
        <f ca="1">IF(AND(C430="Abierto",D430="Alta"),TODAY()-E430,"")</f>
        <v/>
      </c>
      <c r="Q430" s="74" t="str">
        <f>IF(AND(C430="Abierto",D430="Alta"),RANK(P430,$P$13:$P$767,0)+COUNTIF($P$13:P430,P430)-1+MAX(N:N),"")</f>
        <v/>
      </c>
      <c r="R430" s="74" t="str">
        <f>IF(AND(C430="Abierto",D430="Media"),A430,"")</f>
        <v/>
      </c>
      <c r="S430" s="74" t="str">
        <f ca="1">IF(AND(C430="Abierto",D430="Media"),TODAY()-E430,"")</f>
        <v/>
      </c>
      <c r="T430" s="74" t="str">
        <f>IF(AND(C430="Abierto",D430="Media"),RANK(S430,$S$13:$S$767,0)+COUNTIF($S$13:S430,S430)-1+MAX(N:N,Q:Q),"")</f>
        <v/>
      </c>
      <c r="U430" s="74" t="str">
        <f>IF(AND(C430="Abierto",D430="Baja"),A430,"")</f>
        <v/>
      </c>
      <c r="V430" s="74" t="str">
        <f ca="1">IF(AND(C430="Abierto",D430="Baja"),TODAY()-E430,"")</f>
        <v/>
      </c>
      <c r="W430" s="74" t="str">
        <f>IF(AND(C430="Abierto",D430="Baja"),RANK(V430,$V$13:$V$767,0)+COUNTIF($V$13:V430,V430)-1+MAX(N:N,Q:Q,T:T),"")</f>
        <v/>
      </c>
      <c r="X430" s="139" t="str">
        <f>IF(OR(C430="Resuelto",C430=""),"",SUM(N430,Q430,T430,W430))</f>
        <v/>
      </c>
      <c r="Y430" s="139" t="str">
        <f>IF(OR(C430="Resuelto",C430=""),"",SUM(M430,P430,S430,V430))</f>
        <v/>
      </c>
      <c r="Z430" s="139" t="str">
        <f>IF(OR(C430="Resuelto",C430=""),"",SUM(L430,O430,R430,U430))</f>
        <v/>
      </c>
      <c r="AA430" s="28">
        <v>659</v>
      </c>
      <c r="AB430" s="28" t="str">
        <f t="shared" ca="1" si="23"/>
        <v/>
      </c>
      <c r="AC430" s="75" t="str">
        <f t="shared" ca="1" si="24"/>
        <v/>
      </c>
      <c r="AH430" s="78" t="str">
        <f>IF(AI430="","",MAX($AH$5:AH429)+1)</f>
        <v/>
      </c>
      <c r="AI430" s="53" t="str">
        <f>IF(G429="","",IF(COUNTIF($AI$11:AI429,G429)=0,G429,""))</f>
        <v/>
      </c>
      <c r="AJ430" s="53" t="str">
        <f t="shared" si="25"/>
        <v/>
      </c>
      <c r="AK430" s="135"/>
    </row>
    <row r="431" spans="1:37" x14ac:dyDescent="0.25">
      <c r="A431" s="136"/>
      <c r="B431" s="136"/>
      <c r="C431" s="136"/>
      <c r="D431" s="136"/>
      <c r="E431" s="137"/>
      <c r="F431" s="137"/>
      <c r="G431" s="136"/>
      <c r="H431" s="137"/>
      <c r="I431" s="140" t="str">
        <f t="shared" si="26"/>
        <v/>
      </c>
      <c r="J431" s="140"/>
      <c r="K431" s="140"/>
      <c r="L431" s="74" t="str">
        <f>IF(AND(C431="Abierto",D431="Urgente"),A431,"")</f>
        <v/>
      </c>
      <c r="M431" s="74" t="str">
        <f ca="1">IF(AND(C431="Abierto",D431="Urgente"),TODAY()-E431,"")</f>
        <v/>
      </c>
      <c r="N431" s="74" t="str">
        <f>IF(AND(C431="Abierto",D431="Urgente"),RANK(M431,$M$13:$M$767,0)+COUNTIF($M$13:M431,M431)-1,"")</f>
        <v/>
      </c>
      <c r="O431" s="74" t="str">
        <f>IF(AND(C431="Abierto",D431="Alta"),A431,"")</f>
        <v/>
      </c>
      <c r="P431" s="74" t="str">
        <f ca="1">IF(AND(C431="Abierto",D431="Alta"),TODAY()-E431,"")</f>
        <v/>
      </c>
      <c r="Q431" s="74" t="str">
        <f>IF(AND(C431="Abierto",D431="Alta"),RANK(P431,$P$13:$P$767,0)+COUNTIF($P$13:P431,P431)-1+MAX(N:N),"")</f>
        <v/>
      </c>
      <c r="R431" s="74" t="str">
        <f>IF(AND(C431="Abierto",D431="Media"),A431,"")</f>
        <v/>
      </c>
      <c r="S431" s="74" t="str">
        <f ca="1">IF(AND(C431="Abierto",D431="Media"),TODAY()-E431,"")</f>
        <v/>
      </c>
      <c r="T431" s="74" t="str">
        <f>IF(AND(C431="Abierto",D431="Media"),RANK(S431,$S$13:$S$767,0)+COUNTIF($S$13:S431,S431)-1+MAX(N:N,Q:Q),"")</f>
        <v/>
      </c>
      <c r="U431" s="74" t="str">
        <f>IF(AND(C431="Abierto",D431="Baja"),A431,"")</f>
        <v/>
      </c>
      <c r="V431" s="74" t="str">
        <f ca="1">IF(AND(C431="Abierto",D431="Baja"),TODAY()-E431,"")</f>
        <v/>
      </c>
      <c r="W431" s="74" t="str">
        <f>IF(AND(C431="Abierto",D431="Baja"),RANK(V431,$V$13:$V$767,0)+COUNTIF($V$13:V431,V431)-1+MAX(N:N,Q:Q,T:T),"")</f>
        <v/>
      </c>
      <c r="X431" s="139" t="str">
        <f>IF(OR(C431="Resuelto",C431=""),"",SUM(N431,Q431,T431,W431))</f>
        <v/>
      </c>
      <c r="Y431" s="139" t="str">
        <f>IF(OR(C431="Resuelto",C431=""),"",SUM(M431,P431,S431,V431))</f>
        <v/>
      </c>
      <c r="Z431" s="139" t="str">
        <f>IF(OR(C431="Resuelto",C431=""),"",SUM(L431,O431,R431,U431))</f>
        <v/>
      </c>
      <c r="AA431" s="28">
        <v>660</v>
      </c>
      <c r="AB431" s="28" t="str">
        <f t="shared" ca="1" si="23"/>
        <v/>
      </c>
      <c r="AC431" s="75" t="str">
        <f t="shared" ca="1" si="24"/>
        <v/>
      </c>
      <c r="AH431" s="78" t="str">
        <f>IF(AI431="","",MAX($AH$5:AH430)+1)</f>
        <v/>
      </c>
      <c r="AI431" s="53" t="str">
        <f>IF(G430="","",IF(COUNTIF($AI$11:AI430,G430)=0,G430,""))</f>
        <v/>
      </c>
      <c r="AJ431" s="53" t="str">
        <f t="shared" si="25"/>
        <v/>
      </c>
      <c r="AK431" s="135"/>
    </row>
    <row r="432" spans="1:37" x14ac:dyDescent="0.25">
      <c r="A432" s="136"/>
      <c r="B432" s="136"/>
      <c r="C432" s="136"/>
      <c r="D432" s="136"/>
      <c r="E432" s="137"/>
      <c r="F432" s="137"/>
      <c r="G432" s="136"/>
      <c r="H432" s="137"/>
      <c r="I432" s="140" t="str">
        <f t="shared" si="26"/>
        <v/>
      </c>
      <c r="J432" s="140"/>
      <c r="K432" s="140"/>
      <c r="L432" s="74" t="str">
        <f>IF(AND(C432="Abierto",D432="Urgente"),A432,"")</f>
        <v/>
      </c>
      <c r="M432" s="74" t="str">
        <f ca="1">IF(AND(C432="Abierto",D432="Urgente"),TODAY()-E432,"")</f>
        <v/>
      </c>
      <c r="N432" s="74" t="str">
        <f>IF(AND(C432="Abierto",D432="Urgente"),RANK(M432,$M$13:$M$767,0)+COUNTIF($M$13:M432,M432)-1,"")</f>
        <v/>
      </c>
      <c r="O432" s="74" t="str">
        <f>IF(AND(C432="Abierto",D432="Alta"),A432,"")</f>
        <v/>
      </c>
      <c r="P432" s="74" t="str">
        <f ca="1">IF(AND(C432="Abierto",D432="Alta"),TODAY()-E432,"")</f>
        <v/>
      </c>
      <c r="Q432" s="74" t="str">
        <f>IF(AND(C432="Abierto",D432="Alta"),RANK(P432,$P$13:$P$767,0)+COUNTIF($P$13:P432,P432)-1+MAX(N:N),"")</f>
        <v/>
      </c>
      <c r="R432" s="74" t="str">
        <f>IF(AND(C432="Abierto",D432="Media"),A432,"")</f>
        <v/>
      </c>
      <c r="S432" s="74" t="str">
        <f ca="1">IF(AND(C432="Abierto",D432="Media"),TODAY()-E432,"")</f>
        <v/>
      </c>
      <c r="T432" s="74" t="str">
        <f>IF(AND(C432="Abierto",D432="Media"),RANK(S432,$S$13:$S$767,0)+COUNTIF($S$13:S432,S432)-1+MAX(N:N,Q:Q),"")</f>
        <v/>
      </c>
      <c r="U432" s="74" t="str">
        <f>IF(AND(C432="Abierto",D432="Baja"),A432,"")</f>
        <v/>
      </c>
      <c r="V432" s="74" t="str">
        <f ca="1">IF(AND(C432="Abierto",D432="Baja"),TODAY()-E432,"")</f>
        <v/>
      </c>
      <c r="W432" s="74" t="str">
        <f>IF(AND(C432="Abierto",D432="Baja"),RANK(V432,$V$13:$V$767,0)+COUNTIF($V$13:V432,V432)-1+MAX(N:N,Q:Q,T:T),"")</f>
        <v/>
      </c>
      <c r="X432" s="139" t="str">
        <f>IF(OR(C432="Resuelto",C432=""),"",SUM(N432,Q432,T432,W432))</f>
        <v/>
      </c>
      <c r="Y432" s="139" t="str">
        <f>IF(OR(C432="Resuelto",C432=""),"",SUM(M432,P432,S432,V432))</f>
        <v/>
      </c>
      <c r="Z432" s="139" t="str">
        <f>IF(OR(C432="Resuelto",C432=""),"",SUM(L432,O432,R432,U432))</f>
        <v/>
      </c>
      <c r="AA432" s="28">
        <v>661</v>
      </c>
      <c r="AB432" s="28" t="str">
        <f t="shared" ca="1" si="23"/>
        <v/>
      </c>
      <c r="AC432" s="75" t="str">
        <f t="shared" ca="1" si="24"/>
        <v/>
      </c>
      <c r="AH432" s="78" t="str">
        <f>IF(AI432="","",MAX($AH$5:AH431)+1)</f>
        <v/>
      </c>
      <c r="AI432" s="53" t="str">
        <f>IF(G431="","",IF(COUNTIF($AI$11:AI431,G431)=0,G431,""))</f>
        <v/>
      </c>
      <c r="AJ432" s="53" t="str">
        <f t="shared" si="25"/>
        <v/>
      </c>
      <c r="AK432" s="135"/>
    </row>
    <row r="433" spans="1:37" x14ac:dyDescent="0.25">
      <c r="A433" s="136"/>
      <c r="B433" s="136"/>
      <c r="C433" s="136"/>
      <c r="D433" s="136"/>
      <c r="E433" s="137"/>
      <c r="F433" s="137"/>
      <c r="G433" s="136"/>
      <c r="H433" s="137"/>
      <c r="I433" s="140" t="str">
        <f t="shared" si="26"/>
        <v/>
      </c>
      <c r="J433" s="140"/>
      <c r="K433" s="140"/>
      <c r="L433" s="74" t="str">
        <f>IF(AND(C433="Abierto",D433="Urgente"),A433,"")</f>
        <v/>
      </c>
      <c r="M433" s="74" t="str">
        <f ca="1">IF(AND(C433="Abierto",D433="Urgente"),TODAY()-E433,"")</f>
        <v/>
      </c>
      <c r="N433" s="74" t="str">
        <f>IF(AND(C433="Abierto",D433="Urgente"),RANK(M433,$M$13:$M$767,0)+COUNTIF($M$13:M433,M433)-1,"")</f>
        <v/>
      </c>
      <c r="O433" s="74" t="str">
        <f>IF(AND(C433="Abierto",D433="Alta"),A433,"")</f>
        <v/>
      </c>
      <c r="P433" s="74" t="str">
        <f ca="1">IF(AND(C433="Abierto",D433="Alta"),TODAY()-E433,"")</f>
        <v/>
      </c>
      <c r="Q433" s="74" t="str">
        <f>IF(AND(C433="Abierto",D433="Alta"),RANK(P433,$P$13:$P$767,0)+COUNTIF($P$13:P433,P433)-1+MAX(N:N),"")</f>
        <v/>
      </c>
      <c r="R433" s="74" t="str">
        <f>IF(AND(C433="Abierto",D433="Media"),A433,"")</f>
        <v/>
      </c>
      <c r="S433" s="74" t="str">
        <f ca="1">IF(AND(C433="Abierto",D433="Media"),TODAY()-E433,"")</f>
        <v/>
      </c>
      <c r="T433" s="74" t="str">
        <f>IF(AND(C433="Abierto",D433="Media"),RANK(S433,$S$13:$S$767,0)+COUNTIF($S$13:S433,S433)-1+MAX(N:N,Q:Q),"")</f>
        <v/>
      </c>
      <c r="U433" s="74" t="str">
        <f>IF(AND(C433="Abierto",D433="Baja"),A433,"")</f>
        <v/>
      </c>
      <c r="V433" s="74" t="str">
        <f ca="1">IF(AND(C433="Abierto",D433="Baja"),TODAY()-E433,"")</f>
        <v/>
      </c>
      <c r="W433" s="74" t="str">
        <f>IF(AND(C433="Abierto",D433="Baja"),RANK(V433,$V$13:$V$767,0)+COUNTIF($V$13:V433,V433)-1+MAX(N:N,Q:Q,T:T),"")</f>
        <v/>
      </c>
      <c r="X433" s="139" t="str">
        <f>IF(OR(C433="Resuelto",C433=""),"",SUM(N433,Q433,T433,W433))</f>
        <v/>
      </c>
      <c r="Y433" s="139" t="str">
        <f>IF(OR(C433="Resuelto",C433=""),"",SUM(M433,P433,S433,V433))</f>
        <v/>
      </c>
      <c r="Z433" s="139" t="str">
        <f>IF(OR(C433="Resuelto",C433=""),"",SUM(L433,O433,R433,U433))</f>
        <v/>
      </c>
      <c r="AA433" s="28">
        <v>662</v>
      </c>
      <c r="AB433" s="28" t="str">
        <f t="shared" ca="1" si="23"/>
        <v/>
      </c>
      <c r="AC433" s="75" t="str">
        <f t="shared" ca="1" si="24"/>
        <v/>
      </c>
      <c r="AH433" s="78" t="str">
        <f>IF(AI433="","",MAX($AH$5:AH432)+1)</f>
        <v/>
      </c>
      <c r="AI433" s="53" t="str">
        <f>IF(G432="","",IF(COUNTIF($AI$11:AI432,G432)=0,G432,""))</f>
        <v/>
      </c>
      <c r="AJ433" s="53" t="str">
        <f t="shared" si="25"/>
        <v/>
      </c>
      <c r="AK433" s="135"/>
    </row>
    <row r="434" spans="1:37" x14ac:dyDescent="0.25">
      <c r="A434" s="136"/>
      <c r="B434" s="136"/>
      <c r="C434" s="136"/>
      <c r="D434" s="136"/>
      <c r="E434" s="137"/>
      <c r="F434" s="137"/>
      <c r="G434" s="136"/>
      <c r="H434" s="137"/>
      <c r="I434" s="140" t="str">
        <f t="shared" si="26"/>
        <v/>
      </c>
      <c r="J434" s="140"/>
      <c r="K434" s="140"/>
      <c r="L434" s="74" t="str">
        <f>IF(AND(C434="Abierto",D434="Urgente"),A434,"")</f>
        <v/>
      </c>
      <c r="M434" s="74" t="str">
        <f ca="1">IF(AND(C434="Abierto",D434="Urgente"),TODAY()-E434,"")</f>
        <v/>
      </c>
      <c r="N434" s="74" t="str">
        <f>IF(AND(C434="Abierto",D434="Urgente"),RANK(M434,$M$13:$M$767,0)+COUNTIF($M$13:M434,M434)-1,"")</f>
        <v/>
      </c>
      <c r="O434" s="74" t="str">
        <f>IF(AND(C434="Abierto",D434="Alta"),A434,"")</f>
        <v/>
      </c>
      <c r="P434" s="74" t="str">
        <f ca="1">IF(AND(C434="Abierto",D434="Alta"),TODAY()-E434,"")</f>
        <v/>
      </c>
      <c r="Q434" s="74" t="str">
        <f>IF(AND(C434="Abierto",D434="Alta"),RANK(P434,$P$13:$P$767,0)+COUNTIF($P$13:P434,P434)-1+MAX(N:N),"")</f>
        <v/>
      </c>
      <c r="R434" s="74" t="str">
        <f>IF(AND(C434="Abierto",D434="Media"),A434,"")</f>
        <v/>
      </c>
      <c r="S434" s="74" t="str">
        <f ca="1">IF(AND(C434="Abierto",D434="Media"),TODAY()-E434,"")</f>
        <v/>
      </c>
      <c r="T434" s="74" t="str">
        <f>IF(AND(C434="Abierto",D434="Media"),RANK(S434,$S$13:$S$767,0)+COUNTIF($S$13:S434,S434)-1+MAX(N:N,Q:Q),"")</f>
        <v/>
      </c>
      <c r="U434" s="74" t="str">
        <f>IF(AND(C434="Abierto",D434="Baja"),A434,"")</f>
        <v/>
      </c>
      <c r="V434" s="74" t="str">
        <f ca="1">IF(AND(C434="Abierto",D434="Baja"),TODAY()-E434,"")</f>
        <v/>
      </c>
      <c r="W434" s="74" t="str">
        <f>IF(AND(C434="Abierto",D434="Baja"),RANK(V434,$V$13:$V$767,0)+COUNTIF($V$13:V434,V434)-1+MAX(N:N,Q:Q,T:T),"")</f>
        <v/>
      </c>
      <c r="X434" s="139" t="str">
        <f>IF(OR(C434="Resuelto",C434=""),"",SUM(N434,Q434,T434,W434))</f>
        <v/>
      </c>
      <c r="Y434" s="139" t="str">
        <f>IF(OR(C434="Resuelto",C434=""),"",SUM(M434,P434,S434,V434))</f>
        <v/>
      </c>
      <c r="Z434" s="139" t="str">
        <f>IF(OR(C434="Resuelto",C434=""),"",SUM(L434,O434,R434,U434))</f>
        <v/>
      </c>
      <c r="AA434" s="28">
        <v>663</v>
      </c>
      <c r="AB434" s="28" t="str">
        <f t="shared" ca="1" si="23"/>
        <v/>
      </c>
      <c r="AC434" s="75" t="str">
        <f t="shared" ca="1" si="24"/>
        <v/>
      </c>
      <c r="AH434" s="78" t="str">
        <f>IF(AI434="","",MAX($AH$5:AH433)+1)</f>
        <v/>
      </c>
      <c r="AI434" s="53" t="str">
        <f>IF(G433="","",IF(COUNTIF($AI$11:AI433,G433)=0,G433,""))</f>
        <v/>
      </c>
      <c r="AJ434" s="53" t="str">
        <f t="shared" si="25"/>
        <v/>
      </c>
      <c r="AK434" s="135"/>
    </row>
    <row r="435" spans="1:37" x14ac:dyDescent="0.25">
      <c r="A435" s="136"/>
      <c r="B435" s="136"/>
      <c r="C435" s="136"/>
      <c r="D435" s="136"/>
      <c r="E435" s="137"/>
      <c r="F435" s="137"/>
      <c r="G435" s="136"/>
      <c r="H435" s="137"/>
      <c r="I435" s="140" t="str">
        <f t="shared" si="26"/>
        <v/>
      </c>
      <c r="J435" s="140"/>
      <c r="K435" s="140"/>
      <c r="L435" s="74" t="str">
        <f>IF(AND(C435="Abierto",D435="Urgente"),A435,"")</f>
        <v/>
      </c>
      <c r="M435" s="74" t="str">
        <f ca="1">IF(AND(C435="Abierto",D435="Urgente"),TODAY()-E435,"")</f>
        <v/>
      </c>
      <c r="N435" s="74" t="str">
        <f>IF(AND(C435="Abierto",D435="Urgente"),RANK(M435,$M$13:$M$767,0)+COUNTIF($M$13:M435,M435)-1,"")</f>
        <v/>
      </c>
      <c r="O435" s="74" t="str">
        <f>IF(AND(C435="Abierto",D435="Alta"),A435,"")</f>
        <v/>
      </c>
      <c r="P435" s="74" t="str">
        <f ca="1">IF(AND(C435="Abierto",D435="Alta"),TODAY()-E435,"")</f>
        <v/>
      </c>
      <c r="Q435" s="74" t="str">
        <f>IF(AND(C435="Abierto",D435="Alta"),RANK(P435,$P$13:$P$767,0)+COUNTIF($P$13:P435,P435)-1+MAX(N:N),"")</f>
        <v/>
      </c>
      <c r="R435" s="74" t="str">
        <f>IF(AND(C435="Abierto",D435="Media"),A435,"")</f>
        <v/>
      </c>
      <c r="S435" s="74" t="str">
        <f ca="1">IF(AND(C435="Abierto",D435="Media"),TODAY()-E435,"")</f>
        <v/>
      </c>
      <c r="T435" s="74" t="str">
        <f>IF(AND(C435="Abierto",D435="Media"),RANK(S435,$S$13:$S$767,0)+COUNTIF($S$13:S435,S435)-1+MAX(N:N,Q:Q),"")</f>
        <v/>
      </c>
      <c r="U435" s="74" t="str">
        <f>IF(AND(C435="Abierto",D435="Baja"),A435,"")</f>
        <v/>
      </c>
      <c r="V435" s="74" t="str">
        <f ca="1">IF(AND(C435="Abierto",D435="Baja"),TODAY()-E435,"")</f>
        <v/>
      </c>
      <c r="W435" s="74" t="str">
        <f>IF(AND(C435="Abierto",D435="Baja"),RANK(V435,$V$13:$V$767,0)+COUNTIF($V$13:V435,V435)-1+MAX(N:N,Q:Q,T:T),"")</f>
        <v/>
      </c>
      <c r="X435" s="139" t="str">
        <f>IF(OR(C435="Resuelto",C435=""),"",SUM(N435,Q435,T435,W435))</f>
        <v/>
      </c>
      <c r="Y435" s="139" t="str">
        <f>IF(OR(C435="Resuelto",C435=""),"",SUM(M435,P435,S435,V435))</f>
        <v/>
      </c>
      <c r="Z435" s="139" t="str">
        <f>IF(OR(C435="Resuelto",C435=""),"",SUM(L435,O435,R435,U435))</f>
        <v/>
      </c>
      <c r="AA435" s="28">
        <v>664</v>
      </c>
      <c r="AB435" s="28" t="str">
        <f t="shared" ca="1" si="23"/>
        <v/>
      </c>
      <c r="AC435" s="75" t="str">
        <f t="shared" ca="1" si="24"/>
        <v/>
      </c>
      <c r="AH435" s="78" t="str">
        <f>IF(AI435="","",MAX($AH$5:AH434)+1)</f>
        <v/>
      </c>
      <c r="AI435" s="53" t="str">
        <f>IF(G434="","",IF(COUNTIF($AI$11:AI434,G434)=0,G434,""))</f>
        <v/>
      </c>
      <c r="AJ435" s="53" t="str">
        <f t="shared" si="25"/>
        <v/>
      </c>
      <c r="AK435" s="135"/>
    </row>
    <row r="436" spans="1:37" x14ac:dyDescent="0.25">
      <c r="A436" s="136"/>
      <c r="B436" s="136"/>
      <c r="C436" s="136"/>
      <c r="D436" s="136"/>
      <c r="E436" s="137"/>
      <c r="F436" s="137"/>
      <c r="G436" s="136"/>
      <c r="H436" s="137"/>
      <c r="I436" s="140" t="str">
        <f t="shared" si="26"/>
        <v/>
      </c>
      <c r="J436" s="140"/>
      <c r="K436" s="140"/>
      <c r="L436" s="74" t="str">
        <f>IF(AND(C436="Abierto",D436="Urgente"),A436,"")</f>
        <v/>
      </c>
      <c r="M436" s="74" t="str">
        <f ca="1">IF(AND(C436="Abierto",D436="Urgente"),TODAY()-E436,"")</f>
        <v/>
      </c>
      <c r="N436" s="74" t="str">
        <f>IF(AND(C436="Abierto",D436="Urgente"),RANK(M436,$M$13:$M$767,0)+COUNTIF($M$13:M436,M436)-1,"")</f>
        <v/>
      </c>
      <c r="O436" s="74" t="str">
        <f>IF(AND(C436="Abierto",D436="Alta"),A436,"")</f>
        <v/>
      </c>
      <c r="P436" s="74" t="str">
        <f ca="1">IF(AND(C436="Abierto",D436="Alta"),TODAY()-E436,"")</f>
        <v/>
      </c>
      <c r="Q436" s="74" t="str">
        <f>IF(AND(C436="Abierto",D436="Alta"),RANK(P436,$P$13:$P$767,0)+COUNTIF($P$13:P436,P436)-1+MAX(N:N),"")</f>
        <v/>
      </c>
      <c r="R436" s="74" t="str">
        <f>IF(AND(C436="Abierto",D436="Media"),A436,"")</f>
        <v/>
      </c>
      <c r="S436" s="74" t="str">
        <f ca="1">IF(AND(C436="Abierto",D436="Media"),TODAY()-E436,"")</f>
        <v/>
      </c>
      <c r="T436" s="74" t="str">
        <f>IF(AND(C436="Abierto",D436="Media"),RANK(S436,$S$13:$S$767,0)+COUNTIF($S$13:S436,S436)-1+MAX(N:N,Q:Q),"")</f>
        <v/>
      </c>
      <c r="U436" s="74" t="str">
        <f>IF(AND(C436="Abierto",D436="Baja"),A436,"")</f>
        <v/>
      </c>
      <c r="V436" s="74" t="str">
        <f ca="1">IF(AND(C436="Abierto",D436="Baja"),TODAY()-E436,"")</f>
        <v/>
      </c>
      <c r="W436" s="74" t="str">
        <f>IF(AND(C436="Abierto",D436="Baja"),RANK(V436,$V$13:$V$767,0)+COUNTIF($V$13:V436,V436)-1+MAX(N:N,Q:Q,T:T),"")</f>
        <v/>
      </c>
      <c r="X436" s="139" t="str">
        <f>IF(OR(C436="Resuelto",C436=""),"",SUM(N436,Q436,T436,W436))</f>
        <v/>
      </c>
      <c r="Y436" s="139" t="str">
        <f>IF(OR(C436="Resuelto",C436=""),"",SUM(M436,P436,S436,V436))</f>
        <v/>
      </c>
      <c r="Z436" s="139" t="str">
        <f>IF(OR(C436="Resuelto",C436=""),"",SUM(L436,O436,R436,U436))</f>
        <v/>
      </c>
      <c r="AA436" s="28">
        <v>665</v>
      </c>
      <c r="AB436" s="28" t="str">
        <f t="shared" ca="1" si="23"/>
        <v/>
      </c>
      <c r="AC436" s="75" t="str">
        <f t="shared" ca="1" si="24"/>
        <v/>
      </c>
      <c r="AH436" s="78" t="str">
        <f>IF(AI436="","",MAX($AH$5:AH435)+1)</f>
        <v/>
      </c>
      <c r="AI436" s="53" t="str">
        <f>IF(G435="","",IF(COUNTIF($AI$11:AI435,G435)=0,G435,""))</f>
        <v/>
      </c>
      <c r="AJ436" s="53" t="str">
        <f t="shared" si="25"/>
        <v/>
      </c>
      <c r="AK436" s="135"/>
    </row>
    <row r="437" spans="1:37" x14ac:dyDescent="0.25">
      <c r="A437" s="136"/>
      <c r="B437" s="136"/>
      <c r="C437" s="136"/>
      <c r="D437" s="136"/>
      <c r="E437" s="137"/>
      <c r="F437" s="137"/>
      <c r="G437" s="136"/>
      <c r="H437" s="137"/>
      <c r="I437" s="140" t="str">
        <f t="shared" si="26"/>
        <v/>
      </c>
      <c r="J437" s="140"/>
      <c r="K437" s="140"/>
      <c r="L437" s="74" t="str">
        <f>IF(AND(C437="Abierto",D437="Urgente"),A437,"")</f>
        <v/>
      </c>
      <c r="M437" s="74" t="str">
        <f ca="1">IF(AND(C437="Abierto",D437="Urgente"),TODAY()-E437,"")</f>
        <v/>
      </c>
      <c r="N437" s="74" t="str">
        <f>IF(AND(C437="Abierto",D437="Urgente"),RANK(M437,$M$13:$M$767,0)+COUNTIF($M$13:M437,M437)-1,"")</f>
        <v/>
      </c>
      <c r="O437" s="74" t="str">
        <f>IF(AND(C437="Abierto",D437="Alta"),A437,"")</f>
        <v/>
      </c>
      <c r="P437" s="74" t="str">
        <f ca="1">IF(AND(C437="Abierto",D437="Alta"),TODAY()-E437,"")</f>
        <v/>
      </c>
      <c r="Q437" s="74" t="str">
        <f>IF(AND(C437="Abierto",D437="Alta"),RANK(P437,$P$13:$P$767,0)+COUNTIF($P$13:P437,P437)-1+MAX(N:N),"")</f>
        <v/>
      </c>
      <c r="R437" s="74" t="str">
        <f>IF(AND(C437="Abierto",D437="Media"),A437,"")</f>
        <v/>
      </c>
      <c r="S437" s="74" t="str">
        <f ca="1">IF(AND(C437="Abierto",D437="Media"),TODAY()-E437,"")</f>
        <v/>
      </c>
      <c r="T437" s="74" t="str">
        <f>IF(AND(C437="Abierto",D437="Media"),RANK(S437,$S$13:$S$767,0)+COUNTIF($S$13:S437,S437)-1+MAX(N:N,Q:Q),"")</f>
        <v/>
      </c>
      <c r="U437" s="74" t="str">
        <f>IF(AND(C437="Abierto",D437="Baja"),A437,"")</f>
        <v/>
      </c>
      <c r="V437" s="74" t="str">
        <f ca="1">IF(AND(C437="Abierto",D437="Baja"),TODAY()-E437,"")</f>
        <v/>
      </c>
      <c r="W437" s="74" t="str">
        <f>IF(AND(C437="Abierto",D437="Baja"),RANK(V437,$V$13:$V$767,0)+COUNTIF($V$13:V437,V437)-1+MAX(N:N,Q:Q,T:T),"")</f>
        <v/>
      </c>
      <c r="X437" s="139" t="str">
        <f>IF(OR(C437="Resuelto",C437=""),"",SUM(N437,Q437,T437,W437))</f>
        <v/>
      </c>
      <c r="Y437" s="139" t="str">
        <f>IF(OR(C437="Resuelto",C437=""),"",SUM(M437,P437,S437,V437))</f>
        <v/>
      </c>
      <c r="Z437" s="139" t="str">
        <f>IF(OR(C437="Resuelto",C437=""),"",SUM(L437,O437,R437,U437))</f>
        <v/>
      </c>
      <c r="AA437" s="28">
        <v>666</v>
      </c>
      <c r="AB437" s="28" t="str">
        <f t="shared" ca="1" si="23"/>
        <v/>
      </c>
      <c r="AC437" s="75" t="str">
        <f t="shared" ca="1" si="24"/>
        <v/>
      </c>
      <c r="AH437" s="78" t="str">
        <f>IF(AI437="","",MAX($AH$5:AH436)+1)</f>
        <v/>
      </c>
      <c r="AI437" s="53" t="str">
        <f>IF(G436="","",IF(COUNTIF($AI$11:AI436,G436)=0,G436,""))</f>
        <v/>
      </c>
      <c r="AJ437" s="53" t="str">
        <f t="shared" si="25"/>
        <v/>
      </c>
      <c r="AK437" s="135"/>
    </row>
    <row r="438" spans="1:37" x14ac:dyDescent="0.25">
      <c r="A438" s="136"/>
      <c r="B438" s="136"/>
      <c r="C438" s="136"/>
      <c r="D438" s="136"/>
      <c r="E438" s="137"/>
      <c r="F438" s="137"/>
      <c r="G438" s="136"/>
      <c r="H438" s="137"/>
      <c r="I438" s="140" t="str">
        <f t="shared" si="26"/>
        <v/>
      </c>
      <c r="J438" s="140"/>
      <c r="K438" s="140"/>
      <c r="L438" s="74" t="str">
        <f>IF(AND(C438="Abierto",D438="Urgente"),A438,"")</f>
        <v/>
      </c>
      <c r="M438" s="74" t="str">
        <f ca="1">IF(AND(C438="Abierto",D438="Urgente"),TODAY()-E438,"")</f>
        <v/>
      </c>
      <c r="N438" s="74" t="str">
        <f>IF(AND(C438="Abierto",D438="Urgente"),RANK(M438,$M$13:$M$767,0)+COUNTIF($M$13:M438,M438)-1,"")</f>
        <v/>
      </c>
      <c r="O438" s="74" t="str">
        <f>IF(AND(C438="Abierto",D438="Alta"),A438,"")</f>
        <v/>
      </c>
      <c r="P438" s="74" t="str">
        <f ca="1">IF(AND(C438="Abierto",D438="Alta"),TODAY()-E438,"")</f>
        <v/>
      </c>
      <c r="Q438" s="74" t="str">
        <f>IF(AND(C438="Abierto",D438="Alta"),RANK(P438,$P$13:$P$767,0)+COUNTIF($P$13:P438,P438)-1+MAX(N:N),"")</f>
        <v/>
      </c>
      <c r="R438" s="74" t="str">
        <f>IF(AND(C438="Abierto",D438="Media"),A438,"")</f>
        <v/>
      </c>
      <c r="S438" s="74" t="str">
        <f ca="1">IF(AND(C438="Abierto",D438="Media"),TODAY()-E438,"")</f>
        <v/>
      </c>
      <c r="T438" s="74" t="str">
        <f>IF(AND(C438="Abierto",D438="Media"),RANK(S438,$S$13:$S$767,0)+COUNTIF($S$13:S438,S438)-1+MAX(N:N,Q:Q),"")</f>
        <v/>
      </c>
      <c r="U438" s="74" t="str">
        <f>IF(AND(C438="Abierto",D438="Baja"),A438,"")</f>
        <v/>
      </c>
      <c r="V438" s="74" t="str">
        <f ca="1">IF(AND(C438="Abierto",D438="Baja"),TODAY()-E438,"")</f>
        <v/>
      </c>
      <c r="W438" s="74" t="str">
        <f>IF(AND(C438="Abierto",D438="Baja"),RANK(V438,$V$13:$V$767,0)+COUNTIF($V$13:V438,V438)-1+MAX(N:N,Q:Q,T:T),"")</f>
        <v/>
      </c>
      <c r="X438" s="139" t="str">
        <f>IF(OR(C438="Resuelto",C438=""),"",SUM(N438,Q438,T438,W438))</f>
        <v/>
      </c>
      <c r="Y438" s="139" t="str">
        <f>IF(OR(C438="Resuelto",C438=""),"",SUM(M438,P438,S438,V438))</f>
        <v/>
      </c>
      <c r="Z438" s="139" t="str">
        <f>IF(OR(C438="Resuelto",C438=""),"",SUM(L438,O438,R438,U438))</f>
        <v/>
      </c>
      <c r="AA438" s="28">
        <v>667</v>
      </c>
      <c r="AB438" s="28" t="str">
        <f t="shared" ca="1" si="23"/>
        <v/>
      </c>
      <c r="AC438" s="75" t="str">
        <f t="shared" ca="1" si="24"/>
        <v/>
      </c>
      <c r="AH438" s="78" t="str">
        <f>IF(AI438="","",MAX($AH$5:AH437)+1)</f>
        <v/>
      </c>
      <c r="AI438" s="53" t="str">
        <f>IF(G437="","",IF(COUNTIF($AI$11:AI437,G437)=0,G437,""))</f>
        <v/>
      </c>
      <c r="AJ438" s="53" t="str">
        <f t="shared" si="25"/>
        <v/>
      </c>
      <c r="AK438" s="135"/>
    </row>
    <row r="439" spans="1:37" x14ac:dyDescent="0.25">
      <c r="A439" s="136"/>
      <c r="B439" s="136"/>
      <c r="C439" s="136"/>
      <c r="D439" s="136"/>
      <c r="E439" s="137"/>
      <c r="F439" s="137"/>
      <c r="G439" s="136"/>
      <c r="H439" s="137"/>
      <c r="I439" s="140" t="str">
        <f t="shared" si="26"/>
        <v/>
      </c>
      <c r="J439" s="140"/>
      <c r="K439" s="140"/>
      <c r="L439" s="74" t="str">
        <f>IF(AND(C439="Abierto",D439="Urgente"),A439,"")</f>
        <v/>
      </c>
      <c r="M439" s="74" t="str">
        <f ca="1">IF(AND(C439="Abierto",D439="Urgente"),TODAY()-E439,"")</f>
        <v/>
      </c>
      <c r="N439" s="74" t="str">
        <f>IF(AND(C439="Abierto",D439="Urgente"),RANK(M439,$M$13:$M$767,0)+COUNTIF($M$13:M439,M439)-1,"")</f>
        <v/>
      </c>
      <c r="O439" s="74" t="str">
        <f>IF(AND(C439="Abierto",D439="Alta"),A439,"")</f>
        <v/>
      </c>
      <c r="P439" s="74" t="str">
        <f ca="1">IF(AND(C439="Abierto",D439="Alta"),TODAY()-E439,"")</f>
        <v/>
      </c>
      <c r="Q439" s="74" t="str">
        <f>IF(AND(C439="Abierto",D439="Alta"),RANK(P439,$P$13:$P$767,0)+COUNTIF($P$13:P439,P439)-1+MAX(N:N),"")</f>
        <v/>
      </c>
      <c r="R439" s="74" t="str">
        <f>IF(AND(C439="Abierto",D439="Media"),A439,"")</f>
        <v/>
      </c>
      <c r="S439" s="74" t="str">
        <f ca="1">IF(AND(C439="Abierto",D439="Media"),TODAY()-E439,"")</f>
        <v/>
      </c>
      <c r="T439" s="74" t="str">
        <f>IF(AND(C439="Abierto",D439="Media"),RANK(S439,$S$13:$S$767,0)+COUNTIF($S$13:S439,S439)-1+MAX(N:N,Q:Q),"")</f>
        <v/>
      </c>
      <c r="U439" s="74" t="str">
        <f>IF(AND(C439="Abierto",D439="Baja"),A439,"")</f>
        <v/>
      </c>
      <c r="V439" s="74" t="str">
        <f ca="1">IF(AND(C439="Abierto",D439="Baja"),TODAY()-E439,"")</f>
        <v/>
      </c>
      <c r="W439" s="74" t="str">
        <f>IF(AND(C439="Abierto",D439="Baja"),RANK(V439,$V$13:$V$767,0)+COUNTIF($V$13:V439,V439)-1+MAX(N:N,Q:Q,T:T),"")</f>
        <v/>
      </c>
      <c r="X439" s="139" t="str">
        <f>IF(OR(C439="Resuelto",C439=""),"",SUM(N439,Q439,T439,W439))</f>
        <v/>
      </c>
      <c r="Y439" s="139" t="str">
        <f>IF(OR(C439="Resuelto",C439=""),"",SUM(M439,P439,S439,V439))</f>
        <v/>
      </c>
      <c r="Z439" s="139" t="str">
        <f>IF(OR(C439="Resuelto",C439=""),"",SUM(L439,O439,R439,U439))</f>
        <v/>
      </c>
      <c r="AA439" s="28">
        <v>668</v>
      </c>
      <c r="AB439" s="28" t="str">
        <f t="shared" ca="1" si="23"/>
        <v/>
      </c>
      <c r="AC439" s="75" t="str">
        <f t="shared" ca="1" si="24"/>
        <v/>
      </c>
      <c r="AH439" s="78" t="str">
        <f>IF(AI439="","",MAX($AH$5:AH438)+1)</f>
        <v/>
      </c>
      <c r="AI439" s="53" t="str">
        <f>IF(G438="","",IF(COUNTIF($AI$11:AI438,G438)=0,G438,""))</f>
        <v/>
      </c>
      <c r="AJ439" s="53" t="str">
        <f t="shared" si="25"/>
        <v/>
      </c>
      <c r="AK439" s="135"/>
    </row>
    <row r="440" spans="1:37" x14ac:dyDescent="0.25">
      <c r="A440" s="136"/>
      <c r="B440" s="136"/>
      <c r="C440" s="136"/>
      <c r="D440" s="136"/>
      <c r="E440" s="137"/>
      <c r="F440" s="137"/>
      <c r="G440" s="136"/>
      <c r="H440" s="137"/>
      <c r="I440" s="140" t="str">
        <f t="shared" si="26"/>
        <v/>
      </c>
      <c r="J440" s="140"/>
      <c r="K440" s="140"/>
      <c r="L440" s="74" t="str">
        <f>IF(AND(C440="Abierto",D440="Urgente"),A440,"")</f>
        <v/>
      </c>
      <c r="M440" s="74" t="str">
        <f ca="1">IF(AND(C440="Abierto",D440="Urgente"),TODAY()-E440,"")</f>
        <v/>
      </c>
      <c r="N440" s="74" t="str">
        <f>IF(AND(C440="Abierto",D440="Urgente"),RANK(M440,$M$13:$M$767,0)+COUNTIF($M$13:M440,M440)-1,"")</f>
        <v/>
      </c>
      <c r="O440" s="74" t="str">
        <f>IF(AND(C440="Abierto",D440="Alta"),A440,"")</f>
        <v/>
      </c>
      <c r="P440" s="74" t="str">
        <f ca="1">IF(AND(C440="Abierto",D440="Alta"),TODAY()-E440,"")</f>
        <v/>
      </c>
      <c r="Q440" s="74" t="str">
        <f>IF(AND(C440="Abierto",D440="Alta"),RANK(P440,$P$13:$P$767,0)+COUNTIF($P$13:P440,P440)-1+MAX(N:N),"")</f>
        <v/>
      </c>
      <c r="R440" s="74" t="str">
        <f>IF(AND(C440="Abierto",D440="Media"),A440,"")</f>
        <v/>
      </c>
      <c r="S440" s="74" t="str">
        <f ca="1">IF(AND(C440="Abierto",D440="Media"),TODAY()-E440,"")</f>
        <v/>
      </c>
      <c r="T440" s="74" t="str">
        <f>IF(AND(C440="Abierto",D440="Media"),RANK(S440,$S$13:$S$767,0)+COUNTIF($S$13:S440,S440)-1+MAX(N:N,Q:Q),"")</f>
        <v/>
      </c>
      <c r="U440" s="74" t="str">
        <f>IF(AND(C440="Abierto",D440="Baja"),A440,"")</f>
        <v/>
      </c>
      <c r="V440" s="74" t="str">
        <f ca="1">IF(AND(C440="Abierto",D440="Baja"),TODAY()-E440,"")</f>
        <v/>
      </c>
      <c r="W440" s="74" t="str">
        <f>IF(AND(C440="Abierto",D440="Baja"),RANK(V440,$V$13:$V$767,0)+COUNTIF($V$13:V440,V440)-1+MAX(N:N,Q:Q,T:T),"")</f>
        <v/>
      </c>
      <c r="X440" s="139" t="str">
        <f>IF(OR(C440="Resuelto",C440=""),"",SUM(N440,Q440,T440,W440))</f>
        <v/>
      </c>
      <c r="Y440" s="139" t="str">
        <f>IF(OR(C440="Resuelto",C440=""),"",SUM(M440,P440,S440,V440))</f>
        <v/>
      </c>
      <c r="Z440" s="139" t="str">
        <f>IF(OR(C440="Resuelto",C440=""),"",SUM(L440,O440,R440,U440))</f>
        <v/>
      </c>
      <c r="AA440" s="28">
        <v>669</v>
      </c>
      <c r="AB440" s="28" t="str">
        <f t="shared" ca="1" si="23"/>
        <v/>
      </c>
      <c r="AC440" s="75" t="str">
        <f t="shared" ca="1" si="24"/>
        <v/>
      </c>
      <c r="AH440" s="78" t="str">
        <f>IF(AI440="","",MAX($AH$5:AH439)+1)</f>
        <v/>
      </c>
      <c r="AI440" s="53" t="str">
        <f>IF(G439="","",IF(COUNTIF($AI$11:AI439,G439)=0,G439,""))</f>
        <v/>
      </c>
      <c r="AJ440" s="53" t="str">
        <f t="shared" si="25"/>
        <v/>
      </c>
      <c r="AK440" s="135"/>
    </row>
    <row r="441" spans="1:37" x14ac:dyDescent="0.25">
      <c r="A441" s="136"/>
      <c r="B441" s="136"/>
      <c r="C441" s="136"/>
      <c r="D441" s="136"/>
      <c r="E441" s="137"/>
      <c r="F441" s="137"/>
      <c r="G441" s="136"/>
      <c r="H441" s="137"/>
      <c r="I441" s="140" t="str">
        <f t="shared" si="26"/>
        <v/>
      </c>
      <c r="J441" s="140"/>
      <c r="K441" s="140"/>
      <c r="L441" s="74" t="str">
        <f>IF(AND(C441="Abierto",D441="Urgente"),A441,"")</f>
        <v/>
      </c>
      <c r="M441" s="74" t="str">
        <f ca="1">IF(AND(C441="Abierto",D441="Urgente"),TODAY()-E441,"")</f>
        <v/>
      </c>
      <c r="N441" s="74" t="str">
        <f>IF(AND(C441="Abierto",D441="Urgente"),RANK(M441,$M$13:$M$767,0)+COUNTIF($M$13:M441,M441)-1,"")</f>
        <v/>
      </c>
      <c r="O441" s="74" t="str">
        <f>IF(AND(C441="Abierto",D441="Alta"),A441,"")</f>
        <v/>
      </c>
      <c r="P441" s="74" t="str">
        <f ca="1">IF(AND(C441="Abierto",D441="Alta"),TODAY()-E441,"")</f>
        <v/>
      </c>
      <c r="Q441" s="74" t="str">
        <f>IF(AND(C441="Abierto",D441="Alta"),RANK(P441,$P$13:$P$767,0)+COUNTIF($P$13:P441,P441)-1+MAX(N:N),"")</f>
        <v/>
      </c>
      <c r="R441" s="74" t="str">
        <f>IF(AND(C441="Abierto",D441="Media"),A441,"")</f>
        <v/>
      </c>
      <c r="S441" s="74" t="str">
        <f ca="1">IF(AND(C441="Abierto",D441="Media"),TODAY()-E441,"")</f>
        <v/>
      </c>
      <c r="T441" s="74" t="str">
        <f>IF(AND(C441="Abierto",D441="Media"),RANK(S441,$S$13:$S$767,0)+COUNTIF($S$13:S441,S441)-1+MAX(N:N,Q:Q),"")</f>
        <v/>
      </c>
      <c r="U441" s="74" t="str">
        <f>IF(AND(C441="Abierto",D441="Baja"),A441,"")</f>
        <v/>
      </c>
      <c r="V441" s="74" t="str">
        <f ca="1">IF(AND(C441="Abierto",D441="Baja"),TODAY()-E441,"")</f>
        <v/>
      </c>
      <c r="W441" s="74" t="str">
        <f>IF(AND(C441="Abierto",D441="Baja"),RANK(V441,$V$13:$V$767,0)+COUNTIF($V$13:V441,V441)-1+MAX(N:N,Q:Q,T:T),"")</f>
        <v/>
      </c>
      <c r="X441" s="139" t="str">
        <f>IF(OR(C441="Resuelto",C441=""),"",SUM(N441,Q441,T441,W441))</f>
        <v/>
      </c>
      <c r="Y441" s="139" t="str">
        <f>IF(OR(C441="Resuelto",C441=""),"",SUM(M441,P441,S441,V441))</f>
        <v/>
      </c>
      <c r="Z441" s="139" t="str">
        <f>IF(OR(C441="Resuelto",C441=""),"",SUM(L441,O441,R441,U441))</f>
        <v/>
      </c>
      <c r="AA441" s="28">
        <v>670</v>
      </c>
      <c r="AB441" s="28" t="str">
        <f t="shared" ca="1" si="23"/>
        <v/>
      </c>
      <c r="AC441" s="75" t="str">
        <f t="shared" ca="1" si="24"/>
        <v/>
      </c>
      <c r="AH441" s="78" t="str">
        <f>IF(AI441="","",MAX($AH$5:AH440)+1)</f>
        <v/>
      </c>
      <c r="AI441" s="53" t="str">
        <f>IF(G440="","",IF(COUNTIF($AI$11:AI440,G440)=0,G440,""))</f>
        <v/>
      </c>
      <c r="AJ441" s="53" t="str">
        <f t="shared" si="25"/>
        <v/>
      </c>
      <c r="AK441" s="135"/>
    </row>
    <row r="442" spans="1:37" x14ac:dyDescent="0.25">
      <c r="A442" s="136"/>
      <c r="B442" s="136"/>
      <c r="C442" s="136"/>
      <c r="D442" s="136"/>
      <c r="E442" s="137"/>
      <c r="F442" s="137"/>
      <c r="G442" s="136"/>
      <c r="H442" s="137"/>
      <c r="I442" s="140" t="str">
        <f t="shared" si="26"/>
        <v/>
      </c>
      <c r="J442" s="140"/>
      <c r="K442" s="140"/>
      <c r="L442" s="74" t="str">
        <f>IF(AND(C442="Abierto",D442="Urgente"),A442,"")</f>
        <v/>
      </c>
      <c r="M442" s="74" t="str">
        <f ca="1">IF(AND(C442="Abierto",D442="Urgente"),TODAY()-E442,"")</f>
        <v/>
      </c>
      <c r="N442" s="74" t="str">
        <f>IF(AND(C442="Abierto",D442="Urgente"),RANK(M442,$M$13:$M$767,0)+COUNTIF($M$13:M442,M442)-1,"")</f>
        <v/>
      </c>
      <c r="O442" s="74" t="str">
        <f>IF(AND(C442="Abierto",D442="Alta"),A442,"")</f>
        <v/>
      </c>
      <c r="P442" s="74" t="str">
        <f ca="1">IF(AND(C442="Abierto",D442="Alta"),TODAY()-E442,"")</f>
        <v/>
      </c>
      <c r="Q442" s="74" t="str">
        <f>IF(AND(C442="Abierto",D442="Alta"),RANK(P442,$P$13:$P$767,0)+COUNTIF($P$13:P442,P442)-1+MAX(N:N),"")</f>
        <v/>
      </c>
      <c r="R442" s="74" t="str">
        <f>IF(AND(C442="Abierto",D442="Media"),A442,"")</f>
        <v/>
      </c>
      <c r="S442" s="74" t="str">
        <f ca="1">IF(AND(C442="Abierto",D442="Media"),TODAY()-E442,"")</f>
        <v/>
      </c>
      <c r="T442" s="74" t="str">
        <f>IF(AND(C442="Abierto",D442="Media"),RANK(S442,$S$13:$S$767,0)+COUNTIF($S$13:S442,S442)-1+MAX(N:N,Q:Q),"")</f>
        <v/>
      </c>
      <c r="U442" s="74" t="str">
        <f>IF(AND(C442="Abierto",D442="Baja"),A442,"")</f>
        <v/>
      </c>
      <c r="V442" s="74" t="str">
        <f ca="1">IF(AND(C442="Abierto",D442="Baja"),TODAY()-E442,"")</f>
        <v/>
      </c>
      <c r="W442" s="74" t="str">
        <f>IF(AND(C442="Abierto",D442="Baja"),RANK(V442,$V$13:$V$767,0)+COUNTIF($V$13:V442,V442)-1+MAX(N:N,Q:Q,T:T),"")</f>
        <v/>
      </c>
      <c r="X442" s="139" t="str">
        <f>IF(OR(C442="Resuelto",C442=""),"",SUM(N442,Q442,T442,W442))</f>
        <v/>
      </c>
      <c r="Y442" s="139" t="str">
        <f>IF(OR(C442="Resuelto",C442=""),"",SUM(M442,P442,S442,V442))</f>
        <v/>
      </c>
      <c r="Z442" s="139" t="str">
        <f>IF(OR(C442="Resuelto",C442=""),"",SUM(L442,O442,R442,U442))</f>
        <v/>
      </c>
      <c r="AA442" s="28">
        <v>671</v>
      </c>
      <c r="AB442" s="28" t="str">
        <f t="shared" ca="1" si="23"/>
        <v/>
      </c>
      <c r="AC442" s="75" t="str">
        <f t="shared" ca="1" si="24"/>
        <v/>
      </c>
      <c r="AH442" s="78" t="str">
        <f>IF(AI442="","",MAX($AH$5:AH441)+1)</f>
        <v/>
      </c>
      <c r="AI442" s="53" t="str">
        <f>IF(G441="","",IF(COUNTIF($AI$11:AI441,G441)=0,G441,""))</f>
        <v/>
      </c>
      <c r="AJ442" s="53" t="str">
        <f t="shared" si="25"/>
        <v/>
      </c>
      <c r="AK442" s="135"/>
    </row>
    <row r="443" spans="1:37" x14ac:dyDescent="0.25">
      <c r="A443" s="136"/>
      <c r="B443" s="136"/>
      <c r="C443" s="136"/>
      <c r="D443" s="136"/>
      <c r="E443" s="137"/>
      <c r="F443" s="137"/>
      <c r="G443" s="136"/>
      <c r="H443" s="137"/>
      <c r="I443" s="140" t="str">
        <f t="shared" si="26"/>
        <v/>
      </c>
      <c r="J443" s="140"/>
      <c r="K443" s="140"/>
      <c r="L443" s="74" t="str">
        <f>IF(AND(C443="Abierto",D443="Urgente"),A443,"")</f>
        <v/>
      </c>
      <c r="M443" s="74" t="str">
        <f ca="1">IF(AND(C443="Abierto",D443="Urgente"),TODAY()-E443,"")</f>
        <v/>
      </c>
      <c r="N443" s="74" t="str">
        <f>IF(AND(C443="Abierto",D443="Urgente"),RANK(M443,$M$13:$M$767,0)+COUNTIF($M$13:M443,M443)-1,"")</f>
        <v/>
      </c>
      <c r="O443" s="74" t="str">
        <f>IF(AND(C443="Abierto",D443="Alta"),A443,"")</f>
        <v/>
      </c>
      <c r="P443" s="74" t="str">
        <f ca="1">IF(AND(C443="Abierto",D443="Alta"),TODAY()-E443,"")</f>
        <v/>
      </c>
      <c r="Q443" s="74" t="str">
        <f>IF(AND(C443="Abierto",D443="Alta"),RANK(P443,$P$13:$P$767,0)+COUNTIF($P$13:P443,P443)-1+MAX(N:N),"")</f>
        <v/>
      </c>
      <c r="R443" s="74" t="str">
        <f>IF(AND(C443="Abierto",D443="Media"),A443,"")</f>
        <v/>
      </c>
      <c r="S443" s="74" t="str">
        <f ca="1">IF(AND(C443="Abierto",D443="Media"),TODAY()-E443,"")</f>
        <v/>
      </c>
      <c r="T443" s="74" t="str">
        <f>IF(AND(C443="Abierto",D443="Media"),RANK(S443,$S$13:$S$767,0)+COUNTIF($S$13:S443,S443)-1+MAX(N:N,Q:Q),"")</f>
        <v/>
      </c>
      <c r="U443" s="74" t="str">
        <f>IF(AND(C443="Abierto",D443="Baja"),A443,"")</f>
        <v/>
      </c>
      <c r="V443" s="74" t="str">
        <f ca="1">IF(AND(C443="Abierto",D443="Baja"),TODAY()-E443,"")</f>
        <v/>
      </c>
      <c r="W443" s="74" t="str">
        <f>IF(AND(C443="Abierto",D443="Baja"),RANK(V443,$V$13:$V$767,0)+COUNTIF($V$13:V443,V443)-1+MAX(N:N,Q:Q,T:T),"")</f>
        <v/>
      </c>
      <c r="X443" s="139" t="str">
        <f>IF(OR(C443="Resuelto",C443=""),"",SUM(N443,Q443,T443,W443))</f>
        <v/>
      </c>
      <c r="Y443" s="139" t="str">
        <f>IF(OR(C443="Resuelto",C443=""),"",SUM(M443,P443,S443,V443))</f>
        <v/>
      </c>
      <c r="Z443" s="139" t="str">
        <f>IF(OR(C443="Resuelto",C443=""),"",SUM(L443,O443,R443,U443))</f>
        <v/>
      </c>
      <c r="AA443" s="28">
        <v>672</v>
      </c>
      <c r="AB443" s="28" t="str">
        <f t="shared" ca="1" si="23"/>
        <v/>
      </c>
      <c r="AC443" s="75" t="str">
        <f t="shared" ca="1" si="24"/>
        <v/>
      </c>
      <c r="AH443" s="78" t="str">
        <f>IF(AI443="","",MAX($AH$5:AH442)+1)</f>
        <v/>
      </c>
      <c r="AI443" s="53" t="str">
        <f>IF(G442="","",IF(COUNTIF($AI$11:AI442,G442)=0,G442,""))</f>
        <v/>
      </c>
      <c r="AJ443" s="53" t="str">
        <f t="shared" si="25"/>
        <v/>
      </c>
      <c r="AK443" s="135"/>
    </row>
    <row r="444" spans="1:37" x14ac:dyDescent="0.25">
      <c r="A444" s="136"/>
      <c r="B444" s="136"/>
      <c r="C444" s="136"/>
      <c r="D444" s="136"/>
      <c r="E444" s="137"/>
      <c r="F444" s="137"/>
      <c r="G444" s="136"/>
      <c r="H444" s="137"/>
      <c r="I444" s="140" t="str">
        <f t="shared" si="26"/>
        <v/>
      </c>
      <c r="J444" s="140"/>
      <c r="K444" s="140"/>
      <c r="L444" s="74" t="str">
        <f>IF(AND(C444="Abierto",D444="Urgente"),A444,"")</f>
        <v/>
      </c>
      <c r="M444" s="74" t="str">
        <f ca="1">IF(AND(C444="Abierto",D444="Urgente"),TODAY()-E444,"")</f>
        <v/>
      </c>
      <c r="N444" s="74" t="str">
        <f>IF(AND(C444="Abierto",D444="Urgente"),RANK(M444,$M$13:$M$767,0)+COUNTIF($M$13:M444,M444)-1,"")</f>
        <v/>
      </c>
      <c r="O444" s="74" t="str">
        <f>IF(AND(C444="Abierto",D444="Alta"),A444,"")</f>
        <v/>
      </c>
      <c r="P444" s="74" t="str">
        <f ca="1">IF(AND(C444="Abierto",D444="Alta"),TODAY()-E444,"")</f>
        <v/>
      </c>
      <c r="Q444" s="74" t="str">
        <f>IF(AND(C444="Abierto",D444="Alta"),RANK(P444,$P$13:$P$767,0)+COUNTIF($P$13:P444,P444)-1+MAX(N:N),"")</f>
        <v/>
      </c>
      <c r="R444" s="74" t="str">
        <f>IF(AND(C444="Abierto",D444="Media"),A444,"")</f>
        <v/>
      </c>
      <c r="S444" s="74" t="str">
        <f ca="1">IF(AND(C444="Abierto",D444="Media"),TODAY()-E444,"")</f>
        <v/>
      </c>
      <c r="T444" s="74" t="str">
        <f>IF(AND(C444="Abierto",D444="Media"),RANK(S444,$S$13:$S$767,0)+COUNTIF($S$13:S444,S444)-1+MAX(N:N,Q:Q),"")</f>
        <v/>
      </c>
      <c r="U444" s="74" t="str">
        <f>IF(AND(C444="Abierto",D444="Baja"),A444,"")</f>
        <v/>
      </c>
      <c r="V444" s="74" t="str">
        <f ca="1">IF(AND(C444="Abierto",D444="Baja"),TODAY()-E444,"")</f>
        <v/>
      </c>
      <c r="W444" s="74" t="str">
        <f>IF(AND(C444="Abierto",D444="Baja"),RANK(V444,$V$13:$V$767,0)+COUNTIF($V$13:V444,V444)-1+MAX(N:N,Q:Q,T:T),"")</f>
        <v/>
      </c>
      <c r="X444" s="139" t="str">
        <f>IF(OR(C444="Resuelto",C444=""),"",SUM(N444,Q444,T444,W444))</f>
        <v/>
      </c>
      <c r="Y444" s="139" t="str">
        <f>IF(OR(C444="Resuelto",C444=""),"",SUM(M444,P444,S444,V444))</f>
        <v/>
      </c>
      <c r="Z444" s="139" t="str">
        <f>IF(OR(C444="Resuelto",C444=""),"",SUM(L444,O444,R444,U444))</f>
        <v/>
      </c>
      <c r="AA444" s="28">
        <v>673</v>
      </c>
      <c r="AB444" s="28" t="str">
        <f t="shared" ca="1" si="23"/>
        <v/>
      </c>
      <c r="AC444" s="75" t="str">
        <f t="shared" ca="1" si="24"/>
        <v/>
      </c>
      <c r="AH444" s="78" t="str">
        <f>IF(AI444="","",MAX($AH$5:AH443)+1)</f>
        <v/>
      </c>
      <c r="AI444" s="53" t="str">
        <f>IF(G443="","",IF(COUNTIF($AI$11:AI443,G443)=0,G443,""))</f>
        <v/>
      </c>
      <c r="AJ444" s="53" t="str">
        <f t="shared" si="25"/>
        <v/>
      </c>
      <c r="AK444" s="135"/>
    </row>
    <row r="445" spans="1:37" x14ac:dyDescent="0.25">
      <c r="A445" s="136"/>
      <c r="B445" s="136"/>
      <c r="C445" s="136"/>
      <c r="D445" s="136"/>
      <c r="E445" s="137"/>
      <c r="F445" s="137"/>
      <c r="G445" s="136"/>
      <c r="H445" s="137"/>
      <c r="I445" s="140" t="str">
        <f t="shared" si="26"/>
        <v/>
      </c>
      <c r="J445" s="140"/>
      <c r="K445" s="140"/>
      <c r="L445" s="74" t="str">
        <f>IF(AND(C445="Abierto",D445="Urgente"),A445,"")</f>
        <v/>
      </c>
      <c r="M445" s="74" t="str">
        <f ca="1">IF(AND(C445="Abierto",D445="Urgente"),TODAY()-E445,"")</f>
        <v/>
      </c>
      <c r="N445" s="74" t="str">
        <f>IF(AND(C445="Abierto",D445="Urgente"),RANK(M445,$M$13:$M$767,0)+COUNTIF($M$13:M445,M445)-1,"")</f>
        <v/>
      </c>
      <c r="O445" s="74" t="str">
        <f>IF(AND(C445="Abierto",D445="Alta"),A445,"")</f>
        <v/>
      </c>
      <c r="P445" s="74" t="str">
        <f ca="1">IF(AND(C445="Abierto",D445="Alta"),TODAY()-E445,"")</f>
        <v/>
      </c>
      <c r="Q445" s="74" t="str">
        <f>IF(AND(C445="Abierto",D445="Alta"),RANK(P445,$P$13:$P$767,0)+COUNTIF($P$13:P445,P445)-1+MAX(N:N),"")</f>
        <v/>
      </c>
      <c r="R445" s="74" t="str">
        <f>IF(AND(C445="Abierto",D445="Media"),A445,"")</f>
        <v/>
      </c>
      <c r="S445" s="74" t="str">
        <f ca="1">IF(AND(C445="Abierto",D445="Media"),TODAY()-E445,"")</f>
        <v/>
      </c>
      <c r="T445" s="74" t="str">
        <f>IF(AND(C445="Abierto",D445="Media"),RANK(S445,$S$13:$S$767,0)+COUNTIF($S$13:S445,S445)-1+MAX(N:N,Q:Q),"")</f>
        <v/>
      </c>
      <c r="U445" s="74" t="str">
        <f>IF(AND(C445="Abierto",D445="Baja"),A445,"")</f>
        <v/>
      </c>
      <c r="V445" s="74" t="str">
        <f ca="1">IF(AND(C445="Abierto",D445="Baja"),TODAY()-E445,"")</f>
        <v/>
      </c>
      <c r="W445" s="74" t="str">
        <f>IF(AND(C445="Abierto",D445="Baja"),RANK(V445,$V$13:$V$767,0)+COUNTIF($V$13:V445,V445)-1+MAX(N:N,Q:Q,T:T),"")</f>
        <v/>
      </c>
      <c r="X445" s="139" t="str">
        <f>IF(OR(C445="Resuelto",C445=""),"",SUM(N445,Q445,T445,W445))</f>
        <v/>
      </c>
      <c r="Y445" s="139" t="str">
        <f>IF(OR(C445="Resuelto",C445=""),"",SUM(M445,P445,S445,V445))</f>
        <v/>
      </c>
      <c r="Z445" s="139" t="str">
        <f>IF(OR(C445="Resuelto",C445=""),"",SUM(L445,O445,R445,U445))</f>
        <v/>
      </c>
      <c r="AA445" s="28">
        <v>674</v>
      </c>
      <c r="AB445" s="28" t="str">
        <f t="shared" ref="AB445:AB508" ca="1" si="27">IF(ISNA(VLOOKUP(AA445,$X$13:$Z$764,3,FALSE))=TRUE,"",VLOOKUP(AA445,$X$13:$Z$764,3,FALSE))</f>
        <v/>
      </c>
      <c r="AC445" s="75" t="str">
        <f t="shared" ref="AC445:AC508" ca="1" si="28">IF(ISNA(VLOOKUP(AA445,$X$13:$Z$764,2,FALSE))=TRUE,"",VLOOKUP(AA445,$X$13:$Z$764,2,FALSE))</f>
        <v/>
      </c>
      <c r="AH445" s="78" t="str">
        <f>IF(AI445="","",MAX($AH$5:AH444)+1)</f>
        <v/>
      </c>
      <c r="AI445" s="53" t="str">
        <f>IF(G444="","",IF(COUNTIF($AI$11:AI444,G444)=0,G444,""))</f>
        <v/>
      </c>
      <c r="AJ445" s="53" t="str">
        <f t="shared" ref="AJ445:AJ508" si="29">IF(ISNA(VLOOKUP(AA445,$AH$13:$AI$764,2,FALSE))=TRUE,"",VLOOKUP(AA445,$AH$13:$AI$764,2,FALSE))</f>
        <v/>
      </c>
      <c r="AK445" s="135"/>
    </row>
    <row r="446" spans="1:37" x14ac:dyDescent="0.25">
      <c r="A446" s="136"/>
      <c r="B446" s="136"/>
      <c r="C446" s="136"/>
      <c r="D446" s="136"/>
      <c r="E446" s="137"/>
      <c r="F446" s="137"/>
      <c r="G446" s="136"/>
      <c r="H446" s="137"/>
      <c r="I446" s="140" t="str">
        <f t="shared" si="26"/>
        <v/>
      </c>
      <c r="J446" s="140"/>
      <c r="K446" s="140"/>
      <c r="L446" s="74" t="str">
        <f>IF(AND(C446="Abierto",D446="Urgente"),A446,"")</f>
        <v/>
      </c>
      <c r="M446" s="74" t="str">
        <f ca="1">IF(AND(C446="Abierto",D446="Urgente"),TODAY()-E446,"")</f>
        <v/>
      </c>
      <c r="N446" s="74" t="str">
        <f>IF(AND(C446="Abierto",D446="Urgente"),RANK(M446,$M$13:$M$767,0)+COUNTIF($M$13:M446,M446)-1,"")</f>
        <v/>
      </c>
      <c r="O446" s="74" t="str">
        <f>IF(AND(C446="Abierto",D446="Alta"),A446,"")</f>
        <v/>
      </c>
      <c r="P446" s="74" t="str">
        <f ca="1">IF(AND(C446="Abierto",D446="Alta"),TODAY()-E446,"")</f>
        <v/>
      </c>
      <c r="Q446" s="74" t="str">
        <f>IF(AND(C446="Abierto",D446="Alta"),RANK(P446,$P$13:$P$767,0)+COUNTIF($P$13:P446,P446)-1+MAX(N:N),"")</f>
        <v/>
      </c>
      <c r="R446" s="74" t="str">
        <f>IF(AND(C446="Abierto",D446="Media"),A446,"")</f>
        <v/>
      </c>
      <c r="S446" s="74" t="str">
        <f ca="1">IF(AND(C446="Abierto",D446="Media"),TODAY()-E446,"")</f>
        <v/>
      </c>
      <c r="T446" s="74" t="str">
        <f>IF(AND(C446="Abierto",D446="Media"),RANK(S446,$S$13:$S$767,0)+COUNTIF($S$13:S446,S446)-1+MAX(N:N,Q:Q),"")</f>
        <v/>
      </c>
      <c r="U446" s="74" t="str">
        <f>IF(AND(C446="Abierto",D446="Baja"),A446,"")</f>
        <v/>
      </c>
      <c r="V446" s="74" t="str">
        <f ca="1">IF(AND(C446="Abierto",D446="Baja"),TODAY()-E446,"")</f>
        <v/>
      </c>
      <c r="W446" s="74" t="str">
        <f>IF(AND(C446="Abierto",D446="Baja"),RANK(V446,$V$13:$V$767,0)+COUNTIF($V$13:V446,V446)-1+MAX(N:N,Q:Q,T:T),"")</f>
        <v/>
      </c>
      <c r="X446" s="139" t="str">
        <f>IF(OR(C446="Resuelto",C446=""),"",SUM(N446,Q446,T446,W446))</f>
        <v/>
      </c>
      <c r="Y446" s="139" t="str">
        <f>IF(OR(C446="Resuelto",C446=""),"",SUM(M446,P446,S446,V446))</f>
        <v/>
      </c>
      <c r="Z446" s="139" t="str">
        <f>IF(OR(C446="Resuelto",C446=""),"",SUM(L446,O446,R446,U446))</f>
        <v/>
      </c>
      <c r="AA446" s="28">
        <v>675</v>
      </c>
      <c r="AB446" s="28" t="str">
        <f t="shared" ca="1" si="27"/>
        <v/>
      </c>
      <c r="AC446" s="75" t="str">
        <f t="shared" ca="1" si="28"/>
        <v/>
      </c>
      <c r="AH446" s="78" t="str">
        <f>IF(AI446="","",MAX($AH$5:AH445)+1)</f>
        <v/>
      </c>
      <c r="AI446" s="53" t="str">
        <f>IF(G445="","",IF(COUNTIF($AI$11:AI445,G445)=0,G445,""))</f>
        <v/>
      </c>
      <c r="AJ446" s="53" t="str">
        <f t="shared" si="29"/>
        <v/>
      </c>
      <c r="AK446" s="135"/>
    </row>
    <row r="447" spans="1:37" x14ac:dyDescent="0.25">
      <c r="A447" s="136"/>
      <c r="B447" s="136"/>
      <c r="C447" s="136"/>
      <c r="D447" s="136"/>
      <c r="E447" s="137"/>
      <c r="F447" s="137"/>
      <c r="G447" s="136"/>
      <c r="H447" s="137"/>
      <c r="I447" s="140" t="str">
        <f t="shared" si="26"/>
        <v/>
      </c>
      <c r="J447" s="140"/>
      <c r="K447" s="140"/>
      <c r="L447" s="74" t="str">
        <f>IF(AND(C447="Abierto",D447="Urgente"),A447,"")</f>
        <v/>
      </c>
      <c r="M447" s="74" t="str">
        <f ca="1">IF(AND(C447="Abierto",D447="Urgente"),TODAY()-E447,"")</f>
        <v/>
      </c>
      <c r="N447" s="74" t="str">
        <f>IF(AND(C447="Abierto",D447="Urgente"),RANK(M447,$M$13:$M$767,0)+COUNTIF($M$13:M447,M447)-1,"")</f>
        <v/>
      </c>
      <c r="O447" s="74" t="str">
        <f>IF(AND(C447="Abierto",D447="Alta"),A447,"")</f>
        <v/>
      </c>
      <c r="P447" s="74" t="str">
        <f ca="1">IF(AND(C447="Abierto",D447="Alta"),TODAY()-E447,"")</f>
        <v/>
      </c>
      <c r="Q447" s="74" t="str">
        <f>IF(AND(C447="Abierto",D447="Alta"),RANK(P447,$P$13:$P$767,0)+COUNTIF($P$13:P447,P447)-1+MAX(N:N),"")</f>
        <v/>
      </c>
      <c r="R447" s="74" t="str">
        <f>IF(AND(C447="Abierto",D447="Media"),A447,"")</f>
        <v/>
      </c>
      <c r="S447" s="74" t="str">
        <f ca="1">IF(AND(C447="Abierto",D447="Media"),TODAY()-E447,"")</f>
        <v/>
      </c>
      <c r="T447" s="74" t="str">
        <f>IF(AND(C447="Abierto",D447="Media"),RANK(S447,$S$13:$S$767,0)+COUNTIF($S$13:S447,S447)-1+MAX(N:N,Q:Q),"")</f>
        <v/>
      </c>
      <c r="U447" s="74" t="str">
        <f>IF(AND(C447="Abierto",D447="Baja"),A447,"")</f>
        <v/>
      </c>
      <c r="V447" s="74" t="str">
        <f ca="1">IF(AND(C447="Abierto",D447="Baja"),TODAY()-E447,"")</f>
        <v/>
      </c>
      <c r="W447" s="74" t="str">
        <f>IF(AND(C447="Abierto",D447="Baja"),RANK(V447,$V$13:$V$767,0)+COUNTIF($V$13:V447,V447)-1+MAX(N:N,Q:Q,T:T),"")</f>
        <v/>
      </c>
      <c r="X447" s="139" t="str">
        <f>IF(OR(C447="Resuelto",C447=""),"",SUM(N447,Q447,T447,W447))</f>
        <v/>
      </c>
      <c r="Y447" s="139" t="str">
        <f>IF(OR(C447="Resuelto",C447=""),"",SUM(M447,P447,S447,V447))</f>
        <v/>
      </c>
      <c r="Z447" s="139" t="str">
        <f>IF(OR(C447="Resuelto",C447=""),"",SUM(L447,O447,R447,U447))</f>
        <v/>
      </c>
      <c r="AA447" s="28">
        <v>676</v>
      </c>
      <c r="AB447" s="28" t="str">
        <f t="shared" ca="1" si="27"/>
        <v/>
      </c>
      <c r="AC447" s="75" t="str">
        <f t="shared" ca="1" si="28"/>
        <v/>
      </c>
      <c r="AH447" s="78" t="str">
        <f>IF(AI447="","",MAX($AH$5:AH446)+1)</f>
        <v/>
      </c>
      <c r="AI447" s="53" t="str">
        <f>IF(G446="","",IF(COUNTIF($AI$11:AI446,G446)=0,G446,""))</f>
        <v/>
      </c>
      <c r="AJ447" s="53" t="str">
        <f t="shared" si="29"/>
        <v/>
      </c>
      <c r="AK447" s="135"/>
    </row>
    <row r="448" spans="1:37" x14ac:dyDescent="0.25">
      <c r="A448" s="136"/>
      <c r="B448" s="136"/>
      <c r="C448" s="136"/>
      <c r="D448" s="136"/>
      <c r="E448" s="137"/>
      <c r="F448" s="137"/>
      <c r="G448" s="136"/>
      <c r="H448" s="137"/>
      <c r="I448" s="140" t="str">
        <f t="shared" si="26"/>
        <v/>
      </c>
      <c r="J448" s="140"/>
      <c r="K448" s="140"/>
      <c r="L448" s="74" t="str">
        <f>IF(AND(C448="Abierto",D448="Urgente"),A448,"")</f>
        <v/>
      </c>
      <c r="M448" s="74" t="str">
        <f ca="1">IF(AND(C448="Abierto",D448="Urgente"),TODAY()-E448,"")</f>
        <v/>
      </c>
      <c r="N448" s="74" t="str">
        <f>IF(AND(C448="Abierto",D448="Urgente"),RANK(M448,$M$13:$M$767,0)+COUNTIF($M$13:M448,M448)-1,"")</f>
        <v/>
      </c>
      <c r="O448" s="74" t="str">
        <f>IF(AND(C448="Abierto",D448="Alta"),A448,"")</f>
        <v/>
      </c>
      <c r="P448" s="74" t="str">
        <f ca="1">IF(AND(C448="Abierto",D448="Alta"),TODAY()-E448,"")</f>
        <v/>
      </c>
      <c r="Q448" s="74" t="str">
        <f>IF(AND(C448="Abierto",D448="Alta"),RANK(P448,$P$13:$P$767,0)+COUNTIF($P$13:P448,P448)-1+MAX(N:N),"")</f>
        <v/>
      </c>
      <c r="R448" s="74" t="str">
        <f>IF(AND(C448="Abierto",D448="Media"),A448,"")</f>
        <v/>
      </c>
      <c r="S448" s="74" t="str">
        <f ca="1">IF(AND(C448="Abierto",D448="Media"),TODAY()-E448,"")</f>
        <v/>
      </c>
      <c r="T448" s="74" t="str">
        <f>IF(AND(C448="Abierto",D448="Media"),RANK(S448,$S$13:$S$767,0)+COUNTIF($S$13:S448,S448)-1+MAX(N:N,Q:Q),"")</f>
        <v/>
      </c>
      <c r="U448" s="74" t="str">
        <f>IF(AND(C448="Abierto",D448="Baja"),A448,"")</f>
        <v/>
      </c>
      <c r="V448" s="74" t="str">
        <f ca="1">IF(AND(C448="Abierto",D448="Baja"),TODAY()-E448,"")</f>
        <v/>
      </c>
      <c r="W448" s="74" t="str">
        <f>IF(AND(C448="Abierto",D448="Baja"),RANK(V448,$V$13:$V$767,0)+COUNTIF($V$13:V448,V448)-1+MAX(N:N,Q:Q,T:T),"")</f>
        <v/>
      </c>
      <c r="X448" s="139" t="str">
        <f>IF(OR(C448="Resuelto",C448=""),"",SUM(N448,Q448,T448,W448))</f>
        <v/>
      </c>
      <c r="Y448" s="139" t="str">
        <f>IF(OR(C448="Resuelto",C448=""),"",SUM(M448,P448,S448,V448))</f>
        <v/>
      </c>
      <c r="Z448" s="139" t="str">
        <f>IF(OR(C448="Resuelto",C448=""),"",SUM(L448,O448,R448,U448))</f>
        <v/>
      </c>
      <c r="AA448" s="28">
        <v>677</v>
      </c>
      <c r="AB448" s="28" t="str">
        <f t="shared" ca="1" si="27"/>
        <v/>
      </c>
      <c r="AC448" s="75" t="str">
        <f t="shared" ca="1" si="28"/>
        <v/>
      </c>
      <c r="AH448" s="78" t="str">
        <f>IF(AI448="","",MAX($AH$5:AH447)+1)</f>
        <v/>
      </c>
      <c r="AI448" s="53" t="str">
        <f>IF(G447="","",IF(COUNTIF($AI$11:AI447,G447)=0,G447,""))</f>
        <v/>
      </c>
      <c r="AJ448" s="53" t="str">
        <f t="shared" si="29"/>
        <v/>
      </c>
      <c r="AK448" s="135"/>
    </row>
    <row r="449" spans="1:37" x14ac:dyDescent="0.25">
      <c r="A449" s="136"/>
      <c r="B449" s="136"/>
      <c r="C449" s="136"/>
      <c r="D449" s="136"/>
      <c r="E449" s="137"/>
      <c r="F449" s="137"/>
      <c r="G449" s="136"/>
      <c r="H449" s="137"/>
      <c r="I449" s="140" t="str">
        <f t="shared" si="26"/>
        <v/>
      </c>
      <c r="J449" s="140"/>
      <c r="K449" s="140"/>
      <c r="L449" s="74" t="str">
        <f>IF(AND(C449="Abierto",D449="Urgente"),A449,"")</f>
        <v/>
      </c>
      <c r="M449" s="74" t="str">
        <f ca="1">IF(AND(C449="Abierto",D449="Urgente"),TODAY()-E449,"")</f>
        <v/>
      </c>
      <c r="N449" s="74" t="str">
        <f>IF(AND(C449="Abierto",D449="Urgente"),RANK(M449,$M$13:$M$767,0)+COUNTIF($M$13:M449,M449)-1,"")</f>
        <v/>
      </c>
      <c r="O449" s="74" t="str">
        <f>IF(AND(C449="Abierto",D449="Alta"),A449,"")</f>
        <v/>
      </c>
      <c r="P449" s="74" t="str">
        <f ca="1">IF(AND(C449="Abierto",D449="Alta"),TODAY()-E449,"")</f>
        <v/>
      </c>
      <c r="Q449" s="74" t="str">
        <f>IF(AND(C449="Abierto",D449="Alta"),RANK(P449,$P$13:$P$767,0)+COUNTIF($P$13:P449,P449)-1+MAX(N:N),"")</f>
        <v/>
      </c>
      <c r="R449" s="74" t="str">
        <f>IF(AND(C449="Abierto",D449="Media"),A449,"")</f>
        <v/>
      </c>
      <c r="S449" s="74" t="str">
        <f ca="1">IF(AND(C449="Abierto",D449="Media"),TODAY()-E449,"")</f>
        <v/>
      </c>
      <c r="T449" s="74" t="str">
        <f>IF(AND(C449="Abierto",D449="Media"),RANK(S449,$S$13:$S$767,0)+COUNTIF($S$13:S449,S449)-1+MAX(N:N,Q:Q),"")</f>
        <v/>
      </c>
      <c r="U449" s="74" t="str">
        <f>IF(AND(C449="Abierto",D449="Baja"),A449,"")</f>
        <v/>
      </c>
      <c r="V449" s="74" t="str">
        <f ca="1">IF(AND(C449="Abierto",D449="Baja"),TODAY()-E449,"")</f>
        <v/>
      </c>
      <c r="W449" s="74" t="str">
        <f>IF(AND(C449="Abierto",D449="Baja"),RANK(V449,$V$13:$V$767,0)+COUNTIF($V$13:V449,V449)-1+MAX(N:N,Q:Q,T:T),"")</f>
        <v/>
      </c>
      <c r="X449" s="139" t="str">
        <f>IF(OR(C449="Resuelto",C449=""),"",SUM(N449,Q449,T449,W449))</f>
        <v/>
      </c>
      <c r="Y449" s="139" t="str">
        <f>IF(OR(C449="Resuelto",C449=""),"",SUM(M449,P449,S449,V449))</f>
        <v/>
      </c>
      <c r="Z449" s="139" t="str">
        <f>IF(OR(C449="Resuelto",C449=""),"",SUM(L449,O449,R449,U449))</f>
        <v/>
      </c>
      <c r="AA449" s="28">
        <v>678</v>
      </c>
      <c r="AB449" s="28" t="str">
        <f t="shared" ca="1" si="27"/>
        <v/>
      </c>
      <c r="AC449" s="75" t="str">
        <f t="shared" ca="1" si="28"/>
        <v/>
      </c>
      <c r="AH449" s="78" t="str">
        <f>IF(AI449="","",MAX($AH$5:AH448)+1)</f>
        <v/>
      </c>
      <c r="AI449" s="53" t="str">
        <f>IF(G448="","",IF(COUNTIF($AI$11:AI448,G448)=0,G448,""))</f>
        <v/>
      </c>
      <c r="AJ449" s="53" t="str">
        <f t="shared" si="29"/>
        <v/>
      </c>
      <c r="AK449" s="135"/>
    </row>
    <row r="450" spans="1:37" x14ac:dyDescent="0.25">
      <c r="A450" s="136"/>
      <c r="B450" s="136"/>
      <c r="C450" s="136"/>
      <c r="D450" s="136"/>
      <c r="E450" s="137"/>
      <c r="F450" s="137"/>
      <c r="G450" s="136"/>
      <c r="H450" s="137"/>
      <c r="I450" s="140" t="str">
        <f t="shared" si="26"/>
        <v/>
      </c>
      <c r="J450" s="140"/>
      <c r="K450" s="140"/>
      <c r="L450" s="74" t="str">
        <f>IF(AND(C450="Abierto",D450="Urgente"),A450,"")</f>
        <v/>
      </c>
      <c r="M450" s="74" t="str">
        <f ca="1">IF(AND(C450="Abierto",D450="Urgente"),TODAY()-E450,"")</f>
        <v/>
      </c>
      <c r="N450" s="74" t="str">
        <f>IF(AND(C450="Abierto",D450="Urgente"),RANK(M450,$M$13:$M$767,0)+COUNTIF($M$13:M450,M450)-1,"")</f>
        <v/>
      </c>
      <c r="O450" s="74" t="str">
        <f>IF(AND(C450="Abierto",D450="Alta"),A450,"")</f>
        <v/>
      </c>
      <c r="P450" s="74" t="str">
        <f ca="1">IF(AND(C450="Abierto",D450="Alta"),TODAY()-E450,"")</f>
        <v/>
      </c>
      <c r="Q450" s="74" t="str">
        <f>IF(AND(C450="Abierto",D450="Alta"),RANK(P450,$P$13:$P$767,0)+COUNTIF($P$13:P450,P450)-1+MAX(N:N),"")</f>
        <v/>
      </c>
      <c r="R450" s="74" t="str">
        <f>IF(AND(C450="Abierto",D450="Media"),A450,"")</f>
        <v/>
      </c>
      <c r="S450" s="74" t="str">
        <f ca="1">IF(AND(C450="Abierto",D450="Media"),TODAY()-E450,"")</f>
        <v/>
      </c>
      <c r="T450" s="74" t="str">
        <f>IF(AND(C450="Abierto",D450="Media"),RANK(S450,$S$13:$S$767,0)+COUNTIF($S$13:S450,S450)-1+MAX(N:N,Q:Q),"")</f>
        <v/>
      </c>
      <c r="U450" s="74" t="str">
        <f>IF(AND(C450="Abierto",D450="Baja"),A450,"")</f>
        <v/>
      </c>
      <c r="V450" s="74" t="str">
        <f ca="1">IF(AND(C450="Abierto",D450="Baja"),TODAY()-E450,"")</f>
        <v/>
      </c>
      <c r="W450" s="74" t="str">
        <f>IF(AND(C450="Abierto",D450="Baja"),RANK(V450,$V$13:$V$767,0)+COUNTIF($V$13:V450,V450)-1+MAX(N:N,Q:Q,T:T),"")</f>
        <v/>
      </c>
      <c r="X450" s="139" t="str">
        <f>IF(OR(C450="Resuelto",C450=""),"",SUM(N450,Q450,T450,W450))</f>
        <v/>
      </c>
      <c r="Y450" s="139" t="str">
        <f>IF(OR(C450="Resuelto",C450=""),"",SUM(M450,P450,S450,V450))</f>
        <v/>
      </c>
      <c r="Z450" s="139" t="str">
        <f>IF(OR(C450="Resuelto",C450=""),"",SUM(L450,O450,R450,U450))</f>
        <v/>
      </c>
      <c r="AA450" s="28">
        <v>679</v>
      </c>
      <c r="AB450" s="28" t="str">
        <f t="shared" ca="1" si="27"/>
        <v/>
      </c>
      <c r="AC450" s="75" t="str">
        <f t="shared" ca="1" si="28"/>
        <v/>
      </c>
      <c r="AH450" s="78" t="str">
        <f>IF(AI450="","",MAX($AH$5:AH449)+1)</f>
        <v/>
      </c>
      <c r="AI450" s="53" t="str">
        <f>IF(G449="","",IF(COUNTIF($AI$11:AI449,G449)=0,G449,""))</f>
        <v/>
      </c>
      <c r="AJ450" s="53" t="str">
        <f t="shared" si="29"/>
        <v/>
      </c>
      <c r="AK450" s="135"/>
    </row>
    <row r="451" spans="1:37" x14ac:dyDescent="0.25">
      <c r="A451" s="136"/>
      <c r="B451" s="136"/>
      <c r="C451" s="136"/>
      <c r="D451" s="136"/>
      <c r="E451" s="137"/>
      <c r="F451" s="137"/>
      <c r="G451" s="136"/>
      <c r="H451" s="137"/>
      <c r="I451" s="140" t="str">
        <f t="shared" si="26"/>
        <v/>
      </c>
      <c r="J451" s="140"/>
      <c r="K451" s="140"/>
      <c r="L451" s="74" t="str">
        <f>IF(AND(C451="Abierto",D451="Urgente"),A451,"")</f>
        <v/>
      </c>
      <c r="M451" s="74" t="str">
        <f ca="1">IF(AND(C451="Abierto",D451="Urgente"),TODAY()-E451,"")</f>
        <v/>
      </c>
      <c r="N451" s="74" t="str">
        <f>IF(AND(C451="Abierto",D451="Urgente"),RANK(M451,$M$13:$M$767,0)+COUNTIF($M$13:M451,M451)-1,"")</f>
        <v/>
      </c>
      <c r="O451" s="74" t="str">
        <f>IF(AND(C451="Abierto",D451="Alta"),A451,"")</f>
        <v/>
      </c>
      <c r="P451" s="74" t="str">
        <f ca="1">IF(AND(C451="Abierto",D451="Alta"),TODAY()-E451,"")</f>
        <v/>
      </c>
      <c r="Q451" s="74" t="str">
        <f>IF(AND(C451="Abierto",D451="Alta"),RANK(P451,$P$13:$P$767,0)+COUNTIF($P$13:P451,P451)-1+MAX(N:N),"")</f>
        <v/>
      </c>
      <c r="R451" s="74" t="str">
        <f>IF(AND(C451="Abierto",D451="Media"),A451,"")</f>
        <v/>
      </c>
      <c r="S451" s="74" t="str">
        <f ca="1">IF(AND(C451="Abierto",D451="Media"),TODAY()-E451,"")</f>
        <v/>
      </c>
      <c r="T451" s="74" t="str">
        <f>IF(AND(C451="Abierto",D451="Media"),RANK(S451,$S$13:$S$767,0)+COUNTIF($S$13:S451,S451)-1+MAX(N:N,Q:Q),"")</f>
        <v/>
      </c>
      <c r="U451" s="74" t="str">
        <f>IF(AND(C451="Abierto",D451="Baja"),A451,"")</f>
        <v/>
      </c>
      <c r="V451" s="74" t="str">
        <f ca="1">IF(AND(C451="Abierto",D451="Baja"),TODAY()-E451,"")</f>
        <v/>
      </c>
      <c r="W451" s="74" t="str">
        <f>IF(AND(C451="Abierto",D451="Baja"),RANK(V451,$V$13:$V$767,0)+COUNTIF($V$13:V451,V451)-1+MAX(N:N,Q:Q,T:T),"")</f>
        <v/>
      </c>
      <c r="X451" s="139" t="str">
        <f>IF(OR(C451="Resuelto",C451=""),"",SUM(N451,Q451,T451,W451))</f>
        <v/>
      </c>
      <c r="Y451" s="139" t="str">
        <f>IF(OR(C451="Resuelto",C451=""),"",SUM(M451,P451,S451,V451))</f>
        <v/>
      </c>
      <c r="Z451" s="139" t="str">
        <f>IF(OR(C451="Resuelto",C451=""),"",SUM(L451,O451,R451,U451))</f>
        <v/>
      </c>
      <c r="AA451" s="28">
        <v>680</v>
      </c>
      <c r="AB451" s="28" t="str">
        <f t="shared" ca="1" si="27"/>
        <v/>
      </c>
      <c r="AC451" s="75" t="str">
        <f t="shared" ca="1" si="28"/>
        <v/>
      </c>
      <c r="AH451" s="78" t="str">
        <f>IF(AI451="","",MAX($AH$5:AH450)+1)</f>
        <v/>
      </c>
      <c r="AI451" s="53" t="str">
        <f>IF(G450="","",IF(COUNTIF($AI$11:AI450,G450)=0,G450,""))</f>
        <v/>
      </c>
      <c r="AJ451" s="53" t="str">
        <f t="shared" si="29"/>
        <v/>
      </c>
      <c r="AK451" s="135"/>
    </row>
    <row r="452" spans="1:37" x14ac:dyDescent="0.25">
      <c r="A452" s="136"/>
      <c r="B452" s="136"/>
      <c r="C452" s="136"/>
      <c r="D452" s="136"/>
      <c r="E452" s="137"/>
      <c r="F452" s="137"/>
      <c r="G452" s="136"/>
      <c r="H452" s="137"/>
      <c r="I452" s="140" t="str">
        <f t="shared" si="26"/>
        <v/>
      </c>
      <c r="J452" s="140"/>
      <c r="K452" s="140"/>
      <c r="L452" s="74" t="str">
        <f>IF(AND(C452="Abierto",D452="Urgente"),A452,"")</f>
        <v/>
      </c>
      <c r="M452" s="74" t="str">
        <f ca="1">IF(AND(C452="Abierto",D452="Urgente"),TODAY()-E452,"")</f>
        <v/>
      </c>
      <c r="N452" s="74" t="str">
        <f>IF(AND(C452="Abierto",D452="Urgente"),RANK(M452,$M$13:$M$767,0)+COUNTIF($M$13:M452,M452)-1,"")</f>
        <v/>
      </c>
      <c r="O452" s="74" t="str">
        <f>IF(AND(C452="Abierto",D452="Alta"),A452,"")</f>
        <v/>
      </c>
      <c r="P452" s="74" t="str">
        <f ca="1">IF(AND(C452="Abierto",D452="Alta"),TODAY()-E452,"")</f>
        <v/>
      </c>
      <c r="Q452" s="74" t="str">
        <f>IF(AND(C452="Abierto",D452="Alta"),RANK(P452,$P$13:$P$767,0)+COUNTIF($P$13:P452,P452)-1+MAX(N:N),"")</f>
        <v/>
      </c>
      <c r="R452" s="74" t="str">
        <f>IF(AND(C452="Abierto",D452="Media"),A452,"")</f>
        <v/>
      </c>
      <c r="S452" s="74" t="str">
        <f ca="1">IF(AND(C452="Abierto",D452="Media"),TODAY()-E452,"")</f>
        <v/>
      </c>
      <c r="T452" s="74" t="str">
        <f>IF(AND(C452="Abierto",D452="Media"),RANK(S452,$S$13:$S$767,0)+COUNTIF($S$13:S452,S452)-1+MAX(N:N,Q:Q),"")</f>
        <v/>
      </c>
      <c r="U452" s="74" t="str">
        <f>IF(AND(C452="Abierto",D452="Baja"),A452,"")</f>
        <v/>
      </c>
      <c r="V452" s="74" t="str">
        <f ca="1">IF(AND(C452="Abierto",D452="Baja"),TODAY()-E452,"")</f>
        <v/>
      </c>
      <c r="W452" s="74" t="str">
        <f>IF(AND(C452="Abierto",D452="Baja"),RANK(V452,$V$13:$V$767,0)+COUNTIF($V$13:V452,V452)-1+MAX(N:N,Q:Q,T:T),"")</f>
        <v/>
      </c>
      <c r="X452" s="139" t="str">
        <f>IF(OR(C452="Resuelto",C452=""),"",SUM(N452,Q452,T452,W452))</f>
        <v/>
      </c>
      <c r="Y452" s="139" t="str">
        <f>IF(OR(C452="Resuelto",C452=""),"",SUM(M452,P452,S452,V452))</f>
        <v/>
      </c>
      <c r="Z452" s="139" t="str">
        <f>IF(OR(C452="Resuelto",C452=""),"",SUM(L452,O452,R452,U452))</f>
        <v/>
      </c>
      <c r="AA452" s="28">
        <v>681</v>
      </c>
      <c r="AB452" s="28" t="str">
        <f t="shared" ca="1" si="27"/>
        <v/>
      </c>
      <c r="AC452" s="75" t="str">
        <f t="shared" ca="1" si="28"/>
        <v/>
      </c>
      <c r="AH452" s="78" t="str">
        <f>IF(AI452="","",MAX($AH$5:AH451)+1)</f>
        <v/>
      </c>
      <c r="AI452" s="53" t="str">
        <f>IF(G451="","",IF(COUNTIF($AI$11:AI451,G451)=0,G451,""))</f>
        <v/>
      </c>
      <c r="AJ452" s="53" t="str">
        <f t="shared" si="29"/>
        <v/>
      </c>
      <c r="AK452" s="135"/>
    </row>
    <row r="453" spans="1:37" x14ac:dyDescent="0.25">
      <c r="A453" s="136"/>
      <c r="B453" s="136"/>
      <c r="C453" s="136"/>
      <c r="D453" s="136"/>
      <c r="E453" s="137"/>
      <c r="F453" s="137"/>
      <c r="G453" s="136"/>
      <c r="H453" s="137"/>
      <c r="I453" s="140" t="str">
        <f t="shared" si="26"/>
        <v/>
      </c>
      <c r="J453" s="140"/>
      <c r="K453" s="140"/>
      <c r="L453" s="74" t="str">
        <f>IF(AND(C453="Abierto",D453="Urgente"),A453,"")</f>
        <v/>
      </c>
      <c r="M453" s="74" t="str">
        <f ca="1">IF(AND(C453="Abierto",D453="Urgente"),TODAY()-E453,"")</f>
        <v/>
      </c>
      <c r="N453" s="74" t="str">
        <f>IF(AND(C453="Abierto",D453="Urgente"),RANK(M453,$M$13:$M$767,0)+COUNTIF($M$13:M453,M453)-1,"")</f>
        <v/>
      </c>
      <c r="O453" s="74" t="str">
        <f>IF(AND(C453="Abierto",D453="Alta"),A453,"")</f>
        <v/>
      </c>
      <c r="P453" s="74" t="str">
        <f ca="1">IF(AND(C453="Abierto",D453="Alta"),TODAY()-E453,"")</f>
        <v/>
      </c>
      <c r="Q453" s="74" t="str">
        <f>IF(AND(C453="Abierto",D453="Alta"),RANK(P453,$P$13:$P$767,0)+COUNTIF($P$13:P453,P453)-1+MAX(N:N),"")</f>
        <v/>
      </c>
      <c r="R453" s="74" t="str">
        <f>IF(AND(C453="Abierto",D453="Media"),A453,"")</f>
        <v/>
      </c>
      <c r="S453" s="74" t="str">
        <f ca="1">IF(AND(C453="Abierto",D453="Media"),TODAY()-E453,"")</f>
        <v/>
      </c>
      <c r="T453" s="74" t="str">
        <f>IF(AND(C453="Abierto",D453="Media"),RANK(S453,$S$13:$S$767,0)+COUNTIF($S$13:S453,S453)-1+MAX(N:N,Q:Q),"")</f>
        <v/>
      </c>
      <c r="U453" s="74" t="str">
        <f>IF(AND(C453="Abierto",D453="Baja"),A453,"")</f>
        <v/>
      </c>
      <c r="V453" s="74" t="str">
        <f ca="1">IF(AND(C453="Abierto",D453="Baja"),TODAY()-E453,"")</f>
        <v/>
      </c>
      <c r="W453" s="74" t="str">
        <f>IF(AND(C453="Abierto",D453="Baja"),RANK(V453,$V$13:$V$767,0)+COUNTIF($V$13:V453,V453)-1+MAX(N:N,Q:Q,T:T),"")</f>
        <v/>
      </c>
      <c r="X453" s="139" t="str">
        <f>IF(OR(C453="Resuelto",C453=""),"",SUM(N453,Q453,T453,W453))</f>
        <v/>
      </c>
      <c r="Y453" s="139" t="str">
        <f>IF(OR(C453="Resuelto",C453=""),"",SUM(M453,P453,S453,V453))</f>
        <v/>
      </c>
      <c r="Z453" s="139" t="str">
        <f>IF(OR(C453="Resuelto",C453=""),"",SUM(L453,O453,R453,U453))</f>
        <v/>
      </c>
      <c r="AA453" s="28">
        <v>682</v>
      </c>
      <c r="AB453" s="28" t="str">
        <f t="shared" ca="1" si="27"/>
        <v/>
      </c>
      <c r="AC453" s="75" t="str">
        <f t="shared" ca="1" si="28"/>
        <v/>
      </c>
      <c r="AH453" s="78" t="str">
        <f>IF(AI453="","",MAX($AH$5:AH452)+1)</f>
        <v/>
      </c>
      <c r="AI453" s="53" t="str">
        <f>IF(G452="","",IF(COUNTIF($AI$11:AI452,G452)=0,G452,""))</f>
        <v/>
      </c>
      <c r="AJ453" s="53" t="str">
        <f t="shared" si="29"/>
        <v/>
      </c>
      <c r="AK453" s="135"/>
    </row>
    <row r="454" spans="1:37" x14ac:dyDescent="0.25">
      <c r="A454" s="136"/>
      <c r="B454" s="136"/>
      <c r="C454" s="136"/>
      <c r="D454" s="136"/>
      <c r="E454" s="137"/>
      <c r="F454" s="137"/>
      <c r="G454" s="136"/>
      <c r="H454" s="137"/>
      <c r="I454" s="140" t="str">
        <f t="shared" si="26"/>
        <v/>
      </c>
      <c r="J454" s="140"/>
      <c r="K454" s="140"/>
      <c r="L454" s="74" t="str">
        <f>IF(AND(C454="Abierto",D454="Urgente"),A454,"")</f>
        <v/>
      </c>
      <c r="M454" s="74" t="str">
        <f ca="1">IF(AND(C454="Abierto",D454="Urgente"),TODAY()-E454,"")</f>
        <v/>
      </c>
      <c r="N454" s="74" t="str">
        <f>IF(AND(C454="Abierto",D454="Urgente"),RANK(M454,$M$13:$M$767,0)+COUNTIF($M$13:M454,M454)-1,"")</f>
        <v/>
      </c>
      <c r="O454" s="74" t="str">
        <f>IF(AND(C454="Abierto",D454="Alta"),A454,"")</f>
        <v/>
      </c>
      <c r="P454" s="74" t="str">
        <f ca="1">IF(AND(C454="Abierto",D454="Alta"),TODAY()-E454,"")</f>
        <v/>
      </c>
      <c r="Q454" s="74" t="str">
        <f>IF(AND(C454="Abierto",D454="Alta"),RANK(P454,$P$13:$P$767,0)+COUNTIF($P$13:P454,P454)-1+MAX(N:N),"")</f>
        <v/>
      </c>
      <c r="R454" s="74" t="str">
        <f>IF(AND(C454="Abierto",D454="Media"),A454,"")</f>
        <v/>
      </c>
      <c r="S454" s="74" t="str">
        <f ca="1">IF(AND(C454="Abierto",D454="Media"),TODAY()-E454,"")</f>
        <v/>
      </c>
      <c r="T454" s="74" t="str">
        <f>IF(AND(C454="Abierto",D454="Media"),RANK(S454,$S$13:$S$767,0)+COUNTIF($S$13:S454,S454)-1+MAX(N:N,Q:Q),"")</f>
        <v/>
      </c>
      <c r="U454" s="74" t="str">
        <f>IF(AND(C454="Abierto",D454="Baja"),A454,"")</f>
        <v/>
      </c>
      <c r="V454" s="74" t="str">
        <f ca="1">IF(AND(C454="Abierto",D454="Baja"),TODAY()-E454,"")</f>
        <v/>
      </c>
      <c r="W454" s="74" t="str">
        <f>IF(AND(C454="Abierto",D454="Baja"),RANK(V454,$V$13:$V$767,0)+COUNTIF($V$13:V454,V454)-1+MAX(N:N,Q:Q,T:T),"")</f>
        <v/>
      </c>
      <c r="X454" s="139" t="str">
        <f>IF(OR(C454="Resuelto",C454=""),"",SUM(N454,Q454,T454,W454))</f>
        <v/>
      </c>
      <c r="Y454" s="139" t="str">
        <f>IF(OR(C454="Resuelto",C454=""),"",SUM(M454,P454,S454,V454))</f>
        <v/>
      </c>
      <c r="Z454" s="139" t="str">
        <f>IF(OR(C454="Resuelto",C454=""),"",SUM(L454,O454,R454,U454))</f>
        <v/>
      </c>
      <c r="AA454" s="28">
        <v>683</v>
      </c>
      <c r="AB454" s="28" t="str">
        <f t="shared" ca="1" si="27"/>
        <v/>
      </c>
      <c r="AC454" s="75" t="str">
        <f t="shared" ca="1" si="28"/>
        <v/>
      </c>
      <c r="AH454" s="78" t="str">
        <f>IF(AI454="","",MAX($AH$5:AH453)+1)</f>
        <v/>
      </c>
      <c r="AI454" s="53" t="str">
        <f>IF(G453="","",IF(COUNTIF($AI$11:AI453,G453)=0,G453,""))</f>
        <v/>
      </c>
      <c r="AJ454" s="53" t="str">
        <f t="shared" si="29"/>
        <v/>
      </c>
      <c r="AK454" s="135"/>
    </row>
    <row r="455" spans="1:37" x14ac:dyDescent="0.25">
      <c r="A455" s="136"/>
      <c r="B455" s="136"/>
      <c r="C455" s="136"/>
      <c r="D455" s="136"/>
      <c r="E455" s="137"/>
      <c r="F455" s="137"/>
      <c r="G455" s="136"/>
      <c r="H455" s="137"/>
      <c r="I455" s="140" t="str">
        <f t="shared" si="26"/>
        <v/>
      </c>
      <c r="J455" s="140"/>
      <c r="K455" s="140"/>
      <c r="L455" s="74" t="str">
        <f>IF(AND(C455="Abierto",D455="Urgente"),A455,"")</f>
        <v/>
      </c>
      <c r="M455" s="74" t="str">
        <f ca="1">IF(AND(C455="Abierto",D455="Urgente"),TODAY()-E455,"")</f>
        <v/>
      </c>
      <c r="N455" s="74" t="str">
        <f>IF(AND(C455="Abierto",D455="Urgente"),RANK(M455,$M$13:$M$767,0)+COUNTIF($M$13:M455,M455)-1,"")</f>
        <v/>
      </c>
      <c r="O455" s="74" t="str">
        <f>IF(AND(C455="Abierto",D455="Alta"),A455,"")</f>
        <v/>
      </c>
      <c r="P455" s="74" t="str">
        <f ca="1">IF(AND(C455="Abierto",D455="Alta"),TODAY()-E455,"")</f>
        <v/>
      </c>
      <c r="Q455" s="74" t="str">
        <f>IF(AND(C455="Abierto",D455="Alta"),RANK(P455,$P$13:$P$767,0)+COUNTIF($P$13:P455,P455)-1+MAX(N:N),"")</f>
        <v/>
      </c>
      <c r="R455" s="74" t="str">
        <f>IF(AND(C455="Abierto",D455="Media"),A455,"")</f>
        <v/>
      </c>
      <c r="S455" s="74" t="str">
        <f ca="1">IF(AND(C455="Abierto",D455="Media"),TODAY()-E455,"")</f>
        <v/>
      </c>
      <c r="T455" s="74" t="str">
        <f>IF(AND(C455="Abierto",D455="Media"),RANK(S455,$S$13:$S$767,0)+COUNTIF($S$13:S455,S455)-1+MAX(N:N,Q:Q),"")</f>
        <v/>
      </c>
      <c r="U455" s="74" t="str">
        <f>IF(AND(C455="Abierto",D455="Baja"),A455,"")</f>
        <v/>
      </c>
      <c r="V455" s="74" t="str">
        <f ca="1">IF(AND(C455="Abierto",D455="Baja"),TODAY()-E455,"")</f>
        <v/>
      </c>
      <c r="W455" s="74" t="str">
        <f>IF(AND(C455="Abierto",D455="Baja"),RANK(V455,$V$13:$V$767,0)+COUNTIF($V$13:V455,V455)-1+MAX(N:N,Q:Q,T:T),"")</f>
        <v/>
      </c>
      <c r="X455" s="139" t="str">
        <f>IF(OR(C455="Resuelto",C455=""),"",SUM(N455,Q455,T455,W455))</f>
        <v/>
      </c>
      <c r="Y455" s="139" t="str">
        <f>IF(OR(C455="Resuelto",C455=""),"",SUM(M455,P455,S455,V455))</f>
        <v/>
      </c>
      <c r="Z455" s="139" t="str">
        <f>IF(OR(C455="Resuelto",C455=""),"",SUM(L455,O455,R455,U455))</f>
        <v/>
      </c>
      <c r="AA455" s="28">
        <v>684</v>
      </c>
      <c r="AB455" s="28" t="str">
        <f t="shared" ca="1" si="27"/>
        <v/>
      </c>
      <c r="AC455" s="75" t="str">
        <f t="shared" ca="1" si="28"/>
        <v/>
      </c>
      <c r="AH455" s="78" t="str">
        <f>IF(AI455="","",MAX($AH$5:AH454)+1)</f>
        <v/>
      </c>
      <c r="AI455" s="53" t="str">
        <f>IF(G454="","",IF(COUNTIF($AI$11:AI454,G454)=0,G454,""))</f>
        <v/>
      </c>
      <c r="AJ455" s="53" t="str">
        <f t="shared" si="29"/>
        <v/>
      </c>
      <c r="AK455" s="135"/>
    </row>
    <row r="456" spans="1:37" x14ac:dyDescent="0.25">
      <c r="A456" s="136"/>
      <c r="B456" s="136"/>
      <c r="C456" s="136"/>
      <c r="D456" s="136"/>
      <c r="E456" s="137"/>
      <c r="F456" s="137"/>
      <c r="G456" s="136"/>
      <c r="H456" s="137"/>
      <c r="I456" s="140" t="str">
        <f t="shared" si="26"/>
        <v/>
      </c>
      <c r="J456" s="140"/>
      <c r="K456" s="140"/>
      <c r="L456" s="74" t="str">
        <f>IF(AND(C456="Abierto",D456="Urgente"),A456,"")</f>
        <v/>
      </c>
      <c r="M456" s="74" t="str">
        <f ca="1">IF(AND(C456="Abierto",D456="Urgente"),TODAY()-E456,"")</f>
        <v/>
      </c>
      <c r="N456" s="74" t="str">
        <f>IF(AND(C456="Abierto",D456="Urgente"),RANK(M456,$M$13:$M$767,0)+COUNTIF($M$13:M456,M456)-1,"")</f>
        <v/>
      </c>
      <c r="O456" s="74" t="str">
        <f>IF(AND(C456="Abierto",D456="Alta"),A456,"")</f>
        <v/>
      </c>
      <c r="P456" s="74" t="str">
        <f ca="1">IF(AND(C456="Abierto",D456="Alta"),TODAY()-E456,"")</f>
        <v/>
      </c>
      <c r="Q456" s="74" t="str">
        <f>IF(AND(C456="Abierto",D456="Alta"),RANK(P456,$P$13:$P$767,0)+COUNTIF($P$13:P456,P456)-1+MAX(N:N),"")</f>
        <v/>
      </c>
      <c r="R456" s="74" t="str">
        <f>IF(AND(C456="Abierto",D456="Media"),A456,"")</f>
        <v/>
      </c>
      <c r="S456" s="74" t="str">
        <f ca="1">IF(AND(C456="Abierto",D456="Media"),TODAY()-E456,"")</f>
        <v/>
      </c>
      <c r="T456" s="74" t="str">
        <f>IF(AND(C456="Abierto",D456="Media"),RANK(S456,$S$13:$S$767,0)+COUNTIF($S$13:S456,S456)-1+MAX(N:N,Q:Q),"")</f>
        <v/>
      </c>
      <c r="U456" s="74" t="str">
        <f>IF(AND(C456="Abierto",D456="Baja"),A456,"")</f>
        <v/>
      </c>
      <c r="V456" s="74" t="str">
        <f ca="1">IF(AND(C456="Abierto",D456="Baja"),TODAY()-E456,"")</f>
        <v/>
      </c>
      <c r="W456" s="74" t="str">
        <f>IF(AND(C456="Abierto",D456="Baja"),RANK(V456,$V$13:$V$767,0)+COUNTIF($V$13:V456,V456)-1+MAX(N:N,Q:Q,T:T),"")</f>
        <v/>
      </c>
      <c r="X456" s="139" t="str">
        <f>IF(OR(C456="Resuelto",C456=""),"",SUM(N456,Q456,T456,W456))</f>
        <v/>
      </c>
      <c r="Y456" s="139" t="str">
        <f>IF(OR(C456="Resuelto",C456=""),"",SUM(M456,P456,S456,V456))</f>
        <v/>
      </c>
      <c r="Z456" s="139" t="str">
        <f>IF(OR(C456="Resuelto",C456=""),"",SUM(L456,O456,R456,U456))</f>
        <v/>
      </c>
      <c r="AA456" s="28">
        <v>685</v>
      </c>
      <c r="AB456" s="28" t="str">
        <f t="shared" ca="1" si="27"/>
        <v/>
      </c>
      <c r="AC456" s="75" t="str">
        <f t="shared" ca="1" si="28"/>
        <v/>
      </c>
      <c r="AH456" s="78" t="str">
        <f>IF(AI456="","",MAX($AH$5:AH455)+1)</f>
        <v/>
      </c>
      <c r="AI456" s="53" t="str">
        <f>IF(G455="","",IF(COUNTIF($AI$11:AI455,G455)=0,G455,""))</f>
        <v/>
      </c>
      <c r="AJ456" s="53" t="str">
        <f t="shared" si="29"/>
        <v/>
      </c>
      <c r="AK456" s="135"/>
    </row>
    <row r="457" spans="1:37" x14ac:dyDescent="0.25">
      <c r="A457" s="136"/>
      <c r="B457" s="136"/>
      <c r="C457" s="136"/>
      <c r="D457" s="136"/>
      <c r="E457" s="137"/>
      <c r="F457" s="137"/>
      <c r="G457" s="136"/>
      <c r="H457" s="137"/>
      <c r="I457" s="140" t="str">
        <f t="shared" ref="I457:I520" si="30">IF(OR(E457=0,H457=0),"",H457-E457)</f>
        <v/>
      </c>
      <c r="J457" s="140"/>
      <c r="K457" s="140"/>
      <c r="L457" s="74" t="str">
        <f>IF(AND(C457="Abierto",D457="Urgente"),A457,"")</f>
        <v/>
      </c>
      <c r="M457" s="74" t="str">
        <f ca="1">IF(AND(C457="Abierto",D457="Urgente"),TODAY()-E457,"")</f>
        <v/>
      </c>
      <c r="N457" s="74" t="str">
        <f>IF(AND(C457="Abierto",D457="Urgente"),RANK(M457,$M$13:$M$767,0)+COUNTIF($M$13:M457,M457)-1,"")</f>
        <v/>
      </c>
      <c r="O457" s="74" t="str">
        <f>IF(AND(C457="Abierto",D457="Alta"),A457,"")</f>
        <v/>
      </c>
      <c r="P457" s="74" t="str">
        <f ca="1">IF(AND(C457="Abierto",D457="Alta"),TODAY()-E457,"")</f>
        <v/>
      </c>
      <c r="Q457" s="74" t="str">
        <f>IF(AND(C457="Abierto",D457="Alta"),RANK(P457,$P$13:$P$767,0)+COUNTIF($P$13:P457,P457)-1+MAX(N:N),"")</f>
        <v/>
      </c>
      <c r="R457" s="74" t="str">
        <f>IF(AND(C457="Abierto",D457="Media"),A457,"")</f>
        <v/>
      </c>
      <c r="S457" s="74" t="str">
        <f ca="1">IF(AND(C457="Abierto",D457="Media"),TODAY()-E457,"")</f>
        <v/>
      </c>
      <c r="T457" s="74" t="str">
        <f>IF(AND(C457="Abierto",D457="Media"),RANK(S457,$S$13:$S$767,0)+COUNTIF($S$13:S457,S457)-1+MAX(N:N,Q:Q),"")</f>
        <v/>
      </c>
      <c r="U457" s="74" t="str">
        <f>IF(AND(C457="Abierto",D457="Baja"),A457,"")</f>
        <v/>
      </c>
      <c r="V457" s="74" t="str">
        <f ca="1">IF(AND(C457="Abierto",D457="Baja"),TODAY()-E457,"")</f>
        <v/>
      </c>
      <c r="W457" s="74" t="str">
        <f>IF(AND(C457="Abierto",D457="Baja"),RANK(V457,$V$13:$V$767,0)+COUNTIF($V$13:V457,V457)-1+MAX(N:N,Q:Q,T:T),"")</f>
        <v/>
      </c>
      <c r="X457" s="139" t="str">
        <f>IF(OR(C457="Resuelto",C457=""),"",SUM(N457,Q457,T457,W457))</f>
        <v/>
      </c>
      <c r="Y457" s="139" t="str">
        <f>IF(OR(C457="Resuelto",C457=""),"",SUM(M457,P457,S457,V457))</f>
        <v/>
      </c>
      <c r="Z457" s="139" t="str">
        <f>IF(OR(C457="Resuelto",C457=""),"",SUM(L457,O457,R457,U457))</f>
        <v/>
      </c>
      <c r="AA457" s="28">
        <v>686</v>
      </c>
      <c r="AB457" s="28" t="str">
        <f t="shared" ca="1" si="27"/>
        <v/>
      </c>
      <c r="AC457" s="75" t="str">
        <f t="shared" ca="1" si="28"/>
        <v/>
      </c>
      <c r="AH457" s="78" t="str">
        <f>IF(AI457="","",MAX($AH$5:AH456)+1)</f>
        <v/>
      </c>
      <c r="AI457" s="53" t="str">
        <f>IF(G456="","",IF(COUNTIF($AI$11:AI456,G456)=0,G456,""))</f>
        <v/>
      </c>
      <c r="AJ457" s="53" t="str">
        <f t="shared" si="29"/>
        <v/>
      </c>
      <c r="AK457" s="135"/>
    </row>
    <row r="458" spans="1:37" x14ac:dyDescent="0.25">
      <c r="A458" s="136"/>
      <c r="B458" s="136"/>
      <c r="C458" s="136"/>
      <c r="D458" s="136"/>
      <c r="E458" s="137"/>
      <c r="F458" s="137"/>
      <c r="G458" s="136"/>
      <c r="H458" s="137"/>
      <c r="I458" s="140" t="str">
        <f t="shared" si="30"/>
        <v/>
      </c>
      <c r="J458" s="140"/>
      <c r="K458" s="140"/>
      <c r="L458" s="74" t="str">
        <f>IF(AND(C458="Abierto",D458="Urgente"),A458,"")</f>
        <v/>
      </c>
      <c r="M458" s="74" t="str">
        <f ca="1">IF(AND(C458="Abierto",D458="Urgente"),TODAY()-E458,"")</f>
        <v/>
      </c>
      <c r="N458" s="74" t="str">
        <f>IF(AND(C458="Abierto",D458="Urgente"),RANK(M458,$M$13:$M$767,0)+COUNTIF($M$13:M458,M458)-1,"")</f>
        <v/>
      </c>
      <c r="O458" s="74" t="str">
        <f>IF(AND(C458="Abierto",D458="Alta"),A458,"")</f>
        <v/>
      </c>
      <c r="P458" s="74" t="str">
        <f ca="1">IF(AND(C458="Abierto",D458="Alta"),TODAY()-E458,"")</f>
        <v/>
      </c>
      <c r="Q458" s="74" t="str">
        <f>IF(AND(C458="Abierto",D458="Alta"),RANK(P458,$P$13:$P$767,0)+COUNTIF($P$13:P458,P458)-1+MAX(N:N),"")</f>
        <v/>
      </c>
      <c r="R458" s="74" t="str">
        <f>IF(AND(C458="Abierto",D458="Media"),A458,"")</f>
        <v/>
      </c>
      <c r="S458" s="74" t="str">
        <f ca="1">IF(AND(C458="Abierto",D458="Media"),TODAY()-E458,"")</f>
        <v/>
      </c>
      <c r="T458" s="74" t="str">
        <f>IF(AND(C458="Abierto",D458="Media"),RANK(S458,$S$13:$S$767,0)+COUNTIF($S$13:S458,S458)-1+MAX(N:N,Q:Q),"")</f>
        <v/>
      </c>
      <c r="U458" s="74" t="str">
        <f>IF(AND(C458="Abierto",D458="Baja"),A458,"")</f>
        <v/>
      </c>
      <c r="V458" s="74" t="str">
        <f ca="1">IF(AND(C458="Abierto",D458="Baja"),TODAY()-E458,"")</f>
        <v/>
      </c>
      <c r="W458" s="74" t="str">
        <f>IF(AND(C458="Abierto",D458="Baja"),RANK(V458,$V$13:$V$767,0)+COUNTIF($V$13:V458,V458)-1+MAX(N:N,Q:Q,T:T),"")</f>
        <v/>
      </c>
      <c r="X458" s="139" t="str">
        <f>IF(OR(C458="Resuelto",C458=""),"",SUM(N458,Q458,T458,W458))</f>
        <v/>
      </c>
      <c r="Y458" s="139" t="str">
        <f>IF(OR(C458="Resuelto",C458=""),"",SUM(M458,P458,S458,V458))</f>
        <v/>
      </c>
      <c r="Z458" s="139" t="str">
        <f>IF(OR(C458="Resuelto",C458=""),"",SUM(L458,O458,R458,U458))</f>
        <v/>
      </c>
      <c r="AA458" s="28">
        <v>687</v>
      </c>
      <c r="AB458" s="28" t="str">
        <f t="shared" ca="1" si="27"/>
        <v/>
      </c>
      <c r="AC458" s="75" t="str">
        <f t="shared" ca="1" si="28"/>
        <v/>
      </c>
      <c r="AH458" s="78" t="str">
        <f>IF(AI458="","",MAX($AH$5:AH457)+1)</f>
        <v/>
      </c>
      <c r="AI458" s="53" t="str">
        <f>IF(G457="","",IF(COUNTIF($AI$11:AI457,G457)=0,G457,""))</f>
        <v/>
      </c>
      <c r="AJ458" s="53" t="str">
        <f t="shared" si="29"/>
        <v/>
      </c>
      <c r="AK458" s="135"/>
    </row>
    <row r="459" spans="1:37" x14ac:dyDescent="0.25">
      <c r="A459" s="136"/>
      <c r="B459" s="136"/>
      <c r="C459" s="136"/>
      <c r="D459" s="136"/>
      <c r="E459" s="137"/>
      <c r="F459" s="137"/>
      <c r="G459" s="136"/>
      <c r="H459" s="137"/>
      <c r="I459" s="140" t="str">
        <f t="shared" si="30"/>
        <v/>
      </c>
      <c r="J459" s="140"/>
      <c r="K459" s="140"/>
      <c r="L459" s="74" t="str">
        <f>IF(AND(C459="Abierto",D459="Urgente"),A459,"")</f>
        <v/>
      </c>
      <c r="M459" s="74" t="str">
        <f ca="1">IF(AND(C459="Abierto",D459="Urgente"),TODAY()-E459,"")</f>
        <v/>
      </c>
      <c r="N459" s="74" t="str">
        <f>IF(AND(C459="Abierto",D459="Urgente"),RANK(M459,$M$13:$M$767,0)+COUNTIF($M$13:M459,M459)-1,"")</f>
        <v/>
      </c>
      <c r="O459" s="74" t="str">
        <f>IF(AND(C459="Abierto",D459="Alta"),A459,"")</f>
        <v/>
      </c>
      <c r="P459" s="74" t="str">
        <f ca="1">IF(AND(C459="Abierto",D459="Alta"),TODAY()-E459,"")</f>
        <v/>
      </c>
      <c r="Q459" s="74" t="str">
        <f>IF(AND(C459="Abierto",D459="Alta"),RANK(P459,$P$13:$P$767,0)+COUNTIF($P$13:P459,P459)-1+MAX(N:N),"")</f>
        <v/>
      </c>
      <c r="R459" s="74" t="str">
        <f>IF(AND(C459="Abierto",D459="Media"),A459,"")</f>
        <v/>
      </c>
      <c r="S459" s="74" t="str">
        <f ca="1">IF(AND(C459="Abierto",D459="Media"),TODAY()-E459,"")</f>
        <v/>
      </c>
      <c r="T459" s="74" t="str">
        <f>IF(AND(C459="Abierto",D459="Media"),RANK(S459,$S$13:$S$767,0)+COUNTIF($S$13:S459,S459)-1+MAX(N:N,Q:Q),"")</f>
        <v/>
      </c>
      <c r="U459" s="74" t="str">
        <f>IF(AND(C459="Abierto",D459="Baja"),A459,"")</f>
        <v/>
      </c>
      <c r="V459" s="74" t="str">
        <f ca="1">IF(AND(C459="Abierto",D459="Baja"),TODAY()-E459,"")</f>
        <v/>
      </c>
      <c r="W459" s="74" t="str">
        <f>IF(AND(C459="Abierto",D459="Baja"),RANK(V459,$V$13:$V$767,0)+COUNTIF($V$13:V459,V459)-1+MAX(N:N,Q:Q,T:T),"")</f>
        <v/>
      </c>
      <c r="X459" s="139" t="str">
        <f>IF(OR(C459="Resuelto",C459=""),"",SUM(N459,Q459,T459,W459))</f>
        <v/>
      </c>
      <c r="Y459" s="139" t="str">
        <f>IF(OR(C459="Resuelto",C459=""),"",SUM(M459,P459,S459,V459))</f>
        <v/>
      </c>
      <c r="Z459" s="139" t="str">
        <f>IF(OR(C459="Resuelto",C459=""),"",SUM(L459,O459,R459,U459))</f>
        <v/>
      </c>
      <c r="AA459" s="28">
        <v>688</v>
      </c>
      <c r="AB459" s="28" t="str">
        <f t="shared" ca="1" si="27"/>
        <v/>
      </c>
      <c r="AC459" s="75" t="str">
        <f t="shared" ca="1" si="28"/>
        <v/>
      </c>
      <c r="AH459" s="78" t="str">
        <f>IF(AI459="","",MAX($AH$5:AH458)+1)</f>
        <v/>
      </c>
      <c r="AI459" s="53" t="str">
        <f>IF(G458="","",IF(COUNTIF($AI$11:AI458,G458)=0,G458,""))</f>
        <v/>
      </c>
      <c r="AJ459" s="53" t="str">
        <f t="shared" si="29"/>
        <v/>
      </c>
      <c r="AK459" s="135"/>
    </row>
    <row r="460" spans="1:37" x14ac:dyDescent="0.25">
      <c r="A460" s="136"/>
      <c r="B460" s="136"/>
      <c r="C460" s="136"/>
      <c r="D460" s="136"/>
      <c r="E460" s="137"/>
      <c r="F460" s="137"/>
      <c r="G460" s="136"/>
      <c r="H460" s="137"/>
      <c r="I460" s="140" t="str">
        <f t="shared" si="30"/>
        <v/>
      </c>
      <c r="J460" s="140"/>
      <c r="K460" s="140"/>
      <c r="L460" s="74" t="str">
        <f>IF(AND(C460="Abierto",D460="Urgente"),A460,"")</f>
        <v/>
      </c>
      <c r="M460" s="74" t="str">
        <f ca="1">IF(AND(C460="Abierto",D460="Urgente"),TODAY()-E460,"")</f>
        <v/>
      </c>
      <c r="N460" s="74" t="str">
        <f>IF(AND(C460="Abierto",D460="Urgente"),RANK(M460,$M$13:$M$767,0)+COUNTIF($M$13:M460,M460)-1,"")</f>
        <v/>
      </c>
      <c r="O460" s="74" t="str">
        <f>IF(AND(C460="Abierto",D460="Alta"),A460,"")</f>
        <v/>
      </c>
      <c r="P460" s="74" t="str">
        <f ca="1">IF(AND(C460="Abierto",D460="Alta"),TODAY()-E460,"")</f>
        <v/>
      </c>
      <c r="Q460" s="74" t="str">
        <f>IF(AND(C460="Abierto",D460="Alta"),RANK(P460,$P$13:$P$767,0)+COUNTIF($P$13:P460,P460)-1+MAX(N:N),"")</f>
        <v/>
      </c>
      <c r="R460" s="74" t="str">
        <f>IF(AND(C460="Abierto",D460="Media"),A460,"")</f>
        <v/>
      </c>
      <c r="S460" s="74" t="str">
        <f ca="1">IF(AND(C460="Abierto",D460="Media"),TODAY()-E460,"")</f>
        <v/>
      </c>
      <c r="T460" s="74" t="str">
        <f>IF(AND(C460="Abierto",D460="Media"),RANK(S460,$S$13:$S$767,0)+COUNTIF($S$13:S460,S460)-1+MAX(N:N,Q:Q),"")</f>
        <v/>
      </c>
      <c r="U460" s="74" t="str">
        <f>IF(AND(C460="Abierto",D460="Baja"),A460,"")</f>
        <v/>
      </c>
      <c r="V460" s="74" t="str">
        <f ca="1">IF(AND(C460="Abierto",D460="Baja"),TODAY()-E460,"")</f>
        <v/>
      </c>
      <c r="W460" s="74" t="str">
        <f>IF(AND(C460="Abierto",D460="Baja"),RANK(V460,$V$13:$V$767,0)+COUNTIF($V$13:V460,V460)-1+MAX(N:N,Q:Q,T:T),"")</f>
        <v/>
      </c>
      <c r="X460" s="139" t="str">
        <f>IF(OR(C460="Resuelto",C460=""),"",SUM(N460,Q460,T460,W460))</f>
        <v/>
      </c>
      <c r="Y460" s="139" t="str">
        <f>IF(OR(C460="Resuelto",C460=""),"",SUM(M460,P460,S460,V460))</f>
        <v/>
      </c>
      <c r="Z460" s="139" t="str">
        <f>IF(OR(C460="Resuelto",C460=""),"",SUM(L460,O460,R460,U460))</f>
        <v/>
      </c>
      <c r="AA460" s="28">
        <v>689</v>
      </c>
      <c r="AB460" s="28" t="str">
        <f t="shared" ca="1" si="27"/>
        <v/>
      </c>
      <c r="AC460" s="75" t="str">
        <f t="shared" ca="1" si="28"/>
        <v/>
      </c>
      <c r="AH460" s="78" t="str">
        <f>IF(AI460="","",MAX($AH$5:AH459)+1)</f>
        <v/>
      </c>
      <c r="AI460" s="53" t="str">
        <f>IF(G459="","",IF(COUNTIF($AI$11:AI459,G459)=0,G459,""))</f>
        <v/>
      </c>
      <c r="AJ460" s="53" t="str">
        <f t="shared" si="29"/>
        <v/>
      </c>
      <c r="AK460" s="135"/>
    </row>
    <row r="461" spans="1:37" x14ac:dyDescent="0.25">
      <c r="A461" s="136"/>
      <c r="B461" s="136"/>
      <c r="C461" s="136"/>
      <c r="D461" s="136"/>
      <c r="E461" s="137"/>
      <c r="F461" s="137"/>
      <c r="G461" s="136"/>
      <c r="H461" s="137"/>
      <c r="I461" s="140" t="str">
        <f t="shared" si="30"/>
        <v/>
      </c>
      <c r="J461" s="140"/>
      <c r="K461" s="140"/>
      <c r="L461" s="74" t="str">
        <f>IF(AND(C461="Abierto",D461="Urgente"),A461,"")</f>
        <v/>
      </c>
      <c r="M461" s="74" t="str">
        <f ca="1">IF(AND(C461="Abierto",D461="Urgente"),TODAY()-E461,"")</f>
        <v/>
      </c>
      <c r="N461" s="74" t="str">
        <f>IF(AND(C461="Abierto",D461="Urgente"),RANK(M461,$M$13:$M$767,0)+COUNTIF($M$13:M461,M461)-1,"")</f>
        <v/>
      </c>
      <c r="O461" s="74" t="str">
        <f>IF(AND(C461="Abierto",D461="Alta"),A461,"")</f>
        <v/>
      </c>
      <c r="P461" s="74" t="str">
        <f ca="1">IF(AND(C461="Abierto",D461="Alta"),TODAY()-E461,"")</f>
        <v/>
      </c>
      <c r="Q461" s="74" t="str">
        <f>IF(AND(C461="Abierto",D461="Alta"),RANK(P461,$P$13:$P$767,0)+COUNTIF($P$13:P461,P461)-1+MAX(N:N),"")</f>
        <v/>
      </c>
      <c r="R461" s="74" t="str">
        <f>IF(AND(C461="Abierto",D461="Media"),A461,"")</f>
        <v/>
      </c>
      <c r="S461" s="74" t="str">
        <f ca="1">IF(AND(C461="Abierto",D461="Media"),TODAY()-E461,"")</f>
        <v/>
      </c>
      <c r="T461" s="74" t="str">
        <f>IF(AND(C461="Abierto",D461="Media"),RANK(S461,$S$13:$S$767,0)+COUNTIF($S$13:S461,S461)-1+MAX(N:N,Q:Q),"")</f>
        <v/>
      </c>
      <c r="U461" s="74" t="str">
        <f>IF(AND(C461="Abierto",D461="Baja"),A461,"")</f>
        <v/>
      </c>
      <c r="V461" s="74" t="str">
        <f ca="1">IF(AND(C461="Abierto",D461="Baja"),TODAY()-E461,"")</f>
        <v/>
      </c>
      <c r="W461" s="74" t="str">
        <f>IF(AND(C461="Abierto",D461="Baja"),RANK(V461,$V$13:$V$767,0)+COUNTIF($V$13:V461,V461)-1+MAX(N:N,Q:Q,T:T),"")</f>
        <v/>
      </c>
      <c r="X461" s="139" t="str">
        <f>IF(OR(C461="Resuelto",C461=""),"",SUM(N461,Q461,T461,W461))</f>
        <v/>
      </c>
      <c r="Y461" s="139" t="str">
        <f>IF(OR(C461="Resuelto",C461=""),"",SUM(M461,P461,S461,V461))</f>
        <v/>
      </c>
      <c r="Z461" s="139" t="str">
        <f>IF(OR(C461="Resuelto",C461=""),"",SUM(L461,O461,R461,U461))</f>
        <v/>
      </c>
      <c r="AA461" s="28">
        <v>690</v>
      </c>
      <c r="AB461" s="28" t="str">
        <f t="shared" ca="1" si="27"/>
        <v/>
      </c>
      <c r="AC461" s="75" t="str">
        <f t="shared" ca="1" si="28"/>
        <v/>
      </c>
      <c r="AH461" s="78" t="str">
        <f>IF(AI461="","",MAX($AH$5:AH460)+1)</f>
        <v/>
      </c>
      <c r="AI461" s="53" t="str">
        <f>IF(G460="","",IF(COUNTIF($AI$11:AI460,G460)=0,G460,""))</f>
        <v/>
      </c>
      <c r="AJ461" s="53" t="str">
        <f t="shared" si="29"/>
        <v/>
      </c>
      <c r="AK461" s="135"/>
    </row>
    <row r="462" spans="1:37" x14ac:dyDescent="0.25">
      <c r="A462" s="136"/>
      <c r="B462" s="136"/>
      <c r="C462" s="136"/>
      <c r="D462" s="136"/>
      <c r="E462" s="137"/>
      <c r="F462" s="137"/>
      <c r="G462" s="136"/>
      <c r="H462" s="137"/>
      <c r="I462" s="140" t="str">
        <f t="shared" si="30"/>
        <v/>
      </c>
      <c r="J462" s="140"/>
      <c r="K462" s="140"/>
      <c r="L462" s="74" t="str">
        <f>IF(AND(C462="Abierto",D462="Urgente"),A462,"")</f>
        <v/>
      </c>
      <c r="M462" s="74" t="str">
        <f ca="1">IF(AND(C462="Abierto",D462="Urgente"),TODAY()-E462,"")</f>
        <v/>
      </c>
      <c r="N462" s="74" t="str">
        <f>IF(AND(C462="Abierto",D462="Urgente"),RANK(M462,$M$13:$M$767,0)+COUNTIF($M$13:M462,M462)-1,"")</f>
        <v/>
      </c>
      <c r="O462" s="74" t="str">
        <f>IF(AND(C462="Abierto",D462="Alta"),A462,"")</f>
        <v/>
      </c>
      <c r="P462" s="74" t="str">
        <f ca="1">IF(AND(C462="Abierto",D462="Alta"),TODAY()-E462,"")</f>
        <v/>
      </c>
      <c r="Q462" s="74" t="str">
        <f>IF(AND(C462="Abierto",D462="Alta"),RANK(P462,$P$13:$P$767,0)+COUNTIF($P$13:P462,P462)-1+MAX(N:N),"")</f>
        <v/>
      </c>
      <c r="R462" s="74" t="str">
        <f>IF(AND(C462="Abierto",D462="Media"),A462,"")</f>
        <v/>
      </c>
      <c r="S462" s="74" t="str">
        <f ca="1">IF(AND(C462="Abierto",D462="Media"),TODAY()-E462,"")</f>
        <v/>
      </c>
      <c r="T462" s="74" t="str">
        <f>IF(AND(C462="Abierto",D462="Media"),RANK(S462,$S$13:$S$767,0)+COUNTIF($S$13:S462,S462)-1+MAX(N:N,Q:Q),"")</f>
        <v/>
      </c>
      <c r="U462" s="74" t="str">
        <f>IF(AND(C462="Abierto",D462="Baja"),A462,"")</f>
        <v/>
      </c>
      <c r="V462" s="74" t="str">
        <f ca="1">IF(AND(C462="Abierto",D462="Baja"),TODAY()-E462,"")</f>
        <v/>
      </c>
      <c r="W462" s="74" t="str">
        <f>IF(AND(C462="Abierto",D462="Baja"),RANK(V462,$V$13:$V$767,0)+COUNTIF($V$13:V462,V462)-1+MAX(N:N,Q:Q,T:T),"")</f>
        <v/>
      </c>
      <c r="X462" s="139" t="str">
        <f>IF(OR(C462="Resuelto",C462=""),"",SUM(N462,Q462,T462,W462))</f>
        <v/>
      </c>
      <c r="Y462" s="139" t="str">
        <f>IF(OR(C462="Resuelto",C462=""),"",SUM(M462,P462,S462,V462))</f>
        <v/>
      </c>
      <c r="Z462" s="139" t="str">
        <f>IF(OR(C462="Resuelto",C462=""),"",SUM(L462,O462,R462,U462))</f>
        <v/>
      </c>
      <c r="AA462" s="28">
        <v>691</v>
      </c>
      <c r="AB462" s="28" t="str">
        <f t="shared" ca="1" si="27"/>
        <v/>
      </c>
      <c r="AC462" s="75" t="str">
        <f t="shared" ca="1" si="28"/>
        <v/>
      </c>
      <c r="AH462" s="78" t="str">
        <f>IF(AI462="","",MAX($AH$5:AH461)+1)</f>
        <v/>
      </c>
      <c r="AI462" s="53" t="str">
        <f>IF(G461="","",IF(COUNTIF($AI$11:AI461,G461)=0,G461,""))</f>
        <v/>
      </c>
      <c r="AJ462" s="53" t="str">
        <f t="shared" si="29"/>
        <v/>
      </c>
      <c r="AK462" s="135"/>
    </row>
    <row r="463" spans="1:37" x14ac:dyDescent="0.25">
      <c r="A463" s="136"/>
      <c r="B463" s="136"/>
      <c r="C463" s="136"/>
      <c r="D463" s="136"/>
      <c r="E463" s="137"/>
      <c r="F463" s="137"/>
      <c r="G463" s="136"/>
      <c r="H463" s="137"/>
      <c r="I463" s="140" t="str">
        <f t="shared" si="30"/>
        <v/>
      </c>
      <c r="J463" s="140"/>
      <c r="K463" s="140"/>
      <c r="L463" s="74" t="str">
        <f>IF(AND(C463="Abierto",D463="Urgente"),A463,"")</f>
        <v/>
      </c>
      <c r="M463" s="74" t="str">
        <f ca="1">IF(AND(C463="Abierto",D463="Urgente"),TODAY()-E463,"")</f>
        <v/>
      </c>
      <c r="N463" s="74" t="str">
        <f>IF(AND(C463="Abierto",D463="Urgente"),RANK(M463,$M$13:$M$767,0)+COUNTIF($M$13:M463,M463)-1,"")</f>
        <v/>
      </c>
      <c r="O463" s="74" t="str">
        <f>IF(AND(C463="Abierto",D463="Alta"),A463,"")</f>
        <v/>
      </c>
      <c r="P463" s="74" t="str">
        <f ca="1">IF(AND(C463="Abierto",D463="Alta"),TODAY()-E463,"")</f>
        <v/>
      </c>
      <c r="Q463" s="74" t="str">
        <f>IF(AND(C463="Abierto",D463="Alta"),RANK(P463,$P$13:$P$767,0)+COUNTIF($P$13:P463,P463)-1+MAX(N:N),"")</f>
        <v/>
      </c>
      <c r="R463" s="74" t="str">
        <f>IF(AND(C463="Abierto",D463="Media"),A463,"")</f>
        <v/>
      </c>
      <c r="S463" s="74" t="str">
        <f ca="1">IF(AND(C463="Abierto",D463="Media"),TODAY()-E463,"")</f>
        <v/>
      </c>
      <c r="T463" s="74" t="str">
        <f>IF(AND(C463="Abierto",D463="Media"),RANK(S463,$S$13:$S$767,0)+COUNTIF($S$13:S463,S463)-1+MAX(N:N,Q:Q),"")</f>
        <v/>
      </c>
      <c r="U463" s="74" t="str">
        <f>IF(AND(C463="Abierto",D463="Baja"),A463,"")</f>
        <v/>
      </c>
      <c r="V463" s="74" t="str">
        <f ca="1">IF(AND(C463="Abierto",D463="Baja"),TODAY()-E463,"")</f>
        <v/>
      </c>
      <c r="W463" s="74" t="str">
        <f>IF(AND(C463="Abierto",D463="Baja"),RANK(V463,$V$13:$V$767,0)+COUNTIF($V$13:V463,V463)-1+MAX(N:N,Q:Q,T:T),"")</f>
        <v/>
      </c>
      <c r="X463" s="139" t="str">
        <f>IF(OR(C463="Resuelto",C463=""),"",SUM(N463,Q463,T463,W463))</f>
        <v/>
      </c>
      <c r="Y463" s="139" t="str">
        <f>IF(OR(C463="Resuelto",C463=""),"",SUM(M463,P463,S463,V463))</f>
        <v/>
      </c>
      <c r="Z463" s="139" t="str">
        <f>IF(OR(C463="Resuelto",C463=""),"",SUM(L463,O463,R463,U463))</f>
        <v/>
      </c>
      <c r="AA463" s="28">
        <v>692</v>
      </c>
      <c r="AB463" s="28" t="str">
        <f t="shared" ca="1" si="27"/>
        <v/>
      </c>
      <c r="AC463" s="75" t="str">
        <f t="shared" ca="1" si="28"/>
        <v/>
      </c>
      <c r="AH463" s="78" t="str">
        <f>IF(AI463="","",MAX($AH$5:AH462)+1)</f>
        <v/>
      </c>
      <c r="AI463" s="53" t="str">
        <f>IF(G462="","",IF(COUNTIF($AI$11:AI462,G462)=0,G462,""))</f>
        <v/>
      </c>
      <c r="AJ463" s="53" t="str">
        <f t="shared" si="29"/>
        <v/>
      </c>
      <c r="AK463" s="135"/>
    </row>
    <row r="464" spans="1:37" x14ac:dyDescent="0.25">
      <c r="A464" s="136"/>
      <c r="B464" s="136"/>
      <c r="C464" s="136"/>
      <c r="D464" s="136"/>
      <c r="E464" s="137"/>
      <c r="F464" s="137"/>
      <c r="G464" s="136"/>
      <c r="H464" s="137"/>
      <c r="I464" s="140" t="str">
        <f t="shared" si="30"/>
        <v/>
      </c>
      <c r="J464" s="140"/>
      <c r="K464" s="140"/>
      <c r="L464" s="74" t="str">
        <f>IF(AND(C464="Abierto",D464="Urgente"),A464,"")</f>
        <v/>
      </c>
      <c r="M464" s="74" t="str">
        <f ca="1">IF(AND(C464="Abierto",D464="Urgente"),TODAY()-E464,"")</f>
        <v/>
      </c>
      <c r="N464" s="74" t="str">
        <f>IF(AND(C464="Abierto",D464="Urgente"),RANK(M464,$M$13:$M$767,0)+COUNTIF($M$13:M464,M464)-1,"")</f>
        <v/>
      </c>
      <c r="O464" s="74" t="str">
        <f>IF(AND(C464="Abierto",D464="Alta"),A464,"")</f>
        <v/>
      </c>
      <c r="P464" s="74" t="str">
        <f ca="1">IF(AND(C464="Abierto",D464="Alta"),TODAY()-E464,"")</f>
        <v/>
      </c>
      <c r="Q464" s="74" t="str">
        <f>IF(AND(C464="Abierto",D464="Alta"),RANK(P464,$P$13:$P$767,0)+COUNTIF($P$13:P464,P464)-1+MAX(N:N),"")</f>
        <v/>
      </c>
      <c r="R464" s="74" t="str">
        <f>IF(AND(C464="Abierto",D464="Media"),A464,"")</f>
        <v/>
      </c>
      <c r="S464" s="74" t="str">
        <f ca="1">IF(AND(C464="Abierto",D464="Media"),TODAY()-E464,"")</f>
        <v/>
      </c>
      <c r="T464" s="74" t="str">
        <f>IF(AND(C464="Abierto",D464="Media"),RANK(S464,$S$13:$S$767,0)+COUNTIF($S$13:S464,S464)-1+MAX(N:N,Q:Q),"")</f>
        <v/>
      </c>
      <c r="U464" s="74" t="str">
        <f>IF(AND(C464="Abierto",D464="Baja"),A464,"")</f>
        <v/>
      </c>
      <c r="V464" s="74" t="str">
        <f ca="1">IF(AND(C464="Abierto",D464="Baja"),TODAY()-E464,"")</f>
        <v/>
      </c>
      <c r="W464" s="74" t="str">
        <f>IF(AND(C464="Abierto",D464="Baja"),RANK(V464,$V$13:$V$767,0)+COUNTIF($V$13:V464,V464)-1+MAX(N:N,Q:Q,T:T),"")</f>
        <v/>
      </c>
      <c r="X464" s="139" t="str">
        <f>IF(OR(C464="Resuelto",C464=""),"",SUM(N464,Q464,T464,W464))</f>
        <v/>
      </c>
      <c r="Y464" s="139" t="str">
        <f>IF(OR(C464="Resuelto",C464=""),"",SUM(M464,P464,S464,V464))</f>
        <v/>
      </c>
      <c r="Z464" s="139" t="str">
        <f>IF(OR(C464="Resuelto",C464=""),"",SUM(L464,O464,R464,U464))</f>
        <v/>
      </c>
      <c r="AA464" s="28">
        <v>693</v>
      </c>
      <c r="AB464" s="28" t="str">
        <f t="shared" ca="1" si="27"/>
        <v/>
      </c>
      <c r="AC464" s="75" t="str">
        <f t="shared" ca="1" si="28"/>
        <v/>
      </c>
      <c r="AH464" s="78" t="str">
        <f>IF(AI464="","",MAX($AH$5:AH463)+1)</f>
        <v/>
      </c>
      <c r="AI464" s="53" t="str">
        <f>IF(G463="","",IF(COUNTIF($AI$11:AI463,G463)=0,G463,""))</f>
        <v/>
      </c>
      <c r="AJ464" s="53" t="str">
        <f t="shared" si="29"/>
        <v/>
      </c>
      <c r="AK464" s="135"/>
    </row>
    <row r="465" spans="1:37" x14ac:dyDescent="0.25">
      <c r="A465" s="136"/>
      <c r="B465" s="136"/>
      <c r="C465" s="136"/>
      <c r="D465" s="136"/>
      <c r="E465" s="137"/>
      <c r="F465" s="137"/>
      <c r="G465" s="136"/>
      <c r="H465" s="137"/>
      <c r="I465" s="140" t="str">
        <f t="shared" si="30"/>
        <v/>
      </c>
      <c r="J465" s="140"/>
      <c r="K465" s="140"/>
      <c r="L465" s="74" t="str">
        <f>IF(AND(C465="Abierto",D465="Urgente"),A465,"")</f>
        <v/>
      </c>
      <c r="M465" s="74" t="str">
        <f ca="1">IF(AND(C465="Abierto",D465="Urgente"),TODAY()-E465,"")</f>
        <v/>
      </c>
      <c r="N465" s="74" t="str">
        <f>IF(AND(C465="Abierto",D465="Urgente"),RANK(M465,$M$13:$M$767,0)+COUNTIF($M$13:M465,M465)-1,"")</f>
        <v/>
      </c>
      <c r="O465" s="74" t="str">
        <f>IF(AND(C465="Abierto",D465="Alta"),A465,"")</f>
        <v/>
      </c>
      <c r="P465" s="74" t="str">
        <f ca="1">IF(AND(C465="Abierto",D465="Alta"),TODAY()-E465,"")</f>
        <v/>
      </c>
      <c r="Q465" s="74" t="str">
        <f>IF(AND(C465="Abierto",D465="Alta"),RANK(P465,$P$13:$P$767,0)+COUNTIF($P$13:P465,P465)-1+MAX(N:N),"")</f>
        <v/>
      </c>
      <c r="R465" s="74" t="str">
        <f>IF(AND(C465="Abierto",D465="Media"),A465,"")</f>
        <v/>
      </c>
      <c r="S465" s="74" t="str">
        <f ca="1">IF(AND(C465="Abierto",D465="Media"),TODAY()-E465,"")</f>
        <v/>
      </c>
      <c r="T465" s="74" t="str">
        <f>IF(AND(C465="Abierto",D465="Media"),RANK(S465,$S$13:$S$767,0)+COUNTIF($S$13:S465,S465)-1+MAX(N:N,Q:Q),"")</f>
        <v/>
      </c>
      <c r="U465" s="74" t="str">
        <f>IF(AND(C465="Abierto",D465="Baja"),A465,"")</f>
        <v/>
      </c>
      <c r="V465" s="74" t="str">
        <f ca="1">IF(AND(C465="Abierto",D465="Baja"),TODAY()-E465,"")</f>
        <v/>
      </c>
      <c r="W465" s="74" t="str">
        <f>IF(AND(C465="Abierto",D465="Baja"),RANK(V465,$V$13:$V$767,0)+COUNTIF($V$13:V465,V465)-1+MAX(N:N,Q:Q,T:T),"")</f>
        <v/>
      </c>
      <c r="X465" s="139" t="str">
        <f>IF(OR(C465="Resuelto",C465=""),"",SUM(N465,Q465,T465,W465))</f>
        <v/>
      </c>
      <c r="Y465" s="139" t="str">
        <f>IF(OR(C465="Resuelto",C465=""),"",SUM(M465,P465,S465,V465))</f>
        <v/>
      </c>
      <c r="Z465" s="139" t="str">
        <f>IF(OR(C465="Resuelto",C465=""),"",SUM(L465,O465,R465,U465))</f>
        <v/>
      </c>
      <c r="AA465" s="28">
        <v>694</v>
      </c>
      <c r="AB465" s="28" t="str">
        <f t="shared" ca="1" si="27"/>
        <v/>
      </c>
      <c r="AC465" s="75" t="str">
        <f t="shared" ca="1" si="28"/>
        <v/>
      </c>
      <c r="AH465" s="78" t="str">
        <f>IF(AI465="","",MAX($AH$5:AH464)+1)</f>
        <v/>
      </c>
      <c r="AI465" s="53" t="str">
        <f>IF(G464="","",IF(COUNTIF($AI$11:AI464,G464)=0,G464,""))</f>
        <v/>
      </c>
      <c r="AJ465" s="53" t="str">
        <f t="shared" si="29"/>
        <v/>
      </c>
      <c r="AK465" s="135"/>
    </row>
    <row r="466" spans="1:37" x14ac:dyDescent="0.25">
      <c r="A466" s="136"/>
      <c r="B466" s="136"/>
      <c r="C466" s="136"/>
      <c r="D466" s="136"/>
      <c r="E466" s="137"/>
      <c r="F466" s="137"/>
      <c r="G466" s="136"/>
      <c r="H466" s="137"/>
      <c r="I466" s="140" t="str">
        <f t="shared" si="30"/>
        <v/>
      </c>
      <c r="J466" s="140"/>
      <c r="K466" s="140"/>
      <c r="L466" s="74" t="str">
        <f>IF(AND(C466="Abierto",D466="Urgente"),A466,"")</f>
        <v/>
      </c>
      <c r="M466" s="74" t="str">
        <f ca="1">IF(AND(C466="Abierto",D466="Urgente"),TODAY()-E466,"")</f>
        <v/>
      </c>
      <c r="N466" s="74" t="str">
        <f>IF(AND(C466="Abierto",D466="Urgente"),RANK(M466,$M$13:$M$767,0)+COUNTIF($M$13:M466,M466)-1,"")</f>
        <v/>
      </c>
      <c r="O466" s="74" t="str">
        <f>IF(AND(C466="Abierto",D466="Alta"),A466,"")</f>
        <v/>
      </c>
      <c r="P466" s="74" t="str">
        <f ca="1">IF(AND(C466="Abierto",D466="Alta"),TODAY()-E466,"")</f>
        <v/>
      </c>
      <c r="Q466" s="74" t="str">
        <f>IF(AND(C466="Abierto",D466="Alta"),RANK(P466,$P$13:$P$767,0)+COUNTIF($P$13:P466,P466)-1+MAX(N:N),"")</f>
        <v/>
      </c>
      <c r="R466" s="74" t="str">
        <f>IF(AND(C466="Abierto",D466="Media"),A466,"")</f>
        <v/>
      </c>
      <c r="S466" s="74" t="str">
        <f ca="1">IF(AND(C466="Abierto",D466="Media"),TODAY()-E466,"")</f>
        <v/>
      </c>
      <c r="T466" s="74" t="str">
        <f>IF(AND(C466="Abierto",D466="Media"),RANK(S466,$S$13:$S$767,0)+COUNTIF($S$13:S466,S466)-1+MAX(N:N,Q:Q),"")</f>
        <v/>
      </c>
      <c r="U466" s="74" t="str">
        <f>IF(AND(C466="Abierto",D466="Baja"),A466,"")</f>
        <v/>
      </c>
      <c r="V466" s="74" t="str">
        <f ca="1">IF(AND(C466="Abierto",D466="Baja"),TODAY()-E466,"")</f>
        <v/>
      </c>
      <c r="W466" s="74" t="str">
        <f>IF(AND(C466="Abierto",D466="Baja"),RANK(V466,$V$13:$V$767,0)+COUNTIF($V$13:V466,V466)-1+MAX(N:N,Q:Q,T:T),"")</f>
        <v/>
      </c>
      <c r="X466" s="139" t="str">
        <f>IF(OR(C466="Resuelto",C466=""),"",SUM(N466,Q466,T466,W466))</f>
        <v/>
      </c>
      <c r="Y466" s="139" t="str">
        <f>IF(OR(C466="Resuelto",C466=""),"",SUM(M466,P466,S466,V466))</f>
        <v/>
      </c>
      <c r="Z466" s="139" t="str">
        <f>IF(OR(C466="Resuelto",C466=""),"",SUM(L466,O466,R466,U466))</f>
        <v/>
      </c>
      <c r="AA466" s="28">
        <v>695</v>
      </c>
      <c r="AB466" s="28" t="str">
        <f t="shared" ca="1" si="27"/>
        <v/>
      </c>
      <c r="AC466" s="75" t="str">
        <f t="shared" ca="1" si="28"/>
        <v/>
      </c>
      <c r="AH466" s="78" t="str">
        <f>IF(AI466="","",MAX($AH$5:AH465)+1)</f>
        <v/>
      </c>
      <c r="AI466" s="53" t="str">
        <f>IF(G465="","",IF(COUNTIF($AI$11:AI465,G465)=0,G465,""))</f>
        <v/>
      </c>
      <c r="AJ466" s="53" t="str">
        <f t="shared" si="29"/>
        <v/>
      </c>
      <c r="AK466" s="135"/>
    </row>
    <row r="467" spans="1:37" x14ac:dyDescent="0.25">
      <c r="A467" s="136"/>
      <c r="B467" s="136"/>
      <c r="C467" s="136"/>
      <c r="D467" s="136"/>
      <c r="E467" s="137"/>
      <c r="F467" s="137"/>
      <c r="G467" s="136"/>
      <c r="H467" s="137"/>
      <c r="I467" s="140" t="str">
        <f t="shared" si="30"/>
        <v/>
      </c>
      <c r="J467" s="140"/>
      <c r="K467" s="140"/>
      <c r="L467" s="74" t="str">
        <f>IF(AND(C467="Abierto",D467="Urgente"),A467,"")</f>
        <v/>
      </c>
      <c r="M467" s="74" t="str">
        <f ca="1">IF(AND(C467="Abierto",D467="Urgente"),TODAY()-E467,"")</f>
        <v/>
      </c>
      <c r="N467" s="74" t="str">
        <f>IF(AND(C467="Abierto",D467="Urgente"),RANK(M467,$M$13:$M$767,0)+COUNTIF($M$13:M467,M467)-1,"")</f>
        <v/>
      </c>
      <c r="O467" s="74" t="str">
        <f>IF(AND(C467="Abierto",D467="Alta"),A467,"")</f>
        <v/>
      </c>
      <c r="P467" s="74" t="str">
        <f ca="1">IF(AND(C467="Abierto",D467="Alta"),TODAY()-E467,"")</f>
        <v/>
      </c>
      <c r="Q467" s="74" t="str">
        <f>IF(AND(C467="Abierto",D467="Alta"),RANK(P467,$P$13:$P$767,0)+COUNTIF($P$13:P467,P467)-1+MAX(N:N),"")</f>
        <v/>
      </c>
      <c r="R467" s="74" t="str">
        <f>IF(AND(C467="Abierto",D467="Media"),A467,"")</f>
        <v/>
      </c>
      <c r="S467" s="74" t="str">
        <f ca="1">IF(AND(C467="Abierto",D467="Media"),TODAY()-E467,"")</f>
        <v/>
      </c>
      <c r="T467" s="74" t="str">
        <f>IF(AND(C467="Abierto",D467="Media"),RANK(S467,$S$13:$S$767,0)+COUNTIF($S$13:S467,S467)-1+MAX(N:N,Q:Q),"")</f>
        <v/>
      </c>
      <c r="U467" s="74" t="str">
        <f>IF(AND(C467="Abierto",D467="Baja"),A467,"")</f>
        <v/>
      </c>
      <c r="V467" s="74" t="str">
        <f ca="1">IF(AND(C467="Abierto",D467="Baja"),TODAY()-E467,"")</f>
        <v/>
      </c>
      <c r="W467" s="74" t="str">
        <f>IF(AND(C467="Abierto",D467="Baja"),RANK(V467,$V$13:$V$767,0)+COUNTIF($V$13:V467,V467)-1+MAX(N:N,Q:Q,T:T),"")</f>
        <v/>
      </c>
      <c r="X467" s="139" t="str">
        <f>IF(OR(C467="Resuelto",C467=""),"",SUM(N467,Q467,T467,W467))</f>
        <v/>
      </c>
      <c r="Y467" s="139" t="str">
        <f>IF(OR(C467="Resuelto",C467=""),"",SUM(M467,P467,S467,V467))</f>
        <v/>
      </c>
      <c r="Z467" s="139" t="str">
        <f>IF(OR(C467="Resuelto",C467=""),"",SUM(L467,O467,R467,U467))</f>
        <v/>
      </c>
      <c r="AA467" s="28">
        <v>696</v>
      </c>
      <c r="AB467" s="28" t="str">
        <f t="shared" ca="1" si="27"/>
        <v/>
      </c>
      <c r="AC467" s="75" t="str">
        <f t="shared" ca="1" si="28"/>
        <v/>
      </c>
      <c r="AH467" s="78" t="str">
        <f>IF(AI467="","",MAX($AH$5:AH466)+1)</f>
        <v/>
      </c>
      <c r="AI467" s="53" t="str">
        <f>IF(G466="","",IF(COUNTIF($AI$11:AI466,G466)=0,G466,""))</f>
        <v/>
      </c>
      <c r="AJ467" s="53" t="str">
        <f t="shared" si="29"/>
        <v/>
      </c>
      <c r="AK467" s="135"/>
    </row>
    <row r="468" spans="1:37" x14ac:dyDescent="0.25">
      <c r="A468" s="136"/>
      <c r="B468" s="136"/>
      <c r="C468" s="136"/>
      <c r="D468" s="136"/>
      <c r="E468" s="137"/>
      <c r="F468" s="137"/>
      <c r="G468" s="136"/>
      <c r="H468" s="137"/>
      <c r="I468" s="140" t="str">
        <f t="shared" si="30"/>
        <v/>
      </c>
      <c r="J468" s="140"/>
      <c r="K468" s="140"/>
      <c r="L468" s="74" t="str">
        <f>IF(AND(C468="Abierto",D468="Urgente"),A468,"")</f>
        <v/>
      </c>
      <c r="M468" s="74" t="str">
        <f ca="1">IF(AND(C468="Abierto",D468="Urgente"),TODAY()-E468,"")</f>
        <v/>
      </c>
      <c r="N468" s="74" t="str">
        <f>IF(AND(C468="Abierto",D468="Urgente"),RANK(M468,$M$13:$M$767,0)+COUNTIF($M$13:M468,M468)-1,"")</f>
        <v/>
      </c>
      <c r="O468" s="74" t="str">
        <f>IF(AND(C468="Abierto",D468="Alta"),A468,"")</f>
        <v/>
      </c>
      <c r="P468" s="74" t="str">
        <f ca="1">IF(AND(C468="Abierto",D468="Alta"),TODAY()-E468,"")</f>
        <v/>
      </c>
      <c r="Q468" s="74" t="str">
        <f>IF(AND(C468="Abierto",D468="Alta"),RANK(P468,$P$13:$P$767,0)+COUNTIF($P$13:P468,P468)-1+MAX(N:N),"")</f>
        <v/>
      </c>
      <c r="R468" s="74" t="str">
        <f>IF(AND(C468="Abierto",D468="Media"),A468,"")</f>
        <v/>
      </c>
      <c r="S468" s="74" t="str">
        <f ca="1">IF(AND(C468="Abierto",D468="Media"),TODAY()-E468,"")</f>
        <v/>
      </c>
      <c r="T468" s="74" t="str">
        <f>IF(AND(C468="Abierto",D468="Media"),RANK(S468,$S$13:$S$767,0)+COUNTIF($S$13:S468,S468)-1+MAX(N:N,Q:Q),"")</f>
        <v/>
      </c>
      <c r="U468" s="74" t="str">
        <f>IF(AND(C468="Abierto",D468="Baja"),A468,"")</f>
        <v/>
      </c>
      <c r="V468" s="74" t="str">
        <f ca="1">IF(AND(C468="Abierto",D468="Baja"),TODAY()-E468,"")</f>
        <v/>
      </c>
      <c r="W468" s="74" t="str">
        <f>IF(AND(C468="Abierto",D468="Baja"),RANK(V468,$V$13:$V$767,0)+COUNTIF($V$13:V468,V468)-1+MAX(N:N,Q:Q,T:T),"")</f>
        <v/>
      </c>
      <c r="X468" s="139" t="str">
        <f>IF(OR(C468="Resuelto",C468=""),"",SUM(N468,Q468,T468,W468))</f>
        <v/>
      </c>
      <c r="Y468" s="139" t="str">
        <f>IF(OR(C468="Resuelto",C468=""),"",SUM(M468,P468,S468,V468))</f>
        <v/>
      </c>
      <c r="Z468" s="139" t="str">
        <f>IF(OR(C468="Resuelto",C468=""),"",SUM(L468,O468,R468,U468))</f>
        <v/>
      </c>
      <c r="AA468" s="28">
        <v>697</v>
      </c>
      <c r="AB468" s="28" t="str">
        <f t="shared" ca="1" si="27"/>
        <v/>
      </c>
      <c r="AC468" s="75" t="str">
        <f t="shared" ca="1" si="28"/>
        <v/>
      </c>
      <c r="AH468" s="78" t="str">
        <f>IF(AI468="","",MAX($AH$5:AH467)+1)</f>
        <v/>
      </c>
      <c r="AI468" s="53" t="str">
        <f>IF(G467="","",IF(COUNTIF($AI$11:AI467,G467)=0,G467,""))</f>
        <v/>
      </c>
      <c r="AJ468" s="53" t="str">
        <f t="shared" si="29"/>
        <v/>
      </c>
      <c r="AK468" s="135"/>
    </row>
    <row r="469" spans="1:37" x14ac:dyDescent="0.25">
      <c r="A469" s="136"/>
      <c r="B469" s="136"/>
      <c r="C469" s="136"/>
      <c r="D469" s="136"/>
      <c r="E469" s="137"/>
      <c r="F469" s="137"/>
      <c r="G469" s="136"/>
      <c r="H469" s="137"/>
      <c r="I469" s="140" t="str">
        <f t="shared" si="30"/>
        <v/>
      </c>
      <c r="J469" s="140"/>
      <c r="K469" s="140"/>
      <c r="L469" s="74" t="str">
        <f>IF(AND(C469="Abierto",D469="Urgente"),A469,"")</f>
        <v/>
      </c>
      <c r="M469" s="74" t="str">
        <f ca="1">IF(AND(C469="Abierto",D469="Urgente"),TODAY()-E469,"")</f>
        <v/>
      </c>
      <c r="N469" s="74" t="str">
        <f>IF(AND(C469="Abierto",D469="Urgente"),RANK(M469,$M$13:$M$767,0)+COUNTIF($M$13:M469,M469)-1,"")</f>
        <v/>
      </c>
      <c r="O469" s="74" t="str">
        <f>IF(AND(C469="Abierto",D469="Alta"),A469,"")</f>
        <v/>
      </c>
      <c r="P469" s="74" t="str">
        <f ca="1">IF(AND(C469="Abierto",D469="Alta"),TODAY()-E469,"")</f>
        <v/>
      </c>
      <c r="Q469" s="74" t="str">
        <f>IF(AND(C469="Abierto",D469="Alta"),RANK(P469,$P$13:$P$767,0)+COUNTIF($P$13:P469,P469)-1+MAX(N:N),"")</f>
        <v/>
      </c>
      <c r="R469" s="74" t="str">
        <f>IF(AND(C469="Abierto",D469="Media"),A469,"")</f>
        <v/>
      </c>
      <c r="S469" s="74" t="str">
        <f ca="1">IF(AND(C469="Abierto",D469="Media"),TODAY()-E469,"")</f>
        <v/>
      </c>
      <c r="T469" s="74" t="str">
        <f>IF(AND(C469="Abierto",D469="Media"),RANK(S469,$S$13:$S$767,0)+COUNTIF($S$13:S469,S469)-1+MAX(N:N,Q:Q),"")</f>
        <v/>
      </c>
      <c r="U469" s="74" t="str">
        <f>IF(AND(C469="Abierto",D469="Baja"),A469,"")</f>
        <v/>
      </c>
      <c r="V469" s="74" t="str">
        <f ca="1">IF(AND(C469="Abierto",D469="Baja"),TODAY()-E469,"")</f>
        <v/>
      </c>
      <c r="W469" s="74" t="str">
        <f>IF(AND(C469="Abierto",D469="Baja"),RANK(V469,$V$13:$V$767,0)+COUNTIF($V$13:V469,V469)-1+MAX(N:N,Q:Q,T:T),"")</f>
        <v/>
      </c>
      <c r="X469" s="139" t="str">
        <f>IF(OR(C469="Resuelto",C469=""),"",SUM(N469,Q469,T469,W469))</f>
        <v/>
      </c>
      <c r="Y469" s="139" t="str">
        <f>IF(OR(C469="Resuelto",C469=""),"",SUM(M469,P469,S469,V469))</f>
        <v/>
      </c>
      <c r="Z469" s="139" t="str">
        <f>IF(OR(C469="Resuelto",C469=""),"",SUM(L469,O469,R469,U469))</f>
        <v/>
      </c>
      <c r="AA469" s="28">
        <v>698</v>
      </c>
      <c r="AB469" s="28" t="str">
        <f t="shared" ca="1" si="27"/>
        <v/>
      </c>
      <c r="AC469" s="75" t="str">
        <f t="shared" ca="1" si="28"/>
        <v/>
      </c>
      <c r="AH469" s="78" t="str">
        <f>IF(AI469="","",MAX($AH$5:AH468)+1)</f>
        <v/>
      </c>
      <c r="AI469" s="53" t="str">
        <f>IF(G468="","",IF(COUNTIF($AI$11:AI468,G468)=0,G468,""))</f>
        <v/>
      </c>
      <c r="AJ469" s="53" t="str">
        <f t="shared" si="29"/>
        <v/>
      </c>
      <c r="AK469" s="135"/>
    </row>
    <row r="470" spans="1:37" x14ac:dyDescent="0.25">
      <c r="A470" s="136"/>
      <c r="B470" s="136"/>
      <c r="C470" s="136"/>
      <c r="D470" s="136"/>
      <c r="E470" s="137"/>
      <c r="F470" s="137"/>
      <c r="G470" s="136"/>
      <c r="H470" s="137"/>
      <c r="I470" s="140" t="str">
        <f t="shared" si="30"/>
        <v/>
      </c>
      <c r="J470" s="140"/>
      <c r="K470" s="140"/>
      <c r="L470" s="74" t="str">
        <f>IF(AND(C470="Abierto",D470="Urgente"),A470,"")</f>
        <v/>
      </c>
      <c r="M470" s="74" t="str">
        <f ca="1">IF(AND(C470="Abierto",D470="Urgente"),TODAY()-E470,"")</f>
        <v/>
      </c>
      <c r="N470" s="74" t="str">
        <f>IF(AND(C470="Abierto",D470="Urgente"),RANK(M470,$M$13:$M$767,0)+COUNTIF($M$13:M470,M470)-1,"")</f>
        <v/>
      </c>
      <c r="O470" s="74" t="str">
        <f>IF(AND(C470="Abierto",D470="Alta"),A470,"")</f>
        <v/>
      </c>
      <c r="P470" s="74" t="str">
        <f ca="1">IF(AND(C470="Abierto",D470="Alta"),TODAY()-E470,"")</f>
        <v/>
      </c>
      <c r="Q470" s="74" t="str">
        <f>IF(AND(C470="Abierto",D470="Alta"),RANK(P470,$P$13:$P$767,0)+COUNTIF($P$13:P470,P470)-1+MAX(N:N),"")</f>
        <v/>
      </c>
      <c r="R470" s="74" t="str">
        <f>IF(AND(C470="Abierto",D470="Media"),A470,"")</f>
        <v/>
      </c>
      <c r="S470" s="74" t="str">
        <f ca="1">IF(AND(C470="Abierto",D470="Media"),TODAY()-E470,"")</f>
        <v/>
      </c>
      <c r="T470" s="74" t="str">
        <f>IF(AND(C470="Abierto",D470="Media"),RANK(S470,$S$13:$S$767,0)+COUNTIF($S$13:S470,S470)-1+MAX(N:N,Q:Q),"")</f>
        <v/>
      </c>
      <c r="U470" s="74" t="str">
        <f>IF(AND(C470="Abierto",D470="Baja"),A470,"")</f>
        <v/>
      </c>
      <c r="V470" s="74" t="str">
        <f ca="1">IF(AND(C470="Abierto",D470="Baja"),TODAY()-E470,"")</f>
        <v/>
      </c>
      <c r="W470" s="74" t="str">
        <f>IF(AND(C470="Abierto",D470="Baja"),RANK(V470,$V$13:$V$767,0)+COUNTIF($V$13:V470,V470)-1+MAX(N:N,Q:Q,T:T),"")</f>
        <v/>
      </c>
      <c r="X470" s="139" t="str">
        <f>IF(OR(C470="Resuelto",C470=""),"",SUM(N470,Q470,T470,W470))</f>
        <v/>
      </c>
      <c r="Y470" s="139" t="str">
        <f>IF(OR(C470="Resuelto",C470=""),"",SUM(M470,P470,S470,V470))</f>
        <v/>
      </c>
      <c r="Z470" s="139" t="str">
        <f>IF(OR(C470="Resuelto",C470=""),"",SUM(L470,O470,R470,U470))</f>
        <v/>
      </c>
      <c r="AA470" s="28">
        <v>699</v>
      </c>
      <c r="AB470" s="28" t="str">
        <f t="shared" ca="1" si="27"/>
        <v/>
      </c>
      <c r="AC470" s="75" t="str">
        <f t="shared" ca="1" si="28"/>
        <v/>
      </c>
      <c r="AH470" s="78" t="str">
        <f>IF(AI470="","",MAX($AH$5:AH469)+1)</f>
        <v/>
      </c>
      <c r="AI470" s="53" t="str">
        <f>IF(G469="","",IF(COUNTIF($AI$11:AI469,G469)=0,G469,""))</f>
        <v/>
      </c>
      <c r="AJ470" s="53" t="str">
        <f t="shared" si="29"/>
        <v/>
      </c>
      <c r="AK470" s="135"/>
    </row>
    <row r="471" spans="1:37" x14ac:dyDescent="0.25">
      <c r="A471" s="136"/>
      <c r="B471" s="136"/>
      <c r="C471" s="136"/>
      <c r="D471" s="136"/>
      <c r="E471" s="137"/>
      <c r="F471" s="137"/>
      <c r="G471" s="136"/>
      <c r="H471" s="137"/>
      <c r="I471" s="140" t="str">
        <f t="shared" si="30"/>
        <v/>
      </c>
      <c r="J471" s="140"/>
      <c r="K471" s="140"/>
      <c r="L471" s="74" t="str">
        <f>IF(AND(C471="Abierto",D471="Urgente"),A471,"")</f>
        <v/>
      </c>
      <c r="M471" s="74" t="str">
        <f ca="1">IF(AND(C471="Abierto",D471="Urgente"),TODAY()-E471,"")</f>
        <v/>
      </c>
      <c r="N471" s="74" t="str">
        <f>IF(AND(C471="Abierto",D471="Urgente"),RANK(M471,$M$13:$M$767,0)+COUNTIF($M$13:M471,M471)-1,"")</f>
        <v/>
      </c>
      <c r="O471" s="74" t="str">
        <f>IF(AND(C471="Abierto",D471="Alta"),A471,"")</f>
        <v/>
      </c>
      <c r="P471" s="74" t="str">
        <f ca="1">IF(AND(C471="Abierto",D471="Alta"),TODAY()-E471,"")</f>
        <v/>
      </c>
      <c r="Q471" s="74" t="str">
        <f>IF(AND(C471="Abierto",D471="Alta"),RANK(P471,$P$13:$P$767,0)+COUNTIF($P$13:P471,P471)-1+MAX(N:N),"")</f>
        <v/>
      </c>
      <c r="R471" s="74" t="str">
        <f>IF(AND(C471="Abierto",D471="Media"),A471,"")</f>
        <v/>
      </c>
      <c r="S471" s="74" t="str">
        <f ca="1">IF(AND(C471="Abierto",D471="Media"),TODAY()-E471,"")</f>
        <v/>
      </c>
      <c r="T471" s="74" t="str">
        <f>IF(AND(C471="Abierto",D471="Media"),RANK(S471,$S$13:$S$767,0)+COUNTIF($S$13:S471,S471)-1+MAX(N:N,Q:Q),"")</f>
        <v/>
      </c>
      <c r="U471" s="74" t="str">
        <f>IF(AND(C471="Abierto",D471="Baja"),A471,"")</f>
        <v/>
      </c>
      <c r="V471" s="74" t="str">
        <f ca="1">IF(AND(C471="Abierto",D471="Baja"),TODAY()-E471,"")</f>
        <v/>
      </c>
      <c r="W471" s="74" t="str">
        <f>IF(AND(C471="Abierto",D471="Baja"),RANK(V471,$V$13:$V$767,0)+COUNTIF($V$13:V471,V471)-1+MAX(N:N,Q:Q,T:T),"")</f>
        <v/>
      </c>
      <c r="X471" s="139" t="str">
        <f>IF(OR(C471="Resuelto",C471=""),"",SUM(N471,Q471,T471,W471))</f>
        <v/>
      </c>
      <c r="Y471" s="139" t="str">
        <f>IF(OR(C471="Resuelto",C471=""),"",SUM(M471,P471,S471,V471))</f>
        <v/>
      </c>
      <c r="Z471" s="139" t="str">
        <f>IF(OR(C471="Resuelto",C471=""),"",SUM(L471,O471,R471,U471))</f>
        <v/>
      </c>
      <c r="AA471" s="28">
        <v>700</v>
      </c>
      <c r="AB471" s="28" t="str">
        <f t="shared" ca="1" si="27"/>
        <v/>
      </c>
      <c r="AC471" s="75" t="str">
        <f t="shared" ca="1" si="28"/>
        <v/>
      </c>
      <c r="AH471" s="78" t="str">
        <f>IF(AI471="","",MAX($AH$5:AH470)+1)</f>
        <v/>
      </c>
      <c r="AI471" s="53" t="str">
        <f>IF(G470="","",IF(COUNTIF($AI$11:AI470,G470)=0,G470,""))</f>
        <v/>
      </c>
      <c r="AJ471" s="53" t="str">
        <f t="shared" si="29"/>
        <v/>
      </c>
      <c r="AK471" s="135"/>
    </row>
    <row r="472" spans="1:37" x14ac:dyDescent="0.25">
      <c r="A472" s="136"/>
      <c r="B472" s="136"/>
      <c r="C472" s="136"/>
      <c r="D472" s="136"/>
      <c r="E472" s="137"/>
      <c r="F472" s="137"/>
      <c r="G472" s="136"/>
      <c r="H472" s="137"/>
      <c r="I472" s="140" t="str">
        <f t="shared" si="30"/>
        <v/>
      </c>
      <c r="J472" s="140"/>
      <c r="K472" s="140"/>
      <c r="L472" s="74" t="str">
        <f>IF(AND(C472="Abierto",D472="Urgente"),A472,"")</f>
        <v/>
      </c>
      <c r="M472" s="74" t="str">
        <f ca="1">IF(AND(C472="Abierto",D472="Urgente"),TODAY()-E472,"")</f>
        <v/>
      </c>
      <c r="N472" s="74" t="str">
        <f>IF(AND(C472="Abierto",D472="Urgente"),RANK(M472,$M$13:$M$767,0)+COUNTIF($M$13:M472,M472)-1,"")</f>
        <v/>
      </c>
      <c r="O472" s="74" t="str">
        <f>IF(AND(C472="Abierto",D472="Alta"),A472,"")</f>
        <v/>
      </c>
      <c r="P472" s="74" t="str">
        <f ca="1">IF(AND(C472="Abierto",D472="Alta"),TODAY()-E472,"")</f>
        <v/>
      </c>
      <c r="Q472" s="74" t="str">
        <f>IF(AND(C472="Abierto",D472="Alta"),RANK(P472,$P$13:$P$767,0)+COUNTIF($P$13:P472,P472)-1+MAX(N:N),"")</f>
        <v/>
      </c>
      <c r="R472" s="74" t="str">
        <f>IF(AND(C472="Abierto",D472="Media"),A472,"")</f>
        <v/>
      </c>
      <c r="S472" s="74" t="str">
        <f ca="1">IF(AND(C472="Abierto",D472="Media"),TODAY()-E472,"")</f>
        <v/>
      </c>
      <c r="T472" s="74" t="str">
        <f>IF(AND(C472="Abierto",D472="Media"),RANK(S472,$S$13:$S$767,0)+COUNTIF($S$13:S472,S472)-1+MAX(N:N,Q:Q),"")</f>
        <v/>
      </c>
      <c r="U472" s="74" t="str">
        <f>IF(AND(C472="Abierto",D472="Baja"),A472,"")</f>
        <v/>
      </c>
      <c r="V472" s="74" t="str">
        <f ca="1">IF(AND(C472="Abierto",D472="Baja"),TODAY()-E472,"")</f>
        <v/>
      </c>
      <c r="W472" s="74" t="str">
        <f>IF(AND(C472="Abierto",D472="Baja"),RANK(V472,$V$13:$V$767,0)+COUNTIF($V$13:V472,V472)-1+MAX(N:N,Q:Q,T:T),"")</f>
        <v/>
      </c>
      <c r="X472" s="139" t="str">
        <f>IF(OR(C472="Resuelto",C472=""),"",SUM(N472,Q472,T472,W472))</f>
        <v/>
      </c>
      <c r="Y472" s="139" t="str">
        <f>IF(OR(C472="Resuelto",C472=""),"",SUM(M472,P472,S472,V472))</f>
        <v/>
      </c>
      <c r="Z472" s="139" t="str">
        <f>IF(OR(C472="Resuelto",C472=""),"",SUM(L472,O472,R472,U472))</f>
        <v/>
      </c>
      <c r="AA472" s="28">
        <v>701</v>
      </c>
      <c r="AB472" s="28" t="str">
        <f t="shared" ca="1" si="27"/>
        <v/>
      </c>
      <c r="AC472" s="75" t="str">
        <f t="shared" ca="1" si="28"/>
        <v/>
      </c>
      <c r="AH472" s="78" t="str">
        <f>IF(AI472="","",MAX($AH$5:AH471)+1)</f>
        <v/>
      </c>
      <c r="AI472" s="53" t="str">
        <f>IF(G471="","",IF(COUNTIF($AI$11:AI471,G471)=0,G471,""))</f>
        <v/>
      </c>
      <c r="AJ472" s="53" t="str">
        <f t="shared" si="29"/>
        <v/>
      </c>
      <c r="AK472" s="135"/>
    </row>
    <row r="473" spans="1:37" x14ac:dyDescent="0.25">
      <c r="A473" s="136"/>
      <c r="B473" s="136"/>
      <c r="C473" s="136"/>
      <c r="D473" s="136"/>
      <c r="E473" s="137"/>
      <c r="F473" s="137"/>
      <c r="G473" s="136"/>
      <c r="H473" s="137"/>
      <c r="I473" s="140" t="str">
        <f t="shared" si="30"/>
        <v/>
      </c>
      <c r="J473" s="140"/>
      <c r="K473" s="140"/>
      <c r="L473" s="74" t="str">
        <f>IF(AND(C473="Abierto",D473="Urgente"),A473,"")</f>
        <v/>
      </c>
      <c r="M473" s="74" t="str">
        <f ca="1">IF(AND(C473="Abierto",D473="Urgente"),TODAY()-E473,"")</f>
        <v/>
      </c>
      <c r="N473" s="74" t="str">
        <f>IF(AND(C473="Abierto",D473="Urgente"),RANK(M473,$M$13:$M$767,0)+COUNTIF($M$13:M473,M473)-1,"")</f>
        <v/>
      </c>
      <c r="O473" s="74" t="str">
        <f>IF(AND(C473="Abierto",D473="Alta"),A473,"")</f>
        <v/>
      </c>
      <c r="P473" s="74" t="str">
        <f ca="1">IF(AND(C473="Abierto",D473="Alta"),TODAY()-E473,"")</f>
        <v/>
      </c>
      <c r="Q473" s="74" t="str">
        <f>IF(AND(C473="Abierto",D473="Alta"),RANK(P473,$P$13:$P$767,0)+COUNTIF($P$13:P473,P473)-1+MAX(N:N),"")</f>
        <v/>
      </c>
      <c r="R473" s="74" t="str">
        <f>IF(AND(C473="Abierto",D473="Media"),A473,"")</f>
        <v/>
      </c>
      <c r="S473" s="74" t="str">
        <f ca="1">IF(AND(C473="Abierto",D473="Media"),TODAY()-E473,"")</f>
        <v/>
      </c>
      <c r="T473" s="74" t="str">
        <f>IF(AND(C473="Abierto",D473="Media"),RANK(S473,$S$13:$S$767,0)+COUNTIF($S$13:S473,S473)-1+MAX(N:N,Q:Q),"")</f>
        <v/>
      </c>
      <c r="U473" s="74" t="str">
        <f>IF(AND(C473="Abierto",D473="Baja"),A473,"")</f>
        <v/>
      </c>
      <c r="V473" s="74" t="str">
        <f ca="1">IF(AND(C473="Abierto",D473="Baja"),TODAY()-E473,"")</f>
        <v/>
      </c>
      <c r="W473" s="74" t="str">
        <f>IF(AND(C473="Abierto",D473="Baja"),RANK(V473,$V$13:$V$767,0)+COUNTIF($V$13:V473,V473)-1+MAX(N:N,Q:Q,T:T),"")</f>
        <v/>
      </c>
      <c r="X473" s="139" t="str">
        <f>IF(OR(C473="Resuelto",C473=""),"",SUM(N473,Q473,T473,W473))</f>
        <v/>
      </c>
      <c r="Y473" s="139" t="str">
        <f>IF(OR(C473="Resuelto",C473=""),"",SUM(M473,P473,S473,V473))</f>
        <v/>
      </c>
      <c r="Z473" s="139" t="str">
        <f>IF(OR(C473="Resuelto",C473=""),"",SUM(L473,O473,R473,U473))</f>
        <v/>
      </c>
      <c r="AA473" s="28">
        <v>702</v>
      </c>
      <c r="AB473" s="28" t="str">
        <f t="shared" ca="1" si="27"/>
        <v/>
      </c>
      <c r="AC473" s="75" t="str">
        <f t="shared" ca="1" si="28"/>
        <v/>
      </c>
      <c r="AH473" s="78" t="str">
        <f>IF(AI473="","",MAX($AH$5:AH472)+1)</f>
        <v/>
      </c>
      <c r="AI473" s="53" t="str">
        <f>IF(G472="","",IF(COUNTIF($AI$11:AI472,G472)=0,G472,""))</f>
        <v/>
      </c>
      <c r="AJ473" s="53" t="str">
        <f t="shared" si="29"/>
        <v/>
      </c>
      <c r="AK473" s="135"/>
    </row>
    <row r="474" spans="1:37" x14ac:dyDescent="0.25">
      <c r="A474" s="136"/>
      <c r="B474" s="136"/>
      <c r="C474" s="136"/>
      <c r="D474" s="136"/>
      <c r="E474" s="137"/>
      <c r="F474" s="137"/>
      <c r="G474" s="136"/>
      <c r="H474" s="137"/>
      <c r="I474" s="140" t="str">
        <f t="shared" si="30"/>
        <v/>
      </c>
      <c r="J474" s="140"/>
      <c r="K474" s="140"/>
      <c r="L474" s="74" t="str">
        <f>IF(AND(C474="Abierto",D474="Urgente"),A474,"")</f>
        <v/>
      </c>
      <c r="M474" s="74" t="str">
        <f ca="1">IF(AND(C474="Abierto",D474="Urgente"),TODAY()-E474,"")</f>
        <v/>
      </c>
      <c r="N474" s="74" t="str">
        <f>IF(AND(C474="Abierto",D474="Urgente"),RANK(M474,$M$13:$M$767,0)+COUNTIF($M$13:M474,M474)-1,"")</f>
        <v/>
      </c>
      <c r="O474" s="74" t="str">
        <f>IF(AND(C474="Abierto",D474="Alta"),A474,"")</f>
        <v/>
      </c>
      <c r="P474" s="74" t="str">
        <f ca="1">IF(AND(C474="Abierto",D474="Alta"),TODAY()-E474,"")</f>
        <v/>
      </c>
      <c r="Q474" s="74" t="str">
        <f>IF(AND(C474="Abierto",D474="Alta"),RANK(P474,$P$13:$P$767,0)+COUNTIF($P$13:P474,P474)-1+MAX(N:N),"")</f>
        <v/>
      </c>
      <c r="R474" s="74" t="str">
        <f>IF(AND(C474="Abierto",D474="Media"),A474,"")</f>
        <v/>
      </c>
      <c r="S474" s="74" t="str">
        <f ca="1">IF(AND(C474="Abierto",D474="Media"),TODAY()-E474,"")</f>
        <v/>
      </c>
      <c r="T474" s="74" t="str">
        <f>IF(AND(C474="Abierto",D474="Media"),RANK(S474,$S$13:$S$767,0)+COUNTIF($S$13:S474,S474)-1+MAX(N:N,Q:Q),"")</f>
        <v/>
      </c>
      <c r="U474" s="74" t="str">
        <f>IF(AND(C474="Abierto",D474="Baja"),A474,"")</f>
        <v/>
      </c>
      <c r="V474" s="74" t="str">
        <f ca="1">IF(AND(C474="Abierto",D474="Baja"),TODAY()-E474,"")</f>
        <v/>
      </c>
      <c r="W474" s="74" t="str">
        <f>IF(AND(C474="Abierto",D474="Baja"),RANK(V474,$V$13:$V$767,0)+COUNTIF($V$13:V474,V474)-1+MAX(N:N,Q:Q,T:T),"")</f>
        <v/>
      </c>
      <c r="X474" s="139" t="str">
        <f>IF(OR(C474="Resuelto",C474=""),"",SUM(N474,Q474,T474,W474))</f>
        <v/>
      </c>
      <c r="Y474" s="139" t="str">
        <f>IF(OR(C474="Resuelto",C474=""),"",SUM(M474,P474,S474,V474))</f>
        <v/>
      </c>
      <c r="Z474" s="139" t="str">
        <f>IF(OR(C474="Resuelto",C474=""),"",SUM(L474,O474,R474,U474))</f>
        <v/>
      </c>
      <c r="AA474" s="28">
        <v>703</v>
      </c>
      <c r="AB474" s="28" t="str">
        <f t="shared" ca="1" si="27"/>
        <v/>
      </c>
      <c r="AC474" s="75" t="str">
        <f t="shared" ca="1" si="28"/>
        <v/>
      </c>
      <c r="AH474" s="78" t="str">
        <f>IF(AI474="","",MAX($AH$5:AH473)+1)</f>
        <v/>
      </c>
      <c r="AI474" s="53" t="str">
        <f>IF(G473="","",IF(COUNTIF($AI$11:AI473,G473)=0,G473,""))</f>
        <v/>
      </c>
      <c r="AJ474" s="53" t="str">
        <f t="shared" si="29"/>
        <v/>
      </c>
      <c r="AK474" s="135"/>
    </row>
    <row r="475" spans="1:37" x14ac:dyDescent="0.25">
      <c r="A475" s="136"/>
      <c r="B475" s="136"/>
      <c r="C475" s="136"/>
      <c r="D475" s="136"/>
      <c r="E475" s="137"/>
      <c r="F475" s="137"/>
      <c r="G475" s="136"/>
      <c r="H475" s="137"/>
      <c r="I475" s="140" t="str">
        <f t="shared" si="30"/>
        <v/>
      </c>
      <c r="J475" s="140"/>
      <c r="K475" s="140"/>
      <c r="L475" s="74" t="str">
        <f>IF(AND(C475="Abierto",D475="Urgente"),A475,"")</f>
        <v/>
      </c>
      <c r="M475" s="74" t="str">
        <f ca="1">IF(AND(C475="Abierto",D475="Urgente"),TODAY()-E475,"")</f>
        <v/>
      </c>
      <c r="N475" s="74" t="str">
        <f>IF(AND(C475="Abierto",D475="Urgente"),RANK(M475,$M$13:$M$767,0)+COUNTIF($M$13:M475,M475)-1,"")</f>
        <v/>
      </c>
      <c r="O475" s="74" t="str">
        <f>IF(AND(C475="Abierto",D475="Alta"),A475,"")</f>
        <v/>
      </c>
      <c r="P475" s="74" t="str">
        <f ca="1">IF(AND(C475="Abierto",D475="Alta"),TODAY()-E475,"")</f>
        <v/>
      </c>
      <c r="Q475" s="74" t="str">
        <f>IF(AND(C475="Abierto",D475="Alta"),RANK(P475,$P$13:$P$767,0)+COUNTIF($P$13:P475,P475)-1+MAX(N:N),"")</f>
        <v/>
      </c>
      <c r="R475" s="74" t="str">
        <f>IF(AND(C475="Abierto",D475="Media"),A475,"")</f>
        <v/>
      </c>
      <c r="S475" s="74" t="str">
        <f ca="1">IF(AND(C475="Abierto",D475="Media"),TODAY()-E475,"")</f>
        <v/>
      </c>
      <c r="T475" s="74" t="str">
        <f>IF(AND(C475="Abierto",D475="Media"),RANK(S475,$S$13:$S$767,0)+COUNTIF($S$13:S475,S475)-1+MAX(N:N,Q:Q),"")</f>
        <v/>
      </c>
      <c r="U475" s="74" t="str">
        <f>IF(AND(C475="Abierto",D475="Baja"),A475,"")</f>
        <v/>
      </c>
      <c r="V475" s="74" t="str">
        <f ca="1">IF(AND(C475="Abierto",D475="Baja"),TODAY()-E475,"")</f>
        <v/>
      </c>
      <c r="W475" s="74" t="str">
        <f>IF(AND(C475="Abierto",D475="Baja"),RANK(V475,$V$13:$V$767,0)+COUNTIF($V$13:V475,V475)-1+MAX(N:N,Q:Q,T:T),"")</f>
        <v/>
      </c>
      <c r="X475" s="139" t="str">
        <f>IF(OR(C475="Resuelto",C475=""),"",SUM(N475,Q475,T475,W475))</f>
        <v/>
      </c>
      <c r="Y475" s="139" t="str">
        <f>IF(OR(C475="Resuelto",C475=""),"",SUM(M475,P475,S475,V475))</f>
        <v/>
      </c>
      <c r="Z475" s="139" t="str">
        <f>IF(OR(C475="Resuelto",C475=""),"",SUM(L475,O475,R475,U475))</f>
        <v/>
      </c>
      <c r="AA475" s="28">
        <v>704</v>
      </c>
      <c r="AB475" s="28" t="str">
        <f t="shared" ca="1" si="27"/>
        <v/>
      </c>
      <c r="AC475" s="75" t="str">
        <f t="shared" ca="1" si="28"/>
        <v/>
      </c>
      <c r="AH475" s="78" t="str">
        <f>IF(AI475="","",MAX($AH$5:AH474)+1)</f>
        <v/>
      </c>
      <c r="AI475" s="53" t="str">
        <f>IF(G474="","",IF(COUNTIF($AI$11:AI474,G474)=0,G474,""))</f>
        <v/>
      </c>
      <c r="AJ475" s="53" t="str">
        <f t="shared" si="29"/>
        <v/>
      </c>
      <c r="AK475" s="135"/>
    </row>
    <row r="476" spans="1:37" x14ac:dyDescent="0.25">
      <c r="A476" s="136"/>
      <c r="B476" s="136"/>
      <c r="C476" s="136"/>
      <c r="D476" s="136"/>
      <c r="E476" s="137"/>
      <c r="F476" s="137"/>
      <c r="G476" s="136"/>
      <c r="H476" s="137"/>
      <c r="I476" s="140" t="str">
        <f t="shared" si="30"/>
        <v/>
      </c>
      <c r="J476" s="140"/>
      <c r="K476" s="140"/>
      <c r="L476" s="74" t="str">
        <f>IF(AND(C476="Abierto",D476="Urgente"),A476,"")</f>
        <v/>
      </c>
      <c r="M476" s="74" t="str">
        <f ca="1">IF(AND(C476="Abierto",D476="Urgente"),TODAY()-E476,"")</f>
        <v/>
      </c>
      <c r="N476" s="74" t="str">
        <f>IF(AND(C476="Abierto",D476="Urgente"),RANK(M476,$M$13:$M$767,0)+COUNTIF($M$13:M476,M476)-1,"")</f>
        <v/>
      </c>
      <c r="O476" s="74" t="str">
        <f>IF(AND(C476="Abierto",D476="Alta"),A476,"")</f>
        <v/>
      </c>
      <c r="P476" s="74" t="str">
        <f ca="1">IF(AND(C476="Abierto",D476="Alta"),TODAY()-E476,"")</f>
        <v/>
      </c>
      <c r="Q476" s="74" t="str">
        <f>IF(AND(C476="Abierto",D476="Alta"),RANK(P476,$P$13:$P$767,0)+COUNTIF($P$13:P476,P476)-1+MAX(N:N),"")</f>
        <v/>
      </c>
      <c r="R476" s="74" t="str">
        <f>IF(AND(C476="Abierto",D476="Media"),A476,"")</f>
        <v/>
      </c>
      <c r="S476" s="74" t="str">
        <f ca="1">IF(AND(C476="Abierto",D476="Media"),TODAY()-E476,"")</f>
        <v/>
      </c>
      <c r="T476" s="74" t="str">
        <f>IF(AND(C476="Abierto",D476="Media"),RANK(S476,$S$13:$S$767,0)+COUNTIF($S$13:S476,S476)-1+MAX(N:N,Q:Q),"")</f>
        <v/>
      </c>
      <c r="U476" s="74" t="str">
        <f>IF(AND(C476="Abierto",D476="Baja"),A476,"")</f>
        <v/>
      </c>
      <c r="V476" s="74" t="str">
        <f ca="1">IF(AND(C476="Abierto",D476="Baja"),TODAY()-E476,"")</f>
        <v/>
      </c>
      <c r="W476" s="74" t="str">
        <f>IF(AND(C476="Abierto",D476="Baja"),RANK(V476,$V$13:$V$767,0)+COUNTIF($V$13:V476,V476)-1+MAX(N:N,Q:Q,T:T),"")</f>
        <v/>
      </c>
      <c r="X476" s="139" t="str">
        <f>IF(OR(C476="Resuelto",C476=""),"",SUM(N476,Q476,T476,W476))</f>
        <v/>
      </c>
      <c r="Y476" s="139" t="str">
        <f>IF(OR(C476="Resuelto",C476=""),"",SUM(M476,P476,S476,V476))</f>
        <v/>
      </c>
      <c r="Z476" s="139" t="str">
        <f>IF(OR(C476="Resuelto",C476=""),"",SUM(L476,O476,R476,U476))</f>
        <v/>
      </c>
      <c r="AA476" s="28">
        <v>705</v>
      </c>
      <c r="AB476" s="28" t="str">
        <f t="shared" ca="1" si="27"/>
        <v/>
      </c>
      <c r="AC476" s="75" t="str">
        <f t="shared" ca="1" si="28"/>
        <v/>
      </c>
      <c r="AH476" s="78" t="str">
        <f>IF(AI476="","",MAX($AH$5:AH475)+1)</f>
        <v/>
      </c>
      <c r="AI476" s="53" t="str">
        <f>IF(G475="","",IF(COUNTIF($AI$11:AI475,G475)=0,G475,""))</f>
        <v/>
      </c>
      <c r="AJ476" s="53" t="str">
        <f t="shared" si="29"/>
        <v/>
      </c>
      <c r="AK476" s="135"/>
    </row>
    <row r="477" spans="1:37" x14ac:dyDescent="0.25">
      <c r="A477" s="136"/>
      <c r="B477" s="136"/>
      <c r="C477" s="136"/>
      <c r="D477" s="136"/>
      <c r="E477" s="137"/>
      <c r="F477" s="137"/>
      <c r="G477" s="136"/>
      <c r="H477" s="137"/>
      <c r="I477" s="140" t="str">
        <f t="shared" si="30"/>
        <v/>
      </c>
      <c r="J477" s="140"/>
      <c r="K477" s="140"/>
      <c r="L477" s="74" t="str">
        <f>IF(AND(C477="Abierto",D477="Urgente"),A477,"")</f>
        <v/>
      </c>
      <c r="M477" s="74" t="str">
        <f ca="1">IF(AND(C477="Abierto",D477="Urgente"),TODAY()-E477,"")</f>
        <v/>
      </c>
      <c r="N477" s="74" t="str">
        <f>IF(AND(C477="Abierto",D477="Urgente"),RANK(M477,$M$13:$M$767,0)+COUNTIF($M$13:M477,M477)-1,"")</f>
        <v/>
      </c>
      <c r="O477" s="74" t="str">
        <f>IF(AND(C477="Abierto",D477="Alta"),A477,"")</f>
        <v/>
      </c>
      <c r="P477" s="74" t="str">
        <f ca="1">IF(AND(C477="Abierto",D477="Alta"),TODAY()-E477,"")</f>
        <v/>
      </c>
      <c r="Q477" s="74" t="str">
        <f>IF(AND(C477="Abierto",D477="Alta"),RANK(P477,$P$13:$P$767,0)+COUNTIF($P$13:P477,P477)-1+MAX(N:N),"")</f>
        <v/>
      </c>
      <c r="R477" s="74" t="str">
        <f>IF(AND(C477="Abierto",D477="Media"),A477,"")</f>
        <v/>
      </c>
      <c r="S477" s="74" t="str">
        <f ca="1">IF(AND(C477="Abierto",D477="Media"),TODAY()-E477,"")</f>
        <v/>
      </c>
      <c r="T477" s="74" t="str">
        <f>IF(AND(C477="Abierto",D477="Media"),RANK(S477,$S$13:$S$767,0)+COUNTIF($S$13:S477,S477)-1+MAX(N:N,Q:Q),"")</f>
        <v/>
      </c>
      <c r="U477" s="74" t="str">
        <f>IF(AND(C477="Abierto",D477="Baja"),A477,"")</f>
        <v/>
      </c>
      <c r="V477" s="74" t="str">
        <f ca="1">IF(AND(C477="Abierto",D477="Baja"),TODAY()-E477,"")</f>
        <v/>
      </c>
      <c r="W477" s="74" t="str">
        <f>IF(AND(C477="Abierto",D477="Baja"),RANK(V477,$V$13:$V$767,0)+COUNTIF($V$13:V477,V477)-1+MAX(N:N,Q:Q,T:T),"")</f>
        <v/>
      </c>
      <c r="X477" s="139" t="str">
        <f>IF(OR(C477="Resuelto",C477=""),"",SUM(N477,Q477,T477,W477))</f>
        <v/>
      </c>
      <c r="Y477" s="139" t="str">
        <f>IF(OR(C477="Resuelto",C477=""),"",SUM(M477,P477,S477,V477))</f>
        <v/>
      </c>
      <c r="Z477" s="139" t="str">
        <f>IF(OR(C477="Resuelto",C477=""),"",SUM(L477,O477,R477,U477))</f>
        <v/>
      </c>
      <c r="AA477" s="28">
        <v>706</v>
      </c>
      <c r="AB477" s="28" t="str">
        <f t="shared" ca="1" si="27"/>
        <v/>
      </c>
      <c r="AC477" s="75" t="str">
        <f t="shared" ca="1" si="28"/>
        <v/>
      </c>
      <c r="AH477" s="78" t="str">
        <f>IF(AI477="","",MAX($AH$5:AH476)+1)</f>
        <v/>
      </c>
      <c r="AI477" s="53" t="str">
        <f>IF(G476="","",IF(COUNTIF($AI$11:AI476,G476)=0,G476,""))</f>
        <v/>
      </c>
      <c r="AJ477" s="53" t="str">
        <f t="shared" si="29"/>
        <v/>
      </c>
      <c r="AK477" s="135"/>
    </row>
    <row r="478" spans="1:37" x14ac:dyDescent="0.25">
      <c r="A478" s="136"/>
      <c r="B478" s="136"/>
      <c r="C478" s="136"/>
      <c r="D478" s="136"/>
      <c r="E478" s="137"/>
      <c r="F478" s="137"/>
      <c r="G478" s="136"/>
      <c r="H478" s="137"/>
      <c r="I478" s="140" t="str">
        <f t="shared" si="30"/>
        <v/>
      </c>
      <c r="J478" s="140"/>
      <c r="K478" s="140"/>
      <c r="L478" s="74" t="str">
        <f>IF(AND(C478="Abierto",D478="Urgente"),A478,"")</f>
        <v/>
      </c>
      <c r="M478" s="74" t="str">
        <f ca="1">IF(AND(C478="Abierto",D478="Urgente"),TODAY()-E478,"")</f>
        <v/>
      </c>
      <c r="N478" s="74" t="str">
        <f>IF(AND(C478="Abierto",D478="Urgente"),RANK(M478,$M$13:$M$767,0)+COUNTIF($M$13:M478,M478)-1,"")</f>
        <v/>
      </c>
      <c r="O478" s="74" t="str">
        <f>IF(AND(C478="Abierto",D478="Alta"),A478,"")</f>
        <v/>
      </c>
      <c r="P478" s="74" t="str">
        <f ca="1">IF(AND(C478="Abierto",D478="Alta"),TODAY()-E478,"")</f>
        <v/>
      </c>
      <c r="Q478" s="74" t="str">
        <f>IF(AND(C478="Abierto",D478="Alta"),RANK(P478,$P$13:$P$767,0)+COUNTIF($P$13:P478,P478)-1+MAX(N:N),"")</f>
        <v/>
      </c>
      <c r="R478" s="74" t="str">
        <f>IF(AND(C478="Abierto",D478="Media"),A478,"")</f>
        <v/>
      </c>
      <c r="S478" s="74" t="str">
        <f ca="1">IF(AND(C478="Abierto",D478="Media"),TODAY()-E478,"")</f>
        <v/>
      </c>
      <c r="T478" s="74" t="str">
        <f>IF(AND(C478="Abierto",D478="Media"),RANK(S478,$S$13:$S$767,0)+COUNTIF($S$13:S478,S478)-1+MAX(N:N,Q:Q),"")</f>
        <v/>
      </c>
      <c r="U478" s="74" t="str">
        <f>IF(AND(C478="Abierto",D478="Baja"),A478,"")</f>
        <v/>
      </c>
      <c r="V478" s="74" t="str">
        <f ca="1">IF(AND(C478="Abierto",D478="Baja"),TODAY()-E478,"")</f>
        <v/>
      </c>
      <c r="W478" s="74" t="str">
        <f>IF(AND(C478="Abierto",D478="Baja"),RANK(V478,$V$13:$V$767,0)+COUNTIF($V$13:V478,V478)-1+MAX(N:N,Q:Q,T:T),"")</f>
        <v/>
      </c>
      <c r="X478" s="139" t="str">
        <f>IF(OR(C478="Resuelto",C478=""),"",SUM(N478,Q478,T478,W478))</f>
        <v/>
      </c>
      <c r="Y478" s="139" t="str">
        <f>IF(OR(C478="Resuelto",C478=""),"",SUM(M478,P478,S478,V478))</f>
        <v/>
      </c>
      <c r="Z478" s="139" t="str">
        <f>IF(OR(C478="Resuelto",C478=""),"",SUM(L478,O478,R478,U478))</f>
        <v/>
      </c>
      <c r="AA478" s="28">
        <v>707</v>
      </c>
      <c r="AB478" s="28" t="str">
        <f t="shared" ca="1" si="27"/>
        <v/>
      </c>
      <c r="AC478" s="75" t="str">
        <f t="shared" ca="1" si="28"/>
        <v/>
      </c>
      <c r="AH478" s="78" t="str">
        <f>IF(AI478="","",MAX($AH$5:AH477)+1)</f>
        <v/>
      </c>
      <c r="AI478" s="53" t="str">
        <f>IF(G477="","",IF(COUNTIF($AI$11:AI477,G477)=0,G477,""))</f>
        <v/>
      </c>
      <c r="AJ478" s="53" t="str">
        <f t="shared" si="29"/>
        <v/>
      </c>
      <c r="AK478" s="135"/>
    </row>
    <row r="479" spans="1:37" x14ac:dyDescent="0.25">
      <c r="A479" s="136"/>
      <c r="B479" s="136"/>
      <c r="C479" s="136"/>
      <c r="D479" s="136"/>
      <c r="E479" s="137"/>
      <c r="F479" s="137"/>
      <c r="G479" s="136"/>
      <c r="H479" s="137"/>
      <c r="I479" s="140" t="str">
        <f t="shared" si="30"/>
        <v/>
      </c>
      <c r="J479" s="140"/>
      <c r="K479" s="140"/>
      <c r="L479" s="74" t="str">
        <f>IF(AND(C479="Abierto",D479="Urgente"),A479,"")</f>
        <v/>
      </c>
      <c r="M479" s="74" t="str">
        <f ca="1">IF(AND(C479="Abierto",D479="Urgente"),TODAY()-E479,"")</f>
        <v/>
      </c>
      <c r="N479" s="74" t="str">
        <f>IF(AND(C479="Abierto",D479="Urgente"),RANK(M479,$M$13:$M$767,0)+COUNTIF($M$13:M479,M479)-1,"")</f>
        <v/>
      </c>
      <c r="O479" s="74" t="str">
        <f>IF(AND(C479="Abierto",D479="Alta"),A479,"")</f>
        <v/>
      </c>
      <c r="P479" s="74" t="str">
        <f ca="1">IF(AND(C479="Abierto",D479="Alta"),TODAY()-E479,"")</f>
        <v/>
      </c>
      <c r="Q479" s="74" t="str">
        <f>IF(AND(C479="Abierto",D479="Alta"),RANK(P479,$P$13:$P$767,0)+COUNTIF($P$13:P479,P479)-1+MAX(N:N),"")</f>
        <v/>
      </c>
      <c r="R479" s="74" t="str">
        <f>IF(AND(C479="Abierto",D479="Media"),A479,"")</f>
        <v/>
      </c>
      <c r="S479" s="74" t="str">
        <f ca="1">IF(AND(C479="Abierto",D479="Media"),TODAY()-E479,"")</f>
        <v/>
      </c>
      <c r="T479" s="74" t="str">
        <f>IF(AND(C479="Abierto",D479="Media"),RANK(S479,$S$13:$S$767,0)+COUNTIF($S$13:S479,S479)-1+MAX(N:N,Q:Q),"")</f>
        <v/>
      </c>
      <c r="U479" s="74" t="str">
        <f>IF(AND(C479="Abierto",D479="Baja"),A479,"")</f>
        <v/>
      </c>
      <c r="V479" s="74" t="str">
        <f ca="1">IF(AND(C479="Abierto",D479="Baja"),TODAY()-E479,"")</f>
        <v/>
      </c>
      <c r="W479" s="74" t="str">
        <f>IF(AND(C479="Abierto",D479="Baja"),RANK(V479,$V$13:$V$767,0)+COUNTIF($V$13:V479,V479)-1+MAX(N:N,Q:Q,T:T),"")</f>
        <v/>
      </c>
      <c r="X479" s="139" t="str">
        <f>IF(OR(C479="Resuelto",C479=""),"",SUM(N479,Q479,T479,W479))</f>
        <v/>
      </c>
      <c r="Y479" s="139" t="str">
        <f>IF(OR(C479="Resuelto",C479=""),"",SUM(M479,P479,S479,V479))</f>
        <v/>
      </c>
      <c r="Z479" s="139" t="str">
        <f>IF(OR(C479="Resuelto",C479=""),"",SUM(L479,O479,R479,U479))</f>
        <v/>
      </c>
      <c r="AA479" s="28">
        <v>708</v>
      </c>
      <c r="AB479" s="28" t="str">
        <f t="shared" ca="1" si="27"/>
        <v/>
      </c>
      <c r="AC479" s="75" t="str">
        <f t="shared" ca="1" si="28"/>
        <v/>
      </c>
      <c r="AH479" s="78" t="str">
        <f>IF(AI479="","",MAX($AH$5:AH478)+1)</f>
        <v/>
      </c>
      <c r="AI479" s="53" t="str">
        <f>IF(G478="","",IF(COUNTIF($AI$11:AI478,G478)=0,G478,""))</f>
        <v/>
      </c>
      <c r="AJ479" s="53" t="str">
        <f t="shared" si="29"/>
        <v/>
      </c>
      <c r="AK479" s="135"/>
    </row>
    <row r="480" spans="1:37" x14ac:dyDescent="0.25">
      <c r="A480" s="136"/>
      <c r="B480" s="136"/>
      <c r="C480" s="136"/>
      <c r="D480" s="136"/>
      <c r="E480" s="137"/>
      <c r="F480" s="137"/>
      <c r="G480" s="136"/>
      <c r="H480" s="137"/>
      <c r="I480" s="140" t="str">
        <f t="shared" si="30"/>
        <v/>
      </c>
      <c r="J480" s="140"/>
      <c r="K480" s="140"/>
      <c r="L480" s="74" t="str">
        <f>IF(AND(C480="Abierto",D480="Urgente"),A480,"")</f>
        <v/>
      </c>
      <c r="M480" s="74" t="str">
        <f ca="1">IF(AND(C480="Abierto",D480="Urgente"),TODAY()-E480,"")</f>
        <v/>
      </c>
      <c r="N480" s="74" t="str">
        <f>IF(AND(C480="Abierto",D480="Urgente"),RANK(M480,$M$13:$M$767,0)+COUNTIF($M$13:M480,M480)-1,"")</f>
        <v/>
      </c>
      <c r="O480" s="74" t="str">
        <f>IF(AND(C480="Abierto",D480="Alta"),A480,"")</f>
        <v/>
      </c>
      <c r="P480" s="74" t="str">
        <f ca="1">IF(AND(C480="Abierto",D480="Alta"),TODAY()-E480,"")</f>
        <v/>
      </c>
      <c r="Q480" s="74" t="str">
        <f>IF(AND(C480="Abierto",D480="Alta"),RANK(P480,$P$13:$P$767,0)+COUNTIF($P$13:P480,P480)-1+MAX(N:N),"")</f>
        <v/>
      </c>
      <c r="R480" s="74" t="str">
        <f>IF(AND(C480="Abierto",D480="Media"),A480,"")</f>
        <v/>
      </c>
      <c r="S480" s="74" t="str">
        <f ca="1">IF(AND(C480="Abierto",D480="Media"),TODAY()-E480,"")</f>
        <v/>
      </c>
      <c r="T480" s="74" t="str">
        <f>IF(AND(C480="Abierto",D480="Media"),RANK(S480,$S$13:$S$767,0)+COUNTIF($S$13:S480,S480)-1+MAX(N:N,Q:Q),"")</f>
        <v/>
      </c>
      <c r="U480" s="74" t="str">
        <f>IF(AND(C480="Abierto",D480="Baja"),A480,"")</f>
        <v/>
      </c>
      <c r="V480" s="74" t="str">
        <f ca="1">IF(AND(C480="Abierto",D480="Baja"),TODAY()-E480,"")</f>
        <v/>
      </c>
      <c r="W480" s="74" t="str">
        <f>IF(AND(C480="Abierto",D480="Baja"),RANK(V480,$V$13:$V$767,0)+COUNTIF($V$13:V480,V480)-1+MAX(N:N,Q:Q,T:T),"")</f>
        <v/>
      </c>
      <c r="X480" s="139" t="str">
        <f>IF(OR(C480="Resuelto",C480=""),"",SUM(N480,Q480,T480,W480))</f>
        <v/>
      </c>
      <c r="Y480" s="139" t="str">
        <f>IF(OR(C480="Resuelto",C480=""),"",SUM(M480,P480,S480,V480))</f>
        <v/>
      </c>
      <c r="Z480" s="139" t="str">
        <f>IF(OR(C480="Resuelto",C480=""),"",SUM(L480,O480,R480,U480))</f>
        <v/>
      </c>
      <c r="AA480" s="28">
        <v>709</v>
      </c>
      <c r="AB480" s="28" t="str">
        <f t="shared" ca="1" si="27"/>
        <v/>
      </c>
      <c r="AC480" s="75" t="str">
        <f t="shared" ca="1" si="28"/>
        <v/>
      </c>
      <c r="AH480" s="78" t="str">
        <f>IF(AI480="","",MAX($AH$5:AH479)+1)</f>
        <v/>
      </c>
      <c r="AI480" s="53" t="str">
        <f>IF(G479="","",IF(COUNTIF($AI$11:AI479,G479)=0,G479,""))</f>
        <v/>
      </c>
      <c r="AJ480" s="53" t="str">
        <f t="shared" si="29"/>
        <v/>
      </c>
      <c r="AK480" s="135"/>
    </row>
    <row r="481" spans="1:37" x14ac:dyDescent="0.25">
      <c r="A481" s="136"/>
      <c r="B481" s="136"/>
      <c r="C481" s="136"/>
      <c r="D481" s="136"/>
      <c r="E481" s="137"/>
      <c r="F481" s="137"/>
      <c r="G481" s="136"/>
      <c r="H481" s="137"/>
      <c r="I481" s="140" t="str">
        <f t="shared" si="30"/>
        <v/>
      </c>
      <c r="J481" s="140"/>
      <c r="K481" s="140"/>
      <c r="L481" s="74" t="str">
        <f>IF(AND(C481="Abierto",D481="Urgente"),A481,"")</f>
        <v/>
      </c>
      <c r="M481" s="74" t="str">
        <f ca="1">IF(AND(C481="Abierto",D481="Urgente"),TODAY()-E481,"")</f>
        <v/>
      </c>
      <c r="N481" s="74" t="str">
        <f>IF(AND(C481="Abierto",D481="Urgente"),RANK(M481,$M$13:$M$767,0)+COUNTIF($M$13:M481,M481)-1,"")</f>
        <v/>
      </c>
      <c r="O481" s="74" t="str">
        <f>IF(AND(C481="Abierto",D481="Alta"),A481,"")</f>
        <v/>
      </c>
      <c r="P481" s="74" t="str">
        <f ca="1">IF(AND(C481="Abierto",D481="Alta"),TODAY()-E481,"")</f>
        <v/>
      </c>
      <c r="Q481" s="74" t="str">
        <f>IF(AND(C481="Abierto",D481="Alta"),RANK(P481,$P$13:$P$767,0)+COUNTIF($P$13:P481,P481)-1+MAX(N:N),"")</f>
        <v/>
      </c>
      <c r="R481" s="74" t="str">
        <f>IF(AND(C481="Abierto",D481="Media"),A481,"")</f>
        <v/>
      </c>
      <c r="S481" s="74" t="str">
        <f ca="1">IF(AND(C481="Abierto",D481="Media"),TODAY()-E481,"")</f>
        <v/>
      </c>
      <c r="T481" s="74" t="str">
        <f>IF(AND(C481="Abierto",D481="Media"),RANK(S481,$S$13:$S$767,0)+COUNTIF($S$13:S481,S481)-1+MAX(N:N,Q:Q),"")</f>
        <v/>
      </c>
      <c r="U481" s="74" t="str">
        <f>IF(AND(C481="Abierto",D481="Baja"),A481,"")</f>
        <v/>
      </c>
      <c r="V481" s="74" t="str">
        <f ca="1">IF(AND(C481="Abierto",D481="Baja"),TODAY()-E481,"")</f>
        <v/>
      </c>
      <c r="W481" s="74" t="str">
        <f>IF(AND(C481="Abierto",D481="Baja"),RANK(V481,$V$13:$V$767,0)+COUNTIF($V$13:V481,V481)-1+MAX(N:N,Q:Q,T:T),"")</f>
        <v/>
      </c>
      <c r="X481" s="139" t="str">
        <f>IF(OR(C481="Resuelto",C481=""),"",SUM(N481,Q481,T481,W481))</f>
        <v/>
      </c>
      <c r="Y481" s="139" t="str">
        <f>IF(OR(C481="Resuelto",C481=""),"",SUM(M481,P481,S481,V481))</f>
        <v/>
      </c>
      <c r="Z481" s="139" t="str">
        <f>IF(OR(C481="Resuelto",C481=""),"",SUM(L481,O481,R481,U481))</f>
        <v/>
      </c>
      <c r="AA481" s="28">
        <v>710</v>
      </c>
      <c r="AB481" s="28" t="str">
        <f t="shared" ca="1" si="27"/>
        <v/>
      </c>
      <c r="AC481" s="75" t="str">
        <f t="shared" ca="1" si="28"/>
        <v/>
      </c>
      <c r="AH481" s="78" t="str">
        <f>IF(AI481="","",MAX($AH$5:AH480)+1)</f>
        <v/>
      </c>
      <c r="AI481" s="53" t="str">
        <f>IF(G480="","",IF(COUNTIF($AI$11:AI480,G480)=0,G480,""))</f>
        <v/>
      </c>
      <c r="AJ481" s="53" t="str">
        <f t="shared" si="29"/>
        <v/>
      </c>
      <c r="AK481" s="135"/>
    </row>
    <row r="482" spans="1:37" x14ac:dyDescent="0.25">
      <c r="A482" s="136"/>
      <c r="B482" s="136"/>
      <c r="C482" s="136"/>
      <c r="D482" s="136"/>
      <c r="E482" s="137"/>
      <c r="F482" s="137"/>
      <c r="G482" s="136"/>
      <c r="H482" s="137"/>
      <c r="I482" s="140" t="str">
        <f t="shared" si="30"/>
        <v/>
      </c>
      <c r="J482" s="140"/>
      <c r="K482" s="140"/>
      <c r="L482" s="74" t="str">
        <f>IF(AND(C482="Abierto",D482="Urgente"),A482,"")</f>
        <v/>
      </c>
      <c r="M482" s="74" t="str">
        <f ca="1">IF(AND(C482="Abierto",D482="Urgente"),TODAY()-E482,"")</f>
        <v/>
      </c>
      <c r="N482" s="74" t="str">
        <f>IF(AND(C482="Abierto",D482="Urgente"),RANK(M482,$M$13:$M$767,0)+COUNTIF($M$13:M482,M482)-1,"")</f>
        <v/>
      </c>
      <c r="O482" s="74" t="str">
        <f>IF(AND(C482="Abierto",D482="Alta"),A482,"")</f>
        <v/>
      </c>
      <c r="P482" s="74" t="str">
        <f ca="1">IF(AND(C482="Abierto",D482="Alta"),TODAY()-E482,"")</f>
        <v/>
      </c>
      <c r="Q482" s="74" t="str">
        <f>IF(AND(C482="Abierto",D482="Alta"),RANK(P482,$P$13:$P$767,0)+COUNTIF($P$13:P482,P482)-1+MAX(N:N),"")</f>
        <v/>
      </c>
      <c r="R482" s="74" t="str">
        <f>IF(AND(C482="Abierto",D482="Media"),A482,"")</f>
        <v/>
      </c>
      <c r="S482" s="74" t="str">
        <f ca="1">IF(AND(C482="Abierto",D482="Media"),TODAY()-E482,"")</f>
        <v/>
      </c>
      <c r="T482" s="74" t="str">
        <f>IF(AND(C482="Abierto",D482="Media"),RANK(S482,$S$13:$S$767,0)+COUNTIF($S$13:S482,S482)-1+MAX(N:N,Q:Q),"")</f>
        <v/>
      </c>
      <c r="U482" s="74" t="str">
        <f>IF(AND(C482="Abierto",D482="Baja"),A482,"")</f>
        <v/>
      </c>
      <c r="V482" s="74" t="str">
        <f ca="1">IF(AND(C482="Abierto",D482="Baja"),TODAY()-E482,"")</f>
        <v/>
      </c>
      <c r="W482" s="74" t="str">
        <f>IF(AND(C482="Abierto",D482="Baja"),RANK(V482,$V$13:$V$767,0)+COUNTIF($V$13:V482,V482)-1+MAX(N:N,Q:Q,T:T),"")</f>
        <v/>
      </c>
      <c r="X482" s="139" t="str">
        <f>IF(OR(C482="Resuelto",C482=""),"",SUM(N482,Q482,T482,W482))</f>
        <v/>
      </c>
      <c r="Y482" s="139" t="str">
        <f>IF(OR(C482="Resuelto",C482=""),"",SUM(M482,P482,S482,V482))</f>
        <v/>
      </c>
      <c r="Z482" s="139" t="str">
        <f>IF(OR(C482="Resuelto",C482=""),"",SUM(L482,O482,R482,U482))</f>
        <v/>
      </c>
      <c r="AA482" s="28">
        <v>711</v>
      </c>
      <c r="AB482" s="28" t="str">
        <f t="shared" ca="1" si="27"/>
        <v/>
      </c>
      <c r="AC482" s="75" t="str">
        <f t="shared" ca="1" si="28"/>
        <v/>
      </c>
      <c r="AH482" s="78" t="str">
        <f>IF(AI482="","",MAX($AH$5:AH481)+1)</f>
        <v/>
      </c>
      <c r="AI482" s="53" t="str">
        <f>IF(G481="","",IF(COUNTIF($AI$11:AI481,G481)=0,G481,""))</f>
        <v/>
      </c>
      <c r="AJ482" s="53" t="str">
        <f t="shared" si="29"/>
        <v/>
      </c>
      <c r="AK482" s="135"/>
    </row>
    <row r="483" spans="1:37" x14ac:dyDescent="0.25">
      <c r="A483" s="136"/>
      <c r="B483" s="136"/>
      <c r="C483" s="136"/>
      <c r="D483" s="136"/>
      <c r="E483" s="137"/>
      <c r="F483" s="137"/>
      <c r="G483" s="136"/>
      <c r="H483" s="137"/>
      <c r="I483" s="140" t="str">
        <f t="shared" si="30"/>
        <v/>
      </c>
      <c r="J483" s="140"/>
      <c r="K483" s="140"/>
      <c r="L483" s="74" t="str">
        <f>IF(AND(C483="Abierto",D483="Urgente"),A483,"")</f>
        <v/>
      </c>
      <c r="M483" s="74" t="str">
        <f ca="1">IF(AND(C483="Abierto",D483="Urgente"),TODAY()-E483,"")</f>
        <v/>
      </c>
      <c r="N483" s="74" t="str">
        <f>IF(AND(C483="Abierto",D483="Urgente"),RANK(M483,$M$13:$M$767,0)+COUNTIF($M$13:M483,M483)-1,"")</f>
        <v/>
      </c>
      <c r="O483" s="74" t="str">
        <f>IF(AND(C483="Abierto",D483="Alta"),A483,"")</f>
        <v/>
      </c>
      <c r="P483" s="74" t="str">
        <f ca="1">IF(AND(C483="Abierto",D483="Alta"),TODAY()-E483,"")</f>
        <v/>
      </c>
      <c r="Q483" s="74" t="str">
        <f>IF(AND(C483="Abierto",D483="Alta"),RANK(P483,$P$13:$P$767,0)+COUNTIF($P$13:P483,P483)-1+MAX(N:N),"")</f>
        <v/>
      </c>
      <c r="R483" s="74" t="str">
        <f>IF(AND(C483="Abierto",D483="Media"),A483,"")</f>
        <v/>
      </c>
      <c r="S483" s="74" t="str">
        <f ca="1">IF(AND(C483="Abierto",D483="Media"),TODAY()-E483,"")</f>
        <v/>
      </c>
      <c r="T483" s="74" t="str">
        <f>IF(AND(C483="Abierto",D483="Media"),RANK(S483,$S$13:$S$767,0)+COUNTIF($S$13:S483,S483)-1+MAX(N:N,Q:Q),"")</f>
        <v/>
      </c>
      <c r="U483" s="74" t="str">
        <f>IF(AND(C483="Abierto",D483="Baja"),A483,"")</f>
        <v/>
      </c>
      <c r="V483" s="74" t="str">
        <f ca="1">IF(AND(C483="Abierto",D483="Baja"),TODAY()-E483,"")</f>
        <v/>
      </c>
      <c r="W483" s="74" t="str">
        <f>IF(AND(C483="Abierto",D483="Baja"),RANK(V483,$V$13:$V$767,0)+COUNTIF($V$13:V483,V483)-1+MAX(N:N,Q:Q,T:T),"")</f>
        <v/>
      </c>
      <c r="X483" s="139" t="str">
        <f>IF(OR(C483="Resuelto",C483=""),"",SUM(N483,Q483,T483,W483))</f>
        <v/>
      </c>
      <c r="Y483" s="139" t="str">
        <f>IF(OR(C483="Resuelto",C483=""),"",SUM(M483,P483,S483,V483))</f>
        <v/>
      </c>
      <c r="Z483" s="139" t="str">
        <f>IF(OR(C483="Resuelto",C483=""),"",SUM(L483,O483,R483,U483))</f>
        <v/>
      </c>
      <c r="AA483" s="28">
        <v>712</v>
      </c>
      <c r="AB483" s="28" t="str">
        <f t="shared" ca="1" si="27"/>
        <v/>
      </c>
      <c r="AC483" s="75" t="str">
        <f t="shared" ca="1" si="28"/>
        <v/>
      </c>
      <c r="AH483" s="78" t="str">
        <f>IF(AI483="","",MAX($AH$5:AH482)+1)</f>
        <v/>
      </c>
      <c r="AI483" s="53" t="str">
        <f>IF(G482="","",IF(COUNTIF($AI$11:AI482,G482)=0,G482,""))</f>
        <v/>
      </c>
      <c r="AJ483" s="53" t="str">
        <f t="shared" si="29"/>
        <v/>
      </c>
      <c r="AK483" s="135"/>
    </row>
    <row r="484" spans="1:37" x14ac:dyDescent="0.25">
      <c r="A484" s="136"/>
      <c r="B484" s="136"/>
      <c r="C484" s="136"/>
      <c r="D484" s="136"/>
      <c r="E484" s="137"/>
      <c r="F484" s="137"/>
      <c r="G484" s="136"/>
      <c r="H484" s="137"/>
      <c r="I484" s="140" t="str">
        <f t="shared" si="30"/>
        <v/>
      </c>
      <c r="J484" s="140"/>
      <c r="K484" s="140"/>
      <c r="L484" s="74" t="str">
        <f>IF(AND(C484="Abierto",D484="Urgente"),A484,"")</f>
        <v/>
      </c>
      <c r="M484" s="74" t="str">
        <f ca="1">IF(AND(C484="Abierto",D484="Urgente"),TODAY()-E484,"")</f>
        <v/>
      </c>
      <c r="N484" s="74" t="str">
        <f>IF(AND(C484="Abierto",D484="Urgente"),RANK(M484,$M$13:$M$767,0)+COUNTIF($M$13:M484,M484)-1,"")</f>
        <v/>
      </c>
      <c r="O484" s="74" t="str">
        <f>IF(AND(C484="Abierto",D484="Alta"),A484,"")</f>
        <v/>
      </c>
      <c r="P484" s="74" t="str">
        <f ca="1">IF(AND(C484="Abierto",D484="Alta"),TODAY()-E484,"")</f>
        <v/>
      </c>
      <c r="Q484" s="74" t="str">
        <f>IF(AND(C484="Abierto",D484="Alta"),RANK(P484,$P$13:$P$767,0)+COUNTIF($P$13:P484,P484)-1+MAX(N:N),"")</f>
        <v/>
      </c>
      <c r="R484" s="74" t="str">
        <f>IF(AND(C484="Abierto",D484="Media"),A484,"")</f>
        <v/>
      </c>
      <c r="S484" s="74" t="str">
        <f ca="1">IF(AND(C484="Abierto",D484="Media"),TODAY()-E484,"")</f>
        <v/>
      </c>
      <c r="T484" s="74" t="str">
        <f>IF(AND(C484="Abierto",D484="Media"),RANK(S484,$S$13:$S$767,0)+COUNTIF($S$13:S484,S484)-1+MAX(N:N,Q:Q),"")</f>
        <v/>
      </c>
      <c r="U484" s="74" t="str">
        <f>IF(AND(C484="Abierto",D484="Baja"),A484,"")</f>
        <v/>
      </c>
      <c r="V484" s="74" t="str">
        <f ca="1">IF(AND(C484="Abierto",D484="Baja"),TODAY()-E484,"")</f>
        <v/>
      </c>
      <c r="W484" s="74" t="str">
        <f>IF(AND(C484="Abierto",D484="Baja"),RANK(V484,$V$13:$V$767,0)+COUNTIF($V$13:V484,V484)-1+MAX(N:N,Q:Q,T:T),"")</f>
        <v/>
      </c>
      <c r="X484" s="139" t="str">
        <f>IF(OR(C484="Resuelto",C484=""),"",SUM(N484,Q484,T484,W484))</f>
        <v/>
      </c>
      <c r="Y484" s="139" t="str">
        <f>IF(OR(C484="Resuelto",C484=""),"",SUM(M484,P484,S484,V484))</f>
        <v/>
      </c>
      <c r="Z484" s="139" t="str">
        <f>IF(OR(C484="Resuelto",C484=""),"",SUM(L484,O484,R484,U484))</f>
        <v/>
      </c>
      <c r="AA484" s="28">
        <v>713</v>
      </c>
      <c r="AB484" s="28" t="str">
        <f t="shared" ca="1" si="27"/>
        <v/>
      </c>
      <c r="AC484" s="75" t="str">
        <f t="shared" ca="1" si="28"/>
        <v/>
      </c>
      <c r="AH484" s="78" t="str">
        <f>IF(AI484="","",MAX($AH$5:AH483)+1)</f>
        <v/>
      </c>
      <c r="AI484" s="53" t="str">
        <f>IF(G483="","",IF(COUNTIF($AI$11:AI483,G483)=0,G483,""))</f>
        <v/>
      </c>
      <c r="AJ484" s="53" t="str">
        <f t="shared" si="29"/>
        <v/>
      </c>
      <c r="AK484" s="135"/>
    </row>
    <row r="485" spans="1:37" x14ac:dyDescent="0.25">
      <c r="A485" s="136"/>
      <c r="B485" s="136"/>
      <c r="C485" s="136"/>
      <c r="D485" s="136"/>
      <c r="E485" s="137"/>
      <c r="F485" s="137"/>
      <c r="G485" s="136"/>
      <c r="H485" s="137"/>
      <c r="I485" s="140" t="str">
        <f t="shared" si="30"/>
        <v/>
      </c>
      <c r="J485" s="140"/>
      <c r="K485" s="140"/>
      <c r="L485" s="74" t="str">
        <f>IF(AND(C485="Abierto",D485="Urgente"),A485,"")</f>
        <v/>
      </c>
      <c r="M485" s="74" t="str">
        <f ca="1">IF(AND(C485="Abierto",D485="Urgente"),TODAY()-E485,"")</f>
        <v/>
      </c>
      <c r="N485" s="74" t="str">
        <f>IF(AND(C485="Abierto",D485="Urgente"),RANK(M485,$M$13:$M$767,0)+COUNTIF($M$13:M485,M485)-1,"")</f>
        <v/>
      </c>
      <c r="O485" s="74" t="str">
        <f>IF(AND(C485="Abierto",D485="Alta"),A485,"")</f>
        <v/>
      </c>
      <c r="P485" s="74" t="str">
        <f ca="1">IF(AND(C485="Abierto",D485="Alta"),TODAY()-E485,"")</f>
        <v/>
      </c>
      <c r="Q485" s="74" t="str">
        <f>IF(AND(C485="Abierto",D485="Alta"),RANK(P485,$P$13:$P$767,0)+COUNTIF($P$13:P485,P485)-1+MAX(N:N),"")</f>
        <v/>
      </c>
      <c r="R485" s="74" t="str">
        <f>IF(AND(C485="Abierto",D485="Media"),A485,"")</f>
        <v/>
      </c>
      <c r="S485" s="74" t="str">
        <f ca="1">IF(AND(C485="Abierto",D485="Media"),TODAY()-E485,"")</f>
        <v/>
      </c>
      <c r="T485" s="74" t="str">
        <f>IF(AND(C485="Abierto",D485="Media"),RANK(S485,$S$13:$S$767,0)+COUNTIF($S$13:S485,S485)-1+MAX(N:N,Q:Q),"")</f>
        <v/>
      </c>
      <c r="U485" s="74" t="str">
        <f>IF(AND(C485="Abierto",D485="Baja"),A485,"")</f>
        <v/>
      </c>
      <c r="V485" s="74" t="str">
        <f ca="1">IF(AND(C485="Abierto",D485="Baja"),TODAY()-E485,"")</f>
        <v/>
      </c>
      <c r="W485" s="74" t="str">
        <f>IF(AND(C485="Abierto",D485="Baja"),RANK(V485,$V$13:$V$767,0)+COUNTIF($V$13:V485,V485)-1+MAX(N:N,Q:Q,T:T),"")</f>
        <v/>
      </c>
      <c r="X485" s="139" t="str">
        <f>IF(OR(C485="Resuelto",C485=""),"",SUM(N485,Q485,T485,W485))</f>
        <v/>
      </c>
      <c r="Y485" s="139" t="str">
        <f>IF(OR(C485="Resuelto",C485=""),"",SUM(M485,P485,S485,V485))</f>
        <v/>
      </c>
      <c r="Z485" s="139" t="str">
        <f>IF(OR(C485="Resuelto",C485=""),"",SUM(L485,O485,R485,U485))</f>
        <v/>
      </c>
      <c r="AA485" s="28">
        <v>714</v>
      </c>
      <c r="AB485" s="28" t="str">
        <f t="shared" ca="1" si="27"/>
        <v/>
      </c>
      <c r="AC485" s="75" t="str">
        <f t="shared" ca="1" si="28"/>
        <v/>
      </c>
      <c r="AH485" s="78" t="str">
        <f>IF(AI485="","",MAX($AH$5:AH484)+1)</f>
        <v/>
      </c>
      <c r="AI485" s="53" t="str">
        <f>IF(G484="","",IF(COUNTIF($AI$11:AI484,G484)=0,G484,""))</f>
        <v/>
      </c>
      <c r="AJ485" s="53" t="str">
        <f t="shared" si="29"/>
        <v/>
      </c>
      <c r="AK485" s="135"/>
    </row>
    <row r="486" spans="1:37" x14ac:dyDescent="0.25">
      <c r="A486" s="136"/>
      <c r="B486" s="136"/>
      <c r="C486" s="136"/>
      <c r="D486" s="136"/>
      <c r="E486" s="137"/>
      <c r="F486" s="137"/>
      <c r="G486" s="136"/>
      <c r="H486" s="137"/>
      <c r="I486" s="140" t="str">
        <f t="shared" si="30"/>
        <v/>
      </c>
      <c r="J486" s="140"/>
      <c r="K486" s="140"/>
      <c r="L486" s="74" t="str">
        <f>IF(AND(C486="Abierto",D486="Urgente"),A486,"")</f>
        <v/>
      </c>
      <c r="M486" s="74" t="str">
        <f ca="1">IF(AND(C486="Abierto",D486="Urgente"),TODAY()-E486,"")</f>
        <v/>
      </c>
      <c r="N486" s="74" t="str">
        <f>IF(AND(C486="Abierto",D486="Urgente"),RANK(M486,$M$13:$M$767,0)+COUNTIF($M$13:M486,M486)-1,"")</f>
        <v/>
      </c>
      <c r="O486" s="74" t="str">
        <f>IF(AND(C486="Abierto",D486="Alta"),A486,"")</f>
        <v/>
      </c>
      <c r="P486" s="74" t="str">
        <f ca="1">IF(AND(C486="Abierto",D486="Alta"),TODAY()-E486,"")</f>
        <v/>
      </c>
      <c r="Q486" s="74" t="str">
        <f>IF(AND(C486="Abierto",D486="Alta"),RANK(P486,$P$13:$P$767,0)+COUNTIF($P$13:P486,P486)-1+MAX(N:N),"")</f>
        <v/>
      </c>
      <c r="R486" s="74" t="str">
        <f>IF(AND(C486="Abierto",D486="Media"),A486,"")</f>
        <v/>
      </c>
      <c r="S486" s="74" t="str">
        <f ca="1">IF(AND(C486="Abierto",D486="Media"),TODAY()-E486,"")</f>
        <v/>
      </c>
      <c r="T486" s="74" t="str">
        <f>IF(AND(C486="Abierto",D486="Media"),RANK(S486,$S$13:$S$767,0)+COUNTIF($S$13:S486,S486)-1+MAX(N:N,Q:Q),"")</f>
        <v/>
      </c>
      <c r="U486" s="74" t="str">
        <f>IF(AND(C486="Abierto",D486="Baja"),A486,"")</f>
        <v/>
      </c>
      <c r="V486" s="74" t="str">
        <f ca="1">IF(AND(C486="Abierto",D486="Baja"),TODAY()-E486,"")</f>
        <v/>
      </c>
      <c r="W486" s="74" t="str">
        <f>IF(AND(C486="Abierto",D486="Baja"),RANK(V486,$V$13:$V$767,0)+COUNTIF($V$13:V486,V486)-1+MAX(N:N,Q:Q,T:T),"")</f>
        <v/>
      </c>
      <c r="X486" s="139" t="str">
        <f>IF(OR(C486="Resuelto",C486=""),"",SUM(N486,Q486,T486,W486))</f>
        <v/>
      </c>
      <c r="Y486" s="139" t="str">
        <f>IF(OR(C486="Resuelto",C486=""),"",SUM(M486,P486,S486,V486))</f>
        <v/>
      </c>
      <c r="Z486" s="139" t="str">
        <f>IF(OR(C486="Resuelto",C486=""),"",SUM(L486,O486,R486,U486))</f>
        <v/>
      </c>
      <c r="AA486" s="28">
        <v>715</v>
      </c>
      <c r="AB486" s="28" t="str">
        <f t="shared" ca="1" si="27"/>
        <v/>
      </c>
      <c r="AC486" s="75" t="str">
        <f t="shared" ca="1" si="28"/>
        <v/>
      </c>
      <c r="AH486" s="78" t="str">
        <f>IF(AI486="","",MAX($AH$5:AH485)+1)</f>
        <v/>
      </c>
      <c r="AI486" s="53" t="str">
        <f>IF(G485="","",IF(COUNTIF($AI$11:AI485,G485)=0,G485,""))</f>
        <v/>
      </c>
      <c r="AJ486" s="53" t="str">
        <f t="shared" si="29"/>
        <v/>
      </c>
      <c r="AK486" s="135"/>
    </row>
    <row r="487" spans="1:37" x14ac:dyDescent="0.25">
      <c r="A487" s="136"/>
      <c r="B487" s="136"/>
      <c r="C487" s="136"/>
      <c r="D487" s="136"/>
      <c r="E487" s="137"/>
      <c r="F487" s="137"/>
      <c r="G487" s="136"/>
      <c r="H487" s="137"/>
      <c r="I487" s="140" t="str">
        <f t="shared" si="30"/>
        <v/>
      </c>
      <c r="J487" s="140"/>
      <c r="K487" s="140"/>
      <c r="L487" s="74" t="str">
        <f>IF(AND(C487="Abierto",D487="Urgente"),A487,"")</f>
        <v/>
      </c>
      <c r="M487" s="74" t="str">
        <f ca="1">IF(AND(C487="Abierto",D487="Urgente"),TODAY()-E487,"")</f>
        <v/>
      </c>
      <c r="N487" s="74" t="str">
        <f>IF(AND(C487="Abierto",D487="Urgente"),RANK(M487,$M$13:$M$767,0)+COUNTIF($M$13:M487,M487)-1,"")</f>
        <v/>
      </c>
      <c r="O487" s="74" t="str">
        <f>IF(AND(C487="Abierto",D487="Alta"),A487,"")</f>
        <v/>
      </c>
      <c r="P487" s="74" t="str">
        <f ca="1">IF(AND(C487="Abierto",D487="Alta"),TODAY()-E487,"")</f>
        <v/>
      </c>
      <c r="Q487" s="74" t="str">
        <f>IF(AND(C487="Abierto",D487="Alta"),RANK(P487,$P$13:$P$767,0)+COUNTIF($P$13:P487,P487)-1+MAX(N:N),"")</f>
        <v/>
      </c>
      <c r="R487" s="74" t="str">
        <f>IF(AND(C487="Abierto",D487="Media"),A487,"")</f>
        <v/>
      </c>
      <c r="S487" s="74" t="str">
        <f ca="1">IF(AND(C487="Abierto",D487="Media"),TODAY()-E487,"")</f>
        <v/>
      </c>
      <c r="T487" s="74" t="str">
        <f>IF(AND(C487="Abierto",D487="Media"),RANK(S487,$S$13:$S$767,0)+COUNTIF($S$13:S487,S487)-1+MAX(N:N,Q:Q),"")</f>
        <v/>
      </c>
      <c r="U487" s="74" t="str">
        <f>IF(AND(C487="Abierto",D487="Baja"),A487,"")</f>
        <v/>
      </c>
      <c r="V487" s="74" t="str">
        <f ca="1">IF(AND(C487="Abierto",D487="Baja"),TODAY()-E487,"")</f>
        <v/>
      </c>
      <c r="W487" s="74" t="str">
        <f>IF(AND(C487="Abierto",D487="Baja"),RANK(V487,$V$13:$V$767,0)+COUNTIF($V$13:V487,V487)-1+MAX(N:N,Q:Q,T:T),"")</f>
        <v/>
      </c>
      <c r="X487" s="139" t="str">
        <f>IF(OR(C487="Resuelto",C487=""),"",SUM(N487,Q487,T487,W487))</f>
        <v/>
      </c>
      <c r="Y487" s="139" t="str">
        <f>IF(OR(C487="Resuelto",C487=""),"",SUM(M487,P487,S487,V487))</f>
        <v/>
      </c>
      <c r="Z487" s="139" t="str">
        <f>IF(OR(C487="Resuelto",C487=""),"",SUM(L487,O487,R487,U487))</f>
        <v/>
      </c>
      <c r="AA487" s="28">
        <v>716</v>
      </c>
      <c r="AB487" s="28" t="str">
        <f t="shared" ca="1" si="27"/>
        <v/>
      </c>
      <c r="AC487" s="75" t="str">
        <f t="shared" ca="1" si="28"/>
        <v/>
      </c>
      <c r="AH487" s="78" t="str">
        <f>IF(AI487="","",MAX($AH$5:AH486)+1)</f>
        <v/>
      </c>
      <c r="AI487" s="53" t="str">
        <f>IF(G486="","",IF(COUNTIF($AI$11:AI486,G486)=0,G486,""))</f>
        <v/>
      </c>
      <c r="AJ487" s="53" t="str">
        <f t="shared" si="29"/>
        <v/>
      </c>
      <c r="AK487" s="135"/>
    </row>
    <row r="488" spans="1:37" x14ac:dyDescent="0.25">
      <c r="A488" s="136"/>
      <c r="B488" s="136"/>
      <c r="C488" s="136"/>
      <c r="D488" s="136"/>
      <c r="E488" s="137"/>
      <c r="F488" s="137"/>
      <c r="G488" s="136"/>
      <c r="H488" s="137"/>
      <c r="I488" s="140" t="str">
        <f t="shared" si="30"/>
        <v/>
      </c>
      <c r="J488" s="140"/>
      <c r="K488" s="140"/>
      <c r="L488" s="74" t="str">
        <f>IF(AND(C488="Abierto",D488="Urgente"),A488,"")</f>
        <v/>
      </c>
      <c r="M488" s="74" t="str">
        <f ca="1">IF(AND(C488="Abierto",D488="Urgente"),TODAY()-E488,"")</f>
        <v/>
      </c>
      <c r="N488" s="74" t="str">
        <f>IF(AND(C488="Abierto",D488="Urgente"),RANK(M488,$M$13:$M$767,0)+COUNTIF($M$13:M488,M488)-1,"")</f>
        <v/>
      </c>
      <c r="O488" s="74" t="str">
        <f>IF(AND(C488="Abierto",D488="Alta"),A488,"")</f>
        <v/>
      </c>
      <c r="P488" s="74" t="str">
        <f ca="1">IF(AND(C488="Abierto",D488="Alta"),TODAY()-E488,"")</f>
        <v/>
      </c>
      <c r="Q488" s="74" t="str">
        <f>IF(AND(C488="Abierto",D488="Alta"),RANK(P488,$P$13:$P$767,0)+COUNTIF($P$13:P488,P488)-1+MAX(N:N),"")</f>
        <v/>
      </c>
      <c r="R488" s="74" t="str">
        <f>IF(AND(C488="Abierto",D488="Media"),A488,"")</f>
        <v/>
      </c>
      <c r="S488" s="74" t="str">
        <f ca="1">IF(AND(C488="Abierto",D488="Media"),TODAY()-E488,"")</f>
        <v/>
      </c>
      <c r="T488" s="74" t="str">
        <f>IF(AND(C488="Abierto",D488="Media"),RANK(S488,$S$13:$S$767,0)+COUNTIF($S$13:S488,S488)-1+MAX(N:N,Q:Q),"")</f>
        <v/>
      </c>
      <c r="U488" s="74" t="str">
        <f>IF(AND(C488="Abierto",D488="Baja"),A488,"")</f>
        <v/>
      </c>
      <c r="V488" s="74" t="str">
        <f ca="1">IF(AND(C488="Abierto",D488="Baja"),TODAY()-E488,"")</f>
        <v/>
      </c>
      <c r="W488" s="74" t="str">
        <f>IF(AND(C488="Abierto",D488="Baja"),RANK(V488,$V$13:$V$767,0)+COUNTIF($V$13:V488,V488)-1+MAX(N:N,Q:Q,T:T),"")</f>
        <v/>
      </c>
      <c r="X488" s="139" t="str">
        <f>IF(OR(C488="Resuelto",C488=""),"",SUM(N488,Q488,T488,W488))</f>
        <v/>
      </c>
      <c r="Y488" s="139" t="str">
        <f>IF(OR(C488="Resuelto",C488=""),"",SUM(M488,P488,S488,V488))</f>
        <v/>
      </c>
      <c r="Z488" s="139" t="str">
        <f>IF(OR(C488="Resuelto",C488=""),"",SUM(L488,O488,R488,U488))</f>
        <v/>
      </c>
      <c r="AA488" s="28">
        <v>717</v>
      </c>
      <c r="AB488" s="28" t="str">
        <f t="shared" ca="1" si="27"/>
        <v/>
      </c>
      <c r="AC488" s="75" t="str">
        <f t="shared" ca="1" si="28"/>
        <v/>
      </c>
      <c r="AH488" s="78" t="str">
        <f>IF(AI488="","",MAX($AH$5:AH487)+1)</f>
        <v/>
      </c>
      <c r="AI488" s="53" t="str">
        <f>IF(G487="","",IF(COUNTIF($AI$11:AI487,G487)=0,G487,""))</f>
        <v/>
      </c>
      <c r="AJ488" s="53" t="str">
        <f t="shared" si="29"/>
        <v/>
      </c>
      <c r="AK488" s="135"/>
    </row>
    <row r="489" spans="1:37" x14ac:dyDescent="0.25">
      <c r="A489" s="136"/>
      <c r="B489" s="136"/>
      <c r="C489" s="136"/>
      <c r="D489" s="136"/>
      <c r="E489" s="137"/>
      <c r="F489" s="137"/>
      <c r="G489" s="136"/>
      <c r="H489" s="137"/>
      <c r="I489" s="140" t="str">
        <f t="shared" si="30"/>
        <v/>
      </c>
      <c r="J489" s="140"/>
      <c r="K489" s="140"/>
      <c r="L489" s="74" t="str">
        <f>IF(AND(C489="Abierto",D489="Urgente"),A489,"")</f>
        <v/>
      </c>
      <c r="M489" s="74" t="str">
        <f ca="1">IF(AND(C489="Abierto",D489="Urgente"),TODAY()-E489,"")</f>
        <v/>
      </c>
      <c r="N489" s="74" t="str">
        <f>IF(AND(C489="Abierto",D489="Urgente"),RANK(M489,$M$13:$M$767,0)+COUNTIF($M$13:M489,M489)-1,"")</f>
        <v/>
      </c>
      <c r="O489" s="74" t="str">
        <f>IF(AND(C489="Abierto",D489="Alta"),A489,"")</f>
        <v/>
      </c>
      <c r="P489" s="74" t="str">
        <f ca="1">IF(AND(C489="Abierto",D489="Alta"),TODAY()-E489,"")</f>
        <v/>
      </c>
      <c r="Q489" s="74" t="str">
        <f>IF(AND(C489="Abierto",D489="Alta"),RANK(P489,$P$13:$P$767,0)+COUNTIF($P$13:P489,P489)-1+MAX(N:N),"")</f>
        <v/>
      </c>
      <c r="R489" s="74" t="str">
        <f>IF(AND(C489="Abierto",D489="Media"),A489,"")</f>
        <v/>
      </c>
      <c r="S489" s="74" t="str">
        <f ca="1">IF(AND(C489="Abierto",D489="Media"),TODAY()-E489,"")</f>
        <v/>
      </c>
      <c r="T489" s="74" t="str">
        <f>IF(AND(C489="Abierto",D489="Media"),RANK(S489,$S$13:$S$767,0)+COUNTIF($S$13:S489,S489)-1+MAX(N:N,Q:Q),"")</f>
        <v/>
      </c>
      <c r="U489" s="74" t="str">
        <f>IF(AND(C489="Abierto",D489="Baja"),A489,"")</f>
        <v/>
      </c>
      <c r="V489" s="74" t="str">
        <f ca="1">IF(AND(C489="Abierto",D489="Baja"),TODAY()-E489,"")</f>
        <v/>
      </c>
      <c r="W489" s="74" t="str">
        <f>IF(AND(C489="Abierto",D489="Baja"),RANK(V489,$V$13:$V$767,0)+COUNTIF($V$13:V489,V489)-1+MAX(N:N,Q:Q,T:T),"")</f>
        <v/>
      </c>
      <c r="X489" s="139" t="str">
        <f>IF(OR(C489="Resuelto",C489=""),"",SUM(N489,Q489,T489,W489))</f>
        <v/>
      </c>
      <c r="Y489" s="139" t="str">
        <f>IF(OR(C489="Resuelto",C489=""),"",SUM(M489,P489,S489,V489))</f>
        <v/>
      </c>
      <c r="Z489" s="139" t="str">
        <f>IF(OR(C489="Resuelto",C489=""),"",SUM(L489,O489,R489,U489))</f>
        <v/>
      </c>
      <c r="AA489" s="28">
        <v>718</v>
      </c>
      <c r="AB489" s="28" t="str">
        <f t="shared" ca="1" si="27"/>
        <v/>
      </c>
      <c r="AC489" s="75" t="str">
        <f t="shared" ca="1" si="28"/>
        <v/>
      </c>
      <c r="AH489" s="78" t="str">
        <f>IF(AI489="","",MAX($AH$5:AH488)+1)</f>
        <v/>
      </c>
      <c r="AI489" s="53" t="str">
        <f>IF(G488="","",IF(COUNTIF($AI$11:AI488,G488)=0,G488,""))</f>
        <v/>
      </c>
      <c r="AJ489" s="53" t="str">
        <f t="shared" si="29"/>
        <v/>
      </c>
      <c r="AK489" s="135"/>
    </row>
    <row r="490" spans="1:37" x14ac:dyDescent="0.25">
      <c r="A490" s="136"/>
      <c r="B490" s="136"/>
      <c r="C490" s="136"/>
      <c r="D490" s="136"/>
      <c r="E490" s="137"/>
      <c r="F490" s="137"/>
      <c r="G490" s="136"/>
      <c r="H490" s="137"/>
      <c r="I490" s="140" t="str">
        <f t="shared" si="30"/>
        <v/>
      </c>
      <c r="J490" s="140"/>
      <c r="K490" s="140"/>
      <c r="L490" s="74" t="str">
        <f>IF(AND(C490="Abierto",D490="Urgente"),A490,"")</f>
        <v/>
      </c>
      <c r="M490" s="74" t="str">
        <f ca="1">IF(AND(C490="Abierto",D490="Urgente"),TODAY()-E490,"")</f>
        <v/>
      </c>
      <c r="N490" s="74" t="str">
        <f>IF(AND(C490="Abierto",D490="Urgente"),RANK(M490,$M$13:$M$767,0)+COUNTIF($M$13:M490,M490)-1,"")</f>
        <v/>
      </c>
      <c r="O490" s="74" t="str">
        <f>IF(AND(C490="Abierto",D490="Alta"),A490,"")</f>
        <v/>
      </c>
      <c r="P490" s="74" t="str">
        <f ca="1">IF(AND(C490="Abierto",D490="Alta"),TODAY()-E490,"")</f>
        <v/>
      </c>
      <c r="Q490" s="74" t="str">
        <f>IF(AND(C490="Abierto",D490="Alta"),RANK(P490,$P$13:$P$767,0)+COUNTIF($P$13:P490,P490)-1+MAX(N:N),"")</f>
        <v/>
      </c>
      <c r="R490" s="74" t="str">
        <f>IF(AND(C490="Abierto",D490="Media"),A490,"")</f>
        <v/>
      </c>
      <c r="S490" s="74" t="str">
        <f ca="1">IF(AND(C490="Abierto",D490="Media"),TODAY()-E490,"")</f>
        <v/>
      </c>
      <c r="T490" s="74" t="str">
        <f>IF(AND(C490="Abierto",D490="Media"),RANK(S490,$S$13:$S$767,0)+COUNTIF($S$13:S490,S490)-1+MAX(N:N,Q:Q),"")</f>
        <v/>
      </c>
      <c r="U490" s="74" t="str">
        <f>IF(AND(C490="Abierto",D490="Baja"),A490,"")</f>
        <v/>
      </c>
      <c r="V490" s="74" t="str">
        <f ca="1">IF(AND(C490="Abierto",D490="Baja"),TODAY()-E490,"")</f>
        <v/>
      </c>
      <c r="W490" s="74" t="str">
        <f>IF(AND(C490="Abierto",D490="Baja"),RANK(V490,$V$13:$V$767,0)+COUNTIF($V$13:V490,V490)-1+MAX(N:N,Q:Q,T:T),"")</f>
        <v/>
      </c>
      <c r="X490" s="139" t="str">
        <f>IF(OR(C490="Resuelto",C490=""),"",SUM(N490,Q490,T490,W490))</f>
        <v/>
      </c>
      <c r="Y490" s="139" t="str">
        <f>IF(OR(C490="Resuelto",C490=""),"",SUM(M490,P490,S490,V490))</f>
        <v/>
      </c>
      <c r="Z490" s="139" t="str">
        <f>IF(OR(C490="Resuelto",C490=""),"",SUM(L490,O490,R490,U490))</f>
        <v/>
      </c>
      <c r="AA490" s="28">
        <v>719</v>
      </c>
      <c r="AB490" s="28" t="str">
        <f t="shared" ca="1" si="27"/>
        <v/>
      </c>
      <c r="AC490" s="75" t="str">
        <f t="shared" ca="1" si="28"/>
        <v/>
      </c>
      <c r="AH490" s="78" t="str">
        <f>IF(AI490="","",MAX($AH$5:AH489)+1)</f>
        <v/>
      </c>
      <c r="AI490" s="53" t="str">
        <f>IF(G489="","",IF(COUNTIF($AI$11:AI489,G489)=0,G489,""))</f>
        <v/>
      </c>
      <c r="AJ490" s="53" t="str">
        <f t="shared" si="29"/>
        <v/>
      </c>
      <c r="AK490" s="135"/>
    </row>
    <row r="491" spans="1:37" x14ac:dyDescent="0.25">
      <c r="A491" s="136"/>
      <c r="B491" s="136"/>
      <c r="C491" s="136"/>
      <c r="D491" s="136"/>
      <c r="E491" s="137"/>
      <c r="F491" s="137"/>
      <c r="G491" s="136"/>
      <c r="H491" s="137"/>
      <c r="I491" s="140" t="str">
        <f t="shared" si="30"/>
        <v/>
      </c>
      <c r="J491" s="140"/>
      <c r="K491" s="140"/>
      <c r="L491" s="74" t="str">
        <f>IF(AND(C491="Abierto",D491="Urgente"),A491,"")</f>
        <v/>
      </c>
      <c r="M491" s="74" t="str">
        <f ca="1">IF(AND(C491="Abierto",D491="Urgente"),TODAY()-E491,"")</f>
        <v/>
      </c>
      <c r="N491" s="74" t="str">
        <f>IF(AND(C491="Abierto",D491="Urgente"),RANK(M491,$M$13:$M$767,0)+COUNTIF($M$13:M491,M491)-1,"")</f>
        <v/>
      </c>
      <c r="O491" s="74" t="str">
        <f>IF(AND(C491="Abierto",D491="Alta"),A491,"")</f>
        <v/>
      </c>
      <c r="P491" s="74" t="str">
        <f ca="1">IF(AND(C491="Abierto",D491="Alta"),TODAY()-E491,"")</f>
        <v/>
      </c>
      <c r="Q491" s="74" t="str">
        <f>IF(AND(C491="Abierto",D491="Alta"),RANK(P491,$P$13:$P$767,0)+COUNTIF($P$13:P491,P491)-1+MAX(N:N),"")</f>
        <v/>
      </c>
      <c r="R491" s="74" t="str">
        <f>IF(AND(C491="Abierto",D491="Media"),A491,"")</f>
        <v/>
      </c>
      <c r="S491" s="74" t="str">
        <f ca="1">IF(AND(C491="Abierto",D491="Media"),TODAY()-E491,"")</f>
        <v/>
      </c>
      <c r="T491" s="74" t="str">
        <f>IF(AND(C491="Abierto",D491="Media"),RANK(S491,$S$13:$S$767,0)+COUNTIF($S$13:S491,S491)-1+MAX(N:N,Q:Q),"")</f>
        <v/>
      </c>
      <c r="U491" s="74" t="str">
        <f>IF(AND(C491="Abierto",D491="Baja"),A491,"")</f>
        <v/>
      </c>
      <c r="V491" s="74" t="str">
        <f ca="1">IF(AND(C491="Abierto",D491="Baja"),TODAY()-E491,"")</f>
        <v/>
      </c>
      <c r="W491" s="74" t="str">
        <f>IF(AND(C491="Abierto",D491="Baja"),RANK(V491,$V$13:$V$767,0)+COUNTIF($V$13:V491,V491)-1+MAX(N:N,Q:Q,T:T),"")</f>
        <v/>
      </c>
      <c r="X491" s="139" t="str">
        <f>IF(OR(C491="Resuelto",C491=""),"",SUM(N491,Q491,T491,W491))</f>
        <v/>
      </c>
      <c r="Y491" s="139" t="str">
        <f>IF(OR(C491="Resuelto",C491=""),"",SUM(M491,P491,S491,V491))</f>
        <v/>
      </c>
      <c r="Z491" s="139" t="str">
        <f>IF(OR(C491="Resuelto",C491=""),"",SUM(L491,O491,R491,U491))</f>
        <v/>
      </c>
      <c r="AA491" s="28">
        <v>720</v>
      </c>
      <c r="AB491" s="28" t="str">
        <f t="shared" ca="1" si="27"/>
        <v/>
      </c>
      <c r="AC491" s="75" t="str">
        <f t="shared" ca="1" si="28"/>
        <v/>
      </c>
      <c r="AH491" s="78" t="str">
        <f>IF(AI491="","",MAX($AH$5:AH490)+1)</f>
        <v/>
      </c>
      <c r="AI491" s="53" t="str">
        <f>IF(G490="","",IF(COUNTIF($AI$11:AI490,G490)=0,G490,""))</f>
        <v/>
      </c>
      <c r="AJ491" s="53" t="str">
        <f t="shared" si="29"/>
        <v/>
      </c>
      <c r="AK491" s="135"/>
    </row>
    <row r="492" spans="1:37" x14ac:dyDescent="0.25">
      <c r="A492" s="136"/>
      <c r="B492" s="136"/>
      <c r="C492" s="136"/>
      <c r="D492" s="136"/>
      <c r="E492" s="137"/>
      <c r="F492" s="137"/>
      <c r="G492" s="136"/>
      <c r="H492" s="137"/>
      <c r="I492" s="140" t="str">
        <f t="shared" si="30"/>
        <v/>
      </c>
      <c r="J492" s="140"/>
      <c r="K492" s="140"/>
      <c r="L492" s="74" t="str">
        <f>IF(AND(C492="Abierto",D492="Urgente"),A492,"")</f>
        <v/>
      </c>
      <c r="M492" s="74" t="str">
        <f ca="1">IF(AND(C492="Abierto",D492="Urgente"),TODAY()-E492,"")</f>
        <v/>
      </c>
      <c r="N492" s="74" t="str">
        <f>IF(AND(C492="Abierto",D492="Urgente"),RANK(M492,$M$13:$M$767,0)+COUNTIF($M$13:M492,M492)-1,"")</f>
        <v/>
      </c>
      <c r="O492" s="74" t="str">
        <f>IF(AND(C492="Abierto",D492="Alta"),A492,"")</f>
        <v/>
      </c>
      <c r="P492" s="74" t="str">
        <f ca="1">IF(AND(C492="Abierto",D492="Alta"),TODAY()-E492,"")</f>
        <v/>
      </c>
      <c r="Q492" s="74" t="str">
        <f>IF(AND(C492="Abierto",D492="Alta"),RANK(P492,$P$13:$P$767,0)+COUNTIF($P$13:P492,P492)-1+MAX(N:N),"")</f>
        <v/>
      </c>
      <c r="R492" s="74" t="str">
        <f>IF(AND(C492="Abierto",D492="Media"),A492,"")</f>
        <v/>
      </c>
      <c r="S492" s="74" t="str">
        <f ca="1">IF(AND(C492="Abierto",D492="Media"),TODAY()-E492,"")</f>
        <v/>
      </c>
      <c r="T492" s="74" t="str">
        <f>IF(AND(C492="Abierto",D492="Media"),RANK(S492,$S$13:$S$767,0)+COUNTIF($S$13:S492,S492)-1+MAX(N:N,Q:Q),"")</f>
        <v/>
      </c>
      <c r="U492" s="74" t="str">
        <f>IF(AND(C492="Abierto",D492="Baja"),A492,"")</f>
        <v/>
      </c>
      <c r="V492" s="74" t="str">
        <f ca="1">IF(AND(C492="Abierto",D492="Baja"),TODAY()-E492,"")</f>
        <v/>
      </c>
      <c r="W492" s="74" t="str">
        <f>IF(AND(C492="Abierto",D492="Baja"),RANK(V492,$V$13:$V$767,0)+COUNTIF($V$13:V492,V492)-1+MAX(N:N,Q:Q,T:T),"")</f>
        <v/>
      </c>
      <c r="X492" s="139" t="str">
        <f>IF(OR(C492="Resuelto",C492=""),"",SUM(N492,Q492,T492,W492))</f>
        <v/>
      </c>
      <c r="Y492" s="139" t="str">
        <f>IF(OR(C492="Resuelto",C492=""),"",SUM(M492,P492,S492,V492))</f>
        <v/>
      </c>
      <c r="Z492" s="139" t="str">
        <f>IF(OR(C492="Resuelto",C492=""),"",SUM(L492,O492,R492,U492))</f>
        <v/>
      </c>
      <c r="AA492" s="28">
        <v>721</v>
      </c>
      <c r="AB492" s="28" t="str">
        <f t="shared" ca="1" si="27"/>
        <v/>
      </c>
      <c r="AC492" s="75" t="str">
        <f t="shared" ca="1" si="28"/>
        <v/>
      </c>
      <c r="AH492" s="78" t="str">
        <f>IF(AI492="","",MAX($AH$5:AH491)+1)</f>
        <v/>
      </c>
      <c r="AI492" s="53" t="str">
        <f>IF(G491="","",IF(COUNTIF($AI$11:AI491,G491)=0,G491,""))</f>
        <v/>
      </c>
      <c r="AJ492" s="53" t="str">
        <f t="shared" si="29"/>
        <v/>
      </c>
      <c r="AK492" s="135"/>
    </row>
    <row r="493" spans="1:37" x14ac:dyDescent="0.25">
      <c r="A493" s="136"/>
      <c r="B493" s="136"/>
      <c r="C493" s="136"/>
      <c r="D493" s="136"/>
      <c r="E493" s="137"/>
      <c r="F493" s="137"/>
      <c r="G493" s="136"/>
      <c r="H493" s="137"/>
      <c r="I493" s="140" t="str">
        <f t="shared" si="30"/>
        <v/>
      </c>
      <c r="J493" s="140"/>
      <c r="K493" s="140"/>
      <c r="L493" s="74" t="str">
        <f>IF(AND(C493="Abierto",D493="Urgente"),A493,"")</f>
        <v/>
      </c>
      <c r="M493" s="74" t="str">
        <f ca="1">IF(AND(C493="Abierto",D493="Urgente"),TODAY()-E493,"")</f>
        <v/>
      </c>
      <c r="N493" s="74" t="str">
        <f>IF(AND(C493="Abierto",D493="Urgente"),RANK(M493,$M$13:$M$767,0)+COUNTIF($M$13:M493,M493)-1,"")</f>
        <v/>
      </c>
      <c r="O493" s="74" t="str">
        <f>IF(AND(C493="Abierto",D493="Alta"),A493,"")</f>
        <v/>
      </c>
      <c r="P493" s="74" t="str">
        <f ca="1">IF(AND(C493="Abierto",D493="Alta"),TODAY()-E493,"")</f>
        <v/>
      </c>
      <c r="Q493" s="74" t="str">
        <f>IF(AND(C493="Abierto",D493="Alta"),RANK(P493,$P$13:$P$767,0)+COUNTIF($P$13:P493,P493)-1+MAX(N:N),"")</f>
        <v/>
      </c>
      <c r="R493" s="74" t="str">
        <f>IF(AND(C493="Abierto",D493="Media"),A493,"")</f>
        <v/>
      </c>
      <c r="S493" s="74" t="str">
        <f ca="1">IF(AND(C493="Abierto",D493="Media"),TODAY()-E493,"")</f>
        <v/>
      </c>
      <c r="T493" s="74" t="str">
        <f>IF(AND(C493="Abierto",D493="Media"),RANK(S493,$S$13:$S$767,0)+COUNTIF($S$13:S493,S493)-1+MAX(N:N,Q:Q),"")</f>
        <v/>
      </c>
      <c r="U493" s="74" t="str">
        <f>IF(AND(C493="Abierto",D493="Baja"),A493,"")</f>
        <v/>
      </c>
      <c r="V493" s="74" t="str">
        <f ca="1">IF(AND(C493="Abierto",D493="Baja"),TODAY()-E493,"")</f>
        <v/>
      </c>
      <c r="W493" s="74" t="str">
        <f>IF(AND(C493="Abierto",D493="Baja"),RANK(V493,$V$13:$V$767,0)+COUNTIF($V$13:V493,V493)-1+MAX(N:N,Q:Q,T:T),"")</f>
        <v/>
      </c>
      <c r="X493" s="139" t="str">
        <f>IF(OR(C493="Resuelto",C493=""),"",SUM(N493,Q493,T493,W493))</f>
        <v/>
      </c>
      <c r="Y493" s="139" t="str">
        <f>IF(OR(C493="Resuelto",C493=""),"",SUM(M493,P493,S493,V493))</f>
        <v/>
      </c>
      <c r="Z493" s="139" t="str">
        <f>IF(OR(C493="Resuelto",C493=""),"",SUM(L493,O493,R493,U493))</f>
        <v/>
      </c>
      <c r="AA493" s="28">
        <v>722</v>
      </c>
      <c r="AB493" s="28" t="str">
        <f t="shared" ca="1" si="27"/>
        <v/>
      </c>
      <c r="AC493" s="75" t="str">
        <f t="shared" ca="1" si="28"/>
        <v/>
      </c>
      <c r="AH493" s="78" t="str">
        <f>IF(AI493="","",MAX($AH$5:AH492)+1)</f>
        <v/>
      </c>
      <c r="AI493" s="53" t="str">
        <f>IF(G492="","",IF(COUNTIF($AI$11:AI492,G492)=0,G492,""))</f>
        <v/>
      </c>
      <c r="AJ493" s="53" t="str">
        <f t="shared" si="29"/>
        <v/>
      </c>
      <c r="AK493" s="135"/>
    </row>
    <row r="494" spans="1:37" x14ac:dyDescent="0.25">
      <c r="A494" s="136"/>
      <c r="B494" s="136"/>
      <c r="C494" s="136"/>
      <c r="D494" s="136"/>
      <c r="E494" s="137"/>
      <c r="F494" s="137"/>
      <c r="G494" s="136"/>
      <c r="H494" s="137"/>
      <c r="I494" s="140" t="str">
        <f t="shared" si="30"/>
        <v/>
      </c>
      <c r="J494" s="140"/>
      <c r="K494" s="140"/>
      <c r="L494" s="74" t="str">
        <f>IF(AND(C494="Abierto",D494="Urgente"),A494,"")</f>
        <v/>
      </c>
      <c r="M494" s="74" t="str">
        <f ca="1">IF(AND(C494="Abierto",D494="Urgente"),TODAY()-E494,"")</f>
        <v/>
      </c>
      <c r="N494" s="74" t="str">
        <f>IF(AND(C494="Abierto",D494="Urgente"),RANK(M494,$M$13:$M$767,0)+COUNTIF($M$13:M494,M494)-1,"")</f>
        <v/>
      </c>
      <c r="O494" s="74" t="str">
        <f>IF(AND(C494="Abierto",D494="Alta"),A494,"")</f>
        <v/>
      </c>
      <c r="P494" s="74" t="str">
        <f ca="1">IF(AND(C494="Abierto",D494="Alta"),TODAY()-E494,"")</f>
        <v/>
      </c>
      <c r="Q494" s="74" t="str">
        <f>IF(AND(C494="Abierto",D494="Alta"),RANK(P494,$P$13:$P$767,0)+COUNTIF($P$13:P494,P494)-1+MAX(N:N),"")</f>
        <v/>
      </c>
      <c r="R494" s="74" t="str">
        <f>IF(AND(C494="Abierto",D494="Media"),A494,"")</f>
        <v/>
      </c>
      <c r="S494" s="74" t="str">
        <f ca="1">IF(AND(C494="Abierto",D494="Media"),TODAY()-E494,"")</f>
        <v/>
      </c>
      <c r="T494" s="74" t="str">
        <f>IF(AND(C494="Abierto",D494="Media"),RANK(S494,$S$13:$S$767,0)+COUNTIF($S$13:S494,S494)-1+MAX(N:N,Q:Q),"")</f>
        <v/>
      </c>
      <c r="U494" s="74" t="str">
        <f>IF(AND(C494="Abierto",D494="Baja"),A494,"")</f>
        <v/>
      </c>
      <c r="V494" s="74" t="str">
        <f ca="1">IF(AND(C494="Abierto",D494="Baja"),TODAY()-E494,"")</f>
        <v/>
      </c>
      <c r="W494" s="74" t="str">
        <f>IF(AND(C494="Abierto",D494="Baja"),RANK(V494,$V$13:$V$767,0)+COUNTIF($V$13:V494,V494)-1+MAX(N:N,Q:Q,T:T),"")</f>
        <v/>
      </c>
      <c r="X494" s="139" t="str">
        <f>IF(OR(C494="Resuelto",C494=""),"",SUM(N494,Q494,T494,W494))</f>
        <v/>
      </c>
      <c r="Y494" s="139" t="str">
        <f>IF(OR(C494="Resuelto",C494=""),"",SUM(M494,P494,S494,V494))</f>
        <v/>
      </c>
      <c r="Z494" s="139" t="str">
        <f>IF(OR(C494="Resuelto",C494=""),"",SUM(L494,O494,R494,U494))</f>
        <v/>
      </c>
      <c r="AA494" s="28">
        <v>723</v>
      </c>
      <c r="AB494" s="28" t="str">
        <f t="shared" ca="1" si="27"/>
        <v/>
      </c>
      <c r="AC494" s="75" t="str">
        <f t="shared" ca="1" si="28"/>
        <v/>
      </c>
      <c r="AH494" s="78" t="str">
        <f>IF(AI494="","",MAX($AH$5:AH493)+1)</f>
        <v/>
      </c>
      <c r="AI494" s="53" t="str">
        <f>IF(G493="","",IF(COUNTIF($AI$11:AI493,G493)=0,G493,""))</f>
        <v/>
      </c>
      <c r="AJ494" s="53" t="str">
        <f t="shared" si="29"/>
        <v/>
      </c>
      <c r="AK494" s="135"/>
    </row>
    <row r="495" spans="1:37" x14ac:dyDescent="0.25">
      <c r="A495" s="136"/>
      <c r="B495" s="136"/>
      <c r="C495" s="136"/>
      <c r="D495" s="136"/>
      <c r="E495" s="137"/>
      <c r="F495" s="137"/>
      <c r="G495" s="136"/>
      <c r="H495" s="137"/>
      <c r="I495" s="140" t="str">
        <f t="shared" si="30"/>
        <v/>
      </c>
      <c r="J495" s="140"/>
      <c r="K495" s="140"/>
      <c r="L495" s="74" t="str">
        <f>IF(AND(C495="Abierto",D495="Urgente"),A495,"")</f>
        <v/>
      </c>
      <c r="M495" s="74" t="str">
        <f ca="1">IF(AND(C495="Abierto",D495="Urgente"),TODAY()-E495,"")</f>
        <v/>
      </c>
      <c r="N495" s="74" t="str">
        <f>IF(AND(C495="Abierto",D495="Urgente"),RANK(M495,$M$13:$M$767,0)+COUNTIF($M$13:M495,M495)-1,"")</f>
        <v/>
      </c>
      <c r="O495" s="74" t="str">
        <f>IF(AND(C495="Abierto",D495="Alta"),A495,"")</f>
        <v/>
      </c>
      <c r="P495" s="74" t="str">
        <f ca="1">IF(AND(C495="Abierto",D495="Alta"),TODAY()-E495,"")</f>
        <v/>
      </c>
      <c r="Q495" s="74" t="str">
        <f>IF(AND(C495="Abierto",D495="Alta"),RANK(P495,$P$13:$P$767,0)+COUNTIF($P$13:P495,P495)-1+MAX(N:N),"")</f>
        <v/>
      </c>
      <c r="R495" s="74" t="str">
        <f>IF(AND(C495="Abierto",D495="Media"),A495,"")</f>
        <v/>
      </c>
      <c r="S495" s="74" t="str">
        <f ca="1">IF(AND(C495="Abierto",D495="Media"),TODAY()-E495,"")</f>
        <v/>
      </c>
      <c r="T495" s="74" t="str">
        <f>IF(AND(C495="Abierto",D495="Media"),RANK(S495,$S$13:$S$767,0)+COUNTIF($S$13:S495,S495)-1+MAX(N:N,Q:Q),"")</f>
        <v/>
      </c>
      <c r="U495" s="74" t="str">
        <f>IF(AND(C495="Abierto",D495="Baja"),A495,"")</f>
        <v/>
      </c>
      <c r="V495" s="74" t="str">
        <f ca="1">IF(AND(C495="Abierto",D495="Baja"),TODAY()-E495,"")</f>
        <v/>
      </c>
      <c r="W495" s="74" t="str">
        <f>IF(AND(C495="Abierto",D495="Baja"),RANK(V495,$V$13:$V$767,0)+COUNTIF($V$13:V495,V495)-1+MAX(N:N,Q:Q,T:T),"")</f>
        <v/>
      </c>
      <c r="X495" s="139" t="str">
        <f>IF(OR(C495="Resuelto",C495=""),"",SUM(N495,Q495,T495,W495))</f>
        <v/>
      </c>
      <c r="Y495" s="139" t="str">
        <f>IF(OR(C495="Resuelto",C495=""),"",SUM(M495,P495,S495,V495))</f>
        <v/>
      </c>
      <c r="Z495" s="139" t="str">
        <f>IF(OR(C495="Resuelto",C495=""),"",SUM(L495,O495,R495,U495))</f>
        <v/>
      </c>
      <c r="AA495" s="28">
        <v>724</v>
      </c>
      <c r="AB495" s="28" t="str">
        <f t="shared" ca="1" si="27"/>
        <v/>
      </c>
      <c r="AC495" s="75" t="str">
        <f t="shared" ca="1" si="28"/>
        <v/>
      </c>
      <c r="AH495" s="78" t="str">
        <f>IF(AI495="","",MAX($AH$5:AH494)+1)</f>
        <v/>
      </c>
      <c r="AI495" s="53" t="str">
        <f>IF(G494="","",IF(COUNTIF($AI$11:AI494,G494)=0,G494,""))</f>
        <v/>
      </c>
      <c r="AJ495" s="53" t="str">
        <f t="shared" si="29"/>
        <v/>
      </c>
      <c r="AK495" s="135"/>
    </row>
    <row r="496" spans="1:37" x14ac:dyDescent="0.25">
      <c r="A496" s="136"/>
      <c r="B496" s="136"/>
      <c r="C496" s="136"/>
      <c r="D496" s="136"/>
      <c r="E496" s="137"/>
      <c r="F496" s="137"/>
      <c r="G496" s="136"/>
      <c r="H496" s="137"/>
      <c r="I496" s="140" t="str">
        <f t="shared" si="30"/>
        <v/>
      </c>
      <c r="J496" s="140"/>
      <c r="K496" s="140"/>
      <c r="L496" s="74" t="str">
        <f>IF(AND(C496="Abierto",D496="Urgente"),A496,"")</f>
        <v/>
      </c>
      <c r="M496" s="74" t="str">
        <f ca="1">IF(AND(C496="Abierto",D496="Urgente"),TODAY()-E496,"")</f>
        <v/>
      </c>
      <c r="N496" s="74" t="str">
        <f>IF(AND(C496="Abierto",D496="Urgente"),RANK(M496,$M$13:$M$767,0)+COUNTIF($M$13:M496,M496)-1,"")</f>
        <v/>
      </c>
      <c r="O496" s="74" t="str">
        <f>IF(AND(C496="Abierto",D496="Alta"),A496,"")</f>
        <v/>
      </c>
      <c r="P496" s="74" t="str">
        <f ca="1">IF(AND(C496="Abierto",D496="Alta"),TODAY()-E496,"")</f>
        <v/>
      </c>
      <c r="Q496" s="74" t="str">
        <f>IF(AND(C496="Abierto",D496="Alta"),RANK(P496,$P$13:$P$767,0)+COUNTIF($P$13:P496,P496)-1+MAX(N:N),"")</f>
        <v/>
      </c>
      <c r="R496" s="74" t="str">
        <f>IF(AND(C496="Abierto",D496="Media"),A496,"")</f>
        <v/>
      </c>
      <c r="S496" s="74" t="str">
        <f ca="1">IF(AND(C496="Abierto",D496="Media"),TODAY()-E496,"")</f>
        <v/>
      </c>
      <c r="T496" s="74" t="str">
        <f>IF(AND(C496="Abierto",D496="Media"),RANK(S496,$S$13:$S$767,0)+COUNTIF($S$13:S496,S496)-1+MAX(N:N,Q:Q),"")</f>
        <v/>
      </c>
      <c r="U496" s="74" t="str">
        <f>IF(AND(C496="Abierto",D496="Baja"),A496,"")</f>
        <v/>
      </c>
      <c r="V496" s="74" t="str">
        <f ca="1">IF(AND(C496="Abierto",D496="Baja"),TODAY()-E496,"")</f>
        <v/>
      </c>
      <c r="W496" s="74" t="str">
        <f>IF(AND(C496="Abierto",D496="Baja"),RANK(V496,$V$13:$V$767,0)+COUNTIF($V$13:V496,V496)-1+MAX(N:N,Q:Q,T:T),"")</f>
        <v/>
      </c>
      <c r="X496" s="139" t="str">
        <f>IF(OR(C496="Resuelto",C496=""),"",SUM(N496,Q496,T496,W496))</f>
        <v/>
      </c>
      <c r="Y496" s="139" t="str">
        <f>IF(OR(C496="Resuelto",C496=""),"",SUM(M496,P496,S496,V496))</f>
        <v/>
      </c>
      <c r="Z496" s="139" t="str">
        <f>IF(OR(C496="Resuelto",C496=""),"",SUM(L496,O496,R496,U496))</f>
        <v/>
      </c>
      <c r="AA496" s="28">
        <v>725</v>
      </c>
      <c r="AB496" s="28" t="str">
        <f t="shared" ca="1" si="27"/>
        <v/>
      </c>
      <c r="AC496" s="75" t="str">
        <f t="shared" ca="1" si="28"/>
        <v/>
      </c>
      <c r="AH496" s="78" t="str">
        <f>IF(AI496="","",MAX($AH$5:AH495)+1)</f>
        <v/>
      </c>
      <c r="AI496" s="53" t="str">
        <f>IF(G495="","",IF(COUNTIF($AI$11:AI495,G495)=0,G495,""))</f>
        <v/>
      </c>
      <c r="AJ496" s="53" t="str">
        <f t="shared" si="29"/>
        <v/>
      </c>
      <c r="AK496" s="135"/>
    </row>
    <row r="497" spans="1:37" x14ac:dyDescent="0.25">
      <c r="A497" s="136"/>
      <c r="B497" s="136"/>
      <c r="C497" s="136"/>
      <c r="D497" s="136"/>
      <c r="E497" s="137"/>
      <c r="F497" s="137"/>
      <c r="G497" s="136"/>
      <c r="H497" s="137"/>
      <c r="I497" s="140" t="str">
        <f t="shared" si="30"/>
        <v/>
      </c>
      <c r="J497" s="140"/>
      <c r="K497" s="140"/>
      <c r="L497" s="74" t="str">
        <f>IF(AND(C497="Abierto",D497="Urgente"),A497,"")</f>
        <v/>
      </c>
      <c r="M497" s="74" t="str">
        <f ca="1">IF(AND(C497="Abierto",D497="Urgente"),TODAY()-E497,"")</f>
        <v/>
      </c>
      <c r="N497" s="74" t="str">
        <f>IF(AND(C497="Abierto",D497="Urgente"),RANK(M497,$M$13:$M$767,0)+COUNTIF($M$13:M497,M497)-1,"")</f>
        <v/>
      </c>
      <c r="O497" s="74" t="str">
        <f>IF(AND(C497="Abierto",D497="Alta"),A497,"")</f>
        <v/>
      </c>
      <c r="P497" s="74" t="str">
        <f ca="1">IF(AND(C497="Abierto",D497="Alta"),TODAY()-E497,"")</f>
        <v/>
      </c>
      <c r="Q497" s="74" t="str">
        <f>IF(AND(C497="Abierto",D497="Alta"),RANK(P497,$P$13:$P$767,0)+COUNTIF($P$13:P497,P497)-1+MAX(N:N),"")</f>
        <v/>
      </c>
      <c r="R497" s="74" t="str">
        <f>IF(AND(C497="Abierto",D497="Media"),A497,"")</f>
        <v/>
      </c>
      <c r="S497" s="74" t="str">
        <f ca="1">IF(AND(C497="Abierto",D497="Media"),TODAY()-E497,"")</f>
        <v/>
      </c>
      <c r="T497" s="74" t="str">
        <f>IF(AND(C497="Abierto",D497="Media"),RANK(S497,$S$13:$S$767,0)+COUNTIF($S$13:S497,S497)-1+MAX(N:N,Q:Q),"")</f>
        <v/>
      </c>
      <c r="U497" s="74" t="str">
        <f>IF(AND(C497="Abierto",D497="Baja"),A497,"")</f>
        <v/>
      </c>
      <c r="V497" s="74" t="str">
        <f ca="1">IF(AND(C497="Abierto",D497="Baja"),TODAY()-E497,"")</f>
        <v/>
      </c>
      <c r="W497" s="74" t="str">
        <f>IF(AND(C497="Abierto",D497="Baja"),RANK(V497,$V$13:$V$767,0)+COUNTIF($V$13:V497,V497)-1+MAX(N:N,Q:Q,T:T),"")</f>
        <v/>
      </c>
      <c r="X497" s="139" t="str">
        <f>IF(OR(C497="Resuelto",C497=""),"",SUM(N497,Q497,T497,W497))</f>
        <v/>
      </c>
      <c r="Y497" s="139" t="str">
        <f>IF(OR(C497="Resuelto",C497=""),"",SUM(M497,P497,S497,V497))</f>
        <v/>
      </c>
      <c r="Z497" s="139" t="str">
        <f>IF(OR(C497="Resuelto",C497=""),"",SUM(L497,O497,R497,U497))</f>
        <v/>
      </c>
      <c r="AA497" s="28">
        <v>726</v>
      </c>
      <c r="AB497" s="28" t="str">
        <f t="shared" ca="1" si="27"/>
        <v/>
      </c>
      <c r="AC497" s="75" t="str">
        <f t="shared" ca="1" si="28"/>
        <v/>
      </c>
      <c r="AH497" s="78" t="str">
        <f>IF(AI497="","",MAX($AH$5:AH496)+1)</f>
        <v/>
      </c>
      <c r="AI497" s="53" t="str">
        <f>IF(G496="","",IF(COUNTIF($AI$11:AI496,G496)=0,G496,""))</f>
        <v/>
      </c>
      <c r="AJ497" s="53" t="str">
        <f t="shared" si="29"/>
        <v/>
      </c>
      <c r="AK497" s="135"/>
    </row>
    <row r="498" spans="1:37" x14ac:dyDescent="0.25">
      <c r="A498" s="136"/>
      <c r="B498" s="136"/>
      <c r="C498" s="136"/>
      <c r="D498" s="136"/>
      <c r="E498" s="137"/>
      <c r="F498" s="137"/>
      <c r="G498" s="136"/>
      <c r="H498" s="137"/>
      <c r="I498" s="140" t="str">
        <f t="shared" si="30"/>
        <v/>
      </c>
      <c r="J498" s="140"/>
      <c r="K498" s="140"/>
      <c r="L498" s="74" t="str">
        <f>IF(AND(C498="Abierto",D498="Urgente"),A498,"")</f>
        <v/>
      </c>
      <c r="M498" s="74" t="str">
        <f ca="1">IF(AND(C498="Abierto",D498="Urgente"),TODAY()-E498,"")</f>
        <v/>
      </c>
      <c r="N498" s="74" t="str">
        <f>IF(AND(C498="Abierto",D498="Urgente"),RANK(M498,$M$13:$M$767,0)+COUNTIF($M$13:M498,M498)-1,"")</f>
        <v/>
      </c>
      <c r="O498" s="74" t="str">
        <f>IF(AND(C498="Abierto",D498="Alta"),A498,"")</f>
        <v/>
      </c>
      <c r="P498" s="74" t="str">
        <f ca="1">IF(AND(C498="Abierto",D498="Alta"),TODAY()-E498,"")</f>
        <v/>
      </c>
      <c r="Q498" s="74" t="str">
        <f>IF(AND(C498="Abierto",D498="Alta"),RANK(P498,$P$13:$P$767,0)+COUNTIF($P$13:P498,P498)-1+MAX(N:N),"")</f>
        <v/>
      </c>
      <c r="R498" s="74" t="str">
        <f>IF(AND(C498="Abierto",D498="Media"),A498,"")</f>
        <v/>
      </c>
      <c r="S498" s="74" t="str">
        <f ca="1">IF(AND(C498="Abierto",D498="Media"),TODAY()-E498,"")</f>
        <v/>
      </c>
      <c r="T498" s="74" t="str">
        <f>IF(AND(C498="Abierto",D498="Media"),RANK(S498,$S$13:$S$767,0)+COUNTIF($S$13:S498,S498)-1+MAX(N:N,Q:Q),"")</f>
        <v/>
      </c>
      <c r="U498" s="74" t="str">
        <f>IF(AND(C498="Abierto",D498="Baja"),A498,"")</f>
        <v/>
      </c>
      <c r="V498" s="74" t="str">
        <f ca="1">IF(AND(C498="Abierto",D498="Baja"),TODAY()-E498,"")</f>
        <v/>
      </c>
      <c r="W498" s="74" t="str">
        <f>IF(AND(C498="Abierto",D498="Baja"),RANK(V498,$V$13:$V$767,0)+COUNTIF($V$13:V498,V498)-1+MAX(N:N,Q:Q,T:T),"")</f>
        <v/>
      </c>
      <c r="X498" s="139" t="str">
        <f>IF(OR(C498="Resuelto",C498=""),"",SUM(N498,Q498,T498,W498))</f>
        <v/>
      </c>
      <c r="Y498" s="139" t="str">
        <f>IF(OR(C498="Resuelto",C498=""),"",SUM(M498,P498,S498,V498))</f>
        <v/>
      </c>
      <c r="Z498" s="139" t="str">
        <f>IF(OR(C498="Resuelto",C498=""),"",SUM(L498,O498,R498,U498))</f>
        <v/>
      </c>
      <c r="AA498" s="28">
        <v>727</v>
      </c>
      <c r="AB498" s="28" t="str">
        <f t="shared" ca="1" si="27"/>
        <v/>
      </c>
      <c r="AC498" s="75" t="str">
        <f t="shared" ca="1" si="28"/>
        <v/>
      </c>
      <c r="AH498" s="78" t="str">
        <f>IF(AI498="","",MAX($AH$5:AH497)+1)</f>
        <v/>
      </c>
      <c r="AI498" s="53" t="str">
        <f>IF(G497="","",IF(COUNTIF($AI$11:AI497,G497)=0,G497,""))</f>
        <v/>
      </c>
      <c r="AJ498" s="53" t="str">
        <f t="shared" si="29"/>
        <v/>
      </c>
      <c r="AK498" s="135"/>
    </row>
    <row r="499" spans="1:37" x14ac:dyDescent="0.25">
      <c r="A499" s="136"/>
      <c r="B499" s="136"/>
      <c r="C499" s="136"/>
      <c r="D499" s="136"/>
      <c r="E499" s="137"/>
      <c r="F499" s="137"/>
      <c r="G499" s="136"/>
      <c r="H499" s="137"/>
      <c r="I499" s="140" t="str">
        <f t="shared" si="30"/>
        <v/>
      </c>
      <c r="J499" s="140"/>
      <c r="K499" s="140"/>
      <c r="L499" s="74" t="str">
        <f>IF(AND(C499="Abierto",D499="Urgente"),A499,"")</f>
        <v/>
      </c>
      <c r="M499" s="74" t="str">
        <f ca="1">IF(AND(C499="Abierto",D499="Urgente"),TODAY()-E499,"")</f>
        <v/>
      </c>
      <c r="N499" s="74" t="str">
        <f>IF(AND(C499="Abierto",D499="Urgente"),RANK(M499,$M$13:$M$767,0)+COUNTIF($M$13:M499,M499)-1,"")</f>
        <v/>
      </c>
      <c r="O499" s="74" t="str">
        <f>IF(AND(C499="Abierto",D499="Alta"),A499,"")</f>
        <v/>
      </c>
      <c r="P499" s="74" t="str">
        <f ca="1">IF(AND(C499="Abierto",D499="Alta"),TODAY()-E499,"")</f>
        <v/>
      </c>
      <c r="Q499" s="74" t="str">
        <f>IF(AND(C499="Abierto",D499="Alta"),RANK(P499,$P$13:$P$767,0)+COUNTIF($P$13:P499,P499)-1+MAX(N:N),"")</f>
        <v/>
      </c>
      <c r="R499" s="74" t="str">
        <f>IF(AND(C499="Abierto",D499="Media"),A499,"")</f>
        <v/>
      </c>
      <c r="S499" s="74" t="str">
        <f ca="1">IF(AND(C499="Abierto",D499="Media"),TODAY()-E499,"")</f>
        <v/>
      </c>
      <c r="T499" s="74" t="str">
        <f>IF(AND(C499="Abierto",D499="Media"),RANK(S499,$S$13:$S$767,0)+COUNTIF($S$13:S499,S499)-1+MAX(N:N,Q:Q),"")</f>
        <v/>
      </c>
      <c r="U499" s="74" t="str">
        <f>IF(AND(C499="Abierto",D499="Baja"),A499,"")</f>
        <v/>
      </c>
      <c r="V499" s="74" t="str">
        <f ca="1">IF(AND(C499="Abierto",D499="Baja"),TODAY()-E499,"")</f>
        <v/>
      </c>
      <c r="W499" s="74" t="str">
        <f>IF(AND(C499="Abierto",D499="Baja"),RANK(V499,$V$13:$V$767,0)+COUNTIF($V$13:V499,V499)-1+MAX(N:N,Q:Q,T:T),"")</f>
        <v/>
      </c>
      <c r="X499" s="139" t="str">
        <f>IF(OR(C499="Resuelto",C499=""),"",SUM(N499,Q499,T499,W499))</f>
        <v/>
      </c>
      <c r="Y499" s="139" t="str">
        <f>IF(OR(C499="Resuelto",C499=""),"",SUM(M499,P499,S499,V499))</f>
        <v/>
      </c>
      <c r="Z499" s="139" t="str">
        <f>IF(OR(C499="Resuelto",C499=""),"",SUM(L499,O499,R499,U499))</f>
        <v/>
      </c>
      <c r="AA499" s="28">
        <v>728</v>
      </c>
      <c r="AB499" s="28" t="str">
        <f t="shared" ca="1" si="27"/>
        <v/>
      </c>
      <c r="AC499" s="75" t="str">
        <f t="shared" ca="1" si="28"/>
        <v/>
      </c>
      <c r="AH499" s="78" t="str">
        <f>IF(AI499="","",MAX($AH$5:AH498)+1)</f>
        <v/>
      </c>
      <c r="AI499" s="53" t="str">
        <f>IF(G498="","",IF(COUNTIF($AI$11:AI498,G498)=0,G498,""))</f>
        <v/>
      </c>
      <c r="AJ499" s="53" t="str">
        <f t="shared" si="29"/>
        <v/>
      </c>
      <c r="AK499" s="135"/>
    </row>
    <row r="500" spans="1:37" x14ac:dyDescent="0.25">
      <c r="A500" s="136"/>
      <c r="B500" s="136"/>
      <c r="C500" s="136"/>
      <c r="D500" s="136"/>
      <c r="E500" s="137"/>
      <c r="F500" s="137"/>
      <c r="G500" s="136"/>
      <c r="H500" s="137"/>
      <c r="I500" s="140" t="str">
        <f t="shared" si="30"/>
        <v/>
      </c>
      <c r="J500" s="140"/>
      <c r="K500" s="140"/>
      <c r="L500" s="74" t="str">
        <f>IF(AND(C500="Abierto",D500="Urgente"),A500,"")</f>
        <v/>
      </c>
      <c r="M500" s="74" t="str">
        <f ca="1">IF(AND(C500="Abierto",D500="Urgente"),TODAY()-E500,"")</f>
        <v/>
      </c>
      <c r="N500" s="74" t="str">
        <f>IF(AND(C500="Abierto",D500="Urgente"),RANK(M500,$M$13:$M$767,0)+COUNTIF($M$13:M500,M500)-1,"")</f>
        <v/>
      </c>
      <c r="O500" s="74" t="str">
        <f>IF(AND(C500="Abierto",D500="Alta"),A500,"")</f>
        <v/>
      </c>
      <c r="P500" s="74" t="str">
        <f ca="1">IF(AND(C500="Abierto",D500="Alta"),TODAY()-E500,"")</f>
        <v/>
      </c>
      <c r="Q500" s="74" t="str">
        <f>IF(AND(C500="Abierto",D500="Alta"),RANK(P500,$P$13:$P$767,0)+COUNTIF($P$13:P500,P500)-1+MAX(N:N),"")</f>
        <v/>
      </c>
      <c r="R500" s="74" t="str">
        <f>IF(AND(C500="Abierto",D500="Media"),A500,"")</f>
        <v/>
      </c>
      <c r="S500" s="74" t="str">
        <f ca="1">IF(AND(C500="Abierto",D500="Media"),TODAY()-E500,"")</f>
        <v/>
      </c>
      <c r="T500" s="74" t="str">
        <f>IF(AND(C500="Abierto",D500="Media"),RANK(S500,$S$13:$S$767,0)+COUNTIF($S$13:S500,S500)-1+MAX(N:N,Q:Q),"")</f>
        <v/>
      </c>
      <c r="U500" s="74" t="str">
        <f>IF(AND(C500="Abierto",D500="Baja"),A500,"")</f>
        <v/>
      </c>
      <c r="V500" s="74" t="str">
        <f ca="1">IF(AND(C500="Abierto",D500="Baja"),TODAY()-E500,"")</f>
        <v/>
      </c>
      <c r="W500" s="74" t="str">
        <f>IF(AND(C500="Abierto",D500="Baja"),RANK(V500,$V$13:$V$767,0)+COUNTIF($V$13:V500,V500)-1+MAX(N:N,Q:Q,T:T),"")</f>
        <v/>
      </c>
      <c r="X500" s="139" t="str">
        <f>IF(OR(C500="Resuelto",C500=""),"",SUM(N500,Q500,T500,W500))</f>
        <v/>
      </c>
      <c r="Y500" s="139" t="str">
        <f>IF(OR(C500="Resuelto",C500=""),"",SUM(M500,P500,S500,V500))</f>
        <v/>
      </c>
      <c r="Z500" s="139" t="str">
        <f>IF(OR(C500="Resuelto",C500=""),"",SUM(L500,O500,R500,U500))</f>
        <v/>
      </c>
      <c r="AA500" s="28">
        <v>729</v>
      </c>
      <c r="AB500" s="28" t="str">
        <f t="shared" ca="1" si="27"/>
        <v/>
      </c>
      <c r="AC500" s="75" t="str">
        <f t="shared" ca="1" si="28"/>
        <v/>
      </c>
      <c r="AH500" s="78" t="str">
        <f>IF(AI500="","",MAX($AH$5:AH499)+1)</f>
        <v/>
      </c>
      <c r="AI500" s="53" t="str">
        <f>IF(G499="","",IF(COUNTIF($AI$11:AI499,G499)=0,G499,""))</f>
        <v/>
      </c>
      <c r="AJ500" s="53" t="str">
        <f t="shared" si="29"/>
        <v/>
      </c>
      <c r="AK500" s="135"/>
    </row>
    <row r="501" spans="1:37" x14ac:dyDescent="0.25">
      <c r="A501" s="136"/>
      <c r="B501" s="136"/>
      <c r="C501" s="136"/>
      <c r="D501" s="136"/>
      <c r="E501" s="137"/>
      <c r="F501" s="137"/>
      <c r="G501" s="136"/>
      <c r="H501" s="137"/>
      <c r="I501" s="140" t="str">
        <f t="shared" si="30"/>
        <v/>
      </c>
      <c r="J501" s="140"/>
      <c r="K501" s="140"/>
      <c r="L501" s="74" t="str">
        <f>IF(AND(C501="Abierto",D501="Urgente"),A501,"")</f>
        <v/>
      </c>
      <c r="M501" s="74" t="str">
        <f ca="1">IF(AND(C501="Abierto",D501="Urgente"),TODAY()-E501,"")</f>
        <v/>
      </c>
      <c r="N501" s="74" t="str">
        <f>IF(AND(C501="Abierto",D501="Urgente"),RANK(M501,$M$13:$M$767,0)+COUNTIF($M$13:M501,M501)-1,"")</f>
        <v/>
      </c>
      <c r="O501" s="74" t="str">
        <f>IF(AND(C501="Abierto",D501="Alta"),A501,"")</f>
        <v/>
      </c>
      <c r="P501" s="74" t="str">
        <f ca="1">IF(AND(C501="Abierto",D501="Alta"),TODAY()-E501,"")</f>
        <v/>
      </c>
      <c r="Q501" s="74" t="str">
        <f>IF(AND(C501="Abierto",D501="Alta"),RANK(P501,$P$13:$P$767,0)+COUNTIF($P$13:P501,P501)-1+MAX(N:N),"")</f>
        <v/>
      </c>
      <c r="R501" s="74" t="str">
        <f>IF(AND(C501="Abierto",D501="Media"),A501,"")</f>
        <v/>
      </c>
      <c r="S501" s="74" t="str">
        <f ca="1">IF(AND(C501="Abierto",D501="Media"),TODAY()-E501,"")</f>
        <v/>
      </c>
      <c r="T501" s="74" t="str">
        <f>IF(AND(C501="Abierto",D501="Media"),RANK(S501,$S$13:$S$767,0)+COUNTIF($S$13:S501,S501)-1+MAX(N:N,Q:Q),"")</f>
        <v/>
      </c>
      <c r="U501" s="74" t="str">
        <f>IF(AND(C501="Abierto",D501="Baja"),A501,"")</f>
        <v/>
      </c>
      <c r="V501" s="74" t="str">
        <f ca="1">IF(AND(C501="Abierto",D501="Baja"),TODAY()-E501,"")</f>
        <v/>
      </c>
      <c r="W501" s="74" t="str">
        <f>IF(AND(C501="Abierto",D501="Baja"),RANK(V501,$V$13:$V$767,0)+COUNTIF($V$13:V501,V501)-1+MAX(N:N,Q:Q,T:T),"")</f>
        <v/>
      </c>
      <c r="X501" s="139" t="str">
        <f>IF(OR(C501="Resuelto",C501=""),"",SUM(N501,Q501,T501,W501))</f>
        <v/>
      </c>
      <c r="Y501" s="139" t="str">
        <f>IF(OR(C501="Resuelto",C501=""),"",SUM(M501,P501,S501,V501))</f>
        <v/>
      </c>
      <c r="Z501" s="139" t="str">
        <f>IF(OR(C501="Resuelto",C501=""),"",SUM(L501,O501,R501,U501))</f>
        <v/>
      </c>
      <c r="AA501" s="28">
        <v>730</v>
      </c>
      <c r="AB501" s="28" t="str">
        <f t="shared" ca="1" si="27"/>
        <v/>
      </c>
      <c r="AC501" s="75" t="str">
        <f t="shared" ca="1" si="28"/>
        <v/>
      </c>
      <c r="AH501" s="78" t="str">
        <f>IF(AI501="","",MAX($AH$5:AH500)+1)</f>
        <v/>
      </c>
      <c r="AI501" s="53" t="str">
        <f>IF(G500="","",IF(COUNTIF($AI$11:AI500,G500)=0,G500,""))</f>
        <v/>
      </c>
      <c r="AJ501" s="53" t="str">
        <f t="shared" si="29"/>
        <v/>
      </c>
      <c r="AK501" s="135"/>
    </row>
    <row r="502" spans="1:37" x14ac:dyDescent="0.25">
      <c r="A502" s="136"/>
      <c r="B502" s="136"/>
      <c r="C502" s="136"/>
      <c r="D502" s="136"/>
      <c r="E502" s="137"/>
      <c r="F502" s="137"/>
      <c r="G502" s="136"/>
      <c r="H502" s="137"/>
      <c r="I502" s="140" t="str">
        <f t="shared" si="30"/>
        <v/>
      </c>
      <c r="J502" s="140"/>
      <c r="K502" s="140"/>
      <c r="L502" s="74" t="str">
        <f>IF(AND(C502="Abierto",D502="Urgente"),A502,"")</f>
        <v/>
      </c>
      <c r="M502" s="74" t="str">
        <f ca="1">IF(AND(C502="Abierto",D502="Urgente"),TODAY()-E502,"")</f>
        <v/>
      </c>
      <c r="N502" s="74" t="str">
        <f>IF(AND(C502="Abierto",D502="Urgente"),RANK(M502,$M$13:$M$767,0)+COUNTIF($M$13:M502,M502)-1,"")</f>
        <v/>
      </c>
      <c r="O502" s="74" t="str">
        <f>IF(AND(C502="Abierto",D502="Alta"),A502,"")</f>
        <v/>
      </c>
      <c r="P502" s="74" t="str">
        <f ca="1">IF(AND(C502="Abierto",D502="Alta"),TODAY()-E502,"")</f>
        <v/>
      </c>
      <c r="Q502" s="74" t="str">
        <f>IF(AND(C502="Abierto",D502="Alta"),RANK(P502,$P$13:$P$767,0)+COUNTIF($P$13:P502,P502)-1+MAX(N:N),"")</f>
        <v/>
      </c>
      <c r="R502" s="74" t="str">
        <f>IF(AND(C502="Abierto",D502="Media"),A502,"")</f>
        <v/>
      </c>
      <c r="S502" s="74" t="str">
        <f ca="1">IF(AND(C502="Abierto",D502="Media"),TODAY()-E502,"")</f>
        <v/>
      </c>
      <c r="T502" s="74" t="str">
        <f>IF(AND(C502="Abierto",D502="Media"),RANK(S502,$S$13:$S$767,0)+COUNTIF($S$13:S502,S502)-1+MAX(N:N,Q:Q),"")</f>
        <v/>
      </c>
      <c r="U502" s="74" t="str">
        <f>IF(AND(C502="Abierto",D502="Baja"),A502,"")</f>
        <v/>
      </c>
      <c r="V502" s="74" t="str">
        <f ca="1">IF(AND(C502="Abierto",D502="Baja"),TODAY()-E502,"")</f>
        <v/>
      </c>
      <c r="W502" s="74" t="str">
        <f>IF(AND(C502="Abierto",D502="Baja"),RANK(V502,$V$13:$V$767,0)+COUNTIF($V$13:V502,V502)-1+MAX(N:N,Q:Q,T:T),"")</f>
        <v/>
      </c>
      <c r="X502" s="139" t="str">
        <f>IF(OR(C502="Resuelto",C502=""),"",SUM(N502,Q502,T502,W502))</f>
        <v/>
      </c>
      <c r="Y502" s="139" t="str">
        <f>IF(OR(C502="Resuelto",C502=""),"",SUM(M502,P502,S502,V502))</f>
        <v/>
      </c>
      <c r="Z502" s="139" t="str">
        <f>IF(OR(C502="Resuelto",C502=""),"",SUM(L502,O502,R502,U502))</f>
        <v/>
      </c>
      <c r="AA502" s="28">
        <v>731</v>
      </c>
      <c r="AB502" s="28" t="str">
        <f t="shared" ca="1" si="27"/>
        <v/>
      </c>
      <c r="AC502" s="75" t="str">
        <f t="shared" ca="1" si="28"/>
        <v/>
      </c>
      <c r="AH502" s="78" t="str">
        <f>IF(AI502="","",MAX($AH$5:AH501)+1)</f>
        <v/>
      </c>
      <c r="AI502" s="53" t="str">
        <f>IF(G501="","",IF(COUNTIF($AI$11:AI501,G501)=0,G501,""))</f>
        <v/>
      </c>
      <c r="AJ502" s="53" t="str">
        <f t="shared" si="29"/>
        <v/>
      </c>
      <c r="AK502" s="135"/>
    </row>
    <row r="503" spans="1:37" x14ac:dyDescent="0.25">
      <c r="A503" s="136"/>
      <c r="B503" s="136"/>
      <c r="C503" s="136"/>
      <c r="D503" s="136"/>
      <c r="E503" s="137"/>
      <c r="F503" s="137"/>
      <c r="G503" s="136"/>
      <c r="H503" s="137"/>
      <c r="I503" s="140" t="str">
        <f t="shared" si="30"/>
        <v/>
      </c>
      <c r="J503" s="140"/>
      <c r="K503" s="140"/>
      <c r="L503" s="74" t="str">
        <f>IF(AND(C503="Abierto",D503="Urgente"),A503,"")</f>
        <v/>
      </c>
      <c r="M503" s="74" t="str">
        <f ca="1">IF(AND(C503="Abierto",D503="Urgente"),TODAY()-E503,"")</f>
        <v/>
      </c>
      <c r="N503" s="74" t="str">
        <f>IF(AND(C503="Abierto",D503="Urgente"),RANK(M503,$M$13:$M$767,0)+COUNTIF($M$13:M503,M503)-1,"")</f>
        <v/>
      </c>
      <c r="O503" s="74" t="str">
        <f>IF(AND(C503="Abierto",D503="Alta"),A503,"")</f>
        <v/>
      </c>
      <c r="P503" s="74" t="str">
        <f ca="1">IF(AND(C503="Abierto",D503="Alta"),TODAY()-E503,"")</f>
        <v/>
      </c>
      <c r="Q503" s="74" t="str">
        <f>IF(AND(C503="Abierto",D503="Alta"),RANK(P503,$P$13:$P$767,0)+COUNTIF($P$13:P503,P503)-1+MAX(N:N),"")</f>
        <v/>
      </c>
      <c r="R503" s="74" t="str">
        <f>IF(AND(C503="Abierto",D503="Media"),A503,"")</f>
        <v/>
      </c>
      <c r="S503" s="74" t="str">
        <f ca="1">IF(AND(C503="Abierto",D503="Media"),TODAY()-E503,"")</f>
        <v/>
      </c>
      <c r="T503" s="74" t="str">
        <f>IF(AND(C503="Abierto",D503="Media"),RANK(S503,$S$13:$S$767,0)+COUNTIF($S$13:S503,S503)-1+MAX(N:N,Q:Q),"")</f>
        <v/>
      </c>
      <c r="U503" s="74" t="str">
        <f>IF(AND(C503="Abierto",D503="Baja"),A503,"")</f>
        <v/>
      </c>
      <c r="V503" s="74" t="str">
        <f ca="1">IF(AND(C503="Abierto",D503="Baja"),TODAY()-E503,"")</f>
        <v/>
      </c>
      <c r="W503" s="74" t="str">
        <f>IF(AND(C503="Abierto",D503="Baja"),RANK(V503,$V$13:$V$767,0)+COUNTIF($V$13:V503,V503)-1+MAX(N:N,Q:Q,T:T),"")</f>
        <v/>
      </c>
      <c r="X503" s="139" t="str">
        <f>IF(OR(C503="Resuelto",C503=""),"",SUM(N503,Q503,T503,W503))</f>
        <v/>
      </c>
      <c r="Y503" s="139" t="str">
        <f>IF(OR(C503="Resuelto",C503=""),"",SUM(M503,P503,S503,V503))</f>
        <v/>
      </c>
      <c r="Z503" s="139" t="str">
        <f>IF(OR(C503="Resuelto",C503=""),"",SUM(L503,O503,R503,U503))</f>
        <v/>
      </c>
      <c r="AA503" s="28">
        <v>732</v>
      </c>
      <c r="AB503" s="28" t="str">
        <f t="shared" ca="1" si="27"/>
        <v/>
      </c>
      <c r="AC503" s="75" t="str">
        <f t="shared" ca="1" si="28"/>
        <v/>
      </c>
      <c r="AH503" s="78" t="str">
        <f>IF(AI503="","",MAX($AH$5:AH502)+1)</f>
        <v/>
      </c>
      <c r="AI503" s="53" t="str">
        <f>IF(G502="","",IF(COUNTIF($AI$11:AI502,G502)=0,G502,""))</f>
        <v/>
      </c>
      <c r="AJ503" s="53" t="str">
        <f t="shared" si="29"/>
        <v/>
      </c>
      <c r="AK503" s="135"/>
    </row>
    <row r="504" spans="1:37" x14ac:dyDescent="0.25">
      <c r="A504" s="136"/>
      <c r="B504" s="136"/>
      <c r="C504" s="136"/>
      <c r="D504" s="136"/>
      <c r="E504" s="137"/>
      <c r="F504" s="137"/>
      <c r="G504" s="136"/>
      <c r="H504" s="137"/>
      <c r="I504" s="140" t="str">
        <f t="shared" si="30"/>
        <v/>
      </c>
      <c r="J504" s="140"/>
      <c r="K504" s="140"/>
      <c r="L504" s="74" t="str">
        <f>IF(AND(C504="Abierto",D504="Urgente"),A504,"")</f>
        <v/>
      </c>
      <c r="M504" s="74" t="str">
        <f ca="1">IF(AND(C504="Abierto",D504="Urgente"),TODAY()-E504,"")</f>
        <v/>
      </c>
      <c r="N504" s="74" t="str">
        <f>IF(AND(C504="Abierto",D504="Urgente"),RANK(M504,$M$13:$M$767,0)+COUNTIF($M$13:M504,M504)-1,"")</f>
        <v/>
      </c>
      <c r="O504" s="74" t="str">
        <f>IF(AND(C504="Abierto",D504="Alta"),A504,"")</f>
        <v/>
      </c>
      <c r="P504" s="74" t="str">
        <f ca="1">IF(AND(C504="Abierto",D504="Alta"),TODAY()-E504,"")</f>
        <v/>
      </c>
      <c r="Q504" s="74" t="str">
        <f>IF(AND(C504="Abierto",D504="Alta"),RANK(P504,$P$13:$P$767,0)+COUNTIF($P$13:P504,P504)-1+MAX(N:N),"")</f>
        <v/>
      </c>
      <c r="R504" s="74" t="str">
        <f>IF(AND(C504="Abierto",D504="Media"),A504,"")</f>
        <v/>
      </c>
      <c r="S504" s="74" t="str">
        <f ca="1">IF(AND(C504="Abierto",D504="Media"),TODAY()-E504,"")</f>
        <v/>
      </c>
      <c r="T504" s="74" t="str">
        <f>IF(AND(C504="Abierto",D504="Media"),RANK(S504,$S$13:$S$767,0)+COUNTIF($S$13:S504,S504)-1+MAX(N:N,Q:Q),"")</f>
        <v/>
      </c>
      <c r="U504" s="74" t="str">
        <f>IF(AND(C504="Abierto",D504="Baja"),A504,"")</f>
        <v/>
      </c>
      <c r="V504" s="74" t="str">
        <f ca="1">IF(AND(C504="Abierto",D504="Baja"),TODAY()-E504,"")</f>
        <v/>
      </c>
      <c r="W504" s="74" t="str">
        <f>IF(AND(C504="Abierto",D504="Baja"),RANK(V504,$V$13:$V$767,0)+COUNTIF($V$13:V504,V504)-1+MAX(N:N,Q:Q,T:T),"")</f>
        <v/>
      </c>
      <c r="X504" s="139" t="str">
        <f>IF(OR(C504="Resuelto",C504=""),"",SUM(N504,Q504,T504,W504))</f>
        <v/>
      </c>
      <c r="Y504" s="139" t="str">
        <f>IF(OR(C504="Resuelto",C504=""),"",SUM(M504,P504,S504,V504))</f>
        <v/>
      </c>
      <c r="Z504" s="139" t="str">
        <f>IF(OR(C504="Resuelto",C504=""),"",SUM(L504,O504,R504,U504))</f>
        <v/>
      </c>
      <c r="AA504" s="28">
        <v>733</v>
      </c>
      <c r="AB504" s="28" t="str">
        <f t="shared" ca="1" si="27"/>
        <v/>
      </c>
      <c r="AC504" s="75" t="str">
        <f t="shared" ca="1" si="28"/>
        <v/>
      </c>
      <c r="AH504" s="78" t="str">
        <f>IF(AI504="","",MAX($AH$5:AH503)+1)</f>
        <v/>
      </c>
      <c r="AI504" s="53" t="str">
        <f>IF(G503="","",IF(COUNTIF($AI$11:AI503,G503)=0,G503,""))</f>
        <v/>
      </c>
      <c r="AJ504" s="53" t="str">
        <f t="shared" si="29"/>
        <v/>
      </c>
      <c r="AK504" s="135"/>
    </row>
    <row r="505" spans="1:37" x14ac:dyDescent="0.25">
      <c r="A505" s="136"/>
      <c r="B505" s="136"/>
      <c r="C505" s="136"/>
      <c r="D505" s="136"/>
      <c r="E505" s="137"/>
      <c r="F505" s="137"/>
      <c r="G505" s="136"/>
      <c r="H505" s="137"/>
      <c r="I505" s="140" t="str">
        <f t="shared" si="30"/>
        <v/>
      </c>
      <c r="J505" s="140"/>
      <c r="K505" s="140"/>
      <c r="L505" s="74" t="str">
        <f>IF(AND(C505="Abierto",D505="Urgente"),A505,"")</f>
        <v/>
      </c>
      <c r="M505" s="74" t="str">
        <f ca="1">IF(AND(C505="Abierto",D505="Urgente"),TODAY()-E505,"")</f>
        <v/>
      </c>
      <c r="N505" s="74" t="str">
        <f>IF(AND(C505="Abierto",D505="Urgente"),RANK(M505,$M$13:$M$767,0)+COUNTIF($M$13:M505,M505)-1,"")</f>
        <v/>
      </c>
      <c r="O505" s="74" t="str">
        <f>IF(AND(C505="Abierto",D505="Alta"),A505,"")</f>
        <v/>
      </c>
      <c r="P505" s="74" t="str">
        <f ca="1">IF(AND(C505="Abierto",D505="Alta"),TODAY()-E505,"")</f>
        <v/>
      </c>
      <c r="Q505" s="74" t="str">
        <f>IF(AND(C505="Abierto",D505="Alta"),RANK(P505,$P$13:$P$767,0)+COUNTIF($P$13:P505,P505)-1+MAX(N:N),"")</f>
        <v/>
      </c>
      <c r="R505" s="74" t="str">
        <f>IF(AND(C505="Abierto",D505="Media"),A505,"")</f>
        <v/>
      </c>
      <c r="S505" s="74" t="str">
        <f ca="1">IF(AND(C505="Abierto",D505="Media"),TODAY()-E505,"")</f>
        <v/>
      </c>
      <c r="T505" s="74" t="str">
        <f>IF(AND(C505="Abierto",D505="Media"),RANK(S505,$S$13:$S$767,0)+COUNTIF($S$13:S505,S505)-1+MAX(N:N,Q:Q),"")</f>
        <v/>
      </c>
      <c r="U505" s="74" t="str">
        <f>IF(AND(C505="Abierto",D505="Baja"),A505,"")</f>
        <v/>
      </c>
      <c r="V505" s="74" t="str">
        <f ca="1">IF(AND(C505="Abierto",D505="Baja"),TODAY()-E505,"")</f>
        <v/>
      </c>
      <c r="W505" s="74" t="str">
        <f>IF(AND(C505="Abierto",D505="Baja"),RANK(V505,$V$13:$V$767,0)+COUNTIF($V$13:V505,V505)-1+MAX(N:N,Q:Q,T:T),"")</f>
        <v/>
      </c>
      <c r="X505" s="139" t="str">
        <f>IF(OR(C505="Resuelto",C505=""),"",SUM(N505,Q505,T505,W505))</f>
        <v/>
      </c>
      <c r="Y505" s="139" t="str">
        <f>IF(OR(C505="Resuelto",C505=""),"",SUM(M505,P505,S505,V505))</f>
        <v/>
      </c>
      <c r="Z505" s="139" t="str">
        <f>IF(OR(C505="Resuelto",C505=""),"",SUM(L505,O505,R505,U505))</f>
        <v/>
      </c>
      <c r="AA505" s="28">
        <v>734</v>
      </c>
      <c r="AB505" s="28" t="str">
        <f t="shared" ca="1" si="27"/>
        <v/>
      </c>
      <c r="AC505" s="75" t="str">
        <f t="shared" ca="1" si="28"/>
        <v/>
      </c>
      <c r="AH505" s="78" t="str">
        <f>IF(AI505="","",MAX($AH$5:AH504)+1)</f>
        <v/>
      </c>
      <c r="AI505" s="53" t="str">
        <f>IF(G504="","",IF(COUNTIF($AI$11:AI504,G504)=0,G504,""))</f>
        <v/>
      </c>
      <c r="AJ505" s="53" t="str">
        <f t="shared" si="29"/>
        <v/>
      </c>
      <c r="AK505" s="135"/>
    </row>
    <row r="506" spans="1:37" x14ac:dyDescent="0.25">
      <c r="A506" s="136"/>
      <c r="B506" s="136"/>
      <c r="C506" s="136"/>
      <c r="D506" s="136"/>
      <c r="E506" s="137"/>
      <c r="F506" s="137"/>
      <c r="G506" s="136"/>
      <c r="H506" s="137"/>
      <c r="I506" s="140" t="str">
        <f t="shared" si="30"/>
        <v/>
      </c>
      <c r="J506" s="140"/>
      <c r="K506" s="140"/>
      <c r="L506" s="74" t="str">
        <f>IF(AND(C506="Abierto",D506="Urgente"),A506,"")</f>
        <v/>
      </c>
      <c r="M506" s="74" t="str">
        <f ca="1">IF(AND(C506="Abierto",D506="Urgente"),TODAY()-E506,"")</f>
        <v/>
      </c>
      <c r="N506" s="74" t="str">
        <f>IF(AND(C506="Abierto",D506="Urgente"),RANK(M506,$M$13:$M$767,0)+COUNTIF($M$13:M506,M506)-1,"")</f>
        <v/>
      </c>
      <c r="O506" s="74" t="str">
        <f>IF(AND(C506="Abierto",D506="Alta"),A506,"")</f>
        <v/>
      </c>
      <c r="P506" s="74" t="str">
        <f ca="1">IF(AND(C506="Abierto",D506="Alta"),TODAY()-E506,"")</f>
        <v/>
      </c>
      <c r="Q506" s="74" t="str">
        <f>IF(AND(C506="Abierto",D506="Alta"),RANK(P506,$P$13:$P$767,0)+COUNTIF($P$13:P506,P506)-1+MAX(N:N),"")</f>
        <v/>
      </c>
      <c r="R506" s="74" t="str">
        <f>IF(AND(C506="Abierto",D506="Media"),A506,"")</f>
        <v/>
      </c>
      <c r="S506" s="74" t="str">
        <f ca="1">IF(AND(C506="Abierto",D506="Media"),TODAY()-E506,"")</f>
        <v/>
      </c>
      <c r="T506" s="74" t="str">
        <f>IF(AND(C506="Abierto",D506="Media"),RANK(S506,$S$13:$S$767,0)+COUNTIF($S$13:S506,S506)-1+MAX(N:N,Q:Q),"")</f>
        <v/>
      </c>
      <c r="U506" s="74" t="str">
        <f>IF(AND(C506="Abierto",D506="Baja"),A506,"")</f>
        <v/>
      </c>
      <c r="V506" s="74" t="str">
        <f ca="1">IF(AND(C506="Abierto",D506="Baja"),TODAY()-E506,"")</f>
        <v/>
      </c>
      <c r="W506" s="74" t="str">
        <f>IF(AND(C506="Abierto",D506="Baja"),RANK(V506,$V$13:$V$767,0)+COUNTIF($V$13:V506,V506)-1+MAX(N:N,Q:Q,T:T),"")</f>
        <v/>
      </c>
      <c r="X506" s="139" t="str">
        <f>IF(OR(C506="Resuelto",C506=""),"",SUM(N506,Q506,T506,W506))</f>
        <v/>
      </c>
      <c r="Y506" s="139" t="str">
        <f>IF(OR(C506="Resuelto",C506=""),"",SUM(M506,P506,S506,V506))</f>
        <v/>
      </c>
      <c r="Z506" s="139" t="str">
        <f>IF(OR(C506="Resuelto",C506=""),"",SUM(L506,O506,R506,U506))</f>
        <v/>
      </c>
      <c r="AA506" s="28">
        <v>735</v>
      </c>
      <c r="AB506" s="28" t="str">
        <f t="shared" ca="1" si="27"/>
        <v/>
      </c>
      <c r="AC506" s="75" t="str">
        <f t="shared" ca="1" si="28"/>
        <v/>
      </c>
      <c r="AH506" s="78" t="str">
        <f>IF(AI506="","",MAX($AH$5:AH505)+1)</f>
        <v/>
      </c>
      <c r="AI506" s="53" t="str">
        <f>IF(G505="","",IF(COUNTIF($AI$11:AI505,G505)=0,G505,""))</f>
        <v/>
      </c>
      <c r="AJ506" s="53" t="str">
        <f t="shared" si="29"/>
        <v/>
      </c>
      <c r="AK506" s="135"/>
    </row>
    <row r="507" spans="1:37" x14ac:dyDescent="0.25">
      <c r="A507" s="136"/>
      <c r="B507" s="136"/>
      <c r="C507" s="136"/>
      <c r="D507" s="136"/>
      <c r="E507" s="137"/>
      <c r="F507" s="137"/>
      <c r="G507" s="136"/>
      <c r="H507" s="137"/>
      <c r="I507" s="140" t="str">
        <f t="shared" si="30"/>
        <v/>
      </c>
      <c r="J507" s="140"/>
      <c r="K507" s="140"/>
      <c r="L507" s="74" t="str">
        <f>IF(AND(C507="Abierto",D507="Urgente"),A507,"")</f>
        <v/>
      </c>
      <c r="M507" s="74" t="str">
        <f ca="1">IF(AND(C507="Abierto",D507="Urgente"),TODAY()-E507,"")</f>
        <v/>
      </c>
      <c r="N507" s="74" t="str">
        <f>IF(AND(C507="Abierto",D507="Urgente"),RANK(M507,$M$13:$M$767,0)+COUNTIF($M$13:M507,M507)-1,"")</f>
        <v/>
      </c>
      <c r="O507" s="74" t="str">
        <f>IF(AND(C507="Abierto",D507="Alta"),A507,"")</f>
        <v/>
      </c>
      <c r="P507" s="74" t="str">
        <f ca="1">IF(AND(C507="Abierto",D507="Alta"),TODAY()-E507,"")</f>
        <v/>
      </c>
      <c r="Q507" s="74" t="str">
        <f>IF(AND(C507="Abierto",D507="Alta"),RANK(P507,$P$13:$P$767,0)+COUNTIF($P$13:P507,P507)-1+MAX(N:N),"")</f>
        <v/>
      </c>
      <c r="R507" s="74" t="str">
        <f>IF(AND(C507="Abierto",D507="Media"),A507,"")</f>
        <v/>
      </c>
      <c r="S507" s="74" t="str">
        <f ca="1">IF(AND(C507="Abierto",D507="Media"),TODAY()-E507,"")</f>
        <v/>
      </c>
      <c r="T507" s="74" t="str">
        <f>IF(AND(C507="Abierto",D507="Media"),RANK(S507,$S$13:$S$767,0)+COUNTIF($S$13:S507,S507)-1+MAX(N:N,Q:Q),"")</f>
        <v/>
      </c>
      <c r="U507" s="74" t="str">
        <f>IF(AND(C507="Abierto",D507="Baja"),A507,"")</f>
        <v/>
      </c>
      <c r="V507" s="74" t="str">
        <f ca="1">IF(AND(C507="Abierto",D507="Baja"),TODAY()-E507,"")</f>
        <v/>
      </c>
      <c r="W507" s="74" t="str">
        <f>IF(AND(C507="Abierto",D507="Baja"),RANK(V507,$V$13:$V$767,0)+COUNTIF($V$13:V507,V507)-1+MAX(N:N,Q:Q,T:T),"")</f>
        <v/>
      </c>
      <c r="X507" s="139" t="str">
        <f>IF(OR(C507="Resuelto",C507=""),"",SUM(N507,Q507,T507,W507))</f>
        <v/>
      </c>
      <c r="Y507" s="139" t="str">
        <f>IF(OR(C507="Resuelto",C507=""),"",SUM(M507,P507,S507,V507))</f>
        <v/>
      </c>
      <c r="Z507" s="139" t="str">
        <f>IF(OR(C507="Resuelto",C507=""),"",SUM(L507,O507,R507,U507))</f>
        <v/>
      </c>
      <c r="AA507" s="28">
        <v>736</v>
      </c>
      <c r="AB507" s="28" t="str">
        <f t="shared" ca="1" si="27"/>
        <v/>
      </c>
      <c r="AC507" s="75" t="str">
        <f t="shared" ca="1" si="28"/>
        <v/>
      </c>
      <c r="AH507" s="78" t="str">
        <f>IF(AI507="","",MAX($AH$5:AH506)+1)</f>
        <v/>
      </c>
      <c r="AI507" s="53" t="str">
        <f>IF(G506="","",IF(COUNTIF($AI$11:AI506,G506)=0,G506,""))</f>
        <v/>
      </c>
      <c r="AJ507" s="53" t="str">
        <f t="shared" si="29"/>
        <v/>
      </c>
      <c r="AK507" s="135"/>
    </row>
    <row r="508" spans="1:37" x14ac:dyDescent="0.25">
      <c r="A508" s="136"/>
      <c r="B508" s="136"/>
      <c r="C508" s="136"/>
      <c r="D508" s="136"/>
      <c r="E508" s="137"/>
      <c r="F508" s="137"/>
      <c r="G508" s="136"/>
      <c r="H508" s="137"/>
      <c r="I508" s="140" t="str">
        <f t="shared" si="30"/>
        <v/>
      </c>
      <c r="J508" s="140"/>
      <c r="K508" s="140"/>
      <c r="L508" s="74" t="str">
        <f>IF(AND(C508="Abierto",D508="Urgente"),A508,"")</f>
        <v/>
      </c>
      <c r="M508" s="74" t="str">
        <f ca="1">IF(AND(C508="Abierto",D508="Urgente"),TODAY()-E508,"")</f>
        <v/>
      </c>
      <c r="N508" s="74" t="str">
        <f>IF(AND(C508="Abierto",D508="Urgente"),RANK(M508,$M$13:$M$767,0)+COUNTIF($M$13:M508,M508)-1,"")</f>
        <v/>
      </c>
      <c r="O508" s="74" t="str">
        <f>IF(AND(C508="Abierto",D508="Alta"),A508,"")</f>
        <v/>
      </c>
      <c r="P508" s="74" t="str">
        <f ca="1">IF(AND(C508="Abierto",D508="Alta"),TODAY()-E508,"")</f>
        <v/>
      </c>
      <c r="Q508" s="74" t="str">
        <f>IF(AND(C508="Abierto",D508="Alta"),RANK(P508,$P$13:$P$767,0)+COUNTIF($P$13:P508,P508)-1+MAX(N:N),"")</f>
        <v/>
      </c>
      <c r="R508" s="74" t="str">
        <f>IF(AND(C508="Abierto",D508="Media"),A508,"")</f>
        <v/>
      </c>
      <c r="S508" s="74" t="str">
        <f ca="1">IF(AND(C508="Abierto",D508="Media"),TODAY()-E508,"")</f>
        <v/>
      </c>
      <c r="T508" s="74" t="str">
        <f>IF(AND(C508="Abierto",D508="Media"),RANK(S508,$S$13:$S$767,0)+COUNTIF($S$13:S508,S508)-1+MAX(N:N,Q:Q),"")</f>
        <v/>
      </c>
      <c r="U508" s="74" t="str">
        <f>IF(AND(C508="Abierto",D508="Baja"),A508,"")</f>
        <v/>
      </c>
      <c r="V508" s="74" t="str">
        <f ca="1">IF(AND(C508="Abierto",D508="Baja"),TODAY()-E508,"")</f>
        <v/>
      </c>
      <c r="W508" s="74" t="str">
        <f>IF(AND(C508="Abierto",D508="Baja"),RANK(V508,$V$13:$V$767,0)+COUNTIF($V$13:V508,V508)-1+MAX(N:N,Q:Q,T:T),"")</f>
        <v/>
      </c>
      <c r="X508" s="139" t="str">
        <f>IF(OR(C508="Resuelto",C508=""),"",SUM(N508,Q508,T508,W508))</f>
        <v/>
      </c>
      <c r="Y508" s="139" t="str">
        <f>IF(OR(C508="Resuelto",C508=""),"",SUM(M508,P508,S508,V508))</f>
        <v/>
      </c>
      <c r="Z508" s="139" t="str">
        <f>IF(OR(C508="Resuelto",C508=""),"",SUM(L508,O508,R508,U508))</f>
        <v/>
      </c>
      <c r="AA508" s="28">
        <v>737</v>
      </c>
      <c r="AB508" s="28" t="str">
        <f t="shared" ca="1" si="27"/>
        <v/>
      </c>
      <c r="AC508" s="75" t="str">
        <f t="shared" ca="1" si="28"/>
        <v/>
      </c>
      <c r="AH508" s="78" t="str">
        <f>IF(AI508="","",MAX($AH$5:AH507)+1)</f>
        <v/>
      </c>
      <c r="AI508" s="53" t="str">
        <f>IF(G507="","",IF(COUNTIF($AI$11:AI507,G507)=0,G507,""))</f>
        <v/>
      </c>
      <c r="AJ508" s="53" t="str">
        <f t="shared" si="29"/>
        <v/>
      </c>
      <c r="AK508" s="135"/>
    </row>
    <row r="509" spans="1:37" x14ac:dyDescent="0.25">
      <c r="A509" s="136"/>
      <c r="B509" s="136"/>
      <c r="C509" s="136"/>
      <c r="D509" s="136"/>
      <c r="E509" s="137"/>
      <c r="F509" s="137"/>
      <c r="G509" s="136"/>
      <c r="H509" s="137"/>
      <c r="I509" s="140" t="str">
        <f t="shared" si="30"/>
        <v/>
      </c>
      <c r="J509" s="140"/>
      <c r="K509" s="140"/>
      <c r="L509" s="74" t="str">
        <f>IF(AND(C509="Abierto",D509="Urgente"),A509,"")</f>
        <v/>
      </c>
      <c r="M509" s="74" t="str">
        <f ca="1">IF(AND(C509="Abierto",D509="Urgente"),TODAY()-E509,"")</f>
        <v/>
      </c>
      <c r="N509" s="74" t="str">
        <f>IF(AND(C509="Abierto",D509="Urgente"),RANK(M509,$M$13:$M$767,0)+COUNTIF($M$13:M509,M509)-1,"")</f>
        <v/>
      </c>
      <c r="O509" s="74" t="str">
        <f>IF(AND(C509="Abierto",D509="Alta"),A509,"")</f>
        <v/>
      </c>
      <c r="P509" s="74" t="str">
        <f ca="1">IF(AND(C509="Abierto",D509="Alta"),TODAY()-E509,"")</f>
        <v/>
      </c>
      <c r="Q509" s="74" t="str">
        <f>IF(AND(C509="Abierto",D509="Alta"),RANK(P509,$P$13:$P$767,0)+COUNTIF($P$13:P509,P509)-1+MAX(N:N),"")</f>
        <v/>
      </c>
      <c r="R509" s="74" t="str">
        <f>IF(AND(C509="Abierto",D509="Media"),A509,"")</f>
        <v/>
      </c>
      <c r="S509" s="74" t="str">
        <f ca="1">IF(AND(C509="Abierto",D509="Media"),TODAY()-E509,"")</f>
        <v/>
      </c>
      <c r="T509" s="74" t="str">
        <f>IF(AND(C509="Abierto",D509="Media"),RANK(S509,$S$13:$S$767,0)+COUNTIF($S$13:S509,S509)-1+MAX(N:N,Q:Q),"")</f>
        <v/>
      </c>
      <c r="U509" s="74" t="str">
        <f>IF(AND(C509="Abierto",D509="Baja"),A509,"")</f>
        <v/>
      </c>
      <c r="V509" s="74" t="str">
        <f ca="1">IF(AND(C509="Abierto",D509="Baja"),TODAY()-E509,"")</f>
        <v/>
      </c>
      <c r="W509" s="74" t="str">
        <f>IF(AND(C509="Abierto",D509="Baja"),RANK(V509,$V$13:$V$767,0)+COUNTIF($V$13:V509,V509)-1+MAX(N:N,Q:Q,T:T),"")</f>
        <v/>
      </c>
      <c r="X509" s="139" t="str">
        <f>IF(OR(C509="Resuelto",C509=""),"",SUM(N509,Q509,T509,W509))</f>
        <v/>
      </c>
      <c r="Y509" s="139" t="str">
        <f>IF(OR(C509="Resuelto",C509=""),"",SUM(M509,P509,S509,V509))</f>
        <v/>
      </c>
      <c r="Z509" s="139" t="str">
        <f>IF(OR(C509="Resuelto",C509=""),"",SUM(L509,O509,R509,U509))</f>
        <v/>
      </c>
      <c r="AA509" s="28">
        <v>738</v>
      </c>
      <c r="AB509" s="28" t="str">
        <f t="shared" ref="AB509:AB572" ca="1" si="31">IF(ISNA(VLOOKUP(AA509,$X$13:$Z$764,3,FALSE))=TRUE,"",VLOOKUP(AA509,$X$13:$Z$764,3,FALSE))</f>
        <v/>
      </c>
      <c r="AC509" s="75" t="str">
        <f t="shared" ref="AC509:AC572" ca="1" si="32">IF(ISNA(VLOOKUP(AA509,$X$13:$Z$764,2,FALSE))=TRUE,"",VLOOKUP(AA509,$X$13:$Z$764,2,FALSE))</f>
        <v/>
      </c>
      <c r="AH509" s="78" t="str">
        <f>IF(AI509="","",MAX($AH$5:AH508)+1)</f>
        <v/>
      </c>
      <c r="AI509" s="53" t="str">
        <f>IF(G508="","",IF(COUNTIF($AI$11:AI508,G508)=0,G508,""))</f>
        <v/>
      </c>
      <c r="AJ509" s="53" t="str">
        <f t="shared" ref="AJ509:AJ572" si="33">IF(ISNA(VLOOKUP(AA509,$AH$13:$AI$764,2,FALSE))=TRUE,"",VLOOKUP(AA509,$AH$13:$AI$764,2,FALSE))</f>
        <v/>
      </c>
      <c r="AK509" s="135"/>
    </row>
    <row r="510" spans="1:37" x14ac:dyDescent="0.25">
      <c r="A510" s="136"/>
      <c r="B510" s="136"/>
      <c r="C510" s="136"/>
      <c r="D510" s="136"/>
      <c r="E510" s="137"/>
      <c r="F510" s="137"/>
      <c r="G510" s="136"/>
      <c r="H510" s="137"/>
      <c r="I510" s="140" t="str">
        <f t="shared" si="30"/>
        <v/>
      </c>
      <c r="J510" s="140"/>
      <c r="K510" s="140"/>
      <c r="L510" s="74" t="str">
        <f>IF(AND(C510="Abierto",D510="Urgente"),A510,"")</f>
        <v/>
      </c>
      <c r="M510" s="74" t="str">
        <f ca="1">IF(AND(C510="Abierto",D510="Urgente"),TODAY()-E510,"")</f>
        <v/>
      </c>
      <c r="N510" s="74" t="str">
        <f>IF(AND(C510="Abierto",D510="Urgente"),RANK(M510,$M$13:$M$767,0)+COUNTIF($M$13:M510,M510)-1,"")</f>
        <v/>
      </c>
      <c r="O510" s="74" t="str">
        <f>IF(AND(C510="Abierto",D510="Alta"),A510,"")</f>
        <v/>
      </c>
      <c r="P510" s="74" t="str">
        <f ca="1">IF(AND(C510="Abierto",D510="Alta"),TODAY()-E510,"")</f>
        <v/>
      </c>
      <c r="Q510" s="74" t="str">
        <f>IF(AND(C510="Abierto",D510="Alta"),RANK(P510,$P$13:$P$767,0)+COUNTIF($P$13:P510,P510)-1+MAX(N:N),"")</f>
        <v/>
      </c>
      <c r="R510" s="74" t="str">
        <f>IF(AND(C510="Abierto",D510="Media"),A510,"")</f>
        <v/>
      </c>
      <c r="S510" s="74" t="str">
        <f ca="1">IF(AND(C510="Abierto",D510="Media"),TODAY()-E510,"")</f>
        <v/>
      </c>
      <c r="T510" s="74" t="str">
        <f>IF(AND(C510="Abierto",D510="Media"),RANK(S510,$S$13:$S$767,0)+COUNTIF($S$13:S510,S510)-1+MAX(N:N,Q:Q),"")</f>
        <v/>
      </c>
      <c r="U510" s="74" t="str">
        <f>IF(AND(C510="Abierto",D510="Baja"),A510,"")</f>
        <v/>
      </c>
      <c r="V510" s="74" t="str">
        <f ca="1">IF(AND(C510="Abierto",D510="Baja"),TODAY()-E510,"")</f>
        <v/>
      </c>
      <c r="W510" s="74" t="str">
        <f>IF(AND(C510="Abierto",D510="Baja"),RANK(V510,$V$13:$V$767,0)+COUNTIF($V$13:V510,V510)-1+MAX(N:N,Q:Q,T:T),"")</f>
        <v/>
      </c>
      <c r="X510" s="139" t="str">
        <f>IF(OR(C510="Resuelto",C510=""),"",SUM(N510,Q510,T510,W510))</f>
        <v/>
      </c>
      <c r="Y510" s="139" t="str">
        <f>IF(OR(C510="Resuelto",C510=""),"",SUM(M510,P510,S510,V510))</f>
        <v/>
      </c>
      <c r="Z510" s="139" t="str">
        <f>IF(OR(C510="Resuelto",C510=""),"",SUM(L510,O510,R510,U510))</f>
        <v/>
      </c>
      <c r="AA510" s="28">
        <v>739</v>
      </c>
      <c r="AB510" s="28" t="str">
        <f t="shared" ca="1" si="31"/>
        <v/>
      </c>
      <c r="AC510" s="75" t="str">
        <f t="shared" ca="1" si="32"/>
        <v/>
      </c>
      <c r="AH510" s="78" t="str">
        <f>IF(AI510="","",MAX($AH$5:AH509)+1)</f>
        <v/>
      </c>
      <c r="AI510" s="53" t="str">
        <f>IF(G509="","",IF(COUNTIF($AI$11:AI509,G509)=0,G509,""))</f>
        <v/>
      </c>
      <c r="AJ510" s="53" t="str">
        <f t="shared" si="33"/>
        <v/>
      </c>
      <c r="AK510" s="135"/>
    </row>
    <row r="511" spans="1:37" x14ac:dyDescent="0.25">
      <c r="A511" s="136"/>
      <c r="B511" s="136"/>
      <c r="C511" s="136"/>
      <c r="D511" s="136"/>
      <c r="E511" s="137"/>
      <c r="F511" s="137"/>
      <c r="G511" s="136"/>
      <c r="H511" s="137"/>
      <c r="I511" s="140" t="str">
        <f t="shared" si="30"/>
        <v/>
      </c>
      <c r="J511" s="140"/>
      <c r="K511" s="140"/>
      <c r="L511" s="74" t="str">
        <f>IF(AND(C511="Abierto",D511="Urgente"),A511,"")</f>
        <v/>
      </c>
      <c r="M511" s="74" t="str">
        <f ca="1">IF(AND(C511="Abierto",D511="Urgente"),TODAY()-E511,"")</f>
        <v/>
      </c>
      <c r="N511" s="74" t="str">
        <f>IF(AND(C511="Abierto",D511="Urgente"),RANK(M511,$M$13:$M$767,0)+COUNTIF($M$13:M511,M511)-1,"")</f>
        <v/>
      </c>
      <c r="O511" s="74" t="str">
        <f>IF(AND(C511="Abierto",D511="Alta"),A511,"")</f>
        <v/>
      </c>
      <c r="P511" s="74" t="str">
        <f ca="1">IF(AND(C511="Abierto",D511="Alta"),TODAY()-E511,"")</f>
        <v/>
      </c>
      <c r="Q511" s="74" t="str">
        <f>IF(AND(C511="Abierto",D511="Alta"),RANK(P511,$P$13:$P$767,0)+COUNTIF($P$13:P511,P511)-1+MAX(N:N),"")</f>
        <v/>
      </c>
      <c r="R511" s="74" t="str">
        <f>IF(AND(C511="Abierto",D511="Media"),A511,"")</f>
        <v/>
      </c>
      <c r="S511" s="74" t="str">
        <f ca="1">IF(AND(C511="Abierto",D511="Media"),TODAY()-E511,"")</f>
        <v/>
      </c>
      <c r="T511" s="74" t="str">
        <f>IF(AND(C511="Abierto",D511="Media"),RANK(S511,$S$13:$S$767,0)+COUNTIF($S$13:S511,S511)-1+MAX(N:N,Q:Q),"")</f>
        <v/>
      </c>
      <c r="U511" s="74" t="str">
        <f>IF(AND(C511="Abierto",D511="Baja"),A511,"")</f>
        <v/>
      </c>
      <c r="V511" s="74" t="str">
        <f ca="1">IF(AND(C511="Abierto",D511="Baja"),TODAY()-E511,"")</f>
        <v/>
      </c>
      <c r="W511" s="74" t="str">
        <f>IF(AND(C511="Abierto",D511="Baja"),RANK(V511,$V$13:$V$767,0)+COUNTIF($V$13:V511,V511)-1+MAX(N:N,Q:Q,T:T),"")</f>
        <v/>
      </c>
      <c r="X511" s="139" t="str">
        <f>IF(OR(C511="Resuelto",C511=""),"",SUM(N511,Q511,T511,W511))</f>
        <v/>
      </c>
      <c r="Y511" s="139" t="str">
        <f>IF(OR(C511="Resuelto",C511=""),"",SUM(M511,P511,S511,V511))</f>
        <v/>
      </c>
      <c r="Z511" s="139" t="str">
        <f>IF(OR(C511="Resuelto",C511=""),"",SUM(L511,O511,R511,U511))</f>
        <v/>
      </c>
      <c r="AA511" s="28">
        <v>740</v>
      </c>
      <c r="AB511" s="28" t="str">
        <f t="shared" ca="1" si="31"/>
        <v/>
      </c>
      <c r="AC511" s="75" t="str">
        <f t="shared" ca="1" si="32"/>
        <v/>
      </c>
      <c r="AH511" s="78" t="str">
        <f>IF(AI511="","",MAX($AH$5:AH510)+1)</f>
        <v/>
      </c>
      <c r="AI511" s="53" t="str">
        <f>IF(G510="","",IF(COUNTIF($AI$11:AI510,G510)=0,G510,""))</f>
        <v/>
      </c>
      <c r="AJ511" s="53" t="str">
        <f t="shared" si="33"/>
        <v/>
      </c>
      <c r="AK511" s="135"/>
    </row>
    <row r="512" spans="1:37" x14ac:dyDescent="0.25">
      <c r="A512" s="136"/>
      <c r="B512" s="136"/>
      <c r="C512" s="136"/>
      <c r="D512" s="136"/>
      <c r="E512" s="137"/>
      <c r="F512" s="137"/>
      <c r="G512" s="136"/>
      <c r="H512" s="137"/>
      <c r="I512" s="140" t="str">
        <f t="shared" si="30"/>
        <v/>
      </c>
      <c r="J512" s="140"/>
      <c r="K512" s="140"/>
      <c r="L512" s="74" t="str">
        <f>IF(AND(C512="Abierto",D512="Urgente"),A512,"")</f>
        <v/>
      </c>
      <c r="M512" s="74" t="str">
        <f ca="1">IF(AND(C512="Abierto",D512="Urgente"),TODAY()-E512,"")</f>
        <v/>
      </c>
      <c r="N512" s="74" t="str">
        <f>IF(AND(C512="Abierto",D512="Urgente"),RANK(M512,$M$13:$M$767,0)+COUNTIF($M$13:M512,M512)-1,"")</f>
        <v/>
      </c>
      <c r="O512" s="74" t="str">
        <f>IF(AND(C512="Abierto",D512="Alta"),A512,"")</f>
        <v/>
      </c>
      <c r="P512" s="74" t="str">
        <f ca="1">IF(AND(C512="Abierto",D512="Alta"),TODAY()-E512,"")</f>
        <v/>
      </c>
      <c r="Q512" s="74" t="str">
        <f>IF(AND(C512="Abierto",D512="Alta"),RANK(P512,$P$13:$P$767,0)+COUNTIF($P$13:P512,P512)-1+MAX(N:N),"")</f>
        <v/>
      </c>
      <c r="R512" s="74" t="str">
        <f>IF(AND(C512="Abierto",D512="Media"),A512,"")</f>
        <v/>
      </c>
      <c r="S512" s="74" t="str">
        <f ca="1">IF(AND(C512="Abierto",D512="Media"),TODAY()-E512,"")</f>
        <v/>
      </c>
      <c r="T512" s="74" t="str">
        <f>IF(AND(C512="Abierto",D512="Media"),RANK(S512,$S$13:$S$767,0)+COUNTIF($S$13:S512,S512)-1+MAX(N:N,Q:Q),"")</f>
        <v/>
      </c>
      <c r="U512" s="74" t="str">
        <f>IF(AND(C512="Abierto",D512="Baja"),A512,"")</f>
        <v/>
      </c>
      <c r="V512" s="74" t="str">
        <f ca="1">IF(AND(C512="Abierto",D512="Baja"),TODAY()-E512,"")</f>
        <v/>
      </c>
      <c r="W512" s="74" t="str">
        <f>IF(AND(C512="Abierto",D512="Baja"),RANK(V512,$V$13:$V$767,0)+COUNTIF($V$13:V512,V512)-1+MAX(N:N,Q:Q,T:T),"")</f>
        <v/>
      </c>
      <c r="X512" s="139" t="str">
        <f>IF(OR(C512="Resuelto",C512=""),"",SUM(N512,Q512,T512,W512))</f>
        <v/>
      </c>
      <c r="Y512" s="139" t="str">
        <f>IF(OR(C512="Resuelto",C512=""),"",SUM(M512,P512,S512,V512))</f>
        <v/>
      </c>
      <c r="Z512" s="139" t="str">
        <f>IF(OR(C512="Resuelto",C512=""),"",SUM(L512,O512,R512,U512))</f>
        <v/>
      </c>
      <c r="AA512" s="28">
        <v>741</v>
      </c>
      <c r="AB512" s="28" t="str">
        <f t="shared" ca="1" si="31"/>
        <v/>
      </c>
      <c r="AC512" s="75" t="str">
        <f t="shared" ca="1" si="32"/>
        <v/>
      </c>
      <c r="AH512" s="78" t="str">
        <f>IF(AI512="","",MAX($AH$5:AH511)+1)</f>
        <v/>
      </c>
      <c r="AI512" s="53" t="str">
        <f>IF(G511="","",IF(COUNTIF($AI$11:AI511,G511)=0,G511,""))</f>
        <v/>
      </c>
      <c r="AJ512" s="53" t="str">
        <f t="shared" si="33"/>
        <v/>
      </c>
      <c r="AK512" s="135"/>
    </row>
    <row r="513" spans="1:37" x14ac:dyDescent="0.25">
      <c r="A513" s="136"/>
      <c r="B513" s="136"/>
      <c r="C513" s="136"/>
      <c r="D513" s="136"/>
      <c r="E513" s="137"/>
      <c r="F513" s="137"/>
      <c r="G513" s="136"/>
      <c r="H513" s="137"/>
      <c r="I513" s="140" t="str">
        <f t="shared" si="30"/>
        <v/>
      </c>
      <c r="J513" s="140"/>
      <c r="K513" s="140"/>
      <c r="L513" s="74" t="str">
        <f>IF(AND(C513="Abierto",D513="Urgente"),A513,"")</f>
        <v/>
      </c>
      <c r="M513" s="74" t="str">
        <f ca="1">IF(AND(C513="Abierto",D513="Urgente"),TODAY()-E513,"")</f>
        <v/>
      </c>
      <c r="N513" s="74" t="str">
        <f>IF(AND(C513="Abierto",D513="Urgente"),RANK(M513,$M$13:$M$767,0)+COUNTIF($M$13:M513,M513)-1,"")</f>
        <v/>
      </c>
      <c r="O513" s="74" t="str">
        <f>IF(AND(C513="Abierto",D513="Alta"),A513,"")</f>
        <v/>
      </c>
      <c r="P513" s="74" t="str">
        <f ca="1">IF(AND(C513="Abierto",D513="Alta"),TODAY()-E513,"")</f>
        <v/>
      </c>
      <c r="Q513" s="74" t="str">
        <f>IF(AND(C513="Abierto",D513="Alta"),RANK(P513,$P$13:$P$767,0)+COUNTIF($P$13:P513,P513)-1+MAX(N:N),"")</f>
        <v/>
      </c>
      <c r="R513" s="74" t="str">
        <f>IF(AND(C513="Abierto",D513="Media"),A513,"")</f>
        <v/>
      </c>
      <c r="S513" s="74" t="str">
        <f ca="1">IF(AND(C513="Abierto",D513="Media"),TODAY()-E513,"")</f>
        <v/>
      </c>
      <c r="T513" s="74" t="str">
        <f>IF(AND(C513="Abierto",D513="Media"),RANK(S513,$S$13:$S$767,0)+COUNTIF($S$13:S513,S513)-1+MAX(N:N,Q:Q),"")</f>
        <v/>
      </c>
      <c r="U513" s="74" t="str">
        <f>IF(AND(C513="Abierto",D513="Baja"),A513,"")</f>
        <v/>
      </c>
      <c r="V513" s="74" t="str">
        <f ca="1">IF(AND(C513="Abierto",D513="Baja"),TODAY()-E513,"")</f>
        <v/>
      </c>
      <c r="W513" s="74" t="str">
        <f>IF(AND(C513="Abierto",D513="Baja"),RANK(V513,$V$13:$V$767,0)+COUNTIF($V$13:V513,V513)-1+MAX(N:N,Q:Q,T:T),"")</f>
        <v/>
      </c>
      <c r="X513" s="139" t="str">
        <f>IF(OR(C513="Resuelto",C513=""),"",SUM(N513,Q513,T513,W513))</f>
        <v/>
      </c>
      <c r="Y513" s="139" t="str">
        <f>IF(OR(C513="Resuelto",C513=""),"",SUM(M513,P513,S513,V513))</f>
        <v/>
      </c>
      <c r="Z513" s="139" t="str">
        <f>IF(OR(C513="Resuelto",C513=""),"",SUM(L513,O513,R513,U513))</f>
        <v/>
      </c>
      <c r="AA513" s="28">
        <v>742</v>
      </c>
      <c r="AB513" s="28" t="str">
        <f t="shared" ca="1" si="31"/>
        <v/>
      </c>
      <c r="AC513" s="75" t="str">
        <f t="shared" ca="1" si="32"/>
        <v/>
      </c>
      <c r="AH513" s="78" t="str">
        <f>IF(AI513="","",MAX($AH$5:AH512)+1)</f>
        <v/>
      </c>
      <c r="AI513" s="53" t="str">
        <f>IF(G512="","",IF(COUNTIF($AI$11:AI512,G512)=0,G512,""))</f>
        <v/>
      </c>
      <c r="AJ513" s="53" t="str">
        <f t="shared" si="33"/>
        <v/>
      </c>
      <c r="AK513" s="135"/>
    </row>
    <row r="514" spans="1:37" x14ac:dyDescent="0.25">
      <c r="A514" s="136"/>
      <c r="B514" s="136"/>
      <c r="C514" s="136"/>
      <c r="D514" s="136"/>
      <c r="E514" s="137"/>
      <c r="F514" s="137"/>
      <c r="G514" s="136"/>
      <c r="H514" s="137"/>
      <c r="I514" s="140" t="str">
        <f t="shared" si="30"/>
        <v/>
      </c>
      <c r="J514" s="140"/>
      <c r="K514" s="140"/>
      <c r="L514" s="74" t="str">
        <f>IF(AND(C514="Abierto",D514="Urgente"),A514,"")</f>
        <v/>
      </c>
      <c r="M514" s="74" t="str">
        <f ca="1">IF(AND(C514="Abierto",D514="Urgente"),TODAY()-E514,"")</f>
        <v/>
      </c>
      <c r="N514" s="74" t="str">
        <f>IF(AND(C514="Abierto",D514="Urgente"),RANK(M514,$M$13:$M$767,0)+COUNTIF($M$13:M514,M514)-1,"")</f>
        <v/>
      </c>
      <c r="O514" s="74" t="str">
        <f>IF(AND(C514="Abierto",D514="Alta"),A514,"")</f>
        <v/>
      </c>
      <c r="P514" s="74" t="str">
        <f ca="1">IF(AND(C514="Abierto",D514="Alta"),TODAY()-E514,"")</f>
        <v/>
      </c>
      <c r="Q514" s="74" t="str">
        <f>IF(AND(C514="Abierto",D514="Alta"),RANK(P514,$P$13:$P$767,0)+COUNTIF($P$13:P514,P514)-1+MAX(N:N),"")</f>
        <v/>
      </c>
      <c r="R514" s="74" t="str">
        <f>IF(AND(C514="Abierto",D514="Media"),A514,"")</f>
        <v/>
      </c>
      <c r="S514" s="74" t="str">
        <f ca="1">IF(AND(C514="Abierto",D514="Media"),TODAY()-E514,"")</f>
        <v/>
      </c>
      <c r="T514" s="74" t="str">
        <f>IF(AND(C514="Abierto",D514="Media"),RANK(S514,$S$13:$S$767,0)+COUNTIF($S$13:S514,S514)-1+MAX(N:N,Q:Q),"")</f>
        <v/>
      </c>
      <c r="U514" s="74" t="str">
        <f>IF(AND(C514="Abierto",D514="Baja"),A514,"")</f>
        <v/>
      </c>
      <c r="V514" s="74" t="str">
        <f ca="1">IF(AND(C514="Abierto",D514="Baja"),TODAY()-E514,"")</f>
        <v/>
      </c>
      <c r="W514" s="74" t="str">
        <f>IF(AND(C514="Abierto",D514="Baja"),RANK(V514,$V$13:$V$767,0)+COUNTIF($V$13:V514,V514)-1+MAX(N:N,Q:Q,T:T),"")</f>
        <v/>
      </c>
      <c r="X514" s="139" t="str">
        <f>IF(OR(C514="Resuelto",C514=""),"",SUM(N514,Q514,T514,W514))</f>
        <v/>
      </c>
      <c r="Y514" s="139" t="str">
        <f>IF(OR(C514="Resuelto",C514=""),"",SUM(M514,P514,S514,V514))</f>
        <v/>
      </c>
      <c r="Z514" s="139" t="str">
        <f>IF(OR(C514="Resuelto",C514=""),"",SUM(L514,O514,R514,U514))</f>
        <v/>
      </c>
      <c r="AA514" s="28">
        <v>743</v>
      </c>
      <c r="AB514" s="28" t="str">
        <f t="shared" ca="1" si="31"/>
        <v/>
      </c>
      <c r="AC514" s="75" t="str">
        <f t="shared" ca="1" si="32"/>
        <v/>
      </c>
      <c r="AH514" s="78" t="str">
        <f>IF(AI514="","",MAX($AH$5:AH513)+1)</f>
        <v/>
      </c>
      <c r="AI514" s="53" t="str">
        <f>IF(G513="","",IF(COUNTIF($AI$11:AI513,G513)=0,G513,""))</f>
        <v/>
      </c>
      <c r="AJ514" s="53" t="str">
        <f t="shared" si="33"/>
        <v/>
      </c>
      <c r="AK514" s="135"/>
    </row>
    <row r="515" spans="1:37" x14ac:dyDescent="0.25">
      <c r="A515" s="136"/>
      <c r="B515" s="136"/>
      <c r="C515" s="136"/>
      <c r="D515" s="136"/>
      <c r="E515" s="137"/>
      <c r="F515" s="137"/>
      <c r="G515" s="136"/>
      <c r="H515" s="137"/>
      <c r="I515" s="140" t="str">
        <f t="shared" si="30"/>
        <v/>
      </c>
      <c r="J515" s="140"/>
      <c r="K515" s="140"/>
      <c r="L515" s="74" t="str">
        <f>IF(AND(C515="Abierto",D515="Urgente"),A515,"")</f>
        <v/>
      </c>
      <c r="M515" s="74" t="str">
        <f ca="1">IF(AND(C515="Abierto",D515="Urgente"),TODAY()-E515,"")</f>
        <v/>
      </c>
      <c r="N515" s="74" t="str">
        <f>IF(AND(C515="Abierto",D515="Urgente"),RANK(M515,$M$13:$M$767,0)+COUNTIF($M$13:M515,M515)-1,"")</f>
        <v/>
      </c>
      <c r="O515" s="74" t="str">
        <f>IF(AND(C515="Abierto",D515="Alta"),A515,"")</f>
        <v/>
      </c>
      <c r="P515" s="74" t="str">
        <f ca="1">IF(AND(C515="Abierto",D515="Alta"),TODAY()-E515,"")</f>
        <v/>
      </c>
      <c r="Q515" s="74" t="str">
        <f>IF(AND(C515="Abierto",D515="Alta"),RANK(P515,$P$13:$P$767,0)+COUNTIF($P$13:P515,P515)-1+MAX(N:N),"")</f>
        <v/>
      </c>
      <c r="R515" s="74" t="str">
        <f>IF(AND(C515="Abierto",D515="Media"),A515,"")</f>
        <v/>
      </c>
      <c r="S515" s="74" t="str">
        <f ca="1">IF(AND(C515="Abierto",D515="Media"),TODAY()-E515,"")</f>
        <v/>
      </c>
      <c r="T515" s="74" t="str">
        <f>IF(AND(C515="Abierto",D515="Media"),RANK(S515,$S$13:$S$767,0)+COUNTIF($S$13:S515,S515)-1+MAX(N:N,Q:Q),"")</f>
        <v/>
      </c>
      <c r="U515" s="74" t="str">
        <f>IF(AND(C515="Abierto",D515="Baja"),A515,"")</f>
        <v/>
      </c>
      <c r="V515" s="74" t="str">
        <f ca="1">IF(AND(C515="Abierto",D515="Baja"),TODAY()-E515,"")</f>
        <v/>
      </c>
      <c r="W515" s="74" t="str">
        <f>IF(AND(C515="Abierto",D515="Baja"),RANK(V515,$V$13:$V$767,0)+COUNTIF($V$13:V515,V515)-1+MAX(N:N,Q:Q,T:T),"")</f>
        <v/>
      </c>
      <c r="X515" s="139" t="str">
        <f>IF(OR(C515="Resuelto",C515=""),"",SUM(N515,Q515,T515,W515))</f>
        <v/>
      </c>
      <c r="Y515" s="139" t="str">
        <f>IF(OR(C515="Resuelto",C515=""),"",SUM(M515,P515,S515,V515))</f>
        <v/>
      </c>
      <c r="Z515" s="139" t="str">
        <f>IF(OR(C515="Resuelto",C515=""),"",SUM(L515,O515,R515,U515))</f>
        <v/>
      </c>
      <c r="AA515" s="28">
        <v>744</v>
      </c>
      <c r="AB515" s="28" t="str">
        <f t="shared" ca="1" si="31"/>
        <v/>
      </c>
      <c r="AC515" s="75" t="str">
        <f t="shared" ca="1" si="32"/>
        <v/>
      </c>
      <c r="AH515" s="78" t="str">
        <f>IF(AI515="","",MAX($AH$5:AH514)+1)</f>
        <v/>
      </c>
      <c r="AI515" s="53" t="str">
        <f>IF(G514="","",IF(COUNTIF($AI$11:AI514,G514)=0,G514,""))</f>
        <v/>
      </c>
      <c r="AJ515" s="53" t="str">
        <f t="shared" si="33"/>
        <v/>
      </c>
      <c r="AK515" s="135"/>
    </row>
    <row r="516" spans="1:37" x14ac:dyDescent="0.25">
      <c r="A516" s="136"/>
      <c r="B516" s="136"/>
      <c r="C516" s="136"/>
      <c r="D516" s="136"/>
      <c r="E516" s="137"/>
      <c r="F516" s="137"/>
      <c r="G516" s="136"/>
      <c r="H516" s="137"/>
      <c r="I516" s="140" t="str">
        <f t="shared" si="30"/>
        <v/>
      </c>
      <c r="J516" s="140"/>
      <c r="K516" s="140"/>
      <c r="L516" s="74" t="str">
        <f>IF(AND(C516="Abierto",D516="Urgente"),A516,"")</f>
        <v/>
      </c>
      <c r="M516" s="74" t="str">
        <f ca="1">IF(AND(C516="Abierto",D516="Urgente"),TODAY()-E516,"")</f>
        <v/>
      </c>
      <c r="N516" s="74" t="str">
        <f>IF(AND(C516="Abierto",D516="Urgente"),RANK(M516,$M$13:$M$767,0)+COUNTIF($M$13:M516,M516)-1,"")</f>
        <v/>
      </c>
      <c r="O516" s="74" t="str">
        <f>IF(AND(C516="Abierto",D516="Alta"),A516,"")</f>
        <v/>
      </c>
      <c r="P516" s="74" t="str">
        <f ca="1">IF(AND(C516="Abierto",D516="Alta"),TODAY()-E516,"")</f>
        <v/>
      </c>
      <c r="Q516" s="74" t="str">
        <f>IF(AND(C516="Abierto",D516="Alta"),RANK(P516,$P$13:$P$767,0)+COUNTIF($P$13:P516,P516)-1+MAX(N:N),"")</f>
        <v/>
      </c>
      <c r="R516" s="74" t="str">
        <f>IF(AND(C516="Abierto",D516="Media"),A516,"")</f>
        <v/>
      </c>
      <c r="S516" s="74" t="str">
        <f ca="1">IF(AND(C516="Abierto",D516="Media"),TODAY()-E516,"")</f>
        <v/>
      </c>
      <c r="T516" s="74" t="str">
        <f>IF(AND(C516="Abierto",D516="Media"),RANK(S516,$S$13:$S$767,0)+COUNTIF($S$13:S516,S516)-1+MAX(N:N,Q:Q),"")</f>
        <v/>
      </c>
      <c r="U516" s="74" t="str">
        <f>IF(AND(C516="Abierto",D516="Baja"),A516,"")</f>
        <v/>
      </c>
      <c r="V516" s="74" t="str">
        <f ca="1">IF(AND(C516="Abierto",D516="Baja"),TODAY()-E516,"")</f>
        <v/>
      </c>
      <c r="W516" s="74" t="str">
        <f>IF(AND(C516="Abierto",D516="Baja"),RANK(V516,$V$13:$V$767,0)+COUNTIF($V$13:V516,V516)-1+MAX(N:N,Q:Q,T:T),"")</f>
        <v/>
      </c>
      <c r="X516" s="139" t="str">
        <f>IF(OR(C516="Resuelto",C516=""),"",SUM(N516,Q516,T516,W516))</f>
        <v/>
      </c>
      <c r="Y516" s="139" t="str">
        <f>IF(OR(C516="Resuelto",C516=""),"",SUM(M516,P516,S516,V516))</f>
        <v/>
      </c>
      <c r="Z516" s="139" t="str">
        <f>IF(OR(C516="Resuelto",C516=""),"",SUM(L516,O516,R516,U516))</f>
        <v/>
      </c>
      <c r="AA516" s="28">
        <v>745</v>
      </c>
      <c r="AB516" s="28" t="str">
        <f t="shared" ca="1" si="31"/>
        <v/>
      </c>
      <c r="AC516" s="75" t="str">
        <f t="shared" ca="1" si="32"/>
        <v/>
      </c>
      <c r="AH516" s="78" t="str">
        <f>IF(AI516="","",MAX($AH$5:AH515)+1)</f>
        <v/>
      </c>
      <c r="AI516" s="53" t="str">
        <f>IF(G515="","",IF(COUNTIF($AI$11:AI515,G515)=0,G515,""))</f>
        <v/>
      </c>
      <c r="AJ516" s="53" t="str">
        <f t="shared" si="33"/>
        <v/>
      </c>
      <c r="AK516" s="135"/>
    </row>
    <row r="517" spans="1:37" x14ac:dyDescent="0.25">
      <c r="A517" s="136"/>
      <c r="B517" s="136"/>
      <c r="C517" s="136"/>
      <c r="D517" s="136"/>
      <c r="E517" s="137"/>
      <c r="F517" s="137"/>
      <c r="G517" s="136"/>
      <c r="H517" s="137"/>
      <c r="I517" s="140" t="str">
        <f t="shared" si="30"/>
        <v/>
      </c>
      <c r="J517" s="140"/>
      <c r="K517" s="140"/>
      <c r="L517" s="74" t="str">
        <f>IF(AND(C517="Abierto",D517="Urgente"),A517,"")</f>
        <v/>
      </c>
      <c r="M517" s="74" t="str">
        <f ca="1">IF(AND(C517="Abierto",D517="Urgente"),TODAY()-E517,"")</f>
        <v/>
      </c>
      <c r="N517" s="74" t="str">
        <f>IF(AND(C517="Abierto",D517="Urgente"),RANK(M517,$M$13:$M$767,0)+COUNTIF($M$13:M517,M517)-1,"")</f>
        <v/>
      </c>
      <c r="O517" s="74" t="str">
        <f>IF(AND(C517="Abierto",D517="Alta"),A517,"")</f>
        <v/>
      </c>
      <c r="P517" s="74" t="str">
        <f ca="1">IF(AND(C517="Abierto",D517="Alta"),TODAY()-E517,"")</f>
        <v/>
      </c>
      <c r="Q517" s="74" t="str">
        <f>IF(AND(C517="Abierto",D517="Alta"),RANK(P517,$P$13:$P$767,0)+COUNTIF($P$13:P517,P517)-1+MAX(N:N),"")</f>
        <v/>
      </c>
      <c r="R517" s="74" t="str">
        <f>IF(AND(C517="Abierto",D517="Media"),A517,"")</f>
        <v/>
      </c>
      <c r="S517" s="74" t="str">
        <f ca="1">IF(AND(C517="Abierto",D517="Media"),TODAY()-E517,"")</f>
        <v/>
      </c>
      <c r="T517" s="74" t="str">
        <f>IF(AND(C517="Abierto",D517="Media"),RANK(S517,$S$13:$S$767,0)+COUNTIF($S$13:S517,S517)-1+MAX(N:N,Q:Q),"")</f>
        <v/>
      </c>
      <c r="U517" s="74" t="str">
        <f>IF(AND(C517="Abierto",D517="Baja"),A517,"")</f>
        <v/>
      </c>
      <c r="V517" s="74" t="str">
        <f ca="1">IF(AND(C517="Abierto",D517="Baja"),TODAY()-E517,"")</f>
        <v/>
      </c>
      <c r="W517" s="74" t="str">
        <f>IF(AND(C517="Abierto",D517="Baja"),RANK(V517,$V$13:$V$767,0)+COUNTIF($V$13:V517,V517)-1+MAX(N:N,Q:Q,T:T),"")</f>
        <v/>
      </c>
      <c r="X517" s="139" t="str">
        <f>IF(OR(C517="Resuelto",C517=""),"",SUM(N517,Q517,T517,W517))</f>
        <v/>
      </c>
      <c r="Y517" s="139" t="str">
        <f>IF(OR(C517="Resuelto",C517=""),"",SUM(M517,P517,S517,V517))</f>
        <v/>
      </c>
      <c r="Z517" s="139" t="str">
        <f>IF(OR(C517="Resuelto",C517=""),"",SUM(L517,O517,R517,U517))</f>
        <v/>
      </c>
      <c r="AA517" s="28">
        <v>746</v>
      </c>
      <c r="AB517" s="28" t="str">
        <f t="shared" ca="1" si="31"/>
        <v/>
      </c>
      <c r="AC517" s="75" t="str">
        <f t="shared" ca="1" si="32"/>
        <v/>
      </c>
      <c r="AH517" s="78" t="str">
        <f>IF(AI517="","",MAX($AH$5:AH516)+1)</f>
        <v/>
      </c>
      <c r="AI517" s="53" t="str">
        <f>IF(G516="","",IF(COUNTIF($AI$11:AI516,G516)=0,G516,""))</f>
        <v/>
      </c>
      <c r="AJ517" s="53" t="str">
        <f t="shared" si="33"/>
        <v/>
      </c>
      <c r="AK517" s="135"/>
    </row>
    <row r="518" spans="1:37" x14ac:dyDescent="0.25">
      <c r="A518" s="136"/>
      <c r="B518" s="136"/>
      <c r="C518" s="136"/>
      <c r="D518" s="136"/>
      <c r="E518" s="137"/>
      <c r="F518" s="137"/>
      <c r="G518" s="136"/>
      <c r="H518" s="137"/>
      <c r="I518" s="140" t="str">
        <f t="shared" si="30"/>
        <v/>
      </c>
      <c r="J518" s="140"/>
      <c r="K518" s="140"/>
      <c r="L518" s="74" t="str">
        <f>IF(AND(C518="Abierto",D518="Urgente"),A518,"")</f>
        <v/>
      </c>
      <c r="M518" s="74" t="str">
        <f ca="1">IF(AND(C518="Abierto",D518="Urgente"),TODAY()-E518,"")</f>
        <v/>
      </c>
      <c r="N518" s="74" t="str">
        <f>IF(AND(C518="Abierto",D518="Urgente"),RANK(M518,$M$13:$M$767,0)+COUNTIF($M$13:M518,M518)-1,"")</f>
        <v/>
      </c>
      <c r="O518" s="74" t="str">
        <f>IF(AND(C518="Abierto",D518="Alta"),A518,"")</f>
        <v/>
      </c>
      <c r="P518" s="74" t="str">
        <f ca="1">IF(AND(C518="Abierto",D518="Alta"),TODAY()-E518,"")</f>
        <v/>
      </c>
      <c r="Q518" s="74" t="str">
        <f>IF(AND(C518="Abierto",D518="Alta"),RANK(P518,$P$13:$P$767,0)+COUNTIF($P$13:P518,P518)-1+MAX(N:N),"")</f>
        <v/>
      </c>
      <c r="R518" s="74" t="str">
        <f>IF(AND(C518="Abierto",D518="Media"),A518,"")</f>
        <v/>
      </c>
      <c r="S518" s="74" t="str">
        <f ca="1">IF(AND(C518="Abierto",D518="Media"),TODAY()-E518,"")</f>
        <v/>
      </c>
      <c r="T518" s="74" t="str">
        <f>IF(AND(C518="Abierto",D518="Media"),RANK(S518,$S$13:$S$767,0)+COUNTIF($S$13:S518,S518)-1+MAX(N:N,Q:Q),"")</f>
        <v/>
      </c>
      <c r="U518" s="74" t="str">
        <f>IF(AND(C518="Abierto",D518="Baja"),A518,"")</f>
        <v/>
      </c>
      <c r="V518" s="74" t="str">
        <f ca="1">IF(AND(C518="Abierto",D518="Baja"),TODAY()-E518,"")</f>
        <v/>
      </c>
      <c r="W518" s="74" t="str">
        <f>IF(AND(C518="Abierto",D518="Baja"),RANK(V518,$V$13:$V$767,0)+COUNTIF($V$13:V518,V518)-1+MAX(N:N,Q:Q,T:T),"")</f>
        <v/>
      </c>
      <c r="X518" s="139" t="str">
        <f>IF(OR(C518="Resuelto",C518=""),"",SUM(N518,Q518,T518,W518))</f>
        <v/>
      </c>
      <c r="Y518" s="139" t="str">
        <f>IF(OR(C518="Resuelto",C518=""),"",SUM(M518,P518,S518,V518))</f>
        <v/>
      </c>
      <c r="Z518" s="139" t="str">
        <f>IF(OR(C518="Resuelto",C518=""),"",SUM(L518,O518,R518,U518))</f>
        <v/>
      </c>
      <c r="AA518" s="28">
        <v>747</v>
      </c>
      <c r="AB518" s="28" t="str">
        <f t="shared" ca="1" si="31"/>
        <v/>
      </c>
      <c r="AC518" s="75" t="str">
        <f t="shared" ca="1" si="32"/>
        <v/>
      </c>
      <c r="AH518" s="78" t="str">
        <f>IF(AI518="","",MAX($AH$5:AH517)+1)</f>
        <v/>
      </c>
      <c r="AI518" s="53" t="str">
        <f>IF(G517="","",IF(COUNTIF($AI$11:AI517,G517)=0,G517,""))</f>
        <v/>
      </c>
      <c r="AJ518" s="53" t="str">
        <f t="shared" si="33"/>
        <v/>
      </c>
      <c r="AK518" s="135"/>
    </row>
    <row r="519" spans="1:37" x14ac:dyDescent="0.25">
      <c r="A519" s="136"/>
      <c r="B519" s="136"/>
      <c r="C519" s="136"/>
      <c r="D519" s="136"/>
      <c r="E519" s="137"/>
      <c r="F519" s="137"/>
      <c r="G519" s="136"/>
      <c r="H519" s="137"/>
      <c r="I519" s="140" t="str">
        <f t="shared" si="30"/>
        <v/>
      </c>
      <c r="J519" s="140"/>
      <c r="K519" s="140"/>
      <c r="L519" s="74" t="str">
        <f>IF(AND(C519="Abierto",D519="Urgente"),A519,"")</f>
        <v/>
      </c>
      <c r="M519" s="74" t="str">
        <f ca="1">IF(AND(C519="Abierto",D519="Urgente"),TODAY()-E519,"")</f>
        <v/>
      </c>
      <c r="N519" s="74" t="str">
        <f>IF(AND(C519="Abierto",D519="Urgente"),RANK(M519,$M$13:$M$767,0)+COUNTIF($M$13:M519,M519)-1,"")</f>
        <v/>
      </c>
      <c r="O519" s="74" t="str">
        <f>IF(AND(C519="Abierto",D519="Alta"),A519,"")</f>
        <v/>
      </c>
      <c r="P519" s="74" t="str">
        <f ca="1">IF(AND(C519="Abierto",D519="Alta"),TODAY()-E519,"")</f>
        <v/>
      </c>
      <c r="Q519" s="74" t="str">
        <f>IF(AND(C519="Abierto",D519="Alta"),RANK(P519,$P$13:$P$767,0)+COUNTIF($P$13:P519,P519)-1+MAX(N:N),"")</f>
        <v/>
      </c>
      <c r="R519" s="74" t="str">
        <f>IF(AND(C519="Abierto",D519="Media"),A519,"")</f>
        <v/>
      </c>
      <c r="S519" s="74" t="str">
        <f ca="1">IF(AND(C519="Abierto",D519="Media"),TODAY()-E519,"")</f>
        <v/>
      </c>
      <c r="T519" s="74" t="str">
        <f>IF(AND(C519="Abierto",D519="Media"),RANK(S519,$S$13:$S$767,0)+COUNTIF($S$13:S519,S519)-1+MAX(N:N,Q:Q),"")</f>
        <v/>
      </c>
      <c r="U519" s="74" t="str">
        <f>IF(AND(C519="Abierto",D519="Baja"),A519,"")</f>
        <v/>
      </c>
      <c r="V519" s="74" t="str">
        <f ca="1">IF(AND(C519="Abierto",D519="Baja"),TODAY()-E519,"")</f>
        <v/>
      </c>
      <c r="W519" s="74" t="str">
        <f>IF(AND(C519="Abierto",D519="Baja"),RANK(V519,$V$13:$V$767,0)+COUNTIF($V$13:V519,V519)-1+MAX(N:N,Q:Q,T:T),"")</f>
        <v/>
      </c>
      <c r="X519" s="139" t="str">
        <f>IF(OR(C519="Resuelto",C519=""),"",SUM(N519,Q519,T519,W519))</f>
        <v/>
      </c>
      <c r="Y519" s="139" t="str">
        <f>IF(OR(C519="Resuelto",C519=""),"",SUM(M519,P519,S519,V519))</f>
        <v/>
      </c>
      <c r="Z519" s="139" t="str">
        <f>IF(OR(C519="Resuelto",C519=""),"",SUM(L519,O519,R519,U519))</f>
        <v/>
      </c>
      <c r="AA519" s="28">
        <v>748</v>
      </c>
      <c r="AB519" s="28" t="str">
        <f t="shared" ca="1" si="31"/>
        <v/>
      </c>
      <c r="AC519" s="75" t="str">
        <f t="shared" ca="1" si="32"/>
        <v/>
      </c>
      <c r="AH519" s="78" t="str">
        <f>IF(AI519="","",MAX($AH$5:AH518)+1)</f>
        <v/>
      </c>
      <c r="AI519" s="53" t="str">
        <f>IF(G518="","",IF(COUNTIF($AI$11:AI518,G518)=0,G518,""))</f>
        <v/>
      </c>
      <c r="AJ519" s="53" t="str">
        <f t="shared" si="33"/>
        <v/>
      </c>
      <c r="AK519" s="135"/>
    </row>
    <row r="520" spans="1:37" x14ac:dyDescent="0.25">
      <c r="A520" s="136"/>
      <c r="B520" s="136"/>
      <c r="C520" s="136"/>
      <c r="D520" s="136"/>
      <c r="E520" s="137"/>
      <c r="F520" s="137"/>
      <c r="G520" s="136"/>
      <c r="H520" s="137"/>
      <c r="I520" s="140" t="str">
        <f t="shared" si="30"/>
        <v/>
      </c>
      <c r="J520" s="140"/>
      <c r="K520" s="140"/>
      <c r="L520" s="74" t="str">
        <f>IF(AND(C520="Abierto",D520="Urgente"),A520,"")</f>
        <v/>
      </c>
      <c r="M520" s="74" t="str">
        <f ca="1">IF(AND(C520="Abierto",D520="Urgente"),TODAY()-E520,"")</f>
        <v/>
      </c>
      <c r="N520" s="74" t="str">
        <f>IF(AND(C520="Abierto",D520="Urgente"),RANK(M520,$M$13:$M$767,0)+COUNTIF($M$13:M520,M520)-1,"")</f>
        <v/>
      </c>
      <c r="O520" s="74" t="str">
        <f>IF(AND(C520="Abierto",D520="Alta"),A520,"")</f>
        <v/>
      </c>
      <c r="P520" s="74" t="str">
        <f ca="1">IF(AND(C520="Abierto",D520="Alta"),TODAY()-E520,"")</f>
        <v/>
      </c>
      <c r="Q520" s="74" t="str">
        <f>IF(AND(C520="Abierto",D520="Alta"),RANK(P520,$P$13:$P$767,0)+COUNTIF($P$13:P520,P520)-1+MAX(N:N),"")</f>
        <v/>
      </c>
      <c r="R520" s="74" t="str">
        <f>IF(AND(C520="Abierto",D520="Media"),A520,"")</f>
        <v/>
      </c>
      <c r="S520" s="74" t="str">
        <f ca="1">IF(AND(C520="Abierto",D520="Media"),TODAY()-E520,"")</f>
        <v/>
      </c>
      <c r="T520" s="74" t="str">
        <f>IF(AND(C520="Abierto",D520="Media"),RANK(S520,$S$13:$S$767,0)+COUNTIF($S$13:S520,S520)-1+MAX(N:N,Q:Q),"")</f>
        <v/>
      </c>
      <c r="U520" s="74" t="str">
        <f>IF(AND(C520="Abierto",D520="Baja"),A520,"")</f>
        <v/>
      </c>
      <c r="V520" s="74" t="str">
        <f ca="1">IF(AND(C520="Abierto",D520="Baja"),TODAY()-E520,"")</f>
        <v/>
      </c>
      <c r="W520" s="74" t="str">
        <f>IF(AND(C520="Abierto",D520="Baja"),RANK(V520,$V$13:$V$767,0)+COUNTIF($V$13:V520,V520)-1+MAX(N:N,Q:Q,T:T),"")</f>
        <v/>
      </c>
      <c r="X520" s="139" t="str">
        <f>IF(OR(C520="Resuelto",C520=""),"",SUM(N520,Q520,T520,W520))</f>
        <v/>
      </c>
      <c r="Y520" s="139" t="str">
        <f>IF(OR(C520="Resuelto",C520=""),"",SUM(M520,P520,S520,V520))</f>
        <v/>
      </c>
      <c r="Z520" s="139" t="str">
        <f>IF(OR(C520="Resuelto",C520=""),"",SUM(L520,O520,R520,U520))</f>
        <v/>
      </c>
      <c r="AA520" s="28">
        <v>749</v>
      </c>
      <c r="AB520" s="28" t="str">
        <f t="shared" ca="1" si="31"/>
        <v/>
      </c>
      <c r="AC520" s="75" t="str">
        <f t="shared" ca="1" si="32"/>
        <v/>
      </c>
      <c r="AH520" s="78" t="str">
        <f>IF(AI520="","",MAX($AH$5:AH519)+1)</f>
        <v/>
      </c>
      <c r="AI520" s="53" t="str">
        <f>IF(G519="","",IF(COUNTIF($AI$11:AI519,G519)=0,G519,""))</f>
        <v/>
      </c>
      <c r="AJ520" s="53" t="str">
        <f t="shared" si="33"/>
        <v/>
      </c>
      <c r="AK520" s="135"/>
    </row>
    <row r="521" spans="1:37" x14ac:dyDescent="0.25">
      <c r="A521" s="136"/>
      <c r="B521" s="136"/>
      <c r="C521" s="136"/>
      <c r="D521" s="136"/>
      <c r="E521" s="137"/>
      <c r="F521" s="137"/>
      <c r="G521" s="136"/>
      <c r="H521" s="137"/>
      <c r="I521" s="140" t="str">
        <f t="shared" ref="I521:I584" si="34">IF(OR(E521=0,H521=0),"",H521-E521)</f>
        <v/>
      </c>
      <c r="J521" s="140"/>
      <c r="K521" s="140"/>
      <c r="L521" s="74" t="str">
        <f>IF(AND(C521="Abierto",D521="Urgente"),A521,"")</f>
        <v/>
      </c>
      <c r="M521" s="74" t="str">
        <f ca="1">IF(AND(C521="Abierto",D521="Urgente"),TODAY()-E521,"")</f>
        <v/>
      </c>
      <c r="N521" s="74" t="str">
        <f>IF(AND(C521="Abierto",D521="Urgente"),RANK(M521,$M$13:$M$767,0)+COUNTIF($M$13:M521,M521)-1,"")</f>
        <v/>
      </c>
      <c r="O521" s="74" t="str">
        <f>IF(AND(C521="Abierto",D521="Alta"),A521,"")</f>
        <v/>
      </c>
      <c r="P521" s="74" t="str">
        <f ca="1">IF(AND(C521="Abierto",D521="Alta"),TODAY()-E521,"")</f>
        <v/>
      </c>
      <c r="Q521" s="74" t="str">
        <f>IF(AND(C521="Abierto",D521="Alta"),RANK(P521,$P$13:$P$767,0)+COUNTIF($P$13:P521,P521)-1+MAX(N:N),"")</f>
        <v/>
      </c>
      <c r="R521" s="74" t="str">
        <f>IF(AND(C521="Abierto",D521="Media"),A521,"")</f>
        <v/>
      </c>
      <c r="S521" s="74" t="str">
        <f ca="1">IF(AND(C521="Abierto",D521="Media"),TODAY()-E521,"")</f>
        <v/>
      </c>
      <c r="T521" s="74" t="str">
        <f>IF(AND(C521="Abierto",D521="Media"),RANK(S521,$S$13:$S$767,0)+COUNTIF($S$13:S521,S521)-1+MAX(N:N,Q:Q),"")</f>
        <v/>
      </c>
      <c r="U521" s="74" t="str">
        <f>IF(AND(C521="Abierto",D521="Baja"),A521,"")</f>
        <v/>
      </c>
      <c r="V521" s="74" t="str">
        <f ca="1">IF(AND(C521="Abierto",D521="Baja"),TODAY()-E521,"")</f>
        <v/>
      </c>
      <c r="W521" s="74" t="str">
        <f>IF(AND(C521="Abierto",D521="Baja"),RANK(V521,$V$13:$V$767,0)+COUNTIF($V$13:V521,V521)-1+MAX(N:N,Q:Q,T:T),"")</f>
        <v/>
      </c>
      <c r="X521" s="139" t="str">
        <f>IF(OR(C521="Resuelto",C521=""),"",SUM(N521,Q521,T521,W521))</f>
        <v/>
      </c>
      <c r="Y521" s="139" t="str">
        <f>IF(OR(C521="Resuelto",C521=""),"",SUM(M521,P521,S521,V521))</f>
        <v/>
      </c>
      <c r="Z521" s="139" t="str">
        <f>IF(OR(C521="Resuelto",C521=""),"",SUM(L521,O521,R521,U521))</f>
        <v/>
      </c>
      <c r="AA521" s="28">
        <v>750</v>
      </c>
      <c r="AB521" s="28" t="str">
        <f t="shared" ca="1" si="31"/>
        <v/>
      </c>
      <c r="AC521" s="75" t="str">
        <f t="shared" ca="1" si="32"/>
        <v/>
      </c>
      <c r="AH521" s="78" t="str">
        <f>IF(AI521="","",MAX($AH$5:AH520)+1)</f>
        <v/>
      </c>
      <c r="AI521" s="53" t="str">
        <f>IF(G520="","",IF(COUNTIF($AI$11:AI520,G520)=0,G520,""))</f>
        <v/>
      </c>
      <c r="AJ521" s="53" t="str">
        <f t="shared" si="33"/>
        <v/>
      </c>
      <c r="AK521" s="135"/>
    </row>
    <row r="522" spans="1:37" x14ac:dyDescent="0.25">
      <c r="A522" s="136"/>
      <c r="B522" s="136"/>
      <c r="C522" s="136"/>
      <c r="D522" s="136"/>
      <c r="E522" s="137"/>
      <c r="F522" s="137"/>
      <c r="G522" s="136"/>
      <c r="H522" s="137"/>
      <c r="I522" s="140" t="str">
        <f t="shared" si="34"/>
        <v/>
      </c>
      <c r="J522" s="140"/>
      <c r="K522" s="140"/>
      <c r="L522" s="74" t="str">
        <f>IF(AND(C522="Abierto",D522="Urgente"),A522,"")</f>
        <v/>
      </c>
      <c r="M522" s="74" t="str">
        <f ca="1">IF(AND(C522="Abierto",D522="Urgente"),TODAY()-E522,"")</f>
        <v/>
      </c>
      <c r="N522" s="74" t="str">
        <f>IF(AND(C522="Abierto",D522="Urgente"),RANK(M522,$M$13:$M$767,0)+COUNTIF($M$13:M522,M522)-1,"")</f>
        <v/>
      </c>
      <c r="O522" s="74" t="str">
        <f>IF(AND(C522="Abierto",D522="Alta"),A522,"")</f>
        <v/>
      </c>
      <c r="P522" s="74" t="str">
        <f ca="1">IF(AND(C522="Abierto",D522="Alta"),TODAY()-E522,"")</f>
        <v/>
      </c>
      <c r="Q522" s="74" t="str">
        <f>IF(AND(C522="Abierto",D522="Alta"),RANK(P522,$P$13:$P$767,0)+COUNTIF($P$13:P522,P522)-1+MAX(N:N),"")</f>
        <v/>
      </c>
      <c r="R522" s="74" t="str">
        <f>IF(AND(C522="Abierto",D522="Media"),A522,"")</f>
        <v/>
      </c>
      <c r="S522" s="74" t="str">
        <f ca="1">IF(AND(C522="Abierto",D522="Media"),TODAY()-E522,"")</f>
        <v/>
      </c>
      <c r="T522" s="74" t="str">
        <f>IF(AND(C522="Abierto",D522="Media"),RANK(S522,$S$13:$S$767,0)+COUNTIF($S$13:S522,S522)-1+MAX(N:N,Q:Q),"")</f>
        <v/>
      </c>
      <c r="U522" s="74" t="str">
        <f>IF(AND(C522="Abierto",D522="Baja"),A522,"")</f>
        <v/>
      </c>
      <c r="V522" s="74" t="str">
        <f ca="1">IF(AND(C522="Abierto",D522="Baja"),TODAY()-E522,"")</f>
        <v/>
      </c>
      <c r="W522" s="74" t="str">
        <f>IF(AND(C522="Abierto",D522="Baja"),RANK(V522,$V$13:$V$767,0)+COUNTIF($V$13:V522,V522)-1+MAX(N:N,Q:Q,T:T),"")</f>
        <v/>
      </c>
      <c r="X522" s="139" t="str">
        <f>IF(OR(C522="Resuelto",C522=""),"",SUM(N522,Q522,T522,W522))</f>
        <v/>
      </c>
      <c r="Y522" s="139" t="str">
        <f>IF(OR(C522="Resuelto",C522=""),"",SUM(M522,P522,S522,V522))</f>
        <v/>
      </c>
      <c r="Z522" s="139" t="str">
        <f>IF(OR(C522="Resuelto",C522=""),"",SUM(L522,O522,R522,U522))</f>
        <v/>
      </c>
      <c r="AA522" s="28">
        <v>751</v>
      </c>
      <c r="AB522" s="28" t="str">
        <f t="shared" ca="1" si="31"/>
        <v/>
      </c>
      <c r="AC522" s="75" t="str">
        <f t="shared" ca="1" si="32"/>
        <v/>
      </c>
      <c r="AH522" s="78" t="str">
        <f>IF(AI522="","",MAX($AH$5:AH521)+1)</f>
        <v/>
      </c>
      <c r="AI522" s="53" t="str">
        <f>IF(G521="","",IF(COUNTIF($AI$11:AI521,G521)=0,G521,""))</f>
        <v/>
      </c>
      <c r="AJ522" s="53" t="str">
        <f t="shared" si="33"/>
        <v/>
      </c>
      <c r="AK522" s="135"/>
    </row>
    <row r="523" spans="1:37" x14ac:dyDescent="0.25">
      <c r="A523" s="136"/>
      <c r="B523" s="136"/>
      <c r="C523" s="136"/>
      <c r="D523" s="136"/>
      <c r="E523" s="137"/>
      <c r="F523" s="137"/>
      <c r="G523" s="136"/>
      <c r="H523" s="137"/>
      <c r="I523" s="140" t="str">
        <f t="shared" si="34"/>
        <v/>
      </c>
      <c r="J523" s="140"/>
      <c r="K523" s="140"/>
      <c r="L523" s="74" t="str">
        <f>IF(AND(C523="Abierto",D523="Urgente"),A523,"")</f>
        <v/>
      </c>
      <c r="M523" s="74" t="str">
        <f ca="1">IF(AND(C523="Abierto",D523="Urgente"),TODAY()-E523,"")</f>
        <v/>
      </c>
      <c r="N523" s="74" t="str">
        <f>IF(AND(C523="Abierto",D523="Urgente"),RANK(M523,$M$13:$M$767,0)+COUNTIF($M$13:M523,M523)-1,"")</f>
        <v/>
      </c>
      <c r="O523" s="74" t="str">
        <f>IF(AND(C523="Abierto",D523="Alta"),A523,"")</f>
        <v/>
      </c>
      <c r="P523" s="74" t="str">
        <f ca="1">IF(AND(C523="Abierto",D523="Alta"),TODAY()-E523,"")</f>
        <v/>
      </c>
      <c r="Q523" s="74" t="str">
        <f>IF(AND(C523="Abierto",D523="Alta"),RANK(P523,$P$13:$P$767,0)+COUNTIF($P$13:P523,P523)-1+MAX(N:N),"")</f>
        <v/>
      </c>
      <c r="R523" s="74" t="str">
        <f>IF(AND(C523="Abierto",D523="Media"),A523,"")</f>
        <v/>
      </c>
      <c r="S523" s="74" t="str">
        <f ca="1">IF(AND(C523="Abierto",D523="Media"),TODAY()-E523,"")</f>
        <v/>
      </c>
      <c r="T523" s="74" t="str">
        <f>IF(AND(C523="Abierto",D523="Media"),RANK(S523,$S$13:$S$767,0)+COUNTIF($S$13:S523,S523)-1+MAX(N:N,Q:Q),"")</f>
        <v/>
      </c>
      <c r="U523" s="74" t="str">
        <f>IF(AND(C523="Abierto",D523="Baja"),A523,"")</f>
        <v/>
      </c>
      <c r="V523" s="74" t="str">
        <f ca="1">IF(AND(C523="Abierto",D523="Baja"),TODAY()-E523,"")</f>
        <v/>
      </c>
      <c r="W523" s="74" t="str">
        <f>IF(AND(C523="Abierto",D523="Baja"),RANK(V523,$V$13:$V$767,0)+COUNTIF($V$13:V523,V523)-1+MAX(N:N,Q:Q,T:T),"")</f>
        <v/>
      </c>
      <c r="X523" s="139" t="str">
        <f>IF(OR(C523="Resuelto",C523=""),"",SUM(N523,Q523,T523,W523))</f>
        <v/>
      </c>
      <c r="Y523" s="139" t="str">
        <f>IF(OR(C523="Resuelto",C523=""),"",SUM(M523,P523,S523,V523))</f>
        <v/>
      </c>
      <c r="Z523" s="139" t="str">
        <f>IF(OR(C523="Resuelto",C523=""),"",SUM(L523,O523,R523,U523))</f>
        <v/>
      </c>
      <c r="AA523" s="28">
        <v>752</v>
      </c>
      <c r="AB523" s="28" t="str">
        <f t="shared" ca="1" si="31"/>
        <v/>
      </c>
      <c r="AC523" s="75" t="str">
        <f t="shared" ca="1" si="32"/>
        <v/>
      </c>
      <c r="AH523" s="78" t="str">
        <f>IF(AI523="","",MAX($AH$5:AH522)+1)</f>
        <v/>
      </c>
      <c r="AI523" s="53" t="str">
        <f>IF(G522="","",IF(COUNTIF($AI$11:AI522,G522)=0,G522,""))</f>
        <v/>
      </c>
      <c r="AJ523" s="53" t="str">
        <f t="shared" si="33"/>
        <v/>
      </c>
      <c r="AK523" s="135"/>
    </row>
    <row r="524" spans="1:37" x14ac:dyDescent="0.25">
      <c r="A524" s="136"/>
      <c r="B524" s="136"/>
      <c r="C524" s="136"/>
      <c r="D524" s="136"/>
      <c r="E524" s="137"/>
      <c r="F524" s="137"/>
      <c r="G524" s="136"/>
      <c r="H524" s="137"/>
      <c r="I524" s="140" t="str">
        <f t="shared" si="34"/>
        <v/>
      </c>
      <c r="J524" s="140"/>
      <c r="K524" s="140"/>
      <c r="L524" s="74" t="str">
        <f>IF(AND(C524="Abierto",D524="Urgente"),A524,"")</f>
        <v/>
      </c>
      <c r="M524" s="74" t="str">
        <f ca="1">IF(AND(C524="Abierto",D524="Urgente"),TODAY()-E524,"")</f>
        <v/>
      </c>
      <c r="N524" s="74" t="str">
        <f>IF(AND(C524="Abierto",D524="Urgente"),RANK(M524,$M$13:$M$767,0)+COUNTIF($M$13:M524,M524)-1,"")</f>
        <v/>
      </c>
      <c r="O524" s="74" t="str">
        <f>IF(AND(C524="Abierto",D524="Alta"),A524,"")</f>
        <v/>
      </c>
      <c r="P524" s="74" t="str">
        <f ca="1">IF(AND(C524="Abierto",D524="Alta"),TODAY()-E524,"")</f>
        <v/>
      </c>
      <c r="Q524" s="74" t="str">
        <f>IF(AND(C524="Abierto",D524="Alta"),RANK(P524,$P$13:$P$767,0)+COUNTIF($P$13:P524,P524)-1+MAX(N:N),"")</f>
        <v/>
      </c>
      <c r="R524" s="74" t="str">
        <f>IF(AND(C524="Abierto",D524="Media"),A524,"")</f>
        <v/>
      </c>
      <c r="S524" s="74" t="str">
        <f ca="1">IF(AND(C524="Abierto",D524="Media"),TODAY()-E524,"")</f>
        <v/>
      </c>
      <c r="T524" s="74" t="str">
        <f>IF(AND(C524="Abierto",D524="Media"),RANK(S524,$S$13:$S$767,0)+COUNTIF($S$13:S524,S524)-1+MAX(N:N,Q:Q),"")</f>
        <v/>
      </c>
      <c r="U524" s="74" t="str">
        <f>IF(AND(C524="Abierto",D524="Baja"),A524,"")</f>
        <v/>
      </c>
      <c r="V524" s="74" t="str">
        <f ca="1">IF(AND(C524="Abierto",D524="Baja"),TODAY()-E524,"")</f>
        <v/>
      </c>
      <c r="W524" s="74" t="str">
        <f>IF(AND(C524="Abierto",D524="Baja"),RANK(V524,$V$13:$V$767,0)+COUNTIF($V$13:V524,V524)-1+MAX(N:N,Q:Q,T:T),"")</f>
        <v/>
      </c>
      <c r="X524" s="139" t="str">
        <f>IF(OR(C524="Resuelto",C524=""),"",SUM(N524,Q524,T524,W524))</f>
        <v/>
      </c>
      <c r="Y524" s="139" t="str">
        <f>IF(OR(C524="Resuelto",C524=""),"",SUM(M524,P524,S524,V524))</f>
        <v/>
      </c>
      <c r="Z524" s="139" t="str">
        <f>IF(OR(C524="Resuelto",C524=""),"",SUM(L524,O524,R524,U524))</f>
        <v/>
      </c>
      <c r="AA524" s="28">
        <v>753</v>
      </c>
      <c r="AB524" s="28" t="str">
        <f t="shared" ca="1" si="31"/>
        <v/>
      </c>
      <c r="AC524" s="75" t="str">
        <f t="shared" ca="1" si="32"/>
        <v/>
      </c>
      <c r="AH524" s="78" t="str">
        <f>IF(AI524="","",MAX($AH$5:AH523)+1)</f>
        <v/>
      </c>
      <c r="AI524" s="53" t="str">
        <f>IF(G523="","",IF(COUNTIF($AI$11:AI523,G523)=0,G523,""))</f>
        <v/>
      </c>
      <c r="AJ524" s="53" t="str">
        <f t="shared" si="33"/>
        <v/>
      </c>
      <c r="AK524" s="135"/>
    </row>
    <row r="525" spans="1:37" x14ac:dyDescent="0.25">
      <c r="A525" s="136"/>
      <c r="B525" s="136"/>
      <c r="C525" s="136"/>
      <c r="D525" s="136"/>
      <c r="E525" s="137"/>
      <c r="F525" s="137"/>
      <c r="G525" s="136"/>
      <c r="H525" s="137"/>
      <c r="I525" s="140" t="str">
        <f t="shared" si="34"/>
        <v/>
      </c>
      <c r="J525" s="140"/>
      <c r="K525" s="140"/>
      <c r="L525" s="74" t="str">
        <f>IF(AND(C525="Abierto",D525="Urgente"),A525,"")</f>
        <v/>
      </c>
      <c r="M525" s="74" t="str">
        <f ca="1">IF(AND(C525="Abierto",D525="Urgente"),TODAY()-E525,"")</f>
        <v/>
      </c>
      <c r="N525" s="74" t="str">
        <f>IF(AND(C525="Abierto",D525="Urgente"),RANK(M525,$M$13:$M$767,0)+COUNTIF($M$13:M525,M525)-1,"")</f>
        <v/>
      </c>
      <c r="O525" s="74" t="str">
        <f>IF(AND(C525="Abierto",D525="Alta"),A525,"")</f>
        <v/>
      </c>
      <c r="P525" s="74" t="str">
        <f ca="1">IF(AND(C525="Abierto",D525="Alta"),TODAY()-E525,"")</f>
        <v/>
      </c>
      <c r="Q525" s="74" t="str">
        <f>IF(AND(C525="Abierto",D525="Alta"),RANK(P525,$P$13:$P$767,0)+COUNTIF($P$13:P525,P525)-1+MAX(N:N),"")</f>
        <v/>
      </c>
      <c r="R525" s="74" t="str">
        <f>IF(AND(C525="Abierto",D525="Media"),A525,"")</f>
        <v/>
      </c>
      <c r="S525" s="74" t="str">
        <f ca="1">IF(AND(C525="Abierto",D525="Media"),TODAY()-E525,"")</f>
        <v/>
      </c>
      <c r="T525" s="74" t="str">
        <f>IF(AND(C525="Abierto",D525="Media"),RANK(S525,$S$13:$S$767,0)+COUNTIF($S$13:S525,S525)-1+MAX(N:N,Q:Q),"")</f>
        <v/>
      </c>
      <c r="U525" s="74" t="str">
        <f>IF(AND(C525="Abierto",D525="Baja"),A525,"")</f>
        <v/>
      </c>
      <c r="V525" s="74" t="str">
        <f ca="1">IF(AND(C525="Abierto",D525="Baja"),TODAY()-E525,"")</f>
        <v/>
      </c>
      <c r="W525" s="74" t="str">
        <f>IF(AND(C525="Abierto",D525="Baja"),RANK(V525,$V$13:$V$767,0)+COUNTIF($V$13:V525,V525)-1+MAX(N:N,Q:Q,T:T),"")</f>
        <v/>
      </c>
      <c r="X525" s="139" t="str">
        <f>IF(OR(C525="Resuelto",C525=""),"",SUM(N525,Q525,T525,W525))</f>
        <v/>
      </c>
      <c r="Y525" s="139" t="str">
        <f>IF(OR(C525="Resuelto",C525=""),"",SUM(M525,P525,S525,V525))</f>
        <v/>
      </c>
      <c r="Z525" s="139" t="str">
        <f>IF(OR(C525="Resuelto",C525=""),"",SUM(L525,O525,R525,U525))</f>
        <v/>
      </c>
      <c r="AA525" s="28">
        <v>754</v>
      </c>
      <c r="AB525" s="28" t="str">
        <f t="shared" ca="1" si="31"/>
        <v/>
      </c>
      <c r="AC525" s="75" t="str">
        <f t="shared" ca="1" si="32"/>
        <v/>
      </c>
      <c r="AH525" s="78" t="str">
        <f>IF(AI525="","",MAX($AH$5:AH524)+1)</f>
        <v/>
      </c>
      <c r="AI525" s="53" t="str">
        <f>IF(G524="","",IF(COUNTIF($AI$11:AI524,G524)=0,G524,""))</f>
        <v/>
      </c>
      <c r="AJ525" s="53" t="str">
        <f t="shared" si="33"/>
        <v/>
      </c>
      <c r="AK525" s="135"/>
    </row>
    <row r="526" spans="1:37" x14ac:dyDescent="0.25">
      <c r="A526" s="136"/>
      <c r="B526" s="136"/>
      <c r="C526" s="136"/>
      <c r="D526" s="136"/>
      <c r="E526" s="137"/>
      <c r="F526" s="137"/>
      <c r="G526" s="136"/>
      <c r="H526" s="137"/>
      <c r="I526" s="140" t="str">
        <f t="shared" si="34"/>
        <v/>
      </c>
      <c r="J526" s="140"/>
      <c r="K526" s="140"/>
      <c r="L526" s="74" t="str">
        <f>IF(AND(C526="Abierto",D526="Urgente"),A526,"")</f>
        <v/>
      </c>
      <c r="M526" s="74" t="str">
        <f ca="1">IF(AND(C526="Abierto",D526="Urgente"),TODAY()-E526,"")</f>
        <v/>
      </c>
      <c r="N526" s="74" t="str">
        <f>IF(AND(C526="Abierto",D526="Urgente"),RANK(M526,$M$13:$M$767,0)+COUNTIF($M$13:M526,M526)-1,"")</f>
        <v/>
      </c>
      <c r="O526" s="74" t="str">
        <f>IF(AND(C526="Abierto",D526="Alta"),A526,"")</f>
        <v/>
      </c>
      <c r="P526" s="74" t="str">
        <f ca="1">IF(AND(C526="Abierto",D526="Alta"),TODAY()-E526,"")</f>
        <v/>
      </c>
      <c r="Q526" s="74" t="str">
        <f>IF(AND(C526="Abierto",D526="Alta"),RANK(P526,$P$13:$P$767,0)+COUNTIF($P$13:P526,P526)-1+MAX(N:N),"")</f>
        <v/>
      </c>
      <c r="R526" s="74" t="str">
        <f>IF(AND(C526="Abierto",D526="Media"),A526,"")</f>
        <v/>
      </c>
      <c r="S526" s="74" t="str">
        <f ca="1">IF(AND(C526="Abierto",D526="Media"),TODAY()-E526,"")</f>
        <v/>
      </c>
      <c r="T526" s="74" t="str">
        <f>IF(AND(C526="Abierto",D526="Media"),RANK(S526,$S$13:$S$767,0)+COUNTIF($S$13:S526,S526)-1+MAX(N:N,Q:Q),"")</f>
        <v/>
      </c>
      <c r="U526" s="74" t="str">
        <f>IF(AND(C526="Abierto",D526="Baja"),A526,"")</f>
        <v/>
      </c>
      <c r="V526" s="74" t="str">
        <f ca="1">IF(AND(C526="Abierto",D526="Baja"),TODAY()-E526,"")</f>
        <v/>
      </c>
      <c r="W526" s="74" t="str">
        <f>IF(AND(C526="Abierto",D526="Baja"),RANK(V526,$V$13:$V$767,0)+COUNTIF($V$13:V526,V526)-1+MAX(N:N,Q:Q,T:T),"")</f>
        <v/>
      </c>
      <c r="X526" s="139" t="str">
        <f>IF(OR(C526="Resuelto",C526=""),"",SUM(N526,Q526,T526,W526))</f>
        <v/>
      </c>
      <c r="Y526" s="139" t="str">
        <f>IF(OR(C526="Resuelto",C526=""),"",SUM(M526,P526,S526,V526))</f>
        <v/>
      </c>
      <c r="Z526" s="139" t="str">
        <f>IF(OR(C526="Resuelto",C526=""),"",SUM(L526,O526,R526,U526))</f>
        <v/>
      </c>
      <c r="AA526" s="28">
        <v>755</v>
      </c>
      <c r="AB526" s="28" t="str">
        <f t="shared" ca="1" si="31"/>
        <v/>
      </c>
      <c r="AC526" s="75" t="str">
        <f t="shared" ca="1" si="32"/>
        <v/>
      </c>
      <c r="AH526" s="78" t="str">
        <f>IF(AI526="","",MAX($AH$5:AH525)+1)</f>
        <v/>
      </c>
      <c r="AI526" s="53" t="str">
        <f>IF(G525="","",IF(COUNTIF($AI$11:AI525,G525)=0,G525,""))</f>
        <v/>
      </c>
      <c r="AJ526" s="53" t="str">
        <f t="shared" si="33"/>
        <v/>
      </c>
      <c r="AK526" s="135"/>
    </row>
    <row r="527" spans="1:37" x14ac:dyDescent="0.25">
      <c r="A527" s="136"/>
      <c r="B527" s="136"/>
      <c r="C527" s="136"/>
      <c r="D527" s="136"/>
      <c r="E527" s="137"/>
      <c r="F527" s="137"/>
      <c r="G527" s="136"/>
      <c r="H527" s="137"/>
      <c r="I527" s="140" t="str">
        <f t="shared" si="34"/>
        <v/>
      </c>
      <c r="J527" s="140"/>
      <c r="K527" s="140"/>
      <c r="L527" s="74" t="str">
        <f>IF(AND(C527="Abierto",D527="Urgente"),A527,"")</f>
        <v/>
      </c>
      <c r="M527" s="74" t="str">
        <f ca="1">IF(AND(C527="Abierto",D527="Urgente"),TODAY()-E527,"")</f>
        <v/>
      </c>
      <c r="N527" s="74" t="str">
        <f>IF(AND(C527="Abierto",D527="Urgente"),RANK(M527,$M$13:$M$767,0)+COUNTIF($M$13:M527,M527)-1,"")</f>
        <v/>
      </c>
      <c r="O527" s="74" t="str">
        <f>IF(AND(C527="Abierto",D527="Alta"),A527,"")</f>
        <v/>
      </c>
      <c r="P527" s="74" t="str">
        <f ca="1">IF(AND(C527="Abierto",D527="Alta"),TODAY()-E527,"")</f>
        <v/>
      </c>
      <c r="Q527" s="74" t="str">
        <f>IF(AND(C527="Abierto",D527="Alta"),RANK(P527,$P$13:$P$767,0)+COUNTIF($P$13:P527,P527)-1+MAX(N:N),"")</f>
        <v/>
      </c>
      <c r="R527" s="74" t="str">
        <f>IF(AND(C527="Abierto",D527="Media"),A527,"")</f>
        <v/>
      </c>
      <c r="S527" s="74" t="str">
        <f ca="1">IF(AND(C527="Abierto",D527="Media"),TODAY()-E527,"")</f>
        <v/>
      </c>
      <c r="T527" s="74" t="str">
        <f>IF(AND(C527="Abierto",D527="Media"),RANK(S527,$S$13:$S$767,0)+COUNTIF($S$13:S527,S527)-1+MAX(N:N,Q:Q),"")</f>
        <v/>
      </c>
      <c r="U527" s="74" t="str">
        <f>IF(AND(C527="Abierto",D527="Baja"),A527,"")</f>
        <v/>
      </c>
      <c r="V527" s="74" t="str">
        <f ca="1">IF(AND(C527="Abierto",D527="Baja"),TODAY()-E527,"")</f>
        <v/>
      </c>
      <c r="W527" s="74" t="str">
        <f>IF(AND(C527="Abierto",D527="Baja"),RANK(V527,$V$13:$V$767,0)+COUNTIF($V$13:V527,V527)-1+MAX(N:N,Q:Q,T:T),"")</f>
        <v/>
      </c>
      <c r="X527" s="139" t="str">
        <f>IF(OR(C527="Resuelto",C527=""),"",SUM(N527,Q527,T527,W527))</f>
        <v/>
      </c>
      <c r="Y527" s="139" t="str">
        <f>IF(OR(C527="Resuelto",C527=""),"",SUM(M527,P527,S527,V527))</f>
        <v/>
      </c>
      <c r="Z527" s="139" t="str">
        <f>IF(OR(C527="Resuelto",C527=""),"",SUM(L527,O527,R527,U527))</f>
        <v/>
      </c>
      <c r="AA527" s="28">
        <v>756</v>
      </c>
      <c r="AB527" s="28" t="str">
        <f t="shared" ca="1" si="31"/>
        <v/>
      </c>
      <c r="AC527" s="75" t="str">
        <f t="shared" ca="1" si="32"/>
        <v/>
      </c>
      <c r="AH527" s="78" t="str">
        <f>IF(AI527="","",MAX($AH$5:AH526)+1)</f>
        <v/>
      </c>
      <c r="AI527" s="53" t="str">
        <f>IF(G526="","",IF(COUNTIF($AI$11:AI526,G526)=0,G526,""))</f>
        <v/>
      </c>
      <c r="AJ527" s="53" t="str">
        <f t="shared" si="33"/>
        <v/>
      </c>
      <c r="AK527" s="135"/>
    </row>
    <row r="528" spans="1:37" x14ac:dyDescent="0.25">
      <c r="A528" s="136"/>
      <c r="B528" s="136"/>
      <c r="C528" s="136"/>
      <c r="D528" s="136"/>
      <c r="E528" s="137"/>
      <c r="F528" s="137"/>
      <c r="G528" s="136"/>
      <c r="H528" s="137"/>
      <c r="I528" s="140" t="str">
        <f t="shared" si="34"/>
        <v/>
      </c>
      <c r="J528" s="140"/>
      <c r="K528" s="140"/>
      <c r="L528" s="74" t="str">
        <f>IF(AND(C528="Abierto",D528="Urgente"),A528,"")</f>
        <v/>
      </c>
      <c r="M528" s="74" t="str">
        <f ca="1">IF(AND(C528="Abierto",D528="Urgente"),TODAY()-E528,"")</f>
        <v/>
      </c>
      <c r="N528" s="74" t="str">
        <f>IF(AND(C528="Abierto",D528="Urgente"),RANK(M528,$M$13:$M$767,0)+COUNTIF($M$13:M528,M528)-1,"")</f>
        <v/>
      </c>
      <c r="O528" s="74" t="str">
        <f>IF(AND(C528="Abierto",D528="Alta"),A528,"")</f>
        <v/>
      </c>
      <c r="P528" s="74" t="str">
        <f ca="1">IF(AND(C528="Abierto",D528="Alta"),TODAY()-E528,"")</f>
        <v/>
      </c>
      <c r="Q528" s="74" t="str">
        <f>IF(AND(C528="Abierto",D528="Alta"),RANK(P528,$P$13:$P$767,0)+COUNTIF($P$13:P528,P528)-1+MAX(N:N),"")</f>
        <v/>
      </c>
      <c r="R528" s="74" t="str">
        <f>IF(AND(C528="Abierto",D528="Media"),A528,"")</f>
        <v/>
      </c>
      <c r="S528" s="74" t="str">
        <f ca="1">IF(AND(C528="Abierto",D528="Media"),TODAY()-E528,"")</f>
        <v/>
      </c>
      <c r="T528" s="74" t="str">
        <f>IF(AND(C528="Abierto",D528="Media"),RANK(S528,$S$13:$S$767,0)+COUNTIF($S$13:S528,S528)-1+MAX(N:N,Q:Q),"")</f>
        <v/>
      </c>
      <c r="U528" s="74" t="str">
        <f>IF(AND(C528="Abierto",D528="Baja"),A528,"")</f>
        <v/>
      </c>
      <c r="V528" s="74" t="str">
        <f ca="1">IF(AND(C528="Abierto",D528="Baja"),TODAY()-E528,"")</f>
        <v/>
      </c>
      <c r="W528" s="74" t="str">
        <f>IF(AND(C528="Abierto",D528="Baja"),RANK(V528,$V$13:$V$767,0)+COUNTIF($V$13:V528,V528)-1+MAX(N:N,Q:Q,T:T),"")</f>
        <v/>
      </c>
      <c r="X528" s="139" t="str">
        <f>IF(OR(C528="Resuelto",C528=""),"",SUM(N528,Q528,T528,W528))</f>
        <v/>
      </c>
      <c r="Y528" s="139" t="str">
        <f>IF(OR(C528="Resuelto",C528=""),"",SUM(M528,P528,S528,V528))</f>
        <v/>
      </c>
      <c r="Z528" s="139" t="str">
        <f>IF(OR(C528="Resuelto",C528=""),"",SUM(L528,O528,R528,U528))</f>
        <v/>
      </c>
      <c r="AA528" s="28">
        <v>757</v>
      </c>
      <c r="AB528" s="28" t="str">
        <f t="shared" ca="1" si="31"/>
        <v/>
      </c>
      <c r="AC528" s="75" t="str">
        <f t="shared" ca="1" si="32"/>
        <v/>
      </c>
      <c r="AH528" s="78" t="str">
        <f>IF(AI528="","",MAX($AH$5:AH527)+1)</f>
        <v/>
      </c>
      <c r="AI528" s="53" t="str">
        <f>IF(G527="","",IF(COUNTIF($AI$11:AI527,G527)=0,G527,""))</f>
        <v/>
      </c>
      <c r="AJ528" s="53" t="str">
        <f t="shared" si="33"/>
        <v/>
      </c>
      <c r="AK528" s="135"/>
    </row>
    <row r="529" spans="1:37" x14ac:dyDescent="0.25">
      <c r="A529" s="136"/>
      <c r="B529" s="136"/>
      <c r="C529" s="136"/>
      <c r="D529" s="136"/>
      <c r="E529" s="137"/>
      <c r="F529" s="137"/>
      <c r="G529" s="136"/>
      <c r="H529" s="137"/>
      <c r="I529" s="140" t="str">
        <f t="shared" si="34"/>
        <v/>
      </c>
      <c r="J529" s="140"/>
      <c r="K529" s="140"/>
      <c r="L529" s="74" t="str">
        <f>IF(AND(C529="Abierto",D529="Urgente"),A529,"")</f>
        <v/>
      </c>
      <c r="M529" s="74" t="str">
        <f ca="1">IF(AND(C529="Abierto",D529="Urgente"),TODAY()-E529,"")</f>
        <v/>
      </c>
      <c r="N529" s="74" t="str">
        <f>IF(AND(C529="Abierto",D529="Urgente"),RANK(M529,$M$13:$M$767,0)+COUNTIF($M$13:M529,M529)-1,"")</f>
        <v/>
      </c>
      <c r="O529" s="74" t="str">
        <f>IF(AND(C529="Abierto",D529="Alta"),A529,"")</f>
        <v/>
      </c>
      <c r="P529" s="74" t="str">
        <f ca="1">IF(AND(C529="Abierto",D529="Alta"),TODAY()-E529,"")</f>
        <v/>
      </c>
      <c r="Q529" s="74" t="str">
        <f>IF(AND(C529="Abierto",D529="Alta"),RANK(P529,$P$13:$P$767,0)+COUNTIF($P$13:P529,P529)-1+MAX(N:N),"")</f>
        <v/>
      </c>
      <c r="R529" s="74" t="str">
        <f>IF(AND(C529="Abierto",D529="Media"),A529,"")</f>
        <v/>
      </c>
      <c r="S529" s="74" t="str">
        <f ca="1">IF(AND(C529="Abierto",D529="Media"),TODAY()-E529,"")</f>
        <v/>
      </c>
      <c r="T529" s="74" t="str">
        <f>IF(AND(C529="Abierto",D529="Media"),RANK(S529,$S$13:$S$767,0)+COUNTIF($S$13:S529,S529)-1+MAX(N:N,Q:Q),"")</f>
        <v/>
      </c>
      <c r="U529" s="74" t="str">
        <f>IF(AND(C529="Abierto",D529="Baja"),A529,"")</f>
        <v/>
      </c>
      <c r="V529" s="74" t="str">
        <f ca="1">IF(AND(C529="Abierto",D529="Baja"),TODAY()-E529,"")</f>
        <v/>
      </c>
      <c r="W529" s="74" t="str">
        <f>IF(AND(C529="Abierto",D529="Baja"),RANK(V529,$V$13:$V$767,0)+COUNTIF($V$13:V529,V529)-1+MAX(N:N,Q:Q,T:T),"")</f>
        <v/>
      </c>
      <c r="X529" s="139" t="str">
        <f>IF(OR(C529="Resuelto",C529=""),"",SUM(N529,Q529,T529,W529))</f>
        <v/>
      </c>
      <c r="Y529" s="139" t="str">
        <f>IF(OR(C529="Resuelto",C529=""),"",SUM(M529,P529,S529,V529))</f>
        <v/>
      </c>
      <c r="Z529" s="139" t="str">
        <f>IF(OR(C529="Resuelto",C529=""),"",SUM(L529,O529,R529,U529))</f>
        <v/>
      </c>
      <c r="AA529" s="28">
        <v>758</v>
      </c>
      <c r="AB529" s="28" t="str">
        <f t="shared" ca="1" si="31"/>
        <v/>
      </c>
      <c r="AC529" s="75" t="str">
        <f t="shared" ca="1" si="32"/>
        <v/>
      </c>
      <c r="AH529" s="78" t="str">
        <f>IF(AI529="","",MAX($AH$5:AH528)+1)</f>
        <v/>
      </c>
      <c r="AI529" s="53" t="str">
        <f>IF(G528="","",IF(COUNTIF($AI$11:AI528,G528)=0,G528,""))</f>
        <v/>
      </c>
      <c r="AJ529" s="53" t="str">
        <f t="shared" si="33"/>
        <v/>
      </c>
      <c r="AK529" s="135"/>
    </row>
    <row r="530" spans="1:37" x14ac:dyDescent="0.25">
      <c r="A530" s="136"/>
      <c r="B530" s="136"/>
      <c r="C530" s="136"/>
      <c r="D530" s="136"/>
      <c r="E530" s="137"/>
      <c r="F530" s="137"/>
      <c r="G530" s="136"/>
      <c r="H530" s="137"/>
      <c r="I530" s="140" t="str">
        <f t="shared" si="34"/>
        <v/>
      </c>
      <c r="J530" s="140"/>
      <c r="K530" s="140"/>
      <c r="L530" s="74" t="str">
        <f>IF(AND(C530="Abierto",D530="Urgente"),A530,"")</f>
        <v/>
      </c>
      <c r="M530" s="74" t="str">
        <f ca="1">IF(AND(C530="Abierto",D530="Urgente"),TODAY()-E530,"")</f>
        <v/>
      </c>
      <c r="N530" s="74" t="str">
        <f>IF(AND(C530="Abierto",D530="Urgente"),RANK(M530,$M$13:$M$767,0)+COUNTIF($M$13:M530,M530)-1,"")</f>
        <v/>
      </c>
      <c r="O530" s="74" t="str">
        <f>IF(AND(C530="Abierto",D530="Alta"),A530,"")</f>
        <v/>
      </c>
      <c r="P530" s="74" t="str">
        <f ca="1">IF(AND(C530="Abierto",D530="Alta"),TODAY()-E530,"")</f>
        <v/>
      </c>
      <c r="Q530" s="74" t="str">
        <f>IF(AND(C530="Abierto",D530="Alta"),RANK(P530,$P$13:$P$767,0)+COUNTIF($P$13:P530,P530)-1+MAX(N:N),"")</f>
        <v/>
      </c>
      <c r="R530" s="74" t="str">
        <f>IF(AND(C530="Abierto",D530="Media"),A530,"")</f>
        <v/>
      </c>
      <c r="S530" s="74" t="str">
        <f ca="1">IF(AND(C530="Abierto",D530="Media"),TODAY()-E530,"")</f>
        <v/>
      </c>
      <c r="T530" s="74" t="str">
        <f>IF(AND(C530="Abierto",D530="Media"),RANK(S530,$S$13:$S$767,0)+COUNTIF($S$13:S530,S530)-1+MAX(N:N,Q:Q),"")</f>
        <v/>
      </c>
      <c r="U530" s="74" t="str">
        <f>IF(AND(C530="Abierto",D530="Baja"),A530,"")</f>
        <v/>
      </c>
      <c r="V530" s="74" t="str">
        <f ca="1">IF(AND(C530="Abierto",D530="Baja"),TODAY()-E530,"")</f>
        <v/>
      </c>
      <c r="W530" s="74" t="str">
        <f>IF(AND(C530="Abierto",D530="Baja"),RANK(V530,$V$13:$V$767,0)+COUNTIF($V$13:V530,V530)-1+MAX(N:N,Q:Q,T:T),"")</f>
        <v/>
      </c>
      <c r="X530" s="139" t="str">
        <f>IF(OR(C530="Resuelto",C530=""),"",SUM(N530,Q530,T530,W530))</f>
        <v/>
      </c>
      <c r="Y530" s="139" t="str">
        <f>IF(OR(C530="Resuelto",C530=""),"",SUM(M530,P530,S530,V530))</f>
        <v/>
      </c>
      <c r="Z530" s="139" t="str">
        <f>IF(OR(C530="Resuelto",C530=""),"",SUM(L530,O530,R530,U530))</f>
        <v/>
      </c>
      <c r="AA530" s="28">
        <v>759</v>
      </c>
      <c r="AB530" s="28" t="str">
        <f t="shared" ca="1" si="31"/>
        <v/>
      </c>
      <c r="AC530" s="75" t="str">
        <f t="shared" ca="1" si="32"/>
        <v/>
      </c>
      <c r="AH530" s="78" t="str">
        <f>IF(AI530="","",MAX($AH$5:AH529)+1)</f>
        <v/>
      </c>
      <c r="AI530" s="53" t="str">
        <f>IF(G529="","",IF(COUNTIF($AI$11:AI529,G529)=0,G529,""))</f>
        <v/>
      </c>
      <c r="AJ530" s="53" t="str">
        <f t="shared" si="33"/>
        <v/>
      </c>
      <c r="AK530" s="135"/>
    </row>
    <row r="531" spans="1:37" x14ac:dyDescent="0.25">
      <c r="A531" s="136"/>
      <c r="B531" s="136"/>
      <c r="C531" s="136"/>
      <c r="D531" s="136"/>
      <c r="E531" s="137"/>
      <c r="F531" s="137"/>
      <c r="G531" s="136"/>
      <c r="H531" s="137"/>
      <c r="I531" s="140" t="str">
        <f t="shared" si="34"/>
        <v/>
      </c>
      <c r="J531" s="140"/>
      <c r="K531" s="140"/>
      <c r="L531" s="74" t="str">
        <f>IF(AND(C531="Abierto",D531="Urgente"),A531,"")</f>
        <v/>
      </c>
      <c r="M531" s="74" t="str">
        <f ca="1">IF(AND(C531="Abierto",D531="Urgente"),TODAY()-E531,"")</f>
        <v/>
      </c>
      <c r="N531" s="74" t="str">
        <f>IF(AND(C531="Abierto",D531="Urgente"),RANK(M531,$M$13:$M$767,0)+COUNTIF($M$13:M531,M531)-1,"")</f>
        <v/>
      </c>
      <c r="O531" s="74" t="str">
        <f>IF(AND(C531="Abierto",D531="Alta"),A531,"")</f>
        <v/>
      </c>
      <c r="P531" s="74" t="str">
        <f ca="1">IF(AND(C531="Abierto",D531="Alta"),TODAY()-E531,"")</f>
        <v/>
      </c>
      <c r="Q531" s="74" t="str">
        <f>IF(AND(C531="Abierto",D531="Alta"),RANK(P531,$P$13:$P$767,0)+COUNTIF($P$13:P531,P531)-1+MAX(N:N),"")</f>
        <v/>
      </c>
      <c r="R531" s="74" t="str">
        <f>IF(AND(C531="Abierto",D531="Media"),A531,"")</f>
        <v/>
      </c>
      <c r="S531" s="74" t="str">
        <f ca="1">IF(AND(C531="Abierto",D531="Media"),TODAY()-E531,"")</f>
        <v/>
      </c>
      <c r="T531" s="74" t="str">
        <f>IF(AND(C531="Abierto",D531="Media"),RANK(S531,$S$13:$S$767,0)+COUNTIF($S$13:S531,S531)-1+MAX(N:N,Q:Q),"")</f>
        <v/>
      </c>
      <c r="U531" s="74" t="str">
        <f>IF(AND(C531="Abierto",D531="Baja"),A531,"")</f>
        <v/>
      </c>
      <c r="V531" s="74" t="str">
        <f ca="1">IF(AND(C531="Abierto",D531="Baja"),TODAY()-E531,"")</f>
        <v/>
      </c>
      <c r="W531" s="74" t="str">
        <f>IF(AND(C531="Abierto",D531="Baja"),RANK(V531,$V$13:$V$767,0)+COUNTIF($V$13:V531,V531)-1+MAX(N:N,Q:Q,T:T),"")</f>
        <v/>
      </c>
      <c r="X531" s="139" t="str">
        <f>IF(OR(C531="Resuelto",C531=""),"",SUM(N531,Q531,T531,W531))</f>
        <v/>
      </c>
      <c r="Y531" s="139" t="str">
        <f>IF(OR(C531="Resuelto",C531=""),"",SUM(M531,P531,S531,V531))</f>
        <v/>
      </c>
      <c r="Z531" s="139" t="str">
        <f>IF(OR(C531="Resuelto",C531=""),"",SUM(L531,O531,R531,U531))</f>
        <v/>
      </c>
      <c r="AA531" s="28">
        <v>760</v>
      </c>
      <c r="AB531" s="28" t="str">
        <f t="shared" ca="1" si="31"/>
        <v/>
      </c>
      <c r="AC531" s="75" t="str">
        <f t="shared" ca="1" si="32"/>
        <v/>
      </c>
      <c r="AH531" s="78" t="str">
        <f>IF(AI531="","",MAX($AH$5:AH530)+1)</f>
        <v/>
      </c>
      <c r="AI531" s="53" t="str">
        <f>IF(G530="","",IF(COUNTIF($AI$11:AI530,G530)=0,G530,""))</f>
        <v/>
      </c>
      <c r="AJ531" s="53" t="str">
        <f t="shared" si="33"/>
        <v/>
      </c>
      <c r="AK531" s="135"/>
    </row>
    <row r="532" spans="1:37" x14ac:dyDescent="0.25">
      <c r="A532" s="136"/>
      <c r="B532" s="136"/>
      <c r="C532" s="136"/>
      <c r="D532" s="136"/>
      <c r="E532" s="137"/>
      <c r="F532" s="137"/>
      <c r="G532" s="136"/>
      <c r="H532" s="137"/>
      <c r="I532" s="140" t="str">
        <f t="shared" si="34"/>
        <v/>
      </c>
      <c r="J532" s="140"/>
      <c r="K532" s="140"/>
      <c r="L532" s="74" t="str">
        <f>IF(AND(C532="Abierto",D532="Urgente"),A532,"")</f>
        <v/>
      </c>
      <c r="M532" s="74" t="str">
        <f ca="1">IF(AND(C532="Abierto",D532="Urgente"),TODAY()-E532,"")</f>
        <v/>
      </c>
      <c r="N532" s="74" t="str">
        <f>IF(AND(C532="Abierto",D532="Urgente"),RANK(M532,$M$13:$M$767,0)+COUNTIF($M$13:M532,M532)-1,"")</f>
        <v/>
      </c>
      <c r="O532" s="74" t="str">
        <f>IF(AND(C532="Abierto",D532="Alta"),A532,"")</f>
        <v/>
      </c>
      <c r="P532" s="74" t="str">
        <f ca="1">IF(AND(C532="Abierto",D532="Alta"),TODAY()-E532,"")</f>
        <v/>
      </c>
      <c r="Q532" s="74" t="str">
        <f>IF(AND(C532="Abierto",D532="Alta"),RANK(P532,$P$13:$P$767,0)+COUNTIF($P$13:P532,P532)-1+MAX(N:N),"")</f>
        <v/>
      </c>
      <c r="R532" s="74" t="str">
        <f>IF(AND(C532="Abierto",D532="Media"),A532,"")</f>
        <v/>
      </c>
      <c r="S532" s="74" t="str">
        <f ca="1">IF(AND(C532="Abierto",D532="Media"),TODAY()-E532,"")</f>
        <v/>
      </c>
      <c r="T532" s="74" t="str">
        <f>IF(AND(C532="Abierto",D532="Media"),RANK(S532,$S$13:$S$767,0)+COUNTIF($S$13:S532,S532)-1+MAX(N:N,Q:Q),"")</f>
        <v/>
      </c>
      <c r="U532" s="74" t="str">
        <f>IF(AND(C532="Abierto",D532="Baja"),A532,"")</f>
        <v/>
      </c>
      <c r="V532" s="74" t="str">
        <f ca="1">IF(AND(C532="Abierto",D532="Baja"),TODAY()-E532,"")</f>
        <v/>
      </c>
      <c r="W532" s="74" t="str">
        <f>IF(AND(C532="Abierto",D532="Baja"),RANK(V532,$V$13:$V$767,0)+COUNTIF($V$13:V532,V532)-1+MAX(N:N,Q:Q,T:T),"")</f>
        <v/>
      </c>
      <c r="X532" s="139" t="str">
        <f>IF(OR(C532="Resuelto",C532=""),"",SUM(N532,Q532,T532,W532))</f>
        <v/>
      </c>
      <c r="Y532" s="139" t="str">
        <f>IF(OR(C532="Resuelto",C532=""),"",SUM(M532,P532,S532,V532))</f>
        <v/>
      </c>
      <c r="Z532" s="139" t="str">
        <f>IF(OR(C532="Resuelto",C532=""),"",SUM(L532,O532,R532,U532))</f>
        <v/>
      </c>
      <c r="AA532" s="28">
        <v>761</v>
      </c>
      <c r="AB532" s="28" t="str">
        <f t="shared" ca="1" si="31"/>
        <v/>
      </c>
      <c r="AC532" s="75" t="str">
        <f t="shared" ca="1" si="32"/>
        <v/>
      </c>
      <c r="AH532" s="78" t="str">
        <f>IF(AI532="","",MAX($AH$5:AH531)+1)</f>
        <v/>
      </c>
      <c r="AI532" s="53" t="str">
        <f>IF(G531="","",IF(COUNTIF($AI$11:AI531,G531)=0,G531,""))</f>
        <v/>
      </c>
      <c r="AJ532" s="53" t="str">
        <f t="shared" si="33"/>
        <v/>
      </c>
      <c r="AK532" s="135"/>
    </row>
    <row r="533" spans="1:37" x14ac:dyDescent="0.25">
      <c r="A533" s="136"/>
      <c r="B533" s="136"/>
      <c r="C533" s="136"/>
      <c r="D533" s="136"/>
      <c r="E533" s="137"/>
      <c r="F533" s="137"/>
      <c r="G533" s="136"/>
      <c r="H533" s="137"/>
      <c r="I533" s="140" t="str">
        <f t="shared" si="34"/>
        <v/>
      </c>
      <c r="J533" s="140"/>
      <c r="K533" s="140"/>
      <c r="L533" s="74" t="str">
        <f>IF(AND(C533="Abierto",D533="Urgente"),A533,"")</f>
        <v/>
      </c>
      <c r="M533" s="74" t="str">
        <f ca="1">IF(AND(C533="Abierto",D533="Urgente"),TODAY()-E533,"")</f>
        <v/>
      </c>
      <c r="N533" s="74" t="str">
        <f>IF(AND(C533="Abierto",D533="Urgente"),RANK(M533,$M$13:$M$767,0)+COUNTIF($M$13:M533,M533)-1,"")</f>
        <v/>
      </c>
      <c r="O533" s="74" t="str">
        <f>IF(AND(C533="Abierto",D533="Alta"),A533,"")</f>
        <v/>
      </c>
      <c r="P533" s="74" t="str">
        <f ca="1">IF(AND(C533="Abierto",D533="Alta"),TODAY()-E533,"")</f>
        <v/>
      </c>
      <c r="Q533" s="74" t="str">
        <f>IF(AND(C533="Abierto",D533="Alta"),RANK(P533,$P$13:$P$767,0)+COUNTIF($P$13:P533,P533)-1+MAX(N:N),"")</f>
        <v/>
      </c>
      <c r="R533" s="74" t="str">
        <f>IF(AND(C533="Abierto",D533="Media"),A533,"")</f>
        <v/>
      </c>
      <c r="S533" s="74" t="str">
        <f ca="1">IF(AND(C533="Abierto",D533="Media"),TODAY()-E533,"")</f>
        <v/>
      </c>
      <c r="T533" s="74" t="str">
        <f>IF(AND(C533="Abierto",D533="Media"),RANK(S533,$S$13:$S$767,0)+COUNTIF($S$13:S533,S533)-1+MAX(N:N,Q:Q),"")</f>
        <v/>
      </c>
      <c r="U533" s="74" t="str">
        <f>IF(AND(C533="Abierto",D533="Baja"),A533,"")</f>
        <v/>
      </c>
      <c r="V533" s="74" t="str">
        <f ca="1">IF(AND(C533="Abierto",D533="Baja"),TODAY()-E533,"")</f>
        <v/>
      </c>
      <c r="W533" s="74" t="str">
        <f>IF(AND(C533="Abierto",D533="Baja"),RANK(V533,$V$13:$V$767,0)+COUNTIF($V$13:V533,V533)-1+MAX(N:N,Q:Q,T:T),"")</f>
        <v/>
      </c>
      <c r="X533" s="139" t="str">
        <f>IF(OR(C533="Resuelto",C533=""),"",SUM(N533,Q533,T533,W533))</f>
        <v/>
      </c>
      <c r="Y533" s="139" t="str">
        <f>IF(OR(C533="Resuelto",C533=""),"",SUM(M533,P533,S533,V533))</f>
        <v/>
      </c>
      <c r="Z533" s="139" t="str">
        <f>IF(OR(C533="Resuelto",C533=""),"",SUM(L533,O533,R533,U533))</f>
        <v/>
      </c>
      <c r="AA533" s="28">
        <v>762</v>
      </c>
      <c r="AB533" s="28" t="str">
        <f t="shared" ca="1" si="31"/>
        <v/>
      </c>
      <c r="AC533" s="75" t="str">
        <f t="shared" ca="1" si="32"/>
        <v/>
      </c>
      <c r="AH533" s="78" t="str">
        <f>IF(AI533="","",MAX($AH$5:AH532)+1)</f>
        <v/>
      </c>
      <c r="AI533" s="53" t="str">
        <f>IF(G532="","",IF(COUNTIF($AI$11:AI532,G532)=0,G532,""))</f>
        <v/>
      </c>
      <c r="AJ533" s="53" t="str">
        <f t="shared" si="33"/>
        <v/>
      </c>
      <c r="AK533" s="135"/>
    </row>
    <row r="534" spans="1:37" x14ac:dyDescent="0.25">
      <c r="A534" s="136"/>
      <c r="B534" s="136"/>
      <c r="C534" s="136"/>
      <c r="D534" s="136"/>
      <c r="E534" s="137"/>
      <c r="F534" s="137"/>
      <c r="G534" s="136"/>
      <c r="H534" s="137"/>
      <c r="I534" s="140" t="str">
        <f t="shared" si="34"/>
        <v/>
      </c>
      <c r="J534" s="140"/>
      <c r="K534" s="140"/>
      <c r="L534" s="74" t="str">
        <f>IF(AND(C534="Abierto",D534="Urgente"),A534,"")</f>
        <v/>
      </c>
      <c r="M534" s="74" t="str">
        <f ca="1">IF(AND(C534="Abierto",D534="Urgente"),TODAY()-E534,"")</f>
        <v/>
      </c>
      <c r="N534" s="74" t="str">
        <f>IF(AND(C534="Abierto",D534="Urgente"),RANK(M534,$M$13:$M$767,0)+COUNTIF($M$13:M534,M534)-1,"")</f>
        <v/>
      </c>
      <c r="O534" s="74" t="str">
        <f>IF(AND(C534="Abierto",D534="Alta"),A534,"")</f>
        <v/>
      </c>
      <c r="P534" s="74" t="str">
        <f ca="1">IF(AND(C534="Abierto",D534="Alta"),TODAY()-E534,"")</f>
        <v/>
      </c>
      <c r="Q534" s="74" t="str">
        <f>IF(AND(C534="Abierto",D534="Alta"),RANK(P534,$P$13:$P$767,0)+COUNTIF($P$13:P534,P534)-1+MAX(N:N),"")</f>
        <v/>
      </c>
      <c r="R534" s="74" t="str">
        <f>IF(AND(C534="Abierto",D534="Media"),A534,"")</f>
        <v/>
      </c>
      <c r="S534" s="74" t="str">
        <f ca="1">IF(AND(C534="Abierto",D534="Media"),TODAY()-E534,"")</f>
        <v/>
      </c>
      <c r="T534" s="74" t="str">
        <f>IF(AND(C534="Abierto",D534="Media"),RANK(S534,$S$13:$S$767,0)+COUNTIF($S$13:S534,S534)-1+MAX(N:N,Q:Q),"")</f>
        <v/>
      </c>
      <c r="U534" s="74" t="str">
        <f>IF(AND(C534="Abierto",D534="Baja"),A534,"")</f>
        <v/>
      </c>
      <c r="V534" s="74" t="str">
        <f ca="1">IF(AND(C534="Abierto",D534="Baja"),TODAY()-E534,"")</f>
        <v/>
      </c>
      <c r="W534" s="74" t="str">
        <f>IF(AND(C534="Abierto",D534="Baja"),RANK(V534,$V$13:$V$767,0)+COUNTIF($V$13:V534,V534)-1+MAX(N:N,Q:Q,T:T),"")</f>
        <v/>
      </c>
      <c r="X534" s="139" t="str">
        <f>IF(OR(C534="Resuelto",C534=""),"",SUM(N534,Q534,T534,W534))</f>
        <v/>
      </c>
      <c r="Y534" s="139" t="str">
        <f>IF(OR(C534="Resuelto",C534=""),"",SUM(M534,P534,S534,V534))</f>
        <v/>
      </c>
      <c r="Z534" s="139" t="str">
        <f>IF(OR(C534="Resuelto",C534=""),"",SUM(L534,O534,R534,U534))</f>
        <v/>
      </c>
      <c r="AA534" s="28">
        <v>763</v>
      </c>
      <c r="AB534" s="28" t="str">
        <f t="shared" ca="1" si="31"/>
        <v/>
      </c>
      <c r="AC534" s="75" t="str">
        <f t="shared" ca="1" si="32"/>
        <v/>
      </c>
      <c r="AH534" s="78" t="str">
        <f>IF(AI534="","",MAX($AH$5:AH533)+1)</f>
        <v/>
      </c>
      <c r="AI534" s="53" t="str">
        <f>IF(G533="","",IF(COUNTIF($AI$11:AI533,G533)=0,G533,""))</f>
        <v/>
      </c>
      <c r="AJ534" s="53" t="str">
        <f t="shared" si="33"/>
        <v/>
      </c>
      <c r="AK534" s="135"/>
    </row>
    <row r="535" spans="1:37" x14ac:dyDescent="0.25">
      <c r="A535" s="136"/>
      <c r="B535" s="136"/>
      <c r="C535" s="136"/>
      <c r="D535" s="136"/>
      <c r="E535" s="137"/>
      <c r="F535" s="137"/>
      <c r="G535" s="136"/>
      <c r="H535" s="137"/>
      <c r="I535" s="140" t="str">
        <f t="shared" si="34"/>
        <v/>
      </c>
      <c r="J535" s="140"/>
      <c r="K535" s="140"/>
      <c r="L535" s="74" t="str">
        <f>IF(AND(C535="Abierto",D535="Urgente"),A535,"")</f>
        <v/>
      </c>
      <c r="M535" s="74" t="str">
        <f ca="1">IF(AND(C535="Abierto",D535="Urgente"),TODAY()-E535,"")</f>
        <v/>
      </c>
      <c r="N535" s="74" t="str">
        <f>IF(AND(C535="Abierto",D535="Urgente"),RANK(M535,$M$13:$M$767,0)+COUNTIF($M$13:M535,M535)-1,"")</f>
        <v/>
      </c>
      <c r="O535" s="74" t="str">
        <f>IF(AND(C535="Abierto",D535="Alta"),A535,"")</f>
        <v/>
      </c>
      <c r="P535" s="74" t="str">
        <f ca="1">IF(AND(C535="Abierto",D535="Alta"),TODAY()-E535,"")</f>
        <v/>
      </c>
      <c r="Q535" s="74" t="str">
        <f>IF(AND(C535="Abierto",D535="Alta"),RANK(P535,$P$13:$P$767,0)+COUNTIF($P$13:P535,P535)-1+MAX(N:N),"")</f>
        <v/>
      </c>
      <c r="R535" s="74" t="str">
        <f>IF(AND(C535="Abierto",D535="Media"),A535,"")</f>
        <v/>
      </c>
      <c r="S535" s="74" t="str">
        <f ca="1">IF(AND(C535="Abierto",D535="Media"),TODAY()-E535,"")</f>
        <v/>
      </c>
      <c r="T535" s="74" t="str">
        <f>IF(AND(C535="Abierto",D535="Media"),RANK(S535,$S$13:$S$767,0)+COUNTIF($S$13:S535,S535)-1+MAX(N:N,Q:Q),"")</f>
        <v/>
      </c>
      <c r="U535" s="74" t="str">
        <f>IF(AND(C535="Abierto",D535="Baja"),A535,"")</f>
        <v/>
      </c>
      <c r="V535" s="74" t="str">
        <f ca="1">IF(AND(C535="Abierto",D535="Baja"),TODAY()-E535,"")</f>
        <v/>
      </c>
      <c r="W535" s="74" t="str">
        <f>IF(AND(C535="Abierto",D535="Baja"),RANK(V535,$V$13:$V$767,0)+COUNTIF($V$13:V535,V535)-1+MAX(N:N,Q:Q,T:T),"")</f>
        <v/>
      </c>
      <c r="X535" s="139" t="str">
        <f>IF(OR(C535="Resuelto",C535=""),"",SUM(N535,Q535,T535,W535))</f>
        <v/>
      </c>
      <c r="Y535" s="139" t="str">
        <f>IF(OR(C535="Resuelto",C535=""),"",SUM(M535,P535,S535,V535))</f>
        <v/>
      </c>
      <c r="Z535" s="139" t="str">
        <f>IF(OR(C535="Resuelto",C535=""),"",SUM(L535,O535,R535,U535))</f>
        <v/>
      </c>
      <c r="AA535" s="28">
        <v>764</v>
      </c>
      <c r="AB535" s="28" t="str">
        <f t="shared" ca="1" si="31"/>
        <v/>
      </c>
      <c r="AC535" s="75" t="str">
        <f t="shared" ca="1" si="32"/>
        <v/>
      </c>
      <c r="AH535" s="78" t="str">
        <f>IF(AI535="","",MAX($AH$5:AH534)+1)</f>
        <v/>
      </c>
      <c r="AI535" s="53" t="str">
        <f>IF(G534="","",IF(COUNTIF($AI$11:AI534,G534)=0,G534,""))</f>
        <v/>
      </c>
      <c r="AJ535" s="53" t="str">
        <f t="shared" si="33"/>
        <v/>
      </c>
      <c r="AK535" s="135"/>
    </row>
    <row r="536" spans="1:37" x14ac:dyDescent="0.25">
      <c r="A536" s="136"/>
      <c r="B536" s="136"/>
      <c r="C536" s="136"/>
      <c r="D536" s="136"/>
      <c r="E536" s="137"/>
      <c r="F536" s="137"/>
      <c r="G536" s="136"/>
      <c r="H536" s="137"/>
      <c r="I536" s="140" t="str">
        <f t="shared" si="34"/>
        <v/>
      </c>
      <c r="J536" s="140"/>
      <c r="K536" s="140"/>
      <c r="L536" s="74" t="str">
        <f>IF(AND(C536="Abierto",D536="Urgente"),A536,"")</f>
        <v/>
      </c>
      <c r="M536" s="74" t="str">
        <f ca="1">IF(AND(C536="Abierto",D536="Urgente"),TODAY()-E536,"")</f>
        <v/>
      </c>
      <c r="N536" s="74" t="str">
        <f>IF(AND(C536="Abierto",D536="Urgente"),RANK(M536,$M$13:$M$767,0)+COUNTIF($M$13:M536,M536)-1,"")</f>
        <v/>
      </c>
      <c r="O536" s="74" t="str">
        <f>IF(AND(C536="Abierto",D536="Alta"),A536,"")</f>
        <v/>
      </c>
      <c r="P536" s="74" t="str">
        <f ca="1">IF(AND(C536="Abierto",D536="Alta"),TODAY()-E536,"")</f>
        <v/>
      </c>
      <c r="Q536" s="74" t="str">
        <f>IF(AND(C536="Abierto",D536="Alta"),RANK(P536,$P$13:$P$767,0)+COUNTIF($P$13:P536,P536)-1+MAX(N:N),"")</f>
        <v/>
      </c>
      <c r="R536" s="74" t="str">
        <f>IF(AND(C536="Abierto",D536="Media"),A536,"")</f>
        <v/>
      </c>
      <c r="S536" s="74" t="str">
        <f ca="1">IF(AND(C536="Abierto",D536="Media"),TODAY()-E536,"")</f>
        <v/>
      </c>
      <c r="T536" s="74" t="str">
        <f>IF(AND(C536="Abierto",D536="Media"),RANK(S536,$S$13:$S$767,0)+COUNTIF($S$13:S536,S536)-1+MAX(N:N,Q:Q),"")</f>
        <v/>
      </c>
      <c r="U536" s="74" t="str">
        <f>IF(AND(C536="Abierto",D536="Baja"),A536,"")</f>
        <v/>
      </c>
      <c r="V536" s="74" t="str">
        <f ca="1">IF(AND(C536="Abierto",D536="Baja"),TODAY()-E536,"")</f>
        <v/>
      </c>
      <c r="W536" s="74" t="str">
        <f>IF(AND(C536="Abierto",D536="Baja"),RANK(V536,$V$13:$V$767,0)+COUNTIF($V$13:V536,V536)-1+MAX(N:N,Q:Q,T:T),"")</f>
        <v/>
      </c>
      <c r="X536" s="139" t="str">
        <f>IF(OR(C536="Resuelto",C536=""),"",SUM(N536,Q536,T536,W536))</f>
        <v/>
      </c>
      <c r="Y536" s="139" t="str">
        <f>IF(OR(C536="Resuelto",C536=""),"",SUM(M536,P536,S536,V536))</f>
        <v/>
      </c>
      <c r="Z536" s="139" t="str">
        <f>IF(OR(C536="Resuelto",C536=""),"",SUM(L536,O536,R536,U536))</f>
        <v/>
      </c>
      <c r="AA536" s="28">
        <v>765</v>
      </c>
      <c r="AB536" s="28" t="str">
        <f t="shared" ca="1" si="31"/>
        <v/>
      </c>
      <c r="AC536" s="75" t="str">
        <f t="shared" ca="1" si="32"/>
        <v/>
      </c>
      <c r="AH536" s="78" t="str">
        <f>IF(AI536="","",MAX($AH$5:AH535)+1)</f>
        <v/>
      </c>
      <c r="AI536" s="53" t="str">
        <f>IF(G535="","",IF(COUNTIF($AI$11:AI535,G535)=0,G535,""))</f>
        <v/>
      </c>
      <c r="AJ536" s="53" t="str">
        <f t="shared" si="33"/>
        <v/>
      </c>
      <c r="AK536" s="135"/>
    </row>
    <row r="537" spans="1:37" x14ac:dyDescent="0.25">
      <c r="A537" s="136"/>
      <c r="B537" s="136"/>
      <c r="C537" s="136"/>
      <c r="D537" s="136"/>
      <c r="E537" s="137"/>
      <c r="F537" s="137"/>
      <c r="G537" s="136"/>
      <c r="H537" s="137"/>
      <c r="I537" s="140" t="str">
        <f t="shared" si="34"/>
        <v/>
      </c>
      <c r="J537" s="140"/>
      <c r="K537" s="140"/>
      <c r="L537" s="74" t="str">
        <f>IF(AND(C537="Abierto",D537="Urgente"),A537,"")</f>
        <v/>
      </c>
      <c r="M537" s="74" t="str">
        <f ca="1">IF(AND(C537="Abierto",D537="Urgente"),TODAY()-E537,"")</f>
        <v/>
      </c>
      <c r="N537" s="74" t="str">
        <f>IF(AND(C537="Abierto",D537="Urgente"),RANK(M537,$M$13:$M$767,0)+COUNTIF($M$13:M537,M537)-1,"")</f>
        <v/>
      </c>
      <c r="O537" s="74" t="str">
        <f>IF(AND(C537="Abierto",D537="Alta"),A537,"")</f>
        <v/>
      </c>
      <c r="P537" s="74" t="str">
        <f ca="1">IF(AND(C537="Abierto",D537="Alta"),TODAY()-E537,"")</f>
        <v/>
      </c>
      <c r="Q537" s="74" t="str">
        <f>IF(AND(C537="Abierto",D537="Alta"),RANK(P537,$P$13:$P$767,0)+COUNTIF($P$13:P537,P537)-1+MAX(N:N),"")</f>
        <v/>
      </c>
      <c r="R537" s="74" t="str">
        <f>IF(AND(C537="Abierto",D537="Media"),A537,"")</f>
        <v/>
      </c>
      <c r="S537" s="74" t="str">
        <f ca="1">IF(AND(C537="Abierto",D537="Media"),TODAY()-E537,"")</f>
        <v/>
      </c>
      <c r="T537" s="74" t="str">
        <f>IF(AND(C537="Abierto",D537="Media"),RANK(S537,$S$13:$S$767,0)+COUNTIF($S$13:S537,S537)-1+MAX(N:N,Q:Q),"")</f>
        <v/>
      </c>
      <c r="U537" s="74" t="str">
        <f>IF(AND(C537="Abierto",D537="Baja"),A537,"")</f>
        <v/>
      </c>
      <c r="V537" s="74" t="str">
        <f ca="1">IF(AND(C537="Abierto",D537="Baja"),TODAY()-E537,"")</f>
        <v/>
      </c>
      <c r="W537" s="74" t="str">
        <f>IF(AND(C537="Abierto",D537="Baja"),RANK(V537,$V$13:$V$767,0)+COUNTIF($V$13:V537,V537)-1+MAX(N:N,Q:Q,T:T),"")</f>
        <v/>
      </c>
      <c r="X537" s="139" t="str">
        <f>IF(OR(C537="Resuelto",C537=""),"",SUM(N537,Q537,T537,W537))</f>
        <v/>
      </c>
      <c r="Y537" s="139" t="str">
        <f>IF(OR(C537="Resuelto",C537=""),"",SUM(M537,P537,S537,V537))</f>
        <v/>
      </c>
      <c r="Z537" s="139" t="str">
        <f>IF(OR(C537="Resuelto",C537=""),"",SUM(L537,O537,R537,U537))</f>
        <v/>
      </c>
      <c r="AA537" s="28">
        <v>766</v>
      </c>
      <c r="AB537" s="28" t="str">
        <f t="shared" ca="1" si="31"/>
        <v/>
      </c>
      <c r="AC537" s="75" t="str">
        <f t="shared" ca="1" si="32"/>
        <v/>
      </c>
      <c r="AH537" s="78" t="str">
        <f>IF(AI537="","",MAX($AH$5:AH536)+1)</f>
        <v/>
      </c>
      <c r="AI537" s="53" t="str">
        <f>IF(G536="","",IF(COUNTIF($AI$11:AI536,G536)=0,G536,""))</f>
        <v/>
      </c>
      <c r="AJ537" s="53" t="str">
        <f t="shared" si="33"/>
        <v/>
      </c>
      <c r="AK537" s="135"/>
    </row>
    <row r="538" spans="1:37" x14ac:dyDescent="0.25">
      <c r="A538" s="136"/>
      <c r="B538" s="136"/>
      <c r="C538" s="136"/>
      <c r="D538" s="136"/>
      <c r="E538" s="137"/>
      <c r="F538" s="137"/>
      <c r="G538" s="136"/>
      <c r="H538" s="137"/>
      <c r="I538" s="140" t="str">
        <f t="shared" si="34"/>
        <v/>
      </c>
      <c r="J538" s="140"/>
      <c r="K538" s="140"/>
      <c r="L538" s="74" t="str">
        <f>IF(AND(C538="Abierto",D538="Urgente"),A538,"")</f>
        <v/>
      </c>
      <c r="M538" s="74" t="str">
        <f ca="1">IF(AND(C538="Abierto",D538="Urgente"),TODAY()-E538,"")</f>
        <v/>
      </c>
      <c r="N538" s="74" t="str">
        <f>IF(AND(C538="Abierto",D538="Urgente"),RANK(M538,$M$13:$M$767,0)+COUNTIF($M$13:M538,M538)-1,"")</f>
        <v/>
      </c>
      <c r="O538" s="74" t="str">
        <f>IF(AND(C538="Abierto",D538="Alta"),A538,"")</f>
        <v/>
      </c>
      <c r="P538" s="74" t="str">
        <f ca="1">IF(AND(C538="Abierto",D538="Alta"),TODAY()-E538,"")</f>
        <v/>
      </c>
      <c r="Q538" s="74" t="str">
        <f>IF(AND(C538="Abierto",D538="Alta"),RANK(P538,$P$13:$P$767,0)+COUNTIF($P$13:P538,P538)-1+MAX(N:N),"")</f>
        <v/>
      </c>
      <c r="R538" s="74" t="str">
        <f>IF(AND(C538="Abierto",D538="Media"),A538,"")</f>
        <v/>
      </c>
      <c r="S538" s="74" t="str">
        <f ca="1">IF(AND(C538="Abierto",D538="Media"),TODAY()-E538,"")</f>
        <v/>
      </c>
      <c r="T538" s="74" t="str">
        <f>IF(AND(C538="Abierto",D538="Media"),RANK(S538,$S$13:$S$767,0)+COUNTIF($S$13:S538,S538)-1+MAX(N:N,Q:Q),"")</f>
        <v/>
      </c>
      <c r="U538" s="74" t="str">
        <f>IF(AND(C538="Abierto",D538="Baja"),A538,"")</f>
        <v/>
      </c>
      <c r="V538" s="74" t="str">
        <f ca="1">IF(AND(C538="Abierto",D538="Baja"),TODAY()-E538,"")</f>
        <v/>
      </c>
      <c r="W538" s="74" t="str">
        <f>IF(AND(C538="Abierto",D538="Baja"),RANK(V538,$V$13:$V$767,0)+COUNTIF($V$13:V538,V538)-1+MAX(N:N,Q:Q,T:T),"")</f>
        <v/>
      </c>
      <c r="X538" s="139" t="str">
        <f>IF(OR(C538="Resuelto",C538=""),"",SUM(N538,Q538,T538,W538))</f>
        <v/>
      </c>
      <c r="Y538" s="139" t="str">
        <f>IF(OR(C538="Resuelto",C538=""),"",SUM(M538,P538,S538,V538))</f>
        <v/>
      </c>
      <c r="Z538" s="139" t="str">
        <f>IF(OR(C538="Resuelto",C538=""),"",SUM(L538,O538,R538,U538))</f>
        <v/>
      </c>
      <c r="AA538" s="28">
        <v>767</v>
      </c>
      <c r="AB538" s="28" t="str">
        <f t="shared" ca="1" si="31"/>
        <v/>
      </c>
      <c r="AC538" s="75" t="str">
        <f t="shared" ca="1" si="32"/>
        <v/>
      </c>
      <c r="AH538" s="78" t="str">
        <f>IF(AI538="","",MAX($AH$5:AH537)+1)</f>
        <v/>
      </c>
      <c r="AI538" s="53" t="str">
        <f>IF(G537="","",IF(COUNTIF($AI$11:AI537,G537)=0,G537,""))</f>
        <v/>
      </c>
      <c r="AJ538" s="53" t="str">
        <f t="shared" si="33"/>
        <v/>
      </c>
      <c r="AK538" s="135"/>
    </row>
    <row r="539" spans="1:37" x14ac:dyDescent="0.25">
      <c r="A539" s="136"/>
      <c r="B539" s="136"/>
      <c r="C539" s="136"/>
      <c r="D539" s="136"/>
      <c r="E539" s="137"/>
      <c r="F539" s="137"/>
      <c r="G539" s="136"/>
      <c r="H539" s="137"/>
      <c r="I539" s="140" t="str">
        <f t="shared" si="34"/>
        <v/>
      </c>
      <c r="J539" s="140"/>
      <c r="K539" s="140"/>
      <c r="L539" s="74" t="str">
        <f>IF(AND(C539="Abierto",D539="Urgente"),A539,"")</f>
        <v/>
      </c>
      <c r="M539" s="74" t="str">
        <f ca="1">IF(AND(C539="Abierto",D539="Urgente"),TODAY()-E539,"")</f>
        <v/>
      </c>
      <c r="N539" s="74" t="str">
        <f>IF(AND(C539="Abierto",D539="Urgente"),RANK(M539,$M$13:$M$767,0)+COUNTIF($M$13:M539,M539)-1,"")</f>
        <v/>
      </c>
      <c r="O539" s="74" t="str">
        <f>IF(AND(C539="Abierto",D539="Alta"),A539,"")</f>
        <v/>
      </c>
      <c r="P539" s="74" t="str">
        <f ca="1">IF(AND(C539="Abierto",D539="Alta"),TODAY()-E539,"")</f>
        <v/>
      </c>
      <c r="Q539" s="74" t="str">
        <f>IF(AND(C539="Abierto",D539="Alta"),RANK(P539,$P$13:$P$767,0)+COUNTIF($P$13:P539,P539)-1+MAX(N:N),"")</f>
        <v/>
      </c>
      <c r="R539" s="74" t="str">
        <f>IF(AND(C539="Abierto",D539="Media"),A539,"")</f>
        <v/>
      </c>
      <c r="S539" s="74" t="str">
        <f ca="1">IF(AND(C539="Abierto",D539="Media"),TODAY()-E539,"")</f>
        <v/>
      </c>
      <c r="T539" s="74" t="str">
        <f>IF(AND(C539="Abierto",D539="Media"),RANK(S539,$S$13:$S$767,0)+COUNTIF($S$13:S539,S539)-1+MAX(N:N,Q:Q),"")</f>
        <v/>
      </c>
      <c r="U539" s="74" t="str">
        <f>IF(AND(C539="Abierto",D539="Baja"),A539,"")</f>
        <v/>
      </c>
      <c r="V539" s="74" t="str">
        <f ca="1">IF(AND(C539="Abierto",D539="Baja"),TODAY()-E539,"")</f>
        <v/>
      </c>
      <c r="W539" s="74" t="str">
        <f>IF(AND(C539="Abierto",D539="Baja"),RANK(V539,$V$13:$V$767,0)+COUNTIF($V$13:V539,V539)-1+MAX(N:N,Q:Q,T:T),"")</f>
        <v/>
      </c>
      <c r="X539" s="139" t="str">
        <f>IF(OR(C539="Resuelto",C539=""),"",SUM(N539,Q539,T539,W539))</f>
        <v/>
      </c>
      <c r="Y539" s="139" t="str">
        <f>IF(OR(C539="Resuelto",C539=""),"",SUM(M539,P539,S539,V539))</f>
        <v/>
      </c>
      <c r="Z539" s="139" t="str">
        <f>IF(OR(C539="Resuelto",C539=""),"",SUM(L539,O539,R539,U539))</f>
        <v/>
      </c>
      <c r="AA539" s="28">
        <v>768</v>
      </c>
      <c r="AB539" s="28" t="str">
        <f t="shared" ca="1" si="31"/>
        <v/>
      </c>
      <c r="AC539" s="75" t="str">
        <f t="shared" ca="1" si="32"/>
        <v/>
      </c>
      <c r="AH539" s="78" t="str">
        <f>IF(AI539="","",MAX($AH$5:AH538)+1)</f>
        <v/>
      </c>
      <c r="AI539" s="53" t="str">
        <f>IF(G538="","",IF(COUNTIF($AI$11:AI538,G538)=0,G538,""))</f>
        <v/>
      </c>
      <c r="AJ539" s="53" t="str">
        <f t="shared" si="33"/>
        <v/>
      </c>
      <c r="AK539" s="135"/>
    </row>
    <row r="540" spans="1:37" x14ac:dyDescent="0.25">
      <c r="A540" s="136"/>
      <c r="B540" s="136"/>
      <c r="C540" s="136"/>
      <c r="D540" s="136"/>
      <c r="E540" s="137"/>
      <c r="F540" s="137"/>
      <c r="G540" s="136"/>
      <c r="H540" s="137"/>
      <c r="I540" s="140" t="str">
        <f t="shared" si="34"/>
        <v/>
      </c>
      <c r="J540" s="140"/>
      <c r="K540" s="140"/>
      <c r="L540" s="74" t="str">
        <f>IF(AND(C540="Abierto",D540="Urgente"),A540,"")</f>
        <v/>
      </c>
      <c r="M540" s="74" t="str">
        <f ca="1">IF(AND(C540="Abierto",D540="Urgente"),TODAY()-E540,"")</f>
        <v/>
      </c>
      <c r="N540" s="74" t="str">
        <f>IF(AND(C540="Abierto",D540="Urgente"),RANK(M540,$M$13:$M$767,0)+COUNTIF($M$13:M540,M540)-1,"")</f>
        <v/>
      </c>
      <c r="O540" s="74" t="str">
        <f>IF(AND(C540="Abierto",D540="Alta"),A540,"")</f>
        <v/>
      </c>
      <c r="P540" s="74" t="str">
        <f ca="1">IF(AND(C540="Abierto",D540="Alta"),TODAY()-E540,"")</f>
        <v/>
      </c>
      <c r="Q540" s="74" t="str">
        <f>IF(AND(C540="Abierto",D540="Alta"),RANK(P540,$P$13:$P$767,0)+COUNTIF($P$13:P540,P540)-1+MAX(N:N),"")</f>
        <v/>
      </c>
      <c r="R540" s="74" t="str">
        <f>IF(AND(C540="Abierto",D540="Media"),A540,"")</f>
        <v/>
      </c>
      <c r="S540" s="74" t="str">
        <f ca="1">IF(AND(C540="Abierto",D540="Media"),TODAY()-E540,"")</f>
        <v/>
      </c>
      <c r="T540" s="74" t="str">
        <f>IF(AND(C540="Abierto",D540="Media"),RANK(S540,$S$13:$S$767,0)+COUNTIF($S$13:S540,S540)-1+MAX(N:N,Q:Q),"")</f>
        <v/>
      </c>
      <c r="U540" s="74" t="str">
        <f>IF(AND(C540="Abierto",D540="Baja"),A540,"")</f>
        <v/>
      </c>
      <c r="V540" s="74" t="str">
        <f ca="1">IF(AND(C540="Abierto",D540="Baja"),TODAY()-E540,"")</f>
        <v/>
      </c>
      <c r="W540" s="74" t="str">
        <f>IF(AND(C540="Abierto",D540="Baja"),RANK(V540,$V$13:$V$767,0)+COUNTIF($V$13:V540,V540)-1+MAX(N:N,Q:Q,T:T),"")</f>
        <v/>
      </c>
      <c r="X540" s="139" t="str">
        <f>IF(OR(C540="Resuelto",C540=""),"",SUM(N540,Q540,T540,W540))</f>
        <v/>
      </c>
      <c r="Y540" s="139" t="str">
        <f>IF(OR(C540="Resuelto",C540=""),"",SUM(M540,P540,S540,V540))</f>
        <v/>
      </c>
      <c r="Z540" s="139" t="str">
        <f>IF(OR(C540="Resuelto",C540=""),"",SUM(L540,O540,R540,U540))</f>
        <v/>
      </c>
      <c r="AA540" s="28">
        <v>769</v>
      </c>
      <c r="AB540" s="28" t="str">
        <f t="shared" ca="1" si="31"/>
        <v/>
      </c>
      <c r="AC540" s="75" t="str">
        <f t="shared" ca="1" si="32"/>
        <v/>
      </c>
      <c r="AH540" s="78" t="str">
        <f>IF(AI540="","",MAX($AH$5:AH539)+1)</f>
        <v/>
      </c>
      <c r="AI540" s="53" t="str">
        <f>IF(G539="","",IF(COUNTIF($AI$11:AI539,G539)=0,G539,""))</f>
        <v/>
      </c>
      <c r="AJ540" s="53" t="str">
        <f t="shared" si="33"/>
        <v/>
      </c>
      <c r="AK540" s="135"/>
    </row>
    <row r="541" spans="1:37" x14ac:dyDescent="0.25">
      <c r="A541" s="136"/>
      <c r="B541" s="136"/>
      <c r="C541" s="136"/>
      <c r="D541" s="136"/>
      <c r="E541" s="137"/>
      <c r="F541" s="137"/>
      <c r="G541" s="136"/>
      <c r="H541" s="137"/>
      <c r="I541" s="140" t="str">
        <f t="shared" si="34"/>
        <v/>
      </c>
      <c r="J541" s="140"/>
      <c r="K541" s="140"/>
      <c r="L541" s="74" t="str">
        <f>IF(AND(C541="Abierto",D541="Urgente"),A541,"")</f>
        <v/>
      </c>
      <c r="M541" s="74" t="str">
        <f ca="1">IF(AND(C541="Abierto",D541="Urgente"),TODAY()-E541,"")</f>
        <v/>
      </c>
      <c r="N541" s="74" t="str">
        <f>IF(AND(C541="Abierto",D541="Urgente"),RANK(M541,$M$13:$M$767,0)+COUNTIF($M$13:M541,M541)-1,"")</f>
        <v/>
      </c>
      <c r="O541" s="74" t="str">
        <f>IF(AND(C541="Abierto",D541="Alta"),A541,"")</f>
        <v/>
      </c>
      <c r="P541" s="74" t="str">
        <f ca="1">IF(AND(C541="Abierto",D541="Alta"),TODAY()-E541,"")</f>
        <v/>
      </c>
      <c r="Q541" s="74" t="str">
        <f>IF(AND(C541="Abierto",D541="Alta"),RANK(P541,$P$13:$P$767,0)+COUNTIF($P$13:P541,P541)-1+MAX(N:N),"")</f>
        <v/>
      </c>
      <c r="R541" s="74" t="str">
        <f>IF(AND(C541="Abierto",D541="Media"),A541,"")</f>
        <v/>
      </c>
      <c r="S541" s="74" t="str">
        <f ca="1">IF(AND(C541="Abierto",D541="Media"),TODAY()-E541,"")</f>
        <v/>
      </c>
      <c r="T541" s="74" t="str">
        <f>IF(AND(C541="Abierto",D541="Media"),RANK(S541,$S$13:$S$767,0)+COUNTIF($S$13:S541,S541)-1+MAX(N:N,Q:Q),"")</f>
        <v/>
      </c>
      <c r="U541" s="74" t="str">
        <f>IF(AND(C541="Abierto",D541="Baja"),A541,"")</f>
        <v/>
      </c>
      <c r="V541" s="74" t="str">
        <f ca="1">IF(AND(C541="Abierto",D541="Baja"),TODAY()-E541,"")</f>
        <v/>
      </c>
      <c r="W541" s="74" t="str">
        <f>IF(AND(C541="Abierto",D541="Baja"),RANK(V541,$V$13:$V$767,0)+COUNTIF($V$13:V541,V541)-1+MAX(N:N,Q:Q,T:T),"")</f>
        <v/>
      </c>
      <c r="X541" s="139" t="str">
        <f>IF(OR(C541="Resuelto",C541=""),"",SUM(N541,Q541,T541,W541))</f>
        <v/>
      </c>
      <c r="Y541" s="139" t="str">
        <f>IF(OR(C541="Resuelto",C541=""),"",SUM(M541,P541,S541,V541))</f>
        <v/>
      </c>
      <c r="Z541" s="139" t="str">
        <f>IF(OR(C541="Resuelto",C541=""),"",SUM(L541,O541,R541,U541))</f>
        <v/>
      </c>
      <c r="AA541" s="28">
        <v>770</v>
      </c>
      <c r="AB541" s="28" t="str">
        <f t="shared" ca="1" si="31"/>
        <v/>
      </c>
      <c r="AC541" s="75" t="str">
        <f t="shared" ca="1" si="32"/>
        <v/>
      </c>
      <c r="AH541" s="78" t="str">
        <f>IF(AI541="","",MAX($AH$5:AH540)+1)</f>
        <v/>
      </c>
      <c r="AI541" s="53" t="str">
        <f>IF(G540="","",IF(COUNTIF($AI$11:AI540,G540)=0,G540,""))</f>
        <v/>
      </c>
      <c r="AJ541" s="53" t="str">
        <f t="shared" si="33"/>
        <v/>
      </c>
      <c r="AK541" s="135"/>
    </row>
    <row r="542" spans="1:37" x14ac:dyDescent="0.25">
      <c r="A542" s="136"/>
      <c r="B542" s="136"/>
      <c r="C542" s="136"/>
      <c r="D542" s="136"/>
      <c r="E542" s="137"/>
      <c r="F542" s="137"/>
      <c r="G542" s="136"/>
      <c r="H542" s="137"/>
      <c r="I542" s="140" t="str">
        <f t="shared" si="34"/>
        <v/>
      </c>
      <c r="J542" s="140"/>
      <c r="K542" s="140"/>
      <c r="L542" s="74" t="str">
        <f>IF(AND(C542="Abierto",D542="Urgente"),A542,"")</f>
        <v/>
      </c>
      <c r="M542" s="74" t="str">
        <f ca="1">IF(AND(C542="Abierto",D542="Urgente"),TODAY()-E542,"")</f>
        <v/>
      </c>
      <c r="N542" s="74" t="str">
        <f>IF(AND(C542="Abierto",D542="Urgente"),RANK(M542,$M$13:$M$767,0)+COUNTIF($M$13:M542,M542)-1,"")</f>
        <v/>
      </c>
      <c r="O542" s="74" t="str">
        <f>IF(AND(C542="Abierto",D542="Alta"),A542,"")</f>
        <v/>
      </c>
      <c r="P542" s="74" t="str">
        <f ca="1">IF(AND(C542="Abierto",D542="Alta"),TODAY()-E542,"")</f>
        <v/>
      </c>
      <c r="Q542" s="74" t="str">
        <f>IF(AND(C542="Abierto",D542="Alta"),RANK(P542,$P$13:$P$767,0)+COUNTIF($P$13:P542,P542)-1+MAX(N:N),"")</f>
        <v/>
      </c>
      <c r="R542" s="74" t="str">
        <f>IF(AND(C542="Abierto",D542="Media"),A542,"")</f>
        <v/>
      </c>
      <c r="S542" s="74" t="str">
        <f ca="1">IF(AND(C542="Abierto",D542="Media"),TODAY()-E542,"")</f>
        <v/>
      </c>
      <c r="T542" s="74" t="str">
        <f>IF(AND(C542="Abierto",D542="Media"),RANK(S542,$S$13:$S$767,0)+COUNTIF($S$13:S542,S542)-1+MAX(N:N,Q:Q),"")</f>
        <v/>
      </c>
      <c r="U542" s="74" t="str">
        <f>IF(AND(C542="Abierto",D542="Baja"),A542,"")</f>
        <v/>
      </c>
      <c r="V542" s="74" t="str">
        <f ca="1">IF(AND(C542="Abierto",D542="Baja"),TODAY()-E542,"")</f>
        <v/>
      </c>
      <c r="W542" s="74" t="str">
        <f>IF(AND(C542="Abierto",D542="Baja"),RANK(V542,$V$13:$V$767,0)+COUNTIF($V$13:V542,V542)-1+MAX(N:N,Q:Q,T:T),"")</f>
        <v/>
      </c>
      <c r="X542" s="139" t="str">
        <f>IF(OR(C542="Resuelto",C542=""),"",SUM(N542,Q542,T542,W542))</f>
        <v/>
      </c>
      <c r="Y542" s="139" t="str">
        <f>IF(OR(C542="Resuelto",C542=""),"",SUM(M542,P542,S542,V542))</f>
        <v/>
      </c>
      <c r="Z542" s="139" t="str">
        <f>IF(OR(C542="Resuelto",C542=""),"",SUM(L542,O542,R542,U542))</f>
        <v/>
      </c>
      <c r="AA542" s="28">
        <v>771</v>
      </c>
      <c r="AB542" s="28" t="str">
        <f t="shared" ca="1" si="31"/>
        <v/>
      </c>
      <c r="AC542" s="75" t="str">
        <f t="shared" ca="1" si="32"/>
        <v/>
      </c>
      <c r="AH542" s="78" t="str">
        <f>IF(AI542="","",MAX($AH$5:AH541)+1)</f>
        <v/>
      </c>
      <c r="AI542" s="53" t="str">
        <f>IF(G541="","",IF(COUNTIF($AI$11:AI541,G541)=0,G541,""))</f>
        <v/>
      </c>
      <c r="AJ542" s="53" t="str">
        <f t="shared" si="33"/>
        <v/>
      </c>
      <c r="AK542" s="135"/>
    </row>
    <row r="543" spans="1:37" x14ac:dyDescent="0.25">
      <c r="A543" s="136"/>
      <c r="B543" s="136"/>
      <c r="C543" s="136"/>
      <c r="D543" s="136"/>
      <c r="E543" s="137"/>
      <c r="F543" s="137"/>
      <c r="G543" s="136"/>
      <c r="H543" s="137"/>
      <c r="I543" s="140" t="str">
        <f t="shared" si="34"/>
        <v/>
      </c>
      <c r="J543" s="140"/>
      <c r="K543" s="140"/>
      <c r="L543" s="74" t="str">
        <f>IF(AND(C543="Abierto",D543="Urgente"),A543,"")</f>
        <v/>
      </c>
      <c r="M543" s="74" t="str">
        <f ca="1">IF(AND(C543="Abierto",D543="Urgente"),TODAY()-E543,"")</f>
        <v/>
      </c>
      <c r="N543" s="74" t="str">
        <f>IF(AND(C543="Abierto",D543="Urgente"),RANK(M543,$M$13:$M$767,0)+COUNTIF($M$13:M543,M543)-1,"")</f>
        <v/>
      </c>
      <c r="O543" s="74" t="str">
        <f>IF(AND(C543="Abierto",D543="Alta"),A543,"")</f>
        <v/>
      </c>
      <c r="P543" s="74" t="str">
        <f ca="1">IF(AND(C543="Abierto",D543="Alta"),TODAY()-E543,"")</f>
        <v/>
      </c>
      <c r="Q543" s="74" t="str">
        <f>IF(AND(C543="Abierto",D543="Alta"),RANK(P543,$P$13:$P$767,0)+COUNTIF($P$13:P543,P543)-1+MAX(N:N),"")</f>
        <v/>
      </c>
      <c r="R543" s="74" t="str">
        <f>IF(AND(C543="Abierto",D543="Media"),A543,"")</f>
        <v/>
      </c>
      <c r="S543" s="74" t="str">
        <f ca="1">IF(AND(C543="Abierto",D543="Media"),TODAY()-E543,"")</f>
        <v/>
      </c>
      <c r="T543" s="74" t="str">
        <f>IF(AND(C543="Abierto",D543="Media"),RANK(S543,$S$13:$S$767,0)+COUNTIF($S$13:S543,S543)-1+MAX(N:N,Q:Q),"")</f>
        <v/>
      </c>
      <c r="U543" s="74" t="str">
        <f>IF(AND(C543="Abierto",D543="Baja"),A543,"")</f>
        <v/>
      </c>
      <c r="V543" s="74" t="str">
        <f ca="1">IF(AND(C543="Abierto",D543="Baja"),TODAY()-E543,"")</f>
        <v/>
      </c>
      <c r="W543" s="74" t="str">
        <f>IF(AND(C543="Abierto",D543="Baja"),RANK(V543,$V$13:$V$767,0)+COUNTIF($V$13:V543,V543)-1+MAX(N:N,Q:Q,T:T),"")</f>
        <v/>
      </c>
      <c r="X543" s="139" t="str">
        <f>IF(OR(C543="Resuelto",C543=""),"",SUM(N543,Q543,T543,W543))</f>
        <v/>
      </c>
      <c r="Y543" s="139" t="str">
        <f>IF(OR(C543="Resuelto",C543=""),"",SUM(M543,P543,S543,V543))</f>
        <v/>
      </c>
      <c r="Z543" s="139" t="str">
        <f>IF(OR(C543="Resuelto",C543=""),"",SUM(L543,O543,R543,U543))</f>
        <v/>
      </c>
      <c r="AA543" s="28">
        <v>772</v>
      </c>
      <c r="AB543" s="28" t="str">
        <f t="shared" ca="1" si="31"/>
        <v/>
      </c>
      <c r="AC543" s="75" t="str">
        <f t="shared" ca="1" si="32"/>
        <v/>
      </c>
      <c r="AH543" s="78" t="str">
        <f>IF(AI543="","",MAX($AH$5:AH542)+1)</f>
        <v/>
      </c>
      <c r="AI543" s="53" t="str">
        <f>IF(G542="","",IF(COUNTIF($AI$11:AI542,G542)=0,G542,""))</f>
        <v/>
      </c>
      <c r="AJ543" s="53" t="str">
        <f t="shared" si="33"/>
        <v/>
      </c>
      <c r="AK543" s="135"/>
    </row>
    <row r="544" spans="1:37" x14ac:dyDescent="0.25">
      <c r="A544" s="136"/>
      <c r="B544" s="136"/>
      <c r="C544" s="136"/>
      <c r="D544" s="136"/>
      <c r="E544" s="137"/>
      <c r="F544" s="137"/>
      <c r="G544" s="136"/>
      <c r="H544" s="137"/>
      <c r="I544" s="140" t="str">
        <f t="shared" si="34"/>
        <v/>
      </c>
      <c r="J544" s="140"/>
      <c r="K544" s="140"/>
      <c r="L544" s="74" t="str">
        <f>IF(AND(C544="Abierto",D544="Urgente"),A544,"")</f>
        <v/>
      </c>
      <c r="M544" s="74" t="str">
        <f ca="1">IF(AND(C544="Abierto",D544="Urgente"),TODAY()-E544,"")</f>
        <v/>
      </c>
      <c r="N544" s="74" t="str">
        <f>IF(AND(C544="Abierto",D544="Urgente"),RANK(M544,$M$13:$M$767,0)+COUNTIF($M$13:M544,M544)-1,"")</f>
        <v/>
      </c>
      <c r="O544" s="74" t="str">
        <f>IF(AND(C544="Abierto",D544="Alta"),A544,"")</f>
        <v/>
      </c>
      <c r="P544" s="74" t="str">
        <f ca="1">IF(AND(C544="Abierto",D544="Alta"),TODAY()-E544,"")</f>
        <v/>
      </c>
      <c r="Q544" s="74" t="str">
        <f>IF(AND(C544="Abierto",D544="Alta"),RANK(P544,$P$13:$P$767,0)+COUNTIF($P$13:P544,P544)-1+MAX(N:N),"")</f>
        <v/>
      </c>
      <c r="R544" s="74" t="str">
        <f>IF(AND(C544="Abierto",D544="Media"),A544,"")</f>
        <v/>
      </c>
      <c r="S544" s="74" t="str">
        <f ca="1">IF(AND(C544="Abierto",D544="Media"),TODAY()-E544,"")</f>
        <v/>
      </c>
      <c r="T544" s="74" t="str">
        <f>IF(AND(C544="Abierto",D544="Media"),RANK(S544,$S$13:$S$767,0)+COUNTIF($S$13:S544,S544)-1+MAX(N:N,Q:Q),"")</f>
        <v/>
      </c>
      <c r="U544" s="74" t="str">
        <f>IF(AND(C544="Abierto",D544="Baja"),A544,"")</f>
        <v/>
      </c>
      <c r="V544" s="74" t="str">
        <f ca="1">IF(AND(C544="Abierto",D544="Baja"),TODAY()-E544,"")</f>
        <v/>
      </c>
      <c r="W544" s="74" t="str">
        <f>IF(AND(C544="Abierto",D544="Baja"),RANK(V544,$V$13:$V$767,0)+COUNTIF($V$13:V544,V544)-1+MAX(N:N,Q:Q,T:T),"")</f>
        <v/>
      </c>
      <c r="X544" s="139" t="str">
        <f>IF(OR(C544="Resuelto",C544=""),"",SUM(N544,Q544,T544,W544))</f>
        <v/>
      </c>
      <c r="Y544" s="139" t="str">
        <f>IF(OR(C544="Resuelto",C544=""),"",SUM(M544,P544,S544,V544))</f>
        <v/>
      </c>
      <c r="Z544" s="139" t="str">
        <f>IF(OR(C544="Resuelto",C544=""),"",SUM(L544,O544,R544,U544))</f>
        <v/>
      </c>
      <c r="AA544" s="28">
        <v>773</v>
      </c>
      <c r="AB544" s="28" t="str">
        <f t="shared" ca="1" si="31"/>
        <v/>
      </c>
      <c r="AC544" s="75" t="str">
        <f t="shared" ca="1" si="32"/>
        <v/>
      </c>
      <c r="AH544" s="78" t="str">
        <f>IF(AI544="","",MAX($AH$5:AH543)+1)</f>
        <v/>
      </c>
      <c r="AI544" s="53" t="str">
        <f>IF(G543="","",IF(COUNTIF($AI$11:AI543,G543)=0,G543,""))</f>
        <v/>
      </c>
      <c r="AJ544" s="53" t="str">
        <f t="shared" si="33"/>
        <v/>
      </c>
      <c r="AK544" s="135"/>
    </row>
    <row r="545" spans="1:37" x14ac:dyDescent="0.25">
      <c r="A545" s="136"/>
      <c r="B545" s="136"/>
      <c r="C545" s="136"/>
      <c r="D545" s="136"/>
      <c r="E545" s="137"/>
      <c r="F545" s="137"/>
      <c r="G545" s="136"/>
      <c r="H545" s="137"/>
      <c r="I545" s="140" t="str">
        <f t="shared" si="34"/>
        <v/>
      </c>
      <c r="J545" s="140"/>
      <c r="K545" s="140"/>
      <c r="L545" s="74" t="str">
        <f>IF(AND(C545="Abierto",D545="Urgente"),A545,"")</f>
        <v/>
      </c>
      <c r="M545" s="74" t="str">
        <f ca="1">IF(AND(C545="Abierto",D545="Urgente"),TODAY()-E545,"")</f>
        <v/>
      </c>
      <c r="N545" s="74" t="str">
        <f>IF(AND(C545="Abierto",D545="Urgente"),RANK(M545,$M$13:$M$767,0)+COUNTIF($M$13:M545,M545)-1,"")</f>
        <v/>
      </c>
      <c r="O545" s="74" t="str">
        <f>IF(AND(C545="Abierto",D545="Alta"),A545,"")</f>
        <v/>
      </c>
      <c r="P545" s="74" t="str">
        <f ca="1">IF(AND(C545="Abierto",D545="Alta"),TODAY()-E545,"")</f>
        <v/>
      </c>
      <c r="Q545" s="74" t="str">
        <f>IF(AND(C545="Abierto",D545="Alta"),RANK(P545,$P$13:$P$767,0)+COUNTIF($P$13:P545,P545)-1+MAX(N:N),"")</f>
        <v/>
      </c>
      <c r="R545" s="74" t="str">
        <f>IF(AND(C545="Abierto",D545="Media"),A545,"")</f>
        <v/>
      </c>
      <c r="S545" s="74" t="str">
        <f ca="1">IF(AND(C545="Abierto",D545="Media"),TODAY()-E545,"")</f>
        <v/>
      </c>
      <c r="T545" s="74" t="str">
        <f>IF(AND(C545="Abierto",D545="Media"),RANK(S545,$S$13:$S$767,0)+COUNTIF($S$13:S545,S545)-1+MAX(N:N,Q:Q),"")</f>
        <v/>
      </c>
      <c r="U545" s="74" t="str">
        <f>IF(AND(C545="Abierto",D545="Baja"),A545,"")</f>
        <v/>
      </c>
      <c r="V545" s="74" t="str">
        <f ca="1">IF(AND(C545="Abierto",D545="Baja"),TODAY()-E545,"")</f>
        <v/>
      </c>
      <c r="W545" s="74" t="str">
        <f>IF(AND(C545="Abierto",D545="Baja"),RANK(V545,$V$13:$V$767,0)+COUNTIF($V$13:V545,V545)-1+MAX(N:N,Q:Q,T:T),"")</f>
        <v/>
      </c>
      <c r="X545" s="139" t="str">
        <f>IF(OR(C545="Resuelto",C545=""),"",SUM(N545,Q545,T545,W545))</f>
        <v/>
      </c>
      <c r="Y545" s="139" t="str">
        <f>IF(OR(C545="Resuelto",C545=""),"",SUM(M545,P545,S545,V545))</f>
        <v/>
      </c>
      <c r="Z545" s="139" t="str">
        <f>IF(OR(C545="Resuelto",C545=""),"",SUM(L545,O545,R545,U545))</f>
        <v/>
      </c>
      <c r="AA545" s="28">
        <v>774</v>
      </c>
      <c r="AB545" s="28" t="str">
        <f t="shared" ca="1" si="31"/>
        <v/>
      </c>
      <c r="AC545" s="75" t="str">
        <f t="shared" ca="1" si="32"/>
        <v/>
      </c>
      <c r="AH545" s="78" t="str">
        <f>IF(AI545="","",MAX($AH$5:AH544)+1)</f>
        <v/>
      </c>
      <c r="AI545" s="53" t="str">
        <f>IF(G544="","",IF(COUNTIF($AI$11:AI544,G544)=0,G544,""))</f>
        <v/>
      </c>
      <c r="AJ545" s="53" t="str">
        <f t="shared" si="33"/>
        <v/>
      </c>
      <c r="AK545" s="135"/>
    </row>
    <row r="546" spans="1:37" x14ac:dyDescent="0.25">
      <c r="A546" s="136"/>
      <c r="B546" s="136"/>
      <c r="C546" s="136"/>
      <c r="D546" s="136"/>
      <c r="E546" s="137"/>
      <c r="F546" s="137"/>
      <c r="G546" s="136"/>
      <c r="H546" s="137"/>
      <c r="I546" s="140" t="str">
        <f t="shared" si="34"/>
        <v/>
      </c>
      <c r="J546" s="140"/>
      <c r="K546" s="140"/>
      <c r="L546" s="74" t="str">
        <f>IF(AND(C546="Abierto",D546="Urgente"),A546,"")</f>
        <v/>
      </c>
      <c r="M546" s="74" t="str">
        <f ca="1">IF(AND(C546="Abierto",D546="Urgente"),TODAY()-E546,"")</f>
        <v/>
      </c>
      <c r="N546" s="74" t="str">
        <f>IF(AND(C546="Abierto",D546="Urgente"),RANK(M546,$M$13:$M$767,0)+COUNTIF($M$13:M546,M546)-1,"")</f>
        <v/>
      </c>
      <c r="O546" s="74" t="str">
        <f>IF(AND(C546="Abierto",D546="Alta"),A546,"")</f>
        <v/>
      </c>
      <c r="P546" s="74" t="str">
        <f ca="1">IF(AND(C546="Abierto",D546="Alta"),TODAY()-E546,"")</f>
        <v/>
      </c>
      <c r="Q546" s="74" t="str">
        <f>IF(AND(C546="Abierto",D546="Alta"),RANK(P546,$P$13:$P$767,0)+COUNTIF($P$13:P546,P546)-1+MAX(N:N),"")</f>
        <v/>
      </c>
      <c r="R546" s="74" t="str">
        <f>IF(AND(C546="Abierto",D546="Media"),A546,"")</f>
        <v/>
      </c>
      <c r="S546" s="74" t="str">
        <f ca="1">IF(AND(C546="Abierto",D546="Media"),TODAY()-E546,"")</f>
        <v/>
      </c>
      <c r="T546" s="74" t="str">
        <f>IF(AND(C546="Abierto",D546="Media"),RANK(S546,$S$13:$S$767,0)+COUNTIF($S$13:S546,S546)-1+MAX(N:N,Q:Q),"")</f>
        <v/>
      </c>
      <c r="U546" s="74" t="str">
        <f>IF(AND(C546="Abierto",D546="Baja"),A546,"")</f>
        <v/>
      </c>
      <c r="V546" s="74" t="str">
        <f ca="1">IF(AND(C546="Abierto",D546="Baja"),TODAY()-E546,"")</f>
        <v/>
      </c>
      <c r="W546" s="74" t="str">
        <f>IF(AND(C546="Abierto",D546="Baja"),RANK(V546,$V$13:$V$767,0)+COUNTIF($V$13:V546,V546)-1+MAX(N:N,Q:Q,T:T),"")</f>
        <v/>
      </c>
      <c r="X546" s="139" t="str">
        <f>IF(OR(C546="Resuelto",C546=""),"",SUM(N546,Q546,T546,W546))</f>
        <v/>
      </c>
      <c r="Y546" s="139" t="str">
        <f>IF(OR(C546="Resuelto",C546=""),"",SUM(M546,P546,S546,V546))</f>
        <v/>
      </c>
      <c r="Z546" s="139" t="str">
        <f>IF(OR(C546="Resuelto",C546=""),"",SUM(L546,O546,R546,U546))</f>
        <v/>
      </c>
      <c r="AA546" s="28">
        <v>775</v>
      </c>
      <c r="AB546" s="28" t="str">
        <f t="shared" ca="1" si="31"/>
        <v/>
      </c>
      <c r="AC546" s="75" t="str">
        <f t="shared" ca="1" si="32"/>
        <v/>
      </c>
      <c r="AH546" s="78" t="str">
        <f>IF(AI546="","",MAX($AH$5:AH545)+1)</f>
        <v/>
      </c>
      <c r="AI546" s="53" t="str">
        <f>IF(G545="","",IF(COUNTIF($AI$11:AI545,G545)=0,G545,""))</f>
        <v/>
      </c>
      <c r="AJ546" s="53" t="str">
        <f t="shared" si="33"/>
        <v/>
      </c>
      <c r="AK546" s="135"/>
    </row>
    <row r="547" spans="1:37" x14ac:dyDescent="0.25">
      <c r="A547" s="136"/>
      <c r="B547" s="136"/>
      <c r="C547" s="136"/>
      <c r="D547" s="136"/>
      <c r="E547" s="137"/>
      <c r="F547" s="137"/>
      <c r="G547" s="136"/>
      <c r="H547" s="137"/>
      <c r="I547" s="140" t="str">
        <f t="shared" si="34"/>
        <v/>
      </c>
      <c r="J547" s="140"/>
      <c r="K547" s="140"/>
      <c r="L547" s="74" t="str">
        <f>IF(AND(C547="Abierto",D547="Urgente"),A547,"")</f>
        <v/>
      </c>
      <c r="M547" s="74" t="str">
        <f ca="1">IF(AND(C547="Abierto",D547="Urgente"),TODAY()-E547,"")</f>
        <v/>
      </c>
      <c r="N547" s="74" t="str">
        <f>IF(AND(C547="Abierto",D547="Urgente"),RANK(M547,$M$13:$M$767,0)+COUNTIF($M$13:M547,M547)-1,"")</f>
        <v/>
      </c>
      <c r="O547" s="74" t="str">
        <f>IF(AND(C547="Abierto",D547="Alta"),A547,"")</f>
        <v/>
      </c>
      <c r="P547" s="74" t="str">
        <f ca="1">IF(AND(C547="Abierto",D547="Alta"),TODAY()-E547,"")</f>
        <v/>
      </c>
      <c r="Q547" s="74" t="str">
        <f>IF(AND(C547="Abierto",D547="Alta"),RANK(P547,$P$13:$P$767,0)+COUNTIF($P$13:P547,P547)-1+MAX(N:N),"")</f>
        <v/>
      </c>
      <c r="R547" s="74" t="str">
        <f>IF(AND(C547="Abierto",D547="Media"),A547,"")</f>
        <v/>
      </c>
      <c r="S547" s="74" t="str">
        <f ca="1">IF(AND(C547="Abierto",D547="Media"),TODAY()-E547,"")</f>
        <v/>
      </c>
      <c r="T547" s="74" t="str">
        <f>IF(AND(C547="Abierto",D547="Media"),RANK(S547,$S$13:$S$767,0)+COUNTIF($S$13:S547,S547)-1+MAX(N:N,Q:Q),"")</f>
        <v/>
      </c>
      <c r="U547" s="74" t="str">
        <f>IF(AND(C547="Abierto",D547="Baja"),A547,"")</f>
        <v/>
      </c>
      <c r="V547" s="74" t="str">
        <f ca="1">IF(AND(C547="Abierto",D547="Baja"),TODAY()-E547,"")</f>
        <v/>
      </c>
      <c r="W547" s="74" t="str">
        <f>IF(AND(C547="Abierto",D547="Baja"),RANK(V547,$V$13:$V$767,0)+COUNTIF($V$13:V547,V547)-1+MAX(N:N,Q:Q,T:T),"")</f>
        <v/>
      </c>
      <c r="X547" s="139" t="str">
        <f>IF(OR(C547="Resuelto",C547=""),"",SUM(N547,Q547,T547,W547))</f>
        <v/>
      </c>
      <c r="Y547" s="139" t="str">
        <f>IF(OR(C547="Resuelto",C547=""),"",SUM(M547,P547,S547,V547))</f>
        <v/>
      </c>
      <c r="Z547" s="139" t="str">
        <f>IF(OR(C547="Resuelto",C547=""),"",SUM(L547,O547,R547,U547))</f>
        <v/>
      </c>
      <c r="AA547" s="28">
        <v>776</v>
      </c>
      <c r="AB547" s="28" t="str">
        <f t="shared" ca="1" si="31"/>
        <v/>
      </c>
      <c r="AC547" s="75" t="str">
        <f t="shared" ca="1" si="32"/>
        <v/>
      </c>
      <c r="AH547" s="78" t="str">
        <f>IF(AI547="","",MAX($AH$5:AH546)+1)</f>
        <v/>
      </c>
      <c r="AI547" s="53" t="str">
        <f>IF(G546="","",IF(COUNTIF($AI$11:AI546,G546)=0,G546,""))</f>
        <v/>
      </c>
      <c r="AJ547" s="53" t="str">
        <f t="shared" si="33"/>
        <v/>
      </c>
      <c r="AK547" s="135"/>
    </row>
    <row r="548" spans="1:37" x14ac:dyDescent="0.25">
      <c r="A548" s="136"/>
      <c r="B548" s="136"/>
      <c r="C548" s="136"/>
      <c r="D548" s="136"/>
      <c r="E548" s="137"/>
      <c r="F548" s="137"/>
      <c r="G548" s="136"/>
      <c r="H548" s="137"/>
      <c r="I548" s="140" t="str">
        <f t="shared" si="34"/>
        <v/>
      </c>
      <c r="J548" s="140"/>
      <c r="K548" s="140"/>
      <c r="L548" s="74" t="str">
        <f>IF(AND(C548="Abierto",D548="Urgente"),A548,"")</f>
        <v/>
      </c>
      <c r="M548" s="74" t="str">
        <f ca="1">IF(AND(C548="Abierto",D548="Urgente"),TODAY()-E548,"")</f>
        <v/>
      </c>
      <c r="N548" s="74" t="str">
        <f>IF(AND(C548="Abierto",D548="Urgente"),RANK(M548,$M$13:$M$767,0)+COUNTIF($M$13:M548,M548)-1,"")</f>
        <v/>
      </c>
      <c r="O548" s="74" t="str">
        <f>IF(AND(C548="Abierto",D548="Alta"),A548,"")</f>
        <v/>
      </c>
      <c r="P548" s="74" t="str">
        <f ca="1">IF(AND(C548="Abierto",D548="Alta"),TODAY()-E548,"")</f>
        <v/>
      </c>
      <c r="Q548" s="74" t="str">
        <f>IF(AND(C548="Abierto",D548="Alta"),RANK(P548,$P$13:$P$767,0)+COUNTIF($P$13:P548,P548)-1+MAX(N:N),"")</f>
        <v/>
      </c>
      <c r="R548" s="74" t="str">
        <f>IF(AND(C548="Abierto",D548="Media"),A548,"")</f>
        <v/>
      </c>
      <c r="S548" s="74" t="str">
        <f ca="1">IF(AND(C548="Abierto",D548="Media"),TODAY()-E548,"")</f>
        <v/>
      </c>
      <c r="T548" s="74" t="str">
        <f>IF(AND(C548="Abierto",D548="Media"),RANK(S548,$S$13:$S$767,0)+COUNTIF($S$13:S548,S548)-1+MAX(N:N,Q:Q),"")</f>
        <v/>
      </c>
      <c r="U548" s="74" t="str">
        <f>IF(AND(C548="Abierto",D548="Baja"),A548,"")</f>
        <v/>
      </c>
      <c r="V548" s="74" t="str">
        <f ca="1">IF(AND(C548="Abierto",D548="Baja"),TODAY()-E548,"")</f>
        <v/>
      </c>
      <c r="W548" s="74" t="str">
        <f>IF(AND(C548="Abierto",D548="Baja"),RANK(V548,$V$13:$V$767,0)+COUNTIF($V$13:V548,V548)-1+MAX(N:N,Q:Q,T:T),"")</f>
        <v/>
      </c>
      <c r="X548" s="139" t="str">
        <f>IF(OR(C548="Resuelto",C548=""),"",SUM(N548,Q548,T548,W548))</f>
        <v/>
      </c>
      <c r="Y548" s="139" t="str">
        <f>IF(OR(C548="Resuelto",C548=""),"",SUM(M548,P548,S548,V548))</f>
        <v/>
      </c>
      <c r="Z548" s="139" t="str">
        <f>IF(OR(C548="Resuelto",C548=""),"",SUM(L548,O548,R548,U548))</f>
        <v/>
      </c>
      <c r="AA548" s="28">
        <v>777</v>
      </c>
      <c r="AB548" s="28" t="str">
        <f t="shared" ca="1" si="31"/>
        <v/>
      </c>
      <c r="AC548" s="75" t="str">
        <f t="shared" ca="1" si="32"/>
        <v/>
      </c>
      <c r="AH548" s="78" t="str">
        <f>IF(AI548="","",MAX($AH$5:AH547)+1)</f>
        <v/>
      </c>
      <c r="AI548" s="53" t="str">
        <f>IF(G547="","",IF(COUNTIF($AI$11:AI547,G547)=0,G547,""))</f>
        <v/>
      </c>
      <c r="AJ548" s="53" t="str">
        <f t="shared" si="33"/>
        <v/>
      </c>
      <c r="AK548" s="135"/>
    </row>
    <row r="549" spans="1:37" x14ac:dyDescent="0.25">
      <c r="A549" s="136"/>
      <c r="B549" s="136"/>
      <c r="C549" s="136"/>
      <c r="D549" s="136"/>
      <c r="E549" s="137"/>
      <c r="F549" s="137"/>
      <c r="G549" s="136"/>
      <c r="H549" s="137"/>
      <c r="I549" s="140" t="str">
        <f t="shared" si="34"/>
        <v/>
      </c>
      <c r="J549" s="140"/>
      <c r="K549" s="140"/>
      <c r="L549" s="74" t="str">
        <f>IF(AND(C549="Abierto",D549="Urgente"),A549,"")</f>
        <v/>
      </c>
      <c r="M549" s="74" t="str">
        <f ca="1">IF(AND(C549="Abierto",D549="Urgente"),TODAY()-E549,"")</f>
        <v/>
      </c>
      <c r="N549" s="74" t="str">
        <f>IF(AND(C549="Abierto",D549="Urgente"),RANK(M549,$M$13:$M$767,0)+COUNTIF($M$13:M549,M549)-1,"")</f>
        <v/>
      </c>
      <c r="O549" s="74" t="str">
        <f>IF(AND(C549="Abierto",D549="Alta"),A549,"")</f>
        <v/>
      </c>
      <c r="P549" s="74" t="str">
        <f ca="1">IF(AND(C549="Abierto",D549="Alta"),TODAY()-E549,"")</f>
        <v/>
      </c>
      <c r="Q549" s="74" t="str">
        <f>IF(AND(C549="Abierto",D549="Alta"),RANK(P549,$P$13:$P$767,0)+COUNTIF($P$13:P549,P549)-1+MAX(N:N),"")</f>
        <v/>
      </c>
      <c r="R549" s="74" t="str">
        <f>IF(AND(C549="Abierto",D549="Media"),A549,"")</f>
        <v/>
      </c>
      <c r="S549" s="74" t="str">
        <f ca="1">IF(AND(C549="Abierto",D549="Media"),TODAY()-E549,"")</f>
        <v/>
      </c>
      <c r="T549" s="74" t="str">
        <f>IF(AND(C549="Abierto",D549="Media"),RANK(S549,$S$13:$S$767,0)+COUNTIF($S$13:S549,S549)-1+MAX(N:N,Q:Q),"")</f>
        <v/>
      </c>
      <c r="U549" s="74" t="str">
        <f>IF(AND(C549="Abierto",D549="Baja"),A549,"")</f>
        <v/>
      </c>
      <c r="V549" s="74" t="str">
        <f ca="1">IF(AND(C549="Abierto",D549="Baja"),TODAY()-E549,"")</f>
        <v/>
      </c>
      <c r="W549" s="74" t="str">
        <f>IF(AND(C549="Abierto",D549="Baja"),RANK(V549,$V$13:$V$767,0)+COUNTIF($V$13:V549,V549)-1+MAX(N:N,Q:Q,T:T),"")</f>
        <v/>
      </c>
      <c r="X549" s="139" t="str">
        <f>IF(OR(C549="Resuelto",C549=""),"",SUM(N549,Q549,T549,W549))</f>
        <v/>
      </c>
      <c r="Y549" s="139" t="str">
        <f>IF(OR(C549="Resuelto",C549=""),"",SUM(M549,P549,S549,V549))</f>
        <v/>
      </c>
      <c r="Z549" s="139" t="str">
        <f>IF(OR(C549="Resuelto",C549=""),"",SUM(L549,O549,R549,U549))</f>
        <v/>
      </c>
      <c r="AA549" s="28">
        <v>778</v>
      </c>
      <c r="AB549" s="28" t="str">
        <f t="shared" ca="1" si="31"/>
        <v/>
      </c>
      <c r="AC549" s="75" t="str">
        <f t="shared" ca="1" si="32"/>
        <v/>
      </c>
      <c r="AH549" s="78" t="str">
        <f>IF(AI549="","",MAX($AH$5:AH548)+1)</f>
        <v/>
      </c>
      <c r="AI549" s="53" t="str">
        <f>IF(G548="","",IF(COUNTIF($AI$11:AI548,G548)=0,G548,""))</f>
        <v/>
      </c>
      <c r="AJ549" s="53" t="str">
        <f t="shared" si="33"/>
        <v/>
      </c>
      <c r="AK549" s="135"/>
    </row>
    <row r="550" spans="1:37" x14ac:dyDescent="0.25">
      <c r="A550" s="136"/>
      <c r="B550" s="136"/>
      <c r="C550" s="136"/>
      <c r="D550" s="136"/>
      <c r="E550" s="137"/>
      <c r="F550" s="137"/>
      <c r="G550" s="136"/>
      <c r="H550" s="137"/>
      <c r="I550" s="140" t="str">
        <f t="shared" si="34"/>
        <v/>
      </c>
      <c r="J550" s="140"/>
      <c r="K550" s="140"/>
      <c r="L550" s="74" t="str">
        <f>IF(AND(C550="Abierto",D550="Urgente"),A550,"")</f>
        <v/>
      </c>
      <c r="M550" s="74" t="str">
        <f ca="1">IF(AND(C550="Abierto",D550="Urgente"),TODAY()-E550,"")</f>
        <v/>
      </c>
      <c r="N550" s="74" t="str">
        <f>IF(AND(C550="Abierto",D550="Urgente"),RANK(M550,$M$13:$M$767,0)+COUNTIF($M$13:M550,M550)-1,"")</f>
        <v/>
      </c>
      <c r="O550" s="74" t="str">
        <f>IF(AND(C550="Abierto",D550="Alta"),A550,"")</f>
        <v/>
      </c>
      <c r="P550" s="74" t="str">
        <f ca="1">IF(AND(C550="Abierto",D550="Alta"),TODAY()-E550,"")</f>
        <v/>
      </c>
      <c r="Q550" s="74" t="str">
        <f>IF(AND(C550="Abierto",D550="Alta"),RANK(P550,$P$13:$P$767,0)+COUNTIF($P$13:P550,P550)-1+MAX(N:N),"")</f>
        <v/>
      </c>
      <c r="R550" s="74" t="str">
        <f>IF(AND(C550="Abierto",D550="Media"),A550,"")</f>
        <v/>
      </c>
      <c r="S550" s="74" t="str">
        <f ca="1">IF(AND(C550="Abierto",D550="Media"),TODAY()-E550,"")</f>
        <v/>
      </c>
      <c r="T550" s="74" t="str">
        <f>IF(AND(C550="Abierto",D550="Media"),RANK(S550,$S$13:$S$767,0)+COUNTIF($S$13:S550,S550)-1+MAX(N:N,Q:Q),"")</f>
        <v/>
      </c>
      <c r="U550" s="74" t="str">
        <f>IF(AND(C550="Abierto",D550="Baja"),A550,"")</f>
        <v/>
      </c>
      <c r="V550" s="74" t="str">
        <f ca="1">IF(AND(C550="Abierto",D550="Baja"),TODAY()-E550,"")</f>
        <v/>
      </c>
      <c r="W550" s="74" t="str">
        <f>IF(AND(C550="Abierto",D550="Baja"),RANK(V550,$V$13:$V$767,0)+COUNTIF($V$13:V550,V550)-1+MAX(N:N,Q:Q,T:T),"")</f>
        <v/>
      </c>
      <c r="X550" s="139" t="str">
        <f>IF(OR(C550="Resuelto",C550=""),"",SUM(N550,Q550,T550,W550))</f>
        <v/>
      </c>
      <c r="Y550" s="139" t="str">
        <f>IF(OR(C550="Resuelto",C550=""),"",SUM(M550,P550,S550,V550))</f>
        <v/>
      </c>
      <c r="Z550" s="139" t="str">
        <f>IF(OR(C550="Resuelto",C550=""),"",SUM(L550,O550,R550,U550))</f>
        <v/>
      </c>
      <c r="AA550" s="28">
        <v>779</v>
      </c>
      <c r="AB550" s="28" t="str">
        <f t="shared" ca="1" si="31"/>
        <v/>
      </c>
      <c r="AC550" s="75" t="str">
        <f t="shared" ca="1" si="32"/>
        <v/>
      </c>
      <c r="AH550" s="78" t="str">
        <f>IF(AI550="","",MAX($AH$5:AH549)+1)</f>
        <v/>
      </c>
      <c r="AI550" s="53" t="str">
        <f>IF(G549="","",IF(COUNTIF($AI$11:AI549,G549)=0,G549,""))</f>
        <v/>
      </c>
      <c r="AJ550" s="53" t="str">
        <f t="shared" si="33"/>
        <v/>
      </c>
      <c r="AK550" s="135"/>
    </row>
    <row r="551" spans="1:37" x14ac:dyDescent="0.25">
      <c r="A551" s="136"/>
      <c r="B551" s="136"/>
      <c r="C551" s="136"/>
      <c r="D551" s="136"/>
      <c r="E551" s="137"/>
      <c r="F551" s="137"/>
      <c r="G551" s="136"/>
      <c r="H551" s="137"/>
      <c r="I551" s="140" t="str">
        <f t="shared" si="34"/>
        <v/>
      </c>
      <c r="J551" s="140"/>
      <c r="K551" s="140"/>
      <c r="L551" s="74" t="str">
        <f>IF(AND(C551="Abierto",D551="Urgente"),A551,"")</f>
        <v/>
      </c>
      <c r="M551" s="74" t="str">
        <f ca="1">IF(AND(C551="Abierto",D551="Urgente"),TODAY()-E551,"")</f>
        <v/>
      </c>
      <c r="N551" s="74" t="str">
        <f>IF(AND(C551="Abierto",D551="Urgente"),RANK(M551,$M$13:$M$767,0)+COUNTIF($M$13:M551,M551)-1,"")</f>
        <v/>
      </c>
      <c r="O551" s="74" t="str">
        <f>IF(AND(C551="Abierto",D551="Alta"),A551,"")</f>
        <v/>
      </c>
      <c r="P551" s="74" t="str">
        <f ca="1">IF(AND(C551="Abierto",D551="Alta"),TODAY()-E551,"")</f>
        <v/>
      </c>
      <c r="Q551" s="74" t="str">
        <f>IF(AND(C551="Abierto",D551="Alta"),RANK(P551,$P$13:$P$767,0)+COUNTIF($P$13:P551,P551)-1+MAX(N:N),"")</f>
        <v/>
      </c>
      <c r="R551" s="74" t="str">
        <f>IF(AND(C551="Abierto",D551="Media"),A551,"")</f>
        <v/>
      </c>
      <c r="S551" s="74" t="str">
        <f ca="1">IF(AND(C551="Abierto",D551="Media"),TODAY()-E551,"")</f>
        <v/>
      </c>
      <c r="T551" s="74" t="str">
        <f>IF(AND(C551="Abierto",D551="Media"),RANK(S551,$S$13:$S$767,0)+COUNTIF($S$13:S551,S551)-1+MAX(N:N,Q:Q),"")</f>
        <v/>
      </c>
      <c r="U551" s="74" t="str">
        <f>IF(AND(C551="Abierto",D551="Baja"),A551,"")</f>
        <v/>
      </c>
      <c r="V551" s="74" t="str">
        <f ca="1">IF(AND(C551="Abierto",D551="Baja"),TODAY()-E551,"")</f>
        <v/>
      </c>
      <c r="W551" s="74" t="str">
        <f>IF(AND(C551="Abierto",D551="Baja"),RANK(V551,$V$13:$V$767,0)+COUNTIF($V$13:V551,V551)-1+MAX(N:N,Q:Q,T:T),"")</f>
        <v/>
      </c>
      <c r="X551" s="139" t="str">
        <f>IF(OR(C551="Resuelto",C551=""),"",SUM(N551,Q551,T551,W551))</f>
        <v/>
      </c>
      <c r="Y551" s="139" t="str">
        <f>IF(OR(C551="Resuelto",C551=""),"",SUM(M551,P551,S551,V551))</f>
        <v/>
      </c>
      <c r="Z551" s="139" t="str">
        <f>IF(OR(C551="Resuelto",C551=""),"",SUM(L551,O551,R551,U551))</f>
        <v/>
      </c>
      <c r="AA551" s="28">
        <v>780</v>
      </c>
      <c r="AB551" s="28" t="str">
        <f t="shared" ca="1" si="31"/>
        <v/>
      </c>
      <c r="AC551" s="75" t="str">
        <f t="shared" ca="1" si="32"/>
        <v/>
      </c>
      <c r="AH551" s="78" t="str">
        <f>IF(AI551="","",MAX($AH$5:AH550)+1)</f>
        <v/>
      </c>
      <c r="AI551" s="53" t="str">
        <f>IF(G550="","",IF(COUNTIF($AI$11:AI550,G550)=0,G550,""))</f>
        <v/>
      </c>
      <c r="AJ551" s="53" t="str">
        <f t="shared" si="33"/>
        <v/>
      </c>
      <c r="AK551" s="135"/>
    </row>
    <row r="552" spans="1:37" x14ac:dyDescent="0.25">
      <c r="A552" s="136"/>
      <c r="B552" s="136"/>
      <c r="C552" s="136"/>
      <c r="D552" s="136"/>
      <c r="E552" s="137"/>
      <c r="F552" s="137"/>
      <c r="G552" s="136"/>
      <c r="H552" s="137"/>
      <c r="I552" s="140" t="str">
        <f t="shared" si="34"/>
        <v/>
      </c>
      <c r="J552" s="140"/>
      <c r="K552" s="140"/>
      <c r="L552" s="74" t="str">
        <f>IF(AND(C552="Abierto",D552="Urgente"),A552,"")</f>
        <v/>
      </c>
      <c r="M552" s="74" t="str">
        <f ca="1">IF(AND(C552="Abierto",D552="Urgente"),TODAY()-E552,"")</f>
        <v/>
      </c>
      <c r="N552" s="74" t="str">
        <f>IF(AND(C552="Abierto",D552="Urgente"),RANK(M552,$M$13:$M$767,0)+COUNTIF($M$13:M552,M552)-1,"")</f>
        <v/>
      </c>
      <c r="O552" s="74" t="str">
        <f>IF(AND(C552="Abierto",D552="Alta"),A552,"")</f>
        <v/>
      </c>
      <c r="P552" s="74" t="str">
        <f ca="1">IF(AND(C552="Abierto",D552="Alta"),TODAY()-E552,"")</f>
        <v/>
      </c>
      <c r="Q552" s="74" t="str">
        <f>IF(AND(C552="Abierto",D552="Alta"),RANK(P552,$P$13:$P$767,0)+COUNTIF($P$13:P552,P552)-1+MAX(N:N),"")</f>
        <v/>
      </c>
      <c r="R552" s="74" t="str">
        <f>IF(AND(C552="Abierto",D552="Media"),A552,"")</f>
        <v/>
      </c>
      <c r="S552" s="74" t="str">
        <f ca="1">IF(AND(C552="Abierto",D552="Media"),TODAY()-E552,"")</f>
        <v/>
      </c>
      <c r="T552" s="74" t="str">
        <f>IF(AND(C552="Abierto",D552="Media"),RANK(S552,$S$13:$S$767,0)+COUNTIF($S$13:S552,S552)-1+MAX(N:N,Q:Q),"")</f>
        <v/>
      </c>
      <c r="U552" s="74" t="str">
        <f>IF(AND(C552="Abierto",D552="Baja"),A552,"")</f>
        <v/>
      </c>
      <c r="V552" s="74" t="str">
        <f ca="1">IF(AND(C552="Abierto",D552="Baja"),TODAY()-E552,"")</f>
        <v/>
      </c>
      <c r="W552" s="74" t="str">
        <f>IF(AND(C552="Abierto",D552="Baja"),RANK(V552,$V$13:$V$767,0)+COUNTIF($V$13:V552,V552)-1+MAX(N:N,Q:Q,T:T),"")</f>
        <v/>
      </c>
      <c r="X552" s="139" t="str">
        <f>IF(OR(C552="Resuelto",C552=""),"",SUM(N552,Q552,T552,W552))</f>
        <v/>
      </c>
      <c r="Y552" s="139" t="str">
        <f>IF(OR(C552="Resuelto",C552=""),"",SUM(M552,P552,S552,V552))</f>
        <v/>
      </c>
      <c r="Z552" s="139" t="str">
        <f>IF(OR(C552="Resuelto",C552=""),"",SUM(L552,O552,R552,U552))</f>
        <v/>
      </c>
      <c r="AA552" s="28">
        <v>781</v>
      </c>
      <c r="AB552" s="28" t="str">
        <f t="shared" ca="1" si="31"/>
        <v/>
      </c>
      <c r="AC552" s="75" t="str">
        <f t="shared" ca="1" si="32"/>
        <v/>
      </c>
      <c r="AH552" s="78" t="str">
        <f>IF(AI552="","",MAX($AH$5:AH551)+1)</f>
        <v/>
      </c>
      <c r="AI552" s="53" t="str">
        <f>IF(G551="","",IF(COUNTIF($AI$11:AI551,G551)=0,G551,""))</f>
        <v/>
      </c>
      <c r="AJ552" s="53" t="str">
        <f t="shared" si="33"/>
        <v/>
      </c>
      <c r="AK552" s="135"/>
    </row>
    <row r="553" spans="1:37" x14ac:dyDescent="0.25">
      <c r="A553" s="136"/>
      <c r="B553" s="136"/>
      <c r="C553" s="136"/>
      <c r="D553" s="136"/>
      <c r="E553" s="137"/>
      <c r="F553" s="137"/>
      <c r="G553" s="136"/>
      <c r="H553" s="137"/>
      <c r="I553" s="140" t="str">
        <f t="shared" si="34"/>
        <v/>
      </c>
      <c r="J553" s="140"/>
      <c r="K553" s="140"/>
      <c r="L553" s="74" t="str">
        <f>IF(AND(C553="Abierto",D553="Urgente"),A553,"")</f>
        <v/>
      </c>
      <c r="M553" s="74" t="str">
        <f ca="1">IF(AND(C553="Abierto",D553="Urgente"),TODAY()-E553,"")</f>
        <v/>
      </c>
      <c r="N553" s="74" t="str">
        <f>IF(AND(C553="Abierto",D553="Urgente"),RANK(M553,$M$13:$M$767,0)+COUNTIF($M$13:M553,M553)-1,"")</f>
        <v/>
      </c>
      <c r="O553" s="74" t="str">
        <f>IF(AND(C553="Abierto",D553="Alta"),A553,"")</f>
        <v/>
      </c>
      <c r="P553" s="74" t="str">
        <f ca="1">IF(AND(C553="Abierto",D553="Alta"),TODAY()-E553,"")</f>
        <v/>
      </c>
      <c r="Q553" s="74" t="str">
        <f>IF(AND(C553="Abierto",D553="Alta"),RANK(P553,$P$13:$P$767,0)+COUNTIF($P$13:P553,P553)-1+MAX(N:N),"")</f>
        <v/>
      </c>
      <c r="R553" s="74" t="str">
        <f>IF(AND(C553="Abierto",D553="Media"),A553,"")</f>
        <v/>
      </c>
      <c r="S553" s="74" t="str">
        <f ca="1">IF(AND(C553="Abierto",D553="Media"),TODAY()-E553,"")</f>
        <v/>
      </c>
      <c r="T553" s="74" t="str">
        <f>IF(AND(C553="Abierto",D553="Media"),RANK(S553,$S$13:$S$767,0)+COUNTIF($S$13:S553,S553)-1+MAX(N:N,Q:Q),"")</f>
        <v/>
      </c>
      <c r="U553" s="74" t="str">
        <f>IF(AND(C553="Abierto",D553="Baja"),A553,"")</f>
        <v/>
      </c>
      <c r="V553" s="74" t="str">
        <f ca="1">IF(AND(C553="Abierto",D553="Baja"),TODAY()-E553,"")</f>
        <v/>
      </c>
      <c r="W553" s="74" t="str">
        <f>IF(AND(C553="Abierto",D553="Baja"),RANK(V553,$V$13:$V$767,0)+COUNTIF($V$13:V553,V553)-1+MAX(N:N,Q:Q,T:T),"")</f>
        <v/>
      </c>
      <c r="X553" s="139" t="str">
        <f>IF(OR(C553="Resuelto",C553=""),"",SUM(N553,Q553,T553,W553))</f>
        <v/>
      </c>
      <c r="Y553" s="139" t="str">
        <f>IF(OR(C553="Resuelto",C553=""),"",SUM(M553,P553,S553,V553))</f>
        <v/>
      </c>
      <c r="Z553" s="139" t="str">
        <f>IF(OR(C553="Resuelto",C553=""),"",SUM(L553,O553,R553,U553))</f>
        <v/>
      </c>
      <c r="AA553" s="28">
        <v>782</v>
      </c>
      <c r="AB553" s="28" t="str">
        <f t="shared" ca="1" si="31"/>
        <v/>
      </c>
      <c r="AC553" s="75" t="str">
        <f t="shared" ca="1" si="32"/>
        <v/>
      </c>
      <c r="AH553" s="78" t="str">
        <f>IF(AI553="","",MAX($AH$5:AH552)+1)</f>
        <v/>
      </c>
      <c r="AI553" s="53" t="str">
        <f>IF(G552="","",IF(COUNTIF($AI$11:AI552,G552)=0,G552,""))</f>
        <v/>
      </c>
      <c r="AJ553" s="53" t="str">
        <f t="shared" si="33"/>
        <v/>
      </c>
      <c r="AK553" s="135"/>
    </row>
    <row r="554" spans="1:37" x14ac:dyDescent="0.25">
      <c r="A554" s="136"/>
      <c r="B554" s="136"/>
      <c r="C554" s="136"/>
      <c r="D554" s="136"/>
      <c r="E554" s="137"/>
      <c r="F554" s="137"/>
      <c r="G554" s="136"/>
      <c r="H554" s="137"/>
      <c r="I554" s="140" t="str">
        <f t="shared" si="34"/>
        <v/>
      </c>
      <c r="J554" s="140"/>
      <c r="K554" s="140"/>
      <c r="L554" s="74" t="str">
        <f>IF(AND(C554="Abierto",D554="Urgente"),A554,"")</f>
        <v/>
      </c>
      <c r="M554" s="74" t="str">
        <f ca="1">IF(AND(C554="Abierto",D554="Urgente"),TODAY()-E554,"")</f>
        <v/>
      </c>
      <c r="N554" s="74" t="str">
        <f>IF(AND(C554="Abierto",D554="Urgente"),RANK(M554,$M$13:$M$767,0)+COUNTIF($M$13:M554,M554)-1,"")</f>
        <v/>
      </c>
      <c r="O554" s="74" t="str">
        <f>IF(AND(C554="Abierto",D554="Alta"),A554,"")</f>
        <v/>
      </c>
      <c r="P554" s="74" t="str">
        <f ca="1">IF(AND(C554="Abierto",D554="Alta"),TODAY()-E554,"")</f>
        <v/>
      </c>
      <c r="Q554" s="74" t="str">
        <f>IF(AND(C554="Abierto",D554="Alta"),RANK(P554,$P$13:$P$767,0)+COUNTIF($P$13:P554,P554)-1+MAX(N:N),"")</f>
        <v/>
      </c>
      <c r="R554" s="74" t="str">
        <f>IF(AND(C554="Abierto",D554="Media"),A554,"")</f>
        <v/>
      </c>
      <c r="S554" s="74" t="str">
        <f ca="1">IF(AND(C554="Abierto",D554="Media"),TODAY()-E554,"")</f>
        <v/>
      </c>
      <c r="T554" s="74" t="str">
        <f>IF(AND(C554="Abierto",D554="Media"),RANK(S554,$S$13:$S$767,0)+COUNTIF($S$13:S554,S554)-1+MAX(N:N,Q:Q),"")</f>
        <v/>
      </c>
      <c r="U554" s="74" t="str">
        <f>IF(AND(C554="Abierto",D554="Baja"),A554,"")</f>
        <v/>
      </c>
      <c r="V554" s="74" t="str">
        <f ca="1">IF(AND(C554="Abierto",D554="Baja"),TODAY()-E554,"")</f>
        <v/>
      </c>
      <c r="W554" s="74" t="str">
        <f>IF(AND(C554="Abierto",D554="Baja"),RANK(V554,$V$13:$V$767,0)+COUNTIF($V$13:V554,V554)-1+MAX(N:N,Q:Q,T:T),"")</f>
        <v/>
      </c>
      <c r="X554" s="139" t="str">
        <f>IF(OR(C554="Resuelto",C554=""),"",SUM(N554,Q554,T554,W554))</f>
        <v/>
      </c>
      <c r="Y554" s="139" t="str">
        <f>IF(OR(C554="Resuelto",C554=""),"",SUM(M554,P554,S554,V554))</f>
        <v/>
      </c>
      <c r="Z554" s="139" t="str">
        <f>IF(OR(C554="Resuelto",C554=""),"",SUM(L554,O554,R554,U554))</f>
        <v/>
      </c>
      <c r="AA554" s="28">
        <v>783</v>
      </c>
      <c r="AB554" s="28" t="str">
        <f t="shared" ca="1" si="31"/>
        <v/>
      </c>
      <c r="AC554" s="75" t="str">
        <f t="shared" ca="1" si="32"/>
        <v/>
      </c>
      <c r="AH554" s="78" t="str">
        <f>IF(AI554="","",MAX($AH$5:AH553)+1)</f>
        <v/>
      </c>
      <c r="AI554" s="53" t="str">
        <f>IF(G553="","",IF(COUNTIF($AI$11:AI553,G553)=0,G553,""))</f>
        <v/>
      </c>
      <c r="AJ554" s="53" t="str">
        <f t="shared" si="33"/>
        <v/>
      </c>
      <c r="AK554" s="135"/>
    </row>
    <row r="555" spans="1:37" x14ac:dyDescent="0.25">
      <c r="A555" s="136"/>
      <c r="B555" s="136"/>
      <c r="C555" s="136"/>
      <c r="D555" s="136"/>
      <c r="E555" s="137"/>
      <c r="F555" s="137"/>
      <c r="G555" s="136"/>
      <c r="H555" s="137"/>
      <c r="I555" s="140" t="str">
        <f t="shared" si="34"/>
        <v/>
      </c>
      <c r="J555" s="140"/>
      <c r="K555" s="140"/>
      <c r="L555" s="74" t="str">
        <f>IF(AND(C555="Abierto",D555="Urgente"),A555,"")</f>
        <v/>
      </c>
      <c r="M555" s="74" t="str">
        <f ca="1">IF(AND(C555="Abierto",D555="Urgente"),TODAY()-E555,"")</f>
        <v/>
      </c>
      <c r="N555" s="74" t="str">
        <f>IF(AND(C555="Abierto",D555="Urgente"),RANK(M555,$M$13:$M$767,0)+COUNTIF($M$13:M555,M555)-1,"")</f>
        <v/>
      </c>
      <c r="O555" s="74" t="str">
        <f>IF(AND(C555="Abierto",D555="Alta"),A555,"")</f>
        <v/>
      </c>
      <c r="P555" s="74" t="str">
        <f ca="1">IF(AND(C555="Abierto",D555="Alta"),TODAY()-E555,"")</f>
        <v/>
      </c>
      <c r="Q555" s="74" t="str">
        <f>IF(AND(C555="Abierto",D555="Alta"),RANK(P555,$P$13:$P$767,0)+COUNTIF($P$13:P555,P555)-1+MAX(N:N),"")</f>
        <v/>
      </c>
      <c r="R555" s="74" t="str">
        <f>IF(AND(C555="Abierto",D555="Media"),A555,"")</f>
        <v/>
      </c>
      <c r="S555" s="74" t="str">
        <f ca="1">IF(AND(C555="Abierto",D555="Media"),TODAY()-E555,"")</f>
        <v/>
      </c>
      <c r="T555" s="74" t="str">
        <f>IF(AND(C555="Abierto",D555="Media"),RANK(S555,$S$13:$S$767,0)+COUNTIF($S$13:S555,S555)-1+MAX(N:N,Q:Q),"")</f>
        <v/>
      </c>
      <c r="U555" s="74" t="str">
        <f>IF(AND(C555="Abierto",D555="Baja"),A555,"")</f>
        <v/>
      </c>
      <c r="V555" s="74" t="str">
        <f ca="1">IF(AND(C555="Abierto",D555="Baja"),TODAY()-E555,"")</f>
        <v/>
      </c>
      <c r="W555" s="74" t="str">
        <f>IF(AND(C555="Abierto",D555="Baja"),RANK(V555,$V$13:$V$767,0)+COUNTIF($V$13:V555,V555)-1+MAX(N:N,Q:Q,T:T),"")</f>
        <v/>
      </c>
      <c r="X555" s="139" t="str">
        <f>IF(OR(C555="Resuelto",C555=""),"",SUM(N555,Q555,T555,W555))</f>
        <v/>
      </c>
      <c r="Y555" s="139" t="str">
        <f>IF(OR(C555="Resuelto",C555=""),"",SUM(M555,P555,S555,V555))</f>
        <v/>
      </c>
      <c r="Z555" s="139" t="str">
        <f>IF(OR(C555="Resuelto",C555=""),"",SUM(L555,O555,R555,U555))</f>
        <v/>
      </c>
      <c r="AA555" s="28">
        <v>784</v>
      </c>
      <c r="AB555" s="28" t="str">
        <f t="shared" ca="1" si="31"/>
        <v/>
      </c>
      <c r="AC555" s="75" t="str">
        <f t="shared" ca="1" si="32"/>
        <v/>
      </c>
      <c r="AH555" s="78" t="str">
        <f>IF(AI555="","",MAX($AH$5:AH554)+1)</f>
        <v/>
      </c>
      <c r="AI555" s="53" t="str">
        <f>IF(G554="","",IF(COUNTIF($AI$11:AI554,G554)=0,G554,""))</f>
        <v/>
      </c>
      <c r="AJ555" s="53" t="str">
        <f t="shared" si="33"/>
        <v/>
      </c>
      <c r="AK555" s="135"/>
    </row>
    <row r="556" spans="1:37" x14ac:dyDescent="0.25">
      <c r="A556" s="136"/>
      <c r="B556" s="136"/>
      <c r="C556" s="136"/>
      <c r="D556" s="136"/>
      <c r="E556" s="137"/>
      <c r="F556" s="137"/>
      <c r="G556" s="136"/>
      <c r="H556" s="137"/>
      <c r="I556" s="140" t="str">
        <f t="shared" si="34"/>
        <v/>
      </c>
      <c r="J556" s="140"/>
      <c r="K556" s="140"/>
      <c r="L556" s="74" t="str">
        <f>IF(AND(C556="Abierto",D556="Urgente"),A556,"")</f>
        <v/>
      </c>
      <c r="M556" s="74" t="str">
        <f ca="1">IF(AND(C556="Abierto",D556="Urgente"),TODAY()-E556,"")</f>
        <v/>
      </c>
      <c r="N556" s="74" t="str">
        <f>IF(AND(C556="Abierto",D556="Urgente"),RANK(M556,$M$13:$M$767,0)+COUNTIF($M$13:M556,M556)-1,"")</f>
        <v/>
      </c>
      <c r="O556" s="74" t="str">
        <f>IF(AND(C556="Abierto",D556="Alta"),A556,"")</f>
        <v/>
      </c>
      <c r="P556" s="74" t="str">
        <f ca="1">IF(AND(C556="Abierto",D556="Alta"),TODAY()-E556,"")</f>
        <v/>
      </c>
      <c r="Q556" s="74" t="str">
        <f>IF(AND(C556="Abierto",D556="Alta"),RANK(P556,$P$13:$P$767,0)+COUNTIF($P$13:P556,P556)-1+MAX(N:N),"")</f>
        <v/>
      </c>
      <c r="R556" s="74" t="str">
        <f>IF(AND(C556="Abierto",D556="Media"),A556,"")</f>
        <v/>
      </c>
      <c r="S556" s="74" t="str">
        <f ca="1">IF(AND(C556="Abierto",D556="Media"),TODAY()-E556,"")</f>
        <v/>
      </c>
      <c r="T556" s="74" t="str">
        <f>IF(AND(C556="Abierto",D556="Media"),RANK(S556,$S$13:$S$767,0)+COUNTIF($S$13:S556,S556)-1+MAX(N:N,Q:Q),"")</f>
        <v/>
      </c>
      <c r="U556" s="74" t="str">
        <f>IF(AND(C556="Abierto",D556="Baja"),A556,"")</f>
        <v/>
      </c>
      <c r="V556" s="74" t="str">
        <f ca="1">IF(AND(C556="Abierto",D556="Baja"),TODAY()-E556,"")</f>
        <v/>
      </c>
      <c r="W556" s="74" t="str">
        <f>IF(AND(C556="Abierto",D556="Baja"),RANK(V556,$V$13:$V$767,0)+COUNTIF($V$13:V556,V556)-1+MAX(N:N,Q:Q,T:T),"")</f>
        <v/>
      </c>
      <c r="X556" s="139" t="str">
        <f>IF(OR(C556="Resuelto",C556=""),"",SUM(N556,Q556,T556,W556))</f>
        <v/>
      </c>
      <c r="Y556" s="139" t="str">
        <f>IF(OR(C556="Resuelto",C556=""),"",SUM(M556,P556,S556,V556))</f>
        <v/>
      </c>
      <c r="Z556" s="139" t="str">
        <f>IF(OR(C556="Resuelto",C556=""),"",SUM(L556,O556,R556,U556))</f>
        <v/>
      </c>
      <c r="AA556" s="28">
        <v>785</v>
      </c>
      <c r="AB556" s="28" t="str">
        <f t="shared" ca="1" si="31"/>
        <v/>
      </c>
      <c r="AC556" s="75" t="str">
        <f t="shared" ca="1" si="32"/>
        <v/>
      </c>
      <c r="AH556" s="78" t="str">
        <f>IF(AI556="","",MAX($AH$5:AH555)+1)</f>
        <v/>
      </c>
      <c r="AI556" s="53" t="str">
        <f>IF(G555="","",IF(COUNTIF($AI$11:AI555,G555)=0,G555,""))</f>
        <v/>
      </c>
      <c r="AJ556" s="53" t="str">
        <f t="shared" si="33"/>
        <v/>
      </c>
      <c r="AK556" s="135"/>
    </row>
    <row r="557" spans="1:37" x14ac:dyDescent="0.25">
      <c r="A557" s="136"/>
      <c r="B557" s="136"/>
      <c r="C557" s="136"/>
      <c r="D557" s="136"/>
      <c r="E557" s="137"/>
      <c r="F557" s="137"/>
      <c r="G557" s="136"/>
      <c r="H557" s="137"/>
      <c r="I557" s="140" t="str">
        <f t="shared" si="34"/>
        <v/>
      </c>
      <c r="J557" s="140"/>
      <c r="K557" s="140"/>
      <c r="L557" s="74" t="str">
        <f>IF(AND(C557="Abierto",D557="Urgente"),A557,"")</f>
        <v/>
      </c>
      <c r="M557" s="74" t="str">
        <f ca="1">IF(AND(C557="Abierto",D557="Urgente"),TODAY()-E557,"")</f>
        <v/>
      </c>
      <c r="N557" s="74" t="str">
        <f>IF(AND(C557="Abierto",D557="Urgente"),RANK(M557,$M$13:$M$767,0)+COUNTIF($M$13:M557,M557)-1,"")</f>
        <v/>
      </c>
      <c r="O557" s="74" t="str">
        <f>IF(AND(C557="Abierto",D557="Alta"),A557,"")</f>
        <v/>
      </c>
      <c r="P557" s="74" t="str">
        <f ca="1">IF(AND(C557="Abierto",D557="Alta"),TODAY()-E557,"")</f>
        <v/>
      </c>
      <c r="Q557" s="74" t="str">
        <f>IF(AND(C557="Abierto",D557="Alta"),RANK(P557,$P$13:$P$767,0)+COUNTIF($P$13:P557,P557)-1+MAX(N:N),"")</f>
        <v/>
      </c>
      <c r="R557" s="74" t="str">
        <f>IF(AND(C557="Abierto",D557="Media"),A557,"")</f>
        <v/>
      </c>
      <c r="S557" s="74" t="str">
        <f ca="1">IF(AND(C557="Abierto",D557="Media"),TODAY()-E557,"")</f>
        <v/>
      </c>
      <c r="T557" s="74" t="str">
        <f>IF(AND(C557="Abierto",D557="Media"),RANK(S557,$S$13:$S$767,0)+COUNTIF($S$13:S557,S557)-1+MAX(N:N,Q:Q),"")</f>
        <v/>
      </c>
      <c r="U557" s="74" t="str">
        <f>IF(AND(C557="Abierto",D557="Baja"),A557,"")</f>
        <v/>
      </c>
      <c r="V557" s="74" t="str">
        <f ca="1">IF(AND(C557="Abierto",D557="Baja"),TODAY()-E557,"")</f>
        <v/>
      </c>
      <c r="W557" s="74" t="str">
        <f>IF(AND(C557="Abierto",D557="Baja"),RANK(V557,$V$13:$V$767,0)+COUNTIF($V$13:V557,V557)-1+MAX(N:N,Q:Q,T:T),"")</f>
        <v/>
      </c>
      <c r="X557" s="139" t="str">
        <f>IF(OR(C557="Resuelto",C557=""),"",SUM(N557,Q557,T557,W557))</f>
        <v/>
      </c>
      <c r="Y557" s="139" t="str">
        <f>IF(OR(C557="Resuelto",C557=""),"",SUM(M557,P557,S557,V557))</f>
        <v/>
      </c>
      <c r="Z557" s="139" t="str">
        <f>IF(OR(C557="Resuelto",C557=""),"",SUM(L557,O557,R557,U557))</f>
        <v/>
      </c>
      <c r="AA557" s="28">
        <v>786</v>
      </c>
      <c r="AB557" s="28" t="str">
        <f t="shared" ca="1" si="31"/>
        <v/>
      </c>
      <c r="AC557" s="75" t="str">
        <f t="shared" ca="1" si="32"/>
        <v/>
      </c>
      <c r="AH557" s="78" t="str">
        <f>IF(AI557="","",MAX($AH$5:AH556)+1)</f>
        <v/>
      </c>
      <c r="AI557" s="53" t="str">
        <f>IF(G556="","",IF(COUNTIF($AI$11:AI556,G556)=0,G556,""))</f>
        <v/>
      </c>
      <c r="AJ557" s="53" t="str">
        <f t="shared" si="33"/>
        <v/>
      </c>
      <c r="AK557" s="135"/>
    </row>
    <row r="558" spans="1:37" x14ac:dyDescent="0.25">
      <c r="A558" s="136"/>
      <c r="B558" s="136"/>
      <c r="C558" s="136"/>
      <c r="D558" s="136"/>
      <c r="E558" s="137"/>
      <c r="F558" s="137"/>
      <c r="G558" s="136"/>
      <c r="H558" s="137"/>
      <c r="I558" s="140" t="str">
        <f t="shared" si="34"/>
        <v/>
      </c>
      <c r="J558" s="140"/>
      <c r="K558" s="140"/>
      <c r="L558" s="74" t="str">
        <f>IF(AND(C558="Abierto",D558="Urgente"),A558,"")</f>
        <v/>
      </c>
      <c r="M558" s="74" t="str">
        <f ca="1">IF(AND(C558="Abierto",D558="Urgente"),TODAY()-E558,"")</f>
        <v/>
      </c>
      <c r="N558" s="74" t="str">
        <f>IF(AND(C558="Abierto",D558="Urgente"),RANK(M558,$M$13:$M$767,0)+COUNTIF($M$13:M558,M558)-1,"")</f>
        <v/>
      </c>
      <c r="O558" s="74" t="str">
        <f>IF(AND(C558="Abierto",D558="Alta"),A558,"")</f>
        <v/>
      </c>
      <c r="P558" s="74" t="str">
        <f ca="1">IF(AND(C558="Abierto",D558="Alta"),TODAY()-E558,"")</f>
        <v/>
      </c>
      <c r="Q558" s="74" t="str">
        <f>IF(AND(C558="Abierto",D558="Alta"),RANK(P558,$P$13:$P$767,0)+COUNTIF($P$13:P558,P558)-1+MAX(N:N),"")</f>
        <v/>
      </c>
      <c r="R558" s="74" t="str">
        <f>IF(AND(C558="Abierto",D558="Media"),A558,"")</f>
        <v/>
      </c>
      <c r="S558" s="74" t="str">
        <f ca="1">IF(AND(C558="Abierto",D558="Media"),TODAY()-E558,"")</f>
        <v/>
      </c>
      <c r="T558" s="74" t="str">
        <f>IF(AND(C558="Abierto",D558="Media"),RANK(S558,$S$13:$S$767,0)+COUNTIF($S$13:S558,S558)-1+MAX(N:N,Q:Q),"")</f>
        <v/>
      </c>
      <c r="U558" s="74" t="str">
        <f>IF(AND(C558="Abierto",D558="Baja"),A558,"")</f>
        <v/>
      </c>
      <c r="V558" s="74" t="str">
        <f ca="1">IF(AND(C558="Abierto",D558="Baja"),TODAY()-E558,"")</f>
        <v/>
      </c>
      <c r="W558" s="74" t="str">
        <f>IF(AND(C558="Abierto",D558="Baja"),RANK(V558,$V$13:$V$767,0)+COUNTIF($V$13:V558,V558)-1+MAX(N:N,Q:Q,T:T),"")</f>
        <v/>
      </c>
      <c r="X558" s="139" t="str">
        <f>IF(OR(C558="Resuelto",C558=""),"",SUM(N558,Q558,T558,W558))</f>
        <v/>
      </c>
      <c r="Y558" s="139" t="str">
        <f>IF(OR(C558="Resuelto",C558=""),"",SUM(M558,P558,S558,V558))</f>
        <v/>
      </c>
      <c r="Z558" s="139" t="str">
        <f>IF(OR(C558="Resuelto",C558=""),"",SUM(L558,O558,R558,U558))</f>
        <v/>
      </c>
      <c r="AA558" s="28">
        <v>787</v>
      </c>
      <c r="AB558" s="28" t="str">
        <f t="shared" ca="1" si="31"/>
        <v/>
      </c>
      <c r="AC558" s="75" t="str">
        <f t="shared" ca="1" si="32"/>
        <v/>
      </c>
      <c r="AH558" s="78" t="str">
        <f>IF(AI558="","",MAX($AH$5:AH557)+1)</f>
        <v/>
      </c>
      <c r="AI558" s="53" t="str">
        <f>IF(G557="","",IF(COUNTIF($AI$11:AI557,G557)=0,G557,""))</f>
        <v/>
      </c>
      <c r="AJ558" s="53" t="str">
        <f t="shared" si="33"/>
        <v/>
      </c>
      <c r="AK558" s="135"/>
    </row>
    <row r="559" spans="1:37" x14ac:dyDescent="0.25">
      <c r="A559" s="136"/>
      <c r="B559" s="136"/>
      <c r="C559" s="136"/>
      <c r="D559" s="136"/>
      <c r="E559" s="137"/>
      <c r="F559" s="137"/>
      <c r="G559" s="136"/>
      <c r="H559" s="137"/>
      <c r="I559" s="140" t="str">
        <f t="shared" si="34"/>
        <v/>
      </c>
      <c r="J559" s="140"/>
      <c r="K559" s="140"/>
      <c r="L559" s="74" t="str">
        <f>IF(AND(C559="Abierto",D559="Urgente"),A559,"")</f>
        <v/>
      </c>
      <c r="M559" s="74" t="str">
        <f ca="1">IF(AND(C559="Abierto",D559="Urgente"),TODAY()-E559,"")</f>
        <v/>
      </c>
      <c r="N559" s="74" t="str">
        <f>IF(AND(C559="Abierto",D559="Urgente"),RANK(M559,$M$13:$M$767,0)+COUNTIF($M$13:M559,M559)-1,"")</f>
        <v/>
      </c>
      <c r="O559" s="74" t="str">
        <f>IF(AND(C559="Abierto",D559="Alta"),A559,"")</f>
        <v/>
      </c>
      <c r="P559" s="74" t="str">
        <f ca="1">IF(AND(C559="Abierto",D559="Alta"),TODAY()-E559,"")</f>
        <v/>
      </c>
      <c r="Q559" s="74" t="str">
        <f>IF(AND(C559="Abierto",D559="Alta"),RANK(P559,$P$13:$P$767,0)+COUNTIF($P$13:P559,P559)-1+MAX(N:N),"")</f>
        <v/>
      </c>
      <c r="R559" s="74" t="str">
        <f>IF(AND(C559="Abierto",D559="Media"),A559,"")</f>
        <v/>
      </c>
      <c r="S559" s="74" t="str">
        <f ca="1">IF(AND(C559="Abierto",D559="Media"),TODAY()-E559,"")</f>
        <v/>
      </c>
      <c r="T559" s="74" t="str">
        <f>IF(AND(C559="Abierto",D559="Media"),RANK(S559,$S$13:$S$767,0)+COUNTIF($S$13:S559,S559)-1+MAX(N:N,Q:Q),"")</f>
        <v/>
      </c>
      <c r="U559" s="74" t="str">
        <f>IF(AND(C559="Abierto",D559="Baja"),A559,"")</f>
        <v/>
      </c>
      <c r="V559" s="74" t="str">
        <f ca="1">IF(AND(C559="Abierto",D559="Baja"),TODAY()-E559,"")</f>
        <v/>
      </c>
      <c r="W559" s="74" t="str">
        <f>IF(AND(C559="Abierto",D559="Baja"),RANK(V559,$V$13:$V$767,0)+COUNTIF($V$13:V559,V559)-1+MAX(N:N,Q:Q,T:T),"")</f>
        <v/>
      </c>
      <c r="X559" s="139" t="str">
        <f>IF(OR(C559="Resuelto",C559=""),"",SUM(N559,Q559,T559,W559))</f>
        <v/>
      </c>
      <c r="Y559" s="139" t="str">
        <f>IF(OR(C559="Resuelto",C559=""),"",SUM(M559,P559,S559,V559))</f>
        <v/>
      </c>
      <c r="Z559" s="139" t="str">
        <f>IF(OR(C559="Resuelto",C559=""),"",SUM(L559,O559,R559,U559))</f>
        <v/>
      </c>
      <c r="AA559" s="28">
        <v>788</v>
      </c>
      <c r="AB559" s="28" t="str">
        <f t="shared" ca="1" si="31"/>
        <v/>
      </c>
      <c r="AC559" s="75" t="str">
        <f t="shared" ca="1" si="32"/>
        <v/>
      </c>
      <c r="AH559" s="78" t="str">
        <f>IF(AI559="","",MAX($AH$5:AH558)+1)</f>
        <v/>
      </c>
      <c r="AI559" s="53" t="str">
        <f>IF(G558="","",IF(COUNTIF($AI$11:AI558,G558)=0,G558,""))</f>
        <v/>
      </c>
      <c r="AJ559" s="53" t="str">
        <f t="shared" si="33"/>
        <v/>
      </c>
      <c r="AK559" s="135"/>
    </row>
    <row r="560" spans="1:37" x14ac:dyDescent="0.25">
      <c r="A560" s="136"/>
      <c r="B560" s="136"/>
      <c r="C560" s="136"/>
      <c r="D560" s="136"/>
      <c r="E560" s="137"/>
      <c r="F560" s="137"/>
      <c r="G560" s="136"/>
      <c r="H560" s="137"/>
      <c r="I560" s="140" t="str">
        <f t="shared" si="34"/>
        <v/>
      </c>
      <c r="J560" s="140"/>
      <c r="K560" s="140"/>
      <c r="L560" s="74" t="str">
        <f>IF(AND(C560="Abierto",D560="Urgente"),A560,"")</f>
        <v/>
      </c>
      <c r="M560" s="74" t="str">
        <f ca="1">IF(AND(C560="Abierto",D560="Urgente"),TODAY()-E560,"")</f>
        <v/>
      </c>
      <c r="N560" s="74" t="str">
        <f>IF(AND(C560="Abierto",D560="Urgente"),RANK(M560,$M$13:$M$767,0)+COUNTIF($M$13:M560,M560)-1,"")</f>
        <v/>
      </c>
      <c r="O560" s="74" t="str">
        <f>IF(AND(C560="Abierto",D560="Alta"),A560,"")</f>
        <v/>
      </c>
      <c r="P560" s="74" t="str">
        <f ca="1">IF(AND(C560="Abierto",D560="Alta"),TODAY()-E560,"")</f>
        <v/>
      </c>
      <c r="Q560" s="74" t="str">
        <f>IF(AND(C560="Abierto",D560="Alta"),RANK(P560,$P$13:$P$767,0)+COUNTIF($P$13:P560,P560)-1+MAX(N:N),"")</f>
        <v/>
      </c>
      <c r="R560" s="74" t="str">
        <f>IF(AND(C560="Abierto",D560="Media"),A560,"")</f>
        <v/>
      </c>
      <c r="S560" s="74" t="str">
        <f ca="1">IF(AND(C560="Abierto",D560="Media"),TODAY()-E560,"")</f>
        <v/>
      </c>
      <c r="T560" s="74" t="str">
        <f>IF(AND(C560="Abierto",D560="Media"),RANK(S560,$S$13:$S$767,0)+COUNTIF($S$13:S560,S560)-1+MAX(N:N,Q:Q),"")</f>
        <v/>
      </c>
      <c r="U560" s="74" t="str">
        <f>IF(AND(C560="Abierto",D560="Baja"),A560,"")</f>
        <v/>
      </c>
      <c r="V560" s="74" t="str">
        <f ca="1">IF(AND(C560="Abierto",D560="Baja"),TODAY()-E560,"")</f>
        <v/>
      </c>
      <c r="W560" s="74" t="str">
        <f>IF(AND(C560="Abierto",D560="Baja"),RANK(V560,$V$13:$V$767,0)+COUNTIF($V$13:V560,V560)-1+MAX(N:N,Q:Q,T:T),"")</f>
        <v/>
      </c>
      <c r="X560" s="139" t="str">
        <f>IF(OR(C560="Resuelto",C560=""),"",SUM(N560,Q560,T560,W560))</f>
        <v/>
      </c>
      <c r="Y560" s="139" t="str">
        <f>IF(OR(C560="Resuelto",C560=""),"",SUM(M560,P560,S560,V560))</f>
        <v/>
      </c>
      <c r="Z560" s="139" t="str">
        <f>IF(OR(C560="Resuelto",C560=""),"",SUM(L560,O560,R560,U560))</f>
        <v/>
      </c>
      <c r="AA560" s="28">
        <v>789</v>
      </c>
      <c r="AB560" s="28" t="str">
        <f t="shared" ca="1" si="31"/>
        <v/>
      </c>
      <c r="AC560" s="75" t="str">
        <f t="shared" ca="1" si="32"/>
        <v/>
      </c>
      <c r="AH560" s="78" t="str">
        <f>IF(AI560="","",MAX($AH$5:AH559)+1)</f>
        <v/>
      </c>
      <c r="AI560" s="53" t="str">
        <f>IF(G559="","",IF(COUNTIF($AI$11:AI559,G559)=0,G559,""))</f>
        <v/>
      </c>
      <c r="AJ560" s="53" t="str">
        <f t="shared" si="33"/>
        <v/>
      </c>
      <c r="AK560" s="135"/>
    </row>
    <row r="561" spans="1:37" x14ac:dyDescent="0.25">
      <c r="A561" s="136"/>
      <c r="B561" s="136"/>
      <c r="C561" s="136"/>
      <c r="D561" s="136"/>
      <c r="E561" s="137"/>
      <c r="F561" s="137"/>
      <c r="G561" s="136"/>
      <c r="H561" s="137"/>
      <c r="I561" s="140" t="str">
        <f t="shared" si="34"/>
        <v/>
      </c>
      <c r="J561" s="140"/>
      <c r="K561" s="140"/>
      <c r="L561" s="74" t="str">
        <f>IF(AND(C561="Abierto",D561="Urgente"),A561,"")</f>
        <v/>
      </c>
      <c r="M561" s="74" t="str">
        <f ca="1">IF(AND(C561="Abierto",D561="Urgente"),TODAY()-E561,"")</f>
        <v/>
      </c>
      <c r="N561" s="74" t="str">
        <f>IF(AND(C561="Abierto",D561="Urgente"),RANK(M561,$M$13:$M$767,0)+COUNTIF($M$13:M561,M561)-1,"")</f>
        <v/>
      </c>
      <c r="O561" s="74" t="str">
        <f>IF(AND(C561="Abierto",D561="Alta"),A561,"")</f>
        <v/>
      </c>
      <c r="P561" s="74" t="str">
        <f ca="1">IF(AND(C561="Abierto",D561="Alta"),TODAY()-E561,"")</f>
        <v/>
      </c>
      <c r="Q561" s="74" t="str">
        <f>IF(AND(C561="Abierto",D561="Alta"),RANK(P561,$P$13:$P$767,0)+COUNTIF($P$13:P561,P561)-1+MAX(N:N),"")</f>
        <v/>
      </c>
      <c r="R561" s="74" t="str">
        <f>IF(AND(C561="Abierto",D561="Media"),A561,"")</f>
        <v/>
      </c>
      <c r="S561" s="74" t="str">
        <f ca="1">IF(AND(C561="Abierto",D561="Media"),TODAY()-E561,"")</f>
        <v/>
      </c>
      <c r="T561" s="74" t="str">
        <f>IF(AND(C561="Abierto",D561="Media"),RANK(S561,$S$13:$S$767,0)+COUNTIF($S$13:S561,S561)-1+MAX(N:N,Q:Q),"")</f>
        <v/>
      </c>
      <c r="U561" s="74" t="str">
        <f>IF(AND(C561="Abierto",D561="Baja"),A561,"")</f>
        <v/>
      </c>
      <c r="V561" s="74" t="str">
        <f ca="1">IF(AND(C561="Abierto",D561="Baja"),TODAY()-E561,"")</f>
        <v/>
      </c>
      <c r="W561" s="74" t="str">
        <f>IF(AND(C561="Abierto",D561="Baja"),RANK(V561,$V$13:$V$767,0)+COUNTIF($V$13:V561,V561)-1+MAX(N:N,Q:Q,T:T),"")</f>
        <v/>
      </c>
      <c r="X561" s="139" t="str">
        <f>IF(OR(C561="Resuelto",C561=""),"",SUM(N561,Q561,T561,W561))</f>
        <v/>
      </c>
      <c r="Y561" s="139" t="str">
        <f>IF(OR(C561="Resuelto",C561=""),"",SUM(M561,P561,S561,V561))</f>
        <v/>
      </c>
      <c r="Z561" s="139" t="str">
        <f>IF(OR(C561="Resuelto",C561=""),"",SUM(L561,O561,R561,U561))</f>
        <v/>
      </c>
      <c r="AA561" s="28">
        <v>790</v>
      </c>
      <c r="AB561" s="28" t="str">
        <f t="shared" ca="1" si="31"/>
        <v/>
      </c>
      <c r="AC561" s="75" t="str">
        <f t="shared" ca="1" si="32"/>
        <v/>
      </c>
      <c r="AH561" s="78" t="str">
        <f>IF(AI561="","",MAX($AH$5:AH560)+1)</f>
        <v/>
      </c>
      <c r="AI561" s="53" t="str">
        <f>IF(G560="","",IF(COUNTIF($AI$11:AI560,G560)=0,G560,""))</f>
        <v/>
      </c>
      <c r="AJ561" s="53" t="str">
        <f t="shared" si="33"/>
        <v/>
      </c>
      <c r="AK561" s="135"/>
    </row>
    <row r="562" spans="1:37" x14ac:dyDescent="0.25">
      <c r="A562" s="136"/>
      <c r="B562" s="136"/>
      <c r="C562" s="136"/>
      <c r="D562" s="136"/>
      <c r="E562" s="137"/>
      <c r="F562" s="137"/>
      <c r="G562" s="136"/>
      <c r="H562" s="137"/>
      <c r="I562" s="140" t="str">
        <f t="shared" si="34"/>
        <v/>
      </c>
      <c r="J562" s="140"/>
      <c r="K562" s="140"/>
      <c r="L562" s="74" t="str">
        <f>IF(AND(C562="Abierto",D562="Urgente"),A562,"")</f>
        <v/>
      </c>
      <c r="M562" s="74" t="str">
        <f ca="1">IF(AND(C562="Abierto",D562="Urgente"),TODAY()-E562,"")</f>
        <v/>
      </c>
      <c r="N562" s="74" t="str">
        <f>IF(AND(C562="Abierto",D562="Urgente"),RANK(M562,$M$13:$M$767,0)+COUNTIF($M$13:M562,M562)-1,"")</f>
        <v/>
      </c>
      <c r="O562" s="74" t="str">
        <f>IF(AND(C562="Abierto",D562="Alta"),A562,"")</f>
        <v/>
      </c>
      <c r="P562" s="74" t="str">
        <f ca="1">IF(AND(C562="Abierto",D562="Alta"),TODAY()-E562,"")</f>
        <v/>
      </c>
      <c r="Q562" s="74" t="str">
        <f>IF(AND(C562="Abierto",D562="Alta"),RANK(P562,$P$13:$P$767,0)+COUNTIF($P$13:P562,P562)-1+MAX(N:N),"")</f>
        <v/>
      </c>
      <c r="R562" s="74" t="str">
        <f>IF(AND(C562="Abierto",D562="Media"),A562,"")</f>
        <v/>
      </c>
      <c r="S562" s="74" t="str">
        <f ca="1">IF(AND(C562="Abierto",D562="Media"),TODAY()-E562,"")</f>
        <v/>
      </c>
      <c r="T562" s="74" t="str">
        <f>IF(AND(C562="Abierto",D562="Media"),RANK(S562,$S$13:$S$767,0)+COUNTIF($S$13:S562,S562)-1+MAX(N:N,Q:Q),"")</f>
        <v/>
      </c>
      <c r="U562" s="74" t="str">
        <f>IF(AND(C562="Abierto",D562="Baja"),A562,"")</f>
        <v/>
      </c>
      <c r="V562" s="74" t="str">
        <f ca="1">IF(AND(C562="Abierto",D562="Baja"),TODAY()-E562,"")</f>
        <v/>
      </c>
      <c r="W562" s="74" t="str">
        <f>IF(AND(C562="Abierto",D562="Baja"),RANK(V562,$V$13:$V$767,0)+COUNTIF($V$13:V562,V562)-1+MAX(N:N,Q:Q,T:T),"")</f>
        <v/>
      </c>
      <c r="X562" s="139" t="str">
        <f>IF(OR(C562="Resuelto",C562=""),"",SUM(N562,Q562,T562,W562))</f>
        <v/>
      </c>
      <c r="Y562" s="139" t="str">
        <f>IF(OR(C562="Resuelto",C562=""),"",SUM(M562,P562,S562,V562))</f>
        <v/>
      </c>
      <c r="Z562" s="139" t="str">
        <f>IF(OR(C562="Resuelto",C562=""),"",SUM(L562,O562,R562,U562))</f>
        <v/>
      </c>
      <c r="AA562" s="28">
        <v>791</v>
      </c>
      <c r="AB562" s="28" t="str">
        <f t="shared" ca="1" si="31"/>
        <v/>
      </c>
      <c r="AC562" s="75" t="str">
        <f t="shared" ca="1" si="32"/>
        <v/>
      </c>
      <c r="AH562" s="78" t="str">
        <f>IF(AI562="","",MAX($AH$5:AH561)+1)</f>
        <v/>
      </c>
      <c r="AI562" s="53" t="str">
        <f>IF(G561="","",IF(COUNTIF($AI$11:AI561,G561)=0,G561,""))</f>
        <v/>
      </c>
      <c r="AJ562" s="53" t="str">
        <f t="shared" si="33"/>
        <v/>
      </c>
      <c r="AK562" s="135"/>
    </row>
    <row r="563" spans="1:37" x14ac:dyDescent="0.25">
      <c r="A563" s="136"/>
      <c r="B563" s="136"/>
      <c r="C563" s="136"/>
      <c r="D563" s="136"/>
      <c r="E563" s="137"/>
      <c r="F563" s="137"/>
      <c r="G563" s="136"/>
      <c r="H563" s="137"/>
      <c r="I563" s="140" t="str">
        <f t="shared" si="34"/>
        <v/>
      </c>
      <c r="J563" s="140"/>
      <c r="K563" s="140"/>
      <c r="L563" s="74" t="str">
        <f>IF(AND(C563="Abierto",D563="Urgente"),A563,"")</f>
        <v/>
      </c>
      <c r="M563" s="74" t="str">
        <f ca="1">IF(AND(C563="Abierto",D563="Urgente"),TODAY()-E563,"")</f>
        <v/>
      </c>
      <c r="N563" s="74" t="str">
        <f>IF(AND(C563="Abierto",D563="Urgente"),RANK(M563,$M$13:$M$767,0)+COUNTIF($M$13:M563,M563)-1,"")</f>
        <v/>
      </c>
      <c r="O563" s="74" t="str">
        <f>IF(AND(C563="Abierto",D563="Alta"),A563,"")</f>
        <v/>
      </c>
      <c r="P563" s="74" t="str">
        <f ca="1">IF(AND(C563="Abierto",D563="Alta"),TODAY()-E563,"")</f>
        <v/>
      </c>
      <c r="Q563" s="74" t="str">
        <f>IF(AND(C563="Abierto",D563="Alta"),RANK(P563,$P$13:$P$767,0)+COUNTIF($P$13:P563,P563)-1+MAX(N:N),"")</f>
        <v/>
      </c>
      <c r="R563" s="74" t="str">
        <f>IF(AND(C563="Abierto",D563="Media"),A563,"")</f>
        <v/>
      </c>
      <c r="S563" s="74" t="str">
        <f ca="1">IF(AND(C563="Abierto",D563="Media"),TODAY()-E563,"")</f>
        <v/>
      </c>
      <c r="T563" s="74" t="str">
        <f>IF(AND(C563="Abierto",D563="Media"),RANK(S563,$S$13:$S$767,0)+COUNTIF($S$13:S563,S563)-1+MAX(N:N,Q:Q),"")</f>
        <v/>
      </c>
      <c r="U563" s="74" t="str">
        <f>IF(AND(C563="Abierto",D563="Baja"),A563,"")</f>
        <v/>
      </c>
      <c r="V563" s="74" t="str">
        <f ca="1">IF(AND(C563="Abierto",D563="Baja"),TODAY()-E563,"")</f>
        <v/>
      </c>
      <c r="W563" s="74" t="str">
        <f>IF(AND(C563="Abierto",D563="Baja"),RANK(V563,$V$13:$V$767,0)+COUNTIF($V$13:V563,V563)-1+MAX(N:N,Q:Q,T:T),"")</f>
        <v/>
      </c>
      <c r="X563" s="139" t="str">
        <f>IF(OR(C563="Resuelto",C563=""),"",SUM(N563,Q563,T563,W563))</f>
        <v/>
      </c>
      <c r="Y563" s="139" t="str">
        <f>IF(OR(C563="Resuelto",C563=""),"",SUM(M563,P563,S563,V563))</f>
        <v/>
      </c>
      <c r="Z563" s="139" t="str">
        <f>IF(OR(C563="Resuelto",C563=""),"",SUM(L563,O563,R563,U563))</f>
        <v/>
      </c>
      <c r="AA563" s="28">
        <v>792</v>
      </c>
      <c r="AB563" s="28" t="str">
        <f t="shared" ca="1" si="31"/>
        <v/>
      </c>
      <c r="AC563" s="75" t="str">
        <f t="shared" ca="1" si="32"/>
        <v/>
      </c>
      <c r="AH563" s="78" t="str">
        <f>IF(AI563="","",MAX($AH$5:AH562)+1)</f>
        <v/>
      </c>
      <c r="AI563" s="53" t="str">
        <f>IF(G562="","",IF(COUNTIF($AI$11:AI562,G562)=0,G562,""))</f>
        <v/>
      </c>
      <c r="AJ563" s="53" t="str">
        <f t="shared" si="33"/>
        <v/>
      </c>
      <c r="AK563" s="135"/>
    </row>
    <row r="564" spans="1:37" x14ac:dyDescent="0.25">
      <c r="A564" s="136"/>
      <c r="B564" s="136"/>
      <c r="C564" s="136"/>
      <c r="D564" s="136"/>
      <c r="E564" s="137"/>
      <c r="F564" s="137"/>
      <c r="G564" s="136"/>
      <c r="H564" s="137"/>
      <c r="I564" s="140" t="str">
        <f t="shared" si="34"/>
        <v/>
      </c>
      <c r="J564" s="140"/>
      <c r="K564" s="140"/>
      <c r="L564" s="74" t="str">
        <f>IF(AND(C564="Abierto",D564="Urgente"),A564,"")</f>
        <v/>
      </c>
      <c r="M564" s="74" t="str">
        <f ca="1">IF(AND(C564="Abierto",D564="Urgente"),TODAY()-E564,"")</f>
        <v/>
      </c>
      <c r="N564" s="74" t="str">
        <f>IF(AND(C564="Abierto",D564="Urgente"),RANK(M564,$M$13:$M$767,0)+COUNTIF($M$13:M564,M564)-1,"")</f>
        <v/>
      </c>
      <c r="O564" s="74" t="str">
        <f>IF(AND(C564="Abierto",D564="Alta"),A564,"")</f>
        <v/>
      </c>
      <c r="P564" s="74" t="str">
        <f ca="1">IF(AND(C564="Abierto",D564="Alta"),TODAY()-E564,"")</f>
        <v/>
      </c>
      <c r="Q564" s="74" t="str">
        <f>IF(AND(C564="Abierto",D564="Alta"),RANK(P564,$P$13:$P$767,0)+COUNTIF($P$13:P564,P564)-1+MAX(N:N),"")</f>
        <v/>
      </c>
      <c r="R564" s="74" t="str">
        <f>IF(AND(C564="Abierto",D564="Media"),A564,"")</f>
        <v/>
      </c>
      <c r="S564" s="74" t="str">
        <f ca="1">IF(AND(C564="Abierto",D564="Media"),TODAY()-E564,"")</f>
        <v/>
      </c>
      <c r="T564" s="74" t="str">
        <f>IF(AND(C564="Abierto",D564="Media"),RANK(S564,$S$13:$S$767,0)+COUNTIF($S$13:S564,S564)-1+MAX(N:N,Q:Q),"")</f>
        <v/>
      </c>
      <c r="U564" s="74" t="str">
        <f>IF(AND(C564="Abierto",D564="Baja"),A564,"")</f>
        <v/>
      </c>
      <c r="V564" s="74" t="str">
        <f ca="1">IF(AND(C564="Abierto",D564="Baja"),TODAY()-E564,"")</f>
        <v/>
      </c>
      <c r="W564" s="74" t="str">
        <f>IF(AND(C564="Abierto",D564="Baja"),RANK(V564,$V$13:$V$767,0)+COUNTIF($V$13:V564,V564)-1+MAX(N:N,Q:Q,T:T),"")</f>
        <v/>
      </c>
      <c r="X564" s="139" t="str">
        <f>IF(OR(C564="Resuelto",C564=""),"",SUM(N564,Q564,T564,W564))</f>
        <v/>
      </c>
      <c r="Y564" s="139" t="str">
        <f>IF(OR(C564="Resuelto",C564=""),"",SUM(M564,P564,S564,V564))</f>
        <v/>
      </c>
      <c r="Z564" s="139" t="str">
        <f>IF(OR(C564="Resuelto",C564=""),"",SUM(L564,O564,R564,U564))</f>
        <v/>
      </c>
      <c r="AA564" s="28">
        <v>793</v>
      </c>
      <c r="AB564" s="28" t="str">
        <f t="shared" ca="1" si="31"/>
        <v/>
      </c>
      <c r="AC564" s="75" t="str">
        <f t="shared" ca="1" si="32"/>
        <v/>
      </c>
      <c r="AH564" s="78" t="str">
        <f>IF(AI564="","",MAX($AH$5:AH563)+1)</f>
        <v/>
      </c>
      <c r="AI564" s="53" t="str">
        <f>IF(G563="","",IF(COUNTIF($AI$11:AI563,G563)=0,G563,""))</f>
        <v/>
      </c>
      <c r="AJ564" s="53" t="str">
        <f t="shared" si="33"/>
        <v/>
      </c>
      <c r="AK564" s="135"/>
    </row>
    <row r="565" spans="1:37" x14ac:dyDescent="0.25">
      <c r="A565" s="136"/>
      <c r="B565" s="136"/>
      <c r="C565" s="136"/>
      <c r="D565" s="136"/>
      <c r="E565" s="137"/>
      <c r="F565" s="137"/>
      <c r="G565" s="136"/>
      <c r="H565" s="137"/>
      <c r="I565" s="140" t="str">
        <f t="shared" si="34"/>
        <v/>
      </c>
      <c r="J565" s="140"/>
      <c r="K565" s="140"/>
      <c r="L565" s="74" t="str">
        <f>IF(AND(C565="Abierto",D565="Urgente"),A565,"")</f>
        <v/>
      </c>
      <c r="M565" s="74" t="str">
        <f ca="1">IF(AND(C565="Abierto",D565="Urgente"),TODAY()-E565,"")</f>
        <v/>
      </c>
      <c r="N565" s="74" t="str">
        <f>IF(AND(C565="Abierto",D565="Urgente"),RANK(M565,$M$13:$M$767,0)+COUNTIF($M$13:M565,M565)-1,"")</f>
        <v/>
      </c>
      <c r="O565" s="74" t="str">
        <f>IF(AND(C565="Abierto",D565="Alta"),A565,"")</f>
        <v/>
      </c>
      <c r="P565" s="74" t="str">
        <f ca="1">IF(AND(C565="Abierto",D565="Alta"),TODAY()-E565,"")</f>
        <v/>
      </c>
      <c r="Q565" s="74" t="str">
        <f>IF(AND(C565="Abierto",D565="Alta"),RANK(P565,$P$13:$P$767,0)+COUNTIF($P$13:P565,P565)-1+MAX(N:N),"")</f>
        <v/>
      </c>
      <c r="R565" s="74" t="str">
        <f>IF(AND(C565="Abierto",D565="Media"),A565,"")</f>
        <v/>
      </c>
      <c r="S565" s="74" t="str">
        <f ca="1">IF(AND(C565="Abierto",D565="Media"),TODAY()-E565,"")</f>
        <v/>
      </c>
      <c r="T565" s="74" t="str">
        <f>IF(AND(C565="Abierto",D565="Media"),RANK(S565,$S$13:$S$767,0)+COUNTIF($S$13:S565,S565)-1+MAX(N:N,Q:Q),"")</f>
        <v/>
      </c>
      <c r="U565" s="74" t="str">
        <f>IF(AND(C565="Abierto",D565="Baja"),A565,"")</f>
        <v/>
      </c>
      <c r="V565" s="74" t="str">
        <f ca="1">IF(AND(C565="Abierto",D565="Baja"),TODAY()-E565,"")</f>
        <v/>
      </c>
      <c r="W565" s="74" t="str">
        <f>IF(AND(C565="Abierto",D565="Baja"),RANK(V565,$V$13:$V$767,0)+COUNTIF($V$13:V565,V565)-1+MAX(N:N,Q:Q,T:T),"")</f>
        <v/>
      </c>
      <c r="X565" s="139" t="str">
        <f>IF(OR(C565="Resuelto",C565=""),"",SUM(N565,Q565,T565,W565))</f>
        <v/>
      </c>
      <c r="Y565" s="139" t="str">
        <f>IF(OR(C565="Resuelto",C565=""),"",SUM(M565,P565,S565,V565))</f>
        <v/>
      </c>
      <c r="Z565" s="139" t="str">
        <f>IF(OR(C565="Resuelto",C565=""),"",SUM(L565,O565,R565,U565))</f>
        <v/>
      </c>
      <c r="AA565" s="28">
        <v>794</v>
      </c>
      <c r="AB565" s="28" t="str">
        <f t="shared" ca="1" si="31"/>
        <v/>
      </c>
      <c r="AC565" s="75" t="str">
        <f t="shared" ca="1" si="32"/>
        <v/>
      </c>
      <c r="AH565" s="78" t="str">
        <f>IF(AI565="","",MAX($AH$5:AH564)+1)</f>
        <v/>
      </c>
      <c r="AI565" s="53" t="str">
        <f>IF(G564="","",IF(COUNTIF($AI$11:AI564,G564)=0,G564,""))</f>
        <v/>
      </c>
      <c r="AJ565" s="53" t="str">
        <f t="shared" si="33"/>
        <v/>
      </c>
      <c r="AK565" s="135"/>
    </row>
    <row r="566" spans="1:37" x14ac:dyDescent="0.25">
      <c r="A566" s="136"/>
      <c r="B566" s="136"/>
      <c r="C566" s="136"/>
      <c r="D566" s="136"/>
      <c r="E566" s="137"/>
      <c r="F566" s="137"/>
      <c r="G566" s="136"/>
      <c r="H566" s="137"/>
      <c r="I566" s="140" t="str">
        <f t="shared" si="34"/>
        <v/>
      </c>
      <c r="J566" s="140"/>
      <c r="K566" s="140"/>
      <c r="L566" s="74" t="str">
        <f>IF(AND(C566="Abierto",D566="Urgente"),A566,"")</f>
        <v/>
      </c>
      <c r="M566" s="74" t="str">
        <f ca="1">IF(AND(C566="Abierto",D566="Urgente"),TODAY()-E566,"")</f>
        <v/>
      </c>
      <c r="N566" s="74" t="str">
        <f>IF(AND(C566="Abierto",D566="Urgente"),RANK(M566,$M$13:$M$767,0)+COUNTIF($M$13:M566,M566)-1,"")</f>
        <v/>
      </c>
      <c r="O566" s="74" t="str">
        <f>IF(AND(C566="Abierto",D566="Alta"),A566,"")</f>
        <v/>
      </c>
      <c r="P566" s="74" t="str">
        <f ca="1">IF(AND(C566="Abierto",D566="Alta"),TODAY()-E566,"")</f>
        <v/>
      </c>
      <c r="Q566" s="74" t="str">
        <f>IF(AND(C566="Abierto",D566="Alta"),RANK(P566,$P$13:$P$767,0)+COUNTIF($P$13:P566,P566)-1+MAX(N:N),"")</f>
        <v/>
      </c>
      <c r="R566" s="74" t="str">
        <f>IF(AND(C566="Abierto",D566="Media"),A566,"")</f>
        <v/>
      </c>
      <c r="S566" s="74" t="str">
        <f ca="1">IF(AND(C566="Abierto",D566="Media"),TODAY()-E566,"")</f>
        <v/>
      </c>
      <c r="T566" s="74" t="str">
        <f>IF(AND(C566="Abierto",D566="Media"),RANK(S566,$S$13:$S$767,0)+COUNTIF($S$13:S566,S566)-1+MAX(N:N,Q:Q),"")</f>
        <v/>
      </c>
      <c r="U566" s="74" t="str">
        <f>IF(AND(C566="Abierto",D566="Baja"),A566,"")</f>
        <v/>
      </c>
      <c r="V566" s="74" t="str">
        <f ca="1">IF(AND(C566="Abierto",D566="Baja"),TODAY()-E566,"")</f>
        <v/>
      </c>
      <c r="W566" s="74" t="str">
        <f>IF(AND(C566="Abierto",D566="Baja"),RANK(V566,$V$13:$V$767,0)+COUNTIF($V$13:V566,V566)-1+MAX(N:N,Q:Q,T:T),"")</f>
        <v/>
      </c>
      <c r="X566" s="139" t="str">
        <f>IF(OR(C566="Resuelto",C566=""),"",SUM(N566,Q566,T566,W566))</f>
        <v/>
      </c>
      <c r="Y566" s="139" t="str">
        <f>IF(OR(C566="Resuelto",C566=""),"",SUM(M566,P566,S566,V566))</f>
        <v/>
      </c>
      <c r="Z566" s="139" t="str">
        <f>IF(OR(C566="Resuelto",C566=""),"",SUM(L566,O566,R566,U566))</f>
        <v/>
      </c>
      <c r="AA566" s="28">
        <v>795</v>
      </c>
      <c r="AB566" s="28" t="str">
        <f t="shared" ca="1" si="31"/>
        <v/>
      </c>
      <c r="AC566" s="75" t="str">
        <f t="shared" ca="1" si="32"/>
        <v/>
      </c>
      <c r="AH566" s="78" t="str">
        <f>IF(AI566="","",MAX($AH$5:AH565)+1)</f>
        <v/>
      </c>
      <c r="AI566" s="53" t="str">
        <f>IF(G565="","",IF(COUNTIF($AI$11:AI565,G565)=0,G565,""))</f>
        <v/>
      </c>
      <c r="AJ566" s="53" t="str">
        <f t="shared" si="33"/>
        <v/>
      </c>
      <c r="AK566" s="135"/>
    </row>
    <row r="567" spans="1:37" x14ac:dyDescent="0.25">
      <c r="A567" s="136"/>
      <c r="B567" s="136"/>
      <c r="C567" s="136"/>
      <c r="D567" s="136"/>
      <c r="E567" s="137"/>
      <c r="F567" s="137"/>
      <c r="G567" s="136"/>
      <c r="H567" s="137"/>
      <c r="I567" s="140" t="str">
        <f t="shared" si="34"/>
        <v/>
      </c>
      <c r="J567" s="140"/>
      <c r="K567" s="140"/>
      <c r="L567" s="74" t="str">
        <f>IF(AND(C567="Abierto",D567="Urgente"),A567,"")</f>
        <v/>
      </c>
      <c r="M567" s="74" t="str">
        <f ca="1">IF(AND(C567="Abierto",D567="Urgente"),TODAY()-E567,"")</f>
        <v/>
      </c>
      <c r="N567" s="74" t="str">
        <f>IF(AND(C567="Abierto",D567="Urgente"),RANK(M567,$M$13:$M$767,0)+COUNTIF($M$13:M567,M567)-1,"")</f>
        <v/>
      </c>
      <c r="O567" s="74" t="str">
        <f>IF(AND(C567="Abierto",D567="Alta"),A567,"")</f>
        <v/>
      </c>
      <c r="P567" s="74" t="str">
        <f ca="1">IF(AND(C567="Abierto",D567="Alta"),TODAY()-E567,"")</f>
        <v/>
      </c>
      <c r="Q567" s="74" t="str">
        <f>IF(AND(C567="Abierto",D567="Alta"),RANK(P567,$P$13:$P$767,0)+COUNTIF($P$13:P567,P567)-1+MAX(N:N),"")</f>
        <v/>
      </c>
      <c r="R567" s="74" t="str">
        <f>IF(AND(C567="Abierto",D567="Media"),A567,"")</f>
        <v/>
      </c>
      <c r="S567" s="74" t="str">
        <f ca="1">IF(AND(C567="Abierto",D567="Media"),TODAY()-E567,"")</f>
        <v/>
      </c>
      <c r="T567" s="74" t="str">
        <f>IF(AND(C567="Abierto",D567="Media"),RANK(S567,$S$13:$S$767,0)+COUNTIF($S$13:S567,S567)-1+MAX(N:N,Q:Q),"")</f>
        <v/>
      </c>
      <c r="U567" s="74" t="str">
        <f>IF(AND(C567="Abierto",D567="Baja"),A567,"")</f>
        <v/>
      </c>
      <c r="V567" s="74" t="str">
        <f ca="1">IF(AND(C567="Abierto",D567="Baja"),TODAY()-E567,"")</f>
        <v/>
      </c>
      <c r="W567" s="74" t="str">
        <f>IF(AND(C567="Abierto",D567="Baja"),RANK(V567,$V$13:$V$767,0)+COUNTIF($V$13:V567,V567)-1+MAX(N:N,Q:Q,T:T),"")</f>
        <v/>
      </c>
      <c r="X567" s="139" t="str">
        <f>IF(OR(C567="Resuelto",C567=""),"",SUM(N567,Q567,T567,W567))</f>
        <v/>
      </c>
      <c r="Y567" s="139" t="str">
        <f>IF(OR(C567="Resuelto",C567=""),"",SUM(M567,P567,S567,V567))</f>
        <v/>
      </c>
      <c r="Z567" s="139" t="str">
        <f>IF(OR(C567="Resuelto",C567=""),"",SUM(L567,O567,R567,U567))</f>
        <v/>
      </c>
      <c r="AA567" s="28">
        <v>796</v>
      </c>
      <c r="AB567" s="28" t="str">
        <f t="shared" ca="1" si="31"/>
        <v/>
      </c>
      <c r="AC567" s="75" t="str">
        <f t="shared" ca="1" si="32"/>
        <v/>
      </c>
      <c r="AH567" s="78" t="str">
        <f>IF(AI567="","",MAX($AH$5:AH566)+1)</f>
        <v/>
      </c>
      <c r="AI567" s="53" t="str">
        <f>IF(G566="","",IF(COUNTIF($AI$11:AI566,G566)=0,G566,""))</f>
        <v/>
      </c>
      <c r="AJ567" s="53" t="str">
        <f t="shared" si="33"/>
        <v/>
      </c>
      <c r="AK567" s="135"/>
    </row>
    <row r="568" spans="1:37" x14ac:dyDescent="0.25">
      <c r="A568" s="136"/>
      <c r="B568" s="136"/>
      <c r="C568" s="136"/>
      <c r="D568" s="136"/>
      <c r="E568" s="137"/>
      <c r="F568" s="137"/>
      <c r="G568" s="136"/>
      <c r="H568" s="137"/>
      <c r="I568" s="140" t="str">
        <f t="shared" si="34"/>
        <v/>
      </c>
      <c r="J568" s="140"/>
      <c r="K568" s="140"/>
      <c r="L568" s="74" t="str">
        <f>IF(AND(C568="Abierto",D568="Urgente"),A568,"")</f>
        <v/>
      </c>
      <c r="M568" s="74" t="str">
        <f ca="1">IF(AND(C568="Abierto",D568="Urgente"),TODAY()-E568,"")</f>
        <v/>
      </c>
      <c r="N568" s="74" t="str">
        <f>IF(AND(C568="Abierto",D568="Urgente"),RANK(M568,$M$13:$M$767,0)+COUNTIF($M$13:M568,M568)-1,"")</f>
        <v/>
      </c>
      <c r="O568" s="74" t="str">
        <f>IF(AND(C568="Abierto",D568="Alta"),A568,"")</f>
        <v/>
      </c>
      <c r="P568" s="74" t="str">
        <f ca="1">IF(AND(C568="Abierto",D568="Alta"),TODAY()-E568,"")</f>
        <v/>
      </c>
      <c r="Q568" s="74" t="str">
        <f>IF(AND(C568="Abierto",D568="Alta"),RANK(P568,$P$13:$P$767,0)+COUNTIF($P$13:P568,P568)-1+MAX(N:N),"")</f>
        <v/>
      </c>
      <c r="R568" s="74" t="str">
        <f>IF(AND(C568="Abierto",D568="Media"),A568,"")</f>
        <v/>
      </c>
      <c r="S568" s="74" t="str">
        <f ca="1">IF(AND(C568="Abierto",D568="Media"),TODAY()-E568,"")</f>
        <v/>
      </c>
      <c r="T568" s="74" t="str">
        <f>IF(AND(C568="Abierto",D568="Media"),RANK(S568,$S$13:$S$767,0)+COUNTIF($S$13:S568,S568)-1+MAX(N:N,Q:Q),"")</f>
        <v/>
      </c>
      <c r="U568" s="74" t="str">
        <f>IF(AND(C568="Abierto",D568="Baja"),A568,"")</f>
        <v/>
      </c>
      <c r="V568" s="74" t="str">
        <f ca="1">IF(AND(C568="Abierto",D568="Baja"),TODAY()-E568,"")</f>
        <v/>
      </c>
      <c r="W568" s="74" t="str">
        <f>IF(AND(C568="Abierto",D568="Baja"),RANK(V568,$V$13:$V$767,0)+COUNTIF($V$13:V568,V568)-1+MAX(N:N,Q:Q,T:T),"")</f>
        <v/>
      </c>
      <c r="X568" s="139" t="str">
        <f>IF(OR(C568="Resuelto",C568=""),"",SUM(N568,Q568,T568,W568))</f>
        <v/>
      </c>
      <c r="Y568" s="139" t="str">
        <f>IF(OR(C568="Resuelto",C568=""),"",SUM(M568,P568,S568,V568))</f>
        <v/>
      </c>
      <c r="Z568" s="139" t="str">
        <f>IF(OR(C568="Resuelto",C568=""),"",SUM(L568,O568,R568,U568))</f>
        <v/>
      </c>
      <c r="AA568" s="28">
        <v>797</v>
      </c>
      <c r="AB568" s="28" t="str">
        <f t="shared" ca="1" si="31"/>
        <v/>
      </c>
      <c r="AC568" s="75" t="str">
        <f t="shared" ca="1" si="32"/>
        <v/>
      </c>
      <c r="AH568" s="78" t="str">
        <f>IF(AI568="","",MAX($AH$5:AH567)+1)</f>
        <v/>
      </c>
      <c r="AI568" s="53" t="str">
        <f>IF(G567="","",IF(COUNTIF($AI$11:AI567,G567)=0,G567,""))</f>
        <v/>
      </c>
      <c r="AJ568" s="53" t="str">
        <f t="shared" si="33"/>
        <v/>
      </c>
      <c r="AK568" s="135"/>
    </row>
    <row r="569" spans="1:37" x14ac:dyDescent="0.25">
      <c r="A569" s="136"/>
      <c r="B569" s="136"/>
      <c r="C569" s="136"/>
      <c r="D569" s="136"/>
      <c r="E569" s="137"/>
      <c r="F569" s="137"/>
      <c r="G569" s="136"/>
      <c r="H569" s="137"/>
      <c r="I569" s="140" t="str">
        <f t="shared" si="34"/>
        <v/>
      </c>
      <c r="J569" s="140"/>
      <c r="K569" s="140"/>
      <c r="L569" s="74" t="str">
        <f>IF(AND(C569="Abierto",D569="Urgente"),A569,"")</f>
        <v/>
      </c>
      <c r="M569" s="74" t="str">
        <f ca="1">IF(AND(C569="Abierto",D569="Urgente"),TODAY()-E569,"")</f>
        <v/>
      </c>
      <c r="N569" s="74" t="str">
        <f>IF(AND(C569="Abierto",D569="Urgente"),RANK(M569,$M$13:$M$767,0)+COUNTIF($M$13:M569,M569)-1,"")</f>
        <v/>
      </c>
      <c r="O569" s="74" t="str">
        <f>IF(AND(C569="Abierto",D569="Alta"),A569,"")</f>
        <v/>
      </c>
      <c r="P569" s="74" t="str">
        <f ca="1">IF(AND(C569="Abierto",D569="Alta"),TODAY()-E569,"")</f>
        <v/>
      </c>
      <c r="Q569" s="74" t="str">
        <f>IF(AND(C569="Abierto",D569="Alta"),RANK(P569,$P$13:$P$767,0)+COUNTIF($P$13:P569,P569)-1+MAX(N:N),"")</f>
        <v/>
      </c>
      <c r="R569" s="74" t="str">
        <f>IF(AND(C569="Abierto",D569="Media"),A569,"")</f>
        <v/>
      </c>
      <c r="S569" s="74" t="str">
        <f ca="1">IF(AND(C569="Abierto",D569="Media"),TODAY()-E569,"")</f>
        <v/>
      </c>
      <c r="T569" s="74" t="str">
        <f>IF(AND(C569="Abierto",D569="Media"),RANK(S569,$S$13:$S$767,0)+COUNTIF($S$13:S569,S569)-1+MAX(N:N,Q:Q),"")</f>
        <v/>
      </c>
      <c r="U569" s="74" t="str">
        <f>IF(AND(C569="Abierto",D569="Baja"),A569,"")</f>
        <v/>
      </c>
      <c r="V569" s="74" t="str">
        <f ca="1">IF(AND(C569="Abierto",D569="Baja"),TODAY()-E569,"")</f>
        <v/>
      </c>
      <c r="W569" s="74" t="str">
        <f>IF(AND(C569="Abierto",D569="Baja"),RANK(V569,$V$13:$V$767,0)+COUNTIF($V$13:V569,V569)-1+MAX(N:N,Q:Q,T:T),"")</f>
        <v/>
      </c>
      <c r="X569" s="139" t="str">
        <f>IF(OR(C569="Resuelto",C569=""),"",SUM(N569,Q569,T569,W569))</f>
        <v/>
      </c>
      <c r="Y569" s="139" t="str">
        <f>IF(OR(C569="Resuelto",C569=""),"",SUM(M569,P569,S569,V569))</f>
        <v/>
      </c>
      <c r="Z569" s="139" t="str">
        <f>IF(OR(C569="Resuelto",C569=""),"",SUM(L569,O569,R569,U569))</f>
        <v/>
      </c>
      <c r="AA569" s="28">
        <v>798</v>
      </c>
      <c r="AB569" s="28" t="str">
        <f t="shared" ca="1" si="31"/>
        <v/>
      </c>
      <c r="AC569" s="75" t="str">
        <f t="shared" ca="1" si="32"/>
        <v/>
      </c>
      <c r="AH569" s="78" t="str">
        <f>IF(AI569="","",MAX($AH$5:AH568)+1)</f>
        <v/>
      </c>
      <c r="AI569" s="53" t="str">
        <f>IF(G568="","",IF(COUNTIF($AI$11:AI568,G568)=0,G568,""))</f>
        <v/>
      </c>
      <c r="AJ569" s="53" t="str">
        <f t="shared" si="33"/>
        <v/>
      </c>
      <c r="AK569" s="135"/>
    </row>
    <row r="570" spans="1:37" x14ac:dyDescent="0.25">
      <c r="A570" s="136"/>
      <c r="B570" s="136"/>
      <c r="C570" s="136"/>
      <c r="D570" s="136"/>
      <c r="E570" s="137"/>
      <c r="F570" s="137"/>
      <c r="G570" s="136"/>
      <c r="H570" s="137"/>
      <c r="I570" s="140" t="str">
        <f t="shared" si="34"/>
        <v/>
      </c>
      <c r="J570" s="140"/>
      <c r="K570" s="140"/>
      <c r="L570" s="74" t="str">
        <f>IF(AND(C570="Abierto",D570="Urgente"),A570,"")</f>
        <v/>
      </c>
      <c r="M570" s="74" t="str">
        <f ca="1">IF(AND(C570="Abierto",D570="Urgente"),TODAY()-E570,"")</f>
        <v/>
      </c>
      <c r="N570" s="74" t="str">
        <f>IF(AND(C570="Abierto",D570="Urgente"),RANK(M570,$M$13:$M$767,0)+COUNTIF($M$13:M570,M570)-1,"")</f>
        <v/>
      </c>
      <c r="O570" s="74" t="str">
        <f>IF(AND(C570="Abierto",D570="Alta"),A570,"")</f>
        <v/>
      </c>
      <c r="P570" s="74" t="str">
        <f ca="1">IF(AND(C570="Abierto",D570="Alta"),TODAY()-E570,"")</f>
        <v/>
      </c>
      <c r="Q570" s="74" t="str">
        <f>IF(AND(C570="Abierto",D570="Alta"),RANK(P570,$P$13:$P$767,0)+COUNTIF($P$13:P570,P570)-1+MAX(N:N),"")</f>
        <v/>
      </c>
      <c r="R570" s="74" t="str">
        <f>IF(AND(C570="Abierto",D570="Media"),A570,"")</f>
        <v/>
      </c>
      <c r="S570" s="74" t="str">
        <f ca="1">IF(AND(C570="Abierto",D570="Media"),TODAY()-E570,"")</f>
        <v/>
      </c>
      <c r="T570" s="74" t="str">
        <f>IF(AND(C570="Abierto",D570="Media"),RANK(S570,$S$13:$S$767,0)+COUNTIF($S$13:S570,S570)-1+MAX(N:N,Q:Q),"")</f>
        <v/>
      </c>
      <c r="U570" s="74" t="str">
        <f>IF(AND(C570="Abierto",D570="Baja"),A570,"")</f>
        <v/>
      </c>
      <c r="V570" s="74" t="str">
        <f ca="1">IF(AND(C570="Abierto",D570="Baja"),TODAY()-E570,"")</f>
        <v/>
      </c>
      <c r="W570" s="74" t="str">
        <f>IF(AND(C570="Abierto",D570="Baja"),RANK(V570,$V$13:$V$767,0)+COUNTIF($V$13:V570,V570)-1+MAX(N:N,Q:Q,T:T),"")</f>
        <v/>
      </c>
      <c r="X570" s="139" t="str">
        <f>IF(OR(C570="Resuelto",C570=""),"",SUM(N570,Q570,T570,W570))</f>
        <v/>
      </c>
      <c r="Y570" s="139" t="str">
        <f>IF(OR(C570="Resuelto",C570=""),"",SUM(M570,P570,S570,V570))</f>
        <v/>
      </c>
      <c r="Z570" s="139" t="str">
        <f>IF(OR(C570="Resuelto",C570=""),"",SUM(L570,O570,R570,U570))</f>
        <v/>
      </c>
      <c r="AA570" s="28">
        <v>799</v>
      </c>
      <c r="AB570" s="28" t="str">
        <f t="shared" ca="1" si="31"/>
        <v/>
      </c>
      <c r="AC570" s="75" t="str">
        <f t="shared" ca="1" si="32"/>
        <v/>
      </c>
      <c r="AH570" s="78" t="str">
        <f>IF(AI570="","",MAX($AH$5:AH569)+1)</f>
        <v/>
      </c>
      <c r="AI570" s="53" t="str">
        <f>IF(G569="","",IF(COUNTIF($AI$11:AI569,G569)=0,G569,""))</f>
        <v/>
      </c>
      <c r="AJ570" s="53" t="str">
        <f t="shared" si="33"/>
        <v/>
      </c>
      <c r="AK570" s="135"/>
    </row>
    <row r="571" spans="1:37" x14ac:dyDescent="0.25">
      <c r="A571" s="136"/>
      <c r="B571" s="136"/>
      <c r="C571" s="136"/>
      <c r="D571" s="136"/>
      <c r="E571" s="137"/>
      <c r="F571" s="137"/>
      <c r="G571" s="136"/>
      <c r="H571" s="137"/>
      <c r="I571" s="140" t="str">
        <f t="shared" si="34"/>
        <v/>
      </c>
      <c r="J571" s="140"/>
      <c r="K571" s="140"/>
      <c r="L571" s="74" t="str">
        <f>IF(AND(C571="Abierto",D571="Urgente"),A571,"")</f>
        <v/>
      </c>
      <c r="M571" s="74" t="str">
        <f ca="1">IF(AND(C571="Abierto",D571="Urgente"),TODAY()-E571,"")</f>
        <v/>
      </c>
      <c r="N571" s="74" t="str">
        <f>IF(AND(C571="Abierto",D571="Urgente"),RANK(M571,$M$13:$M$767,0)+COUNTIF($M$13:M571,M571)-1,"")</f>
        <v/>
      </c>
      <c r="O571" s="74" t="str">
        <f>IF(AND(C571="Abierto",D571="Alta"),A571,"")</f>
        <v/>
      </c>
      <c r="P571" s="74" t="str">
        <f ca="1">IF(AND(C571="Abierto",D571="Alta"),TODAY()-E571,"")</f>
        <v/>
      </c>
      <c r="Q571" s="74" t="str">
        <f>IF(AND(C571="Abierto",D571="Alta"),RANK(P571,$P$13:$P$767,0)+COUNTIF($P$13:P571,P571)-1+MAX(N:N),"")</f>
        <v/>
      </c>
      <c r="R571" s="74" t="str">
        <f>IF(AND(C571="Abierto",D571="Media"),A571,"")</f>
        <v/>
      </c>
      <c r="S571" s="74" t="str">
        <f ca="1">IF(AND(C571="Abierto",D571="Media"),TODAY()-E571,"")</f>
        <v/>
      </c>
      <c r="T571" s="74" t="str">
        <f>IF(AND(C571="Abierto",D571="Media"),RANK(S571,$S$13:$S$767,0)+COUNTIF($S$13:S571,S571)-1+MAX(N:N,Q:Q),"")</f>
        <v/>
      </c>
      <c r="U571" s="74" t="str">
        <f>IF(AND(C571="Abierto",D571="Baja"),A571,"")</f>
        <v/>
      </c>
      <c r="V571" s="74" t="str">
        <f ca="1">IF(AND(C571="Abierto",D571="Baja"),TODAY()-E571,"")</f>
        <v/>
      </c>
      <c r="W571" s="74" t="str">
        <f>IF(AND(C571="Abierto",D571="Baja"),RANK(V571,$V$13:$V$767,0)+COUNTIF($V$13:V571,V571)-1+MAX(N:N,Q:Q,T:T),"")</f>
        <v/>
      </c>
      <c r="X571" s="139" t="str">
        <f>IF(OR(C571="Resuelto",C571=""),"",SUM(N571,Q571,T571,W571))</f>
        <v/>
      </c>
      <c r="Y571" s="139" t="str">
        <f>IF(OR(C571="Resuelto",C571=""),"",SUM(M571,P571,S571,V571))</f>
        <v/>
      </c>
      <c r="Z571" s="139" t="str">
        <f>IF(OR(C571="Resuelto",C571=""),"",SUM(L571,O571,R571,U571))</f>
        <v/>
      </c>
      <c r="AA571" s="28">
        <v>800</v>
      </c>
      <c r="AB571" s="28" t="str">
        <f t="shared" ca="1" si="31"/>
        <v/>
      </c>
      <c r="AC571" s="75" t="str">
        <f t="shared" ca="1" si="32"/>
        <v/>
      </c>
      <c r="AH571" s="78" t="str">
        <f>IF(AI571="","",MAX($AH$5:AH570)+1)</f>
        <v/>
      </c>
      <c r="AI571" s="53" t="str">
        <f>IF(G570="","",IF(COUNTIF($AI$11:AI570,G570)=0,G570,""))</f>
        <v/>
      </c>
      <c r="AJ571" s="53" t="str">
        <f t="shared" si="33"/>
        <v/>
      </c>
      <c r="AK571" s="135"/>
    </row>
    <row r="572" spans="1:37" x14ac:dyDescent="0.25">
      <c r="A572" s="136"/>
      <c r="B572" s="136"/>
      <c r="C572" s="136"/>
      <c r="D572" s="136"/>
      <c r="E572" s="137"/>
      <c r="F572" s="137"/>
      <c r="G572" s="136"/>
      <c r="H572" s="137"/>
      <c r="I572" s="140" t="str">
        <f t="shared" si="34"/>
        <v/>
      </c>
      <c r="J572" s="140"/>
      <c r="K572" s="140"/>
      <c r="L572" s="74" t="str">
        <f>IF(AND(C572="Abierto",D572="Urgente"),A572,"")</f>
        <v/>
      </c>
      <c r="M572" s="74" t="str">
        <f ca="1">IF(AND(C572="Abierto",D572="Urgente"),TODAY()-E572,"")</f>
        <v/>
      </c>
      <c r="N572" s="74" t="str">
        <f>IF(AND(C572="Abierto",D572="Urgente"),RANK(M572,$M$13:$M$767,0)+COUNTIF($M$13:M572,M572)-1,"")</f>
        <v/>
      </c>
      <c r="O572" s="74" t="str">
        <f>IF(AND(C572="Abierto",D572="Alta"),A572,"")</f>
        <v/>
      </c>
      <c r="P572" s="74" t="str">
        <f ca="1">IF(AND(C572="Abierto",D572="Alta"),TODAY()-E572,"")</f>
        <v/>
      </c>
      <c r="Q572" s="74" t="str">
        <f>IF(AND(C572="Abierto",D572="Alta"),RANK(P572,$P$13:$P$767,0)+COUNTIF($P$13:P572,P572)-1+MAX(N:N),"")</f>
        <v/>
      </c>
      <c r="R572" s="74" t="str">
        <f>IF(AND(C572="Abierto",D572="Media"),A572,"")</f>
        <v/>
      </c>
      <c r="S572" s="74" t="str">
        <f ca="1">IF(AND(C572="Abierto",D572="Media"),TODAY()-E572,"")</f>
        <v/>
      </c>
      <c r="T572" s="74" t="str">
        <f>IF(AND(C572="Abierto",D572="Media"),RANK(S572,$S$13:$S$767,0)+COUNTIF($S$13:S572,S572)-1+MAX(N:N,Q:Q),"")</f>
        <v/>
      </c>
      <c r="U572" s="74" t="str">
        <f>IF(AND(C572="Abierto",D572="Baja"),A572,"")</f>
        <v/>
      </c>
      <c r="V572" s="74" t="str">
        <f ca="1">IF(AND(C572="Abierto",D572="Baja"),TODAY()-E572,"")</f>
        <v/>
      </c>
      <c r="W572" s="74" t="str">
        <f>IF(AND(C572="Abierto",D572="Baja"),RANK(V572,$V$13:$V$767,0)+COUNTIF($V$13:V572,V572)-1+MAX(N:N,Q:Q,T:T),"")</f>
        <v/>
      </c>
      <c r="X572" s="139" t="str">
        <f>IF(OR(C572="Resuelto",C572=""),"",SUM(N572,Q572,T572,W572))</f>
        <v/>
      </c>
      <c r="Y572" s="139" t="str">
        <f>IF(OR(C572="Resuelto",C572=""),"",SUM(M572,P572,S572,V572))</f>
        <v/>
      </c>
      <c r="Z572" s="139" t="str">
        <f>IF(OR(C572="Resuelto",C572=""),"",SUM(L572,O572,R572,U572))</f>
        <v/>
      </c>
      <c r="AA572" s="28">
        <v>801</v>
      </c>
      <c r="AB572" s="28" t="str">
        <f t="shared" ca="1" si="31"/>
        <v/>
      </c>
      <c r="AC572" s="75" t="str">
        <f t="shared" ca="1" si="32"/>
        <v/>
      </c>
      <c r="AH572" s="78" t="str">
        <f>IF(AI572="","",MAX($AH$5:AH571)+1)</f>
        <v/>
      </c>
      <c r="AI572" s="53" t="str">
        <f>IF(G571="","",IF(COUNTIF($AI$11:AI571,G571)=0,G571,""))</f>
        <v/>
      </c>
      <c r="AJ572" s="53" t="str">
        <f t="shared" si="33"/>
        <v/>
      </c>
      <c r="AK572" s="135"/>
    </row>
    <row r="573" spans="1:37" x14ac:dyDescent="0.25">
      <c r="A573" s="136"/>
      <c r="B573" s="136"/>
      <c r="C573" s="136"/>
      <c r="D573" s="136"/>
      <c r="E573" s="137"/>
      <c r="F573" s="137"/>
      <c r="G573" s="136"/>
      <c r="H573" s="137"/>
      <c r="I573" s="140" t="str">
        <f t="shared" si="34"/>
        <v/>
      </c>
      <c r="J573" s="140"/>
      <c r="K573" s="140"/>
      <c r="L573" s="74" t="str">
        <f>IF(AND(C573="Abierto",D573="Urgente"),A573,"")</f>
        <v/>
      </c>
      <c r="M573" s="74" t="str">
        <f ca="1">IF(AND(C573="Abierto",D573="Urgente"),TODAY()-E573,"")</f>
        <v/>
      </c>
      <c r="N573" s="74" t="str">
        <f>IF(AND(C573="Abierto",D573="Urgente"),RANK(M573,$M$13:$M$767,0)+COUNTIF($M$13:M573,M573)-1,"")</f>
        <v/>
      </c>
      <c r="O573" s="74" t="str">
        <f>IF(AND(C573="Abierto",D573="Alta"),A573,"")</f>
        <v/>
      </c>
      <c r="P573" s="74" t="str">
        <f ca="1">IF(AND(C573="Abierto",D573="Alta"),TODAY()-E573,"")</f>
        <v/>
      </c>
      <c r="Q573" s="74" t="str">
        <f>IF(AND(C573="Abierto",D573="Alta"),RANK(P573,$P$13:$P$767,0)+COUNTIF($P$13:P573,P573)-1+MAX(N:N),"")</f>
        <v/>
      </c>
      <c r="R573" s="74" t="str">
        <f>IF(AND(C573="Abierto",D573="Media"),A573,"")</f>
        <v/>
      </c>
      <c r="S573" s="74" t="str">
        <f ca="1">IF(AND(C573="Abierto",D573="Media"),TODAY()-E573,"")</f>
        <v/>
      </c>
      <c r="T573" s="74" t="str">
        <f>IF(AND(C573="Abierto",D573="Media"),RANK(S573,$S$13:$S$767,0)+COUNTIF($S$13:S573,S573)-1+MAX(N:N,Q:Q),"")</f>
        <v/>
      </c>
      <c r="U573" s="74" t="str">
        <f>IF(AND(C573="Abierto",D573="Baja"),A573,"")</f>
        <v/>
      </c>
      <c r="V573" s="74" t="str">
        <f ca="1">IF(AND(C573="Abierto",D573="Baja"),TODAY()-E573,"")</f>
        <v/>
      </c>
      <c r="W573" s="74" t="str">
        <f>IF(AND(C573="Abierto",D573="Baja"),RANK(V573,$V$13:$V$767,0)+COUNTIF($V$13:V573,V573)-1+MAX(N:N,Q:Q,T:T),"")</f>
        <v/>
      </c>
      <c r="X573" s="139" t="str">
        <f>IF(OR(C573="Resuelto",C573=""),"",SUM(N573,Q573,T573,W573))</f>
        <v/>
      </c>
      <c r="Y573" s="139" t="str">
        <f>IF(OR(C573="Resuelto",C573=""),"",SUM(M573,P573,S573,V573))</f>
        <v/>
      </c>
      <c r="Z573" s="139" t="str">
        <f>IF(OR(C573="Resuelto",C573=""),"",SUM(L573,O573,R573,U573))</f>
        <v/>
      </c>
      <c r="AA573" s="28">
        <v>802</v>
      </c>
      <c r="AB573" s="28" t="str">
        <f t="shared" ref="AB573:AB636" ca="1" si="35">IF(ISNA(VLOOKUP(AA573,$X$13:$Z$764,3,FALSE))=TRUE,"",VLOOKUP(AA573,$X$13:$Z$764,3,FALSE))</f>
        <v/>
      </c>
      <c r="AC573" s="75" t="str">
        <f t="shared" ref="AC573:AC636" ca="1" si="36">IF(ISNA(VLOOKUP(AA573,$X$13:$Z$764,2,FALSE))=TRUE,"",VLOOKUP(AA573,$X$13:$Z$764,2,FALSE))</f>
        <v/>
      </c>
      <c r="AH573" s="78" t="str">
        <f>IF(AI573="","",MAX($AH$5:AH572)+1)</f>
        <v/>
      </c>
      <c r="AI573" s="53" t="str">
        <f>IF(G572="","",IF(COUNTIF($AI$11:AI572,G572)=0,G572,""))</f>
        <v/>
      </c>
      <c r="AJ573" s="53" t="str">
        <f t="shared" ref="AJ573:AJ636" si="37">IF(ISNA(VLOOKUP(AA573,$AH$13:$AI$764,2,FALSE))=TRUE,"",VLOOKUP(AA573,$AH$13:$AI$764,2,FALSE))</f>
        <v/>
      </c>
      <c r="AK573" s="135"/>
    </row>
    <row r="574" spans="1:37" x14ac:dyDescent="0.25">
      <c r="A574" s="136"/>
      <c r="B574" s="136"/>
      <c r="C574" s="136"/>
      <c r="D574" s="136"/>
      <c r="E574" s="137"/>
      <c r="F574" s="137"/>
      <c r="G574" s="136"/>
      <c r="H574" s="137"/>
      <c r="I574" s="140" t="str">
        <f t="shared" si="34"/>
        <v/>
      </c>
      <c r="J574" s="140"/>
      <c r="K574" s="140"/>
      <c r="L574" s="74" t="str">
        <f>IF(AND(C574="Abierto",D574="Urgente"),A574,"")</f>
        <v/>
      </c>
      <c r="M574" s="74" t="str">
        <f ca="1">IF(AND(C574="Abierto",D574="Urgente"),TODAY()-E574,"")</f>
        <v/>
      </c>
      <c r="N574" s="74" t="str">
        <f>IF(AND(C574="Abierto",D574="Urgente"),RANK(M574,$M$13:$M$767,0)+COUNTIF($M$13:M574,M574)-1,"")</f>
        <v/>
      </c>
      <c r="O574" s="74" t="str">
        <f>IF(AND(C574="Abierto",D574="Alta"),A574,"")</f>
        <v/>
      </c>
      <c r="P574" s="74" t="str">
        <f ca="1">IF(AND(C574="Abierto",D574="Alta"),TODAY()-E574,"")</f>
        <v/>
      </c>
      <c r="Q574" s="74" t="str">
        <f>IF(AND(C574="Abierto",D574="Alta"),RANK(P574,$P$13:$P$767,0)+COUNTIF($P$13:P574,P574)-1+MAX(N:N),"")</f>
        <v/>
      </c>
      <c r="R574" s="74" t="str">
        <f>IF(AND(C574="Abierto",D574="Media"),A574,"")</f>
        <v/>
      </c>
      <c r="S574" s="74" t="str">
        <f ca="1">IF(AND(C574="Abierto",D574="Media"),TODAY()-E574,"")</f>
        <v/>
      </c>
      <c r="T574" s="74" t="str">
        <f>IF(AND(C574="Abierto",D574="Media"),RANK(S574,$S$13:$S$767,0)+COUNTIF($S$13:S574,S574)-1+MAX(N:N,Q:Q),"")</f>
        <v/>
      </c>
      <c r="U574" s="74" t="str">
        <f>IF(AND(C574="Abierto",D574="Baja"),A574,"")</f>
        <v/>
      </c>
      <c r="V574" s="74" t="str">
        <f ca="1">IF(AND(C574="Abierto",D574="Baja"),TODAY()-E574,"")</f>
        <v/>
      </c>
      <c r="W574" s="74" t="str">
        <f>IF(AND(C574="Abierto",D574="Baja"),RANK(V574,$V$13:$V$767,0)+COUNTIF($V$13:V574,V574)-1+MAX(N:N,Q:Q,T:T),"")</f>
        <v/>
      </c>
      <c r="X574" s="139" t="str">
        <f>IF(OR(C574="Resuelto",C574=""),"",SUM(N574,Q574,T574,W574))</f>
        <v/>
      </c>
      <c r="Y574" s="139" t="str">
        <f>IF(OR(C574="Resuelto",C574=""),"",SUM(M574,P574,S574,V574))</f>
        <v/>
      </c>
      <c r="Z574" s="139" t="str">
        <f>IF(OR(C574="Resuelto",C574=""),"",SUM(L574,O574,R574,U574))</f>
        <v/>
      </c>
      <c r="AA574" s="28">
        <v>803</v>
      </c>
      <c r="AB574" s="28" t="str">
        <f t="shared" ca="1" si="35"/>
        <v/>
      </c>
      <c r="AC574" s="75" t="str">
        <f t="shared" ca="1" si="36"/>
        <v/>
      </c>
      <c r="AH574" s="78" t="str">
        <f>IF(AI574="","",MAX($AH$5:AH573)+1)</f>
        <v/>
      </c>
      <c r="AI574" s="53" t="str">
        <f>IF(G573="","",IF(COUNTIF($AI$11:AI573,G573)=0,G573,""))</f>
        <v/>
      </c>
      <c r="AJ574" s="53" t="str">
        <f t="shared" si="37"/>
        <v/>
      </c>
      <c r="AK574" s="135"/>
    </row>
    <row r="575" spans="1:37" x14ac:dyDescent="0.25">
      <c r="A575" s="136"/>
      <c r="B575" s="136"/>
      <c r="C575" s="136"/>
      <c r="D575" s="136"/>
      <c r="E575" s="137"/>
      <c r="F575" s="137"/>
      <c r="G575" s="136"/>
      <c r="H575" s="137"/>
      <c r="I575" s="140" t="str">
        <f t="shared" si="34"/>
        <v/>
      </c>
      <c r="J575" s="140"/>
      <c r="K575" s="140"/>
      <c r="L575" s="74" t="str">
        <f>IF(AND(C575="Abierto",D575="Urgente"),A575,"")</f>
        <v/>
      </c>
      <c r="M575" s="74" t="str">
        <f ca="1">IF(AND(C575="Abierto",D575="Urgente"),TODAY()-E575,"")</f>
        <v/>
      </c>
      <c r="N575" s="74" t="str">
        <f>IF(AND(C575="Abierto",D575="Urgente"),RANK(M575,$M$13:$M$767,0)+COUNTIF($M$13:M575,M575)-1,"")</f>
        <v/>
      </c>
      <c r="O575" s="74" t="str">
        <f>IF(AND(C575="Abierto",D575="Alta"),A575,"")</f>
        <v/>
      </c>
      <c r="P575" s="74" t="str">
        <f ca="1">IF(AND(C575="Abierto",D575="Alta"),TODAY()-E575,"")</f>
        <v/>
      </c>
      <c r="Q575" s="74" t="str">
        <f>IF(AND(C575="Abierto",D575="Alta"),RANK(P575,$P$13:$P$767,0)+COUNTIF($P$13:P575,P575)-1+MAX(N:N),"")</f>
        <v/>
      </c>
      <c r="R575" s="74" t="str">
        <f>IF(AND(C575="Abierto",D575="Media"),A575,"")</f>
        <v/>
      </c>
      <c r="S575" s="74" t="str">
        <f ca="1">IF(AND(C575="Abierto",D575="Media"),TODAY()-E575,"")</f>
        <v/>
      </c>
      <c r="T575" s="74" t="str">
        <f>IF(AND(C575="Abierto",D575="Media"),RANK(S575,$S$13:$S$767,0)+COUNTIF($S$13:S575,S575)-1+MAX(N:N,Q:Q),"")</f>
        <v/>
      </c>
      <c r="U575" s="74" t="str">
        <f>IF(AND(C575="Abierto",D575="Baja"),A575,"")</f>
        <v/>
      </c>
      <c r="V575" s="74" t="str">
        <f ca="1">IF(AND(C575="Abierto",D575="Baja"),TODAY()-E575,"")</f>
        <v/>
      </c>
      <c r="W575" s="74" t="str">
        <f>IF(AND(C575="Abierto",D575="Baja"),RANK(V575,$V$13:$V$767,0)+COUNTIF($V$13:V575,V575)-1+MAX(N:N,Q:Q,T:T),"")</f>
        <v/>
      </c>
      <c r="X575" s="139" t="str">
        <f>IF(OR(C575="Resuelto",C575=""),"",SUM(N575,Q575,T575,W575))</f>
        <v/>
      </c>
      <c r="Y575" s="139" t="str">
        <f>IF(OR(C575="Resuelto",C575=""),"",SUM(M575,P575,S575,V575))</f>
        <v/>
      </c>
      <c r="Z575" s="139" t="str">
        <f>IF(OR(C575="Resuelto",C575=""),"",SUM(L575,O575,R575,U575))</f>
        <v/>
      </c>
      <c r="AA575" s="28">
        <v>804</v>
      </c>
      <c r="AB575" s="28" t="str">
        <f t="shared" ca="1" si="35"/>
        <v/>
      </c>
      <c r="AC575" s="75" t="str">
        <f t="shared" ca="1" si="36"/>
        <v/>
      </c>
      <c r="AH575" s="78" t="str">
        <f>IF(AI575="","",MAX($AH$5:AH574)+1)</f>
        <v/>
      </c>
      <c r="AI575" s="53" t="str">
        <f>IF(G574="","",IF(COUNTIF($AI$11:AI574,G574)=0,G574,""))</f>
        <v/>
      </c>
      <c r="AJ575" s="53" t="str">
        <f t="shared" si="37"/>
        <v/>
      </c>
      <c r="AK575" s="135"/>
    </row>
    <row r="576" spans="1:37" x14ac:dyDescent="0.25">
      <c r="A576" s="136"/>
      <c r="B576" s="136"/>
      <c r="C576" s="136"/>
      <c r="D576" s="136"/>
      <c r="E576" s="137"/>
      <c r="F576" s="137"/>
      <c r="G576" s="136"/>
      <c r="H576" s="137"/>
      <c r="I576" s="140" t="str">
        <f t="shared" si="34"/>
        <v/>
      </c>
      <c r="J576" s="140"/>
      <c r="K576" s="140"/>
      <c r="L576" s="74" t="str">
        <f>IF(AND(C576="Abierto",D576="Urgente"),A576,"")</f>
        <v/>
      </c>
      <c r="M576" s="74" t="str">
        <f ca="1">IF(AND(C576="Abierto",D576="Urgente"),TODAY()-E576,"")</f>
        <v/>
      </c>
      <c r="N576" s="74" t="str">
        <f>IF(AND(C576="Abierto",D576="Urgente"),RANK(M576,$M$13:$M$767,0)+COUNTIF($M$13:M576,M576)-1,"")</f>
        <v/>
      </c>
      <c r="O576" s="74" t="str">
        <f>IF(AND(C576="Abierto",D576="Alta"),A576,"")</f>
        <v/>
      </c>
      <c r="P576" s="74" t="str">
        <f ca="1">IF(AND(C576="Abierto",D576="Alta"),TODAY()-E576,"")</f>
        <v/>
      </c>
      <c r="Q576" s="74" t="str">
        <f>IF(AND(C576="Abierto",D576="Alta"),RANK(P576,$P$13:$P$767,0)+COUNTIF($P$13:P576,P576)-1+MAX(N:N),"")</f>
        <v/>
      </c>
      <c r="R576" s="74" t="str">
        <f>IF(AND(C576="Abierto",D576="Media"),A576,"")</f>
        <v/>
      </c>
      <c r="S576" s="74" t="str">
        <f ca="1">IF(AND(C576="Abierto",D576="Media"),TODAY()-E576,"")</f>
        <v/>
      </c>
      <c r="T576" s="74" t="str">
        <f>IF(AND(C576="Abierto",D576="Media"),RANK(S576,$S$13:$S$767,0)+COUNTIF($S$13:S576,S576)-1+MAX(N:N,Q:Q),"")</f>
        <v/>
      </c>
      <c r="U576" s="74" t="str">
        <f>IF(AND(C576="Abierto",D576="Baja"),A576,"")</f>
        <v/>
      </c>
      <c r="V576" s="74" t="str">
        <f ca="1">IF(AND(C576="Abierto",D576="Baja"),TODAY()-E576,"")</f>
        <v/>
      </c>
      <c r="W576" s="74" t="str">
        <f>IF(AND(C576="Abierto",D576="Baja"),RANK(V576,$V$13:$V$767,0)+COUNTIF($V$13:V576,V576)-1+MAX(N:N,Q:Q,T:T),"")</f>
        <v/>
      </c>
      <c r="X576" s="139" t="str">
        <f>IF(OR(C576="Resuelto",C576=""),"",SUM(N576,Q576,T576,W576))</f>
        <v/>
      </c>
      <c r="Y576" s="139" t="str">
        <f>IF(OR(C576="Resuelto",C576=""),"",SUM(M576,P576,S576,V576))</f>
        <v/>
      </c>
      <c r="Z576" s="139" t="str">
        <f>IF(OR(C576="Resuelto",C576=""),"",SUM(L576,O576,R576,U576))</f>
        <v/>
      </c>
      <c r="AA576" s="28">
        <v>805</v>
      </c>
      <c r="AB576" s="28" t="str">
        <f t="shared" ca="1" si="35"/>
        <v/>
      </c>
      <c r="AC576" s="75" t="str">
        <f t="shared" ca="1" si="36"/>
        <v/>
      </c>
      <c r="AH576" s="78" t="str">
        <f>IF(AI576="","",MAX($AH$5:AH575)+1)</f>
        <v/>
      </c>
      <c r="AI576" s="53" t="str">
        <f>IF(G575="","",IF(COUNTIF($AI$11:AI575,G575)=0,G575,""))</f>
        <v/>
      </c>
      <c r="AJ576" s="53" t="str">
        <f t="shared" si="37"/>
        <v/>
      </c>
      <c r="AK576" s="135"/>
    </row>
    <row r="577" spans="1:37" x14ac:dyDescent="0.25">
      <c r="A577" s="136"/>
      <c r="B577" s="136"/>
      <c r="C577" s="136"/>
      <c r="D577" s="136"/>
      <c r="E577" s="137"/>
      <c r="F577" s="137"/>
      <c r="G577" s="136"/>
      <c r="H577" s="137"/>
      <c r="I577" s="140" t="str">
        <f t="shared" si="34"/>
        <v/>
      </c>
      <c r="J577" s="140"/>
      <c r="K577" s="140"/>
      <c r="L577" s="74" t="str">
        <f>IF(AND(C577="Abierto",D577="Urgente"),A577,"")</f>
        <v/>
      </c>
      <c r="M577" s="74" t="str">
        <f ca="1">IF(AND(C577="Abierto",D577="Urgente"),TODAY()-E577,"")</f>
        <v/>
      </c>
      <c r="N577" s="74" t="str">
        <f>IF(AND(C577="Abierto",D577="Urgente"),RANK(M577,$M$13:$M$767,0)+COUNTIF($M$13:M577,M577)-1,"")</f>
        <v/>
      </c>
      <c r="O577" s="74" t="str">
        <f>IF(AND(C577="Abierto",D577="Alta"),A577,"")</f>
        <v/>
      </c>
      <c r="P577" s="74" t="str">
        <f ca="1">IF(AND(C577="Abierto",D577="Alta"),TODAY()-E577,"")</f>
        <v/>
      </c>
      <c r="Q577" s="74" t="str">
        <f>IF(AND(C577="Abierto",D577="Alta"),RANK(P577,$P$13:$P$767,0)+COUNTIF($P$13:P577,P577)-1+MAX(N:N),"")</f>
        <v/>
      </c>
      <c r="R577" s="74" t="str">
        <f>IF(AND(C577="Abierto",D577="Media"),A577,"")</f>
        <v/>
      </c>
      <c r="S577" s="74" t="str">
        <f ca="1">IF(AND(C577="Abierto",D577="Media"),TODAY()-E577,"")</f>
        <v/>
      </c>
      <c r="T577" s="74" t="str">
        <f>IF(AND(C577="Abierto",D577="Media"),RANK(S577,$S$13:$S$767,0)+COUNTIF($S$13:S577,S577)-1+MAX(N:N,Q:Q),"")</f>
        <v/>
      </c>
      <c r="U577" s="74" t="str">
        <f>IF(AND(C577="Abierto",D577="Baja"),A577,"")</f>
        <v/>
      </c>
      <c r="V577" s="74" t="str">
        <f ca="1">IF(AND(C577="Abierto",D577="Baja"),TODAY()-E577,"")</f>
        <v/>
      </c>
      <c r="W577" s="74" t="str">
        <f>IF(AND(C577="Abierto",D577="Baja"),RANK(V577,$V$13:$V$767,0)+COUNTIF($V$13:V577,V577)-1+MAX(N:N,Q:Q,T:T),"")</f>
        <v/>
      </c>
      <c r="X577" s="139" t="str">
        <f>IF(OR(C577="Resuelto",C577=""),"",SUM(N577,Q577,T577,W577))</f>
        <v/>
      </c>
      <c r="Y577" s="139" t="str">
        <f>IF(OR(C577="Resuelto",C577=""),"",SUM(M577,P577,S577,V577))</f>
        <v/>
      </c>
      <c r="Z577" s="139" t="str">
        <f>IF(OR(C577="Resuelto",C577=""),"",SUM(L577,O577,R577,U577))</f>
        <v/>
      </c>
      <c r="AA577" s="28">
        <v>806</v>
      </c>
      <c r="AB577" s="28" t="str">
        <f t="shared" ca="1" si="35"/>
        <v/>
      </c>
      <c r="AC577" s="75" t="str">
        <f t="shared" ca="1" si="36"/>
        <v/>
      </c>
      <c r="AH577" s="78" t="str">
        <f>IF(AI577="","",MAX($AH$5:AH576)+1)</f>
        <v/>
      </c>
      <c r="AI577" s="53" t="str">
        <f>IF(G576="","",IF(COUNTIF($AI$11:AI576,G576)=0,G576,""))</f>
        <v/>
      </c>
      <c r="AJ577" s="53" t="str">
        <f t="shared" si="37"/>
        <v/>
      </c>
      <c r="AK577" s="135"/>
    </row>
    <row r="578" spans="1:37" x14ac:dyDescent="0.25">
      <c r="A578" s="136"/>
      <c r="B578" s="136"/>
      <c r="C578" s="136"/>
      <c r="D578" s="136"/>
      <c r="E578" s="137"/>
      <c r="F578" s="137"/>
      <c r="G578" s="136"/>
      <c r="H578" s="137"/>
      <c r="I578" s="140" t="str">
        <f t="shared" si="34"/>
        <v/>
      </c>
      <c r="J578" s="140"/>
      <c r="K578" s="140"/>
      <c r="L578" s="74" t="str">
        <f>IF(AND(C578="Abierto",D578="Urgente"),A578,"")</f>
        <v/>
      </c>
      <c r="M578" s="74" t="str">
        <f ca="1">IF(AND(C578="Abierto",D578="Urgente"),TODAY()-E578,"")</f>
        <v/>
      </c>
      <c r="N578" s="74" t="str">
        <f>IF(AND(C578="Abierto",D578="Urgente"),RANK(M578,$M$13:$M$767,0)+COUNTIF($M$13:M578,M578)-1,"")</f>
        <v/>
      </c>
      <c r="O578" s="74" t="str">
        <f>IF(AND(C578="Abierto",D578="Alta"),A578,"")</f>
        <v/>
      </c>
      <c r="P578" s="74" t="str">
        <f ca="1">IF(AND(C578="Abierto",D578="Alta"),TODAY()-E578,"")</f>
        <v/>
      </c>
      <c r="Q578" s="74" t="str">
        <f>IF(AND(C578="Abierto",D578="Alta"),RANK(P578,$P$13:$P$767,0)+COUNTIF($P$13:P578,P578)-1+MAX(N:N),"")</f>
        <v/>
      </c>
      <c r="R578" s="74" t="str">
        <f>IF(AND(C578="Abierto",D578="Media"),A578,"")</f>
        <v/>
      </c>
      <c r="S578" s="74" t="str">
        <f ca="1">IF(AND(C578="Abierto",D578="Media"),TODAY()-E578,"")</f>
        <v/>
      </c>
      <c r="T578" s="74" t="str">
        <f>IF(AND(C578="Abierto",D578="Media"),RANK(S578,$S$13:$S$767,0)+COUNTIF($S$13:S578,S578)-1+MAX(N:N,Q:Q),"")</f>
        <v/>
      </c>
      <c r="U578" s="74" t="str">
        <f>IF(AND(C578="Abierto",D578="Baja"),A578,"")</f>
        <v/>
      </c>
      <c r="V578" s="74" t="str">
        <f ca="1">IF(AND(C578="Abierto",D578="Baja"),TODAY()-E578,"")</f>
        <v/>
      </c>
      <c r="W578" s="74" t="str">
        <f>IF(AND(C578="Abierto",D578="Baja"),RANK(V578,$V$13:$V$767,0)+COUNTIF($V$13:V578,V578)-1+MAX(N:N,Q:Q,T:T),"")</f>
        <v/>
      </c>
      <c r="X578" s="139" t="str">
        <f>IF(OR(C578="Resuelto",C578=""),"",SUM(N578,Q578,T578,W578))</f>
        <v/>
      </c>
      <c r="Y578" s="139" t="str">
        <f>IF(OR(C578="Resuelto",C578=""),"",SUM(M578,P578,S578,V578))</f>
        <v/>
      </c>
      <c r="Z578" s="139" t="str">
        <f>IF(OR(C578="Resuelto",C578=""),"",SUM(L578,O578,R578,U578))</f>
        <v/>
      </c>
      <c r="AA578" s="28">
        <v>807</v>
      </c>
      <c r="AB578" s="28" t="str">
        <f t="shared" ca="1" si="35"/>
        <v/>
      </c>
      <c r="AC578" s="75" t="str">
        <f t="shared" ca="1" si="36"/>
        <v/>
      </c>
      <c r="AH578" s="78" t="str">
        <f>IF(AI578="","",MAX($AH$5:AH577)+1)</f>
        <v/>
      </c>
      <c r="AI578" s="53" t="str">
        <f>IF(G577="","",IF(COUNTIF($AI$11:AI577,G577)=0,G577,""))</f>
        <v/>
      </c>
      <c r="AJ578" s="53" t="str">
        <f t="shared" si="37"/>
        <v/>
      </c>
      <c r="AK578" s="135"/>
    </row>
    <row r="579" spans="1:37" x14ac:dyDescent="0.25">
      <c r="A579" s="136"/>
      <c r="B579" s="136"/>
      <c r="C579" s="136"/>
      <c r="D579" s="136"/>
      <c r="E579" s="137"/>
      <c r="F579" s="137"/>
      <c r="G579" s="136"/>
      <c r="H579" s="137"/>
      <c r="I579" s="140" t="str">
        <f t="shared" si="34"/>
        <v/>
      </c>
      <c r="J579" s="140"/>
      <c r="K579" s="140"/>
      <c r="L579" s="74" t="str">
        <f>IF(AND(C579="Abierto",D579="Urgente"),A579,"")</f>
        <v/>
      </c>
      <c r="M579" s="74" t="str">
        <f ca="1">IF(AND(C579="Abierto",D579="Urgente"),TODAY()-E579,"")</f>
        <v/>
      </c>
      <c r="N579" s="74" t="str">
        <f>IF(AND(C579="Abierto",D579="Urgente"),RANK(M579,$M$13:$M$767,0)+COUNTIF($M$13:M579,M579)-1,"")</f>
        <v/>
      </c>
      <c r="O579" s="74" t="str">
        <f>IF(AND(C579="Abierto",D579="Alta"),A579,"")</f>
        <v/>
      </c>
      <c r="P579" s="74" t="str">
        <f ca="1">IF(AND(C579="Abierto",D579="Alta"),TODAY()-E579,"")</f>
        <v/>
      </c>
      <c r="Q579" s="74" t="str">
        <f>IF(AND(C579="Abierto",D579="Alta"),RANK(P579,$P$13:$P$767,0)+COUNTIF($P$13:P579,P579)-1+MAX(N:N),"")</f>
        <v/>
      </c>
      <c r="R579" s="74" t="str">
        <f>IF(AND(C579="Abierto",D579="Media"),A579,"")</f>
        <v/>
      </c>
      <c r="S579" s="74" t="str">
        <f ca="1">IF(AND(C579="Abierto",D579="Media"),TODAY()-E579,"")</f>
        <v/>
      </c>
      <c r="T579" s="74" t="str">
        <f>IF(AND(C579="Abierto",D579="Media"),RANK(S579,$S$13:$S$767,0)+COUNTIF($S$13:S579,S579)-1+MAX(N:N,Q:Q),"")</f>
        <v/>
      </c>
      <c r="U579" s="74" t="str">
        <f>IF(AND(C579="Abierto",D579="Baja"),A579,"")</f>
        <v/>
      </c>
      <c r="V579" s="74" t="str">
        <f ca="1">IF(AND(C579="Abierto",D579="Baja"),TODAY()-E579,"")</f>
        <v/>
      </c>
      <c r="W579" s="74" t="str">
        <f>IF(AND(C579="Abierto",D579="Baja"),RANK(V579,$V$13:$V$767,0)+COUNTIF($V$13:V579,V579)-1+MAX(N:N,Q:Q,T:T),"")</f>
        <v/>
      </c>
      <c r="X579" s="139" t="str">
        <f>IF(OR(C579="Resuelto",C579=""),"",SUM(N579,Q579,T579,W579))</f>
        <v/>
      </c>
      <c r="Y579" s="139" t="str">
        <f>IF(OR(C579="Resuelto",C579=""),"",SUM(M579,P579,S579,V579))</f>
        <v/>
      </c>
      <c r="Z579" s="139" t="str">
        <f>IF(OR(C579="Resuelto",C579=""),"",SUM(L579,O579,R579,U579))</f>
        <v/>
      </c>
      <c r="AA579" s="28">
        <v>808</v>
      </c>
      <c r="AB579" s="28" t="str">
        <f t="shared" ca="1" si="35"/>
        <v/>
      </c>
      <c r="AC579" s="75" t="str">
        <f t="shared" ca="1" si="36"/>
        <v/>
      </c>
      <c r="AH579" s="78" t="str">
        <f>IF(AI579="","",MAX($AH$5:AH578)+1)</f>
        <v/>
      </c>
      <c r="AI579" s="53" t="str">
        <f>IF(G578="","",IF(COUNTIF($AI$11:AI578,G578)=0,G578,""))</f>
        <v/>
      </c>
      <c r="AJ579" s="53" t="str">
        <f t="shared" si="37"/>
        <v/>
      </c>
      <c r="AK579" s="135"/>
    </row>
    <row r="580" spans="1:37" x14ac:dyDescent="0.25">
      <c r="A580" s="136"/>
      <c r="B580" s="136"/>
      <c r="C580" s="136"/>
      <c r="D580" s="136"/>
      <c r="E580" s="137"/>
      <c r="F580" s="137"/>
      <c r="G580" s="136"/>
      <c r="H580" s="137"/>
      <c r="I580" s="140" t="str">
        <f t="shared" si="34"/>
        <v/>
      </c>
      <c r="J580" s="140"/>
      <c r="K580" s="140"/>
      <c r="L580" s="74" t="str">
        <f>IF(AND(C580="Abierto",D580="Urgente"),A580,"")</f>
        <v/>
      </c>
      <c r="M580" s="74" t="str">
        <f ca="1">IF(AND(C580="Abierto",D580="Urgente"),TODAY()-E580,"")</f>
        <v/>
      </c>
      <c r="N580" s="74" t="str">
        <f>IF(AND(C580="Abierto",D580="Urgente"),RANK(M580,$M$13:$M$767,0)+COUNTIF($M$13:M580,M580)-1,"")</f>
        <v/>
      </c>
      <c r="O580" s="74" t="str">
        <f>IF(AND(C580="Abierto",D580="Alta"),A580,"")</f>
        <v/>
      </c>
      <c r="P580" s="74" t="str">
        <f ca="1">IF(AND(C580="Abierto",D580="Alta"),TODAY()-E580,"")</f>
        <v/>
      </c>
      <c r="Q580" s="74" t="str">
        <f>IF(AND(C580="Abierto",D580="Alta"),RANK(P580,$P$13:$P$767,0)+COUNTIF($P$13:P580,P580)-1+MAX(N:N),"")</f>
        <v/>
      </c>
      <c r="R580" s="74" t="str">
        <f>IF(AND(C580="Abierto",D580="Media"),A580,"")</f>
        <v/>
      </c>
      <c r="S580" s="74" t="str">
        <f ca="1">IF(AND(C580="Abierto",D580="Media"),TODAY()-E580,"")</f>
        <v/>
      </c>
      <c r="T580" s="74" t="str">
        <f>IF(AND(C580="Abierto",D580="Media"),RANK(S580,$S$13:$S$767,0)+COUNTIF($S$13:S580,S580)-1+MAX(N:N,Q:Q),"")</f>
        <v/>
      </c>
      <c r="U580" s="74" t="str">
        <f>IF(AND(C580="Abierto",D580="Baja"),A580,"")</f>
        <v/>
      </c>
      <c r="V580" s="74" t="str">
        <f ca="1">IF(AND(C580="Abierto",D580="Baja"),TODAY()-E580,"")</f>
        <v/>
      </c>
      <c r="W580" s="74" t="str">
        <f>IF(AND(C580="Abierto",D580="Baja"),RANK(V580,$V$13:$V$767,0)+COUNTIF($V$13:V580,V580)-1+MAX(N:N,Q:Q,T:T),"")</f>
        <v/>
      </c>
      <c r="X580" s="139" t="str">
        <f>IF(OR(C580="Resuelto",C580=""),"",SUM(N580,Q580,T580,W580))</f>
        <v/>
      </c>
      <c r="Y580" s="139" t="str">
        <f>IF(OR(C580="Resuelto",C580=""),"",SUM(M580,P580,S580,V580))</f>
        <v/>
      </c>
      <c r="Z580" s="139" t="str">
        <f>IF(OR(C580="Resuelto",C580=""),"",SUM(L580,O580,R580,U580))</f>
        <v/>
      </c>
      <c r="AA580" s="28">
        <v>809</v>
      </c>
      <c r="AB580" s="28" t="str">
        <f t="shared" ca="1" si="35"/>
        <v/>
      </c>
      <c r="AC580" s="75" t="str">
        <f t="shared" ca="1" si="36"/>
        <v/>
      </c>
      <c r="AH580" s="78" t="str">
        <f>IF(AI580="","",MAX($AH$5:AH579)+1)</f>
        <v/>
      </c>
      <c r="AI580" s="53" t="str">
        <f>IF(G579="","",IF(COUNTIF($AI$11:AI579,G579)=0,G579,""))</f>
        <v/>
      </c>
      <c r="AJ580" s="53" t="str">
        <f t="shared" si="37"/>
        <v/>
      </c>
      <c r="AK580" s="135"/>
    </row>
    <row r="581" spans="1:37" x14ac:dyDescent="0.25">
      <c r="A581" s="136"/>
      <c r="B581" s="136"/>
      <c r="C581" s="136"/>
      <c r="D581" s="136"/>
      <c r="E581" s="137"/>
      <c r="F581" s="137"/>
      <c r="G581" s="136"/>
      <c r="H581" s="137"/>
      <c r="I581" s="140" t="str">
        <f t="shared" si="34"/>
        <v/>
      </c>
      <c r="J581" s="140"/>
      <c r="K581" s="140"/>
      <c r="L581" s="74" t="str">
        <f>IF(AND(C581="Abierto",D581="Urgente"),A581,"")</f>
        <v/>
      </c>
      <c r="M581" s="74" t="str">
        <f ca="1">IF(AND(C581="Abierto",D581="Urgente"),TODAY()-E581,"")</f>
        <v/>
      </c>
      <c r="N581" s="74" t="str">
        <f>IF(AND(C581="Abierto",D581="Urgente"),RANK(M581,$M$13:$M$767,0)+COUNTIF($M$13:M581,M581)-1,"")</f>
        <v/>
      </c>
      <c r="O581" s="74" t="str">
        <f>IF(AND(C581="Abierto",D581="Alta"),A581,"")</f>
        <v/>
      </c>
      <c r="P581" s="74" t="str">
        <f ca="1">IF(AND(C581="Abierto",D581="Alta"),TODAY()-E581,"")</f>
        <v/>
      </c>
      <c r="Q581" s="74" t="str">
        <f>IF(AND(C581="Abierto",D581="Alta"),RANK(P581,$P$13:$P$767,0)+COUNTIF($P$13:P581,P581)-1+MAX(N:N),"")</f>
        <v/>
      </c>
      <c r="R581" s="74" t="str">
        <f>IF(AND(C581="Abierto",D581="Media"),A581,"")</f>
        <v/>
      </c>
      <c r="S581" s="74" t="str">
        <f ca="1">IF(AND(C581="Abierto",D581="Media"),TODAY()-E581,"")</f>
        <v/>
      </c>
      <c r="T581" s="74" t="str">
        <f>IF(AND(C581="Abierto",D581="Media"),RANK(S581,$S$13:$S$767,0)+COUNTIF($S$13:S581,S581)-1+MAX(N:N,Q:Q),"")</f>
        <v/>
      </c>
      <c r="U581" s="74" t="str">
        <f>IF(AND(C581="Abierto",D581="Baja"),A581,"")</f>
        <v/>
      </c>
      <c r="V581" s="74" t="str">
        <f ca="1">IF(AND(C581="Abierto",D581="Baja"),TODAY()-E581,"")</f>
        <v/>
      </c>
      <c r="W581" s="74" t="str">
        <f>IF(AND(C581="Abierto",D581="Baja"),RANK(V581,$V$13:$V$767,0)+COUNTIF($V$13:V581,V581)-1+MAX(N:N,Q:Q,T:T),"")</f>
        <v/>
      </c>
      <c r="X581" s="139" t="str">
        <f>IF(OR(C581="Resuelto",C581=""),"",SUM(N581,Q581,T581,W581))</f>
        <v/>
      </c>
      <c r="Y581" s="139" t="str">
        <f>IF(OR(C581="Resuelto",C581=""),"",SUM(M581,P581,S581,V581))</f>
        <v/>
      </c>
      <c r="Z581" s="139" t="str">
        <f>IF(OR(C581="Resuelto",C581=""),"",SUM(L581,O581,R581,U581))</f>
        <v/>
      </c>
      <c r="AA581" s="28">
        <v>810</v>
      </c>
      <c r="AB581" s="28" t="str">
        <f t="shared" ca="1" si="35"/>
        <v/>
      </c>
      <c r="AC581" s="75" t="str">
        <f t="shared" ca="1" si="36"/>
        <v/>
      </c>
      <c r="AH581" s="78" t="str">
        <f>IF(AI581="","",MAX($AH$5:AH580)+1)</f>
        <v/>
      </c>
      <c r="AI581" s="53" t="str">
        <f>IF(G580="","",IF(COUNTIF($AI$11:AI580,G580)=0,G580,""))</f>
        <v/>
      </c>
      <c r="AJ581" s="53" t="str">
        <f t="shared" si="37"/>
        <v/>
      </c>
      <c r="AK581" s="135"/>
    </row>
    <row r="582" spans="1:37" x14ac:dyDescent="0.25">
      <c r="A582" s="136"/>
      <c r="B582" s="136"/>
      <c r="C582" s="136"/>
      <c r="D582" s="136"/>
      <c r="E582" s="137"/>
      <c r="F582" s="137"/>
      <c r="G582" s="136"/>
      <c r="H582" s="137"/>
      <c r="I582" s="140" t="str">
        <f t="shared" si="34"/>
        <v/>
      </c>
      <c r="J582" s="140"/>
      <c r="K582" s="140"/>
      <c r="L582" s="74" t="str">
        <f>IF(AND(C582="Abierto",D582="Urgente"),A582,"")</f>
        <v/>
      </c>
      <c r="M582" s="74" t="str">
        <f ca="1">IF(AND(C582="Abierto",D582="Urgente"),TODAY()-E582,"")</f>
        <v/>
      </c>
      <c r="N582" s="74" t="str">
        <f>IF(AND(C582="Abierto",D582="Urgente"),RANK(M582,$M$13:$M$767,0)+COUNTIF($M$13:M582,M582)-1,"")</f>
        <v/>
      </c>
      <c r="O582" s="74" t="str">
        <f>IF(AND(C582="Abierto",D582="Alta"),A582,"")</f>
        <v/>
      </c>
      <c r="P582" s="74" t="str">
        <f ca="1">IF(AND(C582="Abierto",D582="Alta"),TODAY()-E582,"")</f>
        <v/>
      </c>
      <c r="Q582" s="74" t="str">
        <f>IF(AND(C582="Abierto",D582="Alta"),RANK(P582,$P$13:$P$767,0)+COUNTIF($P$13:P582,P582)-1+MAX(N:N),"")</f>
        <v/>
      </c>
      <c r="R582" s="74" t="str">
        <f>IF(AND(C582="Abierto",D582="Media"),A582,"")</f>
        <v/>
      </c>
      <c r="S582" s="74" t="str">
        <f ca="1">IF(AND(C582="Abierto",D582="Media"),TODAY()-E582,"")</f>
        <v/>
      </c>
      <c r="T582" s="74" t="str">
        <f>IF(AND(C582="Abierto",D582="Media"),RANK(S582,$S$13:$S$767,0)+COUNTIF($S$13:S582,S582)-1+MAX(N:N,Q:Q),"")</f>
        <v/>
      </c>
      <c r="U582" s="74" t="str">
        <f>IF(AND(C582="Abierto",D582="Baja"),A582,"")</f>
        <v/>
      </c>
      <c r="V582" s="74" t="str">
        <f ca="1">IF(AND(C582="Abierto",D582="Baja"),TODAY()-E582,"")</f>
        <v/>
      </c>
      <c r="W582" s="74" t="str">
        <f>IF(AND(C582="Abierto",D582="Baja"),RANK(V582,$V$13:$V$767,0)+COUNTIF($V$13:V582,V582)-1+MAX(N:N,Q:Q,T:T),"")</f>
        <v/>
      </c>
      <c r="X582" s="139" t="str">
        <f>IF(OR(C582="Resuelto",C582=""),"",SUM(N582,Q582,T582,W582))</f>
        <v/>
      </c>
      <c r="Y582" s="139" t="str">
        <f>IF(OR(C582="Resuelto",C582=""),"",SUM(M582,P582,S582,V582))</f>
        <v/>
      </c>
      <c r="Z582" s="139" t="str">
        <f>IF(OR(C582="Resuelto",C582=""),"",SUM(L582,O582,R582,U582))</f>
        <v/>
      </c>
      <c r="AA582" s="28">
        <v>811</v>
      </c>
      <c r="AB582" s="28" t="str">
        <f t="shared" ca="1" si="35"/>
        <v/>
      </c>
      <c r="AC582" s="75" t="str">
        <f t="shared" ca="1" si="36"/>
        <v/>
      </c>
      <c r="AH582" s="78" t="str">
        <f>IF(AI582="","",MAX($AH$5:AH581)+1)</f>
        <v/>
      </c>
      <c r="AI582" s="53" t="str">
        <f>IF(G581="","",IF(COUNTIF($AI$11:AI581,G581)=0,G581,""))</f>
        <v/>
      </c>
      <c r="AJ582" s="53" t="str">
        <f t="shared" si="37"/>
        <v/>
      </c>
      <c r="AK582" s="135"/>
    </row>
    <row r="583" spans="1:37" x14ac:dyDescent="0.25">
      <c r="A583" s="136"/>
      <c r="B583" s="136"/>
      <c r="C583" s="136"/>
      <c r="D583" s="136"/>
      <c r="E583" s="137"/>
      <c r="F583" s="137"/>
      <c r="G583" s="136"/>
      <c r="H583" s="137"/>
      <c r="I583" s="140" t="str">
        <f t="shared" si="34"/>
        <v/>
      </c>
      <c r="J583" s="140"/>
      <c r="K583" s="140"/>
      <c r="L583" s="74" t="str">
        <f>IF(AND(C583="Abierto",D583="Urgente"),A583,"")</f>
        <v/>
      </c>
      <c r="M583" s="74" t="str">
        <f ca="1">IF(AND(C583="Abierto",D583="Urgente"),TODAY()-E583,"")</f>
        <v/>
      </c>
      <c r="N583" s="74" t="str">
        <f>IF(AND(C583="Abierto",D583="Urgente"),RANK(M583,$M$13:$M$767,0)+COUNTIF($M$13:M583,M583)-1,"")</f>
        <v/>
      </c>
      <c r="O583" s="74" t="str">
        <f>IF(AND(C583="Abierto",D583="Alta"),A583,"")</f>
        <v/>
      </c>
      <c r="P583" s="74" t="str">
        <f ca="1">IF(AND(C583="Abierto",D583="Alta"),TODAY()-E583,"")</f>
        <v/>
      </c>
      <c r="Q583" s="74" t="str">
        <f>IF(AND(C583="Abierto",D583="Alta"),RANK(P583,$P$13:$P$767,0)+COUNTIF($P$13:P583,P583)-1+MAX(N:N),"")</f>
        <v/>
      </c>
      <c r="R583" s="74" t="str">
        <f>IF(AND(C583="Abierto",D583="Media"),A583,"")</f>
        <v/>
      </c>
      <c r="S583" s="74" t="str">
        <f ca="1">IF(AND(C583="Abierto",D583="Media"),TODAY()-E583,"")</f>
        <v/>
      </c>
      <c r="T583" s="74" t="str">
        <f>IF(AND(C583="Abierto",D583="Media"),RANK(S583,$S$13:$S$767,0)+COUNTIF($S$13:S583,S583)-1+MAX(N:N,Q:Q),"")</f>
        <v/>
      </c>
      <c r="U583" s="74" t="str">
        <f>IF(AND(C583="Abierto",D583="Baja"),A583,"")</f>
        <v/>
      </c>
      <c r="V583" s="74" t="str">
        <f ca="1">IF(AND(C583="Abierto",D583="Baja"),TODAY()-E583,"")</f>
        <v/>
      </c>
      <c r="W583" s="74" t="str">
        <f>IF(AND(C583="Abierto",D583="Baja"),RANK(V583,$V$13:$V$767,0)+COUNTIF($V$13:V583,V583)-1+MAX(N:N,Q:Q,T:T),"")</f>
        <v/>
      </c>
      <c r="X583" s="139" t="str">
        <f>IF(OR(C583="Resuelto",C583=""),"",SUM(N583,Q583,T583,W583))</f>
        <v/>
      </c>
      <c r="Y583" s="139" t="str">
        <f>IF(OR(C583="Resuelto",C583=""),"",SUM(M583,P583,S583,V583))</f>
        <v/>
      </c>
      <c r="Z583" s="139" t="str">
        <f>IF(OR(C583="Resuelto",C583=""),"",SUM(L583,O583,R583,U583))</f>
        <v/>
      </c>
      <c r="AA583" s="28">
        <v>812</v>
      </c>
      <c r="AB583" s="28" t="str">
        <f t="shared" ca="1" si="35"/>
        <v/>
      </c>
      <c r="AC583" s="75" t="str">
        <f t="shared" ca="1" si="36"/>
        <v/>
      </c>
      <c r="AH583" s="78" t="str">
        <f>IF(AI583="","",MAX($AH$5:AH582)+1)</f>
        <v/>
      </c>
      <c r="AI583" s="53" t="str">
        <f>IF(G582="","",IF(COUNTIF($AI$11:AI582,G582)=0,G582,""))</f>
        <v/>
      </c>
      <c r="AJ583" s="53" t="str">
        <f t="shared" si="37"/>
        <v/>
      </c>
      <c r="AK583" s="135"/>
    </row>
    <row r="584" spans="1:37" x14ac:dyDescent="0.25">
      <c r="A584" s="136"/>
      <c r="B584" s="136"/>
      <c r="C584" s="136"/>
      <c r="D584" s="136"/>
      <c r="E584" s="137"/>
      <c r="F584" s="137"/>
      <c r="G584" s="136"/>
      <c r="H584" s="137"/>
      <c r="I584" s="140" t="str">
        <f t="shared" si="34"/>
        <v/>
      </c>
      <c r="J584" s="140"/>
      <c r="K584" s="140"/>
      <c r="L584" s="74" t="str">
        <f>IF(AND(C584="Abierto",D584="Urgente"),A584,"")</f>
        <v/>
      </c>
      <c r="M584" s="74" t="str">
        <f ca="1">IF(AND(C584="Abierto",D584="Urgente"),TODAY()-E584,"")</f>
        <v/>
      </c>
      <c r="N584" s="74" t="str">
        <f>IF(AND(C584="Abierto",D584="Urgente"),RANK(M584,$M$13:$M$767,0)+COUNTIF($M$13:M584,M584)-1,"")</f>
        <v/>
      </c>
      <c r="O584" s="74" t="str">
        <f>IF(AND(C584="Abierto",D584="Alta"),A584,"")</f>
        <v/>
      </c>
      <c r="P584" s="74" t="str">
        <f ca="1">IF(AND(C584="Abierto",D584="Alta"),TODAY()-E584,"")</f>
        <v/>
      </c>
      <c r="Q584" s="74" t="str">
        <f>IF(AND(C584="Abierto",D584="Alta"),RANK(P584,$P$13:$P$767,0)+COUNTIF($P$13:P584,P584)-1+MAX(N:N),"")</f>
        <v/>
      </c>
      <c r="R584" s="74" t="str">
        <f>IF(AND(C584="Abierto",D584="Media"),A584,"")</f>
        <v/>
      </c>
      <c r="S584" s="74" t="str">
        <f ca="1">IF(AND(C584="Abierto",D584="Media"),TODAY()-E584,"")</f>
        <v/>
      </c>
      <c r="T584" s="74" t="str">
        <f>IF(AND(C584="Abierto",D584="Media"),RANK(S584,$S$13:$S$767,0)+COUNTIF($S$13:S584,S584)-1+MAX(N:N,Q:Q),"")</f>
        <v/>
      </c>
      <c r="U584" s="74" t="str">
        <f>IF(AND(C584="Abierto",D584="Baja"),A584,"")</f>
        <v/>
      </c>
      <c r="V584" s="74" t="str">
        <f ca="1">IF(AND(C584="Abierto",D584="Baja"),TODAY()-E584,"")</f>
        <v/>
      </c>
      <c r="W584" s="74" t="str">
        <f>IF(AND(C584="Abierto",D584="Baja"),RANK(V584,$V$13:$V$767,0)+COUNTIF($V$13:V584,V584)-1+MAX(N:N,Q:Q,T:T),"")</f>
        <v/>
      </c>
      <c r="X584" s="139" t="str">
        <f>IF(OR(C584="Resuelto",C584=""),"",SUM(N584,Q584,T584,W584))</f>
        <v/>
      </c>
      <c r="Y584" s="139" t="str">
        <f>IF(OR(C584="Resuelto",C584=""),"",SUM(M584,P584,S584,V584))</f>
        <v/>
      </c>
      <c r="Z584" s="139" t="str">
        <f>IF(OR(C584="Resuelto",C584=""),"",SUM(L584,O584,R584,U584))</f>
        <v/>
      </c>
      <c r="AA584" s="28">
        <v>813</v>
      </c>
      <c r="AB584" s="28" t="str">
        <f t="shared" ca="1" si="35"/>
        <v/>
      </c>
      <c r="AC584" s="75" t="str">
        <f t="shared" ca="1" si="36"/>
        <v/>
      </c>
      <c r="AH584" s="78" t="str">
        <f>IF(AI584="","",MAX($AH$5:AH583)+1)</f>
        <v/>
      </c>
      <c r="AI584" s="53" t="str">
        <f>IF(G583="","",IF(COUNTIF($AI$11:AI583,G583)=0,G583,""))</f>
        <v/>
      </c>
      <c r="AJ584" s="53" t="str">
        <f t="shared" si="37"/>
        <v/>
      </c>
      <c r="AK584" s="135"/>
    </row>
    <row r="585" spans="1:37" x14ac:dyDescent="0.25">
      <c r="A585" s="136"/>
      <c r="B585" s="136"/>
      <c r="C585" s="136"/>
      <c r="D585" s="136"/>
      <c r="E585" s="137"/>
      <c r="F585" s="137"/>
      <c r="G585" s="136"/>
      <c r="H585" s="137"/>
      <c r="I585" s="140" t="str">
        <f t="shared" ref="I585:I648" si="38">IF(OR(E585=0,H585=0),"",H585-E585)</f>
        <v/>
      </c>
      <c r="J585" s="140"/>
      <c r="K585" s="140"/>
      <c r="L585" s="74" t="str">
        <f>IF(AND(C585="Abierto",D585="Urgente"),A585,"")</f>
        <v/>
      </c>
      <c r="M585" s="74" t="str">
        <f ca="1">IF(AND(C585="Abierto",D585="Urgente"),TODAY()-E585,"")</f>
        <v/>
      </c>
      <c r="N585" s="74" t="str">
        <f>IF(AND(C585="Abierto",D585="Urgente"),RANK(M585,$M$13:$M$767,0)+COUNTIF($M$13:M585,M585)-1,"")</f>
        <v/>
      </c>
      <c r="O585" s="74" t="str">
        <f>IF(AND(C585="Abierto",D585="Alta"),A585,"")</f>
        <v/>
      </c>
      <c r="P585" s="74" t="str">
        <f ca="1">IF(AND(C585="Abierto",D585="Alta"),TODAY()-E585,"")</f>
        <v/>
      </c>
      <c r="Q585" s="74" t="str">
        <f>IF(AND(C585="Abierto",D585="Alta"),RANK(P585,$P$13:$P$767,0)+COUNTIF($P$13:P585,P585)-1+MAX(N:N),"")</f>
        <v/>
      </c>
      <c r="R585" s="74" t="str">
        <f>IF(AND(C585="Abierto",D585="Media"),A585,"")</f>
        <v/>
      </c>
      <c r="S585" s="74" t="str">
        <f ca="1">IF(AND(C585="Abierto",D585="Media"),TODAY()-E585,"")</f>
        <v/>
      </c>
      <c r="T585" s="74" t="str">
        <f>IF(AND(C585="Abierto",D585="Media"),RANK(S585,$S$13:$S$767,0)+COUNTIF($S$13:S585,S585)-1+MAX(N:N,Q:Q),"")</f>
        <v/>
      </c>
      <c r="U585" s="74" t="str">
        <f>IF(AND(C585="Abierto",D585="Baja"),A585,"")</f>
        <v/>
      </c>
      <c r="V585" s="74" t="str">
        <f ca="1">IF(AND(C585="Abierto",D585="Baja"),TODAY()-E585,"")</f>
        <v/>
      </c>
      <c r="W585" s="74" t="str">
        <f>IF(AND(C585="Abierto",D585="Baja"),RANK(V585,$V$13:$V$767,0)+COUNTIF($V$13:V585,V585)-1+MAX(N:N,Q:Q,T:T),"")</f>
        <v/>
      </c>
      <c r="X585" s="139" t="str">
        <f>IF(OR(C585="Resuelto",C585=""),"",SUM(N585,Q585,T585,W585))</f>
        <v/>
      </c>
      <c r="Y585" s="139" t="str">
        <f>IF(OR(C585="Resuelto",C585=""),"",SUM(M585,P585,S585,V585))</f>
        <v/>
      </c>
      <c r="Z585" s="139" t="str">
        <f>IF(OR(C585="Resuelto",C585=""),"",SUM(L585,O585,R585,U585))</f>
        <v/>
      </c>
      <c r="AA585" s="28">
        <v>814</v>
      </c>
      <c r="AB585" s="28" t="str">
        <f t="shared" ca="1" si="35"/>
        <v/>
      </c>
      <c r="AC585" s="75" t="str">
        <f t="shared" ca="1" si="36"/>
        <v/>
      </c>
      <c r="AH585" s="78" t="str">
        <f>IF(AI585="","",MAX($AH$5:AH584)+1)</f>
        <v/>
      </c>
      <c r="AI585" s="53" t="str">
        <f>IF(G584="","",IF(COUNTIF($AI$11:AI584,G584)=0,G584,""))</f>
        <v/>
      </c>
      <c r="AJ585" s="53" t="str">
        <f t="shared" si="37"/>
        <v/>
      </c>
      <c r="AK585" s="135"/>
    </row>
    <row r="586" spans="1:37" x14ac:dyDescent="0.25">
      <c r="A586" s="136"/>
      <c r="B586" s="136"/>
      <c r="C586" s="136"/>
      <c r="D586" s="136"/>
      <c r="E586" s="137"/>
      <c r="F586" s="137"/>
      <c r="G586" s="136"/>
      <c r="H586" s="137"/>
      <c r="I586" s="140" t="str">
        <f t="shared" si="38"/>
        <v/>
      </c>
      <c r="J586" s="140"/>
      <c r="K586" s="140"/>
      <c r="L586" s="74" t="str">
        <f>IF(AND(C586="Abierto",D586="Urgente"),A586,"")</f>
        <v/>
      </c>
      <c r="M586" s="74" t="str">
        <f ca="1">IF(AND(C586="Abierto",D586="Urgente"),TODAY()-E586,"")</f>
        <v/>
      </c>
      <c r="N586" s="74" t="str">
        <f>IF(AND(C586="Abierto",D586="Urgente"),RANK(M586,$M$13:$M$767,0)+COUNTIF($M$13:M586,M586)-1,"")</f>
        <v/>
      </c>
      <c r="O586" s="74" t="str">
        <f>IF(AND(C586="Abierto",D586="Alta"),A586,"")</f>
        <v/>
      </c>
      <c r="P586" s="74" t="str">
        <f ca="1">IF(AND(C586="Abierto",D586="Alta"),TODAY()-E586,"")</f>
        <v/>
      </c>
      <c r="Q586" s="74" t="str">
        <f>IF(AND(C586="Abierto",D586="Alta"),RANK(P586,$P$13:$P$767,0)+COUNTIF($P$13:P586,P586)-1+MAX(N:N),"")</f>
        <v/>
      </c>
      <c r="R586" s="74" t="str">
        <f>IF(AND(C586="Abierto",D586="Media"),A586,"")</f>
        <v/>
      </c>
      <c r="S586" s="74" t="str">
        <f ca="1">IF(AND(C586="Abierto",D586="Media"),TODAY()-E586,"")</f>
        <v/>
      </c>
      <c r="T586" s="74" t="str">
        <f>IF(AND(C586="Abierto",D586="Media"),RANK(S586,$S$13:$S$767,0)+COUNTIF($S$13:S586,S586)-1+MAX(N:N,Q:Q),"")</f>
        <v/>
      </c>
      <c r="U586" s="74" t="str">
        <f>IF(AND(C586="Abierto",D586="Baja"),A586,"")</f>
        <v/>
      </c>
      <c r="V586" s="74" t="str">
        <f ca="1">IF(AND(C586="Abierto",D586="Baja"),TODAY()-E586,"")</f>
        <v/>
      </c>
      <c r="W586" s="74" t="str">
        <f>IF(AND(C586="Abierto",D586="Baja"),RANK(V586,$V$13:$V$767,0)+COUNTIF($V$13:V586,V586)-1+MAX(N:N,Q:Q,T:T),"")</f>
        <v/>
      </c>
      <c r="X586" s="139" t="str">
        <f>IF(OR(C586="Resuelto",C586=""),"",SUM(N586,Q586,T586,W586))</f>
        <v/>
      </c>
      <c r="Y586" s="139" t="str">
        <f>IF(OR(C586="Resuelto",C586=""),"",SUM(M586,P586,S586,V586))</f>
        <v/>
      </c>
      <c r="Z586" s="139" t="str">
        <f>IF(OR(C586="Resuelto",C586=""),"",SUM(L586,O586,R586,U586))</f>
        <v/>
      </c>
      <c r="AA586" s="28">
        <v>815</v>
      </c>
      <c r="AB586" s="28" t="str">
        <f t="shared" ca="1" si="35"/>
        <v/>
      </c>
      <c r="AC586" s="75" t="str">
        <f t="shared" ca="1" si="36"/>
        <v/>
      </c>
      <c r="AH586" s="78" t="str">
        <f>IF(AI586="","",MAX($AH$5:AH585)+1)</f>
        <v/>
      </c>
      <c r="AI586" s="53" t="str">
        <f>IF(G585="","",IF(COUNTIF($AI$11:AI585,G585)=0,G585,""))</f>
        <v/>
      </c>
      <c r="AJ586" s="53" t="str">
        <f t="shared" si="37"/>
        <v/>
      </c>
      <c r="AK586" s="135"/>
    </row>
    <row r="587" spans="1:37" x14ac:dyDescent="0.25">
      <c r="A587" s="136"/>
      <c r="B587" s="136"/>
      <c r="C587" s="136"/>
      <c r="D587" s="136"/>
      <c r="E587" s="137"/>
      <c r="F587" s="137"/>
      <c r="G587" s="136"/>
      <c r="H587" s="137"/>
      <c r="I587" s="140" t="str">
        <f t="shared" si="38"/>
        <v/>
      </c>
      <c r="J587" s="140"/>
      <c r="K587" s="140"/>
      <c r="L587" s="74" t="str">
        <f>IF(AND(C587="Abierto",D587="Urgente"),A587,"")</f>
        <v/>
      </c>
      <c r="M587" s="74" t="str">
        <f ca="1">IF(AND(C587="Abierto",D587="Urgente"),TODAY()-E587,"")</f>
        <v/>
      </c>
      <c r="N587" s="74" t="str">
        <f>IF(AND(C587="Abierto",D587="Urgente"),RANK(M587,$M$13:$M$767,0)+COUNTIF($M$13:M587,M587)-1,"")</f>
        <v/>
      </c>
      <c r="O587" s="74" t="str">
        <f>IF(AND(C587="Abierto",D587="Alta"),A587,"")</f>
        <v/>
      </c>
      <c r="P587" s="74" t="str">
        <f ca="1">IF(AND(C587="Abierto",D587="Alta"),TODAY()-E587,"")</f>
        <v/>
      </c>
      <c r="Q587" s="74" t="str">
        <f>IF(AND(C587="Abierto",D587="Alta"),RANK(P587,$P$13:$P$767,0)+COUNTIF($P$13:P587,P587)-1+MAX(N:N),"")</f>
        <v/>
      </c>
      <c r="R587" s="74" t="str">
        <f>IF(AND(C587="Abierto",D587="Media"),A587,"")</f>
        <v/>
      </c>
      <c r="S587" s="74" t="str">
        <f ca="1">IF(AND(C587="Abierto",D587="Media"),TODAY()-E587,"")</f>
        <v/>
      </c>
      <c r="T587" s="74" t="str">
        <f>IF(AND(C587="Abierto",D587="Media"),RANK(S587,$S$13:$S$767,0)+COUNTIF($S$13:S587,S587)-1+MAX(N:N,Q:Q),"")</f>
        <v/>
      </c>
      <c r="U587" s="74" t="str">
        <f>IF(AND(C587="Abierto",D587="Baja"),A587,"")</f>
        <v/>
      </c>
      <c r="V587" s="74" t="str">
        <f ca="1">IF(AND(C587="Abierto",D587="Baja"),TODAY()-E587,"")</f>
        <v/>
      </c>
      <c r="W587" s="74" t="str">
        <f>IF(AND(C587="Abierto",D587="Baja"),RANK(V587,$V$13:$V$767,0)+COUNTIF($V$13:V587,V587)-1+MAX(N:N,Q:Q,T:T),"")</f>
        <v/>
      </c>
      <c r="X587" s="139" t="str">
        <f>IF(OR(C587="Resuelto",C587=""),"",SUM(N587,Q587,T587,W587))</f>
        <v/>
      </c>
      <c r="Y587" s="139" t="str">
        <f>IF(OR(C587="Resuelto",C587=""),"",SUM(M587,P587,S587,V587))</f>
        <v/>
      </c>
      <c r="Z587" s="139" t="str">
        <f>IF(OR(C587="Resuelto",C587=""),"",SUM(L587,O587,R587,U587))</f>
        <v/>
      </c>
      <c r="AA587" s="28">
        <v>816</v>
      </c>
      <c r="AB587" s="28" t="str">
        <f t="shared" ca="1" si="35"/>
        <v/>
      </c>
      <c r="AC587" s="75" t="str">
        <f t="shared" ca="1" si="36"/>
        <v/>
      </c>
      <c r="AH587" s="78" t="str">
        <f>IF(AI587="","",MAX($AH$5:AH586)+1)</f>
        <v/>
      </c>
      <c r="AI587" s="53" t="str">
        <f>IF(G586="","",IF(COUNTIF($AI$11:AI586,G586)=0,G586,""))</f>
        <v/>
      </c>
      <c r="AJ587" s="53" t="str">
        <f t="shared" si="37"/>
        <v/>
      </c>
      <c r="AK587" s="135"/>
    </row>
    <row r="588" spans="1:37" x14ac:dyDescent="0.25">
      <c r="A588" s="136"/>
      <c r="B588" s="136"/>
      <c r="C588" s="136"/>
      <c r="D588" s="136"/>
      <c r="E588" s="137"/>
      <c r="F588" s="137"/>
      <c r="G588" s="136"/>
      <c r="H588" s="137"/>
      <c r="I588" s="140" t="str">
        <f t="shared" si="38"/>
        <v/>
      </c>
      <c r="J588" s="140"/>
      <c r="K588" s="140"/>
      <c r="L588" s="74" t="str">
        <f>IF(AND(C588="Abierto",D588="Urgente"),A588,"")</f>
        <v/>
      </c>
      <c r="M588" s="74" t="str">
        <f ca="1">IF(AND(C588="Abierto",D588="Urgente"),TODAY()-E588,"")</f>
        <v/>
      </c>
      <c r="N588" s="74" t="str">
        <f>IF(AND(C588="Abierto",D588="Urgente"),RANK(M588,$M$13:$M$767,0)+COUNTIF($M$13:M588,M588)-1,"")</f>
        <v/>
      </c>
      <c r="O588" s="74" t="str">
        <f>IF(AND(C588="Abierto",D588="Alta"),A588,"")</f>
        <v/>
      </c>
      <c r="P588" s="74" t="str">
        <f ca="1">IF(AND(C588="Abierto",D588="Alta"),TODAY()-E588,"")</f>
        <v/>
      </c>
      <c r="Q588" s="74" t="str">
        <f>IF(AND(C588="Abierto",D588="Alta"),RANK(P588,$P$13:$P$767,0)+COUNTIF($P$13:P588,P588)-1+MAX(N:N),"")</f>
        <v/>
      </c>
      <c r="R588" s="74" t="str">
        <f>IF(AND(C588="Abierto",D588="Media"),A588,"")</f>
        <v/>
      </c>
      <c r="S588" s="74" t="str">
        <f ca="1">IF(AND(C588="Abierto",D588="Media"),TODAY()-E588,"")</f>
        <v/>
      </c>
      <c r="T588" s="74" t="str">
        <f>IF(AND(C588="Abierto",D588="Media"),RANK(S588,$S$13:$S$767,0)+COUNTIF($S$13:S588,S588)-1+MAX(N:N,Q:Q),"")</f>
        <v/>
      </c>
      <c r="U588" s="74" t="str">
        <f>IF(AND(C588="Abierto",D588="Baja"),A588,"")</f>
        <v/>
      </c>
      <c r="V588" s="74" t="str">
        <f ca="1">IF(AND(C588="Abierto",D588="Baja"),TODAY()-E588,"")</f>
        <v/>
      </c>
      <c r="W588" s="74" t="str">
        <f>IF(AND(C588="Abierto",D588="Baja"),RANK(V588,$V$13:$V$767,0)+COUNTIF($V$13:V588,V588)-1+MAX(N:N,Q:Q,T:T),"")</f>
        <v/>
      </c>
      <c r="X588" s="139" t="str">
        <f>IF(OR(C588="Resuelto",C588=""),"",SUM(N588,Q588,T588,W588))</f>
        <v/>
      </c>
      <c r="Y588" s="139" t="str">
        <f>IF(OR(C588="Resuelto",C588=""),"",SUM(M588,P588,S588,V588))</f>
        <v/>
      </c>
      <c r="Z588" s="139" t="str">
        <f>IF(OR(C588="Resuelto",C588=""),"",SUM(L588,O588,R588,U588))</f>
        <v/>
      </c>
      <c r="AA588" s="28">
        <v>817</v>
      </c>
      <c r="AB588" s="28" t="str">
        <f t="shared" ca="1" si="35"/>
        <v/>
      </c>
      <c r="AC588" s="75" t="str">
        <f t="shared" ca="1" si="36"/>
        <v/>
      </c>
      <c r="AH588" s="78" t="str">
        <f>IF(AI588="","",MAX($AH$5:AH587)+1)</f>
        <v/>
      </c>
      <c r="AI588" s="53" t="str">
        <f>IF(G587="","",IF(COUNTIF($AI$11:AI587,G587)=0,G587,""))</f>
        <v/>
      </c>
      <c r="AJ588" s="53" t="str">
        <f t="shared" si="37"/>
        <v/>
      </c>
      <c r="AK588" s="135"/>
    </row>
    <row r="589" spans="1:37" x14ac:dyDescent="0.25">
      <c r="A589" s="136"/>
      <c r="B589" s="136"/>
      <c r="C589" s="136"/>
      <c r="D589" s="136"/>
      <c r="E589" s="137"/>
      <c r="F589" s="137"/>
      <c r="G589" s="136"/>
      <c r="H589" s="137"/>
      <c r="I589" s="140" t="str">
        <f t="shared" si="38"/>
        <v/>
      </c>
      <c r="J589" s="140"/>
      <c r="K589" s="140"/>
      <c r="L589" s="74" t="str">
        <f>IF(AND(C589="Abierto",D589="Urgente"),A589,"")</f>
        <v/>
      </c>
      <c r="M589" s="74" t="str">
        <f ca="1">IF(AND(C589="Abierto",D589="Urgente"),TODAY()-E589,"")</f>
        <v/>
      </c>
      <c r="N589" s="74" t="str">
        <f>IF(AND(C589="Abierto",D589="Urgente"),RANK(M589,$M$13:$M$767,0)+COUNTIF($M$13:M589,M589)-1,"")</f>
        <v/>
      </c>
      <c r="O589" s="74" t="str">
        <f>IF(AND(C589="Abierto",D589="Alta"),A589,"")</f>
        <v/>
      </c>
      <c r="P589" s="74" t="str">
        <f ca="1">IF(AND(C589="Abierto",D589="Alta"),TODAY()-E589,"")</f>
        <v/>
      </c>
      <c r="Q589" s="74" t="str">
        <f>IF(AND(C589="Abierto",D589="Alta"),RANK(P589,$P$13:$P$767,0)+COUNTIF($P$13:P589,P589)-1+MAX(N:N),"")</f>
        <v/>
      </c>
      <c r="R589" s="74" t="str">
        <f>IF(AND(C589="Abierto",D589="Media"),A589,"")</f>
        <v/>
      </c>
      <c r="S589" s="74" t="str">
        <f ca="1">IF(AND(C589="Abierto",D589="Media"),TODAY()-E589,"")</f>
        <v/>
      </c>
      <c r="T589" s="74" t="str">
        <f>IF(AND(C589="Abierto",D589="Media"),RANK(S589,$S$13:$S$767,0)+COUNTIF($S$13:S589,S589)-1+MAX(N:N,Q:Q),"")</f>
        <v/>
      </c>
      <c r="U589" s="74" t="str">
        <f>IF(AND(C589="Abierto",D589="Baja"),A589,"")</f>
        <v/>
      </c>
      <c r="V589" s="74" t="str">
        <f ca="1">IF(AND(C589="Abierto",D589="Baja"),TODAY()-E589,"")</f>
        <v/>
      </c>
      <c r="W589" s="74" t="str">
        <f>IF(AND(C589="Abierto",D589="Baja"),RANK(V589,$V$13:$V$767,0)+COUNTIF($V$13:V589,V589)-1+MAX(N:N,Q:Q,T:T),"")</f>
        <v/>
      </c>
      <c r="X589" s="139" t="str">
        <f>IF(OR(C589="Resuelto",C589=""),"",SUM(N589,Q589,T589,W589))</f>
        <v/>
      </c>
      <c r="Y589" s="139" t="str">
        <f>IF(OR(C589="Resuelto",C589=""),"",SUM(M589,P589,S589,V589))</f>
        <v/>
      </c>
      <c r="Z589" s="139" t="str">
        <f>IF(OR(C589="Resuelto",C589=""),"",SUM(L589,O589,R589,U589))</f>
        <v/>
      </c>
      <c r="AA589" s="28">
        <v>818</v>
      </c>
      <c r="AB589" s="28" t="str">
        <f t="shared" ca="1" si="35"/>
        <v/>
      </c>
      <c r="AC589" s="75" t="str">
        <f t="shared" ca="1" si="36"/>
        <v/>
      </c>
      <c r="AH589" s="78" t="str">
        <f>IF(AI589="","",MAX($AH$5:AH588)+1)</f>
        <v/>
      </c>
      <c r="AI589" s="53" t="str">
        <f>IF(G588="","",IF(COUNTIF($AI$11:AI588,G588)=0,G588,""))</f>
        <v/>
      </c>
      <c r="AJ589" s="53" t="str">
        <f t="shared" si="37"/>
        <v/>
      </c>
      <c r="AK589" s="135"/>
    </row>
    <row r="590" spans="1:37" x14ac:dyDescent="0.25">
      <c r="A590" s="136"/>
      <c r="B590" s="136"/>
      <c r="C590" s="136"/>
      <c r="D590" s="136"/>
      <c r="E590" s="137"/>
      <c r="F590" s="137"/>
      <c r="G590" s="136"/>
      <c r="H590" s="137"/>
      <c r="I590" s="140" t="str">
        <f t="shared" si="38"/>
        <v/>
      </c>
      <c r="J590" s="140"/>
      <c r="K590" s="140"/>
      <c r="L590" s="74" t="str">
        <f>IF(AND(C590="Abierto",D590="Urgente"),A590,"")</f>
        <v/>
      </c>
      <c r="M590" s="74" t="str">
        <f ca="1">IF(AND(C590="Abierto",D590="Urgente"),TODAY()-E590,"")</f>
        <v/>
      </c>
      <c r="N590" s="74" t="str">
        <f>IF(AND(C590="Abierto",D590="Urgente"),RANK(M590,$M$13:$M$767,0)+COUNTIF($M$13:M590,M590)-1,"")</f>
        <v/>
      </c>
      <c r="O590" s="74" t="str">
        <f>IF(AND(C590="Abierto",D590="Alta"),A590,"")</f>
        <v/>
      </c>
      <c r="P590" s="74" t="str">
        <f ca="1">IF(AND(C590="Abierto",D590="Alta"),TODAY()-E590,"")</f>
        <v/>
      </c>
      <c r="Q590" s="74" t="str">
        <f>IF(AND(C590="Abierto",D590="Alta"),RANK(P590,$P$13:$P$767,0)+COUNTIF($P$13:P590,P590)-1+MAX(N:N),"")</f>
        <v/>
      </c>
      <c r="R590" s="74" t="str">
        <f>IF(AND(C590="Abierto",D590="Media"),A590,"")</f>
        <v/>
      </c>
      <c r="S590" s="74" t="str">
        <f ca="1">IF(AND(C590="Abierto",D590="Media"),TODAY()-E590,"")</f>
        <v/>
      </c>
      <c r="T590" s="74" t="str">
        <f>IF(AND(C590="Abierto",D590="Media"),RANK(S590,$S$13:$S$767,0)+COUNTIF($S$13:S590,S590)-1+MAX(N:N,Q:Q),"")</f>
        <v/>
      </c>
      <c r="U590" s="74" t="str">
        <f>IF(AND(C590="Abierto",D590="Baja"),A590,"")</f>
        <v/>
      </c>
      <c r="V590" s="74" t="str">
        <f ca="1">IF(AND(C590="Abierto",D590="Baja"),TODAY()-E590,"")</f>
        <v/>
      </c>
      <c r="W590" s="74" t="str">
        <f>IF(AND(C590="Abierto",D590="Baja"),RANK(V590,$V$13:$V$767,0)+COUNTIF($V$13:V590,V590)-1+MAX(N:N,Q:Q,T:T),"")</f>
        <v/>
      </c>
      <c r="X590" s="139" t="str">
        <f>IF(OR(C590="Resuelto",C590=""),"",SUM(N590,Q590,T590,W590))</f>
        <v/>
      </c>
      <c r="Y590" s="139" t="str">
        <f>IF(OR(C590="Resuelto",C590=""),"",SUM(M590,P590,S590,V590))</f>
        <v/>
      </c>
      <c r="Z590" s="139" t="str">
        <f>IF(OR(C590="Resuelto",C590=""),"",SUM(L590,O590,R590,U590))</f>
        <v/>
      </c>
      <c r="AA590" s="28">
        <v>819</v>
      </c>
      <c r="AB590" s="28" t="str">
        <f t="shared" ca="1" si="35"/>
        <v/>
      </c>
      <c r="AC590" s="75" t="str">
        <f t="shared" ca="1" si="36"/>
        <v/>
      </c>
      <c r="AH590" s="78" t="str">
        <f>IF(AI590="","",MAX($AH$5:AH589)+1)</f>
        <v/>
      </c>
      <c r="AI590" s="53" t="str">
        <f>IF(G589="","",IF(COUNTIF($AI$11:AI589,G589)=0,G589,""))</f>
        <v/>
      </c>
      <c r="AJ590" s="53" t="str">
        <f t="shared" si="37"/>
        <v/>
      </c>
      <c r="AK590" s="135"/>
    </row>
    <row r="591" spans="1:37" x14ac:dyDescent="0.25">
      <c r="A591" s="136"/>
      <c r="B591" s="136"/>
      <c r="C591" s="136"/>
      <c r="D591" s="136"/>
      <c r="E591" s="137"/>
      <c r="F591" s="137"/>
      <c r="G591" s="136"/>
      <c r="H591" s="137"/>
      <c r="I591" s="140" t="str">
        <f t="shared" si="38"/>
        <v/>
      </c>
      <c r="J591" s="140"/>
      <c r="K591" s="140"/>
      <c r="L591" s="74" t="str">
        <f>IF(AND(C591="Abierto",D591="Urgente"),A591,"")</f>
        <v/>
      </c>
      <c r="M591" s="74" t="str">
        <f ca="1">IF(AND(C591="Abierto",D591="Urgente"),TODAY()-E591,"")</f>
        <v/>
      </c>
      <c r="N591" s="74" t="str">
        <f>IF(AND(C591="Abierto",D591="Urgente"),RANK(M591,$M$13:$M$767,0)+COUNTIF($M$13:M591,M591)-1,"")</f>
        <v/>
      </c>
      <c r="O591" s="74" t="str">
        <f>IF(AND(C591="Abierto",D591="Alta"),A591,"")</f>
        <v/>
      </c>
      <c r="P591" s="74" t="str">
        <f ca="1">IF(AND(C591="Abierto",D591="Alta"),TODAY()-E591,"")</f>
        <v/>
      </c>
      <c r="Q591" s="74" t="str">
        <f>IF(AND(C591="Abierto",D591="Alta"),RANK(P591,$P$13:$P$767,0)+COUNTIF($P$13:P591,P591)-1+MAX(N:N),"")</f>
        <v/>
      </c>
      <c r="R591" s="74" t="str">
        <f>IF(AND(C591="Abierto",D591="Media"),A591,"")</f>
        <v/>
      </c>
      <c r="S591" s="74" t="str">
        <f ca="1">IF(AND(C591="Abierto",D591="Media"),TODAY()-E591,"")</f>
        <v/>
      </c>
      <c r="T591" s="74" t="str">
        <f>IF(AND(C591="Abierto",D591="Media"),RANK(S591,$S$13:$S$767,0)+COUNTIF($S$13:S591,S591)-1+MAX(N:N,Q:Q),"")</f>
        <v/>
      </c>
      <c r="U591" s="74" t="str">
        <f>IF(AND(C591="Abierto",D591="Baja"),A591,"")</f>
        <v/>
      </c>
      <c r="V591" s="74" t="str">
        <f ca="1">IF(AND(C591="Abierto",D591="Baja"),TODAY()-E591,"")</f>
        <v/>
      </c>
      <c r="W591" s="74" t="str">
        <f>IF(AND(C591="Abierto",D591="Baja"),RANK(V591,$V$13:$V$767,0)+COUNTIF($V$13:V591,V591)-1+MAX(N:N,Q:Q,T:T),"")</f>
        <v/>
      </c>
      <c r="X591" s="139" t="str">
        <f>IF(OR(C591="Resuelto",C591=""),"",SUM(N591,Q591,T591,W591))</f>
        <v/>
      </c>
      <c r="Y591" s="139" t="str">
        <f>IF(OR(C591="Resuelto",C591=""),"",SUM(M591,P591,S591,V591))</f>
        <v/>
      </c>
      <c r="Z591" s="139" t="str">
        <f>IF(OR(C591="Resuelto",C591=""),"",SUM(L591,O591,R591,U591))</f>
        <v/>
      </c>
      <c r="AA591" s="28">
        <v>820</v>
      </c>
      <c r="AB591" s="28" t="str">
        <f t="shared" ca="1" si="35"/>
        <v/>
      </c>
      <c r="AC591" s="75" t="str">
        <f t="shared" ca="1" si="36"/>
        <v/>
      </c>
      <c r="AH591" s="78" t="str">
        <f>IF(AI591="","",MAX($AH$5:AH590)+1)</f>
        <v/>
      </c>
      <c r="AI591" s="53" t="str">
        <f>IF(G590="","",IF(COUNTIF($AI$11:AI590,G590)=0,G590,""))</f>
        <v/>
      </c>
      <c r="AJ591" s="53" t="str">
        <f t="shared" si="37"/>
        <v/>
      </c>
      <c r="AK591" s="135"/>
    </row>
    <row r="592" spans="1:37" x14ac:dyDescent="0.25">
      <c r="A592" s="136"/>
      <c r="B592" s="136"/>
      <c r="C592" s="136"/>
      <c r="D592" s="136"/>
      <c r="E592" s="137"/>
      <c r="F592" s="137"/>
      <c r="G592" s="136"/>
      <c r="H592" s="137"/>
      <c r="I592" s="140" t="str">
        <f t="shared" si="38"/>
        <v/>
      </c>
      <c r="J592" s="140"/>
      <c r="K592" s="140"/>
      <c r="L592" s="74" t="str">
        <f>IF(AND(C592="Abierto",D592="Urgente"),A592,"")</f>
        <v/>
      </c>
      <c r="M592" s="74" t="str">
        <f ca="1">IF(AND(C592="Abierto",D592="Urgente"),TODAY()-E592,"")</f>
        <v/>
      </c>
      <c r="N592" s="74" t="str">
        <f>IF(AND(C592="Abierto",D592="Urgente"),RANK(M592,$M$13:$M$767,0)+COUNTIF($M$13:M592,M592)-1,"")</f>
        <v/>
      </c>
      <c r="O592" s="74" t="str">
        <f>IF(AND(C592="Abierto",D592="Alta"),A592,"")</f>
        <v/>
      </c>
      <c r="P592" s="74" t="str">
        <f ca="1">IF(AND(C592="Abierto",D592="Alta"),TODAY()-E592,"")</f>
        <v/>
      </c>
      <c r="Q592" s="74" t="str">
        <f>IF(AND(C592="Abierto",D592="Alta"),RANK(P592,$P$13:$P$767,0)+COUNTIF($P$13:P592,P592)-1+MAX(N:N),"")</f>
        <v/>
      </c>
      <c r="R592" s="74" t="str">
        <f>IF(AND(C592="Abierto",D592="Media"),A592,"")</f>
        <v/>
      </c>
      <c r="S592" s="74" t="str">
        <f ca="1">IF(AND(C592="Abierto",D592="Media"),TODAY()-E592,"")</f>
        <v/>
      </c>
      <c r="T592" s="74" t="str">
        <f>IF(AND(C592="Abierto",D592="Media"),RANK(S592,$S$13:$S$767,0)+COUNTIF($S$13:S592,S592)-1+MAX(N:N,Q:Q),"")</f>
        <v/>
      </c>
      <c r="U592" s="74" t="str">
        <f>IF(AND(C592="Abierto",D592="Baja"),A592,"")</f>
        <v/>
      </c>
      <c r="V592" s="74" t="str">
        <f ca="1">IF(AND(C592="Abierto",D592="Baja"),TODAY()-E592,"")</f>
        <v/>
      </c>
      <c r="W592" s="74" t="str">
        <f>IF(AND(C592="Abierto",D592="Baja"),RANK(V592,$V$13:$V$767,0)+COUNTIF($V$13:V592,V592)-1+MAX(N:N,Q:Q,T:T),"")</f>
        <v/>
      </c>
      <c r="X592" s="139" t="str">
        <f>IF(OR(C592="Resuelto",C592=""),"",SUM(N592,Q592,T592,W592))</f>
        <v/>
      </c>
      <c r="Y592" s="139" t="str">
        <f>IF(OR(C592="Resuelto",C592=""),"",SUM(M592,P592,S592,V592))</f>
        <v/>
      </c>
      <c r="Z592" s="139" t="str">
        <f>IF(OR(C592="Resuelto",C592=""),"",SUM(L592,O592,R592,U592))</f>
        <v/>
      </c>
      <c r="AA592" s="28">
        <v>821</v>
      </c>
      <c r="AB592" s="28" t="str">
        <f t="shared" ca="1" si="35"/>
        <v/>
      </c>
      <c r="AC592" s="75" t="str">
        <f t="shared" ca="1" si="36"/>
        <v/>
      </c>
      <c r="AH592" s="78" t="str">
        <f>IF(AI592="","",MAX($AH$5:AH591)+1)</f>
        <v/>
      </c>
      <c r="AI592" s="53" t="str">
        <f>IF(G591="","",IF(COUNTIF($AI$11:AI591,G591)=0,G591,""))</f>
        <v/>
      </c>
      <c r="AJ592" s="53" t="str">
        <f t="shared" si="37"/>
        <v/>
      </c>
      <c r="AK592" s="135"/>
    </row>
    <row r="593" spans="1:37" x14ac:dyDescent="0.25">
      <c r="A593" s="136"/>
      <c r="B593" s="136"/>
      <c r="C593" s="136"/>
      <c r="D593" s="136"/>
      <c r="E593" s="137"/>
      <c r="F593" s="137"/>
      <c r="G593" s="136"/>
      <c r="H593" s="137"/>
      <c r="I593" s="140" t="str">
        <f t="shared" si="38"/>
        <v/>
      </c>
      <c r="J593" s="140"/>
      <c r="K593" s="140"/>
      <c r="L593" s="74" t="str">
        <f>IF(AND(C593="Abierto",D593="Urgente"),A593,"")</f>
        <v/>
      </c>
      <c r="M593" s="74" t="str">
        <f ca="1">IF(AND(C593="Abierto",D593="Urgente"),TODAY()-E593,"")</f>
        <v/>
      </c>
      <c r="N593" s="74" t="str">
        <f>IF(AND(C593="Abierto",D593="Urgente"),RANK(M593,$M$13:$M$767,0)+COUNTIF($M$13:M593,M593)-1,"")</f>
        <v/>
      </c>
      <c r="O593" s="74" t="str">
        <f>IF(AND(C593="Abierto",D593="Alta"),A593,"")</f>
        <v/>
      </c>
      <c r="P593" s="74" t="str">
        <f ca="1">IF(AND(C593="Abierto",D593="Alta"),TODAY()-E593,"")</f>
        <v/>
      </c>
      <c r="Q593" s="74" t="str">
        <f>IF(AND(C593="Abierto",D593="Alta"),RANK(P593,$P$13:$P$767,0)+COUNTIF($P$13:P593,P593)-1+MAX(N:N),"")</f>
        <v/>
      </c>
      <c r="R593" s="74" t="str">
        <f>IF(AND(C593="Abierto",D593="Media"),A593,"")</f>
        <v/>
      </c>
      <c r="S593" s="74" t="str">
        <f ca="1">IF(AND(C593="Abierto",D593="Media"),TODAY()-E593,"")</f>
        <v/>
      </c>
      <c r="T593" s="74" t="str">
        <f>IF(AND(C593="Abierto",D593="Media"),RANK(S593,$S$13:$S$767,0)+COUNTIF($S$13:S593,S593)-1+MAX(N:N,Q:Q),"")</f>
        <v/>
      </c>
      <c r="U593" s="74" t="str">
        <f>IF(AND(C593="Abierto",D593="Baja"),A593,"")</f>
        <v/>
      </c>
      <c r="V593" s="74" t="str">
        <f ca="1">IF(AND(C593="Abierto",D593="Baja"),TODAY()-E593,"")</f>
        <v/>
      </c>
      <c r="W593" s="74" t="str">
        <f>IF(AND(C593="Abierto",D593="Baja"),RANK(V593,$V$13:$V$767,0)+COUNTIF($V$13:V593,V593)-1+MAX(N:N,Q:Q,T:T),"")</f>
        <v/>
      </c>
      <c r="X593" s="139" t="str">
        <f>IF(OR(C593="Resuelto",C593=""),"",SUM(N593,Q593,T593,W593))</f>
        <v/>
      </c>
      <c r="Y593" s="139" t="str">
        <f>IF(OR(C593="Resuelto",C593=""),"",SUM(M593,P593,S593,V593))</f>
        <v/>
      </c>
      <c r="Z593" s="139" t="str">
        <f>IF(OR(C593="Resuelto",C593=""),"",SUM(L593,O593,R593,U593))</f>
        <v/>
      </c>
      <c r="AA593" s="28">
        <v>822</v>
      </c>
      <c r="AB593" s="28" t="str">
        <f t="shared" ca="1" si="35"/>
        <v/>
      </c>
      <c r="AC593" s="75" t="str">
        <f t="shared" ca="1" si="36"/>
        <v/>
      </c>
      <c r="AH593" s="78" t="str">
        <f>IF(AI593="","",MAX($AH$5:AH592)+1)</f>
        <v/>
      </c>
      <c r="AI593" s="53" t="str">
        <f>IF(G592="","",IF(COUNTIF($AI$11:AI592,G592)=0,G592,""))</f>
        <v/>
      </c>
      <c r="AJ593" s="53" t="str">
        <f t="shared" si="37"/>
        <v/>
      </c>
      <c r="AK593" s="135"/>
    </row>
    <row r="594" spans="1:37" x14ac:dyDescent="0.25">
      <c r="A594" s="136"/>
      <c r="B594" s="136"/>
      <c r="C594" s="136"/>
      <c r="D594" s="136"/>
      <c r="E594" s="137"/>
      <c r="F594" s="137"/>
      <c r="G594" s="136"/>
      <c r="H594" s="137"/>
      <c r="I594" s="140" t="str">
        <f t="shared" si="38"/>
        <v/>
      </c>
      <c r="J594" s="140"/>
      <c r="K594" s="140"/>
      <c r="L594" s="74" t="str">
        <f>IF(AND(C594="Abierto",D594="Urgente"),A594,"")</f>
        <v/>
      </c>
      <c r="M594" s="74" t="str">
        <f ca="1">IF(AND(C594="Abierto",D594="Urgente"),TODAY()-E594,"")</f>
        <v/>
      </c>
      <c r="N594" s="74" t="str">
        <f>IF(AND(C594="Abierto",D594="Urgente"),RANK(M594,$M$13:$M$767,0)+COUNTIF($M$13:M594,M594)-1,"")</f>
        <v/>
      </c>
      <c r="O594" s="74" t="str">
        <f>IF(AND(C594="Abierto",D594="Alta"),A594,"")</f>
        <v/>
      </c>
      <c r="P594" s="74" t="str">
        <f ca="1">IF(AND(C594="Abierto",D594="Alta"),TODAY()-E594,"")</f>
        <v/>
      </c>
      <c r="Q594" s="74" t="str">
        <f>IF(AND(C594="Abierto",D594="Alta"),RANK(P594,$P$13:$P$767,0)+COUNTIF($P$13:P594,P594)-1+MAX(N:N),"")</f>
        <v/>
      </c>
      <c r="R594" s="74" t="str">
        <f>IF(AND(C594="Abierto",D594="Media"),A594,"")</f>
        <v/>
      </c>
      <c r="S594" s="74" t="str">
        <f ca="1">IF(AND(C594="Abierto",D594="Media"),TODAY()-E594,"")</f>
        <v/>
      </c>
      <c r="T594" s="74" t="str">
        <f>IF(AND(C594="Abierto",D594="Media"),RANK(S594,$S$13:$S$767,0)+COUNTIF($S$13:S594,S594)-1+MAX(N:N,Q:Q),"")</f>
        <v/>
      </c>
      <c r="U594" s="74" t="str">
        <f>IF(AND(C594="Abierto",D594="Baja"),A594,"")</f>
        <v/>
      </c>
      <c r="V594" s="74" t="str">
        <f ca="1">IF(AND(C594="Abierto",D594="Baja"),TODAY()-E594,"")</f>
        <v/>
      </c>
      <c r="W594" s="74" t="str">
        <f>IF(AND(C594="Abierto",D594="Baja"),RANK(V594,$V$13:$V$767,0)+COUNTIF($V$13:V594,V594)-1+MAX(N:N,Q:Q,T:T),"")</f>
        <v/>
      </c>
      <c r="X594" s="139" t="str">
        <f>IF(OR(C594="Resuelto",C594=""),"",SUM(N594,Q594,T594,W594))</f>
        <v/>
      </c>
      <c r="Y594" s="139" t="str">
        <f>IF(OR(C594="Resuelto",C594=""),"",SUM(M594,P594,S594,V594))</f>
        <v/>
      </c>
      <c r="Z594" s="139" t="str">
        <f>IF(OR(C594="Resuelto",C594=""),"",SUM(L594,O594,R594,U594))</f>
        <v/>
      </c>
      <c r="AA594" s="28">
        <v>823</v>
      </c>
      <c r="AB594" s="28" t="str">
        <f t="shared" ca="1" si="35"/>
        <v/>
      </c>
      <c r="AC594" s="75" t="str">
        <f t="shared" ca="1" si="36"/>
        <v/>
      </c>
      <c r="AH594" s="78" t="str">
        <f>IF(AI594="","",MAX($AH$5:AH593)+1)</f>
        <v/>
      </c>
      <c r="AI594" s="53" t="str">
        <f>IF(G593="","",IF(COUNTIF($AI$11:AI593,G593)=0,G593,""))</f>
        <v/>
      </c>
      <c r="AJ594" s="53" t="str">
        <f t="shared" si="37"/>
        <v/>
      </c>
      <c r="AK594" s="135"/>
    </row>
    <row r="595" spans="1:37" x14ac:dyDescent="0.25">
      <c r="A595" s="136"/>
      <c r="B595" s="136"/>
      <c r="C595" s="136"/>
      <c r="D595" s="136"/>
      <c r="E595" s="137"/>
      <c r="F595" s="137"/>
      <c r="G595" s="136"/>
      <c r="H595" s="137"/>
      <c r="I595" s="140" t="str">
        <f t="shared" si="38"/>
        <v/>
      </c>
      <c r="J595" s="140"/>
      <c r="K595" s="140"/>
      <c r="L595" s="74" t="str">
        <f>IF(AND(C595="Abierto",D595="Urgente"),A595,"")</f>
        <v/>
      </c>
      <c r="M595" s="74" t="str">
        <f ca="1">IF(AND(C595="Abierto",D595="Urgente"),TODAY()-E595,"")</f>
        <v/>
      </c>
      <c r="N595" s="74" t="str">
        <f>IF(AND(C595="Abierto",D595="Urgente"),RANK(M595,$M$13:$M$767,0)+COUNTIF($M$13:M595,M595)-1,"")</f>
        <v/>
      </c>
      <c r="O595" s="74" t="str">
        <f>IF(AND(C595="Abierto",D595="Alta"),A595,"")</f>
        <v/>
      </c>
      <c r="P595" s="74" t="str">
        <f ca="1">IF(AND(C595="Abierto",D595="Alta"),TODAY()-E595,"")</f>
        <v/>
      </c>
      <c r="Q595" s="74" t="str">
        <f>IF(AND(C595="Abierto",D595="Alta"),RANK(P595,$P$13:$P$767,0)+COUNTIF($P$13:P595,P595)-1+MAX(N:N),"")</f>
        <v/>
      </c>
      <c r="R595" s="74" t="str">
        <f>IF(AND(C595="Abierto",D595="Media"),A595,"")</f>
        <v/>
      </c>
      <c r="S595" s="74" t="str">
        <f ca="1">IF(AND(C595="Abierto",D595="Media"),TODAY()-E595,"")</f>
        <v/>
      </c>
      <c r="T595" s="74" t="str">
        <f>IF(AND(C595="Abierto",D595="Media"),RANK(S595,$S$13:$S$767,0)+COUNTIF($S$13:S595,S595)-1+MAX(N:N,Q:Q),"")</f>
        <v/>
      </c>
      <c r="U595" s="74" t="str">
        <f>IF(AND(C595="Abierto",D595="Baja"),A595,"")</f>
        <v/>
      </c>
      <c r="V595" s="74" t="str">
        <f ca="1">IF(AND(C595="Abierto",D595="Baja"),TODAY()-E595,"")</f>
        <v/>
      </c>
      <c r="W595" s="74" t="str">
        <f>IF(AND(C595="Abierto",D595="Baja"),RANK(V595,$V$13:$V$767,0)+COUNTIF($V$13:V595,V595)-1+MAX(N:N,Q:Q,T:T),"")</f>
        <v/>
      </c>
      <c r="X595" s="139" t="str">
        <f>IF(OR(C595="Resuelto",C595=""),"",SUM(N595,Q595,T595,W595))</f>
        <v/>
      </c>
      <c r="Y595" s="139" t="str">
        <f>IF(OR(C595="Resuelto",C595=""),"",SUM(M595,P595,S595,V595))</f>
        <v/>
      </c>
      <c r="Z595" s="139" t="str">
        <f>IF(OR(C595="Resuelto",C595=""),"",SUM(L595,O595,R595,U595))</f>
        <v/>
      </c>
      <c r="AA595" s="28">
        <v>824</v>
      </c>
      <c r="AB595" s="28" t="str">
        <f t="shared" ca="1" si="35"/>
        <v/>
      </c>
      <c r="AC595" s="75" t="str">
        <f t="shared" ca="1" si="36"/>
        <v/>
      </c>
      <c r="AH595" s="78" t="str">
        <f>IF(AI595="","",MAX($AH$5:AH594)+1)</f>
        <v/>
      </c>
      <c r="AI595" s="53" t="str">
        <f>IF(G594="","",IF(COUNTIF($AI$11:AI594,G594)=0,G594,""))</f>
        <v/>
      </c>
      <c r="AJ595" s="53" t="str">
        <f t="shared" si="37"/>
        <v/>
      </c>
      <c r="AK595" s="135"/>
    </row>
    <row r="596" spans="1:37" x14ac:dyDescent="0.25">
      <c r="A596" s="136"/>
      <c r="B596" s="136"/>
      <c r="C596" s="136"/>
      <c r="D596" s="136"/>
      <c r="E596" s="137"/>
      <c r="F596" s="137"/>
      <c r="G596" s="136"/>
      <c r="H596" s="137"/>
      <c r="I596" s="140" t="str">
        <f t="shared" si="38"/>
        <v/>
      </c>
      <c r="J596" s="140"/>
      <c r="K596" s="140"/>
      <c r="L596" s="74" t="str">
        <f>IF(AND(C596="Abierto",D596="Urgente"),A596,"")</f>
        <v/>
      </c>
      <c r="M596" s="74" t="str">
        <f ca="1">IF(AND(C596="Abierto",D596="Urgente"),TODAY()-E596,"")</f>
        <v/>
      </c>
      <c r="N596" s="74" t="str">
        <f>IF(AND(C596="Abierto",D596="Urgente"),RANK(M596,$M$13:$M$767,0)+COUNTIF($M$13:M596,M596)-1,"")</f>
        <v/>
      </c>
      <c r="O596" s="74" t="str">
        <f>IF(AND(C596="Abierto",D596="Alta"),A596,"")</f>
        <v/>
      </c>
      <c r="P596" s="74" t="str">
        <f ca="1">IF(AND(C596="Abierto",D596="Alta"),TODAY()-E596,"")</f>
        <v/>
      </c>
      <c r="Q596" s="74" t="str">
        <f>IF(AND(C596="Abierto",D596="Alta"),RANK(P596,$P$13:$P$767,0)+COUNTIF($P$13:P596,P596)-1+MAX(N:N),"")</f>
        <v/>
      </c>
      <c r="R596" s="74" t="str">
        <f>IF(AND(C596="Abierto",D596="Media"),A596,"")</f>
        <v/>
      </c>
      <c r="S596" s="74" t="str">
        <f ca="1">IF(AND(C596="Abierto",D596="Media"),TODAY()-E596,"")</f>
        <v/>
      </c>
      <c r="T596" s="74" t="str">
        <f>IF(AND(C596="Abierto",D596="Media"),RANK(S596,$S$13:$S$767,0)+COUNTIF($S$13:S596,S596)-1+MAX(N:N,Q:Q),"")</f>
        <v/>
      </c>
      <c r="U596" s="74" t="str">
        <f>IF(AND(C596="Abierto",D596="Baja"),A596,"")</f>
        <v/>
      </c>
      <c r="V596" s="74" t="str">
        <f ca="1">IF(AND(C596="Abierto",D596="Baja"),TODAY()-E596,"")</f>
        <v/>
      </c>
      <c r="W596" s="74" t="str">
        <f>IF(AND(C596="Abierto",D596="Baja"),RANK(V596,$V$13:$V$767,0)+COUNTIF($V$13:V596,V596)-1+MAX(N:N,Q:Q,T:T),"")</f>
        <v/>
      </c>
      <c r="X596" s="139" t="str">
        <f>IF(OR(C596="Resuelto",C596=""),"",SUM(N596,Q596,T596,W596))</f>
        <v/>
      </c>
      <c r="Y596" s="139" t="str">
        <f>IF(OR(C596="Resuelto",C596=""),"",SUM(M596,P596,S596,V596))</f>
        <v/>
      </c>
      <c r="Z596" s="139" t="str">
        <f>IF(OR(C596="Resuelto",C596=""),"",SUM(L596,O596,R596,U596))</f>
        <v/>
      </c>
      <c r="AA596" s="28">
        <v>825</v>
      </c>
      <c r="AB596" s="28" t="str">
        <f t="shared" ca="1" si="35"/>
        <v/>
      </c>
      <c r="AC596" s="75" t="str">
        <f t="shared" ca="1" si="36"/>
        <v/>
      </c>
      <c r="AH596" s="78" t="str">
        <f>IF(AI596="","",MAX($AH$5:AH595)+1)</f>
        <v/>
      </c>
      <c r="AI596" s="53" t="str">
        <f>IF(G595="","",IF(COUNTIF($AI$11:AI595,G595)=0,G595,""))</f>
        <v/>
      </c>
      <c r="AJ596" s="53" t="str">
        <f t="shared" si="37"/>
        <v/>
      </c>
      <c r="AK596" s="135"/>
    </row>
    <row r="597" spans="1:37" x14ac:dyDescent="0.25">
      <c r="A597" s="136"/>
      <c r="B597" s="136"/>
      <c r="C597" s="136"/>
      <c r="D597" s="136"/>
      <c r="E597" s="137"/>
      <c r="F597" s="137"/>
      <c r="G597" s="136"/>
      <c r="H597" s="137"/>
      <c r="I597" s="140" t="str">
        <f t="shared" si="38"/>
        <v/>
      </c>
      <c r="J597" s="140"/>
      <c r="K597" s="140"/>
      <c r="L597" s="74" t="str">
        <f>IF(AND(C597="Abierto",D597="Urgente"),A597,"")</f>
        <v/>
      </c>
      <c r="M597" s="74" t="str">
        <f ca="1">IF(AND(C597="Abierto",D597="Urgente"),TODAY()-E597,"")</f>
        <v/>
      </c>
      <c r="N597" s="74" t="str">
        <f>IF(AND(C597="Abierto",D597="Urgente"),RANK(M597,$M$13:$M$767,0)+COUNTIF($M$13:M597,M597)-1,"")</f>
        <v/>
      </c>
      <c r="O597" s="74" t="str">
        <f>IF(AND(C597="Abierto",D597="Alta"),A597,"")</f>
        <v/>
      </c>
      <c r="P597" s="74" t="str">
        <f ca="1">IF(AND(C597="Abierto",D597="Alta"),TODAY()-E597,"")</f>
        <v/>
      </c>
      <c r="Q597" s="74" t="str">
        <f>IF(AND(C597="Abierto",D597="Alta"),RANK(P597,$P$13:$P$767,0)+COUNTIF($P$13:P597,P597)-1+MAX(N:N),"")</f>
        <v/>
      </c>
      <c r="R597" s="74" t="str">
        <f>IF(AND(C597="Abierto",D597="Media"),A597,"")</f>
        <v/>
      </c>
      <c r="S597" s="74" t="str">
        <f ca="1">IF(AND(C597="Abierto",D597="Media"),TODAY()-E597,"")</f>
        <v/>
      </c>
      <c r="T597" s="74" t="str">
        <f>IF(AND(C597="Abierto",D597="Media"),RANK(S597,$S$13:$S$767,0)+COUNTIF($S$13:S597,S597)-1+MAX(N:N,Q:Q),"")</f>
        <v/>
      </c>
      <c r="U597" s="74" t="str">
        <f>IF(AND(C597="Abierto",D597="Baja"),A597,"")</f>
        <v/>
      </c>
      <c r="V597" s="74" t="str">
        <f ca="1">IF(AND(C597="Abierto",D597="Baja"),TODAY()-E597,"")</f>
        <v/>
      </c>
      <c r="W597" s="74" t="str">
        <f>IF(AND(C597="Abierto",D597="Baja"),RANK(V597,$V$13:$V$767,0)+COUNTIF($V$13:V597,V597)-1+MAX(N:N,Q:Q,T:T),"")</f>
        <v/>
      </c>
      <c r="X597" s="139" t="str">
        <f>IF(OR(C597="Resuelto",C597=""),"",SUM(N597,Q597,T597,W597))</f>
        <v/>
      </c>
      <c r="Y597" s="139" t="str">
        <f>IF(OR(C597="Resuelto",C597=""),"",SUM(M597,P597,S597,V597))</f>
        <v/>
      </c>
      <c r="Z597" s="139" t="str">
        <f>IF(OR(C597="Resuelto",C597=""),"",SUM(L597,O597,R597,U597))</f>
        <v/>
      </c>
      <c r="AA597" s="28">
        <v>826</v>
      </c>
      <c r="AB597" s="28" t="str">
        <f t="shared" ca="1" si="35"/>
        <v/>
      </c>
      <c r="AC597" s="75" t="str">
        <f t="shared" ca="1" si="36"/>
        <v/>
      </c>
      <c r="AH597" s="78" t="str">
        <f>IF(AI597="","",MAX($AH$5:AH596)+1)</f>
        <v/>
      </c>
      <c r="AI597" s="53" t="str">
        <f>IF(G596="","",IF(COUNTIF($AI$11:AI596,G596)=0,G596,""))</f>
        <v/>
      </c>
      <c r="AJ597" s="53" t="str">
        <f t="shared" si="37"/>
        <v/>
      </c>
      <c r="AK597" s="135"/>
    </row>
    <row r="598" spans="1:37" x14ac:dyDescent="0.25">
      <c r="A598" s="136"/>
      <c r="B598" s="136"/>
      <c r="C598" s="136"/>
      <c r="D598" s="136"/>
      <c r="E598" s="137"/>
      <c r="F598" s="137"/>
      <c r="G598" s="136"/>
      <c r="H598" s="137"/>
      <c r="I598" s="140" t="str">
        <f t="shared" si="38"/>
        <v/>
      </c>
      <c r="J598" s="140"/>
      <c r="K598" s="140"/>
      <c r="L598" s="74" t="str">
        <f>IF(AND(C598="Abierto",D598="Urgente"),A598,"")</f>
        <v/>
      </c>
      <c r="M598" s="74" t="str">
        <f ca="1">IF(AND(C598="Abierto",D598="Urgente"),TODAY()-E598,"")</f>
        <v/>
      </c>
      <c r="N598" s="74" t="str">
        <f>IF(AND(C598="Abierto",D598="Urgente"),RANK(M598,$M$13:$M$767,0)+COUNTIF($M$13:M598,M598)-1,"")</f>
        <v/>
      </c>
      <c r="O598" s="74" t="str">
        <f>IF(AND(C598="Abierto",D598="Alta"),A598,"")</f>
        <v/>
      </c>
      <c r="P598" s="74" t="str">
        <f ca="1">IF(AND(C598="Abierto",D598="Alta"),TODAY()-E598,"")</f>
        <v/>
      </c>
      <c r="Q598" s="74" t="str">
        <f>IF(AND(C598="Abierto",D598="Alta"),RANK(P598,$P$13:$P$767,0)+COUNTIF($P$13:P598,P598)-1+MAX(N:N),"")</f>
        <v/>
      </c>
      <c r="R598" s="74" t="str">
        <f>IF(AND(C598="Abierto",D598="Media"),A598,"")</f>
        <v/>
      </c>
      <c r="S598" s="74" t="str">
        <f ca="1">IF(AND(C598="Abierto",D598="Media"),TODAY()-E598,"")</f>
        <v/>
      </c>
      <c r="T598" s="74" t="str">
        <f>IF(AND(C598="Abierto",D598="Media"),RANK(S598,$S$13:$S$767,0)+COUNTIF($S$13:S598,S598)-1+MAX(N:N,Q:Q),"")</f>
        <v/>
      </c>
      <c r="U598" s="74" t="str">
        <f>IF(AND(C598="Abierto",D598="Baja"),A598,"")</f>
        <v/>
      </c>
      <c r="V598" s="74" t="str">
        <f ca="1">IF(AND(C598="Abierto",D598="Baja"),TODAY()-E598,"")</f>
        <v/>
      </c>
      <c r="W598" s="74" t="str">
        <f>IF(AND(C598="Abierto",D598="Baja"),RANK(V598,$V$13:$V$767,0)+COUNTIF($V$13:V598,V598)-1+MAX(N:N,Q:Q,T:T),"")</f>
        <v/>
      </c>
      <c r="X598" s="139" t="str">
        <f>IF(OR(C598="Resuelto",C598=""),"",SUM(N598,Q598,T598,W598))</f>
        <v/>
      </c>
      <c r="Y598" s="139" t="str">
        <f>IF(OR(C598="Resuelto",C598=""),"",SUM(M598,P598,S598,V598))</f>
        <v/>
      </c>
      <c r="Z598" s="139" t="str">
        <f>IF(OR(C598="Resuelto",C598=""),"",SUM(L598,O598,R598,U598))</f>
        <v/>
      </c>
      <c r="AA598" s="28">
        <v>827</v>
      </c>
      <c r="AB598" s="28" t="str">
        <f t="shared" ca="1" si="35"/>
        <v/>
      </c>
      <c r="AC598" s="75" t="str">
        <f t="shared" ca="1" si="36"/>
        <v/>
      </c>
      <c r="AH598" s="78" t="str">
        <f>IF(AI598="","",MAX($AH$5:AH597)+1)</f>
        <v/>
      </c>
      <c r="AI598" s="53" t="str">
        <f>IF(G597="","",IF(COUNTIF($AI$11:AI597,G597)=0,G597,""))</f>
        <v/>
      </c>
      <c r="AJ598" s="53" t="str">
        <f t="shared" si="37"/>
        <v/>
      </c>
      <c r="AK598" s="135"/>
    </row>
    <row r="599" spans="1:37" x14ac:dyDescent="0.25">
      <c r="A599" s="136"/>
      <c r="B599" s="136"/>
      <c r="C599" s="136"/>
      <c r="D599" s="136"/>
      <c r="E599" s="137"/>
      <c r="F599" s="137"/>
      <c r="G599" s="136"/>
      <c r="H599" s="137"/>
      <c r="I599" s="140" t="str">
        <f t="shared" si="38"/>
        <v/>
      </c>
      <c r="J599" s="140"/>
      <c r="K599" s="140"/>
      <c r="L599" s="74" t="str">
        <f>IF(AND(C599="Abierto",D599="Urgente"),A599,"")</f>
        <v/>
      </c>
      <c r="M599" s="74" t="str">
        <f ca="1">IF(AND(C599="Abierto",D599="Urgente"),TODAY()-E599,"")</f>
        <v/>
      </c>
      <c r="N599" s="74" t="str">
        <f>IF(AND(C599="Abierto",D599="Urgente"),RANK(M599,$M$13:$M$767,0)+COUNTIF($M$13:M599,M599)-1,"")</f>
        <v/>
      </c>
      <c r="O599" s="74" t="str">
        <f>IF(AND(C599="Abierto",D599="Alta"),A599,"")</f>
        <v/>
      </c>
      <c r="P599" s="74" t="str">
        <f ca="1">IF(AND(C599="Abierto",D599="Alta"),TODAY()-E599,"")</f>
        <v/>
      </c>
      <c r="Q599" s="74" t="str">
        <f>IF(AND(C599="Abierto",D599="Alta"),RANK(P599,$P$13:$P$767,0)+COUNTIF($P$13:P599,P599)-1+MAX(N:N),"")</f>
        <v/>
      </c>
      <c r="R599" s="74" t="str">
        <f>IF(AND(C599="Abierto",D599="Media"),A599,"")</f>
        <v/>
      </c>
      <c r="S599" s="74" t="str">
        <f ca="1">IF(AND(C599="Abierto",D599="Media"),TODAY()-E599,"")</f>
        <v/>
      </c>
      <c r="T599" s="74" t="str">
        <f>IF(AND(C599="Abierto",D599="Media"),RANK(S599,$S$13:$S$767,0)+COUNTIF($S$13:S599,S599)-1+MAX(N:N,Q:Q),"")</f>
        <v/>
      </c>
      <c r="U599" s="74" t="str">
        <f>IF(AND(C599="Abierto",D599="Baja"),A599,"")</f>
        <v/>
      </c>
      <c r="V599" s="74" t="str">
        <f ca="1">IF(AND(C599="Abierto",D599="Baja"),TODAY()-E599,"")</f>
        <v/>
      </c>
      <c r="W599" s="74" t="str">
        <f>IF(AND(C599="Abierto",D599="Baja"),RANK(V599,$V$13:$V$767,0)+COUNTIF($V$13:V599,V599)-1+MAX(N:N,Q:Q,T:T),"")</f>
        <v/>
      </c>
      <c r="X599" s="139" t="str">
        <f>IF(OR(C599="Resuelto",C599=""),"",SUM(N599,Q599,T599,W599))</f>
        <v/>
      </c>
      <c r="Y599" s="139" t="str">
        <f>IF(OR(C599="Resuelto",C599=""),"",SUM(M599,P599,S599,V599))</f>
        <v/>
      </c>
      <c r="Z599" s="139" t="str">
        <f>IF(OR(C599="Resuelto",C599=""),"",SUM(L599,O599,R599,U599))</f>
        <v/>
      </c>
      <c r="AA599" s="28">
        <v>828</v>
      </c>
      <c r="AB599" s="28" t="str">
        <f t="shared" ca="1" si="35"/>
        <v/>
      </c>
      <c r="AC599" s="75" t="str">
        <f t="shared" ca="1" si="36"/>
        <v/>
      </c>
      <c r="AH599" s="78" t="str">
        <f>IF(AI599="","",MAX($AH$5:AH598)+1)</f>
        <v/>
      </c>
      <c r="AI599" s="53" t="str">
        <f>IF(G598="","",IF(COUNTIF($AI$11:AI598,G598)=0,G598,""))</f>
        <v/>
      </c>
      <c r="AJ599" s="53" t="str">
        <f t="shared" si="37"/>
        <v/>
      </c>
      <c r="AK599" s="135"/>
    </row>
    <row r="600" spans="1:37" x14ac:dyDescent="0.25">
      <c r="A600" s="136"/>
      <c r="B600" s="136"/>
      <c r="C600" s="136"/>
      <c r="D600" s="136"/>
      <c r="E600" s="137"/>
      <c r="F600" s="137"/>
      <c r="G600" s="136"/>
      <c r="H600" s="137"/>
      <c r="I600" s="140" t="str">
        <f t="shared" si="38"/>
        <v/>
      </c>
      <c r="J600" s="140"/>
      <c r="K600" s="140"/>
      <c r="L600" s="74" t="str">
        <f>IF(AND(C600="Abierto",D600="Urgente"),A600,"")</f>
        <v/>
      </c>
      <c r="M600" s="74" t="str">
        <f ca="1">IF(AND(C600="Abierto",D600="Urgente"),TODAY()-E600,"")</f>
        <v/>
      </c>
      <c r="N600" s="74" t="str">
        <f>IF(AND(C600="Abierto",D600="Urgente"),RANK(M600,$M$13:$M$767,0)+COUNTIF($M$13:M600,M600)-1,"")</f>
        <v/>
      </c>
      <c r="O600" s="74" t="str">
        <f>IF(AND(C600="Abierto",D600="Alta"),A600,"")</f>
        <v/>
      </c>
      <c r="P600" s="74" t="str">
        <f ca="1">IF(AND(C600="Abierto",D600="Alta"),TODAY()-E600,"")</f>
        <v/>
      </c>
      <c r="Q600" s="74" t="str">
        <f>IF(AND(C600="Abierto",D600="Alta"),RANK(P600,$P$13:$P$767,0)+COUNTIF($P$13:P600,P600)-1+MAX(N:N),"")</f>
        <v/>
      </c>
      <c r="R600" s="74" t="str">
        <f>IF(AND(C600="Abierto",D600="Media"),A600,"")</f>
        <v/>
      </c>
      <c r="S600" s="74" t="str">
        <f ca="1">IF(AND(C600="Abierto",D600="Media"),TODAY()-E600,"")</f>
        <v/>
      </c>
      <c r="T600" s="74" t="str">
        <f>IF(AND(C600="Abierto",D600="Media"),RANK(S600,$S$13:$S$767,0)+COUNTIF($S$13:S600,S600)-1+MAX(N:N,Q:Q),"")</f>
        <v/>
      </c>
      <c r="U600" s="74" t="str">
        <f>IF(AND(C600="Abierto",D600="Baja"),A600,"")</f>
        <v/>
      </c>
      <c r="V600" s="74" t="str">
        <f ca="1">IF(AND(C600="Abierto",D600="Baja"),TODAY()-E600,"")</f>
        <v/>
      </c>
      <c r="W600" s="74" t="str">
        <f>IF(AND(C600="Abierto",D600="Baja"),RANK(V600,$V$13:$V$767,0)+COUNTIF($V$13:V600,V600)-1+MAX(N:N,Q:Q,T:T),"")</f>
        <v/>
      </c>
      <c r="X600" s="139" t="str">
        <f>IF(OR(C600="Resuelto",C600=""),"",SUM(N600,Q600,T600,W600))</f>
        <v/>
      </c>
      <c r="Y600" s="139" t="str">
        <f>IF(OR(C600="Resuelto",C600=""),"",SUM(M600,P600,S600,V600))</f>
        <v/>
      </c>
      <c r="Z600" s="139" t="str">
        <f>IF(OR(C600="Resuelto",C600=""),"",SUM(L600,O600,R600,U600))</f>
        <v/>
      </c>
      <c r="AA600" s="28">
        <v>829</v>
      </c>
      <c r="AB600" s="28" t="str">
        <f t="shared" ca="1" si="35"/>
        <v/>
      </c>
      <c r="AC600" s="75" t="str">
        <f t="shared" ca="1" si="36"/>
        <v/>
      </c>
      <c r="AH600" s="78" t="str">
        <f>IF(AI600="","",MAX($AH$5:AH599)+1)</f>
        <v/>
      </c>
      <c r="AI600" s="53" t="str">
        <f>IF(G599="","",IF(COUNTIF($AI$11:AI599,G599)=0,G599,""))</f>
        <v/>
      </c>
      <c r="AJ600" s="53" t="str">
        <f t="shared" si="37"/>
        <v/>
      </c>
      <c r="AK600" s="135"/>
    </row>
    <row r="601" spans="1:37" x14ac:dyDescent="0.25">
      <c r="A601" s="136"/>
      <c r="B601" s="136"/>
      <c r="C601" s="136"/>
      <c r="D601" s="136"/>
      <c r="E601" s="137"/>
      <c r="F601" s="137"/>
      <c r="G601" s="136"/>
      <c r="H601" s="137"/>
      <c r="I601" s="140" t="str">
        <f t="shared" si="38"/>
        <v/>
      </c>
      <c r="J601" s="140"/>
      <c r="K601" s="140"/>
      <c r="L601" s="74" t="str">
        <f>IF(AND(C601="Abierto",D601="Urgente"),A601,"")</f>
        <v/>
      </c>
      <c r="M601" s="74" t="str">
        <f ca="1">IF(AND(C601="Abierto",D601="Urgente"),TODAY()-E601,"")</f>
        <v/>
      </c>
      <c r="N601" s="74" t="str">
        <f>IF(AND(C601="Abierto",D601="Urgente"),RANK(M601,$M$13:$M$767,0)+COUNTIF($M$13:M601,M601)-1,"")</f>
        <v/>
      </c>
      <c r="O601" s="74" t="str">
        <f>IF(AND(C601="Abierto",D601="Alta"),A601,"")</f>
        <v/>
      </c>
      <c r="P601" s="74" t="str">
        <f ca="1">IF(AND(C601="Abierto",D601="Alta"),TODAY()-E601,"")</f>
        <v/>
      </c>
      <c r="Q601" s="74" t="str">
        <f>IF(AND(C601="Abierto",D601="Alta"),RANK(P601,$P$13:$P$767,0)+COUNTIF($P$13:P601,P601)-1+MAX(N:N),"")</f>
        <v/>
      </c>
      <c r="R601" s="74" t="str">
        <f>IF(AND(C601="Abierto",D601="Media"),A601,"")</f>
        <v/>
      </c>
      <c r="S601" s="74" t="str">
        <f ca="1">IF(AND(C601="Abierto",D601="Media"),TODAY()-E601,"")</f>
        <v/>
      </c>
      <c r="T601" s="74" t="str">
        <f>IF(AND(C601="Abierto",D601="Media"),RANK(S601,$S$13:$S$767,0)+COUNTIF($S$13:S601,S601)-1+MAX(N:N,Q:Q),"")</f>
        <v/>
      </c>
      <c r="U601" s="74" t="str">
        <f>IF(AND(C601="Abierto",D601="Baja"),A601,"")</f>
        <v/>
      </c>
      <c r="V601" s="74" t="str">
        <f ca="1">IF(AND(C601="Abierto",D601="Baja"),TODAY()-E601,"")</f>
        <v/>
      </c>
      <c r="W601" s="74" t="str">
        <f>IF(AND(C601="Abierto",D601="Baja"),RANK(V601,$V$13:$V$767,0)+COUNTIF($V$13:V601,V601)-1+MAX(N:N,Q:Q,T:T),"")</f>
        <v/>
      </c>
      <c r="X601" s="139" t="str">
        <f>IF(OR(C601="Resuelto",C601=""),"",SUM(N601,Q601,T601,W601))</f>
        <v/>
      </c>
      <c r="Y601" s="139" t="str">
        <f>IF(OR(C601="Resuelto",C601=""),"",SUM(M601,P601,S601,V601))</f>
        <v/>
      </c>
      <c r="Z601" s="139" t="str">
        <f>IF(OR(C601="Resuelto",C601=""),"",SUM(L601,O601,R601,U601))</f>
        <v/>
      </c>
      <c r="AA601" s="28">
        <v>830</v>
      </c>
      <c r="AB601" s="28" t="str">
        <f t="shared" ca="1" si="35"/>
        <v/>
      </c>
      <c r="AC601" s="75" t="str">
        <f t="shared" ca="1" si="36"/>
        <v/>
      </c>
      <c r="AH601" s="78" t="str">
        <f>IF(AI601="","",MAX($AH$5:AH600)+1)</f>
        <v/>
      </c>
      <c r="AI601" s="53" t="str">
        <f>IF(G600="","",IF(COUNTIF($AI$11:AI600,G600)=0,G600,""))</f>
        <v/>
      </c>
      <c r="AJ601" s="53" t="str">
        <f t="shared" si="37"/>
        <v/>
      </c>
      <c r="AK601" s="135"/>
    </row>
    <row r="602" spans="1:37" x14ac:dyDescent="0.25">
      <c r="A602" s="136"/>
      <c r="B602" s="136"/>
      <c r="C602" s="136"/>
      <c r="D602" s="136"/>
      <c r="E602" s="137"/>
      <c r="F602" s="137"/>
      <c r="G602" s="136"/>
      <c r="H602" s="137"/>
      <c r="I602" s="140" t="str">
        <f t="shared" si="38"/>
        <v/>
      </c>
      <c r="J602" s="140"/>
      <c r="K602" s="140"/>
      <c r="L602" s="74" t="str">
        <f>IF(AND(C602="Abierto",D602="Urgente"),A602,"")</f>
        <v/>
      </c>
      <c r="M602" s="74" t="str">
        <f ca="1">IF(AND(C602="Abierto",D602="Urgente"),TODAY()-E602,"")</f>
        <v/>
      </c>
      <c r="N602" s="74" t="str">
        <f>IF(AND(C602="Abierto",D602="Urgente"),RANK(M602,$M$13:$M$767,0)+COUNTIF($M$13:M602,M602)-1,"")</f>
        <v/>
      </c>
      <c r="O602" s="74" t="str">
        <f>IF(AND(C602="Abierto",D602="Alta"),A602,"")</f>
        <v/>
      </c>
      <c r="P602" s="74" t="str">
        <f ca="1">IF(AND(C602="Abierto",D602="Alta"),TODAY()-E602,"")</f>
        <v/>
      </c>
      <c r="Q602" s="74" t="str">
        <f>IF(AND(C602="Abierto",D602="Alta"),RANK(P602,$P$13:$P$767,0)+COUNTIF($P$13:P602,P602)-1+MAX(N:N),"")</f>
        <v/>
      </c>
      <c r="R602" s="74" t="str">
        <f>IF(AND(C602="Abierto",D602="Media"),A602,"")</f>
        <v/>
      </c>
      <c r="S602" s="74" t="str">
        <f ca="1">IF(AND(C602="Abierto",D602="Media"),TODAY()-E602,"")</f>
        <v/>
      </c>
      <c r="T602" s="74" t="str">
        <f>IF(AND(C602="Abierto",D602="Media"),RANK(S602,$S$13:$S$767,0)+COUNTIF($S$13:S602,S602)-1+MAX(N:N,Q:Q),"")</f>
        <v/>
      </c>
      <c r="U602" s="74" t="str">
        <f>IF(AND(C602="Abierto",D602="Baja"),A602,"")</f>
        <v/>
      </c>
      <c r="V602" s="74" t="str">
        <f ca="1">IF(AND(C602="Abierto",D602="Baja"),TODAY()-E602,"")</f>
        <v/>
      </c>
      <c r="W602" s="74" t="str">
        <f>IF(AND(C602="Abierto",D602="Baja"),RANK(V602,$V$13:$V$767,0)+COUNTIF($V$13:V602,V602)-1+MAX(N:N,Q:Q,T:T),"")</f>
        <v/>
      </c>
      <c r="X602" s="139" t="str">
        <f>IF(OR(C602="Resuelto",C602=""),"",SUM(N602,Q602,T602,W602))</f>
        <v/>
      </c>
      <c r="Y602" s="139" t="str">
        <f>IF(OR(C602="Resuelto",C602=""),"",SUM(M602,P602,S602,V602))</f>
        <v/>
      </c>
      <c r="Z602" s="139" t="str">
        <f>IF(OR(C602="Resuelto",C602=""),"",SUM(L602,O602,R602,U602))</f>
        <v/>
      </c>
      <c r="AA602" s="28">
        <v>831</v>
      </c>
      <c r="AB602" s="28" t="str">
        <f t="shared" ca="1" si="35"/>
        <v/>
      </c>
      <c r="AC602" s="75" t="str">
        <f t="shared" ca="1" si="36"/>
        <v/>
      </c>
      <c r="AH602" s="78" t="str">
        <f>IF(AI602="","",MAX($AH$5:AH601)+1)</f>
        <v/>
      </c>
      <c r="AI602" s="53" t="str">
        <f>IF(G601="","",IF(COUNTIF($AI$11:AI601,G601)=0,G601,""))</f>
        <v/>
      </c>
      <c r="AJ602" s="53" t="str">
        <f t="shared" si="37"/>
        <v/>
      </c>
      <c r="AK602" s="135"/>
    </row>
    <row r="603" spans="1:37" x14ac:dyDescent="0.25">
      <c r="A603" s="136"/>
      <c r="B603" s="136"/>
      <c r="C603" s="136"/>
      <c r="D603" s="136"/>
      <c r="E603" s="137"/>
      <c r="F603" s="137"/>
      <c r="G603" s="136"/>
      <c r="H603" s="137"/>
      <c r="I603" s="140" t="str">
        <f t="shared" si="38"/>
        <v/>
      </c>
      <c r="J603" s="140"/>
      <c r="K603" s="140"/>
      <c r="L603" s="74" t="str">
        <f>IF(AND(C603="Abierto",D603="Urgente"),A603,"")</f>
        <v/>
      </c>
      <c r="M603" s="74" t="str">
        <f ca="1">IF(AND(C603="Abierto",D603="Urgente"),TODAY()-E603,"")</f>
        <v/>
      </c>
      <c r="N603" s="74" t="str">
        <f>IF(AND(C603="Abierto",D603="Urgente"),RANK(M603,$M$13:$M$767,0)+COUNTIF($M$13:M603,M603)-1,"")</f>
        <v/>
      </c>
      <c r="O603" s="74" t="str">
        <f>IF(AND(C603="Abierto",D603="Alta"),A603,"")</f>
        <v/>
      </c>
      <c r="P603" s="74" t="str">
        <f ca="1">IF(AND(C603="Abierto",D603="Alta"),TODAY()-E603,"")</f>
        <v/>
      </c>
      <c r="Q603" s="74" t="str">
        <f>IF(AND(C603="Abierto",D603="Alta"),RANK(P603,$P$13:$P$767,0)+COUNTIF($P$13:P603,P603)-1+MAX(N:N),"")</f>
        <v/>
      </c>
      <c r="R603" s="74" t="str">
        <f>IF(AND(C603="Abierto",D603="Media"),A603,"")</f>
        <v/>
      </c>
      <c r="S603" s="74" t="str">
        <f ca="1">IF(AND(C603="Abierto",D603="Media"),TODAY()-E603,"")</f>
        <v/>
      </c>
      <c r="T603" s="74" t="str">
        <f>IF(AND(C603="Abierto",D603="Media"),RANK(S603,$S$13:$S$767,0)+COUNTIF($S$13:S603,S603)-1+MAX(N:N,Q:Q),"")</f>
        <v/>
      </c>
      <c r="U603" s="74" t="str">
        <f>IF(AND(C603="Abierto",D603="Baja"),A603,"")</f>
        <v/>
      </c>
      <c r="V603" s="74" t="str">
        <f ca="1">IF(AND(C603="Abierto",D603="Baja"),TODAY()-E603,"")</f>
        <v/>
      </c>
      <c r="W603" s="74" t="str">
        <f>IF(AND(C603="Abierto",D603="Baja"),RANK(V603,$V$13:$V$767,0)+COUNTIF($V$13:V603,V603)-1+MAX(N:N,Q:Q,T:T),"")</f>
        <v/>
      </c>
      <c r="X603" s="139" t="str">
        <f>IF(OR(C603="Resuelto",C603=""),"",SUM(N603,Q603,T603,W603))</f>
        <v/>
      </c>
      <c r="Y603" s="139" t="str">
        <f>IF(OR(C603="Resuelto",C603=""),"",SUM(M603,P603,S603,V603))</f>
        <v/>
      </c>
      <c r="Z603" s="139" t="str">
        <f>IF(OR(C603="Resuelto",C603=""),"",SUM(L603,O603,R603,U603))</f>
        <v/>
      </c>
      <c r="AA603" s="28">
        <v>832</v>
      </c>
      <c r="AB603" s="28" t="str">
        <f t="shared" ca="1" si="35"/>
        <v/>
      </c>
      <c r="AC603" s="75" t="str">
        <f t="shared" ca="1" si="36"/>
        <v/>
      </c>
      <c r="AH603" s="78" t="str">
        <f>IF(AI603="","",MAX($AH$5:AH602)+1)</f>
        <v/>
      </c>
      <c r="AI603" s="53" t="str">
        <f>IF(G602="","",IF(COUNTIF($AI$11:AI602,G602)=0,G602,""))</f>
        <v/>
      </c>
      <c r="AJ603" s="53" t="str">
        <f t="shared" si="37"/>
        <v/>
      </c>
      <c r="AK603" s="135"/>
    </row>
    <row r="604" spans="1:37" x14ac:dyDescent="0.25">
      <c r="A604" s="136"/>
      <c r="B604" s="136"/>
      <c r="C604" s="136"/>
      <c r="D604" s="136"/>
      <c r="E604" s="137"/>
      <c r="F604" s="137"/>
      <c r="G604" s="136"/>
      <c r="H604" s="137"/>
      <c r="I604" s="140" t="str">
        <f t="shared" si="38"/>
        <v/>
      </c>
      <c r="J604" s="140"/>
      <c r="K604" s="140"/>
      <c r="L604" s="74" t="str">
        <f>IF(AND(C604="Abierto",D604="Urgente"),A604,"")</f>
        <v/>
      </c>
      <c r="M604" s="74" t="str">
        <f ca="1">IF(AND(C604="Abierto",D604="Urgente"),TODAY()-E604,"")</f>
        <v/>
      </c>
      <c r="N604" s="74" t="str">
        <f>IF(AND(C604="Abierto",D604="Urgente"),RANK(M604,$M$13:$M$767,0)+COUNTIF($M$13:M604,M604)-1,"")</f>
        <v/>
      </c>
      <c r="O604" s="74" t="str">
        <f>IF(AND(C604="Abierto",D604="Alta"),A604,"")</f>
        <v/>
      </c>
      <c r="P604" s="74" t="str">
        <f ca="1">IF(AND(C604="Abierto",D604="Alta"),TODAY()-E604,"")</f>
        <v/>
      </c>
      <c r="Q604" s="74" t="str">
        <f>IF(AND(C604="Abierto",D604="Alta"),RANK(P604,$P$13:$P$767,0)+COUNTIF($P$13:P604,P604)-1+MAX(N:N),"")</f>
        <v/>
      </c>
      <c r="R604" s="74" t="str">
        <f>IF(AND(C604="Abierto",D604="Media"),A604,"")</f>
        <v/>
      </c>
      <c r="S604" s="74" t="str">
        <f ca="1">IF(AND(C604="Abierto",D604="Media"),TODAY()-E604,"")</f>
        <v/>
      </c>
      <c r="T604" s="74" t="str">
        <f>IF(AND(C604="Abierto",D604="Media"),RANK(S604,$S$13:$S$767,0)+COUNTIF($S$13:S604,S604)-1+MAX(N:N,Q:Q),"")</f>
        <v/>
      </c>
      <c r="U604" s="74" t="str">
        <f>IF(AND(C604="Abierto",D604="Baja"),A604,"")</f>
        <v/>
      </c>
      <c r="V604" s="74" t="str">
        <f ca="1">IF(AND(C604="Abierto",D604="Baja"),TODAY()-E604,"")</f>
        <v/>
      </c>
      <c r="W604" s="74" t="str">
        <f>IF(AND(C604="Abierto",D604="Baja"),RANK(V604,$V$13:$V$767,0)+COUNTIF($V$13:V604,V604)-1+MAX(N:N,Q:Q,T:T),"")</f>
        <v/>
      </c>
      <c r="X604" s="139" t="str">
        <f>IF(OR(C604="Resuelto",C604=""),"",SUM(N604,Q604,T604,W604))</f>
        <v/>
      </c>
      <c r="Y604" s="139" t="str">
        <f>IF(OR(C604="Resuelto",C604=""),"",SUM(M604,P604,S604,V604))</f>
        <v/>
      </c>
      <c r="Z604" s="139" t="str">
        <f>IF(OR(C604="Resuelto",C604=""),"",SUM(L604,O604,R604,U604))</f>
        <v/>
      </c>
      <c r="AA604" s="28">
        <v>833</v>
      </c>
      <c r="AB604" s="28" t="str">
        <f t="shared" ca="1" si="35"/>
        <v/>
      </c>
      <c r="AC604" s="75" t="str">
        <f t="shared" ca="1" si="36"/>
        <v/>
      </c>
      <c r="AH604" s="78" t="str">
        <f>IF(AI604="","",MAX($AH$5:AH603)+1)</f>
        <v/>
      </c>
      <c r="AI604" s="53" t="str">
        <f>IF(G603="","",IF(COUNTIF($AI$11:AI603,G603)=0,G603,""))</f>
        <v/>
      </c>
      <c r="AJ604" s="53" t="str">
        <f t="shared" si="37"/>
        <v/>
      </c>
      <c r="AK604" s="135"/>
    </row>
    <row r="605" spans="1:37" x14ac:dyDescent="0.25">
      <c r="A605" s="136"/>
      <c r="B605" s="136"/>
      <c r="C605" s="136"/>
      <c r="D605" s="136"/>
      <c r="E605" s="137"/>
      <c r="F605" s="137"/>
      <c r="G605" s="136"/>
      <c r="H605" s="137"/>
      <c r="I605" s="140" t="str">
        <f t="shared" si="38"/>
        <v/>
      </c>
      <c r="J605" s="140"/>
      <c r="K605" s="140"/>
      <c r="L605" s="74" t="str">
        <f>IF(AND(C605="Abierto",D605="Urgente"),A605,"")</f>
        <v/>
      </c>
      <c r="M605" s="74" t="str">
        <f ca="1">IF(AND(C605="Abierto",D605="Urgente"),TODAY()-E605,"")</f>
        <v/>
      </c>
      <c r="N605" s="74" t="str">
        <f>IF(AND(C605="Abierto",D605="Urgente"),RANK(M605,$M$13:$M$767,0)+COUNTIF($M$13:M605,M605)-1,"")</f>
        <v/>
      </c>
      <c r="O605" s="74" t="str">
        <f>IF(AND(C605="Abierto",D605="Alta"),A605,"")</f>
        <v/>
      </c>
      <c r="P605" s="74" t="str">
        <f ca="1">IF(AND(C605="Abierto",D605="Alta"),TODAY()-E605,"")</f>
        <v/>
      </c>
      <c r="Q605" s="74" t="str">
        <f>IF(AND(C605="Abierto",D605="Alta"),RANK(P605,$P$13:$P$767,0)+COUNTIF($P$13:P605,P605)-1+MAX(N:N),"")</f>
        <v/>
      </c>
      <c r="R605" s="74" t="str">
        <f>IF(AND(C605="Abierto",D605="Media"),A605,"")</f>
        <v/>
      </c>
      <c r="S605" s="74" t="str">
        <f ca="1">IF(AND(C605="Abierto",D605="Media"),TODAY()-E605,"")</f>
        <v/>
      </c>
      <c r="T605" s="74" t="str">
        <f>IF(AND(C605="Abierto",D605="Media"),RANK(S605,$S$13:$S$767,0)+COUNTIF($S$13:S605,S605)-1+MAX(N:N,Q:Q),"")</f>
        <v/>
      </c>
      <c r="U605" s="74" t="str">
        <f>IF(AND(C605="Abierto",D605="Baja"),A605,"")</f>
        <v/>
      </c>
      <c r="V605" s="74" t="str">
        <f ca="1">IF(AND(C605="Abierto",D605="Baja"),TODAY()-E605,"")</f>
        <v/>
      </c>
      <c r="W605" s="74" t="str">
        <f>IF(AND(C605="Abierto",D605="Baja"),RANK(V605,$V$13:$V$767,0)+COUNTIF($V$13:V605,V605)-1+MAX(N:N,Q:Q,T:T),"")</f>
        <v/>
      </c>
      <c r="X605" s="139" t="str">
        <f>IF(OR(C605="Resuelto",C605=""),"",SUM(N605,Q605,T605,W605))</f>
        <v/>
      </c>
      <c r="Y605" s="139" t="str">
        <f>IF(OR(C605="Resuelto",C605=""),"",SUM(M605,P605,S605,V605))</f>
        <v/>
      </c>
      <c r="Z605" s="139" t="str">
        <f>IF(OR(C605="Resuelto",C605=""),"",SUM(L605,O605,R605,U605))</f>
        <v/>
      </c>
      <c r="AA605" s="28">
        <v>834</v>
      </c>
      <c r="AB605" s="28" t="str">
        <f t="shared" ca="1" si="35"/>
        <v/>
      </c>
      <c r="AC605" s="75" t="str">
        <f t="shared" ca="1" si="36"/>
        <v/>
      </c>
      <c r="AH605" s="78" t="str">
        <f>IF(AI605="","",MAX($AH$5:AH604)+1)</f>
        <v/>
      </c>
      <c r="AI605" s="53" t="str">
        <f>IF(G604="","",IF(COUNTIF($AI$11:AI604,G604)=0,G604,""))</f>
        <v/>
      </c>
      <c r="AJ605" s="53" t="str">
        <f t="shared" si="37"/>
        <v/>
      </c>
      <c r="AK605" s="135"/>
    </row>
    <row r="606" spans="1:37" x14ac:dyDescent="0.25">
      <c r="A606" s="136"/>
      <c r="B606" s="136"/>
      <c r="C606" s="136"/>
      <c r="D606" s="136"/>
      <c r="E606" s="137"/>
      <c r="F606" s="137"/>
      <c r="G606" s="136"/>
      <c r="H606" s="137"/>
      <c r="I606" s="140" t="str">
        <f t="shared" si="38"/>
        <v/>
      </c>
      <c r="J606" s="140"/>
      <c r="K606" s="140"/>
      <c r="L606" s="74" t="str">
        <f>IF(AND(C606="Abierto",D606="Urgente"),A606,"")</f>
        <v/>
      </c>
      <c r="M606" s="74" t="str">
        <f ca="1">IF(AND(C606="Abierto",D606="Urgente"),TODAY()-E606,"")</f>
        <v/>
      </c>
      <c r="N606" s="74" t="str">
        <f>IF(AND(C606="Abierto",D606="Urgente"),RANK(M606,$M$13:$M$767,0)+COUNTIF($M$13:M606,M606)-1,"")</f>
        <v/>
      </c>
      <c r="O606" s="74" t="str">
        <f>IF(AND(C606="Abierto",D606="Alta"),A606,"")</f>
        <v/>
      </c>
      <c r="P606" s="74" t="str">
        <f ca="1">IF(AND(C606="Abierto",D606="Alta"),TODAY()-E606,"")</f>
        <v/>
      </c>
      <c r="Q606" s="74" t="str">
        <f>IF(AND(C606="Abierto",D606="Alta"),RANK(P606,$P$13:$P$767,0)+COUNTIF($P$13:P606,P606)-1+MAX(N:N),"")</f>
        <v/>
      </c>
      <c r="R606" s="74" t="str">
        <f>IF(AND(C606="Abierto",D606="Media"),A606,"")</f>
        <v/>
      </c>
      <c r="S606" s="74" t="str">
        <f ca="1">IF(AND(C606="Abierto",D606="Media"),TODAY()-E606,"")</f>
        <v/>
      </c>
      <c r="T606" s="74" t="str">
        <f>IF(AND(C606="Abierto",D606="Media"),RANK(S606,$S$13:$S$767,0)+COUNTIF($S$13:S606,S606)-1+MAX(N:N,Q:Q),"")</f>
        <v/>
      </c>
      <c r="U606" s="74" t="str">
        <f>IF(AND(C606="Abierto",D606="Baja"),A606,"")</f>
        <v/>
      </c>
      <c r="V606" s="74" t="str">
        <f ca="1">IF(AND(C606="Abierto",D606="Baja"),TODAY()-E606,"")</f>
        <v/>
      </c>
      <c r="W606" s="74" t="str">
        <f>IF(AND(C606="Abierto",D606="Baja"),RANK(V606,$V$13:$V$767,0)+COUNTIF($V$13:V606,V606)-1+MAX(N:N,Q:Q,T:T),"")</f>
        <v/>
      </c>
      <c r="X606" s="139" t="str">
        <f>IF(OR(C606="Resuelto",C606=""),"",SUM(N606,Q606,T606,W606))</f>
        <v/>
      </c>
      <c r="Y606" s="139" t="str">
        <f>IF(OR(C606="Resuelto",C606=""),"",SUM(M606,P606,S606,V606))</f>
        <v/>
      </c>
      <c r="Z606" s="139" t="str">
        <f>IF(OR(C606="Resuelto",C606=""),"",SUM(L606,O606,R606,U606))</f>
        <v/>
      </c>
      <c r="AA606" s="28">
        <v>835</v>
      </c>
      <c r="AB606" s="28" t="str">
        <f t="shared" ca="1" si="35"/>
        <v/>
      </c>
      <c r="AC606" s="75" t="str">
        <f t="shared" ca="1" si="36"/>
        <v/>
      </c>
      <c r="AH606" s="78" t="str">
        <f>IF(AI606="","",MAX($AH$5:AH605)+1)</f>
        <v/>
      </c>
      <c r="AI606" s="53" t="str">
        <f>IF(G605="","",IF(COUNTIF($AI$11:AI605,G605)=0,G605,""))</f>
        <v/>
      </c>
      <c r="AJ606" s="53" t="str">
        <f t="shared" si="37"/>
        <v/>
      </c>
      <c r="AK606" s="135"/>
    </row>
    <row r="607" spans="1:37" x14ac:dyDescent="0.25">
      <c r="A607" s="136"/>
      <c r="B607" s="136"/>
      <c r="C607" s="136"/>
      <c r="D607" s="136"/>
      <c r="E607" s="137"/>
      <c r="F607" s="137"/>
      <c r="G607" s="136"/>
      <c r="H607" s="137"/>
      <c r="I607" s="140" t="str">
        <f t="shared" si="38"/>
        <v/>
      </c>
      <c r="J607" s="140"/>
      <c r="K607" s="140"/>
      <c r="L607" s="74" t="str">
        <f>IF(AND(C607="Abierto",D607="Urgente"),A607,"")</f>
        <v/>
      </c>
      <c r="M607" s="74" t="str">
        <f ca="1">IF(AND(C607="Abierto",D607="Urgente"),TODAY()-E607,"")</f>
        <v/>
      </c>
      <c r="N607" s="74" t="str">
        <f>IF(AND(C607="Abierto",D607="Urgente"),RANK(M607,$M$13:$M$767,0)+COUNTIF($M$13:M607,M607)-1,"")</f>
        <v/>
      </c>
      <c r="O607" s="74" t="str">
        <f>IF(AND(C607="Abierto",D607="Alta"),A607,"")</f>
        <v/>
      </c>
      <c r="P607" s="74" t="str">
        <f ca="1">IF(AND(C607="Abierto",D607="Alta"),TODAY()-E607,"")</f>
        <v/>
      </c>
      <c r="Q607" s="74" t="str">
        <f>IF(AND(C607="Abierto",D607="Alta"),RANK(P607,$P$13:$P$767,0)+COUNTIF($P$13:P607,P607)-1+MAX(N:N),"")</f>
        <v/>
      </c>
      <c r="R607" s="74" t="str">
        <f>IF(AND(C607="Abierto",D607="Media"),A607,"")</f>
        <v/>
      </c>
      <c r="S607" s="74" t="str">
        <f ca="1">IF(AND(C607="Abierto",D607="Media"),TODAY()-E607,"")</f>
        <v/>
      </c>
      <c r="T607" s="74" t="str">
        <f>IF(AND(C607="Abierto",D607="Media"),RANK(S607,$S$13:$S$767,0)+COUNTIF($S$13:S607,S607)-1+MAX(N:N,Q:Q),"")</f>
        <v/>
      </c>
      <c r="U607" s="74" t="str">
        <f>IF(AND(C607="Abierto",D607="Baja"),A607,"")</f>
        <v/>
      </c>
      <c r="V607" s="74" t="str">
        <f ca="1">IF(AND(C607="Abierto",D607="Baja"),TODAY()-E607,"")</f>
        <v/>
      </c>
      <c r="W607" s="74" t="str">
        <f>IF(AND(C607="Abierto",D607="Baja"),RANK(V607,$V$13:$V$767,0)+COUNTIF($V$13:V607,V607)-1+MAX(N:N,Q:Q,T:T),"")</f>
        <v/>
      </c>
      <c r="X607" s="139" t="str">
        <f>IF(OR(C607="Resuelto",C607=""),"",SUM(N607,Q607,T607,W607))</f>
        <v/>
      </c>
      <c r="Y607" s="139" t="str">
        <f>IF(OR(C607="Resuelto",C607=""),"",SUM(M607,P607,S607,V607))</f>
        <v/>
      </c>
      <c r="Z607" s="139" t="str">
        <f>IF(OR(C607="Resuelto",C607=""),"",SUM(L607,O607,R607,U607))</f>
        <v/>
      </c>
      <c r="AA607" s="28">
        <v>836</v>
      </c>
      <c r="AB607" s="28" t="str">
        <f t="shared" ca="1" si="35"/>
        <v/>
      </c>
      <c r="AC607" s="75" t="str">
        <f t="shared" ca="1" si="36"/>
        <v/>
      </c>
      <c r="AH607" s="78" t="str">
        <f>IF(AI607="","",MAX($AH$5:AH606)+1)</f>
        <v/>
      </c>
      <c r="AI607" s="53" t="str">
        <f>IF(G606="","",IF(COUNTIF($AI$11:AI606,G606)=0,G606,""))</f>
        <v/>
      </c>
      <c r="AJ607" s="53" t="str">
        <f t="shared" si="37"/>
        <v/>
      </c>
      <c r="AK607" s="135"/>
    </row>
    <row r="608" spans="1:37" x14ac:dyDescent="0.25">
      <c r="A608" s="136"/>
      <c r="B608" s="136"/>
      <c r="C608" s="136"/>
      <c r="D608" s="136"/>
      <c r="E608" s="137"/>
      <c r="F608" s="137"/>
      <c r="G608" s="136"/>
      <c r="H608" s="137"/>
      <c r="I608" s="140" t="str">
        <f t="shared" si="38"/>
        <v/>
      </c>
      <c r="J608" s="140"/>
      <c r="K608" s="140"/>
      <c r="L608" s="74" t="str">
        <f>IF(AND(C608="Abierto",D608="Urgente"),A608,"")</f>
        <v/>
      </c>
      <c r="M608" s="74" t="str">
        <f ca="1">IF(AND(C608="Abierto",D608="Urgente"),TODAY()-E608,"")</f>
        <v/>
      </c>
      <c r="N608" s="74" t="str">
        <f>IF(AND(C608="Abierto",D608="Urgente"),RANK(M608,$M$13:$M$767,0)+COUNTIF($M$13:M608,M608)-1,"")</f>
        <v/>
      </c>
      <c r="O608" s="74" t="str">
        <f>IF(AND(C608="Abierto",D608="Alta"),A608,"")</f>
        <v/>
      </c>
      <c r="P608" s="74" t="str">
        <f ca="1">IF(AND(C608="Abierto",D608="Alta"),TODAY()-E608,"")</f>
        <v/>
      </c>
      <c r="Q608" s="74" t="str">
        <f>IF(AND(C608="Abierto",D608="Alta"),RANK(P608,$P$13:$P$767,0)+COUNTIF($P$13:P608,P608)-1+MAX(N:N),"")</f>
        <v/>
      </c>
      <c r="R608" s="74" t="str">
        <f>IF(AND(C608="Abierto",D608="Media"),A608,"")</f>
        <v/>
      </c>
      <c r="S608" s="74" t="str">
        <f ca="1">IF(AND(C608="Abierto",D608="Media"),TODAY()-E608,"")</f>
        <v/>
      </c>
      <c r="T608" s="74" t="str">
        <f>IF(AND(C608="Abierto",D608="Media"),RANK(S608,$S$13:$S$767,0)+COUNTIF($S$13:S608,S608)-1+MAX(N:N,Q:Q),"")</f>
        <v/>
      </c>
      <c r="U608" s="74" t="str">
        <f>IF(AND(C608="Abierto",D608="Baja"),A608,"")</f>
        <v/>
      </c>
      <c r="V608" s="74" t="str">
        <f ca="1">IF(AND(C608="Abierto",D608="Baja"),TODAY()-E608,"")</f>
        <v/>
      </c>
      <c r="W608" s="74" t="str">
        <f>IF(AND(C608="Abierto",D608="Baja"),RANK(V608,$V$13:$V$767,0)+COUNTIF($V$13:V608,V608)-1+MAX(N:N,Q:Q,T:T),"")</f>
        <v/>
      </c>
      <c r="X608" s="139" t="str">
        <f>IF(OR(C608="Resuelto",C608=""),"",SUM(N608,Q608,T608,W608))</f>
        <v/>
      </c>
      <c r="Y608" s="139" t="str">
        <f>IF(OR(C608="Resuelto",C608=""),"",SUM(M608,P608,S608,V608))</f>
        <v/>
      </c>
      <c r="Z608" s="139" t="str">
        <f>IF(OR(C608="Resuelto",C608=""),"",SUM(L608,O608,R608,U608))</f>
        <v/>
      </c>
      <c r="AA608" s="28">
        <v>837</v>
      </c>
      <c r="AB608" s="28" t="str">
        <f t="shared" ca="1" si="35"/>
        <v/>
      </c>
      <c r="AC608" s="75" t="str">
        <f t="shared" ca="1" si="36"/>
        <v/>
      </c>
      <c r="AH608" s="78" t="str">
        <f>IF(AI608="","",MAX($AH$5:AH607)+1)</f>
        <v/>
      </c>
      <c r="AI608" s="53" t="str">
        <f>IF(G607="","",IF(COUNTIF($AI$11:AI607,G607)=0,G607,""))</f>
        <v/>
      </c>
      <c r="AJ608" s="53" t="str">
        <f t="shared" si="37"/>
        <v/>
      </c>
      <c r="AK608" s="135"/>
    </row>
    <row r="609" spans="1:37" x14ac:dyDescent="0.25">
      <c r="A609" s="136"/>
      <c r="B609" s="136"/>
      <c r="C609" s="136"/>
      <c r="D609" s="136"/>
      <c r="E609" s="137"/>
      <c r="F609" s="137"/>
      <c r="G609" s="136"/>
      <c r="H609" s="137"/>
      <c r="I609" s="140" t="str">
        <f t="shared" si="38"/>
        <v/>
      </c>
      <c r="J609" s="140"/>
      <c r="K609" s="140"/>
      <c r="L609" s="74" t="str">
        <f>IF(AND(C609="Abierto",D609="Urgente"),A609,"")</f>
        <v/>
      </c>
      <c r="M609" s="74" t="str">
        <f ca="1">IF(AND(C609="Abierto",D609="Urgente"),TODAY()-E609,"")</f>
        <v/>
      </c>
      <c r="N609" s="74" t="str">
        <f>IF(AND(C609="Abierto",D609="Urgente"),RANK(M609,$M$13:$M$767,0)+COUNTIF($M$13:M609,M609)-1,"")</f>
        <v/>
      </c>
      <c r="O609" s="74" t="str">
        <f>IF(AND(C609="Abierto",D609="Alta"),A609,"")</f>
        <v/>
      </c>
      <c r="P609" s="74" t="str">
        <f ca="1">IF(AND(C609="Abierto",D609="Alta"),TODAY()-E609,"")</f>
        <v/>
      </c>
      <c r="Q609" s="74" t="str">
        <f>IF(AND(C609="Abierto",D609="Alta"),RANK(P609,$P$13:$P$767,0)+COUNTIF($P$13:P609,P609)-1+MAX(N:N),"")</f>
        <v/>
      </c>
      <c r="R609" s="74" t="str">
        <f>IF(AND(C609="Abierto",D609="Media"),A609,"")</f>
        <v/>
      </c>
      <c r="S609" s="74" t="str">
        <f ca="1">IF(AND(C609="Abierto",D609="Media"),TODAY()-E609,"")</f>
        <v/>
      </c>
      <c r="T609" s="74" t="str">
        <f>IF(AND(C609="Abierto",D609="Media"),RANK(S609,$S$13:$S$767,0)+COUNTIF($S$13:S609,S609)-1+MAX(N:N,Q:Q),"")</f>
        <v/>
      </c>
      <c r="U609" s="74" t="str">
        <f>IF(AND(C609="Abierto",D609="Baja"),A609,"")</f>
        <v/>
      </c>
      <c r="V609" s="74" t="str">
        <f ca="1">IF(AND(C609="Abierto",D609="Baja"),TODAY()-E609,"")</f>
        <v/>
      </c>
      <c r="W609" s="74" t="str">
        <f>IF(AND(C609="Abierto",D609="Baja"),RANK(V609,$V$13:$V$767,0)+COUNTIF($V$13:V609,V609)-1+MAX(N:N,Q:Q,T:T),"")</f>
        <v/>
      </c>
      <c r="X609" s="139" t="str">
        <f>IF(OR(C609="Resuelto",C609=""),"",SUM(N609,Q609,T609,W609))</f>
        <v/>
      </c>
      <c r="Y609" s="139" t="str">
        <f>IF(OR(C609="Resuelto",C609=""),"",SUM(M609,P609,S609,V609))</f>
        <v/>
      </c>
      <c r="Z609" s="139" t="str">
        <f>IF(OR(C609="Resuelto",C609=""),"",SUM(L609,O609,R609,U609))</f>
        <v/>
      </c>
      <c r="AA609" s="28">
        <v>838</v>
      </c>
      <c r="AB609" s="28" t="str">
        <f t="shared" ca="1" si="35"/>
        <v/>
      </c>
      <c r="AC609" s="75" t="str">
        <f t="shared" ca="1" si="36"/>
        <v/>
      </c>
      <c r="AH609" s="78" t="str">
        <f>IF(AI609="","",MAX($AH$5:AH608)+1)</f>
        <v/>
      </c>
      <c r="AI609" s="53" t="str">
        <f>IF(G608="","",IF(COUNTIF($AI$11:AI608,G608)=0,G608,""))</f>
        <v/>
      </c>
      <c r="AJ609" s="53" t="str">
        <f t="shared" si="37"/>
        <v/>
      </c>
      <c r="AK609" s="135"/>
    </row>
    <row r="610" spans="1:37" x14ac:dyDescent="0.25">
      <c r="A610" s="136"/>
      <c r="B610" s="136"/>
      <c r="C610" s="136"/>
      <c r="D610" s="136"/>
      <c r="E610" s="137"/>
      <c r="F610" s="137"/>
      <c r="G610" s="136"/>
      <c r="H610" s="137"/>
      <c r="I610" s="140" t="str">
        <f t="shared" si="38"/>
        <v/>
      </c>
      <c r="J610" s="140"/>
      <c r="K610" s="140"/>
      <c r="L610" s="74" t="str">
        <f>IF(AND(C610="Abierto",D610="Urgente"),A610,"")</f>
        <v/>
      </c>
      <c r="M610" s="74" t="str">
        <f ca="1">IF(AND(C610="Abierto",D610="Urgente"),TODAY()-E610,"")</f>
        <v/>
      </c>
      <c r="N610" s="74" t="str">
        <f>IF(AND(C610="Abierto",D610="Urgente"),RANK(M610,$M$13:$M$767,0)+COUNTIF($M$13:M610,M610)-1,"")</f>
        <v/>
      </c>
      <c r="O610" s="74" t="str">
        <f>IF(AND(C610="Abierto",D610="Alta"),A610,"")</f>
        <v/>
      </c>
      <c r="P610" s="74" t="str">
        <f ca="1">IF(AND(C610="Abierto",D610="Alta"),TODAY()-E610,"")</f>
        <v/>
      </c>
      <c r="Q610" s="74" t="str">
        <f>IF(AND(C610="Abierto",D610="Alta"),RANK(P610,$P$13:$P$767,0)+COUNTIF($P$13:P610,P610)-1+MAX(N:N),"")</f>
        <v/>
      </c>
      <c r="R610" s="74" t="str">
        <f>IF(AND(C610="Abierto",D610="Media"),A610,"")</f>
        <v/>
      </c>
      <c r="S610" s="74" t="str">
        <f ca="1">IF(AND(C610="Abierto",D610="Media"),TODAY()-E610,"")</f>
        <v/>
      </c>
      <c r="T610" s="74" t="str">
        <f>IF(AND(C610="Abierto",D610="Media"),RANK(S610,$S$13:$S$767,0)+COUNTIF($S$13:S610,S610)-1+MAX(N:N,Q:Q),"")</f>
        <v/>
      </c>
      <c r="U610" s="74" t="str">
        <f>IF(AND(C610="Abierto",D610="Baja"),A610,"")</f>
        <v/>
      </c>
      <c r="V610" s="74" t="str">
        <f ca="1">IF(AND(C610="Abierto",D610="Baja"),TODAY()-E610,"")</f>
        <v/>
      </c>
      <c r="W610" s="74" t="str">
        <f>IF(AND(C610="Abierto",D610="Baja"),RANK(V610,$V$13:$V$767,0)+COUNTIF($V$13:V610,V610)-1+MAX(N:N,Q:Q,T:T),"")</f>
        <v/>
      </c>
      <c r="X610" s="139" t="str">
        <f>IF(OR(C610="Resuelto",C610=""),"",SUM(N610,Q610,T610,W610))</f>
        <v/>
      </c>
      <c r="Y610" s="139" t="str">
        <f>IF(OR(C610="Resuelto",C610=""),"",SUM(M610,P610,S610,V610))</f>
        <v/>
      </c>
      <c r="Z610" s="139" t="str">
        <f>IF(OR(C610="Resuelto",C610=""),"",SUM(L610,O610,R610,U610))</f>
        <v/>
      </c>
      <c r="AA610" s="28">
        <v>839</v>
      </c>
      <c r="AB610" s="28" t="str">
        <f t="shared" ca="1" si="35"/>
        <v/>
      </c>
      <c r="AC610" s="75" t="str">
        <f t="shared" ca="1" si="36"/>
        <v/>
      </c>
      <c r="AH610" s="78" t="str">
        <f>IF(AI610="","",MAX($AH$5:AH609)+1)</f>
        <v/>
      </c>
      <c r="AI610" s="53" t="str">
        <f>IF(G609="","",IF(COUNTIF($AI$11:AI609,G609)=0,G609,""))</f>
        <v/>
      </c>
      <c r="AJ610" s="53" t="str">
        <f t="shared" si="37"/>
        <v/>
      </c>
      <c r="AK610" s="135"/>
    </row>
    <row r="611" spans="1:37" x14ac:dyDescent="0.25">
      <c r="A611" s="136"/>
      <c r="B611" s="136"/>
      <c r="C611" s="136"/>
      <c r="D611" s="136"/>
      <c r="E611" s="137"/>
      <c r="F611" s="137"/>
      <c r="G611" s="136"/>
      <c r="H611" s="137"/>
      <c r="I611" s="140" t="str">
        <f t="shared" si="38"/>
        <v/>
      </c>
      <c r="J611" s="140"/>
      <c r="K611" s="140"/>
      <c r="L611" s="74" t="str">
        <f>IF(AND(C611="Abierto",D611="Urgente"),A611,"")</f>
        <v/>
      </c>
      <c r="M611" s="74" t="str">
        <f ca="1">IF(AND(C611="Abierto",D611="Urgente"),TODAY()-E611,"")</f>
        <v/>
      </c>
      <c r="N611" s="74" t="str">
        <f>IF(AND(C611="Abierto",D611="Urgente"),RANK(M611,$M$13:$M$767,0)+COUNTIF($M$13:M611,M611)-1,"")</f>
        <v/>
      </c>
      <c r="O611" s="74" t="str">
        <f>IF(AND(C611="Abierto",D611="Alta"),A611,"")</f>
        <v/>
      </c>
      <c r="P611" s="74" t="str">
        <f ca="1">IF(AND(C611="Abierto",D611="Alta"),TODAY()-E611,"")</f>
        <v/>
      </c>
      <c r="Q611" s="74" t="str">
        <f>IF(AND(C611="Abierto",D611="Alta"),RANK(P611,$P$13:$P$767,0)+COUNTIF($P$13:P611,P611)-1+MAX(N:N),"")</f>
        <v/>
      </c>
      <c r="R611" s="74" t="str">
        <f>IF(AND(C611="Abierto",D611="Media"),A611,"")</f>
        <v/>
      </c>
      <c r="S611" s="74" t="str">
        <f ca="1">IF(AND(C611="Abierto",D611="Media"),TODAY()-E611,"")</f>
        <v/>
      </c>
      <c r="T611" s="74" t="str">
        <f>IF(AND(C611="Abierto",D611="Media"),RANK(S611,$S$13:$S$767,0)+COUNTIF($S$13:S611,S611)-1+MAX(N:N,Q:Q),"")</f>
        <v/>
      </c>
      <c r="U611" s="74" t="str">
        <f>IF(AND(C611="Abierto",D611="Baja"),A611,"")</f>
        <v/>
      </c>
      <c r="V611" s="74" t="str">
        <f ca="1">IF(AND(C611="Abierto",D611="Baja"),TODAY()-E611,"")</f>
        <v/>
      </c>
      <c r="W611" s="74" t="str">
        <f>IF(AND(C611="Abierto",D611="Baja"),RANK(V611,$V$13:$V$767,0)+COUNTIF($V$13:V611,V611)-1+MAX(N:N,Q:Q,T:T),"")</f>
        <v/>
      </c>
      <c r="X611" s="139" t="str">
        <f>IF(OR(C611="Resuelto",C611=""),"",SUM(N611,Q611,T611,W611))</f>
        <v/>
      </c>
      <c r="Y611" s="139" t="str">
        <f>IF(OR(C611="Resuelto",C611=""),"",SUM(M611,P611,S611,V611))</f>
        <v/>
      </c>
      <c r="Z611" s="139" t="str">
        <f>IF(OR(C611="Resuelto",C611=""),"",SUM(L611,O611,R611,U611))</f>
        <v/>
      </c>
      <c r="AA611" s="28">
        <v>840</v>
      </c>
      <c r="AB611" s="28" t="str">
        <f t="shared" ca="1" si="35"/>
        <v/>
      </c>
      <c r="AC611" s="75" t="str">
        <f t="shared" ca="1" si="36"/>
        <v/>
      </c>
      <c r="AH611" s="78" t="str">
        <f>IF(AI611="","",MAX($AH$5:AH610)+1)</f>
        <v/>
      </c>
      <c r="AI611" s="53" t="str">
        <f>IF(G610="","",IF(COUNTIF($AI$11:AI610,G610)=0,G610,""))</f>
        <v/>
      </c>
      <c r="AJ611" s="53" t="str">
        <f t="shared" si="37"/>
        <v/>
      </c>
      <c r="AK611" s="135"/>
    </row>
    <row r="612" spans="1:37" x14ac:dyDescent="0.25">
      <c r="A612" s="136"/>
      <c r="B612" s="136"/>
      <c r="C612" s="136"/>
      <c r="D612" s="136"/>
      <c r="E612" s="137"/>
      <c r="F612" s="137"/>
      <c r="G612" s="136"/>
      <c r="H612" s="137"/>
      <c r="I612" s="140" t="str">
        <f t="shared" si="38"/>
        <v/>
      </c>
      <c r="J612" s="140"/>
      <c r="K612" s="140"/>
      <c r="L612" s="74" t="str">
        <f>IF(AND(C612="Abierto",D612="Urgente"),A612,"")</f>
        <v/>
      </c>
      <c r="M612" s="74" t="str">
        <f ca="1">IF(AND(C612="Abierto",D612="Urgente"),TODAY()-E612,"")</f>
        <v/>
      </c>
      <c r="N612" s="74" t="str">
        <f>IF(AND(C612="Abierto",D612="Urgente"),RANK(M612,$M$13:$M$767,0)+COUNTIF($M$13:M612,M612)-1,"")</f>
        <v/>
      </c>
      <c r="O612" s="74" t="str">
        <f>IF(AND(C612="Abierto",D612="Alta"),A612,"")</f>
        <v/>
      </c>
      <c r="P612" s="74" t="str">
        <f ca="1">IF(AND(C612="Abierto",D612="Alta"),TODAY()-E612,"")</f>
        <v/>
      </c>
      <c r="Q612" s="74" t="str">
        <f>IF(AND(C612="Abierto",D612="Alta"),RANK(P612,$P$13:$P$767,0)+COUNTIF($P$13:P612,P612)-1+MAX(N:N),"")</f>
        <v/>
      </c>
      <c r="R612" s="74" t="str">
        <f>IF(AND(C612="Abierto",D612="Media"),A612,"")</f>
        <v/>
      </c>
      <c r="S612" s="74" t="str">
        <f ca="1">IF(AND(C612="Abierto",D612="Media"),TODAY()-E612,"")</f>
        <v/>
      </c>
      <c r="T612" s="74" t="str">
        <f>IF(AND(C612="Abierto",D612="Media"),RANK(S612,$S$13:$S$767,0)+COUNTIF($S$13:S612,S612)-1+MAX(N:N,Q:Q),"")</f>
        <v/>
      </c>
      <c r="U612" s="74" t="str">
        <f>IF(AND(C612="Abierto",D612="Baja"),A612,"")</f>
        <v/>
      </c>
      <c r="V612" s="74" t="str">
        <f ca="1">IF(AND(C612="Abierto",D612="Baja"),TODAY()-E612,"")</f>
        <v/>
      </c>
      <c r="W612" s="74" t="str">
        <f>IF(AND(C612="Abierto",D612="Baja"),RANK(V612,$V$13:$V$767,0)+COUNTIF($V$13:V612,V612)-1+MAX(N:N,Q:Q,T:T),"")</f>
        <v/>
      </c>
      <c r="X612" s="139" t="str">
        <f>IF(OR(C612="Resuelto",C612=""),"",SUM(N612,Q612,T612,W612))</f>
        <v/>
      </c>
      <c r="Y612" s="139" t="str">
        <f>IF(OR(C612="Resuelto",C612=""),"",SUM(M612,P612,S612,V612))</f>
        <v/>
      </c>
      <c r="Z612" s="139" t="str">
        <f>IF(OR(C612="Resuelto",C612=""),"",SUM(L612,O612,R612,U612))</f>
        <v/>
      </c>
      <c r="AA612" s="28">
        <v>841</v>
      </c>
      <c r="AB612" s="28" t="str">
        <f t="shared" ca="1" si="35"/>
        <v/>
      </c>
      <c r="AC612" s="75" t="str">
        <f t="shared" ca="1" si="36"/>
        <v/>
      </c>
      <c r="AH612" s="78" t="str">
        <f>IF(AI612="","",MAX($AH$5:AH611)+1)</f>
        <v/>
      </c>
      <c r="AI612" s="53" t="str">
        <f>IF(G611="","",IF(COUNTIF($AI$11:AI611,G611)=0,G611,""))</f>
        <v/>
      </c>
      <c r="AJ612" s="53" t="str">
        <f t="shared" si="37"/>
        <v/>
      </c>
      <c r="AK612" s="135"/>
    </row>
    <row r="613" spans="1:37" x14ac:dyDescent="0.25">
      <c r="A613" s="136"/>
      <c r="B613" s="136"/>
      <c r="C613" s="136"/>
      <c r="D613" s="136"/>
      <c r="E613" s="137"/>
      <c r="F613" s="137"/>
      <c r="G613" s="136"/>
      <c r="H613" s="137"/>
      <c r="I613" s="140" t="str">
        <f t="shared" si="38"/>
        <v/>
      </c>
      <c r="J613" s="140"/>
      <c r="K613" s="140"/>
      <c r="L613" s="74" t="str">
        <f>IF(AND(C613="Abierto",D613="Urgente"),A613,"")</f>
        <v/>
      </c>
      <c r="M613" s="74" t="str">
        <f ca="1">IF(AND(C613="Abierto",D613="Urgente"),TODAY()-E613,"")</f>
        <v/>
      </c>
      <c r="N613" s="74" t="str">
        <f>IF(AND(C613="Abierto",D613="Urgente"),RANK(M613,$M$13:$M$767,0)+COUNTIF($M$13:M613,M613)-1,"")</f>
        <v/>
      </c>
      <c r="O613" s="74" t="str">
        <f>IF(AND(C613="Abierto",D613="Alta"),A613,"")</f>
        <v/>
      </c>
      <c r="P613" s="74" t="str">
        <f ca="1">IF(AND(C613="Abierto",D613="Alta"),TODAY()-E613,"")</f>
        <v/>
      </c>
      <c r="Q613" s="74" t="str">
        <f>IF(AND(C613="Abierto",D613="Alta"),RANK(P613,$P$13:$P$767,0)+COUNTIF($P$13:P613,P613)-1+MAX(N:N),"")</f>
        <v/>
      </c>
      <c r="R613" s="74" t="str">
        <f>IF(AND(C613="Abierto",D613="Media"),A613,"")</f>
        <v/>
      </c>
      <c r="S613" s="74" t="str">
        <f ca="1">IF(AND(C613="Abierto",D613="Media"),TODAY()-E613,"")</f>
        <v/>
      </c>
      <c r="T613" s="74" t="str">
        <f>IF(AND(C613="Abierto",D613="Media"),RANK(S613,$S$13:$S$767,0)+COUNTIF($S$13:S613,S613)-1+MAX(N:N,Q:Q),"")</f>
        <v/>
      </c>
      <c r="U613" s="74" t="str">
        <f>IF(AND(C613="Abierto",D613="Baja"),A613,"")</f>
        <v/>
      </c>
      <c r="V613" s="74" t="str">
        <f ca="1">IF(AND(C613="Abierto",D613="Baja"),TODAY()-E613,"")</f>
        <v/>
      </c>
      <c r="W613" s="74" t="str">
        <f>IF(AND(C613="Abierto",D613="Baja"),RANK(V613,$V$13:$V$767,0)+COUNTIF($V$13:V613,V613)-1+MAX(N:N,Q:Q,T:T),"")</f>
        <v/>
      </c>
      <c r="X613" s="139" t="str">
        <f>IF(OR(C613="Resuelto",C613=""),"",SUM(N613,Q613,T613,W613))</f>
        <v/>
      </c>
      <c r="Y613" s="139" t="str">
        <f>IF(OR(C613="Resuelto",C613=""),"",SUM(M613,P613,S613,V613))</f>
        <v/>
      </c>
      <c r="Z613" s="139" t="str">
        <f>IF(OR(C613="Resuelto",C613=""),"",SUM(L613,O613,R613,U613))</f>
        <v/>
      </c>
      <c r="AA613" s="28">
        <v>842</v>
      </c>
      <c r="AB613" s="28" t="str">
        <f t="shared" ca="1" si="35"/>
        <v/>
      </c>
      <c r="AC613" s="75" t="str">
        <f t="shared" ca="1" si="36"/>
        <v/>
      </c>
      <c r="AH613" s="78" t="str">
        <f>IF(AI613="","",MAX($AH$5:AH612)+1)</f>
        <v/>
      </c>
      <c r="AI613" s="53" t="str">
        <f>IF(G612="","",IF(COUNTIF($AI$11:AI612,G612)=0,G612,""))</f>
        <v/>
      </c>
      <c r="AJ613" s="53" t="str">
        <f t="shared" si="37"/>
        <v/>
      </c>
      <c r="AK613" s="135"/>
    </row>
    <row r="614" spans="1:37" x14ac:dyDescent="0.25">
      <c r="A614" s="136"/>
      <c r="B614" s="136"/>
      <c r="C614" s="136"/>
      <c r="D614" s="136"/>
      <c r="E614" s="137"/>
      <c r="F614" s="137"/>
      <c r="G614" s="136"/>
      <c r="H614" s="137"/>
      <c r="I614" s="140" t="str">
        <f t="shared" si="38"/>
        <v/>
      </c>
      <c r="J614" s="140"/>
      <c r="K614" s="140"/>
      <c r="L614" s="74" t="str">
        <f>IF(AND(C614="Abierto",D614="Urgente"),A614,"")</f>
        <v/>
      </c>
      <c r="M614" s="74" t="str">
        <f ca="1">IF(AND(C614="Abierto",D614="Urgente"),TODAY()-E614,"")</f>
        <v/>
      </c>
      <c r="N614" s="74" t="str">
        <f>IF(AND(C614="Abierto",D614="Urgente"),RANK(M614,$M$13:$M$767,0)+COUNTIF($M$13:M614,M614)-1,"")</f>
        <v/>
      </c>
      <c r="O614" s="74" t="str">
        <f>IF(AND(C614="Abierto",D614="Alta"),A614,"")</f>
        <v/>
      </c>
      <c r="P614" s="74" t="str">
        <f ca="1">IF(AND(C614="Abierto",D614="Alta"),TODAY()-E614,"")</f>
        <v/>
      </c>
      <c r="Q614" s="74" t="str">
        <f>IF(AND(C614="Abierto",D614="Alta"),RANK(P614,$P$13:$P$767,0)+COUNTIF($P$13:P614,P614)-1+MAX(N:N),"")</f>
        <v/>
      </c>
      <c r="R614" s="74" t="str">
        <f>IF(AND(C614="Abierto",D614="Media"),A614,"")</f>
        <v/>
      </c>
      <c r="S614" s="74" t="str">
        <f ca="1">IF(AND(C614="Abierto",D614="Media"),TODAY()-E614,"")</f>
        <v/>
      </c>
      <c r="T614" s="74" t="str">
        <f>IF(AND(C614="Abierto",D614="Media"),RANK(S614,$S$13:$S$767,0)+COUNTIF($S$13:S614,S614)-1+MAX(N:N,Q:Q),"")</f>
        <v/>
      </c>
      <c r="U614" s="74" t="str">
        <f>IF(AND(C614="Abierto",D614="Baja"),A614,"")</f>
        <v/>
      </c>
      <c r="V614" s="74" t="str">
        <f ca="1">IF(AND(C614="Abierto",D614="Baja"),TODAY()-E614,"")</f>
        <v/>
      </c>
      <c r="W614" s="74" t="str">
        <f>IF(AND(C614="Abierto",D614="Baja"),RANK(V614,$V$13:$V$767,0)+COUNTIF($V$13:V614,V614)-1+MAX(N:N,Q:Q,T:T),"")</f>
        <v/>
      </c>
      <c r="X614" s="139" t="str">
        <f>IF(OR(C614="Resuelto",C614=""),"",SUM(N614,Q614,T614,W614))</f>
        <v/>
      </c>
      <c r="Y614" s="139" t="str">
        <f>IF(OR(C614="Resuelto",C614=""),"",SUM(M614,P614,S614,V614))</f>
        <v/>
      </c>
      <c r="Z614" s="139" t="str">
        <f>IF(OR(C614="Resuelto",C614=""),"",SUM(L614,O614,R614,U614))</f>
        <v/>
      </c>
      <c r="AA614" s="28">
        <v>843</v>
      </c>
      <c r="AB614" s="28" t="str">
        <f t="shared" ca="1" si="35"/>
        <v/>
      </c>
      <c r="AC614" s="75" t="str">
        <f t="shared" ca="1" si="36"/>
        <v/>
      </c>
      <c r="AH614" s="78" t="str">
        <f>IF(AI614="","",MAX($AH$5:AH613)+1)</f>
        <v/>
      </c>
      <c r="AI614" s="53" t="str">
        <f>IF(G613="","",IF(COUNTIF($AI$11:AI613,G613)=0,G613,""))</f>
        <v/>
      </c>
      <c r="AJ614" s="53" t="str">
        <f t="shared" si="37"/>
        <v/>
      </c>
      <c r="AK614" s="135"/>
    </row>
    <row r="615" spans="1:37" x14ac:dyDescent="0.25">
      <c r="A615" s="136"/>
      <c r="B615" s="136"/>
      <c r="C615" s="136"/>
      <c r="D615" s="136"/>
      <c r="E615" s="137"/>
      <c r="F615" s="137"/>
      <c r="G615" s="136"/>
      <c r="H615" s="137"/>
      <c r="I615" s="140" t="str">
        <f t="shared" si="38"/>
        <v/>
      </c>
      <c r="J615" s="140"/>
      <c r="K615" s="140"/>
      <c r="L615" s="74" t="str">
        <f>IF(AND(C615="Abierto",D615="Urgente"),A615,"")</f>
        <v/>
      </c>
      <c r="M615" s="74" t="str">
        <f ca="1">IF(AND(C615="Abierto",D615="Urgente"),TODAY()-E615,"")</f>
        <v/>
      </c>
      <c r="N615" s="74" t="str">
        <f>IF(AND(C615="Abierto",D615="Urgente"),RANK(M615,$M$13:$M$767,0)+COUNTIF($M$13:M615,M615)-1,"")</f>
        <v/>
      </c>
      <c r="O615" s="74" t="str">
        <f>IF(AND(C615="Abierto",D615="Alta"),A615,"")</f>
        <v/>
      </c>
      <c r="P615" s="74" t="str">
        <f ca="1">IF(AND(C615="Abierto",D615="Alta"),TODAY()-E615,"")</f>
        <v/>
      </c>
      <c r="Q615" s="74" t="str">
        <f>IF(AND(C615="Abierto",D615="Alta"),RANK(P615,$P$13:$P$767,0)+COUNTIF($P$13:P615,P615)-1+MAX(N:N),"")</f>
        <v/>
      </c>
      <c r="R615" s="74" t="str">
        <f>IF(AND(C615="Abierto",D615="Media"),A615,"")</f>
        <v/>
      </c>
      <c r="S615" s="74" t="str">
        <f ca="1">IF(AND(C615="Abierto",D615="Media"),TODAY()-E615,"")</f>
        <v/>
      </c>
      <c r="T615" s="74" t="str">
        <f>IF(AND(C615="Abierto",D615="Media"),RANK(S615,$S$13:$S$767,0)+COUNTIF($S$13:S615,S615)-1+MAX(N:N,Q:Q),"")</f>
        <v/>
      </c>
      <c r="U615" s="74" t="str">
        <f>IF(AND(C615="Abierto",D615="Baja"),A615,"")</f>
        <v/>
      </c>
      <c r="V615" s="74" t="str">
        <f ca="1">IF(AND(C615="Abierto",D615="Baja"),TODAY()-E615,"")</f>
        <v/>
      </c>
      <c r="W615" s="74" t="str">
        <f>IF(AND(C615="Abierto",D615="Baja"),RANK(V615,$V$13:$V$767,0)+COUNTIF($V$13:V615,V615)-1+MAX(N:N,Q:Q,T:T),"")</f>
        <v/>
      </c>
      <c r="X615" s="139" t="str">
        <f>IF(OR(C615="Resuelto",C615=""),"",SUM(N615,Q615,T615,W615))</f>
        <v/>
      </c>
      <c r="Y615" s="139" t="str">
        <f>IF(OR(C615="Resuelto",C615=""),"",SUM(M615,P615,S615,V615))</f>
        <v/>
      </c>
      <c r="Z615" s="139" t="str">
        <f>IF(OR(C615="Resuelto",C615=""),"",SUM(L615,O615,R615,U615))</f>
        <v/>
      </c>
      <c r="AA615" s="28">
        <v>844</v>
      </c>
      <c r="AB615" s="28" t="str">
        <f t="shared" ca="1" si="35"/>
        <v/>
      </c>
      <c r="AC615" s="75" t="str">
        <f t="shared" ca="1" si="36"/>
        <v/>
      </c>
      <c r="AH615" s="78" t="str">
        <f>IF(AI615="","",MAX($AH$5:AH614)+1)</f>
        <v/>
      </c>
      <c r="AI615" s="53" t="str">
        <f>IF(G614="","",IF(COUNTIF($AI$11:AI614,G614)=0,G614,""))</f>
        <v/>
      </c>
      <c r="AJ615" s="53" t="str">
        <f t="shared" si="37"/>
        <v/>
      </c>
      <c r="AK615" s="135"/>
    </row>
    <row r="616" spans="1:37" x14ac:dyDescent="0.25">
      <c r="A616" s="136"/>
      <c r="B616" s="136"/>
      <c r="C616" s="136"/>
      <c r="D616" s="136"/>
      <c r="E616" s="137"/>
      <c r="F616" s="137"/>
      <c r="G616" s="136"/>
      <c r="H616" s="137"/>
      <c r="I616" s="140" t="str">
        <f t="shared" si="38"/>
        <v/>
      </c>
      <c r="J616" s="140"/>
      <c r="K616" s="140"/>
      <c r="L616" s="74" t="str">
        <f>IF(AND(C616="Abierto",D616="Urgente"),A616,"")</f>
        <v/>
      </c>
      <c r="M616" s="74" t="str">
        <f ca="1">IF(AND(C616="Abierto",D616="Urgente"),TODAY()-E616,"")</f>
        <v/>
      </c>
      <c r="N616" s="74" t="str">
        <f>IF(AND(C616="Abierto",D616="Urgente"),RANK(M616,$M$13:$M$767,0)+COUNTIF($M$13:M616,M616)-1,"")</f>
        <v/>
      </c>
      <c r="O616" s="74" t="str">
        <f>IF(AND(C616="Abierto",D616="Alta"),A616,"")</f>
        <v/>
      </c>
      <c r="P616" s="74" t="str">
        <f ca="1">IF(AND(C616="Abierto",D616="Alta"),TODAY()-E616,"")</f>
        <v/>
      </c>
      <c r="Q616" s="74" t="str">
        <f>IF(AND(C616="Abierto",D616="Alta"),RANK(P616,$P$13:$P$767,0)+COUNTIF($P$13:P616,P616)-1+MAX(N:N),"")</f>
        <v/>
      </c>
      <c r="R616" s="74" t="str">
        <f>IF(AND(C616="Abierto",D616="Media"),A616,"")</f>
        <v/>
      </c>
      <c r="S616" s="74" t="str">
        <f ca="1">IF(AND(C616="Abierto",D616="Media"),TODAY()-E616,"")</f>
        <v/>
      </c>
      <c r="T616" s="74" t="str">
        <f>IF(AND(C616="Abierto",D616="Media"),RANK(S616,$S$13:$S$767,0)+COUNTIF($S$13:S616,S616)-1+MAX(N:N,Q:Q),"")</f>
        <v/>
      </c>
      <c r="U616" s="74" t="str">
        <f>IF(AND(C616="Abierto",D616="Baja"),A616,"")</f>
        <v/>
      </c>
      <c r="V616" s="74" t="str">
        <f ca="1">IF(AND(C616="Abierto",D616="Baja"),TODAY()-E616,"")</f>
        <v/>
      </c>
      <c r="W616" s="74" t="str">
        <f>IF(AND(C616="Abierto",D616="Baja"),RANK(V616,$V$13:$V$767,0)+COUNTIF($V$13:V616,V616)-1+MAX(N:N,Q:Q,T:T),"")</f>
        <v/>
      </c>
      <c r="X616" s="139" t="str">
        <f>IF(OR(C616="Resuelto",C616=""),"",SUM(N616,Q616,T616,W616))</f>
        <v/>
      </c>
      <c r="Y616" s="139" t="str">
        <f>IF(OR(C616="Resuelto",C616=""),"",SUM(M616,P616,S616,V616))</f>
        <v/>
      </c>
      <c r="Z616" s="139" t="str">
        <f>IF(OR(C616="Resuelto",C616=""),"",SUM(L616,O616,R616,U616))</f>
        <v/>
      </c>
      <c r="AA616" s="28">
        <v>845</v>
      </c>
      <c r="AB616" s="28" t="str">
        <f t="shared" ca="1" si="35"/>
        <v/>
      </c>
      <c r="AC616" s="75" t="str">
        <f t="shared" ca="1" si="36"/>
        <v/>
      </c>
      <c r="AH616" s="78" t="str">
        <f>IF(AI616="","",MAX($AH$5:AH615)+1)</f>
        <v/>
      </c>
      <c r="AI616" s="53" t="str">
        <f>IF(G615="","",IF(COUNTIF($AI$11:AI615,G615)=0,G615,""))</f>
        <v/>
      </c>
      <c r="AJ616" s="53" t="str">
        <f t="shared" si="37"/>
        <v/>
      </c>
      <c r="AK616" s="135"/>
    </row>
    <row r="617" spans="1:37" x14ac:dyDescent="0.25">
      <c r="A617" s="136"/>
      <c r="B617" s="136"/>
      <c r="C617" s="136"/>
      <c r="D617" s="136"/>
      <c r="E617" s="137"/>
      <c r="F617" s="137"/>
      <c r="G617" s="136"/>
      <c r="H617" s="137"/>
      <c r="I617" s="140" t="str">
        <f t="shared" si="38"/>
        <v/>
      </c>
      <c r="J617" s="140"/>
      <c r="K617" s="140"/>
      <c r="L617" s="74" t="str">
        <f>IF(AND(C617="Abierto",D617="Urgente"),A617,"")</f>
        <v/>
      </c>
      <c r="M617" s="74" t="str">
        <f ca="1">IF(AND(C617="Abierto",D617="Urgente"),TODAY()-E617,"")</f>
        <v/>
      </c>
      <c r="N617" s="74" t="str">
        <f>IF(AND(C617="Abierto",D617="Urgente"),RANK(M617,$M$13:$M$767,0)+COUNTIF($M$13:M617,M617)-1,"")</f>
        <v/>
      </c>
      <c r="O617" s="74" t="str">
        <f>IF(AND(C617="Abierto",D617="Alta"),A617,"")</f>
        <v/>
      </c>
      <c r="P617" s="74" t="str">
        <f ca="1">IF(AND(C617="Abierto",D617="Alta"),TODAY()-E617,"")</f>
        <v/>
      </c>
      <c r="Q617" s="74" t="str">
        <f>IF(AND(C617="Abierto",D617="Alta"),RANK(P617,$P$13:$P$767,0)+COUNTIF($P$13:P617,P617)-1+MAX(N:N),"")</f>
        <v/>
      </c>
      <c r="R617" s="74" t="str">
        <f>IF(AND(C617="Abierto",D617="Media"),A617,"")</f>
        <v/>
      </c>
      <c r="S617" s="74" t="str">
        <f ca="1">IF(AND(C617="Abierto",D617="Media"),TODAY()-E617,"")</f>
        <v/>
      </c>
      <c r="T617" s="74" t="str">
        <f>IF(AND(C617="Abierto",D617="Media"),RANK(S617,$S$13:$S$767,0)+COUNTIF($S$13:S617,S617)-1+MAX(N:N,Q:Q),"")</f>
        <v/>
      </c>
      <c r="U617" s="74" t="str">
        <f>IF(AND(C617="Abierto",D617="Baja"),A617,"")</f>
        <v/>
      </c>
      <c r="V617" s="74" t="str">
        <f ca="1">IF(AND(C617="Abierto",D617="Baja"),TODAY()-E617,"")</f>
        <v/>
      </c>
      <c r="W617" s="74" t="str">
        <f>IF(AND(C617="Abierto",D617="Baja"),RANK(V617,$V$13:$V$767,0)+COUNTIF($V$13:V617,V617)-1+MAX(N:N,Q:Q,T:T),"")</f>
        <v/>
      </c>
      <c r="X617" s="139" t="str">
        <f>IF(OR(C617="Resuelto",C617=""),"",SUM(N617,Q617,T617,W617))</f>
        <v/>
      </c>
      <c r="Y617" s="139" t="str">
        <f>IF(OR(C617="Resuelto",C617=""),"",SUM(M617,P617,S617,V617))</f>
        <v/>
      </c>
      <c r="Z617" s="139" t="str">
        <f>IF(OR(C617="Resuelto",C617=""),"",SUM(L617,O617,R617,U617))</f>
        <v/>
      </c>
      <c r="AA617" s="28">
        <v>846</v>
      </c>
      <c r="AB617" s="28" t="str">
        <f t="shared" ca="1" si="35"/>
        <v/>
      </c>
      <c r="AC617" s="75" t="str">
        <f t="shared" ca="1" si="36"/>
        <v/>
      </c>
      <c r="AH617" s="78" t="str">
        <f>IF(AI617="","",MAX($AH$5:AH616)+1)</f>
        <v/>
      </c>
      <c r="AI617" s="53" t="str">
        <f>IF(G616="","",IF(COUNTIF($AI$11:AI616,G616)=0,G616,""))</f>
        <v/>
      </c>
      <c r="AJ617" s="53" t="str">
        <f t="shared" si="37"/>
        <v/>
      </c>
      <c r="AK617" s="135"/>
    </row>
    <row r="618" spans="1:37" x14ac:dyDescent="0.25">
      <c r="A618" s="136"/>
      <c r="B618" s="136"/>
      <c r="C618" s="136"/>
      <c r="D618" s="136"/>
      <c r="E618" s="137"/>
      <c r="F618" s="137"/>
      <c r="G618" s="136"/>
      <c r="H618" s="137"/>
      <c r="I618" s="140" t="str">
        <f t="shared" si="38"/>
        <v/>
      </c>
      <c r="J618" s="140"/>
      <c r="K618" s="140"/>
      <c r="L618" s="74" t="str">
        <f>IF(AND(C618="Abierto",D618="Urgente"),A618,"")</f>
        <v/>
      </c>
      <c r="M618" s="74" t="str">
        <f ca="1">IF(AND(C618="Abierto",D618="Urgente"),TODAY()-E618,"")</f>
        <v/>
      </c>
      <c r="N618" s="74" t="str">
        <f>IF(AND(C618="Abierto",D618="Urgente"),RANK(M618,$M$13:$M$767,0)+COUNTIF($M$13:M618,M618)-1,"")</f>
        <v/>
      </c>
      <c r="O618" s="74" t="str">
        <f>IF(AND(C618="Abierto",D618="Alta"),A618,"")</f>
        <v/>
      </c>
      <c r="P618" s="74" t="str">
        <f ca="1">IF(AND(C618="Abierto",D618="Alta"),TODAY()-E618,"")</f>
        <v/>
      </c>
      <c r="Q618" s="74" t="str">
        <f>IF(AND(C618="Abierto",D618="Alta"),RANK(P618,$P$13:$P$767,0)+COUNTIF($P$13:P618,P618)-1+MAX(N:N),"")</f>
        <v/>
      </c>
      <c r="R618" s="74" t="str">
        <f>IF(AND(C618="Abierto",D618="Media"),A618,"")</f>
        <v/>
      </c>
      <c r="S618" s="74" t="str">
        <f ca="1">IF(AND(C618="Abierto",D618="Media"),TODAY()-E618,"")</f>
        <v/>
      </c>
      <c r="T618" s="74" t="str">
        <f>IF(AND(C618="Abierto",D618="Media"),RANK(S618,$S$13:$S$767,0)+COUNTIF($S$13:S618,S618)-1+MAX(N:N,Q:Q),"")</f>
        <v/>
      </c>
      <c r="U618" s="74" t="str">
        <f>IF(AND(C618="Abierto",D618="Baja"),A618,"")</f>
        <v/>
      </c>
      <c r="V618" s="74" t="str">
        <f ca="1">IF(AND(C618="Abierto",D618="Baja"),TODAY()-E618,"")</f>
        <v/>
      </c>
      <c r="W618" s="74" t="str">
        <f>IF(AND(C618="Abierto",D618="Baja"),RANK(V618,$V$13:$V$767,0)+COUNTIF($V$13:V618,V618)-1+MAX(N:N,Q:Q,T:T),"")</f>
        <v/>
      </c>
      <c r="X618" s="139" t="str">
        <f>IF(OR(C618="Resuelto",C618=""),"",SUM(N618,Q618,T618,W618))</f>
        <v/>
      </c>
      <c r="Y618" s="139" t="str">
        <f>IF(OR(C618="Resuelto",C618=""),"",SUM(M618,P618,S618,V618))</f>
        <v/>
      </c>
      <c r="Z618" s="139" t="str">
        <f>IF(OR(C618="Resuelto",C618=""),"",SUM(L618,O618,R618,U618))</f>
        <v/>
      </c>
      <c r="AA618" s="28">
        <v>847</v>
      </c>
      <c r="AB618" s="28" t="str">
        <f t="shared" ca="1" si="35"/>
        <v/>
      </c>
      <c r="AC618" s="75" t="str">
        <f t="shared" ca="1" si="36"/>
        <v/>
      </c>
      <c r="AH618" s="78" t="str">
        <f>IF(AI618="","",MAX($AH$5:AH617)+1)</f>
        <v/>
      </c>
      <c r="AI618" s="53" t="str">
        <f>IF(G617="","",IF(COUNTIF($AI$11:AI617,G617)=0,G617,""))</f>
        <v/>
      </c>
      <c r="AJ618" s="53" t="str">
        <f t="shared" si="37"/>
        <v/>
      </c>
      <c r="AK618" s="135"/>
    </row>
    <row r="619" spans="1:37" x14ac:dyDescent="0.25">
      <c r="A619" s="136"/>
      <c r="B619" s="136"/>
      <c r="C619" s="136"/>
      <c r="D619" s="136"/>
      <c r="E619" s="137"/>
      <c r="F619" s="137"/>
      <c r="G619" s="136"/>
      <c r="H619" s="137"/>
      <c r="I619" s="140" t="str">
        <f t="shared" si="38"/>
        <v/>
      </c>
      <c r="J619" s="140"/>
      <c r="K619" s="140"/>
      <c r="L619" s="74" t="str">
        <f>IF(AND(C619="Abierto",D619="Urgente"),A619,"")</f>
        <v/>
      </c>
      <c r="M619" s="74" t="str">
        <f ca="1">IF(AND(C619="Abierto",D619="Urgente"),TODAY()-E619,"")</f>
        <v/>
      </c>
      <c r="N619" s="74" t="str">
        <f>IF(AND(C619="Abierto",D619="Urgente"),RANK(M619,$M$13:$M$767,0)+COUNTIF($M$13:M619,M619)-1,"")</f>
        <v/>
      </c>
      <c r="O619" s="74" t="str">
        <f>IF(AND(C619="Abierto",D619="Alta"),A619,"")</f>
        <v/>
      </c>
      <c r="P619" s="74" t="str">
        <f ca="1">IF(AND(C619="Abierto",D619="Alta"),TODAY()-E619,"")</f>
        <v/>
      </c>
      <c r="Q619" s="74" t="str">
        <f>IF(AND(C619="Abierto",D619="Alta"),RANK(P619,$P$13:$P$767,0)+COUNTIF($P$13:P619,P619)-1+MAX(N:N),"")</f>
        <v/>
      </c>
      <c r="R619" s="74" t="str">
        <f>IF(AND(C619="Abierto",D619="Media"),A619,"")</f>
        <v/>
      </c>
      <c r="S619" s="74" t="str">
        <f ca="1">IF(AND(C619="Abierto",D619="Media"),TODAY()-E619,"")</f>
        <v/>
      </c>
      <c r="T619" s="74" t="str">
        <f>IF(AND(C619="Abierto",D619="Media"),RANK(S619,$S$13:$S$767,0)+COUNTIF($S$13:S619,S619)-1+MAX(N:N,Q:Q),"")</f>
        <v/>
      </c>
      <c r="U619" s="74" t="str">
        <f>IF(AND(C619="Abierto",D619="Baja"),A619,"")</f>
        <v/>
      </c>
      <c r="V619" s="74" t="str">
        <f ca="1">IF(AND(C619="Abierto",D619="Baja"),TODAY()-E619,"")</f>
        <v/>
      </c>
      <c r="W619" s="74" t="str">
        <f>IF(AND(C619="Abierto",D619="Baja"),RANK(V619,$V$13:$V$767,0)+COUNTIF($V$13:V619,V619)-1+MAX(N:N,Q:Q,T:T),"")</f>
        <v/>
      </c>
      <c r="X619" s="139" t="str">
        <f>IF(OR(C619="Resuelto",C619=""),"",SUM(N619,Q619,T619,W619))</f>
        <v/>
      </c>
      <c r="Y619" s="139" t="str">
        <f>IF(OR(C619="Resuelto",C619=""),"",SUM(M619,P619,S619,V619))</f>
        <v/>
      </c>
      <c r="Z619" s="139" t="str">
        <f>IF(OR(C619="Resuelto",C619=""),"",SUM(L619,O619,R619,U619))</f>
        <v/>
      </c>
      <c r="AA619" s="28">
        <v>848</v>
      </c>
      <c r="AB619" s="28" t="str">
        <f t="shared" ca="1" si="35"/>
        <v/>
      </c>
      <c r="AC619" s="75" t="str">
        <f t="shared" ca="1" si="36"/>
        <v/>
      </c>
      <c r="AH619" s="78" t="str">
        <f>IF(AI619="","",MAX($AH$5:AH618)+1)</f>
        <v/>
      </c>
      <c r="AI619" s="53" t="str">
        <f>IF(G618="","",IF(COUNTIF($AI$11:AI618,G618)=0,G618,""))</f>
        <v/>
      </c>
      <c r="AJ619" s="53" t="str">
        <f t="shared" si="37"/>
        <v/>
      </c>
      <c r="AK619" s="135"/>
    </row>
    <row r="620" spans="1:37" x14ac:dyDescent="0.25">
      <c r="A620" s="136"/>
      <c r="B620" s="136"/>
      <c r="C620" s="136"/>
      <c r="D620" s="136"/>
      <c r="E620" s="137"/>
      <c r="F620" s="137"/>
      <c r="G620" s="136"/>
      <c r="H620" s="137"/>
      <c r="I620" s="140" t="str">
        <f t="shared" si="38"/>
        <v/>
      </c>
      <c r="J620" s="140"/>
      <c r="K620" s="140"/>
      <c r="L620" s="74" t="str">
        <f>IF(AND(C620="Abierto",D620="Urgente"),A620,"")</f>
        <v/>
      </c>
      <c r="M620" s="74" t="str">
        <f ca="1">IF(AND(C620="Abierto",D620="Urgente"),TODAY()-E620,"")</f>
        <v/>
      </c>
      <c r="N620" s="74" t="str">
        <f>IF(AND(C620="Abierto",D620="Urgente"),RANK(M620,$M$13:$M$767,0)+COUNTIF($M$13:M620,M620)-1,"")</f>
        <v/>
      </c>
      <c r="O620" s="74" t="str">
        <f>IF(AND(C620="Abierto",D620="Alta"),A620,"")</f>
        <v/>
      </c>
      <c r="P620" s="74" t="str">
        <f ca="1">IF(AND(C620="Abierto",D620="Alta"),TODAY()-E620,"")</f>
        <v/>
      </c>
      <c r="Q620" s="74" t="str">
        <f>IF(AND(C620="Abierto",D620="Alta"),RANK(P620,$P$13:$P$767,0)+COUNTIF($P$13:P620,P620)-1+MAX(N:N),"")</f>
        <v/>
      </c>
      <c r="R620" s="74" t="str">
        <f>IF(AND(C620="Abierto",D620="Media"),A620,"")</f>
        <v/>
      </c>
      <c r="S620" s="74" t="str">
        <f ca="1">IF(AND(C620="Abierto",D620="Media"),TODAY()-E620,"")</f>
        <v/>
      </c>
      <c r="T620" s="74" t="str">
        <f>IF(AND(C620="Abierto",D620="Media"),RANK(S620,$S$13:$S$767,0)+COUNTIF($S$13:S620,S620)-1+MAX(N:N,Q:Q),"")</f>
        <v/>
      </c>
      <c r="U620" s="74" t="str">
        <f>IF(AND(C620="Abierto",D620="Baja"),A620,"")</f>
        <v/>
      </c>
      <c r="V620" s="74" t="str">
        <f ca="1">IF(AND(C620="Abierto",D620="Baja"),TODAY()-E620,"")</f>
        <v/>
      </c>
      <c r="W620" s="74" t="str">
        <f>IF(AND(C620="Abierto",D620="Baja"),RANK(V620,$V$13:$V$767,0)+COUNTIF($V$13:V620,V620)-1+MAX(N:N,Q:Q,T:T),"")</f>
        <v/>
      </c>
      <c r="X620" s="139" t="str">
        <f>IF(OR(C620="Resuelto",C620=""),"",SUM(N620,Q620,T620,W620))</f>
        <v/>
      </c>
      <c r="Y620" s="139" t="str">
        <f>IF(OR(C620="Resuelto",C620=""),"",SUM(M620,P620,S620,V620))</f>
        <v/>
      </c>
      <c r="Z620" s="139" t="str">
        <f>IF(OR(C620="Resuelto",C620=""),"",SUM(L620,O620,R620,U620))</f>
        <v/>
      </c>
      <c r="AA620" s="28">
        <v>849</v>
      </c>
      <c r="AB620" s="28" t="str">
        <f t="shared" ca="1" si="35"/>
        <v/>
      </c>
      <c r="AC620" s="75" t="str">
        <f t="shared" ca="1" si="36"/>
        <v/>
      </c>
      <c r="AH620" s="78" t="str">
        <f>IF(AI620="","",MAX($AH$5:AH619)+1)</f>
        <v/>
      </c>
      <c r="AI620" s="53" t="str">
        <f>IF(G619="","",IF(COUNTIF($AI$11:AI619,G619)=0,G619,""))</f>
        <v/>
      </c>
      <c r="AJ620" s="53" t="str">
        <f t="shared" si="37"/>
        <v/>
      </c>
      <c r="AK620" s="135"/>
    </row>
    <row r="621" spans="1:37" x14ac:dyDescent="0.25">
      <c r="A621" s="136"/>
      <c r="B621" s="136"/>
      <c r="C621" s="136"/>
      <c r="D621" s="136"/>
      <c r="E621" s="137"/>
      <c r="F621" s="137"/>
      <c r="G621" s="136"/>
      <c r="H621" s="137"/>
      <c r="I621" s="140" t="str">
        <f t="shared" si="38"/>
        <v/>
      </c>
      <c r="J621" s="140"/>
      <c r="K621" s="140"/>
      <c r="L621" s="74" t="str">
        <f>IF(AND(C621="Abierto",D621="Urgente"),A621,"")</f>
        <v/>
      </c>
      <c r="M621" s="74" t="str">
        <f ca="1">IF(AND(C621="Abierto",D621="Urgente"),TODAY()-E621,"")</f>
        <v/>
      </c>
      <c r="N621" s="74" t="str">
        <f>IF(AND(C621="Abierto",D621="Urgente"),RANK(M621,$M$13:$M$767,0)+COUNTIF($M$13:M621,M621)-1,"")</f>
        <v/>
      </c>
      <c r="O621" s="74" t="str">
        <f>IF(AND(C621="Abierto",D621="Alta"),A621,"")</f>
        <v/>
      </c>
      <c r="P621" s="74" t="str">
        <f ca="1">IF(AND(C621="Abierto",D621="Alta"),TODAY()-E621,"")</f>
        <v/>
      </c>
      <c r="Q621" s="74" t="str">
        <f>IF(AND(C621="Abierto",D621="Alta"),RANK(P621,$P$13:$P$767,0)+COUNTIF($P$13:P621,P621)-1+MAX(N:N),"")</f>
        <v/>
      </c>
      <c r="R621" s="74" t="str">
        <f>IF(AND(C621="Abierto",D621="Media"),A621,"")</f>
        <v/>
      </c>
      <c r="S621" s="74" t="str">
        <f ca="1">IF(AND(C621="Abierto",D621="Media"),TODAY()-E621,"")</f>
        <v/>
      </c>
      <c r="T621" s="74" t="str">
        <f>IF(AND(C621="Abierto",D621="Media"),RANK(S621,$S$13:$S$767,0)+COUNTIF($S$13:S621,S621)-1+MAX(N:N,Q:Q),"")</f>
        <v/>
      </c>
      <c r="U621" s="74" t="str">
        <f>IF(AND(C621="Abierto",D621="Baja"),A621,"")</f>
        <v/>
      </c>
      <c r="V621" s="74" t="str">
        <f ca="1">IF(AND(C621="Abierto",D621="Baja"),TODAY()-E621,"")</f>
        <v/>
      </c>
      <c r="W621" s="74" t="str">
        <f>IF(AND(C621="Abierto",D621="Baja"),RANK(V621,$V$13:$V$767,0)+COUNTIF($V$13:V621,V621)-1+MAX(N:N,Q:Q,T:T),"")</f>
        <v/>
      </c>
      <c r="X621" s="139" t="str">
        <f>IF(OR(C621="Resuelto",C621=""),"",SUM(N621,Q621,T621,W621))</f>
        <v/>
      </c>
      <c r="Y621" s="139" t="str">
        <f>IF(OR(C621="Resuelto",C621=""),"",SUM(M621,P621,S621,V621))</f>
        <v/>
      </c>
      <c r="Z621" s="139" t="str">
        <f>IF(OR(C621="Resuelto",C621=""),"",SUM(L621,O621,R621,U621))</f>
        <v/>
      </c>
      <c r="AA621" s="28">
        <v>850</v>
      </c>
      <c r="AB621" s="28" t="str">
        <f t="shared" ca="1" si="35"/>
        <v/>
      </c>
      <c r="AC621" s="75" t="str">
        <f t="shared" ca="1" si="36"/>
        <v/>
      </c>
      <c r="AH621" s="78" t="str">
        <f>IF(AI621="","",MAX($AH$5:AH620)+1)</f>
        <v/>
      </c>
      <c r="AI621" s="53" t="str">
        <f>IF(G620="","",IF(COUNTIF($AI$11:AI620,G620)=0,G620,""))</f>
        <v/>
      </c>
      <c r="AJ621" s="53" t="str">
        <f t="shared" si="37"/>
        <v/>
      </c>
      <c r="AK621" s="135"/>
    </row>
    <row r="622" spans="1:37" x14ac:dyDescent="0.25">
      <c r="A622" s="136"/>
      <c r="B622" s="136"/>
      <c r="C622" s="136"/>
      <c r="D622" s="136"/>
      <c r="E622" s="137"/>
      <c r="F622" s="137"/>
      <c r="G622" s="136"/>
      <c r="H622" s="137"/>
      <c r="I622" s="140" t="str">
        <f t="shared" si="38"/>
        <v/>
      </c>
      <c r="J622" s="140"/>
      <c r="K622" s="140"/>
      <c r="L622" s="74" t="str">
        <f>IF(AND(C622="Abierto",D622="Urgente"),A622,"")</f>
        <v/>
      </c>
      <c r="M622" s="74" t="str">
        <f ca="1">IF(AND(C622="Abierto",D622="Urgente"),TODAY()-E622,"")</f>
        <v/>
      </c>
      <c r="N622" s="74" t="str">
        <f>IF(AND(C622="Abierto",D622="Urgente"),RANK(M622,$M$13:$M$767,0)+COUNTIF($M$13:M622,M622)-1,"")</f>
        <v/>
      </c>
      <c r="O622" s="74" t="str">
        <f>IF(AND(C622="Abierto",D622="Alta"),A622,"")</f>
        <v/>
      </c>
      <c r="P622" s="74" t="str">
        <f ca="1">IF(AND(C622="Abierto",D622="Alta"),TODAY()-E622,"")</f>
        <v/>
      </c>
      <c r="Q622" s="74" t="str">
        <f>IF(AND(C622="Abierto",D622="Alta"),RANK(P622,$P$13:$P$767,0)+COUNTIF($P$13:P622,P622)-1+MAX(N:N),"")</f>
        <v/>
      </c>
      <c r="R622" s="74" t="str">
        <f>IF(AND(C622="Abierto",D622="Media"),A622,"")</f>
        <v/>
      </c>
      <c r="S622" s="74" t="str">
        <f ca="1">IF(AND(C622="Abierto",D622="Media"),TODAY()-E622,"")</f>
        <v/>
      </c>
      <c r="T622" s="74" t="str">
        <f>IF(AND(C622="Abierto",D622="Media"),RANK(S622,$S$13:$S$767,0)+COUNTIF($S$13:S622,S622)-1+MAX(N:N,Q:Q),"")</f>
        <v/>
      </c>
      <c r="U622" s="74" t="str">
        <f>IF(AND(C622="Abierto",D622="Baja"),A622,"")</f>
        <v/>
      </c>
      <c r="V622" s="74" t="str">
        <f ca="1">IF(AND(C622="Abierto",D622="Baja"),TODAY()-E622,"")</f>
        <v/>
      </c>
      <c r="W622" s="74" t="str">
        <f>IF(AND(C622="Abierto",D622="Baja"),RANK(V622,$V$13:$V$767,0)+COUNTIF($V$13:V622,V622)-1+MAX(N:N,Q:Q,T:T),"")</f>
        <v/>
      </c>
      <c r="X622" s="139" t="str">
        <f>IF(OR(C622="Resuelto",C622=""),"",SUM(N622,Q622,T622,W622))</f>
        <v/>
      </c>
      <c r="Y622" s="139" t="str">
        <f>IF(OR(C622="Resuelto",C622=""),"",SUM(M622,P622,S622,V622))</f>
        <v/>
      </c>
      <c r="Z622" s="139" t="str">
        <f>IF(OR(C622="Resuelto",C622=""),"",SUM(L622,O622,R622,U622))</f>
        <v/>
      </c>
      <c r="AA622" s="28">
        <v>851</v>
      </c>
      <c r="AB622" s="28" t="str">
        <f t="shared" ca="1" si="35"/>
        <v/>
      </c>
      <c r="AC622" s="75" t="str">
        <f t="shared" ca="1" si="36"/>
        <v/>
      </c>
      <c r="AH622" s="78" t="str">
        <f>IF(AI622="","",MAX($AH$5:AH621)+1)</f>
        <v/>
      </c>
      <c r="AI622" s="53" t="str">
        <f>IF(G621="","",IF(COUNTIF($AI$11:AI621,G621)=0,G621,""))</f>
        <v/>
      </c>
      <c r="AJ622" s="53" t="str">
        <f t="shared" si="37"/>
        <v/>
      </c>
      <c r="AK622" s="135"/>
    </row>
    <row r="623" spans="1:37" x14ac:dyDescent="0.25">
      <c r="A623" s="136"/>
      <c r="B623" s="136"/>
      <c r="C623" s="136"/>
      <c r="D623" s="136"/>
      <c r="E623" s="137"/>
      <c r="F623" s="137"/>
      <c r="G623" s="136"/>
      <c r="H623" s="137"/>
      <c r="I623" s="140" t="str">
        <f t="shared" si="38"/>
        <v/>
      </c>
      <c r="J623" s="140"/>
      <c r="K623" s="140"/>
      <c r="L623" s="74" t="str">
        <f>IF(AND(C623="Abierto",D623="Urgente"),A623,"")</f>
        <v/>
      </c>
      <c r="M623" s="74" t="str">
        <f ca="1">IF(AND(C623="Abierto",D623="Urgente"),TODAY()-E623,"")</f>
        <v/>
      </c>
      <c r="N623" s="74" t="str">
        <f>IF(AND(C623="Abierto",D623="Urgente"),RANK(M623,$M$13:$M$767,0)+COUNTIF($M$13:M623,M623)-1,"")</f>
        <v/>
      </c>
      <c r="O623" s="74" t="str">
        <f>IF(AND(C623="Abierto",D623="Alta"),A623,"")</f>
        <v/>
      </c>
      <c r="P623" s="74" t="str">
        <f ca="1">IF(AND(C623="Abierto",D623="Alta"),TODAY()-E623,"")</f>
        <v/>
      </c>
      <c r="Q623" s="74" t="str">
        <f>IF(AND(C623="Abierto",D623="Alta"),RANK(P623,$P$13:$P$767,0)+COUNTIF($P$13:P623,P623)-1+MAX(N:N),"")</f>
        <v/>
      </c>
      <c r="R623" s="74" t="str">
        <f>IF(AND(C623="Abierto",D623="Media"),A623,"")</f>
        <v/>
      </c>
      <c r="S623" s="74" t="str">
        <f ca="1">IF(AND(C623="Abierto",D623="Media"),TODAY()-E623,"")</f>
        <v/>
      </c>
      <c r="T623" s="74" t="str">
        <f>IF(AND(C623="Abierto",D623="Media"),RANK(S623,$S$13:$S$767,0)+COUNTIF($S$13:S623,S623)-1+MAX(N:N,Q:Q),"")</f>
        <v/>
      </c>
      <c r="U623" s="74" t="str">
        <f>IF(AND(C623="Abierto",D623="Baja"),A623,"")</f>
        <v/>
      </c>
      <c r="V623" s="74" t="str">
        <f ca="1">IF(AND(C623="Abierto",D623="Baja"),TODAY()-E623,"")</f>
        <v/>
      </c>
      <c r="W623" s="74" t="str">
        <f>IF(AND(C623="Abierto",D623="Baja"),RANK(V623,$V$13:$V$767,0)+COUNTIF($V$13:V623,V623)-1+MAX(N:N,Q:Q,T:T),"")</f>
        <v/>
      </c>
      <c r="X623" s="139" t="str">
        <f>IF(OR(C623="Resuelto",C623=""),"",SUM(N623,Q623,T623,W623))</f>
        <v/>
      </c>
      <c r="Y623" s="139" t="str">
        <f>IF(OR(C623="Resuelto",C623=""),"",SUM(M623,P623,S623,V623))</f>
        <v/>
      </c>
      <c r="Z623" s="139" t="str">
        <f>IF(OR(C623="Resuelto",C623=""),"",SUM(L623,O623,R623,U623))</f>
        <v/>
      </c>
      <c r="AA623" s="28">
        <v>852</v>
      </c>
      <c r="AB623" s="28" t="str">
        <f t="shared" ca="1" si="35"/>
        <v/>
      </c>
      <c r="AC623" s="75" t="str">
        <f t="shared" ca="1" si="36"/>
        <v/>
      </c>
      <c r="AH623" s="78" t="str">
        <f>IF(AI623="","",MAX($AH$5:AH622)+1)</f>
        <v/>
      </c>
      <c r="AI623" s="53" t="str">
        <f>IF(G622="","",IF(COUNTIF($AI$11:AI622,G622)=0,G622,""))</f>
        <v/>
      </c>
      <c r="AJ623" s="53" t="str">
        <f t="shared" si="37"/>
        <v/>
      </c>
      <c r="AK623" s="135"/>
    </row>
    <row r="624" spans="1:37" x14ac:dyDescent="0.25">
      <c r="A624" s="136"/>
      <c r="B624" s="136"/>
      <c r="C624" s="136"/>
      <c r="D624" s="136"/>
      <c r="E624" s="137"/>
      <c r="F624" s="137"/>
      <c r="G624" s="136"/>
      <c r="H624" s="137"/>
      <c r="I624" s="140" t="str">
        <f t="shared" si="38"/>
        <v/>
      </c>
      <c r="J624" s="140"/>
      <c r="K624" s="140"/>
      <c r="L624" s="74" t="str">
        <f>IF(AND(C624="Abierto",D624="Urgente"),A624,"")</f>
        <v/>
      </c>
      <c r="M624" s="74" t="str">
        <f ca="1">IF(AND(C624="Abierto",D624="Urgente"),TODAY()-E624,"")</f>
        <v/>
      </c>
      <c r="N624" s="74" t="str">
        <f>IF(AND(C624="Abierto",D624="Urgente"),RANK(M624,$M$13:$M$767,0)+COUNTIF($M$13:M624,M624)-1,"")</f>
        <v/>
      </c>
      <c r="O624" s="74" t="str">
        <f>IF(AND(C624="Abierto",D624="Alta"),A624,"")</f>
        <v/>
      </c>
      <c r="P624" s="74" t="str">
        <f ca="1">IF(AND(C624="Abierto",D624="Alta"),TODAY()-E624,"")</f>
        <v/>
      </c>
      <c r="Q624" s="74" t="str">
        <f>IF(AND(C624="Abierto",D624="Alta"),RANK(P624,$P$13:$P$767,0)+COUNTIF($P$13:P624,P624)-1+MAX(N:N),"")</f>
        <v/>
      </c>
      <c r="R624" s="74" t="str">
        <f>IF(AND(C624="Abierto",D624="Media"),A624,"")</f>
        <v/>
      </c>
      <c r="S624" s="74" t="str">
        <f ca="1">IF(AND(C624="Abierto",D624="Media"),TODAY()-E624,"")</f>
        <v/>
      </c>
      <c r="T624" s="74" t="str">
        <f>IF(AND(C624="Abierto",D624="Media"),RANK(S624,$S$13:$S$767,0)+COUNTIF($S$13:S624,S624)-1+MAX(N:N,Q:Q),"")</f>
        <v/>
      </c>
      <c r="U624" s="74" t="str">
        <f>IF(AND(C624="Abierto",D624="Baja"),A624,"")</f>
        <v/>
      </c>
      <c r="V624" s="74" t="str">
        <f ca="1">IF(AND(C624="Abierto",D624="Baja"),TODAY()-E624,"")</f>
        <v/>
      </c>
      <c r="W624" s="74" t="str">
        <f>IF(AND(C624="Abierto",D624="Baja"),RANK(V624,$V$13:$V$767,0)+COUNTIF($V$13:V624,V624)-1+MAX(N:N,Q:Q,T:T),"")</f>
        <v/>
      </c>
      <c r="X624" s="139" t="str">
        <f>IF(OR(C624="Resuelto",C624=""),"",SUM(N624,Q624,T624,W624))</f>
        <v/>
      </c>
      <c r="Y624" s="139" t="str">
        <f>IF(OR(C624="Resuelto",C624=""),"",SUM(M624,P624,S624,V624))</f>
        <v/>
      </c>
      <c r="Z624" s="139" t="str">
        <f>IF(OR(C624="Resuelto",C624=""),"",SUM(L624,O624,R624,U624))</f>
        <v/>
      </c>
      <c r="AA624" s="28">
        <v>853</v>
      </c>
      <c r="AB624" s="28" t="str">
        <f t="shared" ca="1" si="35"/>
        <v/>
      </c>
      <c r="AC624" s="75" t="str">
        <f t="shared" ca="1" si="36"/>
        <v/>
      </c>
      <c r="AH624" s="78" t="str">
        <f>IF(AI624="","",MAX($AH$5:AH623)+1)</f>
        <v/>
      </c>
      <c r="AI624" s="53" t="str">
        <f>IF(G623="","",IF(COUNTIF($AI$11:AI623,G623)=0,G623,""))</f>
        <v/>
      </c>
      <c r="AJ624" s="53" t="str">
        <f t="shared" si="37"/>
        <v/>
      </c>
      <c r="AK624" s="135"/>
    </row>
    <row r="625" spans="1:37" x14ac:dyDescent="0.25">
      <c r="A625" s="136"/>
      <c r="B625" s="136"/>
      <c r="C625" s="136"/>
      <c r="D625" s="136"/>
      <c r="E625" s="137"/>
      <c r="F625" s="137"/>
      <c r="G625" s="136"/>
      <c r="H625" s="137"/>
      <c r="I625" s="140" t="str">
        <f t="shared" si="38"/>
        <v/>
      </c>
      <c r="J625" s="140"/>
      <c r="K625" s="140"/>
      <c r="L625" s="74" t="str">
        <f>IF(AND(C625="Abierto",D625="Urgente"),A625,"")</f>
        <v/>
      </c>
      <c r="M625" s="74" t="str">
        <f ca="1">IF(AND(C625="Abierto",D625="Urgente"),TODAY()-E625,"")</f>
        <v/>
      </c>
      <c r="N625" s="74" t="str">
        <f>IF(AND(C625="Abierto",D625="Urgente"),RANK(M625,$M$13:$M$767,0)+COUNTIF($M$13:M625,M625)-1,"")</f>
        <v/>
      </c>
      <c r="O625" s="74" t="str">
        <f>IF(AND(C625="Abierto",D625="Alta"),A625,"")</f>
        <v/>
      </c>
      <c r="P625" s="74" t="str">
        <f ca="1">IF(AND(C625="Abierto",D625="Alta"),TODAY()-E625,"")</f>
        <v/>
      </c>
      <c r="Q625" s="74" t="str">
        <f>IF(AND(C625="Abierto",D625="Alta"),RANK(P625,$P$13:$P$767,0)+COUNTIF($P$13:P625,P625)-1+MAX(N:N),"")</f>
        <v/>
      </c>
      <c r="R625" s="74" t="str">
        <f>IF(AND(C625="Abierto",D625="Media"),A625,"")</f>
        <v/>
      </c>
      <c r="S625" s="74" t="str">
        <f ca="1">IF(AND(C625="Abierto",D625="Media"),TODAY()-E625,"")</f>
        <v/>
      </c>
      <c r="T625" s="74" t="str">
        <f>IF(AND(C625="Abierto",D625="Media"),RANK(S625,$S$13:$S$767,0)+COUNTIF($S$13:S625,S625)-1+MAX(N:N,Q:Q),"")</f>
        <v/>
      </c>
      <c r="U625" s="74" t="str">
        <f>IF(AND(C625="Abierto",D625="Baja"),A625,"")</f>
        <v/>
      </c>
      <c r="V625" s="74" t="str">
        <f ca="1">IF(AND(C625="Abierto",D625="Baja"),TODAY()-E625,"")</f>
        <v/>
      </c>
      <c r="W625" s="74" t="str">
        <f>IF(AND(C625="Abierto",D625="Baja"),RANK(V625,$V$13:$V$767,0)+COUNTIF($V$13:V625,V625)-1+MAX(N:N,Q:Q,T:T),"")</f>
        <v/>
      </c>
      <c r="X625" s="139" t="str">
        <f>IF(OR(C625="Resuelto",C625=""),"",SUM(N625,Q625,T625,W625))</f>
        <v/>
      </c>
      <c r="Y625" s="139" t="str">
        <f>IF(OR(C625="Resuelto",C625=""),"",SUM(M625,P625,S625,V625))</f>
        <v/>
      </c>
      <c r="Z625" s="139" t="str">
        <f>IF(OR(C625="Resuelto",C625=""),"",SUM(L625,O625,R625,U625))</f>
        <v/>
      </c>
      <c r="AA625" s="28">
        <v>854</v>
      </c>
      <c r="AB625" s="28" t="str">
        <f t="shared" ca="1" si="35"/>
        <v/>
      </c>
      <c r="AC625" s="75" t="str">
        <f t="shared" ca="1" si="36"/>
        <v/>
      </c>
      <c r="AH625" s="78" t="str">
        <f>IF(AI625="","",MAX($AH$5:AH624)+1)</f>
        <v/>
      </c>
      <c r="AI625" s="53" t="str">
        <f>IF(G624="","",IF(COUNTIF($AI$11:AI624,G624)=0,G624,""))</f>
        <v/>
      </c>
      <c r="AJ625" s="53" t="str">
        <f t="shared" si="37"/>
        <v/>
      </c>
      <c r="AK625" s="135"/>
    </row>
    <row r="626" spans="1:37" x14ac:dyDescent="0.25">
      <c r="A626" s="136"/>
      <c r="B626" s="136"/>
      <c r="C626" s="136"/>
      <c r="D626" s="136"/>
      <c r="E626" s="137"/>
      <c r="F626" s="137"/>
      <c r="G626" s="136"/>
      <c r="H626" s="137"/>
      <c r="I626" s="140" t="str">
        <f t="shared" si="38"/>
        <v/>
      </c>
      <c r="J626" s="140"/>
      <c r="K626" s="140"/>
      <c r="L626" s="74" t="str">
        <f>IF(AND(C626="Abierto",D626="Urgente"),A626,"")</f>
        <v/>
      </c>
      <c r="M626" s="74" t="str">
        <f ca="1">IF(AND(C626="Abierto",D626="Urgente"),TODAY()-E626,"")</f>
        <v/>
      </c>
      <c r="N626" s="74" t="str">
        <f>IF(AND(C626="Abierto",D626="Urgente"),RANK(M626,$M$13:$M$767,0)+COUNTIF($M$13:M626,M626)-1,"")</f>
        <v/>
      </c>
      <c r="O626" s="74" t="str">
        <f>IF(AND(C626="Abierto",D626="Alta"),A626,"")</f>
        <v/>
      </c>
      <c r="P626" s="74" t="str">
        <f ca="1">IF(AND(C626="Abierto",D626="Alta"),TODAY()-E626,"")</f>
        <v/>
      </c>
      <c r="Q626" s="74" t="str">
        <f>IF(AND(C626="Abierto",D626="Alta"),RANK(P626,$P$13:$P$767,0)+COUNTIF($P$13:P626,P626)-1+MAX(N:N),"")</f>
        <v/>
      </c>
      <c r="R626" s="74" t="str">
        <f>IF(AND(C626="Abierto",D626="Media"),A626,"")</f>
        <v/>
      </c>
      <c r="S626" s="74" t="str">
        <f ca="1">IF(AND(C626="Abierto",D626="Media"),TODAY()-E626,"")</f>
        <v/>
      </c>
      <c r="T626" s="74" t="str">
        <f>IF(AND(C626="Abierto",D626="Media"),RANK(S626,$S$13:$S$767,0)+COUNTIF($S$13:S626,S626)-1+MAX(N:N,Q:Q),"")</f>
        <v/>
      </c>
      <c r="U626" s="74" t="str">
        <f>IF(AND(C626="Abierto",D626="Baja"),A626,"")</f>
        <v/>
      </c>
      <c r="V626" s="74" t="str">
        <f ca="1">IF(AND(C626="Abierto",D626="Baja"),TODAY()-E626,"")</f>
        <v/>
      </c>
      <c r="W626" s="74" t="str">
        <f>IF(AND(C626="Abierto",D626="Baja"),RANK(V626,$V$13:$V$767,0)+COUNTIF($V$13:V626,V626)-1+MAX(N:N,Q:Q,T:T),"")</f>
        <v/>
      </c>
      <c r="X626" s="139" t="str">
        <f>IF(OR(C626="Resuelto",C626=""),"",SUM(N626,Q626,T626,W626))</f>
        <v/>
      </c>
      <c r="Y626" s="139" t="str">
        <f>IF(OR(C626="Resuelto",C626=""),"",SUM(M626,P626,S626,V626))</f>
        <v/>
      </c>
      <c r="Z626" s="139" t="str">
        <f>IF(OR(C626="Resuelto",C626=""),"",SUM(L626,O626,R626,U626))</f>
        <v/>
      </c>
      <c r="AA626" s="28">
        <v>855</v>
      </c>
      <c r="AB626" s="28" t="str">
        <f t="shared" ca="1" si="35"/>
        <v/>
      </c>
      <c r="AC626" s="75" t="str">
        <f t="shared" ca="1" si="36"/>
        <v/>
      </c>
      <c r="AH626" s="78" t="str">
        <f>IF(AI626="","",MAX($AH$5:AH625)+1)</f>
        <v/>
      </c>
      <c r="AI626" s="53" t="str">
        <f>IF(G625="","",IF(COUNTIF($AI$11:AI625,G625)=0,G625,""))</f>
        <v/>
      </c>
      <c r="AJ626" s="53" t="str">
        <f t="shared" si="37"/>
        <v/>
      </c>
      <c r="AK626" s="135"/>
    </row>
    <row r="627" spans="1:37" x14ac:dyDescent="0.25">
      <c r="A627" s="136"/>
      <c r="B627" s="136"/>
      <c r="C627" s="136"/>
      <c r="D627" s="136"/>
      <c r="E627" s="137"/>
      <c r="F627" s="137"/>
      <c r="G627" s="136"/>
      <c r="H627" s="137"/>
      <c r="I627" s="140" t="str">
        <f t="shared" si="38"/>
        <v/>
      </c>
      <c r="J627" s="140"/>
      <c r="K627" s="140"/>
      <c r="L627" s="74" t="str">
        <f>IF(AND(C627="Abierto",D627="Urgente"),A627,"")</f>
        <v/>
      </c>
      <c r="M627" s="74" t="str">
        <f ca="1">IF(AND(C627="Abierto",D627="Urgente"),TODAY()-E627,"")</f>
        <v/>
      </c>
      <c r="N627" s="74" t="str">
        <f>IF(AND(C627="Abierto",D627="Urgente"),RANK(M627,$M$13:$M$767,0)+COUNTIF($M$13:M627,M627)-1,"")</f>
        <v/>
      </c>
      <c r="O627" s="74" t="str">
        <f>IF(AND(C627="Abierto",D627="Alta"),A627,"")</f>
        <v/>
      </c>
      <c r="P627" s="74" t="str">
        <f ca="1">IF(AND(C627="Abierto",D627="Alta"),TODAY()-E627,"")</f>
        <v/>
      </c>
      <c r="Q627" s="74" t="str">
        <f>IF(AND(C627="Abierto",D627="Alta"),RANK(P627,$P$13:$P$767,0)+COUNTIF($P$13:P627,P627)-1+MAX(N:N),"")</f>
        <v/>
      </c>
      <c r="R627" s="74" t="str">
        <f>IF(AND(C627="Abierto",D627="Media"),A627,"")</f>
        <v/>
      </c>
      <c r="S627" s="74" t="str">
        <f ca="1">IF(AND(C627="Abierto",D627="Media"),TODAY()-E627,"")</f>
        <v/>
      </c>
      <c r="T627" s="74" t="str">
        <f>IF(AND(C627="Abierto",D627="Media"),RANK(S627,$S$13:$S$767,0)+COUNTIF($S$13:S627,S627)-1+MAX(N:N,Q:Q),"")</f>
        <v/>
      </c>
      <c r="U627" s="74" t="str">
        <f>IF(AND(C627="Abierto",D627="Baja"),A627,"")</f>
        <v/>
      </c>
      <c r="V627" s="74" t="str">
        <f ca="1">IF(AND(C627="Abierto",D627="Baja"),TODAY()-E627,"")</f>
        <v/>
      </c>
      <c r="W627" s="74" t="str">
        <f>IF(AND(C627="Abierto",D627="Baja"),RANK(V627,$V$13:$V$767,0)+COUNTIF($V$13:V627,V627)-1+MAX(N:N,Q:Q,T:T),"")</f>
        <v/>
      </c>
      <c r="X627" s="139" t="str">
        <f>IF(OR(C627="Resuelto",C627=""),"",SUM(N627,Q627,T627,W627))</f>
        <v/>
      </c>
      <c r="Y627" s="139" t="str">
        <f>IF(OR(C627="Resuelto",C627=""),"",SUM(M627,P627,S627,V627))</f>
        <v/>
      </c>
      <c r="Z627" s="139" t="str">
        <f>IF(OR(C627="Resuelto",C627=""),"",SUM(L627,O627,R627,U627))</f>
        <v/>
      </c>
      <c r="AA627" s="28">
        <v>856</v>
      </c>
      <c r="AB627" s="28" t="str">
        <f t="shared" ca="1" si="35"/>
        <v/>
      </c>
      <c r="AC627" s="75" t="str">
        <f t="shared" ca="1" si="36"/>
        <v/>
      </c>
      <c r="AH627" s="78" t="str">
        <f>IF(AI627="","",MAX($AH$5:AH626)+1)</f>
        <v/>
      </c>
      <c r="AI627" s="53" t="str">
        <f>IF(G626="","",IF(COUNTIF($AI$11:AI626,G626)=0,G626,""))</f>
        <v/>
      </c>
      <c r="AJ627" s="53" t="str">
        <f t="shared" si="37"/>
        <v/>
      </c>
      <c r="AK627" s="135"/>
    </row>
    <row r="628" spans="1:37" x14ac:dyDescent="0.25">
      <c r="A628" s="136"/>
      <c r="B628" s="136"/>
      <c r="C628" s="136"/>
      <c r="D628" s="136"/>
      <c r="E628" s="137"/>
      <c r="F628" s="137"/>
      <c r="G628" s="136"/>
      <c r="H628" s="137"/>
      <c r="I628" s="140" t="str">
        <f t="shared" si="38"/>
        <v/>
      </c>
      <c r="J628" s="140"/>
      <c r="K628" s="140"/>
      <c r="L628" s="74" t="str">
        <f>IF(AND(C628="Abierto",D628="Urgente"),A628,"")</f>
        <v/>
      </c>
      <c r="M628" s="74" t="str">
        <f ca="1">IF(AND(C628="Abierto",D628="Urgente"),TODAY()-E628,"")</f>
        <v/>
      </c>
      <c r="N628" s="74" t="str">
        <f>IF(AND(C628="Abierto",D628="Urgente"),RANK(M628,$M$13:$M$767,0)+COUNTIF($M$13:M628,M628)-1,"")</f>
        <v/>
      </c>
      <c r="O628" s="74" t="str">
        <f>IF(AND(C628="Abierto",D628="Alta"),A628,"")</f>
        <v/>
      </c>
      <c r="P628" s="74" t="str">
        <f ca="1">IF(AND(C628="Abierto",D628="Alta"),TODAY()-E628,"")</f>
        <v/>
      </c>
      <c r="Q628" s="74" t="str">
        <f>IF(AND(C628="Abierto",D628="Alta"),RANK(P628,$P$13:$P$767,0)+COUNTIF($P$13:P628,P628)-1+MAX(N:N),"")</f>
        <v/>
      </c>
      <c r="R628" s="74" t="str">
        <f>IF(AND(C628="Abierto",D628="Media"),A628,"")</f>
        <v/>
      </c>
      <c r="S628" s="74" t="str">
        <f ca="1">IF(AND(C628="Abierto",D628="Media"),TODAY()-E628,"")</f>
        <v/>
      </c>
      <c r="T628" s="74" t="str">
        <f>IF(AND(C628="Abierto",D628="Media"),RANK(S628,$S$13:$S$767,0)+COUNTIF($S$13:S628,S628)-1+MAX(N:N,Q:Q),"")</f>
        <v/>
      </c>
      <c r="U628" s="74" t="str">
        <f>IF(AND(C628="Abierto",D628="Baja"),A628,"")</f>
        <v/>
      </c>
      <c r="V628" s="74" t="str">
        <f ca="1">IF(AND(C628="Abierto",D628="Baja"),TODAY()-E628,"")</f>
        <v/>
      </c>
      <c r="W628" s="74" t="str">
        <f>IF(AND(C628="Abierto",D628="Baja"),RANK(V628,$V$13:$V$767,0)+COUNTIF($V$13:V628,V628)-1+MAX(N:N,Q:Q,T:T),"")</f>
        <v/>
      </c>
      <c r="X628" s="139" t="str">
        <f>IF(OR(C628="Resuelto",C628=""),"",SUM(N628,Q628,T628,W628))</f>
        <v/>
      </c>
      <c r="Y628" s="139" t="str">
        <f>IF(OR(C628="Resuelto",C628=""),"",SUM(M628,P628,S628,V628))</f>
        <v/>
      </c>
      <c r="Z628" s="139" t="str">
        <f>IF(OR(C628="Resuelto",C628=""),"",SUM(L628,O628,R628,U628))</f>
        <v/>
      </c>
      <c r="AA628" s="28">
        <v>857</v>
      </c>
      <c r="AB628" s="28" t="str">
        <f t="shared" ca="1" si="35"/>
        <v/>
      </c>
      <c r="AC628" s="75" t="str">
        <f t="shared" ca="1" si="36"/>
        <v/>
      </c>
      <c r="AH628" s="78" t="str">
        <f>IF(AI628="","",MAX($AH$5:AH627)+1)</f>
        <v/>
      </c>
      <c r="AI628" s="53" t="str">
        <f>IF(G627="","",IF(COUNTIF($AI$11:AI627,G627)=0,G627,""))</f>
        <v/>
      </c>
      <c r="AJ628" s="53" t="str">
        <f t="shared" si="37"/>
        <v/>
      </c>
      <c r="AK628" s="135"/>
    </row>
    <row r="629" spans="1:37" x14ac:dyDescent="0.25">
      <c r="A629" s="136"/>
      <c r="B629" s="136"/>
      <c r="C629" s="136"/>
      <c r="D629" s="136"/>
      <c r="E629" s="137"/>
      <c r="F629" s="137"/>
      <c r="G629" s="136"/>
      <c r="H629" s="137"/>
      <c r="I629" s="140" t="str">
        <f t="shared" si="38"/>
        <v/>
      </c>
      <c r="J629" s="140"/>
      <c r="K629" s="140"/>
      <c r="L629" s="74" t="str">
        <f>IF(AND(C629="Abierto",D629="Urgente"),A629,"")</f>
        <v/>
      </c>
      <c r="M629" s="74" t="str">
        <f ca="1">IF(AND(C629="Abierto",D629="Urgente"),TODAY()-E629,"")</f>
        <v/>
      </c>
      <c r="N629" s="74" t="str">
        <f>IF(AND(C629="Abierto",D629="Urgente"),RANK(M629,$M$13:$M$767,0)+COUNTIF($M$13:M629,M629)-1,"")</f>
        <v/>
      </c>
      <c r="O629" s="74" t="str">
        <f>IF(AND(C629="Abierto",D629="Alta"),A629,"")</f>
        <v/>
      </c>
      <c r="P629" s="74" t="str">
        <f ca="1">IF(AND(C629="Abierto",D629="Alta"),TODAY()-E629,"")</f>
        <v/>
      </c>
      <c r="Q629" s="74" t="str">
        <f>IF(AND(C629="Abierto",D629="Alta"),RANK(P629,$P$13:$P$767,0)+COUNTIF($P$13:P629,P629)-1+MAX(N:N),"")</f>
        <v/>
      </c>
      <c r="R629" s="74" t="str">
        <f>IF(AND(C629="Abierto",D629="Media"),A629,"")</f>
        <v/>
      </c>
      <c r="S629" s="74" t="str">
        <f ca="1">IF(AND(C629="Abierto",D629="Media"),TODAY()-E629,"")</f>
        <v/>
      </c>
      <c r="T629" s="74" t="str">
        <f>IF(AND(C629="Abierto",D629="Media"),RANK(S629,$S$13:$S$767,0)+COUNTIF($S$13:S629,S629)-1+MAX(N:N,Q:Q),"")</f>
        <v/>
      </c>
      <c r="U629" s="74" t="str">
        <f>IF(AND(C629="Abierto",D629="Baja"),A629,"")</f>
        <v/>
      </c>
      <c r="V629" s="74" t="str">
        <f ca="1">IF(AND(C629="Abierto",D629="Baja"),TODAY()-E629,"")</f>
        <v/>
      </c>
      <c r="W629" s="74" t="str">
        <f>IF(AND(C629="Abierto",D629="Baja"),RANK(V629,$V$13:$V$767,0)+COUNTIF($V$13:V629,V629)-1+MAX(N:N,Q:Q,T:T),"")</f>
        <v/>
      </c>
      <c r="X629" s="139" t="str">
        <f>IF(OR(C629="Resuelto",C629=""),"",SUM(N629,Q629,T629,W629))</f>
        <v/>
      </c>
      <c r="Y629" s="139" t="str">
        <f>IF(OR(C629="Resuelto",C629=""),"",SUM(M629,P629,S629,V629))</f>
        <v/>
      </c>
      <c r="Z629" s="139" t="str">
        <f>IF(OR(C629="Resuelto",C629=""),"",SUM(L629,O629,R629,U629))</f>
        <v/>
      </c>
      <c r="AA629" s="28">
        <v>858</v>
      </c>
      <c r="AB629" s="28" t="str">
        <f t="shared" ca="1" si="35"/>
        <v/>
      </c>
      <c r="AC629" s="75" t="str">
        <f t="shared" ca="1" si="36"/>
        <v/>
      </c>
      <c r="AH629" s="78" t="str">
        <f>IF(AI629="","",MAX($AH$5:AH628)+1)</f>
        <v/>
      </c>
      <c r="AI629" s="53" t="str">
        <f>IF(G628="","",IF(COUNTIF($AI$11:AI628,G628)=0,G628,""))</f>
        <v/>
      </c>
      <c r="AJ629" s="53" t="str">
        <f t="shared" si="37"/>
        <v/>
      </c>
      <c r="AK629" s="135"/>
    </row>
    <row r="630" spans="1:37" x14ac:dyDescent="0.25">
      <c r="A630" s="136"/>
      <c r="B630" s="136"/>
      <c r="C630" s="136"/>
      <c r="D630" s="136"/>
      <c r="E630" s="137"/>
      <c r="F630" s="137"/>
      <c r="G630" s="136"/>
      <c r="H630" s="137"/>
      <c r="I630" s="140" t="str">
        <f t="shared" si="38"/>
        <v/>
      </c>
      <c r="J630" s="140"/>
      <c r="K630" s="140"/>
      <c r="L630" s="74" t="str">
        <f>IF(AND(C630="Abierto",D630="Urgente"),A630,"")</f>
        <v/>
      </c>
      <c r="M630" s="74" t="str">
        <f ca="1">IF(AND(C630="Abierto",D630="Urgente"),TODAY()-E630,"")</f>
        <v/>
      </c>
      <c r="N630" s="74" t="str">
        <f>IF(AND(C630="Abierto",D630="Urgente"),RANK(M630,$M$13:$M$767,0)+COUNTIF($M$13:M630,M630)-1,"")</f>
        <v/>
      </c>
      <c r="O630" s="74" t="str">
        <f>IF(AND(C630="Abierto",D630="Alta"),A630,"")</f>
        <v/>
      </c>
      <c r="P630" s="74" t="str">
        <f ca="1">IF(AND(C630="Abierto",D630="Alta"),TODAY()-E630,"")</f>
        <v/>
      </c>
      <c r="Q630" s="74" t="str">
        <f>IF(AND(C630="Abierto",D630="Alta"),RANK(P630,$P$13:$P$767,0)+COUNTIF($P$13:P630,P630)-1+MAX(N:N),"")</f>
        <v/>
      </c>
      <c r="R630" s="74" t="str">
        <f>IF(AND(C630="Abierto",D630="Media"),A630,"")</f>
        <v/>
      </c>
      <c r="S630" s="74" t="str">
        <f ca="1">IF(AND(C630="Abierto",D630="Media"),TODAY()-E630,"")</f>
        <v/>
      </c>
      <c r="T630" s="74" t="str">
        <f>IF(AND(C630="Abierto",D630="Media"),RANK(S630,$S$13:$S$767,0)+COUNTIF($S$13:S630,S630)-1+MAX(N:N,Q:Q),"")</f>
        <v/>
      </c>
      <c r="U630" s="74" t="str">
        <f>IF(AND(C630="Abierto",D630="Baja"),A630,"")</f>
        <v/>
      </c>
      <c r="V630" s="74" t="str">
        <f ca="1">IF(AND(C630="Abierto",D630="Baja"),TODAY()-E630,"")</f>
        <v/>
      </c>
      <c r="W630" s="74" t="str">
        <f>IF(AND(C630="Abierto",D630="Baja"),RANK(V630,$V$13:$V$767,0)+COUNTIF($V$13:V630,V630)-1+MAX(N:N,Q:Q,T:T),"")</f>
        <v/>
      </c>
      <c r="X630" s="139" t="str">
        <f>IF(OR(C630="Resuelto",C630=""),"",SUM(N630,Q630,T630,W630))</f>
        <v/>
      </c>
      <c r="Y630" s="139" t="str">
        <f>IF(OR(C630="Resuelto",C630=""),"",SUM(M630,P630,S630,V630))</f>
        <v/>
      </c>
      <c r="Z630" s="139" t="str">
        <f>IF(OR(C630="Resuelto",C630=""),"",SUM(L630,O630,R630,U630))</f>
        <v/>
      </c>
      <c r="AA630" s="28">
        <v>859</v>
      </c>
      <c r="AB630" s="28" t="str">
        <f t="shared" ca="1" si="35"/>
        <v/>
      </c>
      <c r="AC630" s="75" t="str">
        <f t="shared" ca="1" si="36"/>
        <v/>
      </c>
      <c r="AH630" s="78" t="str">
        <f>IF(AI630="","",MAX($AH$5:AH629)+1)</f>
        <v/>
      </c>
      <c r="AI630" s="53" t="str">
        <f>IF(G629="","",IF(COUNTIF($AI$11:AI629,G629)=0,G629,""))</f>
        <v/>
      </c>
      <c r="AJ630" s="53" t="str">
        <f t="shared" si="37"/>
        <v/>
      </c>
      <c r="AK630" s="135"/>
    </row>
    <row r="631" spans="1:37" x14ac:dyDescent="0.25">
      <c r="A631" s="136"/>
      <c r="B631" s="136"/>
      <c r="C631" s="136"/>
      <c r="D631" s="136"/>
      <c r="E631" s="137"/>
      <c r="F631" s="137"/>
      <c r="G631" s="136"/>
      <c r="H631" s="137"/>
      <c r="I631" s="140" t="str">
        <f t="shared" si="38"/>
        <v/>
      </c>
      <c r="J631" s="140"/>
      <c r="K631" s="140"/>
      <c r="L631" s="74" t="str">
        <f>IF(AND(C631="Abierto",D631="Urgente"),A631,"")</f>
        <v/>
      </c>
      <c r="M631" s="74" t="str">
        <f ca="1">IF(AND(C631="Abierto",D631="Urgente"),TODAY()-E631,"")</f>
        <v/>
      </c>
      <c r="N631" s="74" t="str">
        <f>IF(AND(C631="Abierto",D631="Urgente"),RANK(M631,$M$13:$M$767,0)+COUNTIF($M$13:M631,M631)-1,"")</f>
        <v/>
      </c>
      <c r="O631" s="74" t="str">
        <f>IF(AND(C631="Abierto",D631="Alta"),A631,"")</f>
        <v/>
      </c>
      <c r="P631" s="74" t="str">
        <f ca="1">IF(AND(C631="Abierto",D631="Alta"),TODAY()-E631,"")</f>
        <v/>
      </c>
      <c r="Q631" s="74" t="str">
        <f>IF(AND(C631="Abierto",D631="Alta"),RANK(P631,$P$13:$P$767,0)+COUNTIF($P$13:P631,P631)-1+MAX(N:N),"")</f>
        <v/>
      </c>
      <c r="R631" s="74" t="str">
        <f>IF(AND(C631="Abierto",D631="Media"),A631,"")</f>
        <v/>
      </c>
      <c r="S631" s="74" t="str">
        <f ca="1">IF(AND(C631="Abierto",D631="Media"),TODAY()-E631,"")</f>
        <v/>
      </c>
      <c r="T631" s="74" t="str">
        <f>IF(AND(C631="Abierto",D631="Media"),RANK(S631,$S$13:$S$767,0)+COUNTIF($S$13:S631,S631)-1+MAX(N:N,Q:Q),"")</f>
        <v/>
      </c>
      <c r="U631" s="74" t="str">
        <f>IF(AND(C631="Abierto",D631="Baja"),A631,"")</f>
        <v/>
      </c>
      <c r="V631" s="74" t="str">
        <f ca="1">IF(AND(C631="Abierto",D631="Baja"),TODAY()-E631,"")</f>
        <v/>
      </c>
      <c r="W631" s="74" t="str">
        <f>IF(AND(C631="Abierto",D631="Baja"),RANK(V631,$V$13:$V$767,0)+COUNTIF($V$13:V631,V631)-1+MAX(N:N,Q:Q,T:T),"")</f>
        <v/>
      </c>
      <c r="X631" s="139" t="str">
        <f>IF(OR(C631="Resuelto",C631=""),"",SUM(N631,Q631,T631,W631))</f>
        <v/>
      </c>
      <c r="Y631" s="139" t="str">
        <f>IF(OR(C631="Resuelto",C631=""),"",SUM(M631,P631,S631,V631))</f>
        <v/>
      </c>
      <c r="Z631" s="139" t="str">
        <f>IF(OR(C631="Resuelto",C631=""),"",SUM(L631,O631,R631,U631))</f>
        <v/>
      </c>
      <c r="AA631" s="28">
        <v>860</v>
      </c>
      <c r="AB631" s="28" t="str">
        <f t="shared" ca="1" si="35"/>
        <v/>
      </c>
      <c r="AC631" s="75" t="str">
        <f t="shared" ca="1" si="36"/>
        <v/>
      </c>
      <c r="AH631" s="78" t="str">
        <f>IF(AI631="","",MAX($AH$5:AH630)+1)</f>
        <v/>
      </c>
      <c r="AI631" s="53" t="str">
        <f>IF(G630="","",IF(COUNTIF($AI$11:AI630,G630)=0,G630,""))</f>
        <v/>
      </c>
      <c r="AJ631" s="53" t="str">
        <f t="shared" si="37"/>
        <v/>
      </c>
      <c r="AK631" s="135"/>
    </row>
    <row r="632" spans="1:37" x14ac:dyDescent="0.25">
      <c r="A632" s="136"/>
      <c r="B632" s="136"/>
      <c r="C632" s="136"/>
      <c r="D632" s="136"/>
      <c r="E632" s="137"/>
      <c r="F632" s="137"/>
      <c r="G632" s="136"/>
      <c r="H632" s="137"/>
      <c r="I632" s="140" t="str">
        <f t="shared" si="38"/>
        <v/>
      </c>
      <c r="J632" s="140"/>
      <c r="K632" s="140"/>
      <c r="L632" s="74" t="str">
        <f>IF(AND(C632="Abierto",D632="Urgente"),A632,"")</f>
        <v/>
      </c>
      <c r="M632" s="74" t="str">
        <f ca="1">IF(AND(C632="Abierto",D632="Urgente"),TODAY()-E632,"")</f>
        <v/>
      </c>
      <c r="N632" s="74" t="str">
        <f>IF(AND(C632="Abierto",D632="Urgente"),RANK(M632,$M$13:$M$767,0)+COUNTIF($M$13:M632,M632)-1,"")</f>
        <v/>
      </c>
      <c r="O632" s="74" t="str">
        <f>IF(AND(C632="Abierto",D632="Alta"),A632,"")</f>
        <v/>
      </c>
      <c r="P632" s="74" t="str">
        <f ca="1">IF(AND(C632="Abierto",D632="Alta"),TODAY()-E632,"")</f>
        <v/>
      </c>
      <c r="Q632" s="74" t="str">
        <f>IF(AND(C632="Abierto",D632="Alta"),RANK(P632,$P$13:$P$767,0)+COUNTIF($P$13:P632,P632)-1+MAX(N:N),"")</f>
        <v/>
      </c>
      <c r="R632" s="74" t="str">
        <f>IF(AND(C632="Abierto",D632="Media"),A632,"")</f>
        <v/>
      </c>
      <c r="S632" s="74" t="str">
        <f ca="1">IF(AND(C632="Abierto",D632="Media"),TODAY()-E632,"")</f>
        <v/>
      </c>
      <c r="T632" s="74" t="str">
        <f>IF(AND(C632="Abierto",D632="Media"),RANK(S632,$S$13:$S$767,0)+COUNTIF($S$13:S632,S632)-1+MAX(N:N,Q:Q),"")</f>
        <v/>
      </c>
      <c r="U632" s="74" t="str">
        <f>IF(AND(C632="Abierto",D632="Baja"),A632,"")</f>
        <v/>
      </c>
      <c r="V632" s="74" t="str">
        <f ca="1">IF(AND(C632="Abierto",D632="Baja"),TODAY()-E632,"")</f>
        <v/>
      </c>
      <c r="W632" s="74" t="str">
        <f>IF(AND(C632="Abierto",D632="Baja"),RANK(V632,$V$13:$V$767,0)+COUNTIF($V$13:V632,V632)-1+MAX(N:N,Q:Q,T:T),"")</f>
        <v/>
      </c>
      <c r="X632" s="139" t="str">
        <f>IF(OR(C632="Resuelto",C632=""),"",SUM(N632,Q632,T632,W632))</f>
        <v/>
      </c>
      <c r="Y632" s="139" t="str">
        <f>IF(OR(C632="Resuelto",C632=""),"",SUM(M632,P632,S632,V632))</f>
        <v/>
      </c>
      <c r="Z632" s="139" t="str">
        <f>IF(OR(C632="Resuelto",C632=""),"",SUM(L632,O632,R632,U632))</f>
        <v/>
      </c>
      <c r="AA632" s="28">
        <v>861</v>
      </c>
      <c r="AB632" s="28" t="str">
        <f t="shared" ca="1" si="35"/>
        <v/>
      </c>
      <c r="AC632" s="75" t="str">
        <f t="shared" ca="1" si="36"/>
        <v/>
      </c>
      <c r="AH632" s="78" t="str">
        <f>IF(AI632="","",MAX($AH$5:AH631)+1)</f>
        <v/>
      </c>
      <c r="AI632" s="53" t="str">
        <f>IF(G631="","",IF(COUNTIF($AI$11:AI631,G631)=0,G631,""))</f>
        <v/>
      </c>
      <c r="AJ632" s="53" t="str">
        <f t="shared" si="37"/>
        <v/>
      </c>
      <c r="AK632" s="135"/>
    </row>
    <row r="633" spans="1:37" x14ac:dyDescent="0.25">
      <c r="A633" s="136"/>
      <c r="B633" s="136"/>
      <c r="C633" s="136"/>
      <c r="D633" s="136"/>
      <c r="E633" s="137"/>
      <c r="F633" s="137"/>
      <c r="G633" s="136"/>
      <c r="H633" s="137"/>
      <c r="I633" s="140" t="str">
        <f t="shared" si="38"/>
        <v/>
      </c>
      <c r="J633" s="140"/>
      <c r="K633" s="140"/>
      <c r="L633" s="74" t="str">
        <f>IF(AND(C633="Abierto",D633="Urgente"),A633,"")</f>
        <v/>
      </c>
      <c r="M633" s="74" t="str">
        <f ca="1">IF(AND(C633="Abierto",D633="Urgente"),TODAY()-E633,"")</f>
        <v/>
      </c>
      <c r="N633" s="74" t="str">
        <f>IF(AND(C633="Abierto",D633="Urgente"),RANK(M633,$M$13:$M$767,0)+COUNTIF($M$13:M633,M633)-1,"")</f>
        <v/>
      </c>
      <c r="O633" s="74" t="str">
        <f>IF(AND(C633="Abierto",D633="Alta"),A633,"")</f>
        <v/>
      </c>
      <c r="P633" s="74" t="str">
        <f ca="1">IF(AND(C633="Abierto",D633="Alta"),TODAY()-E633,"")</f>
        <v/>
      </c>
      <c r="Q633" s="74" t="str">
        <f>IF(AND(C633="Abierto",D633="Alta"),RANK(P633,$P$13:$P$767,0)+COUNTIF($P$13:P633,P633)-1+MAX(N:N),"")</f>
        <v/>
      </c>
      <c r="R633" s="74" t="str">
        <f>IF(AND(C633="Abierto",D633="Media"),A633,"")</f>
        <v/>
      </c>
      <c r="S633" s="74" t="str">
        <f ca="1">IF(AND(C633="Abierto",D633="Media"),TODAY()-E633,"")</f>
        <v/>
      </c>
      <c r="T633" s="74" t="str">
        <f>IF(AND(C633="Abierto",D633="Media"),RANK(S633,$S$13:$S$767,0)+COUNTIF($S$13:S633,S633)-1+MAX(N:N,Q:Q),"")</f>
        <v/>
      </c>
      <c r="U633" s="74" t="str">
        <f>IF(AND(C633="Abierto",D633="Baja"),A633,"")</f>
        <v/>
      </c>
      <c r="V633" s="74" t="str">
        <f ca="1">IF(AND(C633="Abierto",D633="Baja"),TODAY()-E633,"")</f>
        <v/>
      </c>
      <c r="W633" s="74" t="str">
        <f>IF(AND(C633="Abierto",D633="Baja"),RANK(V633,$V$13:$V$767,0)+COUNTIF($V$13:V633,V633)-1+MAX(N:N,Q:Q,T:T),"")</f>
        <v/>
      </c>
      <c r="X633" s="139" t="str">
        <f>IF(OR(C633="Resuelto",C633=""),"",SUM(N633,Q633,T633,W633))</f>
        <v/>
      </c>
      <c r="Y633" s="139" t="str">
        <f>IF(OR(C633="Resuelto",C633=""),"",SUM(M633,P633,S633,V633))</f>
        <v/>
      </c>
      <c r="Z633" s="139" t="str">
        <f>IF(OR(C633="Resuelto",C633=""),"",SUM(L633,O633,R633,U633))</f>
        <v/>
      </c>
      <c r="AA633" s="28">
        <v>862</v>
      </c>
      <c r="AB633" s="28" t="str">
        <f t="shared" ca="1" si="35"/>
        <v/>
      </c>
      <c r="AC633" s="75" t="str">
        <f t="shared" ca="1" si="36"/>
        <v/>
      </c>
      <c r="AH633" s="78" t="str">
        <f>IF(AI633="","",MAX($AH$5:AH632)+1)</f>
        <v/>
      </c>
      <c r="AI633" s="53" t="str">
        <f>IF(G632="","",IF(COUNTIF($AI$11:AI632,G632)=0,G632,""))</f>
        <v/>
      </c>
      <c r="AJ633" s="53" t="str">
        <f t="shared" si="37"/>
        <v/>
      </c>
      <c r="AK633" s="135"/>
    </row>
    <row r="634" spans="1:37" x14ac:dyDescent="0.25">
      <c r="A634" s="136"/>
      <c r="B634" s="136"/>
      <c r="C634" s="136"/>
      <c r="D634" s="136"/>
      <c r="E634" s="137"/>
      <c r="F634" s="137"/>
      <c r="G634" s="136"/>
      <c r="H634" s="137"/>
      <c r="I634" s="140" t="str">
        <f t="shared" si="38"/>
        <v/>
      </c>
      <c r="J634" s="140"/>
      <c r="K634" s="140"/>
      <c r="L634" s="74" t="str">
        <f>IF(AND(C634="Abierto",D634="Urgente"),A634,"")</f>
        <v/>
      </c>
      <c r="M634" s="74" t="str">
        <f ca="1">IF(AND(C634="Abierto",D634="Urgente"),TODAY()-E634,"")</f>
        <v/>
      </c>
      <c r="N634" s="74" t="str">
        <f>IF(AND(C634="Abierto",D634="Urgente"),RANK(M634,$M$13:$M$767,0)+COUNTIF($M$13:M634,M634)-1,"")</f>
        <v/>
      </c>
      <c r="O634" s="74" t="str">
        <f>IF(AND(C634="Abierto",D634="Alta"),A634,"")</f>
        <v/>
      </c>
      <c r="P634" s="74" t="str">
        <f ca="1">IF(AND(C634="Abierto",D634="Alta"),TODAY()-E634,"")</f>
        <v/>
      </c>
      <c r="Q634" s="74" t="str">
        <f>IF(AND(C634="Abierto",D634="Alta"),RANK(P634,$P$13:$P$767,0)+COUNTIF($P$13:P634,P634)-1+MAX(N:N),"")</f>
        <v/>
      </c>
      <c r="R634" s="74" t="str">
        <f>IF(AND(C634="Abierto",D634="Media"),A634,"")</f>
        <v/>
      </c>
      <c r="S634" s="74" t="str">
        <f ca="1">IF(AND(C634="Abierto",D634="Media"),TODAY()-E634,"")</f>
        <v/>
      </c>
      <c r="T634" s="74" t="str">
        <f>IF(AND(C634="Abierto",D634="Media"),RANK(S634,$S$13:$S$767,0)+COUNTIF($S$13:S634,S634)-1+MAX(N:N,Q:Q),"")</f>
        <v/>
      </c>
      <c r="U634" s="74" t="str">
        <f>IF(AND(C634="Abierto",D634="Baja"),A634,"")</f>
        <v/>
      </c>
      <c r="V634" s="74" t="str">
        <f ca="1">IF(AND(C634="Abierto",D634="Baja"),TODAY()-E634,"")</f>
        <v/>
      </c>
      <c r="W634" s="74" t="str">
        <f>IF(AND(C634="Abierto",D634="Baja"),RANK(V634,$V$13:$V$767,0)+COUNTIF($V$13:V634,V634)-1+MAX(N:N,Q:Q,T:T),"")</f>
        <v/>
      </c>
      <c r="X634" s="139" t="str">
        <f>IF(OR(C634="Resuelto",C634=""),"",SUM(N634,Q634,T634,W634))</f>
        <v/>
      </c>
      <c r="Y634" s="139" t="str">
        <f>IF(OR(C634="Resuelto",C634=""),"",SUM(M634,P634,S634,V634))</f>
        <v/>
      </c>
      <c r="Z634" s="139" t="str">
        <f>IF(OR(C634="Resuelto",C634=""),"",SUM(L634,O634,R634,U634))</f>
        <v/>
      </c>
      <c r="AA634" s="28">
        <v>863</v>
      </c>
      <c r="AB634" s="28" t="str">
        <f t="shared" ca="1" si="35"/>
        <v/>
      </c>
      <c r="AC634" s="75" t="str">
        <f t="shared" ca="1" si="36"/>
        <v/>
      </c>
      <c r="AH634" s="78" t="str">
        <f>IF(AI634="","",MAX($AH$5:AH633)+1)</f>
        <v/>
      </c>
      <c r="AI634" s="53" t="str">
        <f>IF(G633="","",IF(COUNTIF($AI$11:AI633,G633)=0,G633,""))</f>
        <v/>
      </c>
      <c r="AJ634" s="53" t="str">
        <f t="shared" si="37"/>
        <v/>
      </c>
      <c r="AK634" s="135"/>
    </row>
    <row r="635" spans="1:37" x14ac:dyDescent="0.25">
      <c r="A635" s="136"/>
      <c r="B635" s="136"/>
      <c r="C635" s="136"/>
      <c r="D635" s="136"/>
      <c r="E635" s="137"/>
      <c r="F635" s="137"/>
      <c r="G635" s="136"/>
      <c r="H635" s="137"/>
      <c r="I635" s="140" t="str">
        <f t="shared" si="38"/>
        <v/>
      </c>
      <c r="J635" s="140"/>
      <c r="K635" s="140"/>
      <c r="L635" s="74" t="str">
        <f>IF(AND(C635="Abierto",D635="Urgente"),A635,"")</f>
        <v/>
      </c>
      <c r="M635" s="74" t="str">
        <f ca="1">IF(AND(C635="Abierto",D635="Urgente"),TODAY()-E635,"")</f>
        <v/>
      </c>
      <c r="N635" s="74" t="str">
        <f>IF(AND(C635="Abierto",D635="Urgente"),RANK(M635,$M$13:$M$767,0)+COUNTIF($M$13:M635,M635)-1,"")</f>
        <v/>
      </c>
      <c r="O635" s="74" t="str">
        <f>IF(AND(C635="Abierto",D635="Alta"),A635,"")</f>
        <v/>
      </c>
      <c r="P635" s="74" t="str">
        <f ca="1">IF(AND(C635="Abierto",D635="Alta"),TODAY()-E635,"")</f>
        <v/>
      </c>
      <c r="Q635" s="74" t="str">
        <f>IF(AND(C635="Abierto",D635="Alta"),RANK(P635,$P$13:$P$767,0)+COUNTIF($P$13:P635,P635)-1+MAX(N:N),"")</f>
        <v/>
      </c>
      <c r="R635" s="74" t="str">
        <f>IF(AND(C635="Abierto",D635="Media"),A635,"")</f>
        <v/>
      </c>
      <c r="S635" s="74" t="str">
        <f ca="1">IF(AND(C635="Abierto",D635="Media"),TODAY()-E635,"")</f>
        <v/>
      </c>
      <c r="T635" s="74" t="str">
        <f>IF(AND(C635="Abierto",D635="Media"),RANK(S635,$S$13:$S$767,0)+COUNTIF($S$13:S635,S635)-1+MAX(N:N,Q:Q),"")</f>
        <v/>
      </c>
      <c r="U635" s="74" t="str">
        <f>IF(AND(C635="Abierto",D635="Baja"),A635,"")</f>
        <v/>
      </c>
      <c r="V635" s="74" t="str">
        <f ca="1">IF(AND(C635="Abierto",D635="Baja"),TODAY()-E635,"")</f>
        <v/>
      </c>
      <c r="W635" s="74" t="str">
        <f>IF(AND(C635="Abierto",D635="Baja"),RANK(V635,$V$13:$V$767,0)+COUNTIF($V$13:V635,V635)-1+MAX(N:N,Q:Q,T:T),"")</f>
        <v/>
      </c>
      <c r="X635" s="139" t="str">
        <f>IF(OR(C635="Resuelto",C635=""),"",SUM(N635,Q635,T635,W635))</f>
        <v/>
      </c>
      <c r="Y635" s="139" t="str">
        <f>IF(OR(C635="Resuelto",C635=""),"",SUM(M635,P635,S635,V635))</f>
        <v/>
      </c>
      <c r="Z635" s="139" t="str">
        <f>IF(OR(C635="Resuelto",C635=""),"",SUM(L635,O635,R635,U635))</f>
        <v/>
      </c>
      <c r="AA635" s="28">
        <v>864</v>
      </c>
      <c r="AB635" s="28" t="str">
        <f t="shared" ca="1" si="35"/>
        <v/>
      </c>
      <c r="AC635" s="75" t="str">
        <f t="shared" ca="1" si="36"/>
        <v/>
      </c>
      <c r="AH635" s="78" t="str">
        <f>IF(AI635="","",MAX($AH$5:AH634)+1)</f>
        <v/>
      </c>
      <c r="AI635" s="53" t="str">
        <f>IF(G634="","",IF(COUNTIF($AI$11:AI634,G634)=0,G634,""))</f>
        <v/>
      </c>
      <c r="AJ635" s="53" t="str">
        <f t="shared" si="37"/>
        <v/>
      </c>
      <c r="AK635" s="135"/>
    </row>
    <row r="636" spans="1:37" x14ac:dyDescent="0.25">
      <c r="A636" s="136"/>
      <c r="B636" s="136"/>
      <c r="C636" s="136"/>
      <c r="D636" s="136"/>
      <c r="E636" s="137"/>
      <c r="F636" s="137"/>
      <c r="G636" s="136"/>
      <c r="H636" s="137"/>
      <c r="I636" s="140" t="str">
        <f t="shared" si="38"/>
        <v/>
      </c>
      <c r="J636" s="140"/>
      <c r="K636" s="140"/>
      <c r="L636" s="74" t="str">
        <f>IF(AND(C636="Abierto",D636="Urgente"),A636,"")</f>
        <v/>
      </c>
      <c r="M636" s="74" t="str">
        <f ca="1">IF(AND(C636="Abierto",D636="Urgente"),TODAY()-E636,"")</f>
        <v/>
      </c>
      <c r="N636" s="74" t="str">
        <f>IF(AND(C636="Abierto",D636="Urgente"),RANK(M636,$M$13:$M$767,0)+COUNTIF($M$13:M636,M636)-1,"")</f>
        <v/>
      </c>
      <c r="O636" s="74" t="str">
        <f>IF(AND(C636="Abierto",D636="Alta"),A636,"")</f>
        <v/>
      </c>
      <c r="P636" s="74" t="str">
        <f ca="1">IF(AND(C636="Abierto",D636="Alta"),TODAY()-E636,"")</f>
        <v/>
      </c>
      <c r="Q636" s="74" t="str">
        <f>IF(AND(C636="Abierto",D636="Alta"),RANK(P636,$P$13:$P$767,0)+COUNTIF($P$13:P636,P636)-1+MAX(N:N),"")</f>
        <v/>
      </c>
      <c r="R636" s="74" t="str">
        <f>IF(AND(C636="Abierto",D636="Media"),A636,"")</f>
        <v/>
      </c>
      <c r="S636" s="74" t="str">
        <f ca="1">IF(AND(C636="Abierto",D636="Media"),TODAY()-E636,"")</f>
        <v/>
      </c>
      <c r="T636" s="74" t="str">
        <f>IF(AND(C636="Abierto",D636="Media"),RANK(S636,$S$13:$S$767,0)+COUNTIF($S$13:S636,S636)-1+MAX(N:N,Q:Q),"")</f>
        <v/>
      </c>
      <c r="U636" s="74" t="str">
        <f>IF(AND(C636="Abierto",D636="Baja"),A636,"")</f>
        <v/>
      </c>
      <c r="V636" s="74" t="str">
        <f ca="1">IF(AND(C636="Abierto",D636="Baja"),TODAY()-E636,"")</f>
        <v/>
      </c>
      <c r="W636" s="74" t="str">
        <f>IF(AND(C636="Abierto",D636="Baja"),RANK(V636,$V$13:$V$767,0)+COUNTIF($V$13:V636,V636)-1+MAX(N:N,Q:Q,T:T),"")</f>
        <v/>
      </c>
      <c r="X636" s="139" t="str">
        <f>IF(OR(C636="Resuelto",C636=""),"",SUM(N636,Q636,T636,W636))</f>
        <v/>
      </c>
      <c r="Y636" s="139" t="str">
        <f>IF(OR(C636="Resuelto",C636=""),"",SUM(M636,P636,S636,V636))</f>
        <v/>
      </c>
      <c r="Z636" s="139" t="str">
        <f>IF(OR(C636="Resuelto",C636=""),"",SUM(L636,O636,R636,U636))</f>
        <v/>
      </c>
      <c r="AA636" s="28">
        <v>865</v>
      </c>
      <c r="AB636" s="28" t="str">
        <f t="shared" ca="1" si="35"/>
        <v/>
      </c>
      <c r="AC636" s="75" t="str">
        <f t="shared" ca="1" si="36"/>
        <v/>
      </c>
      <c r="AH636" s="78" t="str">
        <f>IF(AI636="","",MAX($AH$5:AH635)+1)</f>
        <v/>
      </c>
      <c r="AI636" s="53" t="str">
        <f>IF(G635="","",IF(COUNTIF($AI$11:AI635,G635)=0,G635,""))</f>
        <v/>
      </c>
      <c r="AJ636" s="53" t="str">
        <f t="shared" si="37"/>
        <v/>
      </c>
      <c r="AK636" s="135"/>
    </row>
    <row r="637" spans="1:37" x14ac:dyDescent="0.25">
      <c r="A637" s="136"/>
      <c r="B637" s="136"/>
      <c r="C637" s="136"/>
      <c r="D637" s="136"/>
      <c r="E637" s="137"/>
      <c r="F637" s="137"/>
      <c r="G637" s="136"/>
      <c r="H637" s="137"/>
      <c r="I637" s="140" t="str">
        <f t="shared" si="38"/>
        <v/>
      </c>
      <c r="J637" s="140"/>
      <c r="K637" s="140"/>
      <c r="L637" s="74" t="str">
        <f>IF(AND(C637="Abierto",D637="Urgente"),A637,"")</f>
        <v/>
      </c>
      <c r="M637" s="74" t="str">
        <f ca="1">IF(AND(C637="Abierto",D637="Urgente"),TODAY()-E637,"")</f>
        <v/>
      </c>
      <c r="N637" s="74" t="str">
        <f>IF(AND(C637="Abierto",D637="Urgente"),RANK(M637,$M$13:$M$767,0)+COUNTIF($M$13:M637,M637)-1,"")</f>
        <v/>
      </c>
      <c r="O637" s="74" t="str">
        <f>IF(AND(C637="Abierto",D637="Alta"),A637,"")</f>
        <v/>
      </c>
      <c r="P637" s="74" t="str">
        <f ca="1">IF(AND(C637="Abierto",D637="Alta"),TODAY()-E637,"")</f>
        <v/>
      </c>
      <c r="Q637" s="74" t="str">
        <f>IF(AND(C637="Abierto",D637="Alta"),RANK(P637,$P$13:$P$767,0)+COUNTIF($P$13:P637,P637)-1+MAX(N:N),"")</f>
        <v/>
      </c>
      <c r="R637" s="74" t="str">
        <f>IF(AND(C637="Abierto",D637="Media"),A637,"")</f>
        <v/>
      </c>
      <c r="S637" s="74" t="str">
        <f ca="1">IF(AND(C637="Abierto",D637="Media"),TODAY()-E637,"")</f>
        <v/>
      </c>
      <c r="T637" s="74" t="str">
        <f>IF(AND(C637="Abierto",D637="Media"),RANK(S637,$S$13:$S$767,0)+COUNTIF($S$13:S637,S637)-1+MAX(N:N,Q:Q),"")</f>
        <v/>
      </c>
      <c r="U637" s="74" t="str">
        <f>IF(AND(C637="Abierto",D637="Baja"),A637,"")</f>
        <v/>
      </c>
      <c r="V637" s="74" t="str">
        <f ca="1">IF(AND(C637="Abierto",D637="Baja"),TODAY()-E637,"")</f>
        <v/>
      </c>
      <c r="W637" s="74" t="str">
        <f>IF(AND(C637="Abierto",D637="Baja"),RANK(V637,$V$13:$V$767,0)+COUNTIF($V$13:V637,V637)-1+MAX(N:N,Q:Q,T:T),"")</f>
        <v/>
      </c>
      <c r="X637" s="139" t="str">
        <f>IF(OR(C637="Resuelto",C637=""),"",SUM(N637,Q637,T637,W637))</f>
        <v/>
      </c>
      <c r="Y637" s="139" t="str">
        <f>IF(OR(C637="Resuelto",C637=""),"",SUM(M637,P637,S637,V637))</f>
        <v/>
      </c>
      <c r="Z637" s="139" t="str">
        <f>IF(OR(C637="Resuelto",C637=""),"",SUM(L637,O637,R637,U637))</f>
        <v/>
      </c>
      <c r="AA637" s="28">
        <v>866</v>
      </c>
      <c r="AB637" s="28" t="str">
        <f t="shared" ref="AB637:AB700" ca="1" si="39">IF(ISNA(VLOOKUP(AA637,$X$13:$Z$764,3,FALSE))=TRUE,"",VLOOKUP(AA637,$X$13:$Z$764,3,FALSE))</f>
        <v/>
      </c>
      <c r="AC637" s="75" t="str">
        <f t="shared" ref="AC637:AC700" ca="1" si="40">IF(ISNA(VLOOKUP(AA637,$X$13:$Z$764,2,FALSE))=TRUE,"",VLOOKUP(AA637,$X$13:$Z$764,2,FALSE))</f>
        <v/>
      </c>
      <c r="AH637" s="78" t="str">
        <f>IF(AI637="","",MAX($AH$5:AH636)+1)</f>
        <v/>
      </c>
      <c r="AI637" s="53" t="str">
        <f>IF(G636="","",IF(COUNTIF($AI$11:AI636,G636)=0,G636,""))</f>
        <v/>
      </c>
      <c r="AJ637" s="53" t="str">
        <f t="shared" ref="AJ637:AJ700" si="41">IF(ISNA(VLOOKUP(AA637,$AH$13:$AI$764,2,FALSE))=TRUE,"",VLOOKUP(AA637,$AH$13:$AI$764,2,FALSE))</f>
        <v/>
      </c>
      <c r="AK637" s="135"/>
    </row>
    <row r="638" spans="1:37" x14ac:dyDescent="0.25">
      <c r="A638" s="136"/>
      <c r="B638" s="136"/>
      <c r="C638" s="136"/>
      <c r="D638" s="136"/>
      <c r="E638" s="137"/>
      <c r="F638" s="137"/>
      <c r="G638" s="136"/>
      <c r="H638" s="137"/>
      <c r="I638" s="140" t="str">
        <f t="shared" si="38"/>
        <v/>
      </c>
      <c r="J638" s="140"/>
      <c r="K638" s="140"/>
      <c r="L638" s="74" t="str">
        <f>IF(AND(C638="Abierto",D638="Urgente"),A638,"")</f>
        <v/>
      </c>
      <c r="M638" s="74" t="str">
        <f ca="1">IF(AND(C638="Abierto",D638="Urgente"),TODAY()-E638,"")</f>
        <v/>
      </c>
      <c r="N638" s="74" t="str">
        <f>IF(AND(C638="Abierto",D638="Urgente"),RANK(M638,$M$13:$M$767,0)+COUNTIF($M$13:M638,M638)-1,"")</f>
        <v/>
      </c>
      <c r="O638" s="74" t="str">
        <f>IF(AND(C638="Abierto",D638="Alta"),A638,"")</f>
        <v/>
      </c>
      <c r="P638" s="74" t="str">
        <f ca="1">IF(AND(C638="Abierto",D638="Alta"),TODAY()-E638,"")</f>
        <v/>
      </c>
      <c r="Q638" s="74" t="str">
        <f>IF(AND(C638="Abierto",D638="Alta"),RANK(P638,$P$13:$P$767,0)+COUNTIF($P$13:P638,P638)-1+MAX(N:N),"")</f>
        <v/>
      </c>
      <c r="R638" s="74" t="str">
        <f>IF(AND(C638="Abierto",D638="Media"),A638,"")</f>
        <v/>
      </c>
      <c r="S638" s="74" t="str">
        <f ca="1">IF(AND(C638="Abierto",D638="Media"),TODAY()-E638,"")</f>
        <v/>
      </c>
      <c r="T638" s="74" t="str">
        <f>IF(AND(C638="Abierto",D638="Media"),RANK(S638,$S$13:$S$767,0)+COUNTIF($S$13:S638,S638)-1+MAX(N:N,Q:Q),"")</f>
        <v/>
      </c>
      <c r="U638" s="74" t="str">
        <f>IF(AND(C638="Abierto",D638="Baja"),A638,"")</f>
        <v/>
      </c>
      <c r="V638" s="74" t="str">
        <f ca="1">IF(AND(C638="Abierto",D638="Baja"),TODAY()-E638,"")</f>
        <v/>
      </c>
      <c r="W638" s="74" t="str">
        <f>IF(AND(C638="Abierto",D638="Baja"),RANK(V638,$V$13:$V$767,0)+COUNTIF($V$13:V638,V638)-1+MAX(N:N,Q:Q,T:T),"")</f>
        <v/>
      </c>
      <c r="X638" s="139" t="str">
        <f>IF(OR(C638="Resuelto",C638=""),"",SUM(N638,Q638,T638,W638))</f>
        <v/>
      </c>
      <c r="Y638" s="139" t="str">
        <f>IF(OR(C638="Resuelto",C638=""),"",SUM(M638,P638,S638,V638))</f>
        <v/>
      </c>
      <c r="Z638" s="139" t="str">
        <f>IF(OR(C638="Resuelto",C638=""),"",SUM(L638,O638,R638,U638))</f>
        <v/>
      </c>
      <c r="AA638" s="28">
        <v>867</v>
      </c>
      <c r="AB638" s="28" t="str">
        <f t="shared" ca="1" si="39"/>
        <v/>
      </c>
      <c r="AC638" s="75" t="str">
        <f t="shared" ca="1" si="40"/>
        <v/>
      </c>
      <c r="AH638" s="78" t="str">
        <f>IF(AI638="","",MAX($AH$5:AH637)+1)</f>
        <v/>
      </c>
      <c r="AI638" s="53" t="str">
        <f>IF(G637="","",IF(COUNTIF($AI$11:AI637,G637)=0,G637,""))</f>
        <v/>
      </c>
      <c r="AJ638" s="53" t="str">
        <f t="shared" si="41"/>
        <v/>
      </c>
      <c r="AK638" s="135"/>
    </row>
    <row r="639" spans="1:37" x14ac:dyDescent="0.25">
      <c r="A639" s="136"/>
      <c r="B639" s="136"/>
      <c r="C639" s="136"/>
      <c r="D639" s="136"/>
      <c r="E639" s="137"/>
      <c r="F639" s="137"/>
      <c r="G639" s="136"/>
      <c r="H639" s="137"/>
      <c r="I639" s="140" t="str">
        <f t="shared" si="38"/>
        <v/>
      </c>
      <c r="J639" s="140"/>
      <c r="K639" s="140"/>
      <c r="L639" s="74" t="str">
        <f>IF(AND(C639="Abierto",D639="Urgente"),A639,"")</f>
        <v/>
      </c>
      <c r="M639" s="74" t="str">
        <f ca="1">IF(AND(C639="Abierto",D639="Urgente"),TODAY()-E639,"")</f>
        <v/>
      </c>
      <c r="N639" s="74" t="str">
        <f>IF(AND(C639="Abierto",D639="Urgente"),RANK(M639,$M$13:$M$767,0)+COUNTIF($M$13:M639,M639)-1,"")</f>
        <v/>
      </c>
      <c r="O639" s="74" t="str">
        <f>IF(AND(C639="Abierto",D639="Alta"),A639,"")</f>
        <v/>
      </c>
      <c r="P639" s="74" t="str">
        <f ca="1">IF(AND(C639="Abierto",D639="Alta"),TODAY()-E639,"")</f>
        <v/>
      </c>
      <c r="Q639" s="74" t="str">
        <f>IF(AND(C639="Abierto",D639="Alta"),RANK(P639,$P$13:$P$767,0)+COUNTIF($P$13:P639,P639)-1+MAX(N:N),"")</f>
        <v/>
      </c>
      <c r="R639" s="74" t="str">
        <f>IF(AND(C639="Abierto",D639="Media"),A639,"")</f>
        <v/>
      </c>
      <c r="S639" s="74" t="str">
        <f ca="1">IF(AND(C639="Abierto",D639="Media"),TODAY()-E639,"")</f>
        <v/>
      </c>
      <c r="T639" s="74" t="str">
        <f>IF(AND(C639="Abierto",D639="Media"),RANK(S639,$S$13:$S$767,0)+COUNTIF($S$13:S639,S639)-1+MAX(N:N,Q:Q),"")</f>
        <v/>
      </c>
      <c r="U639" s="74" t="str">
        <f>IF(AND(C639="Abierto",D639="Baja"),A639,"")</f>
        <v/>
      </c>
      <c r="V639" s="74" t="str">
        <f ca="1">IF(AND(C639="Abierto",D639="Baja"),TODAY()-E639,"")</f>
        <v/>
      </c>
      <c r="W639" s="74" t="str">
        <f>IF(AND(C639="Abierto",D639="Baja"),RANK(V639,$V$13:$V$767,0)+COUNTIF($V$13:V639,V639)-1+MAX(N:N,Q:Q,T:T),"")</f>
        <v/>
      </c>
      <c r="X639" s="139" t="str">
        <f>IF(OR(C639="Resuelto",C639=""),"",SUM(N639,Q639,T639,W639))</f>
        <v/>
      </c>
      <c r="Y639" s="139" t="str">
        <f>IF(OR(C639="Resuelto",C639=""),"",SUM(M639,P639,S639,V639))</f>
        <v/>
      </c>
      <c r="Z639" s="139" t="str">
        <f>IF(OR(C639="Resuelto",C639=""),"",SUM(L639,O639,R639,U639))</f>
        <v/>
      </c>
      <c r="AA639" s="28">
        <v>868</v>
      </c>
      <c r="AB639" s="28" t="str">
        <f t="shared" ca="1" si="39"/>
        <v/>
      </c>
      <c r="AC639" s="75" t="str">
        <f t="shared" ca="1" si="40"/>
        <v/>
      </c>
      <c r="AH639" s="78" t="str">
        <f>IF(AI639="","",MAX($AH$5:AH638)+1)</f>
        <v/>
      </c>
      <c r="AI639" s="53" t="str">
        <f>IF(G638="","",IF(COUNTIF($AI$11:AI638,G638)=0,G638,""))</f>
        <v/>
      </c>
      <c r="AJ639" s="53" t="str">
        <f t="shared" si="41"/>
        <v/>
      </c>
      <c r="AK639" s="135"/>
    </row>
    <row r="640" spans="1:37" x14ac:dyDescent="0.25">
      <c r="A640" s="136"/>
      <c r="B640" s="136"/>
      <c r="C640" s="136"/>
      <c r="D640" s="136"/>
      <c r="E640" s="137"/>
      <c r="F640" s="137"/>
      <c r="G640" s="136"/>
      <c r="H640" s="137"/>
      <c r="I640" s="140" t="str">
        <f t="shared" si="38"/>
        <v/>
      </c>
      <c r="J640" s="140"/>
      <c r="K640" s="140"/>
      <c r="L640" s="74" t="str">
        <f>IF(AND(C640="Abierto",D640="Urgente"),A640,"")</f>
        <v/>
      </c>
      <c r="M640" s="74" t="str">
        <f ca="1">IF(AND(C640="Abierto",D640="Urgente"),TODAY()-E640,"")</f>
        <v/>
      </c>
      <c r="N640" s="74" t="str">
        <f>IF(AND(C640="Abierto",D640="Urgente"),RANK(M640,$M$13:$M$767,0)+COUNTIF($M$13:M640,M640)-1,"")</f>
        <v/>
      </c>
      <c r="O640" s="74" t="str">
        <f>IF(AND(C640="Abierto",D640="Alta"),A640,"")</f>
        <v/>
      </c>
      <c r="P640" s="74" t="str">
        <f ca="1">IF(AND(C640="Abierto",D640="Alta"),TODAY()-E640,"")</f>
        <v/>
      </c>
      <c r="Q640" s="74" t="str">
        <f>IF(AND(C640="Abierto",D640="Alta"),RANK(P640,$P$13:$P$767,0)+COUNTIF($P$13:P640,P640)-1+MAX(N:N),"")</f>
        <v/>
      </c>
      <c r="R640" s="74" t="str">
        <f>IF(AND(C640="Abierto",D640="Media"),A640,"")</f>
        <v/>
      </c>
      <c r="S640" s="74" t="str">
        <f ca="1">IF(AND(C640="Abierto",D640="Media"),TODAY()-E640,"")</f>
        <v/>
      </c>
      <c r="T640" s="74" t="str">
        <f>IF(AND(C640="Abierto",D640="Media"),RANK(S640,$S$13:$S$767,0)+COUNTIF($S$13:S640,S640)-1+MAX(N:N,Q:Q),"")</f>
        <v/>
      </c>
      <c r="U640" s="74" t="str">
        <f>IF(AND(C640="Abierto",D640="Baja"),A640,"")</f>
        <v/>
      </c>
      <c r="V640" s="74" t="str">
        <f ca="1">IF(AND(C640="Abierto",D640="Baja"),TODAY()-E640,"")</f>
        <v/>
      </c>
      <c r="W640" s="74" t="str">
        <f>IF(AND(C640="Abierto",D640="Baja"),RANK(V640,$V$13:$V$767,0)+COUNTIF($V$13:V640,V640)-1+MAX(N:N,Q:Q,T:T),"")</f>
        <v/>
      </c>
      <c r="X640" s="139" t="str">
        <f>IF(OR(C640="Resuelto",C640=""),"",SUM(N640,Q640,T640,W640))</f>
        <v/>
      </c>
      <c r="Y640" s="139" t="str">
        <f>IF(OR(C640="Resuelto",C640=""),"",SUM(M640,P640,S640,V640))</f>
        <v/>
      </c>
      <c r="Z640" s="139" t="str">
        <f>IF(OR(C640="Resuelto",C640=""),"",SUM(L640,O640,R640,U640))</f>
        <v/>
      </c>
      <c r="AA640" s="28">
        <v>869</v>
      </c>
      <c r="AB640" s="28" t="str">
        <f t="shared" ca="1" si="39"/>
        <v/>
      </c>
      <c r="AC640" s="75" t="str">
        <f t="shared" ca="1" si="40"/>
        <v/>
      </c>
      <c r="AH640" s="78" t="str">
        <f>IF(AI640="","",MAX($AH$5:AH639)+1)</f>
        <v/>
      </c>
      <c r="AI640" s="53" t="str">
        <f>IF(G639="","",IF(COUNTIF($AI$11:AI639,G639)=0,G639,""))</f>
        <v/>
      </c>
      <c r="AJ640" s="53" t="str">
        <f t="shared" si="41"/>
        <v/>
      </c>
      <c r="AK640" s="135"/>
    </row>
    <row r="641" spans="1:37" x14ac:dyDescent="0.25">
      <c r="A641" s="136"/>
      <c r="B641" s="136"/>
      <c r="C641" s="136"/>
      <c r="D641" s="136"/>
      <c r="E641" s="137"/>
      <c r="F641" s="137"/>
      <c r="G641" s="136"/>
      <c r="H641" s="137"/>
      <c r="I641" s="140" t="str">
        <f t="shared" si="38"/>
        <v/>
      </c>
      <c r="J641" s="140"/>
      <c r="K641" s="140"/>
      <c r="L641" s="74" t="str">
        <f>IF(AND(C641="Abierto",D641="Urgente"),A641,"")</f>
        <v/>
      </c>
      <c r="M641" s="74" t="str">
        <f ca="1">IF(AND(C641="Abierto",D641="Urgente"),TODAY()-E641,"")</f>
        <v/>
      </c>
      <c r="N641" s="74" t="str">
        <f>IF(AND(C641="Abierto",D641="Urgente"),RANK(M641,$M$13:$M$767,0)+COUNTIF($M$13:M641,M641)-1,"")</f>
        <v/>
      </c>
      <c r="O641" s="74" t="str">
        <f>IF(AND(C641="Abierto",D641="Alta"),A641,"")</f>
        <v/>
      </c>
      <c r="P641" s="74" t="str">
        <f ca="1">IF(AND(C641="Abierto",D641="Alta"),TODAY()-E641,"")</f>
        <v/>
      </c>
      <c r="Q641" s="74" t="str">
        <f>IF(AND(C641="Abierto",D641="Alta"),RANK(P641,$P$13:$P$767,0)+COUNTIF($P$13:P641,P641)-1+MAX(N:N),"")</f>
        <v/>
      </c>
      <c r="R641" s="74" t="str">
        <f>IF(AND(C641="Abierto",D641="Media"),A641,"")</f>
        <v/>
      </c>
      <c r="S641" s="74" t="str">
        <f ca="1">IF(AND(C641="Abierto",D641="Media"),TODAY()-E641,"")</f>
        <v/>
      </c>
      <c r="T641" s="74" t="str">
        <f>IF(AND(C641="Abierto",D641="Media"),RANK(S641,$S$13:$S$767,0)+COUNTIF($S$13:S641,S641)-1+MAX(N:N,Q:Q),"")</f>
        <v/>
      </c>
      <c r="U641" s="74" t="str">
        <f>IF(AND(C641="Abierto",D641="Baja"),A641,"")</f>
        <v/>
      </c>
      <c r="V641" s="74" t="str">
        <f ca="1">IF(AND(C641="Abierto",D641="Baja"),TODAY()-E641,"")</f>
        <v/>
      </c>
      <c r="W641" s="74" t="str">
        <f>IF(AND(C641="Abierto",D641="Baja"),RANK(V641,$V$13:$V$767,0)+COUNTIF($V$13:V641,V641)-1+MAX(N:N,Q:Q,T:T),"")</f>
        <v/>
      </c>
      <c r="X641" s="139" t="str">
        <f>IF(OR(C641="Resuelto",C641=""),"",SUM(N641,Q641,T641,W641))</f>
        <v/>
      </c>
      <c r="Y641" s="139" t="str">
        <f>IF(OR(C641="Resuelto",C641=""),"",SUM(M641,P641,S641,V641))</f>
        <v/>
      </c>
      <c r="Z641" s="139" t="str">
        <f>IF(OR(C641="Resuelto",C641=""),"",SUM(L641,O641,R641,U641))</f>
        <v/>
      </c>
      <c r="AA641" s="28">
        <v>870</v>
      </c>
      <c r="AB641" s="28" t="str">
        <f t="shared" ca="1" si="39"/>
        <v/>
      </c>
      <c r="AC641" s="75" t="str">
        <f t="shared" ca="1" si="40"/>
        <v/>
      </c>
      <c r="AH641" s="78" t="str">
        <f>IF(AI641="","",MAX($AH$5:AH640)+1)</f>
        <v/>
      </c>
      <c r="AI641" s="53" t="str">
        <f>IF(G640="","",IF(COUNTIF($AI$11:AI640,G640)=0,G640,""))</f>
        <v/>
      </c>
      <c r="AJ641" s="53" t="str">
        <f t="shared" si="41"/>
        <v/>
      </c>
      <c r="AK641" s="135"/>
    </row>
    <row r="642" spans="1:37" x14ac:dyDescent="0.25">
      <c r="A642" s="136"/>
      <c r="B642" s="136"/>
      <c r="C642" s="136"/>
      <c r="D642" s="136"/>
      <c r="E642" s="137"/>
      <c r="F642" s="137"/>
      <c r="G642" s="136"/>
      <c r="H642" s="137"/>
      <c r="I642" s="140" t="str">
        <f t="shared" si="38"/>
        <v/>
      </c>
      <c r="J642" s="140"/>
      <c r="K642" s="140"/>
      <c r="L642" s="74" t="str">
        <f>IF(AND(C642="Abierto",D642="Urgente"),A642,"")</f>
        <v/>
      </c>
      <c r="M642" s="74" t="str">
        <f ca="1">IF(AND(C642="Abierto",D642="Urgente"),TODAY()-E642,"")</f>
        <v/>
      </c>
      <c r="N642" s="74" t="str">
        <f>IF(AND(C642="Abierto",D642="Urgente"),RANK(M642,$M$13:$M$767,0)+COUNTIF($M$13:M642,M642)-1,"")</f>
        <v/>
      </c>
      <c r="O642" s="74" t="str">
        <f>IF(AND(C642="Abierto",D642="Alta"),A642,"")</f>
        <v/>
      </c>
      <c r="P642" s="74" t="str">
        <f ca="1">IF(AND(C642="Abierto",D642="Alta"),TODAY()-E642,"")</f>
        <v/>
      </c>
      <c r="Q642" s="74" t="str">
        <f>IF(AND(C642="Abierto",D642="Alta"),RANK(P642,$P$13:$P$767,0)+COUNTIF($P$13:P642,P642)-1+MAX(N:N),"")</f>
        <v/>
      </c>
      <c r="R642" s="74" t="str">
        <f>IF(AND(C642="Abierto",D642="Media"),A642,"")</f>
        <v/>
      </c>
      <c r="S642" s="74" t="str">
        <f ca="1">IF(AND(C642="Abierto",D642="Media"),TODAY()-E642,"")</f>
        <v/>
      </c>
      <c r="T642" s="74" t="str">
        <f>IF(AND(C642="Abierto",D642="Media"),RANK(S642,$S$13:$S$767,0)+COUNTIF($S$13:S642,S642)-1+MAX(N:N,Q:Q),"")</f>
        <v/>
      </c>
      <c r="U642" s="74" t="str">
        <f>IF(AND(C642="Abierto",D642="Baja"),A642,"")</f>
        <v/>
      </c>
      <c r="V642" s="74" t="str">
        <f ca="1">IF(AND(C642="Abierto",D642="Baja"),TODAY()-E642,"")</f>
        <v/>
      </c>
      <c r="W642" s="74" t="str">
        <f>IF(AND(C642="Abierto",D642="Baja"),RANK(V642,$V$13:$V$767,0)+COUNTIF($V$13:V642,V642)-1+MAX(N:N,Q:Q,T:T),"")</f>
        <v/>
      </c>
      <c r="X642" s="139" t="str">
        <f>IF(OR(C642="Resuelto",C642=""),"",SUM(N642,Q642,T642,W642))</f>
        <v/>
      </c>
      <c r="Y642" s="139" t="str">
        <f>IF(OR(C642="Resuelto",C642=""),"",SUM(M642,P642,S642,V642))</f>
        <v/>
      </c>
      <c r="Z642" s="139" t="str">
        <f>IF(OR(C642="Resuelto",C642=""),"",SUM(L642,O642,R642,U642))</f>
        <v/>
      </c>
      <c r="AA642" s="28">
        <v>871</v>
      </c>
      <c r="AB642" s="28" t="str">
        <f t="shared" ca="1" si="39"/>
        <v/>
      </c>
      <c r="AC642" s="75" t="str">
        <f t="shared" ca="1" si="40"/>
        <v/>
      </c>
      <c r="AH642" s="78" t="str">
        <f>IF(AI642="","",MAX($AH$5:AH641)+1)</f>
        <v/>
      </c>
      <c r="AI642" s="53" t="str">
        <f>IF(G641="","",IF(COUNTIF($AI$11:AI641,G641)=0,G641,""))</f>
        <v/>
      </c>
      <c r="AJ642" s="53" t="str">
        <f t="shared" si="41"/>
        <v/>
      </c>
      <c r="AK642" s="135"/>
    </row>
    <row r="643" spans="1:37" x14ac:dyDescent="0.25">
      <c r="A643" s="136"/>
      <c r="B643" s="136"/>
      <c r="C643" s="136"/>
      <c r="D643" s="136"/>
      <c r="E643" s="137"/>
      <c r="F643" s="137"/>
      <c r="G643" s="136"/>
      <c r="H643" s="137"/>
      <c r="I643" s="140" t="str">
        <f t="shared" si="38"/>
        <v/>
      </c>
      <c r="J643" s="140"/>
      <c r="K643" s="140"/>
      <c r="L643" s="74" t="str">
        <f>IF(AND(C643="Abierto",D643="Urgente"),A643,"")</f>
        <v/>
      </c>
      <c r="M643" s="74" t="str">
        <f ca="1">IF(AND(C643="Abierto",D643="Urgente"),TODAY()-E643,"")</f>
        <v/>
      </c>
      <c r="N643" s="74" t="str">
        <f>IF(AND(C643="Abierto",D643="Urgente"),RANK(M643,$M$13:$M$767,0)+COUNTIF($M$13:M643,M643)-1,"")</f>
        <v/>
      </c>
      <c r="O643" s="74" t="str">
        <f>IF(AND(C643="Abierto",D643="Alta"),A643,"")</f>
        <v/>
      </c>
      <c r="P643" s="74" t="str">
        <f ca="1">IF(AND(C643="Abierto",D643="Alta"),TODAY()-E643,"")</f>
        <v/>
      </c>
      <c r="Q643" s="74" t="str">
        <f>IF(AND(C643="Abierto",D643="Alta"),RANK(P643,$P$13:$P$767,0)+COUNTIF($P$13:P643,P643)-1+MAX(N:N),"")</f>
        <v/>
      </c>
      <c r="R643" s="74" t="str">
        <f>IF(AND(C643="Abierto",D643="Media"),A643,"")</f>
        <v/>
      </c>
      <c r="S643" s="74" t="str">
        <f ca="1">IF(AND(C643="Abierto",D643="Media"),TODAY()-E643,"")</f>
        <v/>
      </c>
      <c r="T643" s="74" t="str">
        <f>IF(AND(C643="Abierto",D643="Media"),RANK(S643,$S$13:$S$767,0)+COUNTIF($S$13:S643,S643)-1+MAX(N:N,Q:Q),"")</f>
        <v/>
      </c>
      <c r="U643" s="74" t="str">
        <f>IF(AND(C643="Abierto",D643="Baja"),A643,"")</f>
        <v/>
      </c>
      <c r="V643" s="74" t="str">
        <f ca="1">IF(AND(C643="Abierto",D643="Baja"),TODAY()-E643,"")</f>
        <v/>
      </c>
      <c r="W643" s="74" t="str">
        <f>IF(AND(C643="Abierto",D643="Baja"),RANK(V643,$V$13:$V$767,0)+COUNTIF($V$13:V643,V643)-1+MAX(N:N,Q:Q,T:T),"")</f>
        <v/>
      </c>
      <c r="X643" s="139" t="str">
        <f>IF(OR(C643="Resuelto",C643=""),"",SUM(N643,Q643,T643,W643))</f>
        <v/>
      </c>
      <c r="Y643" s="139" t="str">
        <f>IF(OR(C643="Resuelto",C643=""),"",SUM(M643,P643,S643,V643))</f>
        <v/>
      </c>
      <c r="Z643" s="139" t="str">
        <f>IF(OR(C643="Resuelto",C643=""),"",SUM(L643,O643,R643,U643))</f>
        <v/>
      </c>
      <c r="AA643" s="28">
        <v>872</v>
      </c>
      <c r="AB643" s="28" t="str">
        <f t="shared" ca="1" si="39"/>
        <v/>
      </c>
      <c r="AC643" s="75" t="str">
        <f t="shared" ca="1" si="40"/>
        <v/>
      </c>
      <c r="AH643" s="78" t="str">
        <f>IF(AI643="","",MAX($AH$5:AH642)+1)</f>
        <v/>
      </c>
      <c r="AI643" s="53" t="str">
        <f>IF(G642="","",IF(COUNTIF($AI$11:AI642,G642)=0,G642,""))</f>
        <v/>
      </c>
      <c r="AJ643" s="53" t="str">
        <f t="shared" si="41"/>
        <v/>
      </c>
      <c r="AK643" s="135"/>
    </row>
    <row r="644" spans="1:37" x14ac:dyDescent="0.25">
      <c r="A644" s="136"/>
      <c r="B644" s="136"/>
      <c r="C644" s="136"/>
      <c r="D644" s="136"/>
      <c r="E644" s="137"/>
      <c r="F644" s="137"/>
      <c r="G644" s="136"/>
      <c r="H644" s="137"/>
      <c r="I644" s="140" t="str">
        <f t="shared" si="38"/>
        <v/>
      </c>
      <c r="J644" s="140"/>
      <c r="K644" s="140"/>
      <c r="L644" s="74" t="str">
        <f>IF(AND(C644="Abierto",D644="Urgente"),A644,"")</f>
        <v/>
      </c>
      <c r="M644" s="74" t="str">
        <f ca="1">IF(AND(C644="Abierto",D644="Urgente"),TODAY()-E644,"")</f>
        <v/>
      </c>
      <c r="N644" s="74" t="str">
        <f>IF(AND(C644="Abierto",D644="Urgente"),RANK(M644,$M$13:$M$767,0)+COUNTIF($M$13:M644,M644)-1,"")</f>
        <v/>
      </c>
      <c r="O644" s="74" t="str">
        <f>IF(AND(C644="Abierto",D644="Alta"),A644,"")</f>
        <v/>
      </c>
      <c r="P644" s="74" t="str">
        <f ca="1">IF(AND(C644="Abierto",D644="Alta"),TODAY()-E644,"")</f>
        <v/>
      </c>
      <c r="Q644" s="74" t="str">
        <f>IF(AND(C644="Abierto",D644="Alta"),RANK(P644,$P$13:$P$767,0)+COUNTIF($P$13:P644,P644)-1+MAX(N:N),"")</f>
        <v/>
      </c>
      <c r="R644" s="74" t="str">
        <f>IF(AND(C644="Abierto",D644="Media"),A644,"")</f>
        <v/>
      </c>
      <c r="S644" s="74" t="str">
        <f ca="1">IF(AND(C644="Abierto",D644="Media"),TODAY()-E644,"")</f>
        <v/>
      </c>
      <c r="T644" s="74" t="str">
        <f>IF(AND(C644="Abierto",D644="Media"),RANK(S644,$S$13:$S$767,0)+COUNTIF($S$13:S644,S644)-1+MAX(N:N,Q:Q),"")</f>
        <v/>
      </c>
      <c r="U644" s="74" t="str">
        <f>IF(AND(C644="Abierto",D644="Baja"),A644,"")</f>
        <v/>
      </c>
      <c r="V644" s="74" t="str">
        <f ca="1">IF(AND(C644="Abierto",D644="Baja"),TODAY()-E644,"")</f>
        <v/>
      </c>
      <c r="W644" s="74" t="str">
        <f>IF(AND(C644="Abierto",D644="Baja"),RANK(V644,$V$13:$V$767,0)+COUNTIF($V$13:V644,V644)-1+MAX(N:N,Q:Q,T:T),"")</f>
        <v/>
      </c>
      <c r="X644" s="139" t="str">
        <f>IF(OR(C644="Resuelto",C644=""),"",SUM(N644,Q644,T644,W644))</f>
        <v/>
      </c>
      <c r="Y644" s="139" t="str">
        <f>IF(OR(C644="Resuelto",C644=""),"",SUM(M644,P644,S644,V644))</f>
        <v/>
      </c>
      <c r="Z644" s="139" t="str">
        <f>IF(OR(C644="Resuelto",C644=""),"",SUM(L644,O644,R644,U644))</f>
        <v/>
      </c>
      <c r="AA644" s="28">
        <v>873</v>
      </c>
      <c r="AB644" s="28" t="str">
        <f t="shared" ca="1" si="39"/>
        <v/>
      </c>
      <c r="AC644" s="75" t="str">
        <f t="shared" ca="1" si="40"/>
        <v/>
      </c>
      <c r="AH644" s="78" t="str">
        <f>IF(AI644="","",MAX($AH$5:AH643)+1)</f>
        <v/>
      </c>
      <c r="AI644" s="53" t="str">
        <f>IF(G643="","",IF(COUNTIF($AI$11:AI643,G643)=0,G643,""))</f>
        <v/>
      </c>
      <c r="AJ644" s="53" t="str">
        <f t="shared" si="41"/>
        <v/>
      </c>
      <c r="AK644" s="135"/>
    </row>
    <row r="645" spans="1:37" x14ac:dyDescent="0.25">
      <c r="A645" s="136"/>
      <c r="B645" s="136"/>
      <c r="C645" s="136"/>
      <c r="D645" s="136"/>
      <c r="E645" s="137"/>
      <c r="F645" s="137"/>
      <c r="G645" s="136"/>
      <c r="H645" s="137"/>
      <c r="I645" s="140" t="str">
        <f t="shared" si="38"/>
        <v/>
      </c>
      <c r="J645" s="140"/>
      <c r="K645" s="140"/>
      <c r="L645" s="74" t="str">
        <f>IF(AND(C645="Abierto",D645="Urgente"),A645,"")</f>
        <v/>
      </c>
      <c r="M645" s="74" t="str">
        <f ca="1">IF(AND(C645="Abierto",D645="Urgente"),TODAY()-E645,"")</f>
        <v/>
      </c>
      <c r="N645" s="74" t="str">
        <f>IF(AND(C645="Abierto",D645="Urgente"),RANK(M645,$M$13:$M$767,0)+COUNTIF($M$13:M645,M645)-1,"")</f>
        <v/>
      </c>
      <c r="O645" s="74" t="str">
        <f>IF(AND(C645="Abierto",D645="Alta"),A645,"")</f>
        <v/>
      </c>
      <c r="P645" s="74" t="str">
        <f ca="1">IF(AND(C645="Abierto",D645="Alta"),TODAY()-E645,"")</f>
        <v/>
      </c>
      <c r="Q645" s="74" t="str">
        <f>IF(AND(C645="Abierto",D645="Alta"),RANK(P645,$P$13:$P$767,0)+COUNTIF($P$13:P645,P645)-1+MAX(N:N),"")</f>
        <v/>
      </c>
      <c r="R645" s="74" t="str">
        <f>IF(AND(C645="Abierto",D645="Media"),A645,"")</f>
        <v/>
      </c>
      <c r="S645" s="74" t="str">
        <f ca="1">IF(AND(C645="Abierto",D645="Media"),TODAY()-E645,"")</f>
        <v/>
      </c>
      <c r="T645" s="74" t="str">
        <f>IF(AND(C645="Abierto",D645="Media"),RANK(S645,$S$13:$S$767,0)+COUNTIF($S$13:S645,S645)-1+MAX(N:N,Q:Q),"")</f>
        <v/>
      </c>
      <c r="U645" s="74" t="str">
        <f>IF(AND(C645="Abierto",D645="Baja"),A645,"")</f>
        <v/>
      </c>
      <c r="V645" s="74" t="str">
        <f ca="1">IF(AND(C645="Abierto",D645="Baja"),TODAY()-E645,"")</f>
        <v/>
      </c>
      <c r="W645" s="74" t="str">
        <f>IF(AND(C645="Abierto",D645="Baja"),RANK(V645,$V$13:$V$767,0)+COUNTIF($V$13:V645,V645)-1+MAX(N:N,Q:Q,T:T),"")</f>
        <v/>
      </c>
      <c r="X645" s="139" t="str">
        <f>IF(OR(C645="Resuelto",C645=""),"",SUM(N645,Q645,T645,W645))</f>
        <v/>
      </c>
      <c r="Y645" s="139" t="str">
        <f>IF(OR(C645="Resuelto",C645=""),"",SUM(M645,P645,S645,V645))</f>
        <v/>
      </c>
      <c r="Z645" s="139" t="str">
        <f>IF(OR(C645="Resuelto",C645=""),"",SUM(L645,O645,R645,U645))</f>
        <v/>
      </c>
      <c r="AA645" s="28">
        <v>874</v>
      </c>
      <c r="AB645" s="28" t="str">
        <f t="shared" ca="1" si="39"/>
        <v/>
      </c>
      <c r="AC645" s="75" t="str">
        <f t="shared" ca="1" si="40"/>
        <v/>
      </c>
      <c r="AH645" s="78" t="str">
        <f>IF(AI645="","",MAX($AH$5:AH644)+1)</f>
        <v/>
      </c>
      <c r="AI645" s="53" t="str">
        <f>IF(G644="","",IF(COUNTIF($AI$11:AI644,G644)=0,G644,""))</f>
        <v/>
      </c>
      <c r="AJ645" s="53" t="str">
        <f t="shared" si="41"/>
        <v/>
      </c>
      <c r="AK645" s="135"/>
    </row>
    <row r="646" spans="1:37" x14ac:dyDescent="0.25">
      <c r="A646" s="136"/>
      <c r="B646" s="136"/>
      <c r="C646" s="136"/>
      <c r="D646" s="136"/>
      <c r="E646" s="137"/>
      <c r="F646" s="137"/>
      <c r="G646" s="136"/>
      <c r="H646" s="137"/>
      <c r="I646" s="140" t="str">
        <f t="shared" si="38"/>
        <v/>
      </c>
      <c r="J646" s="140"/>
      <c r="K646" s="140"/>
      <c r="L646" s="74" t="str">
        <f>IF(AND(C646="Abierto",D646="Urgente"),A646,"")</f>
        <v/>
      </c>
      <c r="M646" s="74" t="str">
        <f ca="1">IF(AND(C646="Abierto",D646="Urgente"),TODAY()-E646,"")</f>
        <v/>
      </c>
      <c r="N646" s="74" t="str">
        <f>IF(AND(C646="Abierto",D646="Urgente"),RANK(M646,$M$13:$M$767,0)+COUNTIF($M$13:M646,M646)-1,"")</f>
        <v/>
      </c>
      <c r="O646" s="74" t="str">
        <f>IF(AND(C646="Abierto",D646="Alta"),A646,"")</f>
        <v/>
      </c>
      <c r="P646" s="74" t="str">
        <f ca="1">IF(AND(C646="Abierto",D646="Alta"),TODAY()-E646,"")</f>
        <v/>
      </c>
      <c r="Q646" s="74" t="str">
        <f>IF(AND(C646="Abierto",D646="Alta"),RANK(P646,$P$13:$P$767,0)+COUNTIF($P$13:P646,P646)-1+MAX(N:N),"")</f>
        <v/>
      </c>
      <c r="R646" s="74" t="str">
        <f>IF(AND(C646="Abierto",D646="Media"),A646,"")</f>
        <v/>
      </c>
      <c r="S646" s="74" t="str">
        <f ca="1">IF(AND(C646="Abierto",D646="Media"),TODAY()-E646,"")</f>
        <v/>
      </c>
      <c r="T646" s="74" t="str">
        <f>IF(AND(C646="Abierto",D646="Media"),RANK(S646,$S$13:$S$767,0)+COUNTIF($S$13:S646,S646)-1+MAX(N:N,Q:Q),"")</f>
        <v/>
      </c>
      <c r="U646" s="74" t="str">
        <f>IF(AND(C646="Abierto",D646="Baja"),A646,"")</f>
        <v/>
      </c>
      <c r="V646" s="74" t="str">
        <f ca="1">IF(AND(C646="Abierto",D646="Baja"),TODAY()-E646,"")</f>
        <v/>
      </c>
      <c r="W646" s="74" t="str">
        <f>IF(AND(C646="Abierto",D646="Baja"),RANK(V646,$V$13:$V$767,0)+COUNTIF($V$13:V646,V646)-1+MAX(N:N,Q:Q,T:T),"")</f>
        <v/>
      </c>
      <c r="X646" s="139" t="str">
        <f>IF(OR(C646="Resuelto",C646=""),"",SUM(N646,Q646,T646,W646))</f>
        <v/>
      </c>
      <c r="Y646" s="139" t="str">
        <f>IF(OR(C646="Resuelto",C646=""),"",SUM(M646,P646,S646,V646))</f>
        <v/>
      </c>
      <c r="Z646" s="139" t="str">
        <f>IF(OR(C646="Resuelto",C646=""),"",SUM(L646,O646,R646,U646))</f>
        <v/>
      </c>
      <c r="AA646" s="28">
        <v>875</v>
      </c>
      <c r="AB646" s="28" t="str">
        <f t="shared" ca="1" si="39"/>
        <v/>
      </c>
      <c r="AC646" s="75" t="str">
        <f t="shared" ca="1" si="40"/>
        <v/>
      </c>
      <c r="AH646" s="78" t="str">
        <f>IF(AI646="","",MAX($AH$5:AH645)+1)</f>
        <v/>
      </c>
      <c r="AI646" s="53" t="str">
        <f>IF(G645="","",IF(COUNTIF($AI$11:AI645,G645)=0,G645,""))</f>
        <v/>
      </c>
      <c r="AJ646" s="53" t="str">
        <f t="shared" si="41"/>
        <v/>
      </c>
      <c r="AK646" s="135"/>
    </row>
    <row r="647" spans="1:37" x14ac:dyDescent="0.25">
      <c r="A647" s="136"/>
      <c r="B647" s="136"/>
      <c r="C647" s="136"/>
      <c r="D647" s="136"/>
      <c r="E647" s="137"/>
      <c r="F647" s="137"/>
      <c r="G647" s="136"/>
      <c r="H647" s="137"/>
      <c r="I647" s="140" t="str">
        <f t="shared" si="38"/>
        <v/>
      </c>
      <c r="J647" s="140"/>
      <c r="K647" s="140"/>
      <c r="L647" s="74" t="str">
        <f>IF(AND(C647="Abierto",D647="Urgente"),A647,"")</f>
        <v/>
      </c>
      <c r="M647" s="74" t="str">
        <f ca="1">IF(AND(C647="Abierto",D647="Urgente"),TODAY()-E647,"")</f>
        <v/>
      </c>
      <c r="N647" s="74" t="str">
        <f>IF(AND(C647="Abierto",D647="Urgente"),RANK(M647,$M$13:$M$767,0)+COUNTIF($M$13:M647,M647)-1,"")</f>
        <v/>
      </c>
      <c r="O647" s="74" t="str">
        <f>IF(AND(C647="Abierto",D647="Alta"),A647,"")</f>
        <v/>
      </c>
      <c r="P647" s="74" t="str">
        <f ca="1">IF(AND(C647="Abierto",D647="Alta"),TODAY()-E647,"")</f>
        <v/>
      </c>
      <c r="Q647" s="74" t="str">
        <f>IF(AND(C647="Abierto",D647="Alta"),RANK(P647,$P$13:$P$767,0)+COUNTIF($P$13:P647,P647)-1+MAX(N:N),"")</f>
        <v/>
      </c>
      <c r="R647" s="74" t="str">
        <f>IF(AND(C647="Abierto",D647="Media"),A647,"")</f>
        <v/>
      </c>
      <c r="S647" s="74" t="str">
        <f ca="1">IF(AND(C647="Abierto",D647="Media"),TODAY()-E647,"")</f>
        <v/>
      </c>
      <c r="T647" s="74" t="str">
        <f>IF(AND(C647="Abierto",D647="Media"),RANK(S647,$S$13:$S$767,0)+COUNTIF($S$13:S647,S647)-1+MAX(N:N,Q:Q),"")</f>
        <v/>
      </c>
      <c r="U647" s="74" t="str">
        <f>IF(AND(C647="Abierto",D647="Baja"),A647,"")</f>
        <v/>
      </c>
      <c r="V647" s="74" t="str">
        <f ca="1">IF(AND(C647="Abierto",D647="Baja"),TODAY()-E647,"")</f>
        <v/>
      </c>
      <c r="W647" s="74" t="str">
        <f>IF(AND(C647="Abierto",D647="Baja"),RANK(V647,$V$13:$V$767,0)+COUNTIF($V$13:V647,V647)-1+MAX(N:N,Q:Q,T:T),"")</f>
        <v/>
      </c>
      <c r="X647" s="139" t="str">
        <f>IF(OR(C647="Resuelto",C647=""),"",SUM(N647,Q647,T647,W647))</f>
        <v/>
      </c>
      <c r="Y647" s="139" t="str">
        <f>IF(OR(C647="Resuelto",C647=""),"",SUM(M647,P647,S647,V647))</f>
        <v/>
      </c>
      <c r="Z647" s="139" t="str">
        <f>IF(OR(C647="Resuelto",C647=""),"",SUM(L647,O647,R647,U647))</f>
        <v/>
      </c>
      <c r="AA647" s="28">
        <v>876</v>
      </c>
      <c r="AB647" s="28" t="str">
        <f t="shared" ca="1" si="39"/>
        <v/>
      </c>
      <c r="AC647" s="75" t="str">
        <f t="shared" ca="1" si="40"/>
        <v/>
      </c>
      <c r="AH647" s="78" t="str">
        <f>IF(AI647="","",MAX($AH$5:AH646)+1)</f>
        <v/>
      </c>
      <c r="AI647" s="53" t="str">
        <f>IF(G646="","",IF(COUNTIF($AI$11:AI646,G646)=0,G646,""))</f>
        <v/>
      </c>
      <c r="AJ647" s="53" t="str">
        <f t="shared" si="41"/>
        <v/>
      </c>
      <c r="AK647" s="135"/>
    </row>
    <row r="648" spans="1:37" x14ac:dyDescent="0.25">
      <c r="A648" s="136"/>
      <c r="B648" s="136"/>
      <c r="C648" s="136"/>
      <c r="D648" s="136"/>
      <c r="E648" s="137"/>
      <c r="F648" s="137"/>
      <c r="G648" s="136"/>
      <c r="H648" s="137"/>
      <c r="I648" s="140" t="str">
        <f t="shared" si="38"/>
        <v/>
      </c>
      <c r="J648" s="140"/>
      <c r="K648" s="140"/>
      <c r="L648" s="74" t="str">
        <f>IF(AND(C648="Abierto",D648="Urgente"),A648,"")</f>
        <v/>
      </c>
      <c r="M648" s="74" t="str">
        <f ca="1">IF(AND(C648="Abierto",D648="Urgente"),TODAY()-E648,"")</f>
        <v/>
      </c>
      <c r="N648" s="74" t="str">
        <f>IF(AND(C648="Abierto",D648="Urgente"),RANK(M648,$M$13:$M$767,0)+COUNTIF($M$13:M648,M648)-1,"")</f>
        <v/>
      </c>
      <c r="O648" s="74" t="str">
        <f>IF(AND(C648="Abierto",D648="Alta"),A648,"")</f>
        <v/>
      </c>
      <c r="P648" s="74" t="str">
        <f ca="1">IF(AND(C648="Abierto",D648="Alta"),TODAY()-E648,"")</f>
        <v/>
      </c>
      <c r="Q648" s="74" t="str">
        <f>IF(AND(C648="Abierto",D648="Alta"),RANK(P648,$P$13:$P$767,0)+COUNTIF($P$13:P648,P648)-1+MAX(N:N),"")</f>
        <v/>
      </c>
      <c r="R648" s="74" t="str">
        <f>IF(AND(C648="Abierto",D648="Media"),A648,"")</f>
        <v/>
      </c>
      <c r="S648" s="74" t="str">
        <f ca="1">IF(AND(C648="Abierto",D648="Media"),TODAY()-E648,"")</f>
        <v/>
      </c>
      <c r="T648" s="74" t="str">
        <f>IF(AND(C648="Abierto",D648="Media"),RANK(S648,$S$13:$S$767,0)+COUNTIF($S$13:S648,S648)-1+MAX(N:N,Q:Q),"")</f>
        <v/>
      </c>
      <c r="U648" s="74" t="str">
        <f>IF(AND(C648="Abierto",D648="Baja"),A648,"")</f>
        <v/>
      </c>
      <c r="V648" s="74" t="str">
        <f ca="1">IF(AND(C648="Abierto",D648="Baja"),TODAY()-E648,"")</f>
        <v/>
      </c>
      <c r="W648" s="74" t="str">
        <f>IF(AND(C648="Abierto",D648="Baja"),RANK(V648,$V$13:$V$767,0)+COUNTIF($V$13:V648,V648)-1+MAX(N:N,Q:Q,T:T),"")</f>
        <v/>
      </c>
      <c r="X648" s="139" t="str">
        <f>IF(OR(C648="Resuelto",C648=""),"",SUM(N648,Q648,T648,W648))</f>
        <v/>
      </c>
      <c r="Y648" s="139" t="str">
        <f>IF(OR(C648="Resuelto",C648=""),"",SUM(M648,P648,S648,V648))</f>
        <v/>
      </c>
      <c r="Z648" s="139" t="str">
        <f>IF(OR(C648="Resuelto",C648=""),"",SUM(L648,O648,R648,U648))</f>
        <v/>
      </c>
      <c r="AA648" s="28">
        <v>877</v>
      </c>
      <c r="AB648" s="28" t="str">
        <f t="shared" ca="1" si="39"/>
        <v/>
      </c>
      <c r="AC648" s="75" t="str">
        <f t="shared" ca="1" si="40"/>
        <v/>
      </c>
      <c r="AH648" s="78" t="str">
        <f>IF(AI648="","",MAX($AH$5:AH647)+1)</f>
        <v/>
      </c>
      <c r="AI648" s="53" t="str">
        <f>IF(G647="","",IF(COUNTIF($AI$11:AI647,G647)=0,G647,""))</f>
        <v/>
      </c>
      <c r="AJ648" s="53" t="str">
        <f t="shared" si="41"/>
        <v/>
      </c>
      <c r="AK648" s="135"/>
    </row>
    <row r="649" spans="1:37" x14ac:dyDescent="0.25">
      <c r="A649" s="136"/>
      <c r="B649" s="136"/>
      <c r="C649" s="136"/>
      <c r="D649" s="136"/>
      <c r="E649" s="137"/>
      <c r="F649" s="137"/>
      <c r="G649" s="136"/>
      <c r="H649" s="137"/>
      <c r="I649" s="140" t="str">
        <f t="shared" ref="I649:I712" si="42">IF(OR(E649=0,H649=0),"",H649-E649)</f>
        <v/>
      </c>
      <c r="J649" s="140"/>
      <c r="K649" s="140"/>
      <c r="L649" s="74" t="str">
        <f>IF(AND(C649="Abierto",D649="Urgente"),A649,"")</f>
        <v/>
      </c>
      <c r="M649" s="74" t="str">
        <f ca="1">IF(AND(C649="Abierto",D649="Urgente"),TODAY()-E649,"")</f>
        <v/>
      </c>
      <c r="N649" s="74" t="str">
        <f>IF(AND(C649="Abierto",D649="Urgente"),RANK(M649,$M$13:$M$767,0)+COUNTIF($M$13:M649,M649)-1,"")</f>
        <v/>
      </c>
      <c r="O649" s="74" t="str">
        <f>IF(AND(C649="Abierto",D649="Alta"),A649,"")</f>
        <v/>
      </c>
      <c r="P649" s="74" t="str">
        <f ca="1">IF(AND(C649="Abierto",D649="Alta"),TODAY()-E649,"")</f>
        <v/>
      </c>
      <c r="Q649" s="74" t="str">
        <f>IF(AND(C649="Abierto",D649="Alta"),RANK(P649,$P$13:$P$767,0)+COUNTIF($P$13:P649,P649)-1+MAX(N:N),"")</f>
        <v/>
      </c>
      <c r="R649" s="74" t="str">
        <f>IF(AND(C649="Abierto",D649="Media"),A649,"")</f>
        <v/>
      </c>
      <c r="S649" s="74" t="str">
        <f ca="1">IF(AND(C649="Abierto",D649="Media"),TODAY()-E649,"")</f>
        <v/>
      </c>
      <c r="T649" s="74" t="str">
        <f>IF(AND(C649="Abierto",D649="Media"),RANK(S649,$S$13:$S$767,0)+COUNTIF($S$13:S649,S649)-1+MAX(N:N,Q:Q),"")</f>
        <v/>
      </c>
      <c r="U649" s="74" t="str">
        <f>IF(AND(C649="Abierto",D649="Baja"),A649,"")</f>
        <v/>
      </c>
      <c r="V649" s="74" t="str">
        <f ca="1">IF(AND(C649="Abierto",D649="Baja"),TODAY()-E649,"")</f>
        <v/>
      </c>
      <c r="W649" s="74" t="str">
        <f>IF(AND(C649="Abierto",D649="Baja"),RANK(V649,$V$13:$V$767,0)+COUNTIF($V$13:V649,V649)-1+MAX(N:N,Q:Q,T:T),"")</f>
        <v/>
      </c>
      <c r="X649" s="139" t="str">
        <f>IF(OR(C649="Resuelto",C649=""),"",SUM(N649,Q649,T649,W649))</f>
        <v/>
      </c>
      <c r="Y649" s="139" t="str">
        <f>IF(OR(C649="Resuelto",C649=""),"",SUM(M649,P649,S649,V649))</f>
        <v/>
      </c>
      <c r="Z649" s="139" t="str">
        <f>IF(OR(C649="Resuelto",C649=""),"",SUM(L649,O649,R649,U649))</f>
        <v/>
      </c>
      <c r="AA649" s="28">
        <v>878</v>
      </c>
      <c r="AB649" s="28" t="str">
        <f t="shared" ca="1" si="39"/>
        <v/>
      </c>
      <c r="AC649" s="75" t="str">
        <f t="shared" ca="1" si="40"/>
        <v/>
      </c>
      <c r="AH649" s="78" t="str">
        <f>IF(AI649="","",MAX($AH$5:AH648)+1)</f>
        <v/>
      </c>
      <c r="AI649" s="53" t="str">
        <f>IF(G648="","",IF(COUNTIF($AI$11:AI648,G648)=0,G648,""))</f>
        <v/>
      </c>
      <c r="AJ649" s="53" t="str">
        <f t="shared" si="41"/>
        <v/>
      </c>
      <c r="AK649" s="135"/>
    </row>
    <row r="650" spans="1:37" x14ac:dyDescent="0.25">
      <c r="A650" s="136"/>
      <c r="B650" s="136"/>
      <c r="C650" s="136"/>
      <c r="D650" s="136"/>
      <c r="E650" s="137"/>
      <c r="F650" s="137"/>
      <c r="G650" s="136"/>
      <c r="H650" s="137"/>
      <c r="I650" s="140" t="str">
        <f t="shared" si="42"/>
        <v/>
      </c>
      <c r="J650" s="140"/>
      <c r="K650" s="140"/>
      <c r="L650" s="74" t="str">
        <f>IF(AND(C650="Abierto",D650="Urgente"),A650,"")</f>
        <v/>
      </c>
      <c r="M650" s="74" t="str">
        <f ca="1">IF(AND(C650="Abierto",D650="Urgente"),TODAY()-E650,"")</f>
        <v/>
      </c>
      <c r="N650" s="74" t="str">
        <f>IF(AND(C650="Abierto",D650="Urgente"),RANK(M650,$M$13:$M$767,0)+COUNTIF($M$13:M650,M650)-1,"")</f>
        <v/>
      </c>
      <c r="O650" s="74" t="str">
        <f>IF(AND(C650="Abierto",D650="Alta"),A650,"")</f>
        <v/>
      </c>
      <c r="P650" s="74" t="str">
        <f ca="1">IF(AND(C650="Abierto",D650="Alta"),TODAY()-E650,"")</f>
        <v/>
      </c>
      <c r="Q650" s="74" t="str">
        <f>IF(AND(C650="Abierto",D650="Alta"),RANK(P650,$P$13:$P$767,0)+COUNTIF($P$13:P650,P650)-1+MAX(N:N),"")</f>
        <v/>
      </c>
      <c r="R650" s="74" t="str">
        <f>IF(AND(C650="Abierto",D650="Media"),A650,"")</f>
        <v/>
      </c>
      <c r="S650" s="74" t="str">
        <f ca="1">IF(AND(C650="Abierto",D650="Media"),TODAY()-E650,"")</f>
        <v/>
      </c>
      <c r="T650" s="74" t="str">
        <f>IF(AND(C650="Abierto",D650="Media"),RANK(S650,$S$13:$S$767,0)+COUNTIF($S$13:S650,S650)-1+MAX(N:N,Q:Q),"")</f>
        <v/>
      </c>
      <c r="U650" s="74" t="str">
        <f>IF(AND(C650="Abierto",D650="Baja"),A650,"")</f>
        <v/>
      </c>
      <c r="V650" s="74" t="str">
        <f ca="1">IF(AND(C650="Abierto",D650="Baja"),TODAY()-E650,"")</f>
        <v/>
      </c>
      <c r="W650" s="74" t="str">
        <f>IF(AND(C650="Abierto",D650="Baja"),RANK(V650,$V$13:$V$767,0)+COUNTIF($V$13:V650,V650)-1+MAX(N:N,Q:Q,T:T),"")</f>
        <v/>
      </c>
      <c r="X650" s="139" t="str">
        <f>IF(OR(C650="Resuelto",C650=""),"",SUM(N650,Q650,T650,W650))</f>
        <v/>
      </c>
      <c r="Y650" s="139" t="str">
        <f>IF(OR(C650="Resuelto",C650=""),"",SUM(M650,P650,S650,V650))</f>
        <v/>
      </c>
      <c r="Z650" s="139" t="str">
        <f>IF(OR(C650="Resuelto",C650=""),"",SUM(L650,O650,R650,U650))</f>
        <v/>
      </c>
      <c r="AA650" s="28">
        <v>879</v>
      </c>
      <c r="AB650" s="28" t="str">
        <f t="shared" ca="1" si="39"/>
        <v/>
      </c>
      <c r="AC650" s="75" t="str">
        <f t="shared" ca="1" si="40"/>
        <v/>
      </c>
      <c r="AH650" s="78" t="str">
        <f>IF(AI650="","",MAX($AH$5:AH649)+1)</f>
        <v/>
      </c>
      <c r="AI650" s="53" t="str">
        <f>IF(G649="","",IF(COUNTIF($AI$11:AI649,G649)=0,G649,""))</f>
        <v/>
      </c>
      <c r="AJ650" s="53" t="str">
        <f t="shared" si="41"/>
        <v/>
      </c>
      <c r="AK650" s="135"/>
    </row>
    <row r="651" spans="1:37" x14ac:dyDescent="0.25">
      <c r="A651" s="136"/>
      <c r="B651" s="136"/>
      <c r="C651" s="136"/>
      <c r="D651" s="136"/>
      <c r="E651" s="137"/>
      <c r="F651" s="137"/>
      <c r="G651" s="136"/>
      <c r="H651" s="137"/>
      <c r="I651" s="140" t="str">
        <f t="shared" si="42"/>
        <v/>
      </c>
      <c r="J651" s="140"/>
      <c r="K651" s="140"/>
      <c r="L651" s="74" t="str">
        <f>IF(AND(C651="Abierto",D651="Urgente"),A651,"")</f>
        <v/>
      </c>
      <c r="M651" s="74" t="str">
        <f ca="1">IF(AND(C651="Abierto",D651="Urgente"),TODAY()-E651,"")</f>
        <v/>
      </c>
      <c r="N651" s="74" t="str">
        <f>IF(AND(C651="Abierto",D651="Urgente"),RANK(M651,$M$13:$M$767,0)+COUNTIF($M$13:M651,M651)-1,"")</f>
        <v/>
      </c>
      <c r="O651" s="74" t="str">
        <f>IF(AND(C651="Abierto",D651="Alta"),A651,"")</f>
        <v/>
      </c>
      <c r="P651" s="74" t="str">
        <f ca="1">IF(AND(C651="Abierto",D651="Alta"),TODAY()-E651,"")</f>
        <v/>
      </c>
      <c r="Q651" s="74" t="str">
        <f>IF(AND(C651="Abierto",D651="Alta"),RANK(P651,$P$13:$P$767,0)+COUNTIF($P$13:P651,P651)-1+MAX(N:N),"")</f>
        <v/>
      </c>
      <c r="R651" s="74" t="str">
        <f>IF(AND(C651="Abierto",D651="Media"),A651,"")</f>
        <v/>
      </c>
      <c r="S651" s="74" t="str">
        <f ca="1">IF(AND(C651="Abierto",D651="Media"),TODAY()-E651,"")</f>
        <v/>
      </c>
      <c r="T651" s="74" t="str">
        <f>IF(AND(C651="Abierto",D651="Media"),RANK(S651,$S$13:$S$767,0)+COUNTIF($S$13:S651,S651)-1+MAX(N:N,Q:Q),"")</f>
        <v/>
      </c>
      <c r="U651" s="74" t="str">
        <f>IF(AND(C651="Abierto",D651="Baja"),A651,"")</f>
        <v/>
      </c>
      <c r="V651" s="74" t="str">
        <f ca="1">IF(AND(C651="Abierto",D651="Baja"),TODAY()-E651,"")</f>
        <v/>
      </c>
      <c r="W651" s="74" t="str">
        <f>IF(AND(C651="Abierto",D651="Baja"),RANK(V651,$V$13:$V$767,0)+COUNTIF($V$13:V651,V651)-1+MAX(N:N,Q:Q,T:T),"")</f>
        <v/>
      </c>
      <c r="X651" s="139" t="str">
        <f>IF(OR(C651="Resuelto",C651=""),"",SUM(N651,Q651,T651,W651))</f>
        <v/>
      </c>
      <c r="Y651" s="139" t="str">
        <f>IF(OR(C651="Resuelto",C651=""),"",SUM(M651,P651,S651,V651))</f>
        <v/>
      </c>
      <c r="Z651" s="139" t="str">
        <f>IF(OR(C651="Resuelto",C651=""),"",SUM(L651,O651,R651,U651))</f>
        <v/>
      </c>
      <c r="AA651" s="28">
        <v>880</v>
      </c>
      <c r="AB651" s="28" t="str">
        <f t="shared" ca="1" si="39"/>
        <v/>
      </c>
      <c r="AC651" s="75" t="str">
        <f t="shared" ca="1" si="40"/>
        <v/>
      </c>
      <c r="AH651" s="78" t="str">
        <f>IF(AI651="","",MAX($AH$5:AH650)+1)</f>
        <v/>
      </c>
      <c r="AI651" s="53" t="str">
        <f>IF(G650="","",IF(COUNTIF($AI$11:AI650,G650)=0,G650,""))</f>
        <v/>
      </c>
      <c r="AJ651" s="53" t="str">
        <f t="shared" si="41"/>
        <v/>
      </c>
      <c r="AK651" s="135"/>
    </row>
    <row r="652" spans="1:37" x14ac:dyDescent="0.25">
      <c r="A652" s="136"/>
      <c r="B652" s="136"/>
      <c r="C652" s="136"/>
      <c r="D652" s="136"/>
      <c r="E652" s="137"/>
      <c r="F652" s="137"/>
      <c r="G652" s="136"/>
      <c r="H652" s="137"/>
      <c r="I652" s="140" t="str">
        <f t="shared" si="42"/>
        <v/>
      </c>
      <c r="J652" s="140"/>
      <c r="K652" s="140"/>
      <c r="L652" s="74" t="str">
        <f>IF(AND(C652="Abierto",D652="Urgente"),A652,"")</f>
        <v/>
      </c>
      <c r="M652" s="74" t="str">
        <f ca="1">IF(AND(C652="Abierto",D652="Urgente"),TODAY()-E652,"")</f>
        <v/>
      </c>
      <c r="N652" s="74" t="str">
        <f>IF(AND(C652="Abierto",D652="Urgente"),RANK(M652,$M$13:$M$767,0)+COUNTIF($M$13:M652,M652)-1,"")</f>
        <v/>
      </c>
      <c r="O652" s="74" t="str">
        <f>IF(AND(C652="Abierto",D652="Alta"),A652,"")</f>
        <v/>
      </c>
      <c r="P652" s="74" t="str">
        <f ca="1">IF(AND(C652="Abierto",D652="Alta"),TODAY()-E652,"")</f>
        <v/>
      </c>
      <c r="Q652" s="74" t="str">
        <f>IF(AND(C652="Abierto",D652="Alta"),RANK(P652,$P$13:$P$767,0)+COUNTIF($P$13:P652,P652)-1+MAX(N:N),"")</f>
        <v/>
      </c>
      <c r="R652" s="74" t="str">
        <f>IF(AND(C652="Abierto",D652="Media"),A652,"")</f>
        <v/>
      </c>
      <c r="S652" s="74" t="str">
        <f ca="1">IF(AND(C652="Abierto",D652="Media"),TODAY()-E652,"")</f>
        <v/>
      </c>
      <c r="T652" s="74" t="str">
        <f>IF(AND(C652="Abierto",D652="Media"),RANK(S652,$S$13:$S$767,0)+COUNTIF($S$13:S652,S652)-1+MAX(N:N,Q:Q),"")</f>
        <v/>
      </c>
      <c r="U652" s="74" t="str">
        <f>IF(AND(C652="Abierto",D652="Baja"),A652,"")</f>
        <v/>
      </c>
      <c r="V652" s="74" t="str">
        <f ca="1">IF(AND(C652="Abierto",D652="Baja"),TODAY()-E652,"")</f>
        <v/>
      </c>
      <c r="W652" s="74" t="str">
        <f>IF(AND(C652="Abierto",D652="Baja"),RANK(V652,$V$13:$V$767,0)+COUNTIF($V$13:V652,V652)-1+MAX(N:N,Q:Q,T:T),"")</f>
        <v/>
      </c>
      <c r="X652" s="139" t="str">
        <f>IF(OR(C652="Resuelto",C652=""),"",SUM(N652,Q652,T652,W652))</f>
        <v/>
      </c>
      <c r="Y652" s="139" t="str">
        <f>IF(OR(C652="Resuelto",C652=""),"",SUM(M652,P652,S652,V652))</f>
        <v/>
      </c>
      <c r="Z652" s="139" t="str">
        <f>IF(OR(C652="Resuelto",C652=""),"",SUM(L652,O652,R652,U652))</f>
        <v/>
      </c>
      <c r="AA652" s="28">
        <v>881</v>
      </c>
      <c r="AB652" s="28" t="str">
        <f t="shared" ca="1" si="39"/>
        <v/>
      </c>
      <c r="AC652" s="75" t="str">
        <f t="shared" ca="1" si="40"/>
        <v/>
      </c>
      <c r="AH652" s="78" t="str">
        <f>IF(AI652="","",MAX($AH$5:AH651)+1)</f>
        <v/>
      </c>
      <c r="AI652" s="53" t="str">
        <f>IF(G651="","",IF(COUNTIF($AI$11:AI651,G651)=0,G651,""))</f>
        <v/>
      </c>
      <c r="AJ652" s="53" t="str">
        <f t="shared" si="41"/>
        <v/>
      </c>
      <c r="AK652" s="135"/>
    </row>
    <row r="653" spans="1:37" x14ac:dyDescent="0.25">
      <c r="A653" s="136"/>
      <c r="B653" s="136"/>
      <c r="C653" s="136"/>
      <c r="D653" s="136"/>
      <c r="E653" s="137"/>
      <c r="F653" s="137"/>
      <c r="G653" s="136"/>
      <c r="H653" s="137"/>
      <c r="I653" s="140" t="str">
        <f t="shared" si="42"/>
        <v/>
      </c>
      <c r="J653" s="140"/>
      <c r="K653" s="140"/>
      <c r="L653" s="74" t="str">
        <f>IF(AND(C653="Abierto",D653="Urgente"),A653,"")</f>
        <v/>
      </c>
      <c r="M653" s="74" t="str">
        <f ca="1">IF(AND(C653="Abierto",D653="Urgente"),TODAY()-E653,"")</f>
        <v/>
      </c>
      <c r="N653" s="74" t="str">
        <f>IF(AND(C653="Abierto",D653="Urgente"),RANK(M653,$M$13:$M$767,0)+COUNTIF($M$13:M653,M653)-1,"")</f>
        <v/>
      </c>
      <c r="O653" s="74" t="str">
        <f>IF(AND(C653="Abierto",D653="Alta"),A653,"")</f>
        <v/>
      </c>
      <c r="P653" s="74" t="str">
        <f ca="1">IF(AND(C653="Abierto",D653="Alta"),TODAY()-E653,"")</f>
        <v/>
      </c>
      <c r="Q653" s="74" t="str">
        <f>IF(AND(C653="Abierto",D653="Alta"),RANK(P653,$P$13:$P$767,0)+COUNTIF($P$13:P653,P653)-1+MAX(N:N),"")</f>
        <v/>
      </c>
      <c r="R653" s="74" t="str">
        <f>IF(AND(C653="Abierto",D653="Media"),A653,"")</f>
        <v/>
      </c>
      <c r="S653" s="74" t="str">
        <f ca="1">IF(AND(C653="Abierto",D653="Media"),TODAY()-E653,"")</f>
        <v/>
      </c>
      <c r="T653" s="74" t="str">
        <f>IF(AND(C653="Abierto",D653="Media"),RANK(S653,$S$13:$S$767,0)+COUNTIF($S$13:S653,S653)-1+MAX(N:N,Q:Q),"")</f>
        <v/>
      </c>
      <c r="U653" s="74" t="str">
        <f>IF(AND(C653="Abierto",D653="Baja"),A653,"")</f>
        <v/>
      </c>
      <c r="V653" s="74" t="str">
        <f ca="1">IF(AND(C653="Abierto",D653="Baja"),TODAY()-E653,"")</f>
        <v/>
      </c>
      <c r="W653" s="74" t="str">
        <f>IF(AND(C653="Abierto",D653="Baja"),RANK(V653,$V$13:$V$767,0)+COUNTIF($V$13:V653,V653)-1+MAX(N:N,Q:Q,T:T),"")</f>
        <v/>
      </c>
      <c r="X653" s="139" t="str">
        <f>IF(OR(C653="Resuelto",C653=""),"",SUM(N653,Q653,T653,W653))</f>
        <v/>
      </c>
      <c r="Y653" s="139" t="str">
        <f>IF(OR(C653="Resuelto",C653=""),"",SUM(M653,P653,S653,V653))</f>
        <v/>
      </c>
      <c r="Z653" s="139" t="str">
        <f>IF(OR(C653="Resuelto",C653=""),"",SUM(L653,O653,R653,U653))</f>
        <v/>
      </c>
      <c r="AA653" s="28">
        <v>882</v>
      </c>
      <c r="AB653" s="28" t="str">
        <f t="shared" ca="1" si="39"/>
        <v/>
      </c>
      <c r="AC653" s="75" t="str">
        <f t="shared" ca="1" si="40"/>
        <v/>
      </c>
      <c r="AH653" s="78" t="str">
        <f>IF(AI653="","",MAX($AH$5:AH652)+1)</f>
        <v/>
      </c>
      <c r="AI653" s="53" t="str">
        <f>IF(G652="","",IF(COUNTIF($AI$11:AI652,G652)=0,G652,""))</f>
        <v/>
      </c>
      <c r="AJ653" s="53" t="str">
        <f t="shared" si="41"/>
        <v/>
      </c>
      <c r="AK653" s="135"/>
    </row>
    <row r="654" spans="1:37" x14ac:dyDescent="0.25">
      <c r="A654" s="136"/>
      <c r="B654" s="136"/>
      <c r="C654" s="136"/>
      <c r="D654" s="136"/>
      <c r="E654" s="137"/>
      <c r="F654" s="137"/>
      <c r="G654" s="136"/>
      <c r="H654" s="137"/>
      <c r="I654" s="140" t="str">
        <f t="shared" si="42"/>
        <v/>
      </c>
      <c r="J654" s="140"/>
      <c r="K654" s="140"/>
      <c r="L654" s="74" t="str">
        <f>IF(AND(C654="Abierto",D654="Urgente"),A654,"")</f>
        <v/>
      </c>
      <c r="M654" s="74" t="str">
        <f ca="1">IF(AND(C654="Abierto",D654="Urgente"),TODAY()-E654,"")</f>
        <v/>
      </c>
      <c r="N654" s="74" t="str">
        <f>IF(AND(C654="Abierto",D654="Urgente"),RANK(M654,$M$13:$M$767,0)+COUNTIF($M$13:M654,M654)-1,"")</f>
        <v/>
      </c>
      <c r="O654" s="74" t="str">
        <f>IF(AND(C654="Abierto",D654="Alta"),A654,"")</f>
        <v/>
      </c>
      <c r="P654" s="74" t="str">
        <f ca="1">IF(AND(C654="Abierto",D654="Alta"),TODAY()-E654,"")</f>
        <v/>
      </c>
      <c r="Q654" s="74" t="str">
        <f>IF(AND(C654="Abierto",D654="Alta"),RANK(P654,$P$13:$P$767,0)+COUNTIF($P$13:P654,P654)-1+MAX(N:N),"")</f>
        <v/>
      </c>
      <c r="R654" s="74" t="str">
        <f>IF(AND(C654="Abierto",D654="Media"),A654,"")</f>
        <v/>
      </c>
      <c r="S654" s="74" t="str">
        <f ca="1">IF(AND(C654="Abierto",D654="Media"),TODAY()-E654,"")</f>
        <v/>
      </c>
      <c r="T654" s="74" t="str">
        <f>IF(AND(C654="Abierto",D654="Media"),RANK(S654,$S$13:$S$767,0)+COUNTIF($S$13:S654,S654)-1+MAX(N:N,Q:Q),"")</f>
        <v/>
      </c>
      <c r="U654" s="74" t="str">
        <f>IF(AND(C654="Abierto",D654="Baja"),A654,"")</f>
        <v/>
      </c>
      <c r="V654" s="74" t="str">
        <f ca="1">IF(AND(C654="Abierto",D654="Baja"),TODAY()-E654,"")</f>
        <v/>
      </c>
      <c r="W654" s="74" t="str">
        <f>IF(AND(C654="Abierto",D654="Baja"),RANK(V654,$V$13:$V$767,0)+COUNTIF($V$13:V654,V654)-1+MAX(N:N,Q:Q,T:T),"")</f>
        <v/>
      </c>
      <c r="X654" s="139" t="str">
        <f>IF(OR(C654="Resuelto",C654=""),"",SUM(N654,Q654,T654,W654))</f>
        <v/>
      </c>
      <c r="Y654" s="139" t="str">
        <f>IF(OR(C654="Resuelto",C654=""),"",SUM(M654,P654,S654,V654))</f>
        <v/>
      </c>
      <c r="Z654" s="139" t="str">
        <f>IF(OR(C654="Resuelto",C654=""),"",SUM(L654,O654,R654,U654))</f>
        <v/>
      </c>
      <c r="AA654" s="28">
        <v>883</v>
      </c>
      <c r="AB654" s="28" t="str">
        <f t="shared" ca="1" si="39"/>
        <v/>
      </c>
      <c r="AC654" s="75" t="str">
        <f t="shared" ca="1" si="40"/>
        <v/>
      </c>
      <c r="AH654" s="78" t="str">
        <f>IF(AI654="","",MAX($AH$5:AH653)+1)</f>
        <v/>
      </c>
      <c r="AI654" s="53" t="str">
        <f>IF(G653="","",IF(COUNTIF($AI$11:AI653,G653)=0,G653,""))</f>
        <v/>
      </c>
      <c r="AJ654" s="53" t="str">
        <f t="shared" si="41"/>
        <v/>
      </c>
      <c r="AK654" s="135"/>
    </row>
    <row r="655" spans="1:37" x14ac:dyDescent="0.25">
      <c r="A655" s="136"/>
      <c r="B655" s="136"/>
      <c r="C655" s="136"/>
      <c r="D655" s="136"/>
      <c r="E655" s="137"/>
      <c r="F655" s="137"/>
      <c r="G655" s="136"/>
      <c r="H655" s="137"/>
      <c r="I655" s="140" t="str">
        <f t="shared" si="42"/>
        <v/>
      </c>
      <c r="J655" s="140"/>
      <c r="K655" s="140"/>
      <c r="L655" s="74" t="str">
        <f>IF(AND(C655="Abierto",D655="Urgente"),A655,"")</f>
        <v/>
      </c>
      <c r="M655" s="74" t="str">
        <f ca="1">IF(AND(C655="Abierto",D655="Urgente"),TODAY()-E655,"")</f>
        <v/>
      </c>
      <c r="N655" s="74" t="str">
        <f>IF(AND(C655="Abierto",D655="Urgente"),RANK(M655,$M$13:$M$767,0)+COUNTIF($M$13:M655,M655)-1,"")</f>
        <v/>
      </c>
      <c r="O655" s="74" t="str">
        <f>IF(AND(C655="Abierto",D655="Alta"),A655,"")</f>
        <v/>
      </c>
      <c r="P655" s="74" t="str">
        <f ca="1">IF(AND(C655="Abierto",D655="Alta"),TODAY()-E655,"")</f>
        <v/>
      </c>
      <c r="Q655" s="74" t="str">
        <f>IF(AND(C655="Abierto",D655="Alta"),RANK(P655,$P$13:$P$767,0)+COUNTIF($P$13:P655,P655)-1+MAX(N:N),"")</f>
        <v/>
      </c>
      <c r="R655" s="74" t="str">
        <f>IF(AND(C655="Abierto",D655="Media"),A655,"")</f>
        <v/>
      </c>
      <c r="S655" s="74" t="str">
        <f ca="1">IF(AND(C655="Abierto",D655="Media"),TODAY()-E655,"")</f>
        <v/>
      </c>
      <c r="T655" s="74" t="str">
        <f>IF(AND(C655="Abierto",D655="Media"),RANK(S655,$S$13:$S$767,0)+COUNTIF($S$13:S655,S655)-1+MAX(N:N,Q:Q),"")</f>
        <v/>
      </c>
      <c r="U655" s="74" t="str">
        <f>IF(AND(C655="Abierto",D655="Baja"),A655,"")</f>
        <v/>
      </c>
      <c r="V655" s="74" t="str">
        <f ca="1">IF(AND(C655="Abierto",D655="Baja"),TODAY()-E655,"")</f>
        <v/>
      </c>
      <c r="W655" s="74" t="str">
        <f>IF(AND(C655="Abierto",D655="Baja"),RANK(V655,$V$13:$V$767,0)+COUNTIF($V$13:V655,V655)-1+MAX(N:N,Q:Q,T:T),"")</f>
        <v/>
      </c>
      <c r="X655" s="139" t="str">
        <f>IF(OR(C655="Resuelto",C655=""),"",SUM(N655,Q655,T655,W655))</f>
        <v/>
      </c>
      <c r="Y655" s="139" t="str">
        <f>IF(OR(C655="Resuelto",C655=""),"",SUM(M655,P655,S655,V655))</f>
        <v/>
      </c>
      <c r="Z655" s="139" t="str">
        <f>IF(OR(C655="Resuelto",C655=""),"",SUM(L655,O655,R655,U655))</f>
        <v/>
      </c>
      <c r="AA655" s="28">
        <v>884</v>
      </c>
      <c r="AB655" s="28" t="str">
        <f t="shared" ca="1" si="39"/>
        <v/>
      </c>
      <c r="AC655" s="75" t="str">
        <f t="shared" ca="1" si="40"/>
        <v/>
      </c>
      <c r="AH655" s="78" t="str">
        <f>IF(AI655="","",MAX($AH$5:AH654)+1)</f>
        <v/>
      </c>
      <c r="AI655" s="53" t="str">
        <f>IF(G654="","",IF(COUNTIF($AI$11:AI654,G654)=0,G654,""))</f>
        <v/>
      </c>
      <c r="AJ655" s="53" t="str">
        <f t="shared" si="41"/>
        <v/>
      </c>
      <c r="AK655" s="135"/>
    </row>
    <row r="656" spans="1:37" x14ac:dyDescent="0.25">
      <c r="A656" s="136"/>
      <c r="B656" s="136"/>
      <c r="C656" s="136"/>
      <c r="D656" s="136"/>
      <c r="E656" s="137"/>
      <c r="F656" s="137"/>
      <c r="G656" s="136"/>
      <c r="H656" s="137"/>
      <c r="I656" s="140" t="str">
        <f t="shared" si="42"/>
        <v/>
      </c>
      <c r="J656" s="140"/>
      <c r="K656" s="140"/>
      <c r="L656" s="74" t="str">
        <f>IF(AND(C656="Abierto",D656="Urgente"),A656,"")</f>
        <v/>
      </c>
      <c r="M656" s="74" t="str">
        <f ca="1">IF(AND(C656="Abierto",D656="Urgente"),TODAY()-E656,"")</f>
        <v/>
      </c>
      <c r="N656" s="74" t="str">
        <f>IF(AND(C656="Abierto",D656="Urgente"),RANK(M656,$M$13:$M$767,0)+COUNTIF($M$13:M656,M656)-1,"")</f>
        <v/>
      </c>
      <c r="O656" s="74" t="str">
        <f>IF(AND(C656="Abierto",D656="Alta"),A656,"")</f>
        <v/>
      </c>
      <c r="P656" s="74" t="str">
        <f ca="1">IF(AND(C656="Abierto",D656="Alta"),TODAY()-E656,"")</f>
        <v/>
      </c>
      <c r="Q656" s="74" t="str">
        <f>IF(AND(C656="Abierto",D656="Alta"),RANK(P656,$P$13:$P$767,0)+COUNTIF($P$13:P656,P656)-1+MAX(N:N),"")</f>
        <v/>
      </c>
      <c r="R656" s="74" t="str">
        <f>IF(AND(C656="Abierto",D656="Media"),A656,"")</f>
        <v/>
      </c>
      <c r="S656" s="74" t="str">
        <f ca="1">IF(AND(C656="Abierto",D656="Media"),TODAY()-E656,"")</f>
        <v/>
      </c>
      <c r="T656" s="74" t="str">
        <f>IF(AND(C656="Abierto",D656="Media"),RANK(S656,$S$13:$S$767,0)+COUNTIF($S$13:S656,S656)-1+MAX(N:N,Q:Q),"")</f>
        <v/>
      </c>
      <c r="U656" s="74" t="str">
        <f>IF(AND(C656="Abierto",D656="Baja"),A656,"")</f>
        <v/>
      </c>
      <c r="V656" s="74" t="str">
        <f ca="1">IF(AND(C656="Abierto",D656="Baja"),TODAY()-E656,"")</f>
        <v/>
      </c>
      <c r="W656" s="74" t="str">
        <f>IF(AND(C656="Abierto",D656="Baja"),RANK(V656,$V$13:$V$767,0)+COUNTIF($V$13:V656,V656)-1+MAX(N:N,Q:Q,T:T),"")</f>
        <v/>
      </c>
      <c r="X656" s="139" t="str">
        <f>IF(OR(C656="Resuelto",C656=""),"",SUM(N656,Q656,T656,W656))</f>
        <v/>
      </c>
      <c r="Y656" s="139" t="str">
        <f>IF(OR(C656="Resuelto",C656=""),"",SUM(M656,P656,S656,V656))</f>
        <v/>
      </c>
      <c r="Z656" s="139" t="str">
        <f>IF(OR(C656="Resuelto",C656=""),"",SUM(L656,O656,R656,U656))</f>
        <v/>
      </c>
      <c r="AA656" s="28">
        <v>885</v>
      </c>
      <c r="AB656" s="28" t="str">
        <f t="shared" ca="1" si="39"/>
        <v/>
      </c>
      <c r="AC656" s="75" t="str">
        <f t="shared" ca="1" si="40"/>
        <v/>
      </c>
      <c r="AH656" s="78" t="str">
        <f>IF(AI656="","",MAX($AH$5:AH655)+1)</f>
        <v/>
      </c>
      <c r="AI656" s="53" t="str">
        <f>IF(G655="","",IF(COUNTIF($AI$11:AI655,G655)=0,G655,""))</f>
        <v/>
      </c>
      <c r="AJ656" s="53" t="str">
        <f t="shared" si="41"/>
        <v/>
      </c>
      <c r="AK656" s="135"/>
    </row>
    <row r="657" spans="1:37" x14ac:dyDescent="0.25">
      <c r="A657" s="136"/>
      <c r="B657" s="136"/>
      <c r="C657" s="136"/>
      <c r="D657" s="136"/>
      <c r="E657" s="137"/>
      <c r="F657" s="137"/>
      <c r="G657" s="136"/>
      <c r="H657" s="137"/>
      <c r="I657" s="140" t="str">
        <f t="shared" si="42"/>
        <v/>
      </c>
      <c r="J657" s="140"/>
      <c r="K657" s="140"/>
      <c r="L657" s="74" t="str">
        <f>IF(AND(C657="Abierto",D657="Urgente"),A657,"")</f>
        <v/>
      </c>
      <c r="M657" s="74" t="str">
        <f ca="1">IF(AND(C657="Abierto",D657="Urgente"),TODAY()-E657,"")</f>
        <v/>
      </c>
      <c r="N657" s="74" t="str">
        <f>IF(AND(C657="Abierto",D657="Urgente"),RANK(M657,$M$13:$M$767,0)+COUNTIF($M$13:M657,M657)-1,"")</f>
        <v/>
      </c>
      <c r="O657" s="74" t="str">
        <f>IF(AND(C657="Abierto",D657="Alta"),A657,"")</f>
        <v/>
      </c>
      <c r="P657" s="74" t="str">
        <f ca="1">IF(AND(C657="Abierto",D657="Alta"),TODAY()-E657,"")</f>
        <v/>
      </c>
      <c r="Q657" s="74" t="str">
        <f>IF(AND(C657="Abierto",D657="Alta"),RANK(P657,$P$13:$P$767,0)+COUNTIF($P$13:P657,P657)-1+MAX(N:N),"")</f>
        <v/>
      </c>
      <c r="R657" s="74" t="str">
        <f>IF(AND(C657="Abierto",D657="Media"),A657,"")</f>
        <v/>
      </c>
      <c r="S657" s="74" t="str">
        <f ca="1">IF(AND(C657="Abierto",D657="Media"),TODAY()-E657,"")</f>
        <v/>
      </c>
      <c r="T657" s="74" t="str">
        <f>IF(AND(C657="Abierto",D657="Media"),RANK(S657,$S$13:$S$767,0)+COUNTIF($S$13:S657,S657)-1+MAX(N:N,Q:Q),"")</f>
        <v/>
      </c>
      <c r="U657" s="74" t="str">
        <f>IF(AND(C657="Abierto",D657="Baja"),A657,"")</f>
        <v/>
      </c>
      <c r="V657" s="74" t="str">
        <f ca="1">IF(AND(C657="Abierto",D657="Baja"),TODAY()-E657,"")</f>
        <v/>
      </c>
      <c r="W657" s="74" t="str">
        <f>IF(AND(C657="Abierto",D657="Baja"),RANK(V657,$V$13:$V$767,0)+COUNTIF($V$13:V657,V657)-1+MAX(N:N,Q:Q,T:T),"")</f>
        <v/>
      </c>
      <c r="X657" s="139" t="str">
        <f>IF(OR(C657="Resuelto",C657=""),"",SUM(N657,Q657,T657,W657))</f>
        <v/>
      </c>
      <c r="Y657" s="139" t="str">
        <f>IF(OR(C657="Resuelto",C657=""),"",SUM(M657,P657,S657,V657))</f>
        <v/>
      </c>
      <c r="Z657" s="139" t="str">
        <f>IF(OR(C657="Resuelto",C657=""),"",SUM(L657,O657,R657,U657))</f>
        <v/>
      </c>
      <c r="AA657" s="28">
        <v>886</v>
      </c>
      <c r="AB657" s="28" t="str">
        <f t="shared" ca="1" si="39"/>
        <v/>
      </c>
      <c r="AC657" s="75" t="str">
        <f t="shared" ca="1" si="40"/>
        <v/>
      </c>
      <c r="AH657" s="78" t="str">
        <f>IF(AI657="","",MAX($AH$5:AH656)+1)</f>
        <v/>
      </c>
      <c r="AI657" s="53" t="str">
        <f>IF(G656="","",IF(COUNTIF($AI$11:AI656,G656)=0,G656,""))</f>
        <v/>
      </c>
      <c r="AJ657" s="53" t="str">
        <f t="shared" si="41"/>
        <v/>
      </c>
      <c r="AK657" s="135"/>
    </row>
    <row r="658" spans="1:37" x14ac:dyDescent="0.25">
      <c r="A658" s="136"/>
      <c r="B658" s="136"/>
      <c r="C658" s="136"/>
      <c r="D658" s="136"/>
      <c r="E658" s="137"/>
      <c r="F658" s="137"/>
      <c r="G658" s="136"/>
      <c r="H658" s="137"/>
      <c r="I658" s="140" t="str">
        <f t="shared" si="42"/>
        <v/>
      </c>
      <c r="J658" s="140"/>
      <c r="K658" s="140"/>
      <c r="L658" s="74" t="str">
        <f>IF(AND(C658="Abierto",D658="Urgente"),A658,"")</f>
        <v/>
      </c>
      <c r="M658" s="74" t="str">
        <f ca="1">IF(AND(C658="Abierto",D658="Urgente"),TODAY()-E658,"")</f>
        <v/>
      </c>
      <c r="N658" s="74" t="str">
        <f>IF(AND(C658="Abierto",D658="Urgente"),RANK(M658,$M$13:$M$767,0)+COUNTIF($M$13:M658,M658)-1,"")</f>
        <v/>
      </c>
      <c r="O658" s="74" t="str">
        <f>IF(AND(C658="Abierto",D658="Alta"),A658,"")</f>
        <v/>
      </c>
      <c r="P658" s="74" t="str">
        <f ca="1">IF(AND(C658="Abierto",D658="Alta"),TODAY()-E658,"")</f>
        <v/>
      </c>
      <c r="Q658" s="74" t="str">
        <f>IF(AND(C658="Abierto",D658="Alta"),RANK(P658,$P$13:$P$767,0)+COUNTIF($P$13:P658,P658)-1+MAX(N:N),"")</f>
        <v/>
      </c>
      <c r="R658" s="74" t="str">
        <f>IF(AND(C658="Abierto",D658="Media"),A658,"")</f>
        <v/>
      </c>
      <c r="S658" s="74" t="str">
        <f ca="1">IF(AND(C658="Abierto",D658="Media"),TODAY()-E658,"")</f>
        <v/>
      </c>
      <c r="T658" s="74" t="str">
        <f>IF(AND(C658="Abierto",D658="Media"),RANK(S658,$S$13:$S$767,0)+COUNTIF($S$13:S658,S658)-1+MAX(N:N,Q:Q),"")</f>
        <v/>
      </c>
      <c r="U658" s="74" t="str">
        <f>IF(AND(C658="Abierto",D658="Baja"),A658,"")</f>
        <v/>
      </c>
      <c r="V658" s="74" t="str">
        <f ca="1">IF(AND(C658="Abierto",D658="Baja"),TODAY()-E658,"")</f>
        <v/>
      </c>
      <c r="W658" s="74" t="str">
        <f>IF(AND(C658="Abierto",D658="Baja"),RANK(V658,$V$13:$V$767,0)+COUNTIF($V$13:V658,V658)-1+MAX(N:N,Q:Q,T:T),"")</f>
        <v/>
      </c>
      <c r="X658" s="139" t="str">
        <f>IF(OR(C658="Resuelto",C658=""),"",SUM(N658,Q658,T658,W658))</f>
        <v/>
      </c>
      <c r="Y658" s="139" t="str">
        <f>IF(OR(C658="Resuelto",C658=""),"",SUM(M658,P658,S658,V658))</f>
        <v/>
      </c>
      <c r="Z658" s="139" t="str">
        <f>IF(OR(C658="Resuelto",C658=""),"",SUM(L658,O658,R658,U658))</f>
        <v/>
      </c>
      <c r="AA658" s="28">
        <v>887</v>
      </c>
      <c r="AB658" s="28" t="str">
        <f t="shared" ca="1" si="39"/>
        <v/>
      </c>
      <c r="AC658" s="75" t="str">
        <f t="shared" ca="1" si="40"/>
        <v/>
      </c>
      <c r="AH658" s="78" t="str">
        <f>IF(AI658="","",MAX($AH$5:AH657)+1)</f>
        <v/>
      </c>
      <c r="AI658" s="53" t="str">
        <f>IF(G657="","",IF(COUNTIF($AI$11:AI657,G657)=0,G657,""))</f>
        <v/>
      </c>
      <c r="AJ658" s="53" t="str">
        <f t="shared" si="41"/>
        <v/>
      </c>
      <c r="AK658" s="135"/>
    </row>
    <row r="659" spans="1:37" x14ac:dyDescent="0.25">
      <c r="A659" s="136"/>
      <c r="B659" s="136"/>
      <c r="C659" s="136"/>
      <c r="D659" s="136"/>
      <c r="E659" s="137"/>
      <c r="F659" s="137"/>
      <c r="G659" s="136"/>
      <c r="H659" s="137"/>
      <c r="I659" s="140" t="str">
        <f t="shared" si="42"/>
        <v/>
      </c>
      <c r="J659" s="140"/>
      <c r="K659" s="140"/>
      <c r="L659" s="74" t="str">
        <f>IF(AND(C659="Abierto",D659="Urgente"),A659,"")</f>
        <v/>
      </c>
      <c r="M659" s="74" t="str">
        <f ca="1">IF(AND(C659="Abierto",D659="Urgente"),TODAY()-E659,"")</f>
        <v/>
      </c>
      <c r="N659" s="74" t="str">
        <f>IF(AND(C659="Abierto",D659="Urgente"),RANK(M659,$M$13:$M$767,0)+COUNTIF($M$13:M659,M659)-1,"")</f>
        <v/>
      </c>
      <c r="O659" s="74" t="str">
        <f>IF(AND(C659="Abierto",D659="Alta"),A659,"")</f>
        <v/>
      </c>
      <c r="P659" s="74" t="str">
        <f ca="1">IF(AND(C659="Abierto",D659="Alta"),TODAY()-E659,"")</f>
        <v/>
      </c>
      <c r="Q659" s="74" t="str">
        <f>IF(AND(C659="Abierto",D659="Alta"),RANK(P659,$P$13:$P$767,0)+COUNTIF($P$13:P659,P659)-1+MAX(N:N),"")</f>
        <v/>
      </c>
      <c r="R659" s="74" t="str">
        <f>IF(AND(C659="Abierto",D659="Media"),A659,"")</f>
        <v/>
      </c>
      <c r="S659" s="74" t="str">
        <f ca="1">IF(AND(C659="Abierto",D659="Media"),TODAY()-E659,"")</f>
        <v/>
      </c>
      <c r="T659" s="74" t="str">
        <f>IF(AND(C659="Abierto",D659="Media"),RANK(S659,$S$13:$S$767,0)+COUNTIF($S$13:S659,S659)-1+MAX(N:N,Q:Q),"")</f>
        <v/>
      </c>
      <c r="U659" s="74" t="str">
        <f>IF(AND(C659="Abierto",D659="Baja"),A659,"")</f>
        <v/>
      </c>
      <c r="V659" s="74" t="str">
        <f ca="1">IF(AND(C659="Abierto",D659="Baja"),TODAY()-E659,"")</f>
        <v/>
      </c>
      <c r="W659" s="74" t="str">
        <f>IF(AND(C659="Abierto",D659="Baja"),RANK(V659,$V$13:$V$767,0)+COUNTIF($V$13:V659,V659)-1+MAX(N:N,Q:Q,T:T),"")</f>
        <v/>
      </c>
      <c r="X659" s="139" t="str">
        <f>IF(OR(C659="Resuelto",C659=""),"",SUM(N659,Q659,T659,W659))</f>
        <v/>
      </c>
      <c r="Y659" s="139" t="str">
        <f>IF(OR(C659="Resuelto",C659=""),"",SUM(M659,P659,S659,V659))</f>
        <v/>
      </c>
      <c r="Z659" s="139" t="str">
        <f>IF(OR(C659="Resuelto",C659=""),"",SUM(L659,O659,R659,U659))</f>
        <v/>
      </c>
      <c r="AA659" s="28">
        <v>888</v>
      </c>
      <c r="AB659" s="28" t="str">
        <f t="shared" ca="1" si="39"/>
        <v/>
      </c>
      <c r="AC659" s="75" t="str">
        <f t="shared" ca="1" si="40"/>
        <v/>
      </c>
      <c r="AH659" s="78" t="str">
        <f>IF(AI659="","",MAX($AH$5:AH658)+1)</f>
        <v/>
      </c>
      <c r="AI659" s="53" t="str">
        <f>IF(G658="","",IF(COUNTIF($AI$11:AI658,G658)=0,G658,""))</f>
        <v/>
      </c>
      <c r="AJ659" s="53" t="str">
        <f t="shared" si="41"/>
        <v/>
      </c>
      <c r="AK659" s="135"/>
    </row>
    <row r="660" spans="1:37" x14ac:dyDescent="0.25">
      <c r="A660" s="136"/>
      <c r="B660" s="136"/>
      <c r="C660" s="136"/>
      <c r="D660" s="136"/>
      <c r="E660" s="137"/>
      <c r="F660" s="137"/>
      <c r="G660" s="136"/>
      <c r="H660" s="137"/>
      <c r="I660" s="140" t="str">
        <f t="shared" si="42"/>
        <v/>
      </c>
      <c r="J660" s="140"/>
      <c r="K660" s="140"/>
      <c r="L660" s="74" t="str">
        <f>IF(AND(C660="Abierto",D660="Urgente"),A660,"")</f>
        <v/>
      </c>
      <c r="M660" s="74" t="str">
        <f ca="1">IF(AND(C660="Abierto",D660="Urgente"),TODAY()-E660,"")</f>
        <v/>
      </c>
      <c r="N660" s="74" t="str">
        <f>IF(AND(C660="Abierto",D660="Urgente"),RANK(M660,$M$13:$M$767,0)+COUNTIF($M$13:M660,M660)-1,"")</f>
        <v/>
      </c>
      <c r="O660" s="74" t="str">
        <f>IF(AND(C660="Abierto",D660="Alta"),A660,"")</f>
        <v/>
      </c>
      <c r="P660" s="74" t="str">
        <f ca="1">IF(AND(C660="Abierto",D660="Alta"),TODAY()-E660,"")</f>
        <v/>
      </c>
      <c r="Q660" s="74" t="str">
        <f>IF(AND(C660="Abierto",D660="Alta"),RANK(P660,$P$13:$P$767,0)+COUNTIF($P$13:P660,P660)-1+MAX(N:N),"")</f>
        <v/>
      </c>
      <c r="R660" s="74" t="str">
        <f>IF(AND(C660="Abierto",D660="Media"),A660,"")</f>
        <v/>
      </c>
      <c r="S660" s="74" t="str">
        <f ca="1">IF(AND(C660="Abierto",D660="Media"),TODAY()-E660,"")</f>
        <v/>
      </c>
      <c r="T660" s="74" t="str">
        <f>IF(AND(C660="Abierto",D660="Media"),RANK(S660,$S$13:$S$767,0)+COUNTIF($S$13:S660,S660)-1+MAX(N:N,Q:Q),"")</f>
        <v/>
      </c>
      <c r="U660" s="74" t="str">
        <f>IF(AND(C660="Abierto",D660="Baja"),A660,"")</f>
        <v/>
      </c>
      <c r="V660" s="74" t="str">
        <f ca="1">IF(AND(C660="Abierto",D660="Baja"),TODAY()-E660,"")</f>
        <v/>
      </c>
      <c r="W660" s="74" t="str">
        <f>IF(AND(C660="Abierto",D660="Baja"),RANK(V660,$V$13:$V$767,0)+COUNTIF($V$13:V660,V660)-1+MAX(N:N,Q:Q,T:T),"")</f>
        <v/>
      </c>
      <c r="X660" s="139" t="str">
        <f>IF(OR(C660="Resuelto",C660=""),"",SUM(N660,Q660,T660,W660))</f>
        <v/>
      </c>
      <c r="Y660" s="139" t="str">
        <f>IF(OR(C660="Resuelto",C660=""),"",SUM(M660,P660,S660,V660))</f>
        <v/>
      </c>
      <c r="Z660" s="139" t="str">
        <f>IF(OR(C660="Resuelto",C660=""),"",SUM(L660,O660,R660,U660))</f>
        <v/>
      </c>
      <c r="AA660" s="28">
        <v>889</v>
      </c>
      <c r="AB660" s="28" t="str">
        <f t="shared" ca="1" si="39"/>
        <v/>
      </c>
      <c r="AC660" s="75" t="str">
        <f t="shared" ca="1" si="40"/>
        <v/>
      </c>
      <c r="AH660" s="78" t="str">
        <f>IF(AI660="","",MAX($AH$5:AH659)+1)</f>
        <v/>
      </c>
      <c r="AI660" s="53" t="str">
        <f>IF(G659="","",IF(COUNTIF($AI$11:AI659,G659)=0,G659,""))</f>
        <v/>
      </c>
      <c r="AJ660" s="53" t="str">
        <f t="shared" si="41"/>
        <v/>
      </c>
      <c r="AK660" s="135"/>
    </row>
    <row r="661" spans="1:37" x14ac:dyDescent="0.25">
      <c r="A661" s="136"/>
      <c r="B661" s="136"/>
      <c r="C661" s="136"/>
      <c r="D661" s="136"/>
      <c r="E661" s="137"/>
      <c r="F661" s="137"/>
      <c r="G661" s="136"/>
      <c r="H661" s="137"/>
      <c r="I661" s="140" t="str">
        <f t="shared" si="42"/>
        <v/>
      </c>
      <c r="J661" s="140"/>
      <c r="K661" s="140"/>
      <c r="L661" s="74" t="str">
        <f>IF(AND(C661="Abierto",D661="Urgente"),A661,"")</f>
        <v/>
      </c>
      <c r="M661" s="74" t="str">
        <f ca="1">IF(AND(C661="Abierto",D661="Urgente"),TODAY()-E661,"")</f>
        <v/>
      </c>
      <c r="N661" s="74" t="str">
        <f>IF(AND(C661="Abierto",D661="Urgente"),RANK(M661,$M$13:$M$767,0)+COUNTIF($M$13:M661,M661)-1,"")</f>
        <v/>
      </c>
      <c r="O661" s="74" t="str">
        <f>IF(AND(C661="Abierto",D661="Alta"),A661,"")</f>
        <v/>
      </c>
      <c r="P661" s="74" t="str">
        <f ca="1">IF(AND(C661="Abierto",D661="Alta"),TODAY()-E661,"")</f>
        <v/>
      </c>
      <c r="Q661" s="74" t="str">
        <f>IF(AND(C661="Abierto",D661="Alta"),RANK(P661,$P$13:$P$767,0)+COUNTIF($P$13:P661,P661)-1+MAX(N:N),"")</f>
        <v/>
      </c>
      <c r="R661" s="74" t="str">
        <f>IF(AND(C661="Abierto",D661="Media"),A661,"")</f>
        <v/>
      </c>
      <c r="S661" s="74" t="str">
        <f ca="1">IF(AND(C661="Abierto",D661="Media"),TODAY()-E661,"")</f>
        <v/>
      </c>
      <c r="T661" s="74" t="str">
        <f>IF(AND(C661="Abierto",D661="Media"),RANK(S661,$S$13:$S$767,0)+COUNTIF($S$13:S661,S661)-1+MAX(N:N,Q:Q),"")</f>
        <v/>
      </c>
      <c r="U661" s="74" t="str">
        <f>IF(AND(C661="Abierto",D661="Baja"),A661,"")</f>
        <v/>
      </c>
      <c r="V661" s="74" t="str">
        <f ca="1">IF(AND(C661="Abierto",D661="Baja"),TODAY()-E661,"")</f>
        <v/>
      </c>
      <c r="W661" s="74" t="str">
        <f>IF(AND(C661="Abierto",D661="Baja"),RANK(V661,$V$13:$V$767,0)+COUNTIF($V$13:V661,V661)-1+MAX(N:N,Q:Q,T:T),"")</f>
        <v/>
      </c>
      <c r="X661" s="139" t="str">
        <f>IF(OR(C661="Resuelto",C661=""),"",SUM(N661,Q661,T661,W661))</f>
        <v/>
      </c>
      <c r="Y661" s="139" t="str">
        <f>IF(OR(C661="Resuelto",C661=""),"",SUM(M661,P661,S661,V661))</f>
        <v/>
      </c>
      <c r="Z661" s="139" t="str">
        <f>IF(OR(C661="Resuelto",C661=""),"",SUM(L661,O661,R661,U661))</f>
        <v/>
      </c>
      <c r="AA661" s="28">
        <v>890</v>
      </c>
      <c r="AB661" s="28" t="str">
        <f t="shared" ca="1" si="39"/>
        <v/>
      </c>
      <c r="AC661" s="75" t="str">
        <f t="shared" ca="1" si="40"/>
        <v/>
      </c>
      <c r="AH661" s="78" t="str">
        <f>IF(AI661="","",MAX($AH$5:AH660)+1)</f>
        <v/>
      </c>
      <c r="AI661" s="53" t="str">
        <f>IF(G660="","",IF(COUNTIF($AI$11:AI660,G660)=0,G660,""))</f>
        <v/>
      </c>
      <c r="AJ661" s="53" t="str">
        <f t="shared" si="41"/>
        <v/>
      </c>
      <c r="AK661" s="135"/>
    </row>
    <row r="662" spans="1:37" x14ac:dyDescent="0.25">
      <c r="A662" s="136"/>
      <c r="B662" s="136"/>
      <c r="C662" s="136"/>
      <c r="D662" s="136"/>
      <c r="E662" s="137"/>
      <c r="F662" s="137"/>
      <c r="G662" s="136"/>
      <c r="H662" s="137"/>
      <c r="I662" s="140" t="str">
        <f t="shared" si="42"/>
        <v/>
      </c>
      <c r="J662" s="140"/>
      <c r="K662" s="140"/>
      <c r="L662" s="74" t="str">
        <f>IF(AND(C662="Abierto",D662="Urgente"),A662,"")</f>
        <v/>
      </c>
      <c r="M662" s="74" t="str">
        <f ca="1">IF(AND(C662="Abierto",D662="Urgente"),TODAY()-E662,"")</f>
        <v/>
      </c>
      <c r="N662" s="74" t="str">
        <f>IF(AND(C662="Abierto",D662="Urgente"),RANK(M662,$M$13:$M$767,0)+COUNTIF($M$13:M662,M662)-1,"")</f>
        <v/>
      </c>
      <c r="O662" s="74" t="str">
        <f>IF(AND(C662="Abierto",D662="Alta"),A662,"")</f>
        <v/>
      </c>
      <c r="P662" s="74" t="str">
        <f ca="1">IF(AND(C662="Abierto",D662="Alta"),TODAY()-E662,"")</f>
        <v/>
      </c>
      <c r="Q662" s="74" t="str">
        <f>IF(AND(C662="Abierto",D662="Alta"),RANK(P662,$P$13:$P$767,0)+COUNTIF($P$13:P662,P662)-1+MAX(N:N),"")</f>
        <v/>
      </c>
      <c r="R662" s="74" t="str">
        <f>IF(AND(C662="Abierto",D662="Media"),A662,"")</f>
        <v/>
      </c>
      <c r="S662" s="74" t="str">
        <f ca="1">IF(AND(C662="Abierto",D662="Media"),TODAY()-E662,"")</f>
        <v/>
      </c>
      <c r="T662" s="74" t="str">
        <f>IF(AND(C662="Abierto",D662="Media"),RANK(S662,$S$13:$S$767,0)+COUNTIF($S$13:S662,S662)-1+MAX(N:N,Q:Q),"")</f>
        <v/>
      </c>
      <c r="U662" s="74" t="str">
        <f>IF(AND(C662="Abierto",D662="Baja"),A662,"")</f>
        <v/>
      </c>
      <c r="V662" s="74" t="str">
        <f ca="1">IF(AND(C662="Abierto",D662="Baja"),TODAY()-E662,"")</f>
        <v/>
      </c>
      <c r="W662" s="74" t="str">
        <f>IF(AND(C662="Abierto",D662="Baja"),RANK(V662,$V$13:$V$767,0)+COUNTIF($V$13:V662,V662)-1+MAX(N:N,Q:Q,T:T),"")</f>
        <v/>
      </c>
      <c r="X662" s="139" t="str">
        <f>IF(OR(C662="Resuelto",C662=""),"",SUM(N662,Q662,T662,W662))</f>
        <v/>
      </c>
      <c r="Y662" s="139" t="str">
        <f>IF(OR(C662="Resuelto",C662=""),"",SUM(M662,P662,S662,V662))</f>
        <v/>
      </c>
      <c r="Z662" s="139" t="str">
        <f>IF(OR(C662="Resuelto",C662=""),"",SUM(L662,O662,R662,U662))</f>
        <v/>
      </c>
      <c r="AA662" s="28">
        <v>891</v>
      </c>
      <c r="AB662" s="28" t="str">
        <f t="shared" ca="1" si="39"/>
        <v/>
      </c>
      <c r="AC662" s="75" t="str">
        <f t="shared" ca="1" si="40"/>
        <v/>
      </c>
      <c r="AH662" s="78" t="str">
        <f>IF(AI662="","",MAX($AH$5:AH661)+1)</f>
        <v/>
      </c>
      <c r="AI662" s="53" t="str">
        <f>IF(G661="","",IF(COUNTIF($AI$11:AI661,G661)=0,G661,""))</f>
        <v/>
      </c>
      <c r="AJ662" s="53" t="str">
        <f t="shared" si="41"/>
        <v/>
      </c>
      <c r="AK662" s="135"/>
    </row>
    <row r="663" spans="1:37" x14ac:dyDescent="0.25">
      <c r="A663" s="136"/>
      <c r="B663" s="136"/>
      <c r="C663" s="136"/>
      <c r="D663" s="136"/>
      <c r="E663" s="137"/>
      <c r="F663" s="137"/>
      <c r="G663" s="136"/>
      <c r="H663" s="137"/>
      <c r="I663" s="140" t="str">
        <f t="shared" si="42"/>
        <v/>
      </c>
      <c r="J663" s="140"/>
      <c r="K663" s="140"/>
      <c r="L663" s="74" t="str">
        <f>IF(AND(C663="Abierto",D663="Urgente"),A663,"")</f>
        <v/>
      </c>
      <c r="M663" s="74" t="str">
        <f ca="1">IF(AND(C663="Abierto",D663="Urgente"),TODAY()-E663,"")</f>
        <v/>
      </c>
      <c r="N663" s="74" t="str">
        <f>IF(AND(C663="Abierto",D663="Urgente"),RANK(M663,$M$13:$M$767,0)+COUNTIF($M$13:M663,M663)-1,"")</f>
        <v/>
      </c>
      <c r="O663" s="74" t="str">
        <f>IF(AND(C663="Abierto",D663="Alta"),A663,"")</f>
        <v/>
      </c>
      <c r="P663" s="74" t="str">
        <f ca="1">IF(AND(C663="Abierto",D663="Alta"),TODAY()-E663,"")</f>
        <v/>
      </c>
      <c r="Q663" s="74" t="str">
        <f>IF(AND(C663="Abierto",D663="Alta"),RANK(P663,$P$13:$P$767,0)+COUNTIF($P$13:P663,P663)-1+MAX(N:N),"")</f>
        <v/>
      </c>
      <c r="R663" s="74" t="str">
        <f>IF(AND(C663="Abierto",D663="Media"),A663,"")</f>
        <v/>
      </c>
      <c r="S663" s="74" t="str">
        <f ca="1">IF(AND(C663="Abierto",D663="Media"),TODAY()-E663,"")</f>
        <v/>
      </c>
      <c r="T663" s="74" t="str">
        <f>IF(AND(C663="Abierto",D663="Media"),RANK(S663,$S$13:$S$767,0)+COUNTIF($S$13:S663,S663)-1+MAX(N:N,Q:Q),"")</f>
        <v/>
      </c>
      <c r="U663" s="74" t="str">
        <f>IF(AND(C663="Abierto",D663="Baja"),A663,"")</f>
        <v/>
      </c>
      <c r="V663" s="74" t="str">
        <f ca="1">IF(AND(C663="Abierto",D663="Baja"),TODAY()-E663,"")</f>
        <v/>
      </c>
      <c r="W663" s="74" t="str">
        <f>IF(AND(C663="Abierto",D663="Baja"),RANK(V663,$V$13:$V$767,0)+COUNTIF($V$13:V663,V663)-1+MAX(N:N,Q:Q,T:T),"")</f>
        <v/>
      </c>
      <c r="X663" s="139" t="str">
        <f>IF(OR(C663="Resuelto",C663=""),"",SUM(N663,Q663,T663,W663))</f>
        <v/>
      </c>
      <c r="Y663" s="139" t="str">
        <f>IF(OR(C663="Resuelto",C663=""),"",SUM(M663,P663,S663,V663))</f>
        <v/>
      </c>
      <c r="Z663" s="139" t="str">
        <f>IF(OR(C663="Resuelto",C663=""),"",SUM(L663,O663,R663,U663))</f>
        <v/>
      </c>
      <c r="AA663" s="28">
        <v>892</v>
      </c>
      <c r="AB663" s="28" t="str">
        <f t="shared" ca="1" si="39"/>
        <v/>
      </c>
      <c r="AC663" s="75" t="str">
        <f t="shared" ca="1" si="40"/>
        <v/>
      </c>
      <c r="AH663" s="78" t="str">
        <f>IF(AI663="","",MAX($AH$5:AH662)+1)</f>
        <v/>
      </c>
      <c r="AI663" s="53" t="str">
        <f>IF(G662="","",IF(COUNTIF($AI$11:AI662,G662)=0,G662,""))</f>
        <v/>
      </c>
      <c r="AJ663" s="53" t="str">
        <f t="shared" si="41"/>
        <v/>
      </c>
      <c r="AK663" s="135"/>
    </row>
    <row r="664" spans="1:37" x14ac:dyDescent="0.25">
      <c r="A664" s="136"/>
      <c r="B664" s="136"/>
      <c r="C664" s="136"/>
      <c r="D664" s="136"/>
      <c r="E664" s="137"/>
      <c r="F664" s="137"/>
      <c r="G664" s="136"/>
      <c r="H664" s="137"/>
      <c r="I664" s="140" t="str">
        <f t="shared" si="42"/>
        <v/>
      </c>
      <c r="J664" s="140"/>
      <c r="K664" s="140"/>
      <c r="L664" s="74" t="str">
        <f>IF(AND(C664="Abierto",D664="Urgente"),A664,"")</f>
        <v/>
      </c>
      <c r="M664" s="74" t="str">
        <f ca="1">IF(AND(C664="Abierto",D664="Urgente"),TODAY()-E664,"")</f>
        <v/>
      </c>
      <c r="N664" s="74" t="str">
        <f>IF(AND(C664="Abierto",D664="Urgente"),RANK(M664,$M$13:$M$767,0)+COUNTIF($M$13:M664,M664)-1,"")</f>
        <v/>
      </c>
      <c r="O664" s="74" t="str">
        <f>IF(AND(C664="Abierto",D664="Alta"),A664,"")</f>
        <v/>
      </c>
      <c r="P664" s="74" t="str">
        <f ca="1">IF(AND(C664="Abierto",D664="Alta"),TODAY()-E664,"")</f>
        <v/>
      </c>
      <c r="Q664" s="74" t="str">
        <f>IF(AND(C664="Abierto",D664="Alta"),RANK(P664,$P$13:$P$767,0)+COUNTIF($P$13:P664,P664)-1+MAX(N:N),"")</f>
        <v/>
      </c>
      <c r="R664" s="74" t="str">
        <f>IF(AND(C664="Abierto",D664="Media"),A664,"")</f>
        <v/>
      </c>
      <c r="S664" s="74" t="str">
        <f ca="1">IF(AND(C664="Abierto",D664="Media"),TODAY()-E664,"")</f>
        <v/>
      </c>
      <c r="T664" s="74" t="str">
        <f>IF(AND(C664="Abierto",D664="Media"),RANK(S664,$S$13:$S$767,0)+COUNTIF($S$13:S664,S664)-1+MAX(N:N,Q:Q),"")</f>
        <v/>
      </c>
      <c r="U664" s="74" t="str">
        <f>IF(AND(C664="Abierto",D664="Baja"),A664,"")</f>
        <v/>
      </c>
      <c r="V664" s="74" t="str">
        <f ca="1">IF(AND(C664="Abierto",D664="Baja"),TODAY()-E664,"")</f>
        <v/>
      </c>
      <c r="W664" s="74" t="str">
        <f>IF(AND(C664="Abierto",D664="Baja"),RANK(V664,$V$13:$V$767,0)+COUNTIF($V$13:V664,V664)-1+MAX(N:N,Q:Q,T:T),"")</f>
        <v/>
      </c>
      <c r="X664" s="139" t="str">
        <f>IF(OR(C664="Resuelto",C664=""),"",SUM(N664,Q664,T664,W664))</f>
        <v/>
      </c>
      <c r="Y664" s="139" t="str">
        <f>IF(OR(C664="Resuelto",C664=""),"",SUM(M664,P664,S664,V664))</f>
        <v/>
      </c>
      <c r="Z664" s="139" t="str">
        <f>IF(OR(C664="Resuelto",C664=""),"",SUM(L664,O664,R664,U664))</f>
        <v/>
      </c>
      <c r="AA664" s="28">
        <v>893</v>
      </c>
      <c r="AB664" s="28" t="str">
        <f t="shared" ca="1" si="39"/>
        <v/>
      </c>
      <c r="AC664" s="75" t="str">
        <f t="shared" ca="1" si="40"/>
        <v/>
      </c>
      <c r="AH664" s="78" t="str">
        <f>IF(AI664="","",MAX($AH$5:AH663)+1)</f>
        <v/>
      </c>
      <c r="AI664" s="53" t="str">
        <f>IF(G663="","",IF(COUNTIF($AI$11:AI663,G663)=0,G663,""))</f>
        <v/>
      </c>
      <c r="AJ664" s="53" t="str">
        <f t="shared" si="41"/>
        <v/>
      </c>
      <c r="AK664" s="135"/>
    </row>
    <row r="665" spans="1:37" x14ac:dyDescent="0.25">
      <c r="A665" s="136"/>
      <c r="B665" s="136"/>
      <c r="C665" s="136"/>
      <c r="D665" s="136"/>
      <c r="E665" s="137"/>
      <c r="F665" s="137"/>
      <c r="G665" s="136"/>
      <c r="H665" s="137"/>
      <c r="I665" s="140" t="str">
        <f t="shared" si="42"/>
        <v/>
      </c>
      <c r="J665" s="140"/>
      <c r="K665" s="140"/>
      <c r="L665" s="74" t="str">
        <f>IF(AND(C665="Abierto",D665="Urgente"),A665,"")</f>
        <v/>
      </c>
      <c r="M665" s="74" t="str">
        <f ca="1">IF(AND(C665="Abierto",D665="Urgente"),TODAY()-E665,"")</f>
        <v/>
      </c>
      <c r="N665" s="74" t="str">
        <f>IF(AND(C665="Abierto",D665="Urgente"),RANK(M665,$M$13:$M$767,0)+COUNTIF($M$13:M665,M665)-1,"")</f>
        <v/>
      </c>
      <c r="O665" s="74" t="str">
        <f>IF(AND(C665="Abierto",D665="Alta"),A665,"")</f>
        <v/>
      </c>
      <c r="P665" s="74" t="str">
        <f ca="1">IF(AND(C665="Abierto",D665="Alta"),TODAY()-E665,"")</f>
        <v/>
      </c>
      <c r="Q665" s="74" t="str">
        <f>IF(AND(C665="Abierto",D665="Alta"),RANK(P665,$P$13:$P$767,0)+COUNTIF($P$13:P665,P665)-1+MAX(N:N),"")</f>
        <v/>
      </c>
      <c r="R665" s="74" t="str">
        <f>IF(AND(C665="Abierto",D665="Media"),A665,"")</f>
        <v/>
      </c>
      <c r="S665" s="74" t="str">
        <f ca="1">IF(AND(C665="Abierto",D665="Media"),TODAY()-E665,"")</f>
        <v/>
      </c>
      <c r="T665" s="74" t="str">
        <f>IF(AND(C665="Abierto",D665="Media"),RANK(S665,$S$13:$S$767,0)+COUNTIF($S$13:S665,S665)-1+MAX(N:N,Q:Q),"")</f>
        <v/>
      </c>
      <c r="U665" s="74" t="str">
        <f>IF(AND(C665="Abierto",D665="Baja"),A665,"")</f>
        <v/>
      </c>
      <c r="V665" s="74" t="str">
        <f ca="1">IF(AND(C665="Abierto",D665="Baja"),TODAY()-E665,"")</f>
        <v/>
      </c>
      <c r="W665" s="74" t="str">
        <f>IF(AND(C665="Abierto",D665="Baja"),RANK(V665,$V$13:$V$767,0)+COUNTIF($V$13:V665,V665)-1+MAX(N:N,Q:Q,T:T),"")</f>
        <v/>
      </c>
      <c r="X665" s="139" t="str">
        <f>IF(OR(C665="Resuelto",C665=""),"",SUM(N665,Q665,T665,W665))</f>
        <v/>
      </c>
      <c r="Y665" s="139" t="str">
        <f>IF(OR(C665="Resuelto",C665=""),"",SUM(M665,P665,S665,V665))</f>
        <v/>
      </c>
      <c r="Z665" s="139" t="str">
        <f>IF(OR(C665="Resuelto",C665=""),"",SUM(L665,O665,R665,U665))</f>
        <v/>
      </c>
      <c r="AA665" s="28">
        <v>894</v>
      </c>
      <c r="AB665" s="28" t="str">
        <f t="shared" ca="1" si="39"/>
        <v/>
      </c>
      <c r="AC665" s="75" t="str">
        <f t="shared" ca="1" si="40"/>
        <v/>
      </c>
      <c r="AH665" s="78" t="str">
        <f>IF(AI665="","",MAX($AH$5:AH664)+1)</f>
        <v/>
      </c>
      <c r="AI665" s="53" t="str">
        <f>IF(G664="","",IF(COUNTIF($AI$11:AI664,G664)=0,G664,""))</f>
        <v/>
      </c>
      <c r="AJ665" s="53" t="str">
        <f t="shared" si="41"/>
        <v/>
      </c>
      <c r="AK665" s="135"/>
    </row>
    <row r="666" spans="1:37" x14ac:dyDescent="0.25">
      <c r="A666" s="136"/>
      <c r="B666" s="136"/>
      <c r="C666" s="136"/>
      <c r="D666" s="136"/>
      <c r="E666" s="137"/>
      <c r="F666" s="137"/>
      <c r="G666" s="136"/>
      <c r="H666" s="137"/>
      <c r="I666" s="140" t="str">
        <f t="shared" si="42"/>
        <v/>
      </c>
      <c r="J666" s="140"/>
      <c r="K666" s="140"/>
      <c r="L666" s="74" t="str">
        <f>IF(AND(C666="Abierto",D666="Urgente"),A666,"")</f>
        <v/>
      </c>
      <c r="M666" s="74" t="str">
        <f ca="1">IF(AND(C666="Abierto",D666="Urgente"),TODAY()-E666,"")</f>
        <v/>
      </c>
      <c r="N666" s="74" t="str">
        <f>IF(AND(C666="Abierto",D666="Urgente"),RANK(M666,$M$13:$M$767,0)+COUNTIF($M$13:M666,M666)-1,"")</f>
        <v/>
      </c>
      <c r="O666" s="74" t="str">
        <f>IF(AND(C666="Abierto",D666="Alta"),A666,"")</f>
        <v/>
      </c>
      <c r="P666" s="74" t="str">
        <f ca="1">IF(AND(C666="Abierto",D666="Alta"),TODAY()-E666,"")</f>
        <v/>
      </c>
      <c r="Q666" s="74" t="str">
        <f>IF(AND(C666="Abierto",D666="Alta"),RANK(P666,$P$13:$P$767,0)+COUNTIF($P$13:P666,P666)-1+MAX(N:N),"")</f>
        <v/>
      </c>
      <c r="R666" s="74" t="str">
        <f>IF(AND(C666="Abierto",D666="Media"),A666,"")</f>
        <v/>
      </c>
      <c r="S666" s="74" t="str">
        <f ca="1">IF(AND(C666="Abierto",D666="Media"),TODAY()-E666,"")</f>
        <v/>
      </c>
      <c r="T666" s="74" t="str">
        <f>IF(AND(C666="Abierto",D666="Media"),RANK(S666,$S$13:$S$767,0)+COUNTIF($S$13:S666,S666)-1+MAX(N:N,Q:Q),"")</f>
        <v/>
      </c>
      <c r="U666" s="74" t="str">
        <f>IF(AND(C666="Abierto",D666="Baja"),A666,"")</f>
        <v/>
      </c>
      <c r="V666" s="74" t="str">
        <f ca="1">IF(AND(C666="Abierto",D666="Baja"),TODAY()-E666,"")</f>
        <v/>
      </c>
      <c r="W666" s="74" t="str">
        <f>IF(AND(C666="Abierto",D666="Baja"),RANK(V666,$V$13:$V$767,0)+COUNTIF($V$13:V666,V666)-1+MAX(N:N,Q:Q,T:T),"")</f>
        <v/>
      </c>
      <c r="X666" s="139" t="str">
        <f>IF(OR(C666="Resuelto",C666=""),"",SUM(N666,Q666,T666,W666))</f>
        <v/>
      </c>
      <c r="Y666" s="139" t="str">
        <f>IF(OR(C666="Resuelto",C666=""),"",SUM(M666,P666,S666,V666))</f>
        <v/>
      </c>
      <c r="Z666" s="139" t="str">
        <f>IF(OR(C666="Resuelto",C666=""),"",SUM(L666,O666,R666,U666))</f>
        <v/>
      </c>
      <c r="AA666" s="28">
        <v>895</v>
      </c>
      <c r="AB666" s="28" t="str">
        <f t="shared" ca="1" si="39"/>
        <v/>
      </c>
      <c r="AC666" s="75" t="str">
        <f t="shared" ca="1" si="40"/>
        <v/>
      </c>
      <c r="AH666" s="78" t="str">
        <f>IF(AI666="","",MAX($AH$5:AH665)+1)</f>
        <v/>
      </c>
      <c r="AI666" s="53" t="str">
        <f>IF(G665="","",IF(COUNTIF($AI$11:AI665,G665)=0,G665,""))</f>
        <v/>
      </c>
      <c r="AJ666" s="53" t="str">
        <f t="shared" si="41"/>
        <v/>
      </c>
      <c r="AK666" s="135"/>
    </row>
    <row r="667" spans="1:37" x14ac:dyDescent="0.25">
      <c r="A667" s="136"/>
      <c r="B667" s="136"/>
      <c r="C667" s="136"/>
      <c r="D667" s="136"/>
      <c r="E667" s="137"/>
      <c r="F667" s="137"/>
      <c r="G667" s="136"/>
      <c r="H667" s="137"/>
      <c r="I667" s="140" t="str">
        <f t="shared" si="42"/>
        <v/>
      </c>
      <c r="J667" s="140"/>
      <c r="K667" s="140"/>
      <c r="L667" s="74" t="str">
        <f>IF(AND(C667="Abierto",D667="Urgente"),A667,"")</f>
        <v/>
      </c>
      <c r="M667" s="74" t="str">
        <f ca="1">IF(AND(C667="Abierto",D667="Urgente"),TODAY()-E667,"")</f>
        <v/>
      </c>
      <c r="N667" s="74" t="str">
        <f>IF(AND(C667="Abierto",D667="Urgente"),RANK(M667,$M$13:$M$767,0)+COUNTIF($M$13:M667,M667)-1,"")</f>
        <v/>
      </c>
      <c r="O667" s="74" t="str">
        <f>IF(AND(C667="Abierto",D667="Alta"),A667,"")</f>
        <v/>
      </c>
      <c r="P667" s="74" t="str">
        <f ca="1">IF(AND(C667="Abierto",D667="Alta"),TODAY()-E667,"")</f>
        <v/>
      </c>
      <c r="Q667" s="74" t="str">
        <f>IF(AND(C667="Abierto",D667="Alta"),RANK(P667,$P$13:$P$767,0)+COUNTIF($P$13:P667,P667)-1+MAX(N:N),"")</f>
        <v/>
      </c>
      <c r="R667" s="74" t="str">
        <f>IF(AND(C667="Abierto",D667="Media"),A667,"")</f>
        <v/>
      </c>
      <c r="S667" s="74" t="str">
        <f ca="1">IF(AND(C667="Abierto",D667="Media"),TODAY()-E667,"")</f>
        <v/>
      </c>
      <c r="T667" s="74" t="str">
        <f>IF(AND(C667="Abierto",D667="Media"),RANK(S667,$S$13:$S$767,0)+COUNTIF($S$13:S667,S667)-1+MAX(N:N,Q:Q),"")</f>
        <v/>
      </c>
      <c r="U667" s="74" t="str">
        <f>IF(AND(C667="Abierto",D667="Baja"),A667,"")</f>
        <v/>
      </c>
      <c r="V667" s="74" t="str">
        <f ca="1">IF(AND(C667="Abierto",D667="Baja"),TODAY()-E667,"")</f>
        <v/>
      </c>
      <c r="W667" s="74" t="str">
        <f>IF(AND(C667="Abierto",D667="Baja"),RANK(V667,$V$13:$V$767,0)+COUNTIF($V$13:V667,V667)-1+MAX(N:N,Q:Q,T:T),"")</f>
        <v/>
      </c>
      <c r="X667" s="139" t="str">
        <f>IF(OR(C667="Resuelto",C667=""),"",SUM(N667,Q667,T667,W667))</f>
        <v/>
      </c>
      <c r="Y667" s="139" t="str">
        <f>IF(OR(C667="Resuelto",C667=""),"",SUM(M667,P667,S667,V667))</f>
        <v/>
      </c>
      <c r="Z667" s="139" t="str">
        <f>IF(OR(C667="Resuelto",C667=""),"",SUM(L667,O667,R667,U667))</f>
        <v/>
      </c>
      <c r="AA667" s="28">
        <v>896</v>
      </c>
      <c r="AB667" s="28" t="str">
        <f t="shared" ca="1" si="39"/>
        <v/>
      </c>
      <c r="AC667" s="75" t="str">
        <f t="shared" ca="1" si="40"/>
        <v/>
      </c>
      <c r="AH667" s="78" t="str">
        <f>IF(AI667="","",MAX($AH$5:AH666)+1)</f>
        <v/>
      </c>
      <c r="AI667" s="53" t="str">
        <f>IF(G666="","",IF(COUNTIF($AI$11:AI666,G666)=0,G666,""))</f>
        <v/>
      </c>
      <c r="AJ667" s="53" t="str">
        <f t="shared" si="41"/>
        <v/>
      </c>
      <c r="AK667" s="135"/>
    </row>
    <row r="668" spans="1:37" x14ac:dyDescent="0.25">
      <c r="A668" s="136"/>
      <c r="B668" s="136"/>
      <c r="C668" s="136"/>
      <c r="D668" s="136"/>
      <c r="E668" s="137"/>
      <c r="F668" s="137"/>
      <c r="G668" s="136"/>
      <c r="H668" s="137"/>
      <c r="I668" s="140" t="str">
        <f t="shared" si="42"/>
        <v/>
      </c>
      <c r="J668" s="140"/>
      <c r="K668" s="140"/>
      <c r="L668" s="74" t="str">
        <f>IF(AND(C668="Abierto",D668="Urgente"),A668,"")</f>
        <v/>
      </c>
      <c r="M668" s="74" t="str">
        <f ca="1">IF(AND(C668="Abierto",D668="Urgente"),TODAY()-E668,"")</f>
        <v/>
      </c>
      <c r="N668" s="74" t="str">
        <f>IF(AND(C668="Abierto",D668="Urgente"),RANK(M668,$M$13:$M$767,0)+COUNTIF($M$13:M668,M668)-1,"")</f>
        <v/>
      </c>
      <c r="O668" s="74" t="str">
        <f>IF(AND(C668="Abierto",D668="Alta"),A668,"")</f>
        <v/>
      </c>
      <c r="P668" s="74" t="str">
        <f ca="1">IF(AND(C668="Abierto",D668="Alta"),TODAY()-E668,"")</f>
        <v/>
      </c>
      <c r="Q668" s="74" t="str">
        <f>IF(AND(C668="Abierto",D668="Alta"),RANK(P668,$P$13:$P$767,0)+COUNTIF($P$13:P668,P668)-1+MAX(N:N),"")</f>
        <v/>
      </c>
      <c r="R668" s="74" t="str">
        <f>IF(AND(C668="Abierto",D668="Media"),A668,"")</f>
        <v/>
      </c>
      <c r="S668" s="74" t="str">
        <f ca="1">IF(AND(C668="Abierto",D668="Media"),TODAY()-E668,"")</f>
        <v/>
      </c>
      <c r="T668" s="74" t="str">
        <f>IF(AND(C668="Abierto",D668="Media"),RANK(S668,$S$13:$S$767,0)+COUNTIF($S$13:S668,S668)-1+MAX(N:N,Q:Q),"")</f>
        <v/>
      </c>
      <c r="U668" s="74" t="str">
        <f>IF(AND(C668="Abierto",D668="Baja"),A668,"")</f>
        <v/>
      </c>
      <c r="V668" s="74" t="str">
        <f ca="1">IF(AND(C668="Abierto",D668="Baja"),TODAY()-E668,"")</f>
        <v/>
      </c>
      <c r="W668" s="74" t="str">
        <f>IF(AND(C668="Abierto",D668="Baja"),RANK(V668,$V$13:$V$767,0)+COUNTIF($V$13:V668,V668)-1+MAX(N:N,Q:Q,T:T),"")</f>
        <v/>
      </c>
      <c r="X668" s="139" t="str">
        <f>IF(OR(C668="Resuelto",C668=""),"",SUM(N668,Q668,T668,W668))</f>
        <v/>
      </c>
      <c r="Y668" s="139" t="str">
        <f>IF(OR(C668="Resuelto",C668=""),"",SUM(M668,P668,S668,V668))</f>
        <v/>
      </c>
      <c r="Z668" s="139" t="str">
        <f>IF(OR(C668="Resuelto",C668=""),"",SUM(L668,O668,R668,U668))</f>
        <v/>
      </c>
      <c r="AA668" s="28">
        <v>897</v>
      </c>
      <c r="AB668" s="28" t="str">
        <f t="shared" ca="1" si="39"/>
        <v/>
      </c>
      <c r="AC668" s="75" t="str">
        <f t="shared" ca="1" si="40"/>
        <v/>
      </c>
      <c r="AH668" s="78" t="str">
        <f>IF(AI668="","",MAX($AH$5:AH667)+1)</f>
        <v/>
      </c>
      <c r="AI668" s="53" t="str">
        <f>IF(G667="","",IF(COUNTIF($AI$11:AI667,G667)=0,G667,""))</f>
        <v/>
      </c>
      <c r="AJ668" s="53" t="str">
        <f t="shared" si="41"/>
        <v/>
      </c>
      <c r="AK668" s="135"/>
    </row>
    <row r="669" spans="1:37" x14ac:dyDescent="0.25">
      <c r="A669" s="136"/>
      <c r="B669" s="136"/>
      <c r="C669" s="136"/>
      <c r="D669" s="136"/>
      <c r="E669" s="137"/>
      <c r="F669" s="137"/>
      <c r="G669" s="136"/>
      <c r="H669" s="137"/>
      <c r="I669" s="140" t="str">
        <f t="shared" si="42"/>
        <v/>
      </c>
      <c r="J669" s="140"/>
      <c r="K669" s="140"/>
      <c r="L669" s="74" t="str">
        <f>IF(AND(C669="Abierto",D669="Urgente"),A669,"")</f>
        <v/>
      </c>
      <c r="M669" s="74" t="str">
        <f ca="1">IF(AND(C669="Abierto",D669="Urgente"),TODAY()-E669,"")</f>
        <v/>
      </c>
      <c r="N669" s="74" t="str">
        <f>IF(AND(C669="Abierto",D669="Urgente"),RANK(M669,$M$13:$M$767,0)+COUNTIF($M$13:M669,M669)-1,"")</f>
        <v/>
      </c>
      <c r="O669" s="74" t="str">
        <f>IF(AND(C669="Abierto",D669="Alta"),A669,"")</f>
        <v/>
      </c>
      <c r="P669" s="74" t="str">
        <f ca="1">IF(AND(C669="Abierto",D669="Alta"),TODAY()-E669,"")</f>
        <v/>
      </c>
      <c r="Q669" s="74" t="str">
        <f>IF(AND(C669="Abierto",D669="Alta"),RANK(P669,$P$13:$P$767,0)+COUNTIF($P$13:P669,P669)-1+MAX(N:N),"")</f>
        <v/>
      </c>
      <c r="R669" s="74" t="str">
        <f>IF(AND(C669="Abierto",D669="Media"),A669,"")</f>
        <v/>
      </c>
      <c r="S669" s="74" t="str">
        <f ca="1">IF(AND(C669="Abierto",D669="Media"),TODAY()-E669,"")</f>
        <v/>
      </c>
      <c r="T669" s="74" t="str">
        <f>IF(AND(C669="Abierto",D669="Media"),RANK(S669,$S$13:$S$767,0)+COUNTIF($S$13:S669,S669)-1+MAX(N:N,Q:Q),"")</f>
        <v/>
      </c>
      <c r="U669" s="74" t="str">
        <f>IF(AND(C669="Abierto",D669="Baja"),A669,"")</f>
        <v/>
      </c>
      <c r="V669" s="74" t="str">
        <f ca="1">IF(AND(C669="Abierto",D669="Baja"),TODAY()-E669,"")</f>
        <v/>
      </c>
      <c r="W669" s="74" t="str">
        <f>IF(AND(C669="Abierto",D669="Baja"),RANK(V669,$V$13:$V$767,0)+COUNTIF($V$13:V669,V669)-1+MAX(N:N,Q:Q,T:T),"")</f>
        <v/>
      </c>
      <c r="X669" s="139" t="str">
        <f>IF(OR(C669="Resuelto",C669=""),"",SUM(N669,Q669,T669,W669))</f>
        <v/>
      </c>
      <c r="Y669" s="139" t="str">
        <f>IF(OR(C669="Resuelto",C669=""),"",SUM(M669,P669,S669,V669))</f>
        <v/>
      </c>
      <c r="Z669" s="139" t="str">
        <f>IF(OR(C669="Resuelto",C669=""),"",SUM(L669,O669,R669,U669))</f>
        <v/>
      </c>
      <c r="AA669" s="28">
        <v>898</v>
      </c>
      <c r="AB669" s="28" t="str">
        <f t="shared" ca="1" si="39"/>
        <v/>
      </c>
      <c r="AC669" s="75" t="str">
        <f t="shared" ca="1" si="40"/>
        <v/>
      </c>
      <c r="AH669" s="78" t="str">
        <f>IF(AI669="","",MAX($AH$5:AH668)+1)</f>
        <v/>
      </c>
      <c r="AI669" s="53" t="str">
        <f>IF(G668="","",IF(COUNTIF($AI$11:AI668,G668)=0,G668,""))</f>
        <v/>
      </c>
      <c r="AJ669" s="53" t="str">
        <f t="shared" si="41"/>
        <v/>
      </c>
      <c r="AK669" s="135"/>
    </row>
    <row r="670" spans="1:37" x14ac:dyDescent="0.25">
      <c r="A670" s="136"/>
      <c r="B670" s="136"/>
      <c r="C670" s="136"/>
      <c r="D670" s="136"/>
      <c r="E670" s="137"/>
      <c r="F670" s="137"/>
      <c r="G670" s="136"/>
      <c r="H670" s="137"/>
      <c r="I670" s="140" t="str">
        <f t="shared" si="42"/>
        <v/>
      </c>
      <c r="J670" s="140"/>
      <c r="K670" s="140"/>
      <c r="L670" s="74" t="str">
        <f>IF(AND(C670="Abierto",D670="Urgente"),A670,"")</f>
        <v/>
      </c>
      <c r="M670" s="74" t="str">
        <f ca="1">IF(AND(C670="Abierto",D670="Urgente"),TODAY()-E670,"")</f>
        <v/>
      </c>
      <c r="N670" s="74" t="str">
        <f>IF(AND(C670="Abierto",D670="Urgente"),RANK(M670,$M$13:$M$767,0)+COUNTIF($M$13:M670,M670)-1,"")</f>
        <v/>
      </c>
      <c r="O670" s="74" t="str">
        <f>IF(AND(C670="Abierto",D670="Alta"),A670,"")</f>
        <v/>
      </c>
      <c r="P670" s="74" t="str">
        <f ca="1">IF(AND(C670="Abierto",D670="Alta"),TODAY()-E670,"")</f>
        <v/>
      </c>
      <c r="Q670" s="74" t="str">
        <f>IF(AND(C670="Abierto",D670="Alta"),RANK(P670,$P$13:$P$767,0)+COUNTIF($P$13:P670,P670)-1+MAX(N:N),"")</f>
        <v/>
      </c>
      <c r="R670" s="74" t="str">
        <f>IF(AND(C670="Abierto",D670="Media"),A670,"")</f>
        <v/>
      </c>
      <c r="S670" s="74" t="str">
        <f ca="1">IF(AND(C670="Abierto",D670="Media"),TODAY()-E670,"")</f>
        <v/>
      </c>
      <c r="T670" s="74" t="str">
        <f>IF(AND(C670="Abierto",D670="Media"),RANK(S670,$S$13:$S$767,0)+COUNTIF($S$13:S670,S670)-1+MAX(N:N,Q:Q),"")</f>
        <v/>
      </c>
      <c r="U670" s="74" t="str">
        <f>IF(AND(C670="Abierto",D670="Baja"),A670,"")</f>
        <v/>
      </c>
      <c r="V670" s="74" t="str">
        <f ca="1">IF(AND(C670="Abierto",D670="Baja"),TODAY()-E670,"")</f>
        <v/>
      </c>
      <c r="W670" s="74" t="str">
        <f>IF(AND(C670="Abierto",D670="Baja"),RANK(V670,$V$13:$V$767,0)+COUNTIF($V$13:V670,V670)-1+MAX(N:N,Q:Q,T:T),"")</f>
        <v/>
      </c>
      <c r="X670" s="139" t="str">
        <f>IF(OR(C670="Resuelto",C670=""),"",SUM(N670,Q670,T670,W670))</f>
        <v/>
      </c>
      <c r="Y670" s="139" t="str">
        <f>IF(OR(C670="Resuelto",C670=""),"",SUM(M670,P670,S670,V670))</f>
        <v/>
      </c>
      <c r="Z670" s="139" t="str">
        <f>IF(OR(C670="Resuelto",C670=""),"",SUM(L670,O670,R670,U670))</f>
        <v/>
      </c>
      <c r="AA670" s="28">
        <v>899</v>
      </c>
      <c r="AB670" s="28" t="str">
        <f t="shared" ca="1" si="39"/>
        <v/>
      </c>
      <c r="AC670" s="75" t="str">
        <f t="shared" ca="1" si="40"/>
        <v/>
      </c>
      <c r="AH670" s="78" t="str">
        <f>IF(AI670="","",MAX($AH$5:AH669)+1)</f>
        <v/>
      </c>
      <c r="AI670" s="53" t="str">
        <f>IF(G669="","",IF(COUNTIF($AI$11:AI669,G669)=0,G669,""))</f>
        <v/>
      </c>
      <c r="AJ670" s="53" t="str">
        <f t="shared" si="41"/>
        <v/>
      </c>
      <c r="AK670" s="135"/>
    </row>
    <row r="671" spans="1:37" x14ac:dyDescent="0.25">
      <c r="A671" s="136"/>
      <c r="B671" s="136"/>
      <c r="C671" s="136"/>
      <c r="D671" s="136"/>
      <c r="E671" s="137"/>
      <c r="F671" s="137"/>
      <c r="G671" s="136"/>
      <c r="H671" s="137"/>
      <c r="I671" s="140" t="str">
        <f t="shared" si="42"/>
        <v/>
      </c>
      <c r="J671" s="140"/>
      <c r="K671" s="140"/>
      <c r="L671" s="74" t="str">
        <f>IF(AND(C671="Abierto",D671="Urgente"),A671,"")</f>
        <v/>
      </c>
      <c r="M671" s="74" t="str">
        <f ca="1">IF(AND(C671="Abierto",D671="Urgente"),TODAY()-E671,"")</f>
        <v/>
      </c>
      <c r="N671" s="74" t="str">
        <f>IF(AND(C671="Abierto",D671="Urgente"),RANK(M671,$M$13:$M$767,0)+COUNTIF($M$13:M671,M671)-1,"")</f>
        <v/>
      </c>
      <c r="O671" s="74" t="str">
        <f>IF(AND(C671="Abierto",D671="Alta"),A671,"")</f>
        <v/>
      </c>
      <c r="P671" s="74" t="str">
        <f ca="1">IF(AND(C671="Abierto",D671="Alta"),TODAY()-E671,"")</f>
        <v/>
      </c>
      <c r="Q671" s="74" t="str">
        <f>IF(AND(C671="Abierto",D671="Alta"),RANK(P671,$P$13:$P$767,0)+COUNTIF($P$13:P671,P671)-1+MAX(N:N),"")</f>
        <v/>
      </c>
      <c r="R671" s="74" t="str">
        <f>IF(AND(C671="Abierto",D671="Media"),A671,"")</f>
        <v/>
      </c>
      <c r="S671" s="74" t="str">
        <f ca="1">IF(AND(C671="Abierto",D671="Media"),TODAY()-E671,"")</f>
        <v/>
      </c>
      <c r="T671" s="74" t="str">
        <f>IF(AND(C671="Abierto",D671="Media"),RANK(S671,$S$13:$S$767,0)+COUNTIF($S$13:S671,S671)-1+MAX(N:N,Q:Q),"")</f>
        <v/>
      </c>
      <c r="U671" s="74" t="str">
        <f>IF(AND(C671="Abierto",D671="Baja"),A671,"")</f>
        <v/>
      </c>
      <c r="V671" s="74" t="str">
        <f ca="1">IF(AND(C671="Abierto",D671="Baja"),TODAY()-E671,"")</f>
        <v/>
      </c>
      <c r="W671" s="74" t="str">
        <f>IF(AND(C671="Abierto",D671="Baja"),RANK(V671,$V$13:$V$767,0)+COUNTIF($V$13:V671,V671)-1+MAX(N:N,Q:Q,T:T),"")</f>
        <v/>
      </c>
      <c r="X671" s="139" t="str">
        <f>IF(OR(C671="Resuelto",C671=""),"",SUM(N671,Q671,T671,W671))</f>
        <v/>
      </c>
      <c r="Y671" s="139" t="str">
        <f>IF(OR(C671="Resuelto",C671=""),"",SUM(M671,P671,S671,V671))</f>
        <v/>
      </c>
      <c r="Z671" s="139" t="str">
        <f>IF(OR(C671="Resuelto",C671=""),"",SUM(L671,O671,R671,U671))</f>
        <v/>
      </c>
      <c r="AA671" s="28">
        <v>900</v>
      </c>
      <c r="AB671" s="28" t="str">
        <f t="shared" ca="1" si="39"/>
        <v/>
      </c>
      <c r="AC671" s="75" t="str">
        <f t="shared" ca="1" si="40"/>
        <v/>
      </c>
      <c r="AH671" s="78" t="str">
        <f>IF(AI671="","",MAX($AH$5:AH670)+1)</f>
        <v/>
      </c>
      <c r="AI671" s="53" t="str">
        <f>IF(G670="","",IF(COUNTIF($AI$11:AI670,G670)=0,G670,""))</f>
        <v/>
      </c>
      <c r="AJ671" s="53" t="str">
        <f t="shared" si="41"/>
        <v/>
      </c>
      <c r="AK671" s="135"/>
    </row>
    <row r="672" spans="1:37" x14ac:dyDescent="0.25">
      <c r="A672" s="136"/>
      <c r="B672" s="136"/>
      <c r="C672" s="136"/>
      <c r="D672" s="136"/>
      <c r="E672" s="137"/>
      <c r="F672" s="137"/>
      <c r="G672" s="136"/>
      <c r="H672" s="137"/>
      <c r="I672" s="140" t="str">
        <f t="shared" si="42"/>
        <v/>
      </c>
      <c r="J672" s="140"/>
      <c r="K672" s="140"/>
      <c r="L672" s="74" t="str">
        <f>IF(AND(C672="Abierto",D672="Urgente"),A672,"")</f>
        <v/>
      </c>
      <c r="M672" s="74" t="str">
        <f ca="1">IF(AND(C672="Abierto",D672="Urgente"),TODAY()-E672,"")</f>
        <v/>
      </c>
      <c r="N672" s="74" t="str">
        <f>IF(AND(C672="Abierto",D672="Urgente"),RANK(M672,$M$13:$M$767,0)+COUNTIF($M$13:M672,M672)-1,"")</f>
        <v/>
      </c>
      <c r="O672" s="74" t="str">
        <f>IF(AND(C672="Abierto",D672="Alta"),A672,"")</f>
        <v/>
      </c>
      <c r="P672" s="74" t="str">
        <f ca="1">IF(AND(C672="Abierto",D672="Alta"),TODAY()-E672,"")</f>
        <v/>
      </c>
      <c r="Q672" s="74" t="str">
        <f>IF(AND(C672="Abierto",D672="Alta"),RANK(P672,$P$13:$P$767,0)+COUNTIF($P$13:P672,P672)-1+MAX(N:N),"")</f>
        <v/>
      </c>
      <c r="R672" s="74" t="str">
        <f>IF(AND(C672="Abierto",D672="Media"),A672,"")</f>
        <v/>
      </c>
      <c r="S672" s="74" t="str">
        <f ca="1">IF(AND(C672="Abierto",D672="Media"),TODAY()-E672,"")</f>
        <v/>
      </c>
      <c r="T672" s="74" t="str">
        <f>IF(AND(C672="Abierto",D672="Media"),RANK(S672,$S$13:$S$767,0)+COUNTIF($S$13:S672,S672)-1+MAX(N:N,Q:Q),"")</f>
        <v/>
      </c>
      <c r="U672" s="74" t="str">
        <f>IF(AND(C672="Abierto",D672="Baja"),A672,"")</f>
        <v/>
      </c>
      <c r="V672" s="74" t="str">
        <f ca="1">IF(AND(C672="Abierto",D672="Baja"),TODAY()-E672,"")</f>
        <v/>
      </c>
      <c r="W672" s="74" t="str">
        <f>IF(AND(C672="Abierto",D672="Baja"),RANK(V672,$V$13:$V$767,0)+COUNTIF($V$13:V672,V672)-1+MAX(N:N,Q:Q,T:T),"")</f>
        <v/>
      </c>
      <c r="X672" s="139" t="str">
        <f>IF(OR(C672="Resuelto",C672=""),"",SUM(N672,Q672,T672,W672))</f>
        <v/>
      </c>
      <c r="Y672" s="139" t="str">
        <f>IF(OR(C672="Resuelto",C672=""),"",SUM(M672,P672,S672,V672))</f>
        <v/>
      </c>
      <c r="Z672" s="139" t="str">
        <f>IF(OR(C672="Resuelto",C672=""),"",SUM(L672,O672,R672,U672))</f>
        <v/>
      </c>
      <c r="AA672" s="28">
        <v>901</v>
      </c>
      <c r="AB672" s="28" t="str">
        <f t="shared" ca="1" si="39"/>
        <v/>
      </c>
      <c r="AC672" s="75" t="str">
        <f t="shared" ca="1" si="40"/>
        <v/>
      </c>
      <c r="AH672" s="78" t="str">
        <f>IF(AI672="","",MAX($AH$5:AH671)+1)</f>
        <v/>
      </c>
      <c r="AI672" s="53" t="str">
        <f>IF(G671="","",IF(COUNTIF($AI$11:AI671,G671)=0,G671,""))</f>
        <v/>
      </c>
      <c r="AJ672" s="53" t="str">
        <f t="shared" si="41"/>
        <v/>
      </c>
      <c r="AK672" s="135"/>
    </row>
    <row r="673" spans="1:37" x14ac:dyDescent="0.25">
      <c r="A673" s="136"/>
      <c r="B673" s="136"/>
      <c r="C673" s="136"/>
      <c r="D673" s="136"/>
      <c r="E673" s="137"/>
      <c r="F673" s="137"/>
      <c r="G673" s="136"/>
      <c r="H673" s="137"/>
      <c r="I673" s="140" t="str">
        <f t="shared" si="42"/>
        <v/>
      </c>
      <c r="J673" s="140"/>
      <c r="K673" s="140"/>
      <c r="L673" s="74" t="str">
        <f>IF(AND(C673="Abierto",D673="Urgente"),A673,"")</f>
        <v/>
      </c>
      <c r="M673" s="74" t="str">
        <f ca="1">IF(AND(C673="Abierto",D673="Urgente"),TODAY()-E673,"")</f>
        <v/>
      </c>
      <c r="N673" s="74" t="str">
        <f>IF(AND(C673="Abierto",D673="Urgente"),RANK(M673,$M$13:$M$767,0)+COUNTIF($M$13:M673,M673)-1,"")</f>
        <v/>
      </c>
      <c r="O673" s="74" t="str">
        <f>IF(AND(C673="Abierto",D673="Alta"),A673,"")</f>
        <v/>
      </c>
      <c r="P673" s="74" t="str">
        <f ca="1">IF(AND(C673="Abierto",D673="Alta"),TODAY()-E673,"")</f>
        <v/>
      </c>
      <c r="Q673" s="74" t="str">
        <f>IF(AND(C673="Abierto",D673="Alta"),RANK(P673,$P$13:$P$767,0)+COUNTIF($P$13:P673,P673)-1+MAX(N:N),"")</f>
        <v/>
      </c>
      <c r="R673" s="74" t="str">
        <f>IF(AND(C673="Abierto",D673="Media"),A673,"")</f>
        <v/>
      </c>
      <c r="S673" s="74" t="str">
        <f ca="1">IF(AND(C673="Abierto",D673="Media"),TODAY()-E673,"")</f>
        <v/>
      </c>
      <c r="T673" s="74" t="str">
        <f>IF(AND(C673="Abierto",D673="Media"),RANK(S673,$S$13:$S$767,0)+COUNTIF($S$13:S673,S673)-1+MAX(N:N,Q:Q),"")</f>
        <v/>
      </c>
      <c r="U673" s="74" t="str">
        <f>IF(AND(C673="Abierto",D673="Baja"),A673,"")</f>
        <v/>
      </c>
      <c r="V673" s="74" t="str">
        <f ca="1">IF(AND(C673="Abierto",D673="Baja"),TODAY()-E673,"")</f>
        <v/>
      </c>
      <c r="W673" s="74" t="str">
        <f>IF(AND(C673="Abierto",D673="Baja"),RANK(V673,$V$13:$V$767,0)+COUNTIF($V$13:V673,V673)-1+MAX(N:N,Q:Q,T:T),"")</f>
        <v/>
      </c>
      <c r="X673" s="139" t="str">
        <f>IF(OR(C673="Resuelto",C673=""),"",SUM(N673,Q673,T673,W673))</f>
        <v/>
      </c>
      <c r="Y673" s="139" t="str">
        <f>IF(OR(C673="Resuelto",C673=""),"",SUM(M673,P673,S673,V673))</f>
        <v/>
      </c>
      <c r="Z673" s="139" t="str">
        <f>IF(OR(C673="Resuelto",C673=""),"",SUM(L673,O673,R673,U673))</f>
        <v/>
      </c>
      <c r="AA673" s="28">
        <v>902</v>
      </c>
      <c r="AB673" s="28" t="str">
        <f t="shared" ca="1" si="39"/>
        <v/>
      </c>
      <c r="AC673" s="75" t="str">
        <f t="shared" ca="1" si="40"/>
        <v/>
      </c>
      <c r="AH673" s="78" t="str">
        <f>IF(AI673="","",MAX($AH$5:AH672)+1)</f>
        <v/>
      </c>
      <c r="AI673" s="53" t="str">
        <f>IF(G672="","",IF(COUNTIF($AI$11:AI672,G672)=0,G672,""))</f>
        <v/>
      </c>
      <c r="AJ673" s="53" t="str">
        <f t="shared" si="41"/>
        <v/>
      </c>
      <c r="AK673" s="135"/>
    </row>
    <row r="674" spans="1:37" x14ac:dyDescent="0.25">
      <c r="A674" s="136"/>
      <c r="B674" s="136"/>
      <c r="C674" s="136"/>
      <c r="D674" s="136"/>
      <c r="E674" s="137"/>
      <c r="F674" s="137"/>
      <c r="G674" s="136"/>
      <c r="H674" s="137"/>
      <c r="I674" s="140" t="str">
        <f t="shared" si="42"/>
        <v/>
      </c>
      <c r="J674" s="140"/>
      <c r="K674" s="140"/>
      <c r="L674" s="74" t="str">
        <f>IF(AND(C674="Abierto",D674="Urgente"),A674,"")</f>
        <v/>
      </c>
      <c r="M674" s="74" t="str">
        <f ca="1">IF(AND(C674="Abierto",D674="Urgente"),TODAY()-E674,"")</f>
        <v/>
      </c>
      <c r="N674" s="74" t="str">
        <f>IF(AND(C674="Abierto",D674="Urgente"),RANK(M674,$M$13:$M$767,0)+COUNTIF($M$13:M674,M674)-1,"")</f>
        <v/>
      </c>
      <c r="O674" s="74" t="str">
        <f>IF(AND(C674="Abierto",D674="Alta"),A674,"")</f>
        <v/>
      </c>
      <c r="P674" s="74" t="str">
        <f ca="1">IF(AND(C674="Abierto",D674="Alta"),TODAY()-E674,"")</f>
        <v/>
      </c>
      <c r="Q674" s="74" t="str">
        <f>IF(AND(C674="Abierto",D674="Alta"),RANK(P674,$P$13:$P$767,0)+COUNTIF($P$13:P674,P674)-1+MAX(N:N),"")</f>
        <v/>
      </c>
      <c r="R674" s="74" t="str">
        <f>IF(AND(C674="Abierto",D674="Media"),A674,"")</f>
        <v/>
      </c>
      <c r="S674" s="74" t="str">
        <f ca="1">IF(AND(C674="Abierto",D674="Media"),TODAY()-E674,"")</f>
        <v/>
      </c>
      <c r="T674" s="74" t="str">
        <f>IF(AND(C674="Abierto",D674="Media"),RANK(S674,$S$13:$S$767,0)+COUNTIF($S$13:S674,S674)-1+MAX(N:N,Q:Q),"")</f>
        <v/>
      </c>
      <c r="U674" s="74" t="str">
        <f>IF(AND(C674="Abierto",D674="Baja"),A674,"")</f>
        <v/>
      </c>
      <c r="V674" s="74" t="str">
        <f ca="1">IF(AND(C674="Abierto",D674="Baja"),TODAY()-E674,"")</f>
        <v/>
      </c>
      <c r="W674" s="74" t="str">
        <f>IF(AND(C674="Abierto",D674="Baja"),RANK(V674,$V$13:$V$767,0)+COUNTIF($V$13:V674,V674)-1+MAX(N:N,Q:Q,T:T),"")</f>
        <v/>
      </c>
      <c r="X674" s="139" t="str">
        <f>IF(OR(C674="Resuelto",C674=""),"",SUM(N674,Q674,T674,W674))</f>
        <v/>
      </c>
      <c r="Y674" s="139" t="str">
        <f>IF(OR(C674="Resuelto",C674=""),"",SUM(M674,P674,S674,V674))</f>
        <v/>
      </c>
      <c r="Z674" s="139" t="str">
        <f>IF(OR(C674="Resuelto",C674=""),"",SUM(L674,O674,R674,U674))</f>
        <v/>
      </c>
      <c r="AA674" s="28">
        <v>903</v>
      </c>
      <c r="AB674" s="28" t="str">
        <f t="shared" ca="1" si="39"/>
        <v/>
      </c>
      <c r="AC674" s="75" t="str">
        <f t="shared" ca="1" si="40"/>
        <v/>
      </c>
      <c r="AH674" s="78" t="str">
        <f>IF(AI674="","",MAX($AH$5:AH673)+1)</f>
        <v/>
      </c>
      <c r="AI674" s="53" t="str">
        <f>IF(G673="","",IF(COUNTIF($AI$11:AI673,G673)=0,G673,""))</f>
        <v/>
      </c>
      <c r="AJ674" s="53" t="str">
        <f t="shared" si="41"/>
        <v/>
      </c>
      <c r="AK674" s="135"/>
    </row>
    <row r="675" spans="1:37" x14ac:dyDescent="0.25">
      <c r="A675" s="136"/>
      <c r="B675" s="136"/>
      <c r="C675" s="136"/>
      <c r="D675" s="136"/>
      <c r="E675" s="137"/>
      <c r="F675" s="137"/>
      <c r="G675" s="136"/>
      <c r="H675" s="137"/>
      <c r="I675" s="140" t="str">
        <f t="shared" si="42"/>
        <v/>
      </c>
      <c r="J675" s="140"/>
      <c r="K675" s="140"/>
      <c r="L675" s="74" t="str">
        <f>IF(AND(C675="Abierto",D675="Urgente"),A675,"")</f>
        <v/>
      </c>
      <c r="M675" s="74" t="str">
        <f ca="1">IF(AND(C675="Abierto",D675="Urgente"),TODAY()-E675,"")</f>
        <v/>
      </c>
      <c r="N675" s="74" t="str">
        <f>IF(AND(C675="Abierto",D675="Urgente"),RANK(M675,$M$13:$M$767,0)+COUNTIF($M$13:M675,M675)-1,"")</f>
        <v/>
      </c>
      <c r="O675" s="74" t="str">
        <f>IF(AND(C675="Abierto",D675="Alta"),A675,"")</f>
        <v/>
      </c>
      <c r="P675" s="74" t="str">
        <f ca="1">IF(AND(C675="Abierto",D675="Alta"),TODAY()-E675,"")</f>
        <v/>
      </c>
      <c r="Q675" s="74" t="str">
        <f>IF(AND(C675="Abierto",D675="Alta"),RANK(P675,$P$13:$P$767,0)+COUNTIF($P$13:P675,P675)-1+MAX(N:N),"")</f>
        <v/>
      </c>
      <c r="R675" s="74" t="str">
        <f>IF(AND(C675="Abierto",D675="Media"),A675,"")</f>
        <v/>
      </c>
      <c r="S675" s="74" t="str">
        <f ca="1">IF(AND(C675="Abierto",D675="Media"),TODAY()-E675,"")</f>
        <v/>
      </c>
      <c r="T675" s="74" t="str">
        <f>IF(AND(C675="Abierto",D675="Media"),RANK(S675,$S$13:$S$767,0)+COUNTIF($S$13:S675,S675)-1+MAX(N:N,Q:Q),"")</f>
        <v/>
      </c>
      <c r="U675" s="74" t="str">
        <f>IF(AND(C675="Abierto",D675="Baja"),A675,"")</f>
        <v/>
      </c>
      <c r="V675" s="74" t="str">
        <f ca="1">IF(AND(C675="Abierto",D675="Baja"),TODAY()-E675,"")</f>
        <v/>
      </c>
      <c r="W675" s="74" t="str">
        <f>IF(AND(C675="Abierto",D675="Baja"),RANK(V675,$V$13:$V$767,0)+COUNTIF($V$13:V675,V675)-1+MAX(N:N,Q:Q,T:T),"")</f>
        <v/>
      </c>
      <c r="X675" s="139" t="str">
        <f>IF(OR(C675="Resuelto",C675=""),"",SUM(N675,Q675,T675,W675))</f>
        <v/>
      </c>
      <c r="Y675" s="139" t="str">
        <f>IF(OR(C675="Resuelto",C675=""),"",SUM(M675,P675,S675,V675))</f>
        <v/>
      </c>
      <c r="Z675" s="139" t="str">
        <f>IF(OR(C675="Resuelto",C675=""),"",SUM(L675,O675,R675,U675))</f>
        <v/>
      </c>
      <c r="AA675" s="28">
        <v>904</v>
      </c>
      <c r="AB675" s="28" t="str">
        <f t="shared" ca="1" si="39"/>
        <v/>
      </c>
      <c r="AC675" s="75" t="str">
        <f t="shared" ca="1" si="40"/>
        <v/>
      </c>
      <c r="AH675" s="78" t="str">
        <f>IF(AI675="","",MAX($AH$5:AH674)+1)</f>
        <v/>
      </c>
      <c r="AI675" s="53" t="str">
        <f>IF(G674="","",IF(COUNTIF($AI$11:AI674,G674)=0,G674,""))</f>
        <v/>
      </c>
      <c r="AJ675" s="53" t="str">
        <f t="shared" si="41"/>
        <v/>
      </c>
      <c r="AK675" s="135"/>
    </row>
    <row r="676" spans="1:37" x14ac:dyDescent="0.25">
      <c r="A676" s="136"/>
      <c r="B676" s="136"/>
      <c r="C676" s="136"/>
      <c r="D676" s="136"/>
      <c r="E676" s="137"/>
      <c r="F676" s="137"/>
      <c r="G676" s="136"/>
      <c r="H676" s="137"/>
      <c r="I676" s="140" t="str">
        <f t="shared" si="42"/>
        <v/>
      </c>
      <c r="J676" s="140"/>
      <c r="K676" s="140"/>
      <c r="L676" s="74" t="str">
        <f>IF(AND(C676="Abierto",D676="Urgente"),A676,"")</f>
        <v/>
      </c>
      <c r="M676" s="74" t="str">
        <f ca="1">IF(AND(C676="Abierto",D676="Urgente"),TODAY()-E676,"")</f>
        <v/>
      </c>
      <c r="N676" s="74" t="str">
        <f>IF(AND(C676="Abierto",D676="Urgente"),RANK(M676,$M$13:$M$767,0)+COUNTIF($M$13:M676,M676)-1,"")</f>
        <v/>
      </c>
      <c r="O676" s="74" t="str">
        <f>IF(AND(C676="Abierto",D676="Alta"),A676,"")</f>
        <v/>
      </c>
      <c r="P676" s="74" t="str">
        <f ca="1">IF(AND(C676="Abierto",D676="Alta"),TODAY()-E676,"")</f>
        <v/>
      </c>
      <c r="Q676" s="74" t="str">
        <f>IF(AND(C676="Abierto",D676="Alta"),RANK(P676,$P$13:$P$767,0)+COUNTIF($P$13:P676,P676)-1+MAX(N:N),"")</f>
        <v/>
      </c>
      <c r="R676" s="74" t="str">
        <f>IF(AND(C676="Abierto",D676="Media"),A676,"")</f>
        <v/>
      </c>
      <c r="S676" s="74" t="str">
        <f ca="1">IF(AND(C676="Abierto",D676="Media"),TODAY()-E676,"")</f>
        <v/>
      </c>
      <c r="T676" s="74" t="str">
        <f>IF(AND(C676="Abierto",D676="Media"),RANK(S676,$S$13:$S$767,0)+COUNTIF($S$13:S676,S676)-1+MAX(N:N,Q:Q),"")</f>
        <v/>
      </c>
      <c r="U676" s="74" t="str">
        <f>IF(AND(C676="Abierto",D676="Baja"),A676,"")</f>
        <v/>
      </c>
      <c r="V676" s="74" t="str">
        <f ca="1">IF(AND(C676="Abierto",D676="Baja"),TODAY()-E676,"")</f>
        <v/>
      </c>
      <c r="W676" s="74" t="str">
        <f>IF(AND(C676="Abierto",D676="Baja"),RANK(V676,$V$13:$V$767,0)+COUNTIF($V$13:V676,V676)-1+MAX(N:N,Q:Q,T:T),"")</f>
        <v/>
      </c>
      <c r="X676" s="139" t="str">
        <f>IF(OR(C676="Resuelto",C676=""),"",SUM(N676,Q676,T676,W676))</f>
        <v/>
      </c>
      <c r="Y676" s="139" t="str">
        <f>IF(OR(C676="Resuelto",C676=""),"",SUM(M676,P676,S676,V676))</f>
        <v/>
      </c>
      <c r="Z676" s="139" t="str">
        <f>IF(OR(C676="Resuelto",C676=""),"",SUM(L676,O676,R676,U676))</f>
        <v/>
      </c>
      <c r="AA676" s="28">
        <v>905</v>
      </c>
      <c r="AB676" s="28" t="str">
        <f t="shared" ca="1" si="39"/>
        <v/>
      </c>
      <c r="AC676" s="75" t="str">
        <f t="shared" ca="1" si="40"/>
        <v/>
      </c>
      <c r="AH676" s="78" t="str">
        <f>IF(AI676="","",MAX($AH$5:AH675)+1)</f>
        <v/>
      </c>
      <c r="AI676" s="53" t="str">
        <f>IF(G675="","",IF(COUNTIF($AI$11:AI675,G675)=0,G675,""))</f>
        <v/>
      </c>
      <c r="AJ676" s="53" t="str">
        <f t="shared" si="41"/>
        <v/>
      </c>
      <c r="AK676" s="135"/>
    </row>
    <row r="677" spans="1:37" x14ac:dyDescent="0.25">
      <c r="A677" s="136"/>
      <c r="B677" s="136"/>
      <c r="C677" s="136"/>
      <c r="D677" s="136"/>
      <c r="E677" s="137"/>
      <c r="F677" s="137"/>
      <c r="G677" s="136"/>
      <c r="H677" s="137"/>
      <c r="I677" s="140" t="str">
        <f t="shared" si="42"/>
        <v/>
      </c>
      <c r="J677" s="140"/>
      <c r="K677" s="140"/>
      <c r="L677" s="74" t="str">
        <f>IF(AND(C677="Abierto",D677="Urgente"),A677,"")</f>
        <v/>
      </c>
      <c r="M677" s="74" t="str">
        <f ca="1">IF(AND(C677="Abierto",D677="Urgente"),TODAY()-E677,"")</f>
        <v/>
      </c>
      <c r="N677" s="74" t="str">
        <f>IF(AND(C677="Abierto",D677="Urgente"),RANK(M677,$M$13:$M$767,0)+COUNTIF($M$13:M677,M677)-1,"")</f>
        <v/>
      </c>
      <c r="O677" s="74" t="str">
        <f>IF(AND(C677="Abierto",D677="Alta"),A677,"")</f>
        <v/>
      </c>
      <c r="P677" s="74" t="str">
        <f ca="1">IF(AND(C677="Abierto",D677="Alta"),TODAY()-E677,"")</f>
        <v/>
      </c>
      <c r="Q677" s="74" t="str">
        <f>IF(AND(C677="Abierto",D677="Alta"),RANK(P677,$P$13:$P$767,0)+COUNTIF($P$13:P677,P677)-1+MAX(N:N),"")</f>
        <v/>
      </c>
      <c r="R677" s="74" t="str">
        <f>IF(AND(C677="Abierto",D677="Media"),A677,"")</f>
        <v/>
      </c>
      <c r="S677" s="74" t="str">
        <f ca="1">IF(AND(C677="Abierto",D677="Media"),TODAY()-E677,"")</f>
        <v/>
      </c>
      <c r="T677" s="74" t="str">
        <f>IF(AND(C677="Abierto",D677="Media"),RANK(S677,$S$13:$S$767,0)+COUNTIF($S$13:S677,S677)-1+MAX(N:N,Q:Q),"")</f>
        <v/>
      </c>
      <c r="U677" s="74" t="str">
        <f>IF(AND(C677="Abierto",D677="Baja"),A677,"")</f>
        <v/>
      </c>
      <c r="V677" s="74" t="str">
        <f ca="1">IF(AND(C677="Abierto",D677="Baja"),TODAY()-E677,"")</f>
        <v/>
      </c>
      <c r="W677" s="74" t="str">
        <f>IF(AND(C677="Abierto",D677="Baja"),RANK(V677,$V$13:$V$767,0)+COUNTIF($V$13:V677,V677)-1+MAX(N:N,Q:Q,T:T),"")</f>
        <v/>
      </c>
      <c r="X677" s="139" t="str">
        <f>IF(OR(C677="Resuelto",C677=""),"",SUM(N677,Q677,T677,W677))</f>
        <v/>
      </c>
      <c r="Y677" s="139" t="str">
        <f>IF(OR(C677="Resuelto",C677=""),"",SUM(M677,P677,S677,V677))</f>
        <v/>
      </c>
      <c r="Z677" s="139" t="str">
        <f>IF(OR(C677="Resuelto",C677=""),"",SUM(L677,O677,R677,U677))</f>
        <v/>
      </c>
      <c r="AA677" s="28">
        <v>906</v>
      </c>
      <c r="AB677" s="28" t="str">
        <f t="shared" ca="1" si="39"/>
        <v/>
      </c>
      <c r="AC677" s="75" t="str">
        <f t="shared" ca="1" si="40"/>
        <v/>
      </c>
      <c r="AH677" s="78" t="str">
        <f>IF(AI677="","",MAX($AH$5:AH676)+1)</f>
        <v/>
      </c>
      <c r="AI677" s="53" t="str">
        <f>IF(G676="","",IF(COUNTIF($AI$11:AI676,G676)=0,G676,""))</f>
        <v/>
      </c>
      <c r="AJ677" s="53" t="str">
        <f t="shared" si="41"/>
        <v/>
      </c>
      <c r="AK677" s="135"/>
    </row>
    <row r="678" spans="1:37" x14ac:dyDescent="0.25">
      <c r="A678" s="136"/>
      <c r="B678" s="136"/>
      <c r="C678" s="136"/>
      <c r="D678" s="136"/>
      <c r="E678" s="137"/>
      <c r="F678" s="137"/>
      <c r="G678" s="136"/>
      <c r="H678" s="137"/>
      <c r="I678" s="140" t="str">
        <f t="shared" si="42"/>
        <v/>
      </c>
      <c r="J678" s="140"/>
      <c r="K678" s="140"/>
      <c r="L678" s="74" t="str">
        <f>IF(AND(C678="Abierto",D678="Urgente"),A678,"")</f>
        <v/>
      </c>
      <c r="M678" s="74" t="str">
        <f ca="1">IF(AND(C678="Abierto",D678="Urgente"),TODAY()-E678,"")</f>
        <v/>
      </c>
      <c r="N678" s="74" t="str">
        <f>IF(AND(C678="Abierto",D678="Urgente"),RANK(M678,$M$13:$M$767,0)+COUNTIF($M$13:M678,M678)-1,"")</f>
        <v/>
      </c>
      <c r="O678" s="74" t="str">
        <f>IF(AND(C678="Abierto",D678="Alta"),A678,"")</f>
        <v/>
      </c>
      <c r="P678" s="74" t="str">
        <f ca="1">IF(AND(C678="Abierto",D678="Alta"),TODAY()-E678,"")</f>
        <v/>
      </c>
      <c r="Q678" s="74" t="str">
        <f>IF(AND(C678="Abierto",D678="Alta"),RANK(P678,$P$13:$P$767,0)+COUNTIF($P$13:P678,P678)-1+MAX(N:N),"")</f>
        <v/>
      </c>
      <c r="R678" s="74" t="str">
        <f>IF(AND(C678="Abierto",D678="Media"),A678,"")</f>
        <v/>
      </c>
      <c r="S678" s="74" t="str">
        <f ca="1">IF(AND(C678="Abierto",D678="Media"),TODAY()-E678,"")</f>
        <v/>
      </c>
      <c r="T678" s="74" t="str">
        <f>IF(AND(C678="Abierto",D678="Media"),RANK(S678,$S$13:$S$767,0)+COUNTIF($S$13:S678,S678)-1+MAX(N:N,Q:Q),"")</f>
        <v/>
      </c>
      <c r="U678" s="74" t="str">
        <f>IF(AND(C678="Abierto",D678="Baja"),A678,"")</f>
        <v/>
      </c>
      <c r="V678" s="74" t="str">
        <f ca="1">IF(AND(C678="Abierto",D678="Baja"),TODAY()-E678,"")</f>
        <v/>
      </c>
      <c r="W678" s="74" t="str">
        <f>IF(AND(C678="Abierto",D678="Baja"),RANK(V678,$V$13:$V$767,0)+COUNTIF($V$13:V678,V678)-1+MAX(N:N,Q:Q,T:T),"")</f>
        <v/>
      </c>
      <c r="X678" s="139" t="str">
        <f>IF(OR(C678="Resuelto",C678=""),"",SUM(N678,Q678,T678,W678))</f>
        <v/>
      </c>
      <c r="Y678" s="139" t="str">
        <f>IF(OR(C678="Resuelto",C678=""),"",SUM(M678,P678,S678,V678))</f>
        <v/>
      </c>
      <c r="Z678" s="139" t="str">
        <f>IF(OR(C678="Resuelto",C678=""),"",SUM(L678,O678,R678,U678))</f>
        <v/>
      </c>
      <c r="AA678" s="28">
        <v>907</v>
      </c>
      <c r="AB678" s="28" t="str">
        <f t="shared" ca="1" si="39"/>
        <v/>
      </c>
      <c r="AC678" s="75" t="str">
        <f t="shared" ca="1" si="40"/>
        <v/>
      </c>
      <c r="AH678" s="78" t="str">
        <f>IF(AI678="","",MAX($AH$5:AH677)+1)</f>
        <v/>
      </c>
      <c r="AI678" s="53" t="str">
        <f>IF(G677="","",IF(COUNTIF($AI$11:AI677,G677)=0,G677,""))</f>
        <v/>
      </c>
      <c r="AJ678" s="53" t="str">
        <f t="shared" si="41"/>
        <v/>
      </c>
      <c r="AK678" s="135"/>
    </row>
    <row r="679" spans="1:37" x14ac:dyDescent="0.25">
      <c r="A679" s="136"/>
      <c r="B679" s="136"/>
      <c r="C679" s="136"/>
      <c r="D679" s="136"/>
      <c r="E679" s="137"/>
      <c r="F679" s="137"/>
      <c r="G679" s="136"/>
      <c r="H679" s="137"/>
      <c r="I679" s="140" t="str">
        <f t="shared" si="42"/>
        <v/>
      </c>
      <c r="J679" s="140"/>
      <c r="K679" s="140"/>
      <c r="L679" s="74" t="str">
        <f>IF(AND(C679="Abierto",D679="Urgente"),A679,"")</f>
        <v/>
      </c>
      <c r="M679" s="74" t="str">
        <f ca="1">IF(AND(C679="Abierto",D679="Urgente"),TODAY()-E679,"")</f>
        <v/>
      </c>
      <c r="N679" s="74" t="str">
        <f>IF(AND(C679="Abierto",D679="Urgente"),RANK(M679,$M$13:$M$767,0)+COUNTIF($M$13:M679,M679)-1,"")</f>
        <v/>
      </c>
      <c r="O679" s="74" t="str">
        <f>IF(AND(C679="Abierto",D679="Alta"),A679,"")</f>
        <v/>
      </c>
      <c r="P679" s="74" t="str">
        <f ca="1">IF(AND(C679="Abierto",D679="Alta"),TODAY()-E679,"")</f>
        <v/>
      </c>
      <c r="Q679" s="74" t="str">
        <f>IF(AND(C679="Abierto",D679="Alta"),RANK(P679,$P$13:$P$767,0)+COUNTIF($P$13:P679,P679)-1+MAX(N:N),"")</f>
        <v/>
      </c>
      <c r="R679" s="74" t="str">
        <f>IF(AND(C679="Abierto",D679="Media"),A679,"")</f>
        <v/>
      </c>
      <c r="S679" s="74" t="str">
        <f ca="1">IF(AND(C679="Abierto",D679="Media"),TODAY()-E679,"")</f>
        <v/>
      </c>
      <c r="T679" s="74" t="str">
        <f>IF(AND(C679="Abierto",D679="Media"),RANK(S679,$S$13:$S$767,0)+COUNTIF($S$13:S679,S679)-1+MAX(N:N,Q:Q),"")</f>
        <v/>
      </c>
      <c r="U679" s="74" t="str">
        <f>IF(AND(C679="Abierto",D679="Baja"),A679,"")</f>
        <v/>
      </c>
      <c r="V679" s="74" t="str">
        <f ca="1">IF(AND(C679="Abierto",D679="Baja"),TODAY()-E679,"")</f>
        <v/>
      </c>
      <c r="W679" s="74" t="str">
        <f>IF(AND(C679="Abierto",D679="Baja"),RANK(V679,$V$13:$V$767,0)+COUNTIF($V$13:V679,V679)-1+MAX(N:N,Q:Q,T:T),"")</f>
        <v/>
      </c>
      <c r="X679" s="139" t="str">
        <f>IF(OR(C679="Resuelto",C679=""),"",SUM(N679,Q679,T679,W679))</f>
        <v/>
      </c>
      <c r="Y679" s="139" t="str">
        <f>IF(OR(C679="Resuelto",C679=""),"",SUM(M679,P679,S679,V679))</f>
        <v/>
      </c>
      <c r="Z679" s="139" t="str">
        <f>IF(OR(C679="Resuelto",C679=""),"",SUM(L679,O679,R679,U679))</f>
        <v/>
      </c>
      <c r="AA679" s="28">
        <v>908</v>
      </c>
      <c r="AB679" s="28" t="str">
        <f t="shared" ca="1" si="39"/>
        <v/>
      </c>
      <c r="AC679" s="75" t="str">
        <f t="shared" ca="1" si="40"/>
        <v/>
      </c>
      <c r="AH679" s="78" t="str">
        <f>IF(AI679="","",MAX($AH$5:AH678)+1)</f>
        <v/>
      </c>
      <c r="AI679" s="53" t="str">
        <f>IF(G678="","",IF(COUNTIF($AI$11:AI678,G678)=0,G678,""))</f>
        <v/>
      </c>
      <c r="AJ679" s="53" t="str">
        <f t="shared" si="41"/>
        <v/>
      </c>
      <c r="AK679" s="135"/>
    </row>
    <row r="680" spans="1:37" x14ac:dyDescent="0.25">
      <c r="A680" s="136"/>
      <c r="B680" s="136"/>
      <c r="C680" s="136"/>
      <c r="D680" s="136"/>
      <c r="E680" s="137"/>
      <c r="F680" s="137"/>
      <c r="G680" s="136"/>
      <c r="H680" s="137"/>
      <c r="I680" s="140" t="str">
        <f t="shared" si="42"/>
        <v/>
      </c>
      <c r="J680" s="140"/>
      <c r="K680" s="140"/>
      <c r="L680" s="74" t="str">
        <f>IF(AND(C680="Abierto",D680="Urgente"),A680,"")</f>
        <v/>
      </c>
      <c r="M680" s="74" t="str">
        <f ca="1">IF(AND(C680="Abierto",D680="Urgente"),TODAY()-E680,"")</f>
        <v/>
      </c>
      <c r="N680" s="74" t="str">
        <f>IF(AND(C680="Abierto",D680="Urgente"),RANK(M680,$M$13:$M$767,0)+COUNTIF($M$13:M680,M680)-1,"")</f>
        <v/>
      </c>
      <c r="O680" s="74" t="str">
        <f>IF(AND(C680="Abierto",D680="Alta"),A680,"")</f>
        <v/>
      </c>
      <c r="P680" s="74" t="str">
        <f ca="1">IF(AND(C680="Abierto",D680="Alta"),TODAY()-E680,"")</f>
        <v/>
      </c>
      <c r="Q680" s="74" t="str">
        <f>IF(AND(C680="Abierto",D680="Alta"),RANK(P680,$P$13:$P$767,0)+COUNTIF($P$13:P680,P680)-1+MAX(N:N),"")</f>
        <v/>
      </c>
      <c r="R680" s="74" t="str">
        <f>IF(AND(C680="Abierto",D680="Media"),A680,"")</f>
        <v/>
      </c>
      <c r="S680" s="74" t="str">
        <f ca="1">IF(AND(C680="Abierto",D680="Media"),TODAY()-E680,"")</f>
        <v/>
      </c>
      <c r="T680" s="74" t="str">
        <f>IF(AND(C680="Abierto",D680="Media"),RANK(S680,$S$13:$S$767,0)+COUNTIF($S$13:S680,S680)-1+MAX(N:N,Q:Q),"")</f>
        <v/>
      </c>
      <c r="U680" s="74" t="str">
        <f>IF(AND(C680="Abierto",D680="Baja"),A680,"")</f>
        <v/>
      </c>
      <c r="V680" s="74" t="str">
        <f ca="1">IF(AND(C680="Abierto",D680="Baja"),TODAY()-E680,"")</f>
        <v/>
      </c>
      <c r="W680" s="74" t="str">
        <f>IF(AND(C680="Abierto",D680="Baja"),RANK(V680,$V$13:$V$767,0)+COUNTIF($V$13:V680,V680)-1+MAX(N:N,Q:Q,T:T),"")</f>
        <v/>
      </c>
      <c r="X680" s="139" t="str">
        <f>IF(OR(C680="Resuelto",C680=""),"",SUM(N680,Q680,T680,W680))</f>
        <v/>
      </c>
      <c r="Y680" s="139" t="str">
        <f>IF(OR(C680="Resuelto",C680=""),"",SUM(M680,P680,S680,V680))</f>
        <v/>
      </c>
      <c r="Z680" s="139" t="str">
        <f>IF(OR(C680="Resuelto",C680=""),"",SUM(L680,O680,R680,U680))</f>
        <v/>
      </c>
      <c r="AA680" s="28">
        <v>909</v>
      </c>
      <c r="AB680" s="28" t="str">
        <f t="shared" ca="1" si="39"/>
        <v/>
      </c>
      <c r="AC680" s="75" t="str">
        <f t="shared" ca="1" si="40"/>
        <v/>
      </c>
      <c r="AH680" s="78" t="str">
        <f>IF(AI680="","",MAX($AH$5:AH679)+1)</f>
        <v/>
      </c>
      <c r="AI680" s="53" t="str">
        <f>IF(G679="","",IF(COUNTIF($AI$11:AI679,G679)=0,G679,""))</f>
        <v/>
      </c>
      <c r="AJ680" s="53" t="str">
        <f t="shared" si="41"/>
        <v/>
      </c>
      <c r="AK680" s="135"/>
    </row>
    <row r="681" spans="1:37" x14ac:dyDescent="0.25">
      <c r="A681" s="136"/>
      <c r="B681" s="136"/>
      <c r="C681" s="136"/>
      <c r="D681" s="136"/>
      <c r="E681" s="137"/>
      <c r="F681" s="137"/>
      <c r="G681" s="136"/>
      <c r="H681" s="137"/>
      <c r="I681" s="140" t="str">
        <f t="shared" si="42"/>
        <v/>
      </c>
      <c r="J681" s="140"/>
      <c r="K681" s="140"/>
      <c r="L681" s="74" t="str">
        <f>IF(AND(C681="Abierto",D681="Urgente"),A681,"")</f>
        <v/>
      </c>
      <c r="M681" s="74" t="str">
        <f ca="1">IF(AND(C681="Abierto",D681="Urgente"),TODAY()-E681,"")</f>
        <v/>
      </c>
      <c r="N681" s="74" t="str">
        <f>IF(AND(C681="Abierto",D681="Urgente"),RANK(M681,$M$13:$M$767,0)+COUNTIF($M$13:M681,M681)-1,"")</f>
        <v/>
      </c>
      <c r="O681" s="74" t="str">
        <f>IF(AND(C681="Abierto",D681="Alta"),A681,"")</f>
        <v/>
      </c>
      <c r="P681" s="74" t="str">
        <f ca="1">IF(AND(C681="Abierto",D681="Alta"),TODAY()-E681,"")</f>
        <v/>
      </c>
      <c r="Q681" s="74" t="str">
        <f>IF(AND(C681="Abierto",D681="Alta"),RANK(P681,$P$13:$P$767,0)+COUNTIF($P$13:P681,P681)-1+MAX(N:N),"")</f>
        <v/>
      </c>
      <c r="R681" s="74" t="str">
        <f>IF(AND(C681="Abierto",D681="Media"),A681,"")</f>
        <v/>
      </c>
      <c r="S681" s="74" t="str">
        <f ca="1">IF(AND(C681="Abierto",D681="Media"),TODAY()-E681,"")</f>
        <v/>
      </c>
      <c r="T681" s="74" t="str">
        <f>IF(AND(C681="Abierto",D681="Media"),RANK(S681,$S$13:$S$767,0)+COUNTIF($S$13:S681,S681)-1+MAX(N:N,Q:Q),"")</f>
        <v/>
      </c>
      <c r="U681" s="74" t="str">
        <f>IF(AND(C681="Abierto",D681="Baja"),A681,"")</f>
        <v/>
      </c>
      <c r="V681" s="74" t="str">
        <f ca="1">IF(AND(C681="Abierto",D681="Baja"),TODAY()-E681,"")</f>
        <v/>
      </c>
      <c r="W681" s="74" t="str">
        <f>IF(AND(C681="Abierto",D681="Baja"),RANK(V681,$V$13:$V$767,0)+COUNTIF($V$13:V681,V681)-1+MAX(N:N,Q:Q,T:T),"")</f>
        <v/>
      </c>
      <c r="X681" s="139" t="str">
        <f>IF(OR(C681="Resuelto",C681=""),"",SUM(N681,Q681,T681,W681))</f>
        <v/>
      </c>
      <c r="Y681" s="139" t="str">
        <f>IF(OR(C681="Resuelto",C681=""),"",SUM(M681,P681,S681,V681))</f>
        <v/>
      </c>
      <c r="Z681" s="139" t="str">
        <f>IF(OR(C681="Resuelto",C681=""),"",SUM(L681,O681,R681,U681))</f>
        <v/>
      </c>
      <c r="AA681" s="28">
        <v>910</v>
      </c>
      <c r="AB681" s="28" t="str">
        <f t="shared" ca="1" si="39"/>
        <v/>
      </c>
      <c r="AC681" s="75" t="str">
        <f t="shared" ca="1" si="40"/>
        <v/>
      </c>
      <c r="AH681" s="78" t="str">
        <f>IF(AI681="","",MAX($AH$5:AH680)+1)</f>
        <v/>
      </c>
      <c r="AI681" s="53" t="str">
        <f>IF(G680="","",IF(COUNTIF($AI$11:AI680,G680)=0,G680,""))</f>
        <v/>
      </c>
      <c r="AJ681" s="53" t="str">
        <f t="shared" si="41"/>
        <v/>
      </c>
      <c r="AK681" s="135"/>
    </row>
    <row r="682" spans="1:37" x14ac:dyDescent="0.25">
      <c r="A682" s="136"/>
      <c r="B682" s="136"/>
      <c r="C682" s="136"/>
      <c r="D682" s="136"/>
      <c r="E682" s="137"/>
      <c r="F682" s="137"/>
      <c r="G682" s="136"/>
      <c r="H682" s="137"/>
      <c r="I682" s="140" t="str">
        <f t="shared" si="42"/>
        <v/>
      </c>
      <c r="J682" s="140"/>
      <c r="K682" s="140"/>
      <c r="L682" s="74" t="str">
        <f>IF(AND(C682="Abierto",D682="Urgente"),A682,"")</f>
        <v/>
      </c>
      <c r="M682" s="74" t="str">
        <f ca="1">IF(AND(C682="Abierto",D682="Urgente"),TODAY()-E682,"")</f>
        <v/>
      </c>
      <c r="N682" s="74" t="str">
        <f>IF(AND(C682="Abierto",D682="Urgente"),RANK(M682,$M$13:$M$767,0)+COUNTIF($M$13:M682,M682)-1,"")</f>
        <v/>
      </c>
      <c r="O682" s="74" t="str">
        <f>IF(AND(C682="Abierto",D682="Alta"),A682,"")</f>
        <v/>
      </c>
      <c r="P682" s="74" t="str">
        <f ca="1">IF(AND(C682="Abierto",D682="Alta"),TODAY()-E682,"")</f>
        <v/>
      </c>
      <c r="Q682" s="74" t="str">
        <f>IF(AND(C682="Abierto",D682="Alta"),RANK(P682,$P$13:$P$767,0)+COUNTIF($P$13:P682,P682)-1+MAX(N:N),"")</f>
        <v/>
      </c>
      <c r="R682" s="74" t="str">
        <f>IF(AND(C682="Abierto",D682="Media"),A682,"")</f>
        <v/>
      </c>
      <c r="S682" s="74" t="str">
        <f ca="1">IF(AND(C682="Abierto",D682="Media"),TODAY()-E682,"")</f>
        <v/>
      </c>
      <c r="T682" s="74" t="str">
        <f>IF(AND(C682="Abierto",D682="Media"),RANK(S682,$S$13:$S$767,0)+COUNTIF($S$13:S682,S682)-1+MAX(N:N,Q:Q),"")</f>
        <v/>
      </c>
      <c r="U682" s="74" t="str">
        <f>IF(AND(C682="Abierto",D682="Baja"),A682,"")</f>
        <v/>
      </c>
      <c r="V682" s="74" t="str">
        <f ca="1">IF(AND(C682="Abierto",D682="Baja"),TODAY()-E682,"")</f>
        <v/>
      </c>
      <c r="W682" s="74" t="str">
        <f>IF(AND(C682="Abierto",D682="Baja"),RANK(V682,$V$13:$V$767,0)+COUNTIF($V$13:V682,V682)-1+MAX(N:N,Q:Q,T:T),"")</f>
        <v/>
      </c>
      <c r="X682" s="139" t="str">
        <f>IF(OR(C682="Resuelto",C682=""),"",SUM(N682,Q682,T682,W682))</f>
        <v/>
      </c>
      <c r="Y682" s="139" t="str">
        <f>IF(OR(C682="Resuelto",C682=""),"",SUM(M682,P682,S682,V682))</f>
        <v/>
      </c>
      <c r="Z682" s="139" t="str">
        <f>IF(OR(C682="Resuelto",C682=""),"",SUM(L682,O682,R682,U682))</f>
        <v/>
      </c>
      <c r="AA682" s="28">
        <v>911</v>
      </c>
      <c r="AB682" s="28" t="str">
        <f t="shared" ca="1" si="39"/>
        <v/>
      </c>
      <c r="AC682" s="75" t="str">
        <f t="shared" ca="1" si="40"/>
        <v/>
      </c>
      <c r="AH682" s="78" t="str">
        <f>IF(AI682="","",MAX($AH$5:AH681)+1)</f>
        <v/>
      </c>
      <c r="AI682" s="53" t="str">
        <f>IF(G681="","",IF(COUNTIF($AI$11:AI681,G681)=0,G681,""))</f>
        <v/>
      </c>
      <c r="AJ682" s="53" t="str">
        <f t="shared" si="41"/>
        <v/>
      </c>
      <c r="AK682" s="135"/>
    </row>
    <row r="683" spans="1:37" x14ac:dyDescent="0.25">
      <c r="A683" s="136"/>
      <c r="B683" s="136"/>
      <c r="C683" s="136"/>
      <c r="D683" s="136"/>
      <c r="E683" s="137"/>
      <c r="F683" s="137"/>
      <c r="G683" s="136"/>
      <c r="H683" s="137"/>
      <c r="I683" s="140" t="str">
        <f t="shared" si="42"/>
        <v/>
      </c>
      <c r="J683" s="140"/>
      <c r="K683" s="140"/>
      <c r="L683" s="74" t="str">
        <f>IF(AND(C683="Abierto",D683="Urgente"),A683,"")</f>
        <v/>
      </c>
      <c r="M683" s="74" t="str">
        <f ca="1">IF(AND(C683="Abierto",D683="Urgente"),TODAY()-E683,"")</f>
        <v/>
      </c>
      <c r="N683" s="74" t="str">
        <f>IF(AND(C683="Abierto",D683="Urgente"),RANK(M683,$M$13:$M$767,0)+COUNTIF($M$13:M683,M683)-1,"")</f>
        <v/>
      </c>
      <c r="O683" s="74" t="str">
        <f>IF(AND(C683="Abierto",D683="Alta"),A683,"")</f>
        <v/>
      </c>
      <c r="P683" s="74" t="str">
        <f ca="1">IF(AND(C683="Abierto",D683="Alta"),TODAY()-E683,"")</f>
        <v/>
      </c>
      <c r="Q683" s="74" t="str">
        <f>IF(AND(C683="Abierto",D683="Alta"),RANK(P683,$P$13:$P$767,0)+COUNTIF($P$13:P683,P683)-1+MAX(N:N),"")</f>
        <v/>
      </c>
      <c r="R683" s="74" t="str">
        <f>IF(AND(C683="Abierto",D683="Media"),A683,"")</f>
        <v/>
      </c>
      <c r="S683" s="74" t="str">
        <f ca="1">IF(AND(C683="Abierto",D683="Media"),TODAY()-E683,"")</f>
        <v/>
      </c>
      <c r="T683" s="74" t="str">
        <f>IF(AND(C683="Abierto",D683="Media"),RANK(S683,$S$13:$S$767,0)+COUNTIF($S$13:S683,S683)-1+MAX(N:N,Q:Q),"")</f>
        <v/>
      </c>
      <c r="U683" s="74" t="str">
        <f>IF(AND(C683="Abierto",D683="Baja"),A683,"")</f>
        <v/>
      </c>
      <c r="V683" s="74" t="str">
        <f ca="1">IF(AND(C683="Abierto",D683="Baja"),TODAY()-E683,"")</f>
        <v/>
      </c>
      <c r="W683" s="74" t="str">
        <f>IF(AND(C683="Abierto",D683="Baja"),RANK(V683,$V$13:$V$767,0)+COUNTIF($V$13:V683,V683)-1+MAX(N:N,Q:Q,T:T),"")</f>
        <v/>
      </c>
      <c r="X683" s="139" t="str">
        <f>IF(OR(C683="Resuelto",C683=""),"",SUM(N683,Q683,T683,W683))</f>
        <v/>
      </c>
      <c r="Y683" s="139" t="str">
        <f>IF(OR(C683="Resuelto",C683=""),"",SUM(M683,P683,S683,V683))</f>
        <v/>
      </c>
      <c r="Z683" s="139" t="str">
        <f>IF(OR(C683="Resuelto",C683=""),"",SUM(L683,O683,R683,U683))</f>
        <v/>
      </c>
      <c r="AA683" s="28">
        <v>912</v>
      </c>
      <c r="AB683" s="28" t="str">
        <f t="shared" ca="1" si="39"/>
        <v/>
      </c>
      <c r="AC683" s="75" t="str">
        <f t="shared" ca="1" si="40"/>
        <v/>
      </c>
      <c r="AH683" s="78" t="str">
        <f>IF(AI683="","",MAX($AH$5:AH682)+1)</f>
        <v/>
      </c>
      <c r="AI683" s="53" t="str">
        <f>IF(G682="","",IF(COUNTIF($AI$11:AI682,G682)=0,G682,""))</f>
        <v/>
      </c>
      <c r="AJ683" s="53" t="str">
        <f t="shared" si="41"/>
        <v/>
      </c>
      <c r="AK683" s="135"/>
    </row>
    <row r="684" spans="1:37" x14ac:dyDescent="0.25">
      <c r="A684" s="136"/>
      <c r="B684" s="136"/>
      <c r="C684" s="136"/>
      <c r="D684" s="136"/>
      <c r="E684" s="137"/>
      <c r="F684" s="137"/>
      <c r="G684" s="136"/>
      <c r="H684" s="137"/>
      <c r="I684" s="140" t="str">
        <f t="shared" si="42"/>
        <v/>
      </c>
      <c r="J684" s="140"/>
      <c r="K684" s="140"/>
      <c r="L684" s="74" t="str">
        <f>IF(AND(C684="Abierto",D684="Urgente"),A684,"")</f>
        <v/>
      </c>
      <c r="M684" s="74" t="str">
        <f ca="1">IF(AND(C684="Abierto",D684="Urgente"),TODAY()-E684,"")</f>
        <v/>
      </c>
      <c r="N684" s="74" t="str">
        <f>IF(AND(C684="Abierto",D684="Urgente"),RANK(M684,$M$13:$M$767,0)+COUNTIF($M$13:M684,M684)-1,"")</f>
        <v/>
      </c>
      <c r="O684" s="74" t="str">
        <f>IF(AND(C684="Abierto",D684="Alta"),A684,"")</f>
        <v/>
      </c>
      <c r="P684" s="74" t="str">
        <f ca="1">IF(AND(C684="Abierto",D684="Alta"),TODAY()-E684,"")</f>
        <v/>
      </c>
      <c r="Q684" s="74" t="str">
        <f>IF(AND(C684="Abierto",D684="Alta"),RANK(P684,$P$13:$P$767,0)+COUNTIF($P$13:P684,P684)-1+MAX(N:N),"")</f>
        <v/>
      </c>
      <c r="R684" s="74" t="str">
        <f>IF(AND(C684="Abierto",D684="Media"),A684,"")</f>
        <v/>
      </c>
      <c r="S684" s="74" t="str">
        <f ca="1">IF(AND(C684="Abierto",D684="Media"),TODAY()-E684,"")</f>
        <v/>
      </c>
      <c r="T684" s="74" t="str">
        <f>IF(AND(C684="Abierto",D684="Media"),RANK(S684,$S$13:$S$767,0)+COUNTIF($S$13:S684,S684)-1+MAX(N:N,Q:Q),"")</f>
        <v/>
      </c>
      <c r="U684" s="74" t="str">
        <f>IF(AND(C684="Abierto",D684="Baja"),A684,"")</f>
        <v/>
      </c>
      <c r="V684" s="74" t="str">
        <f ca="1">IF(AND(C684="Abierto",D684="Baja"),TODAY()-E684,"")</f>
        <v/>
      </c>
      <c r="W684" s="74" t="str">
        <f>IF(AND(C684="Abierto",D684="Baja"),RANK(V684,$V$13:$V$767,0)+COUNTIF($V$13:V684,V684)-1+MAX(N:N,Q:Q,T:T),"")</f>
        <v/>
      </c>
      <c r="X684" s="139" t="str">
        <f>IF(OR(C684="Resuelto",C684=""),"",SUM(N684,Q684,T684,W684))</f>
        <v/>
      </c>
      <c r="Y684" s="139" t="str">
        <f>IF(OR(C684="Resuelto",C684=""),"",SUM(M684,P684,S684,V684))</f>
        <v/>
      </c>
      <c r="Z684" s="139" t="str">
        <f>IF(OR(C684="Resuelto",C684=""),"",SUM(L684,O684,R684,U684))</f>
        <v/>
      </c>
      <c r="AA684" s="28">
        <v>913</v>
      </c>
      <c r="AB684" s="28" t="str">
        <f t="shared" ca="1" si="39"/>
        <v/>
      </c>
      <c r="AC684" s="75" t="str">
        <f t="shared" ca="1" si="40"/>
        <v/>
      </c>
      <c r="AH684" s="78" t="str">
        <f>IF(AI684="","",MAX($AH$5:AH683)+1)</f>
        <v/>
      </c>
      <c r="AI684" s="53" t="str">
        <f>IF(G683="","",IF(COUNTIF($AI$11:AI683,G683)=0,G683,""))</f>
        <v/>
      </c>
      <c r="AJ684" s="53" t="str">
        <f t="shared" si="41"/>
        <v/>
      </c>
      <c r="AK684" s="135"/>
    </row>
    <row r="685" spans="1:37" x14ac:dyDescent="0.25">
      <c r="A685" s="136"/>
      <c r="B685" s="136"/>
      <c r="C685" s="136"/>
      <c r="D685" s="136"/>
      <c r="E685" s="137"/>
      <c r="F685" s="137"/>
      <c r="G685" s="136"/>
      <c r="H685" s="137"/>
      <c r="I685" s="140" t="str">
        <f t="shared" si="42"/>
        <v/>
      </c>
      <c r="J685" s="140"/>
      <c r="K685" s="140"/>
      <c r="L685" s="74" t="str">
        <f>IF(AND(C685="Abierto",D685="Urgente"),A685,"")</f>
        <v/>
      </c>
      <c r="M685" s="74" t="str">
        <f ca="1">IF(AND(C685="Abierto",D685="Urgente"),TODAY()-E685,"")</f>
        <v/>
      </c>
      <c r="N685" s="74" t="str">
        <f>IF(AND(C685="Abierto",D685="Urgente"),RANK(M685,$M$13:$M$767,0)+COUNTIF($M$13:M685,M685)-1,"")</f>
        <v/>
      </c>
      <c r="O685" s="74" t="str">
        <f>IF(AND(C685="Abierto",D685="Alta"),A685,"")</f>
        <v/>
      </c>
      <c r="P685" s="74" t="str">
        <f ca="1">IF(AND(C685="Abierto",D685="Alta"),TODAY()-E685,"")</f>
        <v/>
      </c>
      <c r="Q685" s="74" t="str">
        <f>IF(AND(C685="Abierto",D685="Alta"),RANK(P685,$P$13:$P$767,0)+COUNTIF($P$13:P685,P685)-1+MAX(N:N),"")</f>
        <v/>
      </c>
      <c r="R685" s="74" t="str">
        <f>IF(AND(C685="Abierto",D685="Media"),A685,"")</f>
        <v/>
      </c>
      <c r="S685" s="74" t="str">
        <f ca="1">IF(AND(C685="Abierto",D685="Media"),TODAY()-E685,"")</f>
        <v/>
      </c>
      <c r="T685" s="74" t="str">
        <f>IF(AND(C685="Abierto",D685="Media"),RANK(S685,$S$13:$S$767,0)+COUNTIF($S$13:S685,S685)-1+MAX(N:N,Q:Q),"")</f>
        <v/>
      </c>
      <c r="U685" s="74" t="str">
        <f>IF(AND(C685="Abierto",D685="Baja"),A685,"")</f>
        <v/>
      </c>
      <c r="V685" s="74" t="str">
        <f ca="1">IF(AND(C685="Abierto",D685="Baja"),TODAY()-E685,"")</f>
        <v/>
      </c>
      <c r="W685" s="74" t="str">
        <f>IF(AND(C685="Abierto",D685="Baja"),RANK(V685,$V$13:$V$767,0)+COUNTIF($V$13:V685,V685)-1+MAX(N:N,Q:Q,T:T),"")</f>
        <v/>
      </c>
      <c r="X685" s="139" t="str">
        <f>IF(OR(C685="Resuelto",C685=""),"",SUM(N685,Q685,T685,W685))</f>
        <v/>
      </c>
      <c r="Y685" s="139" t="str">
        <f>IF(OR(C685="Resuelto",C685=""),"",SUM(M685,P685,S685,V685))</f>
        <v/>
      </c>
      <c r="Z685" s="139" t="str">
        <f>IF(OR(C685="Resuelto",C685=""),"",SUM(L685,O685,R685,U685))</f>
        <v/>
      </c>
      <c r="AA685" s="28">
        <v>914</v>
      </c>
      <c r="AB685" s="28" t="str">
        <f t="shared" ca="1" si="39"/>
        <v/>
      </c>
      <c r="AC685" s="75" t="str">
        <f t="shared" ca="1" si="40"/>
        <v/>
      </c>
      <c r="AH685" s="78" t="str">
        <f>IF(AI685="","",MAX($AH$5:AH684)+1)</f>
        <v/>
      </c>
      <c r="AI685" s="53" t="str">
        <f>IF(G684="","",IF(COUNTIF($AI$11:AI684,G684)=0,G684,""))</f>
        <v/>
      </c>
      <c r="AJ685" s="53" t="str">
        <f t="shared" si="41"/>
        <v/>
      </c>
      <c r="AK685" s="135"/>
    </row>
    <row r="686" spans="1:37" x14ac:dyDescent="0.25">
      <c r="A686" s="136"/>
      <c r="B686" s="136"/>
      <c r="C686" s="136"/>
      <c r="D686" s="136"/>
      <c r="E686" s="137"/>
      <c r="F686" s="137"/>
      <c r="G686" s="136"/>
      <c r="H686" s="137"/>
      <c r="I686" s="140" t="str">
        <f t="shared" si="42"/>
        <v/>
      </c>
      <c r="J686" s="140"/>
      <c r="K686" s="140"/>
      <c r="L686" s="74" t="str">
        <f>IF(AND(C686="Abierto",D686="Urgente"),A686,"")</f>
        <v/>
      </c>
      <c r="M686" s="74" t="str">
        <f ca="1">IF(AND(C686="Abierto",D686="Urgente"),TODAY()-E686,"")</f>
        <v/>
      </c>
      <c r="N686" s="74" t="str">
        <f>IF(AND(C686="Abierto",D686="Urgente"),RANK(M686,$M$13:$M$767,0)+COUNTIF($M$13:M686,M686)-1,"")</f>
        <v/>
      </c>
      <c r="O686" s="74" t="str">
        <f>IF(AND(C686="Abierto",D686="Alta"),A686,"")</f>
        <v/>
      </c>
      <c r="P686" s="74" t="str">
        <f ca="1">IF(AND(C686="Abierto",D686="Alta"),TODAY()-E686,"")</f>
        <v/>
      </c>
      <c r="Q686" s="74" t="str">
        <f>IF(AND(C686="Abierto",D686="Alta"),RANK(P686,$P$13:$P$767,0)+COUNTIF($P$13:P686,P686)-1+MAX(N:N),"")</f>
        <v/>
      </c>
      <c r="R686" s="74" t="str">
        <f>IF(AND(C686="Abierto",D686="Media"),A686,"")</f>
        <v/>
      </c>
      <c r="S686" s="74" t="str">
        <f ca="1">IF(AND(C686="Abierto",D686="Media"),TODAY()-E686,"")</f>
        <v/>
      </c>
      <c r="T686" s="74" t="str">
        <f>IF(AND(C686="Abierto",D686="Media"),RANK(S686,$S$13:$S$767,0)+COUNTIF($S$13:S686,S686)-1+MAX(N:N,Q:Q),"")</f>
        <v/>
      </c>
      <c r="U686" s="74" t="str">
        <f>IF(AND(C686="Abierto",D686="Baja"),A686,"")</f>
        <v/>
      </c>
      <c r="V686" s="74" t="str">
        <f ca="1">IF(AND(C686="Abierto",D686="Baja"),TODAY()-E686,"")</f>
        <v/>
      </c>
      <c r="W686" s="74" t="str">
        <f>IF(AND(C686="Abierto",D686="Baja"),RANK(V686,$V$13:$V$767,0)+COUNTIF($V$13:V686,V686)-1+MAX(N:N,Q:Q,T:T),"")</f>
        <v/>
      </c>
      <c r="X686" s="139" t="str">
        <f>IF(OR(C686="Resuelto",C686=""),"",SUM(N686,Q686,T686,W686))</f>
        <v/>
      </c>
      <c r="Y686" s="139" t="str">
        <f>IF(OR(C686="Resuelto",C686=""),"",SUM(M686,P686,S686,V686))</f>
        <v/>
      </c>
      <c r="Z686" s="139" t="str">
        <f>IF(OR(C686="Resuelto",C686=""),"",SUM(L686,O686,R686,U686))</f>
        <v/>
      </c>
      <c r="AA686" s="28">
        <v>915</v>
      </c>
      <c r="AB686" s="28" t="str">
        <f t="shared" ca="1" si="39"/>
        <v/>
      </c>
      <c r="AC686" s="75" t="str">
        <f t="shared" ca="1" si="40"/>
        <v/>
      </c>
      <c r="AH686" s="78" t="str">
        <f>IF(AI686="","",MAX($AH$5:AH685)+1)</f>
        <v/>
      </c>
      <c r="AI686" s="53" t="str">
        <f>IF(G685="","",IF(COUNTIF($AI$11:AI685,G685)=0,G685,""))</f>
        <v/>
      </c>
      <c r="AJ686" s="53" t="str">
        <f t="shared" si="41"/>
        <v/>
      </c>
      <c r="AK686" s="135"/>
    </row>
    <row r="687" spans="1:37" x14ac:dyDescent="0.25">
      <c r="A687" s="136"/>
      <c r="B687" s="136"/>
      <c r="C687" s="136"/>
      <c r="D687" s="136"/>
      <c r="E687" s="137"/>
      <c r="F687" s="137"/>
      <c r="G687" s="136"/>
      <c r="H687" s="137"/>
      <c r="I687" s="140" t="str">
        <f t="shared" si="42"/>
        <v/>
      </c>
      <c r="J687" s="140"/>
      <c r="K687" s="140"/>
      <c r="L687" s="74" t="str">
        <f>IF(AND(C687="Abierto",D687="Urgente"),A687,"")</f>
        <v/>
      </c>
      <c r="M687" s="74" t="str">
        <f ca="1">IF(AND(C687="Abierto",D687="Urgente"),TODAY()-E687,"")</f>
        <v/>
      </c>
      <c r="N687" s="74" t="str">
        <f>IF(AND(C687="Abierto",D687="Urgente"),RANK(M687,$M$13:$M$767,0)+COUNTIF($M$13:M687,M687)-1,"")</f>
        <v/>
      </c>
      <c r="O687" s="74" t="str">
        <f>IF(AND(C687="Abierto",D687="Alta"),A687,"")</f>
        <v/>
      </c>
      <c r="P687" s="74" t="str">
        <f ca="1">IF(AND(C687="Abierto",D687="Alta"),TODAY()-E687,"")</f>
        <v/>
      </c>
      <c r="Q687" s="74" t="str">
        <f>IF(AND(C687="Abierto",D687="Alta"),RANK(P687,$P$13:$P$767,0)+COUNTIF($P$13:P687,P687)-1+MAX(N:N),"")</f>
        <v/>
      </c>
      <c r="R687" s="74" t="str">
        <f>IF(AND(C687="Abierto",D687="Media"),A687,"")</f>
        <v/>
      </c>
      <c r="S687" s="74" t="str">
        <f ca="1">IF(AND(C687="Abierto",D687="Media"),TODAY()-E687,"")</f>
        <v/>
      </c>
      <c r="T687" s="74" t="str">
        <f>IF(AND(C687="Abierto",D687="Media"),RANK(S687,$S$13:$S$767,0)+COUNTIF($S$13:S687,S687)-1+MAX(N:N,Q:Q),"")</f>
        <v/>
      </c>
      <c r="U687" s="74" t="str">
        <f>IF(AND(C687="Abierto",D687="Baja"),A687,"")</f>
        <v/>
      </c>
      <c r="V687" s="74" t="str">
        <f ca="1">IF(AND(C687="Abierto",D687="Baja"),TODAY()-E687,"")</f>
        <v/>
      </c>
      <c r="W687" s="74" t="str">
        <f>IF(AND(C687="Abierto",D687="Baja"),RANK(V687,$V$13:$V$767,0)+COUNTIF($V$13:V687,V687)-1+MAX(N:N,Q:Q,T:T),"")</f>
        <v/>
      </c>
      <c r="X687" s="139" t="str">
        <f>IF(OR(C687="Resuelto",C687=""),"",SUM(N687,Q687,T687,W687))</f>
        <v/>
      </c>
      <c r="Y687" s="139" t="str">
        <f>IF(OR(C687="Resuelto",C687=""),"",SUM(M687,P687,S687,V687))</f>
        <v/>
      </c>
      <c r="Z687" s="139" t="str">
        <f>IF(OR(C687="Resuelto",C687=""),"",SUM(L687,O687,R687,U687))</f>
        <v/>
      </c>
      <c r="AA687" s="28">
        <v>916</v>
      </c>
      <c r="AB687" s="28" t="str">
        <f t="shared" ca="1" si="39"/>
        <v/>
      </c>
      <c r="AC687" s="75" t="str">
        <f t="shared" ca="1" si="40"/>
        <v/>
      </c>
      <c r="AH687" s="78" t="str">
        <f>IF(AI687="","",MAX($AH$5:AH686)+1)</f>
        <v/>
      </c>
      <c r="AI687" s="53" t="str">
        <f>IF(G686="","",IF(COUNTIF($AI$11:AI686,G686)=0,G686,""))</f>
        <v/>
      </c>
      <c r="AJ687" s="53" t="str">
        <f t="shared" si="41"/>
        <v/>
      </c>
      <c r="AK687" s="135"/>
    </row>
    <row r="688" spans="1:37" x14ac:dyDescent="0.25">
      <c r="A688" s="136"/>
      <c r="B688" s="136"/>
      <c r="C688" s="136"/>
      <c r="D688" s="136"/>
      <c r="E688" s="137"/>
      <c r="F688" s="137"/>
      <c r="G688" s="136"/>
      <c r="H688" s="137"/>
      <c r="I688" s="140" t="str">
        <f t="shared" si="42"/>
        <v/>
      </c>
      <c r="J688" s="140"/>
      <c r="K688" s="140"/>
      <c r="L688" s="74" t="str">
        <f>IF(AND(C688="Abierto",D688="Urgente"),A688,"")</f>
        <v/>
      </c>
      <c r="M688" s="74" t="str">
        <f ca="1">IF(AND(C688="Abierto",D688="Urgente"),TODAY()-E688,"")</f>
        <v/>
      </c>
      <c r="N688" s="74" t="str">
        <f>IF(AND(C688="Abierto",D688="Urgente"),RANK(M688,$M$13:$M$767,0)+COUNTIF($M$13:M688,M688)-1,"")</f>
        <v/>
      </c>
      <c r="O688" s="74" t="str">
        <f>IF(AND(C688="Abierto",D688="Alta"),A688,"")</f>
        <v/>
      </c>
      <c r="P688" s="74" t="str">
        <f ca="1">IF(AND(C688="Abierto",D688="Alta"),TODAY()-E688,"")</f>
        <v/>
      </c>
      <c r="Q688" s="74" t="str">
        <f>IF(AND(C688="Abierto",D688="Alta"),RANK(P688,$P$13:$P$767,0)+COUNTIF($P$13:P688,P688)-1+MAX(N:N),"")</f>
        <v/>
      </c>
      <c r="R688" s="74" t="str">
        <f>IF(AND(C688="Abierto",D688="Media"),A688,"")</f>
        <v/>
      </c>
      <c r="S688" s="74" t="str">
        <f ca="1">IF(AND(C688="Abierto",D688="Media"),TODAY()-E688,"")</f>
        <v/>
      </c>
      <c r="T688" s="74" t="str">
        <f>IF(AND(C688="Abierto",D688="Media"),RANK(S688,$S$13:$S$767,0)+COUNTIF($S$13:S688,S688)-1+MAX(N:N,Q:Q),"")</f>
        <v/>
      </c>
      <c r="U688" s="74" t="str">
        <f>IF(AND(C688="Abierto",D688="Baja"),A688,"")</f>
        <v/>
      </c>
      <c r="V688" s="74" t="str">
        <f ca="1">IF(AND(C688="Abierto",D688="Baja"),TODAY()-E688,"")</f>
        <v/>
      </c>
      <c r="W688" s="74" t="str">
        <f>IF(AND(C688="Abierto",D688="Baja"),RANK(V688,$V$13:$V$767,0)+COUNTIF($V$13:V688,V688)-1+MAX(N:N,Q:Q,T:T),"")</f>
        <v/>
      </c>
      <c r="X688" s="139" t="str">
        <f>IF(OR(C688="Resuelto",C688=""),"",SUM(N688,Q688,T688,W688))</f>
        <v/>
      </c>
      <c r="Y688" s="139" t="str">
        <f>IF(OR(C688="Resuelto",C688=""),"",SUM(M688,P688,S688,V688))</f>
        <v/>
      </c>
      <c r="Z688" s="139" t="str">
        <f>IF(OR(C688="Resuelto",C688=""),"",SUM(L688,O688,R688,U688))</f>
        <v/>
      </c>
      <c r="AA688" s="28">
        <v>917</v>
      </c>
      <c r="AB688" s="28" t="str">
        <f t="shared" ca="1" si="39"/>
        <v/>
      </c>
      <c r="AC688" s="75" t="str">
        <f t="shared" ca="1" si="40"/>
        <v/>
      </c>
      <c r="AH688" s="78" t="str">
        <f>IF(AI688="","",MAX($AH$5:AH687)+1)</f>
        <v/>
      </c>
      <c r="AI688" s="53" t="str">
        <f>IF(G687="","",IF(COUNTIF($AI$11:AI687,G687)=0,G687,""))</f>
        <v/>
      </c>
      <c r="AJ688" s="53" t="str">
        <f t="shared" si="41"/>
        <v/>
      </c>
      <c r="AK688" s="135"/>
    </row>
    <row r="689" spans="1:37" x14ac:dyDescent="0.25">
      <c r="A689" s="136"/>
      <c r="B689" s="136"/>
      <c r="C689" s="136"/>
      <c r="D689" s="136"/>
      <c r="E689" s="137"/>
      <c r="F689" s="137"/>
      <c r="G689" s="136"/>
      <c r="H689" s="137"/>
      <c r="I689" s="140" t="str">
        <f t="shared" si="42"/>
        <v/>
      </c>
      <c r="J689" s="140"/>
      <c r="K689" s="140"/>
      <c r="L689" s="74" t="str">
        <f>IF(AND(C689="Abierto",D689="Urgente"),A689,"")</f>
        <v/>
      </c>
      <c r="M689" s="74" t="str">
        <f ca="1">IF(AND(C689="Abierto",D689="Urgente"),TODAY()-E689,"")</f>
        <v/>
      </c>
      <c r="N689" s="74" t="str">
        <f>IF(AND(C689="Abierto",D689="Urgente"),RANK(M689,$M$13:$M$767,0)+COUNTIF($M$13:M689,M689)-1,"")</f>
        <v/>
      </c>
      <c r="O689" s="74" t="str">
        <f>IF(AND(C689="Abierto",D689="Alta"),A689,"")</f>
        <v/>
      </c>
      <c r="P689" s="74" t="str">
        <f ca="1">IF(AND(C689="Abierto",D689="Alta"),TODAY()-E689,"")</f>
        <v/>
      </c>
      <c r="Q689" s="74" t="str">
        <f>IF(AND(C689="Abierto",D689="Alta"),RANK(P689,$P$13:$P$767,0)+COUNTIF($P$13:P689,P689)-1+MAX(N:N),"")</f>
        <v/>
      </c>
      <c r="R689" s="74" t="str">
        <f>IF(AND(C689="Abierto",D689="Media"),A689,"")</f>
        <v/>
      </c>
      <c r="S689" s="74" t="str">
        <f ca="1">IF(AND(C689="Abierto",D689="Media"),TODAY()-E689,"")</f>
        <v/>
      </c>
      <c r="T689" s="74" t="str">
        <f>IF(AND(C689="Abierto",D689="Media"),RANK(S689,$S$13:$S$767,0)+COUNTIF($S$13:S689,S689)-1+MAX(N:N,Q:Q),"")</f>
        <v/>
      </c>
      <c r="U689" s="74" t="str">
        <f>IF(AND(C689="Abierto",D689="Baja"),A689,"")</f>
        <v/>
      </c>
      <c r="V689" s="74" t="str">
        <f ca="1">IF(AND(C689="Abierto",D689="Baja"),TODAY()-E689,"")</f>
        <v/>
      </c>
      <c r="W689" s="74" t="str">
        <f>IF(AND(C689="Abierto",D689="Baja"),RANK(V689,$V$13:$V$767,0)+COUNTIF($V$13:V689,V689)-1+MAX(N:N,Q:Q,T:T),"")</f>
        <v/>
      </c>
      <c r="X689" s="139" t="str">
        <f>IF(OR(C689="Resuelto",C689=""),"",SUM(N689,Q689,T689,W689))</f>
        <v/>
      </c>
      <c r="Y689" s="139" t="str">
        <f>IF(OR(C689="Resuelto",C689=""),"",SUM(M689,P689,S689,V689))</f>
        <v/>
      </c>
      <c r="Z689" s="139" t="str">
        <f>IF(OR(C689="Resuelto",C689=""),"",SUM(L689,O689,R689,U689))</f>
        <v/>
      </c>
      <c r="AA689" s="28">
        <v>918</v>
      </c>
      <c r="AB689" s="28" t="str">
        <f t="shared" ca="1" si="39"/>
        <v/>
      </c>
      <c r="AC689" s="75" t="str">
        <f t="shared" ca="1" si="40"/>
        <v/>
      </c>
      <c r="AH689" s="78" t="str">
        <f>IF(AI689="","",MAX($AH$5:AH688)+1)</f>
        <v/>
      </c>
      <c r="AI689" s="53" t="str">
        <f>IF(G688="","",IF(COUNTIF($AI$11:AI688,G688)=0,G688,""))</f>
        <v/>
      </c>
      <c r="AJ689" s="53" t="str">
        <f t="shared" si="41"/>
        <v/>
      </c>
      <c r="AK689" s="135"/>
    </row>
    <row r="690" spans="1:37" x14ac:dyDescent="0.25">
      <c r="A690" s="136"/>
      <c r="B690" s="136"/>
      <c r="C690" s="136"/>
      <c r="D690" s="136"/>
      <c r="E690" s="137"/>
      <c r="F690" s="137"/>
      <c r="G690" s="136"/>
      <c r="H690" s="137"/>
      <c r="I690" s="140" t="str">
        <f t="shared" si="42"/>
        <v/>
      </c>
      <c r="J690" s="140"/>
      <c r="K690" s="140"/>
      <c r="L690" s="74" t="str">
        <f>IF(AND(C690="Abierto",D690="Urgente"),A690,"")</f>
        <v/>
      </c>
      <c r="M690" s="74" t="str">
        <f ca="1">IF(AND(C690="Abierto",D690="Urgente"),TODAY()-E690,"")</f>
        <v/>
      </c>
      <c r="N690" s="74" t="str">
        <f>IF(AND(C690="Abierto",D690="Urgente"),RANK(M690,$M$13:$M$767,0)+COUNTIF($M$13:M690,M690)-1,"")</f>
        <v/>
      </c>
      <c r="O690" s="74" t="str">
        <f>IF(AND(C690="Abierto",D690="Alta"),A690,"")</f>
        <v/>
      </c>
      <c r="P690" s="74" t="str">
        <f ca="1">IF(AND(C690="Abierto",D690="Alta"),TODAY()-E690,"")</f>
        <v/>
      </c>
      <c r="Q690" s="74" t="str">
        <f>IF(AND(C690="Abierto",D690="Alta"),RANK(P690,$P$13:$P$767,0)+COUNTIF($P$13:P690,P690)-1+MAX(N:N),"")</f>
        <v/>
      </c>
      <c r="R690" s="74" t="str">
        <f>IF(AND(C690="Abierto",D690="Media"),A690,"")</f>
        <v/>
      </c>
      <c r="S690" s="74" t="str">
        <f ca="1">IF(AND(C690="Abierto",D690="Media"),TODAY()-E690,"")</f>
        <v/>
      </c>
      <c r="T690" s="74" t="str">
        <f>IF(AND(C690="Abierto",D690="Media"),RANK(S690,$S$13:$S$767,0)+COUNTIF($S$13:S690,S690)-1+MAX(N:N,Q:Q),"")</f>
        <v/>
      </c>
      <c r="U690" s="74" t="str">
        <f>IF(AND(C690="Abierto",D690="Baja"),A690,"")</f>
        <v/>
      </c>
      <c r="V690" s="74" t="str">
        <f ca="1">IF(AND(C690="Abierto",D690="Baja"),TODAY()-E690,"")</f>
        <v/>
      </c>
      <c r="W690" s="74" t="str">
        <f>IF(AND(C690="Abierto",D690="Baja"),RANK(V690,$V$13:$V$767,0)+COUNTIF($V$13:V690,V690)-1+MAX(N:N,Q:Q,T:T),"")</f>
        <v/>
      </c>
      <c r="X690" s="139" t="str">
        <f>IF(OR(C690="Resuelto",C690=""),"",SUM(N690,Q690,T690,W690))</f>
        <v/>
      </c>
      <c r="Y690" s="139" t="str">
        <f>IF(OR(C690="Resuelto",C690=""),"",SUM(M690,P690,S690,V690))</f>
        <v/>
      </c>
      <c r="Z690" s="139" t="str">
        <f>IF(OR(C690="Resuelto",C690=""),"",SUM(L690,O690,R690,U690))</f>
        <v/>
      </c>
      <c r="AA690" s="28">
        <v>919</v>
      </c>
      <c r="AB690" s="28" t="str">
        <f t="shared" ca="1" si="39"/>
        <v/>
      </c>
      <c r="AC690" s="75" t="str">
        <f t="shared" ca="1" si="40"/>
        <v/>
      </c>
      <c r="AH690" s="78" t="str">
        <f>IF(AI690="","",MAX($AH$5:AH689)+1)</f>
        <v/>
      </c>
      <c r="AI690" s="53" t="str">
        <f>IF(G689="","",IF(COUNTIF($AI$11:AI689,G689)=0,G689,""))</f>
        <v/>
      </c>
      <c r="AJ690" s="53" t="str">
        <f t="shared" si="41"/>
        <v/>
      </c>
      <c r="AK690" s="135"/>
    </row>
    <row r="691" spans="1:37" x14ac:dyDescent="0.25">
      <c r="A691" s="136"/>
      <c r="B691" s="136"/>
      <c r="C691" s="136"/>
      <c r="D691" s="136"/>
      <c r="E691" s="137"/>
      <c r="F691" s="137"/>
      <c r="G691" s="136"/>
      <c r="H691" s="137"/>
      <c r="I691" s="140" t="str">
        <f t="shared" si="42"/>
        <v/>
      </c>
      <c r="J691" s="140"/>
      <c r="K691" s="140"/>
      <c r="L691" s="74" t="str">
        <f>IF(AND(C691="Abierto",D691="Urgente"),A691,"")</f>
        <v/>
      </c>
      <c r="M691" s="74" t="str">
        <f ca="1">IF(AND(C691="Abierto",D691="Urgente"),TODAY()-E691,"")</f>
        <v/>
      </c>
      <c r="N691" s="74" t="str">
        <f>IF(AND(C691="Abierto",D691="Urgente"),RANK(M691,$M$13:$M$767,0)+COUNTIF($M$13:M691,M691)-1,"")</f>
        <v/>
      </c>
      <c r="O691" s="74" t="str">
        <f>IF(AND(C691="Abierto",D691="Alta"),A691,"")</f>
        <v/>
      </c>
      <c r="P691" s="74" t="str">
        <f ca="1">IF(AND(C691="Abierto",D691="Alta"),TODAY()-E691,"")</f>
        <v/>
      </c>
      <c r="Q691" s="74" t="str">
        <f>IF(AND(C691="Abierto",D691="Alta"),RANK(P691,$P$13:$P$767,0)+COUNTIF($P$13:P691,P691)-1+MAX(N:N),"")</f>
        <v/>
      </c>
      <c r="R691" s="74" t="str">
        <f>IF(AND(C691="Abierto",D691="Media"),A691,"")</f>
        <v/>
      </c>
      <c r="S691" s="74" t="str">
        <f ca="1">IF(AND(C691="Abierto",D691="Media"),TODAY()-E691,"")</f>
        <v/>
      </c>
      <c r="T691" s="74" t="str">
        <f>IF(AND(C691="Abierto",D691="Media"),RANK(S691,$S$13:$S$767,0)+COUNTIF($S$13:S691,S691)-1+MAX(N:N,Q:Q),"")</f>
        <v/>
      </c>
      <c r="U691" s="74" t="str">
        <f>IF(AND(C691="Abierto",D691="Baja"),A691,"")</f>
        <v/>
      </c>
      <c r="V691" s="74" t="str">
        <f ca="1">IF(AND(C691="Abierto",D691="Baja"),TODAY()-E691,"")</f>
        <v/>
      </c>
      <c r="W691" s="74" t="str">
        <f>IF(AND(C691="Abierto",D691="Baja"),RANK(V691,$V$13:$V$767,0)+COUNTIF($V$13:V691,V691)-1+MAX(N:N,Q:Q,T:T),"")</f>
        <v/>
      </c>
      <c r="X691" s="139" t="str">
        <f>IF(OR(C691="Resuelto",C691=""),"",SUM(N691,Q691,T691,W691))</f>
        <v/>
      </c>
      <c r="Y691" s="139" t="str">
        <f>IF(OR(C691="Resuelto",C691=""),"",SUM(M691,P691,S691,V691))</f>
        <v/>
      </c>
      <c r="Z691" s="139" t="str">
        <f>IF(OR(C691="Resuelto",C691=""),"",SUM(L691,O691,R691,U691))</f>
        <v/>
      </c>
      <c r="AA691" s="28">
        <v>920</v>
      </c>
      <c r="AB691" s="28" t="str">
        <f t="shared" ca="1" si="39"/>
        <v/>
      </c>
      <c r="AC691" s="75" t="str">
        <f t="shared" ca="1" si="40"/>
        <v/>
      </c>
      <c r="AH691" s="78" t="str">
        <f>IF(AI691="","",MAX($AH$5:AH690)+1)</f>
        <v/>
      </c>
      <c r="AI691" s="53" t="str">
        <f>IF(G690="","",IF(COUNTIF($AI$11:AI690,G690)=0,G690,""))</f>
        <v/>
      </c>
      <c r="AJ691" s="53" t="str">
        <f t="shared" si="41"/>
        <v/>
      </c>
      <c r="AK691" s="135"/>
    </row>
    <row r="692" spans="1:37" x14ac:dyDescent="0.25">
      <c r="A692" s="136"/>
      <c r="B692" s="136"/>
      <c r="C692" s="136"/>
      <c r="D692" s="136"/>
      <c r="E692" s="137"/>
      <c r="F692" s="137"/>
      <c r="G692" s="136"/>
      <c r="H692" s="137"/>
      <c r="I692" s="140" t="str">
        <f t="shared" si="42"/>
        <v/>
      </c>
      <c r="J692" s="140"/>
      <c r="K692" s="140"/>
      <c r="L692" s="74" t="str">
        <f>IF(AND(C692="Abierto",D692="Urgente"),A692,"")</f>
        <v/>
      </c>
      <c r="M692" s="74" t="str">
        <f ca="1">IF(AND(C692="Abierto",D692="Urgente"),TODAY()-E692,"")</f>
        <v/>
      </c>
      <c r="N692" s="74" t="str">
        <f>IF(AND(C692="Abierto",D692="Urgente"),RANK(M692,$M$13:$M$767,0)+COUNTIF($M$13:M692,M692)-1,"")</f>
        <v/>
      </c>
      <c r="O692" s="74" t="str">
        <f>IF(AND(C692="Abierto",D692="Alta"),A692,"")</f>
        <v/>
      </c>
      <c r="P692" s="74" t="str">
        <f ca="1">IF(AND(C692="Abierto",D692="Alta"),TODAY()-E692,"")</f>
        <v/>
      </c>
      <c r="Q692" s="74" t="str">
        <f>IF(AND(C692="Abierto",D692="Alta"),RANK(P692,$P$13:$P$767,0)+COUNTIF($P$13:P692,P692)-1+MAX(N:N),"")</f>
        <v/>
      </c>
      <c r="R692" s="74" t="str">
        <f>IF(AND(C692="Abierto",D692="Media"),A692,"")</f>
        <v/>
      </c>
      <c r="S692" s="74" t="str">
        <f ca="1">IF(AND(C692="Abierto",D692="Media"),TODAY()-E692,"")</f>
        <v/>
      </c>
      <c r="T692" s="74" t="str">
        <f>IF(AND(C692="Abierto",D692="Media"),RANK(S692,$S$13:$S$767,0)+COUNTIF($S$13:S692,S692)-1+MAX(N:N,Q:Q),"")</f>
        <v/>
      </c>
      <c r="U692" s="74" t="str">
        <f>IF(AND(C692="Abierto",D692="Baja"),A692,"")</f>
        <v/>
      </c>
      <c r="V692" s="74" t="str">
        <f ca="1">IF(AND(C692="Abierto",D692="Baja"),TODAY()-E692,"")</f>
        <v/>
      </c>
      <c r="W692" s="74" t="str">
        <f>IF(AND(C692="Abierto",D692="Baja"),RANK(V692,$V$13:$V$767,0)+COUNTIF($V$13:V692,V692)-1+MAX(N:N,Q:Q,T:T),"")</f>
        <v/>
      </c>
      <c r="X692" s="139" t="str">
        <f>IF(OR(C692="Resuelto",C692=""),"",SUM(N692,Q692,T692,W692))</f>
        <v/>
      </c>
      <c r="Y692" s="139" t="str">
        <f>IF(OR(C692="Resuelto",C692=""),"",SUM(M692,P692,S692,V692))</f>
        <v/>
      </c>
      <c r="Z692" s="139" t="str">
        <f>IF(OR(C692="Resuelto",C692=""),"",SUM(L692,O692,R692,U692))</f>
        <v/>
      </c>
      <c r="AA692" s="28">
        <v>921</v>
      </c>
      <c r="AB692" s="28" t="str">
        <f t="shared" ca="1" si="39"/>
        <v/>
      </c>
      <c r="AC692" s="75" t="str">
        <f t="shared" ca="1" si="40"/>
        <v/>
      </c>
      <c r="AH692" s="78" t="str">
        <f>IF(AI692="","",MAX($AH$5:AH691)+1)</f>
        <v/>
      </c>
      <c r="AI692" s="53" t="str">
        <f>IF(G691="","",IF(COUNTIF($AI$11:AI691,G691)=0,G691,""))</f>
        <v/>
      </c>
      <c r="AJ692" s="53" t="str">
        <f t="shared" si="41"/>
        <v/>
      </c>
      <c r="AK692" s="135"/>
    </row>
    <row r="693" spans="1:37" x14ac:dyDescent="0.25">
      <c r="A693" s="136"/>
      <c r="B693" s="136"/>
      <c r="C693" s="136"/>
      <c r="D693" s="136"/>
      <c r="E693" s="137"/>
      <c r="F693" s="137"/>
      <c r="G693" s="136"/>
      <c r="H693" s="137"/>
      <c r="I693" s="140" t="str">
        <f t="shared" si="42"/>
        <v/>
      </c>
      <c r="J693" s="140"/>
      <c r="K693" s="140"/>
      <c r="L693" s="74" t="str">
        <f>IF(AND(C693="Abierto",D693="Urgente"),A693,"")</f>
        <v/>
      </c>
      <c r="M693" s="74" t="str">
        <f ca="1">IF(AND(C693="Abierto",D693="Urgente"),TODAY()-E693,"")</f>
        <v/>
      </c>
      <c r="N693" s="74" t="str">
        <f>IF(AND(C693="Abierto",D693="Urgente"),RANK(M693,$M$13:$M$767,0)+COUNTIF($M$13:M693,M693)-1,"")</f>
        <v/>
      </c>
      <c r="O693" s="74" t="str">
        <f>IF(AND(C693="Abierto",D693="Alta"),A693,"")</f>
        <v/>
      </c>
      <c r="P693" s="74" t="str">
        <f ca="1">IF(AND(C693="Abierto",D693="Alta"),TODAY()-E693,"")</f>
        <v/>
      </c>
      <c r="Q693" s="74" t="str">
        <f>IF(AND(C693="Abierto",D693="Alta"),RANK(P693,$P$13:$P$767,0)+COUNTIF($P$13:P693,P693)-1+MAX(N:N),"")</f>
        <v/>
      </c>
      <c r="R693" s="74" t="str">
        <f>IF(AND(C693="Abierto",D693="Media"),A693,"")</f>
        <v/>
      </c>
      <c r="S693" s="74" t="str">
        <f ca="1">IF(AND(C693="Abierto",D693="Media"),TODAY()-E693,"")</f>
        <v/>
      </c>
      <c r="T693" s="74" t="str">
        <f>IF(AND(C693="Abierto",D693="Media"),RANK(S693,$S$13:$S$767,0)+COUNTIF($S$13:S693,S693)-1+MAX(N:N,Q:Q),"")</f>
        <v/>
      </c>
      <c r="U693" s="74" t="str">
        <f>IF(AND(C693="Abierto",D693="Baja"),A693,"")</f>
        <v/>
      </c>
      <c r="V693" s="74" t="str">
        <f ca="1">IF(AND(C693="Abierto",D693="Baja"),TODAY()-E693,"")</f>
        <v/>
      </c>
      <c r="W693" s="74" t="str">
        <f>IF(AND(C693="Abierto",D693="Baja"),RANK(V693,$V$13:$V$767,0)+COUNTIF($V$13:V693,V693)-1+MAX(N:N,Q:Q,T:T),"")</f>
        <v/>
      </c>
      <c r="X693" s="139" t="str">
        <f>IF(OR(C693="Resuelto",C693=""),"",SUM(N693,Q693,T693,W693))</f>
        <v/>
      </c>
      <c r="Y693" s="139" t="str">
        <f>IF(OR(C693="Resuelto",C693=""),"",SUM(M693,P693,S693,V693))</f>
        <v/>
      </c>
      <c r="Z693" s="139" t="str">
        <f>IF(OR(C693="Resuelto",C693=""),"",SUM(L693,O693,R693,U693))</f>
        <v/>
      </c>
      <c r="AA693" s="28">
        <v>922</v>
      </c>
      <c r="AB693" s="28" t="str">
        <f t="shared" ca="1" si="39"/>
        <v/>
      </c>
      <c r="AC693" s="75" t="str">
        <f t="shared" ca="1" si="40"/>
        <v/>
      </c>
      <c r="AH693" s="78" t="str">
        <f>IF(AI693="","",MAX($AH$5:AH692)+1)</f>
        <v/>
      </c>
      <c r="AI693" s="53" t="str">
        <f>IF(G692="","",IF(COUNTIF($AI$11:AI692,G692)=0,G692,""))</f>
        <v/>
      </c>
      <c r="AJ693" s="53" t="str">
        <f t="shared" si="41"/>
        <v/>
      </c>
      <c r="AK693" s="135"/>
    </row>
    <row r="694" spans="1:37" x14ac:dyDescent="0.25">
      <c r="A694" s="136"/>
      <c r="B694" s="136"/>
      <c r="C694" s="136"/>
      <c r="D694" s="136"/>
      <c r="E694" s="137"/>
      <c r="F694" s="137"/>
      <c r="G694" s="136"/>
      <c r="H694" s="137"/>
      <c r="I694" s="140" t="str">
        <f t="shared" si="42"/>
        <v/>
      </c>
      <c r="J694" s="140"/>
      <c r="K694" s="140"/>
      <c r="L694" s="74" t="str">
        <f>IF(AND(C694="Abierto",D694="Urgente"),A694,"")</f>
        <v/>
      </c>
      <c r="M694" s="74" t="str">
        <f ca="1">IF(AND(C694="Abierto",D694="Urgente"),TODAY()-E694,"")</f>
        <v/>
      </c>
      <c r="N694" s="74" t="str">
        <f>IF(AND(C694="Abierto",D694="Urgente"),RANK(M694,$M$13:$M$767,0)+COUNTIF($M$13:M694,M694)-1,"")</f>
        <v/>
      </c>
      <c r="O694" s="74" t="str">
        <f>IF(AND(C694="Abierto",D694="Alta"),A694,"")</f>
        <v/>
      </c>
      <c r="P694" s="74" t="str">
        <f ca="1">IF(AND(C694="Abierto",D694="Alta"),TODAY()-E694,"")</f>
        <v/>
      </c>
      <c r="Q694" s="74" t="str">
        <f>IF(AND(C694="Abierto",D694="Alta"),RANK(P694,$P$13:$P$767,0)+COUNTIF($P$13:P694,P694)-1+MAX(N:N),"")</f>
        <v/>
      </c>
      <c r="R694" s="74" t="str">
        <f>IF(AND(C694="Abierto",D694="Media"),A694,"")</f>
        <v/>
      </c>
      <c r="S694" s="74" t="str">
        <f ca="1">IF(AND(C694="Abierto",D694="Media"),TODAY()-E694,"")</f>
        <v/>
      </c>
      <c r="T694" s="74" t="str">
        <f>IF(AND(C694="Abierto",D694="Media"),RANK(S694,$S$13:$S$767,0)+COUNTIF($S$13:S694,S694)-1+MAX(N:N,Q:Q),"")</f>
        <v/>
      </c>
      <c r="U694" s="74" t="str">
        <f>IF(AND(C694="Abierto",D694="Baja"),A694,"")</f>
        <v/>
      </c>
      <c r="V694" s="74" t="str">
        <f ca="1">IF(AND(C694="Abierto",D694="Baja"),TODAY()-E694,"")</f>
        <v/>
      </c>
      <c r="W694" s="74" t="str">
        <f>IF(AND(C694="Abierto",D694="Baja"),RANK(V694,$V$13:$V$767,0)+COUNTIF($V$13:V694,V694)-1+MAX(N:N,Q:Q,T:T),"")</f>
        <v/>
      </c>
      <c r="X694" s="139" t="str">
        <f>IF(OR(C694="Resuelto",C694=""),"",SUM(N694,Q694,T694,W694))</f>
        <v/>
      </c>
      <c r="Y694" s="139" t="str">
        <f>IF(OR(C694="Resuelto",C694=""),"",SUM(M694,P694,S694,V694))</f>
        <v/>
      </c>
      <c r="Z694" s="139" t="str">
        <f>IF(OR(C694="Resuelto",C694=""),"",SUM(L694,O694,R694,U694))</f>
        <v/>
      </c>
      <c r="AA694" s="28">
        <v>923</v>
      </c>
      <c r="AB694" s="28" t="str">
        <f t="shared" ca="1" si="39"/>
        <v/>
      </c>
      <c r="AC694" s="75" t="str">
        <f t="shared" ca="1" si="40"/>
        <v/>
      </c>
      <c r="AH694" s="78" t="str">
        <f>IF(AI694="","",MAX($AH$5:AH693)+1)</f>
        <v/>
      </c>
      <c r="AI694" s="53" t="str">
        <f>IF(G693="","",IF(COUNTIF($AI$11:AI693,G693)=0,G693,""))</f>
        <v/>
      </c>
      <c r="AJ694" s="53" t="str">
        <f t="shared" si="41"/>
        <v/>
      </c>
      <c r="AK694" s="135"/>
    </row>
    <row r="695" spans="1:37" x14ac:dyDescent="0.25">
      <c r="A695" s="136"/>
      <c r="B695" s="136"/>
      <c r="C695" s="136"/>
      <c r="D695" s="136"/>
      <c r="E695" s="137"/>
      <c r="F695" s="137"/>
      <c r="G695" s="136"/>
      <c r="H695" s="137"/>
      <c r="I695" s="140" t="str">
        <f t="shared" si="42"/>
        <v/>
      </c>
      <c r="J695" s="140"/>
      <c r="K695" s="140"/>
      <c r="L695" s="74" t="str">
        <f>IF(AND(C695="Abierto",D695="Urgente"),A695,"")</f>
        <v/>
      </c>
      <c r="M695" s="74" t="str">
        <f ca="1">IF(AND(C695="Abierto",D695="Urgente"),TODAY()-E695,"")</f>
        <v/>
      </c>
      <c r="N695" s="74" t="str">
        <f>IF(AND(C695="Abierto",D695="Urgente"),RANK(M695,$M$13:$M$767,0)+COUNTIF($M$13:M695,M695)-1,"")</f>
        <v/>
      </c>
      <c r="O695" s="74" t="str">
        <f>IF(AND(C695="Abierto",D695="Alta"),A695,"")</f>
        <v/>
      </c>
      <c r="P695" s="74" t="str">
        <f ca="1">IF(AND(C695="Abierto",D695="Alta"),TODAY()-E695,"")</f>
        <v/>
      </c>
      <c r="Q695" s="74" t="str">
        <f>IF(AND(C695="Abierto",D695="Alta"),RANK(P695,$P$13:$P$767,0)+COUNTIF($P$13:P695,P695)-1+MAX(N:N),"")</f>
        <v/>
      </c>
      <c r="R695" s="74" t="str">
        <f>IF(AND(C695="Abierto",D695="Media"),A695,"")</f>
        <v/>
      </c>
      <c r="S695" s="74" t="str">
        <f ca="1">IF(AND(C695="Abierto",D695="Media"),TODAY()-E695,"")</f>
        <v/>
      </c>
      <c r="T695" s="74" t="str">
        <f>IF(AND(C695="Abierto",D695="Media"),RANK(S695,$S$13:$S$767,0)+COUNTIF($S$13:S695,S695)-1+MAX(N:N,Q:Q),"")</f>
        <v/>
      </c>
      <c r="U695" s="74" t="str">
        <f>IF(AND(C695="Abierto",D695="Baja"),A695,"")</f>
        <v/>
      </c>
      <c r="V695" s="74" t="str">
        <f ca="1">IF(AND(C695="Abierto",D695="Baja"),TODAY()-E695,"")</f>
        <v/>
      </c>
      <c r="W695" s="74" t="str">
        <f>IF(AND(C695="Abierto",D695="Baja"),RANK(V695,$V$13:$V$767,0)+COUNTIF($V$13:V695,V695)-1+MAX(N:N,Q:Q,T:T),"")</f>
        <v/>
      </c>
      <c r="X695" s="139" t="str">
        <f>IF(OR(C695="Resuelto",C695=""),"",SUM(N695,Q695,T695,W695))</f>
        <v/>
      </c>
      <c r="Y695" s="139" t="str">
        <f>IF(OR(C695="Resuelto",C695=""),"",SUM(M695,P695,S695,V695))</f>
        <v/>
      </c>
      <c r="Z695" s="139" t="str">
        <f>IF(OR(C695="Resuelto",C695=""),"",SUM(L695,O695,R695,U695))</f>
        <v/>
      </c>
      <c r="AA695" s="28">
        <v>924</v>
      </c>
      <c r="AB695" s="28" t="str">
        <f t="shared" ca="1" si="39"/>
        <v/>
      </c>
      <c r="AC695" s="75" t="str">
        <f t="shared" ca="1" si="40"/>
        <v/>
      </c>
      <c r="AH695" s="78" t="str">
        <f>IF(AI695="","",MAX($AH$5:AH694)+1)</f>
        <v/>
      </c>
      <c r="AI695" s="53" t="str">
        <f>IF(G694="","",IF(COUNTIF($AI$11:AI694,G694)=0,G694,""))</f>
        <v/>
      </c>
      <c r="AJ695" s="53" t="str">
        <f t="shared" si="41"/>
        <v/>
      </c>
      <c r="AK695" s="135"/>
    </row>
    <row r="696" spans="1:37" x14ac:dyDescent="0.25">
      <c r="A696" s="136"/>
      <c r="B696" s="136"/>
      <c r="C696" s="136"/>
      <c r="D696" s="136"/>
      <c r="E696" s="137"/>
      <c r="F696" s="137"/>
      <c r="G696" s="136"/>
      <c r="H696" s="137"/>
      <c r="I696" s="140" t="str">
        <f t="shared" si="42"/>
        <v/>
      </c>
      <c r="J696" s="140"/>
      <c r="K696" s="140"/>
      <c r="L696" s="74" t="str">
        <f>IF(AND(C696="Abierto",D696="Urgente"),A696,"")</f>
        <v/>
      </c>
      <c r="M696" s="74" t="str">
        <f ca="1">IF(AND(C696="Abierto",D696="Urgente"),TODAY()-E696,"")</f>
        <v/>
      </c>
      <c r="N696" s="74" t="str">
        <f>IF(AND(C696="Abierto",D696="Urgente"),RANK(M696,$M$13:$M$767,0)+COUNTIF($M$13:M696,M696)-1,"")</f>
        <v/>
      </c>
      <c r="O696" s="74" t="str">
        <f>IF(AND(C696="Abierto",D696="Alta"),A696,"")</f>
        <v/>
      </c>
      <c r="P696" s="74" t="str">
        <f ca="1">IF(AND(C696="Abierto",D696="Alta"),TODAY()-E696,"")</f>
        <v/>
      </c>
      <c r="Q696" s="74" t="str">
        <f>IF(AND(C696="Abierto",D696="Alta"),RANK(P696,$P$13:$P$767,0)+COUNTIF($P$13:P696,P696)-1+MAX(N:N),"")</f>
        <v/>
      </c>
      <c r="R696" s="74" t="str">
        <f>IF(AND(C696="Abierto",D696="Media"),A696,"")</f>
        <v/>
      </c>
      <c r="S696" s="74" t="str">
        <f ca="1">IF(AND(C696="Abierto",D696="Media"),TODAY()-E696,"")</f>
        <v/>
      </c>
      <c r="T696" s="74" t="str">
        <f>IF(AND(C696="Abierto",D696="Media"),RANK(S696,$S$13:$S$767,0)+COUNTIF($S$13:S696,S696)-1+MAX(N:N,Q:Q),"")</f>
        <v/>
      </c>
      <c r="U696" s="74" t="str">
        <f>IF(AND(C696="Abierto",D696="Baja"),A696,"")</f>
        <v/>
      </c>
      <c r="V696" s="74" t="str">
        <f ca="1">IF(AND(C696="Abierto",D696="Baja"),TODAY()-E696,"")</f>
        <v/>
      </c>
      <c r="W696" s="74" t="str">
        <f>IF(AND(C696="Abierto",D696="Baja"),RANK(V696,$V$13:$V$767,0)+COUNTIF($V$13:V696,V696)-1+MAX(N:N,Q:Q,T:T),"")</f>
        <v/>
      </c>
      <c r="X696" s="139" t="str">
        <f>IF(OR(C696="Resuelto",C696=""),"",SUM(N696,Q696,T696,W696))</f>
        <v/>
      </c>
      <c r="Y696" s="139" t="str">
        <f>IF(OR(C696="Resuelto",C696=""),"",SUM(M696,P696,S696,V696))</f>
        <v/>
      </c>
      <c r="Z696" s="139" t="str">
        <f>IF(OR(C696="Resuelto",C696=""),"",SUM(L696,O696,R696,U696))</f>
        <v/>
      </c>
      <c r="AA696" s="28">
        <v>925</v>
      </c>
      <c r="AB696" s="28" t="str">
        <f t="shared" ca="1" si="39"/>
        <v/>
      </c>
      <c r="AC696" s="75" t="str">
        <f t="shared" ca="1" si="40"/>
        <v/>
      </c>
      <c r="AH696" s="78" t="str">
        <f>IF(AI696="","",MAX($AH$5:AH695)+1)</f>
        <v/>
      </c>
      <c r="AI696" s="53" t="str">
        <f>IF(G695="","",IF(COUNTIF($AI$11:AI695,G695)=0,G695,""))</f>
        <v/>
      </c>
      <c r="AJ696" s="53" t="str">
        <f t="shared" si="41"/>
        <v/>
      </c>
      <c r="AK696" s="135"/>
    </row>
    <row r="697" spans="1:37" x14ac:dyDescent="0.25">
      <c r="A697" s="136"/>
      <c r="B697" s="136"/>
      <c r="C697" s="136"/>
      <c r="D697" s="136"/>
      <c r="E697" s="137"/>
      <c r="F697" s="137"/>
      <c r="G697" s="136"/>
      <c r="H697" s="137"/>
      <c r="I697" s="140" t="str">
        <f t="shared" si="42"/>
        <v/>
      </c>
      <c r="J697" s="140"/>
      <c r="K697" s="140"/>
      <c r="L697" s="74" t="str">
        <f>IF(AND(C697="Abierto",D697="Urgente"),A697,"")</f>
        <v/>
      </c>
      <c r="M697" s="74" t="str">
        <f ca="1">IF(AND(C697="Abierto",D697="Urgente"),TODAY()-E697,"")</f>
        <v/>
      </c>
      <c r="N697" s="74" t="str">
        <f>IF(AND(C697="Abierto",D697="Urgente"),RANK(M697,$M$13:$M$767,0)+COUNTIF($M$13:M697,M697)-1,"")</f>
        <v/>
      </c>
      <c r="O697" s="74" t="str">
        <f>IF(AND(C697="Abierto",D697="Alta"),A697,"")</f>
        <v/>
      </c>
      <c r="P697" s="74" t="str">
        <f ca="1">IF(AND(C697="Abierto",D697="Alta"),TODAY()-E697,"")</f>
        <v/>
      </c>
      <c r="Q697" s="74" t="str">
        <f>IF(AND(C697="Abierto",D697="Alta"),RANK(P697,$P$13:$P$767,0)+COUNTIF($P$13:P697,P697)-1+MAX(N:N),"")</f>
        <v/>
      </c>
      <c r="R697" s="74" t="str">
        <f>IF(AND(C697="Abierto",D697="Media"),A697,"")</f>
        <v/>
      </c>
      <c r="S697" s="74" t="str">
        <f ca="1">IF(AND(C697="Abierto",D697="Media"),TODAY()-E697,"")</f>
        <v/>
      </c>
      <c r="T697" s="74" t="str">
        <f>IF(AND(C697="Abierto",D697="Media"),RANK(S697,$S$13:$S$767,0)+COUNTIF($S$13:S697,S697)-1+MAX(N:N,Q:Q),"")</f>
        <v/>
      </c>
      <c r="U697" s="74" t="str">
        <f>IF(AND(C697="Abierto",D697="Baja"),A697,"")</f>
        <v/>
      </c>
      <c r="V697" s="74" t="str">
        <f ca="1">IF(AND(C697="Abierto",D697="Baja"),TODAY()-E697,"")</f>
        <v/>
      </c>
      <c r="W697" s="74" t="str">
        <f>IF(AND(C697="Abierto",D697="Baja"),RANK(V697,$V$13:$V$767,0)+COUNTIF($V$13:V697,V697)-1+MAX(N:N,Q:Q,T:T),"")</f>
        <v/>
      </c>
      <c r="X697" s="139" t="str">
        <f>IF(OR(C697="Resuelto",C697=""),"",SUM(N697,Q697,T697,W697))</f>
        <v/>
      </c>
      <c r="Y697" s="139" t="str">
        <f>IF(OR(C697="Resuelto",C697=""),"",SUM(M697,P697,S697,V697))</f>
        <v/>
      </c>
      <c r="Z697" s="139" t="str">
        <f>IF(OR(C697="Resuelto",C697=""),"",SUM(L697,O697,R697,U697))</f>
        <v/>
      </c>
      <c r="AA697" s="28">
        <v>926</v>
      </c>
      <c r="AB697" s="28" t="str">
        <f t="shared" ca="1" si="39"/>
        <v/>
      </c>
      <c r="AC697" s="75" t="str">
        <f t="shared" ca="1" si="40"/>
        <v/>
      </c>
      <c r="AH697" s="78" t="str">
        <f>IF(AI697="","",MAX($AH$5:AH696)+1)</f>
        <v/>
      </c>
      <c r="AI697" s="53" t="str">
        <f>IF(G696="","",IF(COUNTIF($AI$11:AI696,G696)=0,G696,""))</f>
        <v/>
      </c>
      <c r="AJ697" s="53" t="str">
        <f t="shared" si="41"/>
        <v/>
      </c>
      <c r="AK697" s="135"/>
    </row>
    <row r="698" spans="1:37" x14ac:dyDescent="0.25">
      <c r="A698" s="136"/>
      <c r="B698" s="136"/>
      <c r="C698" s="136"/>
      <c r="D698" s="136"/>
      <c r="E698" s="137"/>
      <c r="F698" s="137"/>
      <c r="G698" s="136"/>
      <c r="H698" s="137"/>
      <c r="I698" s="140" t="str">
        <f t="shared" si="42"/>
        <v/>
      </c>
      <c r="J698" s="140"/>
      <c r="K698" s="140"/>
      <c r="L698" s="74" t="str">
        <f>IF(AND(C698="Abierto",D698="Urgente"),A698,"")</f>
        <v/>
      </c>
      <c r="M698" s="74" t="str">
        <f ca="1">IF(AND(C698="Abierto",D698="Urgente"),TODAY()-E698,"")</f>
        <v/>
      </c>
      <c r="N698" s="74" t="str">
        <f>IF(AND(C698="Abierto",D698="Urgente"),RANK(M698,$M$13:$M$767,0)+COUNTIF($M$13:M698,M698)-1,"")</f>
        <v/>
      </c>
      <c r="O698" s="74" t="str">
        <f>IF(AND(C698="Abierto",D698="Alta"),A698,"")</f>
        <v/>
      </c>
      <c r="P698" s="74" t="str">
        <f ca="1">IF(AND(C698="Abierto",D698="Alta"),TODAY()-E698,"")</f>
        <v/>
      </c>
      <c r="Q698" s="74" t="str">
        <f>IF(AND(C698="Abierto",D698="Alta"),RANK(P698,$P$13:$P$767,0)+COUNTIF($P$13:P698,P698)-1+MAX(N:N),"")</f>
        <v/>
      </c>
      <c r="R698" s="74" t="str">
        <f>IF(AND(C698="Abierto",D698="Media"),A698,"")</f>
        <v/>
      </c>
      <c r="S698" s="74" t="str">
        <f ca="1">IF(AND(C698="Abierto",D698="Media"),TODAY()-E698,"")</f>
        <v/>
      </c>
      <c r="T698" s="74" t="str">
        <f>IF(AND(C698="Abierto",D698="Media"),RANK(S698,$S$13:$S$767,0)+COUNTIF($S$13:S698,S698)-1+MAX(N:N,Q:Q),"")</f>
        <v/>
      </c>
      <c r="U698" s="74" t="str">
        <f>IF(AND(C698="Abierto",D698="Baja"),A698,"")</f>
        <v/>
      </c>
      <c r="V698" s="74" t="str">
        <f ca="1">IF(AND(C698="Abierto",D698="Baja"),TODAY()-E698,"")</f>
        <v/>
      </c>
      <c r="W698" s="74" t="str">
        <f>IF(AND(C698="Abierto",D698="Baja"),RANK(V698,$V$13:$V$767,0)+COUNTIF($V$13:V698,V698)-1+MAX(N:N,Q:Q,T:T),"")</f>
        <v/>
      </c>
      <c r="X698" s="139" t="str">
        <f>IF(OR(C698="Resuelto",C698=""),"",SUM(N698,Q698,T698,W698))</f>
        <v/>
      </c>
      <c r="Y698" s="139" t="str">
        <f>IF(OR(C698="Resuelto",C698=""),"",SUM(M698,P698,S698,V698))</f>
        <v/>
      </c>
      <c r="Z698" s="139" t="str">
        <f>IF(OR(C698="Resuelto",C698=""),"",SUM(L698,O698,R698,U698))</f>
        <v/>
      </c>
      <c r="AA698" s="28">
        <v>927</v>
      </c>
      <c r="AB698" s="28" t="str">
        <f t="shared" ca="1" si="39"/>
        <v/>
      </c>
      <c r="AC698" s="75" t="str">
        <f t="shared" ca="1" si="40"/>
        <v/>
      </c>
      <c r="AH698" s="78" t="str">
        <f>IF(AI698="","",MAX($AH$5:AH697)+1)</f>
        <v/>
      </c>
      <c r="AI698" s="53" t="str">
        <f>IF(G697="","",IF(COUNTIF($AI$11:AI697,G697)=0,G697,""))</f>
        <v/>
      </c>
      <c r="AJ698" s="53" t="str">
        <f t="shared" si="41"/>
        <v/>
      </c>
      <c r="AK698" s="135"/>
    </row>
    <row r="699" spans="1:37" x14ac:dyDescent="0.25">
      <c r="A699" s="136"/>
      <c r="B699" s="136"/>
      <c r="C699" s="136"/>
      <c r="D699" s="136"/>
      <c r="E699" s="137"/>
      <c r="F699" s="137"/>
      <c r="G699" s="136"/>
      <c r="H699" s="137"/>
      <c r="I699" s="140" t="str">
        <f t="shared" si="42"/>
        <v/>
      </c>
      <c r="J699" s="140"/>
      <c r="K699" s="140"/>
      <c r="L699" s="74" t="str">
        <f>IF(AND(C699="Abierto",D699="Urgente"),A699,"")</f>
        <v/>
      </c>
      <c r="M699" s="74" t="str">
        <f ca="1">IF(AND(C699="Abierto",D699="Urgente"),TODAY()-E699,"")</f>
        <v/>
      </c>
      <c r="N699" s="74" t="str">
        <f>IF(AND(C699="Abierto",D699="Urgente"),RANK(M699,$M$13:$M$767,0)+COUNTIF($M$13:M699,M699)-1,"")</f>
        <v/>
      </c>
      <c r="O699" s="74" t="str">
        <f>IF(AND(C699="Abierto",D699="Alta"),A699,"")</f>
        <v/>
      </c>
      <c r="P699" s="74" t="str">
        <f ca="1">IF(AND(C699="Abierto",D699="Alta"),TODAY()-E699,"")</f>
        <v/>
      </c>
      <c r="Q699" s="74" t="str">
        <f>IF(AND(C699="Abierto",D699="Alta"),RANK(P699,$P$13:$P$767,0)+COUNTIF($P$13:P699,P699)-1+MAX(N:N),"")</f>
        <v/>
      </c>
      <c r="R699" s="74" t="str">
        <f>IF(AND(C699="Abierto",D699="Media"),A699,"")</f>
        <v/>
      </c>
      <c r="S699" s="74" t="str">
        <f ca="1">IF(AND(C699="Abierto",D699="Media"),TODAY()-E699,"")</f>
        <v/>
      </c>
      <c r="T699" s="74" t="str">
        <f>IF(AND(C699="Abierto",D699="Media"),RANK(S699,$S$13:$S$767,0)+COUNTIF($S$13:S699,S699)-1+MAX(N:N,Q:Q),"")</f>
        <v/>
      </c>
      <c r="U699" s="74" t="str">
        <f>IF(AND(C699="Abierto",D699="Baja"),A699,"")</f>
        <v/>
      </c>
      <c r="V699" s="74" t="str">
        <f ca="1">IF(AND(C699="Abierto",D699="Baja"),TODAY()-E699,"")</f>
        <v/>
      </c>
      <c r="W699" s="74" t="str">
        <f>IF(AND(C699="Abierto",D699="Baja"),RANK(V699,$V$13:$V$767,0)+COUNTIF($V$13:V699,V699)-1+MAX(N:N,Q:Q,T:T),"")</f>
        <v/>
      </c>
      <c r="X699" s="139" t="str">
        <f>IF(OR(C699="Resuelto",C699=""),"",SUM(N699,Q699,T699,W699))</f>
        <v/>
      </c>
      <c r="Y699" s="139" t="str">
        <f>IF(OR(C699="Resuelto",C699=""),"",SUM(M699,P699,S699,V699))</f>
        <v/>
      </c>
      <c r="Z699" s="139" t="str">
        <f>IF(OR(C699="Resuelto",C699=""),"",SUM(L699,O699,R699,U699))</f>
        <v/>
      </c>
      <c r="AA699" s="28">
        <v>928</v>
      </c>
      <c r="AB699" s="28" t="str">
        <f t="shared" ca="1" si="39"/>
        <v/>
      </c>
      <c r="AC699" s="75" t="str">
        <f t="shared" ca="1" si="40"/>
        <v/>
      </c>
      <c r="AH699" s="78" t="str">
        <f>IF(AI699="","",MAX($AH$5:AH698)+1)</f>
        <v/>
      </c>
      <c r="AI699" s="53" t="str">
        <f>IF(G698="","",IF(COUNTIF($AI$11:AI698,G698)=0,G698,""))</f>
        <v/>
      </c>
      <c r="AJ699" s="53" t="str">
        <f t="shared" si="41"/>
        <v/>
      </c>
      <c r="AK699" s="135"/>
    </row>
    <row r="700" spans="1:37" x14ac:dyDescent="0.25">
      <c r="A700" s="136"/>
      <c r="B700" s="136"/>
      <c r="C700" s="136"/>
      <c r="D700" s="136"/>
      <c r="E700" s="137"/>
      <c r="F700" s="137"/>
      <c r="G700" s="136"/>
      <c r="H700" s="137"/>
      <c r="I700" s="140" t="str">
        <f t="shared" si="42"/>
        <v/>
      </c>
      <c r="J700" s="140"/>
      <c r="K700" s="140"/>
      <c r="L700" s="74" t="str">
        <f>IF(AND(C700="Abierto",D700="Urgente"),A700,"")</f>
        <v/>
      </c>
      <c r="M700" s="74" t="str">
        <f ca="1">IF(AND(C700="Abierto",D700="Urgente"),TODAY()-E700,"")</f>
        <v/>
      </c>
      <c r="N700" s="74" t="str">
        <f>IF(AND(C700="Abierto",D700="Urgente"),RANK(M700,$M$13:$M$767,0)+COUNTIF($M$13:M700,M700)-1,"")</f>
        <v/>
      </c>
      <c r="O700" s="74" t="str">
        <f>IF(AND(C700="Abierto",D700="Alta"),A700,"")</f>
        <v/>
      </c>
      <c r="P700" s="74" t="str">
        <f ca="1">IF(AND(C700="Abierto",D700="Alta"),TODAY()-E700,"")</f>
        <v/>
      </c>
      <c r="Q700" s="74" t="str">
        <f>IF(AND(C700="Abierto",D700="Alta"),RANK(P700,$P$13:$P$767,0)+COUNTIF($P$13:P700,P700)-1+MAX(N:N),"")</f>
        <v/>
      </c>
      <c r="R700" s="74" t="str">
        <f>IF(AND(C700="Abierto",D700="Media"),A700,"")</f>
        <v/>
      </c>
      <c r="S700" s="74" t="str">
        <f ca="1">IF(AND(C700="Abierto",D700="Media"),TODAY()-E700,"")</f>
        <v/>
      </c>
      <c r="T700" s="74" t="str">
        <f>IF(AND(C700="Abierto",D700="Media"),RANK(S700,$S$13:$S$767,0)+COUNTIF($S$13:S700,S700)-1+MAX(N:N,Q:Q),"")</f>
        <v/>
      </c>
      <c r="U700" s="74" t="str">
        <f>IF(AND(C700="Abierto",D700="Baja"),A700,"")</f>
        <v/>
      </c>
      <c r="V700" s="74" t="str">
        <f ca="1">IF(AND(C700="Abierto",D700="Baja"),TODAY()-E700,"")</f>
        <v/>
      </c>
      <c r="W700" s="74" t="str">
        <f>IF(AND(C700="Abierto",D700="Baja"),RANK(V700,$V$13:$V$767,0)+COUNTIF($V$13:V700,V700)-1+MAX(N:N,Q:Q,T:T),"")</f>
        <v/>
      </c>
      <c r="X700" s="139" t="str">
        <f>IF(OR(C700="Resuelto",C700=""),"",SUM(N700,Q700,T700,W700))</f>
        <v/>
      </c>
      <c r="Y700" s="139" t="str">
        <f>IF(OR(C700="Resuelto",C700=""),"",SUM(M700,P700,S700,V700))</f>
        <v/>
      </c>
      <c r="Z700" s="139" t="str">
        <f>IF(OR(C700="Resuelto",C700=""),"",SUM(L700,O700,R700,U700))</f>
        <v/>
      </c>
      <c r="AA700" s="28">
        <v>929</v>
      </c>
      <c r="AB700" s="28" t="str">
        <f t="shared" ca="1" si="39"/>
        <v/>
      </c>
      <c r="AC700" s="75" t="str">
        <f t="shared" ca="1" si="40"/>
        <v/>
      </c>
      <c r="AH700" s="78" t="str">
        <f>IF(AI700="","",MAX($AH$5:AH699)+1)</f>
        <v/>
      </c>
      <c r="AI700" s="53" t="str">
        <f>IF(G699="","",IF(COUNTIF($AI$11:AI699,G699)=0,G699,""))</f>
        <v/>
      </c>
      <c r="AJ700" s="53" t="str">
        <f t="shared" si="41"/>
        <v/>
      </c>
      <c r="AK700" s="135"/>
    </row>
    <row r="701" spans="1:37" x14ac:dyDescent="0.25">
      <c r="A701" s="136"/>
      <c r="B701" s="136"/>
      <c r="C701" s="136"/>
      <c r="D701" s="136"/>
      <c r="E701" s="137"/>
      <c r="F701" s="137"/>
      <c r="G701" s="136"/>
      <c r="H701" s="137"/>
      <c r="I701" s="140" t="str">
        <f t="shared" si="42"/>
        <v/>
      </c>
      <c r="J701" s="140"/>
      <c r="K701" s="140"/>
      <c r="L701" s="74" t="str">
        <f>IF(AND(C701="Abierto",D701="Urgente"),A701,"")</f>
        <v/>
      </c>
      <c r="M701" s="74" t="str">
        <f ca="1">IF(AND(C701="Abierto",D701="Urgente"),TODAY()-E701,"")</f>
        <v/>
      </c>
      <c r="N701" s="74" t="str">
        <f>IF(AND(C701="Abierto",D701="Urgente"),RANK(M701,$M$13:$M$767,0)+COUNTIF($M$13:M701,M701)-1,"")</f>
        <v/>
      </c>
      <c r="O701" s="74" t="str">
        <f>IF(AND(C701="Abierto",D701="Alta"),A701,"")</f>
        <v/>
      </c>
      <c r="P701" s="74" t="str">
        <f ca="1">IF(AND(C701="Abierto",D701="Alta"),TODAY()-E701,"")</f>
        <v/>
      </c>
      <c r="Q701" s="74" t="str">
        <f>IF(AND(C701="Abierto",D701="Alta"),RANK(P701,$P$13:$P$767,0)+COUNTIF($P$13:P701,P701)-1+MAX(N:N),"")</f>
        <v/>
      </c>
      <c r="R701" s="74" t="str">
        <f>IF(AND(C701="Abierto",D701="Media"),A701,"")</f>
        <v/>
      </c>
      <c r="S701" s="74" t="str">
        <f ca="1">IF(AND(C701="Abierto",D701="Media"),TODAY()-E701,"")</f>
        <v/>
      </c>
      <c r="T701" s="74" t="str">
        <f>IF(AND(C701="Abierto",D701="Media"),RANK(S701,$S$13:$S$767,0)+COUNTIF($S$13:S701,S701)-1+MAX(N:N,Q:Q),"")</f>
        <v/>
      </c>
      <c r="U701" s="74" t="str">
        <f>IF(AND(C701="Abierto",D701="Baja"),A701,"")</f>
        <v/>
      </c>
      <c r="V701" s="74" t="str">
        <f ca="1">IF(AND(C701="Abierto",D701="Baja"),TODAY()-E701,"")</f>
        <v/>
      </c>
      <c r="W701" s="74" t="str">
        <f>IF(AND(C701="Abierto",D701="Baja"),RANK(V701,$V$13:$V$767,0)+COUNTIF($V$13:V701,V701)-1+MAX(N:N,Q:Q,T:T),"")</f>
        <v/>
      </c>
      <c r="X701" s="139" t="str">
        <f>IF(OR(C701="Resuelto",C701=""),"",SUM(N701,Q701,T701,W701))</f>
        <v/>
      </c>
      <c r="Y701" s="139" t="str">
        <f>IF(OR(C701="Resuelto",C701=""),"",SUM(M701,P701,S701,V701))</f>
        <v/>
      </c>
      <c r="Z701" s="139" t="str">
        <f>IF(OR(C701="Resuelto",C701=""),"",SUM(L701,O701,R701,U701))</f>
        <v/>
      </c>
      <c r="AA701" s="28">
        <v>930</v>
      </c>
      <c r="AB701" s="28" t="str">
        <f t="shared" ref="AB701:AB764" ca="1" si="43">IF(ISNA(VLOOKUP(AA701,$X$13:$Z$764,3,FALSE))=TRUE,"",VLOOKUP(AA701,$X$13:$Z$764,3,FALSE))</f>
        <v/>
      </c>
      <c r="AC701" s="75" t="str">
        <f t="shared" ref="AC701:AC764" ca="1" si="44">IF(ISNA(VLOOKUP(AA701,$X$13:$Z$764,2,FALSE))=TRUE,"",VLOOKUP(AA701,$X$13:$Z$764,2,FALSE))</f>
        <v/>
      </c>
      <c r="AH701" s="78" t="str">
        <f>IF(AI701="","",MAX($AH$5:AH700)+1)</f>
        <v/>
      </c>
      <c r="AI701" s="53" t="str">
        <f>IF(G700="","",IF(COUNTIF($AI$11:AI700,G700)=0,G700,""))</f>
        <v/>
      </c>
      <c r="AJ701" s="53" t="str">
        <f t="shared" ref="AJ701:AJ764" si="45">IF(ISNA(VLOOKUP(AA701,$AH$13:$AI$764,2,FALSE))=TRUE,"",VLOOKUP(AA701,$AH$13:$AI$764,2,FALSE))</f>
        <v/>
      </c>
      <c r="AK701" s="135"/>
    </row>
    <row r="702" spans="1:37" x14ac:dyDescent="0.25">
      <c r="A702" s="136"/>
      <c r="B702" s="136"/>
      <c r="C702" s="136"/>
      <c r="D702" s="136"/>
      <c r="E702" s="137"/>
      <c r="F702" s="137"/>
      <c r="G702" s="136"/>
      <c r="H702" s="137"/>
      <c r="I702" s="140" t="str">
        <f t="shared" si="42"/>
        <v/>
      </c>
      <c r="J702" s="140"/>
      <c r="K702" s="140"/>
      <c r="L702" s="74" t="str">
        <f>IF(AND(C702="Abierto",D702="Urgente"),A702,"")</f>
        <v/>
      </c>
      <c r="M702" s="74" t="str">
        <f ca="1">IF(AND(C702="Abierto",D702="Urgente"),TODAY()-E702,"")</f>
        <v/>
      </c>
      <c r="N702" s="74" t="str">
        <f>IF(AND(C702="Abierto",D702="Urgente"),RANK(M702,$M$13:$M$767,0)+COUNTIF($M$13:M702,M702)-1,"")</f>
        <v/>
      </c>
      <c r="O702" s="74" t="str">
        <f>IF(AND(C702="Abierto",D702="Alta"),A702,"")</f>
        <v/>
      </c>
      <c r="P702" s="74" t="str">
        <f ca="1">IF(AND(C702="Abierto",D702="Alta"),TODAY()-E702,"")</f>
        <v/>
      </c>
      <c r="Q702" s="74" t="str">
        <f>IF(AND(C702="Abierto",D702="Alta"),RANK(P702,$P$13:$P$767,0)+COUNTIF($P$13:P702,P702)-1+MAX(N:N),"")</f>
        <v/>
      </c>
      <c r="R702" s="74" t="str">
        <f>IF(AND(C702="Abierto",D702="Media"),A702,"")</f>
        <v/>
      </c>
      <c r="S702" s="74" t="str">
        <f ca="1">IF(AND(C702="Abierto",D702="Media"),TODAY()-E702,"")</f>
        <v/>
      </c>
      <c r="T702" s="74" t="str">
        <f>IF(AND(C702="Abierto",D702="Media"),RANK(S702,$S$13:$S$767,0)+COUNTIF($S$13:S702,S702)-1+MAX(N:N,Q:Q),"")</f>
        <v/>
      </c>
      <c r="U702" s="74" t="str">
        <f>IF(AND(C702="Abierto",D702="Baja"),A702,"")</f>
        <v/>
      </c>
      <c r="V702" s="74" t="str">
        <f ca="1">IF(AND(C702="Abierto",D702="Baja"),TODAY()-E702,"")</f>
        <v/>
      </c>
      <c r="W702" s="74" t="str">
        <f>IF(AND(C702="Abierto",D702="Baja"),RANK(V702,$V$13:$V$767,0)+COUNTIF($V$13:V702,V702)-1+MAX(N:N,Q:Q,T:T),"")</f>
        <v/>
      </c>
      <c r="X702" s="139" t="str">
        <f>IF(OR(C702="Resuelto",C702=""),"",SUM(N702,Q702,T702,W702))</f>
        <v/>
      </c>
      <c r="Y702" s="139" t="str">
        <f>IF(OR(C702="Resuelto",C702=""),"",SUM(M702,P702,S702,V702))</f>
        <v/>
      </c>
      <c r="Z702" s="139" t="str">
        <f>IF(OR(C702="Resuelto",C702=""),"",SUM(L702,O702,R702,U702))</f>
        <v/>
      </c>
      <c r="AA702" s="28">
        <v>931</v>
      </c>
      <c r="AB702" s="28" t="str">
        <f t="shared" ca="1" si="43"/>
        <v/>
      </c>
      <c r="AC702" s="75" t="str">
        <f t="shared" ca="1" si="44"/>
        <v/>
      </c>
      <c r="AH702" s="78" t="str">
        <f>IF(AI702="","",MAX($AH$5:AH701)+1)</f>
        <v/>
      </c>
      <c r="AI702" s="53" t="str">
        <f>IF(G701="","",IF(COUNTIF($AI$11:AI701,G701)=0,G701,""))</f>
        <v/>
      </c>
      <c r="AJ702" s="53" t="str">
        <f t="shared" si="45"/>
        <v/>
      </c>
      <c r="AK702" s="135"/>
    </row>
    <row r="703" spans="1:37" x14ac:dyDescent="0.25">
      <c r="A703" s="136"/>
      <c r="B703" s="136"/>
      <c r="C703" s="136"/>
      <c r="D703" s="136"/>
      <c r="E703" s="137"/>
      <c r="F703" s="137"/>
      <c r="G703" s="136"/>
      <c r="H703" s="137"/>
      <c r="I703" s="140" t="str">
        <f t="shared" si="42"/>
        <v/>
      </c>
      <c r="J703" s="140"/>
      <c r="K703" s="140"/>
      <c r="L703" s="74" t="str">
        <f>IF(AND(C703="Abierto",D703="Urgente"),A703,"")</f>
        <v/>
      </c>
      <c r="M703" s="74" t="str">
        <f ca="1">IF(AND(C703="Abierto",D703="Urgente"),TODAY()-E703,"")</f>
        <v/>
      </c>
      <c r="N703" s="74" t="str">
        <f>IF(AND(C703="Abierto",D703="Urgente"),RANK(M703,$M$13:$M$767,0)+COUNTIF($M$13:M703,M703)-1,"")</f>
        <v/>
      </c>
      <c r="O703" s="74" t="str">
        <f>IF(AND(C703="Abierto",D703="Alta"),A703,"")</f>
        <v/>
      </c>
      <c r="P703" s="74" t="str">
        <f ca="1">IF(AND(C703="Abierto",D703="Alta"),TODAY()-E703,"")</f>
        <v/>
      </c>
      <c r="Q703" s="74" t="str">
        <f>IF(AND(C703="Abierto",D703="Alta"),RANK(P703,$P$13:$P$767,0)+COUNTIF($P$13:P703,P703)-1+MAX(N:N),"")</f>
        <v/>
      </c>
      <c r="R703" s="74" t="str">
        <f>IF(AND(C703="Abierto",D703="Media"),A703,"")</f>
        <v/>
      </c>
      <c r="S703" s="74" t="str">
        <f ca="1">IF(AND(C703="Abierto",D703="Media"),TODAY()-E703,"")</f>
        <v/>
      </c>
      <c r="T703" s="74" t="str">
        <f>IF(AND(C703="Abierto",D703="Media"),RANK(S703,$S$13:$S$767,0)+COUNTIF($S$13:S703,S703)-1+MAX(N:N,Q:Q),"")</f>
        <v/>
      </c>
      <c r="U703" s="74" t="str">
        <f>IF(AND(C703="Abierto",D703="Baja"),A703,"")</f>
        <v/>
      </c>
      <c r="V703" s="74" t="str">
        <f ca="1">IF(AND(C703="Abierto",D703="Baja"),TODAY()-E703,"")</f>
        <v/>
      </c>
      <c r="W703" s="74" t="str">
        <f>IF(AND(C703="Abierto",D703="Baja"),RANK(V703,$V$13:$V$767,0)+COUNTIF($V$13:V703,V703)-1+MAX(N:N,Q:Q,T:T),"")</f>
        <v/>
      </c>
      <c r="X703" s="139" t="str">
        <f>IF(OR(C703="Resuelto",C703=""),"",SUM(N703,Q703,T703,W703))</f>
        <v/>
      </c>
      <c r="Y703" s="139" t="str">
        <f>IF(OR(C703="Resuelto",C703=""),"",SUM(M703,P703,S703,V703))</f>
        <v/>
      </c>
      <c r="Z703" s="139" t="str">
        <f>IF(OR(C703="Resuelto",C703=""),"",SUM(L703,O703,R703,U703))</f>
        <v/>
      </c>
      <c r="AA703" s="28">
        <v>932</v>
      </c>
      <c r="AB703" s="28" t="str">
        <f t="shared" ca="1" si="43"/>
        <v/>
      </c>
      <c r="AC703" s="75" t="str">
        <f t="shared" ca="1" si="44"/>
        <v/>
      </c>
      <c r="AH703" s="78" t="str">
        <f>IF(AI703="","",MAX($AH$5:AH702)+1)</f>
        <v/>
      </c>
      <c r="AI703" s="53" t="str">
        <f>IF(G702="","",IF(COUNTIF($AI$11:AI702,G702)=0,G702,""))</f>
        <v/>
      </c>
      <c r="AJ703" s="53" t="str">
        <f t="shared" si="45"/>
        <v/>
      </c>
      <c r="AK703" s="135"/>
    </row>
    <row r="704" spans="1:37" x14ac:dyDescent="0.25">
      <c r="A704" s="136"/>
      <c r="B704" s="136"/>
      <c r="C704" s="136"/>
      <c r="D704" s="136"/>
      <c r="E704" s="137"/>
      <c r="F704" s="137"/>
      <c r="G704" s="136"/>
      <c r="H704" s="137"/>
      <c r="I704" s="140" t="str">
        <f t="shared" si="42"/>
        <v/>
      </c>
      <c r="J704" s="140"/>
      <c r="K704" s="140"/>
      <c r="L704" s="74" t="str">
        <f>IF(AND(C704="Abierto",D704="Urgente"),A704,"")</f>
        <v/>
      </c>
      <c r="M704" s="74" t="str">
        <f ca="1">IF(AND(C704="Abierto",D704="Urgente"),TODAY()-E704,"")</f>
        <v/>
      </c>
      <c r="N704" s="74" t="str">
        <f>IF(AND(C704="Abierto",D704="Urgente"),RANK(M704,$M$13:$M$767,0)+COUNTIF($M$13:M704,M704)-1,"")</f>
        <v/>
      </c>
      <c r="O704" s="74" t="str">
        <f>IF(AND(C704="Abierto",D704="Alta"),A704,"")</f>
        <v/>
      </c>
      <c r="P704" s="74" t="str">
        <f ca="1">IF(AND(C704="Abierto",D704="Alta"),TODAY()-E704,"")</f>
        <v/>
      </c>
      <c r="Q704" s="74" t="str">
        <f>IF(AND(C704="Abierto",D704="Alta"),RANK(P704,$P$13:$P$767,0)+COUNTIF($P$13:P704,P704)-1+MAX(N:N),"")</f>
        <v/>
      </c>
      <c r="R704" s="74" t="str">
        <f>IF(AND(C704="Abierto",D704="Media"),A704,"")</f>
        <v/>
      </c>
      <c r="S704" s="74" t="str">
        <f ca="1">IF(AND(C704="Abierto",D704="Media"),TODAY()-E704,"")</f>
        <v/>
      </c>
      <c r="T704" s="74" t="str">
        <f>IF(AND(C704="Abierto",D704="Media"),RANK(S704,$S$13:$S$767,0)+COUNTIF($S$13:S704,S704)-1+MAX(N:N,Q:Q),"")</f>
        <v/>
      </c>
      <c r="U704" s="74" t="str">
        <f>IF(AND(C704="Abierto",D704="Baja"),A704,"")</f>
        <v/>
      </c>
      <c r="V704" s="74" t="str">
        <f ca="1">IF(AND(C704="Abierto",D704="Baja"),TODAY()-E704,"")</f>
        <v/>
      </c>
      <c r="W704" s="74" t="str">
        <f>IF(AND(C704="Abierto",D704="Baja"),RANK(V704,$V$13:$V$767,0)+COUNTIF($V$13:V704,V704)-1+MAX(N:N,Q:Q,T:T),"")</f>
        <v/>
      </c>
      <c r="X704" s="139" t="str">
        <f>IF(OR(C704="Resuelto",C704=""),"",SUM(N704,Q704,T704,W704))</f>
        <v/>
      </c>
      <c r="Y704" s="139" t="str">
        <f>IF(OR(C704="Resuelto",C704=""),"",SUM(M704,P704,S704,V704))</f>
        <v/>
      </c>
      <c r="Z704" s="139" t="str">
        <f>IF(OR(C704="Resuelto",C704=""),"",SUM(L704,O704,R704,U704))</f>
        <v/>
      </c>
      <c r="AA704" s="28">
        <v>933</v>
      </c>
      <c r="AB704" s="28" t="str">
        <f t="shared" ca="1" si="43"/>
        <v/>
      </c>
      <c r="AC704" s="75" t="str">
        <f t="shared" ca="1" si="44"/>
        <v/>
      </c>
      <c r="AH704" s="78" t="str">
        <f>IF(AI704="","",MAX($AH$5:AH703)+1)</f>
        <v/>
      </c>
      <c r="AI704" s="53" t="str">
        <f>IF(G703="","",IF(COUNTIF($AI$11:AI703,G703)=0,G703,""))</f>
        <v/>
      </c>
      <c r="AJ704" s="53" t="str">
        <f t="shared" si="45"/>
        <v/>
      </c>
      <c r="AK704" s="135"/>
    </row>
    <row r="705" spans="1:37" x14ac:dyDescent="0.25">
      <c r="A705" s="136"/>
      <c r="B705" s="136"/>
      <c r="C705" s="136"/>
      <c r="D705" s="136"/>
      <c r="E705" s="137"/>
      <c r="F705" s="137"/>
      <c r="G705" s="136"/>
      <c r="H705" s="137"/>
      <c r="I705" s="140" t="str">
        <f t="shared" si="42"/>
        <v/>
      </c>
      <c r="J705" s="140"/>
      <c r="K705" s="140"/>
      <c r="L705" s="74" t="str">
        <f>IF(AND(C705="Abierto",D705="Urgente"),A705,"")</f>
        <v/>
      </c>
      <c r="M705" s="74" t="str">
        <f ca="1">IF(AND(C705="Abierto",D705="Urgente"),TODAY()-E705,"")</f>
        <v/>
      </c>
      <c r="N705" s="74" t="str">
        <f>IF(AND(C705="Abierto",D705="Urgente"),RANK(M705,$M$13:$M$767,0)+COUNTIF($M$13:M705,M705)-1,"")</f>
        <v/>
      </c>
      <c r="O705" s="74" t="str">
        <f>IF(AND(C705="Abierto",D705="Alta"),A705,"")</f>
        <v/>
      </c>
      <c r="P705" s="74" t="str">
        <f ca="1">IF(AND(C705="Abierto",D705="Alta"),TODAY()-E705,"")</f>
        <v/>
      </c>
      <c r="Q705" s="74" t="str">
        <f>IF(AND(C705="Abierto",D705="Alta"),RANK(P705,$P$13:$P$767,0)+COUNTIF($P$13:P705,P705)-1+MAX(N:N),"")</f>
        <v/>
      </c>
      <c r="R705" s="74" t="str">
        <f>IF(AND(C705="Abierto",D705="Media"),A705,"")</f>
        <v/>
      </c>
      <c r="S705" s="74" t="str">
        <f ca="1">IF(AND(C705="Abierto",D705="Media"),TODAY()-E705,"")</f>
        <v/>
      </c>
      <c r="T705" s="74" t="str">
        <f>IF(AND(C705="Abierto",D705="Media"),RANK(S705,$S$13:$S$767,0)+COUNTIF($S$13:S705,S705)-1+MAX(N:N,Q:Q),"")</f>
        <v/>
      </c>
      <c r="U705" s="74" t="str">
        <f>IF(AND(C705="Abierto",D705="Baja"),A705,"")</f>
        <v/>
      </c>
      <c r="V705" s="74" t="str">
        <f ca="1">IF(AND(C705="Abierto",D705="Baja"),TODAY()-E705,"")</f>
        <v/>
      </c>
      <c r="W705" s="74" t="str">
        <f>IF(AND(C705="Abierto",D705="Baja"),RANK(V705,$V$13:$V$767,0)+COUNTIF($V$13:V705,V705)-1+MAX(N:N,Q:Q,T:T),"")</f>
        <v/>
      </c>
      <c r="X705" s="139" t="str">
        <f>IF(OR(C705="Resuelto",C705=""),"",SUM(N705,Q705,T705,W705))</f>
        <v/>
      </c>
      <c r="Y705" s="139" t="str">
        <f>IF(OR(C705="Resuelto",C705=""),"",SUM(M705,P705,S705,V705))</f>
        <v/>
      </c>
      <c r="Z705" s="139" t="str">
        <f>IF(OR(C705="Resuelto",C705=""),"",SUM(L705,O705,R705,U705))</f>
        <v/>
      </c>
      <c r="AA705" s="28">
        <v>934</v>
      </c>
      <c r="AB705" s="28" t="str">
        <f t="shared" ca="1" si="43"/>
        <v/>
      </c>
      <c r="AC705" s="75" t="str">
        <f t="shared" ca="1" si="44"/>
        <v/>
      </c>
      <c r="AH705" s="78" t="str">
        <f>IF(AI705="","",MAX($AH$5:AH704)+1)</f>
        <v/>
      </c>
      <c r="AI705" s="53" t="str">
        <f>IF(G704="","",IF(COUNTIF($AI$11:AI704,G704)=0,G704,""))</f>
        <v/>
      </c>
      <c r="AJ705" s="53" t="str">
        <f t="shared" si="45"/>
        <v/>
      </c>
      <c r="AK705" s="135"/>
    </row>
    <row r="706" spans="1:37" x14ac:dyDescent="0.25">
      <c r="A706" s="136"/>
      <c r="B706" s="136"/>
      <c r="C706" s="136"/>
      <c r="D706" s="136"/>
      <c r="E706" s="137"/>
      <c r="F706" s="137"/>
      <c r="G706" s="136"/>
      <c r="H706" s="137"/>
      <c r="I706" s="140" t="str">
        <f t="shared" si="42"/>
        <v/>
      </c>
      <c r="J706" s="140"/>
      <c r="K706" s="140"/>
      <c r="L706" s="74" t="str">
        <f>IF(AND(C706="Abierto",D706="Urgente"),A706,"")</f>
        <v/>
      </c>
      <c r="M706" s="74" t="str">
        <f ca="1">IF(AND(C706="Abierto",D706="Urgente"),TODAY()-E706,"")</f>
        <v/>
      </c>
      <c r="N706" s="74" t="str">
        <f>IF(AND(C706="Abierto",D706="Urgente"),RANK(M706,$M$13:$M$767,0)+COUNTIF($M$13:M706,M706)-1,"")</f>
        <v/>
      </c>
      <c r="O706" s="74" t="str">
        <f>IF(AND(C706="Abierto",D706="Alta"),A706,"")</f>
        <v/>
      </c>
      <c r="P706" s="74" t="str">
        <f ca="1">IF(AND(C706="Abierto",D706="Alta"),TODAY()-E706,"")</f>
        <v/>
      </c>
      <c r="Q706" s="74" t="str">
        <f>IF(AND(C706="Abierto",D706="Alta"),RANK(P706,$P$13:$P$767,0)+COUNTIF($P$13:P706,P706)-1+MAX(N:N),"")</f>
        <v/>
      </c>
      <c r="R706" s="74" t="str">
        <f>IF(AND(C706="Abierto",D706="Media"),A706,"")</f>
        <v/>
      </c>
      <c r="S706" s="74" t="str">
        <f ca="1">IF(AND(C706="Abierto",D706="Media"),TODAY()-E706,"")</f>
        <v/>
      </c>
      <c r="T706" s="74" t="str">
        <f>IF(AND(C706="Abierto",D706="Media"),RANK(S706,$S$13:$S$767,0)+COUNTIF($S$13:S706,S706)-1+MAX(N:N,Q:Q),"")</f>
        <v/>
      </c>
      <c r="U706" s="74" t="str">
        <f>IF(AND(C706="Abierto",D706="Baja"),A706,"")</f>
        <v/>
      </c>
      <c r="V706" s="74" t="str">
        <f ca="1">IF(AND(C706="Abierto",D706="Baja"),TODAY()-E706,"")</f>
        <v/>
      </c>
      <c r="W706" s="74" t="str">
        <f>IF(AND(C706="Abierto",D706="Baja"),RANK(V706,$V$13:$V$767,0)+COUNTIF($V$13:V706,V706)-1+MAX(N:N,Q:Q,T:T),"")</f>
        <v/>
      </c>
      <c r="X706" s="139" t="str">
        <f>IF(OR(C706="Resuelto",C706=""),"",SUM(N706,Q706,T706,W706))</f>
        <v/>
      </c>
      <c r="Y706" s="139" t="str">
        <f>IF(OR(C706="Resuelto",C706=""),"",SUM(M706,P706,S706,V706))</f>
        <v/>
      </c>
      <c r="Z706" s="139" t="str">
        <f>IF(OR(C706="Resuelto",C706=""),"",SUM(L706,O706,R706,U706))</f>
        <v/>
      </c>
      <c r="AA706" s="28">
        <v>935</v>
      </c>
      <c r="AB706" s="28" t="str">
        <f t="shared" ca="1" si="43"/>
        <v/>
      </c>
      <c r="AC706" s="75" t="str">
        <f t="shared" ca="1" si="44"/>
        <v/>
      </c>
      <c r="AH706" s="78" t="str">
        <f>IF(AI706="","",MAX($AH$5:AH705)+1)</f>
        <v/>
      </c>
      <c r="AI706" s="53" t="str">
        <f>IF(G705="","",IF(COUNTIF($AI$11:AI705,G705)=0,G705,""))</f>
        <v/>
      </c>
      <c r="AJ706" s="53" t="str">
        <f t="shared" si="45"/>
        <v/>
      </c>
      <c r="AK706" s="135"/>
    </row>
    <row r="707" spans="1:37" x14ac:dyDescent="0.25">
      <c r="A707" s="136"/>
      <c r="B707" s="136"/>
      <c r="C707" s="136"/>
      <c r="D707" s="136"/>
      <c r="E707" s="137"/>
      <c r="F707" s="137"/>
      <c r="G707" s="136"/>
      <c r="H707" s="137"/>
      <c r="I707" s="140" t="str">
        <f t="shared" si="42"/>
        <v/>
      </c>
      <c r="J707" s="140"/>
      <c r="K707" s="140"/>
      <c r="L707" s="74" t="str">
        <f>IF(AND(C707="Abierto",D707="Urgente"),A707,"")</f>
        <v/>
      </c>
      <c r="M707" s="74" t="str">
        <f ca="1">IF(AND(C707="Abierto",D707="Urgente"),TODAY()-E707,"")</f>
        <v/>
      </c>
      <c r="N707" s="74" t="str">
        <f>IF(AND(C707="Abierto",D707="Urgente"),RANK(M707,$M$13:$M$767,0)+COUNTIF($M$13:M707,M707)-1,"")</f>
        <v/>
      </c>
      <c r="O707" s="74" t="str">
        <f>IF(AND(C707="Abierto",D707="Alta"),A707,"")</f>
        <v/>
      </c>
      <c r="P707" s="74" t="str">
        <f ca="1">IF(AND(C707="Abierto",D707="Alta"),TODAY()-E707,"")</f>
        <v/>
      </c>
      <c r="Q707" s="74" t="str">
        <f>IF(AND(C707="Abierto",D707="Alta"),RANK(P707,$P$13:$P$767,0)+COUNTIF($P$13:P707,P707)-1+MAX(N:N),"")</f>
        <v/>
      </c>
      <c r="R707" s="74" t="str">
        <f>IF(AND(C707="Abierto",D707="Media"),A707,"")</f>
        <v/>
      </c>
      <c r="S707" s="74" t="str">
        <f ca="1">IF(AND(C707="Abierto",D707="Media"),TODAY()-E707,"")</f>
        <v/>
      </c>
      <c r="T707" s="74" t="str">
        <f>IF(AND(C707="Abierto",D707="Media"),RANK(S707,$S$13:$S$767,0)+COUNTIF($S$13:S707,S707)-1+MAX(N:N,Q:Q),"")</f>
        <v/>
      </c>
      <c r="U707" s="74" t="str">
        <f>IF(AND(C707="Abierto",D707="Baja"),A707,"")</f>
        <v/>
      </c>
      <c r="V707" s="74" t="str">
        <f ca="1">IF(AND(C707="Abierto",D707="Baja"),TODAY()-E707,"")</f>
        <v/>
      </c>
      <c r="W707" s="74" t="str">
        <f>IF(AND(C707="Abierto",D707="Baja"),RANK(V707,$V$13:$V$767,0)+COUNTIF($V$13:V707,V707)-1+MAX(N:N,Q:Q,T:T),"")</f>
        <v/>
      </c>
      <c r="X707" s="139" t="str">
        <f>IF(OR(C707="Resuelto",C707=""),"",SUM(N707,Q707,T707,W707))</f>
        <v/>
      </c>
      <c r="Y707" s="139" t="str">
        <f>IF(OR(C707="Resuelto",C707=""),"",SUM(M707,P707,S707,V707))</f>
        <v/>
      </c>
      <c r="Z707" s="139" t="str">
        <f>IF(OR(C707="Resuelto",C707=""),"",SUM(L707,O707,R707,U707))</f>
        <v/>
      </c>
      <c r="AA707" s="28">
        <v>936</v>
      </c>
      <c r="AB707" s="28" t="str">
        <f t="shared" ca="1" si="43"/>
        <v/>
      </c>
      <c r="AC707" s="75" t="str">
        <f t="shared" ca="1" si="44"/>
        <v/>
      </c>
      <c r="AH707" s="78" t="str">
        <f>IF(AI707="","",MAX($AH$5:AH706)+1)</f>
        <v/>
      </c>
      <c r="AI707" s="53" t="str">
        <f>IF(G706="","",IF(COUNTIF($AI$11:AI706,G706)=0,G706,""))</f>
        <v/>
      </c>
      <c r="AJ707" s="53" t="str">
        <f t="shared" si="45"/>
        <v/>
      </c>
      <c r="AK707" s="135"/>
    </row>
    <row r="708" spans="1:37" x14ac:dyDescent="0.25">
      <c r="A708" s="136"/>
      <c r="B708" s="136"/>
      <c r="C708" s="136"/>
      <c r="D708" s="136"/>
      <c r="E708" s="137"/>
      <c r="F708" s="137"/>
      <c r="G708" s="136"/>
      <c r="H708" s="137"/>
      <c r="I708" s="140" t="str">
        <f t="shared" si="42"/>
        <v/>
      </c>
      <c r="J708" s="140"/>
      <c r="K708" s="140"/>
      <c r="L708" s="74" t="str">
        <f>IF(AND(C708="Abierto",D708="Urgente"),A708,"")</f>
        <v/>
      </c>
      <c r="M708" s="74" t="str">
        <f ca="1">IF(AND(C708="Abierto",D708="Urgente"),TODAY()-E708,"")</f>
        <v/>
      </c>
      <c r="N708" s="74" t="str">
        <f>IF(AND(C708="Abierto",D708="Urgente"),RANK(M708,$M$13:$M$767,0)+COUNTIF($M$13:M708,M708)-1,"")</f>
        <v/>
      </c>
      <c r="O708" s="74" t="str">
        <f>IF(AND(C708="Abierto",D708="Alta"),A708,"")</f>
        <v/>
      </c>
      <c r="P708" s="74" t="str">
        <f ca="1">IF(AND(C708="Abierto",D708="Alta"),TODAY()-E708,"")</f>
        <v/>
      </c>
      <c r="Q708" s="74" t="str">
        <f>IF(AND(C708="Abierto",D708="Alta"),RANK(P708,$P$13:$P$767,0)+COUNTIF($P$13:P708,P708)-1+MAX(N:N),"")</f>
        <v/>
      </c>
      <c r="R708" s="74" t="str">
        <f>IF(AND(C708="Abierto",D708="Media"),A708,"")</f>
        <v/>
      </c>
      <c r="S708" s="74" t="str">
        <f ca="1">IF(AND(C708="Abierto",D708="Media"),TODAY()-E708,"")</f>
        <v/>
      </c>
      <c r="T708" s="74" t="str">
        <f>IF(AND(C708="Abierto",D708="Media"),RANK(S708,$S$13:$S$767,0)+COUNTIF($S$13:S708,S708)-1+MAX(N:N,Q:Q),"")</f>
        <v/>
      </c>
      <c r="U708" s="74" t="str">
        <f>IF(AND(C708="Abierto",D708="Baja"),A708,"")</f>
        <v/>
      </c>
      <c r="V708" s="74" t="str">
        <f ca="1">IF(AND(C708="Abierto",D708="Baja"),TODAY()-E708,"")</f>
        <v/>
      </c>
      <c r="W708" s="74" t="str">
        <f>IF(AND(C708="Abierto",D708="Baja"),RANK(V708,$V$13:$V$767,0)+COUNTIF($V$13:V708,V708)-1+MAX(N:N,Q:Q,T:T),"")</f>
        <v/>
      </c>
      <c r="X708" s="139" t="str">
        <f>IF(OR(C708="Resuelto",C708=""),"",SUM(N708,Q708,T708,W708))</f>
        <v/>
      </c>
      <c r="Y708" s="139" t="str">
        <f>IF(OR(C708="Resuelto",C708=""),"",SUM(M708,P708,S708,V708))</f>
        <v/>
      </c>
      <c r="Z708" s="139" t="str">
        <f>IF(OR(C708="Resuelto",C708=""),"",SUM(L708,O708,R708,U708))</f>
        <v/>
      </c>
      <c r="AA708" s="28">
        <v>937</v>
      </c>
      <c r="AB708" s="28" t="str">
        <f t="shared" ca="1" si="43"/>
        <v/>
      </c>
      <c r="AC708" s="75" t="str">
        <f t="shared" ca="1" si="44"/>
        <v/>
      </c>
      <c r="AH708" s="78" t="str">
        <f>IF(AI708="","",MAX($AH$5:AH707)+1)</f>
        <v/>
      </c>
      <c r="AI708" s="53" t="str">
        <f>IF(G707="","",IF(COUNTIF($AI$11:AI707,G707)=0,G707,""))</f>
        <v/>
      </c>
      <c r="AJ708" s="53" t="str">
        <f t="shared" si="45"/>
        <v/>
      </c>
      <c r="AK708" s="135"/>
    </row>
    <row r="709" spans="1:37" x14ac:dyDescent="0.25">
      <c r="A709" s="136"/>
      <c r="B709" s="136"/>
      <c r="C709" s="136"/>
      <c r="D709" s="136"/>
      <c r="E709" s="137"/>
      <c r="F709" s="137"/>
      <c r="G709" s="136"/>
      <c r="H709" s="137"/>
      <c r="I709" s="140" t="str">
        <f t="shared" si="42"/>
        <v/>
      </c>
      <c r="J709" s="140"/>
      <c r="K709" s="140"/>
      <c r="L709" s="74" t="str">
        <f>IF(AND(C709="Abierto",D709="Urgente"),A709,"")</f>
        <v/>
      </c>
      <c r="M709" s="74" t="str">
        <f ca="1">IF(AND(C709="Abierto",D709="Urgente"),TODAY()-E709,"")</f>
        <v/>
      </c>
      <c r="N709" s="74" t="str">
        <f>IF(AND(C709="Abierto",D709="Urgente"),RANK(M709,$M$13:$M$767,0)+COUNTIF($M$13:M709,M709)-1,"")</f>
        <v/>
      </c>
      <c r="O709" s="74" t="str">
        <f>IF(AND(C709="Abierto",D709="Alta"),A709,"")</f>
        <v/>
      </c>
      <c r="P709" s="74" t="str">
        <f ca="1">IF(AND(C709="Abierto",D709="Alta"),TODAY()-E709,"")</f>
        <v/>
      </c>
      <c r="Q709" s="74" t="str">
        <f>IF(AND(C709="Abierto",D709="Alta"),RANK(P709,$P$13:$P$767,0)+COUNTIF($P$13:P709,P709)-1+MAX(N:N),"")</f>
        <v/>
      </c>
      <c r="R709" s="74" t="str">
        <f>IF(AND(C709="Abierto",D709="Media"),A709,"")</f>
        <v/>
      </c>
      <c r="S709" s="74" t="str">
        <f ca="1">IF(AND(C709="Abierto",D709="Media"),TODAY()-E709,"")</f>
        <v/>
      </c>
      <c r="T709" s="74" t="str">
        <f>IF(AND(C709="Abierto",D709="Media"),RANK(S709,$S$13:$S$767,0)+COUNTIF($S$13:S709,S709)-1+MAX(N:N,Q:Q),"")</f>
        <v/>
      </c>
      <c r="U709" s="74" t="str">
        <f>IF(AND(C709="Abierto",D709="Baja"),A709,"")</f>
        <v/>
      </c>
      <c r="V709" s="74" t="str">
        <f ca="1">IF(AND(C709="Abierto",D709="Baja"),TODAY()-E709,"")</f>
        <v/>
      </c>
      <c r="W709" s="74" t="str">
        <f>IF(AND(C709="Abierto",D709="Baja"),RANK(V709,$V$13:$V$767,0)+COUNTIF($V$13:V709,V709)-1+MAX(N:N,Q:Q,T:T),"")</f>
        <v/>
      </c>
      <c r="X709" s="139" t="str">
        <f>IF(OR(C709="Resuelto",C709=""),"",SUM(N709,Q709,T709,W709))</f>
        <v/>
      </c>
      <c r="Y709" s="139" t="str">
        <f>IF(OR(C709="Resuelto",C709=""),"",SUM(M709,P709,S709,V709))</f>
        <v/>
      </c>
      <c r="Z709" s="139" t="str">
        <f>IF(OR(C709="Resuelto",C709=""),"",SUM(L709,O709,R709,U709))</f>
        <v/>
      </c>
      <c r="AA709" s="28">
        <v>938</v>
      </c>
      <c r="AB709" s="28" t="str">
        <f t="shared" ca="1" si="43"/>
        <v/>
      </c>
      <c r="AC709" s="75" t="str">
        <f t="shared" ca="1" si="44"/>
        <v/>
      </c>
      <c r="AH709" s="78" t="str">
        <f>IF(AI709="","",MAX($AH$5:AH708)+1)</f>
        <v/>
      </c>
      <c r="AI709" s="53" t="str">
        <f>IF(G708="","",IF(COUNTIF($AI$11:AI708,G708)=0,G708,""))</f>
        <v/>
      </c>
      <c r="AJ709" s="53" t="str">
        <f t="shared" si="45"/>
        <v/>
      </c>
      <c r="AK709" s="135"/>
    </row>
    <row r="710" spans="1:37" x14ac:dyDescent="0.25">
      <c r="A710" s="136"/>
      <c r="B710" s="136"/>
      <c r="C710" s="136"/>
      <c r="D710" s="136"/>
      <c r="E710" s="137"/>
      <c r="F710" s="137"/>
      <c r="G710" s="136"/>
      <c r="H710" s="137"/>
      <c r="I710" s="140" t="str">
        <f t="shared" si="42"/>
        <v/>
      </c>
      <c r="J710" s="140"/>
      <c r="K710" s="140"/>
      <c r="L710" s="74" t="str">
        <f>IF(AND(C710="Abierto",D710="Urgente"),A710,"")</f>
        <v/>
      </c>
      <c r="M710" s="74" t="str">
        <f ca="1">IF(AND(C710="Abierto",D710="Urgente"),TODAY()-E710,"")</f>
        <v/>
      </c>
      <c r="N710" s="74" t="str">
        <f>IF(AND(C710="Abierto",D710="Urgente"),RANK(M710,$M$13:$M$767,0)+COUNTIF($M$13:M710,M710)-1,"")</f>
        <v/>
      </c>
      <c r="O710" s="74" t="str">
        <f>IF(AND(C710="Abierto",D710="Alta"),A710,"")</f>
        <v/>
      </c>
      <c r="P710" s="74" t="str">
        <f ca="1">IF(AND(C710="Abierto",D710="Alta"),TODAY()-E710,"")</f>
        <v/>
      </c>
      <c r="Q710" s="74" t="str">
        <f>IF(AND(C710="Abierto",D710="Alta"),RANK(P710,$P$13:$P$767,0)+COUNTIF($P$13:P710,P710)-1+MAX(N:N),"")</f>
        <v/>
      </c>
      <c r="R710" s="74" t="str">
        <f>IF(AND(C710="Abierto",D710="Media"),A710,"")</f>
        <v/>
      </c>
      <c r="S710" s="74" t="str">
        <f ca="1">IF(AND(C710="Abierto",D710="Media"),TODAY()-E710,"")</f>
        <v/>
      </c>
      <c r="T710" s="74" t="str">
        <f>IF(AND(C710="Abierto",D710="Media"),RANK(S710,$S$13:$S$767,0)+COUNTIF($S$13:S710,S710)-1+MAX(N:N,Q:Q),"")</f>
        <v/>
      </c>
      <c r="U710" s="74" t="str">
        <f>IF(AND(C710="Abierto",D710="Baja"),A710,"")</f>
        <v/>
      </c>
      <c r="V710" s="74" t="str">
        <f ca="1">IF(AND(C710="Abierto",D710="Baja"),TODAY()-E710,"")</f>
        <v/>
      </c>
      <c r="W710" s="74" t="str">
        <f>IF(AND(C710="Abierto",D710="Baja"),RANK(V710,$V$13:$V$767,0)+COUNTIF($V$13:V710,V710)-1+MAX(N:N,Q:Q,T:T),"")</f>
        <v/>
      </c>
      <c r="X710" s="139" t="str">
        <f>IF(OR(C710="Resuelto",C710=""),"",SUM(N710,Q710,T710,W710))</f>
        <v/>
      </c>
      <c r="Y710" s="139" t="str">
        <f>IF(OR(C710="Resuelto",C710=""),"",SUM(M710,P710,S710,V710))</f>
        <v/>
      </c>
      <c r="Z710" s="139" t="str">
        <f>IF(OR(C710="Resuelto",C710=""),"",SUM(L710,O710,R710,U710))</f>
        <v/>
      </c>
      <c r="AA710" s="28">
        <v>939</v>
      </c>
      <c r="AB710" s="28" t="str">
        <f t="shared" ca="1" si="43"/>
        <v/>
      </c>
      <c r="AC710" s="75" t="str">
        <f t="shared" ca="1" si="44"/>
        <v/>
      </c>
      <c r="AH710" s="78" t="str">
        <f>IF(AI710="","",MAX($AH$5:AH709)+1)</f>
        <v/>
      </c>
      <c r="AI710" s="53" t="str">
        <f>IF(G709="","",IF(COUNTIF($AI$11:AI709,G709)=0,G709,""))</f>
        <v/>
      </c>
      <c r="AJ710" s="53" t="str">
        <f t="shared" si="45"/>
        <v/>
      </c>
      <c r="AK710" s="135"/>
    </row>
    <row r="711" spans="1:37" x14ac:dyDescent="0.25">
      <c r="A711" s="136"/>
      <c r="B711" s="136"/>
      <c r="C711" s="136"/>
      <c r="D711" s="136"/>
      <c r="E711" s="137"/>
      <c r="F711" s="137"/>
      <c r="G711" s="136"/>
      <c r="H711" s="137"/>
      <c r="I711" s="140" t="str">
        <f t="shared" si="42"/>
        <v/>
      </c>
      <c r="J711" s="140"/>
      <c r="K711" s="140"/>
      <c r="L711" s="74" t="str">
        <f>IF(AND(C711="Abierto",D711="Urgente"),A711,"")</f>
        <v/>
      </c>
      <c r="M711" s="74" t="str">
        <f ca="1">IF(AND(C711="Abierto",D711="Urgente"),TODAY()-E711,"")</f>
        <v/>
      </c>
      <c r="N711" s="74" t="str">
        <f>IF(AND(C711="Abierto",D711="Urgente"),RANK(M711,$M$13:$M$767,0)+COUNTIF($M$13:M711,M711)-1,"")</f>
        <v/>
      </c>
      <c r="O711" s="74" t="str">
        <f>IF(AND(C711="Abierto",D711="Alta"),A711,"")</f>
        <v/>
      </c>
      <c r="P711" s="74" t="str">
        <f ca="1">IF(AND(C711="Abierto",D711="Alta"),TODAY()-E711,"")</f>
        <v/>
      </c>
      <c r="Q711" s="74" t="str">
        <f>IF(AND(C711="Abierto",D711="Alta"),RANK(P711,$P$13:$P$767,0)+COUNTIF($P$13:P711,P711)-1+MAX(N:N),"")</f>
        <v/>
      </c>
      <c r="R711" s="74" t="str">
        <f>IF(AND(C711="Abierto",D711="Media"),A711,"")</f>
        <v/>
      </c>
      <c r="S711" s="74" t="str">
        <f ca="1">IF(AND(C711="Abierto",D711="Media"),TODAY()-E711,"")</f>
        <v/>
      </c>
      <c r="T711" s="74" t="str">
        <f>IF(AND(C711="Abierto",D711="Media"),RANK(S711,$S$13:$S$767,0)+COUNTIF($S$13:S711,S711)-1+MAX(N:N,Q:Q),"")</f>
        <v/>
      </c>
      <c r="U711" s="74" t="str">
        <f>IF(AND(C711="Abierto",D711="Baja"),A711,"")</f>
        <v/>
      </c>
      <c r="V711" s="74" t="str">
        <f ca="1">IF(AND(C711="Abierto",D711="Baja"),TODAY()-E711,"")</f>
        <v/>
      </c>
      <c r="W711" s="74" t="str">
        <f>IF(AND(C711="Abierto",D711="Baja"),RANK(V711,$V$13:$V$767,0)+COUNTIF($V$13:V711,V711)-1+MAX(N:N,Q:Q,T:T),"")</f>
        <v/>
      </c>
      <c r="X711" s="139" t="str">
        <f>IF(OR(C711="Resuelto",C711=""),"",SUM(N711,Q711,T711,W711))</f>
        <v/>
      </c>
      <c r="Y711" s="139" t="str">
        <f>IF(OR(C711="Resuelto",C711=""),"",SUM(M711,P711,S711,V711))</f>
        <v/>
      </c>
      <c r="Z711" s="139" t="str">
        <f>IF(OR(C711="Resuelto",C711=""),"",SUM(L711,O711,R711,U711))</f>
        <v/>
      </c>
      <c r="AA711" s="28">
        <v>940</v>
      </c>
      <c r="AB711" s="28" t="str">
        <f t="shared" ca="1" si="43"/>
        <v/>
      </c>
      <c r="AC711" s="75" t="str">
        <f t="shared" ca="1" si="44"/>
        <v/>
      </c>
      <c r="AH711" s="78" t="str">
        <f>IF(AI711="","",MAX($AH$5:AH710)+1)</f>
        <v/>
      </c>
      <c r="AI711" s="53" t="str">
        <f>IF(G710="","",IF(COUNTIF($AI$11:AI710,G710)=0,G710,""))</f>
        <v/>
      </c>
      <c r="AJ711" s="53" t="str">
        <f t="shared" si="45"/>
        <v/>
      </c>
      <c r="AK711" s="135"/>
    </row>
    <row r="712" spans="1:37" x14ac:dyDescent="0.25">
      <c r="A712" s="136"/>
      <c r="B712" s="136"/>
      <c r="C712" s="136"/>
      <c r="D712" s="136"/>
      <c r="E712" s="137"/>
      <c r="F712" s="137"/>
      <c r="G712" s="136"/>
      <c r="H712" s="137"/>
      <c r="I712" s="140" t="str">
        <f t="shared" si="42"/>
        <v/>
      </c>
      <c r="J712" s="140"/>
      <c r="K712" s="140"/>
      <c r="L712" s="74" t="str">
        <f>IF(AND(C712="Abierto",D712="Urgente"),A712,"")</f>
        <v/>
      </c>
      <c r="M712" s="74" t="str">
        <f ca="1">IF(AND(C712="Abierto",D712="Urgente"),TODAY()-E712,"")</f>
        <v/>
      </c>
      <c r="N712" s="74" t="str">
        <f>IF(AND(C712="Abierto",D712="Urgente"),RANK(M712,$M$13:$M$767,0)+COUNTIF($M$13:M712,M712)-1,"")</f>
        <v/>
      </c>
      <c r="O712" s="74" t="str">
        <f>IF(AND(C712="Abierto",D712="Alta"),A712,"")</f>
        <v/>
      </c>
      <c r="P712" s="74" t="str">
        <f ca="1">IF(AND(C712="Abierto",D712="Alta"),TODAY()-E712,"")</f>
        <v/>
      </c>
      <c r="Q712" s="74" t="str">
        <f>IF(AND(C712="Abierto",D712="Alta"),RANK(P712,$P$13:$P$767,0)+COUNTIF($P$13:P712,P712)-1+MAX(N:N),"")</f>
        <v/>
      </c>
      <c r="R712" s="74" t="str">
        <f>IF(AND(C712="Abierto",D712="Media"),A712,"")</f>
        <v/>
      </c>
      <c r="S712" s="74" t="str">
        <f ca="1">IF(AND(C712="Abierto",D712="Media"),TODAY()-E712,"")</f>
        <v/>
      </c>
      <c r="T712" s="74" t="str">
        <f>IF(AND(C712="Abierto",D712="Media"),RANK(S712,$S$13:$S$767,0)+COUNTIF($S$13:S712,S712)-1+MAX(N:N,Q:Q),"")</f>
        <v/>
      </c>
      <c r="U712" s="74" t="str">
        <f>IF(AND(C712="Abierto",D712="Baja"),A712,"")</f>
        <v/>
      </c>
      <c r="V712" s="74" t="str">
        <f ca="1">IF(AND(C712="Abierto",D712="Baja"),TODAY()-E712,"")</f>
        <v/>
      </c>
      <c r="W712" s="74" t="str">
        <f>IF(AND(C712="Abierto",D712="Baja"),RANK(V712,$V$13:$V$767,0)+COUNTIF($V$13:V712,V712)-1+MAX(N:N,Q:Q,T:T),"")</f>
        <v/>
      </c>
      <c r="X712" s="139" t="str">
        <f>IF(OR(C712="Resuelto",C712=""),"",SUM(N712,Q712,T712,W712))</f>
        <v/>
      </c>
      <c r="Y712" s="139" t="str">
        <f>IF(OR(C712="Resuelto",C712=""),"",SUM(M712,P712,S712,V712))</f>
        <v/>
      </c>
      <c r="Z712" s="139" t="str">
        <f>IF(OR(C712="Resuelto",C712=""),"",SUM(L712,O712,R712,U712))</f>
        <v/>
      </c>
      <c r="AA712" s="28">
        <v>941</v>
      </c>
      <c r="AB712" s="28" t="str">
        <f t="shared" ca="1" si="43"/>
        <v/>
      </c>
      <c r="AC712" s="75" t="str">
        <f t="shared" ca="1" si="44"/>
        <v/>
      </c>
      <c r="AH712" s="78" t="str">
        <f>IF(AI712="","",MAX($AH$5:AH711)+1)</f>
        <v/>
      </c>
      <c r="AI712" s="53" t="str">
        <f>IF(G711="","",IF(COUNTIF($AI$11:AI711,G711)=0,G711,""))</f>
        <v/>
      </c>
      <c r="AJ712" s="53" t="str">
        <f t="shared" si="45"/>
        <v/>
      </c>
      <c r="AK712" s="135"/>
    </row>
    <row r="713" spans="1:37" x14ac:dyDescent="0.25">
      <c r="A713" s="136"/>
      <c r="B713" s="136"/>
      <c r="C713" s="136"/>
      <c r="D713" s="136"/>
      <c r="E713" s="137"/>
      <c r="F713" s="137"/>
      <c r="G713" s="136"/>
      <c r="H713" s="137"/>
      <c r="I713" s="140" t="str">
        <f t="shared" ref="I713:I767" si="46">IF(OR(E713=0,H713=0),"",H713-E713)</f>
        <v/>
      </c>
      <c r="J713" s="140"/>
      <c r="K713" s="140"/>
      <c r="L713" s="74" t="str">
        <f>IF(AND(C713="Abierto",D713="Urgente"),A713,"")</f>
        <v/>
      </c>
      <c r="M713" s="74" t="str">
        <f ca="1">IF(AND(C713="Abierto",D713="Urgente"),TODAY()-E713,"")</f>
        <v/>
      </c>
      <c r="N713" s="74" t="str">
        <f>IF(AND(C713="Abierto",D713="Urgente"),RANK(M713,$M$13:$M$767,0)+COUNTIF($M$13:M713,M713)-1,"")</f>
        <v/>
      </c>
      <c r="O713" s="74" t="str">
        <f>IF(AND(C713="Abierto",D713="Alta"),A713,"")</f>
        <v/>
      </c>
      <c r="P713" s="74" t="str">
        <f ca="1">IF(AND(C713="Abierto",D713="Alta"),TODAY()-E713,"")</f>
        <v/>
      </c>
      <c r="Q713" s="74" t="str">
        <f>IF(AND(C713="Abierto",D713="Alta"),RANK(P713,$P$13:$P$767,0)+COUNTIF($P$13:P713,P713)-1+MAX(N:N),"")</f>
        <v/>
      </c>
      <c r="R713" s="74" t="str">
        <f>IF(AND(C713="Abierto",D713="Media"),A713,"")</f>
        <v/>
      </c>
      <c r="S713" s="74" t="str">
        <f ca="1">IF(AND(C713="Abierto",D713="Media"),TODAY()-E713,"")</f>
        <v/>
      </c>
      <c r="T713" s="74" t="str">
        <f>IF(AND(C713="Abierto",D713="Media"),RANK(S713,$S$13:$S$767,0)+COUNTIF($S$13:S713,S713)-1+MAX(N:N,Q:Q),"")</f>
        <v/>
      </c>
      <c r="U713" s="74" t="str">
        <f>IF(AND(C713="Abierto",D713="Baja"),A713,"")</f>
        <v/>
      </c>
      <c r="V713" s="74" t="str">
        <f ca="1">IF(AND(C713="Abierto",D713="Baja"),TODAY()-E713,"")</f>
        <v/>
      </c>
      <c r="W713" s="74" t="str">
        <f>IF(AND(C713="Abierto",D713="Baja"),RANK(V713,$V$13:$V$767,0)+COUNTIF($V$13:V713,V713)-1+MAX(N:N,Q:Q,T:T),"")</f>
        <v/>
      </c>
      <c r="X713" s="139" t="str">
        <f>IF(OR(C713="Resuelto",C713=""),"",SUM(N713,Q713,T713,W713))</f>
        <v/>
      </c>
      <c r="Y713" s="139" t="str">
        <f>IF(OR(C713="Resuelto",C713=""),"",SUM(M713,P713,S713,V713))</f>
        <v/>
      </c>
      <c r="Z713" s="139" t="str">
        <f>IF(OR(C713="Resuelto",C713=""),"",SUM(L713,O713,R713,U713))</f>
        <v/>
      </c>
      <c r="AA713" s="28">
        <v>942</v>
      </c>
      <c r="AB713" s="28" t="str">
        <f t="shared" ca="1" si="43"/>
        <v/>
      </c>
      <c r="AC713" s="75" t="str">
        <f t="shared" ca="1" si="44"/>
        <v/>
      </c>
      <c r="AH713" s="78" t="str">
        <f>IF(AI713="","",MAX($AH$5:AH712)+1)</f>
        <v/>
      </c>
      <c r="AI713" s="53" t="str">
        <f>IF(G712="","",IF(COUNTIF($AI$11:AI712,G712)=0,G712,""))</f>
        <v/>
      </c>
      <c r="AJ713" s="53" t="str">
        <f t="shared" si="45"/>
        <v/>
      </c>
      <c r="AK713" s="135"/>
    </row>
    <row r="714" spans="1:37" x14ac:dyDescent="0.25">
      <c r="A714" s="136"/>
      <c r="B714" s="136"/>
      <c r="C714" s="136"/>
      <c r="D714" s="136"/>
      <c r="E714" s="137"/>
      <c r="F714" s="137"/>
      <c r="G714" s="136"/>
      <c r="H714" s="137"/>
      <c r="I714" s="140" t="str">
        <f t="shared" si="46"/>
        <v/>
      </c>
      <c r="J714" s="140"/>
      <c r="K714" s="140"/>
      <c r="L714" s="74" t="str">
        <f>IF(AND(C714="Abierto",D714="Urgente"),A714,"")</f>
        <v/>
      </c>
      <c r="M714" s="74" t="str">
        <f ca="1">IF(AND(C714="Abierto",D714="Urgente"),TODAY()-E714,"")</f>
        <v/>
      </c>
      <c r="N714" s="74" t="str">
        <f>IF(AND(C714="Abierto",D714="Urgente"),RANK(M714,$M$13:$M$767,0)+COUNTIF($M$13:M714,M714)-1,"")</f>
        <v/>
      </c>
      <c r="O714" s="74" t="str">
        <f>IF(AND(C714="Abierto",D714="Alta"),A714,"")</f>
        <v/>
      </c>
      <c r="P714" s="74" t="str">
        <f ca="1">IF(AND(C714="Abierto",D714="Alta"),TODAY()-E714,"")</f>
        <v/>
      </c>
      <c r="Q714" s="74" t="str">
        <f>IF(AND(C714="Abierto",D714="Alta"),RANK(P714,$P$13:$P$767,0)+COUNTIF($P$13:P714,P714)-1+MAX(N:N),"")</f>
        <v/>
      </c>
      <c r="R714" s="74" t="str">
        <f>IF(AND(C714="Abierto",D714="Media"),A714,"")</f>
        <v/>
      </c>
      <c r="S714" s="74" t="str">
        <f ca="1">IF(AND(C714="Abierto",D714="Media"),TODAY()-E714,"")</f>
        <v/>
      </c>
      <c r="T714" s="74" t="str">
        <f>IF(AND(C714="Abierto",D714="Media"),RANK(S714,$S$13:$S$767,0)+COUNTIF($S$13:S714,S714)-1+MAX(N:N,Q:Q),"")</f>
        <v/>
      </c>
      <c r="U714" s="74" t="str">
        <f>IF(AND(C714="Abierto",D714="Baja"),A714,"")</f>
        <v/>
      </c>
      <c r="V714" s="74" t="str">
        <f ca="1">IF(AND(C714="Abierto",D714="Baja"),TODAY()-E714,"")</f>
        <v/>
      </c>
      <c r="W714" s="74" t="str">
        <f>IF(AND(C714="Abierto",D714="Baja"),RANK(V714,$V$13:$V$767,0)+COUNTIF($V$13:V714,V714)-1+MAX(N:N,Q:Q,T:T),"")</f>
        <v/>
      </c>
      <c r="X714" s="139" t="str">
        <f>IF(OR(C714="Resuelto",C714=""),"",SUM(N714,Q714,T714,W714))</f>
        <v/>
      </c>
      <c r="Y714" s="139" t="str">
        <f>IF(OR(C714="Resuelto",C714=""),"",SUM(M714,P714,S714,V714))</f>
        <v/>
      </c>
      <c r="Z714" s="139" t="str">
        <f>IF(OR(C714="Resuelto",C714=""),"",SUM(L714,O714,R714,U714))</f>
        <v/>
      </c>
      <c r="AA714" s="28">
        <v>943</v>
      </c>
      <c r="AB714" s="28" t="str">
        <f t="shared" ca="1" si="43"/>
        <v/>
      </c>
      <c r="AC714" s="75" t="str">
        <f t="shared" ca="1" si="44"/>
        <v/>
      </c>
      <c r="AH714" s="78" t="str">
        <f>IF(AI714="","",MAX($AH$5:AH713)+1)</f>
        <v/>
      </c>
      <c r="AI714" s="53" t="str">
        <f>IF(G713="","",IF(COUNTIF($AI$11:AI713,G713)=0,G713,""))</f>
        <v/>
      </c>
      <c r="AJ714" s="53" t="str">
        <f t="shared" si="45"/>
        <v/>
      </c>
      <c r="AK714" s="135"/>
    </row>
    <row r="715" spans="1:37" x14ac:dyDescent="0.25">
      <c r="A715" s="136"/>
      <c r="B715" s="136"/>
      <c r="C715" s="136"/>
      <c r="D715" s="136"/>
      <c r="E715" s="137"/>
      <c r="F715" s="137"/>
      <c r="G715" s="136"/>
      <c r="H715" s="137"/>
      <c r="I715" s="140" t="str">
        <f t="shared" si="46"/>
        <v/>
      </c>
      <c r="J715" s="140"/>
      <c r="K715" s="140"/>
      <c r="L715" s="74" t="str">
        <f>IF(AND(C715="Abierto",D715="Urgente"),A715,"")</f>
        <v/>
      </c>
      <c r="M715" s="74" t="str">
        <f ca="1">IF(AND(C715="Abierto",D715="Urgente"),TODAY()-E715,"")</f>
        <v/>
      </c>
      <c r="N715" s="74" t="str">
        <f>IF(AND(C715="Abierto",D715="Urgente"),RANK(M715,$M$13:$M$767,0)+COUNTIF($M$13:M715,M715)-1,"")</f>
        <v/>
      </c>
      <c r="O715" s="74" t="str">
        <f>IF(AND(C715="Abierto",D715="Alta"),A715,"")</f>
        <v/>
      </c>
      <c r="P715" s="74" t="str">
        <f ca="1">IF(AND(C715="Abierto",D715="Alta"),TODAY()-E715,"")</f>
        <v/>
      </c>
      <c r="Q715" s="74" t="str">
        <f>IF(AND(C715="Abierto",D715="Alta"),RANK(P715,$P$13:$P$767,0)+COUNTIF($P$13:P715,P715)-1+MAX(N:N),"")</f>
        <v/>
      </c>
      <c r="R715" s="74" t="str">
        <f>IF(AND(C715="Abierto",D715="Media"),A715,"")</f>
        <v/>
      </c>
      <c r="S715" s="74" t="str">
        <f ca="1">IF(AND(C715="Abierto",D715="Media"),TODAY()-E715,"")</f>
        <v/>
      </c>
      <c r="T715" s="74" t="str">
        <f>IF(AND(C715="Abierto",D715="Media"),RANK(S715,$S$13:$S$767,0)+COUNTIF($S$13:S715,S715)-1+MAX(N:N,Q:Q),"")</f>
        <v/>
      </c>
      <c r="U715" s="74" t="str">
        <f>IF(AND(C715="Abierto",D715="Baja"),A715,"")</f>
        <v/>
      </c>
      <c r="V715" s="74" t="str">
        <f ca="1">IF(AND(C715="Abierto",D715="Baja"),TODAY()-E715,"")</f>
        <v/>
      </c>
      <c r="W715" s="74" t="str">
        <f>IF(AND(C715="Abierto",D715="Baja"),RANK(V715,$V$13:$V$767,0)+COUNTIF($V$13:V715,V715)-1+MAX(N:N,Q:Q,T:T),"")</f>
        <v/>
      </c>
      <c r="X715" s="139" t="str">
        <f>IF(OR(C715="Resuelto",C715=""),"",SUM(N715,Q715,T715,W715))</f>
        <v/>
      </c>
      <c r="Y715" s="139" t="str">
        <f>IF(OR(C715="Resuelto",C715=""),"",SUM(M715,P715,S715,V715))</f>
        <v/>
      </c>
      <c r="Z715" s="139" t="str">
        <f>IF(OR(C715="Resuelto",C715=""),"",SUM(L715,O715,R715,U715))</f>
        <v/>
      </c>
      <c r="AA715" s="28">
        <v>944</v>
      </c>
      <c r="AB715" s="28" t="str">
        <f t="shared" ca="1" si="43"/>
        <v/>
      </c>
      <c r="AC715" s="75" t="str">
        <f t="shared" ca="1" si="44"/>
        <v/>
      </c>
      <c r="AH715" s="78" t="str">
        <f>IF(AI715="","",MAX($AH$5:AH714)+1)</f>
        <v/>
      </c>
      <c r="AI715" s="53" t="str">
        <f>IF(G714="","",IF(COUNTIF($AI$11:AI714,G714)=0,G714,""))</f>
        <v/>
      </c>
      <c r="AJ715" s="53" t="str">
        <f t="shared" si="45"/>
        <v/>
      </c>
      <c r="AK715" s="135"/>
    </row>
    <row r="716" spans="1:37" x14ac:dyDescent="0.25">
      <c r="A716" s="136"/>
      <c r="B716" s="136"/>
      <c r="C716" s="136"/>
      <c r="D716" s="136"/>
      <c r="E716" s="137"/>
      <c r="F716" s="137"/>
      <c r="G716" s="136"/>
      <c r="H716" s="137"/>
      <c r="I716" s="140" t="str">
        <f t="shared" si="46"/>
        <v/>
      </c>
      <c r="J716" s="140"/>
      <c r="K716" s="140"/>
      <c r="L716" s="74" t="str">
        <f>IF(AND(C716="Abierto",D716="Urgente"),A716,"")</f>
        <v/>
      </c>
      <c r="M716" s="74" t="str">
        <f ca="1">IF(AND(C716="Abierto",D716="Urgente"),TODAY()-E716,"")</f>
        <v/>
      </c>
      <c r="N716" s="74" t="str">
        <f>IF(AND(C716="Abierto",D716="Urgente"),RANK(M716,$M$13:$M$767,0)+COUNTIF($M$13:M716,M716)-1,"")</f>
        <v/>
      </c>
      <c r="O716" s="74" t="str">
        <f>IF(AND(C716="Abierto",D716="Alta"),A716,"")</f>
        <v/>
      </c>
      <c r="P716" s="74" t="str">
        <f ca="1">IF(AND(C716="Abierto",D716="Alta"),TODAY()-E716,"")</f>
        <v/>
      </c>
      <c r="Q716" s="74" t="str">
        <f>IF(AND(C716="Abierto",D716="Alta"),RANK(P716,$P$13:$P$767,0)+COUNTIF($P$13:P716,P716)-1+MAX(N:N),"")</f>
        <v/>
      </c>
      <c r="R716" s="74" t="str">
        <f>IF(AND(C716="Abierto",D716="Media"),A716,"")</f>
        <v/>
      </c>
      <c r="S716" s="74" t="str">
        <f ca="1">IF(AND(C716="Abierto",D716="Media"),TODAY()-E716,"")</f>
        <v/>
      </c>
      <c r="T716" s="74" t="str">
        <f>IF(AND(C716="Abierto",D716="Media"),RANK(S716,$S$13:$S$767,0)+COUNTIF($S$13:S716,S716)-1+MAX(N:N,Q:Q),"")</f>
        <v/>
      </c>
      <c r="U716" s="74" t="str">
        <f>IF(AND(C716="Abierto",D716="Baja"),A716,"")</f>
        <v/>
      </c>
      <c r="V716" s="74" t="str">
        <f ca="1">IF(AND(C716="Abierto",D716="Baja"),TODAY()-E716,"")</f>
        <v/>
      </c>
      <c r="W716" s="74" t="str">
        <f>IF(AND(C716="Abierto",D716="Baja"),RANK(V716,$V$13:$V$767,0)+COUNTIF($V$13:V716,V716)-1+MAX(N:N,Q:Q,T:T),"")</f>
        <v/>
      </c>
      <c r="X716" s="139" t="str">
        <f>IF(OR(C716="Resuelto",C716=""),"",SUM(N716,Q716,T716,W716))</f>
        <v/>
      </c>
      <c r="Y716" s="139" t="str">
        <f>IF(OR(C716="Resuelto",C716=""),"",SUM(M716,P716,S716,V716))</f>
        <v/>
      </c>
      <c r="Z716" s="139" t="str">
        <f>IF(OR(C716="Resuelto",C716=""),"",SUM(L716,O716,R716,U716))</f>
        <v/>
      </c>
      <c r="AA716" s="28">
        <v>945</v>
      </c>
      <c r="AB716" s="28" t="str">
        <f t="shared" ca="1" si="43"/>
        <v/>
      </c>
      <c r="AC716" s="75" t="str">
        <f t="shared" ca="1" si="44"/>
        <v/>
      </c>
      <c r="AH716" s="78" t="str">
        <f>IF(AI716="","",MAX($AH$5:AH715)+1)</f>
        <v/>
      </c>
      <c r="AI716" s="53" t="str">
        <f>IF(G715="","",IF(COUNTIF($AI$11:AI715,G715)=0,G715,""))</f>
        <v/>
      </c>
      <c r="AJ716" s="53" t="str">
        <f t="shared" si="45"/>
        <v/>
      </c>
      <c r="AK716" s="135"/>
    </row>
    <row r="717" spans="1:37" x14ac:dyDescent="0.25">
      <c r="A717" s="136"/>
      <c r="B717" s="136"/>
      <c r="C717" s="136"/>
      <c r="D717" s="136"/>
      <c r="E717" s="137"/>
      <c r="F717" s="137"/>
      <c r="G717" s="136"/>
      <c r="H717" s="137"/>
      <c r="I717" s="140" t="str">
        <f t="shared" si="46"/>
        <v/>
      </c>
      <c r="J717" s="140"/>
      <c r="K717" s="140"/>
      <c r="L717" s="74" t="str">
        <f>IF(AND(C717="Abierto",D717="Urgente"),A717,"")</f>
        <v/>
      </c>
      <c r="M717" s="74" t="str">
        <f ca="1">IF(AND(C717="Abierto",D717="Urgente"),TODAY()-E717,"")</f>
        <v/>
      </c>
      <c r="N717" s="74" t="str">
        <f>IF(AND(C717="Abierto",D717="Urgente"),RANK(M717,$M$13:$M$767,0)+COUNTIF($M$13:M717,M717)-1,"")</f>
        <v/>
      </c>
      <c r="O717" s="74" t="str">
        <f>IF(AND(C717="Abierto",D717="Alta"),A717,"")</f>
        <v/>
      </c>
      <c r="P717" s="74" t="str">
        <f ca="1">IF(AND(C717="Abierto",D717="Alta"),TODAY()-E717,"")</f>
        <v/>
      </c>
      <c r="Q717" s="74" t="str">
        <f>IF(AND(C717="Abierto",D717="Alta"),RANK(P717,$P$13:$P$767,0)+COUNTIF($P$13:P717,P717)-1+MAX(N:N),"")</f>
        <v/>
      </c>
      <c r="R717" s="74" t="str">
        <f>IF(AND(C717="Abierto",D717="Media"),A717,"")</f>
        <v/>
      </c>
      <c r="S717" s="74" t="str">
        <f ca="1">IF(AND(C717="Abierto",D717="Media"),TODAY()-E717,"")</f>
        <v/>
      </c>
      <c r="T717" s="74" t="str">
        <f>IF(AND(C717="Abierto",D717="Media"),RANK(S717,$S$13:$S$767,0)+COUNTIF($S$13:S717,S717)-1+MAX(N:N,Q:Q),"")</f>
        <v/>
      </c>
      <c r="U717" s="74" t="str">
        <f>IF(AND(C717="Abierto",D717="Baja"),A717,"")</f>
        <v/>
      </c>
      <c r="V717" s="74" t="str">
        <f ca="1">IF(AND(C717="Abierto",D717="Baja"),TODAY()-E717,"")</f>
        <v/>
      </c>
      <c r="W717" s="74" t="str">
        <f>IF(AND(C717="Abierto",D717="Baja"),RANK(V717,$V$13:$V$767,0)+COUNTIF($V$13:V717,V717)-1+MAX(N:N,Q:Q,T:T),"")</f>
        <v/>
      </c>
      <c r="X717" s="139" t="str">
        <f>IF(OR(C717="Resuelto",C717=""),"",SUM(N717,Q717,T717,W717))</f>
        <v/>
      </c>
      <c r="Y717" s="139" t="str">
        <f>IF(OR(C717="Resuelto",C717=""),"",SUM(M717,P717,S717,V717))</f>
        <v/>
      </c>
      <c r="Z717" s="139" t="str">
        <f>IF(OR(C717="Resuelto",C717=""),"",SUM(L717,O717,R717,U717))</f>
        <v/>
      </c>
      <c r="AA717" s="28">
        <v>946</v>
      </c>
      <c r="AB717" s="28" t="str">
        <f t="shared" ca="1" si="43"/>
        <v/>
      </c>
      <c r="AC717" s="75" t="str">
        <f t="shared" ca="1" si="44"/>
        <v/>
      </c>
      <c r="AH717" s="78" t="str">
        <f>IF(AI717="","",MAX($AH$5:AH716)+1)</f>
        <v/>
      </c>
      <c r="AI717" s="53" t="str">
        <f>IF(G716="","",IF(COUNTIF($AI$11:AI716,G716)=0,G716,""))</f>
        <v/>
      </c>
      <c r="AJ717" s="53" t="str">
        <f t="shared" si="45"/>
        <v/>
      </c>
      <c r="AK717" s="135"/>
    </row>
    <row r="718" spans="1:37" x14ac:dyDescent="0.25">
      <c r="A718" s="136"/>
      <c r="B718" s="136"/>
      <c r="C718" s="136"/>
      <c r="D718" s="136"/>
      <c r="E718" s="137"/>
      <c r="F718" s="137"/>
      <c r="G718" s="136"/>
      <c r="H718" s="137"/>
      <c r="I718" s="140" t="str">
        <f t="shared" si="46"/>
        <v/>
      </c>
      <c r="J718" s="140"/>
      <c r="K718" s="140"/>
      <c r="L718" s="74" t="str">
        <f>IF(AND(C718="Abierto",D718="Urgente"),A718,"")</f>
        <v/>
      </c>
      <c r="M718" s="74" t="str">
        <f ca="1">IF(AND(C718="Abierto",D718="Urgente"),TODAY()-E718,"")</f>
        <v/>
      </c>
      <c r="N718" s="74" t="str">
        <f>IF(AND(C718="Abierto",D718="Urgente"),RANK(M718,$M$13:$M$767,0)+COUNTIF($M$13:M718,M718)-1,"")</f>
        <v/>
      </c>
      <c r="O718" s="74" t="str">
        <f>IF(AND(C718="Abierto",D718="Alta"),A718,"")</f>
        <v/>
      </c>
      <c r="P718" s="74" t="str">
        <f ca="1">IF(AND(C718="Abierto",D718="Alta"),TODAY()-E718,"")</f>
        <v/>
      </c>
      <c r="Q718" s="74" t="str">
        <f>IF(AND(C718="Abierto",D718="Alta"),RANK(P718,$P$13:$P$767,0)+COUNTIF($P$13:P718,P718)-1+MAX(N:N),"")</f>
        <v/>
      </c>
      <c r="R718" s="74" t="str">
        <f>IF(AND(C718="Abierto",D718="Media"),A718,"")</f>
        <v/>
      </c>
      <c r="S718" s="74" t="str">
        <f ca="1">IF(AND(C718="Abierto",D718="Media"),TODAY()-E718,"")</f>
        <v/>
      </c>
      <c r="T718" s="74" t="str">
        <f>IF(AND(C718="Abierto",D718="Media"),RANK(S718,$S$13:$S$767,0)+COUNTIF($S$13:S718,S718)-1+MAX(N:N,Q:Q),"")</f>
        <v/>
      </c>
      <c r="U718" s="74" t="str">
        <f>IF(AND(C718="Abierto",D718="Baja"),A718,"")</f>
        <v/>
      </c>
      <c r="V718" s="74" t="str">
        <f ca="1">IF(AND(C718="Abierto",D718="Baja"),TODAY()-E718,"")</f>
        <v/>
      </c>
      <c r="W718" s="74" t="str">
        <f>IF(AND(C718="Abierto",D718="Baja"),RANK(V718,$V$13:$V$767,0)+COUNTIF($V$13:V718,V718)-1+MAX(N:N,Q:Q,T:T),"")</f>
        <v/>
      </c>
      <c r="X718" s="139" t="str">
        <f>IF(OR(C718="Resuelto",C718=""),"",SUM(N718,Q718,T718,W718))</f>
        <v/>
      </c>
      <c r="Y718" s="139" t="str">
        <f>IF(OR(C718="Resuelto",C718=""),"",SUM(M718,P718,S718,V718))</f>
        <v/>
      </c>
      <c r="Z718" s="139" t="str">
        <f>IF(OR(C718="Resuelto",C718=""),"",SUM(L718,O718,R718,U718))</f>
        <v/>
      </c>
      <c r="AA718" s="28">
        <v>947</v>
      </c>
      <c r="AB718" s="28" t="str">
        <f t="shared" ca="1" si="43"/>
        <v/>
      </c>
      <c r="AC718" s="75" t="str">
        <f t="shared" ca="1" si="44"/>
        <v/>
      </c>
      <c r="AH718" s="78" t="str">
        <f>IF(AI718="","",MAX($AH$5:AH717)+1)</f>
        <v/>
      </c>
      <c r="AI718" s="53" t="str">
        <f>IF(G717="","",IF(COUNTIF($AI$11:AI717,G717)=0,G717,""))</f>
        <v/>
      </c>
      <c r="AJ718" s="53" t="str">
        <f t="shared" si="45"/>
        <v/>
      </c>
      <c r="AK718" s="135"/>
    </row>
    <row r="719" spans="1:37" x14ac:dyDescent="0.25">
      <c r="A719" s="136"/>
      <c r="B719" s="136"/>
      <c r="C719" s="136"/>
      <c r="D719" s="136"/>
      <c r="E719" s="137"/>
      <c r="F719" s="137"/>
      <c r="G719" s="136"/>
      <c r="H719" s="137"/>
      <c r="I719" s="140" t="str">
        <f t="shared" si="46"/>
        <v/>
      </c>
      <c r="J719" s="140"/>
      <c r="K719" s="140"/>
      <c r="L719" s="74" t="str">
        <f>IF(AND(C719="Abierto",D719="Urgente"),A719,"")</f>
        <v/>
      </c>
      <c r="M719" s="74" t="str">
        <f ca="1">IF(AND(C719="Abierto",D719="Urgente"),TODAY()-E719,"")</f>
        <v/>
      </c>
      <c r="N719" s="74" t="str">
        <f>IF(AND(C719="Abierto",D719="Urgente"),RANK(M719,$M$13:$M$767,0)+COUNTIF($M$13:M719,M719)-1,"")</f>
        <v/>
      </c>
      <c r="O719" s="74" t="str">
        <f>IF(AND(C719="Abierto",D719="Alta"),A719,"")</f>
        <v/>
      </c>
      <c r="P719" s="74" t="str">
        <f ca="1">IF(AND(C719="Abierto",D719="Alta"),TODAY()-E719,"")</f>
        <v/>
      </c>
      <c r="Q719" s="74" t="str">
        <f>IF(AND(C719="Abierto",D719="Alta"),RANK(P719,$P$13:$P$767,0)+COUNTIF($P$13:P719,P719)-1+MAX(N:N),"")</f>
        <v/>
      </c>
      <c r="R719" s="74" t="str">
        <f>IF(AND(C719="Abierto",D719="Media"),A719,"")</f>
        <v/>
      </c>
      <c r="S719" s="74" t="str">
        <f ca="1">IF(AND(C719="Abierto",D719="Media"),TODAY()-E719,"")</f>
        <v/>
      </c>
      <c r="T719" s="74" t="str">
        <f>IF(AND(C719="Abierto",D719="Media"),RANK(S719,$S$13:$S$767,0)+COUNTIF($S$13:S719,S719)-1+MAX(N:N,Q:Q),"")</f>
        <v/>
      </c>
      <c r="U719" s="74" t="str">
        <f>IF(AND(C719="Abierto",D719="Baja"),A719,"")</f>
        <v/>
      </c>
      <c r="V719" s="74" t="str">
        <f ca="1">IF(AND(C719="Abierto",D719="Baja"),TODAY()-E719,"")</f>
        <v/>
      </c>
      <c r="W719" s="74" t="str">
        <f>IF(AND(C719="Abierto",D719="Baja"),RANK(V719,$V$13:$V$767,0)+COUNTIF($V$13:V719,V719)-1+MAX(N:N,Q:Q,T:T),"")</f>
        <v/>
      </c>
      <c r="X719" s="139" t="str">
        <f>IF(OR(C719="Resuelto",C719=""),"",SUM(N719,Q719,T719,W719))</f>
        <v/>
      </c>
      <c r="Y719" s="139" t="str">
        <f>IF(OR(C719="Resuelto",C719=""),"",SUM(M719,P719,S719,V719))</f>
        <v/>
      </c>
      <c r="Z719" s="139" t="str">
        <f>IF(OR(C719="Resuelto",C719=""),"",SUM(L719,O719,R719,U719))</f>
        <v/>
      </c>
      <c r="AA719" s="28">
        <v>948</v>
      </c>
      <c r="AB719" s="28" t="str">
        <f t="shared" ca="1" si="43"/>
        <v/>
      </c>
      <c r="AC719" s="75" t="str">
        <f t="shared" ca="1" si="44"/>
        <v/>
      </c>
      <c r="AH719" s="78" t="str">
        <f>IF(AI719="","",MAX($AH$5:AH718)+1)</f>
        <v/>
      </c>
      <c r="AI719" s="53" t="str">
        <f>IF(G718="","",IF(COUNTIF($AI$11:AI718,G718)=0,G718,""))</f>
        <v/>
      </c>
      <c r="AJ719" s="53" t="str">
        <f t="shared" si="45"/>
        <v/>
      </c>
      <c r="AK719" s="135"/>
    </row>
    <row r="720" spans="1:37" x14ac:dyDescent="0.25">
      <c r="A720" s="136"/>
      <c r="B720" s="136"/>
      <c r="C720" s="136"/>
      <c r="D720" s="136"/>
      <c r="E720" s="137"/>
      <c r="F720" s="137"/>
      <c r="G720" s="136"/>
      <c r="H720" s="137"/>
      <c r="I720" s="140" t="str">
        <f t="shared" si="46"/>
        <v/>
      </c>
      <c r="J720" s="140"/>
      <c r="K720" s="140"/>
      <c r="L720" s="74" t="str">
        <f>IF(AND(C720="Abierto",D720="Urgente"),A720,"")</f>
        <v/>
      </c>
      <c r="M720" s="74" t="str">
        <f ca="1">IF(AND(C720="Abierto",D720="Urgente"),TODAY()-E720,"")</f>
        <v/>
      </c>
      <c r="N720" s="74" t="str">
        <f>IF(AND(C720="Abierto",D720="Urgente"),RANK(M720,$M$13:$M$767,0)+COUNTIF($M$13:M720,M720)-1,"")</f>
        <v/>
      </c>
      <c r="O720" s="74" t="str">
        <f>IF(AND(C720="Abierto",D720="Alta"),A720,"")</f>
        <v/>
      </c>
      <c r="P720" s="74" t="str">
        <f ca="1">IF(AND(C720="Abierto",D720="Alta"),TODAY()-E720,"")</f>
        <v/>
      </c>
      <c r="Q720" s="74" t="str">
        <f>IF(AND(C720="Abierto",D720="Alta"),RANK(P720,$P$13:$P$767,0)+COUNTIF($P$13:P720,P720)-1+MAX(N:N),"")</f>
        <v/>
      </c>
      <c r="R720" s="74" t="str">
        <f>IF(AND(C720="Abierto",D720="Media"),A720,"")</f>
        <v/>
      </c>
      <c r="S720" s="74" t="str">
        <f ca="1">IF(AND(C720="Abierto",D720="Media"),TODAY()-E720,"")</f>
        <v/>
      </c>
      <c r="T720" s="74" t="str">
        <f>IF(AND(C720="Abierto",D720="Media"),RANK(S720,$S$13:$S$767,0)+COUNTIF($S$13:S720,S720)-1+MAX(N:N,Q:Q),"")</f>
        <v/>
      </c>
      <c r="U720" s="74" t="str">
        <f>IF(AND(C720="Abierto",D720="Baja"),A720,"")</f>
        <v/>
      </c>
      <c r="V720" s="74" t="str">
        <f ca="1">IF(AND(C720="Abierto",D720="Baja"),TODAY()-E720,"")</f>
        <v/>
      </c>
      <c r="W720" s="74" t="str">
        <f>IF(AND(C720="Abierto",D720="Baja"),RANK(V720,$V$13:$V$767,0)+COUNTIF($V$13:V720,V720)-1+MAX(N:N,Q:Q,T:T),"")</f>
        <v/>
      </c>
      <c r="X720" s="139" t="str">
        <f>IF(OR(C720="Resuelto",C720=""),"",SUM(N720,Q720,T720,W720))</f>
        <v/>
      </c>
      <c r="Y720" s="139" t="str">
        <f>IF(OR(C720="Resuelto",C720=""),"",SUM(M720,P720,S720,V720))</f>
        <v/>
      </c>
      <c r="Z720" s="139" t="str">
        <f>IF(OR(C720="Resuelto",C720=""),"",SUM(L720,O720,R720,U720))</f>
        <v/>
      </c>
      <c r="AA720" s="28">
        <v>949</v>
      </c>
      <c r="AB720" s="28" t="str">
        <f t="shared" ca="1" si="43"/>
        <v/>
      </c>
      <c r="AC720" s="75" t="str">
        <f t="shared" ca="1" si="44"/>
        <v/>
      </c>
      <c r="AH720" s="78" t="str">
        <f>IF(AI720="","",MAX($AH$5:AH719)+1)</f>
        <v/>
      </c>
      <c r="AI720" s="53" t="str">
        <f>IF(G719="","",IF(COUNTIF($AI$11:AI719,G719)=0,G719,""))</f>
        <v/>
      </c>
      <c r="AJ720" s="53" t="str">
        <f t="shared" si="45"/>
        <v/>
      </c>
      <c r="AK720" s="135"/>
    </row>
    <row r="721" spans="1:37" x14ac:dyDescent="0.25">
      <c r="A721" s="136"/>
      <c r="B721" s="136"/>
      <c r="C721" s="136"/>
      <c r="D721" s="136"/>
      <c r="E721" s="137"/>
      <c r="F721" s="137"/>
      <c r="G721" s="136"/>
      <c r="H721" s="137"/>
      <c r="I721" s="140" t="str">
        <f t="shared" si="46"/>
        <v/>
      </c>
      <c r="J721" s="140"/>
      <c r="K721" s="140"/>
      <c r="L721" s="74" t="str">
        <f>IF(AND(C721="Abierto",D721="Urgente"),A721,"")</f>
        <v/>
      </c>
      <c r="M721" s="74" t="str">
        <f ca="1">IF(AND(C721="Abierto",D721="Urgente"),TODAY()-E721,"")</f>
        <v/>
      </c>
      <c r="N721" s="74" t="str">
        <f>IF(AND(C721="Abierto",D721="Urgente"),RANK(M721,$M$13:$M$767,0)+COUNTIF($M$13:M721,M721)-1,"")</f>
        <v/>
      </c>
      <c r="O721" s="74" t="str">
        <f>IF(AND(C721="Abierto",D721="Alta"),A721,"")</f>
        <v/>
      </c>
      <c r="P721" s="74" t="str">
        <f ca="1">IF(AND(C721="Abierto",D721="Alta"),TODAY()-E721,"")</f>
        <v/>
      </c>
      <c r="Q721" s="74" t="str">
        <f>IF(AND(C721="Abierto",D721="Alta"),RANK(P721,$P$13:$P$767,0)+COUNTIF($P$13:P721,P721)-1+MAX(N:N),"")</f>
        <v/>
      </c>
      <c r="R721" s="74" t="str">
        <f>IF(AND(C721="Abierto",D721="Media"),A721,"")</f>
        <v/>
      </c>
      <c r="S721" s="74" t="str">
        <f ca="1">IF(AND(C721="Abierto",D721="Media"),TODAY()-E721,"")</f>
        <v/>
      </c>
      <c r="T721" s="74" t="str">
        <f>IF(AND(C721="Abierto",D721="Media"),RANK(S721,$S$13:$S$767,0)+COUNTIF($S$13:S721,S721)-1+MAX(N:N,Q:Q),"")</f>
        <v/>
      </c>
      <c r="U721" s="74" t="str">
        <f>IF(AND(C721="Abierto",D721="Baja"),A721,"")</f>
        <v/>
      </c>
      <c r="V721" s="74" t="str">
        <f ca="1">IF(AND(C721="Abierto",D721="Baja"),TODAY()-E721,"")</f>
        <v/>
      </c>
      <c r="W721" s="74" t="str">
        <f>IF(AND(C721="Abierto",D721="Baja"),RANK(V721,$V$13:$V$767,0)+COUNTIF($V$13:V721,V721)-1+MAX(N:N,Q:Q,T:T),"")</f>
        <v/>
      </c>
      <c r="X721" s="139" t="str">
        <f>IF(OR(C721="Resuelto",C721=""),"",SUM(N721,Q721,T721,W721))</f>
        <v/>
      </c>
      <c r="Y721" s="139" t="str">
        <f>IF(OR(C721="Resuelto",C721=""),"",SUM(M721,P721,S721,V721))</f>
        <v/>
      </c>
      <c r="Z721" s="139" t="str">
        <f>IF(OR(C721="Resuelto",C721=""),"",SUM(L721,O721,R721,U721))</f>
        <v/>
      </c>
      <c r="AA721" s="28">
        <v>950</v>
      </c>
      <c r="AB721" s="28" t="str">
        <f t="shared" ca="1" si="43"/>
        <v/>
      </c>
      <c r="AC721" s="75" t="str">
        <f t="shared" ca="1" si="44"/>
        <v/>
      </c>
      <c r="AH721" s="78" t="str">
        <f>IF(AI721="","",MAX($AH$5:AH720)+1)</f>
        <v/>
      </c>
      <c r="AI721" s="53" t="str">
        <f>IF(G720="","",IF(COUNTIF($AI$11:AI720,G720)=0,G720,""))</f>
        <v/>
      </c>
      <c r="AJ721" s="53" t="str">
        <f t="shared" si="45"/>
        <v/>
      </c>
      <c r="AK721" s="135"/>
    </row>
    <row r="722" spans="1:37" x14ac:dyDescent="0.25">
      <c r="A722" s="136"/>
      <c r="B722" s="136"/>
      <c r="C722" s="136"/>
      <c r="D722" s="136"/>
      <c r="E722" s="137"/>
      <c r="F722" s="137"/>
      <c r="G722" s="136"/>
      <c r="H722" s="137"/>
      <c r="I722" s="140" t="str">
        <f t="shared" si="46"/>
        <v/>
      </c>
      <c r="J722" s="140"/>
      <c r="K722" s="140"/>
      <c r="L722" s="74" t="str">
        <f>IF(AND(C722="Abierto",D722="Urgente"),A722,"")</f>
        <v/>
      </c>
      <c r="M722" s="74" t="str">
        <f ca="1">IF(AND(C722="Abierto",D722="Urgente"),TODAY()-E722,"")</f>
        <v/>
      </c>
      <c r="N722" s="74" t="str">
        <f>IF(AND(C722="Abierto",D722="Urgente"),RANK(M722,$M$13:$M$767,0)+COUNTIF($M$13:M722,M722)-1,"")</f>
        <v/>
      </c>
      <c r="O722" s="74" t="str">
        <f>IF(AND(C722="Abierto",D722="Alta"),A722,"")</f>
        <v/>
      </c>
      <c r="P722" s="74" t="str">
        <f ca="1">IF(AND(C722="Abierto",D722="Alta"),TODAY()-E722,"")</f>
        <v/>
      </c>
      <c r="Q722" s="74" t="str">
        <f>IF(AND(C722="Abierto",D722="Alta"),RANK(P722,$P$13:$P$767,0)+COUNTIF($P$13:P722,P722)-1+MAX(N:N),"")</f>
        <v/>
      </c>
      <c r="R722" s="74" t="str">
        <f>IF(AND(C722="Abierto",D722="Media"),A722,"")</f>
        <v/>
      </c>
      <c r="S722" s="74" t="str">
        <f ca="1">IF(AND(C722="Abierto",D722="Media"),TODAY()-E722,"")</f>
        <v/>
      </c>
      <c r="T722" s="74" t="str">
        <f>IF(AND(C722="Abierto",D722="Media"),RANK(S722,$S$13:$S$767,0)+COUNTIF($S$13:S722,S722)-1+MAX(N:N,Q:Q),"")</f>
        <v/>
      </c>
      <c r="U722" s="74" t="str">
        <f>IF(AND(C722="Abierto",D722="Baja"),A722,"")</f>
        <v/>
      </c>
      <c r="V722" s="74" t="str">
        <f ca="1">IF(AND(C722="Abierto",D722="Baja"),TODAY()-E722,"")</f>
        <v/>
      </c>
      <c r="W722" s="74" t="str">
        <f>IF(AND(C722="Abierto",D722="Baja"),RANK(V722,$V$13:$V$767,0)+COUNTIF($V$13:V722,V722)-1+MAX(N:N,Q:Q,T:T),"")</f>
        <v/>
      </c>
      <c r="X722" s="139" t="str">
        <f>IF(OR(C722="Resuelto",C722=""),"",SUM(N722,Q722,T722,W722))</f>
        <v/>
      </c>
      <c r="Y722" s="139" t="str">
        <f>IF(OR(C722="Resuelto",C722=""),"",SUM(M722,P722,S722,V722))</f>
        <v/>
      </c>
      <c r="Z722" s="139" t="str">
        <f>IF(OR(C722="Resuelto",C722=""),"",SUM(L722,O722,R722,U722))</f>
        <v/>
      </c>
      <c r="AA722" s="28">
        <v>951</v>
      </c>
      <c r="AB722" s="28" t="str">
        <f t="shared" ca="1" si="43"/>
        <v/>
      </c>
      <c r="AC722" s="75" t="str">
        <f t="shared" ca="1" si="44"/>
        <v/>
      </c>
      <c r="AH722" s="78" t="str">
        <f>IF(AI722="","",MAX($AH$5:AH721)+1)</f>
        <v/>
      </c>
      <c r="AI722" s="53" t="str">
        <f>IF(G721="","",IF(COUNTIF($AI$11:AI721,G721)=0,G721,""))</f>
        <v/>
      </c>
      <c r="AJ722" s="53" t="str">
        <f t="shared" si="45"/>
        <v/>
      </c>
      <c r="AK722" s="135"/>
    </row>
    <row r="723" spans="1:37" x14ac:dyDescent="0.25">
      <c r="A723" s="136"/>
      <c r="B723" s="136"/>
      <c r="C723" s="136"/>
      <c r="D723" s="136"/>
      <c r="E723" s="137"/>
      <c r="F723" s="137"/>
      <c r="G723" s="136"/>
      <c r="H723" s="137"/>
      <c r="I723" s="140" t="str">
        <f t="shared" si="46"/>
        <v/>
      </c>
      <c r="J723" s="140"/>
      <c r="K723" s="140"/>
      <c r="L723" s="74" t="str">
        <f>IF(AND(C723="Abierto",D723="Urgente"),A723,"")</f>
        <v/>
      </c>
      <c r="M723" s="74" t="str">
        <f ca="1">IF(AND(C723="Abierto",D723="Urgente"),TODAY()-E723,"")</f>
        <v/>
      </c>
      <c r="N723" s="74" t="str">
        <f>IF(AND(C723="Abierto",D723="Urgente"),RANK(M723,$M$13:$M$767,0)+COUNTIF($M$13:M723,M723)-1,"")</f>
        <v/>
      </c>
      <c r="O723" s="74" t="str">
        <f>IF(AND(C723="Abierto",D723="Alta"),A723,"")</f>
        <v/>
      </c>
      <c r="P723" s="74" t="str">
        <f ca="1">IF(AND(C723="Abierto",D723="Alta"),TODAY()-E723,"")</f>
        <v/>
      </c>
      <c r="Q723" s="74" t="str">
        <f>IF(AND(C723="Abierto",D723="Alta"),RANK(P723,$P$13:$P$767,0)+COUNTIF($P$13:P723,P723)-1+MAX(N:N),"")</f>
        <v/>
      </c>
      <c r="R723" s="74" t="str">
        <f>IF(AND(C723="Abierto",D723="Media"),A723,"")</f>
        <v/>
      </c>
      <c r="S723" s="74" t="str">
        <f ca="1">IF(AND(C723="Abierto",D723="Media"),TODAY()-E723,"")</f>
        <v/>
      </c>
      <c r="T723" s="74" t="str">
        <f>IF(AND(C723="Abierto",D723="Media"),RANK(S723,$S$13:$S$767,0)+COUNTIF($S$13:S723,S723)-1+MAX(N:N,Q:Q),"")</f>
        <v/>
      </c>
      <c r="U723" s="74" t="str">
        <f>IF(AND(C723="Abierto",D723="Baja"),A723,"")</f>
        <v/>
      </c>
      <c r="V723" s="74" t="str">
        <f ca="1">IF(AND(C723="Abierto",D723="Baja"),TODAY()-E723,"")</f>
        <v/>
      </c>
      <c r="W723" s="74" t="str">
        <f>IF(AND(C723="Abierto",D723="Baja"),RANK(V723,$V$13:$V$767,0)+COUNTIF($V$13:V723,V723)-1+MAX(N:N,Q:Q,T:T),"")</f>
        <v/>
      </c>
      <c r="X723" s="139" t="str">
        <f>IF(OR(C723="Resuelto",C723=""),"",SUM(N723,Q723,T723,W723))</f>
        <v/>
      </c>
      <c r="Y723" s="139" t="str">
        <f>IF(OR(C723="Resuelto",C723=""),"",SUM(M723,P723,S723,V723))</f>
        <v/>
      </c>
      <c r="Z723" s="139" t="str">
        <f>IF(OR(C723="Resuelto",C723=""),"",SUM(L723,O723,R723,U723))</f>
        <v/>
      </c>
      <c r="AA723" s="28">
        <v>952</v>
      </c>
      <c r="AB723" s="28" t="str">
        <f t="shared" ca="1" si="43"/>
        <v/>
      </c>
      <c r="AC723" s="75" t="str">
        <f t="shared" ca="1" si="44"/>
        <v/>
      </c>
      <c r="AH723" s="78" t="str">
        <f>IF(AI723="","",MAX($AH$5:AH722)+1)</f>
        <v/>
      </c>
      <c r="AI723" s="53" t="str">
        <f>IF(G722="","",IF(COUNTIF($AI$11:AI722,G722)=0,G722,""))</f>
        <v/>
      </c>
      <c r="AJ723" s="53" t="str">
        <f t="shared" si="45"/>
        <v/>
      </c>
      <c r="AK723" s="135"/>
    </row>
    <row r="724" spans="1:37" x14ac:dyDescent="0.25">
      <c r="A724" s="136"/>
      <c r="B724" s="136"/>
      <c r="C724" s="136"/>
      <c r="D724" s="136"/>
      <c r="E724" s="137"/>
      <c r="F724" s="137"/>
      <c r="G724" s="136"/>
      <c r="H724" s="137"/>
      <c r="I724" s="140" t="str">
        <f t="shared" si="46"/>
        <v/>
      </c>
      <c r="J724" s="140"/>
      <c r="K724" s="140"/>
      <c r="L724" s="74" t="str">
        <f>IF(AND(C724="Abierto",D724="Urgente"),A724,"")</f>
        <v/>
      </c>
      <c r="M724" s="74" t="str">
        <f ca="1">IF(AND(C724="Abierto",D724="Urgente"),TODAY()-E724,"")</f>
        <v/>
      </c>
      <c r="N724" s="74" t="str">
        <f>IF(AND(C724="Abierto",D724="Urgente"),RANK(M724,$M$13:$M$767,0)+COUNTIF($M$13:M724,M724)-1,"")</f>
        <v/>
      </c>
      <c r="O724" s="74" t="str">
        <f>IF(AND(C724="Abierto",D724="Alta"),A724,"")</f>
        <v/>
      </c>
      <c r="P724" s="74" t="str">
        <f ca="1">IF(AND(C724="Abierto",D724="Alta"),TODAY()-E724,"")</f>
        <v/>
      </c>
      <c r="Q724" s="74" t="str">
        <f>IF(AND(C724="Abierto",D724="Alta"),RANK(P724,$P$13:$P$767,0)+COUNTIF($P$13:P724,P724)-1+MAX(N:N),"")</f>
        <v/>
      </c>
      <c r="R724" s="74" t="str">
        <f>IF(AND(C724="Abierto",D724="Media"),A724,"")</f>
        <v/>
      </c>
      <c r="S724" s="74" t="str">
        <f ca="1">IF(AND(C724="Abierto",D724="Media"),TODAY()-E724,"")</f>
        <v/>
      </c>
      <c r="T724" s="74" t="str">
        <f>IF(AND(C724="Abierto",D724="Media"),RANK(S724,$S$13:$S$767,0)+COUNTIF($S$13:S724,S724)-1+MAX(N:N,Q:Q),"")</f>
        <v/>
      </c>
      <c r="U724" s="74" t="str">
        <f>IF(AND(C724="Abierto",D724="Baja"),A724,"")</f>
        <v/>
      </c>
      <c r="V724" s="74" t="str">
        <f ca="1">IF(AND(C724="Abierto",D724="Baja"),TODAY()-E724,"")</f>
        <v/>
      </c>
      <c r="W724" s="74" t="str">
        <f>IF(AND(C724="Abierto",D724="Baja"),RANK(V724,$V$13:$V$767,0)+COUNTIF($V$13:V724,V724)-1+MAX(N:N,Q:Q,T:T),"")</f>
        <v/>
      </c>
      <c r="X724" s="139" t="str">
        <f>IF(OR(C724="Resuelto",C724=""),"",SUM(N724,Q724,T724,W724))</f>
        <v/>
      </c>
      <c r="Y724" s="139" t="str">
        <f>IF(OR(C724="Resuelto",C724=""),"",SUM(M724,P724,S724,V724))</f>
        <v/>
      </c>
      <c r="Z724" s="139" t="str">
        <f>IF(OR(C724="Resuelto",C724=""),"",SUM(L724,O724,R724,U724))</f>
        <v/>
      </c>
      <c r="AA724" s="28">
        <v>953</v>
      </c>
      <c r="AB724" s="28" t="str">
        <f t="shared" ca="1" si="43"/>
        <v/>
      </c>
      <c r="AC724" s="75" t="str">
        <f t="shared" ca="1" si="44"/>
        <v/>
      </c>
      <c r="AH724" s="78" t="str">
        <f>IF(AI724="","",MAX($AH$5:AH723)+1)</f>
        <v/>
      </c>
      <c r="AI724" s="53" t="str">
        <f>IF(G723="","",IF(COUNTIF($AI$11:AI723,G723)=0,G723,""))</f>
        <v/>
      </c>
      <c r="AJ724" s="53" t="str">
        <f t="shared" si="45"/>
        <v/>
      </c>
      <c r="AK724" s="135"/>
    </row>
    <row r="725" spans="1:37" x14ac:dyDescent="0.25">
      <c r="A725" s="136"/>
      <c r="B725" s="136"/>
      <c r="C725" s="136"/>
      <c r="D725" s="136"/>
      <c r="E725" s="137"/>
      <c r="F725" s="137"/>
      <c r="G725" s="136"/>
      <c r="H725" s="137"/>
      <c r="I725" s="140" t="str">
        <f t="shared" si="46"/>
        <v/>
      </c>
      <c r="J725" s="140"/>
      <c r="K725" s="140"/>
      <c r="L725" s="74" t="str">
        <f>IF(AND(C725="Abierto",D725="Urgente"),A725,"")</f>
        <v/>
      </c>
      <c r="M725" s="74" t="str">
        <f ca="1">IF(AND(C725="Abierto",D725="Urgente"),TODAY()-E725,"")</f>
        <v/>
      </c>
      <c r="N725" s="74" t="str">
        <f>IF(AND(C725="Abierto",D725="Urgente"),RANK(M725,$M$13:$M$767,0)+COUNTIF($M$13:M725,M725)-1,"")</f>
        <v/>
      </c>
      <c r="O725" s="74" t="str">
        <f>IF(AND(C725="Abierto",D725="Alta"),A725,"")</f>
        <v/>
      </c>
      <c r="P725" s="74" t="str">
        <f ca="1">IF(AND(C725="Abierto",D725="Alta"),TODAY()-E725,"")</f>
        <v/>
      </c>
      <c r="Q725" s="74" t="str">
        <f>IF(AND(C725="Abierto",D725="Alta"),RANK(P725,$P$13:$P$767,0)+COUNTIF($P$13:P725,P725)-1+MAX(N:N),"")</f>
        <v/>
      </c>
      <c r="R725" s="74" t="str">
        <f>IF(AND(C725="Abierto",D725="Media"),A725,"")</f>
        <v/>
      </c>
      <c r="S725" s="74" t="str">
        <f ca="1">IF(AND(C725="Abierto",D725="Media"),TODAY()-E725,"")</f>
        <v/>
      </c>
      <c r="T725" s="74" t="str">
        <f>IF(AND(C725="Abierto",D725="Media"),RANK(S725,$S$13:$S$767,0)+COUNTIF($S$13:S725,S725)-1+MAX(N:N,Q:Q),"")</f>
        <v/>
      </c>
      <c r="U725" s="74" t="str">
        <f>IF(AND(C725="Abierto",D725="Baja"),A725,"")</f>
        <v/>
      </c>
      <c r="V725" s="74" t="str">
        <f ca="1">IF(AND(C725="Abierto",D725="Baja"),TODAY()-E725,"")</f>
        <v/>
      </c>
      <c r="W725" s="74" t="str">
        <f>IF(AND(C725="Abierto",D725="Baja"),RANK(V725,$V$13:$V$767,0)+COUNTIF($V$13:V725,V725)-1+MAX(N:N,Q:Q,T:T),"")</f>
        <v/>
      </c>
      <c r="X725" s="139" t="str">
        <f>IF(OR(C725="Resuelto",C725=""),"",SUM(N725,Q725,T725,W725))</f>
        <v/>
      </c>
      <c r="Y725" s="139" t="str">
        <f>IF(OR(C725="Resuelto",C725=""),"",SUM(M725,P725,S725,V725))</f>
        <v/>
      </c>
      <c r="Z725" s="139" t="str">
        <f>IF(OR(C725="Resuelto",C725=""),"",SUM(L725,O725,R725,U725))</f>
        <v/>
      </c>
      <c r="AA725" s="28">
        <v>954</v>
      </c>
      <c r="AB725" s="28" t="str">
        <f t="shared" ca="1" si="43"/>
        <v/>
      </c>
      <c r="AC725" s="75" t="str">
        <f t="shared" ca="1" si="44"/>
        <v/>
      </c>
      <c r="AH725" s="78" t="str">
        <f>IF(AI725="","",MAX($AH$5:AH724)+1)</f>
        <v/>
      </c>
      <c r="AI725" s="53" t="str">
        <f>IF(G724="","",IF(COUNTIF($AI$11:AI724,G724)=0,G724,""))</f>
        <v/>
      </c>
      <c r="AJ725" s="53" t="str">
        <f t="shared" si="45"/>
        <v/>
      </c>
      <c r="AK725" s="135"/>
    </row>
    <row r="726" spans="1:37" x14ac:dyDescent="0.25">
      <c r="A726" s="136"/>
      <c r="B726" s="136"/>
      <c r="C726" s="136"/>
      <c r="D726" s="136"/>
      <c r="E726" s="137"/>
      <c r="F726" s="137"/>
      <c r="G726" s="136"/>
      <c r="H726" s="137"/>
      <c r="I726" s="140" t="str">
        <f t="shared" si="46"/>
        <v/>
      </c>
      <c r="J726" s="140"/>
      <c r="K726" s="140"/>
      <c r="L726" s="74" t="str">
        <f>IF(AND(C726="Abierto",D726="Urgente"),A726,"")</f>
        <v/>
      </c>
      <c r="M726" s="74" t="str">
        <f ca="1">IF(AND(C726="Abierto",D726="Urgente"),TODAY()-E726,"")</f>
        <v/>
      </c>
      <c r="N726" s="74" t="str">
        <f>IF(AND(C726="Abierto",D726="Urgente"),RANK(M726,$M$13:$M$767,0)+COUNTIF($M$13:M726,M726)-1,"")</f>
        <v/>
      </c>
      <c r="O726" s="74" t="str">
        <f>IF(AND(C726="Abierto",D726="Alta"),A726,"")</f>
        <v/>
      </c>
      <c r="P726" s="74" t="str">
        <f ca="1">IF(AND(C726="Abierto",D726="Alta"),TODAY()-E726,"")</f>
        <v/>
      </c>
      <c r="Q726" s="74" t="str">
        <f>IF(AND(C726="Abierto",D726="Alta"),RANK(P726,$P$13:$P$767,0)+COUNTIF($P$13:P726,P726)-1+MAX(N:N),"")</f>
        <v/>
      </c>
      <c r="R726" s="74" t="str">
        <f>IF(AND(C726="Abierto",D726="Media"),A726,"")</f>
        <v/>
      </c>
      <c r="S726" s="74" t="str">
        <f ca="1">IF(AND(C726="Abierto",D726="Media"),TODAY()-E726,"")</f>
        <v/>
      </c>
      <c r="T726" s="74" t="str">
        <f>IF(AND(C726="Abierto",D726="Media"),RANK(S726,$S$13:$S$767,0)+COUNTIF($S$13:S726,S726)-1+MAX(N:N,Q:Q),"")</f>
        <v/>
      </c>
      <c r="U726" s="74" t="str">
        <f>IF(AND(C726="Abierto",D726="Baja"),A726,"")</f>
        <v/>
      </c>
      <c r="V726" s="74" t="str">
        <f ca="1">IF(AND(C726="Abierto",D726="Baja"),TODAY()-E726,"")</f>
        <v/>
      </c>
      <c r="W726" s="74" t="str">
        <f>IF(AND(C726="Abierto",D726="Baja"),RANK(V726,$V$13:$V$767,0)+COUNTIF($V$13:V726,V726)-1+MAX(N:N,Q:Q,T:T),"")</f>
        <v/>
      </c>
      <c r="X726" s="139" t="str">
        <f>IF(OR(C726="Resuelto",C726=""),"",SUM(N726,Q726,T726,W726))</f>
        <v/>
      </c>
      <c r="Y726" s="139" t="str">
        <f>IF(OR(C726="Resuelto",C726=""),"",SUM(M726,P726,S726,V726))</f>
        <v/>
      </c>
      <c r="Z726" s="139" t="str">
        <f>IF(OR(C726="Resuelto",C726=""),"",SUM(L726,O726,R726,U726))</f>
        <v/>
      </c>
      <c r="AA726" s="28">
        <v>955</v>
      </c>
      <c r="AB726" s="28" t="str">
        <f t="shared" ca="1" si="43"/>
        <v/>
      </c>
      <c r="AC726" s="75" t="str">
        <f t="shared" ca="1" si="44"/>
        <v/>
      </c>
      <c r="AH726" s="78" t="str">
        <f>IF(AI726="","",MAX($AH$5:AH725)+1)</f>
        <v/>
      </c>
      <c r="AI726" s="53" t="str">
        <f>IF(G725="","",IF(COUNTIF($AI$11:AI725,G725)=0,G725,""))</f>
        <v/>
      </c>
      <c r="AJ726" s="53" t="str">
        <f t="shared" si="45"/>
        <v/>
      </c>
      <c r="AK726" s="135"/>
    </row>
    <row r="727" spans="1:37" x14ac:dyDescent="0.25">
      <c r="A727" s="136"/>
      <c r="B727" s="136"/>
      <c r="C727" s="136"/>
      <c r="D727" s="136"/>
      <c r="E727" s="137"/>
      <c r="F727" s="137"/>
      <c r="G727" s="136"/>
      <c r="H727" s="137"/>
      <c r="I727" s="140" t="str">
        <f t="shared" si="46"/>
        <v/>
      </c>
      <c r="J727" s="140"/>
      <c r="K727" s="140"/>
      <c r="L727" s="74" t="str">
        <f>IF(AND(C727="Abierto",D727="Urgente"),A727,"")</f>
        <v/>
      </c>
      <c r="M727" s="74" t="str">
        <f ca="1">IF(AND(C727="Abierto",D727="Urgente"),TODAY()-E727,"")</f>
        <v/>
      </c>
      <c r="N727" s="74" t="str">
        <f>IF(AND(C727="Abierto",D727="Urgente"),RANK(M727,$M$13:$M$767,0)+COUNTIF($M$13:M727,M727)-1,"")</f>
        <v/>
      </c>
      <c r="O727" s="74" t="str">
        <f>IF(AND(C727="Abierto",D727="Alta"),A727,"")</f>
        <v/>
      </c>
      <c r="P727" s="74" t="str">
        <f ca="1">IF(AND(C727="Abierto",D727="Alta"),TODAY()-E727,"")</f>
        <v/>
      </c>
      <c r="Q727" s="74" t="str">
        <f>IF(AND(C727="Abierto",D727="Alta"),RANK(P727,$P$13:$P$767,0)+COUNTIF($P$13:P727,P727)-1+MAX(N:N),"")</f>
        <v/>
      </c>
      <c r="R727" s="74" t="str">
        <f>IF(AND(C727="Abierto",D727="Media"),A727,"")</f>
        <v/>
      </c>
      <c r="S727" s="74" t="str">
        <f ca="1">IF(AND(C727="Abierto",D727="Media"),TODAY()-E727,"")</f>
        <v/>
      </c>
      <c r="T727" s="74" t="str">
        <f>IF(AND(C727="Abierto",D727="Media"),RANK(S727,$S$13:$S$767,0)+COUNTIF($S$13:S727,S727)-1+MAX(N:N,Q:Q),"")</f>
        <v/>
      </c>
      <c r="U727" s="74" t="str">
        <f>IF(AND(C727="Abierto",D727="Baja"),A727,"")</f>
        <v/>
      </c>
      <c r="V727" s="74" t="str">
        <f ca="1">IF(AND(C727="Abierto",D727="Baja"),TODAY()-E727,"")</f>
        <v/>
      </c>
      <c r="W727" s="74" t="str">
        <f>IF(AND(C727="Abierto",D727="Baja"),RANK(V727,$V$13:$V$767,0)+COUNTIF($V$13:V727,V727)-1+MAX(N:N,Q:Q,T:T),"")</f>
        <v/>
      </c>
      <c r="X727" s="139" t="str">
        <f>IF(OR(C727="Resuelto",C727=""),"",SUM(N727,Q727,T727,W727))</f>
        <v/>
      </c>
      <c r="Y727" s="139" t="str">
        <f>IF(OR(C727="Resuelto",C727=""),"",SUM(M727,P727,S727,V727))</f>
        <v/>
      </c>
      <c r="Z727" s="139" t="str">
        <f>IF(OR(C727="Resuelto",C727=""),"",SUM(L727,O727,R727,U727))</f>
        <v/>
      </c>
      <c r="AA727" s="28">
        <v>956</v>
      </c>
      <c r="AB727" s="28" t="str">
        <f t="shared" ca="1" si="43"/>
        <v/>
      </c>
      <c r="AC727" s="75" t="str">
        <f t="shared" ca="1" si="44"/>
        <v/>
      </c>
      <c r="AH727" s="78" t="str">
        <f>IF(AI727="","",MAX($AH$5:AH726)+1)</f>
        <v/>
      </c>
      <c r="AI727" s="53" t="str">
        <f>IF(G726="","",IF(COUNTIF($AI$11:AI726,G726)=0,G726,""))</f>
        <v/>
      </c>
      <c r="AJ727" s="53" t="str">
        <f t="shared" si="45"/>
        <v/>
      </c>
      <c r="AK727" s="135"/>
    </row>
    <row r="728" spans="1:37" x14ac:dyDescent="0.25">
      <c r="A728" s="136"/>
      <c r="B728" s="136"/>
      <c r="C728" s="136"/>
      <c r="D728" s="136"/>
      <c r="E728" s="137"/>
      <c r="F728" s="137"/>
      <c r="G728" s="136"/>
      <c r="H728" s="137"/>
      <c r="I728" s="140" t="str">
        <f t="shared" si="46"/>
        <v/>
      </c>
      <c r="J728" s="140"/>
      <c r="K728" s="140"/>
      <c r="L728" s="74" t="str">
        <f>IF(AND(C728="Abierto",D728="Urgente"),A728,"")</f>
        <v/>
      </c>
      <c r="M728" s="74" t="str">
        <f ca="1">IF(AND(C728="Abierto",D728="Urgente"),TODAY()-E728,"")</f>
        <v/>
      </c>
      <c r="N728" s="74" t="str">
        <f>IF(AND(C728="Abierto",D728="Urgente"),RANK(M728,$M$13:$M$767,0)+COUNTIF($M$13:M728,M728)-1,"")</f>
        <v/>
      </c>
      <c r="O728" s="74" t="str">
        <f>IF(AND(C728="Abierto",D728="Alta"),A728,"")</f>
        <v/>
      </c>
      <c r="P728" s="74" t="str">
        <f ca="1">IF(AND(C728="Abierto",D728="Alta"),TODAY()-E728,"")</f>
        <v/>
      </c>
      <c r="Q728" s="74" t="str">
        <f>IF(AND(C728="Abierto",D728="Alta"),RANK(P728,$P$13:$P$767,0)+COUNTIF($P$13:P728,P728)-1+MAX(N:N),"")</f>
        <v/>
      </c>
      <c r="R728" s="74" t="str">
        <f>IF(AND(C728="Abierto",D728="Media"),A728,"")</f>
        <v/>
      </c>
      <c r="S728" s="74" t="str">
        <f ca="1">IF(AND(C728="Abierto",D728="Media"),TODAY()-E728,"")</f>
        <v/>
      </c>
      <c r="T728" s="74" t="str">
        <f>IF(AND(C728="Abierto",D728="Media"),RANK(S728,$S$13:$S$767,0)+COUNTIF($S$13:S728,S728)-1+MAX(N:N,Q:Q),"")</f>
        <v/>
      </c>
      <c r="U728" s="74" t="str">
        <f>IF(AND(C728="Abierto",D728="Baja"),A728,"")</f>
        <v/>
      </c>
      <c r="V728" s="74" t="str">
        <f ca="1">IF(AND(C728="Abierto",D728="Baja"),TODAY()-E728,"")</f>
        <v/>
      </c>
      <c r="W728" s="74" t="str">
        <f>IF(AND(C728="Abierto",D728="Baja"),RANK(V728,$V$13:$V$767,0)+COUNTIF($V$13:V728,V728)-1+MAX(N:N,Q:Q,T:T),"")</f>
        <v/>
      </c>
      <c r="X728" s="139" t="str">
        <f>IF(OR(C728="Resuelto",C728=""),"",SUM(N728,Q728,T728,W728))</f>
        <v/>
      </c>
      <c r="Y728" s="139" t="str">
        <f>IF(OR(C728="Resuelto",C728=""),"",SUM(M728,P728,S728,V728))</f>
        <v/>
      </c>
      <c r="Z728" s="139" t="str">
        <f>IF(OR(C728="Resuelto",C728=""),"",SUM(L728,O728,R728,U728))</f>
        <v/>
      </c>
      <c r="AA728" s="28">
        <v>957</v>
      </c>
      <c r="AB728" s="28" t="str">
        <f t="shared" ca="1" si="43"/>
        <v/>
      </c>
      <c r="AC728" s="75" t="str">
        <f t="shared" ca="1" si="44"/>
        <v/>
      </c>
      <c r="AH728" s="78" t="str">
        <f>IF(AI728="","",MAX($AH$5:AH727)+1)</f>
        <v/>
      </c>
      <c r="AI728" s="53" t="str">
        <f>IF(G727="","",IF(COUNTIF($AI$11:AI727,G727)=0,G727,""))</f>
        <v/>
      </c>
      <c r="AJ728" s="53" t="str">
        <f t="shared" si="45"/>
        <v/>
      </c>
      <c r="AK728" s="135"/>
    </row>
    <row r="729" spans="1:37" x14ac:dyDescent="0.25">
      <c r="A729" s="136"/>
      <c r="B729" s="136"/>
      <c r="C729" s="136"/>
      <c r="D729" s="136"/>
      <c r="E729" s="137"/>
      <c r="F729" s="137"/>
      <c r="G729" s="136"/>
      <c r="H729" s="137"/>
      <c r="I729" s="140" t="str">
        <f t="shared" si="46"/>
        <v/>
      </c>
      <c r="J729" s="140"/>
      <c r="K729" s="140"/>
      <c r="L729" s="74" t="str">
        <f>IF(AND(C729="Abierto",D729="Urgente"),A729,"")</f>
        <v/>
      </c>
      <c r="M729" s="74" t="str">
        <f ca="1">IF(AND(C729="Abierto",D729="Urgente"),TODAY()-E729,"")</f>
        <v/>
      </c>
      <c r="N729" s="74" t="str">
        <f>IF(AND(C729="Abierto",D729="Urgente"),RANK(M729,$M$13:$M$767,0)+COUNTIF($M$13:M729,M729)-1,"")</f>
        <v/>
      </c>
      <c r="O729" s="74" t="str">
        <f>IF(AND(C729="Abierto",D729="Alta"),A729,"")</f>
        <v/>
      </c>
      <c r="P729" s="74" t="str">
        <f ca="1">IF(AND(C729="Abierto",D729="Alta"),TODAY()-E729,"")</f>
        <v/>
      </c>
      <c r="Q729" s="74" t="str">
        <f>IF(AND(C729="Abierto",D729="Alta"),RANK(P729,$P$13:$P$767,0)+COUNTIF($P$13:P729,P729)-1+MAX(N:N),"")</f>
        <v/>
      </c>
      <c r="R729" s="74" t="str">
        <f>IF(AND(C729="Abierto",D729="Media"),A729,"")</f>
        <v/>
      </c>
      <c r="S729" s="74" t="str">
        <f ca="1">IF(AND(C729="Abierto",D729="Media"),TODAY()-E729,"")</f>
        <v/>
      </c>
      <c r="T729" s="74" t="str">
        <f>IF(AND(C729="Abierto",D729="Media"),RANK(S729,$S$13:$S$767,0)+COUNTIF($S$13:S729,S729)-1+MAX(N:N,Q:Q),"")</f>
        <v/>
      </c>
      <c r="U729" s="74" t="str">
        <f>IF(AND(C729="Abierto",D729="Baja"),A729,"")</f>
        <v/>
      </c>
      <c r="V729" s="74" t="str">
        <f ca="1">IF(AND(C729="Abierto",D729="Baja"),TODAY()-E729,"")</f>
        <v/>
      </c>
      <c r="W729" s="74" t="str">
        <f>IF(AND(C729="Abierto",D729="Baja"),RANK(V729,$V$13:$V$767,0)+COUNTIF($V$13:V729,V729)-1+MAX(N:N,Q:Q,T:T),"")</f>
        <v/>
      </c>
      <c r="X729" s="139" t="str">
        <f>IF(OR(C729="Resuelto",C729=""),"",SUM(N729,Q729,T729,W729))</f>
        <v/>
      </c>
      <c r="Y729" s="139" t="str">
        <f>IF(OR(C729="Resuelto",C729=""),"",SUM(M729,P729,S729,V729))</f>
        <v/>
      </c>
      <c r="Z729" s="139" t="str">
        <f>IF(OR(C729="Resuelto",C729=""),"",SUM(L729,O729,R729,U729))</f>
        <v/>
      </c>
      <c r="AA729" s="28">
        <v>958</v>
      </c>
      <c r="AB729" s="28" t="str">
        <f t="shared" ca="1" si="43"/>
        <v/>
      </c>
      <c r="AC729" s="75" t="str">
        <f t="shared" ca="1" si="44"/>
        <v/>
      </c>
      <c r="AH729" s="78" t="str">
        <f>IF(AI729="","",MAX($AH$5:AH728)+1)</f>
        <v/>
      </c>
      <c r="AI729" s="53" t="str">
        <f>IF(G728="","",IF(COUNTIF($AI$11:AI728,G728)=0,G728,""))</f>
        <v/>
      </c>
      <c r="AJ729" s="53" t="str">
        <f t="shared" si="45"/>
        <v/>
      </c>
      <c r="AK729" s="135"/>
    </row>
    <row r="730" spans="1:37" x14ac:dyDescent="0.25">
      <c r="A730" s="136"/>
      <c r="B730" s="136"/>
      <c r="C730" s="136"/>
      <c r="D730" s="136"/>
      <c r="E730" s="137"/>
      <c r="F730" s="137"/>
      <c r="G730" s="136"/>
      <c r="H730" s="137"/>
      <c r="I730" s="140" t="str">
        <f t="shared" si="46"/>
        <v/>
      </c>
      <c r="J730" s="140"/>
      <c r="K730" s="140"/>
      <c r="L730" s="74" t="str">
        <f>IF(AND(C730="Abierto",D730="Urgente"),A730,"")</f>
        <v/>
      </c>
      <c r="M730" s="74" t="str">
        <f ca="1">IF(AND(C730="Abierto",D730="Urgente"),TODAY()-E730,"")</f>
        <v/>
      </c>
      <c r="N730" s="74" t="str">
        <f>IF(AND(C730="Abierto",D730="Urgente"),RANK(M730,$M$13:$M$767,0)+COUNTIF($M$13:M730,M730)-1,"")</f>
        <v/>
      </c>
      <c r="O730" s="74" t="str">
        <f>IF(AND(C730="Abierto",D730="Alta"),A730,"")</f>
        <v/>
      </c>
      <c r="P730" s="74" t="str">
        <f ca="1">IF(AND(C730="Abierto",D730="Alta"),TODAY()-E730,"")</f>
        <v/>
      </c>
      <c r="Q730" s="74" t="str">
        <f>IF(AND(C730="Abierto",D730="Alta"),RANK(P730,$P$13:$P$767,0)+COUNTIF($P$13:P730,P730)-1+MAX(N:N),"")</f>
        <v/>
      </c>
      <c r="R730" s="74" t="str">
        <f>IF(AND(C730="Abierto",D730="Media"),A730,"")</f>
        <v/>
      </c>
      <c r="S730" s="74" t="str">
        <f ca="1">IF(AND(C730="Abierto",D730="Media"),TODAY()-E730,"")</f>
        <v/>
      </c>
      <c r="T730" s="74" t="str">
        <f>IF(AND(C730="Abierto",D730="Media"),RANK(S730,$S$13:$S$767,0)+COUNTIF($S$13:S730,S730)-1+MAX(N:N,Q:Q),"")</f>
        <v/>
      </c>
      <c r="U730" s="74" t="str">
        <f>IF(AND(C730="Abierto",D730="Baja"),A730,"")</f>
        <v/>
      </c>
      <c r="V730" s="74" t="str">
        <f ca="1">IF(AND(C730="Abierto",D730="Baja"),TODAY()-E730,"")</f>
        <v/>
      </c>
      <c r="W730" s="74" t="str">
        <f>IF(AND(C730="Abierto",D730="Baja"),RANK(V730,$V$13:$V$767,0)+COUNTIF($V$13:V730,V730)-1+MAX(N:N,Q:Q,T:T),"")</f>
        <v/>
      </c>
      <c r="X730" s="139" t="str">
        <f>IF(OR(C730="Resuelto",C730=""),"",SUM(N730,Q730,T730,W730))</f>
        <v/>
      </c>
      <c r="Y730" s="139" t="str">
        <f>IF(OR(C730="Resuelto",C730=""),"",SUM(M730,P730,S730,V730))</f>
        <v/>
      </c>
      <c r="Z730" s="139" t="str">
        <f>IF(OR(C730="Resuelto",C730=""),"",SUM(L730,O730,R730,U730))</f>
        <v/>
      </c>
      <c r="AA730" s="28">
        <v>959</v>
      </c>
      <c r="AB730" s="28" t="str">
        <f t="shared" ca="1" si="43"/>
        <v/>
      </c>
      <c r="AC730" s="75" t="str">
        <f t="shared" ca="1" si="44"/>
        <v/>
      </c>
      <c r="AH730" s="78" t="str">
        <f>IF(AI730="","",MAX($AH$5:AH729)+1)</f>
        <v/>
      </c>
      <c r="AI730" s="53" t="str">
        <f>IF(G729="","",IF(COUNTIF($AI$11:AI729,G729)=0,G729,""))</f>
        <v/>
      </c>
      <c r="AJ730" s="53" t="str">
        <f t="shared" si="45"/>
        <v/>
      </c>
      <c r="AK730" s="135"/>
    </row>
    <row r="731" spans="1:37" x14ac:dyDescent="0.25">
      <c r="A731" s="136"/>
      <c r="B731" s="136"/>
      <c r="C731" s="136"/>
      <c r="D731" s="136"/>
      <c r="E731" s="137"/>
      <c r="F731" s="137"/>
      <c r="G731" s="136"/>
      <c r="H731" s="137"/>
      <c r="I731" s="140" t="str">
        <f t="shared" si="46"/>
        <v/>
      </c>
      <c r="J731" s="140"/>
      <c r="K731" s="140"/>
      <c r="L731" s="74" t="str">
        <f>IF(AND(C731="Abierto",D731="Urgente"),A731,"")</f>
        <v/>
      </c>
      <c r="M731" s="74" t="str">
        <f ca="1">IF(AND(C731="Abierto",D731="Urgente"),TODAY()-E731,"")</f>
        <v/>
      </c>
      <c r="N731" s="74" t="str">
        <f>IF(AND(C731="Abierto",D731="Urgente"),RANK(M731,$M$13:$M$767,0)+COUNTIF($M$13:M731,M731)-1,"")</f>
        <v/>
      </c>
      <c r="O731" s="74" t="str">
        <f>IF(AND(C731="Abierto",D731="Alta"),A731,"")</f>
        <v/>
      </c>
      <c r="P731" s="74" t="str">
        <f ca="1">IF(AND(C731="Abierto",D731="Alta"),TODAY()-E731,"")</f>
        <v/>
      </c>
      <c r="Q731" s="74" t="str">
        <f>IF(AND(C731="Abierto",D731="Alta"),RANK(P731,$P$13:$P$767,0)+COUNTIF($P$13:P731,P731)-1+MAX(N:N),"")</f>
        <v/>
      </c>
      <c r="R731" s="74" t="str">
        <f>IF(AND(C731="Abierto",D731="Media"),A731,"")</f>
        <v/>
      </c>
      <c r="S731" s="74" t="str">
        <f ca="1">IF(AND(C731="Abierto",D731="Media"),TODAY()-E731,"")</f>
        <v/>
      </c>
      <c r="T731" s="74" t="str">
        <f>IF(AND(C731="Abierto",D731="Media"),RANK(S731,$S$13:$S$767,0)+COUNTIF($S$13:S731,S731)-1+MAX(N:N,Q:Q),"")</f>
        <v/>
      </c>
      <c r="U731" s="74" t="str">
        <f>IF(AND(C731="Abierto",D731="Baja"),A731,"")</f>
        <v/>
      </c>
      <c r="V731" s="74" t="str">
        <f ca="1">IF(AND(C731="Abierto",D731="Baja"),TODAY()-E731,"")</f>
        <v/>
      </c>
      <c r="W731" s="74" t="str">
        <f>IF(AND(C731="Abierto",D731="Baja"),RANK(V731,$V$13:$V$767,0)+COUNTIF($V$13:V731,V731)-1+MAX(N:N,Q:Q,T:T),"")</f>
        <v/>
      </c>
      <c r="X731" s="139" t="str">
        <f>IF(OR(C731="Resuelto",C731=""),"",SUM(N731,Q731,T731,W731))</f>
        <v/>
      </c>
      <c r="Y731" s="139" t="str">
        <f>IF(OR(C731="Resuelto",C731=""),"",SUM(M731,P731,S731,V731))</f>
        <v/>
      </c>
      <c r="Z731" s="139" t="str">
        <f>IF(OR(C731="Resuelto",C731=""),"",SUM(L731,O731,R731,U731))</f>
        <v/>
      </c>
      <c r="AA731" s="28">
        <v>960</v>
      </c>
      <c r="AB731" s="28" t="str">
        <f t="shared" ca="1" si="43"/>
        <v/>
      </c>
      <c r="AC731" s="75" t="str">
        <f t="shared" ca="1" si="44"/>
        <v/>
      </c>
      <c r="AH731" s="78" t="str">
        <f>IF(AI731="","",MAX($AH$5:AH730)+1)</f>
        <v/>
      </c>
      <c r="AI731" s="53" t="str">
        <f>IF(G730="","",IF(COUNTIF($AI$11:AI730,G730)=0,G730,""))</f>
        <v/>
      </c>
      <c r="AJ731" s="53" t="str">
        <f t="shared" si="45"/>
        <v/>
      </c>
      <c r="AK731" s="135"/>
    </row>
    <row r="732" spans="1:37" x14ac:dyDescent="0.25">
      <c r="A732" s="136"/>
      <c r="B732" s="136"/>
      <c r="C732" s="136"/>
      <c r="D732" s="136"/>
      <c r="E732" s="137"/>
      <c r="F732" s="137"/>
      <c r="G732" s="136"/>
      <c r="H732" s="137"/>
      <c r="I732" s="140" t="str">
        <f t="shared" si="46"/>
        <v/>
      </c>
      <c r="J732" s="140"/>
      <c r="K732" s="140"/>
      <c r="L732" s="74" t="str">
        <f>IF(AND(C732="Abierto",D732="Urgente"),A732,"")</f>
        <v/>
      </c>
      <c r="M732" s="74" t="str">
        <f ca="1">IF(AND(C732="Abierto",D732="Urgente"),TODAY()-E732,"")</f>
        <v/>
      </c>
      <c r="N732" s="74" t="str">
        <f>IF(AND(C732="Abierto",D732="Urgente"),RANK(M732,$M$13:$M$767,0)+COUNTIF($M$13:M732,M732)-1,"")</f>
        <v/>
      </c>
      <c r="O732" s="74" t="str">
        <f>IF(AND(C732="Abierto",D732="Alta"),A732,"")</f>
        <v/>
      </c>
      <c r="P732" s="74" t="str">
        <f ca="1">IF(AND(C732="Abierto",D732="Alta"),TODAY()-E732,"")</f>
        <v/>
      </c>
      <c r="Q732" s="74" t="str">
        <f>IF(AND(C732="Abierto",D732="Alta"),RANK(P732,$P$13:$P$767,0)+COUNTIF($P$13:P732,P732)-1+MAX(N:N),"")</f>
        <v/>
      </c>
      <c r="R732" s="74" t="str">
        <f>IF(AND(C732="Abierto",D732="Media"),A732,"")</f>
        <v/>
      </c>
      <c r="S732" s="74" t="str">
        <f ca="1">IF(AND(C732="Abierto",D732="Media"),TODAY()-E732,"")</f>
        <v/>
      </c>
      <c r="T732" s="74" t="str">
        <f>IF(AND(C732="Abierto",D732="Media"),RANK(S732,$S$13:$S$767,0)+COUNTIF($S$13:S732,S732)-1+MAX(N:N,Q:Q),"")</f>
        <v/>
      </c>
      <c r="U732" s="74" t="str">
        <f>IF(AND(C732="Abierto",D732="Baja"),A732,"")</f>
        <v/>
      </c>
      <c r="V732" s="74" t="str">
        <f ca="1">IF(AND(C732="Abierto",D732="Baja"),TODAY()-E732,"")</f>
        <v/>
      </c>
      <c r="W732" s="74" t="str">
        <f>IF(AND(C732="Abierto",D732="Baja"),RANK(V732,$V$13:$V$767,0)+COUNTIF($V$13:V732,V732)-1+MAX(N:N,Q:Q,T:T),"")</f>
        <v/>
      </c>
      <c r="X732" s="139" t="str">
        <f>IF(OR(C732="Resuelto",C732=""),"",SUM(N732,Q732,T732,W732))</f>
        <v/>
      </c>
      <c r="Y732" s="139" t="str">
        <f>IF(OR(C732="Resuelto",C732=""),"",SUM(M732,P732,S732,V732))</f>
        <v/>
      </c>
      <c r="Z732" s="139" t="str">
        <f>IF(OR(C732="Resuelto",C732=""),"",SUM(L732,O732,R732,U732))</f>
        <v/>
      </c>
      <c r="AA732" s="28">
        <v>961</v>
      </c>
      <c r="AB732" s="28" t="str">
        <f t="shared" ca="1" si="43"/>
        <v/>
      </c>
      <c r="AC732" s="75" t="str">
        <f t="shared" ca="1" si="44"/>
        <v/>
      </c>
      <c r="AH732" s="78" t="str">
        <f>IF(AI732="","",MAX($AH$5:AH731)+1)</f>
        <v/>
      </c>
      <c r="AI732" s="53" t="str">
        <f>IF(G731="","",IF(COUNTIF($AI$11:AI731,G731)=0,G731,""))</f>
        <v/>
      </c>
      <c r="AJ732" s="53" t="str">
        <f t="shared" si="45"/>
        <v/>
      </c>
      <c r="AK732" s="135"/>
    </row>
    <row r="733" spans="1:37" x14ac:dyDescent="0.25">
      <c r="A733" s="136"/>
      <c r="B733" s="136"/>
      <c r="C733" s="136"/>
      <c r="D733" s="136"/>
      <c r="E733" s="137"/>
      <c r="F733" s="137"/>
      <c r="G733" s="136"/>
      <c r="H733" s="137"/>
      <c r="I733" s="140" t="str">
        <f t="shared" si="46"/>
        <v/>
      </c>
      <c r="J733" s="140"/>
      <c r="K733" s="140"/>
      <c r="L733" s="74" t="str">
        <f>IF(AND(C733="Abierto",D733="Urgente"),A733,"")</f>
        <v/>
      </c>
      <c r="M733" s="74" t="str">
        <f ca="1">IF(AND(C733="Abierto",D733="Urgente"),TODAY()-E733,"")</f>
        <v/>
      </c>
      <c r="N733" s="74" t="str">
        <f>IF(AND(C733="Abierto",D733="Urgente"),RANK(M733,$M$13:$M$767,0)+COUNTIF($M$13:M733,M733)-1,"")</f>
        <v/>
      </c>
      <c r="O733" s="74" t="str">
        <f>IF(AND(C733="Abierto",D733="Alta"),A733,"")</f>
        <v/>
      </c>
      <c r="P733" s="74" t="str">
        <f ca="1">IF(AND(C733="Abierto",D733="Alta"),TODAY()-E733,"")</f>
        <v/>
      </c>
      <c r="Q733" s="74" t="str">
        <f>IF(AND(C733="Abierto",D733="Alta"),RANK(P733,$P$13:$P$767,0)+COUNTIF($P$13:P733,P733)-1+MAX(N:N),"")</f>
        <v/>
      </c>
      <c r="R733" s="74" t="str">
        <f>IF(AND(C733="Abierto",D733="Media"),A733,"")</f>
        <v/>
      </c>
      <c r="S733" s="74" t="str">
        <f ca="1">IF(AND(C733="Abierto",D733="Media"),TODAY()-E733,"")</f>
        <v/>
      </c>
      <c r="T733" s="74" t="str">
        <f>IF(AND(C733="Abierto",D733="Media"),RANK(S733,$S$13:$S$767,0)+COUNTIF($S$13:S733,S733)-1+MAX(N:N,Q:Q),"")</f>
        <v/>
      </c>
      <c r="U733" s="74" t="str">
        <f>IF(AND(C733="Abierto",D733="Baja"),A733,"")</f>
        <v/>
      </c>
      <c r="V733" s="74" t="str">
        <f ca="1">IF(AND(C733="Abierto",D733="Baja"),TODAY()-E733,"")</f>
        <v/>
      </c>
      <c r="W733" s="74" t="str">
        <f>IF(AND(C733="Abierto",D733="Baja"),RANK(V733,$V$13:$V$767,0)+COUNTIF($V$13:V733,V733)-1+MAX(N:N,Q:Q,T:T),"")</f>
        <v/>
      </c>
      <c r="X733" s="139" t="str">
        <f>IF(OR(C733="Resuelto",C733=""),"",SUM(N733,Q733,T733,W733))</f>
        <v/>
      </c>
      <c r="Y733" s="139" t="str">
        <f>IF(OR(C733="Resuelto",C733=""),"",SUM(M733,P733,S733,V733))</f>
        <v/>
      </c>
      <c r="Z733" s="139" t="str">
        <f>IF(OR(C733="Resuelto",C733=""),"",SUM(L733,O733,R733,U733))</f>
        <v/>
      </c>
      <c r="AA733" s="28">
        <v>962</v>
      </c>
      <c r="AB733" s="28" t="str">
        <f t="shared" ca="1" si="43"/>
        <v/>
      </c>
      <c r="AC733" s="75" t="str">
        <f t="shared" ca="1" si="44"/>
        <v/>
      </c>
      <c r="AH733" s="78" t="str">
        <f>IF(AI733="","",MAX($AH$5:AH732)+1)</f>
        <v/>
      </c>
      <c r="AI733" s="53" t="str">
        <f>IF(G732="","",IF(COUNTIF($AI$11:AI732,G732)=0,G732,""))</f>
        <v/>
      </c>
      <c r="AJ733" s="53" t="str">
        <f t="shared" si="45"/>
        <v/>
      </c>
      <c r="AK733" s="135"/>
    </row>
    <row r="734" spans="1:37" x14ac:dyDescent="0.25">
      <c r="A734" s="136"/>
      <c r="B734" s="136"/>
      <c r="C734" s="136"/>
      <c r="D734" s="136"/>
      <c r="E734" s="137"/>
      <c r="F734" s="137"/>
      <c r="G734" s="136"/>
      <c r="H734" s="137"/>
      <c r="I734" s="140" t="str">
        <f t="shared" si="46"/>
        <v/>
      </c>
      <c r="J734" s="140"/>
      <c r="K734" s="140"/>
      <c r="L734" s="74" t="str">
        <f>IF(AND(C734="Abierto",D734="Urgente"),A734,"")</f>
        <v/>
      </c>
      <c r="M734" s="74" t="str">
        <f ca="1">IF(AND(C734="Abierto",D734="Urgente"),TODAY()-E734,"")</f>
        <v/>
      </c>
      <c r="N734" s="74" t="str">
        <f>IF(AND(C734="Abierto",D734="Urgente"),RANK(M734,$M$13:$M$767,0)+COUNTIF($M$13:M734,M734)-1,"")</f>
        <v/>
      </c>
      <c r="O734" s="74" t="str">
        <f>IF(AND(C734="Abierto",D734="Alta"),A734,"")</f>
        <v/>
      </c>
      <c r="P734" s="74" t="str">
        <f ca="1">IF(AND(C734="Abierto",D734="Alta"),TODAY()-E734,"")</f>
        <v/>
      </c>
      <c r="Q734" s="74" t="str">
        <f>IF(AND(C734="Abierto",D734="Alta"),RANK(P734,$P$13:$P$767,0)+COUNTIF($P$13:P734,P734)-1+MAX(N:N),"")</f>
        <v/>
      </c>
      <c r="R734" s="74" t="str">
        <f>IF(AND(C734="Abierto",D734="Media"),A734,"")</f>
        <v/>
      </c>
      <c r="S734" s="74" t="str">
        <f ca="1">IF(AND(C734="Abierto",D734="Media"),TODAY()-E734,"")</f>
        <v/>
      </c>
      <c r="T734" s="74" t="str">
        <f>IF(AND(C734="Abierto",D734="Media"),RANK(S734,$S$13:$S$767,0)+COUNTIF($S$13:S734,S734)-1+MAX(N:N,Q:Q),"")</f>
        <v/>
      </c>
      <c r="U734" s="74" t="str">
        <f>IF(AND(C734="Abierto",D734="Baja"),A734,"")</f>
        <v/>
      </c>
      <c r="V734" s="74" t="str">
        <f ca="1">IF(AND(C734="Abierto",D734="Baja"),TODAY()-E734,"")</f>
        <v/>
      </c>
      <c r="W734" s="74" t="str">
        <f>IF(AND(C734="Abierto",D734="Baja"),RANK(V734,$V$13:$V$767,0)+COUNTIF($V$13:V734,V734)-1+MAX(N:N,Q:Q,T:T),"")</f>
        <v/>
      </c>
      <c r="X734" s="139" t="str">
        <f>IF(OR(C734="Resuelto",C734=""),"",SUM(N734,Q734,T734,W734))</f>
        <v/>
      </c>
      <c r="Y734" s="139" t="str">
        <f>IF(OR(C734="Resuelto",C734=""),"",SUM(M734,P734,S734,V734))</f>
        <v/>
      </c>
      <c r="Z734" s="139" t="str">
        <f>IF(OR(C734="Resuelto",C734=""),"",SUM(L734,O734,R734,U734))</f>
        <v/>
      </c>
      <c r="AA734" s="28">
        <v>963</v>
      </c>
      <c r="AB734" s="28" t="str">
        <f t="shared" ca="1" si="43"/>
        <v/>
      </c>
      <c r="AC734" s="75" t="str">
        <f t="shared" ca="1" si="44"/>
        <v/>
      </c>
      <c r="AH734" s="78" t="str">
        <f>IF(AI734="","",MAX($AH$5:AH733)+1)</f>
        <v/>
      </c>
      <c r="AI734" s="53" t="str">
        <f>IF(G733="","",IF(COUNTIF($AI$11:AI733,G733)=0,G733,""))</f>
        <v/>
      </c>
      <c r="AJ734" s="53" t="str">
        <f t="shared" si="45"/>
        <v/>
      </c>
      <c r="AK734" s="135"/>
    </row>
    <row r="735" spans="1:37" x14ac:dyDescent="0.25">
      <c r="A735" s="136"/>
      <c r="B735" s="136"/>
      <c r="C735" s="136"/>
      <c r="D735" s="136"/>
      <c r="E735" s="137"/>
      <c r="F735" s="137"/>
      <c r="G735" s="136"/>
      <c r="H735" s="137"/>
      <c r="I735" s="140" t="str">
        <f t="shared" si="46"/>
        <v/>
      </c>
      <c r="J735" s="140"/>
      <c r="K735" s="140"/>
      <c r="L735" s="74" t="str">
        <f>IF(AND(C735="Abierto",D735="Urgente"),A735,"")</f>
        <v/>
      </c>
      <c r="M735" s="74" t="str">
        <f ca="1">IF(AND(C735="Abierto",D735="Urgente"),TODAY()-E735,"")</f>
        <v/>
      </c>
      <c r="N735" s="74" t="str">
        <f>IF(AND(C735="Abierto",D735="Urgente"),RANK(M735,$M$13:$M$767,0)+COUNTIF($M$13:M735,M735)-1,"")</f>
        <v/>
      </c>
      <c r="O735" s="74" t="str">
        <f>IF(AND(C735="Abierto",D735="Alta"),A735,"")</f>
        <v/>
      </c>
      <c r="P735" s="74" t="str">
        <f ca="1">IF(AND(C735="Abierto",D735="Alta"),TODAY()-E735,"")</f>
        <v/>
      </c>
      <c r="Q735" s="74" t="str">
        <f>IF(AND(C735="Abierto",D735="Alta"),RANK(P735,$P$13:$P$767,0)+COUNTIF($P$13:P735,P735)-1+MAX(N:N),"")</f>
        <v/>
      </c>
      <c r="R735" s="74" t="str">
        <f>IF(AND(C735="Abierto",D735="Media"),A735,"")</f>
        <v/>
      </c>
      <c r="S735" s="74" t="str">
        <f ca="1">IF(AND(C735="Abierto",D735="Media"),TODAY()-E735,"")</f>
        <v/>
      </c>
      <c r="T735" s="74" t="str">
        <f>IF(AND(C735="Abierto",D735="Media"),RANK(S735,$S$13:$S$767,0)+COUNTIF($S$13:S735,S735)-1+MAX(N:N,Q:Q),"")</f>
        <v/>
      </c>
      <c r="U735" s="74" t="str">
        <f>IF(AND(C735="Abierto",D735="Baja"),A735,"")</f>
        <v/>
      </c>
      <c r="V735" s="74" t="str">
        <f ca="1">IF(AND(C735="Abierto",D735="Baja"),TODAY()-E735,"")</f>
        <v/>
      </c>
      <c r="W735" s="74" t="str">
        <f>IF(AND(C735="Abierto",D735="Baja"),RANK(V735,$V$13:$V$767,0)+COUNTIF($V$13:V735,V735)-1+MAX(N:N,Q:Q,T:T),"")</f>
        <v/>
      </c>
      <c r="X735" s="139" t="str">
        <f>IF(OR(C735="Resuelto",C735=""),"",SUM(N735,Q735,T735,W735))</f>
        <v/>
      </c>
      <c r="Y735" s="139" t="str">
        <f>IF(OR(C735="Resuelto",C735=""),"",SUM(M735,P735,S735,V735))</f>
        <v/>
      </c>
      <c r="Z735" s="139" t="str">
        <f>IF(OR(C735="Resuelto",C735=""),"",SUM(L735,O735,R735,U735))</f>
        <v/>
      </c>
      <c r="AA735" s="28">
        <v>964</v>
      </c>
      <c r="AB735" s="28" t="str">
        <f t="shared" ca="1" si="43"/>
        <v/>
      </c>
      <c r="AC735" s="75" t="str">
        <f t="shared" ca="1" si="44"/>
        <v/>
      </c>
      <c r="AH735" s="78" t="str">
        <f>IF(AI735="","",MAX($AH$5:AH734)+1)</f>
        <v/>
      </c>
      <c r="AI735" s="53" t="str">
        <f>IF(G734="","",IF(COUNTIF($AI$11:AI734,G734)=0,G734,""))</f>
        <v/>
      </c>
      <c r="AJ735" s="53" t="str">
        <f t="shared" si="45"/>
        <v/>
      </c>
      <c r="AK735" s="135"/>
    </row>
    <row r="736" spans="1:37" x14ac:dyDescent="0.25">
      <c r="A736" s="136"/>
      <c r="B736" s="136"/>
      <c r="C736" s="136"/>
      <c r="D736" s="136"/>
      <c r="E736" s="137"/>
      <c r="F736" s="137"/>
      <c r="G736" s="136"/>
      <c r="H736" s="137"/>
      <c r="I736" s="140" t="str">
        <f t="shared" si="46"/>
        <v/>
      </c>
      <c r="J736" s="140"/>
      <c r="K736" s="140"/>
      <c r="L736" s="74" t="str">
        <f>IF(AND(C736="Abierto",D736="Urgente"),A736,"")</f>
        <v/>
      </c>
      <c r="M736" s="74" t="str">
        <f ca="1">IF(AND(C736="Abierto",D736="Urgente"),TODAY()-E736,"")</f>
        <v/>
      </c>
      <c r="N736" s="74" t="str">
        <f>IF(AND(C736="Abierto",D736="Urgente"),RANK(M736,$M$13:$M$767,0)+COUNTIF($M$13:M736,M736)-1,"")</f>
        <v/>
      </c>
      <c r="O736" s="74" t="str">
        <f>IF(AND(C736="Abierto",D736="Alta"),A736,"")</f>
        <v/>
      </c>
      <c r="P736" s="74" t="str">
        <f ca="1">IF(AND(C736="Abierto",D736="Alta"),TODAY()-E736,"")</f>
        <v/>
      </c>
      <c r="Q736" s="74" t="str">
        <f>IF(AND(C736="Abierto",D736="Alta"),RANK(P736,$P$13:$P$767,0)+COUNTIF($P$13:P736,P736)-1+MAX(N:N),"")</f>
        <v/>
      </c>
      <c r="R736" s="74" t="str">
        <f>IF(AND(C736="Abierto",D736="Media"),A736,"")</f>
        <v/>
      </c>
      <c r="S736" s="74" t="str">
        <f ca="1">IF(AND(C736="Abierto",D736="Media"),TODAY()-E736,"")</f>
        <v/>
      </c>
      <c r="T736" s="74" t="str">
        <f>IF(AND(C736="Abierto",D736="Media"),RANK(S736,$S$13:$S$767,0)+COUNTIF($S$13:S736,S736)-1+MAX(N:N,Q:Q),"")</f>
        <v/>
      </c>
      <c r="U736" s="74" t="str">
        <f>IF(AND(C736="Abierto",D736="Baja"),A736,"")</f>
        <v/>
      </c>
      <c r="V736" s="74" t="str">
        <f ca="1">IF(AND(C736="Abierto",D736="Baja"),TODAY()-E736,"")</f>
        <v/>
      </c>
      <c r="W736" s="74" t="str">
        <f>IF(AND(C736="Abierto",D736="Baja"),RANK(V736,$V$13:$V$767,0)+COUNTIF($V$13:V736,V736)-1+MAX(N:N,Q:Q,T:T),"")</f>
        <v/>
      </c>
      <c r="X736" s="139" t="str">
        <f>IF(OR(C736="Resuelto",C736=""),"",SUM(N736,Q736,T736,W736))</f>
        <v/>
      </c>
      <c r="Y736" s="139" t="str">
        <f>IF(OR(C736="Resuelto",C736=""),"",SUM(M736,P736,S736,V736))</f>
        <v/>
      </c>
      <c r="Z736" s="139" t="str">
        <f>IF(OR(C736="Resuelto",C736=""),"",SUM(L736,O736,R736,U736))</f>
        <v/>
      </c>
      <c r="AA736" s="28">
        <v>965</v>
      </c>
      <c r="AB736" s="28" t="str">
        <f t="shared" ca="1" si="43"/>
        <v/>
      </c>
      <c r="AC736" s="75" t="str">
        <f t="shared" ca="1" si="44"/>
        <v/>
      </c>
      <c r="AH736" s="78" t="str">
        <f>IF(AI736="","",MAX($AH$5:AH735)+1)</f>
        <v/>
      </c>
      <c r="AI736" s="53" t="str">
        <f>IF(G735="","",IF(COUNTIF($AI$11:AI735,G735)=0,G735,""))</f>
        <v/>
      </c>
      <c r="AJ736" s="53" t="str">
        <f t="shared" si="45"/>
        <v/>
      </c>
      <c r="AK736" s="135"/>
    </row>
    <row r="737" spans="1:37" x14ac:dyDescent="0.25">
      <c r="A737" s="136"/>
      <c r="B737" s="136"/>
      <c r="C737" s="136"/>
      <c r="D737" s="136"/>
      <c r="E737" s="137"/>
      <c r="F737" s="137"/>
      <c r="G737" s="136"/>
      <c r="H737" s="137"/>
      <c r="I737" s="140" t="str">
        <f t="shared" si="46"/>
        <v/>
      </c>
      <c r="J737" s="140"/>
      <c r="K737" s="140"/>
      <c r="L737" s="74" t="str">
        <f>IF(AND(C737="Abierto",D737="Urgente"),A737,"")</f>
        <v/>
      </c>
      <c r="M737" s="74" t="str">
        <f ca="1">IF(AND(C737="Abierto",D737="Urgente"),TODAY()-E737,"")</f>
        <v/>
      </c>
      <c r="N737" s="74" t="str">
        <f>IF(AND(C737="Abierto",D737="Urgente"),RANK(M737,$M$13:$M$767,0)+COUNTIF($M$13:M737,M737)-1,"")</f>
        <v/>
      </c>
      <c r="O737" s="74" t="str">
        <f>IF(AND(C737="Abierto",D737="Alta"),A737,"")</f>
        <v/>
      </c>
      <c r="P737" s="74" t="str">
        <f ca="1">IF(AND(C737="Abierto",D737="Alta"),TODAY()-E737,"")</f>
        <v/>
      </c>
      <c r="Q737" s="74" t="str">
        <f>IF(AND(C737="Abierto",D737="Alta"),RANK(P737,$P$13:$P$767,0)+COUNTIF($P$13:P737,P737)-1+MAX(N:N),"")</f>
        <v/>
      </c>
      <c r="R737" s="74" t="str">
        <f>IF(AND(C737="Abierto",D737="Media"),A737,"")</f>
        <v/>
      </c>
      <c r="S737" s="74" t="str">
        <f ca="1">IF(AND(C737="Abierto",D737="Media"),TODAY()-E737,"")</f>
        <v/>
      </c>
      <c r="T737" s="74" t="str">
        <f>IF(AND(C737="Abierto",D737="Media"),RANK(S737,$S$13:$S$767,0)+COUNTIF($S$13:S737,S737)-1+MAX(N:N,Q:Q),"")</f>
        <v/>
      </c>
      <c r="U737" s="74" t="str">
        <f>IF(AND(C737="Abierto",D737="Baja"),A737,"")</f>
        <v/>
      </c>
      <c r="V737" s="74" t="str">
        <f ca="1">IF(AND(C737="Abierto",D737="Baja"),TODAY()-E737,"")</f>
        <v/>
      </c>
      <c r="W737" s="74" t="str">
        <f>IF(AND(C737="Abierto",D737="Baja"),RANK(V737,$V$13:$V$767,0)+COUNTIF($V$13:V737,V737)-1+MAX(N:N,Q:Q,T:T),"")</f>
        <v/>
      </c>
      <c r="X737" s="139" t="str">
        <f>IF(OR(C737="Resuelto",C737=""),"",SUM(N737,Q737,T737,W737))</f>
        <v/>
      </c>
      <c r="Y737" s="139" t="str">
        <f>IF(OR(C737="Resuelto",C737=""),"",SUM(M737,P737,S737,V737))</f>
        <v/>
      </c>
      <c r="Z737" s="139" t="str">
        <f>IF(OR(C737="Resuelto",C737=""),"",SUM(L737,O737,R737,U737))</f>
        <v/>
      </c>
      <c r="AA737" s="28">
        <v>966</v>
      </c>
      <c r="AB737" s="28" t="str">
        <f t="shared" ca="1" si="43"/>
        <v/>
      </c>
      <c r="AC737" s="75" t="str">
        <f t="shared" ca="1" si="44"/>
        <v/>
      </c>
      <c r="AH737" s="78" t="str">
        <f>IF(AI737="","",MAX($AH$5:AH736)+1)</f>
        <v/>
      </c>
      <c r="AI737" s="53" t="str">
        <f>IF(G736="","",IF(COUNTIF($AI$11:AI736,G736)=0,G736,""))</f>
        <v/>
      </c>
      <c r="AJ737" s="53" t="str">
        <f t="shared" si="45"/>
        <v/>
      </c>
      <c r="AK737" s="135"/>
    </row>
    <row r="738" spans="1:37" x14ac:dyDescent="0.25">
      <c r="A738" s="136"/>
      <c r="B738" s="136"/>
      <c r="C738" s="136"/>
      <c r="D738" s="136"/>
      <c r="E738" s="137"/>
      <c r="F738" s="137"/>
      <c r="G738" s="136"/>
      <c r="H738" s="137"/>
      <c r="I738" s="140" t="str">
        <f t="shared" si="46"/>
        <v/>
      </c>
      <c r="J738" s="140"/>
      <c r="K738" s="140"/>
      <c r="L738" s="74" t="str">
        <f>IF(AND(C738="Abierto",D738="Urgente"),A738,"")</f>
        <v/>
      </c>
      <c r="M738" s="74" t="str">
        <f ca="1">IF(AND(C738="Abierto",D738="Urgente"),TODAY()-E738,"")</f>
        <v/>
      </c>
      <c r="N738" s="74" t="str">
        <f>IF(AND(C738="Abierto",D738="Urgente"),RANK(M738,$M$13:$M$767,0)+COUNTIF($M$13:M738,M738)-1,"")</f>
        <v/>
      </c>
      <c r="O738" s="74" t="str">
        <f>IF(AND(C738="Abierto",D738="Alta"),A738,"")</f>
        <v/>
      </c>
      <c r="P738" s="74" t="str">
        <f ca="1">IF(AND(C738="Abierto",D738="Alta"),TODAY()-E738,"")</f>
        <v/>
      </c>
      <c r="Q738" s="74" t="str">
        <f>IF(AND(C738="Abierto",D738="Alta"),RANK(P738,$P$13:$P$767,0)+COUNTIF($P$13:P738,P738)-1+MAX(N:N),"")</f>
        <v/>
      </c>
      <c r="R738" s="74" t="str">
        <f>IF(AND(C738="Abierto",D738="Media"),A738,"")</f>
        <v/>
      </c>
      <c r="S738" s="74" t="str">
        <f ca="1">IF(AND(C738="Abierto",D738="Media"),TODAY()-E738,"")</f>
        <v/>
      </c>
      <c r="T738" s="74" t="str">
        <f>IF(AND(C738="Abierto",D738="Media"),RANK(S738,$S$13:$S$767,0)+COUNTIF($S$13:S738,S738)-1+MAX(N:N,Q:Q),"")</f>
        <v/>
      </c>
      <c r="U738" s="74" t="str">
        <f>IF(AND(C738="Abierto",D738="Baja"),A738,"")</f>
        <v/>
      </c>
      <c r="V738" s="74" t="str">
        <f ca="1">IF(AND(C738="Abierto",D738="Baja"),TODAY()-E738,"")</f>
        <v/>
      </c>
      <c r="W738" s="74" t="str">
        <f>IF(AND(C738="Abierto",D738="Baja"),RANK(V738,$V$13:$V$767,0)+COUNTIF($V$13:V738,V738)-1+MAX(N:N,Q:Q,T:T),"")</f>
        <v/>
      </c>
      <c r="X738" s="139" t="str">
        <f>IF(OR(C738="Resuelto",C738=""),"",SUM(N738,Q738,T738,W738))</f>
        <v/>
      </c>
      <c r="Y738" s="139" t="str">
        <f>IF(OR(C738="Resuelto",C738=""),"",SUM(M738,P738,S738,V738))</f>
        <v/>
      </c>
      <c r="Z738" s="139" t="str">
        <f>IF(OR(C738="Resuelto",C738=""),"",SUM(L738,O738,R738,U738))</f>
        <v/>
      </c>
      <c r="AA738" s="28">
        <v>967</v>
      </c>
      <c r="AB738" s="28" t="str">
        <f t="shared" ca="1" si="43"/>
        <v/>
      </c>
      <c r="AC738" s="75" t="str">
        <f t="shared" ca="1" si="44"/>
        <v/>
      </c>
      <c r="AH738" s="78" t="str">
        <f>IF(AI738="","",MAX($AH$5:AH737)+1)</f>
        <v/>
      </c>
      <c r="AI738" s="53" t="str">
        <f>IF(G737="","",IF(COUNTIF($AI$11:AI737,G737)=0,G737,""))</f>
        <v/>
      </c>
      <c r="AJ738" s="53" t="str">
        <f t="shared" si="45"/>
        <v/>
      </c>
      <c r="AK738" s="135"/>
    </row>
    <row r="739" spans="1:37" x14ac:dyDescent="0.25">
      <c r="A739" s="136"/>
      <c r="B739" s="136"/>
      <c r="C739" s="136"/>
      <c r="D739" s="136"/>
      <c r="E739" s="137"/>
      <c r="F739" s="137"/>
      <c r="G739" s="136"/>
      <c r="H739" s="137"/>
      <c r="I739" s="140" t="str">
        <f t="shared" si="46"/>
        <v/>
      </c>
      <c r="J739" s="140"/>
      <c r="K739" s="140"/>
      <c r="L739" s="74" t="str">
        <f>IF(AND(C739="Abierto",D739="Urgente"),A739,"")</f>
        <v/>
      </c>
      <c r="M739" s="74" t="str">
        <f ca="1">IF(AND(C739="Abierto",D739="Urgente"),TODAY()-E739,"")</f>
        <v/>
      </c>
      <c r="N739" s="74" t="str">
        <f>IF(AND(C739="Abierto",D739="Urgente"),RANK(M739,$M$13:$M$767,0)+COUNTIF($M$13:M739,M739)-1,"")</f>
        <v/>
      </c>
      <c r="O739" s="74" t="str">
        <f>IF(AND(C739="Abierto",D739="Alta"),A739,"")</f>
        <v/>
      </c>
      <c r="P739" s="74" t="str">
        <f ca="1">IF(AND(C739="Abierto",D739="Alta"),TODAY()-E739,"")</f>
        <v/>
      </c>
      <c r="Q739" s="74" t="str">
        <f>IF(AND(C739="Abierto",D739="Alta"),RANK(P739,$P$13:$P$767,0)+COUNTIF($P$13:P739,P739)-1+MAX(N:N),"")</f>
        <v/>
      </c>
      <c r="R739" s="74" t="str">
        <f>IF(AND(C739="Abierto",D739="Media"),A739,"")</f>
        <v/>
      </c>
      <c r="S739" s="74" t="str">
        <f ca="1">IF(AND(C739="Abierto",D739="Media"),TODAY()-E739,"")</f>
        <v/>
      </c>
      <c r="T739" s="74" t="str">
        <f>IF(AND(C739="Abierto",D739="Media"),RANK(S739,$S$13:$S$767,0)+COUNTIF($S$13:S739,S739)-1+MAX(N:N,Q:Q),"")</f>
        <v/>
      </c>
      <c r="U739" s="74" t="str">
        <f>IF(AND(C739="Abierto",D739="Baja"),A739,"")</f>
        <v/>
      </c>
      <c r="V739" s="74" t="str">
        <f ca="1">IF(AND(C739="Abierto",D739="Baja"),TODAY()-E739,"")</f>
        <v/>
      </c>
      <c r="W739" s="74" t="str">
        <f>IF(AND(C739="Abierto",D739="Baja"),RANK(V739,$V$13:$V$767,0)+COUNTIF($V$13:V739,V739)-1+MAX(N:N,Q:Q,T:T),"")</f>
        <v/>
      </c>
      <c r="X739" s="139" t="str">
        <f>IF(OR(C739="Resuelto",C739=""),"",SUM(N739,Q739,T739,W739))</f>
        <v/>
      </c>
      <c r="Y739" s="139" t="str">
        <f>IF(OR(C739="Resuelto",C739=""),"",SUM(M739,P739,S739,V739))</f>
        <v/>
      </c>
      <c r="Z739" s="139" t="str">
        <f>IF(OR(C739="Resuelto",C739=""),"",SUM(L739,O739,R739,U739))</f>
        <v/>
      </c>
      <c r="AA739" s="28">
        <v>968</v>
      </c>
      <c r="AB739" s="28" t="str">
        <f t="shared" ca="1" si="43"/>
        <v/>
      </c>
      <c r="AC739" s="75" t="str">
        <f t="shared" ca="1" si="44"/>
        <v/>
      </c>
      <c r="AH739" s="78" t="str">
        <f>IF(AI739="","",MAX($AH$5:AH738)+1)</f>
        <v/>
      </c>
      <c r="AI739" s="53" t="str">
        <f>IF(G738="","",IF(COUNTIF($AI$11:AI738,G738)=0,G738,""))</f>
        <v/>
      </c>
      <c r="AJ739" s="53" t="str">
        <f t="shared" si="45"/>
        <v/>
      </c>
      <c r="AK739" s="135"/>
    </row>
    <row r="740" spans="1:37" x14ac:dyDescent="0.25">
      <c r="A740" s="136"/>
      <c r="B740" s="136"/>
      <c r="C740" s="136"/>
      <c r="D740" s="136"/>
      <c r="E740" s="137"/>
      <c r="F740" s="137"/>
      <c r="G740" s="136"/>
      <c r="H740" s="137"/>
      <c r="I740" s="140" t="str">
        <f t="shared" si="46"/>
        <v/>
      </c>
      <c r="J740" s="140"/>
      <c r="K740" s="140"/>
      <c r="L740" s="74" t="str">
        <f>IF(AND(C740="Abierto",D740="Urgente"),A740,"")</f>
        <v/>
      </c>
      <c r="M740" s="74" t="str">
        <f ca="1">IF(AND(C740="Abierto",D740="Urgente"),TODAY()-E740,"")</f>
        <v/>
      </c>
      <c r="N740" s="74" t="str">
        <f>IF(AND(C740="Abierto",D740="Urgente"),RANK(M740,$M$13:$M$767,0)+COUNTIF($M$13:M740,M740)-1,"")</f>
        <v/>
      </c>
      <c r="O740" s="74" t="str">
        <f>IF(AND(C740="Abierto",D740="Alta"),A740,"")</f>
        <v/>
      </c>
      <c r="P740" s="74" t="str">
        <f ca="1">IF(AND(C740="Abierto",D740="Alta"),TODAY()-E740,"")</f>
        <v/>
      </c>
      <c r="Q740" s="74" t="str">
        <f>IF(AND(C740="Abierto",D740="Alta"),RANK(P740,$P$13:$P$767,0)+COUNTIF($P$13:P740,P740)-1+MAX(N:N),"")</f>
        <v/>
      </c>
      <c r="R740" s="74" t="str">
        <f>IF(AND(C740="Abierto",D740="Media"),A740,"")</f>
        <v/>
      </c>
      <c r="S740" s="74" t="str">
        <f ca="1">IF(AND(C740="Abierto",D740="Media"),TODAY()-E740,"")</f>
        <v/>
      </c>
      <c r="T740" s="74" t="str">
        <f>IF(AND(C740="Abierto",D740="Media"),RANK(S740,$S$13:$S$767,0)+COUNTIF($S$13:S740,S740)-1+MAX(N:N,Q:Q),"")</f>
        <v/>
      </c>
      <c r="U740" s="74" t="str">
        <f>IF(AND(C740="Abierto",D740="Baja"),A740,"")</f>
        <v/>
      </c>
      <c r="V740" s="74" t="str">
        <f ca="1">IF(AND(C740="Abierto",D740="Baja"),TODAY()-E740,"")</f>
        <v/>
      </c>
      <c r="W740" s="74" t="str">
        <f>IF(AND(C740="Abierto",D740="Baja"),RANK(V740,$V$13:$V$767,0)+COUNTIF($V$13:V740,V740)-1+MAX(N:N,Q:Q,T:T),"")</f>
        <v/>
      </c>
      <c r="X740" s="139" t="str">
        <f>IF(OR(C740="Resuelto",C740=""),"",SUM(N740,Q740,T740,W740))</f>
        <v/>
      </c>
      <c r="Y740" s="139" t="str">
        <f>IF(OR(C740="Resuelto",C740=""),"",SUM(M740,P740,S740,V740))</f>
        <v/>
      </c>
      <c r="Z740" s="139" t="str">
        <f>IF(OR(C740="Resuelto",C740=""),"",SUM(L740,O740,R740,U740))</f>
        <v/>
      </c>
      <c r="AA740" s="28">
        <v>969</v>
      </c>
      <c r="AB740" s="28" t="str">
        <f t="shared" ca="1" si="43"/>
        <v/>
      </c>
      <c r="AC740" s="75" t="str">
        <f t="shared" ca="1" si="44"/>
        <v/>
      </c>
      <c r="AH740" s="78" t="str">
        <f>IF(AI740="","",MAX($AH$5:AH739)+1)</f>
        <v/>
      </c>
      <c r="AI740" s="53" t="str">
        <f>IF(G739="","",IF(COUNTIF($AI$11:AI739,G739)=0,G739,""))</f>
        <v/>
      </c>
      <c r="AJ740" s="53" t="str">
        <f t="shared" si="45"/>
        <v/>
      </c>
      <c r="AK740" s="135"/>
    </row>
    <row r="741" spans="1:37" x14ac:dyDescent="0.25">
      <c r="A741" s="136"/>
      <c r="B741" s="136"/>
      <c r="C741" s="136"/>
      <c r="D741" s="136"/>
      <c r="E741" s="137"/>
      <c r="F741" s="137"/>
      <c r="G741" s="136"/>
      <c r="H741" s="137"/>
      <c r="I741" s="140" t="str">
        <f t="shared" si="46"/>
        <v/>
      </c>
      <c r="J741" s="140"/>
      <c r="K741" s="140"/>
      <c r="L741" s="74" t="str">
        <f>IF(AND(C741="Abierto",D741="Urgente"),A741,"")</f>
        <v/>
      </c>
      <c r="M741" s="74" t="str">
        <f ca="1">IF(AND(C741="Abierto",D741="Urgente"),TODAY()-E741,"")</f>
        <v/>
      </c>
      <c r="N741" s="74" t="str">
        <f>IF(AND(C741="Abierto",D741="Urgente"),RANK(M741,$M$13:$M$767,0)+COUNTIF($M$13:M741,M741)-1,"")</f>
        <v/>
      </c>
      <c r="O741" s="74" t="str">
        <f>IF(AND(C741="Abierto",D741="Alta"),A741,"")</f>
        <v/>
      </c>
      <c r="P741" s="74" t="str">
        <f ca="1">IF(AND(C741="Abierto",D741="Alta"),TODAY()-E741,"")</f>
        <v/>
      </c>
      <c r="Q741" s="74" t="str">
        <f>IF(AND(C741="Abierto",D741="Alta"),RANK(P741,$P$13:$P$767,0)+COUNTIF($P$13:P741,P741)-1+MAX(N:N),"")</f>
        <v/>
      </c>
      <c r="R741" s="74" t="str">
        <f>IF(AND(C741="Abierto",D741="Media"),A741,"")</f>
        <v/>
      </c>
      <c r="S741" s="74" t="str">
        <f ca="1">IF(AND(C741="Abierto",D741="Media"),TODAY()-E741,"")</f>
        <v/>
      </c>
      <c r="T741" s="74" t="str">
        <f>IF(AND(C741="Abierto",D741="Media"),RANK(S741,$S$13:$S$767,0)+COUNTIF($S$13:S741,S741)-1+MAX(N:N,Q:Q),"")</f>
        <v/>
      </c>
      <c r="U741" s="74" t="str">
        <f>IF(AND(C741="Abierto",D741="Baja"),A741,"")</f>
        <v/>
      </c>
      <c r="V741" s="74" t="str">
        <f ca="1">IF(AND(C741="Abierto",D741="Baja"),TODAY()-E741,"")</f>
        <v/>
      </c>
      <c r="W741" s="74" t="str">
        <f>IF(AND(C741="Abierto",D741="Baja"),RANK(V741,$V$13:$V$767,0)+COUNTIF($V$13:V741,V741)-1+MAX(N:N,Q:Q,T:T),"")</f>
        <v/>
      </c>
      <c r="X741" s="139" t="str">
        <f>IF(OR(C741="Resuelto",C741=""),"",SUM(N741,Q741,T741,W741))</f>
        <v/>
      </c>
      <c r="Y741" s="139" t="str">
        <f>IF(OR(C741="Resuelto",C741=""),"",SUM(M741,P741,S741,V741))</f>
        <v/>
      </c>
      <c r="Z741" s="139" t="str">
        <f>IF(OR(C741="Resuelto",C741=""),"",SUM(L741,O741,R741,U741))</f>
        <v/>
      </c>
      <c r="AA741" s="28">
        <v>970</v>
      </c>
      <c r="AB741" s="28" t="str">
        <f t="shared" ca="1" si="43"/>
        <v/>
      </c>
      <c r="AC741" s="75" t="str">
        <f t="shared" ca="1" si="44"/>
        <v/>
      </c>
      <c r="AH741" s="78" t="str">
        <f>IF(AI741="","",MAX($AH$5:AH740)+1)</f>
        <v/>
      </c>
      <c r="AI741" s="53" t="str">
        <f>IF(G740="","",IF(COUNTIF($AI$11:AI740,G740)=0,G740,""))</f>
        <v/>
      </c>
      <c r="AJ741" s="53" t="str">
        <f t="shared" si="45"/>
        <v/>
      </c>
      <c r="AK741" s="135"/>
    </row>
    <row r="742" spans="1:37" x14ac:dyDescent="0.25">
      <c r="A742" s="136"/>
      <c r="B742" s="136"/>
      <c r="C742" s="136"/>
      <c r="D742" s="136"/>
      <c r="E742" s="137"/>
      <c r="F742" s="137"/>
      <c r="G742" s="136"/>
      <c r="H742" s="137"/>
      <c r="I742" s="140" t="str">
        <f t="shared" si="46"/>
        <v/>
      </c>
      <c r="J742" s="140"/>
      <c r="K742" s="140"/>
      <c r="L742" s="74" t="str">
        <f>IF(AND(C742="Abierto",D742="Urgente"),A742,"")</f>
        <v/>
      </c>
      <c r="M742" s="74" t="str">
        <f ca="1">IF(AND(C742="Abierto",D742="Urgente"),TODAY()-E742,"")</f>
        <v/>
      </c>
      <c r="N742" s="74" t="str">
        <f>IF(AND(C742="Abierto",D742="Urgente"),RANK(M742,$M$13:$M$767,0)+COUNTIF($M$13:M742,M742)-1,"")</f>
        <v/>
      </c>
      <c r="O742" s="74" t="str">
        <f>IF(AND(C742="Abierto",D742="Alta"),A742,"")</f>
        <v/>
      </c>
      <c r="P742" s="74" t="str">
        <f ca="1">IF(AND(C742="Abierto",D742="Alta"),TODAY()-E742,"")</f>
        <v/>
      </c>
      <c r="Q742" s="74" t="str">
        <f>IF(AND(C742="Abierto",D742="Alta"),RANK(P742,$P$13:$P$767,0)+COUNTIF($P$13:P742,P742)-1+MAX(N:N),"")</f>
        <v/>
      </c>
      <c r="R742" s="74" t="str">
        <f>IF(AND(C742="Abierto",D742="Media"),A742,"")</f>
        <v/>
      </c>
      <c r="S742" s="74" t="str">
        <f ca="1">IF(AND(C742="Abierto",D742="Media"),TODAY()-E742,"")</f>
        <v/>
      </c>
      <c r="T742" s="74" t="str">
        <f>IF(AND(C742="Abierto",D742="Media"),RANK(S742,$S$13:$S$767,0)+COUNTIF($S$13:S742,S742)-1+MAX(N:N,Q:Q),"")</f>
        <v/>
      </c>
      <c r="U742" s="74" t="str">
        <f>IF(AND(C742="Abierto",D742="Baja"),A742,"")</f>
        <v/>
      </c>
      <c r="V742" s="74" t="str">
        <f ca="1">IF(AND(C742="Abierto",D742="Baja"),TODAY()-E742,"")</f>
        <v/>
      </c>
      <c r="W742" s="74" t="str">
        <f>IF(AND(C742="Abierto",D742="Baja"),RANK(V742,$V$13:$V$767,0)+COUNTIF($V$13:V742,V742)-1+MAX(N:N,Q:Q,T:T),"")</f>
        <v/>
      </c>
      <c r="X742" s="139" t="str">
        <f>IF(OR(C742="Resuelto",C742=""),"",SUM(N742,Q742,T742,W742))</f>
        <v/>
      </c>
      <c r="Y742" s="139" t="str">
        <f>IF(OR(C742="Resuelto",C742=""),"",SUM(M742,P742,S742,V742))</f>
        <v/>
      </c>
      <c r="Z742" s="139" t="str">
        <f>IF(OR(C742="Resuelto",C742=""),"",SUM(L742,O742,R742,U742))</f>
        <v/>
      </c>
      <c r="AA742" s="28">
        <v>971</v>
      </c>
      <c r="AB742" s="28" t="str">
        <f t="shared" ca="1" si="43"/>
        <v/>
      </c>
      <c r="AC742" s="75" t="str">
        <f t="shared" ca="1" si="44"/>
        <v/>
      </c>
      <c r="AH742" s="78" t="str">
        <f>IF(AI742="","",MAX($AH$5:AH741)+1)</f>
        <v/>
      </c>
      <c r="AI742" s="53" t="str">
        <f>IF(G741="","",IF(COUNTIF($AI$11:AI741,G741)=0,G741,""))</f>
        <v/>
      </c>
      <c r="AJ742" s="53" t="str">
        <f t="shared" si="45"/>
        <v/>
      </c>
      <c r="AK742" s="135"/>
    </row>
    <row r="743" spans="1:37" x14ac:dyDescent="0.25">
      <c r="A743" s="136"/>
      <c r="B743" s="136"/>
      <c r="C743" s="136"/>
      <c r="D743" s="136"/>
      <c r="E743" s="137"/>
      <c r="F743" s="137"/>
      <c r="G743" s="136"/>
      <c r="H743" s="137"/>
      <c r="I743" s="140" t="str">
        <f t="shared" si="46"/>
        <v/>
      </c>
      <c r="J743" s="140"/>
      <c r="K743" s="140"/>
      <c r="L743" s="74" t="str">
        <f>IF(AND(C743="Abierto",D743="Urgente"),A743,"")</f>
        <v/>
      </c>
      <c r="M743" s="74" t="str">
        <f ca="1">IF(AND(C743="Abierto",D743="Urgente"),TODAY()-E743,"")</f>
        <v/>
      </c>
      <c r="N743" s="74" t="str">
        <f>IF(AND(C743="Abierto",D743="Urgente"),RANK(M743,$M$13:$M$767,0)+COUNTIF($M$13:M743,M743)-1,"")</f>
        <v/>
      </c>
      <c r="O743" s="74" t="str">
        <f>IF(AND(C743="Abierto",D743="Alta"),A743,"")</f>
        <v/>
      </c>
      <c r="P743" s="74" t="str">
        <f ca="1">IF(AND(C743="Abierto",D743="Alta"),TODAY()-E743,"")</f>
        <v/>
      </c>
      <c r="Q743" s="74" t="str">
        <f>IF(AND(C743="Abierto",D743="Alta"),RANK(P743,$P$13:$P$767,0)+COUNTIF($P$13:P743,P743)-1+MAX(N:N),"")</f>
        <v/>
      </c>
      <c r="R743" s="74" t="str">
        <f>IF(AND(C743="Abierto",D743="Media"),A743,"")</f>
        <v/>
      </c>
      <c r="S743" s="74" t="str">
        <f ca="1">IF(AND(C743="Abierto",D743="Media"),TODAY()-E743,"")</f>
        <v/>
      </c>
      <c r="T743" s="74" t="str">
        <f>IF(AND(C743="Abierto",D743="Media"),RANK(S743,$S$13:$S$767,0)+COUNTIF($S$13:S743,S743)-1+MAX(N:N,Q:Q),"")</f>
        <v/>
      </c>
      <c r="U743" s="74" t="str">
        <f>IF(AND(C743="Abierto",D743="Baja"),A743,"")</f>
        <v/>
      </c>
      <c r="V743" s="74" t="str">
        <f ca="1">IF(AND(C743="Abierto",D743="Baja"),TODAY()-E743,"")</f>
        <v/>
      </c>
      <c r="W743" s="74" t="str">
        <f>IF(AND(C743="Abierto",D743="Baja"),RANK(V743,$V$13:$V$767,0)+COUNTIF($V$13:V743,V743)-1+MAX(N:N,Q:Q,T:T),"")</f>
        <v/>
      </c>
      <c r="X743" s="139" t="str">
        <f>IF(OR(C743="Resuelto",C743=""),"",SUM(N743,Q743,T743,W743))</f>
        <v/>
      </c>
      <c r="Y743" s="139" t="str">
        <f>IF(OR(C743="Resuelto",C743=""),"",SUM(M743,P743,S743,V743))</f>
        <v/>
      </c>
      <c r="Z743" s="139" t="str">
        <f>IF(OR(C743="Resuelto",C743=""),"",SUM(L743,O743,R743,U743))</f>
        <v/>
      </c>
      <c r="AA743" s="28">
        <v>972</v>
      </c>
      <c r="AB743" s="28" t="str">
        <f t="shared" ca="1" si="43"/>
        <v/>
      </c>
      <c r="AC743" s="75" t="str">
        <f t="shared" ca="1" si="44"/>
        <v/>
      </c>
      <c r="AH743" s="78" t="str">
        <f>IF(AI743="","",MAX($AH$5:AH742)+1)</f>
        <v/>
      </c>
      <c r="AI743" s="53" t="str">
        <f>IF(G742="","",IF(COUNTIF($AI$11:AI742,G742)=0,G742,""))</f>
        <v/>
      </c>
      <c r="AJ743" s="53" t="str">
        <f t="shared" si="45"/>
        <v/>
      </c>
      <c r="AK743" s="135"/>
    </row>
    <row r="744" spans="1:37" x14ac:dyDescent="0.25">
      <c r="A744" s="136"/>
      <c r="B744" s="136"/>
      <c r="C744" s="136"/>
      <c r="D744" s="136"/>
      <c r="E744" s="137"/>
      <c r="F744" s="137"/>
      <c r="G744" s="136"/>
      <c r="H744" s="137"/>
      <c r="I744" s="140" t="str">
        <f t="shared" si="46"/>
        <v/>
      </c>
      <c r="J744" s="140"/>
      <c r="K744" s="140"/>
      <c r="L744" s="74" t="str">
        <f>IF(AND(C744="Abierto",D744="Urgente"),A744,"")</f>
        <v/>
      </c>
      <c r="M744" s="74" t="str">
        <f ca="1">IF(AND(C744="Abierto",D744="Urgente"),TODAY()-E744,"")</f>
        <v/>
      </c>
      <c r="N744" s="74" t="str">
        <f>IF(AND(C744="Abierto",D744="Urgente"),RANK(M744,$M$13:$M$767,0)+COUNTIF($M$13:M744,M744)-1,"")</f>
        <v/>
      </c>
      <c r="O744" s="74" t="str">
        <f>IF(AND(C744="Abierto",D744="Alta"),A744,"")</f>
        <v/>
      </c>
      <c r="P744" s="74" t="str">
        <f ca="1">IF(AND(C744="Abierto",D744="Alta"),TODAY()-E744,"")</f>
        <v/>
      </c>
      <c r="Q744" s="74" t="str">
        <f>IF(AND(C744="Abierto",D744="Alta"),RANK(P744,$P$13:$P$767,0)+COUNTIF($P$13:P744,P744)-1+MAX(N:N),"")</f>
        <v/>
      </c>
      <c r="R744" s="74" t="str">
        <f>IF(AND(C744="Abierto",D744="Media"),A744,"")</f>
        <v/>
      </c>
      <c r="S744" s="74" t="str">
        <f ca="1">IF(AND(C744="Abierto",D744="Media"),TODAY()-E744,"")</f>
        <v/>
      </c>
      <c r="T744" s="74" t="str">
        <f>IF(AND(C744="Abierto",D744="Media"),RANK(S744,$S$13:$S$767,0)+COUNTIF($S$13:S744,S744)-1+MAX(N:N,Q:Q),"")</f>
        <v/>
      </c>
      <c r="U744" s="74" t="str">
        <f>IF(AND(C744="Abierto",D744="Baja"),A744,"")</f>
        <v/>
      </c>
      <c r="V744" s="74" t="str">
        <f ca="1">IF(AND(C744="Abierto",D744="Baja"),TODAY()-E744,"")</f>
        <v/>
      </c>
      <c r="W744" s="74" t="str">
        <f>IF(AND(C744="Abierto",D744="Baja"),RANK(V744,$V$13:$V$767,0)+COUNTIF($V$13:V744,V744)-1+MAX(N:N,Q:Q,T:T),"")</f>
        <v/>
      </c>
      <c r="X744" s="139" t="str">
        <f>IF(OR(C744="Resuelto",C744=""),"",SUM(N744,Q744,T744,W744))</f>
        <v/>
      </c>
      <c r="Y744" s="139" t="str">
        <f>IF(OR(C744="Resuelto",C744=""),"",SUM(M744,P744,S744,V744))</f>
        <v/>
      </c>
      <c r="Z744" s="139" t="str">
        <f>IF(OR(C744="Resuelto",C744=""),"",SUM(L744,O744,R744,U744))</f>
        <v/>
      </c>
      <c r="AA744" s="28">
        <v>973</v>
      </c>
      <c r="AB744" s="28" t="str">
        <f t="shared" ca="1" si="43"/>
        <v/>
      </c>
      <c r="AC744" s="75" t="str">
        <f t="shared" ca="1" si="44"/>
        <v/>
      </c>
      <c r="AH744" s="78" t="str">
        <f>IF(AI744="","",MAX($AH$5:AH743)+1)</f>
        <v/>
      </c>
      <c r="AI744" s="53" t="str">
        <f>IF(G743="","",IF(COUNTIF($AI$11:AI743,G743)=0,G743,""))</f>
        <v/>
      </c>
      <c r="AJ744" s="53" t="str">
        <f t="shared" si="45"/>
        <v/>
      </c>
      <c r="AK744" s="135"/>
    </row>
    <row r="745" spans="1:37" x14ac:dyDescent="0.25">
      <c r="A745" s="136"/>
      <c r="B745" s="136"/>
      <c r="C745" s="136"/>
      <c r="D745" s="136"/>
      <c r="E745" s="137"/>
      <c r="F745" s="137"/>
      <c r="G745" s="136"/>
      <c r="H745" s="137"/>
      <c r="I745" s="140" t="str">
        <f t="shared" si="46"/>
        <v/>
      </c>
      <c r="J745" s="140"/>
      <c r="K745" s="140"/>
      <c r="L745" s="74" t="str">
        <f>IF(AND(C745="Abierto",D745="Urgente"),A745,"")</f>
        <v/>
      </c>
      <c r="M745" s="74" t="str">
        <f ca="1">IF(AND(C745="Abierto",D745="Urgente"),TODAY()-E745,"")</f>
        <v/>
      </c>
      <c r="N745" s="74" t="str">
        <f>IF(AND(C745="Abierto",D745="Urgente"),RANK(M745,$M$13:$M$767,0)+COUNTIF($M$13:M745,M745)-1,"")</f>
        <v/>
      </c>
      <c r="O745" s="74" t="str">
        <f>IF(AND(C745="Abierto",D745="Alta"),A745,"")</f>
        <v/>
      </c>
      <c r="P745" s="74" t="str">
        <f ca="1">IF(AND(C745="Abierto",D745="Alta"),TODAY()-E745,"")</f>
        <v/>
      </c>
      <c r="Q745" s="74" t="str">
        <f>IF(AND(C745="Abierto",D745="Alta"),RANK(P745,$P$13:$P$767,0)+COUNTIF($P$13:P745,P745)-1+MAX(N:N),"")</f>
        <v/>
      </c>
      <c r="R745" s="74" t="str">
        <f>IF(AND(C745="Abierto",D745="Media"),A745,"")</f>
        <v/>
      </c>
      <c r="S745" s="74" t="str">
        <f ca="1">IF(AND(C745="Abierto",D745="Media"),TODAY()-E745,"")</f>
        <v/>
      </c>
      <c r="T745" s="74" t="str">
        <f>IF(AND(C745="Abierto",D745="Media"),RANK(S745,$S$13:$S$767,0)+COUNTIF($S$13:S745,S745)-1+MAX(N:N,Q:Q),"")</f>
        <v/>
      </c>
      <c r="U745" s="74" t="str">
        <f>IF(AND(C745="Abierto",D745="Baja"),A745,"")</f>
        <v/>
      </c>
      <c r="V745" s="74" t="str">
        <f ca="1">IF(AND(C745="Abierto",D745="Baja"),TODAY()-E745,"")</f>
        <v/>
      </c>
      <c r="W745" s="74" t="str">
        <f>IF(AND(C745="Abierto",D745="Baja"),RANK(V745,$V$13:$V$767,0)+COUNTIF($V$13:V745,V745)-1+MAX(N:N,Q:Q,T:T),"")</f>
        <v/>
      </c>
      <c r="X745" s="139" t="str">
        <f>IF(OR(C745="Resuelto",C745=""),"",SUM(N745,Q745,T745,W745))</f>
        <v/>
      </c>
      <c r="Y745" s="139" t="str">
        <f>IF(OR(C745="Resuelto",C745=""),"",SUM(M745,P745,S745,V745))</f>
        <v/>
      </c>
      <c r="Z745" s="139" t="str">
        <f>IF(OR(C745="Resuelto",C745=""),"",SUM(L745,O745,R745,U745))</f>
        <v/>
      </c>
      <c r="AA745" s="28">
        <v>974</v>
      </c>
      <c r="AB745" s="28" t="str">
        <f t="shared" ca="1" si="43"/>
        <v/>
      </c>
      <c r="AC745" s="75" t="str">
        <f t="shared" ca="1" si="44"/>
        <v/>
      </c>
      <c r="AH745" s="78" t="str">
        <f>IF(AI745="","",MAX($AH$5:AH744)+1)</f>
        <v/>
      </c>
      <c r="AI745" s="53" t="str">
        <f>IF(G744="","",IF(COUNTIF($AI$11:AI744,G744)=0,G744,""))</f>
        <v/>
      </c>
      <c r="AJ745" s="53" t="str">
        <f t="shared" si="45"/>
        <v/>
      </c>
      <c r="AK745" s="135"/>
    </row>
    <row r="746" spans="1:37" x14ac:dyDescent="0.25">
      <c r="A746" s="136"/>
      <c r="B746" s="136"/>
      <c r="C746" s="136"/>
      <c r="D746" s="136"/>
      <c r="E746" s="137"/>
      <c r="F746" s="137"/>
      <c r="G746" s="136"/>
      <c r="H746" s="137"/>
      <c r="I746" s="140" t="str">
        <f t="shared" si="46"/>
        <v/>
      </c>
      <c r="J746" s="140"/>
      <c r="K746" s="140"/>
      <c r="L746" s="74" t="str">
        <f>IF(AND(C746="Abierto",D746="Urgente"),A746,"")</f>
        <v/>
      </c>
      <c r="M746" s="74" t="str">
        <f ca="1">IF(AND(C746="Abierto",D746="Urgente"),TODAY()-E746,"")</f>
        <v/>
      </c>
      <c r="N746" s="74" t="str">
        <f>IF(AND(C746="Abierto",D746="Urgente"),RANK(M746,$M$13:$M$767,0)+COUNTIF($M$13:M746,M746)-1,"")</f>
        <v/>
      </c>
      <c r="O746" s="74" t="str">
        <f>IF(AND(C746="Abierto",D746="Alta"),A746,"")</f>
        <v/>
      </c>
      <c r="P746" s="74" t="str">
        <f ca="1">IF(AND(C746="Abierto",D746="Alta"),TODAY()-E746,"")</f>
        <v/>
      </c>
      <c r="Q746" s="74" t="str">
        <f>IF(AND(C746="Abierto",D746="Alta"),RANK(P746,$P$13:$P$767,0)+COUNTIF($P$13:P746,P746)-1+MAX(N:N),"")</f>
        <v/>
      </c>
      <c r="R746" s="74" t="str">
        <f>IF(AND(C746="Abierto",D746="Media"),A746,"")</f>
        <v/>
      </c>
      <c r="S746" s="74" t="str">
        <f ca="1">IF(AND(C746="Abierto",D746="Media"),TODAY()-E746,"")</f>
        <v/>
      </c>
      <c r="T746" s="74" t="str">
        <f>IF(AND(C746="Abierto",D746="Media"),RANK(S746,$S$13:$S$767,0)+COUNTIF($S$13:S746,S746)-1+MAX(N:N,Q:Q),"")</f>
        <v/>
      </c>
      <c r="U746" s="74" t="str">
        <f>IF(AND(C746="Abierto",D746="Baja"),A746,"")</f>
        <v/>
      </c>
      <c r="V746" s="74" t="str">
        <f ca="1">IF(AND(C746="Abierto",D746="Baja"),TODAY()-E746,"")</f>
        <v/>
      </c>
      <c r="W746" s="74" t="str">
        <f>IF(AND(C746="Abierto",D746="Baja"),RANK(V746,$V$13:$V$767,0)+COUNTIF($V$13:V746,V746)-1+MAX(N:N,Q:Q,T:T),"")</f>
        <v/>
      </c>
      <c r="X746" s="139" t="str">
        <f>IF(OR(C746="Resuelto",C746=""),"",SUM(N746,Q746,T746,W746))</f>
        <v/>
      </c>
      <c r="Y746" s="139" t="str">
        <f>IF(OR(C746="Resuelto",C746=""),"",SUM(M746,P746,S746,V746))</f>
        <v/>
      </c>
      <c r="Z746" s="139" t="str">
        <f>IF(OR(C746="Resuelto",C746=""),"",SUM(L746,O746,R746,U746))</f>
        <v/>
      </c>
      <c r="AA746" s="28">
        <v>975</v>
      </c>
      <c r="AB746" s="28" t="str">
        <f t="shared" ca="1" si="43"/>
        <v/>
      </c>
      <c r="AC746" s="75" t="str">
        <f t="shared" ca="1" si="44"/>
        <v/>
      </c>
      <c r="AH746" s="78" t="str">
        <f>IF(AI746="","",MAX($AH$5:AH745)+1)</f>
        <v/>
      </c>
      <c r="AI746" s="53" t="str">
        <f>IF(G745="","",IF(COUNTIF($AI$11:AI745,G745)=0,G745,""))</f>
        <v/>
      </c>
      <c r="AJ746" s="53" t="str">
        <f t="shared" si="45"/>
        <v/>
      </c>
      <c r="AK746" s="135"/>
    </row>
    <row r="747" spans="1:37" x14ac:dyDescent="0.25">
      <c r="A747" s="136"/>
      <c r="B747" s="136"/>
      <c r="C747" s="136"/>
      <c r="D747" s="136"/>
      <c r="E747" s="137"/>
      <c r="F747" s="137"/>
      <c r="G747" s="136"/>
      <c r="H747" s="137"/>
      <c r="I747" s="140" t="str">
        <f t="shared" si="46"/>
        <v/>
      </c>
      <c r="J747" s="140"/>
      <c r="K747" s="140"/>
      <c r="L747" s="74" t="str">
        <f>IF(AND(C747="Abierto",D747="Urgente"),A747,"")</f>
        <v/>
      </c>
      <c r="M747" s="74" t="str">
        <f ca="1">IF(AND(C747="Abierto",D747="Urgente"),TODAY()-E747,"")</f>
        <v/>
      </c>
      <c r="N747" s="74" t="str">
        <f>IF(AND(C747="Abierto",D747="Urgente"),RANK(M747,$M$13:$M$767,0)+COUNTIF($M$13:M747,M747)-1,"")</f>
        <v/>
      </c>
      <c r="O747" s="74" t="str">
        <f>IF(AND(C747="Abierto",D747="Alta"),A747,"")</f>
        <v/>
      </c>
      <c r="P747" s="74" t="str">
        <f ca="1">IF(AND(C747="Abierto",D747="Alta"),TODAY()-E747,"")</f>
        <v/>
      </c>
      <c r="Q747" s="74" t="str">
        <f>IF(AND(C747="Abierto",D747="Alta"),RANK(P747,$P$13:$P$767,0)+COUNTIF($P$13:P747,P747)-1+MAX(N:N),"")</f>
        <v/>
      </c>
      <c r="R747" s="74" t="str">
        <f>IF(AND(C747="Abierto",D747="Media"),A747,"")</f>
        <v/>
      </c>
      <c r="S747" s="74" t="str">
        <f ca="1">IF(AND(C747="Abierto",D747="Media"),TODAY()-E747,"")</f>
        <v/>
      </c>
      <c r="T747" s="74" t="str">
        <f>IF(AND(C747="Abierto",D747="Media"),RANK(S747,$S$13:$S$767,0)+COUNTIF($S$13:S747,S747)-1+MAX(N:N,Q:Q),"")</f>
        <v/>
      </c>
      <c r="U747" s="74" t="str">
        <f>IF(AND(C747="Abierto",D747="Baja"),A747,"")</f>
        <v/>
      </c>
      <c r="V747" s="74" t="str">
        <f ca="1">IF(AND(C747="Abierto",D747="Baja"),TODAY()-E747,"")</f>
        <v/>
      </c>
      <c r="W747" s="74" t="str">
        <f>IF(AND(C747="Abierto",D747="Baja"),RANK(V747,$V$13:$V$767,0)+COUNTIF($V$13:V747,V747)-1+MAX(N:N,Q:Q,T:T),"")</f>
        <v/>
      </c>
      <c r="X747" s="139" t="str">
        <f>IF(OR(C747="Resuelto",C747=""),"",SUM(N747,Q747,T747,W747))</f>
        <v/>
      </c>
      <c r="Y747" s="139" t="str">
        <f>IF(OR(C747="Resuelto",C747=""),"",SUM(M747,P747,S747,V747))</f>
        <v/>
      </c>
      <c r="Z747" s="139" t="str">
        <f>IF(OR(C747="Resuelto",C747=""),"",SUM(L747,O747,R747,U747))</f>
        <v/>
      </c>
      <c r="AA747" s="28">
        <v>976</v>
      </c>
      <c r="AB747" s="28" t="str">
        <f t="shared" ca="1" si="43"/>
        <v/>
      </c>
      <c r="AC747" s="75" t="str">
        <f t="shared" ca="1" si="44"/>
        <v/>
      </c>
      <c r="AH747" s="78" t="str">
        <f>IF(AI747="","",MAX($AH$5:AH746)+1)</f>
        <v/>
      </c>
      <c r="AI747" s="53" t="str">
        <f>IF(G746="","",IF(COUNTIF($AI$11:AI746,G746)=0,G746,""))</f>
        <v/>
      </c>
      <c r="AJ747" s="53" t="str">
        <f t="shared" si="45"/>
        <v/>
      </c>
      <c r="AK747" s="135"/>
    </row>
    <row r="748" spans="1:37" x14ac:dyDescent="0.25">
      <c r="A748" s="136"/>
      <c r="B748" s="136"/>
      <c r="C748" s="136"/>
      <c r="D748" s="136"/>
      <c r="E748" s="137"/>
      <c r="F748" s="137"/>
      <c r="G748" s="136"/>
      <c r="H748" s="137"/>
      <c r="I748" s="140" t="str">
        <f t="shared" si="46"/>
        <v/>
      </c>
      <c r="J748" s="140"/>
      <c r="K748" s="140"/>
      <c r="L748" s="74" t="str">
        <f>IF(AND(C748="Abierto",D748="Urgente"),A748,"")</f>
        <v/>
      </c>
      <c r="M748" s="74" t="str">
        <f ca="1">IF(AND(C748="Abierto",D748="Urgente"),TODAY()-E748,"")</f>
        <v/>
      </c>
      <c r="N748" s="74" t="str">
        <f>IF(AND(C748="Abierto",D748="Urgente"),RANK(M748,$M$13:$M$767,0)+COUNTIF($M$13:M748,M748)-1,"")</f>
        <v/>
      </c>
      <c r="O748" s="74" t="str">
        <f>IF(AND(C748="Abierto",D748="Alta"),A748,"")</f>
        <v/>
      </c>
      <c r="P748" s="74" t="str">
        <f ca="1">IF(AND(C748="Abierto",D748="Alta"),TODAY()-E748,"")</f>
        <v/>
      </c>
      <c r="Q748" s="74" t="str">
        <f>IF(AND(C748="Abierto",D748="Alta"),RANK(P748,$P$13:$P$767,0)+COUNTIF($P$13:P748,P748)-1+MAX(N:N),"")</f>
        <v/>
      </c>
      <c r="R748" s="74" t="str">
        <f>IF(AND(C748="Abierto",D748="Media"),A748,"")</f>
        <v/>
      </c>
      <c r="S748" s="74" t="str">
        <f ca="1">IF(AND(C748="Abierto",D748="Media"),TODAY()-E748,"")</f>
        <v/>
      </c>
      <c r="T748" s="74" t="str">
        <f>IF(AND(C748="Abierto",D748="Media"),RANK(S748,$S$13:$S$767,0)+COUNTIF($S$13:S748,S748)-1+MAX(N:N,Q:Q),"")</f>
        <v/>
      </c>
      <c r="U748" s="74" t="str">
        <f>IF(AND(C748="Abierto",D748="Baja"),A748,"")</f>
        <v/>
      </c>
      <c r="V748" s="74" t="str">
        <f ca="1">IF(AND(C748="Abierto",D748="Baja"),TODAY()-E748,"")</f>
        <v/>
      </c>
      <c r="W748" s="74" t="str">
        <f>IF(AND(C748="Abierto",D748="Baja"),RANK(V748,$V$13:$V$767,0)+COUNTIF($V$13:V748,V748)-1+MAX(N:N,Q:Q,T:T),"")</f>
        <v/>
      </c>
      <c r="X748" s="139" t="str">
        <f>IF(OR(C748="Resuelto",C748=""),"",SUM(N748,Q748,T748,W748))</f>
        <v/>
      </c>
      <c r="Y748" s="139" t="str">
        <f>IF(OR(C748="Resuelto",C748=""),"",SUM(M748,P748,S748,V748))</f>
        <v/>
      </c>
      <c r="Z748" s="139" t="str">
        <f>IF(OR(C748="Resuelto",C748=""),"",SUM(L748,O748,R748,U748))</f>
        <v/>
      </c>
      <c r="AA748" s="28">
        <v>977</v>
      </c>
      <c r="AB748" s="28" t="str">
        <f t="shared" ca="1" si="43"/>
        <v/>
      </c>
      <c r="AC748" s="75" t="str">
        <f t="shared" ca="1" si="44"/>
        <v/>
      </c>
      <c r="AH748" s="78" t="str">
        <f>IF(AI748="","",MAX($AH$5:AH747)+1)</f>
        <v/>
      </c>
      <c r="AI748" s="53" t="str">
        <f>IF(G747="","",IF(COUNTIF($AI$11:AI747,G747)=0,G747,""))</f>
        <v/>
      </c>
      <c r="AJ748" s="53" t="str">
        <f t="shared" si="45"/>
        <v/>
      </c>
      <c r="AK748" s="135"/>
    </row>
    <row r="749" spans="1:37" x14ac:dyDescent="0.25">
      <c r="A749" s="136"/>
      <c r="B749" s="136"/>
      <c r="C749" s="136"/>
      <c r="D749" s="136"/>
      <c r="E749" s="137"/>
      <c r="F749" s="137"/>
      <c r="G749" s="136"/>
      <c r="H749" s="137"/>
      <c r="I749" s="140" t="str">
        <f t="shared" si="46"/>
        <v/>
      </c>
      <c r="J749" s="140"/>
      <c r="K749" s="140"/>
      <c r="L749" s="74" t="str">
        <f>IF(AND(C749="Abierto",D749="Urgente"),A749,"")</f>
        <v/>
      </c>
      <c r="M749" s="74" t="str">
        <f ca="1">IF(AND(C749="Abierto",D749="Urgente"),TODAY()-E749,"")</f>
        <v/>
      </c>
      <c r="N749" s="74" t="str">
        <f>IF(AND(C749="Abierto",D749="Urgente"),RANK(M749,$M$13:$M$767,0)+COUNTIF($M$13:M749,M749)-1,"")</f>
        <v/>
      </c>
      <c r="O749" s="74" t="str">
        <f>IF(AND(C749="Abierto",D749="Alta"),A749,"")</f>
        <v/>
      </c>
      <c r="P749" s="74" t="str">
        <f ca="1">IF(AND(C749="Abierto",D749="Alta"),TODAY()-E749,"")</f>
        <v/>
      </c>
      <c r="Q749" s="74" t="str">
        <f>IF(AND(C749="Abierto",D749="Alta"),RANK(P749,$P$13:$P$767,0)+COUNTIF($P$13:P749,P749)-1+MAX(N:N),"")</f>
        <v/>
      </c>
      <c r="R749" s="74" t="str">
        <f>IF(AND(C749="Abierto",D749="Media"),A749,"")</f>
        <v/>
      </c>
      <c r="S749" s="74" t="str">
        <f ca="1">IF(AND(C749="Abierto",D749="Media"),TODAY()-E749,"")</f>
        <v/>
      </c>
      <c r="T749" s="74" t="str">
        <f>IF(AND(C749="Abierto",D749="Media"),RANK(S749,$S$13:$S$767,0)+COUNTIF($S$13:S749,S749)-1+MAX(N:N,Q:Q),"")</f>
        <v/>
      </c>
      <c r="U749" s="74" t="str">
        <f>IF(AND(C749="Abierto",D749="Baja"),A749,"")</f>
        <v/>
      </c>
      <c r="V749" s="74" t="str">
        <f ca="1">IF(AND(C749="Abierto",D749="Baja"),TODAY()-E749,"")</f>
        <v/>
      </c>
      <c r="W749" s="74" t="str">
        <f>IF(AND(C749="Abierto",D749="Baja"),RANK(V749,$V$13:$V$767,0)+COUNTIF($V$13:V749,V749)-1+MAX(N:N,Q:Q,T:T),"")</f>
        <v/>
      </c>
      <c r="X749" s="139" t="str">
        <f>IF(OR(C749="Resuelto",C749=""),"",SUM(N749,Q749,T749,W749))</f>
        <v/>
      </c>
      <c r="Y749" s="139" t="str">
        <f>IF(OR(C749="Resuelto",C749=""),"",SUM(M749,P749,S749,V749))</f>
        <v/>
      </c>
      <c r="Z749" s="139" t="str">
        <f>IF(OR(C749="Resuelto",C749=""),"",SUM(L749,O749,R749,U749))</f>
        <v/>
      </c>
      <c r="AA749" s="28">
        <v>978</v>
      </c>
      <c r="AB749" s="28" t="str">
        <f t="shared" ca="1" si="43"/>
        <v/>
      </c>
      <c r="AC749" s="75" t="str">
        <f t="shared" ca="1" si="44"/>
        <v/>
      </c>
      <c r="AH749" s="78" t="str">
        <f>IF(AI749="","",MAX($AH$5:AH748)+1)</f>
        <v/>
      </c>
      <c r="AI749" s="53" t="str">
        <f>IF(G748="","",IF(COUNTIF($AI$11:AI748,G748)=0,G748,""))</f>
        <v/>
      </c>
      <c r="AJ749" s="53" t="str">
        <f t="shared" si="45"/>
        <v/>
      </c>
      <c r="AK749" s="135"/>
    </row>
    <row r="750" spans="1:37" x14ac:dyDescent="0.25">
      <c r="A750" s="136"/>
      <c r="B750" s="136"/>
      <c r="C750" s="136"/>
      <c r="D750" s="136"/>
      <c r="E750" s="137"/>
      <c r="F750" s="137"/>
      <c r="G750" s="136"/>
      <c r="H750" s="137"/>
      <c r="I750" s="140" t="str">
        <f t="shared" si="46"/>
        <v/>
      </c>
      <c r="J750" s="140"/>
      <c r="K750" s="140"/>
      <c r="L750" s="74" t="str">
        <f>IF(AND(C750="Abierto",D750="Urgente"),A750,"")</f>
        <v/>
      </c>
      <c r="M750" s="74" t="str">
        <f ca="1">IF(AND(C750="Abierto",D750="Urgente"),TODAY()-E750,"")</f>
        <v/>
      </c>
      <c r="N750" s="74" t="str">
        <f>IF(AND(C750="Abierto",D750="Urgente"),RANK(M750,$M$13:$M$767,0)+COUNTIF($M$13:M750,M750)-1,"")</f>
        <v/>
      </c>
      <c r="O750" s="74" t="str">
        <f>IF(AND(C750="Abierto",D750="Alta"),A750,"")</f>
        <v/>
      </c>
      <c r="P750" s="74" t="str">
        <f ca="1">IF(AND(C750="Abierto",D750="Alta"),TODAY()-E750,"")</f>
        <v/>
      </c>
      <c r="Q750" s="74" t="str">
        <f>IF(AND(C750="Abierto",D750="Alta"),RANK(P750,$P$13:$P$767,0)+COUNTIF($P$13:P750,P750)-1+MAX(N:N),"")</f>
        <v/>
      </c>
      <c r="R750" s="74" t="str">
        <f>IF(AND(C750="Abierto",D750="Media"),A750,"")</f>
        <v/>
      </c>
      <c r="S750" s="74" t="str">
        <f ca="1">IF(AND(C750="Abierto",D750="Media"),TODAY()-E750,"")</f>
        <v/>
      </c>
      <c r="T750" s="74" t="str">
        <f>IF(AND(C750="Abierto",D750="Media"),RANK(S750,$S$13:$S$767,0)+COUNTIF($S$13:S750,S750)-1+MAX(N:N,Q:Q),"")</f>
        <v/>
      </c>
      <c r="U750" s="74" t="str">
        <f>IF(AND(C750="Abierto",D750="Baja"),A750,"")</f>
        <v/>
      </c>
      <c r="V750" s="74" t="str">
        <f ca="1">IF(AND(C750="Abierto",D750="Baja"),TODAY()-E750,"")</f>
        <v/>
      </c>
      <c r="W750" s="74" t="str">
        <f>IF(AND(C750="Abierto",D750="Baja"),RANK(V750,$V$13:$V$767,0)+COUNTIF($V$13:V750,V750)-1+MAX(N:N,Q:Q,T:T),"")</f>
        <v/>
      </c>
      <c r="X750" s="139" t="str">
        <f>IF(OR(C750="Resuelto",C750=""),"",SUM(N750,Q750,T750,W750))</f>
        <v/>
      </c>
      <c r="Y750" s="139" t="str">
        <f>IF(OR(C750="Resuelto",C750=""),"",SUM(M750,P750,S750,V750))</f>
        <v/>
      </c>
      <c r="Z750" s="139" t="str">
        <f>IF(OR(C750="Resuelto",C750=""),"",SUM(L750,O750,R750,U750))</f>
        <v/>
      </c>
      <c r="AA750" s="28">
        <v>979</v>
      </c>
      <c r="AB750" s="28" t="str">
        <f t="shared" ca="1" si="43"/>
        <v/>
      </c>
      <c r="AC750" s="75" t="str">
        <f t="shared" ca="1" si="44"/>
        <v/>
      </c>
      <c r="AH750" s="78" t="str">
        <f>IF(AI750="","",MAX($AH$5:AH749)+1)</f>
        <v/>
      </c>
      <c r="AI750" s="53" t="str">
        <f>IF(G749="","",IF(COUNTIF($AI$11:AI749,G749)=0,G749,""))</f>
        <v/>
      </c>
      <c r="AJ750" s="53" t="str">
        <f t="shared" si="45"/>
        <v/>
      </c>
      <c r="AK750" s="135"/>
    </row>
    <row r="751" spans="1:37" x14ac:dyDescent="0.25">
      <c r="A751" s="136"/>
      <c r="B751" s="136"/>
      <c r="C751" s="136"/>
      <c r="D751" s="136"/>
      <c r="E751" s="137"/>
      <c r="F751" s="137"/>
      <c r="G751" s="136"/>
      <c r="H751" s="137"/>
      <c r="I751" s="140" t="str">
        <f t="shared" si="46"/>
        <v/>
      </c>
      <c r="J751" s="140"/>
      <c r="K751" s="140"/>
      <c r="L751" s="74" t="str">
        <f>IF(AND(C751="Abierto",D751="Urgente"),A751,"")</f>
        <v/>
      </c>
      <c r="M751" s="74" t="str">
        <f ca="1">IF(AND(C751="Abierto",D751="Urgente"),TODAY()-E751,"")</f>
        <v/>
      </c>
      <c r="N751" s="74" t="str">
        <f>IF(AND(C751="Abierto",D751="Urgente"),RANK(M751,$M$13:$M$767,0)+COUNTIF($M$13:M751,M751)-1,"")</f>
        <v/>
      </c>
      <c r="O751" s="74" t="str">
        <f>IF(AND(C751="Abierto",D751="Alta"),A751,"")</f>
        <v/>
      </c>
      <c r="P751" s="74" t="str">
        <f ca="1">IF(AND(C751="Abierto",D751="Alta"),TODAY()-E751,"")</f>
        <v/>
      </c>
      <c r="Q751" s="74" t="str">
        <f>IF(AND(C751="Abierto",D751="Alta"),RANK(P751,$P$13:$P$767,0)+COUNTIF($P$13:P751,P751)-1+MAX(N:N),"")</f>
        <v/>
      </c>
      <c r="R751" s="74" t="str">
        <f>IF(AND(C751="Abierto",D751="Media"),A751,"")</f>
        <v/>
      </c>
      <c r="S751" s="74" t="str">
        <f ca="1">IF(AND(C751="Abierto",D751="Media"),TODAY()-E751,"")</f>
        <v/>
      </c>
      <c r="T751" s="74" t="str">
        <f>IF(AND(C751="Abierto",D751="Media"),RANK(S751,$S$13:$S$767,0)+COUNTIF($S$13:S751,S751)-1+MAX(N:N,Q:Q),"")</f>
        <v/>
      </c>
      <c r="U751" s="74" t="str">
        <f>IF(AND(C751="Abierto",D751="Baja"),A751,"")</f>
        <v/>
      </c>
      <c r="V751" s="74" t="str">
        <f ca="1">IF(AND(C751="Abierto",D751="Baja"),TODAY()-E751,"")</f>
        <v/>
      </c>
      <c r="W751" s="74" t="str">
        <f>IF(AND(C751="Abierto",D751="Baja"),RANK(V751,$V$13:$V$767,0)+COUNTIF($V$13:V751,V751)-1+MAX(N:N,Q:Q,T:T),"")</f>
        <v/>
      </c>
      <c r="X751" s="139" t="str">
        <f>IF(OR(C751="Resuelto",C751=""),"",SUM(N751,Q751,T751,W751))</f>
        <v/>
      </c>
      <c r="Y751" s="139" t="str">
        <f>IF(OR(C751="Resuelto",C751=""),"",SUM(M751,P751,S751,V751))</f>
        <v/>
      </c>
      <c r="Z751" s="139" t="str">
        <f>IF(OR(C751="Resuelto",C751=""),"",SUM(L751,O751,R751,U751))</f>
        <v/>
      </c>
      <c r="AA751" s="28">
        <v>980</v>
      </c>
      <c r="AB751" s="28" t="str">
        <f t="shared" ca="1" si="43"/>
        <v/>
      </c>
      <c r="AC751" s="75" t="str">
        <f t="shared" ca="1" si="44"/>
        <v/>
      </c>
      <c r="AH751" s="78" t="str">
        <f>IF(AI751="","",MAX($AH$5:AH750)+1)</f>
        <v/>
      </c>
      <c r="AI751" s="53" t="str">
        <f>IF(G750="","",IF(COUNTIF($AI$11:AI750,G750)=0,G750,""))</f>
        <v/>
      </c>
      <c r="AJ751" s="53" t="str">
        <f t="shared" si="45"/>
        <v/>
      </c>
      <c r="AK751" s="135"/>
    </row>
    <row r="752" spans="1:37" x14ac:dyDescent="0.25">
      <c r="A752" s="136"/>
      <c r="B752" s="136"/>
      <c r="C752" s="136"/>
      <c r="D752" s="136"/>
      <c r="E752" s="137"/>
      <c r="F752" s="137"/>
      <c r="G752" s="136"/>
      <c r="H752" s="137"/>
      <c r="I752" s="140" t="str">
        <f t="shared" si="46"/>
        <v/>
      </c>
      <c r="J752" s="140"/>
      <c r="K752" s="140"/>
      <c r="L752" s="74" t="str">
        <f>IF(AND(C752="Abierto",D752="Urgente"),A752,"")</f>
        <v/>
      </c>
      <c r="M752" s="74" t="str">
        <f ca="1">IF(AND(C752="Abierto",D752="Urgente"),TODAY()-E752,"")</f>
        <v/>
      </c>
      <c r="N752" s="74" t="str">
        <f>IF(AND(C752="Abierto",D752="Urgente"),RANK(M752,$M$13:$M$767,0)+COUNTIF($M$13:M752,M752)-1,"")</f>
        <v/>
      </c>
      <c r="O752" s="74" t="str">
        <f>IF(AND(C752="Abierto",D752="Alta"),A752,"")</f>
        <v/>
      </c>
      <c r="P752" s="74" t="str">
        <f ca="1">IF(AND(C752="Abierto",D752="Alta"),TODAY()-E752,"")</f>
        <v/>
      </c>
      <c r="Q752" s="74" t="str">
        <f>IF(AND(C752="Abierto",D752="Alta"),RANK(P752,$P$13:$P$767,0)+COUNTIF($P$13:P752,P752)-1+MAX(N:N),"")</f>
        <v/>
      </c>
      <c r="R752" s="74" t="str">
        <f>IF(AND(C752="Abierto",D752="Media"),A752,"")</f>
        <v/>
      </c>
      <c r="S752" s="74" t="str">
        <f ca="1">IF(AND(C752="Abierto",D752="Media"),TODAY()-E752,"")</f>
        <v/>
      </c>
      <c r="T752" s="74" t="str">
        <f>IF(AND(C752="Abierto",D752="Media"),RANK(S752,$S$13:$S$767,0)+COUNTIF($S$13:S752,S752)-1+MAX(N:N,Q:Q),"")</f>
        <v/>
      </c>
      <c r="U752" s="74" t="str">
        <f>IF(AND(C752="Abierto",D752="Baja"),A752,"")</f>
        <v/>
      </c>
      <c r="V752" s="74" t="str">
        <f ca="1">IF(AND(C752="Abierto",D752="Baja"),TODAY()-E752,"")</f>
        <v/>
      </c>
      <c r="W752" s="74" t="str">
        <f>IF(AND(C752="Abierto",D752="Baja"),RANK(V752,$V$13:$V$767,0)+COUNTIF($V$13:V752,V752)-1+MAX(N:N,Q:Q,T:T),"")</f>
        <v/>
      </c>
      <c r="X752" s="139" t="str">
        <f>IF(OR(C752="Resuelto",C752=""),"",SUM(N752,Q752,T752,W752))</f>
        <v/>
      </c>
      <c r="Y752" s="139" t="str">
        <f>IF(OR(C752="Resuelto",C752=""),"",SUM(M752,P752,S752,V752))</f>
        <v/>
      </c>
      <c r="Z752" s="139" t="str">
        <f>IF(OR(C752="Resuelto",C752=""),"",SUM(L752,O752,R752,U752))</f>
        <v/>
      </c>
      <c r="AA752" s="28">
        <v>981</v>
      </c>
      <c r="AB752" s="28" t="str">
        <f t="shared" ca="1" si="43"/>
        <v/>
      </c>
      <c r="AC752" s="75" t="str">
        <f t="shared" ca="1" si="44"/>
        <v/>
      </c>
      <c r="AH752" s="78" t="str">
        <f>IF(AI752="","",MAX($AH$5:AH751)+1)</f>
        <v/>
      </c>
      <c r="AI752" s="53" t="str">
        <f>IF(G751="","",IF(COUNTIF($AI$11:AI751,G751)=0,G751,""))</f>
        <v/>
      </c>
      <c r="AJ752" s="53" t="str">
        <f t="shared" si="45"/>
        <v/>
      </c>
      <c r="AK752" s="135"/>
    </row>
    <row r="753" spans="1:37" x14ac:dyDescent="0.25">
      <c r="A753" s="136"/>
      <c r="B753" s="136"/>
      <c r="C753" s="136"/>
      <c r="D753" s="136"/>
      <c r="E753" s="137"/>
      <c r="F753" s="137"/>
      <c r="G753" s="136"/>
      <c r="H753" s="137"/>
      <c r="I753" s="140" t="str">
        <f t="shared" si="46"/>
        <v/>
      </c>
      <c r="J753" s="140"/>
      <c r="K753" s="140"/>
      <c r="L753" s="74" t="str">
        <f>IF(AND(C753="Abierto",D753="Urgente"),A753,"")</f>
        <v/>
      </c>
      <c r="M753" s="74" t="str">
        <f ca="1">IF(AND(C753="Abierto",D753="Urgente"),TODAY()-E753,"")</f>
        <v/>
      </c>
      <c r="N753" s="74" t="str">
        <f>IF(AND(C753="Abierto",D753="Urgente"),RANK(M753,$M$13:$M$767,0)+COUNTIF($M$13:M753,M753)-1,"")</f>
        <v/>
      </c>
      <c r="O753" s="74" t="str">
        <f>IF(AND(C753="Abierto",D753="Alta"),A753,"")</f>
        <v/>
      </c>
      <c r="P753" s="74" t="str">
        <f ca="1">IF(AND(C753="Abierto",D753="Alta"),TODAY()-E753,"")</f>
        <v/>
      </c>
      <c r="Q753" s="74" t="str">
        <f>IF(AND(C753="Abierto",D753="Alta"),RANK(P753,$P$13:$P$767,0)+COUNTIF($P$13:P753,P753)-1+MAX(N:N),"")</f>
        <v/>
      </c>
      <c r="R753" s="74" t="str">
        <f>IF(AND(C753="Abierto",D753="Media"),A753,"")</f>
        <v/>
      </c>
      <c r="S753" s="74" t="str">
        <f ca="1">IF(AND(C753="Abierto",D753="Media"),TODAY()-E753,"")</f>
        <v/>
      </c>
      <c r="T753" s="74" t="str">
        <f>IF(AND(C753="Abierto",D753="Media"),RANK(S753,$S$13:$S$767,0)+COUNTIF($S$13:S753,S753)-1+MAX(N:N,Q:Q),"")</f>
        <v/>
      </c>
      <c r="U753" s="74" t="str">
        <f>IF(AND(C753="Abierto",D753="Baja"),A753,"")</f>
        <v/>
      </c>
      <c r="V753" s="74" t="str">
        <f ca="1">IF(AND(C753="Abierto",D753="Baja"),TODAY()-E753,"")</f>
        <v/>
      </c>
      <c r="W753" s="74" t="str">
        <f>IF(AND(C753="Abierto",D753="Baja"),RANK(V753,$V$13:$V$767,0)+COUNTIF($V$13:V753,V753)-1+MAX(N:N,Q:Q,T:T),"")</f>
        <v/>
      </c>
      <c r="X753" s="139" t="str">
        <f>IF(OR(C753="Resuelto",C753=""),"",SUM(N753,Q753,T753,W753))</f>
        <v/>
      </c>
      <c r="Y753" s="139" t="str">
        <f>IF(OR(C753="Resuelto",C753=""),"",SUM(M753,P753,S753,V753))</f>
        <v/>
      </c>
      <c r="Z753" s="139" t="str">
        <f>IF(OR(C753="Resuelto",C753=""),"",SUM(L753,O753,R753,U753))</f>
        <v/>
      </c>
      <c r="AA753" s="28">
        <v>982</v>
      </c>
      <c r="AB753" s="28" t="str">
        <f t="shared" ca="1" si="43"/>
        <v/>
      </c>
      <c r="AC753" s="75" t="str">
        <f t="shared" ca="1" si="44"/>
        <v/>
      </c>
      <c r="AH753" s="78" t="str">
        <f>IF(AI753="","",MAX($AH$5:AH752)+1)</f>
        <v/>
      </c>
      <c r="AI753" s="53" t="str">
        <f>IF(G752="","",IF(COUNTIF($AI$11:AI752,G752)=0,G752,""))</f>
        <v/>
      </c>
      <c r="AJ753" s="53" t="str">
        <f t="shared" si="45"/>
        <v/>
      </c>
      <c r="AK753" s="135"/>
    </row>
    <row r="754" spans="1:37" x14ac:dyDescent="0.25">
      <c r="A754" s="136"/>
      <c r="B754" s="136"/>
      <c r="C754" s="136"/>
      <c r="D754" s="136"/>
      <c r="E754" s="137"/>
      <c r="F754" s="137"/>
      <c r="G754" s="136"/>
      <c r="H754" s="137"/>
      <c r="I754" s="140" t="str">
        <f t="shared" si="46"/>
        <v/>
      </c>
      <c r="J754" s="140"/>
      <c r="K754" s="140"/>
      <c r="L754" s="74" t="str">
        <f>IF(AND(C754="Abierto",D754="Urgente"),A754,"")</f>
        <v/>
      </c>
      <c r="M754" s="74" t="str">
        <f ca="1">IF(AND(C754="Abierto",D754="Urgente"),TODAY()-E754,"")</f>
        <v/>
      </c>
      <c r="N754" s="74" t="str">
        <f>IF(AND(C754="Abierto",D754="Urgente"),RANK(M754,$M$13:$M$767,0)+COUNTIF($M$13:M754,M754)-1,"")</f>
        <v/>
      </c>
      <c r="O754" s="74" t="str">
        <f>IF(AND(C754="Abierto",D754="Alta"),A754,"")</f>
        <v/>
      </c>
      <c r="P754" s="74" t="str">
        <f ca="1">IF(AND(C754="Abierto",D754="Alta"),TODAY()-E754,"")</f>
        <v/>
      </c>
      <c r="Q754" s="74" t="str">
        <f>IF(AND(C754="Abierto",D754="Alta"),RANK(P754,$P$13:$P$767,0)+COUNTIF($P$13:P754,P754)-1+MAX(N:N),"")</f>
        <v/>
      </c>
      <c r="R754" s="74" t="str">
        <f>IF(AND(C754="Abierto",D754="Media"),A754,"")</f>
        <v/>
      </c>
      <c r="S754" s="74" t="str">
        <f ca="1">IF(AND(C754="Abierto",D754="Media"),TODAY()-E754,"")</f>
        <v/>
      </c>
      <c r="T754" s="74" t="str">
        <f>IF(AND(C754="Abierto",D754="Media"),RANK(S754,$S$13:$S$767,0)+COUNTIF($S$13:S754,S754)-1+MAX(N:N,Q:Q),"")</f>
        <v/>
      </c>
      <c r="U754" s="74" t="str">
        <f>IF(AND(C754="Abierto",D754="Baja"),A754,"")</f>
        <v/>
      </c>
      <c r="V754" s="74" t="str">
        <f ca="1">IF(AND(C754="Abierto",D754="Baja"),TODAY()-E754,"")</f>
        <v/>
      </c>
      <c r="W754" s="74" t="str">
        <f>IF(AND(C754="Abierto",D754="Baja"),RANK(V754,$V$13:$V$767,0)+COUNTIF($V$13:V754,V754)-1+MAX(N:N,Q:Q,T:T),"")</f>
        <v/>
      </c>
      <c r="X754" s="139" t="str">
        <f>IF(OR(C754="Resuelto",C754=""),"",SUM(N754,Q754,T754,W754))</f>
        <v/>
      </c>
      <c r="Y754" s="139" t="str">
        <f>IF(OR(C754="Resuelto",C754=""),"",SUM(M754,P754,S754,V754))</f>
        <v/>
      </c>
      <c r="Z754" s="139" t="str">
        <f>IF(OR(C754="Resuelto",C754=""),"",SUM(L754,O754,R754,U754))</f>
        <v/>
      </c>
      <c r="AA754" s="28">
        <v>983</v>
      </c>
      <c r="AB754" s="28" t="str">
        <f t="shared" ca="1" si="43"/>
        <v/>
      </c>
      <c r="AC754" s="75" t="str">
        <f t="shared" ca="1" si="44"/>
        <v/>
      </c>
      <c r="AH754" s="78" t="str">
        <f>IF(AI754="","",MAX($AH$5:AH753)+1)</f>
        <v/>
      </c>
      <c r="AI754" s="53" t="str">
        <f>IF(G753="","",IF(COUNTIF($AI$11:AI753,G753)=0,G753,""))</f>
        <v/>
      </c>
      <c r="AJ754" s="53" t="str">
        <f t="shared" si="45"/>
        <v/>
      </c>
      <c r="AK754" s="135"/>
    </row>
    <row r="755" spans="1:37" x14ac:dyDescent="0.25">
      <c r="A755" s="136"/>
      <c r="B755" s="136"/>
      <c r="C755" s="136"/>
      <c r="D755" s="136"/>
      <c r="E755" s="137"/>
      <c r="F755" s="137"/>
      <c r="G755" s="136"/>
      <c r="H755" s="137"/>
      <c r="I755" s="140" t="str">
        <f t="shared" si="46"/>
        <v/>
      </c>
      <c r="J755" s="140"/>
      <c r="K755" s="140"/>
      <c r="L755" s="74" t="str">
        <f>IF(AND(C755="Abierto",D755="Urgente"),A755,"")</f>
        <v/>
      </c>
      <c r="M755" s="74" t="str">
        <f ca="1">IF(AND(C755="Abierto",D755="Urgente"),TODAY()-E755,"")</f>
        <v/>
      </c>
      <c r="N755" s="74" t="str">
        <f>IF(AND(C755="Abierto",D755="Urgente"),RANK(M755,$M$13:$M$767,0)+COUNTIF($M$13:M755,M755)-1,"")</f>
        <v/>
      </c>
      <c r="O755" s="74" t="str">
        <f>IF(AND(C755="Abierto",D755="Alta"),A755,"")</f>
        <v/>
      </c>
      <c r="P755" s="74" t="str">
        <f ca="1">IF(AND(C755="Abierto",D755="Alta"),TODAY()-E755,"")</f>
        <v/>
      </c>
      <c r="Q755" s="74" t="str">
        <f>IF(AND(C755="Abierto",D755="Alta"),RANK(P755,$P$13:$P$767,0)+COUNTIF($P$13:P755,P755)-1+MAX(N:N),"")</f>
        <v/>
      </c>
      <c r="R755" s="74" t="str">
        <f>IF(AND(C755="Abierto",D755="Media"),A755,"")</f>
        <v/>
      </c>
      <c r="S755" s="74" t="str">
        <f ca="1">IF(AND(C755="Abierto",D755="Media"),TODAY()-E755,"")</f>
        <v/>
      </c>
      <c r="T755" s="74" t="str">
        <f>IF(AND(C755="Abierto",D755="Media"),RANK(S755,$S$13:$S$767,0)+COUNTIF($S$13:S755,S755)-1+MAX(N:N,Q:Q),"")</f>
        <v/>
      </c>
      <c r="U755" s="74" t="str">
        <f>IF(AND(C755="Abierto",D755="Baja"),A755,"")</f>
        <v/>
      </c>
      <c r="V755" s="74" t="str">
        <f ca="1">IF(AND(C755="Abierto",D755="Baja"),TODAY()-E755,"")</f>
        <v/>
      </c>
      <c r="W755" s="74" t="str">
        <f>IF(AND(C755="Abierto",D755="Baja"),RANK(V755,$V$13:$V$767,0)+COUNTIF($V$13:V755,V755)-1+MAX(N:N,Q:Q,T:T),"")</f>
        <v/>
      </c>
      <c r="X755" s="139" t="str">
        <f>IF(OR(C755="Resuelto",C755=""),"",SUM(N755,Q755,T755,W755))</f>
        <v/>
      </c>
      <c r="Y755" s="139" t="str">
        <f>IF(OR(C755="Resuelto",C755=""),"",SUM(M755,P755,S755,V755))</f>
        <v/>
      </c>
      <c r="Z755" s="139" t="str">
        <f>IF(OR(C755="Resuelto",C755=""),"",SUM(L755,O755,R755,U755))</f>
        <v/>
      </c>
      <c r="AA755" s="28">
        <v>984</v>
      </c>
      <c r="AB755" s="28" t="str">
        <f t="shared" ca="1" si="43"/>
        <v/>
      </c>
      <c r="AC755" s="75" t="str">
        <f t="shared" ca="1" si="44"/>
        <v/>
      </c>
      <c r="AH755" s="78" t="str">
        <f>IF(AI755="","",MAX($AH$5:AH754)+1)</f>
        <v/>
      </c>
      <c r="AI755" s="53" t="str">
        <f>IF(G754="","",IF(COUNTIF($AI$11:AI754,G754)=0,G754,""))</f>
        <v/>
      </c>
      <c r="AJ755" s="53" t="str">
        <f t="shared" si="45"/>
        <v/>
      </c>
      <c r="AK755" s="135"/>
    </row>
    <row r="756" spans="1:37" x14ac:dyDescent="0.25">
      <c r="A756" s="136"/>
      <c r="B756" s="136"/>
      <c r="C756" s="136"/>
      <c r="D756" s="136"/>
      <c r="E756" s="137"/>
      <c r="F756" s="137"/>
      <c r="G756" s="136"/>
      <c r="H756" s="137"/>
      <c r="I756" s="140" t="str">
        <f t="shared" si="46"/>
        <v/>
      </c>
      <c r="J756" s="140"/>
      <c r="K756" s="140"/>
      <c r="L756" s="74" t="str">
        <f>IF(AND(C756="Abierto",D756="Urgente"),A756,"")</f>
        <v/>
      </c>
      <c r="M756" s="74" t="str">
        <f ca="1">IF(AND(C756="Abierto",D756="Urgente"),TODAY()-E756,"")</f>
        <v/>
      </c>
      <c r="N756" s="74" t="str">
        <f>IF(AND(C756="Abierto",D756="Urgente"),RANK(M756,$M$13:$M$767,0)+COUNTIF($M$13:M756,M756)-1,"")</f>
        <v/>
      </c>
      <c r="O756" s="74" t="str">
        <f>IF(AND(C756="Abierto",D756="Alta"),A756,"")</f>
        <v/>
      </c>
      <c r="P756" s="74" t="str">
        <f ca="1">IF(AND(C756="Abierto",D756="Alta"),TODAY()-E756,"")</f>
        <v/>
      </c>
      <c r="Q756" s="74" t="str">
        <f>IF(AND(C756="Abierto",D756="Alta"),RANK(P756,$P$13:$P$767,0)+COUNTIF($P$13:P756,P756)-1+MAX(N:N),"")</f>
        <v/>
      </c>
      <c r="R756" s="74" t="str">
        <f>IF(AND(C756="Abierto",D756="Media"),A756,"")</f>
        <v/>
      </c>
      <c r="S756" s="74" t="str">
        <f ca="1">IF(AND(C756="Abierto",D756="Media"),TODAY()-E756,"")</f>
        <v/>
      </c>
      <c r="T756" s="74" t="str">
        <f>IF(AND(C756="Abierto",D756="Media"),RANK(S756,$S$13:$S$767,0)+COUNTIF($S$13:S756,S756)-1+MAX(N:N,Q:Q),"")</f>
        <v/>
      </c>
      <c r="U756" s="74" t="str">
        <f>IF(AND(C756="Abierto",D756="Baja"),A756,"")</f>
        <v/>
      </c>
      <c r="V756" s="74" t="str">
        <f ca="1">IF(AND(C756="Abierto",D756="Baja"),TODAY()-E756,"")</f>
        <v/>
      </c>
      <c r="W756" s="74" t="str">
        <f>IF(AND(C756="Abierto",D756="Baja"),RANK(V756,$V$13:$V$767,0)+COUNTIF($V$13:V756,V756)-1+MAX(N:N,Q:Q,T:T),"")</f>
        <v/>
      </c>
      <c r="X756" s="139" t="str">
        <f>IF(OR(C756="Resuelto",C756=""),"",SUM(N756,Q756,T756,W756))</f>
        <v/>
      </c>
      <c r="Y756" s="139" t="str">
        <f>IF(OR(C756="Resuelto",C756=""),"",SUM(M756,P756,S756,V756))</f>
        <v/>
      </c>
      <c r="Z756" s="139" t="str">
        <f>IF(OR(C756="Resuelto",C756=""),"",SUM(L756,O756,R756,U756))</f>
        <v/>
      </c>
      <c r="AA756" s="28">
        <v>985</v>
      </c>
      <c r="AB756" s="28" t="str">
        <f t="shared" ca="1" si="43"/>
        <v/>
      </c>
      <c r="AC756" s="75" t="str">
        <f t="shared" ca="1" si="44"/>
        <v/>
      </c>
      <c r="AH756" s="78" t="str">
        <f>IF(AI756="","",MAX($AH$5:AH755)+1)</f>
        <v/>
      </c>
      <c r="AI756" s="53" t="str">
        <f>IF(G755="","",IF(COUNTIF($AI$11:AI755,G755)=0,G755,""))</f>
        <v/>
      </c>
      <c r="AJ756" s="53" t="str">
        <f t="shared" si="45"/>
        <v/>
      </c>
      <c r="AK756" s="135"/>
    </row>
    <row r="757" spans="1:37" x14ac:dyDescent="0.25">
      <c r="A757" s="136"/>
      <c r="B757" s="136"/>
      <c r="C757" s="136"/>
      <c r="D757" s="136"/>
      <c r="E757" s="137"/>
      <c r="F757" s="137"/>
      <c r="G757" s="136"/>
      <c r="H757" s="137"/>
      <c r="I757" s="140" t="str">
        <f t="shared" si="46"/>
        <v/>
      </c>
      <c r="J757" s="140"/>
      <c r="K757" s="140"/>
      <c r="L757" s="74" t="str">
        <f>IF(AND(C757="Abierto",D757="Urgente"),A757,"")</f>
        <v/>
      </c>
      <c r="M757" s="74" t="str">
        <f ca="1">IF(AND(C757="Abierto",D757="Urgente"),TODAY()-E757,"")</f>
        <v/>
      </c>
      <c r="N757" s="74" t="str">
        <f>IF(AND(C757="Abierto",D757="Urgente"),RANK(M757,$M$13:$M$767,0)+COUNTIF($M$13:M757,M757)-1,"")</f>
        <v/>
      </c>
      <c r="O757" s="74" t="str">
        <f>IF(AND(C757="Abierto",D757="Alta"),A757,"")</f>
        <v/>
      </c>
      <c r="P757" s="74" t="str">
        <f ca="1">IF(AND(C757="Abierto",D757="Alta"),TODAY()-E757,"")</f>
        <v/>
      </c>
      <c r="Q757" s="74" t="str">
        <f>IF(AND(C757="Abierto",D757="Alta"),RANK(P757,$P$13:$P$767,0)+COUNTIF($P$13:P757,P757)-1+MAX(N:N),"")</f>
        <v/>
      </c>
      <c r="R757" s="74" t="str">
        <f>IF(AND(C757="Abierto",D757="Media"),A757,"")</f>
        <v/>
      </c>
      <c r="S757" s="74" t="str">
        <f ca="1">IF(AND(C757="Abierto",D757="Media"),TODAY()-E757,"")</f>
        <v/>
      </c>
      <c r="T757" s="74" t="str">
        <f>IF(AND(C757="Abierto",D757="Media"),RANK(S757,$S$13:$S$767,0)+COUNTIF($S$13:S757,S757)-1+MAX(N:N,Q:Q),"")</f>
        <v/>
      </c>
      <c r="U757" s="74" t="str">
        <f>IF(AND(C757="Abierto",D757="Baja"),A757,"")</f>
        <v/>
      </c>
      <c r="V757" s="74" t="str">
        <f ca="1">IF(AND(C757="Abierto",D757="Baja"),TODAY()-E757,"")</f>
        <v/>
      </c>
      <c r="W757" s="74" t="str">
        <f>IF(AND(C757="Abierto",D757="Baja"),RANK(V757,$V$13:$V$767,0)+COUNTIF($V$13:V757,V757)-1+MAX(N:N,Q:Q,T:T),"")</f>
        <v/>
      </c>
      <c r="X757" s="139" t="str">
        <f>IF(OR(C757="Resuelto",C757=""),"",SUM(N757,Q757,T757,W757))</f>
        <v/>
      </c>
      <c r="Y757" s="139" t="str">
        <f>IF(OR(C757="Resuelto",C757=""),"",SUM(M757,P757,S757,V757))</f>
        <v/>
      </c>
      <c r="Z757" s="139" t="str">
        <f>IF(OR(C757="Resuelto",C757=""),"",SUM(L757,O757,R757,U757))</f>
        <v/>
      </c>
      <c r="AA757" s="28">
        <v>986</v>
      </c>
      <c r="AB757" s="28" t="str">
        <f t="shared" ca="1" si="43"/>
        <v/>
      </c>
      <c r="AC757" s="75" t="str">
        <f t="shared" ca="1" si="44"/>
        <v/>
      </c>
      <c r="AH757" s="78" t="str">
        <f>IF(AI757="","",MAX($AH$5:AH756)+1)</f>
        <v/>
      </c>
      <c r="AI757" s="53" t="str">
        <f>IF(G756="","",IF(COUNTIF($AI$11:AI756,G756)=0,G756,""))</f>
        <v/>
      </c>
      <c r="AJ757" s="53" t="str">
        <f t="shared" si="45"/>
        <v/>
      </c>
      <c r="AK757" s="135"/>
    </row>
    <row r="758" spans="1:37" x14ac:dyDescent="0.25">
      <c r="A758" s="136"/>
      <c r="B758" s="136"/>
      <c r="C758" s="136"/>
      <c r="D758" s="136"/>
      <c r="E758" s="137"/>
      <c r="F758" s="137"/>
      <c r="G758" s="136"/>
      <c r="H758" s="137"/>
      <c r="I758" s="140" t="str">
        <f t="shared" si="46"/>
        <v/>
      </c>
      <c r="J758" s="140"/>
      <c r="K758" s="140"/>
      <c r="L758" s="74" t="str">
        <f>IF(AND(C758="Abierto",D758="Urgente"),A758,"")</f>
        <v/>
      </c>
      <c r="M758" s="74" t="str">
        <f ca="1">IF(AND(C758="Abierto",D758="Urgente"),TODAY()-E758,"")</f>
        <v/>
      </c>
      <c r="N758" s="74" t="str">
        <f>IF(AND(C758="Abierto",D758="Urgente"),RANK(M758,$M$13:$M$767,0)+COUNTIF($M$13:M758,M758)-1,"")</f>
        <v/>
      </c>
      <c r="O758" s="74" t="str">
        <f>IF(AND(C758="Abierto",D758="Alta"),A758,"")</f>
        <v/>
      </c>
      <c r="P758" s="74" t="str">
        <f ca="1">IF(AND(C758="Abierto",D758="Alta"),TODAY()-E758,"")</f>
        <v/>
      </c>
      <c r="Q758" s="74" t="str">
        <f>IF(AND(C758="Abierto",D758="Alta"),RANK(P758,$P$13:$P$767,0)+COUNTIF($P$13:P758,P758)-1+MAX(N:N),"")</f>
        <v/>
      </c>
      <c r="R758" s="74" t="str">
        <f>IF(AND(C758="Abierto",D758="Media"),A758,"")</f>
        <v/>
      </c>
      <c r="S758" s="74" t="str">
        <f ca="1">IF(AND(C758="Abierto",D758="Media"),TODAY()-E758,"")</f>
        <v/>
      </c>
      <c r="T758" s="74" t="str">
        <f>IF(AND(C758="Abierto",D758="Media"),RANK(S758,$S$13:$S$767,0)+COUNTIF($S$13:S758,S758)-1+MAX(N:N,Q:Q),"")</f>
        <v/>
      </c>
      <c r="U758" s="74" t="str">
        <f>IF(AND(C758="Abierto",D758="Baja"),A758,"")</f>
        <v/>
      </c>
      <c r="V758" s="74" t="str">
        <f ca="1">IF(AND(C758="Abierto",D758="Baja"),TODAY()-E758,"")</f>
        <v/>
      </c>
      <c r="W758" s="74" t="str">
        <f>IF(AND(C758="Abierto",D758="Baja"),RANK(V758,$V$13:$V$767,0)+COUNTIF($V$13:V758,V758)-1+MAX(N:N,Q:Q,T:T),"")</f>
        <v/>
      </c>
      <c r="X758" s="139" t="str">
        <f>IF(OR(C758="Resuelto",C758=""),"",SUM(N758,Q758,T758,W758))</f>
        <v/>
      </c>
      <c r="Y758" s="139" t="str">
        <f>IF(OR(C758="Resuelto",C758=""),"",SUM(M758,P758,S758,V758))</f>
        <v/>
      </c>
      <c r="Z758" s="139" t="str">
        <f>IF(OR(C758="Resuelto",C758=""),"",SUM(L758,O758,R758,U758))</f>
        <v/>
      </c>
      <c r="AA758" s="28">
        <v>987</v>
      </c>
      <c r="AB758" s="28" t="str">
        <f t="shared" ca="1" si="43"/>
        <v/>
      </c>
      <c r="AC758" s="75" t="str">
        <f t="shared" ca="1" si="44"/>
        <v/>
      </c>
      <c r="AH758" s="78" t="str">
        <f>IF(AI758="","",MAX($AH$5:AH757)+1)</f>
        <v/>
      </c>
      <c r="AI758" s="53" t="str">
        <f>IF(G757="","",IF(COUNTIF($AI$11:AI757,G757)=0,G757,""))</f>
        <v/>
      </c>
      <c r="AJ758" s="53" t="str">
        <f t="shared" si="45"/>
        <v/>
      </c>
      <c r="AK758" s="135"/>
    </row>
    <row r="759" spans="1:37" x14ac:dyDescent="0.25">
      <c r="A759" s="136"/>
      <c r="B759" s="136"/>
      <c r="C759" s="136"/>
      <c r="D759" s="136"/>
      <c r="E759" s="137"/>
      <c r="F759" s="137"/>
      <c r="G759" s="136"/>
      <c r="H759" s="137"/>
      <c r="I759" s="140" t="str">
        <f t="shared" si="46"/>
        <v/>
      </c>
      <c r="J759" s="140"/>
      <c r="K759" s="140"/>
      <c r="L759" s="74" t="str">
        <f>IF(AND(C759="Abierto",D759="Urgente"),A759,"")</f>
        <v/>
      </c>
      <c r="M759" s="74" t="str">
        <f ca="1">IF(AND(C759="Abierto",D759="Urgente"),TODAY()-E759,"")</f>
        <v/>
      </c>
      <c r="N759" s="74" t="str">
        <f>IF(AND(C759="Abierto",D759="Urgente"),RANK(M759,$M$13:$M$767,0)+COUNTIF($M$13:M759,M759)-1,"")</f>
        <v/>
      </c>
      <c r="O759" s="74" t="str">
        <f>IF(AND(C759="Abierto",D759="Alta"),A759,"")</f>
        <v/>
      </c>
      <c r="P759" s="74" t="str">
        <f ca="1">IF(AND(C759="Abierto",D759="Alta"),TODAY()-E759,"")</f>
        <v/>
      </c>
      <c r="Q759" s="74" t="str">
        <f>IF(AND(C759="Abierto",D759="Alta"),RANK(P759,$P$13:$P$767,0)+COUNTIF($P$13:P759,P759)-1+MAX(N:N),"")</f>
        <v/>
      </c>
      <c r="R759" s="74" t="str">
        <f>IF(AND(C759="Abierto",D759="Media"),A759,"")</f>
        <v/>
      </c>
      <c r="S759" s="74" t="str">
        <f ca="1">IF(AND(C759="Abierto",D759="Media"),TODAY()-E759,"")</f>
        <v/>
      </c>
      <c r="T759" s="74" t="str">
        <f>IF(AND(C759="Abierto",D759="Media"),RANK(S759,$S$13:$S$767,0)+COUNTIF($S$13:S759,S759)-1+MAX(N:N,Q:Q),"")</f>
        <v/>
      </c>
      <c r="U759" s="74" t="str">
        <f>IF(AND(C759="Abierto",D759="Baja"),A759,"")</f>
        <v/>
      </c>
      <c r="V759" s="74" t="str">
        <f ca="1">IF(AND(C759="Abierto",D759="Baja"),TODAY()-E759,"")</f>
        <v/>
      </c>
      <c r="W759" s="74" t="str">
        <f>IF(AND(C759="Abierto",D759="Baja"),RANK(V759,$V$13:$V$767,0)+COUNTIF($V$13:V759,V759)-1+MAX(N:N,Q:Q,T:T),"")</f>
        <v/>
      </c>
      <c r="X759" s="139" t="str">
        <f>IF(OR(C759="Resuelto",C759=""),"",SUM(N759,Q759,T759,W759))</f>
        <v/>
      </c>
      <c r="Y759" s="139" t="str">
        <f>IF(OR(C759="Resuelto",C759=""),"",SUM(M759,P759,S759,V759))</f>
        <v/>
      </c>
      <c r="Z759" s="139" t="str">
        <f>IF(OR(C759="Resuelto",C759=""),"",SUM(L759,O759,R759,U759))</f>
        <v/>
      </c>
      <c r="AA759" s="28">
        <v>988</v>
      </c>
      <c r="AB759" s="28" t="str">
        <f t="shared" ca="1" si="43"/>
        <v/>
      </c>
      <c r="AC759" s="75" t="str">
        <f t="shared" ca="1" si="44"/>
        <v/>
      </c>
      <c r="AH759" s="78" t="str">
        <f>IF(AI759="","",MAX($AH$5:AH758)+1)</f>
        <v/>
      </c>
      <c r="AI759" s="53" t="str">
        <f>IF(G758="","",IF(COUNTIF($AI$11:AI758,G758)=0,G758,""))</f>
        <v/>
      </c>
      <c r="AJ759" s="53" t="str">
        <f t="shared" si="45"/>
        <v/>
      </c>
      <c r="AK759" s="135"/>
    </row>
    <row r="760" spans="1:37" x14ac:dyDescent="0.25">
      <c r="A760" s="136"/>
      <c r="B760" s="136"/>
      <c r="C760" s="136"/>
      <c r="D760" s="136"/>
      <c r="E760" s="137"/>
      <c r="F760" s="137"/>
      <c r="G760" s="136"/>
      <c r="H760" s="137"/>
      <c r="I760" s="140" t="str">
        <f t="shared" si="46"/>
        <v/>
      </c>
      <c r="J760" s="140"/>
      <c r="K760" s="140"/>
      <c r="L760" s="74" t="str">
        <f>IF(AND(C760="Abierto",D760="Urgente"),A760,"")</f>
        <v/>
      </c>
      <c r="M760" s="74" t="str">
        <f ca="1">IF(AND(C760="Abierto",D760="Urgente"),TODAY()-E760,"")</f>
        <v/>
      </c>
      <c r="N760" s="74" t="str">
        <f>IF(AND(C760="Abierto",D760="Urgente"),RANK(M760,$M$13:$M$767,0)+COUNTIF($M$13:M760,M760)-1,"")</f>
        <v/>
      </c>
      <c r="O760" s="74" t="str">
        <f>IF(AND(C760="Abierto",D760="Alta"),A760,"")</f>
        <v/>
      </c>
      <c r="P760" s="74" t="str">
        <f ca="1">IF(AND(C760="Abierto",D760="Alta"),TODAY()-E760,"")</f>
        <v/>
      </c>
      <c r="Q760" s="74" t="str">
        <f>IF(AND(C760="Abierto",D760="Alta"),RANK(P760,$P$13:$P$767,0)+COUNTIF($P$13:P760,P760)-1+MAX(N:N),"")</f>
        <v/>
      </c>
      <c r="R760" s="74" t="str">
        <f>IF(AND(C760="Abierto",D760="Media"),A760,"")</f>
        <v/>
      </c>
      <c r="S760" s="74" t="str">
        <f ca="1">IF(AND(C760="Abierto",D760="Media"),TODAY()-E760,"")</f>
        <v/>
      </c>
      <c r="T760" s="74" t="str">
        <f>IF(AND(C760="Abierto",D760="Media"),RANK(S760,$S$13:$S$767,0)+COUNTIF($S$13:S760,S760)-1+MAX(N:N,Q:Q),"")</f>
        <v/>
      </c>
      <c r="U760" s="74" t="str">
        <f>IF(AND(C760="Abierto",D760="Baja"),A760,"")</f>
        <v/>
      </c>
      <c r="V760" s="74" t="str">
        <f ca="1">IF(AND(C760="Abierto",D760="Baja"),TODAY()-E760,"")</f>
        <v/>
      </c>
      <c r="W760" s="74" t="str">
        <f>IF(AND(C760="Abierto",D760="Baja"),RANK(V760,$V$13:$V$767,0)+COUNTIF($V$13:V760,V760)-1+MAX(N:N,Q:Q,T:T),"")</f>
        <v/>
      </c>
      <c r="X760" s="139" t="str">
        <f>IF(OR(C760="Resuelto",C760=""),"",SUM(N760,Q760,T760,W760))</f>
        <v/>
      </c>
      <c r="Y760" s="139" t="str">
        <f>IF(OR(C760="Resuelto",C760=""),"",SUM(M760,P760,S760,V760))</f>
        <v/>
      </c>
      <c r="Z760" s="139" t="str">
        <f>IF(OR(C760="Resuelto",C760=""),"",SUM(L760,O760,R760,U760))</f>
        <v/>
      </c>
      <c r="AA760" s="28">
        <v>989</v>
      </c>
      <c r="AB760" s="28" t="str">
        <f t="shared" ca="1" si="43"/>
        <v/>
      </c>
      <c r="AC760" s="75" t="str">
        <f t="shared" ca="1" si="44"/>
        <v/>
      </c>
      <c r="AH760" s="78" t="str">
        <f>IF(AI760="","",MAX($AH$5:AH759)+1)</f>
        <v/>
      </c>
      <c r="AI760" s="53" t="str">
        <f>IF(G759="","",IF(COUNTIF($AI$11:AI759,G759)=0,G759,""))</f>
        <v/>
      </c>
      <c r="AJ760" s="53" t="str">
        <f t="shared" si="45"/>
        <v/>
      </c>
      <c r="AK760" s="135"/>
    </row>
    <row r="761" spans="1:37" x14ac:dyDescent="0.25">
      <c r="A761" s="136"/>
      <c r="B761" s="136"/>
      <c r="C761" s="136"/>
      <c r="D761" s="136"/>
      <c r="E761" s="137"/>
      <c r="F761" s="137"/>
      <c r="G761" s="136"/>
      <c r="H761" s="137"/>
      <c r="I761" s="140" t="str">
        <f t="shared" si="46"/>
        <v/>
      </c>
      <c r="J761" s="140"/>
      <c r="K761" s="140"/>
      <c r="L761" s="74" t="str">
        <f>IF(AND(C761="Abierto",D761="Urgente"),A761,"")</f>
        <v/>
      </c>
      <c r="M761" s="74" t="str">
        <f ca="1">IF(AND(C761="Abierto",D761="Urgente"),TODAY()-E761,"")</f>
        <v/>
      </c>
      <c r="N761" s="74" t="str">
        <f>IF(AND(C761="Abierto",D761="Urgente"),RANK(M761,$M$13:$M$767,0)+COUNTIF($M$13:M761,M761)-1,"")</f>
        <v/>
      </c>
      <c r="O761" s="74" t="str">
        <f>IF(AND(C761="Abierto",D761="Alta"),A761,"")</f>
        <v/>
      </c>
      <c r="P761" s="74" t="str">
        <f ca="1">IF(AND(C761="Abierto",D761="Alta"),TODAY()-E761,"")</f>
        <v/>
      </c>
      <c r="Q761" s="74" t="str">
        <f>IF(AND(C761="Abierto",D761="Alta"),RANK(P761,$P$13:$P$767,0)+COUNTIF($P$13:P761,P761)-1+MAX(N:N),"")</f>
        <v/>
      </c>
      <c r="R761" s="74" t="str">
        <f>IF(AND(C761="Abierto",D761="Media"),A761,"")</f>
        <v/>
      </c>
      <c r="S761" s="74" t="str">
        <f ca="1">IF(AND(C761="Abierto",D761="Media"),TODAY()-E761,"")</f>
        <v/>
      </c>
      <c r="T761" s="74" t="str">
        <f>IF(AND(C761="Abierto",D761="Media"),RANK(S761,$S$13:$S$767,0)+COUNTIF($S$13:S761,S761)-1+MAX(N:N,Q:Q),"")</f>
        <v/>
      </c>
      <c r="U761" s="74" t="str">
        <f>IF(AND(C761="Abierto",D761="Baja"),A761,"")</f>
        <v/>
      </c>
      <c r="V761" s="74" t="str">
        <f ca="1">IF(AND(C761="Abierto",D761="Baja"),TODAY()-E761,"")</f>
        <v/>
      </c>
      <c r="W761" s="74" t="str">
        <f>IF(AND(C761="Abierto",D761="Baja"),RANK(V761,$V$13:$V$767,0)+COUNTIF($V$13:V761,V761)-1+MAX(N:N,Q:Q,T:T),"")</f>
        <v/>
      </c>
      <c r="X761" s="139" t="str">
        <f>IF(OR(C761="Resuelto",C761=""),"",SUM(N761,Q761,T761,W761))</f>
        <v/>
      </c>
      <c r="Y761" s="139" t="str">
        <f>IF(OR(C761="Resuelto",C761=""),"",SUM(M761,P761,S761,V761))</f>
        <v/>
      </c>
      <c r="Z761" s="139" t="str">
        <f>IF(OR(C761="Resuelto",C761=""),"",SUM(L761,O761,R761,U761))</f>
        <v/>
      </c>
      <c r="AA761" s="28">
        <v>990</v>
      </c>
      <c r="AB761" s="28" t="str">
        <f t="shared" ca="1" si="43"/>
        <v/>
      </c>
      <c r="AC761" s="75" t="str">
        <f t="shared" ca="1" si="44"/>
        <v/>
      </c>
      <c r="AH761" s="78" t="str">
        <f>IF(AI761="","",MAX($AH$5:AH760)+1)</f>
        <v/>
      </c>
      <c r="AI761" s="53" t="str">
        <f>IF(G760="","",IF(COUNTIF($AI$11:AI760,G760)=0,G760,""))</f>
        <v/>
      </c>
      <c r="AJ761" s="53" t="str">
        <f t="shared" si="45"/>
        <v/>
      </c>
      <c r="AK761" s="135"/>
    </row>
    <row r="762" spans="1:37" x14ac:dyDescent="0.25">
      <c r="A762" s="136"/>
      <c r="B762" s="136"/>
      <c r="C762" s="136"/>
      <c r="D762" s="136"/>
      <c r="E762" s="137"/>
      <c r="F762" s="137"/>
      <c r="G762" s="136"/>
      <c r="H762" s="137"/>
      <c r="I762" s="140" t="str">
        <f t="shared" si="46"/>
        <v/>
      </c>
      <c r="J762" s="140"/>
      <c r="K762" s="140"/>
      <c r="L762" s="74" t="str">
        <f>IF(AND(C762="Abierto",D762="Urgente"),A762,"")</f>
        <v/>
      </c>
      <c r="M762" s="74" t="str">
        <f ca="1">IF(AND(C762="Abierto",D762="Urgente"),TODAY()-E762,"")</f>
        <v/>
      </c>
      <c r="N762" s="74" t="str">
        <f>IF(AND(C762="Abierto",D762="Urgente"),RANK(M762,$M$13:$M$767,0)+COUNTIF($M$13:M762,M762)-1,"")</f>
        <v/>
      </c>
      <c r="O762" s="74" t="str">
        <f>IF(AND(C762="Abierto",D762="Alta"),A762,"")</f>
        <v/>
      </c>
      <c r="P762" s="74" t="str">
        <f ca="1">IF(AND(C762="Abierto",D762="Alta"),TODAY()-E762,"")</f>
        <v/>
      </c>
      <c r="Q762" s="74" t="str">
        <f>IF(AND(C762="Abierto",D762="Alta"),RANK(P762,$P$13:$P$767,0)+COUNTIF($P$13:P762,P762)-1+MAX(N:N),"")</f>
        <v/>
      </c>
      <c r="R762" s="74" t="str">
        <f>IF(AND(C762="Abierto",D762="Media"),A762,"")</f>
        <v/>
      </c>
      <c r="S762" s="74" t="str">
        <f ca="1">IF(AND(C762="Abierto",D762="Media"),TODAY()-E762,"")</f>
        <v/>
      </c>
      <c r="T762" s="74" t="str">
        <f>IF(AND(C762="Abierto",D762="Media"),RANK(S762,$S$13:$S$767,0)+COUNTIF($S$13:S762,S762)-1+MAX(N:N,Q:Q),"")</f>
        <v/>
      </c>
      <c r="U762" s="74" t="str">
        <f>IF(AND(C762="Abierto",D762="Baja"),A762,"")</f>
        <v/>
      </c>
      <c r="V762" s="74" t="str">
        <f ca="1">IF(AND(C762="Abierto",D762="Baja"),TODAY()-E762,"")</f>
        <v/>
      </c>
      <c r="W762" s="74" t="str">
        <f>IF(AND(C762="Abierto",D762="Baja"),RANK(V762,$V$13:$V$767,0)+COUNTIF($V$13:V762,V762)-1+MAX(N:N,Q:Q,T:T),"")</f>
        <v/>
      </c>
      <c r="X762" s="139" t="str">
        <f>IF(OR(C762="Resuelto",C762=""),"",SUM(N762,Q762,T762,W762))</f>
        <v/>
      </c>
      <c r="Y762" s="139" t="str">
        <f>IF(OR(C762="Resuelto",C762=""),"",SUM(M762,P762,S762,V762))</f>
        <v/>
      </c>
      <c r="Z762" s="139" t="str">
        <f>IF(OR(C762="Resuelto",C762=""),"",SUM(L762,O762,R762,U762))</f>
        <v/>
      </c>
      <c r="AA762" s="28">
        <v>991</v>
      </c>
      <c r="AB762" s="28" t="str">
        <f t="shared" ca="1" si="43"/>
        <v/>
      </c>
      <c r="AC762" s="75" t="str">
        <f t="shared" ca="1" si="44"/>
        <v/>
      </c>
      <c r="AH762" s="78" t="str">
        <f>IF(AI762="","",MAX($AH$5:AH761)+1)</f>
        <v/>
      </c>
      <c r="AI762" s="53" t="str">
        <f>IF(G761="","",IF(COUNTIF($AI$11:AI761,G761)=0,G761,""))</f>
        <v/>
      </c>
      <c r="AJ762" s="53" t="str">
        <f t="shared" si="45"/>
        <v/>
      </c>
      <c r="AK762" s="135"/>
    </row>
    <row r="763" spans="1:37" x14ac:dyDescent="0.25">
      <c r="A763" s="136"/>
      <c r="B763" s="136"/>
      <c r="C763" s="136"/>
      <c r="D763" s="136"/>
      <c r="E763" s="137"/>
      <c r="F763" s="137"/>
      <c r="G763" s="136"/>
      <c r="H763" s="137"/>
      <c r="I763" s="140" t="str">
        <f t="shared" si="46"/>
        <v/>
      </c>
      <c r="J763" s="140"/>
      <c r="K763" s="140"/>
      <c r="L763" s="74" t="str">
        <f>IF(AND(C763="Abierto",D763="Urgente"),A763,"")</f>
        <v/>
      </c>
      <c r="M763" s="74" t="str">
        <f ca="1">IF(AND(C763="Abierto",D763="Urgente"),TODAY()-E763,"")</f>
        <v/>
      </c>
      <c r="N763" s="74" t="str">
        <f>IF(AND(C763="Abierto",D763="Urgente"),RANK(M763,$M$13:$M$767,0)+COUNTIF($M$13:M763,M763)-1,"")</f>
        <v/>
      </c>
      <c r="O763" s="74" t="str">
        <f>IF(AND(C763="Abierto",D763="Alta"),A763,"")</f>
        <v/>
      </c>
      <c r="P763" s="74" t="str">
        <f ca="1">IF(AND(C763="Abierto",D763="Alta"),TODAY()-E763,"")</f>
        <v/>
      </c>
      <c r="Q763" s="74" t="str">
        <f>IF(AND(C763="Abierto",D763="Alta"),RANK(P763,$P$13:$P$767,0)+COUNTIF($P$13:P763,P763)-1+MAX(N:N),"")</f>
        <v/>
      </c>
      <c r="R763" s="74" t="str">
        <f>IF(AND(C763="Abierto",D763="Media"),A763,"")</f>
        <v/>
      </c>
      <c r="S763" s="74" t="str">
        <f ca="1">IF(AND(C763="Abierto",D763="Media"),TODAY()-E763,"")</f>
        <v/>
      </c>
      <c r="T763" s="74" t="str">
        <f>IF(AND(C763="Abierto",D763="Media"),RANK(S763,$S$13:$S$767,0)+COUNTIF($S$13:S763,S763)-1+MAX(N:N,Q:Q),"")</f>
        <v/>
      </c>
      <c r="U763" s="74" t="str">
        <f>IF(AND(C763="Abierto",D763="Baja"),A763,"")</f>
        <v/>
      </c>
      <c r="V763" s="74" t="str">
        <f ca="1">IF(AND(C763="Abierto",D763="Baja"),TODAY()-E763,"")</f>
        <v/>
      </c>
      <c r="W763" s="74" t="str">
        <f>IF(AND(C763="Abierto",D763="Baja"),RANK(V763,$V$13:$V$767,0)+COUNTIF($V$13:V763,V763)-1+MAX(N:N,Q:Q,T:T),"")</f>
        <v/>
      </c>
      <c r="X763" s="139" t="str">
        <f>IF(OR(C763="Resuelto",C763=""),"",SUM(N763,Q763,T763,W763))</f>
        <v/>
      </c>
      <c r="Y763" s="139" t="str">
        <f>IF(OR(C763="Resuelto",C763=""),"",SUM(M763,P763,S763,V763))</f>
        <v/>
      </c>
      <c r="Z763" s="139" t="str">
        <f>IF(OR(C763="Resuelto",C763=""),"",SUM(L763,O763,R763,U763))</f>
        <v/>
      </c>
      <c r="AA763" s="28">
        <v>992</v>
      </c>
      <c r="AB763" s="28" t="str">
        <f t="shared" ca="1" si="43"/>
        <v/>
      </c>
      <c r="AC763" s="75" t="str">
        <f t="shared" ca="1" si="44"/>
        <v/>
      </c>
      <c r="AH763" s="78" t="str">
        <f>IF(AI763="","",MAX($AH$5:AH762)+1)</f>
        <v/>
      </c>
      <c r="AI763" s="53" t="str">
        <f>IF(G762="","",IF(COUNTIF($AI$11:AI762,G762)=0,G762,""))</f>
        <v/>
      </c>
      <c r="AJ763" s="53" t="str">
        <f t="shared" si="45"/>
        <v/>
      </c>
      <c r="AK763" s="135"/>
    </row>
    <row r="764" spans="1:37" x14ac:dyDescent="0.25">
      <c r="A764" s="136"/>
      <c r="B764" s="136"/>
      <c r="C764" s="136"/>
      <c r="D764" s="136"/>
      <c r="E764" s="137"/>
      <c r="F764" s="141"/>
      <c r="H764" s="137"/>
      <c r="I764" s="140" t="str">
        <f t="shared" si="46"/>
        <v/>
      </c>
      <c r="J764" s="140"/>
      <c r="K764" s="140"/>
      <c r="L764" s="74" t="str">
        <f>IF(AND(C764="Abierto",D764="Urgente"),A764,"")</f>
        <v/>
      </c>
      <c r="M764" s="74" t="str">
        <f ca="1">IF(AND(C764="Abierto",D764="Urgente"),TODAY()-E764,"")</f>
        <v/>
      </c>
      <c r="N764" s="74" t="str">
        <f>IF(AND(C764="Abierto",D764="Urgente"),RANK(M764,$M$13:$M$767,0)+COUNTIF($M$13:M764,M764)-1,"")</f>
        <v/>
      </c>
      <c r="O764" s="74" t="str">
        <f>IF(AND(C764="Abierto",D764="Alta"),A764,"")</f>
        <v/>
      </c>
      <c r="P764" s="74" t="str">
        <f ca="1">IF(AND(C764="Abierto",D764="Alta"),TODAY()-E764,"")</f>
        <v/>
      </c>
      <c r="Q764" s="74" t="str">
        <f>IF(AND(C764="Abierto",D764="Alta"),RANK(P764,$P$13:$P$767,0)+COUNTIF($P$13:P764,P764)-1+MAX(N:N),"")</f>
        <v/>
      </c>
      <c r="R764" s="74" t="str">
        <f>IF(AND(C764="Abierto",D764="Media"),A764,"")</f>
        <v/>
      </c>
      <c r="S764" s="74" t="str">
        <f ca="1">IF(AND(C764="Abierto",D764="Media"),TODAY()-E764,"")</f>
        <v/>
      </c>
      <c r="T764" s="74" t="str">
        <f>IF(AND(C764="Abierto",D764="Media"),RANK(S764,$S$13:$S$767,0)+COUNTIF($S$13:S764,S764)-1+MAX(N:N,Q:Q),"")</f>
        <v/>
      </c>
      <c r="U764" s="74" t="str">
        <f>IF(AND(C764="Abierto",D764="Baja"),A764,"")</f>
        <v/>
      </c>
      <c r="V764" s="74" t="str">
        <f ca="1">IF(AND(C764="Abierto",D764="Baja"),TODAY()-E764,"")</f>
        <v/>
      </c>
      <c r="W764" s="74" t="str">
        <f>IF(AND(C764="Abierto",D764="Baja"),RANK(V764,$V$13:$V$767,0)+COUNTIF($V$13:V764,V764)-1+MAX(N:N,Q:Q,T:T),"")</f>
        <v/>
      </c>
      <c r="X764" s="139" t="str">
        <f>IF(OR(C764="Resuelto",C764=""),"",SUM(N764,Q764,T764,W764))</f>
        <v/>
      </c>
      <c r="Y764" s="139" t="str">
        <f>IF(OR(C764="Resuelto",C764=""),"",SUM(M764,P764,S764,V764))</f>
        <v/>
      </c>
      <c r="Z764" s="139" t="str">
        <f>IF(OR(C764="Resuelto",C764=""),"",SUM(L764,O764,R764,U764))</f>
        <v/>
      </c>
      <c r="AA764" s="28">
        <v>993</v>
      </c>
      <c r="AB764" s="28" t="str">
        <f t="shared" ca="1" si="43"/>
        <v/>
      </c>
      <c r="AC764" s="75" t="str">
        <f t="shared" ca="1" si="44"/>
        <v/>
      </c>
      <c r="AH764" s="78" t="str">
        <f>IF(AI764="","",MAX($AH$5:AH763)+1)</f>
        <v/>
      </c>
      <c r="AI764" s="53" t="str">
        <f>IF(G763="","",IF(COUNTIF($AI$11:AI763,G763)=0,G763,""))</f>
        <v/>
      </c>
      <c r="AJ764" s="53" t="str">
        <f t="shared" si="45"/>
        <v/>
      </c>
      <c r="AK764" s="135"/>
    </row>
  </sheetData>
  <mergeCells count="28">
    <mergeCell ref="AN11:AN12"/>
    <mergeCell ref="D1:AN1"/>
    <mergeCell ref="D2:AN2"/>
    <mergeCell ref="A4:AN4"/>
    <mergeCell ref="AK11:AK12"/>
    <mergeCell ref="AL11:AL12"/>
    <mergeCell ref="AM11:AM12"/>
    <mergeCell ref="E11:E12"/>
    <mergeCell ref="F11:G11"/>
    <mergeCell ref="H11:H12"/>
    <mergeCell ref="I11:I12"/>
    <mergeCell ref="J11:K12"/>
    <mergeCell ref="A9:G9"/>
    <mergeCell ref="A10:I10"/>
    <mergeCell ref="A11:A12"/>
    <mergeCell ref="B11:B12"/>
    <mergeCell ref="C11:C12"/>
    <mergeCell ref="D11:D12"/>
    <mergeCell ref="A7:D7"/>
    <mergeCell ref="E7:G7"/>
    <mergeCell ref="A5:G5"/>
    <mergeCell ref="A6:D6"/>
    <mergeCell ref="E6:G6"/>
    <mergeCell ref="L6:W6"/>
    <mergeCell ref="X6:AC6"/>
    <mergeCell ref="E3:I3"/>
    <mergeCell ref="J3:AK3"/>
    <mergeCell ref="AL3:AN3"/>
  </mergeCells>
  <conditionalFormatting sqref="J138:J139 J112 J63 J13:J45 J68 J70:J74 J86:J93">
    <cfRule type="containsText" dxfId="650" priority="288" operator="containsText" text="SI">
      <formula>NOT(ISERROR(SEARCH("SI",J13)))</formula>
    </cfRule>
  </conditionalFormatting>
  <conditionalFormatting sqref="D13:D19">
    <cfRule type="cellIs" dxfId="649" priority="284" operator="equal">
      <formula>"Baja"</formula>
    </cfRule>
    <cfRule type="cellIs" dxfId="648" priority="285" operator="equal">
      <formula>"Media"</formula>
    </cfRule>
    <cfRule type="cellIs" dxfId="647" priority="286" operator="equal">
      <formula>"Alta"</formula>
    </cfRule>
    <cfRule type="cellIs" dxfId="646" priority="287" operator="equal">
      <formula>"Urgente"</formula>
    </cfRule>
  </conditionalFormatting>
  <conditionalFormatting sqref="D20:D24">
    <cfRule type="cellIs" dxfId="645" priority="280" operator="equal">
      <formula>"Baja"</formula>
    </cfRule>
    <cfRule type="cellIs" dxfId="644" priority="281" operator="equal">
      <formula>"Media"</formula>
    </cfRule>
    <cfRule type="cellIs" dxfId="643" priority="282" operator="equal">
      <formula>"Alta"</formula>
    </cfRule>
    <cfRule type="cellIs" dxfId="642" priority="283" operator="equal">
      <formula>"Urgente"</formula>
    </cfRule>
  </conditionalFormatting>
  <conditionalFormatting sqref="D25">
    <cfRule type="cellIs" dxfId="641" priority="276" operator="equal">
      <formula>"Baja"</formula>
    </cfRule>
    <cfRule type="cellIs" dxfId="640" priority="277" operator="equal">
      <formula>"Media"</formula>
    </cfRule>
    <cfRule type="cellIs" dxfId="639" priority="278" operator="equal">
      <formula>"Alta"</formula>
    </cfRule>
    <cfRule type="cellIs" dxfId="638" priority="279" operator="equal">
      <formula>"Urgente"</formula>
    </cfRule>
  </conditionalFormatting>
  <conditionalFormatting sqref="D26">
    <cfRule type="cellIs" dxfId="637" priority="272" operator="equal">
      <formula>"Baja"</formula>
    </cfRule>
    <cfRule type="cellIs" dxfId="636" priority="273" operator="equal">
      <formula>"Media"</formula>
    </cfRule>
    <cfRule type="cellIs" dxfId="635" priority="274" operator="equal">
      <formula>"Alta"</formula>
    </cfRule>
    <cfRule type="cellIs" dxfId="634" priority="275" operator="equal">
      <formula>"Urgente"</formula>
    </cfRule>
  </conditionalFormatting>
  <conditionalFormatting sqref="D27">
    <cfRule type="cellIs" dxfId="633" priority="268" operator="equal">
      <formula>"Baja"</formula>
    </cfRule>
    <cfRule type="cellIs" dxfId="632" priority="269" operator="equal">
      <formula>"Media"</formula>
    </cfRule>
    <cfRule type="cellIs" dxfId="631" priority="270" operator="equal">
      <formula>"Alta"</formula>
    </cfRule>
    <cfRule type="cellIs" dxfId="630" priority="271" operator="equal">
      <formula>"Urgente"</formula>
    </cfRule>
  </conditionalFormatting>
  <conditionalFormatting sqref="D28">
    <cfRule type="cellIs" dxfId="629" priority="264" operator="equal">
      <formula>"Baja"</formula>
    </cfRule>
    <cfRule type="cellIs" dxfId="628" priority="265" operator="equal">
      <formula>"Media"</formula>
    </cfRule>
    <cfRule type="cellIs" dxfId="627" priority="266" operator="equal">
      <formula>"Alta"</formula>
    </cfRule>
    <cfRule type="cellIs" dxfId="626" priority="267" operator="equal">
      <formula>"Urgente"</formula>
    </cfRule>
  </conditionalFormatting>
  <conditionalFormatting sqref="D29:D31">
    <cfRule type="cellIs" dxfId="625" priority="260" operator="equal">
      <formula>"Baja"</formula>
    </cfRule>
    <cfRule type="cellIs" dxfId="624" priority="261" operator="equal">
      <formula>"Media"</formula>
    </cfRule>
    <cfRule type="cellIs" dxfId="623" priority="262" operator="equal">
      <formula>"Alta"</formula>
    </cfRule>
    <cfRule type="cellIs" dxfId="622" priority="263" operator="equal">
      <formula>"Urgente"</formula>
    </cfRule>
  </conditionalFormatting>
  <conditionalFormatting sqref="D32">
    <cfRule type="cellIs" dxfId="621" priority="256" operator="equal">
      <formula>"Baja"</formula>
    </cfRule>
    <cfRule type="cellIs" dxfId="620" priority="257" operator="equal">
      <formula>"Media"</formula>
    </cfRule>
    <cfRule type="cellIs" dxfId="619" priority="258" operator="equal">
      <formula>"Alta"</formula>
    </cfRule>
    <cfRule type="cellIs" dxfId="618" priority="259" operator="equal">
      <formula>"Urgente"</formula>
    </cfRule>
  </conditionalFormatting>
  <conditionalFormatting sqref="D33">
    <cfRule type="cellIs" dxfId="617" priority="252" operator="equal">
      <formula>"Baja"</formula>
    </cfRule>
    <cfRule type="cellIs" dxfId="616" priority="253" operator="equal">
      <formula>"Media"</formula>
    </cfRule>
    <cfRule type="cellIs" dxfId="615" priority="254" operator="equal">
      <formula>"Alta"</formula>
    </cfRule>
    <cfRule type="cellIs" dxfId="614" priority="255" operator="equal">
      <formula>"Urgente"</formula>
    </cfRule>
  </conditionalFormatting>
  <conditionalFormatting sqref="D34">
    <cfRule type="cellIs" dxfId="613" priority="248" operator="equal">
      <formula>"Baja"</formula>
    </cfRule>
    <cfRule type="cellIs" dxfId="612" priority="249" operator="equal">
      <formula>"Media"</formula>
    </cfRule>
    <cfRule type="cellIs" dxfId="611" priority="250" operator="equal">
      <formula>"Alta"</formula>
    </cfRule>
    <cfRule type="cellIs" dxfId="610" priority="251" operator="equal">
      <formula>"Urgente"</formula>
    </cfRule>
  </conditionalFormatting>
  <conditionalFormatting sqref="D35">
    <cfRule type="cellIs" dxfId="609" priority="244" operator="equal">
      <formula>"Baja"</formula>
    </cfRule>
    <cfRule type="cellIs" dxfId="608" priority="245" operator="equal">
      <formula>"Media"</formula>
    </cfRule>
    <cfRule type="cellIs" dxfId="607" priority="246" operator="equal">
      <formula>"Alta"</formula>
    </cfRule>
    <cfRule type="cellIs" dxfId="606" priority="247" operator="equal">
      <formula>"Urgente"</formula>
    </cfRule>
  </conditionalFormatting>
  <conditionalFormatting sqref="D36">
    <cfRule type="cellIs" dxfId="605" priority="240" operator="equal">
      <formula>"Baja"</formula>
    </cfRule>
    <cfRule type="cellIs" dxfId="604" priority="241" operator="equal">
      <formula>"Media"</formula>
    </cfRule>
    <cfRule type="cellIs" dxfId="603" priority="242" operator="equal">
      <formula>"Alta"</formula>
    </cfRule>
    <cfRule type="cellIs" dxfId="602" priority="243" operator="equal">
      <formula>"Urgente"</formula>
    </cfRule>
  </conditionalFormatting>
  <conditionalFormatting sqref="D37">
    <cfRule type="cellIs" dxfId="601" priority="236" operator="equal">
      <formula>"Baja"</formula>
    </cfRule>
    <cfRule type="cellIs" dxfId="600" priority="237" operator="equal">
      <formula>"Media"</formula>
    </cfRule>
    <cfRule type="cellIs" dxfId="599" priority="238" operator="equal">
      <formula>"Alta"</formula>
    </cfRule>
    <cfRule type="cellIs" dxfId="598" priority="239" operator="equal">
      <formula>"Urgente"</formula>
    </cfRule>
  </conditionalFormatting>
  <conditionalFormatting sqref="D38">
    <cfRule type="cellIs" dxfId="597" priority="232" operator="equal">
      <formula>"Baja"</formula>
    </cfRule>
    <cfRule type="cellIs" dxfId="596" priority="233" operator="equal">
      <formula>"Media"</formula>
    </cfRule>
    <cfRule type="cellIs" dxfId="595" priority="234" operator="equal">
      <formula>"Alta"</formula>
    </cfRule>
    <cfRule type="cellIs" dxfId="594" priority="235" operator="equal">
      <formula>"Urgente"</formula>
    </cfRule>
  </conditionalFormatting>
  <conditionalFormatting sqref="D39">
    <cfRule type="cellIs" dxfId="593" priority="228" operator="equal">
      <formula>"Baja"</formula>
    </cfRule>
    <cfRule type="cellIs" dxfId="592" priority="229" operator="equal">
      <formula>"Media"</formula>
    </cfRule>
    <cfRule type="cellIs" dxfId="591" priority="230" operator="equal">
      <formula>"Alta"</formula>
    </cfRule>
    <cfRule type="cellIs" dxfId="590" priority="231" operator="equal">
      <formula>"Urgente"</formula>
    </cfRule>
  </conditionalFormatting>
  <conditionalFormatting sqref="D40:D41">
    <cfRule type="cellIs" dxfId="589" priority="224" operator="equal">
      <formula>"Baja"</formula>
    </cfRule>
    <cfRule type="cellIs" dxfId="588" priority="225" operator="equal">
      <formula>"Media"</formula>
    </cfRule>
    <cfRule type="cellIs" dxfId="587" priority="226" operator="equal">
      <formula>"Alta"</formula>
    </cfRule>
    <cfRule type="cellIs" dxfId="586" priority="227" operator="equal">
      <formula>"Urgente"</formula>
    </cfRule>
  </conditionalFormatting>
  <conditionalFormatting sqref="D42">
    <cfRule type="cellIs" dxfId="585" priority="220" operator="equal">
      <formula>"Baja"</formula>
    </cfRule>
    <cfRule type="cellIs" dxfId="584" priority="221" operator="equal">
      <formula>"Media"</formula>
    </cfRule>
    <cfRule type="cellIs" dxfId="583" priority="222" operator="equal">
      <formula>"Alta"</formula>
    </cfRule>
    <cfRule type="cellIs" dxfId="582" priority="223" operator="equal">
      <formula>"Urgente"</formula>
    </cfRule>
  </conditionalFormatting>
  <conditionalFormatting sqref="D43:D44">
    <cfRule type="cellIs" dxfId="581" priority="216" operator="equal">
      <formula>"Baja"</formula>
    </cfRule>
    <cfRule type="cellIs" dxfId="580" priority="217" operator="equal">
      <formula>"Media"</formula>
    </cfRule>
    <cfRule type="cellIs" dxfId="579" priority="218" operator="equal">
      <formula>"Alta"</formula>
    </cfRule>
    <cfRule type="cellIs" dxfId="578" priority="219" operator="equal">
      <formula>"Urgente"</formula>
    </cfRule>
  </conditionalFormatting>
  <conditionalFormatting sqref="D48:D50">
    <cfRule type="cellIs" dxfId="577" priority="212" operator="equal">
      <formula>"Baja"</formula>
    </cfRule>
    <cfRule type="cellIs" dxfId="576" priority="213" operator="equal">
      <formula>"Media"</formula>
    </cfRule>
    <cfRule type="cellIs" dxfId="575" priority="214" operator="equal">
      <formula>"Alta"</formula>
    </cfRule>
    <cfRule type="cellIs" dxfId="574" priority="215" operator="equal">
      <formula>"Urgente"</formula>
    </cfRule>
  </conditionalFormatting>
  <conditionalFormatting sqref="D51 D55:D58">
    <cfRule type="cellIs" dxfId="573" priority="208" operator="equal">
      <formula>"Baja"</formula>
    </cfRule>
    <cfRule type="cellIs" dxfId="572" priority="209" operator="equal">
      <formula>"Media"</formula>
    </cfRule>
    <cfRule type="cellIs" dxfId="571" priority="210" operator="equal">
      <formula>"Alta"</formula>
    </cfRule>
    <cfRule type="cellIs" dxfId="570" priority="211" operator="equal">
      <formula>"Urgente"</formula>
    </cfRule>
  </conditionalFormatting>
  <conditionalFormatting sqref="D59:D60">
    <cfRule type="cellIs" dxfId="569" priority="204" operator="equal">
      <formula>"Baja"</formula>
    </cfRule>
    <cfRule type="cellIs" dxfId="568" priority="205" operator="equal">
      <formula>"Media"</formula>
    </cfRule>
    <cfRule type="cellIs" dxfId="567" priority="206" operator="equal">
      <formula>"Alta"</formula>
    </cfRule>
    <cfRule type="cellIs" dxfId="566" priority="207" operator="equal">
      <formula>"Urgente"</formula>
    </cfRule>
  </conditionalFormatting>
  <conditionalFormatting sqref="D62:D65 D67:D74">
    <cfRule type="cellIs" dxfId="565" priority="200" operator="equal">
      <formula>"Baja"</formula>
    </cfRule>
    <cfRule type="cellIs" dxfId="564" priority="201" operator="equal">
      <formula>"Media"</formula>
    </cfRule>
    <cfRule type="cellIs" dxfId="563" priority="202" operator="equal">
      <formula>"Alta"</formula>
    </cfRule>
    <cfRule type="cellIs" dxfId="562" priority="203" operator="equal">
      <formula>"Urgente"</formula>
    </cfRule>
  </conditionalFormatting>
  <conditionalFormatting sqref="D78:D79 D96">
    <cfRule type="cellIs" dxfId="561" priority="196" operator="equal">
      <formula>"Baja"</formula>
    </cfRule>
    <cfRule type="cellIs" dxfId="560" priority="197" operator="equal">
      <formula>"Media"</formula>
    </cfRule>
    <cfRule type="cellIs" dxfId="559" priority="198" operator="equal">
      <formula>"Alta"</formula>
    </cfRule>
    <cfRule type="cellIs" dxfId="558" priority="199" operator="equal">
      <formula>"Urgente"</formula>
    </cfRule>
  </conditionalFormatting>
  <conditionalFormatting sqref="D107:D108">
    <cfRule type="cellIs" dxfId="557" priority="192" operator="equal">
      <formula>"Baja"</formula>
    </cfRule>
    <cfRule type="cellIs" dxfId="556" priority="193" operator="equal">
      <formula>"Media"</formula>
    </cfRule>
    <cfRule type="cellIs" dxfId="555" priority="194" operator="equal">
      <formula>"Alta"</formula>
    </cfRule>
    <cfRule type="cellIs" dxfId="554" priority="195" operator="equal">
      <formula>"Urgente"</formula>
    </cfRule>
  </conditionalFormatting>
  <conditionalFormatting sqref="D109">
    <cfRule type="cellIs" dxfId="553" priority="188" operator="equal">
      <formula>"Baja"</formula>
    </cfRule>
    <cfRule type="cellIs" dxfId="552" priority="189" operator="equal">
      <formula>"Media"</formula>
    </cfRule>
    <cfRule type="cellIs" dxfId="551" priority="190" operator="equal">
      <formula>"Alta"</formula>
    </cfRule>
    <cfRule type="cellIs" dxfId="550" priority="191" operator="equal">
      <formula>"Urgente"</formula>
    </cfRule>
  </conditionalFormatting>
  <conditionalFormatting sqref="D112:D113">
    <cfRule type="cellIs" dxfId="549" priority="184" operator="equal">
      <formula>"Baja"</formula>
    </cfRule>
    <cfRule type="cellIs" dxfId="548" priority="185" operator="equal">
      <formula>"Media"</formula>
    </cfRule>
    <cfRule type="cellIs" dxfId="547" priority="186" operator="equal">
      <formula>"Alta"</formula>
    </cfRule>
    <cfRule type="cellIs" dxfId="546" priority="187" operator="equal">
      <formula>"Urgente"</formula>
    </cfRule>
  </conditionalFormatting>
  <conditionalFormatting sqref="D114:D116">
    <cfRule type="cellIs" dxfId="545" priority="180" operator="equal">
      <formula>"Baja"</formula>
    </cfRule>
    <cfRule type="cellIs" dxfId="544" priority="181" operator="equal">
      <formula>"Media"</formula>
    </cfRule>
    <cfRule type="cellIs" dxfId="543" priority="182" operator="equal">
      <formula>"Alta"</formula>
    </cfRule>
    <cfRule type="cellIs" dxfId="542" priority="183" operator="equal">
      <formula>"Urgente"</formula>
    </cfRule>
  </conditionalFormatting>
  <conditionalFormatting sqref="D119">
    <cfRule type="cellIs" dxfId="541" priority="176" operator="equal">
      <formula>"Baja"</formula>
    </cfRule>
    <cfRule type="cellIs" dxfId="540" priority="177" operator="equal">
      <formula>"Media"</formula>
    </cfRule>
    <cfRule type="cellIs" dxfId="539" priority="178" operator="equal">
      <formula>"Alta"</formula>
    </cfRule>
    <cfRule type="cellIs" dxfId="538" priority="179" operator="equal">
      <formula>"Urgente"</formula>
    </cfRule>
  </conditionalFormatting>
  <conditionalFormatting sqref="D117">
    <cfRule type="cellIs" dxfId="537" priority="172" operator="equal">
      <formula>"Baja"</formula>
    </cfRule>
    <cfRule type="cellIs" dxfId="536" priority="173" operator="equal">
      <formula>"Media"</formula>
    </cfRule>
    <cfRule type="cellIs" dxfId="535" priority="174" operator="equal">
      <formula>"Alta"</formula>
    </cfRule>
    <cfRule type="cellIs" dxfId="534" priority="175" operator="equal">
      <formula>"Urgente"</formula>
    </cfRule>
  </conditionalFormatting>
  <conditionalFormatting sqref="D118">
    <cfRule type="cellIs" dxfId="533" priority="168" operator="equal">
      <formula>"Baja"</formula>
    </cfRule>
    <cfRule type="cellIs" dxfId="532" priority="169" operator="equal">
      <formula>"Media"</formula>
    </cfRule>
    <cfRule type="cellIs" dxfId="531" priority="170" operator="equal">
      <formula>"Alta"</formula>
    </cfRule>
    <cfRule type="cellIs" dxfId="530" priority="171" operator="equal">
      <formula>"Urgente"</formula>
    </cfRule>
  </conditionalFormatting>
  <conditionalFormatting sqref="D127:D130">
    <cfRule type="cellIs" dxfId="529" priority="156" operator="equal">
      <formula>"Baja"</formula>
    </cfRule>
    <cfRule type="cellIs" dxfId="528" priority="157" operator="equal">
      <formula>"Media"</formula>
    </cfRule>
    <cfRule type="cellIs" dxfId="527" priority="158" operator="equal">
      <formula>"Alta"</formula>
    </cfRule>
    <cfRule type="cellIs" dxfId="526" priority="159" operator="equal">
      <formula>"Urgente"</formula>
    </cfRule>
  </conditionalFormatting>
  <conditionalFormatting sqref="D121">
    <cfRule type="cellIs" dxfId="525" priority="164" operator="equal">
      <formula>"Baja"</formula>
    </cfRule>
    <cfRule type="cellIs" dxfId="524" priority="165" operator="equal">
      <formula>"Media"</formula>
    </cfRule>
    <cfRule type="cellIs" dxfId="523" priority="166" operator="equal">
      <formula>"Alta"</formula>
    </cfRule>
    <cfRule type="cellIs" dxfId="522" priority="167" operator="equal">
      <formula>"Urgente"</formula>
    </cfRule>
  </conditionalFormatting>
  <conditionalFormatting sqref="D125:D126">
    <cfRule type="cellIs" dxfId="521" priority="160" operator="equal">
      <formula>"Baja"</formula>
    </cfRule>
    <cfRule type="cellIs" dxfId="520" priority="161" operator="equal">
      <formula>"Media"</formula>
    </cfRule>
    <cfRule type="cellIs" dxfId="519" priority="162" operator="equal">
      <formula>"Alta"</formula>
    </cfRule>
    <cfRule type="cellIs" dxfId="518" priority="163" operator="equal">
      <formula>"Urgente"</formula>
    </cfRule>
  </conditionalFormatting>
  <conditionalFormatting sqref="D131:D152">
    <cfRule type="cellIs" dxfId="517" priority="152" operator="equal">
      <formula>"Baja"</formula>
    </cfRule>
    <cfRule type="cellIs" dxfId="516" priority="153" operator="equal">
      <formula>"Media"</formula>
    </cfRule>
    <cfRule type="cellIs" dxfId="515" priority="154" operator="equal">
      <formula>"Alta"</formula>
    </cfRule>
    <cfRule type="cellIs" dxfId="514" priority="155" operator="equal">
      <formula>"Urgente"</formula>
    </cfRule>
  </conditionalFormatting>
  <conditionalFormatting sqref="D153:D170">
    <cfRule type="cellIs" dxfId="513" priority="148" operator="equal">
      <formula>"Baja"</formula>
    </cfRule>
    <cfRule type="cellIs" dxfId="512" priority="149" operator="equal">
      <formula>"Media"</formula>
    </cfRule>
    <cfRule type="cellIs" dxfId="511" priority="150" operator="equal">
      <formula>"Alta"</formula>
    </cfRule>
    <cfRule type="cellIs" dxfId="510" priority="151" operator="equal">
      <formula>"Urgente"</formula>
    </cfRule>
  </conditionalFormatting>
  <conditionalFormatting sqref="D45:D47">
    <cfRule type="cellIs" dxfId="509" priority="136" operator="equal">
      <formula>"Baja"</formula>
    </cfRule>
    <cfRule type="cellIs" dxfId="508" priority="137" operator="equal">
      <formula>"Media"</formula>
    </cfRule>
    <cfRule type="cellIs" dxfId="507" priority="138" operator="equal">
      <formula>"Alta"</formula>
    </cfRule>
    <cfRule type="cellIs" dxfId="506" priority="139" operator="equal">
      <formula>"Urgente"</formula>
    </cfRule>
  </conditionalFormatting>
  <conditionalFormatting sqref="I13 I102 I48:I60 I62 I64:I99">
    <cfRule type="cellIs" dxfId="505" priority="147" operator="greaterThan">
      <formula>10</formula>
    </cfRule>
  </conditionalFormatting>
  <conditionalFormatting sqref="I14:I44 I107:I119 I121:I170">
    <cfRule type="cellIs" dxfId="504" priority="146" operator="greaterThan">
      <formula>10</formula>
    </cfRule>
  </conditionalFormatting>
  <conditionalFormatting sqref="D103:D104">
    <cfRule type="cellIs" dxfId="503" priority="142" operator="equal">
      <formula>"Baja"</formula>
    </cfRule>
    <cfRule type="cellIs" dxfId="502" priority="143" operator="equal">
      <formula>"Media"</formula>
    </cfRule>
    <cfRule type="cellIs" dxfId="501" priority="144" operator="equal">
      <formula>"Alta"</formula>
    </cfRule>
    <cfRule type="cellIs" dxfId="500" priority="145" operator="equal">
      <formula>"Urgente"</formula>
    </cfRule>
  </conditionalFormatting>
  <conditionalFormatting sqref="I103:I106">
    <cfRule type="cellIs" dxfId="499" priority="141" operator="greaterThan">
      <formula>10</formula>
    </cfRule>
  </conditionalFormatting>
  <conditionalFormatting sqref="J45:J46">
    <cfRule type="containsText" dxfId="498" priority="140" operator="containsText" text="SI">
      <formula>NOT(ISERROR(SEARCH("SI",J45)))</formula>
    </cfRule>
  </conditionalFormatting>
  <conditionalFormatting sqref="I45 I47">
    <cfRule type="cellIs" dxfId="497" priority="135" operator="greaterThan">
      <formula>10</formula>
    </cfRule>
  </conditionalFormatting>
  <conditionalFormatting sqref="D66">
    <cfRule type="cellIs" dxfId="496" priority="131" operator="equal">
      <formula>"Baja"</formula>
    </cfRule>
    <cfRule type="cellIs" dxfId="495" priority="132" operator="equal">
      <formula>"Media"</formula>
    </cfRule>
    <cfRule type="cellIs" dxfId="494" priority="133" operator="equal">
      <formula>"Alta"</formula>
    </cfRule>
    <cfRule type="cellIs" dxfId="493" priority="134" operator="equal">
      <formula>"Urgente"</formula>
    </cfRule>
  </conditionalFormatting>
  <conditionalFormatting sqref="D97">
    <cfRule type="cellIs" dxfId="492" priority="127" operator="equal">
      <formula>"Baja"</formula>
    </cfRule>
    <cfRule type="cellIs" dxfId="491" priority="128" operator="equal">
      <formula>"Media"</formula>
    </cfRule>
    <cfRule type="cellIs" dxfId="490" priority="129" operator="equal">
      <formula>"Alta"</formula>
    </cfRule>
    <cfRule type="cellIs" dxfId="489" priority="130" operator="equal">
      <formula>"Urgente"</formula>
    </cfRule>
  </conditionalFormatting>
  <conditionalFormatting sqref="D106">
    <cfRule type="cellIs" dxfId="488" priority="123" operator="equal">
      <formula>"Baja"</formula>
    </cfRule>
    <cfRule type="cellIs" dxfId="487" priority="124" operator="equal">
      <formula>"Media"</formula>
    </cfRule>
    <cfRule type="cellIs" dxfId="486" priority="125" operator="equal">
      <formula>"Alta"</formula>
    </cfRule>
    <cfRule type="cellIs" dxfId="485" priority="126" operator="equal">
      <formula>"Urgente"</formula>
    </cfRule>
  </conditionalFormatting>
  <conditionalFormatting sqref="D111">
    <cfRule type="cellIs" dxfId="484" priority="119" operator="equal">
      <formula>"Baja"</formula>
    </cfRule>
    <cfRule type="cellIs" dxfId="483" priority="120" operator="equal">
      <formula>"Media"</formula>
    </cfRule>
    <cfRule type="cellIs" dxfId="482" priority="121" operator="equal">
      <formula>"Alta"</formula>
    </cfRule>
    <cfRule type="cellIs" dxfId="481" priority="122" operator="equal">
      <formula>"Urgente"</formula>
    </cfRule>
  </conditionalFormatting>
  <conditionalFormatting sqref="D81:D82 D85">
    <cfRule type="cellIs" dxfId="480" priority="115" operator="equal">
      <formula>"Baja"</formula>
    </cfRule>
    <cfRule type="cellIs" dxfId="479" priority="116" operator="equal">
      <formula>"Media"</formula>
    </cfRule>
    <cfRule type="cellIs" dxfId="478" priority="117" operator="equal">
      <formula>"Alta"</formula>
    </cfRule>
    <cfRule type="cellIs" dxfId="477" priority="118" operator="equal">
      <formula>"Urgente"</formula>
    </cfRule>
  </conditionalFormatting>
  <conditionalFormatting sqref="D120">
    <cfRule type="cellIs" dxfId="476" priority="111" operator="equal">
      <formula>"Baja"</formula>
    </cfRule>
    <cfRule type="cellIs" dxfId="475" priority="112" operator="equal">
      <formula>"Media"</formula>
    </cfRule>
    <cfRule type="cellIs" dxfId="474" priority="113" operator="equal">
      <formula>"Alta"</formula>
    </cfRule>
    <cfRule type="cellIs" dxfId="473" priority="114" operator="equal">
      <formula>"Urgente"</formula>
    </cfRule>
  </conditionalFormatting>
  <conditionalFormatting sqref="I120">
    <cfRule type="cellIs" dxfId="472" priority="110" operator="greaterThan">
      <formula>10</formula>
    </cfRule>
  </conditionalFormatting>
  <conditionalFormatting sqref="D54">
    <cfRule type="cellIs" dxfId="471" priority="106" operator="equal">
      <formula>"Baja"</formula>
    </cfRule>
    <cfRule type="cellIs" dxfId="470" priority="107" operator="equal">
      <formula>"Media"</formula>
    </cfRule>
    <cfRule type="cellIs" dxfId="469" priority="108" operator="equal">
      <formula>"Alta"</formula>
    </cfRule>
    <cfRule type="cellIs" dxfId="468" priority="109" operator="equal">
      <formula>"Urgente"</formula>
    </cfRule>
  </conditionalFormatting>
  <conditionalFormatting sqref="D53">
    <cfRule type="cellIs" dxfId="467" priority="102" operator="equal">
      <formula>"Baja"</formula>
    </cfRule>
    <cfRule type="cellIs" dxfId="466" priority="103" operator="equal">
      <formula>"Media"</formula>
    </cfRule>
    <cfRule type="cellIs" dxfId="465" priority="104" operator="equal">
      <formula>"Alta"</formula>
    </cfRule>
    <cfRule type="cellIs" dxfId="464" priority="105" operator="equal">
      <formula>"Urgente"</formula>
    </cfRule>
  </conditionalFormatting>
  <conditionalFormatting sqref="D52">
    <cfRule type="cellIs" dxfId="463" priority="98" operator="equal">
      <formula>"Baja"</formula>
    </cfRule>
    <cfRule type="cellIs" dxfId="462" priority="99" operator="equal">
      <formula>"Media"</formula>
    </cfRule>
    <cfRule type="cellIs" dxfId="461" priority="100" operator="equal">
      <formula>"Alta"</formula>
    </cfRule>
    <cfRule type="cellIs" dxfId="460" priority="101" operator="equal">
      <formula>"Urgente"</formula>
    </cfRule>
  </conditionalFormatting>
  <conditionalFormatting sqref="D77">
    <cfRule type="cellIs" dxfId="459" priority="94" operator="equal">
      <formula>"Baja"</formula>
    </cfRule>
    <cfRule type="cellIs" dxfId="458" priority="95" operator="equal">
      <formula>"Media"</formula>
    </cfRule>
    <cfRule type="cellIs" dxfId="457" priority="96" operator="equal">
      <formula>"Alta"</formula>
    </cfRule>
    <cfRule type="cellIs" dxfId="456" priority="97" operator="equal">
      <formula>"Urgente"</formula>
    </cfRule>
  </conditionalFormatting>
  <conditionalFormatting sqref="D76">
    <cfRule type="cellIs" dxfId="455" priority="90" operator="equal">
      <formula>"Baja"</formula>
    </cfRule>
    <cfRule type="cellIs" dxfId="454" priority="91" operator="equal">
      <formula>"Media"</formula>
    </cfRule>
    <cfRule type="cellIs" dxfId="453" priority="92" operator="equal">
      <formula>"Alta"</formula>
    </cfRule>
    <cfRule type="cellIs" dxfId="452" priority="93" operator="equal">
      <formula>"Urgente"</formula>
    </cfRule>
  </conditionalFormatting>
  <conditionalFormatting sqref="D75">
    <cfRule type="cellIs" dxfId="451" priority="86" operator="equal">
      <formula>"Baja"</formula>
    </cfRule>
    <cfRule type="cellIs" dxfId="450" priority="87" operator="equal">
      <formula>"Media"</formula>
    </cfRule>
    <cfRule type="cellIs" dxfId="449" priority="88" operator="equal">
      <formula>"Alta"</formula>
    </cfRule>
    <cfRule type="cellIs" dxfId="448" priority="89" operator="equal">
      <formula>"Urgente"</formula>
    </cfRule>
  </conditionalFormatting>
  <conditionalFormatting sqref="D80">
    <cfRule type="cellIs" dxfId="447" priority="82" operator="equal">
      <formula>"Baja"</formula>
    </cfRule>
    <cfRule type="cellIs" dxfId="446" priority="83" operator="equal">
      <formula>"Media"</formula>
    </cfRule>
    <cfRule type="cellIs" dxfId="445" priority="84" operator="equal">
      <formula>"Alta"</formula>
    </cfRule>
    <cfRule type="cellIs" dxfId="444" priority="85" operator="equal">
      <formula>"Urgente"</formula>
    </cfRule>
  </conditionalFormatting>
  <conditionalFormatting sqref="D93 D87:D90">
    <cfRule type="cellIs" dxfId="443" priority="78" operator="equal">
      <formula>"Baja"</formula>
    </cfRule>
    <cfRule type="cellIs" dxfId="442" priority="79" operator="equal">
      <formula>"Media"</formula>
    </cfRule>
    <cfRule type="cellIs" dxfId="441" priority="80" operator="equal">
      <formula>"Alta"</formula>
    </cfRule>
    <cfRule type="cellIs" dxfId="440" priority="81" operator="equal">
      <formula>"Urgente"</formula>
    </cfRule>
  </conditionalFormatting>
  <conditionalFormatting sqref="D86">
    <cfRule type="cellIs" dxfId="439" priority="74" operator="equal">
      <formula>"Baja"</formula>
    </cfRule>
    <cfRule type="cellIs" dxfId="438" priority="75" operator="equal">
      <formula>"Media"</formula>
    </cfRule>
    <cfRule type="cellIs" dxfId="437" priority="76" operator="equal">
      <formula>"Alta"</formula>
    </cfRule>
    <cfRule type="cellIs" dxfId="436" priority="77" operator="equal">
      <formula>"Urgente"</formula>
    </cfRule>
  </conditionalFormatting>
  <conditionalFormatting sqref="J85">
    <cfRule type="containsText" dxfId="435" priority="73" operator="containsText" text="SI">
      <formula>NOT(ISERROR(SEARCH("SI",J85)))</formula>
    </cfRule>
  </conditionalFormatting>
  <conditionalFormatting sqref="D84">
    <cfRule type="cellIs" dxfId="434" priority="69" operator="equal">
      <formula>"Baja"</formula>
    </cfRule>
    <cfRule type="cellIs" dxfId="433" priority="70" operator="equal">
      <formula>"Media"</formula>
    </cfRule>
    <cfRule type="cellIs" dxfId="432" priority="71" operator="equal">
      <formula>"Alta"</formula>
    </cfRule>
    <cfRule type="cellIs" dxfId="431" priority="72" operator="equal">
      <formula>"Urgente"</formula>
    </cfRule>
  </conditionalFormatting>
  <conditionalFormatting sqref="D83">
    <cfRule type="cellIs" dxfId="430" priority="65" operator="equal">
      <formula>"Baja"</formula>
    </cfRule>
    <cfRule type="cellIs" dxfId="429" priority="66" operator="equal">
      <formula>"Media"</formula>
    </cfRule>
    <cfRule type="cellIs" dxfId="428" priority="67" operator="equal">
      <formula>"Alta"</formula>
    </cfRule>
    <cfRule type="cellIs" dxfId="427" priority="68" operator="equal">
      <formula>"Urgente"</formula>
    </cfRule>
  </conditionalFormatting>
  <conditionalFormatting sqref="D95">
    <cfRule type="cellIs" dxfId="426" priority="61" operator="equal">
      <formula>"Baja"</formula>
    </cfRule>
    <cfRule type="cellIs" dxfId="425" priority="62" operator="equal">
      <formula>"Media"</formula>
    </cfRule>
    <cfRule type="cellIs" dxfId="424" priority="63" operator="equal">
      <formula>"Alta"</formula>
    </cfRule>
    <cfRule type="cellIs" dxfId="423" priority="64" operator="equal">
      <formula>"Urgente"</formula>
    </cfRule>
  </conditionalFormatting>
  <conditionalFormatting sqref="D94">
    <cfRule type="cellIs" dxfId="422" priority="57" operator="equal">
      <formula>"Baja"</formula>
    </cfRule>
    <cfRule type="cellIs" dxfId="421" priority="58" operator="equal">
      <formula>"Media"</formula>
    </cfRule>
    <cfRule type="cellIs" dxfId="420" priority="59" operator="equal">
      <formula>"Alta"</formula>
    </cfRule>
    <cfRule type="cellIs" dxfId="419" priority="60" operator="equal">
      <formula>"Urgente"</formula>
    </cfRule>
  </conditionalFormatting>
  <conditionalFormatting sqref="D92">
    <cfRule type="cellIs" dxfId="418" priority="53" operator="equal">
      <formula>"Baja"</formula>
    </cfRule>
    <cfRule type="cellIs" dxfId="417" priority="54" operator="equal">
      <formula>"Media"</formula>
    </cfRule>
    <cfRule type="cellIs" dxfId="416" priority="55" operator="equal">
      <formula>"Alta"</formula>
    </cfRule>
    <cfRule type="cellIs" dxfId="415" priority="56" operator="equal">
      <formula>"Urgente"</formula>
    </cfRule>
  </conditionalFormatting>
  <conditionalFormatting sqref="D91">
    <cfRule type="cellIs" dxfId="414" priority="49" operator="equal">
      <formula>"Baja"</formula>
    </cfRule>
    <cfRule type="cellIs" dxfId="413" priority="50" operator="equal">
      <formula>"Media"</formula>
    </cfRule>
    <cfRule type="cellIs" dxfId="412" priority="51" operator="equal">
      <formula>"Alta"</formula>
    </cfRule>
    <cfRule type="cellIs" dxfId="411" priority="52" operator="equal">
      <formula>"Urgente"</formula>
    </cfRule>
  </conditionalFormatting>
  <conditionalFormatting sqref="D99:D101">
    <cfRule type="cellIs" dxfId="410" priority="45" operator="equal">
      <formula>"Baja"</formula>
    </cfRule>
    <cfRule type="cellIs" dxfId="409" priority="46" operator="equal">
      <formula>"Media"</formula>
    </cfRule>
    <cfRule type="cellIs" dxfId="408" priority="47" operator="equal">
      <formula>"Alta"</formula>
    </cfRule>
    <cfRule type="cellIs" dxfId="407" priority="48" operator="equal">
      <formula>"Urgente"</formula>
    </cfRule>
  </conditionalFormatting>
  <conditionalFormatting sqref="D98">
    <cfRule type="cellIs" dxfId="406" priority="41" operator="equal">
      <formula>"Baja"</formula>
    </cfRule>
    <cfRule type="cellIs" dxfId="405" priority="42" operator="equal">
      <formula>"Media"</formula>
    </cfRule>
    <cfRule type="cellIs" dxfId="404" priority="43" operator="equal">
      <formula>"Alta"</formula>
    </cfRule>
    <cfRule type="cellIs" dxfId="403" priority="44" operator="equal">
      <formula>"Urgente"</formula>
    </cfRule>
  </conditionalFormatting>
  <conditionalFormatting sqref="D102">
    <cfRule type="cellIs" dxfId="402" priority="37" operator="equal">
      <formula>"Baja"</formula>
    </cfRule>
    <cfRule type="cellIs" dxfId="401" priority="38" operator="equal">
      <formula>"Media"</formula>
    </cfRule>
    <cfRule type="cellIs" dxfId="400" priority="39" operator="equal">
      <formula>"Alta"</formula>
    </cfRule>
    <cfRule type="cellIs" dxfId="399" priority="40" operator="equal">
      <formula>"Urgente"</formula>
    </cfRule>
  </conditionalFormatting>
  <conditionalFormatting sqref="D105">
    <cfRule type="cellIs" dxfId="398" priority="33" operator="equal">
      <formula>"Baja"</formula>
    </cfRule>
    <cfRule type="cellIs" dxfId="397" priority="34" operator="equal">
      <formula>"Media"</formula>
    </cfRule>
    <cfRule type="cellIs" dxfId="396" priority="35" operator="equal">
      <formula>"Alta"</formula>
    </cfRule>
    <cfRule type="cellIs" dxfId="395" priority="36" operator="equal">
      <formula>"Urgente"</formula>
    </cfRule>
  </conditionalFormatting>
  <conditionalFormatting sqref="D110">
    <cfRule type="cellIs" dxfId="394" priority="29" operator="equal">
      <formula>"Baja"</formula>
    </cfRule>
    <cfRule type="cellIs" dxfId="393" priority="30" operator="equal">
      <formula>"Media"</formula>
    </cfRule>
    <cfRule type="cellIs" dxfId="392" priority="31" operator="equal">
      <formula>"Alta"</formula>
    </cfRule>
    <cfRule type="cellIs" dxfId="391" priority="32" operator="equal">
      <formula>"Urgente"</formula>
    </cfRule>
  </conditionalFormatting>
  <conditionalFormatting sqref="D122">
    <cfRule type="cellIs" dxfId="390" priority="25" operator="equal">
      <formula>"Baja"</formula>
    </cfRule>
    <cfRule type="cellIs" dxfId="389" priority="26" operator="equal">
      <formula>"Media"</formula>
    </cfRule>
    <cfRule type="cellIs" dxfId="388" priority="27" operator="equal">
      <formula>"Alta"</formula>
    </cfRule>
    <cfRule type="cellIs" dxfId="387" priority="28" operator="equal">
      <formula>"Urgente"</formula>
    </cfRule>
  </conditionalFormatting>
  <conditionalFormatting sqref="D123">
    <cfRule type="cellIs" dxfId="386" priority="21" operator="equal">
      <formula>"Baja"</formula>
    </cfRule>
    <cfRule type="cellIs" dxfId="385" priority="22" operator="equal">
      <formula>"Media"</formula>
    </cfRule>
    <cfRule type="cellIs" dxfId="384" priority="23" operator="equal">
      <formula>"Alta"</formula>
    </cfRule>
    <cfRule type="cellIs" dxfId="383" priority="24" operator="equal">
      <formula>"Urgente"</formula>
    </cfRule>
  </conditionalFormatting>
  <conditionalFormatting sqref="D124">
    <cfRule type="cellIs" dxfId="382" priority="17" operator="equal">
      <formula>"Baja"</formula>
    </cfRule>
    <cfRule type="cellIs" dxfId="381" priority="18" operator="equal">
      <formula>"Media"</formula>
    </cfRule>
    <cfRule type="cellIs" dxfId="380" priority="19" operator="equal">
      <formula>"Alta"</formula>
    </cfRule>
    <cfRule type="cellIs" dxfId="379" priority="20" operator="equal">
      <formula>"Urgente"</formula>
    </cfRule>
  </conditionalFormatting>
  <conditionalFormatting sqref="D61">
    <cfRule type="cellIs" dxfId="378" priority="13" operator="equal">
      <formula>"Baja"</formula>
    </cfRule>
    <cfRule type="cellIs" dxfId="377" priority="14" operator="equal">
      <formula>"Media"</formula>
    </cfRule>
    <cfRule type="cellIs" dxfId="376" priority="15" operator="equal">
      <formula>"Alta"</formula>
    </cfRule>
    <cfRule type="cellIs" dxfId="375" priority="16" operator="equal">
      <formula>"Urgente"</formula>
    </cfRule>
  </conditionalFormatting>
  <conditionalFormatting sqref="I61">
    <cfRule type="cellIs" dxfId="374" priority="12" operator="greaterThan">
      <formula>10</formula>
    </cfRule>
  </conditionalFormatting>
  <conditionalFormatting sqref="I101">
    <cfRule type="cellIs" dxfId="373" priority="11" operator="greaterThan">
      <formula>10</formula>
    </cfRule>
  </conditionalFormatting>
  <conditionalFormatting sqref="I100">
    <cfRule type="cellIs" dxfId="372" priority="10" operator="greaterThan">
      <formula>10</formula>
    </cfRule>
  </conditionalFormatting>
  <conditionalFormatting sqref="J47:J62">
    <cfRule type="containsText" dxfId="371" priority="9" operator="containsText" text="SI">
      <formula>NOT(ISERROR(SEARCH("SI",J47)))</formula>
    </cfRule>
  </conditionalFormatting>
  <conditionalFormatting sqref="J64:J67">
    <cfRule type="containsText" dxfId="370" priority="8" operator="containsText" text="SI">
      <formula>NOT(ISERROR(SEARCH("SI",J64)))</formula>
    </cfRule>
  </conditionalFormatting>
  <conditionalFormatting sqref="J69">
    <cfRule type="containsText" dxfId="369" priority="7" operator="containsText" text="SI">
      <formula>NOT(ISERROR(SEARCH("SI",J69)))</formula>
    </cfRule>
  </conditionalFormatting>
  <conditionalFormatting sqref="J75:J84">
    <cfRule type="containsText" dxfId="368" priority="6" operator="containsText" text="SI">
      <formula>NOT(ISERROR(SEARCH("SI",J75)))</formula>
    </cfRule>
  </conditionalFormatting>
  <conditionalFormatting sqref="J94:J111">
    <cfRule type="containsText" dxfId="367" priority="5" operator="containsText" text="SI">
      <formula>NOT(ISERROR(SEARCH("SI",J94)))</formula>
    </cfRule>
  </conditionalFormatting>
  <conditionalFormatting sqref="J113:J137">
    <cfRule type="containsText" dxfId="366" priority="4" operator="containsText" text="SI">
      <formula>NOT(ISERROR(SEARCH("SI",J113)))</formula>
    </cfRule>
  </conditionalFormatting>
  <conditionalFormatting sqref="I46">
    <cfRule type="cellIs" dxfId="365" priority="3" operator="greaterThan">
      <formula>10</formula>
    </cfRule>
  </conditionalFormatting>
  <conditionalFormatting sqref="I63">
    <cfRule type="cellIs" dxfId="364" priority="2" operator="greaterThan">
      <formula>10</formula>
    </cfRule>
  </conditionalFormatting>
  <conditionalFormatting sqref="J140:J170">
    <cfRule type="containsText" dxfId="363" priority="1" operator="containsText" text="SI">
      <formula>NOT(ISERROR(SEARCH("SI",J140)))</formula>
    </cfRule>
  </conditionalFormatting>
  <dataValidations count="2">
    <dataValidation type="list" allowBlank="1" showInputMessage="1" showErrorMessage="1" sqref="D13:D1048576">
      <formula1>"Urgente,Alta,Media,Baja"</formula1>
    </dataValidation>
    <dataValidation type="list" allowBlank="1" showInputMessage="1" showErrorMessage="1" sqref="C13:C1048576">
      <formula1>"Abierto,Resuelto"</formula1>
    </dataValidation>
  </dataValidations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[5]Hoja1!#REF!</xm:f>
          </x14:formula1>
          <xm:sqref>G13:G170</xm:sqref>
        </x14:dataValidation>
        <x14:dataValidation type="list" allowBlank="1" showInputMessage="1" showErrorMessage="1">
          <x14:formula1>
            <xm:f>[5]Hoja1!#REF!</xm:f>
          </x14:formula1>
          <xm:sqref>J13:J170</xm:sqref>
        </x14:dataValidation>
        <x14:dataValidation type="list" allowBlank="1" showInputMessage="1" showErrorMessage="1">
          <x14:formula1>
            <xm:f>[5]Hoja1!#REF!</xm:f>
          </x14:formula1>
          <xm:sqref>AN13:AN170</xm:sqref>
        </x14:dataValidation>
        <x14:dataValidation type="list" showInputMessage="1" showErrorMessage="1">
          <x14:formula1>
            <xm:f>[5]Hoja1!#REF!</xm:f>
          </x14:formula1>
          <xm:sqref>AM13:AM170</xm:sqref>
        </x14:dataValidation>
        <x14:dataValidation type="list" showInputMessage="1" showErrorMessage="1">
          <x14:formula1>
            <xm:f>[5]Hoja1!#REF!</xm:f>
          </x14:formula1>
          <xm:sqref>AK13:AK170</xm:sqref>
        </x14:dataValidation>
        <x14:dataValidation type="list" showInputMessage="1" showErrorMessage="1">
          <x14:formula1>
            <xm:f>[5]Hoja1!#REF!</xm:f>
          </x14:formula1>
          <xm:sqref>AL13:AL170</xm:sqref>
        </x14:dataValidation>
        <x14:dataValidation type="list" allowBlank="1" showInputMessage="1" showErrorMessage="1">
          <x14:formula1>
            <xm:f>[5]Hoja1!#REF!</xm:f>
          </x14:formula1>
          <xm:sqref>F13:F170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858"/>
  <sheetViews>
    <sheetView zoomScale="70" zoomScaleNormal="70" workbookViewId="0">
      <selection activeCell="E7" sqref="E7:G7"/>
    </sheetView>
  </sheetViews>
  <sheetFormatPr baseColWidth="10" defaultRowHeight="15" x14ac:dyDescent="0.25"/>
  <cols>
    <col min="1" max="1" width="5.28515625" style="88" customWidth="1"/>
    <col min="2" max="2" width="11.5703125" style="88" customWidth="1"/>
    <col min="3" max="3" width="17.42578125" style="88" customWidth="1"/>
    <col min="4" max="4" width="18" style="88" customWidth="1"/>
    <col min="5" max="5" width="16.7109375" style="142" customWidth="1"/>
    <col min="6" max="6" width="15.7109375" style="142" customWidth="1"/>
    <col min="7" max="7" width="16" style="88" customWidth="1"/>
    <col min="8" max="8" width="13" style="142" customWidth="1"/>
    <col min="9" max="9" width="10.85546875" style="134" customWidth="1"/>
    <col min="10" max="10" width="6.7109375" style="134" customWidth="1"/>
    <col min="11" max="11" width="10.85546875" style="134" customWidth="1"/>
    <col min="12" max="23" width="11.42578125" style="143" hidden="1" customWidth="1"/>
    <col min="24" max="32" width="11.42578125" style="88" hidden="1" customWidth="1"/>
    <col min="33" max="33" width="2.7109375" style="88" hidden="1" customWidth="1"/>
    <col min="34" max="34" width="0" style="134" hidden="1" customWidth="1"/>
    <col min="35" max="35" width="0" style="88" hidden="1" customWidth="1"/>
    <col min="36" max="36" width="8.28515625" style="88" hidden="1" customWidth="1"/>
    <col min="37" max="37" width="18.42578125" style="88" customWidth="1"/>
    <col min="38" max="38" width="13.28515625" style="88" customWidth="1"/>
    <col min="39" max="39" width="14.140625" style="88" customWidth="1"/>
    <col min="40" max="40" width="16.28515625" style="88" customWidth="1"/>
    <col min="41" max="16384" width="11.42578125" style="88"/>
  </cols>
  <sheetData>
    <row r="1" spans="1:40" ht="18" x14ac:dyDescent="0.25">
      <c r="D1" s="106" t="s">
        <v>96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</row>
    <row r="2" spans="1:40" ht="55.5" customHeight="1" x14ac:dyDescent="0.25">
      <c r="D2" s="106" t="s">
        <v>27</v>
      </c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</row>
    <row r="3" spans="1:40" ht="15" customHeight="1" x14ac:dyDescent="0.25">
      <c r="D3" s="103" t="s">
        <v>97</v>
      </c>
      <c r="E3" s="107" t="s">
        <v>98</v>
      </c>
      <c r="F3" s="107"/>
      <c r="G3" s="107"/>
      <c r="H3" s="107"/>
      <c r="I3" s="107"/>
      <c r="J3" s="108" t="s">
        <v>99</v>
      </c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 t="s">
        <v>100</v>
      </c>
      <c r="AM3" s="108"/>
      <c r="AN3" s="108"/>
    </row>
    <row r="4" spans="1:40" ht="57.95" customHeight="1" x14ac:dyDescent="0.25">
      <c r="A4" s="109" t="s">
        <v>101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1"/>
    </row>
    <row r="5" spans="1:40" ht="15" customHeight="1" x14ac:dyDescent="0.25">
      <c r="A5" s="104" t="s">
        <v>59</v>
      </c>
      <c r="B5" s="105"/>
      <c r="C5" s="105"/>
      <c r="D5" s="105"/>
      <c r="E5" s="105"/>
      <c r="F5" s="105"/>
      <c r="G5" s="105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</row>
    <row r="6" spans="1:40" ht="21" customHeight="1" x14ac:dyDescent="0.25">
      <c r="A6" s="114" t="s">
        <v>25</v>
      </c>
      <c r="B6" s="114"/>
      <c r="C6" s="114"/>
      <c r="D6" s="114"/>
      <c r="E6" s="115" t="s">
        <v>105</v>
      </c>
      <c r="F6" s="133"/>
      <c r="G6" s="133"/>
      <c r="H6" s="88"/>
      <c r="L6" s="120" t="s">
        <v>13</v>
      </c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 t="s">
        <v>16</v>
      </c>
      <c r="Y6" s="120"/>
      <c r="Z6" s="120"/>
      <c r="AA6" s="120"/>
      <c r="AB6" s="120"/>
      <c r="AC6" s="120"/>
    </row>
    <row r="7" spans="1:40" ht="24" customHeight="1" x14ac:dyDescent="0.25">
      <c r="A7" s="114" t="s">
        <v>26</v>
      </c>
      <c r="B7" s="114"/>
      <c r="C7" s="114"/>
      <c r="D7" s="114"/>
      <c r="E7" s="115" t="s">
        <v>158</v>
      </c>
      <c r="F7" s="133"/>
      <c r="G7" s="133"/>
      <c r="H7" s="88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</row>
    <row r="8" spans="1:40" ht="9.75" customHeight="1" x14ac:dyDescent="0.25">
      <c r="A8" s="135"/>
      <c r="B8" s="135"/>
      <c r="C8" s="24"/>
      <c r="D8" s="24"/>
      <c r="E8" s="24"/>
      <c r="F8" s="24"/>
      <c r="G8" s="24"/>
      <c r="H8" s="24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</row>
    <row r="9" spans="1:40" ht="13.5" customHeight="1" x14ac:dyDescent="0.25">
      <c r="A9" s="117" t="s">
        <v>55</v>
      </c>
      <c r="B9" s="118"/>
      <c r="C9" s="118"/>
      <c r="D9" s="118"/>
      <c r="E9" s="118"/>
      <c r="F9" s="118"/>
      <c r="G9" s="119"/>
      <c r="H9" s="134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</row>
    <row r="10" spans="1:40" ht="9.75" customHeight="1" x14ac:dyDescent="0.25">
      <c r="A10" s="112"/>
      <c r="B10" s="113"/>
      <c r="C10" s="113"/>
      <c r="D10" s="113"/>
      <c r="E10" s="113"/>
      <c r="F10" s="113"/>
      <c r="G10" s="113"/>
      <c r="H10" s="113"/>
      <c r="I10" s="113"/>
      <c r="J10" s="26"/>
      <c r="K10" s="26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</row>
    <row r="11" spans="1:40" ht="29.25" customHeight="1" x14ac:dyDescent="0.25">
      <c r="A11" s="121" t="s">
        <v>29</v>
      </c>
      <c r="B11" s="121" t="s">
        <v>28</v>
      </c>
      <c r="C11" s="123" t="s">
        <v>0</v>
      </c>
      <c r="D11" s="123" t="s">
        <v>1</v>
      </c>
      <c r="E11" s="123" t="s">
        <v>3</v>
      </c>
      <c r="F11" s="125" t="s">
        <v>2</v>
      </c>
      <c r="G11" s="126"/>
      <c r="H11" s="127" t="s">
        <v>11</v>
      </c>
      <c r="I11" s="121" t="s">
        <v>10</v>
      </c>
      <c r="J11" s="129" t="s">
        <v>58</v>
      </c>
      <c r="K11" s="130"/>
      <c r="L11" s="20" t="s">
        <v>14</v>
      </c>
      <c r="M11" s="20" t="s">
        <v>19</v>
      </c>
      <c r="N11" s="20" t="s">
        <v>15</v>
      </c>
      <c r="O11" s="20" t="s">
        <v>14</v>
      </c>
      <c r="P11" s="20" t="s">
        <v>19</v>
      </c>
      <c r="Q11" s="20" t="s">
        <v>15</v>
      </c>
      <c r="R11" s="20" t="s">
        <v>14</v>
      </c>
      <c r="S11" s="20" t="s">
        <v>19</v>
      </c>
      <c r="T11" s="20" t="s">
        <v>15</v>
      </c>
      <c r="U11" s="20" t="s">
        <v>14</v>
      </c>
      <c r="V11" s="20" t="s">
        <v>19</v>
      </c>
      <c r="W11" s="20" t="s">
        <v>15</v>
      </c>
      <c r="X11" s="20" t="s">
        <v>15</v>
      </c>
      <c r="Y11" s="20" t="s">
        <v>19</v>
      </c>
      <c r="Z11" s="20" t="s">
        <v>14</v>
      </c>
      <c r="AA11" s="20" t="s">
        <v>17</v>
      </c>
      <c r="AB11" s="20" t="s">
        <v>18</v>
      </c>
      <c r="AC11" s="20" t="s">
        <v>20</v>
      </c>
      <c r="AD11" s="20"/>
      <c r="AE11" s="20" t="s">
        <v>7</v>
      </c>
      <c r="AF11" s="20" t="s">
        <v>12</v>
      </c>
      <c r="AG11" s="20"/>
      <c r="AH11" s="20" t="s">
        <v>21</v>
      </c>
      <c r="AI11" s="20" t="s">
        <v>22</v>
      </c>
      <c r="AJ11" s="20" t="s">
        <v>23</v>
      </c>
      <c r="AK11" s="123" t="s">
        <v>45</v>
      </c>
      <c r="AL11" s="123" t="s">
        <v>24</v>
      </c>
      <c r="AM11" s="123" t="s">
        <v>30</v>
      </c>
      <c r="AN11" s="123" t="s">
        <v>31</v>
      </c>
    </row>
    <row r="12" spans="1:40" ht="27" customHeight="1" x14ac:dyDescent="0.25">
      <c r="A12" s="122"/>
      <c r="B12" s="122"/>
      <c r="C12" s="124"/>
      <c r="D12" s="124"/>
      <c r="E12" s="124"/>
      <c r="F12" s="39" t="s">
        <v>103</v>
      </c>
      <c r="G12" s="39" t="s">
        <v>104</v>
      </c>
      <c r="H12" s="128"/>
      <c r="I12" s="122"/>
      <c r="J12" s="131"/>
      <c r="K12" s="132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124"/>
      <c r="AL12" s="124"/>
      <c r="AM12" s="124"/>
      <c r="AN12" s="124"/>
    </row>
    <row r="13" spans="1:40" ht="25.5" customHeight="1" x14ac:dyDescent="0.25">
      <c r="A13" s="102">
        <v>1</v>
      </c>
      <c r="B13" s="42" t="s">
        <v>143</v>
      </c>
      <c r="C13" s="15" t="s">
        <v>142</v>
      </c>
      <c r="D13" s="17" t="s">
        <v>5</v>
      </c>
      <c r="E13" s="97">
        <v>44138</v>
      </c>
      <c r="F13" s="149" t="s">
        <v>105</v>
      </c>
      <c r="G13" s="148"/>
      <c r="H13" s="97">
        <v>44138</v>
      </c>
      <c r="I13" s="150">
        <f t="shared" ref="I13:I76" si="0">IF(OR(E13=0,H13=0),"",H13-E13)</f>
        <v>0</v>
      </c>
      <c r="J13" s="145" t="s">
        <v>57</v>
      </c>
      <c r="K13" s="97"/>
      <c r="L13" s="151" t="str">
        <f>IF(AND(C13="Abierto",D13="Urgente"),A13,"")</f>
        <v/>
      </c>
      <c r="M13" s="151" t="str">
        <f ca="1">IF(AND(C13="Abierto",D13="Urgente"),TODAY()-E13,"")</f>
        <v/>
      </c>
      <c r="N13" s="151" t="str">
        <f>IF(AND(C13="Abierto",D13="Urgente"),RANK(M13,$M$13:$M$750,0)+COUNTIF($M$13:M13,M13)-1,"")</f>
        <v/>
      </c>
      <c r="O13" s="151" t="str">
        <f>IF(AND(C13="Abierto",D13="Alta"),A13,"")</f>
        <v/>
      </c>
      <c r="P13" s="151" t="str">
        <f ca="1">IF(AND(C13="Abierto",D13="Alta"),TODAY()-E13,"")</f>
        <v/>
      </c>
      <c r="Q13" s="151" t="str">
        <f>IF(AND(C13="Abierto",D13="Alta"),RANK(P13,$P$13:$P$750,0)+COUNTIF($P$13:P13,P13)-1+MAX(N:N),"")</f>
        <v/>
      </c>
      <c r="R13" s="151" t="str">
        <f>IF(AND(C13="Abierto",D13="Media"),A13,"")</f>
        <v/>
      </c>
      <c r="S13" s="151" t="str">
        <f ca="1">IF(AND(C13="Abierto",D13="Media"),TODAY()-E13,"")</f>
        <v/>
      </c>
      <c r="T13" s="151" t="str">
        <f>IF(AND(C13="Abierto",D13="Media"),RANK(S13,$S$13:$S$750,0)+COUNTIF($S$13:S13,S13)-1+MAX(N:N,Q:Q),"")</f>
        <v/>
      </c>
      <c r="U13" s="151" t="str">
        <f>IF(AND(C13="Abierto",D13="Baja"),A13,"")</f>
        <v/>
      </c>
      <c r="V13" s="151" t="str">
        <f ca="1">IF(AND(C13="Abierto",D13="Baja"),TODAY()-E13,"")</f>
        <v/>
      </c>
      <c r="W13" s="151" t="str">
        <f>IF(AND(C13="Abierto",D13="Baja"),RANK(V13,$V$13:$V$750,0)+COUNTIF($V$13:V13,V13)-1+MAX(N:N,Q:Q,T:T),"")</f>
        <v/>
      </c>
      <c r="X13" s="145" t="str">
        <f>IF(OR(C13="Resuelto",C13=""),"",SUM(N13,Q13,T13,W13))</f>
        <v/>
      </c>
      <c r="Y13" s="145" t="str">
        <f>IF(OR(C13="Resuelto",C13=""),"",SUM(M13,P13,S13,V13))</f>
        <v/>
      </c>
      <c r="Z13" s="145" t="str">
        <f>IF(OR(C13="Resuelto",C13=""),"",SUM(L13,O13,R13,U13))</f>
        <v/>
      </c>
      <c r="AA13" s="145">
        <v>260</v>
      </c>
      <c r="AB13" s="145" t="str">
        <f>IF(ISNA(VLOOKUP(AA13,$X$13:$Z$747,3,FALSE))=TRUE,"",VLOOKUP(AA13,$X$13:$Z$747,3,FALSE))</f>
        <v/>
      </c>
      <c r="AC13" s="152" t="str">
        <f>IF(ISNA(VLOOKUP(AA13,$X$13:$Z$747,2,FALSE))=TRUE,"",VLOOKUP(AA13,$X$13:$Z$747,2,FALSE))</f>
        <v/>
      </c>
      <c r="AD13" s="15"/>
      <c r="AE13" s="15"/>
      <c r="AF13" s="15"/>
      <c r="AG13" s="15"/>
      <c r="AH13" s="102">
        <f>IF(AI13="","",MAX($AH$5:AH12)+1)</f>
        <v>1</v>
      </c>
      <c r="AI13" s="15" t="str">
        <f>IF(G12="","",IF(COUNTIF($AI$11:AI12,G12)=0,G12,""))</f>
        <v>Área Académica</v>
      </c>
      <c r="AJ13" s="15" t="str">
        <f>IF(ISNA(VLOOKUP(AA13,$AH$13:$AI$747,2,FALSE))=TRUE,"",VLOOKUP(AA13,$AH$13:$AI$747,2,FALSE))</f>
        <v/>
      </c>
      <c r="AK13" s="15" t="s">
        <v>44</v>
      </c>
      <c r="AL13" s="15" t="s">
        <v>34</v>
      </c>
      <c r="AM13" s="15" t="s">
        <v>52</v>
      </c>
      <c r="AN13" s="15" t="s">
        <v>49</v>
      </c>
    </row>
    <row r="14" spans="1:40" ht="25.5" customHeight="1" x14ac:dyDescent="0.25">
      <c r="A14" s="144">
        <v>2</v>
      </c>
      <c r="B14" s="42" t="s">
        <v>143</v>
      </c>
      <c r="C14" s="15" t="s">
        <v>142</v>
      </c>
      <c r="D14" s="17" t="s">
        <v>5</v>
      </c>
      <c r="E14" s="97">
        <v>44138</v>
      </c>
      <c r="F14" s="149" t="s">
        <v>105</v>
      </c>
      <c r="G14" s="148"/>
      <c r="H14" s="97">
        <v>44138</v>
      </c>
      <c r="I14" s="150">
        <f t="shared" si="0"/>
        <v>0</v>
      </c>
      <c r="J14" s="145" t="s">
        <v>57</v>
      </c>
      <c r="K14" s="97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/>
      <c r="X14" s="145"/>
      <c r="Y14" s="145"/>
      <c r="Z14" s="145"/>
      <c r="AA14" s="145"/>
      <c r="AB14" s="145"/>
      <c r="AC14" s="152"/>
      <c r="AD14" s="148"/>
      <c r="AE14" s="153"/>
      <c r="AF14" s="151"/>
      <c r="AG14" s="15"/>
      <c r="AH14" s="102"/>
      <c r="AI14" s="15"/>
      <c r="AJ14" s="15"/>
      <c r="AK14" s="15" t="s">
        <v>44</v>
      </c>
      <c r="AL14" s="15" t="s">
        <v>34</v>
      </c>
      <c r="AM14" s="15" t="s">
        <v>52</v>
      </c>
      <c r="AN14" s="15" t="s">
        <v>49</v>
      </c>
    </row>
    <row r="15" spans="1:40" ht="25.5" customHeight="1" x14ac:dyDescent="0.25">
      <c r="A15" s="102">
        <v>3</v>
      </c>
      <c r="B15" s="42" t="s">
        <v>143</v>
      </c>
      <c r="C15" s="15" t="s">
        <v>142</v>
      </c>
      <c r="D15" s="17" t="s">
        <v>5</v>
      </c>
      <c r="E15" s="97">
        <v>44138</v>
      </c>
      <c r="F15" s="149" t="s">
        <v>105</v>
      </c>
      <c r="G15" s="148"/>
      <c r="H15" s="97">
        <v>44138</v>
      </c>
      <c r="I15" s="150">
        <f t="shared" si="0"/>
        <v>0</v>
      </c>
      <c r="J15" s="145" t="s">
        <v>57</v>
      </c>
      <c r="K15" s="97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45"/>
      <c r="Y15" s="145"/>
      <c r="Z15" s="145"/>
      <c r="AA15" s="145"/>
      <c r="AB15" s="145"/>
      <c r="AC15" s="152"/>
      <c r="AD15" s="148"/>
      <c r="AE15" s="153"/>
      <c r="AF15" s="151"/>
      <c r="AG15" s="15"/>
      <c r="AH15" s="102"/>
      <c r="AI15" s="15"/>
      <c r="AJ15" s="15"/>
      <c r="AK15" s="15" t="s">
        <v>44</v>
      </c>
      <c r="AL15" s="15" t="s">
        <v>34</v>
      </c>
      <c r="AM15" s="15" t="s">
        <v>52</v>
      </c>
      <c r="AN15" s="15" t="s">
        <v>49</v>
      </c>
    </row>
    <row r="16" spans="1:40" ht="25.5" customHeight="1" x14ac:dyDescent="0.25">
      <c r="A16" s="144">
        <v>4</v>
      </c>
      <c r="B16" s="42" t="s">
        <v>143</v>
      </c>
      <c r="C16" s="15" t="s">
        <v>142</v>
      </c>
      <c r="D16" s="17" t="s">
        <v>5</v>
      </c>
      <c r="E16" s="97">
        <v>44138</v>
      </c>
      <c r="F16" s="149" t="s">
        <v>105</v>
      </c>
      <c r="G16" s="148"/>
      <c r="H16" s="97">
        <v>44138</v>
      </c>
      <c r="I16" s="150">
        <f t="shared" si="0"/>
        <v>0</v>
      </c>
      <c r="J16" s="145" t="s">
        <v>57</v>
      </c>
      <c r="K16" s="97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45"/>
      <c r="Y16" s="145"/>
      <c r="Z16" s="145"/>
      <c r="AA16" s="145"/>
      <c r="AB16" s="145"/>
      <c r="AC16" s="152"/>
      <c r="AD16" s="15"/>
      <c r="AE16" s="15"/>
      <c r="AF16" s="15"/>
      <c r="AG16" s="15"/>
      <c r="AH16" s="102"/>
      <c r="AI16" s="15"/>
      <c r="AJ16" s="15"/>
      <c r="AK16" s="15" t="s">
        <v>44</v>
      </c>
      <c r="AL16" s="15" t="s">
        <v>34</v>
      </c>
      <c r="AM16" s="15" t="s">
        <v>52</v>
      </c>
      <c r="AN16" s="15" t="s">
        <v>49</v>
      </c>
    </row>
    <row r="17" spans="1:40" ht="25.5" customHeight="1" x14ac:dyDescent="0.25">
      <c r="A17" s="102">
        <v>5</v>
      </c>
      <c r="B17" s="42" t="s">
        <v>143</v>
      </c>
      <c r="C17" s="15" t="s">
        <v>142</v>
      </c>
      <c r="D17" s="17" t="s">
        <v>6</v>
      </c>
      <c r="E17" s="97">
        <v>44138</v>
      </c>
      <c r="F17" s="149" t="s">
        <v>62</v>
      </c>
      <c r="G17" s="148"/>
      <c r="H17" s="97">
        <v>44138</v>
      </c>
      <c r="I17" s="150">
        <f t="shared" si="0"/>
        <v>0</v>
      </c>
      <c r="J17" s="145" t="s">
        <v>57</v>
      </c>
      <c r="K17" s="97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45"/>
      <c r="Y17" s="145"/>
      <c r="Z17" s="145"/>
      <c r="AA17" s="145"/>
      <c r="AB17" s="145"/>
      <c r="AC17" s="152"/>
      <c r="AD17" s="148"/>
      <c r="AE17" s="153"/>
      <c r="AF17" s="151"/>
      <c r="AG17" s="15"/>
      <c r="AH17" s="102"/>
      <c r="AI17" s="15"/>
      <c r="AJ17" s="15"/>
      <c r="AK17" s="15" t="s">
        <v>39</v>
      </c>
      <c r="AL17" s="15" t="s">
        <v>34</v>
      </c>
      <c r="AM17" s="15" t="s">
        <v>52</v>
      </c>
      <c r="AN17" s="15" t="s">
        <v>49</v>
      </c>
    </row>
    <row r="18" spans="1:40" ht="25.5" customHeight="1" x14ac:dyDescent="0.25">
      <c r="A18" s="144">
        <v>6</v>
      </c>
      <c r="B18" s="42" t="s">
        <v>143</v>
      </c>
      <c r="C18" s="15" t="s">
        <v>142</v>
      </c>
      <c r="D18" s="17" t="s">
        <v>5</v>
      </c>
      <c r="E18" s="97">
        <v>44138</v>
      </c>
      <c r="F18" s="149" t="s">
        <v>105</v>
      </c>
      <c r="G18" s="148"/>
      <c r="H18" s="97">
        <v>44138</v>
      </c>
      <c r="I18" s="150">
        <f t="shared" si="0"/>
        <v>0</v>
      </c>
      <c r="J18" s="145" t="s">
        <v>57</v>
      </c>
      <c r="K18" s="97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151"/>
      <c r="X18" s="145"/>
      <c r="Y18" s="145"/>
      <c r="Z18" s="145"/>
      <c r="AA18" s="145"/>
      <c r="AB18" s="145"/>
      <c r="AC18" s="152"/>
      <c r="AD18" s="15"/>
      <c r="AE18" s="15"/>
      <c r="AF18" s="15"/>
      <c r="AG18" s="15"/>
      <c r="AH18" s="102"/>
      <c r="AI18" s="15"/>
      <c r="AJ18" s="15"/>
      <c r="AK18" s="15" t="s">
        <v>44</v>
      </c>
      <c r="AL18" s="15" t="s">
        <v>34</v>
      </c>
      <c r="AM18" s="15" t="s">
        <v>52</v>
      </c>
      <c r="AN18" s="15" t="s">
        <v>49</v>
      </c>
    </row>
    <row r="19" spans="1:40" ht="25.5" customHeight="1" x14ac:dyDescent="0.25">
      <c r="A19" s="102">
        <v>7</v>
      </c>
      <c r="B19" s="42" t="s">
        <v>143</v>
      </c>
      <c r="C19" s="15" t="s">
        <v>142</v>
      </c>
      <c r="D19" s="17" t="s">
        <v>5</v>
      </c>
      <c r="E19" s="97">
        <v>44138</v>
      </c>
      <c r="F19" s="149" t="s">
        <v>105</v>
      </c>
      <c r="G19" s="148"/>
      <c r="H19" s="97">
        <v>44138</v>
      </c>
      <c r="I19" s="150">
        <f t="shared" si="0"/>
        <v>0</v>
      </c>
      <c r="J19" s="145" t="s">
        <v>57</v>
      </c>
      <c r="K19" s="97"/>
      <c r="L19" s="151"/>
      <c r="M19" s="151"/>
      <c r="N19" s="151"/>
      <c r="O19" s="151"/>
      <c r="P19" s="151"/>
      <c r="Q19" s="151"/>
      <c r="R19" s="151"/>
      <c r="S19" s="151"/>
      <c r="T19" s="151"/>
      <c r="U19" s="151"/>
      <c r="V19" s="151"/>
      <c r="W19" s="151"/>
      <c r="X19" s="145"/>
      <c r="Y19" s="145"/>
      <c r="Z19" s="145"/>
      <c r="AA19" s="145"/>
      <c r="AB19" s="145"/>
      <c r="AC19" s="152"/>
      <c r="AD19" s="15"/>
      <c r="AE19" s="15"/>
      <c r="AF19" s="15"/>
      <c r="AG19" s="15"/>
      <c r="AH19" s="102"/>
      <c r="AI19" s="15"/>
      <c r="AJ19" s="15"/>
      <c r="AK19" s="15" t="s">
        <v>44</v>
      </c>
      <c r="AL19" s="15" t="s">
        <v>35</v>
      </c>
      <c r="AM19" s="15" t="s">
        <v>52</v>
      </c>
      <c r="AN19" s="15" t="s">
        <v>49</v>
      </c>
    </row>
    <row r="20" spans="1:40" ht="25.5" customHeight="1" x14ac:dyDescent="0.25">
      <c r="A20" s="144">
        <v>8</v>
      </c>
      <c r="B20" s="42" t="s">
        <v>143</v>
      </c>
      <c r="C20" s="15" t="s">
        <v>142</v>
      </c>
      <c r="D20" s="17" t="s">
        <v>5</v>
      </c>
      <c r="E20" s="97">
        <v>44138</v>
      </c>
      <c r="F20" s="149" t="s">
        <v>105</v>
      </c>
      <c r="G20" s="148"/>
      <c r="H20" s="97">
        <v>44138</v>
      </c>
      <c r="I20" s="150">
        <f t="shared" si="0"/>
        <v>0</v>
      </c>
      <c r="J20" s="145" t="s">
        <v>57</v>
      </c>
      <c r="K20" s="97"/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151"/>
      <c r="W20" s="151"/>
      <c r="X20" s="145"/>
      <c r="Y20" s="145"/>
      <c r="Z20" s="145"/>
      <c r="AA20" s="145"/>
      <c r="AB20" s="145"/>
      <c r="AC20" s="152"/>
      <c r="AD20" s="15"/>
      <c r="AE20" s="15"/>
      <c r="AF20" s="15"/>
      <c r="AG20" s="15"/>
      <c r="AH20" s="102"/>
      <c r="AI20" s="15"/>
      <c r="AJ20" s="15"/>
      <c r="AK20" s="15" t="s">
        <v>44</v>
      </c>
      <c r="AL20" s="15" t="s">
        <v>35</v>
      </c>
      <c r="AM20" s="15" t="s">
        <v>52</v>
      </c>
      <c r="AN20" s="15" t="s">
        <v>49</v>
      </c>
    </row>
    <row r="21" spans="1:40" ht="25.5" customHeight="1" x14ac:dyDescent="0.25">
      <c r="A21" s="102">
        <v>9</v>
      </c>
      <c r="B21" s="42" t="s">
        <v>143</v>
      </c>
      <c r="C21" s="15" t="s">
        <v>142</v>
      </c>
      <c r="D21" s="17" t="s">
        <v>5</v>
      </c>
      <c r="E21" s="97">
        <v>44138</v>
      </c>
      <c r="F21" s="149" t="s">
        <v>105</v>
      </c>
      <c r="G21" s="148"/>
      <c r="H21" s="97">
        <v>44138</v>
      </c>
      <c r="I21" s="150">
        <f t="shared" si="0"/>
        <v>0</v>
      </c>
      <c r="J21" s="145" t="s">
        <v>57</v>
      </c>
      <c r="K21" s="97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45"/>
      <c r="Y21" s="145"/>
      <c r="Z21" s="145"/>
      <c r="AA21" s="145"/>
      <c r="AB21" s="145"/>
      <c r="AC21" s="152"/>
      <c r="AD21" s="15"/>
      <c r="AE21" s="15"/>
      <c r="AF21" s="15"/>
      <c r="AG21" s="15"/>
      <c r="AH21" s="102"/>
      <c r="AI21" s="15"/>
      <c r="AJ21" s="15"/>
      <c r="AK21" s="15" t="s">
        <v>44</v>
      </c>
      <c r="AL21" s="15" t="s">
        <v>35</v>
      </c>
      <c r="AM21" s="15" t="s">
        <v>52</v>
      </c>
      <c r="AN21" s="15" t="s">
        <v>49</v>
      </c>
    </row>
    <row r="22" spans="1:40" ht="25.5" customHeight="1" x14ac:dyDescent="0.25">
      <c r="A22" s="144">
        <v>10</v>
      </c>
      <c r="B22" s="42" t="s">
        <v>143</v>
      </c>
      <c r="C22" s="15" t="s">
        <v>142</v>
      </c>
      <c r="D22" s="17" t="s">
        <v>5</v>
      </c>
      <c r="E22" s="97">
        <v>44138</v>
      </c>
      <c r="F22" s="149" t="s">
        <v>105</v>
      </c>
      <c r="G22" s="148"/>
      <c r="H22" s="97">
        <v>44138</v>
      </c>
      <c r="I22" s="150">
        <f t="shared" si="0"/>
        <v>0</v>
      </c>
      <c r="J22" s="145" t="s">
        <v>57</v>
      </c>
      <c r="K22" s="97"/>
      <c r="L22" s="151"/>
      <c r="M22" s="151"/>
      <c r="N22" s="151"/>
      <c r="O22" s="151"/>
      <c r="P22" s="151"/>
      <c r="Q22" s="151"/>
      <c r="R22" s="151"/>
      <c r="S22" s="151"/>
      <c r="T22" s="151"/>
      <c r="U22" s="151"/>
      <c r="V22" s="151"/>
      <c r="W22" s="151"/>
      <c r="X22" s="145"/>
      <c r="Y22" s="145"/>
      <c r="Z22" s="145"/>
      <c r="AA22" s="145"/>
      <c r="AB22" s="145"/>
      <c r="AC22" s="152"/>
      <c r="AD22" s="15"/>
      <c r="AE22" s="15"/>
      <c r="AF22" s="15"/>
      <c r="AG22" s="15"/>
      <c r="AH22" s="102"/>
      <c r="AI22" s="15"/>
      <c r="AJ22" s="15"/>
      <c r="AK22" s="15" t="s">
        <v>44</v>
      </c>
      <c r="AL22" s="15" t="s">
        <v>35</v>
      </c>
      <c r="AM22" s="15" t="s">
        <v>52</v>
      </c>
      <c r="AN22" s="15" t="s">
        <v>51</v>
      </c>
    </row>
    <row r="23" spans="1:40" ht="25.5" customHeight="1" x14ac:dyDescent="0.25">
      <c r="A23" s="102">
        <v>11</v>
      </c>
      <c r="B23" s="42" t="s">
        <v>143</v>
      </c>
      <c r="C23" s="15" t="s">
        <v>142</v>
      </c>
      <c r="D23" s="17" t="s">
        <v>5</v>
      </c>
      <c r="E23" s="97">
        <v>44138</v>
      </c>
      <c r="F23" s="149" t="s">
        <v>105</v>
      </c>
      <c r="G23" s="148"/>
      <c r="H23" s="97">
        <v>44138</v>
      </c>
      <c r="I23" s="150">
        <f t="shared" si="0"/>
        <v>0</v>
      </c>
      <c r="J23" s="145" t="s">
        <v>57</v>
      </c>
      <c r="K23" s="97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45"/>
      <c r="Y23" s="145"/>
      <c r="Z23" s="145"/>
      <c r="AA23" s="145"/>
      <c r="AB23" s="145"/>
      <c r="AC23" s="152"/>
      <c r="AD23" s="15"/>
      <c r="AE23" s="15"/>
      <c r="AF23" s="15"/>
      <c r="AG23" s="15"/>
      <c r="AH23" s="102"/>
      <c r="AI23" s="15"/>
      <c r="AJ23" s="15"/>
      <c r="AK23" s="15" t="s">
        <v>44</v>
      </c>
      <c r="AL23" s="15" t="s">
        <v>35</v>
      </c>
      <c r="AM23" s="15" t="s">
        <v>52</v>
      </c>
      <c r="AN23" s="15" t="s">
        <v>49</v>
      </c>
    </row>
    <row r="24" spans="1:40" ht="25.5" customHeight="1" x14ac:dyDescent="0.25">
      <c r="A24" s="144">
        <v>12</v>
      </c>
      <c r="B24" s="42" t="s">
        <v>143</v>
      </c>
      <c r="C24" s="15" t="s">
        <v>142</v>
      </c>
      <c r="D24" s="17" t="s">
        <v>5</v>
      </c>
      <c r="E24" s="97">
        <v>44138</v>
      </c>
      <c r="F24" s="149" t="s">
        <v>105</v>
      </c>
      <c r="G24" s="148"/>
      <c r="H24" s="97">
        <v>44138</v>
      </c>
      <c r="I24" s="150">
        <f t="shared" si="0"/>
        <v>0</v>
      </c>
      <c r="J24" s="145" t="s">
        <v>57</v>
      </c>
      <c r="K24" s="97"/>
      <c r="L24" s="151"/>
      <c r="M24" s="151"/>
      <c r="N24" s="151"/>
      <c r="O24" s="151"/>
      <c r="P24" s="151"/>
      <c r="Q24" s="151"/>
      <c r="R24" s="151"/>
      <c r="S24" s="151"/>
      <c r="T24" s="151"/>
      <c r="U24" s="151"/>
      <c r="V24" s="151"/>
      <c r="W24" s="151"/>
      <c r="X24" s="145"/>
      <c r="Y24" s="145"/>
      <c r="Z24" s="145"/>
      <c r="AA24" s="145"/>
      <c r="AB24" s="145"/>
      <c r="AC24" s="152"/>
      <c r="AD24" s="15"/>
      <c r="AE24" s="15"/>
      <c r="AF24" s="15"/>
      <c r="AG24" s="15"/>
      <c r="AH24" s="102"/>
      <c r="AI24" s="15"/>
      <c r="AJ24" s="15"/>
      <c r="AK24" s="15" t="s">
        <v>44</v>
      </c>
      <c r="AL24" s="15" t="s">
        <v>35</v>
      </c>
      <c r="AM24" s="15" t="s">
        <v>52</v>
      </c>
      <c r="AN24" s="15" t="s">
        <v>49</v>
      </c>
    </row>
    <row r="25" spans="1:40" ht="25.5" customHeight="1" x14ac:dyDescent="0.25">
      <c r="A25" s="102">
        <v>13</v>
      </c>
      <c r="B25" s="42" t="s">
        <v>143</v>
      </c>
      <c r="C25" s="15" t="s">
        <v>142</v>
      </c>
      <c r="D25" s="17" t="s">
        <v>5</v>
      </c>
      <c r="E25" s="97">
        <v>44138</v>
      </c>
      <c r="F25" s="149" t="s">
        <v>105</v>
      </c>
      <c r="G25" s="148"/>
      <c r="H25" s="97">
        <v>44138</v>
      </c>
      <c r="I25" s="150">
        <f t="shared" si="0"/>
        <v>0</v>
      </c>
      <c r="J25" s="145" t="s">
        <v>57</v>
      </c>
      <c r="K25" s="97"/>
      <c r="L25" s="151"/>
      <c r="M25" s="151"/>
      <c r="N25" s="151"/>
      <c r="O25" s="151"/>
      <c r="P25" s="151"/>
      <c r="Q25" s="151"/>
      <c r="R25" s="151"/>
      <c r="S25" s="151"/>
      <c r="T25" s="151"/>
      <c r="U25" s="151"/>
      <c r="V25" s="151"/>
      <c r="W25" s="151"/>
      <c r="X25" s="145"/>
      <c r="Y25" s="145"/>
      <c r="Z25" s="145"/>
      <c r="AA25" s="145"/>
      <c r="AB25" s="145"/>
      <c r="AC25" s="152"/>
      <c r="AD25" s="15"/>
      <c r="AE25" s="15"/>
      <c r="AF25" s="15"/>
      <c r="AG25" s="15"/>
      <c r="AH25" s="102"/>
      <c r="AI25" s="15"/>
      <c r="AJ25" s="15"/>
      <c r="AK25" s="15" t="s">
        <v>44</v>
      </c>
      <c r="AL25" s="15" t="s">
        <v>32</v>
      </c>
      <c r="AM25" s="15" t="s">
        <v>52</v>
      </c>
      <c r="AN25" s="15" t="s">
        <v>49</v>
      </c>
    </row>
    <row r="26" spans="1:40" ht="25.5" customHeight="1" x14ac:dyDescent="0.25">
      <c r="A26" s="144">
        <v>14</v>
      </c>
      <c r="B26" s="42" t="s">
        <v>143</v>
      </c>
      <c r="C26" s="15" t="s">
        <v>142</v>
      </c>
      <c r="D26" s="17" t="s">
        <v>5</v>
      </c>
      <c r="E26" s="97">
        <v>44139</v>
      </c>
      <c r="F26" s="149" t="s">
        <v>105</v>
      </c>
      <c r="G26" s="148"/>
      <c r="H26" s="149">
        <v>44139</v>
      </c>
      <c r="I26" s="150">
        <f t="shared" si="0"/>
        <v>0</v>
      </c>
      <c r="J26" s="145" t="s">
        <v>57</v>
      </c>
      <c r="K26" s="97"/>
      <c r="L26" s="151"/>
      <c r="M26" s="151"/>
      <c r="N26" s="151"/>
      <c r="O26" s="151"/>
      <c r="P26" s="151"/>
      <c r="Q26" s="151"/>
      <c r="R26" s="151"/>
      <c r="S26" s="151"/>
      <c r="T26" s="151"/>
      <c r="U26" s="151"/>
      <c r="V26" s="151"/>
      <c r="W26" s="151"/>
      <c r="X26" s="145"/>
      <c r="Y26" s="145"/>
      <c r="Z26" s="145"/>
      <c r="AA26" s="145"/>
      <c r="AB26" s="145"/>
      <c r="AC26" s="152"/>
      <c r="AD26" s="15"/>
      <c r="AE26" s="15"/>
      <c r="AF26" s="15"/>
      <c r="AG26" s="15"/>
      <c r="AH26" s="102"/>
      <c r="AI26" s="15"/>
      <c r="AJ26" s="15"/>
      <c r="AK26" s="15" t="s">
        <v>44</v>
      </c>
      <c r="AL26" s="15" t="s">
        <v>34</v>
      </c>
      <c r="AM26" s="15" t="s">
        <v>52</v>
      </c>
      <c r="AN26" s="15" t="s">
        <v>49</v>
      </c>
    </row>
    <row r="27" spans="1:40" ht="25.5" customHeight="1" x14ac:dyDescent="0.25">
      <c r="A27" s="102">
        <v>15</v>
      </c>
      <c r="B27" s="42" t="s">
        <v>143</v>
      </c>
      <c r="C27" s="15" t="s">
        <v>142</v>
      </c>
      <c r="D27" s="17" t="s">
        <v>5</v>
      </c>
      <c r="E27" s="97">
        <v>44139</v>
      </c>
      <c r="F27" s="149" t="s">
        <v>105</v>
      </c>
      <c r="G27" s="148"/>
      <c r="H27" s="149">
        <v>44139</v>
      </c>
      <c r="I27" s="150">
        <f t="shared" si="0"/>
        <v>0</v>
      </c>
      <c r="J27" s="145" t="s">
        <v>57</v>
      </c>
      <c r="K27" s="97"/>
      <c r="L27" s="151"/>
      <c r="M27" s="151"/>
      <c r="N27" s="151"/>
      <c r="O27" s="151"/>
      <c r="P27" s="151"/>
      <c r="Q27" s="151"/>
      <c r="R27" s="151"/>
      <c r="S27" s="151"/>
      <c r="T27" s="151"/>
      <c r="U27" s="151"/>
      <c r="V27" s="151"/>
      <c r="W27" s="151"/>
      <c r="X27" s="145"/>
      <c r="Y27" s="145"/>
      <c r="Z27" s="145"/>
      <c r="AA27" s="145"/>
      <c r="AB27" s="145"/>
      <c r="AC27" s="152"/>
      <c r="AD27" s="15"/>
      <c r="AE27" s="15"/>
      <c r="AF27" s="15"/>
      <c r="AG27" s="15"/>
      <c r="AH27" s="102"/>
      <c r="AI27" s="15"/>
      <c r="AJ27" s="15"/>
      <c r="AK27" s="15" t="s">
        <v>44</v>
      </c>
      <c r="AL27" s="15" t="s">
        <v>34</v>
      </c>
      <c r="AM27" s="15" t="s">
        <v>52</v>
      </c>
      <c r="AN27" s="15" t="s">
        <v>49</v>
      </c>
    </row>
    <row r="28" spans="1:40" ht="25.5" customHeight="1" x14ac:dyDescent="0.25">
      <c r="A28" s="144">
        <v>16</v>
      </c>
      <c r="B28" s="42" t="s">
        <v>143</v>
      </c>
      <c r="C28" s="15" t="s">
        <v>142</v>
      </c>
      <c r="D28" s="17" t="s">
        <v>5</v>
      </c>
      <c r="E28" s="149">
        <v>44139</v>
      </c>
      <c r="F28" s="149" t="s">
        <v>105</v>
      </c>
      <c r="G28" s="148"/>
      <c r="H28" s="149">
        <v>44139</v>
      </c>
      <c r="I28" s="150">
        <f t="shared" si="0"/>
        <v>0</v>
      </c>
      <c r="J28" s="145" t="s">
        <v>57</v>
      </c>
      <c r="K28" s="97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1"/>
      <c r="X28" s="145"/>
      <c r="Y28" s="145"/>
      <c r="Z28" s="145"/>
      <c r="AA28" s="145"/>
      <c r="AB28" s="145"/>
      <c r="AC28" s="152"/>
      <c r="AD28" s="15"/>
      <c r="AE28" s="15"/>
      <c r="AF28" s="15"/>
      <c r="AG28" s="15"/>
      <c r="AH28" s="102"/>
      <c r="AI28" s="15"/>
      <c r="AJ28" s="15"/>
      <c r="AK28" s="15" t="s">
        <v>44</v>
      </c>
      <c r="AL28" s="15" t="s">
        <v>34</v>
      </c>
      <c r="AM28" s="15" t="s">
        <v>52</v>
      </c>
      <c r="AN28" s="15" t="s">
        <v>49</v>
      </c>
    </row>
    <row r="29" spans="1:40" ht="25.5" customHeight="1" x14ac:dyDescent="0.25">
      <c r="A29" s="102">
        <v>17</v>
      </c>
      <c r="B29" s="42" t="s">
        <v>143</v>
      </c>
      <c r="C29" s="15" t="s">
        <v>142</v>
      </c>
      <c r="D29" s="17" t="s">
        <v>5</v>
      </c>
      <c r="E29" s="149">
        <v>44139</v>
      </c>
      <c r="F29" s="149" t="s">
        <v>105</v>
      </c>
      <c r="G29" s="148"/>
      <c r="H29" s="149">
        <v>44139</v>
      </c>
      <c r="I29" s="150">
        <f t="shared" si="0"/>
        <v>0</v>
      </c>
      <c r="J29" s="145" t="s">
        <v>57</v>
      </c>
      <c r="K29" s="97"/>
      <c r="L29" s="151" t="s">
        <v>153</v>
      </c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/>
      <c r="X29" s="145"/>
      <c r="Y29" s="145"/>
      <c r="Z29" s="145"/>
      <c r="AA29" s="145"/>
      <c r="AB29" s="145"/>
      <c r="AC29" s="152"/>
      <c r="AD29" s="15"/>
      <c r="AE29" s="15"/>
      <c r="AF29" s="15"/>
      <c r="AG29" s="15"/>
      <c r="AH29" s="102"/>
      <c r="AI29" s="15"/>
      <c r="AJ29" s="15"/>
      <c r="AK29" s="15" t="s">
        <v>44</v>
      </c>
      <c r="AL29" s="15" t="s">
        <v>35</v>
      </c>
      <c r="AM29" s="15" t="s">
        <v>52</v>
      </c>
      <c r="AN29" s="15" t="s">
        <v>51</v>
      </c>
    </row>
    <row r="30" spans="1:40" ht="25.5" customHeight="1" x14ac:dyDescent="0.25">
      <c r="A30" s="144">
        <v>18</v>
      </c>
      <c r="B30" s="42" t="s">
        <v>143</v>
      </c>
      <c r="C30" s="15" t="s">
        <v>142</v>
      </c>
      <c r="D30" s="17" t="s">
        <v>5</v>
      </c>
      <c r="E30" s="149">
        <v>44139</v>
      </c>
      <c r="F30" s="149" t="s">
        <v>105</v>
      </c>
      <c r="G30" s="148"/>
      <c r="H30" s="149">
        <v>44139</v>
      </c>
      <c r="I30" s="150">
        <f t="shared" si="0"/>
        <v>0</v>
      </c>
      <c r="J30" s="145" t="s">
        <v>57</v>
      </c>
      <c r="K30" s="97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/>
      <c r="X30" s="145"/>
      <c r="Y30" s="145"/>
      <c r="Z30" s="145"/>
      <c r="AA30" s="145"/>
      <c r="AB30" s="145"/>
      <c r="AC30" s="152"/>
      <c r="AD30" s="15"/>
      <c r="AE30" s="15"/>
      <c r="AF30" s="15"/>
      <c r="AG30" s="15"/>
      <c r="AH30" s="102"/>
      <c r="AI30" s="15"/>
      <c r="AJ30" s="15"/>
      <c r="AK30" s="15" t="s">
        <v>44</v>
      </c>
      <c r="AL30" s="15" t="s">
        <v>35</v>
      </c>
      <c r="AM30" s="15" t="s">
        <v>52</v>
      </c>
      <c r="AN30" s="15" t="s">
        <v>49</v>
      </c>
    </row>
    <row r="31" spans="1:40" ht="25.5" customHeight="1" x14ac:dyDescent="0.25">
      <c r="A31" s="102">
        <v>19</v>
      </c>
      <c r="B31" s="42" t="s">
        <v>143</v>
      </c>
      <c r="C31" s="15" t="s">
        <v>142</v>
      </c>
      <c r="D31" s="17" t="s">
        <v>5</v>
      </c>
      <c r="E31" s="149">
        <v>44139</v>
      </c>
      <c r="F31" s="149" t="s">
        <v>105</v>
      </c>
      <c r="G31" s="148"/>
      <c r="H31" s="149">
        <v>44139</v>
      </c>
      <c r="I31" s="150">
        <f t="shared" si="0"/>
        <v>0</v>
      </c>
      <c r="J31" s="145" t="s">
        <v>57</v>
      </c>
      <c r="K31" s="97"/>
      <c r="L31" s="151"/>
      <c r="M31" s="151"/>
      <c r="N31" s="151"/>
      <c r="O31" s="151"/>
      <c r="P31" s="151"/>
      <c r="Q31" s="151"/>
      <c r="R31" s="151"/>
      <c r="S31" s="151"/>
      <c r="T31" s="151"/>
      <c r="U31" s="151"/>
      <c r="V31" s="151"/>
      <c r="W31" s="151"/>
      <c r="X31" s="145"/>
      <c r="Y31" s="145"/>
      <c r="Z31" s="145"/>
      <c r="AA31" s="145"/>
      <c r="AB31" s="145"/>
      <c r="AC31" s="152"/>
      <c r="AD31" s="15"/>
      <c r="AE31" s="15"/>
      <c r="AF31" s="15"/>
      <c r="AG31" s="15"/>
      <c r="AH31" s="102"/>
      <c r="AI31" s="15"/>
      <c r="AJ31" s="15"/>
      <c r="AK31" s="15" t="s">
        <v>44</v>
      </c>
      <c r="AL31" s="15" t="s">
        <v>35</v>
      </c>
      <c r="AM31" s="15" t="s">
        <v>52</v>
      </c>
      <c r="AN31" s="15" t="s">
        <v>49</v>
      </c>
    </row>
    <row r="32" spans="1:40" ht="25.5" customHeight="1" x14ac:dyDescent="0.25">
      <c r="A32" s="144">
        <v>20</v>
      </c>
      <c r="B32" s="42" t="s">
        <v>143</v>
      </c>
      <c r="C32" s="15" t="s">
        <v>142</v>
      </c>
      <c r="D32" s="17" t="s">
        <v>5</v>
      </c>
      <c r="E32" s="149">
        <v>44139</v>
      </c>
      <c r="F32" s="149" t="s">
        <v>105</v>
      </c>
      <c r="G32" s="148"/>
      <c r="H32" s="149">
        <v>44139</v>
      </c>
      <c r="I32" s="150">
        <f t="shared" si="0"/>
        <v>0</v>
      </c>
      <c r="J32" s="145" t="s">
        <v>57</v>
      </c>
      <c r="K32" s="97"/>
      <c r="L32" s="151"/>
      <c r="M32" s="151"/>
      <c r="N32" s="151"/>
      <c r="O32" s="151"/>
      <c r="P32" s="151"/>
      <c r="Q32" s="151"/>
      <c r="R32" s="151"/>
      <c r="S32" s="151"/>
      <c r="T32" s="151"/>
      <c r="U32" s="151"/>
      <c r="V32" s="151"/>
      <c r="W32" s="151"/>
      <c r="X32" s="145"/>
      <c r="Y32" s="145"/>
      <c r="Z32" s="145"/>
      <c r="AA32" s="145"/>
      <c r="AB32" s="145"/>
      <c r="AC32" s="152"/>
      <c r="AD32" s="15"/>
      <c r="AE32" s="15"/>
      <c r="AF32" s="15"/>
      <c r="AG32" s="15"/>
      <c r="AH32" s="102"/>
      <c r="AI32" s="15"/>
      <c r="AJ32" s="15"/>
      <c r="AK32" s="15" t="s">
        <v>44</v>
      </c>
      <c r="AL32" s="15" t="s">
        <v>35</v>
      </c>
      <c r="AM32" s="15" t="s">
        <v>53</v>
      </c>
      <c r="AN32" s="15" t="s">
        <v>49</v>
      </c>
    </row>
    <row r="33" spans="1:40" ht="25.5" customHeight="1" x14ac:dyDescent="0.25">
      <c r="A33" s="102">
        <v>21</v>
      </c>
      <c r="B33" s="42" t="s">
        <v>143</v>
      </c>
      <c r="C33" s="15" t="s">
        <v>142</v>
      </c>
      <c r="D33" s="17" t="s">
        <v>5</v>
      </c>
      <c r="E33" s="149">
        <v>44139</v>
      </c>
      <c r="F33" s="149" t="s">
        <v>105</v>
      </c>
      <c r="G33" s="148"/>
      <c r="H33" s="149">
        <v>44139</v>
      </c>
      <c r="I33" s="150">
        <f t="shared" si="0"/>
        <v>0</v>
      </c>
      <c r="J33" s="145" t="s">
        <v>57</v>
      </c>
      <c r="K33" s="97"/>
      <c r="L33" s="151"/>
      <c r="M33" s="151"/>
      <c r="N33" s="151"/>
      <c r="O33" s="151"/>
      <c r="P33" s="151"/>
      <c r="Q33" s="151"/>
      <c r="R33" s="151"/>
      <c r="S33" s="151"/>
      <c r="T33" s="151"/>
      <c r="U33" s="151"/>
      <c r="V33" s="151"/>
      <c r="W33" s="151"/>
      <c r="X33" s="145"/>
      <c r="Y33" s="145"/>
      <c r="Z33" s="145"/>
      <c r="AA33" s="145"/>
      <c r="AB33" s="145"/>
      <c r="AC33" s="152"/>
      <c r="AD33" s="15"/>
      <c r="AE33" s="15"/>
      <c r="AF33" s="15"/>
      <c r="AG33" s="15"/>
      <c r="AH33" s="102"/>
      <c r="AI33" s="15"/>
      <c r="AJ33" s="15"/>
      <c r="AK33" s="15" t="s">
        <v>44</v>
      </c>
      <c r="AL33" s="15" t="s">
        <v>35</v>
      </c>
      <c r="AM33" s="15" t="s">
        <v>52</v>
      </c>
      <c r="AN33" s="15" t="s">
        <v>49</v>
      </c>
    </row>
    <row r="34" spans="1:40" ht="25.5" customHeight="1" x14ac:dyDescent="0.25">
      <c r="A34" s="144">
        <v>22</v>
      </c>
      <c r="B34" s="42" t="s">
        <v>143</v>
      </c>
      <c r="C34" s="15" t="s">
        <v>142</v>
      </c>
      <c r="D34" s="17" t="s">
        <v>5</v>
      </c>
      <c r="E34" s="149">
        <v>44139</v>
      </c>
      <c r="F34" s="149" t="s">
        <v>105</v>
      </c>
      <c r="G34" s="148"/>
      <c r="H34" s="149">
        <v>44139</v>
      </c>
      <c r="I34" s="150">
        <f t="shared" si="0"/>
        <v>0</v>
      </c>
      <c r="J34" s="145" t="s">
        <v>57</v>
      </c>
      <c r="K34" s="97"/>
      <c r="L34" s="151"/>
      <c r="M34" s="151"/>
      <c r="N34" s="151"/>
      <c r="O34" s="151"/>
      <c r="P34" s="151"/>
      <c r="Q34" s="151"/>
      <c r="R34" s="151"/>
      <c r="S34" s="151"/>
      <c r="T34" s="151"/>
      <c r="U34" s="151"/>
      <c r="V34" s="151"/>
      <c r="W34" s="151"/>
      <c r="X34" s="145"/>
      <c r="Y34" s="145"/>
      <c r="Z34" s="145"/>
      <c r="AA34" s="145"/>
      <c r="AB34" s="145"/>
      <c r="AC34" s="152"/>
      <c r="AD34" s="15"/>
      <c r="AE34" s="15"/>
      <c r="AF34" s="15"/>
      <c r="AG34" s="15"/>
      <c r="AH34" s="102"/>
      <c r="AI34" s="15"/>
      <c r="AJ34" s="15"/>
      <c r="AK34" s="15" t="s">
        <v>44</v>
      </c>
      <c r="AL34" s="15" t="s">
        <v>35</v>
      </c>
      <c r="AM34" s="15" t="s">
        <v>52</v>
      </c>
      <c r="AN34" s="15" t="s">
        <v>49</v>
      </c>
    </row>
    <row r="35" spans="1:40" ht="25.5" customHeight="1" x14ac:dyDescent="0.25">
      <c r="A35" s="102">
        <v>23</v>
      </c>
      <c r="B35" s="42" t="s">
        <v>143</v>
      </c>
      <c r="C35" s="15" t="s">
        <v>142</v>
      </c>
      <c r="D35" s="17" t="s">
        <v>5</v>
      </c>
      <c r="E35" s="149">
        <v>44139</v>
      </c>
      <c r="F35" s="149" t="s">
        <v>105</v>
      </c>
      <c r="G35" s="148"/>
      <c r="H35" s="149">
        <v>44139</v>
      </c>
      <c r="I35" s="150">
        <f t="shared" si="0"/>
        <v>0</v>
      </c>
      <c r="J35" s="145" t="s">
        <v>57</v>
      </c>
      <c r="K35" s="97"/>
      <c r="L35" s="151"/>
      <c r="M35" s="151"/>
      <c r="N35" s="151"/>
      <c r="O35" s="151"/>
      <c r="P35" s="151"/>
      <c r="Q35" s="151"/>
      <c r="R35" s="151"/>
      <c r="S35" s="151"/>
      <c r="T35" s="151"/>
      <c r="U35" s="151"/>
      <c r="V35" s="151"/>
      <c r="W35" s="151"/>
      <c r="X35" s="145"/>
      <c r="Y35" s="145"/>
      <c r="Z35" s="145"/>
      <c r="AA35" s="145"/>
      <c r="AB35" s="145"/>
      <c r="AC35" s="152"/>
      <c r="AD35" s="15"/>
      <c r="AE35" s="15"/>
      <c r="AF35" s="15"/>
      <c r="AG35" s="15"/>
      <c r="AH35" s="102"/>
      <c r="AI35" s="15"/>
      <c r="AJ35" s="15"/>
      <c r="AK35" s="15" t="s">
        <v>44</v>
      </c>
      <c r="AL35" s="15" t="s">
        <v>35</v>
      </c>
      <c r="AM35" s="15" t="s">
        <v>52</v>
      </c>
      <c r="AN35" s="15" t="s">
        <v>49</v>
      </c>
    </row>
    <row r="36" spans="1:40" ht="25.5" customHeight="1" x14ac:dyDescent="0.25">
      <c r="A36" s="144">
        <v>24</v>
      </c>
      <c r="B36" s="42" t="s">
        <v>143</v>
      </c>
      <c r="C36" s="15" t="s">
        <v>142</v>
      </c>
      <c r="D36" s="17" t="s">
        <v>5</v>
      </c>
      <c r="E36" s="149">
        <v>44139</v>
      </c>
      <c r="F36" s="149" t="s">
        <v>105</v>
      </c>
      <c r="G36" s="148"/>
      <c r="H36" s="149">
        <v>44139</v>
      </c>
      <c r="I36" s="150">
        <f t="shared" si="0"/>
        <v>0</v>
      </c>
      <c r="J36" s="145" t="s">
        <v>57</v>
      </c>
      <c r="K36" s="97"/>
      <c r="L36" s="151"/>
      <c r="M36" s="151"/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45"/>
      <c r="Y36" s="145"/>
      <c r="Z36" s="145"/>
      <c r="AA36" s="145"/>
      <c r="AB36" s="145"/>
      <c r="AC36" s="152"/>
      <c r="AD36" s="15"/>
      <c r="AE36" s="15"/>
      <c r="AF36" s="15"/>
      <c r="AG36" s="15"/>
      <c r="AH36" s="102"/>
      <c r="AI36" s="15"/>
      <c r="AJ36" s="15"/>
      <c r="AK36" s="15" t="s">
        <v>44</v>
      </c>
      <c r="AL36" s="15" t="s">
        <v>35</v>
      </c>
      <c r="AM36" s="15" t="s">
        <v>52</v>
      </c>
      <c r="AN36" s="15" t="s">
        <v>49</v>
      </c>
    </row>
    <row r="37" spans="1:40" ht="25.5" customHeight="1" x14ac:dyDescent="0.25">
      <c r="A37" s="102">
        <v>25</v>
      </c>
      <c r="B37" s="42" t="s">
        <v>143</v>
      </c>
      <c r="C37" s="15" t="s">
        <v>142</v>
      </c>
      <c r="D37" s="17" t="s">
        <v>5</v>
      </c>
      <c r="E37" s="149">
        <v>44139</v>
      </c>
      <c r="F37" s="149" t="s">
        <v>105</v>
      </c>
      <c r="G37" s="148"/>
      <c r="H37" s="149">
        <v>44139</v>
      </c>
      <c r="I37" s="150">
        <f t="shared" si="0"/>
        <v>0</v>
      </c>
      <c r="J37" s="145" t="s">
        <v>57</v>
      </c>
      <c r="K37" s="97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1"/>
      <c r="W37" s="151"/>
      <c r="X37" s="145"/>
      <c r="Y37" s="145"/>
      <c r="Z37" s="145"/>
      <c r="AA37" s="145"/>
      <c r="AB37" s="145"/>
      <c r="AC37" s="152"/>
      <c r="AD37" s="15"/>
      <c r="AE37" s="15"/>
      <c r="AF37" s="15"/>
      <c r="AG37" s="15"/>
      <c r="AH37" s="102"/>
      <c r="AI37" s="15"/>
      <c r="AJ37" s="15"/>
      <c r="AK37" s="15" t="s">
        <v>44</v>
      </c>
      <c r="AL37" s="15" t="s">
        <v>35</v>
      </c>
      <c r="AM37" s="15" t="s">
        <v>52</v>
      </c>
      <c r="AN37" s="15" t="s">
        <v>49</v>
      </c>
    </row>
    <row r="38" spans="1:40" ht="25.5" customHeight="1" x14ac:dyDescent="0.25">
      <c r="A38" s="144">
        <v>26</v>
      </c>
      <c r="B38" s="42" t="s">
        <v>143</v>
      </c>
      <c r="C38" s="15" t="s">
        <v>142</v>
      </c>
      <c r="D38" s="17" t="s">
        <v>5</v>
      </c>
      <c r="E38" s="149">
        <v>44139</v>
      </c>
      <c r="F38" s="149" t="s">
        <v>105</v>
      </c>
      <c r="G38" s="148"/>
      <c r="H38" s="149">
        <v>44139</v>
      </c>
      <c r="I38" s="150">
        <f t="shared" si="0"/>
        <v>0</v>
      </c>
      <c r="J38" s="145" t="s">
        <v>57</v>
      </c>
      <c r="K38" s="97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45"/>
      <c r="Y38" s="145"/>
      <c r="Z38" s="145"/>
      <c r="AA38" s="145"/>
      <c r="AB38" s="145"/>
      <c r="AC38" s="152"/>
      <c r="AD38" s="15"/>
      <c r="AE38" s="15"/>
      <c r="AF38" s="15"/>
      <c r="AG38" s="15"/>
      <c r="AH38" s="102"/>
      <c r="AI38" s="15"/>
      <c r="AJ38" s="15"/>
      <c r="AK38" s="15" t="s">
        <v>44</v>
      </c>
      <c r="AL38" s="15" t="s">
        <v>32</v>
      </c>
      <c r="AM38" s="15" t="s">
        <v>52</v>
      </c>
      <c r="AN38" s="15" t="s">
        <v>49</v>
      </c>
    </row>
    <row r="39" spans="1:40" ht="25.5" customHeight="1" x14ac:dyDescent="0.25">
      <c r="A39" s="102">
        <v>27</v>
      </c>
      <c r="B39" s="42" t="s">
        <v>143</v>
      </c>
      <c r="C39" s="15" t="s">
        <v>142</v>
      </c>
      <c r="D39" s="17" t="s">
        <v>5</v>
      </c>
      <c r="E39" s="149">
        <v>44139</v>
      </c>
      <c r="F39" s="149" t="s">
        <v>105</v>
      </c>
      <c r="G39" s="148"/>
      <c r="H39" s="149">
        <v>44139</v>
      </c>
      <c r="I39" s="150">
        <f t="shared" si="0"/>
        <v>0</v>
      </c>
      <c r="J39" s="145" t="s">
        <v>57</v>
      </c>
      <c r="K39" s="97"/>
      <c r="L39" s="151"/>
      <c r="M39" s="151"/>
      <c r="N39" s="151"/>
      <c r="O39" s="151"/>
      <c r="P39" s="151"/>
      <c r="Q39" s="151"/>
      <c r="R39" s="151"/>
      <c r="S39" s="151"/>
      <c r="T39" s="151"/>
      <c r="U39" s="151"/>
      <c r="V39" s="151"/>
      <c r="W39" s="151"/>
      <c r="X39" s="145"/>
      <c r="Y39" s="145"/>
      <c r="Z39" s="145"/>
      <c r="AA39" s="145"/>
      <c r="AB39" s="145"/>
      <c r="AC39" s="152"/>
      <c r="AD39" s="15"/>
      <c r="AE39" s="15"/>
      <c r="AF39" s="15"/>
      <c r="AG39" s="15"/>
      <c r="AH39" s="102"/>
      <c r="AI39" s="15"/>
      <c r="AJ39" s="15"/>
      <c r="AK39" s="15" t="s">
        <v>44</v>
      </c>
      <c r="AL39" s="15" t="s">
        <v>32</v>
      </c>
      <c r="AM39" s="15" t="s">
        <v>52</v>
      </c>
      <c r="AN39" s="15" t="s">
        <v>49</v>
      </c>
    </row>
    <row r="40" spans="1:40" ht="25.5" customHeight="1" x14ac:dyDescent="0.25">
      <c r="A40" s="144">
        <v>28</v>
      </c>
      <c r="B40" s="42" t="s">
        <v>143</v>
      </c>
      <c r="C40" s="15" t="s">
        <v>142</v>
      </c>
      <c r="D40" s="17" t="s">
        <v>5</v>
      </c>
      <c r="E40" s="149">
        <v>44139</v>
      </c>
      <c r="F40" s="149" t="s">
        <v>105</v>
      </c>
      <c r="G40" s="148"/>
      <c r="H40" s="149">
        <v>44139</v>
      </c>
      <c r="I40" s="150">
        <f t="shared" si="0"/>
        <v>0</v>
      </c>
      <c r="J40" s="145" t="s">
        <v>57</v>
      </c>
      <c r="K40" s="97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45"/>
      <c r="Y40" s="145"/>
      <c r="Z40" s="145"/>
      <c r="AA40" s="145"/>
      <c r="AB40" s="145"/>
      <c r="AC40" s="152"/>
      <c r="AD40" s="15"/>
      <c r="AE40" s="15"/>
      <c r="AF40" s="15"/>
      <c r="AG40" s="15"/>
      <c r="AH40" s="102"/>
      <c r="AI40" s="15"/>
      <c r="AJ40" s="15"/>
      <c r="AK40" s="15" t="s">
        <v>44</v>
      </c>
      <c r="AL40" s="15" t="s">
        <v>32</v>
      </c>
      <c r="AM40" s="15" t="s">
        <v>52</v>
      </c>
      <c r="AN40" s="15" t="s">
        <v>49</v>
      </c>
    </row>
    <row r="41" spans="1:40" ht="25.5" customHeight="1" x14ac:dyDescent="0.25">
      <c r="A41" s="102">
        <v>29</v>
      </c>
      <c r="B41" s="42" t="s">
        <v>143</v>
      </c>
      <c r="C41" s="15" t="s">
        <v>142</v>
      </c>
      <c r="D41" s="17" t="s">
        <v>5</v>
      </c>
      <c r="E41" s="149">
        <v>44139</v>
      </c>
      <c r="F41" s="149" t="s">
        <v>105</v>
      </c>
      <c r="G41" s="148"/>
      <c r="H41" s="149">
        <v>44139</v>
      </c>
      <c r="I41" s="150">
        <f t="shared" si="0"/>
        <v>0</v>
      </c>
      <c r="J41" s="145" t="s">
        <v>57</v>
      </c>
      <c r="K41" s="97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151"/>
      <c r="X41" s="145"/>
      <c r="Y41" s="145"/>
      <c r="Z41" s="145"/>
      <c r="AA41" s="145"/>
      <c r="AB41" s="145"/>
      <c r="AC41" s="152"/>
      <c r="AD41" s="15"/>
      <c r="AE41" s="15"/>
      <c r="AF41" s="15"/>
      <c r="AG41" s="15"/>
      <c r="AH41" s="102"/>
      <c r="AI41" s="15"/>
      <c r="AJ41" s="15"/>
      <c r="AK41" s="15" t="s">
        <v>44</v>
      </c>
      <c r="AL41" s="15" t="s">
        <v>32</v>
      </c>
      <c r="AM41" s="15" t="s">
        <v>52</v>
      </c>
      <c r="AN41" s="15" t="s">
        <v>49</v>
      </c>
    </row>
    <row r="42" spans="1:40" ht="25.5" customHeight="1" x14ac:dyDescent="0.25">
      <c r="A42" s="144">
        <v>30</v>
      </c>
      <c r="B42" s="15">
        <v>2025984</v>
      </c>
      <c r="C42" s="15" t="s">
        <v>142</v>
      </c>
      <c r="D42" s="17" t="s">
        <v>5</v>
      </c>
      <c r="E42" s="149">
        <v>44140</v>
      </c>
      <c r="F42" s="149" t="s">
        <v>62</v>
      </c>
      <c r="G42" s="148"/>
      <c r="H42" s="149">
        <v>44146</v>
      </c>
      <c r="I42" s="150">
        <f t="shared" si="0"/>
        <v>6</v>
      </c>
      <c r="J42" s="145" t="s">
        <v>57</v>
      </c>
      <c r="K42" s="97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45"/>
      <c r="Y42" s="145"/>
      <c r="Z42" s="145"/>
      <c r="AA42" s="145"/>
      <c r="AB42" s="145"/>
      <c r="AC42" s="152"/>
      <c r="AD42" s="15"/>
      <c r="AE42" s="15"/>
      <c r="AF42" s="15"/>
      <c r="AG42" s="15"/>
      <c r="AH42" s="102"/>
      <c r="AI42" s="15"/>
      <c r="AJ42" s="15"/>
      <c r="AK42" s="15" t="s">
        <v>44</v>
      </c>
      <c r="AL42" s="15" t="s">
        <v>36</v>
      </c>
      <c r="AM42" s="15" t="s">
        <v>52</v>
      </c>
      <c r="AN42" s="15" t="s">
        <v>50</v>
      </c>
    </row>
    <row r="43" spans="1:40" ht="25.5" customHeight="1" x14ac:dyDescent="0.25">
      <c r="A43" s="102">
        <v>31</v>
      </c>
      <c r="B43" s="42" t="s">
        <v>143</v>
      </c>
      <c r="C43" s="15" t="s">
        <v>142</v>
      </c>
      <c r="D43" s="17" t="s">
        <v>5</v>
      </c>
      <c r="E43" s="149">
        <v>44140</v>
      </c>
      <c r="F43" s="149" t="s">
        <v>105</v>
      </c>
      <c r="G43" s="148"/>
      <c r="H43" s="149">
        <v>44140</v>
      </c>
      <c r="I43" s="150">
        <f t="shared" si="0"/>
        <v>0</v>
      </c>
      <c r="J43" s="145" t="s">
        <v>57</v>
      </c>
      <c r="K43" s="97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45"/>
      <c r="Y43" s="145"/>
      <c r="Z43" s="145"/>
      <c r="AA43" s="145"/>
      <c r="AB43" s="145"/>
      <c r="AC43" s="152"/>
      <c r="AD43" s="15"/>
      <c r="AE43" s="15"/>
      <c r="AF43" s="15"/>
      <c r="AG43" s="15"/>
      <c r="AH43" s="102"/>
      <c r="AI43" s="15"/>
      <c r="AJ43" s="15"/>
      <c r="AK43" s="15" t="s">
        <v>44</v>
      </c>
      <c r="AL43" s="15" t="s">
        <v>34</v>
      </c>
      <c r="AM43" s="15" t="s">
        <v>52</v>
      </c>
      <c r="AN43" s="15" t="s">
        <v>49</v>
      </c>
    </row>
    <row r="44" spans="1:40" ht="25.5" customHeight="1" x14ac:dyDescent="0.25">
      <c r="A44" s="144">
        <v>32</v>
      </c>
      <c r="B44" s="42" t="s">
        <v>143</v>
      </c>
      <c r="C44" s="15" t="s">
        <v>142</v>
      </c>
      <c r="D44" s="17" t="s">
        <v>5</v>
      </c>
      <c r="E44" s="149">
        <v>44140</v>
      </c>
      <c r="F44" s="149" t="s">
        <v>105</v>
      </c>
      <c r="G44" s="148"/>
      <c r="H44" s="149">
        <v>44140</v>
      </c>
      <c r="I44" s="150">
        <f t="shared" si="0"/>
        <v>0</v>
      </c>
      <c r="J44" s="145" t="s">
        <v>57</v>
      </c>
      <c r="K44" s="97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45"/>
      <c r="Y44" s="145"/>
      <c r="Z44" s="145"/>
      <c r="AA44" s="145"/>
      <c r="AB44" s="145"/>
      <c r="AC44" s="152"/>
      <c r="AD44" s="15"/>
      <c r="AE44" s="15"/>
      <c r="AF44" s="15"/>
      <c r="AG44" s="15"/>
      <c r="AH44" s="102"/>
      <c r="AI44" s="15"/>
      <c r="AJ44" s="15"/>
      <c r="AK44" s="15" t="s">
        <v>44</v>
      </c>
      <c r="AL44" s="15" t="s">
        <v>34</v>
      </c>
      <c r="AM44" s="15" t="s">
        <v>52</v>
      </c>
      <c r="AN44" s="15" t="s">
        <v>49</v>
      </c>
    </row>
    <row r="45" spans="1:40" ht="25.5" customHeight="1" x14ac:dyDescent="0.25">
      <c r="A45" s="102">
        <v>33</v>
      </c>
      <c r="B45" s="42" t="s">
        <v>143</v>
      </c>
      <c r="C45" s="15" t="s">
        <v>142</v>
      </c>
      <c r="D45" s="17" t="s">
        <v>5</v>
      </c>
      <c r="E45" s="149">
        <v>44140</v>
      </c>
      <c r="F45" s="149" t="s">
        <v>105</v>
      </c>
      <c r="G45" s="148"/>
      <c r="H45" s="149">
        <v>44140</v>
      </c>
      <c r="I45" s="150">
        <f t="shared" si="0"/>
        <v>0</v>
      </c>
      <c r="J45" s="145" t="s">
        <v>57</v>
      </c>
      <c r="K45" s="97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45"/>
      <c r="Y45" s="145"/>
      <c r="Z45" s="145"/>
      <c r="AA45" s="145"/>
      <c r="AB45" s="145"/>
      <c r="AC45" s="152"/>
      <c r="AD45" s="15"/>
      <c r="AE45" s="15"/>
      <c r="AF45" s="15"/>
      <c r="AG45" s="15"/>
      <c r="AH45" s="102"/>
      <c r="AI45" s="15"/>
      <c r="AJ45" s="15"/>
      <c r="AK45" s="15" t="s">
        <v>44</v>
      </c>
      <c r="AL45" s="15" t="s">
        <v>34</v>
      </c>
      <c r="AM45" s="15" t="s">
        <v>52</v>
      </c>
      <c r="AN45" s="15" t="s">
        <v>49</v>
      </c>
    </row>
    <row r="46" spans="1:40" ht="25.5" customHeight="1" x14ac:dyDescent="0.25">
      <c r="A46" s="144">
        <v>34</v>
      </c>
      <c r="B46" s="42" t="s">
        <v>143</v>
      </c>
      <c r="C46" s="15" t="s">
        <v>142</v>
      </c>
      <c r="D46" s="17" t="s">
        <v>5</v>
      </c>
      <c r="E46" s="149">
        <v>44140</v>
      </c>
      <c r="F46" s="149" t="s">
        <v>105</v>
      </c>
      <c r="G46" s="148"/>
      <c r="H46" s="149">
        <v>44140</v>
      </c>
      <c r="I46" s="150">
        <f t="shared" si="0"/>
        <v>0</v>
      </c>
      <c r="J46" s="145" t="s">
        <v>57</v>
      </c>
      <c r="K46" s="97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45"/>
      <c r="Y46" s="145"/>
      <c r="Z46" s="145"/>
      <c r="AA46" s="145"/>
      <c r="AB46" s="145"/>
      <c r="AC46" s="152"/>
      <c r="AD46" s="15"/>
      <c r="AE46" s="15"/>
      <c r="AF46" s="15"/>
      <c r="AG46" s="15"/>
      <c r="AH46" s="102"/>
      <c r="AI46" s="15"/>
      <c r="AJ46" s="15"/>
      <c r="AK46" s="15" t="s">
        <v>44</v>
      </c>
      <c r="AL46" s="15" t="s">
        <v>34</v>
      </c>
      <c r="AM46" s="15" t="s">
        <v>52</v>
      </c>
      <c r="AN46" s="15" t="s">
        <v>49</v>
      </c>
    </row>
    <row r="47" spans="1:40" ht="25.5" customHeight="1" x14ac:dyDescent="0.25">
      <c r="A47" s="102">
        <v>35</v>
      </c>
      <c r="B47" s="42" t="s">
        <v>143</v>
      </c>
      <c r="C47" s="15" t="s">
        <v>142</v>
      </c>
      <c r="D47" s="17" t="s">
        <v>5</v>
      </c>
      <c r="E47" s="149">
        <v>44140</v>
      </c>
      <c r="F47" s="149" t="s">
        <v>105</v>
      </c>
      <c r="G47" s="148"/>
      <c r="H47" s="149">
        <v>44140</v>
      </c>
      <c r="I47" s="150">
        <f t="shared" si="0"/>
        <v>0</v>
      </c>
      <c r="J47" s="145" t="s">
        <v>57</v>
      </c>
      <c r="K47" s="97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45"/>
      <c r="Y47" s="145"/>
      <c r="Z47" s="145"/>
      <c r="AA47" s="145"/>
      <c r="AB47" s="145"/>
      <c r="AC47" s="152"/>
      <c r="AD47" s="15"/>
      <c r="AE47" s="15"/>
      <c r="AF47" s="15"/>
      <c r="AG47" s="15"/>
      <c r="AH47" s="102"/>
      <c r="AI47" s="15"/>
      <c r="AJ47" s="15"/>
      <c r="AK47" s="15" t="s">
        <v>44</v>
      </c>
      <c r="AL47" s="15" t="s">
        <v>34</v>
      </c>
      <c r="AM47" s="15" t="s">
        <v>52</v>
      </c>
      <c r="AN47" s="15" t="s">
        <v>49</v>
      </c>
    </row>
    <row r="48" spans="1:40" ht="25.5" customHeight="1" x14ac:dyDescent="0.25">
      <c r="A48" s="144">
        <v>36</v>
      </c>
      <c r="B48" s="42" t="s">
        <v>143</v>
      </c>
      <c r="C48" s="15" t="s">
        <v>142</v>
      </c>
      <c r="D48" s="17" t="s">
        <v>5</v>
      </c>
      <c r="E48" s="149">
        <v>44140</v>
      </c>
      <c r="F48" s="149" t="s">
        <v>105</v>
      </c>
      <c r="G48" s="148"/>
      <c r="H48" s="149">
        <v>44140</v>
      </c>
      <c r="I48" s="150">
        <f t="shared" si="0"/>
        <v>0</v>
      </c>
      <c r="J48" s="145" t="s">
        <v>57</v>
      </c>
      <c r="K48" s="97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45"/>
      <c r="Y48" s="145"/>
      <c r="Z48" s="145"/>
      <c r="AA48" s="145"/>
      <c r="AB48" s="145"/>
      <c r="AC48" s="152"/>
      <c r="AD48" s="15"/>
      <c r="AE48" s="15"/>
      <c r="AF48" s="15"/>
      <c r="AG48" s="15"/>
      <c r="AH48" s="102"/>
      <c r="AI48" s="15"/>
      <c r="AJ48" s="15"/>
      <c r="AK48" s="15" t="s">
        <v>44</v>
      </c>
      <c r="AL48" s="15" t="s">
        <v>34</v>
      </c>
      <c r="AM48" s="15" t="s">
        <v>52</v>
      </c>
      <c r="AN48" s="15" t="s">
        <v>49</v>
      </c>
    </row>
    <row r="49" spans="1:40" ht="25.5" customHeight="1" x14ac:dyDescent="0.25">
      <c r="A49" s="102">
        <v>37</v>
      </c>
      <c r="B49" s="42" t="s">
        <v>143</v>
      </c>
      <c r="C49" s="15" t="s">
        <v>142</v>
      </c>
      <c r="D49" s="17" t="s">
        <v>5</v>
      </c>
      <c r="E49" s="149">
        <v>44140</v>
      </c>
      <c r="F49" s="149" t="s">
        <v>105</v>
      </c>
      <c r="G49" s="148"/>
      <c r="H49" s="149">
        <v>44140</v>
      </c>
      <c r="I49" s="150">
        <f t="shared" si="0"/>
        <v>0</v>
      </c>
      <c r="J49" s="145" t="s">
        <v>57</v>
      </c>
      <c r="K49" s="97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45"/>
      <c r="Y49" s="145"/>
      <c r="Z49" s="145"/>
      <c r="AA49" s="145"/>
      <c r="AB49" s="145"/>
      <c r="AC49" s="152"/>
      <c r="AD49" s="15"/>
      <c r="AE49" s="15"/>
      <c r="AF49" s="15"/>
      <c r="AG49" s="15"/>
      <c r="AH49" s="102"/>
      <c r="AI49" s="15"/>
      <c r="AJ49" s="15"/>
      <c r="AK49" s="15" t="s">
        <v>44</v>
      </c>
      <c r="AL49" s="15" t="s">
        <v>35</v>
      </c>
      <c r="AM49" s="15" t="s">
        <v>52</v>
      </c>
      <c r="AN49" s="15" t="s">
        <v>49</v>
      </c>
    </row>
    <row r="50" spans="1:40" ht="25.5" customHeight="1" x14ac:dyDescent="0.25">
      <c r="A50" s="144">
        <v>38</v>
      </c>
      <c r="B50" s="42" t="s">
        <v>143</v>
      </c>
      <c r="C50" s="15" t="s">
        <v>142</v>
      </c>
      <c r="D50" s="17" t="s">
        <v>5</v>
      </c>
      <c r="E50" s="149">
        <v>44140</v>
      </c>
      <c r="F50" s="149" t="s">
        <v>105</v>
      </c>
      <c r="G50" s="148"/>
      <c r="H50" s="149">
        <v>44140</v>
      </c>
      <c r="I50" s="150">
        <f t="shared" si="0"/>
        <v>0</v>
      </c>
      <c r="J50" s="145" t="s">
        <v>57</v>
      </c>
      <c r="K50" s="97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151"/>
      <c r="X50" s="145"/>
      <c r="Y50" s="145"/>
      <c r="Z50" s="145"/>
      <c r="AA50" s="145"/>
      <c r="AB50" s="145"/>
      <c r="AC50" s="152"/>
      <c r="AD50" s="15"/>
      <c r="AE50" s="15"/>
      <c r="AF50" s="15"/>
      <c r="AG50" s="15"/>
      <c r="AH50" s="102"/>
      <c r="AI50" s="15"/>
      <c r="AJ50" s="15"/>
      <c r="AK50" s="15" t="s">
        <v>44</v>
      </c>
      <c r="AL50" s="15" t="s">
        <v>35</v>
      </c>
      <c r="AM50" s="15" t="s">
        <v>52</v>
      </c>
      <c r="AN50" s="15" t="s">
        <v>49</v>
      </c>
    </row>
    <row r="51" spans="1:40" ht="25.5" customHeight="1" x14ac:dyDescent="0.25">
      <c r="A51" s="102">
        <v>39</v>
      </c>
      <c r="B51" s="42" t="s">
        <v>143</v>
      </c>
      <c r="C51" s="15" t="s">
        <v>142</v>
      </c>
      <c r="D51" s="17" t="s">
        <v>5</v>
      </c>
      <c r="E51" s="149">
        <v>44140</v>
      </c>
      <c r="F51" s="149" t="s">
        <v>105</v>
      </c>
      <c r="G51" s="148"/>
      <c r="H51" s="149">
        <v>44140</v>
      </c>
      <c r="I51" s="150">
        <f t="shared" si="0"/>
        <v>0</v>
      </c>
      <c r="J51" s="145" t="s">
        <v>57</v>
      </c>
      <c r="K51" s="97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W51" s="151"/>
      <c r="X51" s="145"/>
      <c r="Y51" s="145"/>
      <c r="Z51" s="145"/>
      <c r="AA51" s="145"/>
      <c r="AB51" s="145"/>
      <c r="AC51" s="152"/>
      <c r="AD51" s="15"/>
      <c r="AE51" s="15"/>
      <c r="AF51" s="15"/>
      <c r="AG51" s="15"/>
      <c r="AH51" s="102"/>
      <c r="AI51" s="15"/>
      <c r="AJ51" s="15"/>
      <c r="AK51" s="15" t="s">
        <v>44</v>
      </c>
      <c r="AL51" s="15" t="s">
        <v>32</v>
      </c>
      <c r="AM51" s="15" t="s">
        <v>52</v>
      </c>
      <c r="AN51" s="15" t="s">
        <v>49</v>
      </c>
    </row>
    <row r="52" spans="1:40" ht="25.5" customHeight="1" x14ac:dyDescent="0.25">
      <c r="A52" s="144">
        <v>40</v>
      </c>
      <c r="B52" s="42" t="s">
        <v>143</v>
      </c>
      <c r="C52" s="15" t="s">
        <v>142</v>
      </c>
      <c r="D52" s="17" t="s">
        <v>5</v>
      </c>
      <c r="E52" s="149">
        <v>44140</v>
      </c>
      <c r="F52" s="149" t="s">
        <v>105</v>
      </c>
      <c r="G52" s="148"/>
      <c r="H52" s="149">
        <v>44140</v>
      </c>
      <c r="I52" s="150">
        <f t="shared" si="0"/>
        <v>0</v>
      </c>
      <c r="J52" s="145" t="s">
        <v>57</v>
      </c>
      <c r="K52" s="97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1"/>
      <c r="X52" s="145"/>
      <c r="Y52" s="145"/>
      <c r="Z52" s="145"/>
      <c r="AA52" s="145"/>
      <c r="AB52" s="145"/>
      <c r="AC52" s="152"/>
      <c r="AD52" s="15"/>
      <c r="AE52" s="15"/>
      <c r="AF52" s="15"/>
      <c r="AG52" s="15"/>
      <c r="AH52" s="102"/>
      <c r="AI52" s="15"/>
      <c r="AJ52" s="15"/>
      <c r="AK52" s="15" t="s">
        <v>44</v>
      </c>
      <c r="AL52" s="15" t="s">
        <v>32</v>
      </c>
      <c r="AM52" s="15" t="s">
        <v>52</v>
      </c>
      <c r="AN52" s="15" t="s">
        <v>49</v>
      </c>
    </row>
    <row r="53" spans="1:40" ht="25.5" customHeight="1" x14ac:dyDescent="0.25">
      <c r="A53" s="102">
        <v>41</v>
      </c>
      <c r="B53" s="42" t="s">
        <v>143</v>
      </c>
      <c r="C53" s="15" t="s">
        <v>142</v>
      </c>
      <c r="D53" s="17" t="s">
        <v>5</v>
      </c>
      <c r="E53" s="149">
        <v>44140</v>
      </c>
      <c r="F53" s="149" t="s">
        <v>105</v>
      </c>
      <c r="G53" s="148"/>
      <c r="H53" s="149">
        <v>44140</v>
      </c>
      <c r="I53" s="150">
        <f t="shared" si="0"/>
        <v>0</v>
      </c>
      <c r="J53" s="145" t="s">
        <v>57</v>
      </c>
      <c r="K53" s="97"/>
      <c r="L53" s="151"/>
      <c r="M53" s="151"/>
      <c r="N53" s="151"/>
      <c r="O53" s="151"/>
      <c r="P53" s="151"/>
      <c r="Q53" s="151"/>
      <c r="R53" s="151"/>
      <c r="S53" s="151"/>
      <c r="T53" s="151"/>
      <c r="U53" s="151"/>
      <c r="V53" s="151"/>
      <c r="W53" s="151"/>
      <c r="X53" s="145"/>
      <c r="Y53" s="145"/>
      <c r="Z53" s="145"/>
      <c r="AA53" s="145"/>
      <c r="AB53" s="145"/>
      <c r="AC53" s="152"/>
      <c r="AD53" s="15"/>
      <c r="AE53" s="15"/>
      <c r="AF53" s="15"/>
      <c r="AG53" s="15"/>
      <c r="AH53" s="102"/>
      <c r="AI53" s="15"/>
      <c r="AJ53" s="15"/>
      <c r="AK53" s="15" t="s">
        <v>44</v>
      </c>
      <c r="AL53" s="15" t="s">
        <v>32</v>
      </c>
      <c r="AM53" s="15" t="s">
        <v>52</v>
      </c>
      <c r="AN53" s="15" t="s">
        <v>49</v>
      </c>
    </row>
    <row r="54" spans="1:40" ht="25.5" customHeight="1" x14ac:dyDescent="0.25">
      <c r="A54" s="144">
        <v>42</v>
      </c>
      <c r="B54" s="42" t="s">
        <v>143</v>
      </c>
      <c r="C54" s="15" t="s">
        <v>142</v>
      </c>
      <c r="D54" s="17" t="s">
        <v>5</v>
      </c>
      <c r="E54" s="149">
        <v>44140</v>
      </c>
      <c r="F54" s="149" t="s">
        <v>105</v>
      </c>
      <c r="G54" s="148"/>
      <c r="H54" s="149">
        <v>44140</v>
      </c>
      <c r="I54" s="150">
        <f t="shared" si="0"/>
        <v>0</v>
      </c>
      <c r="J54" s="145" t="s">
        <v>57</v>
      </c>
      <c r="K54" s="97"/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W54" s="151"/>
      <c r="X54" s="145"/>
      <c r="Y54" s="145"/>
      <c r="Z54" s="145"/>
      <c r="AA54" s="145"/>
      <c r="AB54" s="145"/>
      <c r="AC54" s="152"/>
      <c r="AD54" s="15"/>
      <c r="AE54" s="15"/>
      <c r="AF54" s="15"/>
      <c r="AG54" s="15"/>
      <c r="AH54" s="102"/>
      <c r="AI54" s="15"/>
      <c r="AJ54" s="15"/>
      <c r="AK54" s="15" t="s">
        <v>44</v>
      </c>
      <c r="AL54" s="15" t="s">
        <v>32</v>
      </c>
      <c r="AM54" s="15" t="s">
        <v>52</v>
      </c>
      <c r="AN54" s="15" t="s">
        <v>51</v>
      </c>
    </row>
    <row r="55" spans="1:40" ht="25.5" customHeight="1" x14ac:dyDescent="0.25">
      <c r="A55" s="102">
        <v>43</v>
      </c>
      <c r="B55" s="42">
        <v>2025985</v>
      </c>
      <c r="C55" s="15" t="s">
        <v>8</v>
      </c>
      <c r="D55" s="17" t="s">
        <v>6</v>
      </c>
      <c r="E55" s="149">
        <v>44141</v>
      </c>
      <c r="F55" s="149" t="s">
        <v>87</v>
      </c>
      <c r="G55" s="148"/>
      <c r="H55" s="149"/>
      <c r="I55" s="150" t="str">
        <f t="shared" si="0"/>
        <v/>
      </c>
      <c r="J55" s="145" t="s">
        <v>56</v>
      </c>
      <c r="K55" s="27">
        <v>44158</v>
      </c>
      <c r="L55" s="151"/>
      <c r="M55" s="151"/>
      <c r="N55" s="151"/>
      <c r="O55" s="151"/>
      <c r="P55" s="151"/>
      <c r="Q55" s="151"/>
      <c r="R55" s="151"/>
      <c r="S55" s="151"/>
      <c r="T55" s="151"/>
      <c r="U55" s="151"/>
      <c r="V55" s="151"/>
      <c r="W55" s="151"/>
      <c r="X55" s="145"/>
      <c r="Y55" s="145"/>
      <c r="Z55" s="145"/>
      <c r="AA55" s="145"/>
      <c r="AB55" s="145"/>
      <c r="AC55" s="152"/>
      <c r="AD55" s="15"/>
      <c r="AE55" s="15"/>
      <c r="AF55" s="15"/>
      <c r="AG55" s="15"/>
      <c r="AH55" s="102"/>
      <c r="AI55" s="15"/>
      <c r="AJ55" s="15"/>
      <c r="AK55" s="15" t="s">
        <v>41</v>
      </c>
      <c r="AL55" s="15" t="s">
        <v>36</v>
      </c>
      <c r="AM55" s="15" t="s">
        <v>53</v>
      </c>
      <c r="AN55" s="15" t="s">
        <v>49</v>
      </c>
    </row>
    <row r="56" spans="1:40" ht="25.5" customHeight="1" x14ac:dyDescent="0.25">
      <c r="A56" s="144">
        <v>44</v>
      </c>
      <c r="B56" s="42" t="s">
        <v>143</v>
      </c>
      <c r="C56" s="15" t="s">
        <v>142</v>
      </c>
      <c r="D56" s="17" t="s">
        <v>5</v>
      </c>
      <c r="E56" s="149">
        <v>44141</v>
      </c>
      <c r="F56" s="149" t="s">
        <v>105</v>
      </c>
      <c r="G56" s="148"/>
      <c r="H56" s="149">
        <v>44141</v>
      </c>
      <c r="I56" s="150">
        <f t="shared" si="0"/>
        <v>0</v>
      </c>
      <c r="J56" s="145" t="s">
        <v>57</v>
      </c>
      <c r="K56" s="154"/>
      <c r="L56" s="151"/>
      <c r="M56" s="151"/>
      <c r="N56" s="151"/>
      <c r="O56" s="151"/>
      <c r="P56" s="151"/>
      <c r="Q56" s="151"/>
      <c r="R56" s="151"/>
      <c r="S56" s="151"/>
      <c r="T56" s="151"/>
      <c r="U56" s="151"/>
      <c r="V56" s="151"/>
      <c r="W56" s="151"/>
      <c r="X56" s="145"/>
      <c r="Y56" s="145"/>
      <c r="Z56" s="145"/>
      <c r="AA56" s="145"/>
      <c r="AB56" s="145"/>
      <c r="AC56" s="152"/>
      <c r="AD56" s="15"/>
      <c r="AE56" s="15"/>
      <c r="AF56" s="15"/>
      <c r="AG56" s="15"/>
      <c r="AH56" s="102"/>
      <c r="AI56" s="15"/>
      <c r="AJ56" s="15"/>
      <c r="AK56" s="15" t="s">
        <v>44</v>
      </c>
      <c r="AL56" s="15" t="s">
        <v>35</v>
      </c>
      <c r="AM56" s="15" t="s">
        <v>52</v>
      </c>
      <c r="AN56" s="15" t="s">
        <v>49</v>
      </c>
    </row>
    <row r="57" spans="1:40" ht="25.5" customHeight="1" x14ac:dyDescent="0.25">
      <c r="A57" s="102">
        <v>45</v>
      </c>
      <c r="B57" s="42" t="s">
        <v>143</v>
      </c>
      <c r="C57" s="15" t="s">
        <v>142</v>
      </c>
      <c r="D57" s="17" t="s">
        <v>5</v>
      </c>
      <c r="E57" s="149">
        <v>44141</v>
      </c>
      <c r="F57" s="149"/>
      <c r="G57" s="148" t="s">
        <v>106</v>
      </c>
      <c r="H57" s="155">
        <v>44144</v>
      </c>
      <c r="I57" s="150">
        <f t="shared" si="0"/>
        <v>3</v>
      </c>
      <c r="J57" s="145" t="s">
        <v>57</v>
      </c>
      <c r="K57" s="27"/>
      <c r="L57" s="151"/>
      <c r="M57" s="151"/>
      <c r="N57" s="151"/>
      <c r="O57" s="151"/>
      <c r="P57" s="151"/>
      <c r="Q57" s="151"/>
      <c r="R57" s="151"/>
      <c r="S57" s="151"/>
      <c r="T57" s="151"/>
      <c r="U57" s="151"/>
      <c r="V57" s="151"/>
      <c r="W57" s="151"/>
      <c r="X57" s="145"/>
      <c r="Y57" s="145"/>
      <c r="Z57" s="145"/>
      <c r="AA57" s="145"/>
      <c r="AB57" s="145"/>
      <c r="AC57" s="152"/>
      <c r="AD57" s="15"/>
      <c r="AE57" s="15"/>
      <c r="AF57" s="15"/>
      <c r="AG57" s="15"/>
      <c r="AH57" s="102"/>
      <c r="AI57" s="15"/>
      <c r="AJ57" s="15"/>
      <c r="AK57" s="15" t="s">
        <v>44</v>
      </c>
      <c r="AL57" s="15" t="s">
        <v>34</v>
      </c>
      <c r="AM57" s="15" t="s">
        <v>52</v>
      </c>
      <c r="AN57" s="15" t="s">
        <v>51</v>
      </c>
    </row>
    <row r="58" spans="1:40" ht="25.5" customHeight="1" x14ac:dyDescent="0.25">
      <c r="A58" s="144">
        <v>46</v>
      </c>
      <c r="B58" s="42" t="s">
        <v>143</v>
      </c>
      <c r="C58" s="15" t="s">
        <v>8</v>
      </c>
      <c r="D58" s="17" t="s">
        <v>5</v>
      </c>
      <c r="E58" s="149">
        <v>44141</v>
      </c>
      <c r="F58" s="149" t="s">
        <v>62</v>
      </c>
      <c r="G58" s="148"/>
      <c r="H58" s="149"/>
      <c r="I58" s="150" t="str">
        <f t="shared" si="0"/>
        <v/>
      </c>
      <c r="J58" s="145" t="s">
        <v>56</v>
      </c>
      <c r="K58" s="27">
        <v>44158</v>
      </c>
      <c r="L58" s="151"/>
      <c r="M58" s="151"/>
      <c r="N58" s="151"/>
      <c r="O58" s="151"/>
      <c r="P58" s="151"/>
      <c r="Q58" s="151"/>
      <c r="R58" s="151"/>
      <c r="S58" s="151"/>
      <c r="T58" s="151"/>
      <c r="U58" s="151"/>
      <c r="V58" s="151"/>
      <c r="W58" s="151"/>
      <c r="X58" s="145"/>
      <c r="Y58" s="145"/>
      <c r="Z58" s="145"/>
      <c r="AA58" s="145"/>
      <c r="AB58" s="145"/>
      <c r="AC58" s="152"/>
      <c r="AD58" s="15"/>
      <c r="AE58" s="15"/>
      <c r="AF58" s="15"/>
      <c r="AG58" s="15"/>
      <c r="AH58" s="102"/>
      <c r="AI58" s="15"/>
      <c r="AJ58" s="15"/>
      <c r="AK58" s="15" t="s">
        <v>44</v>
      </c>
      <c r="AL58" s="15" t="s">
        <v>34</v>
      </c>
      <c r="AM58" s="15" t="s">
        <v>52</v>
      </c>
      <c r="AN58" s="15" t="s">
        <v>51</v>
      </c>
    </row>
    <row r="59" spans="1:40" ht="25.5" customHeight="1" x14ac:dyDescent="0.25">
      <c r="A59" s="102">
        <v>47</v>
      </c>
      <c r="B59" s="42" t="s">
        <v>143</v>
      </c>
      <c r="C59" s="15" t="s">
        <v>142</v>
      </c>
      <c r="D59" s="17" t="s">
        <v>5</v>
      </c>
      <c r="E59" s="149">
        <v>44141</v>
      </c>
      <c r="F59" s="149" t="s">
        <v>62</v>
      </c>
      <c r="G59" s="148"/>
      <c r="H59" s="149">
        <v>44149</v>
      </c>
      <c r="I59" s="150">
        <f t="shared" si="0"/>
        <v>8</v>
      </c>
      <c r="J59" s="145" t="s">
        <v>57</v>
      </c>
      <c r="K59" s="27"/>
      <c r="L59" s="151"/>
      <c r="M59" s="151"/>
      <c r="N59" s="151"/>
      <c r="O59" s="151"/>
      <c r="P59" s="151"/>
      <c r="Q59" s="151"/>
      <c r="R59" s="151"/>
      <c r="S59" s="151"/>
      <c r="T59" s="151"/>
      <c r="U59" s="151"/>
      <c r="V59" s="151"/>
      <c r="W59" s="151"/>
      <c r="X59" s="145"/>
      <c r="Y59" s="145"/>
      <c r="Z59" s="145"/>
      <c r="AA59" s="145"/>
      <c r="AB59" s="145"/>
      <c r="AC59" s="152"/>
      <c r="AD59" s="15"/>
      <c r="AE59" s="15"/>
      <c r="AF59" s="15"/>
      <c r="AG59" s="15"/>
      <c r="AH59" s="102"/>
      <c r="AI59" s="15"/>
      <c r="AJ59" s="15"/>
      <c r="AK59" s="15" t="s">
        <v>44</v>
      </c>
      <c r="AL59" s="15" t="s">
        <v>34</v>
      </c>
      <c r="AM59" s="15" t="s">
        <v>52</v>
      </c>
      <c r="AN59" s="15" t="s">
        <v>49</v>
      </c>
    </row>
    <row r="60" spans="1:40" ht="25.5" customHeight="1" x14ac:dyDescent="0.25">
      <c r="A60" s="144">
        <v>48</v>
      </c>
      <c r="B60" s="42" t="s">
        <v>143</v>
      </c>
      <c r="C60" s="15" t="s">
        <v>8</v>
      </c>
      <c r="D60" s="17" t="s">
        <v>5</v>
      </c>
      <c r="E60" s="149">
        <v>44141</v>
      </c>
      <c r="F60" s="149"/>
      <c r="G60" s="148" t="s">
        <v>102</v>
      </c>
      <c r="H60" s="149"/>
      <c r="I60" s="150" t="str">
        <f t="shared" si="0"/>
        <v/>
      </c>
      <c r="J60" s="145" t="s">
        <v>56</v>
      </c>
      <c r="K60" s="27">
        <v>44158</v>
      </c>
      <c r="L60" s="151"/>
      <c r="M60" s="151"/>
      <c r="N60" s="151"/>
      <c r="O60" s="151"/>
      <c r="P60" s="151"/>
      <c r="Q60" s="151"/>
      <c r="R60" s="151"/>
      <c r="S60" s="151"/>
      <c r="T60" s="151"/>
      <c r="U60" s="151"/>
      <c r="V60" s="151"/>
      <c r="W60" s="151"/>
      <c r="X60" s="145"/>
      <c r="Y60" s="145"/>
      <c r="Z60" s="145"/>
      <c r="AA60" s="145"/>
      <c r="AB60" s="145"/>
      <c r="AC60" s="152"/>
      <c r="AD60" s="15"/>
      <c r="AE60" s="15"/>
      <c r="AF60" s="15"/>
      <c r="AG60" s="15"/>
      <c r="AH60" s="102"/>
      <c r="AI60" s="15"/>
      <c r="AJ60" s="15"/>
      <c r="AK60" s="15" t="s">
        <v>44</v>
      </c>
      <c r="AL60" s="15" t="s">
        <v>34</v>
      </c>
      <c r="AM60" s="15" t="s">
        <v>52</v>
      </c>
      <c r="AN60" s="15" t="s">
        <v>49</v>
      </c>
    </row>
    <row r="61" spans="1:40" ht="25.5" customHeight="1" x14ac:dyDescent="0.25">
      <c r="A61" s="102">
        <v>49</v>
      </c>
      <c r="B61" s="42" t="s">
        <v>143</v>
      </c>
      <c r="C61" s="15" t="s">
        <v>142</v>
      </c>
      <c r="D61" s="17" t="s">
        <v>5</v>
      </c>
      <c r="E61" s="149">
        <v>44141</v>
      </c>
      <c r="F61" s="149" t="s">
        <v>105</v>
      </c>
      <c r="G61" s="148"/>
      <c r="H61" s="149">
        <v>44141</v>
      </c>
      <c r="I61" s="150">
        <f t="shared" si="0"/>
        <v>0</v>
      </c>
      <c r="J61" s="145" t="s">
        <v>57</v>
      </c>
      <c r="K61" s="97"/>
      <c r="L61" s="151"/>
      <c r="M61" s="151"/>
      <c r="N61" s="151"/>
      <c r="O61" s="151"/>
      <c r="P61" s="151"/>
      <c r="Q61" s="151"/>
      <c r="R61" s="151"/>
      <c r="S61" s="151"/>
      <c r="T61" s="151"/>
      <c r="U61" s="151"/>
      <c r="V61" s="151"/>
      <c r="W61" s="151"/>
      <c r="X61" s="145"/>
      <c r="Y61" s="145"/>
      <c r="Z61" s="145"/>
      <c r="AA61" s="145"/>
      <c r="AB61" s="145"/>
      <c r="AC61" s="152"/>
      <c r="AD61" s="15"/>
      <c r="AE61" s="15"/>
      <c r="AF61" s="15"/>
      <c r="AG61" s="15"/>
      <c r="AH61" s="102"/>
      <c r="AI61" s="15"/>
      <c r="AJ61" s="15"/>
      <c r="AK61" s="15" t="s">
        <v>44</v>
      </c>
      <c r="AL61" s="15" t="s">
        <v>34</v>
      </c>
      <c r="AM61" s="15" t="s">
        <v>52</v>
      </c>
      <c r="AN61" s="15" t="s">
        <v>49</v>
      </c>
    </row>
    <row r="62" spans="1:40" ht="25.5" customHeight="1" x14ac:dyDescent="0.25">
      <c r="A62" s="144">
        <v>50</v>
      </c>
      <c r="B62" s="42" t="s">
        <v>143</v>
      </c>
      <c r="C62" s="15" t="s">
        <v>142</v>
      </c>
      <c r="D62" s="17" t="s">
        <v>5</v>
      </c>
      <c r="E62" s="149">
        <v>44141</v>
      </c>
      <c r="F62" s="149" t="s">
        <v>105</v>
      </c>
      <c r="G62" s="148"/>
      <c r="H62" s="149">
        <v>44141</v>
      </c>
      <c r="I62" s="150">
        <f t="shared" si="0"/>
        <v>0</v>
      </c>
      <c r="J62" s="145" t="s">
        <v>57</v>
      </c>
      <c r="K62" s="97"/>
      <c r="L62" s="151"/>
      <c r="M62" s="151"/>
      <c r="N62" s="151"/>
      <c r="O62" s="151"/>
      <c r="P62" s="151"/>
      <c r="Q62" s="151"/>
      <c r="R62" s="151"/>
      <c r="S62" s="151"/>
      <c r="T62" s="151"/>
      <c r="U62" s="151"/>
      <c r="V62" s="151"/>
      <c r="W62" s="151"/>
      <c r="X62" s="145"/>
      <c r="Y62" s="145"/>
      <c r="Z62" s="145"/>
      <c r="AA62" s="145"/>
      <c r="AB62" s="145"/>
      <c r="AC62" s="152"/>
      <c r="AD62" s="15"/>
      <c r="AE62" s="15"/>
      <c r="AF62" s="15"/>
      <c r="AG62" s="15"/>
      <c r="AH62" s="102"/>
      <c r="AI62" s="15"/>
      <c r="AJ62" s="15"/>
      <c r="AK62" s="15" t="s">
        <v>44</v>
      </c>
      <c r="AL62" s="15" t="s">
        <v>34</v>
      </c>
      <c r="AM62" s="15" t="s">
        <v>52</v>
      </c>
      <c r="AN62" s="15" t="s">
        <v>49</v>
      </c>
    </row>
    <row r="63" spans="1:40" ht="25.5" customHeight="1" x14ac:dyDescent="0.25">
      <c r="A63" s="102">
        <v>51</v>
      </c>
      <c r="B63" s="42" t="s">
        <v>143</v>
      </c>
      <c r="C63" s="15" t="s">
        <v>142</v>
      </c>
      <c r="D63" s="17" t="s">
        <v>5</v>
      </c>
      <c r="E63" s="149">
        <v>44141</v>
      </c>
      <c r="F63" s="149" t="s">
        <v>105</v>
      </c>
      <c r="G63" s="148"/>
      <c r="H63" s="149">
        <v>44141</v>
      </c>
      <c r="I63" s="150">
        <f t="shared" si="0"/>
        <v>0</v>
      </c>
      <c r="J63" s="145" t="s">
        <v>57</v>
      </c>
      <c r="K63" s="97"/>
      <c r="L63" s="151"/>
      <c r="M63" s="151"/>
      <c r="N63" s="151"/>
      <c r="O63" s="151"/>
      <c r="P63" s="151"/>
      <c r="Q63" s="151"/>
      <c r="R63" s="151"/>
      <c r="S63" s="151"/>
      <c r="T63" s="151"/>
      <c r="U63" s="151"/>
      <c r="V63" s="151"/>
      <c r="W63" s="151"/>
      <c r="X63" s="145"/>
      <c r="Y63" s="145"/>
      <c r="Z63" s="145"/>
      <c r="AA63" s="145"/>
      <c r="AB63" s="145"/>
      <c r="AC63" s="152"/>
      <c r="AD63" s="15"/>
      <c r="AE63" s="15"/>
      <c r="AF63" s="15"/>
      <c r="AG63" s="15"/>
      <c r="AH63" s="102"/>
      <c r="AI63" s="15"/>
      <c r="AJ63" s="15"/>
      <c r="AK63" s="15" t="s">
        <v>44</v>
      </c>
      <c r="AL63" s="15" t="s">
        <v>34</v>
      </c>
      <c r="AM63" s="15" t="s">
        <v>52</v>
      </c>
      <c r="AN63" s="15" t="s">
        <v>49</v>
      </c>
    </row>
    <row r="64" spans="1:40" ht="25.5" customHeight="1" x14ac:dyDescent="0.25">
      <c r="A64" s="144">
        <v>52</v>
      </c>
      <c r="B64" s="42" t="s">
        <v>143</v>
      </c>
      <c r="C64" s="15" t="s">
        <v>142</v>
      </c>
      <c r="D64" s="17" t="s">
        <v>5</v>
      </c>
      <c r="E64" s="149">
        <v>44141</v>
      </c>
      <c r="F64" s="149" t="s">
        <v>105</v>
      </c>
      <c r="G64" s="148"/>
      <c r="H64" s="149">
        <v>44141</v>
      </c>
      <c r="I64" s="150">
        <f t="shared" si="0"/>
        <v>0</v>
      </c>
      <c r="J64" s="145" t="s">
        <v>57</v>
      </c>
      <c r="K64" s="97"/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151"/>
      <c r="X64" s="145"/>
      <c r="Y64" s="145"/>
      <c r="Z64" s="145"/>
      <c r="AA64" s="145"/>
      <c r="AB64" s="145"/>
      <c r="AC64" s="152"/>
      <c r="AD64" s="15"/>
      <c r="AE64" s="15"/>
      <c r="AF64" s="15"/>
      <c r="AG64" s="15"/>
      <c r="AH64" s="102"/>
      <c r="AI64" s="15"/>
      <c r="AJ64" s="15"/>
      <c r="AK64" s="15" t="s">
        <v>44</v>
      </c>
      <c r="AL64" s="15" t="s">
        <v>34</v>
      </c>
      <c r="AM64" s="15" t="s">
        <v>52</v>
      </c>
      <c r="AN64" s="15" t="s">
        <v>49</v>
      </c>
    </row>
    <row r="65" spans="1:40" ht="25.5" customHeight="1" x14ac:dyDescent="0.25">
      <c r="A65" s="102">
        <v>53</v>
      </c>
      <c r="B65" s="42" t="s">
        <v>143</v>
      </c>
      <c r="C65" s="15" t="s">
        <v>142</v>
      </c>
      <c r="D65" s="17" t="s">
        <v>5</v>
      </c>
      <c r="E65" s="149">
        <v>44141</v>
      </c>
      <c r="F65" s="149" t="s">
        <v>105</v>
      </c>
      <c r="G65" s="148"/>
      <c r="H65" s="149">
        <v>44141</v>
      </c>
      <c r="I65" s="150">
        <f t="shared" si="0"/>
        <v>0</v>
      </c>
      <c r="J65" s="145" t="s">
        <v>57</v>
      </c>
      <c r="K65" s="97"/>
      <c r="L65" s="151"/>
      <c r="M65" s="151"/>
      <c r="N65" s="151"/>
      <c r="O65" s="151"/>
      <c r="P65" s="151"/>
      <c r="Q65" s="151"/>
      <c r="R65" s="151"/>
      <c r="S65" s="151"/>
      <c r="T65" s="151"/>
      <c r="U65" s="151"/>
      <c r="V65" s="151"/>
      <c r="W65" s="151"/>
      <c r="X65" s="145"/>
      <c r="Y65" s="145"/>
      <c r="Z65" s="145"/>
      <c r="AA65" s="145"/>
      <c r="AB65" s="145"/>
      <c r="AC65" s="152"/>
      <c r="AD65" s="15"/>
      <c r="AE65" s="15"/>
      <c r="AF65" s="15"/>
      <c r="AG65" s="15"/>
      <c r="AH65" s="102"/>
      <c r="AI65" s="15"/>
      <c r="AJ65" s="15"/>
      <c r="AK65" s="15" t="s">
        <v>44</v>
      </c>
      <c r="AL65" s="15" t="s">
        <v>34</v>
      </c>
      <c r="AM65" s="15" t="s">
        <v>52</v>
      </c>
      <c r="AN65" s="15" t="s">
        <v>49</v>
      </c>
    </row>
    <row r="66" spans="1:40" ht="25.5" customHeight="1" x14ac:dyDescent="0.25">
      <c r="A66" s="144">
        <v>54</v>
      </c>
      <c r="B66" s="42" t="s">
        <v>143</v>
      </c>
      <c r="C66" s="15" t="s">
        <v>142</v>
      </c>
      <c r="D66" s="17" t="s">
        <v>5</v>
      </c>
      <c r="E66" s="149">
        <v>44141</v>
      </c>
      <c r="F66" s="149" t="s">
        <v>105</v>
      </c>
      <c r="G66" s="148"/>
      <c r="H66" s="149">
        <v>44141</v>
      </c>
      <c r="I66" s="150">
        <f t="shared" si="0"/>
        <v>0</v>
      </c>
      <c r="J66" s="145" t="s">
        <v>57</v>
      </c>
      <c r="K66" s="97"/>
      <c r="L66" s="151"/>
      <c r="M66" s="151"/>
      <c r="N66" s="151"/>
      <c r="O66" s="151"/>
      <c r="P66" s="151"/>
      <c r="Q66" s="151"/>
      <c r="R66" s="151"/>
      <c r="S66" s="151"/>
      <c r="T66" s="151"/>
      <c r="U66" s="151"/>
      <c r="V66" s="151"/>
      <c r="W66" s="151"/>
      <c r="X66" s="145"/>
      <c r="Y66" s="145"/>
      <c r="Z66" s="145"/>
      <c r="AA66" s="145"/>
      <c r="AB66" s="145"/>
      <c r="AC66" s="152"/>
      <c r="AD66" s="15"/>
      <c r="AE66" s="15"/>
      <c r="AF66" s="15"/>
      <c r="AG66" s="15"/>
      <c r="AH66" s="102"/>
      <c r="AI66" s="15"/>
      <c r="AJ66" s="15"/>
      <c r="AK66" s="15" t="s">
        <v>44</v>
      </c>
      <c r="AL66" s="15" t="s">
        <v>32</v>
      </c>
      <c r="AM66" s="15" t="s">
        <v>52</v>
      </c>
      <c r="AN66" s="15" t="s">
        <v>49</v>
      </c>
    </row>
    <row r="67" spans="1:40" ht="25.5" customHeight="1" x14ac:dyDescent="0.25">
      <c r="A67" s="102">
        <v>55</v>
      </c>
      <c r="B67" s="42" t="s">
        <v>143</v>
      </c>
      <c r="C67" s="15" t="s">
        <v>142</v>
      </c>
      <c r="D67" s="17" t="s">
        <v>5</v>
      </c>
      <c r="E67" s="149">
        <v>44141</v>
      </c>
      <c r="F67" s="149" t="s">
        <v>105</v>
      </c>
      <c r="G67" s="148"/>
      <c r="H67" s="149">
        <v>44141</v>
      </c>
      <c r="I67" s="150">
        <f t="shared" si="0"/>
        <v>0</v>
      </c>
      <c r="J67" s="145" t="s">
        <v>57</v>
      </c>
      <c r="K67" s="97"/>
      <c r="L67" s="151"/>
      <c r="M67" s="151"/>
      <c r="N67" s="151"/>
      <c r="O67" s="151"/>
      <c r="P67" s="151"/>
      <c r="Q67" s="151"/>
      <c r="R67" s="151"/>
      <c r="S67" s="151"/>
      <c r="T67" s="151"/>
      <c r="U67" s="151"/>
      <c r="V67" s="151"/>
      <c r="W67" s="151"/>
      <c r="X67" s="145"/>
      <c r="Y67" s="145"/>
      <c r="Z67" s="145"/>
      <c r="AA67" s="145"/>
      <c r="AB67" s="145"/>
      <c r="AC67" s="152"/>
      <c r="AD67" s="15"/>
      <c r="AE67" s="15"/>
      <c r="AF67" s="15"/>
      <c r="AG67" s="15"/>
      <c r="AH67" s="102"/>
      <c r="AI67" s="15"/>
      <c r="AJ67" s="15"/>
      <c r="AK67" s="15" t="s">
        <v>44</v>
      </c>
      <c r="AL67" s="15" t="s">
        <v>32</v>
      </c>
      <c r="AM67" s="15" t="s">
        <v>52</v>
      </c>
      <c r="AN67" s="15" t="s">
        <v>49</v>
      </c>
    </row>
    <row r="68" spans="1:40" ht="25.5" customHeight="1" x14ac:dyDescent="0.25">
      <c r="A68" s="144">
        <v>56</v>
      </c>
      <c r="B68" s="42" t="s">
        <v>143</v>
      </c>
      <c r="C68" s="15" t="s">
        <v>142</v>
      </c>
      <c r="D68" s="17" t="s">
        <v>5</v>
      </c>
      <c r="E68" s="149">
        <v>44144</v>
      </c>
      <c r="F68" s="149" t="s">
        <v>105</v>
      </c>
      <c r="G68" s="148"/>
      <c r="H68" s="149">
        <v>44144</v>
      </c>
      <c r="I68" s="150">
        <f t="shared" si="0"/>
        <v>0</v>
      </c>
      <c r="J68" s="145" t="s">
        <v>57</v>
      </c>
      <c r="K68" s="97"/>
      <c r="L68" s="151"/>
      <c r="M68" s="151"/>
      <c r="N68" s="151"/>
      <c r="O68" s="151"/>
      <c r="P68" s="151"/>
      <c r="Q68" s="151"/>
      <c r="R68" s="151"/>
      <c r="S68" s="151"/>
      <c r="T68" s="151"/>
      <c r="U68" s="151"/>
      <c r="V68" s="151"/>
      <c r="W68" s="151"/>
      <c r="X68" s="145"/>
      <c r="Y68" s="145"/>
      <c r="Z68" s="145"/>
      <c r="AA68" s="145"/>
      <c r="AB68" s="145"/>
      <c r="AC68" s="152"/>
      <c r="AD68" s="15"/>
      <c r="AE68" s="15"/>
      <c r="AF68" s="15"/>
      <c r="AG68" s="15"/>
      <c r="AH68" s="102"/>
      <c r="AI68" s="15"/>
      <c r="AJ68" s="15"/>
      <c r="AK68" s="15" t="s">
        <v>44</v>
      </c>
      <c r="AL68" s="15" t="s">
        <v>34</v>
      </c>
      <c r="AM68" s="15" t="s">
        <v>52</v>
      </c>
      <c r="AN68" s="15" t="s">
        <v>50</v>
      </c>
    </row>
    <row r="69" spans="1:40" ht="25.5" customHeight="1" x14ac:dyDescent="0.25">
      <c r="A69" s="102">
        <v>57</v>
      </c>
      <c r="B69" s="42" t="s">
        <v>143</v>
      </c>
      <c r="C69" s="15" t="s">
        <v>142</v>
      </c>
      <c r="D69" s="17" t="s">
        <v>5</v>
      </c>
      <c r="E69" s="149">
        <v>44144</v>
      </c>
      <c r="F69" s="149" t="s">
        <v>105</v>
      </c>
      <c r="G69" s="148"/>
      <c r="H69" s="149">
        <v>44144</v>
      </c>
      <c r="I69" s="150">
        <f t="shared" si="0"/>
        <v>0</v>
      </c>
      <c r="J69" s="145" t="s">
        <v>57</v>
      </c>
      <c r="K69" s="97"/>
      <c r="L69" s="151"/>
      <c r="M69" s="151"/>
      <c r="N69" s="151"/>
      <c r="O69" s="151"/>
      <c r="P69" s="151"/>
      <c r="Q69" s="151"/>
      <c r="R69" s="151"/>
      <c r="S69" s="151"/>
      <c r="T69" s="151"/>
      <c r="U69" s="151"/>
      <c r="V69" s="151"/>
      <c r="W69" s="151"/>
      <c r="X69" s="145"/>
      <c r="Y69" s="145"/>
      <c r="Z69" s="145"/>
      <c r="AA69" s="145"/>
      <c r="AB69" s="145"/>
      <c r="AC69" s="152"/>
      <c r="AD69" s="15"/>
      <c r="AE69" s="15"/>
      <c r="AF69" s="15"/>
      <c r="AG69" s="15"/>
      <c r="AH69" s="102"/>
      <c r="AI69" s="15"/>
      <c r="AJ69" s="15"/>
      <c r="AK69" s="15" t="s">
        <v>44</v>
      </c>
      <c r="AL69" s="15" t="s">
        <v>34</v>
      </c>
      <c r="AM69" s="15" t="s">
        <v>52</v>
      </c>
      <c r="AN69" s="15" t="s">
        <v>49</v>
      </c>
    </row>
    <row r="70" spans="1:40" ht="25.5" customHeight="1" x14ac:dyDescent="0.25">
      <c r="A70" s="144">
        <v>58</v>
      </c>
      <c r="B70" s="42" t="s">
        <v>143</v>
      </c>
      <c r="C70" s="15" t="s">
        <v>142</v>
      </c>
      <c r="D70" s="17" t="s">
        <v>5</v>
      </c>
      <c r="E70" s="149">
        <v>44144</v>
      </c>
      <c r="F70" s="149" t="s">
        <v>105</v>
      </c>
      <c r="G70" s="148"/>
      <c r="H70" s="149">
        <v>44144</v>
      </c>
      <c r="I70" s="150">
        <f t="shared" si="0"/>
        <v>0</v>
      </c>
      <c r="J70" s="145" t="s">
        <v>57</v>
      </c>
      <c r="K70" s="154"/>
      <c r="L70" s="151"/>
      <c r="M70" s="151"/>
      <c r="N70" s="151"/>
      <c r="O70" s="151"/>
      <c r="P70" s="151"/>
      <c r="Q70" s="151"/>
      <c r="R70" s="151"/>
      <c r="S70" s="151"/>
      <c r="T70" s="151"/>
      <c r="U70" s="151"/>
      <c r="V70" s="151"/>
      <c r="W70" s="151"/>
      <c r="X70" s="145"/>
      <c r="Y70" s="145"/>
      <c r="Z70" s="145"/>
      <c r="AA70" s="145"/>
      <c r="AB70" s="145"/>
      <c r="AC70" s="152"/>
      <c r="AD70" s="15"/>
      <c r="AE70" s="15"/>
      <c r="AF70" s="15"/>
      <c r="AG70" s="15"/>
      <c r="AH70" s="102"/>
      <c r="AI70" s="15"/>
      <c r="AJ70" s="15"/>
      <c r="AK70" s="15" t="s">
        <v>44</v>
      </c>
      <c r="AL70" s="15" t="s">
        <v>34</v>
      </c>
      <c r="AM70" s="15" t="s">
        <v>52</v>
      </c>
      <c r="AN70" s="15" t="s">
        <v>49</v>
      </c>
    </row>
    <row r="71" spans="1:40" ht="25.5" customHeight="1" x14ac:dyDescent="0.25">
      <c r="A71" s="102">
        <v>59</v>
      </c>
      <c r="B71" s="42" t="s">
        <v>143</v>
      </c>
      <c r="C71" s="15" t="s">
        <v>142</v>
      </c>
      <c r="D71" s="17" t="s">
        <v>5</v>
      </c>
      <c r="E71" s="149">
        <v>44144</v>
      </c>
      <c r="F71" s="149" t="s">
        <v>105</v>
      </c>
      <c r="G71" s="148"/>
      <c r="H71" s="149">
        <v>44144</v>
      </c>
      <c r="I71" s="150">
        <f t="shared" si="0"/>
        <v>0</v>
      </c>
      <c r="J71" s="145" t="s">
        <v>57</v>
      </c>
      <c r="K71" s="154"/>
      <c r="L71" s="151" t="s">
        <v>152</v>
      </c>
      <c r="M71" s="151"/>
      <c r="N71" s="151"/>
      <c r="O71" s="151"/>
      <c r="P71" s="151"/>
      <c r="Q71" s="151"/>
      <c r="R71" s="151"/>
      <c r="S71" s="151"/>
      <c r="T71" s="151"/>
      <c r="U71" s="151"/>
      <c r="V71" s="151"/>
      <c r="W71" s="151"/>
      <c r="X71" s="145"/>
      <c r="Y71" s="145"/>
      <c r="Z71" s="145"/>
      <c r="AA71" s="145"/>
      <c r="AB71" s="145"/>
      <c r="AC71" s="152"/>
      <c r="AD71" s="15"/>
      <c r="AE71" s="15"/>
      <c r="AF71" s="15"/>
      <c r="AG71" s="15"/>
      <c r="AH71" s="102"/>
      <c r="AI71" s="15"/>
      <c r="AJ71" s="15"/>
      <c r="AK71" s="15" t="s">
        <v>44</v>
      </c>
      <c r="AL71" s="15" t="s">
        <v>35</v>
      </c>
      <c r="AM71" s="15" t="s">
        <v>52</v>
      </c>
      <c r="AN71" s="15" t="s">
        <v>49</v>
      </c>
    </row>
    <row r="72" spans="1:40" ht="25.5" customHeight="1" x14ac:dyDescent="0.25">
      <c r="A72" s="144">
        <v>60</v>
      </c>
      <c r="B72" s="42" t="s">
        <v>143</v>
      </c>
      <c r="C72" s="15" t="s">
        <v>142</v>
      </c>
      <c r="D72" s="17" t="s">
        <v>5</v>
      </c>
      <c r="E72" s="149">
        <v>44144</v>
      </c>
      <c r="F72" s="149" t="s">
        <v>105</v>
      </c>
      <c r="G72" s="148"/>
      <c r="H72" s="149">
        <v>44144</v>
      </c>
      <c r="I72" s="150">
        <f t="shared" si="0"/>
        <v>0</v>
      </c>
      <c r="J72" s="145" t="s">
        <v>57</v>
      </c>
      <c r="K72" s="154"/>
      <c r="L72" s="151"/>
      <c r="M72" s="151"/>
      <c r="N72" s="151"/>
      <c r="O72" s="151"/>
      <c r="P72" s="151"/>
      <c r="Q72" s="151"/>
      <c r="R72" s="151"/>
      <c r="S72" s="151"/>
      <c r="T72" s="151"/>
      <c r="U72" s="151"/>
      <c r="V72" s="151"/>
      <c r="W72" s="151"/>
      <c r="X72" s="145"/>
      <c r="Y72" s="145"/>
      <c r="Z72" s="145"/>
      <c r="AA72" s="145"/>
      <c r="AB72" s="145"/>
      <c r="AC72" s="152"/>
      <c r="AD72" s="15"/>
      <c r="AE72" s="15"/>
      <c r="AF72" s="15"/>
      <c r="AG72" s="15"/>
      <c r="AH72" s="102"/>
      <c r="AI72" s="15"/>
      <c r="AJ72" s="15"/>
      <c r="AK72" s="15" t="s">
        <v>44</v>
      </c>
      <c r="AL72" s="15" t="s">
        <v>35</v>
      </c>
      <c r="AM72" s="15" t="s">
        <v>52</v>
      </c>
      <c r="AN72" s="15" t="s">
        <v>49</v>
      </c>
    </row>
    <row r="73" spans="1:40" ht="25.5" customHeight="1" x14ac:dyDescent="0.25">
      <c r="A73" s="102">
        <v>61</v>
      </c>
      <c r="B73" s="42" t="s">
        <v>143</v>
      </c>
      <c r="C73" s="15" t="s">
        <v>142</v>
      </c>
      <c r="D73" s="17" t="s">
        <v>5</v>
      </c>
      <c r="E73" s="149">
        <v>44144</v>
      </c>
      <c r="F73" s="149" t="s">
        <v>105</v>
      </c>
      <c r="G73" s="148"/>
      <c r="H73" s="149">
        <v>44144</v>
      </c>
      <c r="I73" s="150">
        <f t="shared" si="0"/>
        <v>0</v>
      </c>
      <c r="J73" s="145" t="s">
        <v>57</v>
      </c>
      <c r="K73" s="154"/>
      <c r="L73" s="151"/>
      <c r="M73" s="151"/>
      <c r="N73" s="151"/>
      <c r="O73" s="151"/>
      <c r="P73" s="151"/>
      <c r="Q73" s="151"/>
      <c r="R73" s="151"/>
      <c r="S73" s="151"/>
      <c r="T73" s="151"/>
      <c r="U73" s="151"/>
      <c r="V73" s="151"/>
      <c r="W73" s="151"/>
      <c r="X73" s="145"/>
      <c r="Y73" s="145"/>
      <c r="Z73" s="145"/>
      <c r="AA73" s="145"/>
      <c r="AB73" s="145"/>
      <c r="AC73" s="152"/>
      <c r="AD73" s="15"/>
      <c r="AE73" s="15"/>
      <c r="AF73" s="15"/>
      <c r="AG73" s="15"/>
      <c r="AH73" s="102"/>
      <c r="AI73" s="15"/>
      <c r="AJ73" s="15"/>
      <c r="AK73" s="15" t="s">
        <v>44</v>
      </c>
      <c r="AL73" s="15" t="s">
        <v>35</v>
      </c>
      <c r="AM73" s="15" t="s">
        <v>52</v>
      </c>
      <c r="AN73" s="15" t="s">
        <v>49</v>
      </c>
    </row>
    <row r="74" spans="1:40" ht="25.5" customHeight="1" x14ac:dyDescent="0.25">
      <c r="A74" s="144">
        <v>62</v>
      </c>
      <c r="B74" s="42" t="s">
        <v>143</v>
      </c>
      <c r="C74" s="15" t="s">
        <v>142</v>
      </c>
      <c r="D74" s="17" t="s">
        <v>5</v>
      </c>
      <c r="E74" s="149">
        <v>44144</v>
      </c>
      <c r="F74" s="149" t="s">
        <v>105</v>
      </c>
      <c r="G74" s="148"/>
      <c r="H74" s="149">
        <v>44144</v>
      </c>
      <c r="I74" s="150">
        <f t="shared" si="0"/>
        <v>0</v>
      </c>
      <c r="J74" s="145" t="s">
        <v>57</v>
      </c>
      <c r="K74" s="154"/>
      <c r="L74" s="151"/>
      <c r="M74" s="151"/>
      <c r="N74" s="151"/>
      <c r="O74" s="151"/>
      <c r="P74" s="151"/>
      <c r="Q74" s="151"/>
      <c r="R74" s="151"/>
      <c r="S74" s="151"/>
      <c r="T74" s="151"/>
      <c r="U74" s="151"/>
      <c r="V74" s="151"/>
      <c r="W74" s="151"/>
      <c r="X74" s="145"/>
      <c r="Y74" s="145"/>
      <c r="Z74" s="145"/>
      <c r="AA74" s="145"/>
      <c r="AB74" s="145"/>
      <c r="AC74" s="152"/>
      <c r="AD74" s="15"/>
      <c r="AE74" s="15"/>
      <c r="AF74" s="15"/>
      <c r="AG74" s="15"/>
      <c r="AH74" s="102"/>
      <c r="AI74" s="15"/>
      <c r="AJ74" s="15"/>
      <c r="AK74" s="15" t="s">
        <v>44</v>
      </c>
      <c r="AL74" s="15" t="s">
        <v>34</v>
      </c>
      <c r="AM74" s="15" t="s">
        <v>52</v>
      </c>
      <c r="AN74" s="15" t="s">
        <v>49</v>
      </c>
    </row>
    <row r="75" spans="1:40" ht="25.5" customHeight="1" x14ac:dyDescent="0.25">
      <c r="A75" s="102">
        <v>63</v>
      </c>
      <c r="B75" s="42" t="s">
        <v>143</v>
      </c>
      <c r="C75" s="15" t="s">
        <v>142</v>
      </c>
      <c r="D75" s="17" t="s">
        <v>5</v>
      </c>
      <c r="E75" s="149">
        <v>44144</v>
      </c>
      <c r="F75" s="149" t="s">
        <v>62</v>
      </c>
      <c r="G75" s="148"/>
      <c r="H75" s="149">
        <v>44165</v>
      </c>
      <c r="I75" s="150">
        <f t="shared" si="0"/>
        <v>21</v>
      </c>
      <c r="J75" s="145" t="s">
        <v>56</v>
      </c>
      <c r="K75" s="27">
        <v>44161</v>
      </c>
      <c r="L75" s="151"/>
      <c r="M75" s="151"/>
      <c r="N75" s="151"/>
      <c r="O75" s="151"/>
      <c r="P75" s="151"/>
      <c r="Q75" s="151"/>
      <c r="R75" s="151"/>
      <c r="S75" s="151"/>
      <c r="T75" s="151"/>
      <c r="U75" s="151"/>
      <c r="V75" s="151"/>
      <c r="W75" s="151"/>
      <c r="X75" s="145"/>
      <c r="Y75" s="145"/>
      <c r="Z75" s="145"/>
      <c r="AA75" s="145"/>
      <c r="AB75" s="145"/>
      <c r="AC75" s="152"/>
      <c r="AD75" s="15"/>
      <c r="AE75" s="15"/>
      <c r="AF75" s="15"/>
      <c r="AG75" s="15"/>
      <c r="AH75" s="102"/>
      <c r="AI75" s="15"/>
      <c r="AJ75" s="15"/>
      <c r="AK75" s="15" t="s">
        <v>44</v>
      </c>
      <c r="AL75" s="15" t="s">
        <v>34</v>
      </c>
      <c r="AM75" s="15" t="s">
        <v>52</v>
      </c>
      <c r="AN75" s="15" t="s">
        <v>49</v>
      </c>
    </row>
    <row r="76" spans="1:40" ht="25.5" customHeight="1" x14ac:dyDescent="0.25">
      <c r="A76" s="144">
        <v>64</v>
      </c>
      <c r="B76" s="42" t="s">
        <v>143</v>
      </c>
      <c r="C76" s="15" t="s">
        <v>8</v>
      </c>
      <c r="D76" s="17" t="s">
        <v>6</v>
      </c>
      <c r="E76" s="149">
        <v>44144</v>
      </c>
      <c r="F76" s="149" t="s">
        <v>87</v>
      </c>
      <c r="G76" s="148"/>
      <c r="H76" s="149"/>
      <c r="I76" s="150" t="str">
        <f t="shared" si="0"/>
        <v/>
      </c>
      <c r="J76" s="145" t="s">
        <v>56</v>
      </c>
      <c r="K76" s="27">
        <v>44161</v>
      </c>
      <c r="L76" s="151"/>
      <c r="M76" s="151"/>
      <c r="N76" s="151"/>
      <c r="O76" s="151"/>
      <c r="P76" s="151"/>
      <c r="Q76" s="151"/>
      <c r="R76" s="151"/>
      <c r="S76" s="151"/>
      <c r="T76" s="151"/>
      <c r="U76" s="151"/>
      <c r="V76" s="151"/>
      <c r="W76" s="151"/>
      <c r="X76" s="145"/>
      <c r="Y76" s="145"/>
      <c r="Z76" s="145"/>
      <c r="AA76" s="145"/>
      <c r="AB76" s="145"/>
      <c r="AC76" s="152"/>
      <c r="AD76" s="15"/>
      <c r="AE76" s="15"/>
      <c r="AF76" s="15"/>
      <c r="AG76" s="15"/>
      <c r="AH76" s="102"/>
      <c r="AI76" s="15"/>
      <c r="AJ76" s="15"/>
      <c r="AK76" s="15" t="s">
        <v>39</v>
      </c>
      <c r="AL76" s="15" t="s">
        <v>34</v>
      </c>
      <c r="AM76" s="15" t="s">
        <v>53</v>
      </c>
      <c r="AN76" s="15" t="s">
        <v>49</v>
      </c>
    </row>
    <row r="77" spans="1:40" ht="25.5" customHeight="1" x14ac:dyDescent="0.25">
      <c r="A77" s="102">
        <v>65</v>
      </c>
      <c r="B77" s="42" t="s">
        <v>143</v>
      </c>
      <c r="C77" s="15" t="s">
        <v>142</v>
      </c>
      <c r="D77" s="17" t="s">
        <v>5</v>
      </c>
      <c r="E77" s="149">
        <v>44144</v>
      </c>
      <c r="F77" s="149" t="s">
        <v>105</v>
      </c>
      <c r="G77" s="148"/>
      <c r="H77" s="149">
        <v>44144</v>
      </c>
      <c r="I77" s="150">
        <f t="shared" ref="I77:I140" si="1">IF(OR(E77=0,H77=0),"",H77-E77)</f>
        <v>0</v>
      </c>
      <c r="J77" s="145" t="s">
        <v>57</v>
      </c>
      <c r="K77" s="97"/>
      <c r="L77" s="151"/>
      <c r="M77" s="151"/>
      <c r="N77" s="151"/>
      <c r="O77" s="151"/>
      <c r="P77" s="151"/>
      <c r="Q77" s="151"/>
      <c r="R77" s="151"/>
      <c r="S77" s="151"/>
      <c r="T77" s="151"/>
      <c r="U77" s="151"/>
      <c r="V77" s="151"/>
      <c r="W77" s="151"/>
      <c r="X77" s="145"/>
      <c r="Y77" s="145"/>
      <c r="Z77" s="145"/>
      <c r="AA77" s="145"/>
      <c r="AB77" s="145"/>
      <c r="AC77" s="152"/>
      <c r="AD77" s="15"/>
      <c r="AE77" s="15"/>
      <c r="AF77" s="15"/>
      <c r="AG77" s="15"/>
      <c r="AH77" s="102"/>
      <c r="AI77" s="15"/>
      <c r="AJ77" s="15"/>
      <c r="AK77" s="15" t="s">
        <v>44</v>
      </c>
      <c r="AL77" s="15" t="s">
        <v>34</v>
      </c>
      <c r="AM77" s="15" t="s">
        <v>52</v>
      </c>
      <c r="AN77" s="15" t="s">
        <v>49</v>
      </c>
    </row>
    <row r="78" spans="1:40" ht="25.5" customHeight="1" x14ac:dyDescent="0.25">
      <c r="A78" s="144">
        <v>66</v>
      </c>
      <c r="B78" s="42" t="s">
        <v>143</v>
      </c>
      <c r="C78" s="15" t="s">
        <v>142</v>
      </c>
      <c r="D78" s="17" t="s">
        <v>5</v>
      </c>
      <c r="E78" s="149">
        <v>44144</v>
      </c>
      <c r="F78" s="149" t="s">
        <v>105</v>
      </c>
      <c r="G78" s="148"/>
      <c r="H78" s="149">
        <v>44144</v>
      </c>
      <c r="I78" s="150">
        <f t="shared" si="1"/>
        <v>0</v>
      </c>
      <c r="J78" s="145" t="s">
        <v>57</v>
      </c>
      <c r="K78" s="97"/>
      <c r="L78" s="151"/>
      <c r="M78" s="151"/>
      <c r="N78" s="151"/>
      <c r="O78" s="151"/>
      <c r="P78" s="151"/>
      <c r="Q78" s="151"/>
      <c r="R78" s="151"/>
      <c r="S78" s="151"/>
      <c r="T78" s="151"/>
      <c r="U78" s="151"/>
      <c r="V78" s="151"/>
      <c r="W78" s="151"/>
      <c r="X78" s="145"/>
      <c r="Y78" s="145"/>
      <c r="Z78" s="145"/>
      <c r="AA78" s="145"/>
      <c r="AB78" s="145"/>
      <c r="AC78" s="152"/>
      <c r="AD78" s="15"/>
      <c r="AE78" s="15"/>
      <c r="AF78" s="15"/>
      <c r="AG78" s="15"/>
      <c r="AH78" s="102"/>
      <c r="AI78" s="15"/>
      <c r="AJ78" s="15"/>
      <c r="AK78" s="15" t="s">
        <v>44</v>
      </c>
      <c r="AL78" s="15" t="s">
        <v>32</v>
      </c>
      <c r="AM78" s="15" t="s">
        <v>52</v>
      </c>
      <c r="AN78" s="15" t="s">
        <v>49</v>
      </c>
    </row>
    <row r="79" spans="1:40" ht="25.5" customHeight="1" x14ac:dyDescent="0.25">
      <c r="A79" s="102">
        <v>67</v>
      </c>
      <c r="B79" s="42" t="s">
        <v>143</v>
      </c>
      <c r="C79" s="15" t="s">
        <v>142</v>
      </c>
      <c r="D79" s="17" t="s">
        <v>5</v>
      </c>
      <c r="E79" s="149">
        <v>44144</v>
      </c>
      <c r="F79" s="149" t="s">
        <v>105</v>
      </c>
      <c r="G79" s="148"/>
      <c r="H79" s="149">
        <v>44144</v>
      </c>
      <c r="I79" s="150">
        <f t="shared" si="1"/>
        <v>0</v>
      </c>
      <c r="J79" s="145" t="s">
        <v>57</v>
      </c>
      <c r="K79" s="154"/>
      <c r="L79" s="151"/>
      <c r="M79" s="151"/>
      <c r="N79" s="151"/>
      <c r="O79" s="151"/>
      <c r="P79" s="151"/>
      <c r="Q79" s="151"/>
      <c r="R79" s="151"/>
      <c r="S79" s="151"/>
      <c r="T79" s="151"/>
      <c r="U79" s="151"/>
      <c r="V79" s="151"/>
      <c r="W79" s="151"/>
      <c r="X79" s="145"/>
      <c r="Y79" s="145"/>
      <c r="Z79" s="145"/>
      <c r="AA79" s="145"/>
      <c r="AB79" s="145"/>
      <c r="AC79" s="152"/>
      <c r="AD79" s="15"/>
      <c r="AE79" s="15"/>
      <c r="AF79" s="15"/>
      <c r="AG79" s="15"/>
      <c r="AH79" s="102"/>
      <c r="AI79" s="15"/>
      <c r="AJ79" s="15"/>
      <c r="AK79" s="15" t="s">
        <v>44</v>
      </c>
      <c r="AL79" s="15" t="s">
        <v>32</v>
      </c>
      <c r="AM79" s="15" t="s">
        <v>52</v>
      </c>
      <c r="AN79" s="15" t="s">
        <v>49</v>
      </c>
    </row>
    <row r="80" spans="1:40" ht="25.5" customHeight="1" x14ac:dyDescent="0.25">
      <c r="A80" s="144">
        <v>68</v>
      </c>
      <c r="B80" s="42" t="s">
        <v>143</v>
      </c>
      <c r="C80" s="15" t="s">
        <v>142</v>
      </c>
      <c r="D80" s="17" t="s">
        <v>5</v>
      </c>
      <c r="E80" s="149">
        <v>44144</v>
      </c>
      <c r="F80" s="149" t="s">
        <v>105</v>
      </c>
      <c r="G80" s="148"/>
      <c r="H80" s="149">
        <v>44144</v>
      </c>
      <c r="I80" s="150">
        <f t="shared" si="1"/>
        <v>0</v>
      </c>
      <c r="J80" s="145" t="s">
        <v>57</v>
      </c>
      <c r="K80" s="97"/>
      <c r="L80" s="151"/>
      <c r="M80" s="151"/>
      <c r="N80" s="151"/>
      <c r="O80" s="151"/>
      <c r="P80" s="151"/>
      <c r="Q80" s="151"/>
      <c r="R80" s="151"/>
      <c r="S80" s="151"/>
      <c r="T80" s="151"/>
      <c r="U80" s="151"/>
      <c r="V80" s="151"/>
      <c r="W80" s="151"/>
      <c r="X80" s="145"/>
      <c r="Y80" s="145"/>
      <c r="Z80" s="145"/>
      <c r="AA80" s="145"/>
      <c r="AB80" s="145"/>
      <c r="AC80" s="152"/>
      <c r="AD80" s="15"/>
      <c r="AE80" s="15"/>
      <c r="AF80" s="15"/>
      <c r="AG80" s="15"/>
      <c r="AH80" s="102"/>
      <c r="AI80" s="15"/>
      <c r="AJ80" s="15"/>
      <c r="AK80" s="15" t="s">
        <v>44</v>
      </c>
      <c r="AL80" s="15" t="s">
        <v>32</v>
      </c>
      <c r="AM80" s="15" t="s">
        <v>52</v>
      </c>
      <c r="AN80" s="15" t="s">
        <v>49</v>
      </c>
    </row>
    <row r="81" spans="1:40" ht="25.5" customHeight="1" x14ac:dyDescent="0.25">
      <c r="A81" s="102">
        <v>69</v>
      </c>
      <c r="B81" s="42" t="s">
        <v>143</v>
      </c>
      <c r="C81" s="15" t="s">
        <v>142</v>
      </c>
      <c r="D81" s="17" t="s">
        <v>5</v>
      </c>
      <c r="E81" s="149">
        <v>44144</v>
      </c>
      <c r="F81" s="149" t="s">
        <v>105</v>
      </c>
      <c r="G81" s="148"/>
      <c r="H81" s="149">
        <v>44144</v>
      </c>
      <c r="I81" s="150">
        <f t="shared" si="1"/>
        <v>0</v>
      </c>
      <c r="J81" s="145" t="s">
        <v>57</v>
      </c>
      <c r="K81" s="97"/>
      <c r="L81" s="151"/>
      <c r="M81" s="151"/>
      <c r="N81" s="151"/>
      <c r="O81" s="151"/>
      <c r="P81" s="151"/>
      <c r="Q81" s="151"/>
      <c r="R81" s="151"/>
      <c r="S81" s="151"/>
      <c r="T81" s="151"/>
      <c r="U81" s="151"/>
      <c r="V81" s="151"/>
      <c r="W81" s="151"/>
      <c r="X81" s="145"/>
      <c r="Y81" s="145"/>
      <c r="Z81" s="145"/>
      <c r="AA81" s="145"/>
      <c r="AB81" s="145"/>
      <c r="AC81" s="152"/>
      <c r="AD81" s="15"/>
      <c r="AE81" s="15"/>
      <c r="AF81" s="15"/>
      <c r="AG81" s="15"/>
      <c r="AH81" s="102"/>
      <c r="AI81" s="15"/>
      <c r="AJ81" s="15"/>
      <c r="AK81" s="15" t="s">
        <v>44</v>
      </c>
      <c r="AL81" s="15" t="s">
        <v>32</v>
      </c>
      <c r="AM81" s="15" t="s">
        <v>52</v>
      </c>
      <c r="AN81" s="15" t="s">
        <v>49</v>
      </c>
    </row>
    <row r="82" spans="1:40" ht="25.5" customHeight="1" x14ac:dyDescent="0.25">
      <c r="A82" s="144">
        <v>70</v>
      </c>
      <c r="B82" s="42" t="s">
        <v>143</v>
      </c>
      <c r="C82" s="15" t="s">
        <v>142</v>
      </c>
      <c r="D82" s="17" t="s">
        <v>5</v>
      </c>
      <c r="E82" s="149">
        <v>44144</v>
      </c>
      <c r="F82" s="149" t="s">
        <v>105</v>
      </c>
      <c r="G82" s="148"/>
      <c r="H82" s="149">
        <v>44144</v>
      </c>
      <c r="I82" s="150">
        <f t="shared" si="1"/>
        <v>0</v>
      </c>
      <c r="J82" s="145" t="s">
        <v>57</v>
      </c>
      <c r="K82" s="154"/>
      <c r="L82" s="151"/>
      <c r="M82" s="151"/>
      <c r="N82" s="151"/>
      <c r="O82" s="151"/>
      <c r="P82" s="151"/>
      <c r="Q82" s="151"/>
      <c r="R82" s="151"/>
      <c r="S82" s="151"/>
      <c r="T82" s="151"/>
      <c r="U82" s="151"/>
      <c r="V82" s="151"/>
      <c r="W82" s="151"/>
      <c r="X82" s="145"/>
      <c r="Y82" s="145"/>
      <c r="Z82" s="145"/>
      <c r="AA82" s="145"/>
      <c r="AB82" s="145"/>
      <c r="AC82" s="152"/>
      <c r="AD82" s="15"/>
      <c r="AE82" s="15"/>
      <c r="AF82" s="15"/>
      <c r="AG82" s="15"/>
      <c r="AH82" s="102"/>
      <c r="AI82" s="15"/>
      <c r="AJ82" s="15"/>
      <c r="AK82" s="15" t="s">
        <v>44</v>
      </c>
      <c r="AL82" s="15" t="s">
        <v>32</v>
      </c>
      <c r="AM82" s="15" t="s">
        <v>52</v>
      </c>
      <c r="AN82" s="15" t="s">
        <v>49</v>
      </c>
    </row>
    <row r="83" spans="1:40" ht="25.5" customHeight="1" x14ac:dyDescent="0.25">
      <c r="A83" s="102">
        <v>71</v>
      </c>
      <c r="B83" s="42" t="s">
        <v>143</v>
      </c>
      <c r="C83" s="15" t="s">
        <v>142</v>
      </c>
      <c r="D83" s="17" t="s">
        <v>5</v>
      </c>
      <c r="E83" s="149">
        <v>44144</v>
      </c>
      <c r="F83" s="149" t="s">
        <v>105</v>
      </c>
      <c r="G83" s="148"/>
      <c r="H83" s="149">
        <v>44144</v>
      </c>
      <c r="I83" s="150">
        <f t="shared" si="1"/>
        <v>0</v>
      </c>
      <c r="J83" s="145" t="s">
        <v>57</v>
      </c>
      <c r="K83" s="97"/>
      <c r="L83" s="151"/>
      <c r="M83" s="151"/>
      <c r="N83" s="151"/>
      <c r="O83" s="151"/>
      <c r="P83" s="151"/>
      <c r="Q83" s="151"/>
      <c r="R83" s="151"/>
      <c r="S83" s="151"/>
      <c r="T83" s="151"/>
      <c r="U83" s="151"/>
      <c r="V83" s="151"/>
      <c r="W83" s="151"/>
      <c r="X83" s="145"/>
      <c r="Y83" s="145"/>
      <c r="Z83" s="145"/>
      <c r="AA83" s="145"/>
      <c r="AB83" s="145"/>
      <c r="AC83" s="152"/>
      <c r="AD83" s="15"/>
      <c r="AE83" s="15"/>
      <c r="AF83" s="15"/>
      <c r="AG83" s="15"/>
      <c r="AH83" s="102"/>
      <c r="AI83" s="15"/>
      <c r="AJ83" s="15"/>
      <c r="AK83" s="15" t="s">
        <v>44</v>
      </c>
      <c r="AL83" s="15" t="s">
        <v>32</v>
      </c>
      <c r="AM83" s="15" t="s">
        <v>52</v>
      </c>
      <c r="AN83" s="15" t="s">
        <v>49</v>
      </c>
    </row>
    <row r="84" spans="1:40" ht="25.5" customHeight="1" x14ac:dyDescent="0.25">
      <c r="A84" s="144">
        <v>72</v>
      </c>
      <c r="B84" s="42" t="s">
        <v>143</v>
      </c>
      <c r="C84" s="15" t="s">
        <v>142</v>
      </c>
      <c r="D84" s="17" t="s">
        <v>5</v>
      </c>
      <c r="E84" s="149">
        <v>44145</v>
      </c>
      <c r="F84" s="149" t="s">
        <v>105</v>
      </c>
      <c r="G84" s="148"/>
      <c r="H84" s="149">
        <v>44145</v>
      </c>
      <c r="I84" s="150">
        <f t="shared" si="1"/>
        <v>0</v>
      </c>
      <c r="J84" s="145" t="s">
        <v>57</v>
      </c>
      <c r="K84" s="97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45"/>
      <c r="Y84" s="145"/>
      <c r="Z84" s="145"/>
      <c r="AA84" s="145"/>
      <c r="AB84" s="145"/>
      <c r="AC84" s="152"/>
      <c r="AD84" s="15"/>
      <c r="AE84" s="15"/>
      <c r="AF84" s="15"/>
      <c r="AG84" s="15"/>
      <c r="AH84" s="102"/>
      <c r="AI84" s="15"/>
      <c r="AJ84" s="15"/>
      <c r="AK84" s="15" t="s">
        <v>44</v>
      </c>
      <c r="AL84" s="15" t="s">
        <v>34</v>
      </c>
      <c r="AM84" s="15" t="s">
        <v>52</v>
      </c>
      <c r="AN84" s="15" t="s">
        <v>49</v>
      </c>
    </row>
    <row r="85" spans="1:40" ht="25.5" customHeight="1" x14ac:dyDescent="0.25">
      <c r="A85" s="102">
        <v>73</v>
      </c>
      <c r="B85" s="42" t="s">
        <v>143</v>
      </c>
      <c r="C85" s="15" t="s">
        <v>142</v>
      </c>
      <c r="D85" s="17" t="s">
        <v>5</v>
      </c>
      <c r="E85" s="149">
        <v>44145</v>
      </c>
      <c r="F85" s="149" t="s">
        <v>105</v>
      </c>
      <c r="G85" s="148"/>
      <c r="H85" s="149">
        <v>44145</v>
      </c>
      <c r="I85" s="150">
        <f t="shared" si="1"/>
        <v>0</v>
      </c>
      <c r="J85" s="145" t="s">
        <v>57</v>
      </c>
      <c r="K85" s="97"/>
      <c r="L85" s="151"/>
      <c r="M85" s="151"/>
      <c r="N85" s="151"/>
      <c r="O85" s="151"/>
      <c r="P85" s="151"/>
      <c r="Q85" s="151"/>
      <c r="R85" s="151"/>
      <c r="S85" s="151"/>
      <c r="T85" s="151"/>
      <c r="U85" s="151"/>
      <c r="V85" s="151"/>
      <c r="W85" s="151"/>
      <c r="X85" s="145"/>
      <c r="Y85" s="145"/>
      <c r="Z85" s="145"/>
      <c r="AA85" s="145"/>
      <c r="AB85" s="145"/>
      <c r="AC85" s="152"/>
      <c r="AD85" s="15"/>
      <c r="AE85" s="15"/>
      <c r="AF85" s="15"/>
      <c r="AG85" s="15"/>
      <c r="AH85" s="102"/>
      <c r="AI85" s="15"/>
      <c r="AJ85" s="15"/>
      <c r="AK85" s="15" t="s">
        <v>44</v>
      </c>
      <c r="AL85" s="15" t="s">
        <v>34</v>
      </c>
      <c r="AM85" s="15" t="s">
        <v>52</v>
      </c>
      <c r="AN85" s="15" t="s">
        <v>49</v>
      </c>
    </row>
    <row r="86" spans="1:40" ht="25.5" customHeight="1" x14ac:dyDescent="0.25">
      <c r="A86" s="144">
        <v>74</v>
      </c>
      <c r="B86" s="42" t="s">
        <v>143</v>
      </c>
      <c r="C86" s="15" t="s">
        <v>142</v>
      </c>
      <c r="D86" s="17" t="s">
        <v>6</v>
      </c>
      <c r="E86" s="149">
        <v>44145</v>
      </c>
      <c r="F86" s="149" t="s">
        <v>86</v>
      </c>
      <c r="G86" s="148"/>
      <c r="H86" s="149">
        <v>44147</v>
      </c>
      <c r="I86" s="150">
        <f t="shared" si="1"/>
        <v>2</v>
      </c>
      <c r="J86" s="145" t="s">
        <v>57</v>
      </c>
      <c r="K86" s="97"/>
      <c r="L86" s="151"/>
      <c r="M86" s="151"/>
      <c r="N86" s="151"/>
      <c r="O86" s="151"/>
      <c r="P86" s="151"/>
      <c r="Q86" s="151"/>
      <c r="R86" s="151"/>
      <c r="S86" s="151"/>
      <c r="T86" s="151"/>
      <c r="U86" s="151"/>
      <c r="V86" s="151"/>
      <c r="W86" s="151"/>
      <c r="X86" s="145"/>
      <c r="Y86" s="145"/>
      <c r="Z86" s="145"/>
      <c r="AA86" s="145"/>
      <c r="AB86" s="145"/>
      <c r="AC86" s="152"/>
      <c r="AD86" s="15"/>
      <c r="AE86" s="15"/>
      <c r="AF86" s="15"/>
      <c r="AG86" s="15"/>
      <c r="AH86" s="102"/>
      <c r="AI86" s="15"/>
      <c r="AJ86" s="15"/>
      <c r="AK86" s="15" t="s">
        <v>39</v>
      </c>
      <c r="AL86" s="15" t="s">
        <v>34</v>
      </c>
      <c r="AM86" s="15" t="s">
        <v>52</v>
      </c>
      <c r="AN86" s="15" t="s">
        <v>51</v>
      </c>
    </row>
    <row r="87" spans="1:40" ht="25.5" customHeight="1" x14ac:dyDescent="0.25">
      <c r="A87" s="102">
        <v>75</v>
      </c>
      <c r="B87" s="42" t="s">
        <v>143</v>
      </c>
      <c r="C87" s="15" t="s">
        <v>142</v>
      </c>
      <c r="D87" s="17" t="s">
        <v>5</v>
      </c>
      <c r="E87" s="149">
        <v>44145</v>
      </c>
      <c r="F87" s="149" t="s">
        <v>105</v>
      </c>
      <c r="G87" s="148"/>
      <c r="H87" s="149">
        <v>44145</v>
      </c>
      <c r="I87" s="150">
        <f t="shared" si="1"/>
        <v>0</v>
      </c>
      <c r="J87" s="145" t="s">
        <v>57</v>
      </c>
      <c r="K87" s="97"/>
      <c r="L87" s="151"/>
      <c r="M87" s="151"/>
      <c r="N87" s="151"/>
      <c r="O87" s="151"/>
      <c r="P87" s="151"/>
      <c r="Q87" s="151"/>
      <c r="R87" s="151"/>
      <c r="S87" s="151"/>
      <c r="T87" s="151"/>
      <c r="U87" s="151"/>
      <c r="V87" s="151"/>
      <c r="W87" s="151"/>
      <c r="X87" s="145"/>
      <c r="Y87" s="145"/>
      <c r="Z87" s="145"/>
      <c r="AA87" s="145"/>
      <c r="AB87" s="145"/>
      <c r="AC87" s="152"/>
      <c r="AD87" s="15"/>
      <c r="AE87" s="15"/>
      <c r="AF87" s="15"/>
      <c r="AG87" s="15"/>
      <c r="AH87" s="102"/>
      <c r="AI87" s="15"/>
      <c r="AJ87" s="15"/>
      <c r="AK87" s="15" t="s">
        <v>44</v>
      </c>
      <c r="AL87" s="15" t="s">
        <v>35</v>
      </c>
      <c r="AM87" s="15" t="s">
        <v>52</v>
      </c>
      <c r="AN87" s="15" t="s">
        <v>51</v>
      </c>
    </row>
    <row r="88" spans="1:40" ht="25.5" customHeight="1" x14ac:dyDescent="0.25">
      <c r="A88" s="144">
        <v>76</v>
      </c>
      <c r="B88" s="42" t="s">
        <v>143</v>
      </c>
      <c r="C88" s="15" t="s">
        <v>142</v>
      </c>
      <c r="D88" s="17" t="s">
        <v>5</v>
      </c>
      <c r="E88" s="149">
        <v>44145</v>
      </c>
      <c r="F88" s="149" t="s">
        <v>105</v>
      </c>
      <c r="G88" s="148"/>
      <c r="H88" s="149">
        <v>44145</v>
      </c>
      <c r="I88" s="150">
        <f t="shared" si="1"/>
        <v>0</v>
      </c>
      <c r="J88" s="145" t="s">
        <v>57</v>
      </c>
      <c r="K88" s="154"/>
      <c r="L88" s="151"/>
      <c r="M88" s="151"/>
      <c r="N88" s="151"/>
      <c r="O88" s="151"/>
      <c r="P88" s="151"/>
      <c r="Q88" s="151"/>
      <c r="R88" s="151"/>
      <c r="S88" s="151"/>
      <c r="T88" s="151"/>
      <c r="U88" s="151"/>
      <c r="V88" s="151"/>
      <c r="W88" s="151"/>
      <c r="X88" s="145"/>
      <c r="Y88" s="145"/>
      <c r="Z88" s="145"/>
      <c r="AA88" s="145"/>
      <c r="AB88" s="145"/>
      <c r="AC88" s="152"/>
      <c r="AD88" s="15"/>
      <c r="AE88" s="15"/>
      <c r="AF88" s="15"/>
      <c r="AG88" s="15"/>
      <c r="AH88" s="102"/>
      <c r="AI88" s="15"/>
      <c r="AJ88" s="15"/>
      <c r="AK88" s="15" t="s">
        <v>44</v>
      </c>
      <c r="AL88" s="15" t="s">
        <v>35</v>
      </c>
      <c r="AM88" s="15" t="s">
        <v>52</v>
      </c>
      <c r="AN88" s="15" t="s">
        <v>49</v>
      </c>
    </row>
    <row r="89" spans="1:40" ht="25.5" customHeight="1" x14ac:dyDescent="0.25">
      <c r="A89" s="102">
        <v>77</v>
      </c>
      <c r="B89" s="42" t="s">
        <v>143</v>
      </c>
      <c r="C89" s="15" t="s">
        <v>142</v>
      </c>
      <c r="D89" s="17" t="s">
        <v>5</v>
      </c>
      <c r="E89" s="149">
        <v>44145</v>
      </c>
      <c r="F89" s="149" t="s">
        <v>105</v>
      </c>
      <c r="G89" s="148"/>
      <c r="H89" s="149">
        <v>44145</v>
      </c>
      <c r="I89" s="150">
        <f t="shared" si="1"/>
        <v>0</v>
      </c>
      <c r="J89" s="145" t="s">
        <v>57</v>
      </c>
      <c r="K89" s="154"/>
      <c r="L89" s="151"/>
      <c r="M89" s="151"/>
      <c r="N89" s="151"/>
      <c r="O89" s="151"/>
      <c r="P89" s="151"/>
      <c r="Q89" s="151"/>
      <c r="R89" s="151"/>
      <c r="S89" s="151"/>
      <c r="T89" s="151"/>
      <c r="U89" s="151"/>
      <c r="V89" s="151"/>
      <c r="W89" s="151"/>
      <c r="X89" s="145"/>
      <c r="Y89" s="145"/>
      <c r="Z89" s="145"/>
      <c r="AA89" s="145"/>
      <c r="AB89" s="145"/>
      <c r="AC89" s="152"/>
      <c r="AD89" s="15"/>
      <c r="AE89" s="15"/>
      <c r="AF89" s="15"/>
      <c r="AG89" s="15"/>
      <c r="AH89" s="102"/>
      <c r="AI89" s="15"/>
      <c r="AJ89" s="15"/>
      <c r="AK89" s="15" t="s">
        <v>44</v>
      </c>
      <c r="AL89" s="15" t="s">
        <v>35</v>
      </c>
      <c r="AM89" s="15" t="s">
        <v>52</v>
      </c>
      <c r="AN89" s="15" t="s">
        <v>49</v>
      </c>
    </row>
    <row r="90" spans="1:40" ht="25.5" customHeight="1" x14ac:dyDescent="0.25">
      <c r="A90" s="144">
        <v>78</v>
      </c>
      <c r="B90" s="42" t="s">
        <v>143</v>
      </c>
      <c r="C90" s="15" t="s">
        <v>142</v>
      </c>
      <c r="D90" s="17" t="s">
        <v>5</v>
      </c>
      <c r="E90" s="149">
        <v>44145</v>
      </c>
      <c r="F90" s="149" t="s">
        <v>105</v>
      </c>
      <c r="G90" s="148"/>
      <c r="H90" s="149">
        <v>44145</v>
      </c>
      <c r="I90" s="150">
        <f t="shared" si="1"/>
        <v>0</v>
      </c>
      <c r="J90" s="145" t="s">
        <v>57</v>
      </c>
      <c r="K90" s="154"/>
      <c r="L90" s="151"/>
      <c r="M90" s="151"/>
      <c r="N90" s="151"/>
      <c r="O90" s="151"/>
      <c r="P90" s="151"/>
      <c r="Q90" s="151"/>
      <c r="R90" s="151"/>
      <c r="S90" s="151"/>
      <c r="T90" s="151"/>
      <c r="U90" s="151"/>
      <c r="V90" s="151"/>
      <c r="W90" s="151"/>
      <c r="X90" s="145"/>
      <c r="Y90" s="145"/>
      <c r="Z90" s="145"/>
      <c r="AA90" s="145"/>
      <c r="AB90" s="145"/>
      <c r="AC90" s="152"/>
      <c r="AD90" s="15"/>
      <c r="AE90" s="15"/>
      <c r="AF90" s="15"/>
      <c r="AG90" s="15"/>
      <c r="AH90" s="102"/>
      <c r="AI90" s="15"/>
      <c r="AJ90" s="15"/>
      <c r="AK90" s="15" t="s">
        <v>44</v>
      </c>
      <c r="AL90" s="15" t="s">
        <v>32</v>
      </c>
      <c r="AM90" s="15" t="s">
        <v>52</v>
      </c>
      <c r="AN90" s="15" t="s">
        <v>49</v>
      </c>
    </row>
    <row r="91" spans="1:40" ht="25.5" customHeight="1" x14ac:dyDescent="0.25">
      <c r="A91" s="102">
        <v>79</v>
      </c>
      <c r="B91" s="42" t="s">
        <v>143</v>
      </c>
      <c r="C91" s="15" t="s">
        <v>142</v>
      </c>
      <c r="D91" s="17" t="s">
        <v>5</v>
      </c>
      <c r="E91" s="149">
        <v>44145</v>
      </c>
      <c r="F91" s="149" t="s">
        <v>105</v>
      </c>
      <c r="G91" s="148"/>
      <c r="H91" s="149">
        <v>44145</v>
      </c>
      <c r="I91" s="150">
        <f t="shared" si="1"/>
        <v>0</v>
      </c>
      <c r="J91" s="145" t="s">
        <v>57</v>
      </c>
      <c r="K91" s="97"/>
      <c r="L91" s="151"/>
      <c r="M91" s="151"/>
      <c r="N91" s="151"/>
      <c r="O91" s="151"/>
      <c r="P91" s="151"/>
      <c r="Q91" s="151"/>
      <c r="R91" s="151"/>
      <c r="S91" s="151"/>
      <c r="T91" s="151"/>
      <c r="U91" s="151"/>
      <c r="V91" s="151"/>
      <c r="W91" s="151"/>
      <c r="X91" s="145"/>
      <c r="Y91" s="145"/>
      <c r="Z91" s="145"/>
      <c r="AA91" s="145"/>
      <c r="AB91" s="145"/>
      <c r="AC91" s="152"/>
      <c r="AD91" s="15"/>
      <c r="AE91" s="15"/>
      <c r="AF91" s="15"/>
      <c r="AG91" s="15"/>
      <c r="AH91" s="102"/>
      <c r="AI91" s="15"/>
      <c r="AJ91" s="15"/>
      <c r="AK91" s="15" t="s">
        <v>44</v>
      </c>
      <c r="AL91" s="15" t="s">
        <v>32</v>
      </c>
      <c r="AM91" s="15" t="s">
        <v>52</v>
      </c>
      <c r="AN91" s="15" t="s">
        <v>49</v>
      </c>
    </row>
    <row r="92" spans="1:40" ht="25.5" customHeight="1" x14ac:dyDescent="0.25">
      <c r="A92" s="144">
        <v>80</v>
      </c>
      <c r="B92" s="42" t="s">
        <v>143</v>
      </c>
      <c r="C92" s="15" t="s">
        <v>142</v>
      </c>
      <c r="D92" s="17" t="s">
        <v>5</v>
      </c>
      <c r="E92" s="149">
        <v>44145</v>
      </c>
      <c r="F92" s="149" t="s">
        <v>105</v>
      </c>
      <c r="G92" s="148"/>
      <c r="H92" s="149">
        <v>44145</v>
      </c>
      <c r="I92" s="150">
        <f t="shared" si="1"/>
        <v>0</v>
      </c>
      <c r="J92" s="145" t="s">
        <v>57</v>
      </c>
      <c r="K92" s="97"/>
      <c r="L92" s="151"/>
      <c r="M92" s="151"/>
      <c r="N92" s="151"/>
      <c r="O92" s="151"/>
      <c r="P92" s="151"/>
      <c r="Q92" s="151"/>
      <c r="R92" s="151"/>
      <c r="S92" s="151"/>
      <c r="T92" s="151"/>
      <c r="U92" s="151"/>
      <c r="V92" s="151"/>
      <c r="W92" s="151"/>
      <c r="X92" s="145"/>
      <c r="Y92" s="145"/>
      <c r="Z92" s="145"/>
      <c r="AA92" s="145"/>
      <c r="AB92" s="145"/>
      <c r="AC92" s="152"/>
      <c r="AD92" s="15"/>
      <c r="AE92" s="15"/>
      <c r="AF92" s="15"/>
      <c r="AG92" s="15"/>
      <c r="AH92" s="102"/>
      <c r="AI92" s="15"/>
      <c r="AJ92" s="15"/>
      <c r="AK92" s="15" t="s">
        <v>44</v>
      </c>
      <c r="AL92" s="15" t="s">
        <v>32</v>
      </c>
      <c r="AM92" s="15" t="s">
        <v>52</v>
      </c>
      <c r="AN92" s="15" t="s">
        <v>49</v>
      </c>
    </row>
    <row r="93" spans="1:40" ht="25.5" customHeight="1" x14ac:dyDescent="0.25">
      <c r="A93" s="102">
        <v>81</v>
      </c>
      <c r="B93" s="42" t="s">
        <v>143</v>
      </c>
      <c r="C93" s="15" t="s">
        <v>142</v>
      </c>
      <c r="D93" s="17" t="s">
        <v>6</v>
      </c>
      <c r="E93" s="149">
        <v>44146</v>
      </c>
      <c r="F93" s="149" t="s">
        <v>62</v>
      </c>
      <c r="G93" s="148"/>
      <c r="H93" s="149">
        <v>44146</v>
      </c>
      <c r="I93" s="150">
        <f t="shared" si="1"/>
        <v>0</v>
      </c>
      <c r="J93" s="145" t="s">
        <v>57</v>
      </c>
      <c r="K93" s="97"/>
      <c r="L93" s="151"/>
      <c r="M93" s="151"/>
      <c r="N93" s="151"/>
      <c r="O93" s="151"/>
      <c r="P93" s="151"/>
      <c r="Q93" s="151"/>
      <c r="R93" s="151"/>
      <c r="S93" s="151"/>
      <c r="T93" s="151"/>
      <c r="U93" s="151"/>
      <c r="V93" s="151"/>
      <c r="W93" s="151"/>
      <c r="X93" s="145"/>
      <c r="Y93" s="145"/>
      <c r="Z93" s="145"/>
      <c r="AA93" s="145"/>
      <c r="AB93" s="145"/>
      <c r="AC93" s="152"/>
      <c r="AD93" s="15"/>
      <c r="AE93" s="15"/>
      <c r="AF93" s="15"/>
      <c r="AG93" s="15"/>
      <c r="AH93" s="102"/>
      <c r="AI93" s="15"/>
      <c r="AJ93" s="15"/>
      <c r="AK93" s="15" t="s">
        <v>39</v>
      </c>
      <c r="AL93" s="15" t="s">
        <v>34</v>
      </c>
      <c r="AM93" s="15" t="s">
        <v>52</v>
      </c>
      <c r="AN93" s="15" t="s">
        <v>51</v>
      </c>
    </row>
    <row r="94" spans="1:40" ht="25.5" customHeight="1" x14ac:dyDescent="0.25">
      <c r="A94" s="144">
        <v>82</v>
      </c>
      <c r="B94" s="42" t="s">
        <v>143</v>
      </c>
      <c r="C94" s="15" t="s">
        <v>142</v>
      </c>
      <c r="D94" s="17" t="s">
        <v>5</v>
      </c>
      <c r="E94" s="149">
        <v>44146</v>
      </c>
      <c r="F94" s="149" t="s">
        <v>105</v>
      </c>
      <c r="G94" s="148"/>
      <c r="H94" s="149">
        <v>44146</v>
      </c>
      <c r="I94" s="150">
        <f t="shared" si="1"/>
        <v>0</v>
      </c>
      <c r="J94" s="145" t="s">
        <v>57</v>
      </c>
      <c r="K94" s="97"/>
      <c r="L94" s="151"/>
      <c r="M94" s="151"/>
      <c r="N94" s="151"/>
      <c r="O94" s="151"/>
      <c r="P94" s="151"/>
      <c r="Q94" s="151"/>
      <c r="R94" s="151"/>
      <c r="S94" s="151"/>
      <c r="T94" s="151"/>
      <c r="U94" s="151"/>
      <c r="V94" s="151"/>
      <c r="W94" s="151"/>
      <c r="X94" s="145"/>
      <c r="Y94" s="145"/>
      <c r="Z94" s="145"/>
      <c r="AA94" s="145"/>
      <c r="AB94" s="145"/>
      <c r="AC94" s="152"/>
      <c r="AD94" s="15"/>
      <c r="AE94" s="15"/>
      <c r="AF94" s="15"/>
      <c r="AG94" s="15"/>
      <c r="AH94" s="102"/>
      <c r="AI94" s="15"/>
      <c r="AJ94" s="15"/>
      <c r="AK94" s="15" t="s">
        <v>44</v>
      </c>
      <c r="AL94" s="15" t="s">
        <v>34</v>
      </c>
      <c r="AM94" s="15" t="s">
        <v>52</v>
      </c>
      <c r="AN94" s="15" t="s">
        <v>51</v>
      </c>
    </row>
    <row r="95" spans="1:40" ht="25.5" customHeight="1" x14ac:dyDescent="0.25">
      <c r="A95" s="102">
        <v>83</v>
      </c>
      <c r="B95" s="42" t="s">
        <v>143</v>
      </c>
      <c r="C95" s="15" t="s">
        <v>142</v>
      </c>
      <c r="D95" s="17" t="s">
        <v>5</v>
      </c>
      <c r="E95" s="149">
        <v>44146</v>
      </c>
      <c r="F95" s="149" t="s">
        <v>105</v>
      </c>
      <c r="G95" s="148"/>
      <c r="H95" s="149">
        <v>44146</v>
      </c>
      <c r="I95" s="150">
        <f t="shared" si="1"/>
        <v>0</v>
      </c>
      <c r="J95" s="145" t="s">
        <v>57</v>
      </c>
      <c r="K95" s="97"/>
      <c r="L95" s="151"/>
      <c r="M95" s="151"/>
      <c r="N95" s="151"/>
      <c r="O95" s="151"/>
      <c r="P95" s="151"/>
      <c r="Q95" s="151"/>
      <c r="R95" s="151"/>
      <c r="S95" s="151"/>
      <c r="T95" s="151"/>
      <c r="U95" s="151"/>
      <c r="V95" s="151"/>
      <c r="W95" s="151"/>
      <c r="X95" s="145"/>
      <c r="Y95" s="145"/>
      <c r="Z95" s="145"/>
      <c r="AA95" s="145"/>
      <c r="AB95" s="145"/>
      <c r="AC95" s="152"/>
      <c r="AD95" s="15"/>
      <c r="AE95" s="15"/>
      <c r="AF95" s="15"/>
      <c r="AG95" s="15"/>
      <c r="AH95" s="102"/>
      <c r="AI95" s="15"/>
      <c r="AJ95" s="15"/>
      <c r="AK95" s="15" t="s">
        <v>44</v>
      </c>
      <c r="AL95" s="15" t="s">
        <v>34</v>
      </c>
      <c r="AM95" s="15" t="s">
        <v>52</v>
      </c>
      <c r="AN95" s="15" t="s">
        <v>49</v>
      </c>
    </row>
    <row r="96" spans="1:40" ht="25.5" customHeight="1" x14ac:dyDescent="0.25">
      <c r="A96" s="144">
        <v>84</v>
      </c>
      <c r="B96" s="42" t="s">
        <v>143</v>
      </c>
      <c r="C96" s="15" t="s">
        <v>142</v>
      </c>
      <c r="D96" s="17" t="s">
        <v>5</v>
      </c>
      <c r="E96" s="149">
        <v>44146</v>
      </c>
      <c r="F96" s="149" t="s">
        <v>105</v>
      </c>
      <c r="G96" s="148"/>
      <c r="H96" s="149">
        <v>44146</v>
      </c>
      <c r="I96" s="150">
        <f t="shared" si="1"/>
        <v>0</v>
      </c>
      <c r="J96" s="145" t="s">
        <v>57</v>
      </c>
      <c r="K96" s="97"/>
      <c r="L96" s="151"/>
      <c r="M96" s="151"/>
      <c r="N96" s="151"/>
      <c r="O96" s="151"/>
      <c r="P96" s="151"/>
      <c r="Q96" s="151"/>
      <c r="R96" s="151"/>
      <c r="S96" s="151"/>
      <c r="T96" s="151"/>
      <c r="U96" s="151"/>
      <c r="V96" s="151"/>
      <c r="W96" s="151"/>
      <c r="X96" s="145"/>
      <c r="Y96" s="145"/>
      <c r="Z96" s="145"/>
      <c r="AA96" s="145"/>
      <c r="AB96" s="145"/>
      <c r="AC96" s="152"/>
      <c r="AD96" s="15"/>
      <c r="AE96" s="15"/>
      <c r="AF96" s="15"/>
      <c r="AG96" s="15"/>
      <c r="AH96" s="102"/>
      <c r="AI96" s="15"/>
      <c r="AJ96" s="15"/>
      <c r="AK96" s="15" t="s">
        <v>44</v>
      </c>
      <c r="AL96" s="15" t="s">
        <v>34</v>
      </c>
      <c r="AM96" s="15" t="s">
        <v>52</v>
      </c>
      <c r="AN96" s="15" t="s">
        <v>49</v>
      </c>
    </row>
    <row r="97" spans="1:40" ht="25.5" customHeight="1" x14ac:dyDescent="0.25">
      <c r="A97" s="102">
        <v>85</v>
      </c>
      <c r="B97" s="42">
        <v>2025986</v>
      </c>
      <c r="C97" s="15" t="s">
        <v>8</v>
      </c>
      <c r="D97" s="17" t="s">
        <v>5</v>
      </c>
      <c r="E97" s="149">
        <v>44146</v>
      </c>
      <c r="F97" s="149" t="s">
        <v>88</v>
      </c>
      <c r="G97" s="148"/>
      <c r="H97" s="149"/>
      <c r="I97" s="150" t="str">
        <f t="shared" si="1"/>
        <v/>
      </c>
      <c r="J97" s="145" t="s">
        <v>56</v>
      </c>
      <c r="K97" s="27">
        <v>44158</v>
      </c>
      <c r="L97" s="151"/>
      <c r="M97" s="151"/>
      <c r="N97" s="151"/>
      <c r="O97" s="151"/>
      <c r="P97" s="151"/>
      <c r="Q97" s="151"/>
      <c r="R97" s="151"/>
      <c r="S97" s="151"/>
      <c r="T97" s="151"/>
      <c r="U97" s="151"/>
      <c r="V97" s="151"/>
      <c r="W97" s="151"/>
      <c r="X97" s="145"/>
      <c r="Y97" s="145"/>
      <c r="Z97" s="145"/>
      <c r="AA97" s="145"/>
      <c r="AB97" s="145"/>
      <c r="AC97" s="152"/>
      <c r="AD97" s="15"/>
      <c r="AE97" s="15"/>
      <c r="AF97" s="15"/>
      <c r="AG97" s="15"/>
      <c r="AH97" s="102"/>
      <c r="AI97" s="15"/>
      <c r="AJ97" s="15"/>
      <c r="AK97" s="15" t="s">
        <v>39</v>
      </c>
      <c r="AL97" s="15" t="s">
        <v>34</v>
      </c>
      <c r="AM97" s="15" t="s">
        <v>52</v>
      </c>
      <c r="AN97" s="15" t="s">
        <v>51</v>
      </c>
    </row>
    <row r="98" spans="1:40" ht="25.5" customHeight="1" x14ac:dyDescent="0.25">
      <c r="A98" s="144">
        <v>86</v>
      </c>
      <c r="B98" s="42">
        <v>2025987</v>
      </c>
      <c r="C98" s="15" t="s">
        <v>8</v>
      </c>
      <c r="D98" s="17" t="s">
        <v>5</v>
      </c>
      <c r="E98" s="149">
        <v>44146</v>
      </c>
      <c r="F98" s="149" t="s">
        <v>88</v>
      </c>
      <c r="G98" s="148"/>
      <c r="H98" s="149"/>
      <c r="I98" s="150" t="str">
        <f t="shared" si="1"/>
        <v/>
      </c>
      <c r="J98" s="145" t="s">
        <v>56</v>
      </c>
      <c r="K98" s="27">
        <v>44158</v>
      </c>
      <c r="L98" s="151"/>
      <c r="M98" s="151"/>
      <c r="N98" s="151"/>
      <c r="O98" s="151"/>
      <c r="P98" s="151"/>
      <c r="Q98" s="151"/>
      <c r="R98" s="151"/>
      <c r="S98" s="151"/>
      <c r="T98" s="151"/>
      <c r="U98" s="151"/>
      <c r="V98" s="151"/>
      <c r="W98" s="151"/>
      <c r="X98" s="145"/>
      <c r="Y98" s="145"/>
      <c r="Z98" s="145"/>
      <c r="AA98" s="145"/>
      <c r="AB98" s="145"/>
      <c r="AC98" s="152"/>
      <c r="AD98" s="15"/>
      <c r="AE98" s="15"/>
      <c r="AF98" s="15"/>
      <c r="AG98" s="15"/>
      <c r="AH98" s="102"/>
      <c r="AI98" s="15"/>
      <c r="AJ98" s="15"/>
      <c r="AK98" s="15" t="s">
        <v>39</v>
      </c>
      <c r="AL98" s="15" t="s">
        <v>34</v>
      </c>
      <c r="AM98" s="15" t="s">
        <v>52</v>
      </c>
      <c r="AN98" s="15" t="s">
        <v>51</v>
      </c>
    </row>
    <row r="99" spans="1:40" ht="25.5" customHeight="1" x14ac:dyDescent="0.25">
      <c r="A99" s="102">
        <v>87</v>
      </c>
      <c r="B99" s="42">
        <v>2025988</v>
      </c>
      <c r="C99" s="15" t="s">
        <v>8</v>
      </c>
      <c r="D99" s="17" t="s">
        <v>5</v>
      </c>
      <c r="E99" s="149">
        <v>44146</v>
      </c>
      <c r="F99" s="149" t="s">
        <v>88</v>
      </c>
      <c r="G99" s="148"/>
      <c r="H99" s="149"/>
      <c r="I99" s="150" t="str">
        <f t="shared" si="1"/>
        <v/>
      </c>
      <c r="J99" s="145" t="s">
        <v>56</v>
      </c>
      <c r="K99" s="27">
        <v>44158</v>
      </c>
      <c r="L99" s="151"/>
      <c r="M99" s="151"/>
      <c r="N99" s="151"/>
      <c r="O99" s="151"/>
      <c r="P99" s="151"/>
      <c r="Q99" s="151"/>
      <c r="R99" s="151"/>
      <c r="S99" s="151"/>
      <c r="T99" s="151"/>
      <c r="U99" s="151"/>
      <c r="V99" s="151"/>
      <c r="W99" s="151"/>
      <c r="X99" s="145"/>
      <c r="Y99" s="145"/>
      <c r="Z99" s="145"/>
      <c r="AA99" s="145"/>
      <c r="AB99" s="145"/>
      <c r="AC99" s="152"/>
      <c r="AD99" s="15"/>
      <c r="AE99" s="15"/>
      <c r="AF99" s="15"/>
      <c r="AG99" s="15"/>
      <c r="AH99" s="102"/>
      <c r="AI99" s="15"/>
      <c r="AJ99" s="15"/>
      <c r="AK99" s="15" t="s">
        <v>39</v>
      </c>
      <c r="AL99" s="15" t="s">
        <v>34</v>
      </c>
      <c r="AM99" s="15" t="s">
        <v>52</v>
      </c>
      <c r="AN99" s="15" t="s">
        <v>51</v>
      </c>
    </row>
    <row r="100" spans="1:40" ht="25.5" customHeight="1" x14ac:dyDescent="0.25">
      <c r="A100" s="144">
        <v>88</v>
      </c>
      <c r="B100" s="42" t="s">
        <v>143</v>
      </c>
      <c r="C100" s="15" t="s">
        <v>142</v>
      </c>
      <c r="D100" s="17" t="s">
        <v>5</v>
      </c>
      <c r="E100" s="149">
        <v>44146</v>
      </c>
      <c r="F100" s="149" t="s">
        <v>105</v>
      </c>
      <c r="G100" s="148"/>
      <c r="H100" s="149">
        <v>44146</v>
      </c>
      <c r="I100" s="150">
        <f t="shared" si="1"/>
        <v>0</v>
      </c>
      <c r="J100" s="145" t="s">
        <v>57</v>
      </c>
      <c r="K100" s="154"/>
      <c r="L100" s="151"/>
      <c r="M100" s="151"/>
      <c r="N100" s="151"/>
      <c r="O100" s="151"/>
      <c r="P100" s="151"/>
      <c r="Q100" s="151"/>
      <c r="R100" s="151"/>
      <c r="S100" s="151"/>
      <c r="T100" s="151"/>
      <c r="U100" s="151"/>
      <c r="V100" s="151"/>
      <c r="W100" s="151"/>
      <c r="X100" s="145"/>
      <c r="Y100" s="145"/>
      <c r="Z100" s="145"/>
      <c r="AA100" s="145"/>
      <c r="AB100" s="145"/>
      <c r="AC100" s="152"/>
      <c r="AD100" s="15"/>
      <c r="AE100" s="15"/>
      <c r="AF100" s="15"/>
      <c r="AG100" s="15"/>
      <c r="AH100" s="102"/>
      <c r="AI100" s="15"/>
      <c r="AJ100" s="15"/>
      <c r="AK100" s="15" t="s">
        <v>44</v>
      </c>
      <c r="AL100" s="15" t="s">
        <v>34</v>
      </c>
      <c r="AM100" s="15" t="s">
        <v>52</v>
      </c>
      <c r="AN100" s="15" t="s">
        <v>49</v>
      </c>
    </row>
    <row r="101" spans="1:40" ht="25.5" customHeight="1" x14ac:dyDescent="0.25">
      <c r="A101" s="102">
        <v>89</v>
      </c>
      <c r="B101" s="42" t="s">
        <v>143</v>
      </c>
      <c r="C101" s="15" t="s">
        <v>142</v>
      </c>
      <c r="D101" s="17" t="s">
        <v>5</v>
      </c>
      <c r="E101" s="149">
        <v>44146</v>
      </c>
      <c r="F101" s="149" t="s">
        <v>105</v>
      </c>
      <c r="G101" s="148"/>
      <c r="H101" s="149">
        <v>44146</v>
      </c>
      <c r="I101" s="150">
        <f t="shared" si="1"/>
        <v>0</v>
      </c>
      <c r="J101" s="145" t="s">
        <v>57</v>
      </c>
      <c r="K101" s="154"/>
      <c r="L101" s="151"/>
      <c r="M101" s="151"/>
      <c r="N101" s="151"/>
      <c r="O101" s="151"/>
      <c r="P101" s="151"/>
      <c r="Q101" s="151"/>
      <c r="R101" s="151"/>
      <c r="S101" s="151"/>
      <c r="T101" s="151"/>
      <c r="U101" s="151"/>
      <c r="V101" s="151"/>
      <c r="W101" s="151"/>
      <c r="X101" s="145"/>
      <c r="Y101" s="145"/>
      <c r="Z101" s="145"/>
      <c r="AA101" s="145"/>
      <c r="AB101" s="145"/>
      <c r="AC101" s="152"/>
      <c r="AD101" s="15"/>
      <c r="AE101" s="15"/>
      <c r="AF101" s="15"/>
      <c r="AG101" s="15"/>
      <c r="AH101" s="102"/>
      <c r="AI101" s="15"/>
      <c r="AJ101" s="15"/>
      <c r="AK101" s="15" t="s">
        <v>44</v>
      </c>
      <c r="AL101" s="15" t="s">
        <v>35</v>
      </c>
      <c r="AM101" s="15" t="s">
        <v>52</v>
      </c>
      <c r="AN101" s="15" t="s">
        <v>49</v>
      </c>
    </row>
    <row r="102" spans="1:40" ht="25.5" customHeight="1" x14ac:dyDescent="0.25">
      <c r="A102" s="144">
        <v>90</v>
      </c>
      <c r="B102" s="42" t="s">
        <v>143</v>
      </c>
      <c r="C102" s="15" t="s">
        <v>142</v>
      </c>
      <c r="D102" s="17" t="s">
        <v>5</v>
      </c>
      <c r="E102" s="149">
        <v>44146</v>
      </c>
      <c r="F102" s="149" t="s">
        <v>105</v>
      </c>
      <c r="G102" s="148"/>
      <c r="H102" s="149">
        <v>44146</v>
      </c>
      <c r="I102" s="150">
        <f t="shared" si="1"/>
        <v>0</v>
      </c>
      <c r="J102" s="145" t="s">
        <v>57</v>
      </c>
      <c r="K102" s="97"/>
      <c r="L102" s="151"/>
      <c r="M102" s="151"/>
      <c r="N102" s="151"/>
      <c r="O102" s="151"/>
      <c r="P102" s="151"/>
      <c r="Q102" s="151"/>
      <c r="R102" s="151"/>
      <c r="S102" s="151"/>
      <c r="T102" s="151"/>
      <c r="U102" s="151"/>
      <c r="V102" s="151"/>
      <c r="W102" s="151"/>
      <c r="X102" s="145"/>
      <c r="Y102" s="145"/>
      <c r="Z102" s="145"/>
      <c r="AA102" s="145"/>
      <c r="AB102" s="145"/>
      <c r="AC102" s="152"/>
      <c r="AD102" s="15"/>
      <c r="AE102" s="15"/>
      <c r="AF102" s="15"/>
      <c r="AG102" s="15"/>
      <c r="AH102" s="102"/>
      <c r="AI102" s="15"/>
      <c r="AJ102" s="15"/>
      <c r="AK102" s="15" t="s">
        <v>44</v>
      </c>
      <c r="AL102" s="15" t="s">
        <v>35</v>
      </c>
      <c r="AM102" s="15" t="s">
        <v>52</v>
      </c>
      <c r="AN102" s="15" t="s">
        <v>49</v>
      </c>
    </row>
    <row r="103" spans="1:40" ht="25.5" customHeight="1" x14ac:dyDescent="0.25">
      <c r="A103" s="102">
        <v>91</v>
      </c>
      <c r="B103" s="42" t="s">
        <v>143</v>
      </c>
      <c r="C103" s="15" t="s">
        <v>142</v>
      </c>
      <c r="D103" s="17" t="s">
        <v>5</v>
      </c>
      <c r="E103" s="149">
        <v>44146</v>
      </c>
      <c r="F103" s="149" t="s">
        <v>105</v>
      </c>
      <c r="G103" s="148"/>
      <c r="H103" s="149">
        <v>44146</v>
      </c>
      <c r="I103" s="150">
        <f t="shared" si="1"/>
        <v>0</v>
      </c>
      <c r="J103" s="145" t="s">
        <v>57</v>
      </c>
      <c r="K103" s="97"/>
      <c r="L103" s="151"/>
      <c r="M103" s="151"/>
      <c r="N103" s="151"/>
      <c r="O103" s="151"/>
      <c r="P103" s="151"/>
      <c r="Q103" s="151"/>
      <c r="R103" s="151"/>
      <c r="S103" s="151"/>
      <c r="T103" s="151"/>
      <c r="U103" s="151"/>
      <c r="V103" s="151"/>
      <c r="W103" s="151"/>
      <c r="X103" s="145"/>
      <c r="Y103" s="145"/>
      <c r="Z103" s="145"/>
      <c r="AA103" s="145"/>
      <c r="AB103" s="145"/>
      <c r="AC103" s="152"/>
      <c r="AD103" s="15"/>
      <c r="AE103" s="15"/>
      <c r="AF103" s="15"/>
      <c r="AG103" s="15"/>
      <c r="AH103" s="102"/>
      <c r="AI103" s="15"/>
      <c r="AJ103" s="15"/>
      <c r="AK103" s="15" t="s">
        <v>44</v>
      </c>
      <c r="AL103" s="15" t="s">
        <v>35</v>
      </c>
      <c r="AM103" s="15" t="s">
        <v>52</v>
      </c>
      <c r="AN103" s="15" t="s">
        <v>49</v>
      </c>
    </row>
    <row r="104" spans="1:40" ht="25.5" customHeight="1" x14ac:dyDescent="0.25">
      <c r="A104" s="144">
        <v>92</v>
      </c>
      <c r="B104" s="42" t="s">
        <v>143</v>
      </c>
      <c r="C104" s="15" t="s">
        <v>142</v>
      </c>
      <c r="D104" s="17" t="s">
        <v>5</v>
      </c>
      <c r="E104" s="149">
        <v>44146</v>
      </c>
      <c r="F104" s="149" t="s">
        <v>105</v>
      </c>
      <c r="G104" s="148"/>
      <c r="H104" s="149">
        <v>44146</v>
      </c>
      <c r="I104" s="150">
        <f t="shared" si="1"/>
        <v>0</v>
      </c>
      <c r="J104" s="145" t="s">
        <v>57</v>
      </c>
      <c r="K104" s="97"/>
      <c r="L104" s="151"/>
      <c r="M104" s="151"/>
      <c r="N104" s="151"/>
      <c r="O104" s="151"/>
      <c r="P104" s="151"/>
      <c r="Q104" s="151"/>
      <c r="R104" s="151"/>
      <c r="S104" s="151"/>
      <c r="T104" s="151"/>
      <c r="U104" s="151"/>
      <c r="V104" s="151"/>
      <c r="W104" s="151"/>
      <c r="X104" s="145"/>
      <c r="Y104" s="145"/>
      <c r="Z104" s="145"/>
      <c r="AA104" s="145"/>
      <c r="AB104" s="145"/>
      <c r="AC104" s="152"/>
      <c r="AD104" s="15"/>
      <c r="AE104" s="15"/>
      <c r="AF104" s="15"/>
      <c r="AG104" s="15"/>
      <c r="AH104" s="102"/>
      <c r="AI104" s="15"/>
      <c r="AJ104" s="15"/>
      <c r="AK104" s="15" t="s">
        <v>44</v>
      </c>
      <c r="AL104" s="15" t="s">
        <v>35</v>
      </c>
      <c r="AM104" s="15" t="s">
        <v>52</v>
      </c>
      <c r="AN104" s="15" t="s">
        <v>49</v>
      </c>
    </row>
    <row r="105" spans="1:40" ht="25.5" customHeight="1" x14ac:dyDescent="0.25">
      <c r="A105" s="102">
        <v>93</v>
      </c>
      <c r="B105" s="42" t="s">
        <v>143</v>
      </c>
      <c r="C105" s="15" t="s">
        <v>142</v>
      </c>
      <c r="D105" s="17" t="s">
        <v>5</v>
      </c>
      <c r="E105" s="149">
        <v>44146</v>
      </c>
      <c r="F105" s="149" t="s">
        <v>105</v>
      </c>
      <c r="G105" s="148"/>
      <c r="H105" s="149">
        <v>44146</v>
      </c>
      <c r="I105" s="150">
        <f t="shared" si="1"/>
        <v>0</v>
      </c>
      <c r="J105" s="145" t="s">
        <v>57</v>
      </c>
      <c r="K105" s="97"/>
      <c r="L105" s="151"/>
      <c r="M105" s="151"/>
      <c r="N105" s="151"/>
      <c r="O105" s="151"/>
      <c r="P105" s="151"/>
      <c r="Q105" s="151"/>
      <c r="R105" s="151"/>
      <c r="S105" s="151"/>
      <c r="T105" s="151"/>
      <c r="U105" s="151"/>
      <c r="V105" s="151"/>
      <c r="W105" s="151"/>
      <c r="X105" s="145"/>
      <c r="Y105" s="145"/>
      <c r="Z105" s="145"/>
      <c r="AA105" s="145"/>
      <c r="AB105" s="145"/>
      <c r="AC105" s="152"/>
      <c r="AD105" s="15"/>
      <c r="AE105" s="15"/>
      <c r="AF105" s="15"/>
      <c r="AG105" s="15"/>
      <c r="AH105" s="102"/>
      <c r="AI105" s="15"/>
      <c r="AJ105" s="15"/>
      <c r="AK105" s="15" t="s">
        <v>44</v>
      </c>
      <c r="AL105" s="15" t="s">
        <v>32</v>
      </c>
      <c r="AM105" s="15" t="s">
        <v>52</v>
      </c>
      <c r="AN105" s="15" t="s">
        <v>49</v>
      </c>
    </row>
    <row r="106" spans="1:40" ht="25.5" customHeight="1" x14ac:dyDescent="0.25">
      <c r="A106" s="144">
        <v>94</v>
      </c>
      <c r="B106" s="42" t="s">
        <v>143</v>
      </c>
      <c r="C106" s="15" t="s">
        <v>142</v>
      </c>
      <c r="D106" s="17" t="s">
        <v>5</v>
      </c>
      <c r="E106" s="149">
        <v>44146</v>
      </c>
      <c r="F106" s="149" t="s">
        <v>105</v>
      </c>
      <c r="G106" s="148"/>
      <c r="H106" s="149">
        <v>44146</v>
      </c>
      <c r="I106" s="150">
        <f t="shared" si="1"/>
        <v>0</v>
      </c>
      <c r="J106" s="145" t="s">
        <v>57</v>
      </c>
      <c r="K106" s="97"/>
      <c r="L106" s="151"/>
      <c r="M106" s="151"/>
      <c r="N106" s="151"/>
      <c r="O106" s="151"/>
      <c r="P106" s="151"/>
      <c r="Q106" s="151"/>
      <c r="R106" s="151"/>
      <c r="S106" s="151"/>
      <c r="T106" s="151"/>
      <c r="U106" s="151"/>
      <c r="V106" s="151"/>
      <c r="W106" s="151"/>
      <c r="X106" s="145"/>
      <c r="Y106" s="145"/>
      <c r="Z106" s="145"/>
      <c r="AA106" s="145"/>
      <c r="AB106" s="145"/>
      <c r="AC106" s="152"/>
      <c r="AD106" s="15"/>
      <c r="AE106" s="15"/>
      <c r="AF106" s="15"/>
      <c r="AG106" s="15"/>
      <c r="AH106" s="102"/>
      <c r="AI106" s="15"/>
      <c r="AJ106" s="15"/>
      <c r="AK106" s="15" t="s">
        <v>44</v>
      </c>
      <c r="AL106" s="15" t="s">
        <v>32</v>
      </c>
      <c r="AM106" s="15" t="s">
        <v>52</v>
      </c>
      <c r="AN106" s="15" t="s">
        <v>49</v>
      </c>
    </row>
    <row r="107" spans="1:40" ht="25.5" customHeight="1" x14ac:dyDescent="0.25">
      <c r="A107" s="102">
        <v>95</v>
      </c>
      <c r="B107" s="42" t="s">
        <v>143</v>
      </c>
      <c r="C107" s="15" t="s">
        <v>142</v>
      </c>
      <c r="D107" s="17" t="s">
        <v>5</v>
      </c>
      <c r="E107" s="149">
        <v>44146</v>
      </c>
      <c r="F107" s="149" t="s">
        <v>105</v>
      </c>
      <c r="G107" s="148"/>
      <c r="H107" s="149">
        <v>44146</v>
      </c>
      <c r="I107" s="150">
        <f t="shared" si="1"/>
        <v>0</v>
      </c>
      <c r="J107" s="145" t="s">
        <v>57</v>
      </c>
      <c r="K107" s="97"/>
      <c r="L107" s="151"/>
      <c r="M107" s="151"/>
      <c r="N107" s="151"/>
      <c r="O107" s="151"/>
      <c r="P107" s="151"/>
      <c r="Q107" s="151"/>
      <c r="R107" s="151"/>
      <c r="S107" s="151"/>
      <c r="T107" s="151"/>
      <c r="U107" s="151"/>
      <c r="V107" s="151"/>
      <c r="W107" s="151"/>
      <c r="X107" s="145"/>
      <c r="Y107" s="145"/>
      <c r="Z107" s="145"/>
      <c r="AA107" s="145"/>
      <c r="AB107" s="145"/>
      <c r="AC107" s="152"/>
      <c r="AD107" s="15"/>
      <c r="AE107" s="15"/>
      <c r="AF107" s="15"/>
      <c r="AG107" s="15"/>
      <c r="AH107" s="102"/>
      <c r="AI107" s="15"/>
      <c r="AJ107" s="15"/>
      <c r="AK107" s="15" t="s">
        <v>44</v>
      </c>
      <c r="AL107" s="15" t="s">
        <v>32</v>
      </c>
      <c r="AM107" s="15" t="s">
        <v>52</v>
      </c>
      <c r="AN107" s="15" t="s">
        <v>49</v>
      </c>
    </row>
    <row r="108" spans="1:40" ht="25.5" customHeight="1" x14ac:dyDescent="0.25">
      <c r="A108" s="144">
        <v>96</v>
      </c>
      <c r="B108" s="42" t="s">
        <v>143</v>
      </c>
      <c r="C108" s="15" t="s">
        <v>142</v>
      </c>
      <c r="D108" s="17" t="s">
        <v>5</v>
      </c>
      <c r="E108" s="149">
        <v>44146</v>
      </c>
      <c r="F108" s="149" t="s">
        <v>105</v>
      </c>
      <c r="G108" s="148"/>
      <c r="H108" s="149">
        <v>44146</v>
      </c>
      <c r="I108" s="150">
        <f t="shared" si="1"/>
        <v>0</v>
      </c>
      <c r="J108" s="145" t="s">
        <v>57</v>
      </c>
      <c r="K108" s="97"/>
      <c r="L108" s="151"/>
      <c r="M108" s="151"/>
      <c r="N108" s="151"/>
      <c r="O108" s="151"/>
      <c r="P108" s="151"/>
      <c r="Q108" s="151"/>
      <c r="R108" s="151"/>
      <c r="S108" s="151"/>
      <c r="T108" s="151"/>
      <c r="U108" s="151"/>
      <c r="V108" s="151"/>
      <c r="W108" s="151"/>
      <c r="X108" s="145"/>
      <c r="Y108" s="145"/>
      <c r="Z108" s="145"/>
      <c r="AA108" s="145"/>
      <c r="AB108" s="145"/>
      <c r="AC108" s="152"/>
      <c r="AD108" s="15"/>
      <c r="AE108" s="15"/>
      <c r="AF108" s="15"/>
      <c r="AG108" s="15"/>
      <c r="AH108" s="102"/>
      <c r="AI108" s="15"/>
      <c r="AJ108" s="15"/>
      <c r="AK108" s="15" t="s">
        <v>44</v>
      </c>
      <c r="AL108" s="15" t="s">
        <v>32</v>
      </c>
      <c r="AM108" s="15" t="s">
        <v>52</v>
      </c>
      <c r="AN108" s="15" t="s">
        <v>49</v>
      </c>
    </row>
    <row r="109" spans="1:40" ht="25.5" customHeight="1" x14ac:dyDescent="0.25">
      <c r="A109" s="102">
        <v>97</v>
      </c>
      <c r="B109" s="42" t="s">
        <v>143</v>
      </c>
      <c r="C109" s="15" t="s">
        <v>142</v>
      </c>
      <c r="D109" s="17" t="s">
        <v>5</v>
      </c>
      <c r="E109" s="149">
        <v>44146</v>
      </c>
      <c r="F109" s="149" t="s">
        <v>105</v>
      </c>
      <c r="G109" s="148"/>
      <c r="H109" s="149">
        <v>44146</v>
      </c>
      <c r="I109" s="150">
        <f t="shared" si="1"/>
        <v>0</v>
      </c>
      <c r="J109" s="145" t="s">
        <v>57</v>
      </c>
      <c r="K109" s="97"/>
      <c r="L109" s="151"/>
      <c r="M109" s="151"/>
      <c r="N109" s="151"/>
      <c r="O109" s="151"/>
      <c r="P109" s="151"/>
      <c r="Q109" s="151"/>
      <c r="R109" s="151"/>
      <c r="S109" s="151"/>
      <c r="T109" s="151"/>
      <c r="U109" s="151"/>
      <c r="V109" s="151"/>
      <c r="W109" s="151"/>
      <c r="X109" s="145"/>
      <c r="Y109" s="145"/>
      <c r="Z109" s="145"/>
      <c r="AA109" s="145"/>
      <c r="AB109" s="145"/>
      <c r="AC109" s="152"/>
      <c r="AD109" s="15"/>
      <c r="AE109" s="15"/>
      <c r="AF109" s="15"/>
      <c r="AG109" s="15"/>
      <c r="AH109" s="102"/>
      <c r="AI109" s="15"/>
      <c r="AJ109" s="15"/>
      <c r="AK109" s="15" t="s">
        <v>44</v>
      </c>
      <c r="AL109" s="15" t="s">
        <v>32</v>
      </c>
      <c r="AM109" s="15" t="s">
        <v>52</v>
      </c>
      <c r="AN109" s="15" t="s">
        <v>49</v>
      </c>
    </row>
    <row r="110" spans="1:40" ht="25.5" customHeight="1" x14ac:dyDescent="0.25">
      <c r="A110" s="144">
        <v>98</v>
      </c>
      <c r="B110" s="42" t="s">
        <v>143</v>
      </c>
      <c r="C110" s="15" t="s">
        <v>142</v>
      </c>
      <c r="D110" s="17" t="s">
        <v>5</v>
      </c>
      <c r="E110" s="149">
        <v>44146</v>
      </c>
      <c r="F110" s="149" t="s">
        <v>105</v>
      </c>
      <c r="G110" s="148"/>
      <c r="H110" s="149">
        <v>44146</v>
      </c>
      <c r="I110" s="150">
        <f t="shared" si="1"/>
        <v>0</v>
      </c>
      <c r="J110" s="145" t="s">
        <v>57</v>
      </c>
      <c r="K110" s="97"/>
      <c r="L110" s="151"/>
      <c r="M110" s="151"/>
      <c r="N110" s="151"/>
      <c r="O110" s="151"/>
      <c r="P110" s="151"/>
      <c r="Q110" s="151"/>
      <c r="R110" s="151"/>
      <c r="S110" s="151"/>
      <c r="T110" s="151"/>
      <c r="U110" s="151"/>
      <c r="V110" s="151"/>
      <c r="W110" s="151"/>
      <c r="X110" s="145"/>
      <c r="Y110" s="145"/>
      <c r="Z110" s="145"/>
      <c r="AA110" s="145"/>
      <c r="AB110" s="145"/>
      <c r="AC110" s="152"/>
      <c r="AD110" s="15"/>
      <c r="AE110" s="15"/>
      <c r="AF110" s="15"/>
      <c r="AG110" s="15"/>
      <c r="AH110" s="102"/>
      <c r="AI110" s="15"/>
      <c r="AJ110" s="15"/>
      <c r="AK110" s="15" t="s">
        <v>44</v>
      </c>
      <c r="AL110" s="15" t="s">
        <v>32</v>
      </c>
      <c r="AM110" s="15" t="s">
        <v>52</v>
      </c>
      <c r="AN110" s="15" t="s">
        <v>49</v>
      </c>
    </row>
    <row r="111" spans="1:40" ht="25.5" customHeight="1" x14ac:dyDescent="0.25">
      <c r="A111" s="102">
        <v>99</v>
      </c>
      <c r="B111" s="42">
        <v>2025989</v>
      </c>
      <c r="C111" s="15" t="s">
        <v>142</v>
      </c>
      <c r="D111" s="17" t="s">
        <v>5</v>
      </c>
      <c r="E111" s="149">
        <v>44147</v>
      </c>
      <c r="F111" s="149" t="s">
        <v>105</v>
      </c>
      <c r="G111" s="148"/>
      <c r="H111" s="149">
        <v>44147</v>
      </c>
      <c r="I111" s="150">
        <f t="shared" si="1"/>
        <v>0</v>
      </c>
      <c r="J111" s="145" t="s">
        <v>57</v>
      </c>
      <c r="K111" s="97"/>
      <c r="L111" s="151"/>
      <c r="M111" s="151"/>
      <c r="N111" s="151"/>
      <c r="O111" s="151"/>
      <c r="P111" s="151"/>
      <c r="Q111" s="151"/>
      <c r="R111" s="151"/>
      <c r="S111" s="151"/>
      <c r="T111" s="151"/>
      <c r="U111" s="151"/>
      <c r="V111" s="151"/>
      <c r="W111" s="151"/>
      <c r="X111" s="145"/>
      <c r="Y111" s="145"/>
      <c r="Z111" s="145"/>
      <c r="AA111" s="145"/>
      <c r="AB111" s="145"/>
      <c r="AC111" s="152"/>
      <c r="AD111" s="15"/>
      <c r="AE111" s="15"/>
      <c r="AF111" s="15"/>
      <c r="AG111" s="15"/>
      <c r="AH111" s="102"/>
      <c r="AI111" s="15"/>
      <c r="AJ111" s="15"/>
      <c r="AK111" s="15" t="s">
        <v>39</v>
      </c>
      <c r="AL111" s="15" t="s">
        <v>36</v>
      </c>
      <c r="AM111" s="15" t="s">
        <v>52</v>
      </c>
      <c r="AN111" s="15" t="s">
        <v>49</v>
      </c>
    </row>
    <row r="112" spans="1:40" ht="25.5" customHeight="1" x14ac:dyDescent="0.25">
      <c r="A112" s="144">
        <v>100</v>
      </c>
      <c r="B112" s="42" t="s">
        <v>143</v>
      </c>
      <c r="C112" s="15" t="s">
        <v>142</v>
      </c>
      <c r="D112" s="17" t="s">
        <v>5</v>
      </c>
      <c r="E112" s="149">
        <v>44147</v>
      </c>
      <c r="F112" s="149" t="s">
        <v>105</v>
      </c>
      <c r="G112" s="148"/>
      <c r="H112" s="149">
        <v>44147</v>
      </c>
      <c r="I112" s="150">
        <f t="shared" si="1"/>
        <v>0</v>
      </c>
      <c r="J112" s="145" t="s">
        <v>57</v>
      </c>
      <c r="K112" s="97"/>
      <c r="L112" s="151"/>
      <c r="M112" s="151"/>
      <c r="N112" s="151"/>
      <c r="O112" s="151"/>
      <c r="P112" s="151"/>
      <c r="Q112" s="151"/>
      <c r="R112" s="151"/>
      <c r="S112" s="151"/>
      <c r="T112" s="151"/>
      <c r="U112" s="151"/>
      <c r="V112" s="151"/>
      <c r="W112" s="151"/>
      <c r="X112" s="145"/>
      <c r="Y112" s="145"/>
      <c r="Z112" s="145"/>
      <c r="AA112" s="145"/>
      <c r="AB112" s="145"/>
      <c r="AC112" s="152"/>
      <c r="AD112" s="15"/>
      <c r="AE112" s="15"/>
      <c r="AF112" s="15"/>
      <c r="AG112" s="15"/>
      <c r="AH112" s="102"/>
      <c r="AI112" s="15"/>
      <c r="AJ112" s="15"/>
      <c r="AK112" s="15" t="s">
        <v>44</v>
      </c>
      <c r="AL112" s="15" t="s">
        <v>34</v>
      </c>
      <c r="AM112" s="15" t="s">
        <v>52</v>
      </c>
      <c r="AN112" s="15" t="s">
        <v>49</v>
      </c>
    </row>
    <row r="113" spans="1:40" ht="25.5" customHeight="1" x14ac:dyDescent="0.25">
      <c r="A113" s="102">
        <v>101</v>
      </c>
      <c r="B113" s="42" t="s">
        <v>143</v>
      </c>
      <c r="C113" s="15" t="s">
        <v>142</v>
      </c>
      <c r="D113" s="17" t="s">
        <v>5</v>
      </c>
      <c r="E113" s="149">
        <v>44147</v>
      </c>
      <c r="F113" s="149" t="s">
        <v>105</v>
      </c>
      <c r="G113" s="148"/>
      <c r="H113" s="149">
        <v>44147</v>
      </c>
      <c r="I113" s="150">
        <f t="shared" si="1"/>
        <v>0</v>
      </c>
      <c r="J113" s="145" t="s">
        <v>57</v>
      </c>
      <c r="K113" s="97"/>
      <c r="L113" s="151"/>
      <c r="M113" s="151"/>
      <c r="N113" s="151"/>
      <c r="O113" s="151"/>
      <c r="P113" s="151"/>
      <c r="Q113" s="151"/>
      <c r="R113" s="151"/>
      <c r="S113" s="151"/>
      <c r="T113" s="151"/>
      <c r="U113" s="151"/>
      <c r="V113" s="151"/>
      <c r="W113" s="151"/>
      <c r="X113" s="145"/>
      <c r="Y113" s="145"/>
      <c r="Z113" s="145"/>
      <c r="AA113" s="145"/>
      <c r="AB113" s="145"/>
      <c r="AC113" s="152"/>
      <c r="AD113" s="15"/>
      <c r="AE113" s="15"/>
      <c r="AF113" s="15"/>
      <c r="AG113" s="15"/>
      <c r="AH113" s="102"/>
      <c r="AI113" s="15"/>
      <c r="AJ113" s="15"/>
      <c r="AK113" s="15" t="s">
        <v>44</v>
      </c>
      <c r="AL113" s="15" t="s">
        <v>34</v>
      </c>
      <c r="AM113" s="15" t="s">
        <v>52</v>
      </c>
      <c r="AN113" s="15" t="s">
        <v>49</v>
      </c>
    </row>
    <row r="114" spans="1:40" ht="25.5" customHeight="1" x14ac:dyDescent="0.25">
      <c r="A114" s="144">
        <v>102</v>
      </c>
      <c r="B114" s="42">
        <v>2025990</v>
      </c>
      <c r="C114" s="15" t="s">
        <v>142</v>
      </c>
      <c r="D114" s="17" t="s">
        <v>6</v>
      </c>
      <c r="E114" s="149">
        <v>44147</v>
      </c>
      <c r="F114" s="149" t="s">
        <v>89</v>
      </c>
      <c r="G114" s="148"/>
      <c r="H114" s="149">
        <v>44147</v>
      </c>
      <c r="I114" s="150">
        <f t="shared" si="1"/>
        <v>0</v>
      </c>
      <c r="J114" s="145" t="s">
        <v>57</v>
      </c>
      <c r="K114" s="97"/>
      <c r="L114" s="151"/>
      <c r="M114" s="151"/>
      <c r="N114" s="151"/>
      <c r="O114" s="151"/>
      <c r="P114" s="151"/>
      <c r="Q114" s="151"/>
      <c r="R114" s="151"/>
      <c r="S114" s="151"/>
      <c r="T114" s="151"/>
      <c r="U114" s="151"/>
      <c r="V114" s="151"/>
      <c r="W114" s="151"/>
      <c r="X114" s="145"/>
      <c r="Y114" s="145"/>
      <c r="Z114" s="145"/>
      <c r="AA114" s="145"/>
      <c r="AB114" s="145"/>
      <c r="AC114" s="152"/>
      <c r="AD114" s="15"/>
      <c r="AE114" s="15"/>
      <c r="AF114" s="15"/>
      <c r="AG114" s="15"/>
      <c r="AH114" s="102"/>
      <c r="AI114" s="15"/>
      <c r="AJ114" s="15"/>
      <c r="AK114" s="15" t="s">
        <v>41</v>
      </c>
      <c r="AL114" s="15" t="s">
        <v>36</v>
      </c>
      <c r="AM114" s="15" t="s">
        <v>53</v>
      </c>
      <c r="AN114" s="15" t="s">
        <v>51</v>
      </c>
    </row>
    <row r="115" spans="1:40" ht="25.5" customHeight="1" x14ac:dyDescent="0.25">
      <c r="A115" s="102">
        <v>103</v>
      </c>
      <c r="B115" s="42" t="s">
        <v>143</v>
      </c>
      <c r="C115" s="15" t="s">
        <v>142</v>
      </c>
      <c r="D115" s="17" t="s">
        <v>5</v>
      </c>
      <c r="E115" s="149">
        <v>44147</v>
      </c>
      <c r="F115" s="149" t="s">
        <v>105</v>
      </c>
      <c r="G115" s="148"/>
      <c r="H115" s="149">
        <v>44147</v>
      </c>
      <c r="I115" s="150">
        <f t="shared" si="1"/>
        <v>0</v>
      </c>
      <c r="J115" s="145" t="s">
        <v>57</v>
      </c>
      <c r="K115" s="97"/>
      <c r="L115" s="151"/>
      <c r="M115" s="151"/>
      <c r="N115" s="151"/>
      <c r="O115" s="151"/>
      <c r="P115" s="151"/>
      <c r="Q115" s="151"/>
      <c r="R115" s="151"/>
      <c r="S115" s="151"/>
      <c r="T115" s="151"/>
      <c r="U115" s="151"/>
      <c r="V115" s="151"/>
      <c r="W115" s="151"/>
      <c r="X115" s="145"/>
      <c r="Y115" s="145"/>
      <c r="Z115" s="145"/>
      <c r="AA115" s="145"/>
      <c r="AB115" s="145"/>
      <c r="AC115" s="152"/>
      <c r="AD115" s="15"/>
      <c r="AE115" s="15"/>
      <c r="AF115" s="15"/>
      <c r="AG115" s="15"/>
      <c r="AH115" s="102"/>
      <c r="AI115" s="15"/>
      <c r="AJ115" s="15"/>
      <c r="AK115" s="15" t="s">
        <v>44</v>
      </c>
      <c r="AL115" s="15" t="s">
        <v>35</v>
      </c>
      <c r="AM115" s="15" t="s">
        <v>52</v>
      </c>
      <c r="AN115" s="15" t="s">
        <v>49</v>
      </c>
    </row>
    <row r="116" spans="1:40" ht="25.5" customHeight="1" x14ac:dyDescent="0.25">
      <c r="A116" s="144">
        <v>104</v>
      </c>
      <c r="B116" s="42" t="s">
        <v>143</v>
      </c>
      <c r="C116" s="15" t="s">
        <v>142</v>
      </c>
      <c r="D116" s="17" t="s">
        <v>5</v>
      </c>
      <c r="E116" s="149">
        <v>44147</v>
      </c>
      <c r="F116" s="149" t="s">
        <v>105</v>
      </c>
      <c r="G116" s="148"/>
      <c r="H116" s="149">
        <v>44147</v>
      </c>
      <c r="I116" s="150">
        <f t="shared" si="1"/>
        <v>0</v>
      </c>
      <c r="J116" s="145" t="s">
        <v>57</v>
      </c>
      <c r="K116" s="97"/>
      <c r="L116" s="151"/>
      <c r="M116" s="151"/>
      <c r="N116" s="151"/>
      <c r="O116" s="151"/>
      <c r="P116" s="151"/>
      <c r="Q116" s="151"/>
      <c r="R116" s="151"/>
      <c r="S116" s="151"/>
      <c r="T116" s="151"/>
      <c r="U116" s="151"/>
      <c r="V116" s="151"/>
      <c r="W116" s="151"/>
      <c r="X116" s="145"/>
      <c r="Y116" s="145"/>
      <c r="Z116" s="145"/>
      <c r="AA116" s="145"/>
      <c r="AB116" s="145"/>
      <c r="AC116" s="152"/>
      <c r="AD116" s="15"/>
      <c r="AE116" s="15"/>
      <c r="AF116" s="15"/>
      <c r="AG116" s="15"/>
      <c r="AH116" s="102"/>
      <c r="AI116" s="15"/>
      <c r="AJ116" s="15"/>
      <c r="AK116" s="15" t="s">
        <v>44</v>
      </c>
      <c r="AL116" s="15" t="s">
        <v>35</v>
      </c>
      <c r="AM116" s="15" t="s">
        <v>52</v>
      </c>
      <c r="AN116" s="15" t="s">
        <v>51</v>
      </c>
    </row>
    <row r="117" spans="1:40" ht="25.5" customHeight="1" x14ac:dyDescent="0.25">
      <c r="A117" s="102">
        <v>105</v>
      </c>
      <c r="B117" s="42" t="s">
        <v>143</v>
      </c>
      <c r="C117" s="15" t="s">
        <v>142</v>
      </c>
      <c r="D117" s="17" t="s">
        <v>5</v>
      </c>
      <c r="E117" s="149">
        <v>44147</v>
      </c>
      <c r="F117" s="149" t="s">
        <v>105</v>
      </c>
      <c r="G117" s="148"/>
      <c r="H117" s="149">
        <v>44147</v>
      </c>
      <c r="I117" s="150">
        <f t="shared" si="1"/>
        <v>0</v>
      </c>
      <c r="J117" s="145" t="s">
        <v>57</v>
      </c>
      <c r="K117" s="97"/>
      <c r="L117" s="151"/>
      <c r="M117" s="151"/>
      <c r="N117" s="151"/>
      <c r="O117" s="151"/>
      <c r="P117" s="151"/>
      <c r="Q117" s="151"/>
      <c r="R117" s="151"/>
      <c r="S117" s="151"/>
      <c r="T117" s="151"/>
      <c r="U117" s="151"/>
      <c r="V117" s="151"/>
      <c r="W117" s="151"/>
      <c r="X117" s="145"/>
      <c r="Y117" s="145"/>
      <c r="Z117" s="145"/>
      <c r="AA117" s="145"/>
      <c r="AB117" s="145"/>
      <c r="AC117" s="152"/>
      <c r="AD117" s="15"/>
      <c r="AE117" s="15"/>
      <c r="AF117" s="15"/>
      <c r="AG117" s="15"/>
      <c r="AH117" s="102"/>
      <c r="AI117" s="15"/>
      <c r="AJ117" s="15"/>
      <c r="AK117" s="15" t="s">
        <v>44</v>
      </c>
      <c r="AL117" s="15" t="s">
        <v>35</v>
      </c>
      <c r="AM117" s="15" t="s">
        <v>52</v>
      </c>
      <c r="AN117" s="15" t="s">
        <v>49</v>
      </c>
    </row>
    <row r="118" spans="1:40" ht="25.5" customHeight="1" x14ac:dyDescent="0.25">
      <c r="A118" s="144">
        <v>106</v>
      </c>
      <c r="B118" s="42" t="s">
        <v>143</v>
      </c>
      <c r="C118" s="15" t="s">
        <v>142</v>
      </c>
      <c r="D118" s="17" t="s">
        <v>5</v>
      </c>
      <c r="E118" s="149">
        <v>44147</v>
      </c>
      <c r="F118" s="149" t="s">
        <v>105</v>
      </c>
      <c r="G118" s="148"/>
      <c r="H118" s="149">
        <v>44147</v>
      </c>
      <c r="I118" s="150">
        <f t="shared" si="1"/>
        <v>0</v>
      </c>
      <c r="J118" s="145" t="s">
        <v>57</v>
      </c>
      <c r="K118" s="97"/>
      <c r="L118" s="151"/>
      <c r="M118" s="151"/>
      <c r="N118" s="151"/>
      <c r="O118" s="151"/>
      <c r="P118" s="151"/>
      <c r="Q118" s="151"/>
      <c r="R118" s="151"/>
      <c r="S118" s="151"/>
      <c r="T118" s="151"/>
      <c r="U118" s="151"/>
      <c r="V118" s="151"/>
      <c r="W118" s="151"/>
      <c r="X118" s="145"/>
      <c r="Y118" s="145"/>
      <c r="Z118" s="145"/>
      <c r="AA118" s="145"/>
      <c r="AB118" s="145"/>
      <c r="AC118" s="152"/>
      <c r="AD118" s="15"/>
      <c r="AE118" s="15"/>
      <c r="AF118" s="15"/>
      <c r="AG118" s="15"/>
      <c r="AH118" s="102"/>
      <c r="AI118" s="15"/>
      <c r="AJ118" s="15"/>
      <c r="AK118" s="15" t="s">
        <v>44</v>
      </c>
      <c r="AL118" s="15" t="s">
        <v>32</v>
      </c>
      <c r="AM118" s="15" t="s">
        <v>52</v>
      </c>
      <c r="AN118" s="15" t="s">
        <v>49</v>
      </c>
    </row>
    <row r="119" spans="1:40" ht="25.5" customHeight="1" x14ac:dyDescent="0.25">
      <c r="A119" s="102">
        <v>107</v>
      </c>
      <c r="B119" s="42" t="s">
        <v>143</v>
      </c>
      <c r="C119" s="15" t="s">
        <v>142</v>
      </c>
      <c r="D119" s="17" t="s">
        <v>5</v>
      </c>
      <c r="E119" s="149">
        <v>44147</v>
      </c>
      <c r="F119" s="149" t="s">
        <v>105</v>
      </c>
      <c r="G119" s="148"/>
      <c r="H119" s="149">
        <v>44147</v>
      </c>
      <c r="I119" s="150">
        <f t="shared" si="1"/>
        <v>0</v>
      </c>
      <c r="J119" s="145" t="s">
        <v>57</v>
      </c>
      <c r="K119" s="97"/>
      <c r="L119" s="151"/>
      <c r="M119" s="151"/>
      <c r="N119" s="151"/>
      <c r="O119" s="151"/>
      <c r="P119" s="151"/>
      <c r="Q119" s="151"/>
      <c r="R119" s="151"/>
      <c r="S119" s="151"/>
      <c r="T119" s="151"/>
      <c r="U119" s="151"/>
      <c r="V119" s="151"/>
      <c r="W119" s="151"/>
      <c r="X119" s="145"/>
      <c r="Y119" s="145"/>
      <c r="Z119" s="145"/>
      <c r="AA119" s="145"/>
      <c r="AB119" s="145"/>
      <c r="AC119" s="152"/>
      <c r="AD119" s="15"/>
      <c r="AE119" s="15"/>
      <c r="AF119" s="15"/>
      <c r="AG119" s="15"/>
      <c r="AH119" s="102"/>
      <c r="AI119" s="15"/>
      <c r="AJ119" s="15"/>
      <c r="AK119" s="15" t="s">
        <v>44</v>
      </c>
      <c r="AL119" s="15" t="s">
        <v>32</v>
      </c>
      <c r="AM119" s="15" t="s">
        <v>52</v>
      </c>
      <c r="AN119" s="15" t="s">
        <v>49</v>
      </c>
    </row>
    <row r="120" spans="1:40" ht="25.5" customHeight="1" x14ac:dyDescent="0.25">
      <c r="A120" s="144">
        <v>108</v>
      </c>
      <c r="B120" s="42" t="s">
        <v>143</v>
      </c>
      <c r="C120" s="15" t="s">
        <v>142</v>
      </c>
      <c r="D120" s="17" t="s">
        <v>5</v>
      </c>
      <c r="E120" s="149">
        <v>44147</v>
      </c>
      <c r="F120" s="149" t="s">
        <v>105</v>
      </c>
      <c r="G120" s="148"/>
      <c r="H120" s="149">
        <v>44147</v>
      </c>
      <c r="I120" s="150">
        <f t="shared" si="1"/>
        <v>0</v>
      </c>
      <c r="J120" s="145" t="s">
        <v>57</v>
      </c>
      <c r="K120" s="97"/>
      <c r="L120" s="151"/>
      <c r="M120" s="151"/>
      <c r="N120" s="151"/>
      <c r="O120" s="151"/>
      <c r="P120" s="151"/>
      <c r="Q120" s="151"/>
      <c r="R120" s="151"/>
      <c r="S120" s="151"/>
      <c r="T120" s="151"/>
      <c r="U120" s="151"/>
      <c r="V120" s="151"/>
      <c r="W120" s="151"/>
      <c r="X120" s="145"/>
      <c r="Y120" s="145"/>
      <c r="Z120" s="145"/>
      <c r="AA120" s="145"/>
      <c r="AB120" s="145"/>
      <c r="AC120" s="152"/>
      <c r="AD120" s="15"/>
      <c r="AE120" s="15"/>
      <c r="AF120" s="15"/>
      <c r="AG120" s="15"/>
      <c r="AH120" s="102"/>
      <c r="AI120" s="15"/>
      <c r="AJ120" s="15"/>
      <c r="AK120" s="15" t="s">
        <v>44</v>
      </c>
      <c r="AL120" s="15" t="s">
        <v>32</v>
      </c>
      <c r="AM120" s="15" t="s">
        <v>52</v>
      </c>
      <c r="AN120" s="15" t="s">
        <v>49</v>
      </c>
    </row>
    <row r="121" spans="1:40" ht="25.5" customHeight="1" x14ac:dyDescent="0.25">
      <c r="A121" s="102">
        <v>109</v>
      </c>
      <c r="B121" s="42" t="s">
        <v>143</v>
      </c>
      <c r="C121" s="15" t="s">
        <v>142</v>
      </c>
      <c r="D121" s="17" t="s">
        <v>5</v>
      </c>
      <c r="E121" s="149">
        <v>44147</v>
      </c>
      <c r="F121" s="149" t="s">
        <v>105</v>
      </c>
      <c r="G121" s="148"/>
      <c r="H121" s="149">
        <v>44147</v>
      </c>
      <c r="I121" s="150">
        <f t="shared" si="1"/>
        <v>0</v>
      </c>
      <c r="J121" s="145" t="s">
        <v>57</v>
      </c>
      <c r="K121" s="97"/>
      <c r="L121" s="151"/>
      <c r="M121" s="151"/>
      <c r="N121" s="151"/>
      <c r="O121" s="151"/>
      <c r="P121" s="151"/>
      <c r="Q121" s="151"/>
      <c r="R121" s="151"/>
      <c r="S121" s="151"/>
      <c r="T121" s="151"/>
      <c r="U121" s="151"/>
      <c r="V121" s="151"/>
      <c r="W121" s="151"/>
      <c r="X121" s="145"/>
      <c r="Y121" s="145"/>
      <c r="Z121" s="145"/>
      <c r="AA121" s="145"/>
      <c r="AB121" s="145"/>
      <c r="AC121" s="152"/>
      <c r="AD121" s="15"/>
      <c r="AE121" s="15"/>
      <c r="AF121" s="15"/>
      <c r="AG121" s="15"/>
      <c r="AH121" s="102"/>
      <c r="AI121" s="15"/>
      <c r="AJ121" s="15"/>
      <c r="AK121" s="15" t="s">
        <v>44</v>
      </c>
      <c r="AL121" s="15" t="s">
        <v>32</v>
      </c>
      <c r="AM121" s="15" t="s">
        <v>52</v>
      </c>
      <c r="AN121" s="15" t="s">
        <v>49</v>
      </c>
    </row>
    <row r="122" spans="1:40" ht="25.5" customHeight="1" x14ac:dyDescent="0.25">
      <c r="A122" s="144">
        <v>110</v>
      </c>
      <c r="B122" s="42" t="s">
        <v>143</v>
      </c>
      <c r="C122" s="15" t="s">
        <v>142</v>
      </c>
      <c r="D122" s="17" t="s">
        <v>5</v>
      </c>
      <c r="E122" s="149">
        <v>44148</v>
      </c>
      <c r="F122" s="149" t="s">
        <v>105</v>
      </c>
      <c r="G122" s="148"/>
      <c r="H122" s="149">
        <v>44148</v>
      </c>
      <c r="I122" s="150">
        <f t="shared" si="1"/>
        <v>0</v>
      </c>
      <c r="J122" s="145" t="s">
        <v>57</v>
      </c>
      <c r="K122" s="97"/>
      <c r="L122" s="151"/>
      <c r="M122" s="151"/>
      <c r="N122" s="151"/>
      <c r="O122" s="151"/>
      <c r="P122" s="151"/>
      <c r="Q122" s="151"/>
      <c r="R122" s="151"/>
      <c r="S122" s="151"/>
      <c r="T122" s="151"/>
      <c r="U122" s="151"/>
      <c r="V122" s="151"/>
      <c r="W122" s="151"/>
      <c r="X122" s="145"/>
      <c r="Y122" s="145"/>
      <c r="Z122" s="145"/>
      <c r="AA122" s="145"/>
      <c r="AB122" s="145"/>
      <c r="AC122" s="152"/>
      <c r="AD122" s="15"/>
      <c r="AE122" s="15"/>
      <c r="AF122" s="15"/>
      <c r="AG122" s="15"/>
      <c r="AH122" s="102"/>
      <c r="AI122" s="15"/>
      <c r="AJ122" s="15"/>
      <c r="AK122" s="15" t="s">
        <v>44</v>
      </c>
      <c r="AL122" s="15" t="s">
        <v>34</v>
      </c>
      <c r="AM122" s="15" t="s">
        <v>52</v>
      </c>
      <c r="AN122" s="15" t="s">
        <v>49</v>
      </c>
    </row>
    <row r="123" spans="1:40" ht="25.5" customHeight="1" x14ac:dyDescent="0.25">
      <c r="A123" s="102">
        <v>111</v>
      </c>
      <c r="B123" s="42" t="s">
        <v>143</v>
      </c>
      <c r="C123" s="15" t="s">
        <v>142</v>
      </c>
      <c r="D123" s="17" t="s">
        <v>5</v>
      </c>
      <c r="E123" s="149">
        <v>44148</v>
      </c>
      <c r="F123" s="149" t="s">
        <v>105</v>
      </c>
      <c r="G123" s="148"/>
      <c r="H123" s="149">
        <v>44148</v>
      </c>
      <c r="I123" s="150">
        <f t="shared" si="1"/>
        <v>0</v>
      </c>
      <c r="J123" s="145" t="s">
        <v>57</v>
      </c>
      <c r="K123" s="97"/>
      <c r="L123" s="151"/>
      <c r="M123" s="151"/>
      <c r="N123" s="151"/>
      <c r="O123" s="151"/>
      <c r="P123" s="151"/>
      <c r="Q123" s="151"/>
      <c r="R123" s="151"/>
      <c r="S123" s="151"/>
      <c r="T123" s="151"/>
      <c r="U123" s="151"/>
      <c r="V123" s="151"/>
      <c r="W123" s="151"/>
      <c r="X123" s="145"/>
      <c r="Y123" s="145"/>
      <c r="Z123" s="145"/>
      <c r="AA123" s="145"/>
      <c r="AB123" s="145"/>
      <c r="AC123" s="152"/>
      <c r="AD123" s="15"/>
      <c r="AE123" s="15"/>
      <c r="AF123" s="15"/>
      <c r="AG123" s="15"/>
      <c r="AH123" s="102"/>
      <c r="AI123" s="15"/>
      <c r="AJ123" s="15"/>
      <c r="AK123" s="15" t="s">
        <v>44</v>
      </c>
      <c r="AL123" s="15" t="s">
        <v>35</v>
      </c>
      <c r="AM123" s="15" t="s">
        <v>52</v>
      </c>
      <c r="AN123" s="15" t="s">
        <v>49</v>
      </c>
    </row>
    <row r="124" spans="1:40" ht="25.5" customHeight="1" x14ac:dyDescent="0.25">
      <c r="A124" s="144">
        <v>112</v>
      </c>
      <c r="B124" s="42" t="s">
        <v>143</v>
      </c>
      <c r="C124" s="15" t="s">
        <v>142</v>
      </c>
      <c r="D124" s="17" t="s">
        <v>5</v>
      </c>
      <c r="E124" s="149">
        <v>44148</v>
      </c>
      <c r="F124" s="149" t="s">
        <v>105</v>
      </c>
      <c r="G124" s="148"/>
      <c r="H124" s="149">
        <v>44148</v>
      </c>
      <c r="I124" s="150">
        <f t="shared" si="1"/>
        <v>0</v>
      </c>
      <c r="J124" s="145" t="s">
        <v>57</v>
      </c>
      <c r="K124" s="97"/>
      <c r="L124" s="151"/>
      <c r="M124" s="151"/>
      <c r="N124" s="151"/>
      <c r="O124" s="151"/>
      <c r="P124" s="151"/>
      <c r="Q124" s="151"/>
      <c r="R124" s="151"/>
      <c r="S124" s="151"/>
      <c r="T124" s="151"/>
      <c r="U124" s="151"/>
      <c r="V124" s="151"/>
      <c r="W124" s="151"/>
      <c r="X124" s="145"/>
      <c r="Y124" s="145"/>
      <c r="Z124" s="145"/>
      <c r="AA124" s="145"/>
      <c r="AB124" s="145"/>
      <c r="AC124" s="152"/>
      <c r="AD124" s="15"/>
      <c r="AE124" s="15"/>
      <c r="AF124" s="15"/>
      <c r="AG124" s="15"/>
      <c r="AH124" s="102"/>
      <c r="AI124" s="15"/>
      <c r="AJ124" s="15"/>
      <c r="AK124" s="15" t="s">
        <v>44</v>
      </c>
      <c r="AL124" s="15" t="s">
        <v>35</v>
      </c>
      <c r="AM124" s="15" t="s">
        <v>52</v>
      </c>
      <c r="AN124" s="15" t="s">
        <v>49</v>
      </c>
    </row>
    <row r="125" spans="1:40" ht="25.5" customHeight="1" x14ac:dyDescent="0.25">
      <c r="A125" s="102">
        <v>113</v>
      </c>
      <c r="B125" s="42" t="s">
        <v>143</v>
      </c>
      <c r="C125" s="15" t="s">
        <v>142</v>
      </c>
      <c r="D125" s="17" t="s">
        <v>5</v>
      </c>
      <c r="E125" s="149">
        <v>44148</v>
      </c>
      <c r="F125" s="149" t="s">
        <v>105</v>
      </c>
      <c r="G125" s="148"/>
      <c r="H125" s="149">
        <v>44148</v>
      </c>
      <c r="I125" s="150">
        <f t="shared" si="1"/>
        <v>0</v>
      </c>
      <c r="J125" s="145" t="s">
        <v>57</v>
      </c>
      <c r="K125" s="97"/>
      <c r="L125" s="151"/>
      <c r="M125" s="151"/>
      <c r="N125" s="151"/>
      <c r="O125" s="151"/>
      <c r="P125" s="151"/>
      <c r="Q125" s="151"/>
      <c r="R125" s="151"/>
      <c r="S125" s="151"/>
      <c r="T125" s="151"/>
      <c r="U125" s="151"/>
      <c r="V125" s="151"/>
      <c r="W125" s="151"/>
      <c r="X125" s="145"/>
      <c r="Y125" s="145"/>
      <c r="Z125" s="145"/>
      <c r="AA125" s="145"/>
      <c r="AB125" s="145"/>
      <c r="AC125" s="152"/>
      <c r="AD125" s="15"/>
      <c r="AE125" s="15"/>
      <c r="AF125" s="15"/>
      <c r="AG125" s="15"/>
      <c r="AH125" s="102"/>
      <c r="AI125" s="15"/>
      <c r="AJ125" s="15"/>
      <c r="AK125" s="15" t="s">
        <v>44</v>
      </c>
      <c r="AL125" s="15" t="s">
        <v>35</v>
      </c>
      <c r="AM125" s="15" t="s">
        <v>52</v>
      </c>
      <c r="AN125" s="15" t="s">
        <v>49</v>
      </c>
    </row>
    <row r="126" spans="1:40" ht="25.5" customHeight="1" x14ac:dyDescent="0.25">
      <c r="A126" s="144">
        <v>114</v>
      </c>
      <c r="B126" s="42" t="s">
        <v>143</v>
      </c>
      <c r="C126" s="15" t="s">
        <v>142</v>
      </c>
      <c r="D126" s="17" t="s">
        <v>5</v>
      </c>
      <c r="E126" s="149">
        <v>44148</v>
      </c>
      <c r="F126" s="149" t="s">
        <v>105</v>
      </c>
      <c r="G126" s="148"/>
      <c r="H126" s="149">
        <v>44148</v>
      </c>
      <c r="I126" s="150">
        <f t="shared" si="1"/>
        <v>0</v>
      </c>
      <c r="J126" s="145" t="s">
        <v>57</v>
      </c>
      <c r="K126" s="97"/>
      <c r="L126" s="151"/>
      <c r="M126" s="151"/>
      <c r="N126" s="151"/>
      <c r="O126" s="151"/>
      <c r="P126" s="151"/>
      <c r="Q126" s="151"/>
      <c r="R126" s="151"/>
      <c r="S126" s="151"/>
      <c r="T126" s="151"/>
      <c r="U126" s="151"/>
      <c r="V126" s="151"/>
      <c r="W126" s="151"/>
      <c r="X126" s="145"/>
      <c r="Y126" s="145"/>
      <c r="Z126" s="145"/>
      <c r="AA126" s="145"/>
      <c r="AB126" s="145"/>
      <c r="AC126" s="152"/>
      <c r="AD126" s="15"/>
      <c r="AE126" s="15"/>
      <c r="AF126" s="15"/>
      <c r="AG126" s="15"/>
      <c r="AH126" s="102"/>
      <c r="AI126" s="15"/>
      <c r="AJ126" s="15"/>
      <c r="AK126" s="15" t="s">
        <v>44</v>
      </c>
      <c r="AL126" s="15" t="s">
        <v>35</v>
      </c>
      <c r="AM126" s="15" t="s">
        <v>52</v>
      </c>
      <c r="AN126" s="15" t="s">
        <v>49</v>
      </c>
    </row>
    <row r="127" spans="1:40" ht="25.5" customHeight="1" x14ac:dyDescent="0.25">
      <c r="A127" s="102">
        <v>115</v>
      </c>
      <c r="B127" s="42" t="s">
        <v>143</v>
      </c>
      <c r="C127" s="15" t="s">
        <v>142</v>
      </c>
      <c r="D127" s="17" t="s">
        <v>5</v>
      </c>
      <c r="E127" s="149">
        <v>44148</v>
      </c>
      <c r="F127" s="149" t="s">
        <v>105</v>
      </c>
      <c r="G127" s="148"/>
      <c r="H127" s="149">
        <v>44148</v>
      </c>
      <c r="I127" s="150">
        <f t="shared" si="1"/>
        <v>0</v>
      </c>
      <c r="J127" s="145" t="s">
        <v>57</v>
      </c>
      <c r="K127" s="97"/>
      <c r="L127" s="151"/>
      <c r="M127" s="151"/>
      <c r="N127" s="151"/>
      <c r="O127" s="151"/>
      <c r="P127" s="151"/>
      <c r="Q127" s="151"/>
      <c r="R127" s="151"/>
      <c r="S127" s="151"/>
      <c r="T127" s="151"/>
      <c r="U127" s="151"/>
      <c r="V127" s="151"/>
      <c r="W127" s="151"/>
      <c r="X127" s="145"/>
      <c r="Y127" s="145"/>
      <c r="Z127" s="145"/>
      <c r="AA127" s="145"/>
      <c r="AB127" s="145"/>
      <c r="AC127" s="152"/>
      <c r="AD127" s="15"/>
      <c r="AE127" s="15"/>
      <c r="AF127" s="15"/>
      <c r="AG127" s="15"/>
      <c r="AH127" s="102"/>
      <c r="AI127" s="15"/>
      <c r="AJ127" s="15"/>
      <c r="AK127" s="15" t="s">
        <v>44</v>
      </c>
      <c r="AL127" s="15" t="s">
        <v>35</v>
      </c>
      <c r="AM127" s="15" t="s">
        <v>52</v>
      </c>
      <c r="AN127" s="15" t="s">
        <v>49</v>
      </c>
    </row>
    <row r="128" spans="1:40" ht="25.5" customHeight="1" x14ac:dyDescent="0.25">
      <c r="A128" s="144">
        <v>116</v>
      </c>
      <c r="B128" s="42" t="s">
        <v>143</v>
      </c>
      <c r="C128" s="15" t="s">
        <v>142</v>
      </c>
      <c r="D128" s="17" t="s">
        <v>5</v>
      </c>
      <c r="E128" s="149">
        <v>44148</v>
      </c>
      <c r="F128" s="149" t="s">
        <v>105</v>
      </c>
      <c r="G128" s="148"/>
      <c r="H128" s="149">
        <v>44152</v>
      </c>
      <c r="I128" s="150">
        <f t="shared" si="1"/>
        <v>4</v>
      </c>
      <c r="J128" s="145" t="s">
        <v>57</v>
      </c>
      <c r="K128" s="97"/>
      <c r="L128" s="151"/>
      <c r="M128" s="151"/>
      <c r="N128" s="151"/>
      <c r="O128" s="151"/>
      <c r="P128" s="151"/>
      <c r="Q128" s="151"/>
      <c r="R128" s="151"/>
      <c r="S128" s="151"/>
      <c r="T128" s="151"/>
      <c r="U128" s="151"/>
      <c r="V128" s="151"/>
      <c r="W128" s="151"/>
      <c r="X128" s="145"/>
      <c r="Y128" s="145"/>
      <c r="Z128" s="145"/>
      <c r="AA128" s="145"/>
      <c r="AB128" s="145"/>
      <c r="AC128" s="152"/>
      <c r="AD128" s="15"/>
      <c r="AE128" s="15"/>
      <c r="AF128" s="15"/>
      <c r="AG128" s="15"/>
      <c r="AH128" s="102"/>
      <c r="AI128" s="15"/>
      <c r="AJ128" s="15"/>
      <c r="AK128" s="15" t="s">
        <v>44</v>
      </c>
      <c r="AL128" s="15" t="s">
        <v>34</v>
      </c>
      <c r="AM128" s="15" t="s">
        <v>52</v>
      </c>
      <c r="AN128" s="15" t="s">
        <v>49</v>
      </c>
    </row>
    <row r="129" spans="1:40" ht="25.5" customHeight="1" x14ac:dyDescent="0.25">
      <c r="A129" s="102">
        <v>117</v>
      </c>
      <c r="B129" s="42" t="s">
        <v>143</v>
      </c>
      <c r="C129" s="15" t="s">
        <v>142</v>
      </c>
      <c r="D129" s="17" t="s">
        <v>5</v>
      </c>
      <c r="E129" s="149">
        <v>44148</v>
      </c>
      <c r="F129" s="149" t="s">
        <v>105</v>
      </c>
      <c r="G129" s="148"/>
      <c r="H129" s="149">
        <v>44152</v>
      </c>
      <c r="I129" s="150">
        <f t="shared" si="1"/>
        <v>4</v>
      </c>
      <c r="J129" s="145" t="s">
        <v>57</v>
      </c>
      <c r="K129" s="97"/>
      <c r="L129" s="151"/>
      <c r="M129" s="151"/>
      <c r="N129" s="151"/>
      <c r="O129" s="151"/>
      <c r="P129" s="151"/>
      <c r="Q129" s="151"/>
      <c r="R129" s="151"/>
      <c r="S129" s="151"/>
      <c r="T129" s="151"/>
      <c r="U129" s="151"/>
      <c r="V129" s="151"/>
      <c r="W129" s="151"/>
      <c r="X129" s="145"/>
      <c r="Y129" s="145"/>
      <c r="Z129" s="145"/>
      <c r="AA129" s="145"/>
      <c r="AB129" s="145"/>
      <c r="AC129" s="152"/>
      <c r="AD129" s="15"/>
      <c r="AE129" s="15"/>
      <c r="AF129" s="15"/>
      <c r="AG129" s="15"/>
      <c r="AH129" s="102"/>
      <c r="AI129" s="15"/>
      <c r="AJ129" s="15"/>
      <c r="AK129" s="15" t="s">
        <v>44</v>
      </c>
      <c r="AL129" s="15" t="s">
        <v>34</v>
      </c>
      <c r="AM129" s="15" t="s">
        <v>52</v>
      </c>
      <c r="AN129" s="15" t="s">
        <v>49</v>
      </c>
    </row>
    <row r="130" spans="1:40" ht="25.5" customHeight="1" x14ac:dyDescent="0.25">
      <c r="A130" s="144">
        <v>118</v>
      </c>
      <c r="B130" s="42" t="s">
        <v>143</v>
      </c>
      <c r="C130" s="15" t="s">
        <v>142</v>
      </c>
      <c r="D130" s="17" t="s">
        <v>5</v>
      </c>
      <c r="E130" s="149">
        <v>44152</v>
      </c>
      <c r="F130" s="149" t="s">
        <v>105</v>
      </c>
      <c r="G130" s="148"/>
      <c r="H130" s="149">
        <v>44152</v>
      </c>
      <c r="I130" s="150">
        <f t="shared" si="1"/>
        <v>0</v>
      </c>
      <c r="J130" s="145" t="s">
        <v>57</v>
      </c>
      <c r="K130" s="97"/>
      <c r="L130" s="151"/>
      <c r="M130" s="151"/>
      <c r="N130" s="151"/>
      <c r="O130" s="151"/>
      <c r="P130" s="151"/>
      <c r="Q130" s="151"/>
      <c r="R130" s="151"/>
      <c r="S130" s="151"/>
      <c r="T130" s="151"/>
      <c r="U130" s="151"/>
      <c r="V130" s="151"/>
      <c r="W130" s="151"/>
      <c r="X130" s="145"/>
      <c r="Y130" s="145"/>
      <c r="Z130" s="145"/>
      <c r="AA130" s="145"/>
      <c r="AB130" s="145"/>
      <c r="AC130" s="152"/>
      <c r="AD130" s="15"/>
      <c r="AE130" s="15"/>
      <c r="AF130" s="15"/>
      <c r="AG130" s="15"/>
      <c r="AH130" s="102"/>
      <c r="AI130" s="15"/>
      <c r="AJ130" s="15"/>
      <c r="AK130" s="15" t="s">
        <v>44</v>
      </c>
      <c r="AL130" s="15" t="s">
        <v>34</v>
      </c>
      <c r="AM130" s="15" t="s">
        <v>52</v>
      </c>
      <c r="AN130" s="15" t="s">
        <v>51</v>
      </c>
    </row>
    <row r="131" spans="1:40" ht="25.5" customHeight="1" x14ac:dyDescent="0.25">
      <c r="A131" s="102">
        <v>119</v>
      </c>
      <c r="B131" s="42" t="s">
        <v>143</v>
      </c>
      <c r="C131" s="15" t="s">
        <v>142</v>
      </c>
      <c r="D131" s="17" t="s">
        <v>5</v>
      </c>
      <c r="E131" s="149">
        <v>44152</v>
      </c>
      <c r="F131" s="149" t="s">
        <v>105</v>
      </c>
      <c r="G131" s="148"/>
      <c r="H131" s="149">
        <v>44152</v>
      </c>
      <c r="I131" s="150">
        <f t="shared" si="1"/>
        <v>0</v>
      </c>
      <c r="J131" s="145" t="s">
        <v>57</v>
      </c>
      <c r="K131" s="97"/>
      <c r="L131" s="151"/>
      <c r="M131" s="151"/>
      <c r="N131" s="151"/>
      <c r="O131" s="151"/>
      <c r="P131" s="151"/>
      <c r="Q131" s="151"/>
      <c r="R131" s="151"/>
      <c r="S131" s="151"/>
      <c r="T131" s="151"/>
      <c r="U131" s="151"/>
      <c r="V131" s="151"/>
      <c r="W131" s="151"/>
      <c r="X131" s="145"/>
      <c r="Y131" s="145"/>
      <c r="Z131" s="145"/>
      <c r="AA131" s="145"/>
      <c r="AB131" s="145"/>
      <c r="AC131" s="152"/>
      <c r="AD131" s="15"/>
      <c r="AE131" s="15"/>
      <c r="AF131" s="15"/>
      <c r="AG131" s="15"/>
      <c r="AH131" s="102"/>
      <c r="AI131" s="15"/>
      <c r="AJ131" s="15"/>
      <c r="AK131" s="15" t="s">
        <v>44</v>
      </c>
      <c r="AL131" s="15" t="s">
        <v>34</v>
      </c>
      <c r="AM131" s="15" t="s">
        <v>52</v>
      </c>
      <c r="AN131" s="15" t="s">
        <v>51</v>
      </c>
    </row>
    <row r="132" spans="1:40" ht="25.5" customHeight="1" x14ac:dyDescent="0.25">
      <c r="A132" s="144">
        <v>120</v>
      </c>
      <c r="B132" s="42" t="s">
        <v>143</v>
      </c>
      <c r="C132" s="15" t="s">
        <v>142</v>
      </c>
      <c r="D132" s="17" t="s">
        <v>5</v>
      </c>
      <c r="E132" s="149">
        <v>44152</v>
      </c>
      <c r="F132" s="149" t="s">
        <v>105</v>
      </c>
      <c r="G132" s="148"/>
      <c r="H132" s="149">
        <v>44152</v>
      </c>
      <c r="I132" s="150">
        <f t="shared" si="1"/>
        <v>0</v>
      </c>
      <c r="J132" s="145" t="s">
        <v>57</v>
      </c>
      <c r="K132" s="97"/>
      <c r="L132" s="151"/>
      <c r="M132" s="151"/>
      <c r="N132" s="151"/>
      <c r="O132" s="151"/>
      <c r="P132" s="151"/>
      <c r="Q132" s="151"/>
      <c r="R132" s="151"/>
      <c r="S132" s="151"/>
      <c r="T132" s="151"/>
      <c r="U132" s="151"/>
      <c r="V132" s="151"/>
      <c r="W132" s="151"/>
      <c r="X132" s="145"/>
      <c r="Y132" s="145"/>
      <c r="Z132" s="145"/>
      <c r="AA132" s="145"/>
      <c r="AB132" s="145"/>
      <c r="AC132" s="152"/>
      <c r="AD132" s="15"/>
      <c r="AE132" s="15"/>
      <c r="AF132" s="15"/>
      <c r="AG132" s="15"/>
      <c r="AH132" s="102"/>
      <c r="AI132" s="15"/>
      <c r="AJ132" s="15"/>
      <c r="AK132" s="15" t="s">
        <v>44</v>
      </c>
      <c r="AL132" s="15" t="s">
        <v>34</v>
      </c>
      <c r="AM132" s="15" t="s">
        <v>52</v>
      </c>
      <c r="AN132" s="15" t="s">
        <v>49</v>
      </c>
    </row>
    <row r="133" spans="1:40" ht="25.5" customHeight="1" x14ac:dyDescent="0.25">
      <c r="A133" s="102">
        <v>121</v>
      </c>
      <c r="B133" s="42" t="s">
        <v>143</v>
      </c>
      <c r="C133" s="15" t="s">
        <v>142</v>
      </c>
      <c r="D133" s="17" t="s">
        <v>5</v>
      </c>
      <c r="E133" s="149">
        <v>44152</v>
      </c>
      <c r="F133" s="149" t="s">
        <v>105</v>
      </c>
      <c r="G133" s="148"/>
      <c r="H133" s="149">
        <v>44152</v>
      </c>
      <c r="I133" s="150">
        <f t="shared" si="1"/>
        <v>0</v>
      </c>
      <c r="J133" s="145" t="s">
        <v>57</v>
      </c>
      <c r="K133" s="97"/>
      <c r="L133" s="151"/>
      <c r="M133" s="151"/>
      <c r="N133" s="151"/>
      <c r="O133" s="151"/>
      <c r="P133" s="151"/>
      <c r="Q133" s="151"/>
      <c r="R133" s="151"/>
      <c r="S133" s="151"/>
      <c r="T133" s="151"/>
      <c r="U133" s="151"/>
      <c r="V133" s="151"/>
      <c r="W133" s="151"/>
      <c r="X133" s="145"/>
      <c r="Y133" s="145"/>
      <c r="Z133" s="145"/>
      <c r="AA133" s="145"/>
      <c r="AB133" s="145"/>
      <c r="AC133" s="152"/>
      <c r="AD133" s="15"/>
      <c r="AE133" s="15"/>
      <c r="AF133" s="15"/>
      <c r="AG133" s="15"/>
      <c r="AH133" s="102"/>
      <c r="AI133" s="15"/>
      <c r="AJ133" s="15"/>
      <c r="AK133" s="15" t="s">
        <v>44</v>
      </c>
      <c r="AL133" s="15" t="s">
        <v>34</v>
      </c>
      <c r="AM133" s="15" t="s">
        <v>52</v>
      </c>
      <c r="AN133" s="15" t="s">
        <v>49</v>
      </c>
    </row>
    <row r="134" spans="1:40" ht="25.5" customHeight="1" x14ac:dyDescent="0.25">
      <c r="A134" s="144">
        <v>122</v>
      </c>
      <c r="B134" s="42" t="s">
        <v>143</v>
      </c>
      <c r="C134" s="15" t="s">
        <v>142</v>
      </c>
      <c r="D134" s="17" t="s">
        <v>5</v>
      </c>
      <c r="E134" s="149">
        <v>44152</v>
      </c>
      <c r="F134" s="149" t="s">
        <v>105</v>
      </c>
      <c r="G134" s="148"/>
      <c r="H134" s="149">
        <v>44152</v>
      </c>
      <c r="I134" s="150">
        <f t="shared" si="1"/>
        <v>0</v>
      </c>
      <c r="J134" s="145" t="s">
        <v>57</v>
      </c>
      <c r="K134" s="97"/>
      <c r="L134" s="151"/>
      <c r="M134" s="151"/>
      <c r="N134" s="151"/>
      <c r="O134" s="151"/>
      <c r="P134" s="151"/>
      <c r="Q134" s="151"/>
      <c r="R134" s="151"/>
      <c r="S134" s="151"/>
      <c r="T134" s="151"/>
      <c r="U134" s="151"/>
      <c r="V134" s="151"/>
      <c r="W134" s="151"/>
      <c r="X134" s="145"/>
      <c r="Y134" s="145"/>
      <c r="Z134" s="145"/>
      <c r="AA134" s="145"/>
      <c r="AB134" s="145"/>
      <c r="AC134" s="152"/>
      <c r="AD134" s="15"/>
      <c r="AE134" s="15"/>
      <c r="AF134" s="15"/>
      <c r="AG134" s="15"/>
      <c r="AH134" s="102"/>
      <c r="AI134" s="15"/>
      <c r="AJ134" s="15"/>
      <c r="AK134" s="15" t="s">
        <v>44</v>
      </c>
      <c r="AL134" s="15" t="s">
        <v>34</v>
      </c>
      <c r="AM134" s="15" t="s">
        <v>52</v>
      </c>
      <c r="AN134" s="15" t="s">
        <v>49</v>
      </c>
    </row>
    <row r="135" spans="1:40" ht="25.5" customHeight="1" x14ac:dyDescent="0.25">
      <c r="A135" s="102">
        <v>123</v>
      </c>
      <c r="B135" s="42" t="s">
        <v>143</v>
      </c>
      <c r="C135" s="15" t="s">
        <v>142</v>
      </c>
      <c r="D135" s="17" t="s">
        <v>5</v>
      </c>
      <c r="E135" s="149">
        <v>44152</v>
      </c>
      <c r="F135" s="149" t="s">
        <v>105</v>
      </c>
      <c r="G135" s="148"/>
      <c r="H135" s="149">
        <v>44152</v>
      </c>
      <c r="I135" s="150">
        <f t="shared" si="1"/>
        <v>0</v>
      </c>
      <c r="J135" s="145" t="s">
        <v>57</v>
      </c>
      <c r="K135" s="97"/>
      <c r="L135" s="151"/>
      <c r="M135" s="151"/>
      <c r="N135" s="151"/>
      <c r="O135" s="151"/>
      <c r="P135" s="151"/>
      <c r="Q135" s="151"/>
      <c r="R135" s="151"/>
      <c r="S135" s="151"/>
      <c r="T135" s="151"/>
      <c r="U135" s="151"/>
      <c r="V135" s="151"/>
      <c r="W135" s="151"/>
      <c r="X135" s="145"/>
      <c r="Y135" s="145"/>
      <c r="Z135" s="145"/>
      <c r="AA135" s="145"/>
      <c r="AB135" s="145"/>
      <c r="AC135" s="152"/>
      <c r="AD135" s="15"/>
      <c r="AE135" s="15"/>
      <c r="AF135" s="15"/>
      <c r="AG135" s="15"/>
      <c r="AH135" s="102"/>
      <c r="AI135" s="15"/>
      <c r="AJ135" s="15"/>
      <c r="AK135" s="15" t="s">
        <v>44</v>
      </c>
      <c r="AL135" s="15" t="s">
        <v>34</v>
      </c>
      <c r="AM135" s="15" t="s">
        <v>52</v>
      </c>
      <c r="AN135" s="15" t="s">
        <v>49</v>
      </c>
    </row>
    <row r="136" spans="1:40" ht="25.5" customHeight="1" x14ac:dyDescent="0.25">
      <c r="A136" s="144">
        <v>124</v>
      </c>
      <c r="B136" s="42" t="s">
        <v>143</v>
      </c>
      <c r="C136" s="15" t="s">
        <v>142</v>
      </c>
      <c r="D136" s="17" t="s">
        <v>5</v>
      </c>
      <c r="E136" s="149">
        <v>44152</v>
      </c>
      <c r="F136" s="149" t="s">
        <v>105</v>
      </c>
      <c r="G136" s="148"/>
      <c r="H136" s="149">
        <v>44152</v>
      </c>
      <c r="I136" s="150">
        <f t="shared" si="1"/>
        <v>0</v>
      </c>
      <c r="J136" s="145" t="s">
        <v>57</v>
      </c>
      <c r="K136" s="97"/>
      <c r="L136" s="151"/>
      <c r="M136" s="151"/>
      <c r="N136" s="151"/>
      <c r="O136" s="151"/>
      <c r="P136" s="151"/>
      <c r="Q136" s="151"/>
      <c r="R136" s="151"/>
      <c r="S136" s="151"/>
      <c r="T136" s="151"/>
      <c r="U136" s="151"/>
      <c r="V136" s="151"/>
      <c r="W136" s="151"/>
      <c r="X136" s="145"/>
      <c r="Y136" s="145"/>
      <c r="Z136" s="145"/>
      <c r="AA136" s="145"/>
      <c r="AB136" s="145"/>
      <c r="AC136" s="152"/>
      <c r="AD136" s="15"/>
      <c r="AE136" s="15"/>
      <c r="AF136" s="15"/>
      <c r="AG136" s="15"/>
      <c r="AH136" s="102"/>
      <c r="AI136" s="15"/>
      <c r="AJ136" s="15"/>
      <c r="AK136" s="15" t="s">
        <v>44</v>
      </c>
      <c r="AL136" s="15" t="s">
        <v>34</v>
      </c>
      <c r="AM136" s="15" t="s">
        <v>52</v>
      </c>
      <c r="AN136" s="15" t="s">
        <v>51</v>
      </c>
    </row>
    <row r="137" spans="1:40" ht="25.5" customHeight="1" x14ac:dyDescent="0.25">
      <c r="A137" s="102">
        <v>125</v>
      </c>
      <c r="B137" s="42" t="s">
        <v>143</v>
      </c>
      <c r="C137" s="15" t="s">
        <v>142</v>
      </c>
      <c r="D137" s="17" t="s">
        <v>5</v>
      </c>
      <c r="E137" s="149">
        <v>44152</v>
      </c>
      <c r="F137" s="149" t="s">
        <v>105</v>
      </c>
      <c r="G137" s="148"/>
      <c r="H137" s="149">
        <v>44152</v>
      </c>
      <c r="I137" s="150">
        <f t="shared" si="1"/>
        <v>0</v>
      </c>
      <c r="J137" s="145" t="s">
        <v>57</v>
      </c>
      <c r="K137" s="97"/>
      <c r="L137" s="151"/>
      <c r="M137" s="151"/>
      <c r="N137" s="151"/>
      <c r="O137" s="151"/>
      <c r="P137" s="151"/>
      <c r="Q137" s="151"/>
      <c r="R137" s="151"/>
      <c r="S137" s="151"/>
      <c r="T137" s="151"/>
      <c r="U137" s="151"/>
      <c r="V137" s="151"/>
      <c r="W137" s="151"/>
      <c r="X137" s="145"/>
      <c r="Y137" s="145"/>
      <c r="Z137" s="145"/>
      <c r="AA137" s="145"/>
      <c r="AB137" s="145"/>
      <c r="AC137" s="152"/>
      <c r="AD137" s="15"/>
      <c r="AE137" s="15"/>
      <c r="AF137" s="15"/>
      <c r="AG137" s="15"/>
      <c r="AH137" s="102"/>
      <c r="AI137" s="15"/>
      <c r="AJ137" s="15"/>
      <c r="AK137" s="15" t="s">
        <v>44</v>
      </c>
      <c r="AL137" s="15" t="s">
        <v>34</v>
      </c>
      <c r="AM137" s="15" t="s">
        <v>52</v>
      </c>
      <c r="AN137" s="15" t="s">
        <v>49</v>
      </c>
    </row>
    <row r="138" spans="1:40" ht="25.5" customHeight="1" x14ac:dyDescent="0.25">
      <c r="A138" s="144">
        <v>126</v>
      </c>
      <c r="B138" s="42" t="s">
        <v>143</v>
      </c>
      <c r="C138" s="15" t="s">
        <v>142</v>
      </c>
      <c r="D138" s="17" t="s">
        <v>5</v>
      </c>
      <c r="E138" s="149">
        <v>44152</v>
      </c>
      <c r="F138" s="149" t="s">
        <v>105</v>
      </c>
      <c r="G138" s="148"/>
      <c r="H138" s="149">
        <v>44152</v>
      </c>
      <c r="I138" s="150">
        <f t="shared" si="1"/>
        <v>0</v>
      </c>
      <c r="J138" s="145" t="s">
        <v>57</v>
      </c>
      <c r="K138" s="97"/>
      <c r="L138" s="151"/>
      <c r="M138" s="151"/>
      <c r="N138" s="151"/>
      <c r="O138" s="151"/>
      <c r="P138" s="151"/>
      <c r="Q138" s="151"/>
      <c r="R138" s="151"/>
      <c r="S138" s="151"/>
      <c r="T138" s="151"/>
      <c r="U138" s="151"/>
      <c r="V138" s="151"/>
      <c r="W138" s="151"/>
      <c r="X138" s="145"/>
      <c r="Y138" s="145"/>
      <c r="Z138" s="145"/>
      <c r="AA138" s="145"/>
      <c r="AB138" s="145"/>
      <c r="AC138" s="152"/>
      <c r="AD138" s="15"/>
      <c r="AE138" s="15"/>
      <c r="AF138" s="15"/>
      <c r="AG138" s="15"/>
      <c r="AH138" s="102"/>
      <c r="AI138" s="15"/>
      <c r="AJ138" s="15"/>
      <c r="AK138" s="15" t="s">
        <v>44</v>
      </c>
      <c r="AL138" s="15" t="s">
        <v>34</v>
      </c>
      <c r="AM138" s="15" t="s">
        <v>52</v>
      </c>
      <c r="AN138" s="15" t="s">
        <v>49</v>
      </c>
    </row>
    <row r="139" spans="1:40" ht="25.5" customHeight="1" x14ac:dyDescent="0.25">
      <c r="A139" s="102">
        <v>127</v>
      </c>
      <c r="B139" s="42" t="s">
        <v>143</v>
      </c>
      <c r="C139" s="15" t="s">
        <v>142</v>
      </c>
      <c r="D139" s="17" t="s">
        <v>5</v>
      </c>
      <c r="E139" s="149">
        <v>44152</v>
      </c>
      <c r="F139" s="149" t="s">
        <v>105</v>
      </c>
      <c r="G139" s="148"/>
      <c r="H139" s="149">
        <v>44152</v>
      </c>
      <c r="I139" s="150">
        <f t="shared" si="1"/>
        <v>0</v>
      </c>
      <c r="J139" s="145" t="s">
        <v>57</v>
      </c>
      <c r="K139" s="156"/>
      <c r="L139" s="151"/>
      <c r="M139" s="151"/>
      <c r="N139" s="151"/>
      <c r="O139" s="151"/>
      <c r="P139" s="151"/>
      <c r="Q139" s="151"/>
      <c r="R139" s="151"/>
      <c r="S139" s="151"/>
      <c r="T139" s="151"/>
      <c r="U139" s="151"/>
      <c r="V139" s="151"/>
      <c r="W139" s="151"/>
      <c r="X139" s="145"/>
      <c r="Y139" s="145"/>
      <c r="Z139" s="145"/>
      <c r="AA139" s="145"/>
      <c r="AB139" s="145"/>
      <c r="AC139" s="152"/>
      <c r="AD139" s="15"/>
      <c r="AE139" s="15"/>
      <c r="AF139" s="15"/>
      <c r="AG139" s="15"/>
      <c r="AH139" s="102"/>
      <c r="AI139" s="15"/>
      <c r="AJ139" s="15"/>
      <c r="AK139" s="15" t="s">
        <v>44</v>
      </c>
      <c r="AL139" s="15" t="s">
        <v>34</v>
      </c>
      <c r="AM139" s="15" t="s">
        <v>52</v>
      </c>
      <c r="AN139" s="15" t="s">
        <v>49</v>
      </c>
    </row>
    <row r="140" spans="1:40" ht="25.5" customHeight="1" x14ac:dyDescent="0.25">
      <c r="A140" s="144">
        <v>128</v>
      </c>
      <c r="B140" s="42">
        <v>2025991</v>
      </c>
      <c r="C140" s="15" t="s">
        <v>142</v>
      </c>
      <c r="D140" s="17" t="s">
        <v>6</v>
      </c>
      <c r="E140" s="149">
        <v>44152</v>
      </c>
      <c r="F140" s="149" t="s">
        <v>105</v>
      </c>
      <c r="G140" s="148"/>
      <c r="H140" s="149">
        <v>44152</v>
      </c>
      <c r="I140" s="49">
        <f t="shared" si="1"/>
        <v>0</v>
      </c>
      <c r="J140" s="145" t="s">
        <v>57</v>
      </c>
      <c r="K140" s="50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28"/>
      <c r="Y140" s="28"/>
      <c r="Z140" s="28"/>
      <c r="AA140" s="28"/>
      <c r="AB140" s="28"/>
      <c r="AC140" s="75"/>
      <c r="AD140" s="53"/>
      <c r="AE140" s="53"/>
      <c r="AF140" s="53"/>
      <c r="AG140" s="53"/>
      <c r="AH140" s="78"/>
      <c r="AI140" s="53"/>
      <c r="AJ140" s="53"/>
      <c r="AK140" s="15" t="s">
        <v>39</v>
      </c>
      <c r="AL140" s="15" t="s">
        <v>36</v>
      </c>
      <c r="AM140" s="15" t="s">
        <v>53</v>
      </c>
      <c r="AN140" s="15" t="s">
        <v>49</v>
      </c>
    </row>
    <row r="141" spans="1:40" ht="25.5" customHeight="1" x14ac:dyDescent="0.25">
      <c r="A141" s="102">
        <v>129</v>
      </c>
      <c r="B141" s="42" t="s">
        <v>143</v>
      </c>
      <c r="C141" s="15" t="s">
        <v>142</v>
      </c>
      <c r="D141" s="17" t="s">
        <v>5</v>
      </c>
      <c r="E141" s="149">
        <v>44152</v>
      </c>
      <c r="F141" s="149" t="s">
        <v>105</v>
      </c>
      <c r="G141" s="148"/>
      <c r="H141" s="149">
        <v>44152</v>
      </c>
      <c r="I141" s="150">
        <f t="shared" ref="I141:I204" si="2">IF(OR(E141=0,H141=0),"",H141-E141)</f>
        <v>0</v>
      </c>
      <c r="J141" s="145" t="s">
        <v>57</v>
      </c>
      <c r="K141" s="97"/>
      <c r="L141" s="151"/>
      <c r="M141" s="151"/>
      <c r="N141" s="151"/>
      <c r="O141" s="151"/>
      <c r="P141" s="151"/>
      <c r="Q141" s="151"/>
      <c r="R141" s="151"/>
      <c r="S141" s="151"/>
      <c r="T141" s="151"/>
      <c r="U141" s="151"/>
      <c r="V141" s="151"/>
      <c r="W141" s="151"/>
      <c r="X141" s="145"/>
      <c r="Y141" s="145"/>
      <c r="Z141" s="145"/>
      <c r="AA141" s="145"/>
      <c r="AB141" s="145"/>
      <c r="AC141" s="152"/>
      <c r="AD141" s="15"/>
      <c r="AE141" s="15"/>
      <c r="AF141" s="15"/>
      <c r="AG141" s="15"/>
      <c r="AH141" s="102"/>
      <c r="AI141" s="15"/>
      <c r="AJ141" s="15"/>
      <c r="AK141" s="15" t="s">
        <v>44</v>
      </c>
      <c r="AL141" s="15" t="s">
        <v>35</v>
      </c>
      <c r="AM141" s="15" t="s">
        <v>52</v>
      </c>
      <c r="AN141" s="15" t="s">
        <v>49</v>
      </c>
    </row>
    <row r="142" spans="1:40" ht="25.5" customHeight="1" x14ac:dyDescent="0.25">
      <c r="A142" s="144">
        <v>130</v>
      </c>
      <c r="B142" s="42" t="s">
        <v>143</v>
      </c>
      <c r="C142" s="15" t="s">
        <v>142</v>
      </c>
      <c r="D142" s="17" t="s">
        <v>5</v>
      </c>
      <c r="E142" s="149">
        <v>44152</v>
      </c>
      <c r="F142" s="149" t="s">
        <v>105</v>
      </c>
      <c r="G142" s="148"/>
      <c r="H142" s="149">
        <v>44152</v>
      </c>
      <c r="I142" s="150">
        <f t="shared" si="2"/>
        <v>0</v>
      </c>
      <c r="J142" s="145" t="s">
        <v>57</v>
      </c>
      <c r="K142" s="97"/>
      <c r="L142" s="151"/>
      <c r="M142" s="151"/>
      <c r="N142" s="151"/>
      <c r="O142" s="151"/>
      <c r="P142" s="151"/>
      <c r="Q142" s="151"/>
      <c r="R142" s="151"/>
      <c r="S142" s="151"/>
      <c r="T142" s="151"/>
      <c r="U142" s="151"/>
      <c r="V142" s="151"/>
      <c r="W142" s="151"/>
      <c r="X142" s="145"/>
      <c r="Y142" s="145"/>
      <c r="Z142" s="145"/>
      <c r="AA142" s="145"/>
      <c r="AB142" s="145"/>
      <c r="AC142" s="152"/>
      <c r="AD142" s="15"/>
      <c r="AE142" s="15"/>
      <c r="AF142" s="15"/>
      <c r="AG142" s="15"/>
      <c r="AH142" s="102"/>
      <c r="AI142" s="15"/>
      <c r="AJ142" s="15"/>
      <c r="AK142" s="15" t="s">
        <v>44</v>
      </c>
      <c r="AL142" s="15" t="s">
        <v>35</v>
      </c>
      <c r="AM142" s="15" t="s">
        <v>52</v>
      </c>
      <c r="AN142" s="15" t="s">
        <v>49</v>
      </c>
    </row>
    <row r="143" spans="1:40" ht="25.5" customHeight="1" x14ac:dyDescent="0.25">
      <c r="A143" s="102">
        <v>131</v>
      </c>
      <c r="B143" s="42" t="s">
        <v>143</v>
      </c>
      <c r="C143" s="15" t="s">
        <v>142</v>
      </c>
      <c r="D143" s="17" t="s">
        <v>5</v>
      </c>
      <c r="E143" s="149">
        <v>44152</v>
      </c>
      <c r="F143" s="149" t="s">
        <v>105</v>
      </c>
      <c r="G143" s="148"/>
      <c r="H143" s="149">
        <v>44152</v>
      </c>
      <c r="I143" s="150">
        <f t="shared" si="2"/>
        <v>0</v>
      </c>
      <c r="J143" s="145" t="s">
        <v>57</v>
      </c>
      <c r="K143" s="97"/>
      <c r="L143" s="151"/>
      <c r="M143" s="151"/>
      <c r="N143" s="151"/>
      <c r="O143" s="151"/>
      <c r="P143" s="151"/>
      <c r="Q143" s="151"/>
      <c r="R143" s="151"/>
      <c r="S143" s="151"/>
      <c r="T143" s="151"/>
      <c r="U143" s="151"/>
      <c r="V143" s="151"/>
      <c r="W143" s="151"/>
      <c r="X143" s="145"/>
      <c r="Y143" s="145"/>
      <c r="Z143" s="145"/>
      <c r="AA143" s="145"/>
      <c r="AB143" s="145"/>
      <c r="AC143" s="152"/>
      <c r="AD143" s="15"/>
      <c r="AE143" s="15"/>
      <c r="AF143" s="15"/>
      <c r="AG143" s="15"/>
      <c r="AH143" s="102"/>
      <c r="AI143" s="15"/>
      <c r="AJ143" s="15"/>
      <c r="AK143" s="15" t="s">
        <v>44</v>
      </c>
      <c r="AL143" s="15" t="s">
        <v>35</v>
      </c>
      <c r="AM143" s="15" t="s">
        <v>53</v>
      </c>
      <c r="AN143" s="15" t="s">
        <v>49</v>
      </c>
    </row>
    <row r="144" spans="1:40" ht="25.5" customHeight="1" x14ac:dyDescent="0.25">
      <c r="A144" s="144">
        <v>132</v>
      </c>
      <c r="B144" s="42" t="s">
        <v>143</v>
      </c>
      <c r="C144" s="15" t="s">
        <v>142</v>
      </c>
      <c r="D144" s="17" t="s">
        <v>5</v>
      </c>
      <c r="E144" s="149">
        <v>44152</v>
      </c>
      <c r="F144" s="149" t="s">
        <v>105</v>
      </c>
      <c r="G144" s="148"/>
      <c r="H144" s="149">
        <v>44152</v>
      </c>
      <c r="I144" s="150">
        <f t="shared" si="2"/>
        <v>0</v>
      </c>
      <c r="J144" s="145" t="s">
        <v>57</v>
      </c>
      <c r="K144" s="97"/>
      <c r="L144" s="151"/>
      <c r="M144" s="151"/>
      <c r="N144" s="151"/>
      <c r="O144" s="151"/>
      <c r="P144" s="151"/>
      <c r="Q144" s="151"/>
      <c r="R144" s="151"/>
      <c r="S144" s="151"/>
      <c r="T144" s="151"/>
      <c r="U144" s="151"/>
      <c r="V144" s="151"/>
      <c r="W144" s="151"/>
      <c r="X144" s="145"/>
      <c r="Y144" s="145"/>
      <c r="Z144" s="145"/>
      <c r="AA144" s="145"/>
      <c r="AB144" s="145"/>
      <c r="AC144" s="152"/>
      <c r="AD144" s="15"/>
      <c r="AE144" s="15"/>
      <c r="AF144" s="15"/>
      <c r="AG144" s="15"/>
      <c r="AH144" s="102"/>
      <c r="AI144" s="15"/>
      <c r="AJ144" s="15"/>
      <c r="AK144" s="15" t="s">
        <v>44</v>
      </c>
      <c r="AL144" s="15" t="s">
        <v>35</v>
      </c>
      <c r="AM144" s="15" t="s">
        <v>52</v>
      </c>
      <c r="AN144" s="15" t="s">
        <v>49</v>
      </c>
    </row>
    <row r="145" spans="1:40" ht="25.5" customHeight="1" x14ac:dyDescent="0.25">
      <c r="A145" s="102">
        <v>133</v>
      </c>
      <c r="B145" s="42" t="s">
        <v>143</v>
      </c>
      <c r="C145" s="15" t="s">
        <v>142</v>
      </c>
      <c r="D145" s="17" t="s">
        <v>5</v>
      </c>
      <c r="E145" s="149">
        <v>44152</v>
      </c>
      <c r="F145" s="149" t="s">
        <v>105</v>
      </c>
      <c r="G145" s="148"/>
      <c r="H145" s="149">
        <v>44152</v>
      </c>
      <c r="I145" s="150">
        <f t="shared" si="2"/>
        <v>0</v>
      </c>
      <c r="J145" s="145" t="s">
        <v>57</v>
      </c>
      <c r="K145" s="97"/>
      <c r="L145" s="151"/>
      <c r="M145" s="151"/>
      <c r="N145" s="151"/>
      <c r="O145" s="151"/>
      <c r="P145" s="151"/>
      <c r="Q145" s="151"/>
      <c r="R145" s="151"/>
      <c r="S145" s="151"/>
      <c r="T145" s="151"/>
      <c r="U145" s="151"/>
      <c r="V145" s="151"/>
      <c r="W145" s="151"/>
      <c r="X145" s="145"/>
      <c r="Y145" s="145"/>
      <c r="Z145" s="145"/>
      <c r="AA145" s="145"/>
      <c r="AB145" s="145"/>
      <c r="AC145" s="152"/>
      <c r="AD145" s="15"/>
      <c r="AE145" s="15"/>
      <c r="AF145" s="15"/>
      <c r="AG145" s="15"/>
      <c r="AH145" s="102"/>
      <c r="AI145" s="15"/>
      <c r="AJ145" s="15"/>
      <c r="AK145" s="15" t="s">
        <v>44</v>
      </c>
      <c r="AL145" s="15" t="s">
        <v>35</v>
      </c>
      <c r="AM145" s="15" t="s">
        <v>52</v>
      </c>
      <c r="AN145" s="15" t="s">
        <v>49</v>
      </c>
    </row>
    <row r="146" spans="1:40" ht="25.5" customHeight="1" x14ac:dyDescent="0.25">
      <c r="A146" s="144">
        <v>134</v>
      </c>
      <c r="B146" s="42" t="s">
        <v>143</v>
      </c>
      <c r="C146" s="15" t="s">
        <v>142</v>
      </c>
      <c r="D146" s="17" t="s">
        <v>5</v>
      </c>
      <c r="E146" s="149">
        <v>44152</v>
      </c>
      <c r="F146" s="149" t="s">
        <v>105</v>
      </c>
      <c r="G146" s="148"/>
      <c r="H146" s="149">
        <v>44152</v>
      </c>
      <c r="I146" s="150">
        <f t="shared" si="2"/>
        <v>0</v>
      </c>
      <c r="J146" s="145" t="s">
        <v>57</v>
      </c>
      <c r="K146" s="97"/>
      <c r="L146" s="151"/>
      <c r="M146" s="151"/>
      <c r="N146" s="151"/>
      <c r="O146" s="151"/>
      <c r="P146" s="151"/>
      <c r="Q146" s="151"/>
      <c r="R146" s="151"/>
      <c r="S146" s="151"/>
      <c r="T146" s="151"/>
      <c r="U146" s="151"/>
      <c r="V146" s="151"/>
      <c r="W146" s="151"/>
      <c r="X146" s="145"/>
      <c r="Y146" s="145"/>
      <c r="Z146" s="145"/>
      <c r="AA146" s="145"/>
      <c r="AB146" s="145"/>
      <c r="AC146" s="152"/>
      <c r="AD146" s="15"/>
      <c r="AE146" s="15"/>
      <c r="AF146" s="15"/>
      <c r="AG146" s="15"/>
      <c r="AH146" s="102"/>
      <c r="AI146" s="15"/>
      <c r="AJ146" s="15"/>
      <c r="AK146" s="15" t="s">
        <v>44</v>
      </c>
      <c r="AL146" s="15" t="s">
        <v>35</v>
      </c>
      <c r="AM146" s="15" t="s">
        <v>53</v>
      </c>
      <c r="AN146" s="15" t="s">
        <v>49</v>
      </c>
    </row>
    <row r="147" spans="1:40" ht="25.5" customHeight="1" x14ac:dyDescent="0.25">
      <c r="A147" s="102">
        <v>135</v>
      </c>
      <c r="B147" s="42" t="s">
        <v>143</v>
      </c>
      <c r="C147" s="15" t="s">
        <v>142</v>
      </c>
      <c r="D147" s="17" t="s">
        <v>5</v>
      </c>
      <c r="E147" s="149">
        <v>44152</v>
      </c>
      <c r="F147" s="149" t="s">
        <v>105</v>
      </c>
      <c r="G147" s="148"/>
      <c r="H147" s="149">
        <v>44152</v>
      </c>
      <c r="I147" s="150">
        <f t="shared" si="2"/>
        <v>0</v>
      </c>
      <c r="J147" s="145" t="s">
        <v>57</v>
      </c>
      <c r="K147" s="97"/>
      <c r="L147" s="151"/>
      <c r="M147" s="151"/>
      <c r="N147" s="151"/>
      <c r="O147" s="151"/>
      <c r="P147" s="151"/>
      <c r="Q147" s="151"/>
      <c r="R147" s="151"/>
      <c r="S147" s="151"/>
      <c r="T147" s="151"/>
      <c r="U147" s="151"/>
      <c r="V147" s="151"/>
      <c r="W147" s="151"/>
      <c r="X147" s="145"/>
      <c r="Y147" s="145"/>
      <c r="Z147" s="145"/>
      <c r="AA147" s="145"/>
      <c r="AB147" s="145"/>
      <c r="AC147" s="152"/>
      <c r="AD147" s="15"/>
      <c r="AE147" s="15"/>
      <c r="AF147" s="15"/>
      <c r="AG147" s="15"/>
      <c r="AH147" s="102"/>
      <c r="AI147" s="15"/>
      <c r="AJ147" s="15"/>
      <c r="AK147" s="15" t="s">
        <v>44</v>
      </c>
      <c r="AL147" s="15" t="s">
        <v>35</v>
      </c>
      <c r="AM147" s="15" t="s">
        <v>52</v>
      </c>
      <c r="AN147" s="15" t="s">
        <v>49</v>
      </c>
    </row>
    <row r="148" spans="1:40" ht="25.5" customHeight="1" x14ac:dyDescent="0.25">
      <c r="A148" s="144">
        <v>136</v>
      </c>
      <c r="B148" s="42" t="s">
        <v>143</v>
      </c>
      <c r="C148" s="15" t="s">
        <v>142</v>
      </c>
      <c r="D148" s="17" t="s">
        <v>5</v>
      </c>
      <c r="E148" s="149">
        <v>44152</v>
      </c>
      <c r="F148" s="149" t="s">
        <v>105</v>
      </c>
      <c r="G148" s="148"/>
      <c r="H148" s="149">
        <v>44152</v>
      </c>
      <c r="I148" s="150">
        <f t="shared" si="2"/>
        <v>0</v>
      </c>
      <c r="J148" s="145" t="s">
        <v>57</v>
      </c>
      <c r="K148" s="97"/>
      <c r="L148" s="151"/>
      <c r="M148" s="151"/>
      <c r="N148" s="151"/>
      <c r="O148" s="151"/>
      <c r="P148" s="151"/>
      <c r="Q148" s="151"/>
      <c r="R148" s="151"/>
      <c r="S148" s="151"/>
      <c r="T148" s="151"/>
      <c r="U148" s="151"/>
      <c r="V148" s="151"/>
      <c r="W148" s="151"/>
      <c r="X148" s="145"/>
      <c r="Y148" s="145"/>
      <c r="Z148" s="145"/>
      <c r="AA148" s="145"/>
      <c r="AB148" s="145"/>
      <c r="AC148" s="152"/>
      <c r="AD148" s="15"/>
      <c r="AE148" s="15"/>
      <c r="AF148" s="15"/>
      <c r="AG148" s="15"/>
      <c r="AH148" s="102"/>
      <c r="AI148" s="15"/>
      <c r="AJ148" s="15"/>
      <c r="AK148" s="15" t="s">
        <v>44</v>
      </c>
      <c r="AL148" s="15" t="s">
        <v>32</v>
      </c>
      <c r="AM148" s="15" t="s">
        <v>52</v>
      </c>
      <c r="AN148" s="15" t="s">
        <v>49</v>
      </c>
    </row>
    <row r="149" spans="1:40" ht="25.5" customHeight="1" x14ac:dyDescent="0.25">
      <c r="A149" s="102">
        <v>137</v>
      </c>
      <c r="B149" s="42" t="s">
        <v>143</v>
      </c>
      <c r="C149" s="15" t="s">
        <v>142</v>
      </c>
      <c r="D149" s="17" t="s">
        <v>5</v>
      </c>
      <c r="E149" s="149">
        <v>44152</v>
      </c>
      <c r="F149" s="149" t="s">
        <v>105</v>
      </c>
      <c r="G149" s="148"/>
      <c r="H149" s="149">
        <v>44152</v>
      </c>
      <c r="I149" s="150">
        <f t="shared" si="2"/>
        <v>0</v>
      </c>
      <c r="J149" s="145" t="s">
        <v>57</v>
      </c>
      <c r="K149" s="97"/>
      <c r="L149" s="151"/>
      <c r="M149" s="151"/>
      <c r="N149" s="151"/>
      <c r="O149" s="151"/>
      <c r="P149" s="151"/>
      <c r="Q149" s="151"/>
      <c r="R149" s="151"/>
      <c r="S149" s="151"/>
      <c r="T149" s="151"/>
      <c r="U149" s="151"/>
      <c r="V149" s="151"/>
      <c r="W149" s="151"/>
      <c r="X149" s="145"/>
      <c r="Y149" s="145"/>
      <c r="Z149" s="145"/>
      <c r="AA149" s="145"/>
      <c r="AB149" s="145"/>
      <c r="AC149" s="152"/>
      <c r="AD149" s="15"/>
      <c r="AE149" s="15"/>
      <c r="AF149" s="15"/>
      <c r="AG149" s="15"/>
      <c r="AH149" s="102"/>
      <c r="AI149" s="15"/>
      <c r="AJ149" s="15"/>
      <c r="AK149" s="15" t="s">
        <v>44</v>
      </c>
      <c r="AL149" s="15" t="s">
        <v>32</v>
      </c>
      <c r="AM149" s="15" t="s">
        <v>52</v>
      </c>
      <c r="AN149" s="15" t="s">
        <v>51</v>
      </c>
    </row>
    <row r="150" spans="1:40" ht="25.5" customHeight="1" x14ac:dyDescent="0.25">
      <c r="A150" s="144">
        <v>138</v>
      </c>
      <c r="B150" s="42" t="s">
        <v>143</v>
      </c>
      <c r="C150" s="15" t="s">
        <v>142</v>
      </c>
      <c r="D150" s="17" t="s">
        <v>5</v>
      </c>
      <c r="E150" s="149">
        <v>44152</v>
      </c>
      <c r="F150" s="149" t="s">
        <v>105</v>
      </c>
      <c r="G150" s="148"/>
      <c r="H150" s="149">
        <v>44152</v>
      </c>
      <c r="I150" s="150">
        <f t="shared" si="2"/>
        <v>0</v>
      </c>
      <c r="J150" s="145" t="s">
        <v>57</v>
      </c>
      <c r="K150" s="97"/>
      <c r="L150" s="151"/>
      <c r="M150" s="151"/>
      <c r="N150" s="151"/>
      <c r="O150" s="151"/>
      <c r="P150" s="151"/>
      <c r="Q150" s="151"/>
      <c r="R150" s="151"/>
      <c r="S150" s="151"/>
      <c r="T150" s="151"/>
      <c r="U150" s="151"/>
      <c r="V150" s="151"/>
      <c r="W150" s="151"/>
      <c r="X150" s="145"/>
      <c r="Y150" s="145"/>
      <c r="Z150" s="145"/>
      <c r="AA150" s="145"/>
      <c r="AB150" s="145"/>
      <c r="AC150" s="152"/>
      <c r="AD150" s="15"/>
      <c r="AE150" s="15"/>
      <c r="AF150" s="15"/>
      <c r="AG150" s="15"/>
      <c r="AH150" s="102"/>
      <c r="AI150" s="15"/>
      <c r="AJ150" s="15"/>
      <c r="AK150" s="15" t="s">
        <v>44</v>
      </c>
      <c r="AL150" s="15" t="s">
        <v>32</v>
      </c>
      <c r="AM150" s="15" t="s">
        <v>52</v>
      </c>
      <c r="AN150" s="15" t="s">
        <v>49</v>
      </c>
    </row>
    <row r="151" spans="1:40" ht="25.5" customHeight="1" x14ac:dyDescent="0.25">
      <c r="A151" s="102">
        <v>139</v>
      </c>
      <c r="B151" s="42" t="s">
        <v>143</v>
      </c>
      <c r="C151" s="15" t="s">
        <v>142</v>
      </c>
      <c r="D151" s="17" t="s">
        <v>5</v>
      </c>
      <c r="E151" s="149">
        <v>44152</v>
      </c>
      <c r="F151" s="149" t="s">
        <v>105</v>
      </c>
      <c r="G151" s="148"/>
      <c r="H151" s="149">
        <v>44152</v>
      </c>
      <c r="I151" s="150">
        <f t="shared" si="2"/>
        <v>0</v>
      </c>
      <c r="J151" s="145" t="s">
        <v>57</v>
      </c>
      <c r="K151" s="97"/>
      <c r="L151" s="151"/>
      <c r="M151" s="151"/>
      <c r="N151" s="151"/>
      <c r="O151" s="151"/>
      <c r="P151" s="151"/>
      <c r="Q151" s="151"/>
      <c r="R151" s="151"/>
      <c r="S151" s="151"/>
      <c r="T151" s="151"/>
      <c r="U151" s="151"/>
      <c r="V151" s="151"/>
      <c r="W151" s="151"/>
      <c r="X151" s="145"/>
      <c r="Y151" s="145"/>
      <c r="Z151" s="145"/>
      <c r="AA151" s="145"/>
      <c r="AB151" s="145"/>
      <c r="AC151" s="152"/>
      <c r="AD151" s="15"/>
      <c r="AE151" s="15"/>
      <c r="AF151" s="15"/>
      <c r="AG151" s="15"/>
      <c r="AH151" s="102"/>
      <c r="AI151" s="15"/>
      <c r="AJ151" s="15"/>
      <c r="AK151" s="15" t="s">
        <v>44</v>
      </c>
      <c r="AL151" s="15" t="s">
        <v>32</v>
      </c>
      <c r="AM151" s="15" t="s">
        <v>52</v>
      </c>
      <c r="AN151" s="15" t="s">
        <v>49</v>
      </c>
    </row>
    <row r="152" spans="1:40" ht="25.5" customHeight="1" x14ac:dyDescent="0.25">
      <c r="A152" s="144">
        <v>140</v>
      </c>
      <c r="B152" s="42" t="s">
        <v>143</v>
      </c>
      <c r="C152" s="15" t="s">
        <v>142</v>
      </c>
      <c r="D152" s="17" t="s">
        <v>5</v>
      </c>
      <c r="E152" s="149">
        <v>44152</v>
      </c>
      <c r="F152" s="149" t="s">
        <v>105</v>
      </c>
      <c r="G152" s="148"/>
      <c r="H152" s="149">
        <v>44152</v>
      </c>
      <c r="I152" s="150">
        <f t="shared" si="2"/>
        <v>0</v>
      </c>
      <c r="J152" s="145" t="s">
        <v>57</v>
      </c>
      <c r="K152" s="97"/>
      <c r="L152" s="151"/>
      <c r="M152" s="151"/>
      <c r="N152" s="151"/>
      <c r="O152" s="151"/>
      <c r="P152" s="151"/>
      <c r="Q152" s="151"/>
      <c r="R152" s="151"/>
      <c r="S152" s="151"/>
      <c r="T152" s="151"/>
      <c r="U152" s="151"/>
      <c r="V152" s="151"/>
      <c r="W152" s="151"/>
      <c r="X152" s="145"/>
      <c r="Y152" s="145"/>
      <c r="Z152" s="145"/>
      <c r="AA152" s="145"/>
      <c r="AB152" s="145"/>
      <c r="AC152" s="152"/>
      <c r="AD152" s="15"/>
      <c r="AE152" s="15"/>
      <c r="AF152" s="15"/>
      <c r="AG152" s="15"/>
      <c r="AH152" s="102"/>
      <c r="AI152" s="15"/>
      <c r="AJ152" s="15"/>
      <c r="AK152" s="15" t="s">
        <v>44</v>
      </c>
      <c r="AL152" s="15" t="s">
        <v>32</v>
      </c>
      <c r="AM152" s="15" t="s">
        <v>52</v>
      </c>
      <c r="AN152" s="15" t="s">
        <v>51</v>
      </c>
    </row>
    <row r="153" spans="1:40" ht="25.5" customHeight="1" x14ac:dyDescent="0.25">
      <c r="A153" s="102">
        <v>141</v>
      </c>
      <c r="B153" s="42" t="s">
        <v>143</v>
      </c>
      <c r="C153" s="15" t="s">
        <v>142</v>
      </c>
      <c r="D153" s="17" t="s">
        <v>5</v>
      </c>
      <c r="E153" s="97">
        <v>44153</v>
      </c>
      <c r="F153" s="149" t="s">
        <v>105</v>
      </c>
      <c r="G153" s="148"/>
      <c r="H153" s="97">
        <v>44153</v>
      </c>
      <c r="I153" s="150">
        <f t="shared" si="2"/>
        <v>0</v>
      </c>
      <c r="J153" s="145" t="s">
        <v>57</v>
      </c>
      <c r="K153" s="97"/>
      <c r="L153" s="151"/>
      <c r="M153" s="151"/>
      <c r="N153" s="151"/>
      <c r="O153" s="151"/>
      <c r="P153" s="151"/>
      <c r="Q153" s="151"/>
      <c r="R153" s="151"/>
      <c r="S153" s="151"/>
      <c r="T153" s="151"/>
      <c r="U153" s="151"/>
      <c r="V153" s="151"/>
      <c r="W153" s="151"/>
      <c r="X153" s="145"/>
      <c r="Y153" s="145"/>
      <c r="Z153" s="145"/>
      <c r="AA153" s="145"/>
      <c r="AB153" s="145"/>
      <c r="AC153" s="152"/>
      <c r="AD153" s="15"/>
      <c r="AE153" s="15"/>
      <c r="AF153" s="15"/>
      <c r="AG153" s="15"/>
      <c r="AH153" s="102"/>
      <c r="AI153" s="15"/>
      <c r="AJ153" s="15"/>
      <c r="AK153" s="15" t="s">
        <v>44</v>
      </c>
      <c r="AL153" s="15" t="s">
        <v>34</v>
      </c>
      <c r="AM153" s="15" t="s">
        <v>53</v>
      </c>
      <c r="AN153" s="15" t="s">
        <v>49</v>
      </c>
    </row>
    <row r="154" spans="1:40" ht="25.5" customHeight="1" x14ac:dyDescent="0.25">
      <c r="A154" s="144">
        <v>142</v>
      </c>
      <c r="B154" s="42" t="s">
        <v>143</v>
      </c>
      <c r="C154" s="15" t="s">
        <v>8</v>
      </c>
      <c r="D154" s="17" t="s">
        <v>5</v>
      </c>
      <c r="E154" s="97">
        <v>44153</v>
      </c>
      <c r="F154" s="155"/>
      <c r="G154" s="148" t="s">
        <v>121</v>
      </c>
      <c r="H154" s="97"/>
      <c r="I154" s="150" t="str">
        <f t="shared" si="2"/>
        <v/>
      </c>
      <c r="J154" s="145" t="s">
        <v>56</v>
      </c>
      <c r="K154" s="27">
        <v>44166</v>
      </c>
      <c r="L154" s="151"/>
      <c r="M154" s="151"/>
      <c r="N154" s="151"/>
      <c r="O154" s="151"/>
      <c r="P154" s="151"/>
      <c r="Q154" s="151"/>
      <c r="R154" s="151"/>
      <c r="S154" s="151"/>
      <c r="T154" s="151"/>
      <c r="U154" s="151"/>
      <c r="V154" s="151"/>
      <c r="W154" s="151"/>
      <c r="X154" s="145"/>
      <c r="Y154" s="145"/>
      <c r="Z154" s="145"/>
      <c r="AA154" s="145"/>
      <c r="AB154" s="145"/>
      <c r="AC154" s="152"/>
      <c r="AD154" s="15"/>
      <c r="AE154" s="15"/>
      <c r="AF154" s="15"/>
      <c r="AG154" s="15"/>
      <c r="AH154" s="102"/>
      <c r="AI154" s="15"/>
      <c r="AJ154" s="15"/>
      <c r="AK154" s="15" t="s">
        <v>44</v>
      </c>
      <c r="AL154" s="15" t="s">
        <v>34</v>
      </c>
      <c r="AM154" s="15" t="s">
        <v>52</v>
      </c>
      <c r="AN154" s="15" t="s">
        <v>49</v>
      </c>
    </row>
    <row r="155" spans="1:40" ht="25.5" customHeight="1" x14ac:dyDescent="0.25">
      <c r="A155" s="102">
        <v>143</v>
      </c>
      <c r="B155" s="42" t="s">
        <v>143</v>
      </c>
      <c r="C155" s="15" t="s">
        <v>142</v>
      </c>
      <c r="D155" s="17" t="s">
        <v>5</v>
      </c>
      <c r="E155" s="97">
        <v>44153</v>
      </c>
      <c r="F155" s="149" t="s">
        <v>105</v>
      </c>
      <c r="G155" s="148"/>
      <c r="H155" s="97">
        <v>44153</v>
      </c>
      <c r="I155" s="150">
        <f t="shared" si="2"/>
        <v>0</v>
      </c>
      <c r="J155" s="145" t="s">
        <v>57</v>
      </c>
      <c r="K155" s="97"/>
      <c r="L155" s="151"/>
      <c r="M155" s="151"/>
      <c r="N155" s="151"/>
      <c r="O155" s="151"/>
      <c r="P155" s="151"/>
      <c r="Q155" s="151"/>
      <c r="R155" s="151"/>
      <c r="S155" s="151"/>
      <c r="T155" s="151"/>
      <c r="U155" s="151"/>
      <c r="V155" s="151"/>
      <c r="W155" s="151"/>
      <c r="X155" s="145"/>
      <c r="Y155" s="145"/>
      <c r="Z155" s="145"/>
      <c r="AA155" s="145"/>
      <c r="AB155" s="145"/>
      <c r="AC155" s="152"/>
      <c r="AD155" s="15"/>
      <c r="AE155" s="15"/>
      <c r="AF155" s="15"/>
      <c r="AG155" s="15"/>
      <c r="AH155" s="102"/>
      <c r="AI155" s="15"/>
      <c r="AJ155" s="15"/>
      <c r="AK155" s="15" t="s">
        <v>44</v>
      </c>
      <c r="AL155" s="15" t="s">
        <v>35</v>
      </c>
      <c r="AM155" s="15" t="s">
        <v>52</v>
      </c>
      <c r="AN155" s="15" t="s">
        <v>49</v>
      </c>
    </row>
    <row r="156" spans="1:40" ht="25.5" customHeight="1" x14ac:dyDescent="0.25">
      <c r="A156" s="144">
        <v>144</v>
      </c>
      <c r="B156" s="42" t="s">
        <v>143</v>
      </c>
      <c r="C156" s="15" t="s">
        <v>142</v>
      </c>
      <c r="D156" s="17" t="s">
        <v>5</v>
      </c>
      <c r="E156" s="97">
        <v>44153</v>
      </c>
      <c r="F156" s="149" t="s">
        <v>105</v>
      </c>
      <c r="G156" s="148"/>
      <c r="H156" s="97">
        <v>44153</v>
      </c>
      <c r="I156" s="150">
        <f t="shared" si="2"/>
        <v>0</v>
      </c>
      <c r="J156" s="145" t="s">
        <v>57</v>
      </c>
      <c r="K156" s="97"/>
      <c r="L156" s="151"/>
      <c r="M156" s="151"/>
      <c r="N156" s="151"/>
      <c r="O156" s="151"/>
      <c r="P156" s="151"/>
      <c r="Q156" s="151"/>
      <c r="R156" s="151"/>
      <c r="S156" s="151"/>
      <c r="T156" s="151"/>
      <c r="U156" s="151"/>
      <c r="V156" s="151"/>
      <c r="W156" s="151"/>
      <c r="X156" s="145"/>
      <c r="Y156" s="145"/>
      <c r="Z156" s="145"/>
      <c r="AA156" s="145"/>
      <c r="AB156" s="145"/>
      <c r="AC156" s="152"/>
      <c r="AD156" s="15"/>
      <c r="AE156" s="15"/>
      <c r="AF156" s="15"/>
      <c r="AG156" s="15"/>
      <c r="AH156" s="102"/>
      <c r="AI156" s="15"/>
      <c r="AJ156" s="15"/>
      <c r="AK156" s="15" t="s">
        <v>44</v>
      </c>
      <c r="AL156" s="15" t="s">
        <v>35</v>
      </c>
      <c r="AM156" s="15" t="s">
        <v>52</v>
      </c>
      <c r="AN156" s="15" t="s">
        <v>49</v>
      </c>
    </row>
    <row r="157" spans="1:40" ht="25.5" customHeight="1" x14ac:dyDescent="0.25">
      <c r="A157" s="102">
        <v>145</v>
      </c>
      <c r="B157" s="42" t="s">
        <v>143</v>
      </c>
      <c r="C157" s="15" t="s">
        <v>142</v>
      </c>
      <c r="D157" s="17" t="s">
        <v>5</v>
      </c>
      <c r="E157" s="97">
        <v>44153</v>
      </c>
      <c r="F157" s="149" t="s">
        <v>105</v>
      </c>
      <c r="G157" s="148"/>
      <c r="H157" s="97">
        <v>44153</v>
      </c>
      <c r="I157" s="150">
        <f t="shared" si="2"/>
        <v>0</v>
      </c>
      <c r="J157" s="145" t="s">
        <v>57</v>
      </c>
      <c r="K157" s="97"/>
      <c r="L157" s="151"/>
      <c r="M157" s="151"/>
      <c r="N157" s="151"/>
      <c r="O157" s="151"/>
      <c r="P157" s="151"/>
      <c r="Q157" s="151"/>
      <c r="R157" s="151"/>
      <c r="S157" s="151"/>
      <c r="T157" s="151"/>
      <c r="U157" s="151"/>
      <c r="V157" s="151"/>
      <c r="W157" s="151"/>
      <c r="X157" s="145"/>
      <c r="Y157" s="145"/>
      <c r="Z157" s="145"/>
      <c r="AA157" s="145"/>
      <c r="AB157" s="145"/>
      <c r="AC157" s="152"/>
      <c r="AD157" s="15"/>
      <c r="AE157" s="15"/>
      <c r="AF157" s="15"/>
      <c r="AG157" s="15"/>
      <c r="AH157" s="102"/>
      <c r="AI157" s="15"/>
      <c r="AJ157" s="15"/>
      <c r="AK157" s="15" t="s">
        <v>44</v>
      </c>
      <c r="AL157" s="15" t="s">
        <v>35</v>
      </c>
      <c r="AM157" s="15" t="s">
        <v>52</v>
      </c>
      <c r="AN157" s="15" t="s">
        <v>49</v>
      </c>
    </row>
    <row r="158" spans="1:40" ht="25.5" customHeight="1" x14ac:dyDescent="0.25">
      <c r="A158" s="144">
        <v>146</v>
      </c>
      <c r="B158" s="42" t="s">
        <v>143</v>
      </c>
      <c r="C158" s="15" t="s">
        <v>142</v>
      </c>
      <c r="D158" s="17" t="s">
        <v>5</v>
      </c>
      <c r="E158" s="97">
        <v>44153</v>
      </c>
      <c r="F158" s="149" t="s">
        <v>105</v>
      </c>
      <c r="G158" s="148"/>
      <c r="H158" s="97">
        <v>44153</v>
      </c>
      <c r="I158" s="150">
        <f t="shared" si="2"/>
        <v>0</v>
      </c>
      <c r="J158" s="145" t="s">
        <v>57</v>
      </c>
      <c r="K158" s="97"/>
      <c r="L158" s="151"/>
      <c r="M158" s="151"/>
      <c r="N158" s="151"/>
      <c r="O158" s="151"/>
      <c r="P158" s="151"/>
      <c r="Q158" s="151"/>
      <c r="R158" s="151"/>
      <c r="S158" s="151"/>
      <c r="T158" s="151"/>
      <c r="U158" s="151"/>
      <c r="V158" s="151"/>
      <c r="W158" s="151"/>
      <c r="X158" s="145"/>
      <c r="Y158" s="145"/>
      <c r="Z158" s="145"/>
      <c r="AA158" s="145"/>
      <c r="AB158" s="145"/>
      <c r="AC158" s="152"/>
      <c r="AD158" s="15"/>
      <c r="AE158" s="15"/>
      <c r="AF158" s="15"/>
      <c r="AG158" s="15"/>
      <c r="AH158" s="102"/>
      <c r="AI158" s="15"/>
      <c r="AJ158" s="15"/>
      <c r="AK158" s="15" t="s">
        <v>44</v>
      </c>
      <c r="AL158" s="15" t="s">
        <v>32</v>
      </c>
      <c r="AM158" s="15" t="s">
        <v>52</v>
      </c>
      <c r="AN158" s="15" t="s">
        <v>49</v>
      </c>
    </row>
    <row r="159" spans="1:40" ht="25.5" customHeight="1" x14ac:dyDescent="0.25">
      <c r="A159" s="102">
        <v>147</v>
      </c>
      <c r="B159" s="42" t="s">
        <v>143</v>
      </c>
      <c r="C159" s="15" t="s">
        <v>142</v>
      </c>
      <c r="D159" s="17" t="s">
        <v>5</v>
      </c>
      <c r="E159" s="97">
        <v>44153</v>
      </c>
      <c r="F159" s="149" t="s">
        <v>105</v>
      </c>
      <c r="G159" s="148"/>
      <c r="H159" s="97">
        <v>44153</v>
      </c>
      <c r="I159" s="150">
        <f t="shared" si="2"/>
        <v>0</v>
      </c>
      <c r="J159" s="145" t="s">
        <v>57</v>
      </c>
      <c r="K159" s="97"/>
      <c r="L159" s="151"/>
      <c r="M159" s="151"/>
      <c r="N159" s="151"/>
      <c r="O159" s="151"/>
      <c r="P159" s="151"/>
      <c r="Q159" s="151"/>
      <c r="R159" s="151"/>
      <c r="S159" s="151"/>
      <c r="T159" s="151"/>
      <c r="U159" s="151"/>
      <c r="V159" s="151"/>
      <c r="W159" s="151"/>
      <c r="X159" s="145"/>
      <c r="Y159" s="145"/>
      <c r="Z159" s="145"/>
      <c r="AA159" s="145"/>
      <c r="AB159" s="145"/>
      <c r="AC159" s="152"/>
      <c r="AD159" s="15"/>
      <c r="AE159" s="15"/>
      <c r="AF159" s="15"/>
      <c r="AG159" s="15"/>
      <c r="AH159" s="102"/>
      <c r="AI159" s="15"/>
      <c r="AJ159" s="15"/>
      <c r="AK159" s="15" t="s">
        <v>44</v>
      </c>
      <c r="AL159" s="15" t="s">
        <v>32</v>
      </c>
      <c r="AM159" s="15" t="s">
        <v>53</v>
      </c>
      <c r="AN159" s="15" t="s">
        <v>49</v>
      </c>
    </row>
    <row r="160" spans="1:40" ht="25.5" customHeight="1" x14ac:dyDescent="0.25">
      <c r="A160" s="144">
        <v>148</v>
      </c>
      <c r="B160" s="42" t="s">
        <v>143</v>
      </c>
      <c r="C160" s="15" t="s">
        <v>142</v>
      </c>
      <c r="D160" s="17" t="s">
        <v>5</v>
      </c>
      <c r="E160" s="97">
        <v>44153</v>
      </c>
      <c r="F160" s="149" t="s">
        <v>105</v>
      </c>
      <c r="G160" s="148"/>
      <c r="H160" s="97">
        <v>44153</v>
      </c>
      <c r="I160" s="150">
        <f t="shared" si="2"/>
        <v>0</v>
      </c>
      <c r="J160" s="145" t="s">
        <v>57</v>
      </c>
      <c r="K160" s="97"/>
      <c r="L160" s="151"/>
      <c r="M160" s="151"/>
      <c r="N160" s="151"/>
      <c r="O160" s="151"/>
      <c r="P160" s="151"/>
      <c r="Q160" s="151"/>
      <c r="R160" s="151"/>
      <c r="S160" s="151"/>
      <c r="T160" s="151"/>
      <c r="U160" s="151"/>
      <c r="V160" s="151"/>
      <c r="W160" s="151"/>
      <c r="X160" s="145"/>
      <c r="Y160" s="145"/>
      <c r="Z160" s="145"/>
      <c r="AA160" s="145"/>
      <c r="AB160" s="145"/>
      <c r="AC160" s="152"/>
      <c r="AD160" s="15"/>
      <c r="AE160" s="15"/>
      <c r="AF160" s="15"/>
      <c r="AG160" s="15"/>
      <c r="AH160" s="102"/>
      <c r="AI160" s="15"/>
      <c r="AJ160" s="15"/>
      <c r="AK160" s="15" t="s">
        <v>44</v>
      </c>
      <c r="AL160" s="15" t="s">
        <v>32</v>
      </c>
      <c r="AM160" s="15" t="s">
        <v>52</v>
      </c>
      <c r="AN160" s="15" t="s">
        <v>49</v>
      </c>
    </row>
    <row r="161" spans="1:40" ht="25.5" customHeight="1" x14ac:dyDescent="0.25">
      <c r="A161" s="102">
        <v>149</v>
      </c>
      <c r="B161" s="42" t="s">
        <v>143</v>
      </c>
      <c r="C161" s="15" t="s">
        <v>142</v>
      </c>
      <c r="D161" s="17" t="s">
        <v>5</v>
      </c>
      <c r="E161" s="97">
        <v>44153</v>
      </c>
      <c r="F161" s="149" t="s">
        <v>105</v>
      </c>
      <c r="G161" s="148"/>
      <c r="H161" s="97">
        <v>44153</v>
      </c>
      <c r="I161" s="150">
        <f t="shared" si="2"/>
        <v>0</v>
      </c>
      <c r="J161" s="145" t="s">
        <v>57</v>
      </c>
      <c r="K161" s="97"/>
      <c r="L161" s="151"/>
      <c r="M161" s="151"/>
      <c r="N161" s="151"/>
      <c r="O161" s="151"/>
      <c r="P161" s="151"/>
      <c r="Q161" s="151"/>
      <c r="R161" s="151"/>
      <c r="S161" s="151"/>
      <c r="T161" s="151"/>
      <c r="U161" s="151"/>
      <c r="V161" s="151"/>
      <c r="W161" s="151"/>
      <c r="X161" s="145"/>
      <c r="Y161" s="145"/>
      <c r="Z161" s="145"/>
      <c r="AA161" s="145"/>
      <c r="AB161" s="145"/>
      <c r="AC161" s="152"/>
      <c r="AD161" s="15"/>
      <c r="AE161" s="15"/>
      <c r="AF161" s="15"/>
      <c r="AG161" s="15"/>
      <c r="AH161" s="102"/>
      <c r="AI161" s="15"/>
      <c r="AJ161" s="15"/>
      <c r="AK161" s="15" t="s">
        <v>44</v>
      </c>
      <c r="AL161" s="15" t="s">
        <v>34</v>
      </c>
      <c r="AM161" s="15" t="s">
        <v>52</v>
      </c>
      <c r="AN161" s="15" t="s">
        <v>49</v>
      </c>
    </row>
    <row r="162" spans="1:40" ht="25.5" customHeight="1" x14ac:dyDescent="0.25">
      <c r="A162" s="144">
        <v>150</v>
      </c>
      <c r="B162" s="42" t="s">
        <v>143</v>
      </c>
      <c r="C162" s="15" t="s">
        <v>142</v>
      </c>
      <c r="D162" s="17" t="s">
        <v>5</v>
      </c>
      <c r="E162" s="97">
        <v>44153</v>
      </c>
      <c r="F162" s="149" t="s">
        <v>105</v>
      </c>
      <c r="G162" s="148"/>
      <c r="H162" s="97">
        <v>44153</v>
      </c>
      <c r="I162" s="150">
        <f t="shared" si="2"/>
        <v>0</v>
      </c>
      <c r="J162" s="145" t="s">
        <v>57</v>
      </c>
      <c r="K162" s="97"/>
      <c r="L162" s="151"/>
      <c r="M162" s="151"/>
      <c r="N162" s="151"/>
      <c r="O162" s="151"/>
      <c r="P162" s="151"/>
      <c r="Q162" s="151"/>
      <c r="R162" s="151"/>
      <c r="S162" s="151"/>
      <c r="T162" s="151"/>
      <c r="U162" s="151"/>
      <c r="V162" s="151"/>
      <c r="W162" s="151"/>
      <c r="X162" s="145"/>
      <c r="Y162" s="145"/>
      <c r="Z162" s="145"/>
      <c r="AA162" s="145"/>
      <c r="AB162" s="145"/>
      <c r="AC162" s="152"/>
      <c r="AD162" s="15"/>
      <c r="AE162" s="15"/>
      <c r="AF162" s="15"/>
      <c r="AG162" s="15"/>
      <c r="AH162" s="102"/>
      <c r="AI162" s="15"/>
      <c r="AJ162" s="15"/>
      <c r="AK162" s="15" t="s">
        <v>44</v>
      </c>
      <c r="AL162" s="15" t="s">
        <v>34</v>
      </c>
      <c r="AM162" s="15" t="s">
        <v>52</v>
      </c>
      <c r="AN162" s="15" t="s">
        <v>49</v>
      </c>
    </row>
    <row r="163" spans="1:40" ht="25.5" customHeight="1" x14ac:dyDescent="0.25">
      <c r="A163" s="102">
        <v>151</v>
      </c>
      <c r="B163" s="42" t="s">
        <v>143</v>
      </c>
      <c r="C163" s="15" t="s">
        <v>142</v>
      </c>
      <c r="D163" s="17" t="s">
        <v>5</v>
      </c>
      <c r="E163" s="97">
        <v>44153</v>
      </c>
      <c r="F163" s="149" t="s">
        <v>105</v>
      </c>
      <c r="G163" s="148"/>
      <c r="H163" s="97">
        <v>44153</v>
      </c>
      <c r="I163" s="150">
        <f t="shared" si="2"/>
        <v>0</v>
      </c>
      <c r="J163" s="145" t="s">
        <v>57</v>
      </c>
      <c r="K163" s="97"/>
      <c r="L163" s="151"/>
      <c r="M163" s="151"/>
      <c r="N163" s="151"/>
      <c r="O163" s="151"/>
      <c r="P163" s="151"/>
      <c r="Q163" s="151"/>
      <c r="R163" s="151"/>
      <c r="S163" s="151"/>
      <c r="T163" s="151"/>
      <c r="U163" s="151"/>
      <c r="V163" s="151"/>
      <c r="W163" s="151"/>
      <c r="X163" s="145"/>
      <c r="Y163" s="145"/>
      <c r="Z163" s="145"/>
      <c r="AA163" s="145"/>
      <c r="AB163" s="145"/>
      <c r="AC163" s="152"/>
      <c r="AD163" s="15"/>
      <c r="AE163" s="15"/>
      <c r="AF163" s="15"/>
      <c r="AG163" s="15"/>
      <c r="AH163" s="102"/>
      <c r="AI163" s="15"/>
      <c r="AJ163" s="15"/>
      <c r="AK163" s="15" t="s">
        <v>44</v>
      </c>
      <c r="AL163" s="15" t="s">
        <v>34</v>
      </c>
      <c r="AM163" s="15" t="s">
        <v>52</v>
      </c>
      <c r="AN163" s="15" t="s">
        <v>51</v>
      </c>
    </row>
    <row r="164" spans="1:40" ht="25.5" customHeight="1" x14ac:dyDescent="0.25">
      <c r="A164" s="144">
        <v>152</v>
      </c>
      <c r="B164" s="42" t="s">
        <v>143</v>
      </c>
      <c r="C164" s="15" t="s">
        <v>142</v>
      </c>
      <c r="D164" s="17" t="s">
        <v>5</v>
      </c>
      <c r="E164" s="97">
        <v>44153</v>
      </c>
      <c r="F164" s="149" t="s">
        <v>105</v>
      </c>
      <c r="G164" s="148"/>
      <c r="H164" s="97">
        <v>44153</v>
      </c>
      <c r="I164" s="150">
        <f t="shared" si="2"/>
        <v>0</v>
      </c>
      <c r="J164" s="145" t="s">
        <v>57</v>
      </c>
      <c r="K164" s="97"/>
      <c r="L164" s="151"/>
      <c r="M164" s="151"/>
      <c r="N164" s="151"/>
      <c r="O164" s="151"/>
      <c r="P164" s="151"/>
      <c r="Q164" s="151"/>
      <c r="R164" s="151"/>
      <c r="S164" s="151"/>
      <c r="T164" s="151"/>
      <c r="U164" s="151"/>
      <c r="V164" s="151"/>
      <c r="W164" s="151"/>
      <c r="X164" s="145"/>
      <c r="Y164" s="145"/>
      <c r="Z164" s="145"/>
      <c r="AA164" s="145"/>
      <c r="AB164" s="145"/>
      <c r="AC164" s="152"/>
      <c r="AD164" s="15"/>
      <c r="AE164" s="15"/>
      <c r="AF164" s="15"/>
      <c r="AG164" s="15"/>
      <c r="AH164" s="102"/>
      <c r="AI164" s="15"/>
      <c r="AJ164" s="15"/>
      <c r="AK164" s="15" t="s">
        <v>44</v>
      </c>
      <c r="AL164" s="15" t="s">
        <v>34</v>
      </c>
      <c r="AM164" s="15" t="s">
        <v>52</v>
      </c>
      <c r="AN164" s="15" t="s">
        <v>51</v>
      </c>
    </row>
    <row r="165" spans="1:40" ht="25.5" customHeight="1" x14ac:dyDescent="0.25">
      <c r="A165" s="102">
        <v>153</v>
      </c>
      <c r="B165" s="42" t="s">
        <v>143</v>
      </c>
      <c r="C165" s="15" t="s">
        <v>142</v>
      </c>
      <c r="D165" s="17" t="s">
        <v>5</v>
      </c>
      <c r="E165" s="97">
        <v>44153</v>
      </c>
      <c r="F165" s="149" t="s">
        <v>105</v>
      </c>
      <c r="G165" s="148"/>
      <c r="H165" s="97">
        <v>44153</v>
      </c>
      <c r="I165" s="150">
        <f t="shared" si="2"/>
        <v>0</v>
      </c>
      <c r="J165" s="145" t="s">
        <v>57</v>
      </c>
      <c r="K165" s="97"/>
      <c r="L165" s="151"/>
      <c r="M165" s="151"/>
      <c r="N165" s="151"/>
      <c r="O165" s="151"/>
      <c r="P165" s="151"/>
      <c r="Q165" s="151"/>
      <c r="R165" s="151"/>
      <c r="S165" s="151"/>
      <c r="T165" s="151"/>
      <c r="U165" s="151"/>
      <c r="V165" s="151"/>
      <c r="W165" s="151"/>
      <c r="X165" s="145"/>
      <c r="Y165" s="145"/>
      <c r="Z165" s="145"/>
      <c r="AA165" s="145"/>
      <c r="AB165" s="145"/>
      <c r="AC165" s="152"/>
      <c r="AD165" s="15"/>
      <c r="AE165" s="15"/>
      <c r="AF165" s="15"/>
      <c r="AG165" s="15"/>
      <c r="AH165" s="102"/>
      <c r="AI165" s="15"/>
      <c r="AJ165" s="15"/>
      <c r="AK165" s="15" t="s">
        <v>44</v>
      </c>
      <c r="AL165" s="15" t="s">
        <v>34</v>
      </c>
      <c r="AM165" s="15" t="s">
        <v>52</v>
      </c>
      <c r="AN165" s="15" t="s">
        <v>49</v>
      </c>
    </row>
    <row r="166" spans="1:40" ht="25.5" customHeight="1" x14ac:dyDescent="0.25">
      <c r="A166" s="144">
        <v>154</v>
      </c>
      <c r="B166" s="42" t="s">
        <v>143</v>
      </c>
      <c r="C166" s="15" t="s">
        <v>142</v>
      </c>
      <c r="D166" s="17" t="s">
        <v>5</v>
      </c>
      <c r="E166" s="97">
        <v>44154</v>
      </c>
      <c r="F166" s="149" t="s">
        <v>86</v>
      </c>
      <c r="G166" s="148"/>
      <c r="H166" s="97">
        <v>44158</v>
      </c>
      <c r="I166" s="150">
        <f t="shared" si="2"/>
        <v>4</v>
      </c>
      <c r="J166" s="145" t="s">
        <v>57</v>
      </c>
      <c r="K166" s="27"/>
      <c r="L166" s="151"/>
      <c r="M166" s="151"/>
      <c r="N166" s="151"/>
      <c r="O166" s="151"/>
      <c r="P166" s="151"/>
      <c r="Q166" s="151"/>
      <c r="R166" s="151"/>
      <c r="S166" s="151"/>
      <c r="T166" s="151"/>
      <c r="U166" s="151"/>
      <c r="V166" s="151"/>
      <c r="W166" s="151"/>
      <c r="X166" s="145"/>
      <c r="Y166" s="145"/>
      <c r="Z166" s="145"/>
      <c r="AA166" s="145"/>
      <c r="AB166" s="145"/>
      <c r="AC166" s="152"/>
      <c r="AD166" s="15"/>
      <c r="AE166" s="15"/>
      <c r="AF166" s="15"/>
      <c r="AG166" s="15"/>
      <c r="AH166" s="102"/>
      <c r="AI166" s="15"/>
      <c r="AJ166" s="15"/>
      <c r="AK166" s="15" t="s">
        <v>39</v>
      </c>
      <c r="AL166" s="15" t="s">
        <v>34</v>
      </c>
      <c r="AM166" s="15" t="s">
        <v>52</v>
      </c>
      <c r="AN166" s="15" t="s">
        <v>49</v>
      </c>
    </row>
    <row r="167" spans="1:40" ht="25.5" customHeight="1" x14ac:dyDescent="0.25">
      <c r="A167" s="102">
        <v>155</v>
      </c>
      <c r="B167" s="42" t="s">
        <v>143</v>
      </c>
      <c r="C167" s="15" t="s">
        <v>142</v>
      </c>
      <c r="D167" s="17" t="s">
        <v>5</v>
      </c>
      <c r="E167" s="97">
        <v>44154</v>
      </c>
      <c r="F167" s="149" t="s">
        <v>105</v>
      </c>
      <c r="G167" s="148"/>
      <c r="H167" s="97">
        <v>44154</v>
      </c>
      <c r="I167" s="150">
        <f t="shared" si="2"/>
        <v>0</v>
      </c>
      <c r="J167" s="145" t="s">
        <v>57</v>
      </c>
      <c r="K167" s="97"/>
      <c r="L167" s="151"/>
      <c r="M167" s="151"/>
      <c r="N167" s="151"/>
      <c r="O167" s="151"/>
      <c r="P167" s="151"/>
      <c r="Q167" s="151"/>
      <c r="R167" s="151"/>
      <c r="S167" s="151"/>
      <c r="T167" s="151"/>
      <c r="U167" s="151"/>
      <c r="V167" s="151"/>
      <c r="W167" s="151"/>
      <c r="X167" s="145"/>
      <c r="Y167" s="145"/>
      <c r="Z167" s="145"/>
      <c r="AA167" s="145"/>
      <c r="AB167" s="145"/>
      <c r="AC167" s="152"/>
      <c r="AD167" s="15"/>
      <c r="AE167" s="15"/>
      <c r="AF167" s="15"/>
      <c r="AG167" s="15"/>
      <c r="AH167" s="102"/>
      <c r="AI167" s="15"/>
      <c r="AJ167" s="15"/>
      <c r="AK167" s="15" t="s">
        <v>44</v>
      </c>
      <c r="AL167" s="15" t="s">
        <v>34</v>
      </c>
      <c r="AM167" s="15" t="s">
        <v>52</v>
      </c>
      <c r="AN167" s="15" t="s">
        <v>49</v>
      </c>
    </row>
    <row r="168" spans="1:40" ht="25.5" customHeight="1" x14ac:dyDescent="0.25">
      <c r="A168" s="144">
        <v>156</v>
      </c>
      <c r="B168" s="42" t="s">
        <v>143</v>
      </c>
      <c r="C168" s="15" t="s">
        <v>142</v>
      </c>
      <c r="D168" s="17" t="s">
        <v>5</v>
      </c>
      <c r="E168" s="97">
        <v>44154</v>
      </c>
      <c r="F168" s="149" t="s">
        <v>105</v>
      </c>
      <c r="G168" s="148"/>
      <c r="H168" s="97">
        <v>44154</v>
      </c>
      <c r="I168" s="150">
        <f t="shared" si="2"/>
        <v>0</v>
      </c>
      <c r="J168" s="145" t="s">
        <v>57</v>
      </c>
      <c r="K168" s="97"/>
      <c r="L168" s="151"/>
      <c r="M168" s="151"/>
      <c r="N168" s="151"/>
      <c r="O168" s="151"/>
      <c r="P168" s="151"/>
      <c r="Q168" s="151"/>
      <c r="R168" s="151"/>
      <c r="S168" s="151"/>
      <c r="T168" s="151"/>
      <c r="U168" s="151"/>
      <c r="V168" s="151"/>
      <c r="W168" s="151"/>
      <c r="X168" s="145"/>
      <c r="Y168" s="145"/>
      <c r="Z168" s="145"/>
      <c r="AA168" s="145"/>
      <c r="AB168" s="145"/>
      <c r="AC168" s="152"/>
      <c r="AD168" s="15"/>
      <c r="AE168" s="15"/>
      <c r="AF168" s="15"/>
      <c r="AG168" s="15"/>
      <c r="AH168" s="102"/>
      <c r="AI168" s="15"/>
      <c r="AJ168" s="15"/>
      <c r="AK168" s="15" t="s">
        <v>44</v>
      </c>
      <c r="AL168" s="15" t="s">
        <v>34</v>
      </c>
      <c r="AM168" s="15" t="s">
        <v>52</v>
      </c>
      <c r="AN168" s="15" t="s">
        <v>49</v>
      </c>
    </row>
    <row r="169" spans="1:40" ht="25.5" customHeight="1" x14ac:dyDescent="0.25">
      <c r="A169" s="102">
        <v>157</v>
      </c>
      <c r="B169" s="42" t="s">
        <v>143</v>
      </c>
      <c r="C169" s="15" t="s">
        <v>142</v>
      </c>
      <c r="D169" s="17" t="s">
        <v>5</v>
      </c>
      <c r="E169" s="97">
        <v>44154</v>
      </c>
      <c r="F169" s="149" t="s">
        <v>105</v>
      </c>
      <c r="G169" s="148"/>
      <c r="H169" s="97">
        <v>44154</v>
      </c>
      <c r="I169" s="150">
        <f t="shared" si="2"/>
        <v>0</v>
      </c>
      <c r="J169" s="145" t="s">
        <v>57</v>
      </c>
      <c r="K169" s="97"/>
      <c r="L169" s="151"/>
      <c r="M169" s="151"/>
      <c r="N169" s="151"/>
      <c r="O169" s="151"/>
      <c r="P169" s="151"/>
      <c r="Q169" s="151"/>
      <c r="R169" s="151"/>
      <c r="S169" s="151"/>
      <c r="T169" s="151"/>
      <c r="U169" s="151"/>
      <c r="V169" s="151"/>
      <c r="W169" s="151"/>
      <c r="X169" s="145"/>
      <c r="Y169" s="145"/>
      <c r="Z169" s="145"/>
      <c r="AA169" s="145"/>
      <c r="AB169" s="145"/>
      <c r="AC169" s="152"/>
      <c r="AD169" s="15"/>
      <c r="AE169" s="15"/>
      <c r="AF169" s="15"/>
      <c r="AG169" s="15"/>
      <c r="AH169" s="102"/>
      <c r="AI169" s="15"/>
      <c r="AJ169" s="15"/>
      <c r="AK169" s="15" t="s">
        <v>44</v>
      </c>
      <c r="AL169" s="15" t="s">
        <v>35</v>
      </c>
      <c r="AM169" s="15" t="s">
        <v>52</v>
      </c>
      <c r="AN169" s="15" t="s">
        <v>49</v>
      </c>
    </row>
    <row r="170" spans="1:40" ht="25.5" customHeight="1" x14ac:dyDescent="0.25">
      <c r="A170" s="144">
        <v>158</v>
      </c>
      <c r="B170" s="42" t="s">
        <v>143</v>
      </c>
      <c r="C170" s="15" t="s">
        <v>142</v>
      </c>
      <c r="D170" s="17" t="s">
        <v>5</v>
      </c>
      <c r="E170" s="97">
        <v>44154</v>
      </c>
      <c r="F170" s="149" t="s">
        <v>105</v>
      </c>
      <c r="G170" s="148"/>
      <c r="H170" s="97">
        <v>44154</v>
      </c>
      <c r="I170" s="150">
        <f t="shared" si="2"/>
        <v>0</v>
      </c>
      <c r="J170" s="145" t="s">
        <v>57</v>
      </c>
      <c r="K170" s="97"/>
      <c r="L170" s="151"/>
      <c r="M170" s="151"/>
      <c r="N170" s="151"/>
      <c r="O170" s="151"/>
      <c r="P170" s="151"/>
      <c r="Q170" s="151"/>
      <c r="R170" s="151"/>
      <c r="S170" s="151"/>
      <c r="T170" s="151"/>
      <c r="U170" s="151"/>
      <c r="V170" s="151"/>
      <c r="W170" s="151"/>
      <c r="X170" s="145"/>
      <c r="Y170" s="145"/>
      <c r="Z170" s="145"/>
      <c r="AA170" s="145"/>
      <c r="AB170" s="145"/>
      <c r="AC170" s="152"/>
      <c r="AD170" s="15"/>
      <c r="AE170" s="15"/>
      <c r="AF170" s="15"/>
      <c r="AG170" s="15"/>
      <c r="AH170" s="102"/>
      <c r="AI170" s="15"/>
      <c r="AJ170" s="15"/>
      <c r="AK170" s="15" t="s">
        <v>44</v>
      </c>
      <c r="AL170" s="15" t="s">
        <v>35</v>
      </c>
      <c r="AM170" s="15" t="s">
        <v>52</v>
      </c>
      <c r="AN170" s="15" t="s">
        <v>49</v>
      </c>
    </row>
    <row r="171" spans="1:40" ht="25.5" customHeight="1" x14ac:dyDescent="0.25">
      <c r="A171" s="102">
        <v>159</v>
      </c>
      <c r="B171" s="42" t="s">
        <v>143</v>
      </c>
      <c r="C171" s="15" t="s">
        <v>142</v>
      </c>
      <c r="D171" s="17" t="s">
        <v>5</v>
      </c>
      <c r="E171" s="97">
        <v>44154</v>
      </c>
      <c r="F171" s="149" t="s">
        <v>105</v>
      </c>
      <c r="G171" s="148"/>
      <c r="H171" s="97">
        <v>44154</v>
      </c>
      <c r="I171" s="150">
        <f t="shared" si="2"/>
        <v>0</v>
      </c>
      <c r="J171" s="145" t="s">
        <v>57</v>
      </c>
      <c r="K171" s="97"/>
      <c r="L171" s="151"/>
      <c r="M171" s="151"/>
      <c r="N171" s="151"/>
      <c r="O171" s="151"/>
      <c r="P171" s="151"/>
      <c r="Q171" s="151"/>
      <c r="R171" s="151"/>
      <c r="S171" s="151"/>
      <c r="T171" s="151"/>
      <c r="U171" s="151"/>
      <c r="V171" s="151"/>
      <c r="W171" s="151"/>
      <c r="X171" s="145"/>
      <c r="Y171" s="145"/>
      <c r="Z171" s="145"/>
      <c r="AA171" s="145"/>
      <c r="AB171" s="145"/>
      <c r="AC171" s="152"/>
      <c r="AD171" s="15"/>
      <c r="AE171" s="15"/>
      <c r="AF171" s="15"/>
      <c r="AG171" s="15"/>
      <c r="AH171" s="102"/>
      <c r="AI171" s="15"/>
      <c r="AJ171" s="15"/>
      <c r="AK171" s="15" t="s">
        <v>44</v>
      </c>
      <c r="AL171" s="15" t="s">
        <v>32</v>
      </c>
      <c r="AM171" s="15" t="s">
        <v>52</v>
      </c>
      <c r="AN171" s="15" t="s">
        <v>49</v>
      </c>
    </row>
    <row r="172" spans="1:40" ht="25.5" customHeight="1" x14ac:dyDescent="0.25">
      <c r="A172" s="144">
        <v>160</v>
      </c>
      <c r="B172" s="42" t="s">
        <v>143</v>
      </c>
      <c r="C172" s="15" t="s">
        <v>142</v>
      </c>
      <c r="D172" s="17" t="s">
        <v>5</v>
      </c>
      <c r="E172" s="149">
        <v>44155</v>
      </c>
      <c r="F172" s="149" t="s">
        <v>105</v>
      </c>
      <c r="G172" s="148"/>
      <c r="H172" s="149">
        <v>44155</v>
      </c>
      <c r="I172" s="150">
        <f t="shared" si="2"/>
        <v>0</v>
      </c>
      <c r="J172" s="145" t="s">
        <v>57</v>
      </c>
      <c r="K172" s="97"/>
      <c r="L172" s="151"/>
      <c r="M172" s="151"/>
      <c r="N172" s="151"/>
      <c r="O172" s="151"/>
      <c r="P172" s="151"/>
      <c r="Q172" s="151"/>
      <c r="R172" s="151"/>
      <c r="S172" s="151"/>
      <c r="T172" s="151"/>
      <c r="U172" s="151"/>
      <c r="V172" s="151"/>
      <c r="W172" s="151"/>
      <c r="X172" s="145"/>
      <c r="Y172" s="145"/>
      <c r="Z172" s="145"/>
      <c r="AA172" s="145"/>
      <c r="AB172" s="145"/>
      <c r="AC172" s="152"/>
      <c r="AD172" s="15"/>
      <c r="AE172" s="15"/>
      <c r="AF172" s="15"/>
      <c r="AG172" s="15"/>
      <c r="AH172" s="102"/>
      <c r="AI172" s="15"/>
      <c r="AJ172" s="15"/>
      <c r="AK172" s="15" t="s">
        <v>44</v>
      </c>
      <c r="AL172" s="15" t="s">
        <v>34</v>
      </c>
      <c r="AM172" s="15" t="s">
        <v>52</v>
      </c>
      <c r="AN172" s="15" t="s">
        <v>49</v>
      </c>
    </row>
    <row r="173" spans="1:40" ht="25.5" customHeight="1" x14ac:dyDescent="0.25">
      <c r="A173" s="102">
        <v>161</v>
      </c>
      <c r="B173" s="42" t="s">
        <v>143</v>
      </c>
      <c r="C173" s="15" t="s">
        <v>142</v>
      </c>
      <c r="D173" s="17" t="s">
        <v>5</v>
      </c>
      <c r="E173" s="149">
        <v>44155</v>
      </c>
      <c r="F173" s="149" t="s">
        <v>86</v>
      </c>
      <c r="G173" s="148"/>
      <c r="H173" s="149">
        <v>44160</v>
      </c>
      <c r="I173" s="150">
        <f t="shared" si="2"/>
        <v>5</v>
      </c>
      <c r="J173" s="145" t="s">
        <v>57</v>
      </c>
      <c r="K173" s="97"/>
      <c r="L173" s="151"/>
      <c r="M173" s="151"/>
      <c r="N173" s="151"/>
      <c r="O173" s="151"/>
      <c r="P173" s="151"/>
      <c r="Q173" s="151"/>
      <c r="R173" s="151"/>
      <c r="S173" s="151"/>
      <c r="T173" s="151"/>
      <c r="U173" s="151"/>
      <c r="V173" s="151"/>
      <c r="W173" s="151"/>
      <c r="X173" s="145"/>
      <c r="Y173" s="145"/>
      <c r="Z173" s="145"/>
      <c r="AA173" s="145"/>
      <c r="AB173" s="145"/>
      <c r="AC173" s="152"/>
      <c r="AD173" s="15"/>
      <c r="AE173" s="15"/>
      <c r="AF173" s="15"/>
      <c r="AG173" s="15"/>
      <c r="AH173" s="102"/>
      <c r="AI173" s="15"/>
      <c r="AJ173" s="15"/>
      <c r="AK173" s="15" t="s">
        <v>44</v>
      </c>
      <c r="AL173" s="15" t="s">
        <v>34</v>
      </c>
      <c r="AM173" s="15" t="s">
        <v>52</v>
      </c>
      <c r="AN173" s="15" t="s">
        <v>51</v>
      </c>
    </row>
    <row r="174" spans="1:40" ht="25.5" customHeight="1" x14ac:dyDescent="0.25">
      <c r="A174" s="144">
        <v>162</v>
      </c>
      <c r="B174" s="42" t="s">
        <v>143</v>
      </c>
      <c r="C174" s="15" t="s">
        <v>142</v>
      </c>
      <c r="D174" s="17" t="s">
        <v>5</v>
      </c>
      <c r="E174" s="149">
        <v>44155</v>
      </c>
      <c r="F174" s="149" t="s">
        <v>105</v>
      </c>
      <c r="G174" s="148"/>
      <c r="H174" s="149">
        <v>44155</v>
      </c>
      <c r="I174" s="150">
        <f t="shared" si="2"/>
        <v>0</v>
      </c>
      <c r="J174" s="145" t="s">
        <v>57</v>
      </c>
      <c r="K174" s="97"/>
      <c r="L174" s="151"/>
      <c r="M174" s="151"/>
      <c r="N174" s="151"/>
      <c r="O174" s="151"/>
      <c r="P174" s="151"/>
      <c r="Q174" s="151"/>
      <c r="R174" s="151"/>
      <c r="S174" s="151"/>
      <c r="T174" s="151"/>
      <c r="U174" s="151"/>
      <c r="V174" s="151"/>
      <c r="W174" s="151"/>
      <c r="X174" s="145"/>
      <c r="Y174" s="145"/>
      <c r="Z174" s="145"/>
      <c r="AA174" s="145"/>
      <c r="AB174" s="145"/>
      <c r="AC174" s="152"/>
      <c r="AD174" s="15"/>
      <c r="AE174" s="15"/>
      <c r="AF174" s="15"/>
      <c r="AG174" s="15"/>
      <c r="AH174" s="102"/>
      <c r="AI174" s="15"/>
      <c r="AJ174" s="15"/>
      <c r="AK174" s="15" t="s">
        <v>44</v>
      </c>
      <c r="AL174" s="15" t="s">
        <v>34</v>
      </c>
      <c r="AM174" s="15" t="s">
        <v>52</v>
      </c>
      <c r="AN174" s="15" t="s">
        <v>49</v>
      </c>
    </row>
    <row r="175" spans="1:40" ht="25.5" customHeight="1" x14ac:dyDescent="0.25">
      <c r="A175" s="102">
        <v>163</v>
      </c>
      <c r="B175" s="42" t="s">
        <v>143</v>
      </c>
      <c r="C175" s="15" t="s">
        <v>8</v>
      </c>
      <c r="D175" s="17" t="s">
        <v>5</v>
      </c>
      <c r="E175" s="149">
        <v>44155</v>
      </c>
      <c r="F175" s="157" t="s">
        <v>87</v>
      </c>
      <c r="G175" s="148"/>
      <c r="H175" s="149"/>
      <c r="I175" s="150" t="str">
        <f t="shared" si="2"/>
        <v/>
      </c>
      <c r="J175" s="145" t="s">
        <v>56</v>
      </c>
      <c r="K175" s="27">
        <v>44166</v>
      </c>
      <c r="L175" s="151"/>
      <c r="M175" s="151"/>
      <c r="N175" s="151"/>
      <c r="O175" s="151"/>
      <c r="P175" s="151"/>
      <c r="Q175" s="151"/>
      <c r="R175" s="151"/>
      <c r="S175" s="151"/>
      <c r="T175" s="151"/>
      <c r="U175" s="151"/>
      <c r="V175" s="151"/>
      <c r="W175" s="151"/>
      <c r="X175" s="145"/>
      <c r="Y175" s="145"/>
      <c r="Z175" s="145"/>
      <c r="AA175" s="145"/>
      <c r="AB175" s="145"/>
      <c r="AC175" s="152"/>
      <c r="AD175" s="15"/>
      <c r="AE175" s="15"/>
      <c r="AF175" s="15"/>
      <c r="AG175" s="15"/>
      <c r="AH175" s="102"/>
      <c r="AI175" s="15"/>
      <c r="AJ175" s="15"/>
      <c r="AK175" s="15" t="s">
        <v>39</v>
      </c>
      <c r="AL175" s="15" t="s">
        <v>34</v>
      </c>
      <c r="AM175" s="15" t="s">
        <v>53</v>
      </c>
      <c r="AN175" s="15" t="s">
        <v>49</v>
      </c>
    </row>
    <row r="176" spans="1:40" ht="25.5" customHeight="1" x14ac:dyDescent="0.25">
      <c r="A176" s="144">
        <v>164</v>
      </c>
      <c r="B176" s="42" t="s">
        <v>143</v>
      </c>
      <c r="C176" s="15" t="s">
        <v>142</v>
      </c>
      <c r="D176" s="17" t="s">
        <v>5</v>
      </c>
      <c r="E176" s="149">
        <v>44155</v>
      </c>
      <c r="F176" s="149" t="s">
        <v>105</v>
      </c>
      <c r="G176" s="148"/>
      <c r="H176" s="149">
        <v>44155</v>
      </c>
      <c r="I176" s="150">
        <f t="shared" si="2"/>
        <v>0</v>
      </c>
      <c r="J176" s="145" t="s">
        <v>57</v>
      </c>
      <c r="K176" s="27"/>
      <c r="L176" s="151"/>
      <c r="M176" s="151"/>
      <c r="N176" s="151"/>
      <c r="O176" s="151"/>
      <c r="P176" s="151"/>
      <c r="Q176" s="151"/>
      <c r="R176" s="151"/>
      <c r="S176" s="151"/>
      <c r="T176" s="151"/>
      <c r="U176" s="151"/>
      <c r="V176" s="151"/>
      <c r="W176" s="151"/>
      <c r="X176" s="145"/>
      <c r="Y176" s="145"/>
      <c r="Z176" s="145"/>
      <c r="AA176" s="145"/>
      <c r="AB176" s="145"/>
      <c r="AC176" s="152"/>
      <c r="AD176" s="15"/>
      <c r="AE176" s="15"/>
      <c r="AF176" s="15"/>
      <c r="AG176" s="15"/>
      <c r="AH176" s="102"/>
      <c r="AI176" s="15"/>
      <c r="AJ176" s="15"/>
      <c r="AK176" s="15" t="s">
        <v>44</v>
      </c>
      <c r="AL176" s="15" t="s">
        <v>35</v>
      </c>
      <c r="AM176" s="15" t="s">
        <v>52</v>
      </c>
      <c r="AN176" s="15" t="s">
        <v>49</v>
      </c>
    </row>
    <row r="177" spans="1:40" ht="25.5" customHeight="1" x14ac:dyDescent="0.25">
      <c r="A177" s="102">
        <v>165</v>
      </c>
      <c r="B177" s="42" t="s">
        <v>143</v>
      </c>
      <c r="C177" s="15" t="s">
        <v>142</v>
      </c>
      <c r="D177" s="17" t="s">
        <v>5</v>
      </c>
      <c r="E177" s="149">
        <v>44155</v>
      </c>
      <c r="F177" s="149" t="s">
        <v>105</v>
      </c>
      <c r="G177" s="148"/>
      <c r="H177" s="149">
        <v>44155</v>
      </c>
      <c r="I177" s="150">
        <f t="shared" si="2"/>
        <v>0</v>
      </c>
      <c r="J177" s="145" t="s">
        <v>57</v>
      </c>
      <c r="K177" s="27"/>
      <c r="L177" s="151"/>
      <c r="M177" s="151"/>
      <c r="N177" s="151"/>
      <c r="O177" s="151"/>
      <c r="P177" s="151"/>
      <c r="Q177" s="151"/>
      <c r="R177" s="151"/>
      <c r="S177" s="151"/>
      <c r="T177" s="151"/>
      <c r="U177" s="151"/>
      <c r="V177" s="151"/>
      <c r="W177" s="151"/>
      <c r="X177" s="145"/>
      <c r="Y177" s="145"/>
      <c r="Z177" s="145"/>
      <c r="AA177" s="145"/>
      <c r="AB177" s="145"/>
      <c r="AC177" s="152"/>
      <c r="AD177" s="15"/>
      <c r="AE177" s="15"/>
      <c r="AF177" s="15"/>
      <c r="AG177" s="15"/>
      <c r="AH177" s="102"/>
      <c r="AI177" s="15"/>
      <c r="AJ177" s="15"/>
      <c r="AK177" s="15" t="s">
        <v>44</v>
      </c>
      <c r="AL177" s="15" t="s">
        <v>35</v>
      </c>
      <c r="AM177" s="15" t="s">
        <v>52</v>
      </c>
      <c r="AN177" s="15" t="s">
        <v>49</v>
      </c>
    </row>
    <row r="178" spans="1:40" ht="25.5" customHeight="1" x14ac:dyDescent="0.25">
      <c r="A178" s="144">
        <v>166</v>
      </c>
      <c r="B178" s="42" t="s">
        <v>143</v>
      </c>
      <c r="C178" s="15" t="s">
        <v>142</v>
      </c>
      <c r="D178" s="17" t="s">
        <v>5</v>
      </c>
      <c r="E178" s="149">
        <v>44155</v>
      </c>
      <c r="F178" s="149" t="s">
        <v>105</v>
      </c>
      <c r="G178" s="148"/>
      <c r="H178" s="149">
        <v>44155</v>
      </c>
      <c r="I178" s="150">
        <f t="shared" si="2"/>
        <v>0</v>
      </c>
      <c r="J178" s="145" t="s">
        <v>57</v>
      </c>
      <c r="K178" s="27"/>
      <c r="L178" s="151"/>
      <c r="M178" s="151"/>
      <c r="N178" s="151"/>
      <c r="O178" s="151"/>
      <c r="P178" s="151"/>
      <c r="Q178" s="151"/>
      <c r="R178" s="151"/>
      <c r="S178" s="151"/>
      <c r="T178" s="151"/>
      <c r="U178" s="151"/>
      <c r="V178" s="151"/>
      <c r="W178" s="151"/>
      <c r="X178" s="145"/>
      <c r="Y178" s="145"/>
      <c r="Z178" s="145"/>
      <c r="AA178" s="145"/>
      <c r="AB178" s="145"/>
      <c r="AC178" s="152"/>
      <c r="AD178" s="15"/>
      <c r="AE178" s="15"/>
      <c r="AF178" s="15"/>
      <c r="AG178" s="15"/>
      <c r="AH178" s="102"/>
      <c r="AI178" s="15"/>
      <c r="AJ178" s="15"/>
      <c r="AK178" s="15" t="s">
        <v>44</v>
      </c>
      <c r="AL178" s="15" t="s">
        <v>35</v>
      </c>
      <c r="AM178" s="15" t="s">
        <v>52</v>
      </c>
      <c r="AN178" s="15" t="s">
        <v>49</v>
      </c>
    </row>
    <row r="179" spans="1:40" ht="25.5" customHeight="1" x14ac:dyDescent="0.25">
      <c r="A179" s="102">
        <v>167</v>
      </c>
      <c r="B179" s="42" t="s">
        <v>143</v>
      </c>
      <c r="C179" s="15" t="s">
        <v>142</v>
      </c>
      <c r="D179" s="17" t="s">
        <v>5</v>
      </c>
      <c r="E179" s="149">
        <v>44155</v>
      </c>
      <c r="F179" s="149" t="s">
        <v>105</v>
      </c>
      <c r="G179" s="148"/>
      <c r="H179" s="149">
        <v>44155</v>
      </c>
      <c r="I179" s="150">
        <f t="shared" si="2"/>
        <v>0</v>
      </c>
      <c r="J179" s="145" t="s">
        <v>57</v>
      </c>
      <c r="K179" s="27"/>
      <c r="L179" s="151"/>
      <c r="M179" s="151"/>
      <c r="N179" s="151"/>
      <c r="O179" s="151"/>
      <c r="P179" s="151"/>
      <c r="Q179" s="151"/>
      <c r="R179" s="151"/>
      <c r="S179" s="151"/>
      <c r="T179" s="151"/>
      <c r="U179" s="151"/>
      <c r="V179" s="151"/>
      <c r="W179" s="151"/>
      <c r="X179" s="145"/>
      <c r="Y179" s="145"/>
      <c r="Z179" s="145"/>
      <c r="AA179" s="145"/>
      <c r="AB179" s="145"/>
      <c r="AC179" s="152"/>
      <c r="AD179" s="15"/>
      <c r="AE179" s="15"/>
      <c r="AF179" s="15"/>
      <c r="AG179" s="15"/>
      <c r="AH179" s="102"/>
      <c r="AI179" s="15"/>
      <c r="AJ179" s="15"/>
      <c r="AK179" s="15" t="s">
        <v>44</v>
      </c>
      <c r="AL179" s="15" t="s">
        <v>32</v>
      </c>
      <c r="AM179" s="15" t="s">
        <v>52</v>
      </c>
      <c r="AN179" s="15" t="s">
        <v>49</v>
      </c>
    </row>
    <row r="180" spans="1:40" ht="25.5" customHeight="1" x14ac:dyDescent="0.25">
      <c r="A180" s="144">
        <v>168</v>
      </c>
      <c r="B180" s="42" t="s">
        <v>143</v>
      </c>
      <c r="C180" s="15" t="s">
        <v>142</v>
      </c>
      <c r="D180" s="17" t="s">
        <v>5</v>
      </c>
      <c r="E180" s="149">
        <v>44155</v>
      </c>
      <c r="F180" s="149" t="s">
        <v>105</v>
      </c>
      <c r="G180" s="148"/>
      <c r="H180" s="149">
        <v>44155</v>
      </c>
      <c r="I180" s="150">
        <f t="shared" si="2"/>
        <v>0</v>
      </c>
      <c r="J180" s="145" t="s">
        <v>57</v>
      </c>
      <c r="K180" s="27"/>
      <c r="L180" s="151"/>
      <c r="M180" s="151"/>
      <c r="N180" s="151"/>
      <c r="O180" s="151"/>
      <c r="P180" s="151"/>
      <c r="Q180" s="151"/>
      <c r="R180" s="151"/>
      <c r="S180" s="151"/>
      <c r="T180" s="151"/>
      <c r="U180" s="151"/>
      <c r="V180" s="151"/>
      <c r="W180" s="151"/>
      <c r="X180" s="145"/>
      <c r="Y180" s="145"/>
      <c r="Z180" s="145"/>
      <c r="AA180" s="145"/>
      <c r="AB180" s="145"/>
      <c r="AC180" s="152"/>
      <c r="AD180" s="15"/>
      <c r="AE180" s="15"/>
      <c r="AF180" s="15"/>
      <c r="AG180" s="15"/>
      <c r="AH180" s="102"/>
      <c r="AI180" s="15"/>
      <c r="AJ180" s="15"/>
      <c r="AK180" s="15" t="s">
        <v>44</v>
      </c>
      <c r="AL180" s="15" t="s">
        <v>32</v>
      </c>
      <c r="AM180" s="15" t="s">
        <v>52</v>
      </c>
      <c r="AN180" s="15" t="s">
        <v>49</v>
      </c>
    </row>
    <row r="181" spans="1:40" ht="25.5" customHeight="1" x14ac:dyDescent="0.25">
      <c r="A181" s="102">
        <v>169</v>
      </c>
      <c r="B181" s="15">
        <v>2025992</v>
      </c>
      <c r="C181" s="15" t="s">
        <v>142</v>
      </c>
      <c r="D181" s="17" t="s">
        <v>5</v>
      </c>
      <c r="E181" s="149">
        <v>44155</v>
      </c>
      <c r="F181" s="149" t="s">
        <v>105</v>
      </c>
      <c r="G181" s="148"/>
      <c r="H181" s="149">
        <v>44155</v>
      </c>
      <c r="I181" s="150">
        <f t="shared" si="2"/>
        <v>0</v>
      </c>
      <c r="J181" s="145" t="s">
        <v>57</v>
      </c>
      <c r="K181" s="27"/>
      <c r="L181" s="151"/>
      <c r="M181" s="151"/>
      <c r="N181" s="151"/>
      <c r="O181" s="151"/>
      <c r="P181" s="151"/>
      <c r="Q181" s="151"/>
      <c r="R181" s="151"/>
      <c r="S181" s="151"/>
      <c r="T181" s="151"/>
      <c r="U181" s="151"/>
      <c r="V181" s="151"/>
      <c r="W181" s="151"/>
      <c r="X181" s="145"/>
      <c r="Y181" s="145"/>
      <c r="Z181" s="145"/>
      <c r="AA181" s="145"/>
      <c r="AB181" s="145"/>
      <c r="AC181" s="152"/>
      <c r="AD181" s="15"/>
      <c r="AE181" s="15"/>
      <c r="AF181" s="15"/>
      <c r="AG181" s="15"/>
      <c r="AH181" s="102"/>
      <c r="AI181" s="15"/>
      <c r="AJ181" s="15"/>
      <c r="AK181" s="15" t="s">
        <v>44</v>
      </c>
      <c r="AL181" s="15" t="s">
        <v>34</v>
      </c>
      <c r="AM181" s="15" t="s">
        <v>52</v>
      </c>
      <c r="AN181" s="15" t="s">
        <v>49</v>
      </c>
    </row>
    <row r="182" spans="1:40" ht="25.5" customHeight="1" x14ac:dyDescent="0.25">
      <c r="A182" s="144">
        <v>170</v>
      </c>
      <c r="B182" s="15">
        <v>2025993</v>
      </c>
      <c r="C182" s="15" t="s">
        <v>8</v>
      </c>
      <c r="D182" s="17" t="s">
        <v>6</v>
      </c>
      <c r="E182" s="149">
        <v>44158</v>
      </c>
      <c r="F182" s="157" t="s">
        <v>87</v>
      </c>
      <c r="G182" s="148"/>
      <c r="H182" s="149"/>
      <c r="I182" s="150" t="str">
        <f t="shared" si="2"/>
        <v/>
      </c>
      <c r="J182" s="145" t="s">
        <v>56</v>
      </c>
      <c r="K182" s="27">
        <v>44166</v>
      </c>
      <c r="L182" s="151"/>
      <c r="M182" s="151"/>
      <c r="N182" s="151"/>
      <c r="O182" s="151"/>
      <c r="P182" s="151"/>
      <c r="Q182" s="151"/>
      <c r="R182" s="151"/>
      <c r="S182" s="151"/>
      <c r="T182" s="151"/>
      <c r="U182" s="151"/>
      <c r="V182" s="151"/>
      <c r="W182" s="151"/>
      <c r="X182" s="145"/>
      <c r="Y182" s="145"/>
      <c r="Z182" s="145"/>
      <c r="AA182" s="145"/>
      <c r="AB182" s="145"/>
      <c r="AC182" s="152"/>
      <c r="AD182" s="15"/>
      <c r="AE182" s="15"/>
      <c r="AF182" s="15"/>
      <c r="AG182" s="15"/>
      <c r="AH182" s="102"/>
      <c r="AI182" s="15"/>
      <c r="AJ182" s="15"/>
      <c r="AK182" s="15" t="s">
        <v>41</v>
      </c>
      <c r="AL182" s="15" t="s">
        <v>34</v>
      </c>
      <c r="AM182" s="15" t="s">
        <v>53</v>
      </c>
      <c r="AN182" s="15" t="s">
        <v>49</v>
      </c>
    </row>
    <row r="183" spans="1:40" ht="25.5" customHeight="1" x14ac:dyDescent="0.25">
      <c r="A183" s="102">
        <v>171</v>
      </c>
      <c r="B183" s="15">
        <v>2025994</v>
      </c>
      <c r="C183" s="15" t="s">
        <v>8</v>
      </c>
      <c r="D183" s="17" t="s">
        <v>6</v>
      </c>
      <c r="E183" s="149">
        <v>44158</v>
      </c>
      <c r="F183" s="157" t="s">
        <v>87</v>
      </c>
      <c r="G183" s="148"/>
      <c r="H183" s="149"/>
      <c r="I183" s="150" t="str">
        <f t="shared" si="2"/>
        <v/>
      </c>
      <c r="J183" s="145" t="s">
        <v>56</v>
      </c>
      <c r="K183" s="27">
        <v>44166</v>
      </c>
      <c r="L183" s="151"/>
      <c r="M183" s="151"/>
      <c r="N183" s="151"/>
      <c r="O183" s="151"/>
      <c r="P183" s="151"/>
      <c r="Q183" s="151"/>
      <c r="R183" s="151"/>
      <c r="S183" s="151"/>
      <c r="T183" s="151"/>
      <c r="U183" s="151"/>
      <c r="V183" s="151"/>
      <c r="W183" s="151"/>
      <c r="X183" s="145"/>
      <c r="Y183" s="145"/>
      <c r="Z183" s="145"/>
      <c r="AA183" s="145"/>
      <c r="AB183" s="145"/>
      <c r="AC183" s="152"/>
      <c r="AD183" s="15"/>
      <c r="AE183" s="15"/>
      <c r="AF183" s="15"/>
      <c r="AG183" s="15"/>
      <c r="AH183" s="102"/>
      <c r="AI183" s="15"/>
      <c r="AJ183" s="15"/>
      <c r="AK183" s="15" t="s">
        <v>41</v>
      </c>
      <c r="AL183" s="15" t="s">
        <v>34</v>
      </c>
      <c r="AM183" s="15" t="s">
        <v>53</v>
      </c>
      <c r="AN183" s="15" t="s">
        <v>49</v>
      </c>
    </row>
    <row r="184" spans="1:40" ht="25.5" customHeight="1" x14ac:dyDescent="0.25">
      <c r="A184" s="144">
        <v>172</v>
      </c>
      <c r="B184" s="42" t="s">
        <v>143</v>
      </c>
      <c r="C184" s="15" t="s">
        <v>142</v>
      </c>
      <c r="D184" s="17" t="s">
        <v>5</v>
      </c>
      <c r="E184" s="149">
        <v>44158</v>
      </c>
      <c r="F184" s="149" t="s">
        <v>105</v>
      </c>
      <c r="G184" s="148"/>
      <c r="H184" s="149">
        <v>44158</v>
      </c>
      <c r="I184" s="150">
        <f t="shared" si="2"/>
        <v>0</v>
      </c>
      <c r="J184" s="145" t="s">
        <v>57</v>
      </c>
      <c r="K184" s="97"/>
      <c r="L184" s="151"/>
      <c r="M184" s="151"/>
      <c r="N184" s="151"/>
      <c r="O184" s="151"/>
      <c r="P184" s="151"/>
      <c r="Q184" s="151"/>
      <c r="R184" s="151"/>
      <c r="S184" s="151"/>
      <c r="T184" s="151"/>
      <c r="U184" s="151"/>
      <c r="V184" s="151"/>
      <c r="W184" s="151"/>
      <c r="X184" s="145"/>
      <c r="Y184" s="145"/>
      <c r="Z184" s="145"/>
      <c r="AA184" s="145"/>
      <c r="AB184" s="145"/>
      <c r="AC184" s="152"/>
      <c r="AD184" s="15"/>
      <c r="AE184" s="15"/>
      <c r="AF184" s="15"/>
      <c r="AG184" s="15"/>
      <c r="AH184" s="102"/>
      <c r="AI184" s="15"/>
      <c r="AJ184" s="15"/>
      <c r="AK184" s="15" t="s">
        <v>44</v>
      </c>
      <c r="AL184" s="15" t="s">
        <v>34</v>
      </c>
      <c r="AM184" s="15" t="s">
        <v>52</v>
      </c>
      <c r="AN184" s="15" t="s">
        <v>49</v>
      </c>
    </row>
    <row r="185" spans="1:40" ht="25.5" customHeight="1" x14ac:dyDescent="0.25">
      <c r="A185" s="102">
        <v>173</v>
      </c>
      <c r="B185" s="42" t="s">
        <v>143</v>
      </c>
      <c r="C185" s="15" t="s">
        <v>142</v>
      </c>
      <c r="D185" s="17" t="s">
        <v>5</v>
      </c>
      <c r="E185" s="149">
        <v>44158</v>
      </c>
      <c r="F185" s="149" t="s">
        <v>105</v>
      </c>
      <c r="G185" s="148"/>
      <c r="H185" s="149">
        <v>44158</v>
      </c>
      <c r="I185" s="150">
        <f t="shared" si="2"/>
        <v>0</v>
      </c>
      <c r="J185" s="145" t="s">
        <v>57</v>
      </c>
      <c r="K185" s="97"/>
      <c r="L185" s="151"/>
      <c r="M185" s="151"/>
      <c r="N185" s="151"/>
      <c r="O185" s="151"/>
      <c r="P185" s="151"/>
      <c r="Q185" s="151"/>
      <c r="R185" s="151"/>
      <c r="S185" s="151"/>
      <c r="T185" s="151"/>
      <c r="U185" s="151"/>
      <c r="V185" s="151"/>
      <c r="W185" s="151"/>
      <c r="X185" s="145"/>
      <c r="Y185" s="145"/>
      <c r="Z185" s="145"/>
      <c r="AA185" s="145"/>
      <c r="AB185" s="145"/>
      <c r="AC185" s="152"/>
      <c r="AD185" s="15"/>
      <c r="AE185" s="15"/>
      <c r="AF185" s="15"/>
      <c r="AG185" s="15"/>
      <c r="AH185" s="102"/>
      <c r="AI185" s="15"/>
      <c r="AJ185" s="15"/>
      <c r="AK185" s="15" t="s">
        <v>44</v>
      </c>
      <c r="AL185" s="15" t="s">
        <v>34</v>
      </c>
      <c r="AM185" s="15" t="s">
        <v>52</v>
      </c>
      <c r="AN185" s="15" t="s">
        <v>49</v>
      </c>
    </row>
    <row r="186" spans="1:40" ht="25.5" customHeight="1" x14ac:dyDescent="0.25">
      <c r="A186" s="144">
        <v>174</v>
      </c>
      <c r="B186" s="42" t="s">
        <v>143</v>
      </c>
      <c r="C186" s="15" t="s">
        <v>142</v>
      </c>
      <c r="D186" s="17" t="s">
        <v>5</v>
      </c>
      <c r="E186" s="149">
        <v>44158</v>
      </c>
      <c r="F186" s="149" t="s">
        <v>105</v>
      </c>
      <c r="G186" s="148"/>
      <c r="H186" s="149">
        <v>44158</v>
      </c>
      <c r="I186" s="150">
        <f t="shared" si="2"/>
        <v>0</v>
      </c>
      <c r="J186" s="145" t="s">
        <v>57</v>
      </c>
      <c r="K186" s="97"/>
      <c r="L186" s="151"/>
      <c r="M186" s="151"/>
      <c r="N186" s="151"/>
      <c r="O186" s="151"/>
      <c r="P186" s="151"/>
      <c r="Q186" s="151"/>
      <c r="R186" s="151"/>
      <c r="S186" s="151"/>
      <c r="T186" s="151"/>
      <c r="U186" s="151"/>
      <c r="V186" s="151"/>
      <c r="W186" s="151"/>
      <c r="X186" s="145"/>
      <c r="Y186" s="145"/>
      <c r="Z186" s="145"/>
      <c r="AA186" s="145"/>
      <c r="AB186" s="145"/>
      <c r="AC186" s="152"/>
      <c r="AD186" s="15"/>
      <c r="AE186" s="15"/>
      <c r="AF186" s="15"/>
      <c r="AG186" s="15"/>
      <c r="AH186" s="102"/>
      <c r="AI186" s="15"/>
      <c r="AJ186" s="15"/>
      <c r="AK186" s="15" t="s">
        <v>44</v>
      </c>
      <c r="AL186" s="15" t="s">
        <v>34</v>
      </c>
      <c r="AM186" s="15" t="s">
        <v>52</v>
      </c>
      <c r="AN186" s="15" t="s">
        <v>49</v>
      </c>
    </row>
    <row r="187" spans="1:40" ht="25.5" customHeight="1" x14ac:dyDescent="0.25">
      <c r="A187" s="102">
        <v>175</v>
      </c>
      <c r="B187" s="42" t="s">
        <v>143</v>
      </c>
      <c r="C187" s="15" t="s">
        <v>142</v>
      </c>
      <c r="D187" s="17" t="s">
        <v>5</v>
      </c>
      <c r="E187" s="149">
        <v>44158</v>
      </c>
      <c r="F187" s="149" t="s">
        <v>105</v>
      </c>
      <c r="G187" s="148"/>
      <c r="H187" s="149">
        <v>44158</v>
      </c>
      <c r="I187" s="150">
        <f t="shared" si="2"/>
        <v>0</v>
      </c>
      <c r="J187" s="145" t="s">
        <v>57</v>
      </c>
      <c r="K187" s="97"/>
      <c r="L187" s="151"/>
      <c r="M187" s="151"/>
      <c r="N187" s="151"/>
      <c r="O187" s="151"/>
      <c r="P187" s="151"/>
      <c r="Q187" s="151"/>
      <c r="R187" s="151"/>
      <c r="S187" s="151"/>
      <c r="T187" s="151"/>
      <c r="U187" s="151"/>
      <c r="V187" s="151"/>
      <c r="W187" s="151"/>
      <c r="X187" s="145"/>
      <c r="Y187" s="145"/>
      <c r="Z187" s="145"/>
      <c r="AA187" s="145"/>
      <c r="AB187" s="145"/>
      <c r="AC187" s="152"/>
      <c r="AD187" s="15"/>
      <c r="AE187" s="15"/>
      <c r="AF187" s="15"/>
      <c r="AG187" s="15"/>
      <c r="AH187" s="102"/>
      <c r="AI187" s="15"/>
      <c r="AJ187" s="15"/>
      <c r="AK187" s="15" t="s">
        <v>44</v>
      </c>
      <c r="AL187" s="15" t="s">
        <v>34</v>
      </c>
      <c r="AM187" s="15" t="s">
        <v>52</v>
      </c>
      <c r="AN187" s="15" t="s">
        <v>49</v>
      </c>
    </row>
    <row r="188" spans="1:40" ht="25.5" customHeight="1" x14ac:dyDescent="0.25">
      <c r="A188" s="144">
        <v>176</v>
      </c>
      <c r="B188" s="42" t="s">
        <v>143</v>
      </c>
      <c r="C188" s="15" t="s">
        <v>142</v>
      </c>
      <c r="D188" s="17" t="s">
        <v>5</v>
      </c>
      <c r="E188" s="149">
        <v>44158</v>
      </c>
      <c r="F188" s="149" t="s">
        <v>105</v>
      </c>
      <c r="G188" s="148"/>
      <c r="H188" s="149">
        <v>44158</v>
      </c>
      <c r="I188" s="150">
        <f t="shared" si="2"/>
        <v>0</v>
      </c>
      <c r="J188" s="145" t="s">
        <v>57</v>
      </c>
      <c r="K188" s="97"/>
      <c r="L188" s="151"/>
      <c r="M188" s="151"/>
      <c r="N188" s="151"/>
      <c r="O188" s="151"/>
      <c r="P188" s="151"/>
      <c r="Q188" s="151"/>
      <c r="R188" s="151"/>
      <c r="S188" s="151"/>
      <c r="T188" s="151"/>
      <c r="U188" s="151"/>
      <c r="V188" s="151"/>
      <c r="W188" s="151"/>
      <c r="X188" s="145"/>
      <c r="Y188" s="145"/>
      <c r="Z188" s="145"/>
      <c r="AA188" s="145"/>
      <c r="AB188" s="145"/>
      <c r="AC188" s="152"/>
      <c r="AD188" s="15"/>
      <c r="AE188" s="15"/>
      <c r="AF188" s="15"/>
      <c r="AG188" s="15"/>
      <c r="AH188" s="102"/>
      <c r="AI188" s="15"/>
      <c r="AJ188" s="15"/>
      <c r="AK188" s="15" t="s">
        <v>44</v>
      </c>
      <c r="AL188" s="15" t="s">
        <v>35</v>
      </c>
      <c r="AM188" s="15" t="s">
        <v>52</v>
      </c>
      <c r="AN188" s="15" t="s">
        <v>51</v>
      </c>
    </row>
    <row r="189" spans="1:40" ht="25.5" customHeight="1" x14ac:dyDescent="0.25">
      <c r="A189" s="102">
        <v>177</v>
      </c>
      <c r="B189" s="42" t="s">
        <v>143</v>
      </c>
      <c r="C189" s="15" t="s">
        <v>142</v>
      </c>
      <c r="D189" s="17" t="s">
        <v>5</v>
      </c>
      <c r="E189" s="149">
        <v>44158</v>
      </c>
      <c r="F189" s="149" t="s">
        <v>105</v>
      </c>
      <c r="G189" s="148"/>
      <c r="H189" s="149">
        <v>44158</v>
      </c>
      <c r="I189" s="150">
        <f t="shared" si="2"/>
        <v>0</v>
      </c>
      <c r="J189" s="145" t="s">
        <v>57</v>
      </c>
      <c r="K189" s="97"/>
      <c r="L189" s="151"/>
      <c r="M189" s="151"/>
      <c r="N189" s="151"/>
      <c r="O189" s="151"/>
      <c r="P189" s="151"/>
      <c r="Q189" s="151"/>
      <c r="R189" s="151"/>
      <c r="S189" s="151"/>
      <c r="T189" s="151"/>
      <c r="U189" s="151"/>
      <c r="V189" s="151"/>
      <c r="W189" s="151"/>
      <c r="X189" s="145"/>
      <c r="Y189" s="145"/>
      <c r="Z189" s="145"/>
      <c r="AA189" s="145"/>
      <c r="AB189" s="145"/>
      <c r="AC189" s="152"/>
      <c r="AD189" s="15"/>
      <c r="AE189" s="15"/>
      <c r="AF189" s="15"/>
      <c r="AG189" s="15"/>
      <c r="AH189" s="102"/>
      <c r="AI189" s="15"/>
      <c r="AJ189" s="15"/>
      <c r="AK189" s="15" t="s">
        <v>44</v>
      </c>
      <c r="AL189" s="15" t="s">
        <v>35</v>
      </c>
      <c r="AM189" s="15" t="s">
        <v>52</v>
      </c>
      <c r="AN189" s="15" t="s">
        <v>51</v>
      </c>
    </row>
    <row r="190" spans="1:40" ht="25.5" customHeight="1" x14ac:dyDescent="0.25">
      <c r="A190" s="144">
        <v>178</v>
      </c>
      <c r="B190" s="42" t="s">
        <v>143</v>
      </c>
      <c r="C190" s="15" t="s">
        <v>142</v>
      </c>
      <c r="D190" s="17" t="s">
        <v>5</v>
      </c>
      <c r="E190" s="149">
        <v>44158</v>
      </c>
      <c r="F190" s="149" t="s">
        <v>105</v>
      </c>
      <c r="G190" s="148"/>
      <c r="H190" s="149">
        <v>44158</v>
      </c>
      <c r="I190" s="150">
        <f t="shared" si="2"/>
        <v>0</v>
      </c>
      <c r="J190" s="145" t="s">
        <v>57</v>
      </c>
      <c r="K190" s="97"/>
      <c r="L190" s="151"/>
      <c r="M190" s="151"/>
      <c r="N190" s="151"/>
      <c r="O190" s="151"/>
      <c r="P190" s="151"/>
      <c r="Q190" s="151"/>
      <c r="R190" s="151"/>
      <c r="S190" s="151"/>
      <c r="T190" s="151"/>
      <c r="U190" s="151"/>
      <c r="V190" s="151"/>
      <c r="W190" s="151"/>
      <c r="X190" s="145"/>
      <c r="Y190" s="145"/>
      <c r="Z190" s="145"/>
      <c r="AA190" s="145"/>
      <c r="AB190" s="145"/>
      <c r="AC190" s="152"/>
      <c r="AD190" s="15"/>
      <c r="AE190" s="15"/>
      <c r="AF190" s="15"/>
      <c r="AG190" s="15"/>
      <c r="AH190" s="102"/>
      <c r="AI190" s="15"/>
      <c r="AJ190" s="15"/>
      <c r="AK190" s="15" t="s">
        <v>44</v>
      </c>
      <c r="AL190" s="15" t="s">
        <v>35</v>
      </c>
      <c r="AM190" s="15" t="s">
        <v>52</v>
      </c>
      <c r="AN190" s="15" t="s">
        <v>49</v>
      </c>
    </row>
    <row r="191" spans="1:40" ht="25.5" customHeight="1" x14ac:dyDescent="0.25">
      <c r="A191" s="102">
        <v>179</v>
      </c>
      <c r="B191" s="42" t="s">
        <v>143</v>
      </c>
      <c r="C191" s="15" t="s">
        <v>142</v>
      </c>
      <c r="D191" s="17" t="s">
        <v>5</v>
      </c>
      <c r="E191" s="149">
        <v>44158</v>
      </c>
      <c r="F191" s="149" t="s">
        <v>105</v>
      </c>
      <c r="G191" s="148"/>
      <c r="H191" s="149">
        <v>44158</v>
      </c>
      <c r="I191" s="150">
        <f t="shared" si="2"/>
        <v>0</v>
      </c>
      <c r="J191" s="145" t="s">
        <v>57</v>
      </c>
      <c r="K191" s="97"/>
      <c r="L191" s="151"/>
      <c r="M191" s="151"/>
      <c r="N191" s="151"/>
      <c r="O191" s="151"/>
      <c r="P191" s="151"/>
      <c r="Q191" s="151"/>
      <c r="R191" s="151"/>
      <c r="S191" s="151"/>
      <c r="T191" s="151"/>
      <c r="U191" s="151"/>
      <c r="V191" s="151"/>
      <c r="W191" s="151"/>
      <c r="X191" s="145"/>
      <c r="Y191" s="145"/>
      <c r="Z191" s="145"/>
      <c r="AA191" s="145"/>
      <c r="AB191" s="145"/>
      <c r="AC191" s="152"/>
      <c r="AD191" s="15"/>
      <c r="AE191" s="15"/>
      <c r="AF191" s="15"/>
      <c r="AG191" s="15"/>
      <c r="AH191" s="102"/>
      <c r="AI191" s="15"/>
      <c r="AJ191" s="15"/>
      <c r="AK191" s="15" t="s">
        <v>44</v>
      </c>
      <c r="AL191" s="15" t="s">
        <v>35</v>
      </c>
      <c r="AM191" s="15" t="s">
        <v>53</v>
      </c>
      <c r="AN191" s="15" t="s">
        <v>49</v>
      </c>
    </row>
    <row r="192" spans="1:40" ht="25.5" customHeight="1" x14ac:dyDescent="0.25">
      <c r="A192" s="144">
        <v>180</v>
      </c>
      <c r="B192" s="42" t="s">
        <v>143</v>
      </c>
      <c r="C192" s="15" t="s">
        <v>142</v>
      </c>
      <c r="D192" s="17" t="s">
        <v>5</v>
      </c>
      <c r="E192" s="149">
        <v>44158</v>
      </c>
      <c r="F192" s="149" t="s">
        <v>105</v>
      </c>
      <c r="G192" s="148"/>
      <c r="H192" s="149">
        <v>44158</v>
      </c>
      <c r="I192" s="150">
        <f t="shared" si="2"/>
        <v>0</v>
      </c>
      <c r="J192" s="145" t="s">
        <v>57</v>
      </c>
      <c r="K192" s="97"/>
      <c r="L192" s="151"/>
      <c r="M192" s="151"/>
      <c r="N192" s="151"/>
      <c r="O192" s="151"/>
      <c r="P192" s="151"/>
      <c r="Q192" s="151"/>
      <c r="R192" s="151"/>
      <c r="S192" s="151"/>
      <c r="T192" s="151"/>
      <c r="U192" s="151"/>
      <c r="V192" s="151"/>
      <c r="W192" s="151"/>
      <c r="X192" s="145"/>
      <c r="Y192" s="145"/>
      <c r="Z192" s="145"/>
      <c r="AA192" s="145"/>
      <c r="AB192" s="145"/>
      <c r="AC192" s="152"/>
      <c r="AD192" s="15"/>
      <c r="AE192" s="15"/>
      <c r="AF192" s="15"/>
      <c r="AG192" s="15"/>
      <c r="AH192" s="102"/>
      <c r="AI192" s="15"/>
      <c r="AJ192" s="15"/>
      <c r="AK192" s="15" t="s">
        <v>44</v>
      </c>
      <c r="AL192" s="15" t="s">
        <v>35</v>
      </c>
      <c r="AM192" s="15" t="s">
        <v>52</v>
      </c>
      <c r="AN192" s="15" t="s">
        <v>49</v>
      </c>
    </row>
    <row r="193" spans="1:40" ht="25.5" customHeight="1" x14ac:dyDescent="0.25">
      <c r="A193" s="102">
        <v>181</v>
      </c>
      <c r="B193" s="42" t="s">
        <v>143</v>
      </c>
      <c r="C193" s="15" t="s">
        <v>142</v>
      </c>
      <c r="D193" s="17" t="s">
        <v>5</v>
      </c>
      <c r="E193" s="149">
        <v>44158</v>
      </c>
      <c r="F193" s="149" t="s">
        <v>105</v>
      </c>
      <c r="G193" s="148"/>
      <c r="H193" s="149">
        <v>44158</v>
      </c>
      <c r="I193" s="150">
        <f t="shared" si="2"/>
        <v>0</v>
      </c>
      <c r="J193" s="145" t="s">
        <v>57</v>
      </c>
      <c r="K193" s="97"/>
      <c r="L193" s="151"/>
      <c r="M193" s="151"/>
      <c r="N193" s="151"/>
      <c r="O193" s="151"/>
      <c r="P193" s="151"/>
      <c r="Q193" s="151"/>
      <c r="R193" s="151"/>
      <c r="S193" s="151"/>
      <c r="T193" s="151"/>
      <c r="U193" s="151"/>
      <c r="V193" s="151"/>
      <c r="W193" s="151"/>
      <c r="X193" s="145"/>
      <c r="Y193" s="145"/>
      <c r="Z193" s="145"/>
      <c r="AA193" s="145"/>
      <c r="AB193" s="145"/>
      <c r="AC193" s="152"/>
      <c r="AD193" s="15"/>
      <c r="AE193" s="15"/>
      <c r="AF193" s="15"/>
      <c r="AG193" s="15"/>
      <c r="AH193" s="102"/>
      <c r="AI193" s="15"/>
      <c r="AJ193" s="15"/>
      <c r="AK193" s="15" t="s">
        <v>44</v>
      </c>
      <c r="AL193" s="15" t="s">
        <v>35</v>
      </c>
      <c r="AM193" s="15" t="s">
        <v>52</v>
      </c>
      <c r="AN193" s="15" t="s">
        <v>49</v>
      </c>
    </row>
    <row r="194" spans="1:40" ht="25.5" customHeight="1" x14ac:dyDescent="0.25">
      <c r="A194" s="144">
        <v>182</v>
      </c>
      <c r="B194" s="42" t="s">
        <v>143</v>
      </c>
      <c r="C194" s="15" t="s">
        <v>142</v>
      </c>
      <c r="D194" s="17" t="s">
        <v>5</v>
      </c>
      <c r="E194" s="149">
        <v>44158</v>
      </c>
      <c r="F194" s="149" t="s">
        <v>105</v>
      </c>
      <c r="G194" s="148"/>
      <c r="H194" s="149">
        <v>44158</v>
      </c>
      <c r="I194" s="150">
        <f t="shared" si="2"/>
        <v>0</v>
      </c>
      <c r="J194" s="145" t="s">
        <v>57</v>
      </c>
      <c r="K194" s="97"/>
      <c r="L194" s="151"/>
      <c r="M194" s="151"/>
      <c r="N194" s="151"/>
      <c r="O194" s="151"/>
      <c r="P194" s="151"/>
      <c r="Q194" s="151"/>
      <c r="R194" s="151"/>
      <c r="S194" s="151"/>
      <c r="T194" s="151"/>
      <c r="U194" s="151"/>
      <c r="V194" s="151"/>
      <c r="W194" s="151"/>
      <c r="X194" s="145"/>
      <c r="Y194" s="145"/>
      <c r="Z194" s="145"/>
      <c r="AA194" s="145"/>
      <c r="AB194" s="145"/>
      <c r="AC194" s="152"/>
      <c r="AD194" s="15"/>
      <c r="AE194" s="15"/>
      <c r="AF194" s="15"/>
      <c r="AG194" s="15"/>
      <c r="AH194" s="102"/>
      <c r="AI194" s="15"/>
      <c r="AJ194" s="15"/>
      <c r="AK194" s="15" t="s">
        <v>44</v>
      </c>
      <c r="AL194" s="15" t="s">
        <v>32</v>
      </c>
      <c r="AM194" s="15" t="s">
        <v>52</v>
      </c>
      <c r="AN194" s="15" t="s">
        <v>49</v>
      </c>
    </row>
    <row r="195" spans="1:40" ht="25.5" customHeight="1" x14ac:dyDescent="0.25">
      <c r="A195" s="102">
        <v>183</v>
      </c>
      <c r="B195" s="15">
        <v>2025995</v>
      </c>
      <c r="C195" s="15" t="s">
        <v>142</v>
      </c>
      <c r="D195" s="17" t="s">
        <v>5</v>
      </c>
      <c r="E195" s="149">
        <v>44158</v>
      </c>
      <c r="F195" s="157" t="s">
        <v>79</v>
      </c>
      <c r="G195" s="148"/>
      <c r="H195" s="97">
        <v>44160</v>
      </c>
      <c r="I195" s="150">
        <f t="shared" si="2"/>
        <v>2</v>
      </c>
      <c r="J195" s="145" t="s">
        <v>57</v>
      </c>
      <c r="K195" s="97"/>
      <c r="L195" s="151"/>
      <c r="M195" s="151"/>
      <c r="N195" s="151"/>
      <c r="O195" s="151"/>
      <c r="P195" s="151"/>
      <c r="Q195" s="151"/>
      <c r="R195" s="151"/>
      <c r="S195" s="151"/>
      <c r="T195" s="151"/>
      <c r="U195" s="151"/>
      <c r="V195" s="151"/>
      <c r="W195" s="151"/>
      <c r="X195" s="145"/>
      <c r="Y195" s="145"/>
      <c r="Z195" s="145"/>
      <c r="AA195" s="145"/>
      <c r="AB195" s="145"/>
      <c r="AC195" s="152"/>
      <c r="AD195" s="15"/>
      <c r="AE195" s="15"/>
      <c r="AF195" s="15"/>
      <c r="AG195" s="15"/>
      <c r="AH195" s="102"/>
      <c r="AI195" s="15"/>
      <c r="AJ195" s="15"/>
      <c r="AK195" s="15" t="s">
        <v>44</v>
      </c>
      <c r="AL195" s="15" t="s">
        <v>36</v>
      </c>
      <c r="AM195" s="15" t="s">
        <v>53</v>
      </c>
      <c r="AN195" s="15" t="s">
        <v>49</v>
      </c>
    </row>
    <row r="196" spans="1:40" ht="25.5" customHeight="1" x14ac:dyDescent="0.25">
      <c r="A196" s="144">
        <v>184</v>
      </c>
      <c r="B196" s="42" t="s">
        <v>143</v>
      </c>
      <c r="C196" s="15" t="s">
        <v>142</v>
      </c>
      <c r="D196" s="17" t="s">
        <v>5</v>
      </c>
      <c r="E196" s="149">
        <v>44159</v>
      </c>
      <c r="F196" s="157" t="s">
        <v>105</v>
      </c>
      <c r="G196" s="148"/>
      <c r="H196" s="149">
        <v>44159</v>
      </c>
      <c r="I196" s="150">
        <f t="shared" si="2"/>
        <v>0</v>
      </c>
      <c r="J196" s="145" t="s">
        <v>57</v>
      </c>
      <c r="K196" s="97"/>
      <c r="L196" s="151"/>
      <c r="M196" s="151"/>
      <c r="N196" s="151"/>
      <c r="O196" s="151"/>
      <c r="P196" s="151"/>
      <c r="Q196" s="151"/>
      <c r="R196" s="151"/>
      <c r="S196" s="151"/>
      <c r="T196" s="151"/>
      <c r="U196" s="151"/>
      <c r="V196" s="151"/>
      <c r="W196" s="151"/>
      <c r="X196" s="145"/>
      <c r="Y196" s="145"/>
      <c r="Z196" s="145"/>
      <c r="AA196" s="145"/>
      <c r="AB196" s="145"/>
      <c r="AC196" s="152"/>
      <c r="AD196" s="15"/>
      <c r="AE196" s="15"/>
      <c r="AF196" s="15"/>
      <c r="AG196" s="15"/>
      <c r="AH196" s="102"/>
      <c r="AI196" s="15"/>
      <c r="AJ196" s="15"/>
      <c r="AK196" s="15" t="s">
        <v>44</v>
      </c>
      <c r="AL196" s="15" t="s">
        <v>35</v>
      </c>
      <c r="AM196" s="15" t="s">
        <v>52</v>
      </c>
      <c r="AN196" s="15" t="s">
        <v>51</v>
      </c>
    </row>
    <row r="197" spans="1:40" ht="25.5" customHeight="1" x14ac:dyDescent="0.25">
      <c r="A197" s="102">
        <v>185</v>
      </c>
      <c r="B197" s="42" t="s">
        <v>143</v>
      </c>
      <c r="C197" s="15" t="s">
        <v>142</v>
      </c>
      <c r="D197" s="17" t="s">
        <v>5</v>
      </c>
      <c r="E197" s="149">
        <v>44159</v>
      </c>
      <c r="F197" s="157" t="s">
        <v>105</v>
      </c>
      <c r="G197" s="148"/>
      <c r="H197" s="149">
        <v>44159</v>
      </c>
      <c r="I197" s="150">
        <f t="shared" si="2"/>
        <v>0</v>
      </c>
      <c r="J197" s="145" t="s">
        <v>57</v>
      </c>
      <c r="K197" s="97"/>
      <c r="L197" s="151"/>
      <c r="M197" s="151"/>
      <c r="N197" s="151"/>
      <c r="O197" s="151"/>
      <c r="P197" s="151"/>
      <c r="Q197" s="151"/>
      <c r="R197" s="151"/>
      <c r="S197" s="151"/>
      <c r="T197" s="151"/>
      <c r="U197" s="151"/>
      <c r="V197" s="151"/>
      <c r="W197" s="151"/>
      <c r="X197" s="145"/>
      <c r="Y197" s="145"/>
      <c r="Z197" s="145"/>
      <c r="AA197" s="145"/>
      <c r="AB197" s="145"/>
      <c r="AC197" s="152"/>
      <c r="AD197" s="15"/>
      <c r="AE197" s="15"/>
      <c r="AF197" s="15"/>
      <c r="AG197" s="15"/>
      <c r="AH197" s="102"/>
      <c r="AI197" s="15"/>
      <c r="AJ197" s="15"/>
      <c r="AK197" s="15" t="s">
        <v>44</v>
      </c>
      <c r="AL197" s="15" t="s">
        <v>35</v>
      </c>
      <c r="AM197" s="15" t="s">
        <v>52</v>
      </c>
      <c r="AN197" s="15" t="s">
        <v>49</v>
      </c>
    </row>
    <row r="198" spans="1:40" ht="25.5" customHeight="1" x14ac:dyDescent="0.25">
      <c r="A198" s="144">
        <v>186</v>
      </c>
      <c r="B198" s="42" t="s">
        <v>143</v>
      </c>
      <c r="C198" s="15" t="s">
        <v>142</v>
      </c>
      <c r="D198" s="17" t="s">
        <v>5</v>
      </c>
      <c r="E198" s="149">
        <v>44159</v>
      </c>
      <c r="F198" s="157" t="s">
        <v>105</v>
      </c>
      <c r="G198" s="148"/>
      <c r="H198" s="149">
        <v>44159</v>
      </c>
      <c r="I198" s="150">
        <f t="shared" si="2"/>
        <v>0</v>
      </c>
      <c r="J198" s="145" t="s">
        <v>57</v>
      </c>
      <c r="K198" s="97"/>
      <c r="L198" s="151"/>
      <c r="M198" s="151"/>
      <c r="N198" s="151"/>
      <c r="O198" s="151"/>
      <c r="P198" s="151"/>
      <c r="Q198" s="151"/>
      <c r="R198" s="151"/>
      <c r="S198" s="151"/>
      <c r="T198" s="151"/>
      <c r="U198" s="151"/>
      <c r="V198" s="151"/>
      <c r="W198" s="151"/>
      <c r="X198" s="145"/>
      <c r="Y198" s="145"/>
      <c r="Z198" s="145"/>
      <c r="AA198" s="145"/>
      <c r="AB198" s="145"/>
      <c r="AC198" s="152"/>
      <c r="AD198" s="15"/>
      <c r="AE198" s="15"/>
      <c r="AF198" s="15"/>
      <c r="AG198" s="15"/>
      <c r="AH198" s="102"/>
      <c r="AI198" s="15"/>
      <c r="AJ198" s="15"/>
      <c r="AK198" s="15" t="s">
        <v>44</v>
      </c>
      <c r="AL198" s="15" t="s">
        <v>35</v>
      </c>
      <c r="AM198" s="15" t="s">
        <v>52</v>
      </c>
      <c r="AN198" s="15" t="s">
        <v>51</v>
      </c>
    </row>
    <row r="199" spans="1:40" ht="25.5" customHeight="1" x14ac:dyDescent="0.25">
      <c r="A199" s="102">
        <v>187</v>
      </c>
      <c r="B199" s="42" t="s">
        <v>143</v>
      </c>
      <c r="C199" s="15" t="s">
        <v>142</v>
      </c>
      <c r="D199" s="17" t="s">
        <v>5</v>
      </c>
      <c r="E199" s="149">
        <v>44159</v>
      </c>
      <c r="F199" s="157" t="s">
        <v>105</v>
      </c>
      <c r="G199" s="148"/>
      <c r="H199" s="149">
        <v>44159</v>
      </c>
      <c r="I199" s="150">
        <f t="shared" si="2"/>
        <v>0</v>
      </c>
      <c r="J199" s="145" t="s">
        <v>57</v>
      </c>
      <c r="K199" s="97"/>
      <c r="L199" s="151"/>
      <c r="M199" s="151"/>
      <c r="N199" s="151"/>
      <c r="O199" s="151"/>
      <c r="P199" s="151"/>
      <c r="Q199" s="151"/>
      <c r="R199" s="151"/>
      <c r="S199" s="151"/>
      <c r="T199" s="151"/>
      <c r="U199" s="151"/>
      <c r="V199" s="151"/>
      <c r="W199" s="151"/>
      <c r="X199" s="145"/>
      <c r="Y199" s="145"/>
      <c r="Z199" s="145"/>
      <c r="AA199" s="145"/>
      <c r="AB199" s="145"/>
      <c r="AC199" s="152"/>
      <c r="AD199" s="15"/>
      <c r="AE199" s="15"/>
      <c r="AF199" s="15"/>
      <c r="AG199" s="15"/>
      <c r="AH199" s="102"/>
      <c r="AI199" s="15"/>
      <c r="AJ199" s="15"/>
      <c r="AK199" s="15" t="s">
        <v>44</v>
      </c>
      <c r="AL199" s="15" t="s">
        <v>35</v>
      </c>
      <c r="AM199" s="15" t="s">
        <v>52</v>
      </c>
      <c r="AN199" s="15" t="s">
        <v>49</v>
      </c>
    </row>
    <row r="200" spans="1:40" ht="25.5" customHeight="1" x14ac:dyDescent="0.25">
      <c r="A200" s="144">
        <v>188</v>
      </c>
      <c r="B200" s="42" t="s">
        <v>143</v>
      </c>
      <c r="C200" s="15" t="s">
        <v>142</v>
      </c>
      <c r="D200" s="17" t="s">
        <v>5</v>
      </c>
      <c r="E200" s="149">
        <v>44159</v>
      </c>
      <c r="F200" s="157" t="s">
        <v>105</v>
      </c>
      <c r="G200" s="148"/>
      <c r="H200" s="149">
        <v>44159</v>
      </c>
      <c r="I200" s="150">
        <f t="shared" si="2"/>
        <v>0</v>
      </c>
      <c r="J200" s="145" t="s">
        <v>57</v>
      </c>
      <c r="K200" s="97"/>
      <c r="L200" s="151"/>
      <c r="M200" s="151"/>
      <c r="N200" s="151"/>
      <c r="O200" s="151"/>
      <c r="P200" s="151"/>
      <c r="Q200" s="151"/>
      <c r="R200" s="151"/>
      <c r="S200" s="151"/>
      <c r="T200" s="151"/>
      <c r="U200" s="151"/>
      <c r="V200" s="151"/>
      <c r="W200" s="151"/>
      <c r="X200" s="145"/>
      <c r="Y200" s="145"/>
      <c r="Z200" s="145"/>
      <c r="AA200" s="145"/>
      <c r="AB200" s="145"/>
      <c r="AC200" s="152"/>
      <c r="AD200" s="15"/>
      <c r="AE200" s="15"/>
      <c r="AF200" s="15"/>
      <c r="AG200" s="15"/>
      <c r="AH200" s="102"/>
      <c r="AI200" s="15"/>
      <c r="AJ200" s="15"/>
      <c r="AK200" s="15" t="s">
        <v>44</v>
      </c>
      <c r="AL200" s="15" t="s">
        <v>32</v>
      </c>
      <c r="AM200" s="15" t="s">
        <v>52</v>
      </c>
      <c r="AN200" s="15" t="s">
        <v>49</v>
      </c>
    </row>
    <row r="201" spans="1:40" ht="25.5" customHeight="1" x14ac:dyDescent="0.25">
      <c r="A201" s="102">
        <v>189</v>
      </c>
      <c r="B201" s="42" t="s">
        <v>143</v>
      </c>
      <c r="C201" s="15" t="s">
        <v>142</v>
      </c>
      <c r="D201" s="17" t="s">
        <v>5</v>
      </c>
      <c r="E201" s="149">
        <v>44159</v>
      </c>
      <c r="F201" s="157" t="s">
        <v>105</v>
      </c>
      <c r="G201" s="148"/>
      <c r="H201" s="149">
        <v>44159</v>
      </c>
      <c r="I201" s="150">
        <f t="shared" si="2"/>
        <v>0</v>
      </c>
      <c r="J201" s="145" t="s">
        <v>57</v>
      </c>
      <c r="K201" s="97"/>
      <c r="L201" s="151"/>
      <c r="M201" s="151"/>
      <c r="N201" s="151"/>
      <c r="O201" s="151"/>
      <c r="P201" s="151"/>
      <c r="Q201" s="151"/>
      <c r="R201" s="151"/>
      <c r="S201" s="151"/>
      <c r="T201" s="151"/>
      <c r="U201" s="151"/>
      <c r="V201" s="151"/>
      <c r="W201" s="151"/>
      <c r="X201" s="145"/>
      <c r="Y201" s="145"/>
      <c r="Z201" s="145"/>
      <c r="AA201" s="145"/>
      <c r="AB201" s="145"/>
      <c r="AC201" s="152"/>
      <c r="AD201" s="15"/>
      <c r="AE201" s="15"/>
      <c r="AF201" s="15"/>
      <c r="AG201" s="15"/>
      <c r="AH201" s="102"/>
      <c r="AI201" s="15"/>
      <c r="AJ201" s="15"/>
      <c r="AK201" s="15" t="s">
        <v>44</v>
      </c>
      <c r="AL201" s="15" t="s">
        <v>32</v>
      </c>
      <c r="AM201" s="15" t="s">
        <v>52</v>
      </c>
      <c r="AN201" s="15" t="s">
        <v>49</v>
      </c>
    </row>
    <row r="202" spans="1:40" ht="25.5" customHeight="1" x14ac:dyDescent="0.25">
      <c r="A202" s="144">
        <v>190</v>
      </c>
      <c r="B202" s="42" t="s">
        <v>143</v>
      </c>
      <c r="C202" s="15" t="s">
        <v>142</v>
      </c>
      <c r="D202" s="17" t="s">
        <v>5</v>
      </c>
      <c r="E202" s="149">
        <v>44159</v>
      </c>
      <c r="F202" s="157" t="s">
        <v>105</v>
      </c>
      <c r="G202" s="148"/>
      <c r="H202" s="149">
        <v>44159</v>
      </c>
      <c r="I202" s="150">
        <f t="shared" si="2"/>
        <v>0</v>
      </c>
      <c r="J202" s="145" t="s">
        <v>57</v>
      </c>
      <c r="K202" s="97"/>
      <c r="L202" s="151"/>
      <c r="M202" s="151"/>
      <c r="N202" s="151"/>
      <c r="O202" s="151"/>
      <c r="P202" s="151"/>
      <c r="Q202" s="151"/>
      <c r="R202" s="151"/>
      <c r="S202" s="151"/>
      <c r="T202" s="151"/>
      <c r="U202" s="151"/>
      <c r="V202" s="151"/>
      <c r="W202" s="151"/>
      <c r="X202" s="145"/>
      <c r="Y202" s="145"/>
      <c r="Z202" s="145"/>
      <c r="AA202" s="145"/>
      <c r="AB202" s="145"/>
      <c r="AC202" s="152"/>
      <c r="AD202" s="15"/>
      <c r="AE202" s="15"/>
      <c r="AF202" s="15"/>
      <c r="AG202" s="15"/>
      <c r="AH202" s="102"/>
      <c r="AI202" s="15"/>
      <c r="AJ202" s="15"/>
      <c r="AK202" s="15" t="s">
        <v>44</v>
      </c>
      <c r="AL202" s="15" t="s">
        <v>32</v>
      </c>
      <c r="AM202" s="15" t="s">
        <v>53</v>
      </c>
      <c r="AN202" s="15" t="s">
        <v>49</v>
      </c>
    </row>
    <row r="203" spans="1:40" ht="25.5" customHeight="1" x14ac:dyDescent="0.25">
      <c r="A203" s="102">
        <v>191</v>
      </c>
      <c r="B203" s="42" t="s">
        <v>143</v>
      </c>
      <c r="C203" s="15" t="s">
        <v>142</v>
      </c>
      <c r="D203" s="17" t="s">
        <v>5</v>
      </c>
      <c r="E203" s="149">
        <v>44159</v>
      </c>
      <c r="F203" s="157" t="s">
        <v>105</v>
      </c>
      <c r="G203" s="148"/>
      <c r="H203" s="149">
        <v>44159</v>
      </c>
      <c r="I203" s="150">
        <f t="shared" si="2"/>
        <v>0</v>
      </c>
      <c r="J203" s="145" t="s">
        <v>57</v>
      </c>
      <c r="K203" s="97"/>
      <c r="L203" s="151"/>
      <c r="M203" s="151"/>
      <c r="N203" s="151"/>
      <c r="O203" s="151"/>
      <c r="P203" s="151"/>
      <c r="Q203" s="151"/>
      <c r="R203" s="151"/>
      <c r="S203" s="151"/>
      <c r="T203" s="151"/>
      <c r="U203" s="151"/>
      <c r="V203" s="151"/>
      <c r="W203" s="151"/>
      <c r="X203" s="145"/>
      <c r="Y203" s="145"/>
      <c r="Z203" s="145"/>
      <c r="AA203" s="145"/>
      <c r="AB203" s="145"/>
      <c r="AC203" s="152"/>
      <c r="AD203" s="15"/>
      <c r="AE203" s="15"/>
      <c r="AF203" s="15"/>
      <c r="AG203" s="15"/>
      <c r="AH203" s="102"/>
      <c r="AI203" s="15"/>
      <c r="AJ203" s="15"/>
      <c r="AK203" s="15" t="s">
        <v>44</v>
      </c>
      <c r="AL203" s="15" t="s">
        <v>32</v>
      </c>
      <c r="AM203" s="15" t="s">
        <v>52</v>
      </c>
      <c r="AN203" s="15" t="s">
        <v>49</v>
      </c>
    </row>
    <row r="204" spans="1:40" ht="25.5" customHeight="1" x14ac:dyDescent="0.25">
      <c r="A204" s="144">
        <v>192</v>
      </c>
      <c r="B204" s="15">
        <v>2025998</v>
      </c>
      <c r="C204" s="15" t="s">
        <v>142</v>
      </c>
      <c r="D204" s="17" t="s">
        <v>6</v>
      </c>
      <c r="E204" s="149">
        <v>44159</v>
      </c>
      <c r="F204" s="157" t="s">
        <v>86</v>
      </c>
      <c r="G204" s="148"/>
      <c r="H204" s="97">
        <v>44160</v>
      </c>
      <c r="I204" s="150">
        <f t="shared" si="2"/>
        <v>1</v>
      </c>
      <c r="J204" s="145" t="s">
        <v>57</v>
      </c>
      <c r="K204" s="97"/>
      <c r="L204" s="151"/>
      <c r="M204" s="151"/>
      <c r="N204" s="151"/>
      <c r="O204" s="151"/>
      <c r="P204" s="151"/>
      <c r="Q204" s="151"/>
      <c r="R204" s="151"/>
      <c r="S204" s="151"/>
      <c r="T204" s="151"/>
      <c r="U204" s="151"/>
      <c r="V204" s="151"/>
      <c r="W204" s="151"/>
      <c r="X204" s="145"/>
      <c r="Y204" s="145"/>
      <c r="Z204" s="145"/>
      <c r="AA204" s="145"/>
      <c r="AB204" s="145"/>
      <c r="AC204" s="152"/>
      <c r="AD204" s="15"/>
      <c r="AE204" s="15"/>
      <c r="AF204" s="15"/>
      <c r="AG204" s="15"/>
      <c r="AH204" s="102"/>
      <c r="AI204" s="15"/>
      <c r="AJ204" s="15"/>
      <c r="AK204" s="15" t="s">
        <v>39</v>
      </c>
      <c r="AL204" s="15" t="s">
        <v>34</v>
      </c>
      <c r="AM204" s="15" t="s">
        <v>52</v>
      </c>
      <c r="AN204" s="15" t="s">
        <v>51</v>
      </c>
    </row>
    <row r="205" spans="1:40" ht="25.5" customHeight="1" x14ac:dyDescent="0.25">
      <c r="A205" s="102">
        <v>193</v>
      </c>
      <c r="B205" s="15">
        <v>2025999</v>
      </c>
      <c r="C205" s="15" t="s">
        <v>142</v>
      </c>
      <c r="D205" s="17" t="s">
        <v>6</v>
      </c>
      <c r="E205" s="149">
        <v>44159</v>
      </c>
      <c r="F205" s="157" t="s">
        <v>86</v>
      </c>
      <c r="G205" s="148"/>
      <c r="H205" s="97">
        <v>44160</v>
      </c>
      <c r="I205" s="150">
        <f t="shared" ref="I205:I268" si="3">IF(OR(E205=0,H205=0),"",H205-E205)</f>
        <v>1</v>
      </c>
      <c r="J205" s="145" t="s">
        <v>57</v>
      </c>
      <c r="K205" s="97"/>
      <c r="L205" s="151"/>
      <c r="M205" s="151"/>
      <c r="N205" s="151"/>
      <c r="O205" s="151"/>
      <c r="P205" s="151"/>
      <c r="Q205" s="151"/>
      <c r="R205" s="151"/>
      <c r="S205" s="151"/>
      <c r="T205" s="151"/>
      <c r="U205" s="151"/>
      <c r="V205" s="151"/>
      <c r="W205" s="151"/>
      <c r="X205" s="145"/>
      <c r="Y205" s="145"/>
      <c r="Z205" s="145"/>
      <c r="AA205" s="145"/>
      <c r="AB205" s="145"/>
      <c r="AC205" s="152"/>
      <c r="AD205" s="15"/>
      <c r="AE205" s="15"/>
      <c r="AF205" s="15"/>
      <c r="AG205" s="15"/>
      <c r="AH205" s="102"/>
      <c r="AI205" s="15"/>
      <c r="AJ205" s="15"/>
      <c r="AK205" s="15" t="s">
        <v>39</v>
      </c>
      <c r="AL205" s="15" t="s">
        <v>34</v>
      </c>
      <c r="AM205" s="15" t="s">
        <v>52</v>
      </c>
      <c r="AN205" s="15" t="s">
        <v>51</v>
      </c>
    </row>
    <row r="206" spans="1:40" ht="25.5" customHeight="1" x14ac:dyDescent="0.25">
      <c r="A206" s="144">
        <v>194</v>
      </c>
      <c r="B206" s="15">
        <v>2026000</v>
      </c>
      <c r="C206" s="15" t="s">
        <v>142</v>
      </c>
      <c r="D206" s="17" t="s">
        <v>6</v>
      </c>
      <c r="E206" s="149">
        <v>44159</v>
      </c>
      <c r="F206" s="157" t="s">
        <v>86</v>
      </c>
      <c r="G206" s="148"/>
      <c r="H206" s="97">
        <v>44160</v>
      </c>
      <c r="I206" s="150">
        <f t="shared" si="3"/>
        <v>1</v>
      </c>
      <c r="J206" s="145" t="s">
        <v>57</v>
      </c>
      <c r="K206" s="97"/>
      <c r="L206" s="151"/>
      <c r="M206" s="151"/>
      <c r="N206" s="151"/>
      <c r="O206" s="151"/>
      <c r="P206" s="151"/>
      <c r="Q206" s="151"/>
      <c r="R206" s="151"/>
      <c r="S206" s="151"/>
      <c r="T206" s="151"/>
      <c r="U206" s="151"/>
      <c r="V206" s="151"/>
      <c r="W206" s="151"/>
      <c r="X206" s="145"/>
      <c r="Y206" s="145"/>
      <c r="Z206" s="145"/>
      <c r="AA206" s="145"/>
      <c r="AB206" s="145"/>
      <c r="AC206" s="152"/>
      <c r="AD206" s="15"/>
      <c r="AE206" s="15"/>
      <c r="AF206" s="15"/>
      <c r="AG206" s="15"/>
      <c r="AH206" s="102"/>
      <c r="AI206" s="15"/>
      <c r="AJ206" s="15"/>
      <c r="AK206" s="15" t="s">
        <v>39</v>
      </c>
      <c r="AL206" s="15" t="s">
        <v>34</v>
      </c>
      <c r="AM206" s="15" t="s">
        <v>52</v>
      </c>
      <c r="AN206" s="15" t="s">
        <v>51</v>
      </c>
    </row>
    <row r="207" spans="1:40" ht="25.5" customHeight="1" x14ac:dyDescent="0.25">
      <c r="A207" s="102">
        <v>195</v>
      </c>
      <c r="B207" s="42" t="s">
        <v>143</v>
      </c>
      <c r="C207" s="15" t="s">
        <v>142</v>
      </c>
      <c r="D207" s="17" t="s">
        <v>5</v>
      </c>
      <c r="E207" s="149">
        <v>44159</v>
      </c>
      <c r="F207" s="157" t="s">
        <v>105</v>
      </c>
      <c r="G207" s="148"/>
      <c r="H207" s="149">
        <v>44159</v>
      </c>
      <c r="I207" s="150">
        <f t="shared" si="3"/>
        <v>0</v>
      </c>
      <c r="J207" s="145" t="s">
        <v>57</v>
      </c>
      <c r="K207" s="97"/>
      <c r="L207" s="151"/>
      <c r="M207" s="151"/>
      <c r="N207" s="151"/>
      <c r="O207" s="151"/>
      <c r="P207" s="151"/>
      <c r="Q207" s="151"/>
      <c r="R207" s="151"/>
      <c r="S207" s="151"/>
      <c r="T207" s="151"/>
      <c r="U207" s="151"/>
      <c r="V207" s="151"/>
      <c r="W207" s="151"/>
      <c r="X207" s="145"/>
      <c r="Y207" s="145"/>
      <c r="Z207" s="145"/>
      <c r="AA207" s="145"/>
      <c r="AB207" s="145"/>
      <c r="AC207" s="152"/>
      <c r="AD207" s="15"/>
      <c r="AE207" s="15"/>
      <c r="AF207" s="15"/>
      <c r="AG207" s="15"/>
      <c r="AH207" s="102"/>
      <c r="AI207" s="15"/>
      <c r="AJ207" s="15"/>
      <c r="AK207" s="15" t="s">
        <v>44</v>
      </c>
      <c r="AL207" s="15" t="s">
        <v>34</v>
      </c>
      <c r="AM207" s="15" t="s">
        <v>52</v>
      </c>
      <c r="AN207" s="15" t="s">
        <v>49</v>
      </c>
    </row>
    <row r="208" spans="1:40" ht="25.5" customHeight="1" x14ac:dyDescent="0.25">
      <c r="A208" s="144">
        <v>196</v>
      </c>
      <c r="B208" s="42" t="s">
        <v>143</v>
      </c>
      <c r="C208" s="15" t="s">
        <v>142</v>
      </c>
      <c r="D208" s="17" t="s">
        <v>5</v>
      </c>
      <c r="E208" s="149">
        <v>44159</v>
      </c>
      <c r="F208" s="157" t="s">
        <v>105</v>
      </c>
      <c r="G208" s="148"/>
      <c r="H208" s="149">
        <v>44159</v>
      </c>
      <c r="I208" s="150">
        <f t="shared" si="3"/>
        <v>0</v>
      </c>
      <c r="J208" s="145" t="s">
        <v>57</v>
      </c>
      <c r="K208" s="97"/>
      <c r="L208" s="151"/>
      <c r="M208" s="151"/>
      <c r="N208" s="151"/>
      <c r="O208" s="151"/>
      <c r="P208" s="151"/>
      <c r="Q208" s="151"/>
      <c r="R208" s="151"/>
      <c r="S208" s="151"/>
      <c r="T208" s="151"/>
      <c r="U208" s="151"/>
      <c r="V208" s="151"/>
      <c r="W208" s="151"/>
      <c r="X208" s="145"/>
      <c r="Y208" s="145"/>
      <c r="Z208" s="145"/>
      <c r="AA208" s="145"/>
      <c r="AB208" s="145"/>
      <c r="AC208" s="152"/>
      <c r="AD208" s="15"/>
      <c r="AE208" s="15"/>
      <c r="AF208" s="15"/>
      <c r="AG208" s="15"/>
      <c r="AH208" s="102"/>
      <c r="AI208" s="15"/>
      <c r="AJ208" s="15"/>
      <c r="AK208" s="15" t="s">
        <v>44</v>
      </c>
      <c r="AL208" s="15" t="s">
        <v>34</v>
      </c>
      <c r="AM208" s="15" t="s">
        <v>52</v>
      </c>
      <c r="AN208" s="15" t="s">
        <v>49</v>
      </c>
    </row>
    <row r="209" spans="1:40" ht="25.5" customHeight="1" x14ac:dyDescent="0.25">
      <c r="A209" s="102">
        <v>197</v>
      </c>
      <c r="B209" s="42" t="s">
        <v>143</v>
      </c>
      <c r="C209" s="15" t="s">
        <v>142</v>
      </c>
      <c r="D209" s="17" t="s">
        <v>6</v>
      </c>
      <c r="E209" s="149">
        <v>44160</v>
      </c>
      <c r="F209" s="157" t="s">
        <v>86</v>
      </c>
      <c r="G209" s="148"/>
      <c r="H209" s="149">
        <v>44160</v>
      </c>
      <c r="I209" s="150">
        <f t="shared" si="3"/>
        <v>0</v>
      </c>
      <c r="J209" s="145" t="s">
        <v>57</v>
      </c>
      <c r="K209" s="97"/>
      <c r="L209" s="151"/>
      <c r="M209" s="151"/>
      <c r="N209" s="151"/>
      <c r="O209" s="151"/>
      <c r="P209" s="151"/>
      <c r="Q209" s="151"/>
      <c r="R209" s="151"/>
      <c r="S209" s="151"/>
      <c r="T209" s="151"/>
      <c r="U209" s="151"/>
      <c r="V209" s="151"/>
      <c r="W209" s="151"/>
      <c r="X209" s="145"/>
      <c r="Y209" s="145"/>
      <c r="Z209" s="145"/>
      <c r="AA209" s="145"/>
      <c r="AB209" s="145"/>
      <c r="AC209" s="152"/>
      <c r="AD209" s="15"/>
      <c r="AE209" s="15"/>
      <c r="AF209" s="15"/>
      <c r="AG209" s="15"/>
      <c r="AH209" s="102"/>
      <c r="AI209" s="15"/>
      <c r="AJ209" s="15"/>
      <c r="AK209" s="15" t="s">
        <v>39</v>
      </c>
      <c r="AL209" s="15" t="s">
        <v>34</v>
      </c>
      <c r="AM209" s="15" t="s">
        <v>52</v>
      </c>
      <c r="AN209" s="15" t="s">
        <v>50</v>
      </c>
    </row>
    <row r="210" spans="1:40" ht="25.5" customHeight="1" x14ac:dyDescent="0.25">
      <c r="A210" s="144">
        <v>198</v>
      </c>
      <c r="B210" s="42" t="s">
        <v>143</v>
      </c>
      <c r="C210" s="15" t="s">
        <v>142</v>
      </c>
      <c r="D210" s="17" t="s">
        <v>5</v>
      </c>
      <c r="E210" s="149">
        <v>44160</v>
      </c>
      <c r="F210" s="157" t="s">
        <v>105</v>
      </c>
      <c r="G210" s="148"/>
      <c r="H210" s="149">
        <v>44160</v>
      </c>
      <c r="I210" s="150">
        <f t="shared" si="3"/>
        <v>0</v>
      </c>
      <c r="J210" s="145" t="s">
        <v>57</v>
      </c>
      <c r="K210" s="97"/>
      <c r="L210" s="151"/>
      <c r="M210" s="151"/>
      <c r="N210" s="151"/>
      <c r="O210" s="151"/>
      <c r="P210" s="151"/>
      <c r="Q210" s="151"/>
      <c r="R210" s="151"/>
      <c r="S210" s="151"/>
      <c r="T210" s="151"/>
      <c r="U210" s="151"/>
      <c r="V210" s="151"/>
      <c r="W210" s="151"/>
      <c r="X210" s="145"/>
      <c r="Y210" s="145"/>
      <c r="Z210" s="145"/>
      <c r="AA210" s="145"/>
      <c r="AB210" s="145"/>
      <c r="AC210" s="152"/>
      <c r="AD210" s="15"/>
      <c r="AE210" s="15"/>
      <c r="AF210" s="15"/>
      <c r="AG210" s="15"/>
      <c r="AH210" s="102"/>
      <c r="AI210" s="15"/>
      <c r="AJ210" s="15"/>
      <c r="AK210" s="15" t="s">
        <v>44</v>
      </c>
      <c r="AL210" s="15" t="s">
        <v>34</v>
      </c>
      <c r="AM210" s="15" t="s">
        <v>52</v>
      </c>
      <c r="AN210" s="15" t="s">
        <v>49</v>
      </c>
    </row>
    <row r="211" spans="1:40" ht="25.5" customHeight="1" x14ac:dyDescent="0.25">
      <c r="A211" s="102">
        <v>199</v>
      </c>
      <c r="B211" s="42" t="s">
        <v>143</v>
      </c>
      <c r="C211" s="15" t="s">
        <v>142</v>
      </c>
      <c r="D211" s="17" t="s">
        <v>5</v>
      </c>
      <c r="E211" s="149">
        <v>44160</v>
      </c>
      <c r="F211" s="157"/>
      <c r="G211" s="148" t="s">
        <v>121</v>
      </c>
      <c r="H211" s="97">
        <v>44168</v>
      </c>
      <c r="I211" s="150">
        <f t="shared" si="3"/>
        <v>8</v>
      </c>
      <c r="J211" s="145" t="s">
        <v>56</v>
      </c>
      <c r="K211" s="27">
        <v>44167</v>
      </c>
      <c r="L211" s="151"/>
      <c r="M211" s="151"/>
      <c r="N211" s="151"/>
      <c r="O211" s="151"/>
      <c r="P211" s="151"/>
      <c r="Q211" s="151"/>
      <c r="R211" s="151"/>
      <c r="S211" s="151"/>
      <c r="T211" s="151"/>
      <c r="U211" s="151"/>
      <c r="V211" s="151"/>
      <c r="W211" s="151"/>
      <c r="X211" s="145"/>
      <c r="Y211" s="145"/>
      <c r="Z211" s="145"/>
      <c r="AA211" s="145"/>
      <c r="AB211" s="145"/>
      <c r="AC211" s="152"/>
      <c r="AD211" s="15"/>
      <c r="AE211" s="15"/>
      <c r="AF211" s="15"/>
      <c r="AG211" s="15"/>
      <c r="AH211" s="102"/>
      <c r="AI211" s="15"/>
      <c r="AJ211" s="15"/>
      <c r="AK211" s="15" t="s">
        <v>44</v>
      </c>
      <c r="AL211" s="15" t="s">
        <v>34</v>
      </c>
      <c r="AM211" s="15" t="s">
        <v>52</v>
      </c>
      <c r="AN211" s="15" t="s">
        <v>49</v>
      </c>
    </row>
    <row r="212" spans="1:40" ht="25.5" customHeight="1" x14ac:dyDescent="0.25">
      <c r="A212" s="144">
        <v>200</v>
      </c>
      <c r="B212" s="42" t="s">
        <v>143</v>
      </c>
      <c r="C212" s="15" t="s">
        <v>142</v>
      </c>
      <c r="D212" s="17" t="s">
        <v>5</v>
      </c>
      <c r="E212" s="149">
        <v>44160</v>
      </c>
      <c r="F212" s="157" t="s">
        <v>105</v>
      </c>
      <c r="G212" s="148"/>
      <c r="H212" s="149">
        <v>44160</v>
      </c>
      <c r="I212" s="150">
        <f t="shared" si="3"/>
        <v>0</v>
      </c>
      <c r="J212" s="145" t="s">
        <v>57</v>
      </c>
      <c r="K212" s="97"/>
      <c r="L212" s="151"/>
      <c r="M212" s="151"/>
      <c r="N212" s="151"/>
      <c r="O212" s="151"/>
      <c r="P212" s="151"/>
      <c r="Q212" s="151"/>
      <c r="R212" s="151"/>
      <c r="S212" s="151"/>
      <c r="T212" s="151"/>
      <c r="U212" s="151"/>
      <c r="V212" s="151"/>
      <c r="W212" s="151"/>
      <c r="X212" s="145"/>
      <c r="Y212" s="145"/>
      <c r="Z212" s="145"/>
      <c r="AA212" s="145"/>
      <c r="AB212" s="145"/>
      <c r="AC212" s="152"/>
      <c r="AD212" s="15"/>
      <c r="AE212" s="15"/>
      <c r="AF212" s="15"/>
      <c r="AG212" s="15"/>
      <c r="AH212" s="102"/>
      <c r="AI212" s="15"/>
      <c r="AJ212" s="15"/>
      <c r="AK212" s="15" t="s">
        <v>44</v>
      </c>
      <c r="AL212" s="15" t="s">
        <v>34</v>
      </c>
      <c r="AM212" s="15" t="s">
        <v>52</v>
      </c>
      <c r="AN212" s="15" t="s">
        <v>49</v>
      </c>
    </row>
    <row r="213" spans="1:40" ht="25.5" customHeight="1" x14ac:dyDescent="0.25">
      <c r="A213" s="102">
        <v>201</v>
      </c>
      <c r="B213" s="15">
        <v>2026001</v>
      </c>
      <c r="C213" s="15" t="s">
        <v>8</v>
      </c>
      <c r="D213" s="17" t="s">
        <v>6</v>
      </c>
      <c r="E213" s="149">
        <v>44160</v>
      </c>
      <c r="F213" s="157" t="s">
        <v>87</v>
      </c>
      <c r="G213" s="148"/>
      <c r="H213" s="149"/>
      <c r="I213" s="150" t="str">
        <f t="shared" si="3"/>
        <v/>
      </c>
      <c r="J213" s="145" t="s">
        <v>56</v>
      </c>
      <c r="K213" s="27">
        <v>44167</v>
      </c>
      <c r="L213" s="151"/>
      <c r="M213" s="151"/>
      <c r="N213" s="151"/>
      <c r="O213" s="151"/>
      <c r="P213" s="151"/>
      <c r="Q213" s="151"/>
      <c r="R213" s="151"/>
      <c r="S213" s="151"/>
      <c r="T213" s="151"/>
      <c r="U213" s="151"/>
      <c r="V213" s="151"/>
      <c r="W213" s="151"/>
      <c r="X213" s="145"/>
      <c r="Y213" s="145"/>
      <c r="Z213" s="145"/>
      <c r="AA213" s="145"/>
      <c r="AB213" s="145"/>
      <c r="AC213" s="152"/>
      <c r="AD213" s="15"/>
      <c r="AE213" s="15"/>
      <c r="AF213" s="15"/>
      <c r="AG213" s="15"/>
      <c r="AH213" s="102"/>
      <c r="AI213" s="15"/>
      <c r="AJ213" s="15"/>
      <c r="AK213" s="15" t="s">
        <v>40</v>
      </c>
      <c r="AL213" s="15" t="s">
        <v>34</v>
      </c>
      <c r="AM213" s="15" t="s">
        <v>53</v>
      </c>
      <c r="AN213" s="15" t="s">
        <v>49</v>
      </c>
    </row>
    <row r="214" spans="1:40" ht="25.5" customHeight="1" x14ac:dyDescent="0.25">
      <c r="A214" s="144">
        <v>202</v>
      </c>
      <c r="B214" s="42" t="s">
        <v>143</v>
      </c>
      <c r="C214" s="15" t="s">
        <v>142</v>
      </c>
      <c r="D214" s="17" t="s">
        <v>5</v>
      </c>
      <c r="E214" s="149">
        <v>44160</v>
      </c>
      <c r="F214" s="157" t="s">
        <v>105</v>
      </c>
      <c r="G214" s="148"/>
      <c r="H214" s="149">
        <v>44160</v>
      </c>
      <c r="I214" s="150">
        <f t="shared" si="3"/>
        <v>0</v>
      </c>
      <c r="J214" s="145" t="s">
        <v>57</v>
      </c>
      <c r="K214" s="97"/>
      <c r="L214" s="151"/>
      <c r="M214" s="151"/>
      <c r="N214" s="151"/>
      <c r="O214" s="151"/>
      <c r="P214" s="151"/>
      <c r="Q214" s="151"/>
      <c r="R214" s="151"/>
      <c r="S214" s="151"/>
      <c r="T214" s="151"/>
      <c r="U214" s="151"/>
      <c r="V214" s="151"/>
      <c r="W214" s="151"/>
      <c r="X214" s="145"/>
      <c r="Y214" s="145"/>
      <c r="Z214" s="145"/>
      <c r="AA214" s="145"/>
      <c r="AB214" s="145"/>
      <c r="AC214" s="152"/>
      <c r="AD214" s="15"/>
      <c r="AE214" s="15"/>
      <c r="AF214" s="15"/>
      <c r="AG214" s="15"/>
      <c r="AH214" s="102"/>
      <c r="AI214" s="15"/>
      <c r="AJ214" s="15"/>
      <c r="AK214" s="15" t="s">
        <v>44</v>
      </c>
      <c r="AL214" s="15" t="s">
        <v>34</v>
      </c>
      <c r="AM214" s="15" t="s">
        <v>52</v>
      </c>
      <c r="AN214" s="15" t="s">
        <v>49</v>
      </c>
    </row>
    <row r="215" spans="1:40" ht="25.5" customHeight="1" x14ac:dyDescent="0.25">
      <c r="A215" s="102">
        <v>203</v>
      </c>
      <c r="B215" s="15">
        <v>2026002</v>
      </c>
      <c r="C215" s="15" t="s">
        <v>8</v>
      </c>
      <c r="D215" s="17" t="s">
        <v>6</v>
      </c>
      <c r="E215" s="149">
        <v>44160</v>
      </c>
      <c r="F215" s="157" t="s">
        <v>87</v>
      </c>
      <c r="G215" s="148"/>
      <c r="H215" s="149"/>
      <c r="I215" s="150" t="str">
        <f t="shared" si="3"/>
        <v/>
      </c>
      <c r="J215" s="145" t="s">
        <v>56</v>
      </c>
      <c r="K215" s="27">
        <v>44167</v>
      </c>
      <c r="L215" s="151"/>
      <c r="M215" s="151"/>
      <c r="N215" s="151"/>
      <c r="O215" s="151"/>
      <c r="P215" s="151"/>
      <c r="Q215" s="151"/>
      <c r="R215" s="151"/>
      <c r="S215" s="151"/>
      <c r="T215" s="151"/>
      <c r="U215" s="151"/>
      <c r="V215" s="151"/>
      <c r="W215" s="151"/>
      <c r="X215" s="145"/>
      <c r="Y215" s="145"/>
      <c r="Z215" s="145"/>
      <c r="AA215" s="145"/>
      <c r="AB215" s="145"/>
      <c r="AC215" s="152"/>
      <c r="AD215" s="15"/>
      <c r="AE215" s="15"/>
      <c r="AF215" s="15"/>
      <c r="AG215" s="15"/>
      <c r="AH215" s="102"/>
      <c r="AI215" s="15"/>
      <c r="AJ215" s="15"/>
      <c r="AK215" s="15" t="s">
        <v>40</v>
      </c>
      <c r="AL215" s="15" t="s">
        <v>34</v>
      </c>
      <c r="AM215" s="15" t="s">
        <v>53</v>
      </c>
      <c r="AN215" s="15" t="s">
        <v>49</v>
      </c>
    </row>
    <row r="216" spans="1:40" ht="25.5" customHeight="1" x14ac:dyDescent="0.25">
      <c r="A216" s="144">
        <v>204</v>
      </c>
      <c r="B216" s="42" t="s">
        <v>143</v>
      </c>
      <c r="C216" s="15" t="s">
        <v>142</v>
      </c>
      <c r="D216" s="17" t="s">
        <v>5</v>
      </c>
      <c r="E216" s="149">
        <v>44160</v>
      </c>
      <c r="F216" s="157" t="s">
        <v>105</v>
      </c>
      <c r="G216" s="148"/>
      <c r="H216" s="149">
        <v>44160</v>
      </c>
      <c r="I216" s="150">
        <f t="shared" si="3"/>
        <v>0</v>
      </c>
      <c r="J216" s="145" t="s">
        <v>57</v>
      </c>
      <c r="K216" s="97"/>
      <c r="L216" s="151"/>
      <c r="M216" s="151"/>
      <c r="N216" s="151"/>
      <c r="O216" s="151"/>
      <c r="P216" s="151"/>
      <c r="Q216" s="151"/>
      <c r="R216" s="151"/>
      <c r="S216" s="151"/>
      <c r="T216" s="151"/>
      <c r="U216" s="151"/>
      <c r="V216" s="151"/>
      <c r="W216" s="151"/>
      <c r="X216" s="145"/>
      <c r="Y216" s="145"/>
      <c r="Z216" s="145"/>
      <c r="AA216" s="145"/>
      <c r="AB216" s="145"/>
      <c r="AC216" s="152"/>
      <c r="AD216" s="15"/>
      <c r="AE216" s="15"/>
      <c r="AF216" s="15"/>
      <c r="AG216" s="15"/>
      <c r="AH216" s="102"/>
      <c r="AI216" s="15"/>
      <c r="AJ216" s="15"/>
      <c r="AK216" s="15" t="s">
        <v>44</v>
      </c>
      <c r="AL216" s="15" t="s">
        <v>34</v>
      </c>
      <c r="AM216" s="15" t="s">
        <v>52</v>
      </c>
      <c r="AN216" s="15" t="s">
        <v>49</v>
      </c>
    </row>
    <row r="217" spans="1:40" ht="25.5" customHeight="1" x14ac:dyDescent="0.25">
      <c r="A217" s="102">
        <v>205</v>
      </c>
      <c r="B217" s="42" t="s">
        <v>143</v>
      </c>
      <c r="C217" s="15" t="s">
        <v>142</v>
      </c>
      <c r="D217" s="17" t="s">
        <v>5</v>
      </c>
      <c r="E217" s="149">
        <v>44160</v>
      </c>
      <c r="F217" s="157" t="s">
        <v>105</v>
      </c>
      <c r="G217" s="148"/>
      <c r="H217" s="149">
        <v>44160</v>
      </c>
      <c r="I217" s="150">
        <f t="shared" si="3"/>
        <v>0</v>
      </c>
      <c r="J217" s="145" t="s">
        <v>57</v>
      </c>
      <c r="K217" s="97"/>
      <c r="L217" s="151"/>
      <c r="M217" s="151"/>
      <c r="N217" s="151"/>
      <c r="O217" s="151"/>
      <c r="P217" s="151"/>
      <c r="Q217" s="151"/>
      <c r="R217" s="151"/>
      <c r="S217" s="151"/>
      <c r="T217" s="151"/>
      <c r="U217" s="151"/>
      <c r="V217" s="151"/>
      <c r="W217" s="151"/>
      <c r="X217" s="145"/>
      <c r="Y217" s="145"/>
      <c r="Z217" s="145"/>
      <c r="AA217" s="145"/>
      <c r="AB217" s="145"/>
      <c r="AC217" s="152"/>
      <c r="AD217" s="15"/>
      <c r="AE217" s="15"/>
      <c r="AF217" s="15"/>
      <c r="AG217" s="15"/>
      <c r="AH217" s="102"/>
      <c r="AI217" s="15"/>
      <c r="AJ217" s="15"/>
      <c r="AK217" s="15" t="s">
        <v>44</v>
      </c>
      <c r="AL217" s="15" t="s">
        <v>35</v>
      </c>
      <c r="AM217" s="15" t="s">
        <v>52</v>
      </c>
      <c r="AN217" s="15" t="s">
        <v>49</v>
      </c>
    </row>
    <row r="218" spans="1:40" ht="25.5" customHeight="1" x14ac:dyDescent="0.25">
      <c r="A218" s="144">
        <v>206</v>
      </c>
      <c r="B218" s="42" t="s">
        <v>143</v>
      </c>
      <c r="C218" s="15" t="s">
        <v>142</v>
      </c>
      <c r="D218" s="17" t="s">
        <v>5</v>
      </c>
      <c r="E218" s="149">
        <v>44160</v>
      </c>
      <c r="F218" s="157" t="s">
        <v>105</v>
      </c>
      <c r="G218" s="148"/>
      <c r="H218" s="149">
        <v>44160</v>
      </c>
      <c r="I218" s="150">
        <f t="shared" si="3"/>
        <v>0</v>
      </c>
      <c r="J218" s="145" t="s">
        <v>57</v>
      </c>
      <c r="K218" s="97"/>
      <c r="L218" s="151"/>
      <c r="M218" s="151"/>
      <c r="N218" s="151"/>
      <c r="O218" s="151"/>
      <c r="P218" s="151"/>
      <c r="Q218" s="151"/>
      <c r="R218" s="151"/>
      <c r="S218" s="151"/>
      <c r="T218" s="151"/>
      <c r="U218" s="151"/>
      <c r="V218" s="151"/>
      <c r="W218" s="151"/>
      <c r="X218" s="145"/>
      <c r="Y218" s="145"/>
      <c r="Z218" s="145"/>
      <c r="AA218" s="145"/>
      <c r="AB218" s="145"/>
      <c r="AC218" s="152"/>
      <c r="AD218" s="15"/>
      <c r="AE218" s="15"/>
      <c r="AF218" s="15"/>
      <c r="AG218" s="15"/>
      <c r="AH218" s="102"/>
      <c r="AI218" s="15"/>
      <c r="AJ218" s="15"/>
      <c r="AK218" s="15" t="s">
        <v>44</v>
      </c>
      <c r="AL218" s="15" t="s">
        <v>35</v>
      </c>
      <c r="AM218" s="15" t="s">
        <v>52</v>
      </c>
      <c r="AN218" s="15" t="s">
        <v>49</v>
      </c>
    </row>
    <row r="219" spans="1:40" ht="25.5" customHeight="1" x14ac:dyDescent="0.25">
      <c r="A219" s="102">
        <v>207</v>
      </c>
      <c r="B219" s="42" t="s">
        <v>143</v>
      </c>
      <c r="C219" s="15" t="s">
        <v>142</v>
      </c>
      <c r="D219" s="17" t="s">
        <v>5</v>
      </c>
      <c r="E219" s="149">
        <v>44160</v>
      </c>
      <c r="F219" s="157" t="s">
        <v>105</v>
      </c>
      <c r="G219" s="148"/>
      <c r="H219" s="149">
        <v>44160</v>
      </c>
      <c r="I219" s="150">
        <f t="shared" si="3"/>
        <v>0</v>
      </c>
      <c r="J219" s="145" t="s">
        <v>57</v>
      </c>
      <c r="K219" s="97"/>
      <c r="L219" s="151"/>
      <c r="M219" s="151"/>
      <c r="N219" s="151"/>
      <c r="O219" s="151"/>
      <c r="P219" s="151"/>
      <c r="Q219" s="151"/>
      <c r="R219" s="151"/>
      <c r="S219" s="151"/>
      <c r="T219" s="151"/>
      <c r="U219" s="151"/>
      <c r="V219" s="151"/>
      <c r="W219" s="151"/>
      <c r="X219" s="145"/>
      <c r="Y219" s="145"/>
      <c r="Z219" s="145"/>
      <c r="AA219" s="145"/>
      <c r="AB219" s="145"/>
      <c r="AC219" s="152"/>
      <c r="AD219" s="15"/>
      <c r="AE219" s="15"/>
      <c r="AF219" s="15"/>
      <c r="AG219" s="15"/>
      <c r="AH219" s="102"/>
      <c r="AI219" s="15"/>
      <c r="AJ219" s="15"/>
      <c r="AK219" s="15" t="s">
        <v>44</v>
      </c>
      <c r="AL219" s="15" t="s">
        <v>35</v>
      </c>
      <c r="AM219" s="15" t="s">
        <v>52</v>
      </c>
      <c r="AN219" s="15" t="s">
        <v>49</v>
      </c>
    </row>
    <row r="220" spans="1:40" ht="25.5" customHeight="1" x14ac:dyDescent="0.25">
      <c r="A220" s="144">
        <v>208</v>
      </c>
      <c r="B220" s="42" t="s">
        <v>143</v>
      </c>
      <c r="C220" s="15" t="s">
        <v>142</v>
      </c>
      <c r="D220" s="17" t="s">
        <v>5</v>
      </c>
      <c r="E220" s="149">
        <v>44160</v>
      </c>
      <c r="F220" s="157" t="s">
        <v>105</v>
      </c>
      <c r="G220" s="148"/>
      <c r="H220" s="149">
        <v>44160</v>
      </c>
      <c r="I220" s="150">
        <f t="shared" si="3"/>
        <v>0</v>
      </c>
      <c r="J220" s="145" t="s">
        <v>57</v>
      </c>
      <c r="K220" s="97"/>
      <c r="L220" s="151"/>
      <c r="M220" s="151"/>
      <c r="N220" s="151"/>
      <c r="O220" s="151"/>
      <c r="P220" s="151"/>
      <c r="Q220" s="151"/>
      <c r="R220" s="151"/>
      <c r="S220" s="151"/>
      <c r="T220" s="151"/>
      <c r="U220" s="151"/>
      <c r="V220" s="151"/>
      <c r="W220" s="151"/>
      <c r="X220" s="145"/>
      <c r="Y220" s="145"/>
      <c r="Z220" s="145"/>
      <c r="AA220" s="145"/>
      <c r="AB220" s="145"/>
      <c r="AC220" s="152"/>
      <c r="AD220" s="15"/>
      <c r="AE220" s="15"/>
      <c r="AF220" s="15"/>
      <c r="AG220" s="15"/>
      <c r="AH220" s="102"/>
      <c r="AI220" s="15"/>
      <c r="AJ220" s="15"/>
      <c r="AK220" s="15" t="s">
        <v>44</v>
      </c>
      <c r="AL220" s="15" t="s">
        <v>32</v>
      </c>
      <c r="AM220" s="15" t="s">
        <v>52</v>
      </c>
      <c r="AN220" s="15" t="s">
        <v>49</v>
      </c>
    </row>
    <row r="221" spans="1:40" ht="25.5" customHeight="1" x14ac:dyDescent="0.25">
      <c r="A221" s="102">
        <v>209</v>
      </c>
      <c r="B221" s="42" t="s">
        <v>143</v>
      </c>
      <c r="C221" s="15" t="s">
        <v>142</v>
      </c>
      <c r="D221" s="17" t="s">
        <v>5</v>
      </c>
      <c r="E221" s="149">
        <v>44160</v>
      </c>
      <c r="F221" s="157" t="s">
        <v>105</v>
      </c>
      <c r="G221" s="148"/>
      <c r="H221" s="149">
        <v>44160</v>
      </c>
      <c r="I221" s="150">
        <f t="shared" si="3"/>
        <v>0</v>
      </c>
      <c r="J221" s="145" t="s">
        <v>57</v>
      </c>
      <c r="K221" s="97"/>
      <c r="L221" s="151"/>
      <c r="M221" s="151"/>
      <c r="N221" s="151"/>
      <c r="O221" s="151"/>
      <c r="P221" s="151"/>
      <c r="Q221" s="151"/>
      <c r="R221" s="151"/>
      <c r="S221" s="151"/>
      <c r="T221" s="151"/>
      <c r="U221" s="151"/>
      <c r="V221" s="151"/>
      <c r="W221" s="151"/>
      <c r="X221" s="145"/>
      <c r="Y221" s="145"/>
      <c r="Z221" s="145"/>
      <c r="AA221" s="145"/>
      <c r="AB221" s="145"/>
      <c r="AC221" s="152"/>
      <c r="AD221" s="15"/>
      <c r="AE221" s="15"/>
      <c r="AF221" s="15"/>
      <c r="AG221" s="15"/>
      <c r="AH221" s="102"/>
      <c r="AI221" s="15"/>
      <c r="AJ221" s="15"/>
      <c r="AK221" s="15" t="s">
        <v>44</v>
      </c>
      <c r="AL221" s="15" t="s">
        <v>32</v>
      </c>
      <c r="AM221" s="15" t="s">
        <v>52</v>
      </c>
      <c r="AN221" s="15" t="s">
        <v>51</v>
      </c>
    </row>
    <row r="222" spans="1:40" ht="25.5" customHeight="1" x14ac:dyDescent="0.25">
      <c r="A222" s="144">
        <v>210</v>
      </c>
      <c r="B222" s="42" t="s">
        <v>143</v>
      </c>
      <c r="C222" s="15" t="s">
        <v>142</v>
      </c>
      <c r="D222" s="17" t="s">
        <v>5</v>
      </c>
      <c r="E222" s="149">
        <v>44160</v>
      </c>
      <c r="F222" s="157" t="s">
        <v>105</v>
      </c>
      <c r="G222" s="148"/>
      <c r="H222" s="149">
        <v>44160</v>
      </c>
      <c r="I222" s="150">
        <f t="shared" si="3"/>
        <v>0</v>
      </c>
      <c r="J222" s="145" t="s">
        <v>57</v>
      </c>
      <c r="K222" s="154"/>
      <c r="L222" s="151"/>
      <c r="M222" s="151"/>
      <c r="N222" s="151"/>
      <c r="O222" s="151"/>
      <c r="P222" s="151"/>
      <c r="Q222" s="151"/>
      <c r="R222" s="151"/>
      <c r="S222" s="151"/>
      <c r="T222" s="151"/>
      <c r="U222" s="151"/>
      <c r="V222" s="151"/>
      <c r="W222" s="151"/>
      <c r="X222" s="145"/>
      <c r="Y222" s="145"/>
      <c r="Z222" s="145"/>
      <c r="AA222" s="145"/>
      <c r="AB222" s="145"/>
      <c r="AC222" s="152"/>
      <c r="AD222" s="15"/>
      <c r="AE222" s="15"/>
      <c r="AF222" s="15"/>
      <c r="AG222" s="15"/>
      <c r="AH222" s="102"/>
      <c r="AI222" s="15"/>
      <c r="AJ222" s="15"/>
      <c r="AK222" s="15" t="s">
        <v>44</v>
      </c>
      <c r="AL222" s="15" t="s">
        <v>32</v>
      </c>
      <c r="AM222" s="15" t="s">
        <v>52</v>
      </c>
      <c r="AN222" s="15" t="s">
        <v>49</v>
      </c>
    </row>
    <row r="223" spans="1:40" ht="25.5" customHeight="1" x14ac:dyDescent="0.25">
      <c r="A223" s="102">
        <v>211</v>
      </c>
      <c r="B223" s="42" t="s">
        <v>143</v>
      </c>
      <c r="C223" s="15" t="s">
        <v>142</v>
      </c>
      <c r="D223" s="17" t="s">
        <v>5</v>
      </c>
      <c r="E223" s="149">
        <v>44160</v>
      </c>
      <c r="F223" s="157" t="s">
        <v>105</v>
      </c>
      <c r="G223" s="148"/>
      <c r="H223" s="149">
        <v>44160</v>
      </c>
      <c r="I223" s="150">
        <f t="shared" si="3"/>
        <v>0</v>
      </c>
      <c r="J223" s="145" t="s">
        <v>57</v>
      </c>
      <c r="K223" s="97"/>
      <c r="L223" s="151"/>
      <c r="M223" s="151"/>
      <c r="N223" s="151"/>
      <c r="O223" s="151"/>
      <c r="P223" s="151"/>
      <c r="Q223" s="151"/>
      <c r="R223" s="151"/>
      <c r="S223" s="151"/>
      <c r="T223" s="151"/>
      <c r="U223" s="151"/>
      <c r="V223" s="151"/>
      <c r="W223" s="151"/>
      <c r="X223" s="145"/>
      <c r="Y223" s="145"/>
      <c r="Z223" s="145"/>
      <c r="AA223" s="145"/>
      <c r="AB223" s="145"/>
      <c r="AC223" s="152"/>
      <c r="AD223" s="15"/>
      <c r="AE223" s="15"/>
      <c r="AF223" s="15"/>
      <c r="AG223" s="15"/>
      <c r="AH223" s="102"/>
      <c r="AI223" s="15"/>
      <c r="AJ223" s="15"/>
      <c r="AK223" s="15" t="s">
        <v>44</v>
      </c>
      <c r="AL223" s="15" t="s">
        <v>32</v>
      </c>
      <c r="AM223" s="15" t="s">
        <v>52</v>
      </c>
      <c r="AN223" s="15" t="s">
        <v>49</v>
      </c>
    </row>
    <row r="224" spans="1:40" ht="25.5" customHeight="1" x14ac:dyDescent="0.25">
      <c r="A224" s="144">
        <v>212</v>
      </c>
      <c r="B224" s="42" t="s">
        <v>143</v>
      </c>
      <c r="C224" s="15" t="s">
        <v>142</v>
      </c>
      <c r="D224" s="17" t="s">
        <v>5</v>
      </c>
      <c r="E224" s="149">
        <v>44161</v>
      </c>
      <c r="F224" s="157" t="s">
        <v>105</v>
      </c>
      <c r="G224" s="148"/>
      <c r="H224" s="149">
        <v>44161</v>
      </c>
      <c r="I224" s="150">
        <f t="shared" si="3"/>
        <v>0</v>
      </c>
      <c r="J224" s="145" t="s">
        <v>57</v>
      </c>
      <c r="K224" s="97"/>
      <c r="L224" s="151"/>
      <c r="M224" s="151"/>
      <c r="N224" s="151"/>
      <c r="O224" s="151"/>
      <c r="P224" s="151"/>
      <c r="Q224" s="151"/>
      <c r="R224" s="151"/>
      <c r="S224" s="151"/>
      <c r="T224" s="151"/>
      <c r="U224" s="151"/>
      <c r="V224" s="151"/>
      <c r="W224" s="151"/>
      <c r="X224" s="145"/>
      <c r="Y224" s="145"/>
      <c r="Z224" s="145"/>
      <c r="AA224" s="145"/>
      <c r="AB224" s="145"/>
      <c r="AC224" s="152"/>
      <c r="AD224" s="15"/>
      <c r="AE224" s="15"/>
      <c r="AF224" s="15"/>
      <c r="AG224" s="15"/>
      <c r="AH224" s="102"/>
      <c r="AI224" s="15"/>
      <c r="AJ224" s="15"/>
      <c r="AK224" s="15" t="s">
        <v>44</v>
      </c>
      <c r="AL224" s="15" t="s">
        <v>34</v>
      </c>
      <c r="AM224" s="15" t="s">
        <v>52</v>
      </c>
      <c r="AN224" s="15" t="s">
        <v>49</v>
      </c>
    </row>
    <row r="225" spans="1:40" ht="25.5" customHeight="1" x14ac:dyDescent="0.25">
      <c r="A225" s="102">
        <v>213</v>
      </c>
      <c r="B225" s="42" t="s">
        <v>143</v>
      </c>
      <c r="C225" s="15" t="s">
        <v>142</v>
      </c>
      <c r="D225" s="17" t="s">
        <v>6</v>
      </c>
      <c r="E225" s="149">
        <v>44161</v>
      </c>
      <c r="F225" s="157" t="s">
        <v>86</v>
      </c>
      <c r="G225" s="148"/>
      <c r="H225" s="149">
        <v>44161</v>
      </c>
      <c r="I225" s="150">
        <f t="shared" si="3"/>
        <v>0</v>
      </c>
      <c r="J225" s="145" t="s">
        <v>57</v>
      </c>
      <c r="K225" s="97"/>
      <c r="L225" s="151"/>
      <c r="M225" s="151"/>
      <c r="N225" s="151"/>
      <c r="O225" s="151"/>
      <c r="P225" s="151"/>
      <c r="Q225" s="151"/>
      <c r="R225" s="151"/>
      <c r="S225" s="151"/>
      <c r="T225" s="151"/>
      <c r="U225" s="151"/>
      <c r="V225" s="151"/>
      <c r="W225" s="151"/>
      <c r="X225" s="145"/>
      <c r="Y225" s="145"/>
      <c r="Z225" s="145"/>
      <c r="AA225" s="145"/>
      <c r="AB225" s="145"/>
      <c r="AC225" s="152"/>
      <c r="AD225" s="15"/>
      <c r="AE225" s="15"/>
      <c r="AF225" s="15"/>
      <c r="AG225" s="15"/>
      <c r="AH225" s="102"/>
      <c r="AI225" s="15"/>
      <c r="AJ225" s="15"/>
      <c r="AK225" s="15" t="s">
        <v>39</v>
      </c>
      <c r="AL225" s="15" t="s">
        <v>34</v>
      </c>
      <c r="AM225" s="15" t="s">
        <v>52</v>
      </c>
      <c r="AN225" s="15" t="s">
        <v>51</v>
      </c>
    </row>
    <row r="226" spans="1:40" ht="25.5" customHeight="1" x14ac:dyDescent="0.25">
      <c r="A226" s="144">
        <v>214</v>
      </c>
      <c r="B226" s="42" t="s">
        <v>143</v>
      </c>
      <c r="C226" s="15" t="s">
        <v>142</v>
      </c>
      <c r="D226" s="17" t="s">
        <v>6</v>
      </c>
      <c r="E226" s="149">
        <v>44161</v>
      </c>
      <c r="F226" s="157" t="s">
        <v>86</v>
      </c>
      <c r="G226" s="148"/>
      <c r="H226" s="149">
        <v>44166</v>
      </c>
      <c r="I226" s="150">
        <f t="shared" si="3"/>
        <v>5</v>
      </c>
      <c r="J226" s="145" t="s">
        <v>57</v>
      </c>
      <c r="K226" s="97"/>
      <c r="L226" s="151"/>
      <c r="M226" s="151"/>
      <c r="N226" s="151"/>
      <c r="O226" s="151"/>
      <c r="P226" s="151"/>
      <c r="Q226" s="151"/>
      <c r="R226" s="151"/>
      <c r="S226" s="151"/>
      <c r="T226" s="151"/>
      <c r="U226" s="151"/>
      <c r="V226" s="151"/>
      <c r="W226" s="151"/>
      <c r="X226" s="145"/>
      <c r="Y226" s="145"/>
      <c r="Z226" s="145"/>
      <c r="AA226" s="145"/>
      <c r="AB226" s="145"/>
      <c r="AC226" s="152"/>
      <c r="AD226" s="15"/>
      <c r="AE226" s="15"/>
      <c r="AF226" s="15"/>
      <c r="AG226" s="15"/>
      <c r="AH226" s="102"/>
      <c r="AI226" s="15"/>
      <c r="AJ226" s="15"/>
      <c r="AK226" s="15" t="s">
        <v>39</v>
      </c>
      <c r="AL226" s="15" t="s">
        <v>34</v>
      </c>
      <c r="AM226" s="15" t="s">
        <v>52</v>
      </c>
      <c r="AN226" s="15" t="s">
        <v>49</v>
      </c>
    </row>
    <row r="227" spans="1:40" ht="25.5" customHeight="1" x14ac:dyDescent="0.25">
      <c r="A227" s="102">
        <v>215</v>
      </c>
      <c r="B227" s="42">
        <v>2026003</v>
      </c>
      <c r="C227" s="15" t="s">
        <v>142</v>
      </c>
      <c r="D227" s="17" t="s">
        <v>6</v>
      </c>
      <c r="E227" s="149">
        <v>44161</v>
      </c>
      <c r="F227" s="157" t="s">
        <v>86</v>
      </c>
      <c r="G227" s="148"/>
      <c r="H227" s="149">
        <v>44162</v>
      </c>
      <c r="I227" s="150">
        <f t="shared" si="3"/>
        <v>1</v>
      </c>
      <c r="J227" s="145" t="s">
        <v>57</v>
      </c>
      <c r="K227" s="97"/>
      <c r="L227" s="151"/>
      <c r="M227" s="151"/>
      <c r="N227" s="151"/>
      <c r="O227" s="151"/>
      <c r="P227" s="151"/>
      <c r="Q227" s="151"/>
      <c r="R227" s="151"/>
      <c r="S227" s="151"/>
      <c r="T227" s="151"/>
      <c r="U227" s="151"/>
      <c r="V227" s="151"/>
      <c r="W227" s="151"/>
      <c r="X227" s="145"/>
      <c r="Y227" s="145"/>
      <c r="Z227" s="145"/>
      <c r="AA227" s="145"/>
      <c r="AB227" s="145"/>
      <c r="AC227" s="152"/>
      <c r="AD227" s="15"/>
      <c r="AE227" s="15"/>
      <c r="AF227" s="15"/>
      <c r="AG227" s="15"/>
      <c r="AH227" s="102"/>
      <c r="AI227" s="15"/>
      <c r="AJ227" s="15"/>
      <c r="AK227" s="15" t="s">
        <v>39</v>
      </c>
      <c r="AL227" s="15" t="s">
        <v>34</v>
      </c>
      <c r="AM227" s="15" t="s">
        <v>52</v>
      </c>
      <c r="AN227" s="15" t="s">
        <v>51</v>
      </c>
    </row>
    <row r="228" spans="1:40" ht="25.5" customHeight="1" x14ac:dyDescent="0.25">
      <c r="A228" s="144">
        <v>216</v>
      </c>
      <c r="B228" s="42" t="s">
        <v>143</v>
      </c>
      <c r="C228" s="15" t="s">
        <v>142</v>
      </c>
      <c r="D228" s="17" t="s">
        <v>5</v>
      </c>
      <c r="E228" s="149">
        <v>44161</v>
      </c>
      <c r="F228" s="157" t="s">
        <v>105</v>
      </c>
      <c r="G228" s="148"/>
      <c r="H228" s="149">
        <v>44161</v>
      </c>
      <c r="I228" s="150">
        <f t="shared" si="3"/>
        <v>0</v>
      </c>
      <c r="J228" s="145" t="s">
        <v>57</v>
      </c>
      <c r="K228" s="97"/>
      <c r="L228" s="151"/>
      <c r="M228" s="151"/>
      <c r="N228" s="151"/>
      <c r="O228" s="151"/>
      <c r="P228" s="151"/>
      <c r="Q228" s="151"/>
      <c r="R228" s="151"/>
      <c r="S228" s="151"/>
      <c r="T228" s="151"/>
      <c r="U228" s="151"/>
      <c r="V228" s="151"/>
      <c r="W228" s="151"/>
      <c r="X228" s="145"/>
      <c r="Y228" s="145"/>
      <c r="Z228" s="145"/>
      <c r="AA228" s="145"/>
      <c r="AB228" s="145"/>
      <c r="AC228" s="152"/>
      <c r="AD228" s="15"/>
      <c r="AE228" s="15"/>
      <c r="AF228" s="15"/>
      <c r="AG228" s="15"/>
      <c r="AH228" s="102"/>
      <c r="AI228" s="15"/>
      <c r="AJ228" s="15"/>
      <c r="AK228" s="15" t="s">
        <v>44</v>
      </c>
      <c r="AL228" s="15" t="s">
        <v>34</v>
      </c>
      <c r="AM228" s="15" t="s">
        <v>52</v>
      </c>
      <c r="AN228" s="15" t="s">
        <v>49</v>
      </c>
    </row>
    <row r="229" spans="1:40" ht="25.5" customHeight="1" x14ac:dyDescent="0.25">
      <c r="A229" s="102">
        <v>217</v>
      </c>
      <c r="B229" s="15">
        <v>2026004</v>
      </c>
      <c r="C229" s="15" t="s">
        <v>8</v>
      </c>
      <c r="D229" s="17" t="s">
        <v>6</v>
      </c>
      <c r="E229" s="149">
        <v>44161</v>
      </c>
      <c r="F229" s="157" t="s">
        <v>87</v>
      </c>
      <c r="G229" s="148"/>
      <c r="H229" s="97"/>
      <c r="I229" s="150" t="str">
        <f t="shared" si="3"/>
        <v/>
      </c>
      <c r="J229" s="145" t="s">
        <v>56</v>
      </c>
      <c r="K229" s="27">
        <v>44172</v>
      </c>
      <c r="L229" s="151"/>
      <c r="M229" s="151"/>
      <c r="N229" s="151"/>
      <c r="O229" s="151"/>
      <c r="P229" s="151"/>
      <c r="Q229" s="151"/>
      <c r="R229" s="151"/>
      <c r="S229" s="151"/>
      <c r="T229" s="151"/>
      <c r="U229" s="151"/>
      <c r="V229" s="151"/>
      <c r="W229" s="151"/>
      <c r="X229" s="145"/>
      <c r="Y229" s="145"/>
      <c r="Z229" s="145"/>
      <c r="AA229" s="145"/>
      <c r="AB229" s="145"/>
      <c r="AC229" s="152"/>
      <c r="AD229" s="15"/>
      <c r="AE229" s="15"/>
      <c r="AF229" s="15"/>
      <c r="AG229" s="15"/>
      <c r="AH229" s="102"/>
      <c r="AI229" s="15"/>
      <c r="AJ229" s="15"/>
      <c r="AK229" s="15" t="s">
        <v>41</v>
      </c>
      <c r="AL229" s="15" t="s">
        <v>34</v>
      </c>
      <c r="AM229" s="15" t="s">
        <v>53</v>
      </c>
      <c r="AN229" s="15" t="s">
        <v>49</v>
      </c>
    </row>
    <row r="230" spans="1:40" ht="25.5" customHeight="1" x14ac:dyDescent="0.25">
      <c r="A230" s="144">
        <v>218</v>
      </c>
      <c r="B230" s="42" t="s">
        <v>143</v>
      </c>
      <c r="C230" s="15" t="s">
        <v>142</v>
      </c>
      <c r="D230" s="17" t="s">
        <v>5</v>
      </c>
      <c r="E230" s="149">
        <v>44161</v>
      </c>
      <c r="F230" s="157" t="s">
        <v>105</v>
      </c>
      <c r="G230" s="148"/>
      <c r="H230" s="149">
        <v>44161</v>
      </c>
      <c r="I230" s="150">
        <f t="shared" si="3"/>
        <v>0</v>
      </c>
      <c r="J230" s="145" t="s">
        <v>57</v>
      </c>
      <c r="K230" s="97"/>
      <c r="L230" s="151"/>
      <c r="M230" s="151"/>
      <c r="N230" s="151"/>
      <c r="O230" s="151"/>
      <c r="P230" s="151"/>
      <c r="Q230" s="151"/>
      <c r="R230" s="151"/>
      <c r="S230" s="151"/>
      <c r="T230" s="151"/>
      <c r="U230" s="151"/>
      <c r="V230" s="151"/>
      <c r="W230" s="151"/>
      <c r="X230" s="145"/>
      <c r="Y230" s="145"/>
      <c r="Z230" s="145"/>
      <c r="AA230" s="145"/>
      <c r="AB230" s="145"/>
      <c r="AC230" s="152"/>
      <c r="AD230" s="15"/>
      <c r="AE230" s="15"/>
      <c r="AF230" s="15"/>
      <c r="AG230" s="15"/>
      <c r="AH230" s="102"/>
      <c r="AI230" s="15"/>
      <c r="AJ230" s="15"/>
      <c r="AK230" s="15" t="s">
        <v>44</v>
      </c>
      <c r="AL230" s="15" t="s">
        <v>32</v>
      </c>
      <c r="AM230" s="15" t="s">
        <v>53</v>
      </c>
      <c r="AN230" s="15" t="s">
        <v>49</v>
      </c>
    </row>
    <row r="231" spans="1:40" ht="25.5" customHeight="1" x14ac:dyDescent="0.25">
      <c r="A231" s="102">
        <v>219</v>
      </c>
      <c r="B231" s="42" t="s">
        <v>143</v>
      </c>
      <c r="C231" s="15" t="s">
        <v>142</v>
      </c>
      <c r="D231" s="17" t="s">
        <v>5</v>
      </c>
      <c r="E231" s="149">
        <v>44161</v>
      </c>
      <c r="F231" s="157" t="s">
        <v>105</v>
      </c>
      <c r="G231" s="148"/>
      <c r="H231" s="149">
        <v>44161</v>
      </c>
      <c r="I231" s="150">
        <f t="shared" si="3"/>
        <v>0</v>
      </c>
      <c r="J231" s="145" t="s">
        <v>57</v>
      </c>
      <c r="K231" s="97"/>
      <c r="L231" s="151"/>
      <c r="M231" s="151"/>
      <c r="N231" s="151"/>
      <c r="O231" s="151"/>
      <c r="P231" s="151"/>
      <c r="Q231" s="151"/>
      <c r="R231" s="151"/>
      <c r="S231" s="151"/>
      <c r="T231" s="151"/>
      <c r="U231" s="151"/>
      <c r="V231" s="151"/>
      <c r="W231" s="151"/>
      <c r="X231" s="145"/>
      <c r="Y231" s="145"/>
      <c r="Z231" s="145"/>
      <c r="AA231" s="145"/>
      <c r="AB231" s="145"/>
      <c r="AC231" s="152"/>
      <c r="AD231" s="15"/>
      <c r="AE231" s="15"/>
      <c r="AF231" s="15"/>
      <c r="AG231" s="15"/>
      <c r="AH231" s="102"/>
      <c r="AI231" s="15"/>
      <c r="AJ231" s="15"/>
      <c r="AK231" s="15" t="s">
        <v>44</v>
      </c>
      <c r="AL231" s="15" t="s">
        <v>32</v>
      </c>
      <c r="AM231" s="15" t="s">
        <v>52</v>
      </c>
      <c r="AN231" s="15" t="s">
        <v>49</v>
      </c>
    </row>
    <row r="232" spans="1:40" ht="25.5" customHeight="1" x14ac:dyDescent="0.25">
      <c r="A232" s="144">
        <v>220</v>
      </c>
      <c r="B232" s="42" t="s">
        <v>143</v>
      </c>
      <c r="C232" s="15" t="s">
        <v>142</v>
      </c>
      <c r="D232" s="17" t="s">
        <v>5</v>
      </c>
      <c r="E232" s="149">
        <v>44161</v>
      </c>
      <c r="F232" s="157" t="s">
        <v>105</v>
      </c>
      <c r="G232" s="148"/>
      <c r="H232" s="149">
        <v>44161</v>
      </c>
      <c r="I232" s="150">
        <f t="shared" si="3"/>
        <v>0</v>
      </c>
      <c r="J232" s="145" t="s">
        <v>57</v>
      </c>
      <c r="K232" s="97"/>
      <c r="L232" s="151"/>
      <c r="M232" s="151"/>
      <c r="N232" s="151"/>
      <c r="O232" s="151"/>
      <c r="P232" s="151"/>
      <c r="Q232" s="151"/>
      <c r="R232" s="151"/>
      <c r="S232" s="151"/>
      <c r="T232" s="151"/>
      <c r="U232" s="151"/>
      <c r="V232" s="151"/>
      <c r="W232" s="151"/>
      <c r="X232" s="145"/>
      <c r="Y232" s="145"/>
      <c r="Z232" s="145"/>
      <c r="AA232" s="145"/>
      <c r="AB232" s="145"/>
      <c r="AC232" s="152"/>
      <c r="AD232" s="15"/>
      <c r="AE232" s="15"/>
      <c r="AF232" s="15"/>
      <c r="AG232" s="15"/>
      <c r="AH232" s="102"/>
      <c r="AI232" s="15"/>
      <c r="AJ232" s="15"/>
      <c r="AK232" s="15" t="s">
        <v>44</v>
      </c>
      <c r="AL232" s="15" t="s">
        <v>32</v>
      </c>
      <c r="AM232" s="15" t="s">
        <v>52</v>
      </c>
      <c r="AN232" s="15" t="s">
        <v>49</v>
      </c>
    </row>
    <row r="233" spans="1:40" ht="25.5" customHeight="1" x14ac:dyDescent="0.25">
      <c r="A233" s="102">
        <v>221</v>
      </c>
      <c r="B233" s="42" t="s">
        <v>143</v>
      </c>
      <c r="C233" s="15" t="s">
        <v>142</v>
      </c>
      <c r="D233" s="17" t="s">
        <v>5</v>
      </c>
      <c r="E233" s="149">
        <v>44161</v>
      </c>
      <c r="F233" s="157" t="s">
        <v>105</v>
      </c>
      <c r="G233" s="148"/>
      <c r="H233" s="149">
        <v>44161</v>
      </c>
      <c r="I233" s="150">
        <f t="shared" si="3"/>
        <v>0</v>
      </c>
      <c r="J233" s="145" t="s">
        <v>57</v>
      </c>
      <c r="K233" s="97"/>
      <c r="L233" s="151"/>
      <c r="M233" s="151"/>
      <c r="N233" s="151"/>
      <c r="O233" s="151"/>
      <c r="P233" s="151"/>
      <c r="Q233" s="151"/>
      <c r="R233" s="151"/>
      <c r="S233" s="151"/>
      <c r="T233" s="151"/>
      <c r="U233" s="151"/>
      <c r="V233" s="151"/>
      <c r="W233" s="151"/>
      <c r="X233" s="145"/>
      <c r="Y233" s="145"/>
      <c r="Z233" s="145"/>
      <c r="AA233" s="145"/>
      <c r="AB233" s="145"/>
      <c r="AC233" s="152"/>
      <c r="AD233" s="15"/>
      <c r="AE233" s="15"/>
      <c r="AF233" s="15"/>
      <c r="AG233" s="15"/>
      <c r="AH233" s="102"/>
      <c r="AI233" s="15"/>
      <c r="AJ233" s="15"/>
      <c r="AK233" s="15" t="s">
        <v>44</v>
      </c>
      <c r="AL233" s="15" t="s">
        <v>32</v>
      </c>
      <c r="AM233" s="15" t="s">
        <v>52</v>
      </c>
      <c r="AN233" s="15" t="s">
        <v>49</v>
      </c>
    </row>
    <row r="234" spans="1:40" ht="25.5" customHeight="1" x14ac:dyDescent="0.25">
      <c r="A234" s="144">
        <v>222</v>
      </c>
      <c r="B234" s="42" t="s">
        <v>143</v>
      </c>
      <c r="C234" s="15" t="s">
        <v>142</v>
      </c>
      <c r="D234" s="17" t="s">
        <v>5</v>
      </c>
      <c r="E234" s="149">
        <v>44161</v>
      </c>
      <c r="F234" s="157" t="s">
        <v>105</v>
      </c>
      <c r="G234" s="148"/>
      <c r="H234" s="149">
        <v>44161</v>
      </c>
      <c r="I234" s="150">
        <f t="shared" si="3"/>
        <v>0</v>
      </c>
      <c r="J234" s="145" t="s">
        <v>57</v>
      </c>
      <c r="K234" s="97"/>
      <c r="L234" s="151"/>
      <c r="M234" s="151"/>
      <c r="N234" s="151"/>
      <c r="O234" s="151"/>
      <c r="P234" s="151"/>
      <c r="Q234" s="151"/>
      <c r="R234" s="151"/>
      <c r="S234" s="151"/>
      <c r="T234" s="151"/>
      <c r="U234" s="151"/>
      <c r="V234" s="151"/>
      <c r="W234" s="151"/>
      <c r="X234" s="145"/>
      <c r="Y234" s="145"/>
      <c r="Z234" s="145"/>
      <c r="AA234" s="145"/>
      <c r="AB234" s="145"/>
      <c r="AC234" s="152"/>
      <c r="AD234" s="15"/>
      <c r="AE234" s="15"/>
      <c r="AF234" s="15"/>
      <c r="AG234" s="15"/>
      <c r="AH234" s="102"/>
      <c r="AI234" s="15"/>
      <c r="AJ234" s="15"/>
      <c r="AK234" s="15" t="s">
        <v>44</v>
      </c>
      <c r="AL234" s="15" t="s">
        <v>35</v>
      </c>
      <c r="AM234" s="15" t="s">
        <v>52</v>
      </c>
      <c r="AN234" s="15" t="s">
        <v>49</v>
      </c>
    </row>
    <row r="235" spans="1:40" ht="25.5" customHeight="1" x14ac:dyDescent="0.25">
      <c r="A235" s="102">
        <v>223</v>
      </c>
      <c r="B235" s="42" t="s">
        <v>143</v>
      </c>
      <c r="C235" s="15" t="s">
        <v>142</v>
      </c>
      <c r="D235" s="17" t="s">
        <v>5</v>
      </c>
      <c r="E235" s="149">
        <v>44161</v>
      </c>
      <c r="F235" s="157" t="s">
        <v>105</v>
      </c>
      <c r="G235" s="148"/>
      <c r="H235" s="149">
        <v>44161</v>
      </c>
      <c r="I235" s="150">
        <f t="shared" si="3"/>
        <v>0</v>
      </c>
      <c r="J235" s="145" t="s">
        <v>57</v>
      </c>
      <c r="K235" s="97"/>
      <c r="L235" s="151"/>
      <c r="M235" s="151"/>
      <c r="N235" s="151"/>
      <c r="O235" s="151"/>
      <c r="P235" s="151"/>
      <c r="Q235" s="151"/>
      <c r="R235" s="151"/>
      <c r="S235" s="151"/>
      <c r="T235" s="151"/>
      <c r="U235" s="151"/>
      <c r="V235" s="151"/>
      <c r="W235" s="151"/>
      <c r="X235" s="145"/>
      <c r="Y235" s="145"/>
      <c r="Z235" s="145"/>
      <c r="AA235" s="145"/>
      <c r="AB235" s="145"/>
      <c r="AC235" s="152"/>
      <c r="AD235" s="15"/>
      <c r="AE235" s="15"/>
      <c r="AF235" s="15"/>
      <c r="AG235" s="15"/>
      <c r="AH235" s="102"/>
      <c r="AI235" s="15"/>
      <c r="AJ235" s="15"/>
      <c r="AK235" s="15" t="s">
        <v>44</v>
      </c>
      <c r="AL235" s="15" t="s">
        <v>35</v>
      </c>
      <c r="AM235" s="15" t="s">
        <v>52</v>
      </c>
      <c r="AN235" s="15" t="s">
        <v>49</v>
      </c>
    </row>
    <row r="236" spans="1:40" ht="25.5" customHeight="1" x14ac:dyDescent="0.25">
      <c r="A236" s="144">
        <v>224</v>
      </c>
      <c r="B236" s="42" t="s">
        <v>143</v>
      </c>
      <c r="C236" s="15" t="s">
        <v>142</v>
      </c>
      <c r="D236" s="17" t="s">
        <v>5</v>
      </c>
      <c r="E236" s="149">
        <v>44161</v>
      </c>
      <c r="F236" s="157" t="s">
        <v>105</v>
      </c>
      <c r="G236" s="148"/>
      <c r="H236" s="149">
        <v>44161</v>
      </c>
      <c r="I236" s="150">
        <f t="shared" si="3"/>
        <v>0</v>
      </c>
      <c r="J236" s="145" t="s">
        <v>57</v>
      </c>
      <c r="K236" s="97"/>
      <c r="L236" s="151"/>
      <c r="M236" s="151"/>
      <c r="N236" s="151"/>
      <c r="O236" s="151"/>
      <c r="P236" s="151"/>
      <c r="Q236" s="151"/>
      <c r="R236" s="151"/>
      <c r="S236" s="151"/>
      <c r="T236" s="151"/>
      <c r="U236" s="151"/>
      <c r="V236" s="151"/>
      <c r="W236" s="151"/>
      <c r="X236" s="145"/>
      <c r="Y236" s="145"/>
      <c r="Z236" s="145"/>
      <c r="AA236" s="145"/>
      <c r="AB236" s="145"/>
      <c r="AC236" s="152"/>
      <c r="AD236" s="15"/>
      <c r="AE236" s="15"/>
      <c r="AF236" s="15"/>
      <c r="AG236" s="15"/>
      <c r="AH236" s="102"/>
      <c r="AI236" s="15"/>
      <c r="AJ236" s="15"/>
      <c r="AK236" s="15" t="s">
        <v>44</v>
      </c>
      <c r="AL236" s="15" t="s">
        <v>35</v>
      </c>
      <c r="AM236" s="15" t="s">
        <v>52</v>
      </c>
      <c r="AN236" s="15" t="s">
        <v>49</v>
      </c>
    </row>
    <row r="237" spans="1:40" ht="25.5" customHeight="1" x14ac:dyDescent="0.25">
      <c r="A237" s="102">
        <v>225</v>
      </c>
      <c r="B237" s="42" t="s">
        <v>143</v>
      </c>
      <c r="C237" s="15" t="s">
        <v>142</v>
      </c>
      <c r="D237" s="17" t="s">
        <v>5</v>
      </c>
      <c r="E237" s="149">
        <v>44162</v>
      </c>
      <c r="F237" s="157" t="s">
        <v>86</v>
      </c>
      <c r="G237" s="148"/>
      <c r="H237" s="149">
        <v>44162</v>
      </c>
      <c r="I237" s="150">
        <f t="shared" si="3"/>
        <v>0</v>
      </c>
      <c r="J237" s="145" t="s">
        <v>57</v>
      </c>
      <c r="K237" s="97"/>
      <c r="L237" s="151"/>
      <c r="M237" s="151"/>
      <c r="N237" s="151"/>
      <c r="O237" s="151"/>
      <c r="P237" s="151"/>
      <c r="Q237" s="151"/>
      <c r="R237" s="151"/>
      <c r="S237" s="151"/>
      <c r="T237" s="151"/>
      <c r="U237" s="151"/>
      <c r="V237" s="151"/>
      <c r="W237" s="151"/>
      <c r="X237" s="145"/>
      <c r="Y237" s="145"/>
      <c r="Z237" s="145"/>
      <c r="AA237" s="145"/>
      <c r="AB237" s="145"/>
      <c r="AC237" s="152"/>
      <c r="AD237" s="15"/>
      <c r="AE237" s="15"/>
      <c r="AF237" s="15"/>
      <c r="AG237" s="15"/>
      <c r="AH237" s="102"/>
      <c r="AI237" s="15"/>
      <c r="AJ237" s="15"/>
      <c r="AK237" s="15" t="s">
        <v>44</v>
      </c>
      <c r="AL237" s="15" t="s">
        <v>34</v>
      </c>
      <c r="AM237" s="15" t="s">
        <v>52</v>
      </c>
      <c r="AN237" s="15" t="s">
        <v>49</v>
      </c>
    </row>
    <row r="238" spans="1:40" ht="25.5" customHeight="1" x14ac:dyDescent="0.25">
      <c r="A238" s="144">
        <v>226</v>
      </c>
      <c r="B238" s="42" t="s">
        <v>143</v>
      </c>
      <c r="C238" s="15" t="s">
        <v>8</v>
      </c>
      <c r="D238" s="17" t="s">
        <v>6</v>
      </c>
      <c r="E238" s="149">
        <v>44162</v>
      </c>
      <c r="F238" s="157" t="s">
        <v>86</v>
      </c>
      <c r="G238" s="148"/>
      <c r="H238" s="149"/>
      <c r="I238" s="150" t="str">
        <f t="shared" si="3"/>
        <v/>
      </c>
      <c r="J238" s="145" t="s">
        <v>56</v>
      </c>
      <c r="K238" s="27">
        <v>44172</v>
      </c>
      <c r="L238" s="151"/>
      <c r="M238" s="151"/>
      <c r="N238" s="151"/>
      <c r="O238" s="151"/>
      <c r="P238" s="151"/>
      <c r="Q238" s="151"/>
      <c r="R238" s="151"/>
      <c r="S238" s="151"/>
      <c r="T238" s="151"/>
      <c r="U238" s="151"/>
      <c r="V238" s="151"/>
      <c r="W238" s="151"/>
      <c r="X238" s="145"/>
      <c r="Y238" s="145"/>
      <c r="Z238" s="145"/>
      <c r="AA238" s="145"/>
      <c r="AB238" s="145"/>
      <c r="AC238" s="152"/>
      <c r="AD238" s="15"/>
      <c r="AE238" s="15"/>
      <c r="AF238" s="15"/>
      <c r="AG238" s="15"/>
      <c r="AH238" s="102"/>
      <c r="AI238" s="15"/>
      <c r="AJ238" s="15"/>
      <c r="AK238" s="15" t="s">
        <v>39</v>
      </c>
      <c r="AL238" s="15" t="s">
        <v>34</v>
      </c>
      <c r="AM238" s="15" t="s">
        <v>52</v>
      </c>
      <c r="AN238" s="15" t="s">
        <v>49</v>
      </c>
    </row>
    <row r="239" spans="1:40" ht="25.5" customHeight="1" x14ac:dyDescent="0.25">
      <c r="A239" s="102">
        <v>227</v>
      </c>
      <c r="B239" s="42" t="s">
        <v>143</v>
      </c>
      <c r="C239" s="15" t="s">
        <v>142</v>
      </c>
      <c r="D239" s="17" t="s">
        <v>5</v>
      </c>
      <c r="E239" s="149">
        <v>44162</v>
      </c>
      <c r="F239" s="157" t="s">
        <v>105</v>
      </c>
      <c r="G239" s="148"/>
      <c r="H239" s="149">
        <v>44162</v>
      </c>
      <c r="I239" s="150">
        <f t="shared" si="3"/>
        <v>0</v>
      </c>
      <c r="J239" s="145" t="s">
        <v>57</v>
      </c>
      <c r="K239" s="97"/>
      <c r="L239" s="151"/>
      <c r="M239" s="151"/>
      <c r="N239" s="151"/>
      <c r="O239" s="151"/>
      <c r="P239" s="151"/>
      <c r="Q239" s="151"/>
      <c r="R239" s="151"/>
      <c r="S239" s="151"/>
      <c r="T239" s="151"/>
      <c r="U239" s="151"/>
      <c r="V239" s="151"/>
      <c r="W239" s="151"/>
      <c r="X239" s="145"/>
      <c r="Y239" s="145"/>
      <c r="Z239" s="145"/>
      <c r="AA239" s="145"/>
      <c r="AB239" s="145"/>
      <c r="AC239" s="152"/>
      <c r="AD239" s="15"/>
      <c r="AE239" s="15"/>
      <c r="AF239" s="15"/>
      <c r="AG239" s="15"/>
      <c r="AH239" s="102"/>
      <c r="AI239" s="15"/>
      <c r="AJ239" s="15"/>
      <c r="AK239" s="15" t="s">
        <v>44</v>
      </c>
      <c r="AL239" s="15" t="s">
        <v>34</v>
      </c>
      <c r="AM239" s="15" t="s">
        <v>52</v>
      </c>
      <c r="AN239" s="15" t="s">
        <v>49</v>
      </c>
    </row>
    <row r="240" spans="1:40" ht="25.5" customHeight="1" x14ac:dyDescent="0.25">
      <c r="A240" s="144">
        <v>228</v>
      </c>
      <c r="B240" s="42" t="s">
        <v>143</v>
      </c>
      <c r="C240" s="15" t="s">
        <v>142</v>
      </c>
      <c r="D240" s="17" t="s">
        <v>5</v>
      </c>
      <c r="E240" s="149">
        <v>44162</v>
      </c>
      <c r="F240" s="157" t="s">
        <v>105</v>
      </c>
      <c r="G240" s="148"/>
      <c r="H240" s="149">
        <v>44162</v>
      </c>
      <c r="I240" s="150">
        <f t="shared" si="3"/>
        <v>0</v>
      </c>
      <c r="J240" s="145" t="s">
        <v>57</v>
      </c>
      <c r="K240" s="97"/>
      <c r="L240" s="151"/>
      <c r="M240" s="151"/>
      <c r="N240" s="151"/>
      <c r="O240" s="151"/>
      <c r="P240" s="151"/>
      <c r="Q240" s="151"/>
      <c r="R240" s="151"/>
      <c r="S240" s="151"/>
      <c r="T240" s="151"/>
      <c r="U240" s="151"/>
      <c r="V240" s="151"/>
      <c r="W240" s="151"/>
      <c r="X240" s="145"/>
      <c r="Y240" s="145"/>
      <c r="Z240" s="145"/>
      <c r="AA240" s="145"/>
      <c r="AB240" s="145"/>
      <c r="AC240" s="152"/>
      <c r="AD240" s="15"/>
      <c r="AE240" s="15"/>
      <c r="AF240" s="15"/>
      <c r="AG240" s="15"/>
      <c r="AH240" s="102"/>
      <c r="AI240" s="15"/>
      <c r="AJ240" s="15"/>
      <c r="AK240" s="15" t="s">
        <v>44</v>
      </c>
      <c r="AL240" s="15" t="s">
        <v>34</v>
      </c>
      <c r="AM240" s="15" t="s">
        <v>52</v>
      </c>
      <c r="AN240" s="15" t="s">
        <v>49</v>
      </c>
    </row>
    <row r="241" spans="1:40" ht="25.5" customHeight="1" x14ac:dyDescent="0.25">
      <c r="A241" s="102">
        <v>229</v>
      </c>
      <c r="B241" s="42" t="s">
        <v>143</v>
      </c>
      <c r="C241" s="15" t="s">
        <v>142</v>
      </c>
      <c r="D241" s="17" t="s">
        <v>5</v>
      </c>
      <c r="E241" s="149">
        <v>44162</v>
      </c>
      <c r="F241" s="157" t="s">
        <v>105</v>
      </c>
      <c r="G241" s="148"/>
      <c r="H241" s="149">
        <v>44162</v>
      </c>
      <c r="I241" s="150">
        <f t="shared" si="3"/>
        <v>0</v>
      </c>
      <c r="J241" s="145" t="s">
        <v>57</v>
      </c>
      <c r="K241" s="97"/>
      <c r="L241" s="151"/>
      <c r="M241" s="151"/>
      <c r="N241" s="151"/>
      <c r="O241" s="151"/>
      <c r="P241" s="151"/>
      <c r="Q241" s="151"/>
      <c r="R241" s="151"/>
      <c r="S241" s="151"/>
      <c r="T241" s="151"/>
      <c r="U241" s="151"/>
      <c r="V241" s="151"/>
      <c r="W241" s="151"/>
      <c r="X241" s="145"/>
      <c r="Y241" s="145"/>
      <c r="Z241" s="145"/>
      <c r="AA241" s="145"/>
      <c r="AB241" s="145"/>
      <c r="AC241" s="152"/>
      <c r="AD241" s="15"/>
      <c r="AE241" s="15"/>
      <c r="AF241" s="15"/>
      <c r="AG241" s="15"/>
      <c r="AH241" s="102"/>
      <c r="AI241" s="15"/>
      <c r="AJ241" s="15"/>
      <c r="AK241" s="15" t="s">
        <v>44</v>
      </c>
      <c r="AL241" s="15" t="s">
        <v>34</v>
      </c>
      <c r="AM241" s="15" t="s">
        <v>52</v>
      </c>
      <c r="AN241" s="15" t="s">
        <v>49</v>
      </c>
    </row>
    <row r="242" spans="1:40" ht="25.5" customHeight="1" x14ac:dyDescent="0.25">
      <c r="A242" s="144">
        <v>230</v>
      </c>
      <c r="B242" s="42" t="s">
        <v>143</v>
      </c>
      <c r="C242" s="15" t="s">
        <v>142</v>
      </c>
      <c r="D242" s="17" t="s">
        <v>5</v>
      </c>
      <c r="E242" s="149">
        <v>44162</v>
      </c>
      <c r="F242" s="157" t="s">
        <v>105</v>
      </c>
      <c r="G242" s="148"/>
      <c r="H242" s="149">
        <v>44162</v>
      </c>
      <c r="I242" s="150">
        <f t="shared" si="3"/>
        <v>0</v>
      </c>
      <c r="J242" s="145" t="s">
        <v>57</v>
      </c>
      <c r="K242" s="97"/>
      <c r="L242" s="151"/>
      <c r="M242" s="151"/>
      <c r="N242" s="151"/>
      <c r="O242" s="151"/>
      <c r="P242" s="151"/>
      <c r="Q242" s="151"/>
      <c r="R242" s="151"/>
      <c r="S242" s="151"/>
      <c r="T242" s="151"/>
      <c r="U242" s="151"/>
      <c r="V242" s="151"/>
      <c r="W242" s="151"/>
      <c r="X242" s="145"/>
      <c r="Y242" s="145"/>
      <c r="Z242" s="145"/>
      <c r="AA242" s="145"/>
      <c r="AB242" s="145"/>
      <c r="AC242" s="152"/>
      <c r="AD242" s="15"/>
      <c r="AE242" s="15"/>
      <c r="AF242" s="15"/>
      <c r="AG242" s="15"/>
      <c r="AH242" s="102"/>
      <c r="AI242" s="15"/>
      <c r="AJ242" s="15"/>
      <c r="AK242" s="15" t="s">
        <v>44</v>
      </c>
      <c r="AL242" s="15" t="s">
        <v>35</v>
      </c>
      <c r="AM242" s="15" t="s">
        <v>52</v>
      </c>
      <c r="AN242" s="15" t="s">
        <v>49</v>
      </c>
    </row>
    <row r="243" spans="1:40" ht="25.5" customHeight="1" x14ac:dyDescent="0.25">
      <c r="A243" s="102">
        <v>231</v>
      </c>
      <c r="B243" s="42" t="s">
        <v>143</v>
      </c>
      <c r="C243" s="15" t="s">
        <v>142</v>
      </c>
      <c r="D243" s="17" t="s">
        <v>5</v>
      </c>
      <c r="E243" s="149">
        <v>44162</v>
      </c>
      <c r="F243" s="157" t="s">
        <v>105</v>
      </c>
      <c r="G243" s="148"/>
      <c r="H243" s="149">
        <v>44162</v>
      </c>
      <c r="I243" s="150">
        <f t="shared" si="3"/>
        <v>0</v>
      </c>
      <c r="J243" s="145" t="s">
        <v>57</v>
      </c>
      <c r="K243" s="97"/>
      <c r="L243" s="151"/>
      <c r="M243" s="151"/>
      <c r="N243" s="151"/>
      <c r="O243" s="151"/>
      <c r="P243" s="151"/>
      <c r="Q243" s="151"/>
      <c r="R243" s="151"/>
      <c r="S243" s="151"/>
      <c r="T243" s="151"/>
      <c r="U243" s="151"/>
      <c r="V243" s="151"/>
      <c r="W243" s="151"/>
      <c r="X243" s="145"/>
      <c r="Y243" s="145"/>
      <c r="Z243" s="145"/>
      <c r="AA243" s="145"/>
      <c r="AB243" s="145"/>
      <c r="AC243" s="152"/>
      <c r="AD243" s="15"/>
      <c r="AE243" s="15"/>
      <c r="AF243" s="15"/>
      <c r="AG243" s="15"/>
      <c r="AH243" s="102"/>
      <c r="AI243" s="15"/>
      <c r="AJ243" s="15"/>
      <c r="AK243" s="15" t="s">
        <v>44</v>
      </c>
      <c r="AL243" s="15" t="s">
        <v>35</v>
      </c>
      <c r="AM243" s="15" t="s">
        <v>52</v>
      </c>
      <c r="AN243" s="15" t="s">
        <v>49</v>
      </c>
    </row>
    <row r="244" spans="1:40" ht="25.5" customHeight="1" x14ac:dyDescent="0.25">
      <c r="A244" s="144">
        <v>232</v>
      </c>
      <c r="B244" s="42" t="s">
        <v>143</v>
      </c>
      <c r="C244" s="15" t="s">
        <v>142</v>
      </c>
      <c r="D244" s="17" t="s">
        <v>5</v>
      </c>
      <c r="E244" s="149">
        <v>44162</v>
      </c>
      <c r="F244" s="157" t="s">
        <v>105</v>
      </c>
      <c r="G244" s="148"/>
      <c r="H244" s="149">
        <v>44162</v>
      </c>
      <c r="I244" s="150">
        <f t="shared" si="3"/>
        <v>0</v>
      </c>
      <c r="J244" s="145" t="s">
        <v>57</v>
      </c>
      <c r="K244" s="97"/>
      <c r="L244" s="151"/>
      <c r="M244" s="151"/>
      <c r="N244" s="151"/>
      <c r="O244" s="151"/>
      <c r="P244" s="151"/>
      <c r="Q244" s="151"/>
      <c r="R244" s="151"/>
      <c r="S244" s="151"/>
      <c r="T244" s="151"/>
      <c r="U244" s="151"/>
      <c r="V244" s="151"/>
      <c r="W244" s="151"/>
      <c r="X244" s="145"/>
      <c r="Y244" s="145"/>
      <c r="Z244" s="145"/>
      <c r="AA244" s="145"/>
      <c r="AB244" s="145"/>
      <c r="AC244" s="152"/>
      <c r="AD244" s="15"/>
      <c r="AE244" s="15"/>
      <c r="AF244" s="15"/>
      <c r="AG244" s="15"/>
      <c r="AH244" s="102"/>
      <c r="AI244" s="15"/>
      <c r="AJ244" s="15"/>
      <c r="AK244" s="15" t="s">
        <v>44</v>
      </c>
      <c r="AL244" s="15" t="s">
        <v>35</v>
      </c>
      <c r="AM244" s="15" t="s">
        <v>52</v>
      </c>
      <c r="AN244" s="15" t="s">
        <v>49</v>
      </c>
    </row>
    <row r="245" spans="1:40" ht="25.5" customHeight="1" x14ac:dyDescent="0.25">
      <c r="A245" s="102">
        <v>233</v>
      </c>
      <c r="B245" s="42" t="s">
        <v>143</v>
      </c>
      <c r="C245" s="15" t="s">
        <v>142</v>
      </c>
      <c r="D245" s="17" t="s">
        <v>5</v>
      </c>
      <c r="E245" s="149">
        <v>44162</v>
      </c>
      <c r="F245" s="157" t="s">
        <v>105</v>
      </c>
      <c r="G245" s="148"/>
      <c r="H245" s="149">
        <v>44162</v>
      </c>
      <c r="I245" s="150">
        <f t="shared" si="3"/>
        <v>0</v>
      </c>
      <c r="J245" s="145" t="s">
        <v>57</v>
      </c>
      <c r="K245" s="97"/>
      <c r="L245" s="151"/>
      <c r="M245" s="151"/>
      <c r="N245" s="151"/>
      <c r="O245" s="151"/>
      <c r="P245" s="151"/>
      <c r="Q245" s="151"/>
      <c r="R245" s="151"/>
      <c r="S245" s="151"/>
      <c r="T245" s="151"/>
      <c r="U245" s="151"/>
      <c r="V245" s="151"/>
      <c r="W245" s="151"/>
      <c r="X245" s="145"/>
      <c r="Y245" s="145"/>
      <c r="Z245" s="145"/>
      <c r="AA245" s="145"/>
      <c r="AB245" s="145"/>
      <c r="AC245" s="152"/>
      <c r="AD245" s="15"/>
      <c r="AE245" s="15"/>
      <c r="AF245" s="15"/>
      <c r="AG245" s="15"/>
      <c r="AH245" s="102"/>
      <c r="AI245" s="15"/>
      <c r="AJ245" s="15"/>
      <c r="AK245" s="15" t="s">
        <v>44</v>
      </c>
      <c r="AL245" s="15" t="s">
        <v>34</v>
      </c>
      <c r="AM245" s="15" t="s">
        <v>52</v>
      </c>
      <c r="AN245" s="15" t="s">
        <v>49</v>
      </c>
    </row>
    <row r="246" spans="1:40" ht="25.5" customHeight="1" x14ac:dyDescent="0.25">
      <c r="A246" s="144">
        <v>234</v>
      </c>
      <c r="B246" s="42" t="s">
        <v>143</v>
      </c>
      <c r="C246" s="15" t="s">
        <v>8</v>
      </c>
      <c r="D246" s="17" t="s">
        <v>5</v>
      </c>
      <c r="E246" s="149">
        <v>44165</v>
      </c>
      <c r="F246" s="157" t="s">
        <v>62</v>
      </c>
      <c r="G246" s="148"/>
      <c r="H246" s="97"/>
      <c r="I246" s="150" t="str">
        <f t="shared" si="3"/>
        <v/>
      </c>
      <c r="J246" s="145" t="s">
        <v>56</v>
      </c>
      <c r="K246" s="27">
        <v>44172</v>
      </c>
      <c r="L246" s="151"/>
      <c r="M246" s="151"/>
      <c r="N246" s="151"/>
      <c r="O246" s="151"/>
      <c r="P246" s="151"/>
      <c r="Q246" s="151"/>
      <c r="R246" s="151"/>
      <c r="S246" s="151"/>
      <c r="T246" s="151"/>
      <c r="U246" s="151"/>
      <c r="V246" s="151"/>
      <c r="W246" s="151"/>
      <c r="X246" s="145"/>
      <c r="Y246" s="145"/>
      <c r="Z246" s="145"/>
      <c r="AA246" s="145"/>
      <c r="AB246" s="145"/>
      <c r="AC246" s="152"/>
      <c r="AD246" s="15"/>
      <c r="AE246" s="15"/>
      <c r="AF246" s="15"/>
      <c r="AG246" s="15"/>
      <c r="AH246" s="102"/>
      <c r="AI246" s="15"/>
      <c r="AJ246" s="15"/>
      <c r="AK246" s="15" t="s">
        <v>44</v>
      </c>
      <c r="AL246" s="15" t="s">
        <v>34</v>
      </c>
      <c r="AM246" s="15" t="s">
        <v>52</v>
      </c>
      <c r="AN246" s="15" t="s">
        <v>49</v>
      </c>
    </row>
    <row r="247" spans="1:40" ht="25.5" customHeight="1" x14ac:dyDescent="0.25">
      <c r="A247" s="102">
        <v>235</v>
      </c>
      <c r="B247" s="42">
        <v>2026005</v>
      </c>
      <c r="C247" s="15" t="s">
        <v>8</v>
      </c>
      <c r="D247" s="17" t="s">
        <v>6</v>
      </c>
      <c r="E247" s="149">
        <v>44165</v>
      </c>
      <c r="F247" s="157" t="s">
        <v>87</v>
      </c>
      <c r="G247" s="148"/>
      <c r="H247" s="149"/>
      <c r="I247" s="150" t="str">
        <f t="shared" si="3"/>
        <v/>
      </c>
      <c r="J247" s="145" t="s">
        <v>56</v>
      </c>
      <c r="K247" s="27">
        <v>44172</v>
      </c>
      <c r="L247" s="151"/>
      <c r="M247" s="151"/>
      <c r="N247" s="151"/>
      <c r="O247" s="151"/>
      <c r="P247" s="151"/>
      <c r="Q247" s="151"/>
      <c r="R247" s="151"/>
      <c r="S247" s="151"/>
      <c r="T247" s="151"/>
      <c r="U247" s="151"/>
      <c r="V247" s="151"/>
      <c r="W247" s="151"/>
      <c r="X247" s="145"/>
      <c r="Y247" s="145"/>
      <c r="Z247" s="145"/>
      <c r="AA247" s="145"/>
      <c r="AB247" s="145"/>
      <c r="AC247" s="152"/>
      <c r="AD247" s="15"/>
      <c r="AE247" s="15"/>
      <c r="AF247" s="15"/>
      <c r="AG247" s="15"/>
      <c r="AH247" s="102"/>
      <c r="AI247" s="15"/>
      <c r="AJ247" s="15"/>
      <c r="AK247" s="15" t="s">
        <v>40</v>
      </c>
      <c r="AL247" s="15" t="s">
        <v>34</v>
      </c>
      <c r="AM247" s="15" t="s">
        <v>53</v>
      </c>
      <c r="AN247" s="15" t="s">
        <v>49</v>
      </c>
    </row>
    <row r="248" spans="1:40" ht="25.5" customHeight="1" x14ac:dyDescent="0.25">
      <c r="A248" s="144">
        <v>236</v>
      </c>
      <c r="B248" s="42" t="s">
        <v>143</v>
      </c>
      <c r="C248" s="15" t="s">
        <v>142</v>
      </c>
      <c r="D248" s="17" t="s">
        <v>5</v>
      </c>
      <c r="E248" s="149">
        <v>44165</v>
      </c>
      <c r="F248" s="157" t="s">
        <v>105</v>
      </c>
      <c r="G248" s="148"/>
      <c r="H248" s="149">
        <v>44165</v>
      </c>
      <c r="I248" s="150">
        <f t="shared" si="3"/>
        <v>0</v>
      </c>
      <c r="J248" s="145" t="s">
        <v>57</v>
      </c>
      <c r="K248" s="97"/>
      <c r="L248" s="151"/>
      <c r="M248" s="151"/>
      <c r="N248" s="151"/>
      <c r="O248" s="151"/>
      <c r="P248" s="151"/>
      <c r="Q248" s="151"/>
      <c r="R248" s="151"/>
      <c r="S248" s="151"/>
      <c r="T248" s="151"/>
      <c r="U248" s="151"/>
      <c r="V248" s="151"/>
      <c r="W248" s="151"/>
      <c r="X248" s="145"/>
      <c r="Y248" s="145"/>
      <c r="Z248" s="145"/>
      <c r="AA248" s="145"/>
      <c r="AB248" s="145"/>
      <c r="AC248" s="152"/>
      <c r="AD248" s="15"/>
      <c r="AE248" s="15"/>
      <c r="AF248" s="15"/>
      <c r="AG248" s="15"/>
      <c r="AH248" s="102"/>
      <c r="AI248" s="15"/>
      <c r="AJ248" s="15"/>
      <c r="AK248" s="15" t="s">
        <v>44</v>
      </c>
      <c r="AL248" s="15" t="s">
        <v>34</v>
      </c>
      <c r="AM248" s="15" t="s">
        <v>52</v>
      </c>
      <c r="AN248" s="15" t="s">
        <v>49</v>
      </c>
    </row>
    <row r="249" spans="1:40" ht="25.5" customHeight="1" x14ac:dyDescent="0.25">
      <c r="A249" s="102">
        <v>237</v>
      </c>
      <c r="B249" s="42" t="s">
        <v>143</v>
      </c>
      <c r="C249" s="15" t="s">
        <v>8</v>
      </c>
      <c r="D249" s="17" t="s">
        <v>6</v>
      </c>
      <c r="E249" s="149">
        <v>44165</v>
      </c>
      <c r="F249" s="157" t="s">
        <v>87</v>
      </c>
      <c r="G249" s="148"/>
      <c r="H249" s="149"/>
      <c r="I249" s="150" t="str">
        <f t="shared" si="3"/>
        <v/>
      </c>
      <c r="J249" s="145" t="s">
        <v>56</v>
      </c>
      <c r="K249" s="27">
        <v>44172</v>
      </c>
      <c r="L249" s="151"/>
      <c r="M249" s="151"/>
      <c r="N249" s="151"/>
      <c r="O249" s="151"/>
      <c r="P249" s="151"/>
      <c r="Q249" s="151"/>
      <c r="R249" s="151"/>
      <c r="S249" s="151"/>
      <c r="T249" s="151"/>
      <c r="U249" s="151"/>
      <c r="V249" s="151"/>
      <c r="W249" s="151"/>
      <c r="X249" s="145"/>
      <c r="Y249" s="145"/>
      <c r="Z249" s="145"/>
      <c r="AA249" s="145"/>
      <c r="AB249" s="145"/>
      <c r="AC249" s="152"/>
      <c r="AD249" s="15"/>
      <c r="AE249" s="15"/>
      <c r="AF249" s="15"/>
      <c r="AG249" s="15"/>
      <c r="AH249" s="102"/>
      <c r="AI249" s="15"/>
      <c r="AJ249" s="15"/>
      <c r="AK249" s="15" t="s">
        <v>39</v>
      </c>
      <c r="AL249" s="15" t="s">
        <v>34</v>
      </c>
      <c r="AM249" s="15" t="s">
        <v>53</v>
      </c>
      <c r="AN249" s="15" t="s">
        <v>49</v>
      </c>
    </row>
    <row r="250" spans="1:40" ht="25.5" customHeight="1" x14ac:dyDescent="0.25">
      <c r="A250" s="144">
        <v>238</v>
      </c>
      <c r="B250" s="42" t="s">
        <v>143</v>
      </c>
      <c r="C250" s="15" t="s">
        <v>8</v>
      </c>
      <c r="D250" s="17" t="s">
        <v>5</v>
      </c>
      <c r="E250" s="149">
        <v>44165</v>
      </c>
      <c r="F250" s="157" t="s">
        <v>62</v>
      </c>
      <c r="G250" s="148"/>
      <c r="H250" s="149"/>
      <c r="I250" s="150" t="str">
        <f t="shared" si="3"/>
        <v/>
      </c>
      <c r="J250" s="145" t="s">
        <v>56</v>
      </c>
      <c r="K250" s="27">
        <v>44172</v>
      </c>
      <c r="L250" s="151"/>
      <c r="M250" s="151"/>
      <c r="N250" s="151"/>
      <c r="O250" s="151"/>
      <c r="P250" s="151"/>
      <c r="Q250" s="151"/>
      <c r="R250" s="151"/>
      <c r="S250" s="151"/>
      <c r="T250" s="151"/>
      <c r="U250" s="151"/>
      <c r="V250" s="151"/>
      <c r="W250" s="151"/>
      <c r="X250" s="145"/>
      <c r="Y250" s="145"/>
      <c r="Z250" s="145"/>
      <c r="AA250" s="145"/>
      <c r="AB250" s="145"/>
      <c r="AC250" s="152"/>
      <c r="AD250" s="15"/>
      <c r="AE250" s="15"/>
      <c r="AF250" s="15"/>
      <c r="AG250" s="15"/>
      <c r="AH250" s="102"/>
      <c r="AI250" s="15"/>
      <c r="AJ250" s="15"/>
      <c r="AK250" s="15" t="s">
        <v>44</v>
      </c>
      <c r="AL250" s="15" t="s">
        <v>34</v>
      </c>
      <c r="AM250" s="15" t="s">
        <v>52</v>
      </c>
      <c r="AN250" s="15" t="s">
        <v>49</v>
      </c>
    </row>
    <row r="251" spans="1:40" ht="25.5" customHeight="1" x14ac:dyDescent="0.25">
      <c r="A251" s="102">
        <v>239</v>
      </c>
      <c r="B251" s="42" t="s">
        <v>143</v>
      </c>
      <c r="C251" s="15" t="s">
        <v>142</v>
      </c>
      <c r="D251" s="17" t="s">
        <v>5</v>
      </c>
      <c r="E251" s="149">
        <v>44165</v>
      </c>
      <c r="F251" s="157" t="s">
        <v>105</v>
      </c>
      <c r="G251" s="148"/>
      <c r="H251" s="149">
        <v>44165</v>
      </c>
      <c r="I251" s="150">
        <f t="shared" si="3"/>
        <v>0</v>
      </c>
      <c r="J251" s="145" t="s">
        <v>57</v>
      </c>
      <c r="K251" s="97"/>
      <c r="L251" s="151"/>
      <c r="M251" s="151"/>
      <c r="N251" s="151"/>
      <c r="O251" s="151"/>
      <c r="P251" s="151"/>
      <c r="Q251" s="151"/>
      <c r="R251" s="151"/>
      <c r="S251" s="151"/>
      <c r="T251" s="151"/>
      <c r="U251" s="151"/>
      <c r="V251" s="151"/>
      <c r="W251" s="151"/>
      <c r="X251" s="145"/>
      <c r="Y251" s="145"/>
      <c r="Z251" s="145"/>
      <c r="AA251" s="145"/>
      <c r="AB251" s="145"/>
      <c r="AC251" s="152"/>
      <c r="AD251" s="15"/>
      <c r="AE251" s="15"/>
      <c r="AF251" s="15"/>
      <c r="AG251" s="15"/>
      <c r="AH251" s="102"/>
      <c r="AI251" s="15"/>
      <c r="AJ251" s="15"/>
      <c r="AK251" s="15" t="s">
        <v>44</v>
      </c>
      <c r="AL251" s="15" t="s">
        <v>34</v>
      </c>
      <c r="AM251" s="15" t="s">
        <v>52</v>
      </c>
      <c r="AN251" s="15" t="s">
        <v>49</v>
      </c>
    </row>
    <row r="252" spans="1:40" ht="25.5" customHeight="1" x14ac:dyDescent="0.25">
      <c r="A252" s="144">
        <v>240</v>
      </c>
      <c r="B252" s="42" t="s">
        <v>143</v>
      </c>
      <c r="C252" s="15" t="s">
        <v>142</v>
      </c>
      <c r="D252" s="17" t="s">
        <v>5</v>
      </c>
      <c r="E252" s="149">
        <v>44165</v>
      </c>
      <c r="F252" s="157" t="s">
        <v>105</v>
      </c>
      <c r="G252" s="148"/>
      <c r="H252" s="149">
        <v>44165</v>
      </c>
      <c r="I252" s="150">
        <f t="shared" si="3"/>
        <v>0</v>
      </c>
      <c r="J252" s="145" t="s">
        <v>57</v>
      </c>
      <c r="K252" s="97"/>
      <c r="L252" s="151"/>
      <c r="M252" s="151"/>
      <c r="N252" s="151"/>
      <c r="O252" s="151"/>
      <c r="P252" s="151"/>
      <c r="Q252" s="151"/>
      <c r="R252" s="151"/>
      <c r="S252" s="151"/>
      <c r="T252" s="151"/>
      <c r="U252" s="151"/>
      <c r="V252" s="151"/>
      <c r="W252" s="151"/>
      <c r="X252" s="145"/>
      <c r="Y252" s="145"/>
      <c r="Z252" s="145"/>
      <c r="AA252" s="145"/>
      <c r="AB252" s="145"/>
      <c r="AC252" s="152"/>
      <c r="AD252" s="15"/>
      <c r="AE252" s="15"/>
      <c r="AF252" s="15"/>
      <c r="AG252" s="15"/>
      <c r="AH252" s="102"/>
      <c r="AI252" s="15"/>
      <c r="AJ252" s="15"/>
      <c r="AK252" s="15" t="s">
        <v>44</v>
      </c>
      <c r="AL252" s="15" t="s">
        <v>34</v>
      </c>
      <c r="AM252" s="15" t="s">
        <v>52</v>
      </c>
      <c r="AN252" s="15" t="s">
        <v>49</v>
      </c>
    </row>
    <row r="253" spans="1:40" ht="25.5" customHeight="1" x14ac:dyDescent="0.25">
      <c r="A253" s="102">
        <v>241</v>
      </c>
      <c r="B253" s="42" t="s">
        <v>143</v>
      </c>
      <c r="C253" s="15" t="s">
        <v>142</v>
      </c>
      <c r="D253" s="17" t="s">
        <v>6</v>
      </c>
      <c r="E253" s="149">
        <v>44165</v>
      </c>
      <c r="F253" s="157" t="s">
        <v>86</v>
      </c>
      <c r="G253" s="148"/>
      <c r="H253" s="149">
        <v>44166</v>
      </c>
      <c r="I253" s="150">
        <f t="shared" si="3"/>
        <v>1</v>
      </c>
      <c r="J253" s="145" t="s">
        <v>57</v>
      </c>
      <c r="K253" s="97"/>
      <c r="L253" s="151"/>
      <c r="M253" s="151"/>
      <c r="N253" s="151"/>
      <c r="O253" s="151"/>
      <c r="P253" s="151"/>
      <c r="Q253" s="151"/>
      <c r="R253" s="151"/>
      <c r="S253" s="151"/>
      <c r="T253" s="151"/>
      <c r="U253" s="151"/>
      <c r="V253" s="151"/>
      <c r="W253" s="151"/>
      <c r="X253" s="145"/>
      <c r="Y253" s="145"/>
      <c r="Z253" s="145"/>
      <c r="AA253" s="145"/>
      <c r="AB253" s="145"/>
      <c r="AC253" s="152"/>
      <c r="AD253" s="15"/>
      <c r="AE253" s="15"/>
      <c r="AF253" s="15"/>
      <c r="AG253" s="15"/>
      <c r="AH253" s="102"/>
      <c r="AI253" s="15"/>
      <c r="AJ253" s="15"/>
      <c r="AK253" s="15" t="s">
        <v>39</v>
      </c>
      <c r="AL253" s="15" t="s">
        <v>34</v>
      </c>
      <c r="AM253" s="15" t="s">
        <v>52</v>
      </c>
      <c r="AN253" s="15" t="s">
        <v>51</v>
      </c>
    </row>
    <row r="254" spans="1:40" ht="25.5" customHeight="1" x14ac:dyDescent="0.25">
      <c r="A254" s="144">
        <v>242</v>
      </c>
      <c r="B254" s="42" t="s">
        <v>143</v>
      </c>
      <c r="C254" s="15" t="s">
        <v>142</v>
      </c>
      <c r="D254" s="17" t="s">
        <v>5</v>
      </c>
      <c r="E254" s="149">
        <v>44165</v>
      </c>
      <c r="F254" s="157" t="s">
        <v>105</v>
      </c>
      <c r="G254" s="148"/>
      <c r="H254" s="149">
        <v>44165</v>
      </c>
      <c r="I254" s="150">
        <f t="shared" si="3"/>
        <v>0</v>
      </c>
      <c r="J254" s="145" t="s">
        <v>57</v>
      </c>
      <c r="K254" s="97"/>
      <c r="L254" s="151"/>
      <c r="M254" s="151"/>
      <c r="N254" s="151"/>
      <c r="O254" s="151"/>
      <c r="P254" s="151"/>
      <c r="Q254" s="151"/>
      <c r="R254" s="151"/>
      <c r="S254" s="151"/>
      <c r="T254" s="151"/>
      <c r="U254" s="151"/>
      <c r="V254" s="151"/>
      <c r="W254" s="151"/>
      <c r="X254" s="145"/>
      <c r="Y254" s="145"/>
      <c r="Z254" s="145"/>
      <c r="AA254" s="145"/>
      <c r="AB254" s="145"/>
      <c r="AC254" s="152"/>
      <c r="AD254" s="15"/>
      <c r="AE254" s="15"/>
      <c r="AF254" s="15"/>
      <c r="AG254" s="15"/>
      <c r="AH254" s="102"/>
      <c r="AI254" s="15"/>
      <c r="AJ254" s="15"/>
      <c r="AK254" s="15" t="s">
        <v>44</v>
      </c>
      <c r="AL254" s="15" t="s">
        <v>34</v>
      </c>
      <c r="AM254" s="15" t="s">
        <v>52</v>
      </c>
      <c r="AN254" s="15" t="s">
        <v>49</v>
      </c>
    </row>
    <row r="255" spans="1:40" ht="25.5" customHeight="1" x14ac:dyDescent="0.25">
      <c r="A255" s="102">
        <v>243</v>
      </c>
      <c r="B255" s="42" t="s">
        <v>143</v>
      </c>
      <c r="C255" s="15" t="s">
        <v>142</v>
      </c>
      <c r="D255" s="17" t="s">
        <v>5</v>
      </c>
      <c r="E255" s="149">
        <v>44165</v>
      </c>
      <c r="F255" s="157" t="s">
        <v>105</v>
      </c>
      <c r="G255" s="148"/>
      <c r="H255" s="149">
        <v>44165</v>
      </c>
      <c r="I255" s="150">
        <f t="shared" si="3"/>
        <v>0</v>
      </c>
      <c r="J255" s="145" t="s">
        <v>57</v>
      </c>
      <c r="K255" s="97"/>
      <c r="L255" s="151"/>
      <c r="M255" s="151"/>
      <c r="N255" s="151"/>
      <c r="O255" s="151"/>
      <c r="P255" s="151"/>
      <c r="Q255" s="151"/>
      <c r="R255" s="151"/>
      <c r="S255" s="151"/>
      <c r="T255" s="151"/>
      <c r="U255" s="151"/>
      <c r="V255" s="151"/>
      <c r="W255" s="151"/>
      <c r="X255" s="145"/>
      <c r="Y255" s="145"/>
      <c r="Z255" s="145"/>
      <c r="AA255" s="145"/>
      <c r="AB255" s="145"/>
      <c r="AC255" s="152"/>
      <c r="AD255" s="15"/>
      <c r="AE255" s="15"/>
      <c r="AF255" s="15"/>
      <c r="AG255" s="15"/>
      <c r="AH255" s="102"/>
      <c r="AI255" s="15"/>
      <c r="AJ255" s="15"/>
      <c r="AK255" s="15" t="s">
        <v>44</v>
      </c>
      <c r="AL255" s="15" t="s">
        <v>34</v>
      </c>
      <c r="AM255" s="15" t="s">
        <v>52</v>
      </c>
      <c r="AN255" s="15" t="s">
        <v>49</v>
      </c>
    </row>
    <row r="256" spans="1:40" ht="25.5" customHeight="1" x14ac:dyDescent="0.25">
      <c r="A256" s="144">
        <v>244</v>
      </c>
      <c r="B256" s="42" t="s">
        <v>143</v>
      </c>
      <c r="C256" s="15" t="s">
        <v>142</v>
      </c>
      <c r="D256" s="17" t="s">
        <v>5</v>
      </c>
      <c r="E256" s="149">
        <v>44165</v>
      </c>
      <c r="F256" s="157" t="s">
        <v>105</v>
      </c>
      <c r="G256" s="148"/>
      <c r="H256" s="149">
        <v>44165</v>
      </c>
      <c r="I256" s="150">
        <f t="shared" si="3"/>
        <v>0</v>
      </c>
      <c r="J256" s="145" t="s">
        <v>57</v>
      </c>
      <c r="K256" s="97"/>
      <c r="L256" s="151"/>
      <c r="M256" s="151"/>
      <c r="N256" s="151"/>
      <c r="O256" s="151"/>
      <c r="P256" s="151"/>
      <c r="Q256" s="151"/>
      <c r="R256" s="151"/>
      <c r="S256" s="151"/>
      <c r="T256" s="151"/>
      <c r="U256" s="151"/>
      <c r="V256" s="151"/>
      <c r="W256" s="151"/>
      <c r="X256" s="145"/>
      <c r="Y256" s="145"/>
      <c r="Z256" s="145"/>
      <c r="AA256" s="145"/>
      <c r="AB256" s="145"/>
      <c r="AC256" s="152"/>
      <c r="AD256" s="15"/>
      <c r="AE256" s="15"/>
      <c r="AF256" s="15"/>
      <c r="AG256" s="15"/>
      <c r="AH256" s="102"/>
      <c r="AI256" s="15"/>
      <c r="AJ256" s="15"/>
      <c r="AK256" s="15" t="s">
        <v>44</v>
      </c>
      <c r="AL256" s="15" t="s">
        <v>35</v>
      </c>
      <c r="AM256" s="15" t="s">
        <v>52</v>
      </c>
      <c r="AN256" s="15" t="s">
        <v>49</v>
      </c>
    </row>
    <row r="257" spans="1:40" ht="25.5" customHeight="1" x14ac:dyDescent="0.25">
      <c r="A257" s="102">
        <v>245</v>
      </c>
      <c r="B257" s="42" t="s">
        <v>143</v>
      </c>
      <c r="C257" s="15" t="s">
        <v>142</v>
      </c>
      <c r="D257" s="17" t="s">
        <v>5</v>
      </c>
      <c r="E257" s="149">
        <v>44165</v>
      </c>
      <c r="F257" s="157" t="s">
        <v>105</v>
      </c>
      <c r="G257" s="148"/>
      <c r="H257" s="149">
        <v>44165</v>
      </c>
      <c r="I257" s="150">
        <f t="shared" si="3"/>
        <v>0</v>
      </c>
      <c r="J257" s="145" t="s">
        <v>57</v>
      </c>
      <c r="K257" s="97"/>
      <c r="L257" s="151"/>
      <c r="M257" s="151"/>
      <c r="N257" s="151"/>
      <c r="O257" s="151"/>
      <c r="P257" s="151"/>
      <c r="Q257" s="151"/>
      <c r="R257" s="151"/>
      <c r="S257" s="151"/>
      <c r="T257" s="151"/>
      <c r="U257" s="151"/>
      <c r="V257" s="151"/>
      <c r="W257" s="151"/>
      <c r="X257" s="145"/>
      <c r="Y257" s="145"/>
      <c r="Z257" s="145"/>
      <c r="AA257" s="145"/>
      <c r="AB257" s="145"/>
      <c r="AC257" s="152"/>
      <c r="AD257" s="15"/>
      <c r="AE257" s="15"/>
      <c r="AF257" s="15"/>
      <c r="AG257" s="15"/>
      <c r="AH257" s="102"/>
      <c r="AI257" s="15"/>
      <c r="AJ257" s="15"/>
      <c r="AK257" s="15" t="s">
        <v>44</v>
      </c>
      <c r="AL257" s="15" t="s">
        <v>35</v>
      </c>
      <c r="AM257" s="15" t="s">
        <v>52</v>
      </c>
      <c r="AN257" s="15" t="s">
        <v>49</v>
      </c>
    </row>
    <row r="258" spans="1:40" ht="25.5" customHeight="1" x14ac:dyDescent="0.25">
      <c r="A258" s="144">
        <v>246</v>
      </c>
      <c r="B258" s="42" t="s">
        <v>143</v>
      </c>
      <c r="C258" s="15" t="s">
        <v>142</v>
      </c>
      <c r="D258" s="17" t="s">
        <v>5</v>
      </c>
      <c r="E258" s="149">
        <v>44165</v>
      </c>
      <c r="F258" s="157" t="s">
        <v>105</v>
      </c>
      <c r="G258" s="148"/>
      <c r="H258" s="149">
        <v>44165</v>
      </c>
      <c r="I258" s="150">
        <f t="shared" si="3"/>
        <v>0</v>
      </c>
      <c r="J258" s="145" t="s">
        <v>57</v>
      </c>
      <c r="K258" s="97"/>
      <c r="L258" s="151"/>
      <c r="M258" s="151"/>
      <c r="N258" s="151"/>
      <c r="O258" s="151"/>
      <c r="P258" s="151"/>
      <c r="Q258" s="151"/>
      <c r="R258" s="151"/>
      <c r="S258" s="151"/>
      <c r="T258" s="151"/>
      <c r="U258" s="151"/>
      <c r="V258" s="151"/>
      <c r="W258" s="151"/>
      <c r="X258" s="145"/>
      <c r="Y258" s="145"/>
      <c r="Z258" s="145"/>
      <c r="AA258" s="145"/>
      <c r="AB258" s="145"/>
      <c r="AC258" s="152"/>
      <c r="AD258" s="15"/>
      <c r="AE258" s="15"/>
      <c r="AF258" s="15"/>
      <c r="AG258" s="15"/>
      <c r="AH258" s="102"/>
      <c r="AI258" s="15"/>
      <c r="AJ258" s="15"/>
      <c r="AK258" s="15" t="s">
        <v>44</v>
      </c>
      <c r="AL258" s="15" t="s">
        <v>35</v>
      </c>
      <c r="AM258" s="15" t="s">
        <v>52</v>
      </c>
      <c r="AN258" s="15" t="s">
        <v>49</v>
      </c>
    </row>
    <row r="259" spans="1:40" ht="25.5" customHeight="1" x14ac:dyDescent="0.25">
      <c r="A259" s="102">
        <v>247</v>
      </c>
      <c r="B259" s="42" t="s">
        <v>143</v>
      </c>
      <c r="C259" s="15" t="s">
        <v>142</v>
      </c>
      <c r="D259" s="17" t="s">
        <v>5</v>
      </c>
      <c r="E259" s="149">
        <v>44165</v>
      </c>
      <c r="F259" s="157" t="s">
        <v>105</v>
      </c>
      <c r="G259" s="148"/>
      <c r="H259" s="149">
        <v>44165</v>
      </c>
      <c r="I259" s="150">
        <f t="shared" si="3"/>
        <v>0</v>
      </c>
      <c r="J259" s="145" t="s">
        <v>57</v>
      </c>
      <c r="K259" s="97"/>
      <c r="L259" s="151"/>
      <c r="M259" s="151"/>
      <c r="N259" s="151"/>
      <c r="O259" s="151"/>
      <c r="P259" s="151"/>
      <c r="Q259" s="151"/>
      <c r="R259" s="151"/>
      <c r="S259" s="151"/>
      <c r="T259" s="151"/>
      <c r="U259" s="151"/>
      <c r="V259" s="151"/>
      <c r="W259" s="151"/>
      <c r="X259" s="145"/>
      <c r="Y259" s="145"/>
      <c r="Z259" s="145"/>
      <c r="AA259" s="145"/>
      <c r="AB259" s="145"/>
      <c r="AC259" s="152"/>
      <c r="AD259" s="15"/>
      <c r="AE259" s="15"/>
      <c r="AF259" s="15"/>
      <c r="AG259" s="15"/>
      <c r="AH259" s="102"/>
      <c r="AI259" s="15"/>
      <c r="AJ259" s="15"/>
      <c r="AK259" s="15" t="s">
        <v>44</v>
      </c>
      <c r="AL259" s="15" t="s">
        <v>35</v>
      </c>
      <c r="AM259" s="15" t="s">
        <v>52</v>
      </c>
      <c r="AN259" s="15" t="s">
        <v>49</v>
      </c>
    </row>
    <row r="260" spans="1:40" ht="25.5" customHeight="1" x14ac:dyDescent="0.25">
      <c r="A260" s="144">
        <v>248</v>
      </c>
      <c r="B260" s="42" t="s">
        <v>143</v>
      </c>
      <c r="C260" s="15" t="s">
        <v>142</v>
      </c>
      <c r="D260" s="17" t="s">
        <v>5</v>
      </c>
      <c r="E260" s="149">
        <v>44165</v>
      </c>
      <c r="F260" s="157" t="s">
        <v>105</v>
      </c>
      <c r="G260" s="148"/>
      <c r="H260" s="149">
        <v>44165</v>
      </c>
      <c r="I260" s="150">
        <f t="shared" si="3"/>
        <v>0</v>
      </c>
      <c r="J260" s="145" t="s">
        <v>57</v>
      </c>
      <c r="K260" s="97"/>
      <c r="L260" s="151"/>
      <c r="M260" s="151"/>
      <c r="N260" s="151"/>
      <c r="O260" s="151"/>
      <c r="P260" s="151"/>
      <c r="Q260" s="151"/>
      <c r="R260" s="151"/>
      <c r="S260" s="151"/>
      <c r="T260" s="151"/>
      <c r="U260" s="151"/>
      <c r="V260" s="151"/>
      <c r="W260" s="151"/>
      <c r="X260" s="145"/>
      <c r="Y260" s="145"/>
      <c r="Z260" s="145"/>
      <c r="AA260" s="145"/>
      <c r="AB260" s="145"/>
      <c r="AC260" s="152"/>
      <c r="AD260" s="15"/>
      <c r="AE260" s="15"/>
      <c r="AF260" s="15"/>
      <c r="AG260" s="15"/>
      <c r="AH260" s="102"/>
      <c r="AI260" s="15"/>
      <c r="AJ260" s="15"/>
      <c r="AK260" s="15" t="s">
        <v>44</v>
      </c>
      <c r="AL260" s="15" t="s">
        <v>32</v>
      </c>
      <c r="AM260" s="15" t="s">
        <v>52</v>
      </c>
      <c r="AN260" s="15" t="s">
        <v>49</v>
      </c>
    </row>
    <row r="261" spans="1:40" ht="25.5" customHeight="1" x14ac:dyDescent="0.25">
      <c r="A261" s="102">
        <v>249</v>
      </c>
      <c r="B261" s="42" t="s">
        <v>143</v>
      </c>
      <c r="C261" s="15" t="s">
        <v>142</v>
      </c>
      <c r="D261" s="17" t="s">
        <v>5</v>
      </c>
      <c r="E261" s="149">
        <v>44165</v>
      </c>
      <c r="F261" s="157" t="s">
        <v>105</v>
      </c>
      <c r="G261" s="148"/>
      <c r="H261" s="149">
        <v>44165</v>
      </c>
      <c r="I261" s="150">
        <f t="shared" si="3"/>
        <v>0</v>
      </c>
      <c r="J261" s="145" t="s">
        <v>57</v>
      </c>
      <c r="K261" s="97"/>
      <c r="L261" s="151"/>
      <c r="M261" s="151"/>
      <c r="N261" s="151"/>
      <c r="O261" s="151"/>
      <c r="P261" s="151"/>
      <c r="Q261" s="151"/>
      <c r="R261" s="151"/>
      <c r="S261" s="151"/>
      <c r="T261" s="151"/>
      <c r="U261" s="151"/>
      <c r="V261" s="151"/>
      <c r="W261" s="151"/>
      <c r="X261" s="145"/>
      <c r="Y261" s="145"/>
      <c r="Z261" s="145"/>
      <c r="AA261" s="145"/>
      <c r="AB261" s="145"/>
      <c r="AC261" s="152"/>
      <c r="AD261" s="15"/>
      <c r="AE261" s="15"/>
      <c r="AF261" s="15"/>
      <c r="AG261" s="15"/>
      <c r="AH261" s="102"/>
      <c r="AI261" s="15"/>
      <c r="AJ261" s="15"/>
      <c r="AK261" s="15" t="s">
        <v>44</v>
      </c>
      <c r="AL261" s="15" t="s">
        <v>32</v>
      </c>
      <c r="AM261" s="15" t="s">
        <v>52</v>
      </c>
      <c r="AN261" s="15" t="s">
        <v>49</v>
      </c>
    </row>
    <row r="262" spans="1:40" ht="25.5" customHeight="1" x14ac:dyDescent="0.25">
      <c r="A262" s="144">
        <v>250</v>
      </c>
      <c r="B262" s="42" t="s">
        <v>143</v>
      </c>
      <c r="C262" s="15" t="s">
        <v>142</v>
      </c>
      <c r="D262" s="17" t="s">
        <v>5</v>
      </c>
      <c r="E262" s="149">
        <v>44165</v>
      </c>
      <c r="F262" s="157" t="s">
        <v>105</v>
      </c>
      <c r="G262" s="148"/>
      <c r="H262" s="149">
        <v>44165</v>
      </c>
      <c r="I262" s="150">
        <f t="shared" si="3"/>
        <v>0</v>
      </c>
      <c r="J262" s="145" t="s">
        <v>57</v>
      </c>
      <c r="K262" s="97"/>
      <c r="L262" s="151"/>
      <c r="M262" s="151"/>
      <c r="N262" s="151"/>
      <c r="O262" s="151"/>
      <c r="P262" s="151"/>
      <c r="Q262" s="151"/>
      <c r="R262" s="151"/>
      <c r="S262" s="151"/>
      <c r="T262" s="151"/>
      <c r="U262" s="151"/>
      <c r="V262" s="151"/>
      <c r="W262" s="151"/>
      <c r="X262" s="145"/>
      <c r="Y262" s="145"/>
      <c r="Z262" s="145"/>
      <c r="AA262" s="145"/>
      <c r="AB262" s="145"/>
      <c r="AC262" s="152"/>
      <c r="AD262" s="15"/>
      <c r="AE262" s="15"/>
      <c r="AF262" s="15"/>
      <c r="AG262" s="15"/>
      <c r="AH262" s="102"/>
      <c r="AI262" s="15"/>
      <c r="AJ262" s="15"/>
      <c r="AK262" s="15" t="s">
        <v>44</v>
      </c>
      <c r="AL262" s="15" t="s">
        <v>32</v>
      </c>
      <c r="AM262" s="15" t="s">
        <v>52</v>
      </c>
      <c r="AN262" s="15" t="s">
        <v>49</v>
      </c>
    </row>
    <row r="263" spans="1:40" ht="25.5" customHeight="1" x14ac:dyDescent="0.25">
      <c r="A263" s="102">
        <v>251</v>
      </c>
      <c r="B263" s="42" t="s">
        <v>143</v>
      </c>
      <c r="C263" s="15" t="s">
        <v>142</v>
      </c>
      <c r="D263" s="17" t="s">
        <v>5</v>
      </c>
      <c r="E263" s="149">
        <v>44165</v>
      </c>
      <c r="F263" s="157" t="s">
        <v>105</v>
      </c>
      <c r="G263" s="148"/>
      <c r="H263" s="149">
        <v>44165</v>
      </c>
      <c r="I263" s="150">
        <f t="shared" si="3"/>
        <v>0</v>
      </c>
      <c r="J263" s="145" t="s">
        <v>57</v>
      </c>
      <c r="K263" s="97"/>
      <c r="L263" s="151"/>
      <c r="M263" s="151"/>
      <c r="N263" s="151"/>
      <c r="O263" s="151"/>
      <c r="P263" s="151"/>
      <c r="Q263" s="151"/>
      <c r="R263" s="151"/>
      <c r="S263" s="151"/>
      <c r="T263" s="151"/>
      <c r="U263" s="151"/>
      <c r="V263" s="151"/>
      <c r="W263" s="151"/>
      <c r="X263" s="145"/>
      <c r="Y263" s="145"/>
      <c r="Z263" s="145"/>
      <c r="AA263" s="145"/>
      <c r="AB263" s="145"/>
      <c r="AC263" s="152"/>
      <c r="AD263" s="15"/>
      <c r="AE263" s="15"/>
      <c r="AF263" s="15"/>
      <c r="AG263" s="15"/>
      <c r="AH263" s="102"/>
      <c r="AI263" s="15"/>
      <c r="AJ263" s="15"/>
      <c r="AK263" s="15" t="s">
        <v>44</v>
      </c>
      <c r="AL263" s="15" t="s">
        <v>32</v>
      </c>
      <c r="AM263" s="15" t="s">
        <v>52</v>
      </c>
      <c r="AN263" s="15" t="s">
        <v>49</v>
      </c>
    </row>
    <row r="264" spans="1:40" ht="25.5" customHeight="1" x14ac:dyDescent="0.25">
      <c r="A264" s="144">
        <v>252</v>
      </c>
      <c r="B264" s="42" t="s">
        <v>143</v>
      </c>
      <c r="C264" s="15" t="s">
        <v>142</v>
      </c>
      <c r="D264" s="17" t="s">
        <v>5</v>
      </c>
      <c r="E264" s="149">
        <v>44165</v>
      </c>
      <c r="F264" s="157" t="s">
        <v>105</v>
      </c>
      <c r="G264" s="148"/>
      <c r="H264" s="149">
        <v>44165</v>
      </c>
      <c r="I264" s="150">
        <f t="shared" si="3"/>
        <v>0</v>
      </c>
      <c r="J264" s="145" t="s">
        <v>57</v>
      </c>
      <c r="K264" s="97"/>
      <c r="L264" s="151"/>
      <c r="M264" s="151"/>
      <c r="N264" s="151"/>
      <c r="O264" s="151"/>
      <c r="P264" s="151"/>
      <c r="Q264" s="151"/>
      <c r="R264" s="151"/>
      <c r="S264" s="151"/>
      <c r="T264" s="151"/>
      <c r="U264" s="151"/>
      <c r="V264" s="151"/>
      <c r="W264" s="151"/>
      <c r="X264" s="145"/>
      <c r="Y264" s="145"/>
      <c r="Z264" s="145"/>
      <c r="AA264" s="145"/>
      <c r="AB264" s="145"/>
      <c r="AC264" s="152"/>
      <c r="AD264" s="15"/>
      <c r="AE264" s="15"/>
      <c r="AF264" s="15"/>
      <c r="AG264" s="15"/>
      <c r="AH264" s="102"/>
      <c r="AI264" s="15"/>
      <c r="AJ264" s="15"/>
      <c r="AK264" s="15" t="s">
        <v>44</v>
      </c>
      <c r="AL264" s="15" t="s">
        <v>32</v>
      </c>
      <c r="AM264" s="15" t="s">
        <v>52</v>
      </c>
      <c r="AN264" s="15" t="s">
        <v>49</v>
      </c>
    </row>
    <row r="265" spans="1:40" ht="25.5" customHeight="1" x14ac:dyDescent="0.25">
      <c r="A265" s="136"/>
      <c r="B265" s="136"/>
      <c r="C265" s="136"/>
      <c r="D265" s="136"/>
      <c r="E265" s="137"/>
      <c r="F265" s="137"/>
      <c r="G265" s="136"/>
      <c r="H265" s="137"/>
      <c r="I265" s="140" t="str">
        <f t="shared" si="3"/>
        <v/>
      </c>
      <c r="J265" s="140"/>
      <c r="K265" s="140"/>
      <c r="L265" s="74" t="str">
        <f>IF(AND(C265="Abierto",D265="Urgente"),A265,"")</f>
        <v/>
      </c>
      <c r="M265" s="74" t="str">
        <f ca="1">IF(AND(C265="Abierto",D265="Urgente"),TODAY()-E265,"")</f>
        <v/>
      </c>
      <c r="N265" s="74" t="str">
        <f>IF(AND(C265="Abierto",D265="Urgente"),RANK(M265,$M$13:$M$861,0)+COUNTIF($M$13:M265,M265)-1,"")</f>
        <v/>
      </c>
      <c r="O265" s="74" t="str">
        <f>IF(AND(C265="Abierto",D265="Alta"),A265,"")</f>
        <v/>
      </c>
      <c r="P265" s="74" t="str">
        <f ca="1">IF(AND(C265="Abierto",D265="Alta"),TODAY()-E265,"")</f>
        <v/>
      </c>
      <c r="Q265" s="74" t="str">
        <f>IF(AND(C265="Abierto",D265="Alta"),RANK(P265,$P$13:$P$861,0)+COUNTIF($P$13:P265,P265)-1+MAX(N:N),"")</f>
        <v/>
      </c>
      <c r="R265" s="74" t="str">
        <f>IF(AND(C265="Abierto",D265="Media"),A265,"")</f>
        <v/>
      </c>
      <c r="S265" s="74" t="str">
        <f ca="1">IF(AND(C265="Abierto",D265="Media"),TODAY()-E265,"")</f>
        <v/>
      </c>
      <c r="T265" s="74" t="str">
        <f>IF(AND(C265="Abierto",D265="Media"),RANK(S265,$S$13:$S$861,0)+COUNTIF($S$13:S265,S265)-1+MAX(N:N,Q:Q),"")</f>
        <v/>
      </c>
      <c r="U265" s="74" t="str">
        <f>IF(AND(C265="Abierto",D265="Baja"),A265,"")</f>
        <v/>
      </c>
      <c r="V265" s="74" t="str">
        <f ca="1">IF(AND(C265="Abierto",D265="Baja"),TODAY()-E265,"")</f>
        <v/>
      </c>
      <c r="W265" s="74" t="str">
        <f>IF(AND(C265="Abierto",D265="Baja"),RANK(V265,$V$13:$V$861,0)+COUNTIF($V$13:V265,V265)-1+MAX(N:N,Q:Q,T:T),"")</f>
        <v/>
      </c>
      <c r="X265" s="139" t="str">
        <f>IF(OR(C265="Resuelto",C265=""),"",SUM(N265,Q265,T265,W265))</f>
        <v/>
      </c>
      <c r="Y265" s="139" t="str">
        <f>IF(OR(C265="Resuelto",C265=""),"",SUM(M265,P265,S265,V265))</f>
        <v/>
      </c>
      <c r="Z265" s="139" t="str">
        <f>IF(OR(C265="Resuelto",C265=""),"",SUM(L265,O265,R265,U265))</f>
        <v/>
      </c>
      <c r="AA265" s="28">
        <v>400</v>
      </c>
      <c r="AB265" s="28" t="str">
        <f t="shared" ref="AB265:AB328" si="4">IF(ISNA(VLOOKUP(AA265,$X$13:$Z$858,3,FALSE))=TRUE,"",VLOOKUP(AA265,$X$13:$Z$858,3,FALSE))</f>
        <v/>
      </c>
      <c r="AC265" s="75" t="str">
        <f t="shared" ref="AC265:AC328" si="5">IF(ISNA(VLOOKUP(AA265,$X$13:$Z$858,2,FALSE))=TRUE,"",VLOOKUP(AA265,$X$13:$Z$858,2,FALSE))</f>
        <v/>
      </c>
      <c r="AH265" s="78" t="e">
        <f>IF(AI265="","",MAX($AH$5:AH264)+1)</f>
        <v>#REF!</v>
      </c>
      <c r="AI265" s="53" t="e">
        <f>IF(#REF!="","",IF(COUNTIF($AI$11:AI264,#REF!)=0,#REF!,""))</f>
        <v>#REF!</v>
      </c>
      <c r="AJ265" s="53" t="str">
        <f t="shared" ref="AJ265:AJ328" si="6">IF(ISNA(VLOOKUP(AA265,$AH$13:$AI$858,2,FALSE))=TRUE,"",VLOOKUP(AA265,$AH$13:$AI$858,2,FALSE))</f>
        <v/>
      </c>
      <c r="AK265" s="135"/>
    </row>
    <row r="266" spans="1:40" ht="25.5" customHeight="1" x14ac:dyDescent="0.25">
      <c r="A266" s="136"/>
      <c r="B266" s="136"/>
      <c r="C266" s="136"/>
      <c r="D266" s="136"/>
      <c r="E266" s="137"/>
      <c r="F266" s="137"/>
      <c r="G266" s="136"/>
      <c r="H266" s="137"/>
      <c r="I266" s="140" t="str">
        <f t="shared" si="3"/>
        <v/>
      </c>
      <c r="J266" s="140"/>
      <c r="K266" s="140"/>
      <c r="L266" s="74" t="str">
        <f>IF(AND(C266="Abierto",D266="Urgente"),A266,"")</f>
        <v/>
      </c>
      <c r="M266" s="74" t="str">
        <f ca="1">IF(AND(C266="Abierto",D266="Urgente"),TODAY()-E266,"")</f>
        <v/>
      </c>
      <c r="N266" s="74" t="str">
        <f>IF(AND(C266="Abierto",D266="Urgente"),RANK(M266,$M$13:$M$861,0)+COUNTIF($M$13:M266,M266)-1,"")</f>
        <v/>
      </c>
      <c r="O266" s="74" t="str">
        <f>IF(AND(C266="Abierto",D266="Alta"),A266,"")</f>
        <v/>
      </c>
      <c r="P266" s="74" t="str">
        <f ca="1">IF(AND(C266="Abierto",D266="Alta"),TODAY()-E266,"")</f>
        <v/>
      </c>
      <c r="Q266" s="74" t="str">
        <f>IF(AND(C266="Abierto",D266="Alta"),RANK(P266,$P$13:$P$861,0)+COUNTIF($P$13:P266,P266)-1+MAX(N:N),"")</f>
        <v/>
      </c>
      <c r="R266" s="74" t="str">
        <f>IF(AND(C266="Abierto",D266="Media"),A266,"")</f>
        <v/>
      </c>
      <c r="S266" s="74" t="str">
        <f ca="1">IF(AND(C266="Abierto",D266="Media"),TODAY()-E266,"")</f>
        <v/>
      </c>
      <c r="T266" s="74" t="str">
        <f>IF(AND(C266="Abierto",D266="Media"),RANK(S266,$S$13:$S$861,0)+COUNTIF($S$13:S266,S266)-1+MAX(N:N,Q:Q),"")</f>
        <v/>
      </c>
      <c r="U266" s="74" t="str">
        <f>IF(AND(C266="Abierto",D266="Baja"),A266,"")</f>
        <v/>
      </c>
      <c r="V266" s="74" t="str">
        <f ca="1">IF(AND(C266="Abierto",D266="Baja"),TODAY()-E266,"")</f>
        <v/>
      </c>
      <c r="W266" s="74" t="str">
        <f>IF(AND(C266="Abierto",D266="Baja"),RANK(V266,$V$13:$V$861,0)+COUNTIF($V$13:V266,V266)-1+MAX(N:N,Q:Q,T:T),"")</f>
        <v/>
      </c>
      <c r="X266" s="139" t="str">
        <f>IF(OR(C266="Resuelto",C266=""),"",SUM(N266,Q266,T266,W266))</f>
        <v/>
      </c>
      <c r="Y266" s="139" t="str">
        <f>IF(OR(C266="Resuelto",C266=""),"",SUM(M266,P266,S266,V266))</f>
        <v/>
      </c>
      <c r="Z266" s="139" t="str">
        <f>IF(OR(C266="Resuelto",C266=""),"",SUM(L266,O266,R266,U266))</f>
        <v/>
      </c>
      <c r="AA266" s="28">
        <v>401</v>
      </c>
      <c r="AB266" s="28" t="str">
        <f t="shared" si="4"/>
        <v/>
      </c>
      <c r="AC266" s="75" t="str">
        <f t="shared" si="5"/>
        <v/>
      </c>
      <c r="AH266" s="78" t="str">
        <f>IF(AI266="","",MAX($AH$5:AH265)+1)</f>
        <v/>
      </c>
      <c r="AI266" s="53" t="str">
        <f>IF(G265="","",IF(COUNTIF($AI$11:AI265,G265)=0,G265,""))</f>
        <v/>
      </c>
      <c r="AJ266" s="53" t="str">
        <f t="shared" si="6"/>
        <v/>
      </c>
      <c r="AK266" s="135"/>
    </row>
    <row r="267" spans="1:40" ht="25.5" customHeight="1" x14ac:dyDescent="0.25">
      <c r="A267" s="136"/>
      <c r="B267" s="136"/>
      <c r="C267" s="136"/>
      <c r="D267" s="136"/>
      <c r="E267" s="137"/>
      <c r="F267" s="137"/>
      <c r="G267" s="136"/>
      <c r="H267" s="137"/>
      <c r="I267" s="140" t="str">
        <f t="shared" si="3"/>
        <v/>
      </c>
      <c r="J267" s="140"/>
      <c r="K267" s="140"/>
      <c r="L267" s="74" t="str">
        <f>IF(AND(C267="Abierto",D267="Urgente"),A267,"")</f>
        <v/>
      </c>
      <c r="M267" s="74" t="str">
        <f ca="1">IF(AND(C267="Abierto",D267="Urgente"),TODAY()-E267,"")</f>
        <v/>
      </c>
      <c r="N267" s="74" t="str">
        <f>IF(AND(C267="Abierto",D267="Urgente"),RANK(M267,$M$13:$M$861,0)+COUNTIF($M$13:M267,M267)-1,"")</f>
        <v/>
      </c>
      <c r="O267" s="74" t="str">
        <f>IF(AND(C267="Abierto",D267="Alta"),A267,"")</f>
        <v/>
      </c>
      <c r="P267" s="74" t="str">
        <f ca="1">IF(AND(C267="Abierto",D267="Alta"),TODAY()-E267,"")</f>
        <v/>
      </c>
      <c r="Q267" s="74" t="str">
        <f>IF(AND(C267="Abierto",D267="Alta"),RANK(P267,$P$13:$P$861,0)+COUNTIF($P$13:P267,P267)-1+MAX(N:N),"")</f>
        <v/>
      </c>
      <c r="R267" s="74" t="str">
        <f>IF(AND(C267="Abierto",D267="Media"),A267,"")</f>
        <v/>
      </c>
      <c r="S267" s="74" t="str">
        <f ca="1">IF(AND(C267="Abierto",D267="Media"),TODAY()-E267,"")</f>
        <v/>
      </c>
      <c r="T267" s="74" t="str">
        <f>IF(AND(C267="Abierto",D267="Media"),RANK(S267,$S$13:$S$861,0)+COUNTIF($S$13:S267,S267)-1+MAX(N:N,Q:Q),"")</f>
        <v/>
      </c>
      <c r="U267" s="74" t="str">
        <f>IF(AND(C267="Abierto",D267="Baja"),A267,"")</f>
        <v/>
      </c>
      <c r="V267" s="74" t="str">
        <f ca="1">IF(AND(C267="Abierto",D267="Baja"),TODAY()-E267,"")</f>
        <v/>
      </c>
      <c r="W267" s="74" t="str">
        <f>IF(AND(C267="Abierto",D267="Baja"),RANK(V267,$V$13:$V$861,0)+COUNTIF($V$13:V267,V267)-1+MAX(N:N,Q:Q,T:T),"")</f>
        <v/>
      </c>
      <c r="X267" s="139" t="str">
        <f>IF(OR(C267="Resuelto",C267=""),"",SUM(N267,Q267,T267,W267))</f>
        <v/>
      </c>
      <c r="Y267" s="139" t="str">
        <f>IF(OR(C267="Resuelto",C267=""),"",SUM(M267,P267,S267,V267))</f>
        <v/>
      </c>
      <c r="Z267" s="139" t="str">
        <f>IF(OR(C267="Resuelto",C267=""),"",SUM(L267,O267,R267,U267))</f>
        <v/>
      </c>
      <c r="AA267" s="28">
        <v>402</v>
      </c>
      <c r="AB267" s="28" t="str">
        <f t="shared" si="4"/>
        <v/>
      </c>
      <c r="AC267" s="75" t="str">
        <f t="shared" si="5"/>
        <v/>
      </c>
      <c r="AH267" s="78" t="str">
        <f>IF(AI267="","",MAX($AH$5:AH266)+1)</f>
        <v/>
      </c>
      <c r="AI267" s="53" t="str">
        <f>IF(G266="","",IF(COUNTIF($AI$11:AI266,G266)=0,G266,""))</f>
        <v/>
      </c>
      <c r="AJ267" s="53" t="str">
        <f t="shared" si="6"/>
        <v/>
      </c>
      <c r="AK267" s="135"/>
    </row>
    <row r="268" spans="1:40" ht="25.5" customHeight="1" x14ac:dyDescent="0.25">
      <c r="A268" s="136"/>
      <c r="B268" s="136"/>
      <c r="C268" s="136"/>
      <c r="D268" s="136"/>
      <c r="E268" s="137"/>
      <c r="F268" s="137"/>
      <c r="G268" s="136"/>
      <c r="H268" s="137"/>
      <c r="I268" s="140" t="str">
        <f t="shared" si="3"/>
        <v/>
      </c>
      <c r="J268" s="140"/>
      <c r="K268" s="140"/>
      <c r="L268" s="74" t="str">
        <f>IF(AND(C268="Abierto",D268="Urgente"),A268,"")</f>
        <v/>
      </c>
      <c r="M268" s="74" t="str">
        <f ca="1">IF(AND(C268="Abierto",D268="Urgente"),TODAY()-E268,"")</f>
        <v/>
      </c>
      <c r="N268" s="74" t="str">
        <f>IF(AND(C268="Abierto",D268="Urgente"),RANK(M268,$M$13:$M$861,0)+COUNTIF($M$13:M268,M268)-1,"")</f>
        <v/>
      </c>
      <c r="O268" s="74" t="str">
        <f>IF(AND(C268="Abierto",D268="Alta"),A268,"")</f>
        <v/>
      </c>
      <c r="P268" s="74" t="str">
        <f ca="1">IF(AND(C268="Abierto",D268="Alta"),TODAY()-E268,"")</f>
        <v/>
      </c>
      <c r="Q268" s="74" t="str">
        <f>IF(AND(C268="Abierto",D268="Alta"),RANK(P268,$P$13:$P$861,0)+COUNTIF($P$13:P268,P268)-1+MAX(N:N),"")</f>
        <v/>
      </c>
      <c r="R268" s="74" t="str">
        <f>IF(AND(C268="Abierto",D268="Media"),A268,"")</f>
        <v/>
      </c>
      <c r="S268" s="74" t="str">
        <f ca="1">IF(AND(C268="Abierto",D268="Media"),TODAY()-E268,"")</f>
        <v/>
      </c>
      <c r="T268" s="74" t="str">
        <f>IF(AND(C268="Abierto",D268="Media"),RANK(S268,$S$13:$S$861,0)+COUNTIF($S$13:S268,S268)-1+MAX(N:N,Q:Q),"")</f>
        <v/>
      </c>
      <c r="U268" s="74" t="str">
        <f>IF(AND(C268="Abierto",D268="Baja"),A268,"")</f>
        <v/>
      </c>
      <c r="V268" s="74" t="str">
        <f ca="1">IF(AND(C268="Abierto",D268="Baja"),TODAY()-E268,"")</f>
        <v/>
      </c>
      <c r="W268" s="74" t="str">
        <f>IF(AND(C268="Abierto",D268="Baja"),RANK(V268,$V$13:$V$861,0)+COUNTIF($V$13:V268,V268)-1+MAX(N:N,Q:Q,T:T),"")</f>
        <v/>
      </c>
      <c r="X268" s="139" t="str">
        <f>IF(OR(C268="Resuelto",C268=""),"",SUM(N268,Q268,T268,W268))</f>
        <v/>
      </c>
      <c r="Y268" s="139" t="str">
        <f>IF(OR(C268="Resuelto",C268=""),"",SUM(M268,P268,S268,V268))</f>
        <v/>
      </c>
      <c r="Z268" s="139" t="str">
        <f>IF(OR(C268="Resuelto",C268=""),"",SUM(L268,O268,R268,U268))</f>
        <v/>
      </c>
      <c r="AA268" s="28">
        <v>403</v>
      </c>
      <c r="AB268" s="28" t="str">
        <f t="shared" si="4"/>
        <v/>
      </c>
      <c r="AC268" s="75" t="str">
        <f t="shared" si="5"/>
        <v/>
      </c>
      <c r="AH268" s="78" t="str">
        <f>IF(AI268="","",MAX($AH$5:AH267)+1)</f>
        <v/>
      </c>
      <c r="AI268" s="53" t="str">
        <f>IF(G267="","",IF(COUNTIF($AI$11:AI267,G267)=0,G267,""))</f>
        <v/>
      </c>
      <c r="AJ268" s="53" t="str">
        <f t="shared" si="6"/>
        <v/>
      </c>
      <c r="AK268" s="135"/>
    </row>
    <row r="269" spans="1:40" ht="25.5" customHeight="1" x14ac:dyDescent="0.25">
      <c r="A269" s="136"/>
      <c r="B269" s="136"/>
      <c r="C269" s="136"/>
      <c r="D269" s="136"/>
      <c r="E269" s="137"/>
      <c r="F269" s="137"/>
      <c r="G269" s="136"/>
      <c r="H269" s="137"/>
      <c r="I269" s="140" t="str">
        <f t="shared" ref="I269:I332" si="7">IF(OR(E269=0,H269=0),"",H269-E269)</f>
        <v/>
      </c>
      <c r="J269" s="140"/>
      <c r="K269" s="140"/>
      <c r="L269" s="74" t="str">
        <f>IF(AND(C269="Abierto",D269="Urgente"),A269,"")</f>
        <v/>
      </c>
      <c r="M269" s="74" t="str">
        <f ca="1">IF(AND(C269="Abierto",D269="Urgente"),TODAY()-E269,"")</f>
        <v/>
      </c>
      <c r="N269" s="74" t="str">
        <f>IF(AND(C269="Abierto",D269="Urgente"),RANK(M269,$M$13:$M$861,0)+COUNTIF($M$13:M269,M269)-1,"")</f>
        <v/>
      </c>
      <c r="O269" s="74" t="str">
        <f>IF(AND(C269="Abierto",D269="Alta"),A269,"")</f>
        <v/>
      </c>
      <c r="P269" s="74" t="str">
        <f ca="1">IF(AND(C269="Abierto",D269="Alta"),TODAY()-E269,"")</f>
        <v/>
      </c>
      <c r="Q269" s="74" t="str">
        <f>IF(AND(C269="Abierto",D269="Alta"),RANK(P269,$P$13:$P$861,0)+COUNTIF($P$13:P269,P269)-1+MAX(N:N),"")</f>
        <v/>
      </c>
      <c r="R269" s="74" t="str">
        <f>IF(AND(C269="Abierto",D269="Media"),A269,"")</f>
        <v/>
      </c>
      <c r="S269" s="74" t="str">
        <f ca="1">IF(AND(C269="Abierto",D269="Media"),TODAY()-E269,"")</f>
        <v/>
      </c>
      <c r="T269" s="74" t="str">
        <f>IF(AND(C269="Abierto",D269="Media"),RANK(S269,$S$13:$S$861,0)+COUNTIF($S$13:S269,S269)-1+MAX(N:N,Q:Q),"")</f>
        <v/>
      </c>
      <c r="U269" s="74" t="str">
        <f>IF(AND(C269="Abierto",D269="Baja"),A269,"")</f>
        <v/>
      </c>
      <c r="V269" s="74" t="str">
        <f ca="1">IF(AND(C269="Abierto",D269="Baja"),TODAY()-E269,"")</f>
        <v/>
      </c>
      <c r="W269" s="74" t="str">
        <f>IF(AND(C269="Abierto",D269="Baja"),RANK(V269,$V$13:$V$861,0)+COUNTIF($V$13:V269,V269)-1+MAX(N:N,Q:Q,T:T),"")</f>
        <v/>
      </c>
      <c r="X269" s="139" t="str">
        <f>IF(OR(C269="Resuelto",C269=""),"",SUM(N269,Q269,T269,W269))</f>
        <v/>
      </c>
      <c r="Y269" s="139" t="str">
        <f>IF(OR(C269="Resuelto",C269=""),"",SUM(M269,P269,S269,V269))</f>
        <v/>
      </c>
      <c r="Z269" s="139" t="str">
        <f>IF(OR(C269="Resuelto",C269=""),"",SUM(L269,O269,R269,U269))</f>
        <v/>
      </c>
      <c r="AA269" s="28">
        <v>404</v>
      </c>
      <c r="AB269" s="28" t="str">
        <f t="shared" si="4"/>
        <v/>
      </c>
      <c r="AC269" s="75" t="str">
        <f t="shared" si="5"/>
        <v/>
      </c>
      <c r="AH269" s="78" t="str">
        <f>IF(AI269="","",MAX($AH$5:AH268)+1)</f>
        <v/>
      </c>
      <c r="AI269" s="53" t="str">
        <f>IF(G268="","",IF(COUNTIF($AI$11:AI268,G268)=0,G268,""))</f>
        <v/>
      </c>
      <c r="AJ269" s="53" t="str">
        <f t="shared" si="6"/>
        <v/>
      </c>
      <c r="AK269" s="135"/>
    </row>
    <row r="270" spans="1:40" ht="25.5" customHeight="1" x14ac:dyDescent="0.25">
      <c r="A270" s="136"/>
      <c r="B270" s="136"/>
      <c r="C270" s="136"/>
      <c r="D270" s="136"/>
      <c r="E270" s="137"/>
      <c r="F270" s="137"/>
      <c r="G270" s="136"/>
      <c r="H270" s="137"/>
      <c r="I270" s="140" t="str">
        <f t="shared" si="7"/>
        <v/>
      </c>
      <c r="J270" s="140"/>
      <c r="K270" s="140"/>
      <c r="L270" s="74" t="str">
        <f>IF(AND(C270="Abierto",D270="Urgente"),A270,"")</f>
        <v/>
      </c>
      <c r="M270" s="74" t="str">
        <f ca="1">IF(AND(C270="Abierto",D270="Urgente"),TODAY()-E270,"")</f>
        <v/>
      </c>
      <c r="N270" s="74" t="str">
        <f>IF(AND(C270="Abierto",D270="Urgente"),RANK(M270,$M$13:$M$861,0)+COUNTIF($M$13:M270,M270)-1,"")</f>
        <v/>
      </c>
      <c r="O270" s="74" t="str">
        <f>IF(AND(C270="Abierto",D270="Alta"),A270,"")</f>
        <v/>
      </c>
      <c r="P270" s="74" t="str">
        <f ca="1">IF(AND(C270="Abierto",D270="Alta"),TODAY()-E270,"")</f>
        <v/>
      </c>
      <c r="Q270" s="74" t="str">
        <f>IF(AND(C270="Abierto",D270="Alta"),RANK(P270,$P$13:$P$861,0)+COUNTIF($P$13:P270,P270)-1+MAX(N:N),"")</f>
        <v/>
      </c>
      <c r="R270" s="74" t="str">
        <f>IF(AND(C270="Abierto",D270="Media"),A270,"")</f>
        <v/>
      </c>
      <c r="S270" s="74" t="str">
        <f ca="1">IF(AND(C270="Abierto",D270="Media"),TODAY()-E270,"")</f>
        <v/>
      </c>
      <c r="T270" s="74" t="str">
        <f>IF(AND(C270="Abierto",D270="Media"),RANK(S270,$S$13:$S$861,0)+COUNTIF($S$13:S270,S270)-1+MAX(N:N,Q:Q),"")</f>
        <v/>
      </c>
      <c r="U270" s="74" t="str">
        <f>IF(AND(C270="Abierto",D270="Baja"),A270,"")</f>
        <v/>
      </c>
      <c r="V270" s="74" t="str">
        <f ca="1">IF(AND(C270="Abierto",D270="Baja"),TODAY()-E270,"")</f>
        <v/>
      </c>
      <c r="W270" s="74" t="str">
        <f>IF(AND(C270="Abierto",D270="Baja"),RANK(V270,$V$13:$V$861,0)+COUNTIF($V$13:V270,V270)-1+MAX(N:N,Q:Q,T:T),"")</f>
        <v/>
      </c>
      <c r="X270" s="139" t="str">
        <f>IF(OR(C270="Resuelto",C270=""),"",SUM(N270,Q270,T270,W270))</f>
        <v/>
      </c>
      <c r="Y270" s="139" t="str">
        <f>IF(OR(C270="Resuelto",C270=""),"",SUM(M270,P270,S270,V270))</f>
        <v/>
      </c>
      <c r="Z270" s="139" t="str">
        <f>IF(OR(C270="Resuelto",C270=""),"",SUM(L270,O270,R270,U270))</f>
        <v/>
      </c>
      <c r="AA270" s="28">
        <v>405</v>
      </c>
      <c r="AB270" s="28" t="str">
        <f t="shared" si="4"/>
        <v/>
      </c>
      <c r="AC270" s="75" t="str">
        <f t="shared" si="5"/>
        <v/>
      </c>
      <c r="AH270" s="78" t="str">
        <f>IF(AI270="","",MAX($AH$5:AH269)+1)</f>
        <v/>
      </c>
      <c r="AI270" s="53" t="str">
        <f>IF(G269="","",IF(COUNTIF($AI$11:AI269,G269)=0,G269,""))</f>
        <v/>
      </c>
      <c r="AJ270" s="53" t="str">
        <f t="shared" si="6"/>
        <v/>
      </c>
      <c r="AK270" s="135"/>
    </row>
    <row r="271" spans="1:40" ht="25.5" customHeight="1" x14ac:dyDescent="0.25">
      <c r="A271" s="136"/>
      <c r="B271" s="136"/>
      <c r="C271" s="136"/>
      <c r="D271" s="136"/>
      <c r="E271" s="137"/>
      <c r="F271" s="137"/>
      <c r="G271" s="136"/>
      <c r="H271" s="137"/>
      <c r="I271" s="140" t="str">
        <f t="shared" si="7"/>
        <v/>
      </c>
      <c r="J271" s="140"/>
      <c r="K271" s="140"/>
      <c r="L271" s="74" t="str">
        <f>IF(AND(C271="Abierto",D271="Urgente"),A271,"")</f>
        <v/>
      </c>
      <c r="M271" s="74" t="str">
        <f ca="1">IF(AND(C271="Abierto",D271="Urgente"),TODAY()-E271,"")</f>
        <v/>
      </c>
      <c r="N271" s="74" t="str">
        <f>IF(AND(C271="Abierto",D271="Urgente"),RANK(M271,$M$13:$M$861,0)+COUNTIF($M$13:M271,M271)-1,"")</f>
        <v/>
      </c>
      <c r="O271" s="74" t="str">
        <f>IF(AND(C271="Abierto",D271="Alta"),A271,"")</f>
        <v/>
      </c>
      <c r="P271" s="74" t="str">
        <f ca="1">IF(AND(C271="Abierto",D271="Alta"),TODAY()-E271,"")</f>
        <v/>
      </c>
      <c r="Q271" s="74" t="str">
        <f>IF(AND(C271="Abierto",D271="Alta"),RANK(P271,$P$13:$P$861,0)+COUNTIF($P$13:P271,P271)-1+MAX(N:N),"")</f>
        <v/>
      </c>
      <c r="R271" s="74" t="str">
        <f>IF(AND(C271="Abierto",D271="Media"),A271,"")</f>
        <v/>
      </c>
      <c r="S271" s="74" t="str">
        <f ca="1">IF(AND(C271="Abierto",D271="Media"),TODAY()-E271,"")</f>
        <v/>
      </c>
      <c r="T271" s="74" t="str">
        <f>IF(AND(C271="Abierto",D271="Media"),RANK(S271,$S$13:$S$861,0)+COUNTIF($S$13:S271,S271)-1+MAX(N:N,Q:Q),"")</f>
        <v/>
      </c>
      <c r="U271" s="74" t="str">
        <f>IF(AND(C271="Abierto",D271="Baja"),A271,"")</f>
        <v/>
      </c>
      <c r="V271" s="74" t="str">
        <f ca="1">IF(AND(C271="Abierto",D271="Baja"),TODAY()-E271,"")</f>
        <v/>
      </c>
      <c r="W271" s="74" t="str">
        <f>IF(AND(C271="Abierto",D271="Baja"),RANK(V271,$V$13:$V$861,0)+COUNTIF($V$13:V271,V271)-1+MAX(N:N,Q:Q,T:T),"")</f>
        <v/>
      </c>
      <c r="X271" s="139" t="str">
        <f>IF(OR(C271="Resuelto",C271=""),"",SUM(N271,Q271,T271,W271))</f>
        <v/>
      </c>
      <c r="Y271" s="139" t="str">
        <f>IF(OR(C271="Resuelto",C271=""),"",SUM(M271,P271,S271,V271))</f>
        <v/>
      </c>
      <c r="Z271" s="139" t="str">
        <f>IF(OR(C271="Resuelto",C271=""),"",SUM(L271,O271,R271,U271))</f>
        <v/>
      </c>
      <c r="AA271" s="28">
        <v>406</v>
      </c>
      <c r="AB271" s="28" t="str">
        <f t="shared" si="4"/>
        <v/>
      </c>
      <c r="AC271" s="75" t="str">
        <f t="shared" si="5"/>
        <v/>
      </c>
      <c r="AH271" s="78" t="str">
        <f>IF(AI271="","",MAX($AH$5:AH270)+1)</f>
        <v/>
      </c>
      <c r="AI271" s="53" t="str">
        <f>IF(G270="","",IF(COUNTIF($AI$11:AI270,G270)=0,G270,""))</f>
        <v/>
      </c>
      <c r="AJ271" s="53" t="str">
        <f t="shared" si="6"/>
        <v/>
      </c>
      <c r="AK271" s="135"/>
    </row>
    <row r="272" spans="1:40" ht="25.5" customHeight="1" x14ac:dyDescent="0.25">
      <c r="A272" s="136"/>
      <c r="B272" s="136"/>
      <c r="C272" s="136"/>
      <c r="D272" s="136"/>
      <c r="E272" s="137"/>
      <c r="F272" s="137"/>
      <c r="G272" s="136"/>
      <c r="H272" s="137"/>
      <c r="I272" s="140" t="str">
        <f t="shared" si="7"/>
        <v/>
      </c>
      <c r="J272" s="140"/>
      <c r="K272" s="140"/>
      <c r="L272" s="74" t="str">
        <f>IF(AND(C272="Abierto",D272="Urgente"),A272,"")</f>
        <v/>
      </c>
      <c r="M272" s="74" t="str">
        <f ca="1">IF(AND(C272="Abierto",D272="Urgente"),TODAY()-E272,"")</f>
        <v/>
      </c>
      <c r="N272" s="74" t="str">
        <f>IF(AND(C272="Abierto",D272="Urgente"),RANK(M272,$M$13:$M$861,0)+COUNTIF($M$13:M272,M272)-1,"")</f>
        <v/>
      </c>
      <c r="O272" s="74" t="str">
        <f>IF(AND(C272="Abierto",D272="Alta"),A272,"")</f>
        <v/>
      </c>
      <c r="P272" s="74" t="str">
        <f ca="1">IF(AND(C272="Abierto",D272="Alta"),TODAY()-E272,"")</f>
        <v/>
      </c>
      <c r="Q272" s="74" t="str">
        <f>IF(AND(C272="Abierto",D272="Alta"),RANK(P272,$P$13:$P$861,0)+COUNTIF($P$13:P272,P272)-1+MAX(N:N),"")</f>
        <v/>
      </c>
      <c r="R272" s="74" t="str">
        <f>IF(AND(C272="Abierto",D272="Media"),A272,"")</f>
        <v/>
      </c>
      <c r="S272" s="74" t="str">
        <f ca="1">IF(AND(C272="Abierto",D272="Media"),TODAY()-E272,"")</f>
        <v/>
      </c>
      <c r="T272" s="74" t="str">
        <f>IF(AND(C272="Abierto",D272="Media"),RANK(S272,$S$13:$S$861,0)+COUNTIF($S$13:S272,S272)-1+MAX(N:N,Q:Q),"")</f>
        <v/>
      </c>
      <c r="U272" s="74" t="str">
        <f>IF(AND(C272="Abierto",D272="Baja"),A272,"")</f>
        <v/>
      </c>
      <c r="V272" s="74" t="str">
        <f ca="1">IF(AND(C272="Abierto",D272="Baja"),TODAY()-E272,"")</f>
        <v/>
      </c>
      <c r="W272" s="74" t="str">
        <f>IF(AND(C272="Abierto",D272="Baja"),RANK(V272,$V$13:$V$861,0)+COUNTIF($V$13:V272,V272)-1+MAX(N:N,Q:Q,T:T),"")</f>
        <v/>
      </c>
      <c r="X272" s="139" t="str">
        <f>IF(OR(C272="Resuelto",C272=""),"",SUM(N272,Q272,T272,W272))</f>
        <v/>
      </c>
      <c r="Y272" s="139" t="str">
        <f>IF(OR(C272="Resuelto",C272=""),"",SUM(M272,P272,S272,V272))</f>
        <v/>
      </c>
      <c r="Z272" s="139" t="str">
        <f>IF(OR(C272="Resuelto",C272=""),"",SUM(L272,O272,R272,U272))</f>
        <v/>
      </c>
      <c r="AA272" s="28">
        <v>407</v>
      </c>
      <c r="AB272" s="28" t="str">
        <f t="shared" si="4"/>
        <v/>
      </c>
      <c r="AC272" s="75" t="str">
        <f t="shared" si="5"/>
        <v/>
      </c>
      <c r="AH272" s="78" t="str">
        <f>IF(AI272="","",MAX($AH$5:AH271)+1)</f>
        <v/>
      </c>
      <c r="AI272" s="53" t="str">
        <f>IF(G271="","",IF(COUNTIF($AI$11:AI271,G271)=0,G271,""))</f>
        <v/>
      </c>
      <c r="AJ272" s="53" t="str">
        <f t="shared" si="6"/>
        <v/>
      </c>
      <c r="AK272" s="135"/>
    </row>
    <row r="273" spans="1:37" ht="25.5" customHeight="1" x14ac:dyDescent="0.25">
      <c r="A273" s="136"/>
      <c r="B273" s="136"/>
      <c r="C273" s="136"/>
      <c r="D273" s="136"/>
      <c r="E273" s="137"/>
      <c r="F273" s="137"/>
      <c r="G273" s="136"/>
      <c r="H273" s="137"/>
      <c r="I273" s="140" t="str">
        <f t="shared" si="7"/>
        <v/>
      </c>
      <c r="J273" s="140"/>
      <c r="K273" s="140"/>
      <c r="L273" s="74" t="str">
        <f>IF(AND(C273="Abierto",D273="Urgente"),A273,"")</f>
        <v/>
      </c>
      <c r="M273" s="74" t="str">
        <f ca="1">IF(AND(C273="Abierto",D273="Urgente"),TODAY()-E273,"")</f>
        <v/>
      </c>
      <c r="N273" s="74" t="str">
        <f>IF(AND(C273="Abierto",D273="Urgente"),RANK(M273,$M$13:$M$861,0)+COUNTIF($M$13:M273,M273)-1,"")</f>
        <v/>
      </c>
      <c r="O273" s="74" t="str">
        <f>IF(AND(C273="Abierto",D273="Alta"),A273,"")</f>
        <v/>
      </c>
      <c r="P273" s="74" t="str">
        <f ca="1">IF(AND(C273="Abierto",D273="Alta"),TODAY()-E273,"")</f>
        <v/>
      </c>
      <c r="Q273" s="74" t="str">
        <f>IF(AND(C273="Abierto",D273="Alta"),RANK(P273,$P$13:$P$861,0)+COUNTIF($P$13:P273,P273)-1+MAX(N:N),"")</f>
        <v/>
      </c>
      <c r="R273" s="74" t="str">
        <f>IF(AND(C273="Abierto",D273="Media"),A273,"")</f>
        <v/>
      </c>
      <c r="S273" s="74" t="str">
        <f ca="1">IF(AND(C273="Abierto",D273="Media"),TODAY()-E273,"")</f>
        <v/>
      </c>
      <c r="T273" s="74" t="str">
        <f>IF(AND(C273="Abierto",D273="Media"),RANK(S273,$S$13:$S$861,0)+COUNTIF($S$13:S273,S273)-1+MAX(N:N,Q:Q),"")</f>
        <v/>
      </c>
      <c r="U273" s="74" t="str">
        <f>IF(AND(C273="Abierto",D273="Baja"),A273,"")</f>
        <v/>
      </c>
      <c r="V273" s="74" t="str">
        <f ca="1">IF(AND(C273="Abierto",D273="Baja"),TODAY()-E273,"")</f>
        <v/>
      </c>
      <c r="W273" s="74" t="str">
        <f>IF(AND(C273="Abierto",D273="Baja"),RANK(V273,$V$13:$V$861,0)+COUNTIF($V$13:V273,V273)-1+MAX(N:N,Q:Q,T:T),"")</f>
        <v/>
      </c>
      <c r="X273" s="139" t="str">
        <f>IF(OR(C273="Resuelto",C273=""),"",SUM(N273,Q273,T273,W273))</f>
        <v/>
      </c>
      <c r="Y273" s="139" t="str">
        <f>IF(OR(C273="Resuelto",C273=""),"",SUM(M273,P273,S273,V273))</f>
        <v/>
      </c>
      <c r="Z273" s="139" t="str">
        <f>IF(OR(C273="Resuelto",C273=""),"",SUM(L273,O273,R273,U273))</f>
        <v/>
      </c>
      <c r="AA273" s="28">
        <v>408</v>
      </c>
      <c r="AB273" s="28" t="str">
        <f t="shared" si="4"/>
        <v/>
      </c>
      <c r="AC273" s="75" t="str">
        <f t="shared" si="5"/>
        <v/>
      </c>
      <c r="AH273" s="78" t="str">
        <f>IF(AI273="","",MAX($AH$5:AH272)+1)</f>
        <v/>
      </c>
      <c r="AI273" s="53" t="str">
        <f>IF(G272="","",IF(COUNTIF($AI$11:AI272,G272)=0,G272,""))</f>
        <v/>
      </c>
      <c r="AJ273" s="53" t="str">
        <f t="shared" si="6"/>
        <v/>
      </c>
      <c r="AK273" s="135"/>
    </row>
    <row r="274" spans="1:37" ht="25.5" customHeight="1" x14ac:dyDescent="0.25">
      <c r="A274" s="136"/>
      <c r="B274" s="136"/>
      <c r="C274" s="136"/>
      <c r="D274" s="136"/>
      <c r="E274" s="137"/>
      <c r="F274" s="137"/>
      <c r="G274" s="136"/>
      <c r="H274" s="137"/>
      <c r="I274" s="140" t="str">
        <f t="shared" si="7"/>
        <v/>
      </c>
      <c r="J274" s="140"/>
      <c r="K274" s="140"/>
      <c r="L274" s="74" t="str">
        <f>IF(AND(C274="Abierto",D274="Urgente"),A274,"")</f>
        <v/>
      </c>
      <c r="M274" s="74" t="str">
        <f ca="1">IF(AND(C274="Abierto",D274="Urgente"),TODAY()-E274,"")</f>
        <v/>
      </c>
      <c r="N274" s="74" t="str">
        <f>IF(AND(C274="Abierto",D274="Urgente"),RANK(M274,$M$13:$M$861,0)+COUNTIF($M$13:M274,M274)-1,"")</f>
        <v/>
      </c>
      <c r="O274" s="74" t="str">
        <f>IF(AND(C274="Abierto",D274="Alta"),A274,"")</f>
        <v/>
      </c>
      <c r="P274" s="74" t="str">
        <f ca="1">IF(AND(C274="Abierto",D274="Alta"),TODAY()-E274,"")</f>
        <v/>
      </c>
      <c r="Q274" s="74" t="str">
        <f>IF(AND(C274="Abierto",D274="Alta"),RANK(P274,$P$13:$P$861,0)+COUNTIF($P$13:P274,P274)-1+MAX(N:N),"")</f>
        <v/>
      </c>
      <c r="R274" s="74" t="str">
        <f>IF(AND(C274="Abierto",D274="Media"),A274,"")</f>
        <v/>
      </c>
      <c r="S274" s="74" t="str">
        <f ca="1">IF(AND(C274="Abierto",D274="Media"),TODAY()-E274,"")</f>
        <v/>
      </c>
      <c r="T274" s="74" t="str">
        <f>IF(AND(C274="Abierto",D274="Media"),RANK(S274,$S$13:$S$861,0)+COUNTIF($S$13:S274,S274)-1+MAX(N:N,Q:Q),"")</f>
        <v/>
      </c>
      <c r="U274" s="74" t="str">
        <f>IF(AND(C274="Abierto",D274="Baja"),A274,"")</f>
        <v/>
      </c>
      <c r="V274" s="74" t="str">
        <f ca="1">IF(AND(C274="Abierto",D274="Baja"),TODAY()-E274,"")</f>
        <v/>
      </c>
      <c r="W274" s="74" t="str">
        <f>IF(AND(C274="Abierto",D274="Baja"),RANK(V274,$V$13:$V$861,0)+COUNTIF($V$13:V274,V274)-1+MAX(N:N,Q:Q,T:T),"")</f>
        <v/>
      </c>
      <c r="X274" s="139" t="str">
        <f>IF(OR(C274="Resuelto",C274=""),"",SUM(N274,Q274,T274,W274))</f>
        <v/>
      </c>
      <c r="Y274" s="139" t="str">
        <f>IF(OR(C274="Resuelto",C274=""),"",SUM(M274,P274,S274,V274))</f>
        <v/>
      </c>
      <c r="Z274" s="139" t="str">
        <f>IF(OR(C274="Resuelto",C274=""),"",SUM(L274,O274,R274,U274))</f>
        <v/>
      </c>
      <c r="AA274" s="28">
        <v>409</v>
      </c>
      <c r="AB274" s="28" t="str">
        <f t="shared" si="4"/>
        <v/>
      </c>
      <c r="AC274" s="75" t="str">
        <f t="shared" si="5"/>
        <v/>
      </c>
      <c r="AH274" s="78" t="str">
        <f>IF(AI274="","",MAX($AH$5:AH273)+1)</f>
        <v/>
      </c>
      <c r="AI274" s="53" t="str">
        <f>IF(G273="","",IF(COUNTIF($AI$11:AI273,G273)=0,G273,""))</f>
        <v/>
      </c>
      <c r="AJ274" s="53" t="str">
        <f t="shared" si="6"/>
        <v/>
      </c>
      <c r="AK274" s="135"/>
    </row>
    <row r="275" spans="1:37" ht="25.5" customHeight="1" x14ac:dyDescent="0.25">
      <c r="A275" s="136"/>
      <c r="B275" s="136"/>
      <c r="C275" s="136"/>
      <c r="D275" s="136"/>
      <c r="E275" s="137"/>
      <c r="F275" s="137"/>
      <c r="G275" s="136"/>
      <c r="H275" s="137"/>
      <c r="I275" s="140" t="str">
        <f t="shared" si="7"/>
        <v/>
      </c>
      <c r="J275" s="140"/>
      <c r="K275" s="140"/>
      <c r="L275" s="74" t="str">
        <f>IF(AND(C275="Abierto",D275="Urgente"),A275,"")</f>
        <v/>
      </c>
      <c r="M275" s="74" t="str">
        <f ca="1">IF(AND(C275="Abierto",D275="Urgente"),TODAY()-E275,"")</f>
        <v/>
      </c>
      <c r="N275" s="74" t="str">
        <f>IF(AND(C275="Abierto",D275="Urgente"),RANK(M275,$M$13:$M$861,0)+COUNTIF($M$13:M275,M275)-1,"")</f>
        <v/>
      </c>
      <c r="O275" s="74" t="str">
        <f>IF(AND(C275="Abierto",D275="Alta"),A275,"")</f>
        <v/>
      </c>
      <c r="P275" s="74" t="str">
        <f ca="1">IF(AND(C275="Abierto",D275="Alta"),TODAY()-E275,"")</f>
        <v/>
      </c>
      <c r="Q275" s="74" t="str">
        <f>IF(AND(C275="Abierto",D275="Alta"),RANK(P275,$P$13:$P$861,0)+COUNTIF($P$13:P275,P275)-1+MAX(N:N),"")</f>
        <v/>
      </c>
      <c r="R275" s="74" t="str">
        <f>IF(AND(C275="Abierto",D275="Media"),A275,"")</f>
        <v/>
      </c>
      <c r="S275" s="74" t="str">
        <f ca="1">IF(AND(C275="Abierto",D275="Media"),TODAY()-E275,"")</f>
        <v/>
      </c>
      <c r="T275" s="74" t="str">
        <f>IF(AND(C275="Abierto",D275="Media"),RANK(S275,$S$13:$S$861,0)+COUNTIF($S$13:S275,S275)-1+MAX(N:N,Q:Q),"")</f>
        <v/>
      </c>
      <c r="U275" s="74" t="str">
        <f>IF(AND(C275="Abierto",D275="Baja"),A275,"")</f>
        <v/>
      </c>
      <c r="V275" s="74" t="str">
        <f ca="1">IF(AND(C275="Abierto",D275="Baja"),TODAY()-E275,"")</f>
        <v/>
      </c>
      <c r="W275" s="74" t="str">
        <f>IF(AND(C275="Abierto",D275="Baja"),RANK(V275,$V$13:$V$861,0)+COUNTIF($V$13:V275,V275)-1+MAX(N:N,Q:Q,T:T),"")</f>
        <v/>
      </c>
      <c r="X275" s="139" t="str">
        <f>IF(OR(C275="Resuelto",C275=""),"",SUM(N275,Q275,T275,W275))</f>
        <v/>
      </c>
      <c r="Y275" s="139" t="str">
        <f>IF(OR(C275="Resuelto",C275=""),"",SUM(M275,P275,S275,V275))</f>
        <v/>
      </c>
      <c r="Z275" s="139" t="str">
        <f>IF(OR(C275="Resuelto",C275=""),"",SUM(L275,O275,R275,U275))</f>
        <v/>
      </c>
      <c r="AA275" s="28">
        <v>410</v>
      </c>
      <c r="AB275" s="28" t="str">
        <f t="shared" si="4"/>
        <v/>
      </c>
      <c r="AC275" s="75" t="str">
        <f t="shared" si="5"/>
        <v/>
      </c>
      <c r="AH275" s="78" t="str">
        <f>IF(AI275="","",MAX($AH$5:AH274)+1)</f>
        <v/>
      </c>
      <c r="AI275" s="53" t="str">
        <f>IF(G274="","",IF(COUNTIF($AI$11:AI274,G274)=0,G274,""))</f>
        <v/>
      </c>
      <c r="AJ275" s="53" t="str">
        <f t="shared" si="6"/>
        <v/>
      </c>
      <c r="AK275" s="135"/>
    </row>
    <row r="276" spans="1:37" ht="25.5" customHeight="1" x14ac:dyDescent="0.25">
      <c r="A276" s="136"/>
      <c r="B276" s="136"/>
      <c r="C276" s="136"/>
      <c r="D276" s="136"/>
      <c r="E276" s="137"/>
      <c r="F276" s="137"/>
      <c r="G276" s="136"/>
      <c r="H276" s="137"/>
      <c r="I276" s="140" t="str">
        <f t="shared" si="7"/>
        <v/>
      </c>
      <c r="J276" s="140"/>
      <c r="K276" s="140"/>
      <c r="L276" s="74" t="str">
        <f>IF(AND(C276="Abierto",D276="Urgente"),A276,"")</f>
        <v/>
      </c>
      <c r="M276" s="74" t="str">
        <f ca="1">IF(AND(C276="Abierto",D276="Urgente"),TODAY()-E276,"")</f>
        <v/>
      </c>
      <c r="N276" s="74" t="str">
        <f>IF(AND(C276="Abierto",D276="Urgente"),RANK(M276,$M$13:$M$861,0)+COUNTIF($M$13:M276,M276)-1,"")</f>
        <v/>
      </c>
      <c r="O276" s="74" t="str">
        <f>IF(AND(C276="Abierto",D276="Alta"),A276,"")</f>
        <v/>
      </c>
      <c r="P276" s="74" t="str">
        <f ca="1">IF(AND(C276="Abierto",D276="Alta"),TODAY()-E276,"")</f>
        <v/>
      </c>
      <c r="Q276" s="74" t="str">
        <f>IF(AND(C276="Abierto",D276="Alta"),RANK(P276,$P$13:$P$861,0)+COUNTIF($P$13:P276,P276)-1+MAX(N:N),"")</f>
        <v/>
      </c>
      <c r="R276" s="74" t="str">
        <f>IF(AND(C276="Abierto",D276="Media"),A276,"")</f>
        <v/>
      </c>
      <c r="S276" s="74" t="str">
        <f ca="1">IF(AND(C276="Abierto",D276="Media"),TODAY()-E276,"")</f>
        <v/>
      </c>
      <c r="T276" s="74" t="str">
        <f>IF(AND(C276="Abierto",D276="Media"),RANK(S276,$S$13:$S$861,0)+COUNTIF($S$13:S276,S276)-1+MAX(N:N,Q:Q),"")</f>
        <v/>
      </c>
      <c r="U276" s="74" t="str">
        <f>IF(AND(C276="Abierto",D276="Baja"),A276,"")</f>
        <v/>
      </c>
      <c r="V276" s="74" t="str">
        <f ca="1">IF(AND(C276="Abierto",D276="Baja"),TODAY()-E276,"")</f>
        <v/>
      </c>
      <c r="W276" s="74" t="str">
        <f>IF(AND(C276="Abierto",D276="Baja"),RANK(V276,$V$13:$V$861,0)+COUNTIF($V$13:V276,V276)-1+MAX(N:N,Q:Q,T:T),"")</f>
        <v/>
      </c>
      <c r="X276" s="139" t="str">
        <f>IF(OR(C276="Resuelto",C276=""),"",SUM(N276,Q276,T276,W276))</f>
        <v/>
      </c>
      <c r="Y276" s="139" t="str">
        <f>IF(OR(C276="Resuelto",C276=""),"",SUM(M276,P276,S276,V276))</f>
        <v/>
      </c>
      <c r="Z276" s="139" t="str">
        <f>IF(OR(C276="Resuelto",C276=""),"",SUM(L276,O276,R276,U276))</f>
        <v/>
      </c>
      <c r="AA276" s="28">
        <v>411</v>
      </c>
      <c r="AB276" s="28" t="str">
        <f t="shared" si="4"/>
        <v/>
      </c>
      <c r="AC276" s="75" t="str">
        <f t="shared" si="5"/>
        <v/>
      </c>
      <c r="AH276" s="78" t="str">
        <f>IF(AI276="","",MAX($AH$5:AH275)+1)</f>
        <v/>
      </c>
      <c r="AI276" s="53" t="str">
        <f>IF(G275="","",IF(COUNTIF($AI$11:AI275,G275)=0,G275,""))</f>
        <v/>
      </c>
      <c r="AJ276" s="53" t="str">
        <f t="shared" si="6"/>
        <v/>
      </c>
      <c r="AK276" s="135"/>
    </row>
    <row r="277" spans="1:37" ht="25.5" customHeight="1" x14ac:dyDescent="0.25">
      <c r="A277" s="136"/>
      <c r="B277" s="136"/>
      <c r="C277" s="136"/>
      <c r="D277" s="136"/>
      <c r="E277" s="137"/>
      <c r="F277" s="137"/>
      <c r="G277" s="136"/>
      <c r="H277" s="137"/>
      <c r="I277" s="140" t="str">
        <f t="shared" si="7"/>
        <v/>
      </c>
      <c r="J277" s="140"/>
      <c r="K277" s="140"/>
      <c r="L277" s="74" t="str">
        <f>IF(AND(C277="Abierto",D277="Urgente"),A277,"")</f>
        <v/>
      </c>
      <c r="M277" s="74" t="str">
        <f ca="1">IF(AND(C277="Abierto",D277="Urgente"),TODAY()-E277,"")</f>
        <v/>
      </c>
      <c r="N277" s="74" t="str">
        <f>IF(AND(C277="Abierto",D277="Urgente"),RANK(M277,$M$13:$M$861,0)+COUNTIF($M$13:M277,M277)-1,"")</f>
        <v/>
      </c>
      <c r="O277" s="74" t="str">
        <f>IF(AND(C277="Abierto",D277="Alta"),A277,"")</f>
        <v/>
      </c>
      <c r="P277" s="74" t="str">
        <f ca="1">IF(AND(C277="Abierto",D277="Alta"),TODAY()-E277,"")</f>
        <v/>
      </c>
      <c r="Q277" s="74" t="str">
        <f>IF(AND(C277="Abierto",D277="Alta"),RANK(P277,$P$13:$P$861,0)+COUNTIF($P$13:P277,P277)-1+MAX(N:N),"")</f>
        <v/>
      </c>
      <c r="R277" s="74" t="str">
        <f>IF(AND(C277="Abierto",D277="Media"),A277,"")</f>
        <v/>
      </c>
      <c r="S277" s="74" t="str">
        <f ca="1">IF(AND(C277="Abierto",D277="Media"),TODAY()-E277,"")</f>
        <v/>
      </c>
      <c r="T277" s="74" t="str">
        <f>IF(AND(C277="Abierto",D277="Media"),RANK(S277,$S$13:$S$861,0)+COUNTIF($S$13:S277,S277)-1+MAX(N:N,Q:Q),"")</f>
        <v/>
      </c>
      <c r="U277" s="74" t="str">
        <f>IF(AND(C277="Abierto",D277="Baja"),A277,"")</f>
        <v/>
      </c>
      <c r="V277" s="74" t="str">
        <f ca="1">IF(AND(C277="Abierto",D277="Baja"),TODAY()-E277,"")</f>
        <v/>
      </c>
      <c r="W277" s="74" t="str">
        <f>IF(AND(C277="Abierto",D277="Baja"),RANK(V277,$V$13:$V$861,0)+COUNTIF($V$13:V277,V277)-1+MAX(N:N,Q:Q,T:T),"")</f>
        <v/>
      </c>
      <c r="X277" s="139" t="str">
        <f>IF(OR(C277="Resuelto",C277=""),"",SUM(N277,Q277,T277,W277))</f>
        <v/>
      </c>
      <c r="Y277" s="139" t="str">
        <f>IF(OR(C277="Resuelto",C277=""),"",SUM(M277,P277,S277,V277))</f>
        <v/>
      </c>
      <c r="Z277" s="139" t="str">
        <f>IF(OR(C277="Resuelto",C277=""),"",SUM(L277,O277,R277,U277))</f>
        <v/>
      </c>
      <c r="AA277" s="28">
        <v>412</v>
      </c>
      <c r="AB277" s="28" t="str">
        <f t="shared" si="4"/>
        <v/>
      </c>
      <c r="AC277" s="75" t="str">
        <f t="shared" si="5"/>
        <v/>
      </c>
      <c r="AH277" s="78" t="str">
        <f>IF(AI277="","",MAX($AH$5:AH276)+1)</f>
        <v/>
      </c>
      <c r="AI277" s="53" t="str">
        <f>IF(G276="","",IF(COUNTIF($AI$11:AI276,G276)=0,G276,""))</f>
        <v/>
      </c>
      <c r="AJ277" s="53" t="str">
        <f t="shared" si="6"/>
        <v/>
      </c>
      <c r="AK277" s="135"/>
    </row>
    <row r="278" spans="1:37" ht="25.5" customHeight="1" x14ac:dyDescent="0.25">
      <c r="A278" s="136"/>
      <c r="B278" s="136"/>
      <c r="C278" s="136"/>
      <c r="D278" s="136"/>
      <c r="E278" s="137"/>
      <c r="F278" s="137"/>
      <c r="G278" s="136"/>
      <c r="H278" s="137"/>
      <c r="I278" s="140" t="str">
        <f t="shared" si="7"/>
        <v/>
      </c>
      <c r="J278" s="140"/>
      <c r="K278" s="140"/>
      <c r="L278" s="74" t="str">
        <f>IF(AND(C278="Abierto",D278="Urgente"),A278,"")</f>
        <v/>
      </c>
      <c r="M278" s="74" t="str">
        <f ca="1">IF(AND(C278="Abierto",D278="Urgente"),TODAY()-E278,"")</f>
        <v/>
      </c>
      <c r="N278" s="74" t="str">
        <f>IF(AND(C278="Abierto",D278="Urgente"),RANK(M278,$M$13:$M$861,0)+COUNTIF($M$13:M278,M278)-1,"")</f>
        <v/>
      </c>
      <c r="O278" s="74" t="str">
        <f>IF(AND(C278="Abierto",D278="Alta"),A278,"")</f>
        <v/>
      </c>
      <c r="P278" s="74" t="str">
        <f ca="1">IF(AND(C278="Abierto",D278="Alta"),TODAY()-E278,"")</f>
        <v/>
      </c>
      <c r="Q278" s="74" t="str">
        <f>IF(AND(C278="Abierto",D278="Alta"),RANK(P278,$P$13:$P$861,0)+COUNTIF($P$13:P278,P278)-1+MAX(N:N),"")</f>
        <v/>
      </c>
      <c r="R278" s="74" t="str">
        <f>IF(AND(C278="Abierto",D278="Media"),A278,"")</f>
        <v/>
      </c>
      <c r="S278" s="74" t="str">
        <f ca="1">IF(AND(C278="Abierto",D278="Media"),TODAY()-E278,"")</f>
        <v/>
      </c>
      <c r="T278" s="74" t="str">
        <f>IF(AND(C278="Abierto",D278="Media"),RANK(S278,$S$13:$S$861,0)+COUNTIF($S$13:S278,S278)-1+MAX(N:N,Q:Q),"")</f>
        <v/>
      </c>
      <c r="U278" s="74" t="str">
        <f>IF(AND(C278="Abierto",D278="Baja"),A278,"")</f>
        <v/>
      </c>
      <c r="V278" s="74" t="str">
        <f ca="1">IF(AND(C278="Abierto",D278="Baja"),TODAY()-E278,"")</f>
        <v/>
      </c>
      <c r="W278" s="74" t="str">
        <f>IF(AND(C278="Abierto",D278="Baja"),RANK(V278,$V$13:$V$861,0)+COUNTIF($V$13:V278,V278)-1+MAX(N:N,Q:Q,T:T),"")</f>
        <v/>
      </c>
      <c r="X278" s="139" t="str">
        <f>IF(OR(C278="Resuelto",C278=""),"",SUM(N278,Q278,T278,W278))</f>
        <v/>
      </c>
      <c r="Y278" s="139" t="str">
        <f>IF(OR(C278="Resuelto",C278=""),"",SUM(M278,P278,S278,V278))</f>
        <v/>
      </c>
      <c r="Z278" s="139" t="str">
        <f>IF(OR(C278="Resuelto",C278=""),"",SUM(L278,O278,R278,U278))</f>
        <v/>
      </c>
      <c r="AA278" s="28">
        <v>413</v>
      </c>
      <c r="AB278" s="28" t="str">
        <f t="shared" si="4"/>
        <v/>
      </c>
      <c r="AC278" s="75" t="str">
        <f t="shared" si="5"/>
        <v/>
      </c>
      <c r="AH278" s="78" t="str">
        <f>IF(AI278="","",MAX($AH$5:AH277)+1)</f>
        <v/>
      </c>
      <c r="AI278" s="53" t="str">
        <f>IF(G277="","",IF(COUNTIF($AI$11:AI277,G277)=0,G277,""))</f>
        <v/>
      </c>
      <c r="AJ278" s="53" t="str">
        <f t="shared" si="6"/>
        <v/>
      </c>
      <c r="AK278" s="135"/>
    </row>
    <row r="279" spans="1:37" ht="25.5" customHeight="1" x14ac:dyDescent="0.25">
      <c r="A279" s="136"/>
      <c r="B279" s="136"/>
      <c r="C279" s="136"/>
      <c r="D279" s="136"/>
      <c r="E279" s="137"/>
      <c r="F279" s="137"/>
      <c r="G279" s="136"/>
      <c r="H279" s="137"/>
      <c r="I279" s="140" t="str">
        <f t="shared" si="7"/>
        <v/>
      </c>
      <c r="J279" s="140"/>
      <c r="K279" s="140"/>
      <c r="L279" s="74" t="str">
        <f>IF(AND(C279="Abierto",D279="Urgente"),A279,"")</f>
        <v/>
      </c>
      <c r="M279" s="74" t="str">
        <f ca="1">IF(AND(C279="Abierto",D279="Urgente"),TODAY()-E279,"")</f>
        <v/>
      </c>
      <c r="N279" s="74" t="str">
        <f>IF(AND(C279="Abierto",D279="Urgente"),RANK(M279,$M$13:$M$861,0)+COUNTIF($M$13:M279,M279)-1,"")</f>
        <v/>
      </c>
      <c r="O279" s="74" t="str">
        <f>IF(AND(C279="Abierto",D279="Alta"),A279,"")</f>
        <v/>
      </c>
      <c r="P279" s="74" t="str">
        <f ca="1">IF(AND(C279="Abierto",D279="Alta"),TODAY()-E279,"")</f>
        <v/>
      </c>
      <c r="Q279" s="74" t="str">
        <f>IF(AND(C279="Abierto",D279="Alta"),RANK(P279,$P$13:$P$861,0)+COUNTIF($P$13:P279,P279)-1+MAX(N:N),"")</f>
        <v/>
      </c>
      <c r="R279" s="74" t="str">
        <f>IF(AND(C279="Abierto",D279="Media"),A279,"")</f>
        <v/>
      </c>
      <c r="S279" s="74" t="str">
        <f ca="1">IF(AND(C279="Abierto",D279="Media"),TODAY()-E279,"")</f>
        <v/>
      </c>
      <c r="T279" s="74" t="str">
        <f>IF(AND(C279="Abierto",D279="Media"),RANK(S279,$S$13:$S$861,0)+COUNTIF($S$13:S279,S279)-1+MAX(N:N,Q:Q),"")</f>
        <v/>
      </c>
      <c r="U279" s="74" t="str">
        <f>IF(AND(C279="Abierto",D279="Baja"),A279,"")</f>
        <v/>
      </c>
      <c r="V279" s="74" t="str">
        <f ca="1">IF(AND(C279="Abierto",D279="Baja"),TODAY()-E279,"")</f>
        <v/>
      </c>
      <c r="W279" s="74" t="str">
        <f>IF(AND(C279="Abierto",D279="Baja"),RANK(V279,$V$13:$V$861,0)+COUNTIF($V$13:V279,V279)-1+MAX(N:N,Q:Q,T:T),"")</f>
        <v/>
      </c>
      <c r="X279" s="139" t="str">
        <f>IF(OR(C279="Resuelto",C279=""),"",SUM(N279,Q279,T279,W279))</f>
        <v/>
      </c>
      <c r="Y279" s="139" t="str">
        <f>IF(OR(C279="Resuelto",C279=""),"",SUM(M279,P279,S279,V279))</f>
        <v/>
      </c>
      <c r="Z279" s="139" t="str">
        <f>IF(OR(C279="Resuelto",C279=""),"",SUM(L279,O279,R279,U279))</f>
        <v/>
      </c>
      <c r="AA279" s="28">
        <v>414</v>
      </c>
      <c r="AB279" s="28" t="str">
        <f t="shared" si="4"/>
        <v/>
      </c>
      <c r="AC279" s="75" t="str">
        <f t="shared" si="5"/>
        <v/>
      </c>
      <c r="AH279" s="78" t="str">
        <f>IF(AI279="","",MAX($AH$5:AH278)+1)</f>
        <v/>
      </c>
      <c r="AI279" s="53" t="str">
        <f>IF(G278="","",IF(COUNTIF($AI$11:AI278,G278)=0,G278,""))</f>
        <v/>
      </c>
      <c r="AJ279" s="53" t="str">
        <f t="shared" si="6"/>
        <v/>
      </c>
      <c r="AK279" s="135"/>
    </row>
    <row r="280" spans="1:37" ht="25.5" customHeight="1" x14ac:dyDescent="0.25">
      <c r="A280" s="136"/>
      <c r="B280" s="136"/>
      <c r="C280" s="136"/>
      <c r="D280" s="136"/>
      <c r="E280" s="137"/>
      <c r="F280" s="137"/>
      <c r="G280" s="136"/>
      <c r="H280" s="137"/>
      <c r="I280" s="140" t="str">
        <f t="shared" si="7"/>
        <v/>
      </c>
      <c r="J280" s="140"/>
      <c r="K280" s="140"/>
      <c r="L280" s="74" t="str">
        <f>IF(AND(C280="Abierto",D280="Urgente"),A280,"")</f>
        <v/>
      </c>
      <c r="M280" s="74" t="str">
        <f ca="1">IF(AND(C280="Abierto",D280="Urgente"),TODAY()-E280,"")</f>
        <v/>
      </c>
      <c r="N280" s="74" t="str">
        <f>IF(AND(C280="Abierto",D280="Urgente"),RANK(M280,$M$13:$M$861,0)+COUNTIF($M$13:M280,M280)-1,"")</f>
        <v/>
      </c>
      <c r="O280" s="74" t="str">
        <f>IF(AND(C280="Abierto",D280="Alta"),A280,"")</f>
        <v/>
      </c>
      <c r="P280" s="74" t="str">
        <f ca="1">IF(AND(C280="Abierto",D280="Alta"),TODAY()-E280,"")</f>
        <v/>
      </c>
      <c r="Q280" s="74" t="str">
        <f>IF(AND(C280="Abierto",D280="Alta"),RANK(P280,$P$13:$P$861,0)+COUNTIF($P$13:P280,P280)-1+MAX(N:N),"")</f>
        <v/>
      </c>
      <c r="R280" s="74" t="str">
        <f>IF(AND(C280="Abierto",D280="Media"),A280,"")</f>
        <v/>
      </c>
      <c r="S280" s="74" t="str">
        <f ca="1">IF(AND(C280="Abierto",D280="Media"),TODAY()-E280,"")</f>
        <v/>
      </c>
      <c r="T280" s="74" t="str">
        <f>IF(AND(C280="Abierto",D280="Media"),RANK(S280,$S$13:$S$861,0)+COUNTIF($S$13:S280,S280)-1+MAX(N:N,Q:Q),"")</f>
        <v/>
      </c>
      <c r="U280" s="74" t="str">
        <f>IF(AND(C280="Abierto",D280="Baja"),A280,"")</f>
        <v/>
      </c>
      <c r="V280" s="74" t="str">
        <f ca="1">IF(AND(C280="Abierto",D280="Baja"),TODAY()-E280,"")</f>
        <v/>
      </c>
      <c r="W280" s="74" t="str">
        <f>IF(AND(C280="Abierto",D280="Baja"),RANK(V280,$V$13:$V$861,0)+COUNTIF($V$13:V280,V280)-1+MAX(N:N,Q:Q,T:T),"")</f>
        <v/>
      </c>
      <c r="X280" s="139" t="str">
        <f>IF(OR(C280="Resuelto",C280=""),"",SUM(N280,Q280,T280,W280))</f>
        <v/>
      </c>
      <c r="Y280" s="139" t="str">
        <f>IF(OR(C280="Resuelto",C280=""),"",SUM(M280,P280,S280,V280))</f>
        <v/>
      </c>
      <c r="Z280" s="139" t="str">
        <f>IF(OR(C280="Resuelto",C280=""),"",SUM(L280,O280,R280,U280))</f>
        <v/>
      </c>
      <c r="AA280" s="28">
        <v>415</v>
      </c>
      <c r="AB280" s="28" t="str">
        <f t="shared" si="4"/>
        <v/>
      </c>
      <c r="AC280" s="75" t="str">
        <f t="shared" si="5"/>
        <v/>
      </c>
      <c r="AH280" s="78" t="str">
        <f>IF(AI280="","",MAX($AH$5:AH279)+1)</f>
        <v/>
      </c>
      <c r="AI280" s="53" t="str">
        <f>IF(G279="","",IF(COUNTIF($AI$11:AI279,G279)=0,G279,""))</f>
        <v/>
      </c>
      <c r="AJ280" s="53" t="str">
        <f t="shared" si="6"/>
        <v/>
      </c>
      <c r="AK280" s="135"/>
    </row>
    <row r="281" spans="1:37" ht="25.5" customHeight="1" x14ac:dyDescent="0.25">
      <c r="A281" s="136"/>
      <c r="B281" s="136"/>
      <c r="C281" s="136"/>
      <c r="D281" s="136"/>
      <c r="E281" s="137"/>
      <c r="F281" s="137"/>
      <c r="G281" s="136"/>
      <c r="H281" s="137"/>
      <c r="I281" s="140" t="str">
        <f t="shared" si="7"/>
        <v/>
      </c>
      <c r="J281" s="140"/>
      <c r="K281" s="140"/>
      <c r="L281" s="74" t="str">
        <f>IF(AND(C281="Abierto",D281="Urgente"),A281,"")</f>
        <v/>
      </c>
      <c r="M281" s="74" t="str">
        <f ca="1">IF(AND(C281="Abierto",D281="Urgente"),TODAY()-E281,"")</f>
        <v/>
      </c>
      <c r="N281" s="74" t="str">
        <f>IF(AND(C281="Abierto",D281="Urgente"),RANK(M281,$M$13:$M$861,0)+COUNTIF($M$13:M281,M281)-1,"")</f>
        <v/>
      </c>
      <c r="O281" s="74" t="str">
        <f>IF(AND(C281="Abierto",D281="Alta"),A281,"")</f>
        <v/>
      </c>
      <c r="P281" s="74" t="str">
        <f ca="1">IF(AND(C281="Abierto",D281="Alta"),TODAY()-E281,"")</f>
        <v/>
      </c>
      <c r="Q281" s="74" t="str">
        <f>IF(AND(C281="Abierto",D281="Alta"),RANK(P281,$P$13:$P$861,0)+COUNTIF($P$13:P281,P281)-1+MAX(N:N),"")</f>
        <v/>
      </c>
      <c r="R281" s="74" t="str">
        <f>IF(AND(C281="Abierto",D281="Media"),A281,"")</f>
        <v/>
      </c>
      <c r="S281" s="74" t="str">
        <f ca="1">IF(AND(C281="Abierto",D281="Media"),TODAY()-E281,"")</f>
        <v/>
      </c>
      <c r="T281" s="74" t="str">
        <f>IF(AND(C281="Abierto",D281="Media"),RANK(S281,$S$13:$S$861,0)+COUNTIF($S$13:S281,S281)-1+MAX(N:N,Q:Q),"")</f>
        <v/>
      </c>
      <c r="U281" s="74" t="str">
        <f>IF(AND(C281="Abierto",D281="Baja"),A281,"")</f>
        <v/>
      </c>
      <c r="V281" s="74" t="str">
        <f ca="1">IF(AND(C281="Abierto",D281="Baja"),TODAY()-E281,"")</f>
        <v/>
      </c>
      <c r="W281" s="74" t="str">
        <f>IF(AND(C281="Abierto",D281="Baja"),RANK(V281,$V$13:$V$861,0)+COUNTIF($V$13:V281,V281)-1+MAX(N:N,Q:Q,T:T),"")</f>
        <v/>
      </c>
      <c r="X281" s="139" t="str">
        <f>IF(OR(C281="Resuelto",C281=""),"",SUM(N281,Q281,T281,W281))</f>
        <v/>
      </c>
      <c r="Y281" s="139" t="str">
        <f>IF(OR(C281="Resuelto",C281=""),"",SUM(M281,P281,S281,V281))</f>
        <v/>
      </c>
      <c r="Z281" s="139" t="str">
        <f>IF(OR(C281="Resuelto",C281=""),"",SUM(L281,O281,R281,U281))</f>
        <v/>
      </c>
      <c r="AA281" s="28">
        <v>416</v>
      </c>
      <c r="AB281" s="28" t="str">
        <f t="shared" si="4"/>
        <v/>
      </c>
      <c r="AC281" s="75" t="str">
        <f t="shared" si="5"/>
        <v/>
      </c>
      <c r="AH281" s="78" t="str">
        <f>IF(AI281="","",MAX($AH$5:AH280)+1)</f>
        <v/>
      </c>
      <c r="AI281" s="53" t="str">
        <f>IF(G280="","",IF(COUNTIF($AI$11:AI280,G280)=0,G280,""))</f>
        <v/>
      </c>
      <c r="AJ281" s="53" t="str">
        <f t="shared" si="6"/>
        <v/>
      </c>
      <c r="AK281" s="135"/>
    </row>
    <row r="282" spans="1:37" ht="25.5" customHeight="1" x14ac:dyDescent="0.25">
      <c r="A282" s="136"/>
      <c r="B282" s="136"/>
      <c r="C282" s="136"/>
      <c r="D282" s="136"/>
      <c r="E282" s="137"/>
      <c r="F282" s="137"/>
      <c r="G282" s="136"/>
      <c r="H282" s="137"/>
      <c r="I282" s="140" t="str">
        <f t="shared" si="7"/>
        <v/>
      </c>
      <c r="J282" s="140"/>
      <c r="K282" s="140"/>
      <c r="L282" s="74" t="str">
        <f>IF(AND(C282="Abierto",D282="Urgente"),A282,"")</f>
        <v/>
      </c>
      <c r="M282" s="74" t="str">
        <f ca="1">IF(AND(C282="Abierto",D282="Urgente"),TODAY()-E282,"")</f>
        <v/>
      </c>
      <c r="N282" s="74" t="str">
        <f>IF(AND(C282="Abierto",D282="Urgente"),RANK(M282,$M$13:$M$861,0)+COUNTIF($M$13:M282,M282)-1,"")</f>
        <v/>
      </c>
      <c r="O282" s="74" t="str">
        <f>IF(AND(C282="Abierto",D282="Alta"),A282,"")</f>
        <v/>
      </c>
      <c r="P282" s="74" t="str">
        <f ca="1">IF(AND(C282="Abierto",D282="Alta"),TODAY()-E282,"")</f>
        <v/>
      </c>
      <c r="Q282" s="74" t="str">
        <f>IF(AND(C282="Abierto",D282="Alta"),RANK(P282,$P$13:$P$861,0)+COUNTIF($P$13:P282,P282)-1+MAX(N:N),"")</f>
        <v/>
      </c>
      <c r="R282" s="74" t="str">
        <f>IF(AND(C282="Abierto",D282="Media"),A282,"")</f>
        <v/>
      </c>
      <c r="S282" s="74" t="str">
        <f ca="1">IF(AND(C282="Abierto",D282="Media"),TODAY()-E282,"")</f>
        <v/>
      </c>
      <c r="T282" s="74" t="str">
        <f>IF(AND(C282="Abierto",D282="Media"),RANK(S282,$S$13:$S$861,0)+COUNTIF($S$13:S282,S282)-1+MAX(N:N,Q:Q),"")</f>
        <v/>
      </c>
      <c r="U282" s="74" t="str">
        <f>IF(AND(C282="Abierto",D282="Baja"),A282,"")</f>
        <v/>
      </c>
      <c r="V282" s="74" t="str">
        <f ca="1">IF(AND(C282="Abierto",D282="Baja"),TODAY()-E282,"")</f>
        <v/>
      </c>
      <c r="W282" s="74" t="str">
        <f>IF(AND(C282="Abierto",D282="Baja"),RANK(V282,$V$13:$V$861,0)+COUNTIF($V$13:V282,V282)-1+MAX(N:N,Q:Q,T:T),"")</f>
        <v/>
      </c>
      <c r="X282" s="139" t="str">
        <f>IF(OR(C282="Resuelto",C282=""),"",SUM(N282,Q282,T282,W282))</f>
        <v/>
      </c>
      <c r="Y282" s="139" t="str">
        <f>IF(OR(C282="Resuelto",C282=""),"",SUM(M282,P282,S282,V282))</f>
        <v/>
      </c>
      <c r="Z282" s="139" t="str">
        <f>IF(OR(C282="Resuelto",C282=""),"",SUM(L282,O282,R282,U282))</f>
        <v/>
      </c>
      <c r="AA282" s="28">
        <v>417</v>
      </c>
      <c r="AB282" s="28" t="str">
        <f t="shared" si="4"/>
        <v/>
      </c>
      <c r="AC282" s="75" t="str">
        <f t="shared" si="5"/>
        <v/>
      </c>
      <c r="AH282" s="78" t="str">
        <f>IF(AI282="","",MAX($AH$5:AH281)+1)</f>
        <v/>
      </c>
      <c r="AI282" s="53" t="str">
        <f>IF(G281="","",IF(COUNTIF($AI$11:AI281,G281)=0,G281,""))</f>
        <v/>
      </c>
      <c r="AJ282" s="53" t="str">
        <f t="shared" si="6"/>
        <v/>
      </c>
      <c r="AK282" s="135"/>
    </row>
    <row r="283" spans="1:37" ht="25.5" customHeight="1" x14ac:dyDescent="0.25">
      <c r="A283" s="136"/>
      <c r="B283" s="136"/>
      <c r="C283" s="136"/>
      <c r="D283" s="136"/>
      <c r="E283" s="137"/>
      <c r="F283" s="137"/>
      <c r="G283" s="136"/>
      <c r="H283" s="137"/>
      <c r="I283" s="140" t="str">
        <f t="shared" si="7"/>
        <v/>
      </c>
      <c r="J283" s="140"/>
      <c r="K283" s="140"/>
      <c r="L283" s="74" t="str">
        <f>IF(AND(C283="Abierto",D283="Urgente"),A283,"")</f>
        <v/>
      </c>
      <c r="M283" s="74" t="str">
        <f ca="1">IF(AND(C283="Abierto",D283="Urgente"),TODAY()-E283,"")</f>
        <v/>
      </c>
      <c r="N283" s="74" t="str">
        <f>IF(AND(C283="Abierto",D283="Urgente"),RANK(M283,$M$13:$M$861,0)+COUNTIF($M$13:M283,M283)-1,"")</f>
        <v/>
      </c>
      <c r="O283" s="74" t="str">
        <f>IF(AND(C283="Abierto",D283="Alta"),A283,"")</f>
        <v/>
      </c>
      <c r="P283" s="74" t="str">
        <f ca="1">IF(AND(C283="Abierto",D283="Alta"),TODAY()-E283,"")</f>
        <v/>
      </c>
      <c r="Q283" s="74" t="str">
        <f>IF(AND(C283="Abierto",D283="Alta"),RANK(P283,$P$13:$P$861,0)+COUNTIF($P$13:P283,P283)-1+MAX(N:N),"")</f>
        <v/>
      </c>
      <c r="R283" s="74" t="str">
        <f>IF(AND(C283="Abierto",D283="Media"),A283,"")</f>
        <v/>
      </c>
      <c r="S283" s="74" t="str">
        <f ca="1">IF(AND(C283="Abierto",D283="Media"),TODAY()-E283,"")</f>
        <v/>
      </c>
      <c r="T283" s="74" t="str">
        <f>IF(AND(C283="Abierto",D283="Media"),RANK(S283,$S$13:$S$861,0)+COUNTIF($S$13:S283,S283)-1+MAX(N:N,Q:Q),"")</f>
        <v/>
      </c>
      <c r="U283" s="74" t="str">
        <f>IF(AND(C283="Abierto",D283="Baja"),A283,"")</f>
        <v/>
      </c>
      <c r="V283" s="74" t="str">
        <f ca="1">IF(AND(C283="Abierto",D283="Baja"),TODAY()-E283,"")</f>
        <v/>
      </c>
      <c r="W283" s="74" t="str">
        <f>IF(AND(C283="Abierto",D283="Baja"),RANK(V283,$V$13:$V$861,0)+COUNTIF($V$13:V283,V283)-1+MAX(N:N,Q:Q,T:T),"")</f>
        <v/>
      </c>
      <c r="X283" s="139" t="str">
        <f>IF(OR(C283="Resuelto",C283=""),"",SUM(N283,Q283,T283,W283))</f>
        <v/>
      </c>
      <c r="Y283" s="139" t="str">
        <f>IF(OR(C283="Resuelto",C283=""),"",SUM(M283,P283,S283,V283))</f>
        <v/>
      </c>
      <c r="Z283" s="139" t="str">
        <f>IF(OR(C283="Resuelto",C283=""),"",SUM(L283,O283,R283,U283))</f>
        <v/>
      </c>
      <c r="AA283" s="28">
        <v>418</v>
      </c>
      <c r="AB283" s="28" t="str">
        <f t="shared" si="4"/>
        <v/>
      </c>
      <c r="AC283" s="75" t="str">
        <f t="shared" si="5"/>
        <v/>
      </c>
      <c r="AH283" s="78" t="str">
        <f>IF(AI283="","",MAX($AH$5:AH282)+1)</f>
        <v/>
      </c>
      <c r="AI283" s="53" t="str">
        <f>IF(G282="","",IF(COUNTIF($AI$11:AI282,G282)=0,G282,""))</f>
        <v/>
      </c>
      <c r="AJ283" s="53" t="str">
        <f t="shared" si="6"/>
        <v/>
      </c>
      <c r="AK283" s="135"/>
    </row>
    <row r="284" spans="1:37" ht="25.5" customHeight="1" x14ac:dyDescent="0.25">
      <c r="A284" s="136"/>
      <c r="B284" s="136"/>
      <c r="C284" s="136"/>
      <c r="D284" s="136"/>
      <c r="E284" s="137"/>
      <c r="F284" s="137"/>
      <c r="G284" s="136"/>
      <c r="H284" s="137"/>
      <c r="I284" s="140" t="str">
        <f t="shared" si="7"/>
        <v/>
      </c>
      <c r="J284" s="140"/>
      <c r="K284" s="140"/>
      <c r="L284" s="74" t="str">
        <f>IF(AND(C284="Abierto",D284="Urgente"),A284,"")</f>
        <v/>
      </c>
      <c r="M284" s="74" t="str">
        <f ca="1">IF(AND(C284="Abierto",D284="Urgente"),TODAY()-E284,"")</f>
        <v/>
      </c>
      <c r="N284" s="74" t="str">
        <f>IF(AND(C284="Abierto",D284="Urgente"),RANK(M284,$M$13:$M$861,0)+COUNTIF($M$13:M284,M284)-1,"")</f>
        <v/>
      </c>
      <c r="O284" s="74" t="str">
        <f>IF(AND(C284="Abierto",D284="Alta"),A284,"")</f>
        <v/>
      </c>
      <c r="P284" s="74" t="str">
        <f ca="1">IF(AND(C284="Abierto",D284="Alta"),TODAY()-E284,"")</f>
        <v/>
      </c>
      <c r="Q284" s="74" t="str">
        <f>IF(AND(C284="Abierto",D284="Alta"),RANK(P284,$P$13:$P$861,0)+COUNTIF($P$13:P284,P284)-1+MAX(N:N),"")</f>
        <v/>
      </c>
      <c r="R284" s="74" t="str">
        <f>IF(AND(C284="Abierto",D284="Media"),A284,"")</f>
        <v/>
      </c>
      <c r="S284" s="74" t="str">
        <f ca="1">IF(AND(C284="Abierto",D284="Media"),TODAY()-E284,"")</f>
        <v/>
      </c>
      <c r="T284" s="74" t="str">
        <f>IF(AND(C284="Abierto",D284="Media"),RANK(S284,$S$13:$S$861,0)+COUNTIF($S$13:S284,S284)-1+MAX(N:N,Q:Q),"")</f>
        <v/>
      </c>
      <c r="U284" s="74" t="str">
        <f>IF(AND(C284="Abierto",D284="Baja"),A284,"")</f>
        <v/>
      </c>
      <c r="V284" s="74" t="str">
        <f ca="1">IF(AND(C284="Abierto",D284="Baja"),TODAY()-E284,"")</f>
        <v/>
      </c>
      <c r="W284" s="74" t="str">
        <f>IF(AND(C284="Abierto",D284="Baja"),RANK(V284,$V$13:$V$861,0)+COUNTIF($V$13:V284,V284)-1+MAX(N:N,Q:Q,T:T),"")</f>
        <v/>
      </c>
      <c r="X284" s="139" t="str">
        <f>IF(OR(C284="Resuelto",C284=""),"",SUM(N284,Q284,T284,W284))</f>
        <v/>
      </c>
      <c r="Y284" s="139" t="str">
        <f>IF(OR(C284="Resuelto",C284=""),"",SUM(M284,P284,S284,V284))</f>
        <v/>
      </c>
      <c r="Z284" s="139" t="str">
        <f>IF(OR(C284="Resuelto",C284=""),"",SUM(L284,O284,R284,U284))</f>
        <v/>
      </c>
      <c r="AA284" s="28">
        <v>419</v>
      </c>
      <c r="AB284" s="28" t="str">
        <f t="shared" si="4"/>
        <v/>
      </c>
      <c r="AC284" s="75" t="str">
        <f t="shared" si="5"/>
        <v/>
      </c>
      <c r="AH284" s="78" t="str">
        <f>IF(AI284="","",MAX($AH$5:AH283)+1)</f>
        <v/>
      </c>
      <c r="AI284" s="53" t="str">
        <f>IF(G283="","",IF(COUNTIF($AI$11:AI283,G283)=0,G283,""))</f>
        <v/>
      </c>
      <c r="AJ284" s="53" t="str">
        <f t="shared" si="6"/>
        <v/>
      </c>
      <c r="AK284" s="135"/>
    </row>
    <row r="285" spans="1:37" ht="25.5" customHeight="1" x14ac:dyDescent="0.25">
      <c r="A285" s="136"/>
      <c r="B285" s="136"/>
      <c r="C285" s="136"/>
      <c r="D285" s="136"/>
      <c r="E285" s="137"/>
      <c r="F285" s="137"/>
      <c r="G285" s="136"/>
      <c r="H285" s="137"/>
      <c r="I285" s="140" t="str">
        <f t="shared" si="7"/>
        <v/>
      </c>
      <c r="J285" s="140"/>
      <c r="K285" s="140"/>
      <c r="L285" s="74" t="str">
        <f>IF(AND(C285="Abierto",D285="Urgente"),A285,"")</f>
        <v/>
      </c>
      <c r="M285" s="74" t="str">
        <f ca="1">IF(AND(C285="Abierto",D285="Urgente"),TODAY()-E285,"")</f>
        <v/>
      </c>
      <c r="N285" s="74" t="str">
        <f>IF(AND(C285="Abierto",D285="Urgente"),RANK(M285,$M$13:$M$861,0)+COUNTIF($M$13:M285,M285)-1,"")</f>
        <v/>
      </c>
      <c r="O285" s="74" t="str">
        <f>IF(AND(C285="Abierto",D285="Alta"),A285,"")</f>
        <v/>
      </c>
      <c r="P285" s="74" t="str">
        <f ca="1">IF(AND(C285="Abierto",D285="Alta"),TODAY()-E285,"")</f>
        <v/>
      </c>
      <c r="Q285" s="74" t="str">
        <f>IF(AND(C285="Abierto",D285="Alta"),RANK(P285,$P$13:$P$861,0)+COUNTIF($P$13:P285,P285)-1+MAX(N:N),"")</f>
        <v/>
      </c>
      <c r="R285" s="74" t="str">
        <f>IF(AND(C285="Abierto",D285="Media"),A285,"")</f>
        <v/>
      </c>
      <c r="S285" s="74" t="str">
        <f ca="1">IF(AND(C285="Abierto",D285="Media"),TODAY()-E285,"")</f>
        <v/>
      </c>
      <c r="T285" s="74" t="str">
        <f>IF(AND(C285="Abierto",D285="Media"),RANK(S285,$S$13:$S$861,0)+COUNTIF($S$13:S285,S285)-1+MAX(N:N,Q:Q),"")</f>
        <v/>
      </c>
      <c r="U285" s="74" t="str">
        <f>IF(AND(C285="Abierto",D285="Baja"),A285,"")</f>
        <v/>
      </c>
      <c r="V285" s="74" t="str">
        <f ca="1">IF(AND(C285="Abierto",D285="Baja"),TODAY()-E285,"")</f>
        <v/>
      </c>
      <c r="W285" s="74" t="str">
        <f>IF(AND(C285="Abierto",D285="Baja"),RANK(V285,$V$13:$V$861,0)+COUNTIF($V$13:V285,V285)-1+MAX(N:N,Q:Q,T:T),"")</f>
        <v/>
      </c>
      <c r="X285" s="139" t="str">
        <f>IF(OR(C285="Resuelto",C285=""),"",SUM(N285,Q285,T285,W285))</f>
        <v/>
      </c>
      <c r="Y285" s="139" t="str">
        <f>IF(OR(C285="Resuelto",C285=""),"",SUM(M285,P285,S285,V285))</f>
        <v/>
      </c>
      <c r="Z285" s="139" t="str">
        <f>IF(OR(C285="Resuelto",C285=""),"",SUM(L285,O285,R285,U285))</f>
        <v/>
      </c>
      <c r="AA285" s="28">
        <v>420</v>
      </c>
      <c r="AB285" s="28" t="str">
        <f t="shared" si="4"/>
        <v/>
      </c>
      <c r="AC285" s="75" t="str">
        <f t="shared" si="5"/>
        <v/>
      </c>
      <c r="AH285" s="78" t="str">
        <f>IF(AI285="","",MAX($AH$5:AH284)+1)</f>
        <v/>
      </c>
      <c r="AI285" s="53" t="str">
        <f>IF(G284="","",IF(COUNTIF($AI$11:AI284,G284)=0,G284,""))</f>
        <v/>
      </c>
      <c r="AJ285" s="53" t="str">
        <f t="shared" si="6"/>
        <v/>
      </c>
      <c r="AK285" s="135"/>
    </row>
    <row r="286" spans="1:37" x14ac:dyDescent="0.25">
      <c r="A286" s="136"/>
      <c r="B286" s="136"/>
      <c r="C286" s="136"/>
      <c r="D286" s="136"/>
      <c r="E286" s="137"/>
      <c r="F286" s="137"/>
      <c r="G286" s="136"/>
      <c r="H286" s="137"/>
      <c r="I286" s="140" t="str">
        <f t="shared" si="7"/>
        <v/>
      </c>
      <c r="J286" s="140"/>
      <c r="K286" s="140"/>
      <c r="L286" s="74" t="str">
        <f>IF(AND(C286="Abierto",D286="Urgente"),A286,"")</f>
        <v/>
      </c>
      <c r="M286" s="74" t="str">
        <f ca="1">IF(AND(C286="Abierto",D286="Urgente"),TODAY()-E286,"")</f>
        <v/>
      </c>
      <c r="N286" s="74" t="str">
        <f>IF(AND(C286="Abierto",D286="Urgente"),RANK(M286,$M$13:$M$861,0)+COUNTIF($M$13:M286,M286)-1,"")</f>
        <v/>
      </c>
      <c r="O286" s="74" t="str">
        <f>IF(AND(C286="Abierto",D286="Alta"),A286,"")</f>
        <v/>
      </c>
      <c r="P286" s="74" t="str">
        <f ca="1">IF(AND(C286="Abierto",D286="Alta"),TODAY()-E286,"")</f>
        <v/>
      </c>
      <c r="Q286" s="74" t="str">
        <f>IF(AND(C286="Abierto",D286="Alta"),RANK(P286,$P$13:$P$861,0)+COUNTIF($P$13:P286,P286)-1+MAX(N:N),"")</f>
        <v/>
      </c>
      <c r="R286" s="74" t="str">
        <f>IF(AND(C286="Abierto",D286="Media"),A286,"")</f>
        <v/>
      </c>
      <c r="S286" s="74" t="str">
        <f ca="1">IF(AND(C286="Abierto",D286="Media"),TODAY()-E286,"")</f>
        <v/>
      </c>
      <c r="T286" s="74" t="str">
        <f>IF(AND(C286="Abierto",D286="Media"),RANK(S286,$S$13:$S$861,0)+COUNTIF($S$13:S286,S286)-1+MAX(N:N,Q:Q),"")</f>
        <v/>
      </c>
      <c r="U286" s="74" t="str">
        <f>IF(AND(C286="Abierto",D286="Baja"),A286,"")</f>
        <v/>
      </c>
      <c r="V286" s="74" t="str">
        <f ca="1">IF(AND(C286="Abierto",D286="Baja"),TODAY()-E286,"")</f>
        <v/>
      </c>
      <c r="W286" s="74" t="str">
        <f>IF(AND(C286="Abierto",D286="Baja"),RANK(V286,$V$13:$V$861,0)+COUNTIF($V$13:V286,V286)-1+MAX(N:N,Q:Q,T:T),"")</f>
        <v/>
      </c>
      <c r="X286" s="139" t="str">
        <f>IF(OR(C286="Resuelto",C286=""),"",SUM(N286,Q286,T286,W286))</f>
        <v/>
      </c>
      <c r="Y286" s="139" t="str">
        <f>IF(OR(C286="Resuelto",C286=""),"",SUM(M286,P286,S286,V286))</f>
        <v/>
      </c>
      <c r="Z286" s="139" t="str">
        <f>IF(OR(C286="Resuelto",C286=""),"",SUM(L286,O286,R286,U286))</f>
        <v/>
      </c>
      <c r="AA286" s="28">
        <v>421</v>
      </c>
      <c r="AB286" s="28" t="str">
        <f t="shared" si="4"/>
        <v/>
      </c>
      <c r="AC286" s="75" t="str">
        <f t="shared" si="5"/>
        <v/>
      </c>
      <c r="AH286" s="78" t="str">
        <f>IF(AI286="","",MAX($AH$5:AH285)+1)</f>
        <v/>
      </c>
      <c r="AI286" s="53" t="str">
        <f>IF(G285="","",IF(COUNTIF($AI$11:AI285,G285)=0,G285,""))</f>
        <v/>
      </c>
      <c r="AJ286" s="53" t="str">
        <f t="shared" si="6"/>
        <v/>
      </c>
      <c r="AK286" s="135"/>
    </row>
    <row r="287" spans="1:37" x14ac:dyDescent="0.25">
      <c r="A287" s="136"/>
      <c r="B287" s="136"/>
      <c r="C287" s="136"/>
      <c r="D287" s="136"/>
      <c r="E287" s="137"/>
      <c r="F287" s="137"/>
      <c r="G287" s="136"/>
      <c r="H287" s="137"/>
      <c r="I287" s="140" t="str">
        <f t="shared" si="7"/>
        <v/>
      </c>
      <c r="J287" s="140"/>
      <c r="K287" s="140"/>
      <c r="L287" s="74" t="str">
        <f>IF(AND(C287="Abierto",D287="Urgente"),A287,"")</f>
        <v/>
      </c>
      <c r="M287" s="74" t="str">
        <f ca="1">IF(AND(C287="Abierto",D287="Urgente"),TODAY()-E287,"")</f>
        <v/>
      </c>
      <c r="N287" s="74" t="str">
        <f>IF(AND(C287="Abierto",D287="Urgente"),RANK(M287,$M$13:$M$861,0)+COUNTIF($M$13:M287,M287)-1,"")</f>
        <v/>
      </c>
      <c r="O287" s="74" t="str">
        <f>IF(AND(C287="Abierto",D287="Alta"),A287,"")</f>
        <v/>
      </c>
      <c r="P287" s="74" t="str">
        <f ca="1">IF(AND(C287="Abierto",D287="Alta"),TODAY()-E287,"")</f>
        <v/>
      </c>
      <c r="Q287" s="74" t="str">
        <f>IF(AND(C287="Abierto",D287="Alta"),RANK(P287,$P$13:$P$861,0)+COUNTIF($P$13:P287,P287)-1+MAX(N:N),"")</f>
        <v/>
      </c>
      <c r="R287" s="74" t="str">
        <f>IF(AND(C287="Abierto",D287="Media"),A287,"")</f>
        <v/>
      </c>
      <c r="S287" s="74" t="str">
        <f ca="1">IF(AND(C287="Abierto",D287="Media"),TODAY()-E287,"")</f>
        <v/>
      </c>
      <c r="T287" s="74" t="str">
        <f>IF(AND(C287="Abierto",D287="Media"),RANK(S287,$S$13:$S$861,0)+COUNTIF($S$13:S287,S287)-1+MAX(N:N,Q:Q),"")</f>
        <v/>
      </c>
      <c r="U287" s="74" t="str">
        <f>IF(AND(C287="Abierto",D287="Baja"),A287,"")</f>
        <v/>
      </c>
      <c r="V287" s="74" t="str">
        <f ca="1">IF(AND(C287="Abierto",D287="Baja"),TODAY()-E287,"")</f>
        <v/>
      </c>
      <c r="W287" s="74" t="str">
        <f>IF(AND(C287="Abierto",D287="Baja"),RANK(V287,$V$13:$V$861,0)+COUNTIF($V$13:V287,V287)-1+MAX(N:N,Q:Q,T:T),"")</f>
        <v/>
      </c>
      <c r="X287" s="139" t="str">
        <f>IF(OR(C287="Resuelto",C287=""),"",SUM(N287,Q287,T287,W287))</f>
        <v/>
      </c>
      <c r="Y287" s="139" t="str">
        <f>IF(OR(C287="Resuelto",C287=""),"",SUM(M287,P287,S287,V287))</f>
        <v/>
      </c>
      <c r="Z287" s="139" t="str">
        <f>IF(OR(C287="Resuelto",C287=""),"",SUM(L287,O287,R287,U287))</f>
        <v/>
      </c>
      <c r="AA287" s="28">
        <v>422</v>
      </c>
      <c r="AB287" s="28" t="str">
        <f t="shared" si="4"/>
        <v/>
      </c>
      <c r="AC287" s="75" t="str">
        <f t="shared" si="5"/>
        <v/>
      </c>
      <c r="AH287" s="78" t="str">
        <f>IF(AI287="","",MAX($AH$5:AH286)+1)</f>
        <v/>
      </c>
      <c r="AI287" s="53" t="str">
        <f>IF(G286="","",IF(COUNTIF($AI$11:AI286,G286)=0,G286,""))</f>
        <v/>
      </c>
      <c r="AJ287" s="53" t="str">
        <f t="shared" si="6"/>
        <v/>
      </c>
      <c r="AK287" s="135"/>
    </row>
    <row r="288" spans="1:37" x14ac:dyDescent="0.25">
      <c r="A288" s="136"/>
      <c r="B288" s="136"/>
      <c r="C288" s="136"/>
      <c r="D288" s="136"/>
      <c r="E288" s="137"/>
      <c r="F288" s="137"/>
      <c r="G288" s="136"/>
      <c r="H288" s="137"/>
      <c r="I288" s="140" t="str">
        <f t="shared" si="7"/>
        <v/>
      </c>
      <c r="J288" s="140"/>
      <c r="K288" s="140"/>
      <c r="L288" s="74" t="str">
        <f>IF(AND(C288="Abierto",D288="Urgente"),A288,"")</f>
        <v/>
      </c>
      <c r="M288" s="74" t="str">
        <f ca="1">IF(AND(C288="Abierto",D288="Urgente"),TODAY()-E288,"")</f>
        <v/>
      </c>
      <c r="N288" s="74" t="str">
        <f>IF(AND(C288="Abierto",D288="Urgente"),RANK(M288,$M$13:$M$861,0)+COUNTIF($M$13:M288,M288)-1,"")</f>
        <v/>
      </c>
      <c r="O288" s="74" t="str">
        <f>IF(AND(C288="Abierto",D288="Alta"),A288,"")</f>
        <v/>
      </c>
      <c r="P288" s="74" t="str">
        <f ca="1">IF(AND(C288="Abierto",D288="Alta"),TODAY()-E288,"")</f>
        <v/>
      </c>
      <c r="Q288" s="74" t="str">
        <f>IF(AND(C288="Abierto",D288="Alta"),RANK(P288,$P$13:$P$861,0)+COUNTIF($P$13:P288,P288)-1+MAX(N:N),"")</f>
        <v/>
      </c>
      <c r="R288" s="74" t="str">
        <f>IF(AND(C288="Abierto",D288="Media"),A288,"")</f>
        <v/>
      </c>
      <c r="S288" s="74" t="str">
        <f ca="1">IF(AND(C288="Abierto",D288="Media"),TODAY()-E288,"")</f>
        <v/>
      </c>
      <c r="T288" s="74" t="str">
        <f>IF(AND(C288="Abierto",D288="Media"),RANK(S288,$S$13:$S$861,0)+COUNTIF($S$13:S288,S288)-1+MAX(N:N,Q:Q),"")</f>
        <v/>
      </c>
      <c r="U288" s="74" t="str">
        <f>IF(AND(C288="Abierto",D288="Baja"),A288,"")</f>
        <v/>
      </c>
      <c r="V288" s="74" t="str">
        <f ca="1">IF(AND(C288="Abierto",D288="Baja"),TODAY()-E288,"")</f>
        <v/>
      </c>
      <c r="W288" s="74" t="str">
        <f>IF(AND(C288="Abierto",D288="Baja"),RANK(V288,$V$13:$V$861,0)+COUNTIF($V$13:V288,V288)-1+MAX(N:N,Q:Q,T:T),"")</f>
        <v/>
      </c>
      <c r="X288" s="139" t="str">
        <f>IF(OR(C288="Resuelto",C288=""),"",SUM(N288,Q288,T288,W288))</f>
        <v/>
      </c>
      <c r="Y288" s="139" t="str">
        <f>IF(OR(C288="Resuelto",C288=""),"",SUM(M288,P288,S288,V288))</f>
        <v/>
      </c>
      <c r="Z288" s="139" t="str">
        <f>IF(OR(C288="Resuelto",C288=""),"",SUM(L288,O288,R288,U288))</f>
        <v/>
      </c>
      <c r="AA288" s="28">
        <v>423</v>
      </c>
      <c r="AB288" s="28" t="str">
        <f t="shared" si="4"/>
        <v/>
      </c>
      <c r="AC288" s="75" t="str">
        <f t="shared" si="5"/>
        <v/>
      </c>
      <c r="AH288" s="78" t="str">
        <f>IF(AI288="","",MAX($AH$5:AH287)+1)</f>
        <v/>
      </c>
      <c r="AI288" s="53" t="str">
        <f>IF(G287="","",IF(COUNTIF($AI$11:AI287,G287)=0,G287,""))</f>
        <v/>
      </c>
      <c r="AJ288" s="53" t="str">
        <f t="shared" si="6"/>
        <v/>
      </c>
      <c r="AK288" s="135"/>
    </row>
    <row r="289" spans="1:37" x14ac:dyDescent="0.25">
      <c r="A289" s="136"/>
      <c r="B289" s="136"/>
      <c r="C289" s="136"/>
      <c r="D289" s="136"/>
      <c r="E289" s="137"/>
      <c r="F289" s="137"/>
      <c r="G289" s="136"/>
      <c r="H289" s="137"/>
      <c r="I289" s="140" t="str">
        <f t="shared" si="7"/>
        <v/>
      </c>
      <c r="J289" s="140"/>
      <c r="K289" s="140"/>
      <c r="L289" s="74" t="str">
        <f>IF(AND(C289="Abierto",D289="Urgente"),A289,"")</f>
        <v/>
      </c>
      <c r="M289" s="74" t="str">
        <f ca="1">IF(AND(C289="Abierto",D289="Urgente"),TODAY()-E289,"")</f>
        <v/>
      </c>
      <c r="N289" s="74" t="str">
        <f>IF(AND(C289="Abierto",D289="Urgente"),RANK(M289,$M$13:$M$861,0)+COUNTIF($M$13:M289,M289)-1,"")</f>
        <v/>
      </c>
      <c r="O289" s="74" t="str">
        <f>IF(AND(C289="Abierto",D289="Alta"),A289,"")</f>
        <v/>
      </c>
      <c r="P289" s="74" t="str">
        <f ca="1">IF(AND(C289="Abierto",D289="Alta"),TODAY()-E289,"")</f>
        <v/>
      </c>
      <c r="Q289" s="74" t="str">
        <f>IF(AND(C289="Abierto",D289="Alta"),RANK(P289,$P$13:$P$861,0)+COUNTIF($P$13:P289,P289)-1+MAX(N:N),"")</f>
        <v/>
      </c>
      <c r="R289" s="74" t="str">
        <f>IF(AND(C289="Abierto",D289="Media"),A289,"")</f>
        <v/>
      </c>
      <c r="S289" s="74" t="str">
        <f ca="1">IF(AND(C289="Abierto",D289="Media"),TODAY()-E289,"")</f>
        <v/>
      </c>
      <c r="T289" s="74" t="str">
        <f>IF(AND(C289="Abierto",D289="Media"),RANK(S289,$S$13:$S$861,0)+COUNTIF($S$13:S289,S289)-1+MAX(N:N,Q:Q),"")</f>
        <v/>
      </c>
      <c r="U289" s="74" t="str">
        <f>IF(AND(C289="Abierto",D289="Baja"),A289,"")</f>
        <v/>
      </c>
      <c r="V289" s="74" t="str">
        <f ca="1">IF(AND(C289="Abierto",D289="Baja"),TODAY()-E289,"")</f>
        <v/>
      </c>
      <c r="W289" s="74" t="str">
        <f>IF(AND(C289="Abierto",D289="Baja"),RANK(V289,$V$13:$V$861,0)+COUNTIF($V$13:V289,V289)-1+MAX(N:N,Q:Q,T:T),"")</f>
        <v/>
      </c>
      <c r="X289" s="139" t="str">
        <f>IF(OR(C289="Resuelto",C289=""),"",SUM(N289,Q289,T289,W289))</f>
        <v/>
      </c>
      <c r="Y289" s="139" t="str">
        <f>IF(OR(C289="Resuelto",C289=""),"",SUM(M289,P289,S289,V289))</f>
        <v/>
      </c>
      <c r="Z289" s="139" t="str">
        <f>IF(OR(C289="Resuelto",C289=""),"",SUM(L289,O289,R289,U289))</f>
        <v/>
      </c>
      <c r="AA289" s="28">
        <v>424</v>
      </c>
      <c r="AB289" s="28" t="str">
        <f t="shared" si="4"/>
        <v/>
      </c>
      <c r="AC289" s="75" t="str">
        <f t="shared" si="5"/>
        <v/>
      </c>
      <c r="AH289" s="78" t="str">
        <f>IF(AI289="","",MAX($AH$5:AH288)+1)</f>
        <v/>
      </c>
      <c r="AI289" s="53" t="str">
        <f>IF(G288="","",IF(COUNTIF($AI$11:AI288,G288)=0,G288,""))</f>
        <v/>
      </c>
      <c r="AJ289" s="53" t="str">
        <f t="shared" si="6"/>
        <v/>
      </c>
      <c r="AK289" s="135"/>
    </row>
    <row r="290" spans="1:37" x14ac:dyDescent="0.25">
      <c r="A290" s="136"/>
      <c r="B290" s="136"/>
      <c r="C290" s="136"/>
      <c r="D290" s="136"/>
      <c r="E290" s="137"/>
      <c r="F290" s="137"/>
      <c r="G290" s="136"/>
      <c r="H290" s="137"/>
      <c r="I290" s="140" t="str">
        <f t="shared" si="7"/>
        <v/>
      </c>
      <c r="J290" s="140"/>
      <c r="K290" s="140"/>
      <c r="L290" s="74" t="str">
        <f>IF(AND(C290="Abierto",D290="Urgente"),A290,"")</f>
        <v/>
      </c>
      <c r="M290" s="74" t="str">
        <f ca="1">IF(AND(C290="Abierto",D290="Urgente"),TODAY()-E290,"")</f>
        <v/>
      </c>
      <c r="N290" s="74" t="str">
        <f>IF(AND(C290="Abierto",D290="Urgente"),RANK(M290,$M$13:$M$861,0)+COUNTIF($M$13:M290,M290)-1,"")</f>
        <v/>
      </c>
      <c r="O290" s="74" t="str">
        <f>IF(AND(C290="Abierto",D290="Alta"),A290,"")</f>
        <v/>
      </c>
      <c r="P290" s="74" t="str">
        <f ca="1">IF(AND(C290="Abierto",D290="Alta"),TODAY()-E290,"")</f>
        <v/>
      </c>
      <c r="Q290" s="74" t="str">
        <f>IF(AND(C290="Abierto",D290="Alta"),RANK(P290,$P$13:$P$861,0)+COUNTIF($P$13:P290,P290)-1+MAX(N:N),"")</f>
        <v/>
      </c>
      <c r="R290" s="74" t="str">
        <f>IF(AND(C290="Abierto",D290="Media"),A290,"")</f>
        <v/>
      </c>
      <c r="S290" s="74" t="str">
        <f ca="1">IF(AND(C290="Abierto",D290="Media"),TODAY()-E290,"")</f>
        <v/>
      </c>
      <c r="T290" s="74" t="str">
        <f>IF(AND(C290="Abierto",D290="Media"),RANK(S290,$S$13:$S$861,0)+COUNTIF($S$13:S290,S290)-1+MAX(N:N,Q:Q),"")</f>
        <v/>
      </c>
      <c r="U290" s="74" t="str">
        <f>IF(AND(C290="Abierto",D290="Baja"),A290,"")</f>
        <v/>
      </c>
      <c r="V290" s="74" t="str">
        <f ca="1">IF(AND(C290="Abierto",D290="Baja"),TODAY()-E290,"")</f>
        <v/>
      </c>
      <c r="W290" s="74" t="str">
        <f>IF(AND(C290="Abierto",D290="Baja"),RANK(V290,$V$13:$V$861,0)+COUNTIF($V$13:V290,V290)-1+MAX(N:N,Q:Q,T:T),"")</f>
        <v/>
      </c>
      <c r="X290" s="139" t="str">
        <f>IF(OR(C290="Resuelto",C290=""),"",SUM(N290,Q290,T290,W290))</f>
        <v/>
      </c>
      <c r="Y290" s="139" t="str">
        <f>IF(OR(C290="Resuelto",C290=""),"",SUM(M290,P290,S290,V290))</f>
        <v/>
      </c>
      <c r="Z290" s="139" t="str">
        <f>IF(OR(C290="Resuelto",C290=""),"",SUM(L290,O290,R290,U290))</f>
        <v/>
      </c>
      <c r="AA290" s="28">
        <v>425</v>
      </c>
      <c r="AB290" s="28" t="str">
        <f t="shared" si="4"/>
        <v/>
      </c>
      <c r="AC290" s="75" t="str">
        <f t="shared" si="5"/>
        <v/>
      </c>
      <c r="AH290" s="78" t="str">
        <f>IF(AI290="","",MAX($AH$5:AH289)+1)</f>
        <v/>
      </c>
      <c r="AI290" s="53" t="str">
        <f>IF(G289="","",IF(COUNTIF($AI$11:AI289,G289)=0,G289,""))</f>
        <v/>
      </c>
      <c r="AJ290" s="53" t="str">
        <f t="shared" si="6"/>
        <v/>
      </c>
      <c r="AK290" s="135"/>
    </row>
    <row r="291" spans="1:37" x14ac:dyDescent="0.25">
      <c r="A291" s="136"/>
      <c r="B291" s="136"/>
      <c r="C291" s="136"/>
      <c r="D291" s="136"/>
      <c r="E291" s="137"/>
      <c r="F291" s="137"/>
      <c r="G291" s="136"/>
      <c r="H291" s="137"/>
      <c r="I291" s="140" t="str">
        <f t="shared" si="7"/>
        <v/>
      </c>
      <c r="J291" s="140"/>
      <c r="K291" s="140"/>
      <c r="L291" s="74" t="str">
        <f>IF(AND(C291="Abierto",D291="Urgente"),A291,"")</f>
        <v/>
      </c>
      <c r="M291" s="74" t="str">
        <f ca="1">IF(AND(C291="Abierto",D291="Urgente"),TODAY()-E291,"")</f>
        <v/>
      </c>
      <c r="N291" s="74" t="str">
        <f>IF(AND(C291="Abierto",D291="Urgente"),RANK(M291,$M$13:$M$861,0)+COUNTIF($M$13:M291,M291)-1,"")</f>
        <v/>
      </c>
      <c r="O291" s="74" t="str">
        <f>IF(AND(C291="Abierto",D291="Alta"),A291,"")</f>
        <v/>
      </c>
      <c r="P291" s="74" t="str">
        <f ca="1">IF(AND(C291="Abierto",D291="Alta"),TODAY()-E291,"")</f>
        <v/>
      </c>
      <c r="Q291" s="74" t="str">
        <f>IF(AND(C291="Abierto",D291="Alta"),RANK(P291,$P$13:$P$861,0)+COUNTIF($P$13:P291,P291)-1+MAX(N:N),"")</f>
        <v/>
      </c>
      <c r="R291" s="74" t="str">
        <f>IF(AND(C291="Abierto",D291="Media"),A291,"")</f>
        <v/>
      </c>
      <c r="S291" s="74" t="str">
        <f ca="1">IF(AND(C291="Abierto",D291="Media"),TODAY()-E291,"")</f>
        <v/>
      </c>
      <c r="T291" s="74" t="str">
        <f>IF(AND(C291="Abierto",D291="Media"),RANK(S291,$S$13:$S$861,0)+COUNTIF($S$13:S291,S291)-1+MAX(N:N,Q:Q),"")</f>
        <v/>
      </c>
      <c r="U291" s="74" t="str">
        <f>IF(AND(C291="Abierto",D291="Baja"),A291,"")</f>
        <v/>
      </c>
      <c r="V291" s="74" t="str">
        <f ca="1">IF(AND(C291="Abierto",D291="Baja"),TODAY()-E291,"")</f>
        <v/>
      </c>
      <c r="W291" s="74" t="str">
        <f>IF(AND(C291="Abierto",D291="Baja"),RANK(V291,$V$13:$V$861,0)+COUNTIF($V$13:V291,V291)-1+MAX(N:N,Q:Q,T:T),"")</f>
        <v/>
      </c>
      <c r="X291" s="139" t="str">
        <f>IF(OR(C291="Resuelto",C291=""),"",SUM(N291,Q291,T291,W291))</f>
        <v/>
      </c>
      <c r="Y291" s="139" t="str">
        <f>IF(OR(C291="Resuelto",C291=""),"",SUM(M291,P291,S291,V291))</f>
        <v/>
      </c>
      <c r="Z291" s="139" t="str">
        <f>IF(OR(C291="Resuelto",C291=""),"",SUM(L291,O291,R291,U291))</f>
        <v/>
      </c>
      <c r="AA291" s="28">
        <v>426</v>
      </c>
      <c r="AB291" s="28" t="str">
        <f t="shared" si="4"/>
        <v/>
      </c>
      <c r="AC291" s="75" t="str">
        <f t="shared" si="5"/>
        <v/>
      </c>
      <c r="AH291" s="78" t="str">
        <f>IF(AI291="","",MAX($AH$5:AH290)+1)</f>
        <v/>
      </c>
      <c r="AI291" s="53" t="str">
        <f>IF(G290="","",IF(COUNTIF($AI$11:AI290,G290)=0,G290,""))</f>
        <v/>
      </c>
      <c r="AJ291" s="53" t="str">
        <f t="shared" si="6"/>
        <v/>
      </c>
      <c r="AK291" s="135"/>
    </row>
    <row r="292" spans="1:37" x14ac:dyDescent="0.25">
      <c r="A292" s="136"/>
      <c r="B292" s="136"/>
      <c r="C292" s="136"/>
      <c r="D292" s="136"/>
      <c r="E292" s="137"/>
      <c r="F292" s="137"/>
      <c r="G292" s="136"/>
      <c r="H292" s="137"/>
      <c r="I292" s="140" t="str">
        <f t="shared" si="7"/>
        <v/>
      </c>
      <c r="J292" s="140"/>
      <c r="K292" s="140"/>
      <c r="L292" s="74" t="str">
        <f>IF(AND(C292="Abierto",D292="Urgente"),A292,"")</f>
        <v/>
      </c>
      <c r="M292" s="74" t="str">
        <f ca="1">IF(AND(C292="Abierto",D292="Urgente"),TODAY()-E292,"")</f>
        <v/>
      </c>
      <c r="N292" s="74" t="str">
        <f>IF(AND(C292="Abierto",D292="Urgente"),RANK(M292,$M$13:$M$861,0)+COUNTIF($M$13:M292,M292)-1,"")</f>
        <v/>
      </c>
      <c r="O292" s="74" t="str">
        <f>IF(AND(C292="Abierto",D292="Alta"),A292,"")</f>
        <v/>
      </c>
      <c r="P292" s="74" t="str">
        <f ca="1">IF(AND(C292="Abierto",D292="Alta"),TODAY()-E292,"")</f>
        <v/>
      </c>
      <c r="Q292" s="74" t="str">
        <f>IF(AND(C292="Abierto",D292="Alta"),RANK(P292,$P$13:$P$861,0)+COUNTIF($P$13:P292,P292)-1+MAX(N:N),"")</f>
        <v/>
      </c>
      <c r="R292" s="74" t="str">
        <f>IF(AND(C292="Abierto",D292="Media"),A292,"")</f>
        <v/>
      </c>
      <c r="S292" s="74" t="str">
        <f ca="1">IF(AND(C292="Abierto",D292="Media"),TODAY()-E292,"")</f>
        <v/>
      </c>
      <c r="T292" s="74" t="str">
        <f>IF(AND(C292="Abierto",D292="Media"),RANK(S292,$S$13:$S$861,0)+COUNTIF($S$13:S292,S292)-1+MAX(N:N,Q:Q),"")</f>
        <v/>
      </c>
      <c r="U292" s="74" t="str">
        <f>IF(AND(C292="Abierto",D292="Baja"),A292,"")</f>
        <v/>
      </c>
      <c r="V292" s="74" t="str">
        <f ca="1">IF(AND(C292="Abierto",D292="Baja"),TODAY()-E292,"")</f>
        <v/>
      </c>
      <c r="W292" s="74" t="str">
        <f>IF(AND(C292="Abierto",D292="Baja"),RANK(V292,$V$13:$V$861,0)+COUNTIF($V$13:V292,V292)-1+MAX(N:N,Q:Q,T:T),"")</f>
        <v/>
      </c>
      <c r="X292" s="139" t="str">
        <f>IF(OR(C292="Resuelto",C292=""),"",SUM(N292,Q292,T292,W292))</f>
        <v/>
      </c>
      <c r="Y292" s="139" t="str">
        <f>IF(OR(C292="Resuelto",C292=""),"",SUM(M292,P292,S292,V292))</f>
        <v/>
      </c>
      <c r="Z292" s="139" t="str">
        <f>IF(OR(C292="Resuelto",C292=""),"",SUM(L292,O292,R292,U292))</f>
        <v/>
      </c>
      <c r="AA292" s="28">
        <v>427</v>
      </c>
      <c r="AB292" s="28" t="str">
        <f t="shared" si="4"/>
        <v/>
      </c>
      <c r="AC292" s="75" t="str">
        <f t="shared" si="5"/>
        <v/>
      </c>
      <c r="AH292" s="78" t="str">
        <f>IF(AI292="","",MAX($AH$5:AH291)+1)</f>
        <v/>
      </c>
      <c r="AI292" s="53" t="str">
        <f>IF(G291="","",IF(COUNTIF($AI$11:AI291,G291)=0,G291,""))</f>
        <v/>
      </c>
      <c r="AJ292" s="53" t="str">
        <f t="shared" si="6"/>
        <v/>
      </c>
      <c r="AK292" s="135"/>
    </row>
    <row r="293" spans="1:37" x14ac:dyDescent="0.25">
      <c r="A293" s="136"/>
      <c r="B293" s="136"/>
      <c r="C293" s="136"/>
      <c r="D293" s="136"/>
      <c r="E293" s="137"/>
      <c r="F293" s="137"/>
      <c r="G293" s="136"/>
      <c r="H293" s="137"/>
      <c r="I293" s="140" t="str">
        <f t="shared" si="7"/>
        <v/>
      </c>
      <c r="J293" s="140"/>
      <c r="K293" s="140"/>
      <c r="L293" s="74" t="str">
        <f>IF(AND(C293="Abierto",D293="Urgente"),A293,"")</f>
        <v/>
      </c>
      <c r="M293" s="74" t="str">
        <f ca="1">IF(AND(C293="Abierto",D293="Urgente"),TODAY()-E293,"")</f>
        <v/>
      </c>
      <c r="N293" s="74" t="str">
        <f>IF(AND(C293="Abierto",D293="Urgente"),RANK(M293,$M$13:$M$861,0)+COUNTIF($M$13:M293,M293)-1,"")</f>
        <v/>
      </c>
      <c r="O293" s="74" t="str">
        <f>IF(AND(C293="Abierto",D293="Alta"),A293,"")</f>
        <v/>
      </c>
      <c r="P293" s="74" t="str">
        <f ca="1">IF(AND(C293="Abierto",D293="Alta"),TODAY()-E293,"")</f>
        <v/>
      </c>
      <c r="Q293" s="74" t="str">
        <f>IF(AND(C293="Abierto",D293="Alta"),RANK(P293,$P$13:$P$861,0)+COUNTIF($P$13:P293,P293)-1+MAX(N:N),"")</f>
        <v/>
      </c>
      <c r="R293" s="74" t="str">
        <f>IF(AND(C293="Abierto",D293="Media"),A293,"")</f>
        <v/>
      </c>
      <c r="S293" s="74" t="str">
        <f ca="1">IF(AND(C293="Abierto",D293="Media"),TODAY()-E293,"")</f>
        <v/>
      </c>
      <c r="T293" s="74" t="str">
        <f>IF(AND(C293="Abierto",D293="Media"),RANK(S293,$S$13:$S$861,0)+COUNTIF($S$13:S293,S293)-1+MAX(N:N,Q:Q),"")</f>
        <v/>
      </c>
      <c r="U293" s="74" t="str">
        <f>IF(AND(C293="Abierto",D293="Baja"),A293,"")</f>
        <v/>
      </c>
      <c r="V293" s="74" t="str">
        <f ca="1">IF(AND(C293="Abierto",D293="Baja"),TODAY()-E293,"")</f>
        <v/>
      </c>
      <c r="W293" s="74" t="str">
        <f>IF(AND(C293="Abierto",D293="Baja"),RANK(V293,$V$13:$V$861,0)+COUNTIF($V$13:V293,V293)-1+MAX(N:N,Q:Q,T:T),"")</f>
        <v/>
      </c>
      <c r="X293" s="139" t="str">
        <f>IF(OR(C293="Resuelto",C293=""),"",SUM(N293,Q293,T293,W293))</f>
        <v/>
      </c>
      <c r="Y293" s="139" t="str">
        <f>IF(OR(C293="Resuelto",C293=""),"",SUM(M293,P293,S293,V293))</f>
        <v/>
      </c>
      <c r="Z293" s="139" t="str">
        <f>IF(OR(C293="Resuelto",C293=""),"",SUM(L293,O293,R293,U293))</f>
        <v/>
      </c>
      <c r="AA293" s="28">
        <v>428</v>
      </c>
      <c r="AB293" s="28" t="str">
        <f t="shared" si="4"/>
        <v/>
      </c>
      <c r="AC293" s="75" t="str">
        <f t="shared" si="5"/>
        <v/>
      </c>
      <c r="AH293" s="78" t="str">
        <f>IF(AI293="","",MAX($AH$5:AH292)+1)</f>
        <v/>
      </c>
      <c r="AI293" s="53" t="str">
        <f>IF(G292="","",IF(COUNTIF($AI$11:AI292,G292)=0,G292,""))</f>
        <v/>
      </c>
      <c r="AJ293" s="53" t="str">
        <f t="shared" si="6"/>
        <v/>
      </c>
      <c r="AK293" s="135"/>
    </row>
    <row r="294" spans="1:37" x14ac:dyDescent="0.25">
      <c r="A294" s="136"/>
      <c r="B294" s="136"/>
      <c r="C294" s="136"/>
      <c r="D294" s="136"/>
      <c r="E294" s="137"/>
      <c r="F294" s="137"/>
      <c r="G294" s="136"/>
      <c r="H294" s="137"/>
      <c r="I294" s="140" t="str">
        <f t="shared" si="7"/>
        <v/>
      </c>
      <c r="J294" s="140"/>
      <c r="K294" s="140"/>
      <c r="L294" s="74" t="str">
        <f>IF(AND(C294="Abierto",D294="Urgente"),A294,"")</f>
        <v/>
      </c>
      <c r="M294" s="74" t="str">
        <f ca="1">IF(AND(C294="Abierto",D294="Urgente"),TODAY()-E294,"")</f>
        <v/>
      </c>
      <c r="N294" s="74" t="str">
        <f>IF(AND(C294="Abierto",D294="Urgente"),RANK(M294,$M$13:$M$861,0)+COUNTIF($M$13:M294,M294)-1,"")</f>
        <v/>
      </c>
      <c r="O294" s="74" t="str">
        <f>IF(AND(C294="Abierto",D294="Alta"),A294,"")</f>
        <v/>
      </c>
      <c r="P294" s="74" t="str">
        <f ca="1">IF(AND(C294="Abierto",D294="Alta"),TODAY()-E294,"")</f>
        <v/>
      </c>
      <c r="Q294" s="74" t="str">
        <f>IF(AND(C294="Abierto",D294="Alta"),RANK(P294,$P$13:$P$861,0)+COUNTIF($P$13:P294,P294)-1+MAX(N:N),"")</f>
        <v/>
      </c>
      <c r="R294" s="74" t="str">
        <f>IF(AND(C294="Abierto",D294="Media"),A294,"")</f>
        <v/>
      </c>
      <c r="S294" s="74" t="str">
        <f ca="1">IF(AND(C294="Abierto",D294="Media"),TODAY()-E294,"")</f>
        <v/>
      </c>
      <c r="T294" s="74" t="str">
        <f>IF(AND(C294="Abierto",D294="Media"),RANK(S294,$S$13:$S$861,0)+COUNTIF($S$13:S294,S294)-1+MAX(N:N,Q:Q),"")</f>
        <v/>
      </c>
      <c r="U294" s="74" t="str">
        <f>IF(AND(C294="Abierto",D294="Baja"),A294,"")</f>
        <v/>
      </c>
      <c r="V294" s="74" t="str">
        <f ca="1">IF(AND(C294="Abierto",D294="Baja"),TODAY()-E294,"")</f>
        <v/>
      </c>
      <c r="W294" s="74" t="str">
        <f>IF(AND(C294="Abierto",D294="Baja"),RANK(V294,$V$13:$V$861,0)+COUNTIF($V$13:V294,V294)-1+MAX(N:N,Q:Q,T:T),"")</f>
        <v/>
      </c>
      <c r="X294" s="139" t="str">
        <f>IF(OR(C294="Resuelto",C294=""),"",SUM(N294,Q294,T294,W294))</f>
        <v/>
      </c>
      <c r="Y294" s="139" t="str">
        <f>IF(OR(C294="Resuelto",C294=""),"",SUM(M294,P294,S294,V294))</f>
        <v/>
      </c>
      <c r="Z294" s="139" t="str">
        <f>IF(OR(C294="Resuelto",C294=""),"",SUM(L294,O294,R294,U294))</f>
        <v/>
      </c>
      <c r="AA294" s="28">
        <v>429</v>
      </c>
      <c r="AB294" s="28" t="str">
        <f t="shared" si="4"/>
        <v/>
      </c>
      <c r="AC294" s="75" t="str">
        <f t="shared" si="5"/>
        <v/>
      </c>
      <c r="AH294" s="78" t="str">
        <f>IF(AI294="","",MAX($AH$5:AH293)+1)</f>
        <v/>
      </c>
      <c r="AI294" s="53" t="str">
        <f>IF(G293="","",IF(COUNTIF($AI$11:AI293,G293)=0,G293,""))</f>
        <v/>
      </c>
      <c r="AJ294" s="53" t="str">
        <f t="shared" si="6"/>
        <v/>
      </c>
      <c r="AK294" s="135"/>
    </row>
    <row r="295" spans="1:37" x14ac:dyDescent="0.25">
      <c r="A295" s="136"/>
      <c r="B295" s="136"/>
      <c r="C295" s="136"/>
      <c r="D295" s="136"/>
      <c r="E295" s="137"/>
      <c r="F295" s="137"/>
      <c r="G295" s="136"/>
      <c r="H295" s="137"/>
      <c r="I295" s="140" t="str">
        <f t="shared" si="7"/>
        <v/>
      </c>
      <c r="J295" s="140"/>
      <c r="K295" s="140"/>
      <c r="L295" s="74" t="str">
        <f>IF(AND(C295="Abierto",D295="Urgente"),A295,"")</f>
        <v/>
      </c>
      <c r="M295" s="74" t="str">
        <f ca="1">IF(AND(C295="Abierto",D295="Urgente"),TODAY()-E295,"")</f>
        <v/>
      </c>
      <c r="N295" s="74" t="str">
        <f>IF(AND(C295="Abierto",D295="Urgente"),RANK(M295,$M$13:$M$861,0)+COUNTIF($M$13:M295,M295)-1,"")</f>
        <v/>
      </c>
      <c r="O295" s="74" t="str">
        <f>IF(AND(C295="Abierto",D295="Alta"),A295,"")</f>
        <v/>
      </c>
      <c r="P295" s="74" t="str">
        <f ca="1">IF(AND(C295="Abierto",D295="Alta"),TODAY()-E295,"")</f>
        <v/>
      </c>
      <c r="Q295" s="74" t="str">
        <f>IF(AND(C295="Abierto",D295="Alta"),RANK(P295,$P$13:$P$861,0)+COUNTIF($P$13:P295,P295)-1+MAX(N:N),"")</f>
        <v/>
      </c>
      <c r="R295" s="74" t="str">
        <f>IF(AND(C295="Abierto",D295="Media"),A295,"")</f>
        <v/>
      </c>
      <c r="S295" s="74" t="str">
        <f ca="1">IF(AND(C295="Abierto",D295="Media"),TODAY()-E295,"")</f>
        <v/>
      </c>
      <c r="T295" s="74" t="str">
        <f>IF(AND(C295="Abierto",D295="Media"),RANK(S295,$S$13:$S$861,0)+COUNTIF($S$13:S295,S295)-1+MAX(N:N,Q:Q),"")</f>
        <v/>
      </c>
      <c r="U295" s="74" t="str">
        <f>IF(AND(C295="Abierto",D295="Baja"),A295,"")</f>
        <v/>
      </c>
      <c r="V295" s="74" t="str">
        <f ca="1">IF(AND(C295="Abierto",D295="Baja"),TODAY()-E295,"")</f>
        <v/>
      </c>
      <c r="W295" s="74" t="str">
        <f>IF(AND(C295="Abierto",D295="Baja"),RANK(V295,$V$13:$V$861,0)+COUNTIF($V$13:V295,V295)-1+MAX(N:N,Q:Q,T:T),"")</f>
        <v/>
      </c>
      <c r="X295" s="139" t="str">
        <f>IF(OR(C295="Resuelto",C295=""),"",SUM(N295,Q295,T295,W295))</f>
        <v/>
      </c>
      <c r="Y295" s="139" t="str">
        <f>IF(OR(C295="Resuelto",C295=""),"",SUM(M295,P295,S295,V295))</f>
        <v/>
      </c>
      <c r="Z295" s="139" t="str">
        <f>IF(OR(C295="Resuelto",C295=""),"",SUM(L295,O295,R295,U295))</f>
        <v/>
      </c>
      <c r="AA295" s="28">
        <v>430</v>
      </c>
      <c r="AB295" s="28" t="str">
        <f t="shared" si="4"/>
        <v/>
      </c>
      <c r="AC295" s="75" t="str">
        <f t="shared" si="5"/>
        <v/>
      </c>
      <c r="AH295" s="78" t="str">
        <f>IF(AI295="","",MAX($AH$5:AH294)+1)</f>
        <v/>
      </c>
      <c r="AI295" s="53" t="str">
        <f>IF(G294="","",IF(COUNTIF($AI$11:AI294,G294)=0,G294,""))</f>
        <v/>
      </c>
      <c r="AJ295" s="53" t="str">
        <f t="shared" si="6"/>
        <v/>
      </c>
      <c r="AK295" s="135"/>
    </row>
    <row r="296" spans="1:37" x14ac:dyDescent="0.25">
      <c r="A296" s="136"/>
      <c r="B296" s="136"/>
      <c r="C296" s="136"/>
      <c r="D296" s="136"/>
      <c r="E296" s="137"/>
      <c r="F296" s="137"/>
      <c r="G296" s="136"/>
      <c r="H296" s="137"/>
      <c r="I296" s="140" t="str">
        <f t="shared" si="7"/>
        <v/>
      </c>
      <c r="J296" s="140"/>
      <c r="K296" s="140"/>
      <c r="L296" s="74" t="str">
        <f>IF(AND(C296="Abierto",D296="Urgente"),A296,"")</f>
        <v/>
      </c>
      <c r="M296" s="74" t="str">
        <f ca="1">IF(AND(C296="Abierto",D296="Urgente"),TODAY()-E296,"")</f>
        <v/>
      </c>
      <c r="N296" s="74" t="str">
        <f>IF(AND(C296="Abierto",D296="Urgente"),RANK(M296,$M$13:$M$861,0)+COUNTIF($M$13:M296,M296)-1,"")</f>
        <v/>
      </c>
      <c r="O296" s="74" t="str">
        <f>IF(AND(C296="Abierto",D296="Alta"),A296,"")</f>
        <v/>
      </c>
      <c r="P296" s="74" t="str">
        <f ca="1">IF(AND(C296="Abierto",D296="Alta"),TODAY()-E296,"")</f>
        <v/>
      </c>
      <c r="Q296" s="74" t="str">
        <f>IF(AND(C296="Abierto",D296="Alta"),RANK(P296,$P$13:$P$861,0)+COUNTIF($P$13:P296,P296)-1+MAX(N:N),"")</f>
        <v/>
      </c>
      <c r="R296" s="74" t="str">
        <f>IF(AND(C296="Abierto",D296="Media"),A296,"")</f>
        <v/>
      </c>
      <c r="S296" s="74" t="str">
        <f ca="1">IF(AND(C296="Abierto",D296="Media"),TODAY()-E296,"")</f>
        <v/>
      </c>
      <c r="T296" s="74" t="str">
        <f>IF(AND(C296="Abierto",D296="Media"),RANK(S296,$S$13:$S$861,0)+COUNTIF($S$13:S296,S296)-1+MAX(N:N,Q:Q),"")</f>
        <v/>
      </c>
      <c r="U296" s="74" t="str">
        <f>IF(AND(C296="Abierto",D296="Baja"),A296,"")</f>
        <v/>
      </c>
      <c r="V296" s="74" t="str">
        <f ca="1">IF(AND(C296="Abierto",D296="Baja"),TODAY()-E296,"")</f>
        <v/>
      </c>
      <c r="W296" s="74" t="str">
        <f>IF(AND(C296="Abierto",D296="Baja"),RANK(V296,$V$13:$V$861,0)+COUNTIF($V$13:V296,V296)-1+MAX(N:N,Q:Q,T:T),"")</f>
        <v/>
      </c>
      <c r="X296" s="139" t="str">
        <f>IF(OR(C296="Resuelto",C296=""),"",SUM(N296,Q296,T296,W296))</f>
        <v/>
      </c>
      <c r="Y296" s="139" t="str">
        <f>IF(OR(C296="Resuelto",C296=""),"",SUM(M296,P296,S296,V296))</f>
        <v/>
      </c>
      <c r="Z296" s="139" t="str">
        <f>IF(OR(C296="Resuelto",C296=""),"",SUM(L296,O296,R296,U296))</f>
        <v/>
      </c>
      <c r="AA296" s="28">
        <v>431</v>
      </c>
      <c r="AB296" s="28" t="str">
        <f t="shared" si="4"/>
        <v/>
      </c>
      <c r="AC296" s="75" t="str">
        <f t="shared" si="5"/>
        <v/>
      </c>
      <c r="AH296" s="78" t="str">
        <f>IF(AI296="","",MAX($AH$5:AH295)+1)</f>
        <v/>
      </c>
      <c r="AI296" s="53" t="str">
        <f>IF(G295="","",IF(COUNTIF($AI$11:AI295,G295)=0,G295,""))</f>
        <v/>
      </c>
      <c r="AJ296" s="53" t="str">
        <f t="shared" si="6"/>
        <v/>
      </c>
      <c r="AK296" s="135"/>
    </row>
    <row r="297" spans="1:37" x14ac:dyDescent="0.25">
      <c r="A297" s="136"/>
      <c r="B297" s="136"/>
      <c r="C297" s="136"/>
      <c r="D297" s="136"/>
      <c r="E297" s="137"/>
      <c r="F297" s="137"/>
      <c r="G297" s="136"/>
      <c r="H297" s="137"/>
      <c r="I297" s="140" t="str">
        <f t="shared" si="7"/>
        <v/>
      </c>
      <c r="J297" s="140"/>
      <c r="K297" s="140"/>
      <c r="L297" s="74" t="str">
        <f>IF(AND(C297="Abierto",D297="Urgente"),A297,"")</f>
        <v/>
      </c>
      <c r="M297" s="74" t="str">
        <f ca="1">IF(AND(C297="Abierto",D297="Urgente"),TODAY()-E297,"")</f>
        <v/>
      </c>
      <c r="N297" s="74" t="str">
        <f>IF(AND(C297="Abierto",D297="Urgente"),RANK(M297,$M$13:$M$861,0)+COUNTIF($M$13:M297,M297)-1,"")</f>
        <v/>
      </c>
      <c r="O297" s="74" t="str">
        <f>IF(AND(C297="Abierto",D297="Alta"),A297,"")</f>
        <v/>
      </c>
      <c r="P297" s="74" t="str">
        <f ca="1">IF(AND(C297="Abierto",D297="Alta"),TODAY()-E297,"")</f>
        <v/>
      </c>
      <c r="Q297" s="74" t="str">
        <f>IF(AND(C297="Abierto",D297="Alta"),RANK(P297,$P$13:$P$861,0)+COUNTIF($P$13:P297,P297)-1+MAX(N:N),"")</f>
        <v/>
      </c>
      <c r="R297" s="74" t="str">
        <f>IF(AND(C297="Abierto",D297="Media"),A297,"")</f>
        <v/>
      </c>
      <c r="S297" s="74" t="str">
        <f ca="1">IF(AND(C297="Abierto",D297="Media"),TODAY()-E297,"")</f>
        <v/>
      </c>
      <c r="T297" s="74" t="str">
        <f>IF(AND(C297="Abierto",D297="Media"),RANK(S297,$S$13:$S$861,0)+COUNTIF($S$13:S297,S297)-1+MAX(N:N,Q:Q),"")</f>
        <v/>
      </c>
      <c r="U297" s="74" t="str">
        <f>IF(AND(C297="Abierto",D297="Baja"),A297,"")</f>
        <v/>
      </c>
      <c r="V297" s="74" t="str">
        <f ca="1">IF(AND(C297="Abierto",D297="Baja"),TODAY()-E297,"")</f>
        <v/>
      </c>
      <c r="W297" s="74" t="str">
        <f>IF(AND(C297="Abierto",D297="Baja"),RANK(V297,$V$13:$V$861,0)+COUNTIF($V$13:V297,V297)-1+MAX(N:N,Q:Q,T:T),"")</f>
        <v/>
      </c>
      <c r="X297" s="139" t="str">
        <f>IF(OR(C297="Resuelto",C297=""),"",SUM(N297,Q297,T297,W297))</f>
        <v/>
      </c>
      <c r="Y297" s="139" t="str">
        <f>IF(OR(C297="Resuelto",C297=""),"",SUM(M297,P297,S297,V297))</f>
        <v/>
      </c>
      <c r="Z297" s="139" t="str">
        <f>IF(OR(C297="Resuelto",C297=""),"",SUM(L297,O297,R297,U297))</f>
        <v/>
      </c>
      <c r="AA297" s="28">
        <v>432</v>
      </c>
      <c r="AB297" s="28" t="str">
        <f t="shared" si="4"/>
        <v/>
      </c>
      <c r="AC297" s="75" t="str">
        <f t="shared" si="5"/>
        <v/>
      </c>
      <c r="AH297" s="78" t="str">
        <f>IF(AI297="","",MAX($AH$5:AH296)+1)</f>
        <v/>
      </c>
      <c r="AI297" s="53" t="str">
        <f>IF(G296="","",IF(COUNTIF($AI$11:AI296,G296)=0,G296,""))</f>
        <v/>
      </c>
      <c r="AJ297" s="53" t="str">
        <f t="shared" si="6"/>
        <v/>
      </c>
      <c r="AK297" s="135"/>
    </row>
    <row r="298" spans="1:37" x14ac:dyDescent="0.25">
      <c r="A298" s="136"/>
      <c r="B298" s="136"/>
      <c r="C298" s="136"/>
      <c r="D298" s="136"/>
      <c r="E298" s="137"/>
      <c r="F298" s="137"/>
      <c r="G298" s="136"/>
      <c r="H298" s="137"/>
      <c r="I298" s="140" t="str">
        <f t="shared" si="7"/>
        <v/>
      </c>
      <c r="J298" s="140"/>
      <c r="K298" s="140"/>
      <c r="L298" s="74" t="str">
        <f>IF(AND(C298="Abierto",D298="Urgente"),A298,"")</f>
        <v/>
      </c>
      <c r="M298" s="74" t="str">
        <f ca="1">IF(AND(C298="Abierto",D298="Urgente"),TODAY()-E298,"")</f>
        <v/>
      </c>
      <c r="N298" s="74" t="str">
        <f>IF(AND(C298="Abierto",D298="Urgente"),RANK(M298,$M$13:$M$861,0)+COUNTIF($M$13:M298,M298)-1,"")</f>
        <v/>
      </c>
      <c r="O298" s="74" t="str">
        <f>IF(AND(C298="Abierto",D298="Alta"),A298,"")</f>
        <v/>
      </c>
      <c r="P298" s="74" t="str">
        <f ca="1">IF(AND(C298="Abierto",D298="Alta"),TODAY()-E298,"")</f>
        <v/>
      </c>
      <c r="Q298" s="74" t="str">
        <f>IF(AND(C298="Abierto",D298="Alta"),RANK(P298,$P$13:$P$861,0)+COUNTIF($P$13:P298,P298)-1+MAX(N:N),"")</f>
        <v/>
      </c>
      <c r="R298" s="74" t="str">
        <f>IF(AND(C298="Abierto",D298="Media"),A298,"")</f>
        <v/>
      </c>
      <c r="S298" s="74" t="str">
        <f ca="1">IF(AND(C298="Abierto",D298="Media"),TODAY()-E298,"")</f>
        <v/>
      </c>
      <c r="T298" s="74" t="str">
        <f>IF(AND(C298="Abierto",D298="Media"),RANK(S298,$S$13:$S$861,0)+COUNTIF($S$13:S298,S298)-1+MAX(N:N,Q:Q),"")</f>
        <v/>
      </c>
      <c r="U298" s="74" t="str">
        <f>IF(AND(C298="Abierto",D298="Baja"),A298,"")</f>
        <v/>
      </c>
      <c r="V298" s="74" t="str">
        <f ca="1">IF(AND(C298="Abierto",D298="Baja"),TODAY()-E298,"")</f>
        <v/>
      </c>
      <c r="W298" s="74" t="str">
        <f>IF(AND(C298="Abierto",D298="Baja"),RANK(V298,$V$13:$V$861,0)+COUNTIF($V$13:V298,V298)-1+MAX(N:N,Q:Q,T:T),"")</f>
        <v/>
      </c>
      <c r="X298" s="139" t="str">
        <f>IF(OR(C298="Resuelto",C298=""),"",SUM(N298,Q298,T298,W298))</f>
        <v/>
      </c>
      <c r="Y298" s="139" t="str">
        <f>IF(OR(C298="Resuelto",C298=""),"",SUM(M298,P298,S298,V298))</f>
        <v/>
      </c>
      <c r="Z298" s="139" t="str">
        <f>IF(OR(C298="Resuelto",C298=""),"",SUM(L298,O298,R298,U298))</f>
        <v/>
      </c>
      <c r="AA298" s="28">
        <v>433</v>
      </c>
      <c r="AB298" s="28" t="str">
        <f t="shared" si="4"/>
        <v/>
      </c>
      <c r="AC298" s="75" t="str">
        <f t="shared" si="5"/>
        <v/>
      </c>
      <c r="AH298" s="78" t="str">
        <f>IF(AI298="","",MAX($AH$5:AH297)+1)</f>
        <v/>
      </c>
      <c r="AI298" s="53" t="str">
        <f>IF(G297="","",IF(COUNTIF($AI$11:AI297,G297)=0,G297,""))</f>
        <v/>
      </c>
      <c r="AJ298" s="53" t="str">
        <f t="shared" si="6"/>
        <v/>
      </c>
      <c r="AK298" s="135"/>
    </row>
    <row r="299" spans="1:37" x14ac:dyDescent="0.25">
      <c r="A299" s="136"/>
      <c r="B299" s="136"/>
      <c r="C299" s="136"/>
      <c r="D299" s="136"/>
      <c r="E299" s="137"/>
      <c r="F299" s="137"/>
      <c r="G299" s="136"/>
      <c r="H299" s="137"/>
      <c r="I299" s="140" t="str">
        <f t="shared" si="7"/>
        <v/>
      </c>
      <c r="J299" s="140"/>
      <c r="K299" s="140"/>
      <c r="L299" s="74" t="str">
        <f>IF(AND(C299="Abierto",D299="Urgente"),A299,"")</f>
        <v/>
      </c>
      <c r="M299" s="74" t="str">
        <f ca="1">IF(AND(C299="Abierto",D299="Urgente"),TODAY()-E299,"")</f>
        <v/>
      </c>
      <c r="N299" s="74" t="str">
        <f>IF(AND(C299="Abierto",D299="Urgente"),RANK(M299,$M$13:$M$861,0)+COUNTIF($M$13:M299,M299)-1,"")</f>
        <v/>
      </c>
      <c r="O299" s="74" t="str">
        <f>IF(AND(C299="Abierto",D299="Alta"),A299,"")</f>
        <v/>
      </c>
      <c r="P299" s="74" t="str">
        <f ca="1">IF(AND(C299="Abierto",D299="Alta"),TODAY()-E299,"")</f>
        <v/>
      </c>
      <c r="Q299" s="74" t="str">
        <f>IF(AND(C299="Abierto",D299="Alta"),RANK(P299,$P$13:$P$861,0)+COUNTIF($P$13:P299,P299)-1+MAX(N:N),"")</f>
        <v/>
      </c>
      <c r="R299" s="74" t="str">
        <f>IF(AND(C299="Abierto",D299="Media"),A299,"")</f>
        <v/>
      </c>
      <c r="S299" s="74" t="str">
        <f ca="1">IF(AND(C299="Abierto",D299="Media"),TODAY()-E299,"")</f>
        <v/>
      </c>
      <c r="T299" s="74" t="str">
        <f>IF(AND(C299="Abierto",D299="Media"),RANK(S299,$S$13:$S$861,0)+COUNTIF($S$13:S299,S299)-1+MAX(N:N,Q:Q),"")</f>
        <v/>
      </c>
      <c r="U299" s="74" t="str">
        <f>IF(AND(C299="Abierto",D299="Baja"),A299,"")</f>
        <v/>
      </c>
      <c r="V299" s="74" t="str">
        <f ca="1">IF(AND(C299="Abierto",D299="Baja"),TODAY()-E299,"")</f>
        <v/>
      </c>
      <c r="W299" s="74" t="str">
        <f>IF(AND(C299="Abierto",D299="Baja"),RANK(V299,$V$13:$V$861,0)+COUNTIF($V$13:V299,V299)-1+MAX(N:N,Q:Q,T:T),"")</f>
        <v/>
      </c>
      <c r="X299" s="139" t="str">
        <f>IF(OR(C299="Resuelto",C299=""),"",SUM(N299,Q299,T299,W299))</f>
        <v/>
      </c>
      <c r="Y299" s="139" t="str">
        <f>IF(OR(C299="Resuelto",C299=""),"",SUM(M299,P299,S299,V299))</f>
        <v/>
      </c>
      <c r="Z299" s="139" t="str">
        <f>IF(OR(C299="Resuelto",C299=""),"",SUM(L299,O299,R299,U299))</f>
        <v/>
      </c>
      <c r="AA299" s="28">
        <v>434</v>
      </c>
      <c r="AB299" s="28" t="str">
        <f t="shared" si="4"/>
        <v/>
      </c>
      <c r="AC299" s="75" t="str">
        <f t="shared" si="5"/>
        <v/>
      </c>
      <c r="AH299" s="78" t="str">
        <f>IF(AI299="","",MAX($AH$5:AH298)+1)</f>
        <v/>
      </c>
      <c r="AI299" s="53" t="str">
        <f>IF(G298="","",IF(COUNTIF($AI$11:AI298,G298)=0,G298,""))</f>
        <v/>
      </c>
      <c r="AJ299" s="53" t="str">
        <f t="shared" si="6"/>
        <v/>
      </c>
      <c r="AK299" s="135"/>
    </row>
    <row r="300" spans="1:37" x14ac:dyDescent="0.25">
      <c r="A300" s="136"/>
      <c r="B300" s="136"/>
      <c r="C300" s="136"/>
      <c r="D300" s="136"/>
      <c r="E300" s="137"/>
      <c r="F300" s="137"/>
      <c r="G300" s="136"/>
      <c r="H300" s="137"/>
      <c r="I300" s="140" t="str">
        <f t="shared" si="7"/>
        <v/>
      </c>
      <c r="J300" s="140"/>
      <c r="K300" s="140"/>
      <c r="L300" s="74" t="str">
        <f>IF(AND(C300="Abierto",D300="Urgente"),A300,"")</f>
        <v/>
      </c>
      <c r="M300" s="74" t="str">
        <f ca="1">IF(AND(C300="Abierto",D300="Urgente"),TODAY()-E300,"")</f>
        <v/>
      </c>
      <c r="N300" s="74" t="str">
        <f>IF(AND(C300="Abierto",D300="Urgente"),RANK(M300,$M$13:$M$861,0)+COUNTIF($M$13:M300,M300)-1,"")</f>
        <v/>
      </c>
      <c r="O300" s="74" t="str">
        <f>IF(AND(C300="Abierto",D300="Alta"),A300,"")</f>
        <v/>
      </c>
      <c r="P300" s="74" t="str">
        <f ca="1">IF(AND(C300="Abierto",D300="Alta"),TODAY()-E300,"")</f>
        <v/>
      </c>
      <c r="Q300" s="74" t="str">
        <f>IF(AND(C300="Abierto",D300="Alta"),RANK(P300,$P$13:$P$861,0)+COUNTIF($P$13:P300,P300)-1+MAX(N:N),"")</f>
        <v/>
      </c>
      <c r="R300" s="74" t="str">
        <f>IF(AND(C300="Abierto",D300="Media"),A300,"")</f>
        <v/>
      </c>
      <c r="S300" s="74" t="str">
        <f ca="1">IF(AND(C300="Abierto",D300="Media"),TODAY()-E300,"")</f>
        <v/>
      </c>
      <c r="T300" s="74" t="str">
        <f>IF(AND(C300="Abierto",D300="Media"),RANK(S300,$S$13:$S$861,0)+COUNTIF($S$13:S300,S300)-1+MAX(N:N,Q:Q),"")</f>
        <v/>
      </c>
      <c r="U300" s="74" t="str">
        <f>IF(AND(C300="Abierto",D300="Baja"),A300,"")</f>
        <v/>
      </c>
      <c r="V300" s="74" t="str">
        <f ca="1">IF(AND(C300="Abierto",D300="Baja"),TODAY()-E300,"")</f>
        <v/>
      </c>
      <c r="W300" s="74" t="str">
        <f>IF(AND(C300="Abierto",D300="Baja"),RANK(V300,$V$13:$V$861,0)+COUNTIF($V$13:V300,V300)-1+MAX(N:N,Q:Q,T:T),"")</f>
        <v/>
      </c>
      <c r="X300" s="139" t="str">
        <f>IF(OR(C300="Resuelto",C300=""),"",SUM(N300,Q300,T300,W300))</f>
        <v/>
      </c>
      <c r="Y300" s="139" t="str">
        <f>IF(OR(C300="Resuelto",C300=""),"",SUM(M300,P300,S300,V300))</f>
        <v/>
      </c>
      <c r="Z300" s="139" t="str">
        <f>IF(OR(C300="Resuelto",C300=""),"",SUM(L300,O300,R300,U300))</f>
        <v/>
      </c>
      <c r="AA300" s="28">
        <v>435</v>
      </c>
      <c r="AB300" s="28" t="str">
        <f t="shared" si="4"/>
        <v/>
      </c>
      <c r="AC300" s="75" t="str">
        <f t="shared" si="5"/>
        <v/>
      </c>
      <c r="AH300" s="78" t="str">
        <f>IF(AI300="","",MAX($AH$5:AH299)+1)</f>
        <v/>
      </c>
      <c r="AI300" s="53" t="str">
        <f>IF(G299="","",IF(COUNTIF($AI$11:AI299,G299)=0,G299,""))</f>
        <v/>
      </c>
      <c r="AJ300" s="53" t="str">
        <f t="shared" si="6"/>
        <v/>
      </c>
      <c r="AK300" s="135"/>
    </row>
    <row r="301" spans="1:37" x14ac:dyDescent="0.25">
      <c r="A301" s="136"/>
      <c r="B301" s="136"/>
      <c r="C301" s="136"/>
      <c r="D301" s="136"/>
      <c r="E301" s="137"/>
      <c r="F301" s="137"/>
      <c r="G301" s="136"/>
      <c r="H301" s="137"/>
      <c r="I301" s="140" t="str">
        <f t="shared" si="7"/>
        <v/>
      </c>
      <c r="J301" s="140"/>
      <c r="K301" s="140"/>
      <c r="L301" s="74" t="str">
        <f>IF(AND(C301="Abierto",D301="Urgente"),A301,"")</f>
        <v/>
      </c>
      <c r="M301" s="74" t="str">
        <f ca="1">IF(AND(C301="Abierto",D301="Urgente"),TODAY()-E301,"")</f>
        <v/>
      </c>
      <c r="N301" s="74" t="str">
        <f>IF(AND(C301="Abierto",D301="Urgente"),RANK(M301,$M$13:$M$861,0)+COUNTIF($M$13:M301,M301)-1,"")</f>
        <v/>
      </c>
      <c r="O301" s="74" t="str">
        <f>IF(AND(C301="Abierto",D301="Alta"),A301,"")</f>
        <v/>
      </c>
      <c r="P301" s="74" t="str">
        <f ca="1">IF(AND(C301="Abierto",D301="Alta"),TODAY()-E301,"")</f>
        <v/>
      </c>
      <c r="Q301" s="74" t="str">
        <f>IF(AND(C301="Abierto",D301="Alta"),RANK(P301,$P$13:$P$861,0)+COUNTIF($P$13:P301,P301)-1+MAX(N:N),"")</f>
        <v/>
      </c>
      <c r="R301" s="74" t="str">
        <f>IF(AND(C301="Abierto",D301="Media"),A301,"")</f>
        <v/>
      </c>
      <c r="S301" s="74" t="str">
        <f ca="1">IF(AND(C301="Abierto",D301="Media"),TODAY()-E301,"")</f>
        <v/>
      </c>
      <c r="T301" s="74" t="str">
        <f>IF(AND(C301="Abierto",D301="Media"),RANK(S301,$S$13:$S$861,0)+COUNTIF($S$13:S301,S301)-1+MAX(N:N,Q:Q),"")</f>
        <v/>
      </c>
      <c r="U301" s="74" t="str">
        <f>IF(AND(C301="Abierto",D301="Baja"),A301,"")</f>
        <v/>
      </c>
      <c r="V301" s="74" t="str">
        <f ca="1">IF(AND(C301="Abierto",D301="Baja"),TODAY()-E301,"")</f>
        <v/>
      </c>
      <c r="W301" s="74" t="str">
        <f>IF(AND(C301="Abierto",D301="Baja"),RANK(V301,$V$13:$V$861,0)+COUNTIF($V$13:V301,V301)-1+MAX(N:N,Q:Q,T:T),"")</f>
        <v/>
      </c>
      <c r="X301" s="139" t="str">
        <f>IF(OR(C301="Resuelto",C301=""),"",SUM(N301,Q301,T301,W301))</f>
        <v/>
      </c>
      <c r="Y301" s="139" t="str">
        <f>IF(OR(C301="Resuelto",C301=""),"",SUM(M301,P301,S301,V301))</f>
        <v/>
      </c>
      <c r="Z301" s="139" t="str">
        <f>IF(OR(C301="Resuelto",C301=""),"",SUM(L301,O301,R301,U301))</f>
        <v/>
      </c>
      <c r="AA301" s="28">
        <v>436</v>
      </c>
      <c r="AB301" s="28" t="str">
        <f t="shared" si="4"/>
        <v/>
      </c>
      <c r="AC301" s="75" t="str">
        <f t="shared" si="5"/>
        <v/>
      </c>
      <c r="AH301" s="78" t="str">
        <f>IF(AI301="","",MAX($AH$5:AH300)+1)</f>
        <v/>
      </c>
      <c r="AI301" s="53" t="str">
        <f>IF(G300="","",IF(COUNTIF($AI$11:AI300,G300)=0,G300,""))</f>
        <v/>
      </c>
      <c r="AJ301" s="53" t="str">
        <f t="shared" si="6"/>
        <v/>
      </c>
      <c r="AK301" s="135"/>
    </row>
    <row r="302" spans="1:37" x14ac:dyDescent="0.25">
      <c r="A302" s="136"/>
      <c r="B302" s="136"/>
      <c r="C302" s="136"/>
      <c r="D302" s="136"/>
      <c r="E302" s="137"/>
      <c r="F302" s="137"/>
      <c r="G302" s="136"/>
      <c r="H302" s="137"/>
      <c r="I302" s="140" t="str">
        <f t="shared" si="7"/>
        <v/>
      </c>
      <c r="J302" s="140"/>
      <c r="K302" s="140"/>
      <c r="L302" s="74" t="str">
        <f>IF(AND(C302="Abierto",D302="Urgente"),A302,"")</f>
        <v/>
      </c>
      <c r="M302" s="74" t="str">
        <f ca="1">IF(AND(C302="Abierto",D302="Urgente"),TODAY()-E302,"")</f>
        <v/>
      </c>
      <c r="N302" s="74" t="str">
        <f>IF(AND(C302="Abierto",D302="Urgente"),RANK(M302,$M$13:$M$861,0)+COUNTIF($M$13:M302,M302)-1,"")</f>
        <v/>
      </c>
      <c r="O302" s="74" t="str">
        <f>IF(AND(C302="Abierto",D302="Alta"),A302,"")</f>
        <v/>
      </c>
      <c r="P302" s="74" t="str">
        <f ca="1">IF(AND(C302="Abierto",D302="Alta"),TODAY()-E302,"")</f>
        <v/>
      </c>
      <c r="Q302" s="74" t="str">
        <f>IF(AND(C302="Abierto",D302="Alta"),RANK(P302,$P$13:$P$861,0)+COUNTIF($P$13:P302,P302)-1+MAX(N:N),"")</f>
        <v/>
      </c>
      <c r="R302" s="74" t="str">
        <f>IF(AND(C302="Abierto",D302="Media"),A302,"")</f>
        <v/>
      </c>
      <c r="S302" s="74" t="str">
        <f ca="1">IF(AND(C302="Abierto",D302="Media"),TODAY()-E302,"")</f>
        <v/>
      </c>
      <c r="T302" s="74" t="str">
        <f>IF(AND(C302="Abierto",D302="Media"),RANK(S302,$S$13:$S$861,0)+COUNTIF($S$13:S302,S302)-1+MAX(N:N,Q:Q),"")</f>
        <v/>
      </c>
      <c r="U302" s="74" t="str">
        <f>IF(AND(C302="Abierto",D302="Baja"),A302,"")</f>
        <v/>
      </c>
      <c r="V302" s="74" t="str">
        <f ca="1">IF(AND(C302="Abierto",D302="Baja"),TODAY()-E302,"")</f>
        <v/>
      </c>
      <c r="W302" s="74" t="str">
        <f>IF(AND(C302="Abierto",D302="Baja"),RANK(V302,$V$13:$V$861,0)+COUNTIF($V$13:V302,V302)-1+MAX(N:N,Q:Q,T:T),"")</f>
        <v/>
      </c>
      <c r="X302" s="139" t="str">
        <f>IF(OR(C302="Resuelto",C302=""),"",SUM(N302,Q302,T302,W302))</f>
        <v/>
      </c>
      <c r="Y302" s="139" t="str">
        <f>IF(OR(C302="Resuelto",C302=""),"",SUM(M302,P302,S302,V302))</f>
        <v/>
      </c>
      <c r="Z302" s="139" t="str">
        <f>IF(OR(C302="Resuelto",C302=""),"",SUM(L302,O302,R302,U302))</f>
        <v/>
      </c>
      <c r="AA302" s="28">
        <v>437</v>
      </c>
      <c r="AB302" s="28" t="str">
        <f t="shared" si="4"/>
        <v/>
      </c>
      <c r="AC302" s="75" t="str">
        <f t="shared" si="5"/>
        <v/>
      </c>
      <c r="AH302" s="78" t="str">
        <f>IF(AI302="","",MAX($AH$5:AH301)+1)</f>
        <v/>
      </c>
      <c r="AI302" s="53" t="str">
        <f>IF(G301="","",IF(COUNTIF($AI$11:AI301,G301)=0,G301,""))</f>
        <v/>
      </c>
      <c r="AJ302" s="53" t="str">
        <f t="shared" si="6"/>
        <v/>
      </c>
      <c r="AK302" s="135"/>
    </row>
    <row r="303" spans="1:37" x14ac:dyDescent="0.25">
      <c r="A303" s="136"/>
      <c r="B303" s="136"/>
      <c r="C303" s="136"/>
      <c r="D303" s="136"/>
      <c r="E303" s="137"/>
      <c r="F303" s="137"/>
      <c r="G303" s="136"/>
      <c r="H303" s="137"/>
      <c r="I303" s="140" t="str">
        <f t="shared" si="7"/>
        <v/>
      </c>
      <c r="J303" s="140"/>
      <c r="K303" s="140"/>
      <c r="L303" s="74" t="str">
        <f>IF(AND(C303="Abierto",D303="Urgente"),A303,"")</f>
        <v/>
      </c>
      <c r="M303" s="74" t="str">
        <f ca="1">IF(AND(C303="Abierto",D303="Urgente"),TODAY()-E303,"")</f>
        <v/>
      </c>
      <c r="N303" s="74" t="str">
        <f>IF(AND(C303="Abierto",D303="Urgente"),RANK(M303,$M$13:$M$861,0)+COUNTIF($M$13:M303,M303)-1,"")</f>
        <v/>
      </c>
      <c r="O303" s="74" t="str">
        <f>IF(AND(C303="Abierto",D303="Alta"),A303,"")</f>
        <v/>
      </c>
      <c r="P303" s="74" t="str">
        <f ca="1">IF(AND(C303="Abierto",D303="Alta"),TODAY()-E303,"")</f>
        <v/>
      </c>
      <c r="Q303" s="74" t="str">
        <f>IF(AND(C303="Abierto",D303="Alta"),RANK(P303,$P$13:$P$861,0)+COUNTIF($P$13:P303,P303)-1+MAX(N:N),"")</f>
        <v/>
      </c>
      <c r="R303" s="74" t="str">
        <f>IF(AND(C303="Abierto",D303="Media"),A303,"")</f>
        <v/>
      </c>
      <c r="S303" s="74" t="str">
        <f ca="1">IF(AND(C303="Abierto",D303="Media"),TODAY()-E303,"")</f>
        <v/>
      </c>
      <c r="T303" s="74" t="str">
        <f>IF(AND(C303="Abierto",D303="Media"),RANK(S303,$S$13:$S$861,0)+COUNTIF($S$13:S303,S303)-1+MAX(N:N,Q:Q),"")</f>
        <v/>
      </c>
      <c r="U303" s="74" t="str">
        <f>IF(AND(C303="Abierto",D303="Baja"),A303,"")</f>
        <v/>
      </c>
      <c r="V303" s="74" t="str">
        <f ca="1">IF(AND(C303="Abierto",D303="Baja"),TODAY()-E303,"")</f>
        <v/>
      </c>
      <c r="W303" s="74" t="str">
        <f>IF(AND(C303="Abierto",D303="Baja"),RANK(V303,$V$13:$V$861,0)+COUNTIF($V$13:V303,V303)-1+MAX(N:N,Q:Q,T:T),"")</f>
        <v/>
      </c>
      <c r="X303" s="139" t="str">
        <f>IF(OR(C303="Resuelto",C303=""),"",SUM(N303,Q303,T303,W303))</f>
        <v/>
      </c>
      <c r="Y303" s="139" t="str">
        <f>IF(OR(C303="Resuelto",C303=""),"",SUM(M303,P303,S303,V303))</f>
        <v/>
      </c>
      <c r="Z303" s="139" t="str">
        <f>IF(OR(C303="Resuelto",C303=""),"",SUM(L303,O303,R303,U303))</f>
        <v/>
      </c>
      <c r="AA303" s="28">
        <v>438</v>
      </c>
      <c r="AB303" s="28" t="str">
        <f t="shared" si="4"/>
        <v/>
      </c>
      <c r="AC303" s="75" t="str">
        <f t="shared" si="5"/>
        <v/>
      </c>
      <c r="AH303" s="78" t="str">
        <f>IF(AI303="","",MAX($AH$5:AH302)+1)</f>
        <v/>
      </c>
      <c r="AI303" s="53" t="str">
        <f>IF(G302="","",IF(COUNTIF($AI$11:AI302,G302)=0,G302,""))</f>
        <v/>
      </c>
      <c r="AJ303" s="53" t="str">
        <f t="shared" si="6"/>
        <v/>
      </c>
      <c r="AK303" s="135"/>
    </row>
    <row r="304" spans="1:37" x14ac:dyDescent="0.25">
      <c r="A304" s="136"/>
      <c r="B304" s="136"/>
      <c r="C304" s="136"/>
      <c r="D304" s="136"/>
      <c r="E304" s="137"/>
      <c r="F304" s="137"/>
      <c r="G304" s="136"/>
      <c r="H304" s="137"/>
      <c r="I304" s="140" t="str">
        <f t="shared" si="7"/>
        <v/>
      </c>
      <c r="J304" s="140"/>
      <c r="K304" s="140"/>
      <c r="L304" s="74" t="str">
        <f>IF(AND(C304="Abierto",D304="Urgente"),A304,"")</f>
        <v/>
      </c>
      <c r="M304" s="74" t="str">
        <f ca="1">IF(AND(C304="Abierto",D304="Urgente"),TODAY()-E304,"")</f>
        <v/>
      </c>
      <c r="N304" s="74" t="str">
        <f>IF(AND(C304="Abierto",D304="Urgente"),RANK(M304,$M$13:$M$861,0)+COUNTIF($M$13:M304,M304)-1,"")</f>
        <v/>
      </c>
      <c r="O304" s="74" t="str">
        <f>IF(AND(C304="Abierto",D304="Alta"),A304,"")</f>
        <v/>
      </c>
      <c r="P304" s="74" t="str">
        <f ca="1">IF(AND(C304="Abierto",D304="Alta"),TODAY()-E304,"")</f>
        <v/>
      </c>
      <c r="Q304" s="74" t="str">
        <f>IF(AND(C304="Abierto",D304="Alta"),RANK(P304,$P$13:$P$861,0)+COUNTIF($P$13:P304,P304)-1+MAX(N:N),"")</f>
        <v/>
      </c>
      <c r="R304" s="74" t="str">
        <f>IF(AND(C304="Abierto",D304="Media"),A304,"")</f>
        <v/>
      </c>
      <c r="S304" s="74" t="str">
        <f ca="1">IF(AND(C304="Abierto",D304="Media"),TODAY()-E304,"")</f>
        <v/>
      </c>
      <c r="T304" s="74" t="str">
        <f>IF(AND(C304="Abierto",D304="Media"),RANK(S304,$S$13:$S$861,0)+COUNTIF($S$13:S304,S304)-1+MAX(N:N,Q:Q),"")</f>
        <v/>
      </c>
      <c r="U304" s="74" t="str">
        <f>IF(AND(C304="Abierto",D304="Baja"),A304,"")</f>
        <v/>
      </c>
      <c r="V304" s="74" t="str">
        <f ca="1">IF(AND(C304="Abierto",D304="Baja"),TODAY()-E304,"")</f>
        <v/>
      </c>
      <c r="W304" s="74" t="str">
        <f>IF(AND(C304="Abierto",D304="Baja"),RANK(V304,$V$13:$V$861,0)+COUNTIF($V$13:V304,V304)-1+MAX(N:N,Q:Q,T:T),"")</f>
        <v/>
      </c>
      <c r="X304" s="139" t="str">
        <f>IF(OR(C304="Resuelto",C304=""),"",SUM(N304,Q304,T304,W304))</f>
        <v/>
      </c>
      <c r="Y304" s="139" t="str">
        <f>IF(OR(C304="Resuelto",C304=""),"",SUM(M304,P304,S304,V304))</f>
        <v/>
      </c>
      <c r="Z304" s="139" t="str">
        <f>IF(OR(C304="Resuelto",C304=""),"",SUM(L304,O304,R304,U304))</f>
        <v/>
      </c>
      <c r="AA304" s="28">
        <v>439</v>
      </c>
      <c r="AB304" s="28" t="str">
        <f t="shared" si="4"/>
        <v/>
      </c>
      <c r="AC304" s="75" t="str">
        <f t="shared" si="5"/>
        <v/>
      </c>
      <c r="AH304" s="78" t="str">
        <f>IF(AI304="","",MAX($AH$5:AH303)+1)</f>
        <v/>
      </c>
      <c r="AI304" s="53" t="str">
        <f>IF(G303="","",IF(COUNTIF($AI$11:AI303,G303)=0,G303,""))</f>
        <v/>
      </c>
      <c r="AJ304" s="53" t="str">
        <f t="shared" si="6"/>
        <v/>
      </c>
      <c r="AK304" s="135"/>
    </row>
    <row r="305" spans="1:37" x14ac:dyDescent="0.25">
      <c r="A305" s="136"/>
      <c r="B305" s="136"/>
      <c r="C305" s="136"/>
      <c r="D305" s="136"/>
      <c r="E305" s="137"/>
      <c r="F305" s="137"/>
      <c r="G305" s="136"/>
      <c r="H305" s="137"/>
      <c r="I305" s="140" t="str">
        <f t="shared" si="7"/>
        <v/>
      </c>
      <c r="J305" s="140"/>
      <c r="K305" s="140"/>
      <c r="L305" s="74" t="str">
        <f>IF(AND(C305="Abierto",D305="Urgente"),A305,"")</f>
        <v/>
      </c>
      <c r="M305" s="74" t="str">
        <f ca="1">IF(AND(C305="Abierto",D305="Urgente"),TODAY()-E305,"")</f>
        <v/>
      </c>
      <c r="N305" s="74" t="str">
        <f>IF(AND(C305="Abierto",D305="Urgente"),RANK(M305,$M$13:$M$861,0)+COUNTIF($M$13:M305,M305)-1,"")</f>
        <v/>
      </c>
      <c r="O305" s="74" t="str">
        <f>IF(AND(C305="Abierto",D305="Alta"),A305,"")</f>
        <v/>
      </c>
      <c r="P305" s="74" t="str">
        <f ca="1">IF(AND(C305="Abierto",D305="Alta"),TODAY()-E305,"")</f>
        <v/>
      </c>
      <c r="Q305" s="74" t="str">
        <f>IF(AND(C305="Abierto",D305="Alta"),RANK(P305,$P$13:$P$861,0)+COUNTIF($P$13:P305,P305)-1+MAX(N:N),"")</f>
        <v/>
      </c>
      <c r="R305" s="74" t="str">
        <f>IF(AND(C305="Abierto",D305="Media"),A305,"")</f>
        <v/>
      </c>
      <c r="S305" s="74" t="str">
        <f ca="1">IF(AND(C305="Abierto",D305="Media"),TODAY()-E305,"")</f>
        <v/>
      </c>
      <c r="T305" s="74" t="str">
        <f>IF(AND(C305="Abierto",D305="Media"),RANK(S305,$S$13:$S$861,0)+COUNTIF($S$13:S305,S305)-1+MAX(N:N,Q:Q),"")</f>
        <v/>
      </c>
      <c r="U305" s="74" t="str">
        <f>IF(AND(C305="Abierto",D305="Baja"),A305,"")</f>
        <v/>
      </c>
      <c r="V305" s="74" t="str">
        <f ca="1">IF(AND(C305="Abierto",D305="Baja"),TODAY()-E305,"")</f>
        <v/>
      </c>
      <c r="W305" s="74" t="str">
        <f>IF(AND(C305="Abierto",D305="Baja"),RANK(V305,$V$13:$V$861,0)+COUNTIF($V$13:V305,V305)-1+MAX(N:N,Q:Q,T:T),"")</f>
        <v/>
      </c>
      <c r="X305" s="139" t="str">
        <f>IF(OR(C305="Resuelto",C305=""),"",SUM(N305,Q305,T305,W305))</f>
        <v/>
      </c>
      <c r="Y305" s="139" t="str">
        <f>IF(OR(C305="Resuelto",C305=""),"",SUM(M305,P305,S305,V305))</f>
        <v/>
      </c>
      <c r="Z305" s="139" t="str">
        <f>IF(OR(C305="Resuelto",C305=""),"",SUM(L305,O305,R305,U305))</f>
        <v/>
      </c>
      <c r="AA305" s="28">
        <v>440</v>
      </c>
      <c r="AB305" s="28" t="str">
        <f t="shared" si="4"/>
        <v/>
      </c>
      <c r="AC305" s="75" t="str">
        <f t="shared" si="5"/>
        <v/>
      </c>
      <c r="AH305" s="78" t="str">
        <f>IF(AI305="","",MAX($AH$5:AH304)+1)</f>
        <v/>
      </c>
      <c r="AI305" s="53" t="str">
        <f>IF(G304="","",IF(COUNTIF($AI$11:AI304,G304)=0,G304,""))</f>
        <v/>
      </c>
      <c r="AJ305" s="53" t="str">
        <f t="shared" si="6"/>
        <v/>
      </c>
      <c r="AK305" s="135"/>
    </row>
    <row r="306" spans="1:37" x14ac:dyDescent="0.25">
      <c r="A306" s="136"/>
      <c r="B306" s="136"/>
      <c r="C306" s="136"/>
      <c r="D306" s="136"/>
      <c r="E306" s="137"/>
      <c r="F306" s="137"/>
      <c r="G306" s="136"/>
      <c r="H306" s="137"/>
      <c r="I306" s="140" t="str">
        <f t="shared" si="7"/>
        <v/>
      </c>
      <c r="J306" s="140"/>
      <c r="K306" s="140"/>
      <c r="L306" s="74" t="str">
        <f>IF(AND(C306="Abierto",D306="Urgente"),A306,"")</f>
        <v/>
      </c>
      <c r="M306" s="74" t="str">
        <f ca="1">IF(AND(C306="Abierto",D306="Urgente"),TODAY()-E306,"")</f>
        <v/>
      </c>
      <c r="N306" s="74" t="str">
        <f>IF(AND(C306="Abierto",D306="Urgente"),RANK(M306,$M$13:$M$861,0)+COUNTIF($M$13:M306,M306)-1,"")</f>
        <v/>
      </c>
      <c r="O306" s="74" t="str">
        <f>IF(AND(C306="Abierto",D306="Alta"),A306,"")</f>
        <v/>
      </c>
      <c r="P306" s="74" t="str">
        <f ca="1">IF(AND(C306="Abierto",D306="Alta"),TODAY()-E306,"")</f>
        <v/>
      </c>
      <c r="Q306" s="74" t="str">
        <f>IF(AND(C306="Abierto",D306="Alta"),RANK(P306,$P$13:$P$861,0)+COUNTIF($P$13:P306,P306)-1+MAX(N:N),"")</f>
        <v/>
      </c>
      <c r="R306" s="74" t="str">
        <f>IF(AND(C306="Abierto",D306="Media"),A306,"")</f>
        <v/>
      </c>
      <c r="S306" s="74" t="str">
        <f ca="1">IF(AND(C306="Abierto",D306="Media"),TODAY()-E306,"")</f>
        <v/>
      </c>
      <c r="T306" s="74" t="str">
        <f>IF(AND(C306="Abierto",D306="Media"),RANK(S306,$S$13:$S$861,0)+COUNTIF($S$13:S306,S306)-1+MAX(N:N,Q:Q),"")</f>
        <v/>
      </c>
      <c r="U306" s="74" t="str">
        <f>IF(AND(C306="Abierto",D306="Baja"),A306,"")</f>
        <v/>
      </c>
      <c r="V306" s="74" t="str">
        <f ca="1">IF(AND(C306="Abierto",D306="Baja"),TODAY()-E306,"")</f>
        <v/>
      </c>
      <c r="W306" s="74" t="str">
        <f>IF(AND(C306="Abierto",D306="Baja"),RANK(V306,$V$13:$V$861,0)+COUNTIF($V$13:V306,V306)-1+MAX(N:N,Q:Q,T:T),"")</f>
        <v/>
      </c>
      <c r="X306" s="139" t="str">
        <f>IF(OR(C306="Resuelto",C306=""),"",SUM(N306,Q306,T306,W306))</f>
        <v/>
      </c>
      <c r="Y306" s="139" t="str">
        <f>IF(OR(C306="Resuelto",C306=""),"",SUM(M306,P306,S306,V306))</f>
        <v/>
      </c>
      <c r="Z306" s="139" t="str">
        <f>IF(OR(C306="Resuelto",C306=""),"",SUM(L306,O306,R306,U306))</f>
        <v/>
      </c>
      <c r="AA306" s="28">
        <v>441</v>
      </c>
      <c r="AB306" s="28" t="str">
        <f t="shared" si="4"/>
        <v/>
      </c>
      <c r="AC306" s="75" t="str">
        <f t="shared" si="5"/>
        <v/>
      </c>
      <c r="AH306" s="78" t="str">
        <f>IF(AI306="","",MAX($AH$5:AH305)+1)</f>
        <v/>
      </c>
      <c r="AI306" s="53" t="str">
        <f>IF(G305="","",IF(COUNTIF($AI$11:AI305,G305)=0,G305,""))</f>
        <v/>
      </c>
      <c r="AJ306" s="53" t="str">
        <f t="shared" si="6"/>
        <v/>
      </c>
      <c r="AK306" s="135"/>
    </row>
    <row r="307" spans="1:37" x14ac:dyDescent="0.25">
      <c r="A307" s="136"/>
      <c r="B307" s="136"/>
      <c r="C307" s="136"/>
      <c r="D307" s="136"/>
      <c r="E307" s="137"/>
      <c r="F307" s="137"/>
      <c r="G307" s="136"/>
      <c r="H307" s="137"/>
      <c r="I307" s="140" t="str">
        <f t="shared" si="7"/>
        <v/>
      </c>
      <c r="J307" s="140"/>
      <c r="K307" s="140"/>
      <c r="L307" s="74" t="str">
        <f>IF(AND(C307="Abierto",D307="Urgente"),A307,"")</f>
        <v/>
      </c>
      <c r="M307" s="74" t="str">
        <f ca="1">IF(AND(C307="Abierto",D307="Urgente"),TODAY()-E307,"")</f>
        <v/>
      </c>
      <c r="N307" s="74" t="str">
        <f>IF(AND(C307="Abierto",D307="Urgente"),RANK(M307,$M$13:$M$861,0)+COUNTIF($M$13:M307,M307)-1,"")</f>
        <v/>
      </c>
      <c r="O307" s="74" t="str">
        <f>IF(AND(C307="Abierto",D307="Alta"),A307,"")</f>
        <v/>
      </c>
      <c r="P307" s="74" t="str">
        <f ca="1">IF(AND(C307="Abierto",D307="Alta"),TODAY()-E307,"")</f>
        <v/>
      </c>
      <c r="Q307" s="74" t="str">
        <f>IF(AND(C307="Abierto",D307="Alta"),RANK(P307,$P$13:$P$861,0)+COUNTIF($P$13:P307,P307)-1+MAX(N:N),"")</f>
        <v/>
      </c>
      <c r="R307" s="74" t="str">
        <f>IF(AND(C307="Abierto",D307="Media"),A307,"")</f>
        <v/>
      </c>
      <c r="S307" s="74" t="str">
        <f ca="1">IF(AND(C307="Abierto",D307="Media"),TODAY()-E307,"")</f>
        <v/>
      </c>
      <c r="T307" s="74" t="str">
        <f>IF(AND(C307="Abierto",D307="Media"),RANK(S307,$S$13:$S$861,0)+COUNTIF($S$13:S307,S307)-1+MAX(N:N,Q:Q),"")</f>
        <v/>
      </c>
      <c r="U307" s="74" t="str">
        <f>IF(AND(C307="Abierto",D307="Baja"),A307,"")</f>
        <v/>
      </c>
      <c r="V307" s="74" t="str">
        <f ca="1">IF(AND(C307="Abierto",D307="Baja"),TODAY()-E307,"")</f>
        <v/>
      </c>
      <c r="W307" s="74" t="str">
        <f>IF(AND(C307="Abierto",D307="Baja"),RANK(V307,$V$13:$V$861,0)+COUNTIF($V$13:V307,V307)-1+MAX(N:N,Q:Q,T:T),"")</f>
        <v/>
      </c>
      <c r="X307" s="139" t="str">
        <f>IF(OR(C307="Resuelto",C307=""),"",SUM(N307,Q307,T307,W307))</f>
        <v/>
      </c>
      <c r="Y307" s="139" t="str">
        <f>IF(OR(C307="Resuelto",C307=""),"",SUM(M307,P307,S307,V307))</f>
        <v/>
      </c>
      <c r="Z307" s="139" t="str">
        <f>IF(OR(C307="Resuelto",C307=""),"",SUM(L307,O307,R307,U307))</f>
        <v/>
      </c>
      <c r="AA307" s="28">
        <v>442</v>
      </c>
      <c r="AB307" s="28" t="str">
        <f t="shared" si="4"/>
        <v/>
      </c>
      <c r="AC307" s="75" t="str">
        <f t="shared" si="5"/>
        <v/>
      </c>
      <c r="AH307" s="78" t="str">
        <f>IF(AI307="","",MAX($AH$5:AH306)+1)</f>
        <v/>
      </c>
      <c r="AI307" s="53" t="str">
        <f>IF(G306="","",IF(COUNTIF($AI$11:AI306,G306)=0,G306,""))</f>
        <v/>
      </c>
      <c r="AJ307" s="53" t="str">
        <f t="shared" si="6"/>
        <v/>
      </c>
      <c r="AK307" s="135"/>
    </row>
    <row r="308" spans="1:37" x14ac:dyDescent="0.25">
      <c r="A308" s="136"/>
      <c r="B308" s="136"/>
      <c r="C308" s="136"/>
      <c r="D308" s="136"/>
      <c r="E308" s="137"/>
      <c r="F308" s="137"/>
      <c r="G308" s="136"/>
      <c r="H308" s="137"/>
      <c r="I308" s="140" t="str">
        <f t="shared" si="7"/>
        <v/>
      </c>
      <c r="J308" s="140"/>
      <c r="K308" s="140"/>
      <c r="L308" s="74" t="str">
        <f>IF(AND(C308="Abierto",D308="Urgente"),A308,"")</f>
        <v/>
      </c>
      <c r="M308" s="74" t="str">
        <f ca="1">IF(AND(C308="Abierto",D308="Urgente"),TODAY()-E308,"")</f>
        <v/>
      </c>
      <c r="N308" s="74" t="str">
        <f>IF(AND(C308="Abierto",D308="Urgente"),RANK(M308,$M$13:$M$861,0)+COUNTIF($M$13:M308,M308)-1,"")</f>
        <v/>
      </c>
      <c r="O308" s="74" t="str">
        <f>IF(AND(C308="Abierto",D308="Alta"),A308,"")</f>
        <v/>
      </c>
      <c r="P308" s="74" t="str">
        <f ca="1">IF(AND(C308="Abierto",D308="Alta"),TODAY()-E308,"")</f>
        <v/>
      </c>
      <c r="Q308" s="74" t="str">
        <f>IF(AND(C308="Abierto",D308="Alta"),RANK(P308,$P$13:$P$861,0)+COUNTIF($P$13:P308,P308)-1+MAX(N:N),"")</f>
        <v/>
      </c>
      <c r="R308" s="74" t="str">
        <f>IF(AND(C308="Abierto",D308="Media"),A308,"")</f>
        <v/>
      </c>
      <c r="S308" s="74" t="str">
        <f ca="1">IF(AND(C308="Abierto",D308="Media"),TODAY()-E308,"")</f>
        <v/>
      </c>
      <c r="T308" s="74" t="str">
        <f>IF(AND(C308="Abierto",D308="Media"),RANK(S308,$S$13:$S$861,0)+COUNTIF($S$13:S308,S308)-1+MAX(N:N,Q:Q),"")</f>
        <v/>
      </c>
      <c r="U308" s="74" t="str">
        <f>IF(AND(C308="Abierto",D308="Baja"),A308,"")</f>
        <v/>
      </c>
      <c r="V308" s="74" t="str">
        <f ca="1">IF(AND(C308="Abierto",D308="Baja"),TODAY()-E308,"")</f>
        <v/>
      </c>
      <c r="W308" s="74" t="str">
        <f>IF(AND(C308="Abierto",D308="Baja"),RANK(V308,$V$13:$V$861,0)+COUNTIF($V$13:V308,V308)-1+MAX(N:N,Q:Q,T:T),"")</f>
        <v/>
      </c>
      <c r="X308" s="139" t="str">
        <f>IF(OR(C308="Resuelto",C308=""),"",SUM(N308,Q308,T308,W308))</f>
        <v/>
      </c>
      <c r="Y308" s="139" t="str">
        <f>IF(OR(C308="Resuelto",C308=""),"",SUM(M308,P308,S308,V308))</f>
        <v/>
      </c>
      <c r="Z308" s="139" t="str">
        <f>IF(OR(C308="Resuelto",C308=""),"",SUM(L308,O308,R308,U308))</f>
        <v/>
      </c>
      <c r="AA308" s="28">
        <v>443</v>
      </c>
      <c r="AB308" s="28" t="str">
        <f t="shared" si="4"/>
        <v/>
      </c>
      <c r="AC308" s="75" t="str">
        <f t="shared" si="5"/>
        <v/>
      </c>
      <c r="AH308" s="78" t="str">
        <f>IF(AI308="","",MAX($AH$5:AH307)+1)</f>
        <v/>
      </c>
      <c r="AI308" s="53" t="str">
        <f>IF(G307="","",IF(COUNTIF($AI$11:AI307,G307)=0,G307,""))</f>
        <v/>
      </c>
      <c r="AJ308" s="53" t="str">
        <f t="shared" si="6"/>
        <v/>
      </c>
      <c r="AK308" s="135"/>
    </row>
    <row r="309" spans="1:37" x14ac:dyDescent="0.25">
      <c r="A309" s="136"/>
      <c r="B309" s="136"/>
      <c r="C309" s="136"/>
      <c r="D309" s="136"/>
      <c r="E309" s="137"/>
      <c r="F309" s="137"/>
      <c r="G309" s="136"/>
      <c r="H309" s="137"/>
      <c r="I309" s="140" t="str">
        <f t="shared" si="7"/>
        <v/>
      </c>
      <c r="J309" s="140"/>
      <c r="K309" s="140"/>
      <c r="L309" s="74" t="str">
        <f>IF(AND(C309="Abierto",D309="Urgente"),A309,"")</f>
        <v/>
      </c>
      <c r="M309" s="74" t="str">
        <f ca="1">IF(AND(C309="Abierto",D309="Urgente"),TODAY()-E309,"")</f>
        <v/>
      </c>
      <c r="N309" s="74" t="str">
        <f>IF(AND(C309="Abierto",D309="Urgente"),RANK(M309,$M$13:$M$861,0)+COUNTIF($M$13:M309,M309)-1,"")</f>
        <v/>
      </c>
      <c r="O309" s="74" t="str">
        <f>IF(AND(C309="Abierto",D309="Alta"),A309,"")</f>
        <v/>
      </c>
      <c r="P309" s="74" t="str">
        <f ca="1">IF(AND(C309="Abierto",D309="Alta"),TODAY()-E309,"")</f>
        <v/>
      </c>
      <c r="Q309" s="74" t="str">
        <f>IF(AND(C309="Abierto",D309="Alta"),RANK(P309,$P$13:$P$861,0)+COUNTIF($P$13:P309,P309)-1+MAX(N:N),"")</f>
        <v/>
      </c>
      <c r="R309" s="74" t="str">
        <f>IF(AND(C309="Abierto",D309="Media"),A309,"")</f>
        <v/>
      </c>
      <c r="S309" s="74" t="str">
        <f ca="1">IF(AND(C309="Abierto",D309="Media"),TODAY()-E309,"")</f>
        <v/>
      </c>
      <c r="T309" s="74" t="str">
        <f>IF(AND(C309="Abierto",D309="Media"),RANK(S309,$S$13:$S$861,0)+COUNTIF($S$13:S309,S309)-1+MAX(N:N,Q:Q),"")</f>
        <v/>
      </c>
      <c r="U309" s="74" t="str">
        <f>IF(AND(C309="Abierto",D309="Baja"),A309,"")</f>
        <v/>
      </c>
      <c r="V309" s="74" t="str">
        <f ca="1">IF(AND(C309="Abierto",D309="Baja"),TODAY()-E309,"")</f>
        <v/>
      </c>
      <c r="W309" s="74" t="str">
        <f>IF(AND(C309="Abierto",D309="Baja"),RANK(V309,$V$13:$V$861,0)+COUNTIF($V$13:V309,V309)-1+MAX(N:N,Q:Q,T:T),"")</f>
        <v/>
      </c>
      <c r="X309" s="139" t="str">
        <f>IF(OR(C309="Resuelto",C309=""),"",SUM(N309,Q309,T309,W309))</f>
        <v/>
      </c>
      <c r="Y309" s="139" t="str">
        <f>IF(OR(C309="Resuelto",C309=""),"",SUM(M309,P309,S309,V309))</f>
        <v/>
      </c>
      <c r="Z309" s="139" t="str">
        <f>IF(OR(C309="Resuelto",C309=""),"",SUM(L309,O309,R309,U309))</f>
        <v/>
      </c>
      <c r="AA309" s="28">
        <v>444</v>
      </c>
      <c r="AB309" s="28" t="str">
        <f t="shared" si="4"/>
        <v/>
      </c>
      <c r="AC309" s="75" t="str">
        <f t="shared" si="5"/>
        <v/>
      </c>
      <c r="AH309" s="78" t="str">
        <f>IF(AI309="","",MAX($AH$5:AH308)+1)</f>
        <v/>
      </c>
      <c r="AI309" s="53" t="str">
        <f>IF(G308="","",IF(COUNTIF($AI$11:AI308,G308)=0,G308,""))</f>
        <v/>
      </c>
      <c r="AJ309" s="53" t="str">
        <f t="shared" si="6"/>
        <v/>
      </c>
      <c r="AK309" s="135"/>
    </row>
    <row r="310" spans="1:37" x14ac:dyDescent="0.25">
      <c r="A310" s="136"/>
      <c r="B310" s="136"/>
      <c r="C310" s="136"/>
      <c r="D310" s="136"/>
      <c r="E310" s="137"/>
      <c r="F310" s="137"/>
      <c r="G310" s="136"/>
      <c r="H310" s="137"/>
      <c r="I310" s="140" t="str">
        <f t="shared" si="7"/>
        <v/>
      </c>
      <c r="J310" s="140"/>
      <c r="K310" s="140"/>
      <c r="L310" s="74" t="str">
        <f>IF(AND(C310="Abierto",D310="Urgente"),A310,"")</f>
        <v/>
      </c>
      <c r="M310" s="74" t="str">
        <f ca="1">IF(AND(C310="Abierto",D310="Urgente"),TODAY()-E310,"")</f>
        <v/>
      </c>
      <c r="N310" s="74" t="str">
        <f>IF(AND(C310="Abierto",D310="Urgente"),RANK(M310,$M$13:$M$861,0)+COUNTIF($M$13:M310,M310)-1,"")</f>
        <v/>
      </c>
      <c r="O310" s="74" t="str">
        <f>IF(AND(C310="Abierto",D310="Alta"),A310,"")</f>
        <v/>
      </c>
      <c r="P310" s="74" t="str">
        <f ca="1">IF(AND(C310="Abierto",D310="Alta"),TODAY()-E310,"")</f>
        <v/>
      </c>
      <c r="Q310" s="74" t="str">
        <f>IF(AND(C310="Abierto",D310="Alta"),RANK(P310,$P$13:$P$861,0)+COUNTIF($P$13:P310,P310)-1+MAX(N:N),"")</f>
        <v/>
      </c>
      <c r="R310" s="74" t="str">
        <f>IF(AND(C310="Abierto",D310="Media"),A310,"")</f>
        <v/>
      </c>
      <c r="S310" s="74" t="str">
        <f ca="1">IF(AND(C310="Abierto",D310="Media"),TODAY()-E310,"")</f>
        <v/>
      </c>
      <c r="T310" s="74" t="str">
        <f>IF(AND(C310="Abierto",D310="Media"),RANK(S310,$S$13:$S$861,0)+COUNTIF($S$13:S310,S310)-1+MAX(N:N,Q:Q),"")</f>
        <v/>
      </c>
      <c r="U310" s="74" t="str">
        <f>IF(AND(C310="Abierto",D310="Baja"),A310,"")</f>
        <v/>
      </c>
      <c r="V310" s="74" t="str">
        <f ca="1">IF(AND(C310="Abierto",D310="Baja"),TODAY()-E310,"")</f>
        <v/>
      </c>
      <c r="W310" s="74" t="str">
        <f>IF(AND(C310="Abierto",D310="Baja"),RANK(V310,$V$13:$V$861,0)+COUNTIF($V$13:V310,V310)-1+MAX(N:N,Q:Q,T:T),"")</f>
        <v/>
      </c>
      <c r="X310" s="139" t="str">
        <f>IF(OR(C310="Resuelto",C310=""),"",SUM(N310,Q310,T310,W310))</f>
        <v/>
      </c>
      <c r="Y310" s="139" t="str">
        <f>IF(OR(C310="Resuelto",C310=""),"",SUM(M310,P310,S310,V310))</f>
        <v/>
      </c>
      <c r="Z310" s="139" t="str">
        <f>IF(OR(C310="Resuelto",C310=""),"",SUM(L310,O310,R310,U310))</f>
        <v/>
      </c>
      <c r="AA310" s="28">
        <v>445</v>
      </c>
      <c r="AB310" s="28" t="str">
        <f t="shared" si="4"/>
        <v/>
      </c>
      <c r="AC310" s="75" t="str">
        <f t="shared" si="5"/>
        <v/>
      </c>
      <c r="AH310" s="78" t="str">
        <f>IF(AI310="","",MAX($AH$5:AH309)+1)</f>
        <v/>
      </c>
      <c r="AI310" s="53" t="str">
        <f>IF(G309="","",IF(COUNTIF($AI$11:AI309,G309)=0,G309,""))</f>
        <v/>
      </c>
      <c r="AJ310" s="53" t="str">
        <f t="shared" si="6"/>
        <v/>
      </c>
      <c r="AK310" s="135"/>
    </row>
    <row r="311" spans="1:37" x14ac:dyDescent="0.25">
      <c r="A311" s="136"/>
      <c r="B311" s="136"/>
      <c r="C311" s="136"/>
      <c r="D311" s="136"/>
      <c r="E311" s="137"/>
      <c r="F311" s="137"/>
      <c r="G311" s="136"/>
      <c r="H311" s="137"/>
      <c r="I311" s="140" t="str">
        <f t="shared" si="7"/>
        <v/>
      </c>
      <c r="J311" s="140"/>
      <c r="K311" s="140"/>
      <c r="L311" s="74" t="str">
        <f>IF(AND(C311="Abierto",D311="Urgente"),A311,"")</f>
        <v/>
      </c>
      <c r="M311" s="74" t="str">
        <f ca="1">IF(AND(C311="Abierto",D311="Urgente"),TODAY()-E311,"")</f>
        <v/>
      </c>
      <c r="N311" s="74" t="str">
        <f>IF(AND(C311="Abierto",D311="Urgente"),RANK(M311,$M$13:$M$861,0)+COUNTIF($M$13:M311,M311)-1,"")</f>
        <v/>
      </c>
      <c r="O311" s="74" t="str">
        <f>IF(AND(C311="Abierto",D311="Alta"),A311,"")</f>
        <v/>
      </c>
      <c r="P311" s="74" t="str">
        <f ca="1">IF(AND(C311="Abierto",D311="Alta"),TODAY()-E311,"")</f>
        <v/>
      </c>
      <c r="Q311" s="74" t="str">
        <f>IF(AND(C311="Abierto",D311="Alta"),RANK(P311,$P$13:$P$861,0)+COUNTIF($P$13:P311,P311)-1+MAX(N:N),"")</f>
        <v/>
      </c>
      <c r="R311" s="74" t="str">
        <f>IF(AND(C311="Abierto",D311="Media"),A311,"")</f>
        <v/>
      </c>
      <c r="S311" s="74" t="str">
        <f ca="1">IF(AND(C311="Abierto",D311="Media"),TODAY()-E311,"")</f>
        <v/>
      </c>
      <c r="T311" s="74" t="str">
        <f>IF(AND(C311="Abierto",D311="Media"),RANK(S311,$S$13:$S$861,0)+COUNTIF($S$13:S311,S311)-1+MAX(N:N,Q:Q),"")</f>
        <v/>
      </c>
      <c r="U311" s="74" t="str">
        <f>IF(AND(C311="Abierto",D311="Baja"),A311,"")</f>
        <v/>
      </c>
      <c r="V311" s="74" t="str">
        <f ca="1">IF(AND(C311="Abierto",D311="Baja"),TODAY()-E311,"")</f>
        <v/>
      </c>
      <c r="W311" s="74" t="str">
        <f>IF(AND(C311="Abierto",D311="Baja"),RANK(V311,$V$13:$V$861,0)+COUNTIF($V$13:V311,V311)-1+MAX(N:N,Q:Q,T:T),"")</f>
        <v/>
      </c>
      <c r="X311" s="139" t="str">
        <f>IF(OR(C311="Resuelto",C311=""),"",SUM(N311,Q311,T311,W311))</f>
        <v/>
      </c>
      <c r="Y311" s="139" t="str">
        <f>IF(OR(C311="Resuelto",C311=""),"",SUM(M311,P311,S311,V311))</f>
        <v/>
      </c>
      <c r="Z311" s="139" t="str">
        <f>IF(OR(C311="Resuelto",C311=""),"",SUM(L311,O311,R311,U311))</f>
        <v/>
      </c>
      <c r="AA311" s="28">
        <v>446</v>
      </c>
      <c r="AB311" s="28" t="str">
        <f t="shared" si="4"/>
        <v/>
      </c>
      <c r="AC311" s="75" t="str">
        <f t="shared" si="5"/>
        <v/>
      </c>
      <c r="AH311" s="78" t="str">
        <f>IF(AI311="","",MAX($AH$5:AH310)+1)</f>
        <v/>
      </c>
      <c r="AI311" s="53" t="str">
        <f>IF(G310="","",IF(COUNTIF($AI$11:AI310,G310)=0,G310,""))</f>
        <v/>
      </c>
      <c r="AJ311" s="53" t="str">
        <f t="shared" si="6"/>
        <v/>
      </c>
      <c r="AK311" s="135"/>
    </row>
    <row r="312" spans="1:37" x14ac:dyDescent="0.25">
      <c r="A312" s="136"/>
      <c r="B312" s="136"/>
      <c r="C312" s="136"/>
      <c r="D312" s="136"/>
      <c r="E312" s="137"/>
      <c r="F312" s="137"/>
      <c r="G312" s="136"/>
      <c r="H312" s="137"/>
      <c r="I312" s="140" t="str">
        <f t="shared" si="7"/>
        <v/>
      </c>
      <c r="J312" s="140"/>
      <c r="K312" s="140"/>
      <c r="L312" s="74" t="str">
        <f>IF(AND(C312="Abierto",D312="Urgente"),A312,"")</f>
        <v/>
      </c>
      <c r="M312" s="74" t="str">
        <f ca="1">IF(AND(C312="Abierto",D312="Urgente"),TODAY()-E312,"")</f>
        <v/>
      </c>
      <c r="N312" s="74" t="str">
        <f>IF(AND(C312="Abierto",D312="Urgente"),RANK(M312,$M$13:$M$861,0)+COUNTIF($M$13:M312,M312)-1,"")</f>
        <v/>
      </c>
      <c r="O312" s="74" t="str">
        <f>IF(AND(C312="Abierto",D312="Alta"),A312,"")</f>
        <v/>
      </c>
      <c r="P312" s="74" t="str">
        <f ca="1">IF(AND(C312="Abierto",D312="Alta"),TODAY()-E312,"")</f>
        <v/>
      </c>
      <c r="Q312" s="74" t="str">
        <f>IF(AND(C312="Abierto",D312="Alta"),RANK(P312,$P$13:$P$861,0)+COUNTIF($P$13:P312,P312)-1+MAX(N:N),"")</f>
        <v/>
      </c>
      <c r="R312" s="74" t="str">
        <f>IF(AND(C312="Abierto",D312="Media"),A312,"")</f>
        <v/>
      </c>
      <c r="S312" s="74" t="str">
        <f ca="1">IF(AND(C312="Abierto",D312="Media"),TODAY()-E312,"")</f>
        <v/>
      </c>
      <c r="T312" s="74" t="str">
        <f>IF(AND(C312="Abierto",D312="Media"),RANK(S312,$S$13:$S$861,0)+COUNTIF($S$13:S312,S312)-1+MAX(N:N,Q:Q),"")</f>
        <v/>
      </c>
      <c r="U312" s="74" t="str">
        <f>IF(AND(C312="Abierto",D312="Baja"),A312,"")</f>
        <v/>
      </c>
      <c r="V312" s="74" t="str">
        <f ca="1">IF(AND(C312="Abierto",D312="Baja"),TODAY()-E312,"")</f>
        <v/>
      </c>
      <c r="W312" s="74" t="str">
        <f>IF(AND(C312="Abierto",D312="Baja"),RANK(V312,$V$13:$V$861,0)+COUNTIF($V$13:V312,V312)-1+MAX(N:N,Q:Q,T:T),"")</f>
        <v/>
      </c>
      <c r="X312" s="139" t="str">
        <f>IF(OR(C312="Resuelto",C312=""),"",SUM(N312,Q312,T312,W312))</f>
        <v/>
      </c>
      <c r="Y312" s="139" t="str">
        <f>IF(OR(C312="Resuelto",C312=""),"",SUM(M312,P312,S312,V312))</f>
        <v/>
      </c>
      <c r="Z312" s="139" t="str">
        <f>IF(OR(C312="Resuelto",C312=""),"",SUM(L312,O312,R312,U312))</f>
        <v/>
      </c>
      <c r="AA312" s="28">
        <v>447</v>
      </c>
      <c r="AB312" s="28" t="str">
        <f t="shared" si="4"/>
        <v/>
      </c>
      <c r="AC312" s="75" t="str">
        <f t="shared" si="5"/>
        <v/>
      </c>
      <c r="AH312" s="78" t="str">
        <f>IF(AI312="","",MAX($AH$5:AH311)+1)</f>
        <v/>
      </c>
      <c r="AI312" s="53" t="str">
        <f>IF(G311="","",IF(COUNTIF($AI$11:AI311,G311)=0,G311,""))</f>
        <v/>
      </c>
      <c r="AJ312" s="53" t="str">
        <f t="shared" si="6"/>
        <v/>
      </c>
      <c r="AK312" s="135"/>
    </row>
    <row r="313" spans="1:37" x14ac:dyDescent="0.25">
      <c r="A313" s="136"/>
      <c r="B313" s="136"/>
      <c r="C313" s="136"/>
      <c r="D313" s="136"/>
      <c r="E313" s="137"/>
      <c r="F313" s="137"/>
      <c r="G313" s="136"/>
      <c r="H313" s="137"/>
      <c r="I313" s="140" t="str">
        <f t="shared" si="7"/>
        <v/>
      </c>
      <c r="J313" s="140"/>
      <c r="K313" s="140"/>
      <c r="L313" s="74" t="str">
        <f>IF(AND(C313="Abierto",D313="Urgente"),A313,"")</f>
        <v/>
      </c>
      <c r="M313" s="74" t="str">
        <f ca="1">IF(AND(C313="Abierto",D313="Urgente"),TODAY()-E313,"")</f>
        <v/>
      </c>
      <c r="N313" s="74" t="str">
        <f>IF(AND(C313="Abierto",D313="Urgente"),RANK(M313,$M$13:$M$861,0)+COUNTIF($M$13:M313,M313)-1,"")</f>
        <v/>
      </c>
      <c r="O313" s="74" t="str">
        <f>IF(AND(C313="Abierto",D313="Alta"),A313,"")</f>
        <v/>
      </c>
      <c r="P313" s="74" t="str">
        <f ca="1">IF(AND(C313="Abierto",D313="Alta"),TODAY()-E313,"")</f>
        <v/>
      </c>
      <c r="Q313" s="74" t="str">
        <f>IF(AND(C313="Abierto",D313="Alta"),RANK(P313,$P$13:$P$861,0)+COUNTIF($P$13:P313,P313)-1+MAX(N:N),"")</f>
        <v/>
      </c>
      <c r="R313" s="74" t="str">
        <f>IF(AND(C313="Abierto",D313="Media"),A313,"")</f>
        <v/>
      </c>
      <c r="S313" s="74" t="str">
        <f ca="1">IF(AND(C313="Abierto",D313="Media"),TODAY()-E313,"")</f>
        <v/>
      </c>
      <c r="T313" s="74" t="str">
        <f>IF(AND(C313="Abierto",D313="Media"),RANK(S313,$S$13:$S$861,0)+COUNTIF($S$13:S313,S313)-1+MAX(N:N,Q:Q),"")</f>
        <v/>
      </c>
      <c r="U313" s="74" t="str">
        <f>IF(AND(C313="Abierto",D313="Baja"),A313,"")</f>
        <v/>
      </c>
      <c r="V313" s="74" t="str">
        <f ca="1">IF(AND(C313="Abierto",D313="Baja"),TODAY()-E313,"")</f>
        <v/>
      </c>
      <c r="W313" s="74" t="str">
        <f>IF(AND(C313="Abierto",D313="Baja"),RANK(V313,$V$13:$V$861,0)+COUNTIF($V$13:V313,V313)-1+MAX(N:N,Q:Q,T:T),"")</f>
        <v/>
      </c>
      <c r="X313" s="139" t="str">
        <f>IF(OR(C313="Resuelto",C313=""),"",SUM(N313,Q313,T313,W313))</f>
        <v/>
      </c>
      <c r="Y313" s="139" t="str">
        <f>IF(OR(C313="Resuelto",C313=""),"",SUM(M313,P313,S313,V313))</f>
        <v/>
      </c>
      <c r="Z313" s="139" t="str">
        <f>IF(OR(C313="Resuelto",C313=""),"",SUM(L313,O313,R313,U313))</f>
        <v/>
      </c>
      <c r="AA313" s="28">
        <v>448</v>
      </c>
      <c r="AB313" s="28" t="str">
        <f t="shared" si="4"/>
        <v/>
      </c>
      <c r="AC313" s="75" t="str">
        <f t="shared" si="5"/>
        <v/>
      </c>
      <c r="AH313" s="78" t="str">
        <f>IF(AI313="","",MAX($AH$5:AH312)+1)</f>
        <v/>
      </c>
      <c r="AI313" s="53" t="str">
        <f>IF(G312="","",IF(COUNTIF($AI$11:AI312,G312)=0,G312,""))</f>
        <v/>
      </c>
      <c r="AJ313" s="53" t="str">
        <f t="shared" si="6"/>
        <v/>
      </c>
      <c r="AK313" s="135"/>
    </row>
    <row r="314" spans="1:37" x14ac:dyDescent="0.25">
      <c r="A314" s="136"/>
      <c r="B314" s="136"/>
      <c r="C314" s="136"/>
      <c r="D314" s="136"/>
      <c r="E314" s="137"/>
      <c r="F314" s="137"/>
      <c r="G314" s="136"/>
      <c r="H314" s="137"/>
      <c r="I314" s="140" t="str">
        <f t="shared" si="7"/>
        <v/>
      </c>
      <c r="J314" s="140"/>
      <c r="K314" s="140"/>
      <c r="L314" s="74" t="str">
        <f>IF(AND(C314="Abierto",D314="Urgente"),A314,"")</f>
        <v/>
      </c>
      <c r="M314" s="74" t="str">
        <f ca="1">IF(AND(C314="Abierto",D314="Urgente"),TODAY()-E314,"")</f>
        <v/>
      </c>
      <c r="N314" s="74" t="str">
        <f>IF(AND(C314="Abierto",D314="Urgente"),RANK(M314,$M$13:$M$861,0)+COUNTIF($M$13:M314,M314)-1,"")</f>
        <v/>
      </c>
      <c r="O314" s="74" t="str">
        <f>IF(AND(C314="Abierto",D314="Alta"),A314,"")</f>
        <v/>
      </c>
      <c r="P314" s="74" t="str">
        <f ca="1">IF(AND(C314="Abierto",D314="Alta"),TODAY()-E314,"")</f>
        <v/>
      </c>
      <c r="Q314" s="74" t="str">
        <f>IF(AND(C314="Abierto",D314="Alta"),RANK(P314,$P$13:$P$861,0)+COUNTIF($P$13:P314,P314)-1+MAX(N:N),"")</f>
        <v/>
      </c>
      <c r="R314" s="74" t="str">
        <f>IF(AND(C314="Abierto",D314="Media"),A314,"")</f>
        <v/>
      </c>
      <c r="S314" s="74" t="str">
        <f ca="1">IF(AND(C314="Abierto",D314="Media"),TODAY()-E314,"")</f>
        <v/>
      </c>
      <c r="T314" s="74" t="str">
        <f>IF(AND(C314="Abierto",D314="Media"),RANK(S314,$S$13:$S$861,0)+COUNTIF($S$13:S314,S314)-1+MAX(N:N,Q:Q),"")</f>
        <v/>
      </c>
      <c r="U314" s="74" t="str">
        <f>IF(AND(C314="Abierto",D314="Baja"),A314,"")</f>
        <v/>
      </c>
      <c r="V314" s="74" t="str">
        <f ca="1">IF(AND(C314="Abierto",D314="Baja"),TODAY()-E314,"")</f>
        <v/>
      </c>
      <c r="W314" s="74" t="str">
        <f>IF(AND(C314="Abierto",D314="Baja"),RANK(V314,$V$13:$V$861,0)+COUNTIF($V$13:V314,V314)-1+MAX(N:N,Q:Q,T:T),"")</f>
        <v/>
      </c>
      <c r="X314" s="139" t="str">
        <f>IF(OR(C314="Resuelto",C314=""),"",SUM(N314,Q314,T314,W314))</f>
        <v/>
      </c>
      <c r="Y314" s="139" t="str">
        <f>IF(OR(C314="Resuelto",C314=""),"",SUM(M314,P314,S314,V314))</f>
        <v/>
      </c>
      <c r="Z314" s="139" t="str">
        <f>IF(OR(C314="Resuelto",C314=""),"",SUM(L314,O314,R314,U314))</f>
        <v/>
      </c>
      <c r="AA314" s="28">
        <v>449</v>
      </c>
      <c r="AB314" s="28" t="str">
        <f t="shared" si="4"/>
        <v/>
      </c>
      <c r="AC314" s="75" t="str">
        <f t="shared" si="5"/>
        <v/>
      </c>
      <c r="AH314" s="78" t="str">
        <f>IF(AI314="","",MAX($AH$5:AH313)+1)</f>
        <v/>
      </c>
      <c r="AI314" s="53" t="str">
        <f>IF(G313="","",IF(COUNTIF($AI$11:AI313,G313)=0,G313,""))</f>
        <v/>
      </c>
      <c r="AJ314" s="53" t="str">
        <f t="shared" si="6"/>
        <v/>
      </c>
      <c r="AK314" s="135"/>
    </row>
    <row r="315" spans="1:37" x14ac:dyDescent="0.25">
      <c r="A315" s="136"/>
      <c r="B315" s="136"/>
      <c r="C315" s="136"/>
      <c r="D315" s="136"/>
      <c r="E315" s="137"/>
      <c r="F315" s="137"/>
      <c r="G315" s="136"/>
      <c r="H315" s="137"/>
      <c r="I315" s="140" t="str">
        <f t="shared" si="7"/>
        <v/>
      </c>
      <c r="J315" s="140"/>
      <c r="K315" s="140"/>
      <c r="L315" s="74" t="str">
        <f>IF(AND(C315="Abierto",D315="Urgente"),A315,"")</f>
        <v/>
      </c>
      <c r="M315" s="74" t="str">
        <f ca="1">IF(AND(C315="Abierto",D315="Urgente"),TODAY()-E315,"")</f>
        <v/>
      </c>
      <c r="N315" s="74" t="str">
        <f>IF(AND(C315="Abierto",D315="Urgente"),RANK(M315,$M$13:$M$861,0)+COUNTIF($M$13:M315,M315)-1,"")</f>
        <v/>
      </c>
      <c r="O315" s="74" t="str">
        <f>IF(AND(C315="Abierto",D315="Alta"),A315,"")</f>
        <v/>
      </c>
      <c r="P315" s="74" t="str">
        <f ca="1">IF(AND(C315="Abierto",D315="Alta"),TODAY()-E315,"")</f>
        <v/>
      </c>
      <c r="Q315" s="74" t="str">
        <f>IF(AND(C315="Abierto",D315="Alta"),RANK(P315,$P$13:$P$861,0)+COUNTIF($P$13:P315,P315)-1+MAX(N:N),"")</f>
        <v/>
      </c>
      <c r="R315" s="74" t="str">
        <f>IF(AND(C315="Abierto",D315="Media"),A315,"")</f>
        <v/>
      </c>
      <c r="S315" s="74" t="str">
        <f ca="1">IF(AND(C315="Abierto",D315="Media"),TODAY()-E315,"")</f>
        <v/>
      </c>
      <c r="T315" s="74" t="str">
        <f>IF(AND(C315="Abierto",D315="Media"),RANK(S315,$S$13:$S$861,0)+COUNTIF($S$13:S315,S315)-1+MAX(N:N,Q:Q),"")</f>
        <v/>
      </c>
      <c r="U315" s="74" t="str">
        <f>IF(AND(C315="Abierto",D315="Baja"),A315,"")</f>
        <v/>
      </c>
      <c r="V315" s="74" t="str">
        <f ca="1">IF(AND(C315="Abierto",D315="Baja"),TODAY()-E315,"")</f>
        <v/>
      </c>
      <c r="W315" s="74" t="str">
        <f>IF(AND(C315="Abierto",D315="Baja"),RANK(V315,$V$13:$V$861,0)+COUNTIF($V$13:V315,V315)-1+MAX(N:N,Q:Q,T:T),"")</f>
        <v/>
      </c>
      <c r="X315" s="139" t="str">
        <f>IF(OR(C315="Resuelto",C315=""),"",SUM(N315,Q315,T315,W315))</f>
        <v/>
      </c>
      <c r="Y315" s="139" t="str">
        <f>IF(OR(C315="Resuelto",C315=""),"",SUM(M315,P315,S315,V315))</f>
        <v/>
      </c>
      <c r="Z315" s="139" t="str">
        <f>IF(OR(C315="Resuelto",C315=""),"",SUM(L315,O315,R315,U315))</f>
        <v/>
      </c>
      <c r="AA315" s="28">
        <v>450</v>
      </c>
      <c r="AB315" s="28" t="str">
        <f t="shared" si="4"/>
        <v/>
      </c>
      <c r="AC315" s="75" t="str">
        <f t="shared" si="5"/>
        <v/>
      </c>
      <c r="AH315" s="78" t="str">
        <f>IF(AI315="","",MAX($AH$5:AH314)+1)</f>
        <v/>
      </c>
      <c r="AI315" s="53" t="str">
        <f>IF(G314="","",IF(COUNTIF($AI$11:AI314,G314)=0,G314,""))</f>
        <v/>
      </c>
      <c r="AJ315" s="53" t="str">
        <f t="shared" si="6"/>
        <v/>
      </c>
      <c r="AK315" s="135"/>
    </row>
    <row r="316" spans="1:37" x14ac:dyDescent="0.25">
      <c r="A316" s="136"/>
      <c r="B316" s="136"/>
      <c r="C316" s="136"/>
      <c r="D316" s="136"/>
      <c r="E316" s="137"/>
      <c r="F316" s="137"/>
      <c r="G316" s="136"/>
      <c r="H316" s="137"/>
      <c r="I316" s="140" t="str">
        <f t="shared" si="7"/>
        <v/>
      </c>
      <c r="J316" s="140"/>
      <c r="K316" s="140"/>
      <c r="L316" s="74" t="str">
        <f>IF(AND(C316="Abierto",D316="Urgente"),A316,"")</f>
        <v/>
      </c>
      <c r="M316" s="74" t="str">
        <f ca="1">IF(AND(C316="Abierto",D316="Urgente"),TODAY()-E316,"")</f>
        <v/>
      </c>
      <c r="N316" s="74" t="str">
        <f>IF(AND(C316="Abierto",D316="Urgente"),RANK(M316,$M$13:$M$861,0)+COUNTIF($M$13:M316,M316)-1,"")</f>
        <v/>
      </c>
      <c r="O316" s="74" t="str">
        <f>IF(AND(C316="Abierto",D316="Alta"),A316,"")</f>
        <v/>
      </c>
      <c r="P316" s="74" t="str">
        <f ca="1">IF(AND(C316="Abierto",D316="Alta"),TODAY()-E316,"")</f>
        <v/>
      </c>
      <c r="Q316" s="74" t="str">
        <f>IF(AND(C316="Abierto",D316="Alta"),RANK(P316,$P$13:$P$861,0)+COUNTIF($P$13:P316,P316)-1+MAX(N:N),"")</f>
        <v/>
      </c>
      <c r="R316" s="74" t="str">
        <f>IF(AND(C316="Abierto",D316="Media"),A316,"")</f>
        <v/>
      </c>
      <c r="S316" s="74" t="str">
        <f ca="1">IF(AND(C316="Abierto",D316="Media"),TODAY()-E316,"")</f>
        <v/>
      </c>
      <c r="T316" s="74" t="str">
        <f>IF(AND(C316="Abierto",D316="Media"),RANK(S316,$S$13:$S$861,0)+COUNTIF($S$13:S316,S316)-1+MAX(N:N,Q:Q),"")</f>
        <v/>
      </c>
      <c r="U316" s="74" t="str">
        <f>IF(AND(C316="Abierto",D316="Baja"),A316,"")</f>
        <v/>
      </c>
      <c r="V316" s="74" t="str">
        <f ca="1">IF(AND(C316="Abierto",D316="Baja"),TODAY()-E316,"")</f>
        <v/>
      </c>
      <c r="W316" s="74" t="str">
        <f>IF(AND(C316="Abierto",D316="Baja"),RANK(V316,$V$13:$V$861,0)+COUNTIF($V$13:V316,V316)-1+MAX(N:N,Q:Q,T:T),"")</f>
        <v/>
      </c>
      <c r="X316" s="139" t="str">
        <f>IF(OR(C316="Resuelto",C316=""),"",SUM(N316,Q316,T316,W316))</f>
        <v/>
      </c>
      <c r="Y316" s="139" t="str">
        <f>IF(OR(C316="Resuelto",C316=""),"",SUM(M316,P316,S316,V316))</f>
        <v/>
      </c>
      <c r="Z316" s="139" t="str">
        <f>IF(OR(C316="Resuelto",C316=""),"",SUM(L316,O316,R316,U316))</f>
        <v/>
      </c>
      <c r="AA316" s="28">
        <v>451</v>
      </c>
      <c r="AB316" s="28" t="str">
        <f t="shared" si="4"/>
        <v/>
      </c>
      <c r="AC316" s="75" t="str">
        <f t="shared" si="5"/>
        <v/>
      </c>
      <c r="AH316" s="78" t="str">
        <f>IF(AI316="","",MAX($AH$5:AH315)+1)</f>
        <v/>
      </c>
      <c r="AI316" s="53" t="str">
        <f>IF(G315="","",IF(COUNTIF($AI$11:AI315,G315)=0,G315,""))</f>
        <v/>
      </c>
      <c r="AJ316" s="53" t="str">
        <f t="shared" si="6"/>
        <v/>
      </c>
      <c r="AK316" s="135"/>
    </row>
    <row r="317" spans="1:37" x14ac:dyDescent="0.25">
      <c r="A317" s="136"/>
      <c r="B317" s="136"/>
      <c r="C317" s="136"/>
      <c r="D317" s="136"/>
      <c r="E317" s="137"/>
      <c r="F317" s="137"/>
      <c r="G317" s="136"/>
      <c r="H317" s="137"/>
      <c r="I317" s="140" t="str">
        <f t="shared" si="7"/>
        <v/>
      </c>
      <c r="J317" s="140"/>
      <c r="K317" s="140"/>
      <c r="L317" s="74" t="str">
        <f>IF(AND(C317="Abierto",D317="Urgente"),A317,"")</f>
        <v/>
      </c>
      <c r="M317" s="74" t="str">
        <f ca="1">IF(AND(C317="Abierto",D317="Urgente"),TODAY()-E317,"")</f>
        <v/>
      </c>
      <c r="N317" s="74" t="str">
        <f>IF(AND(C317="Abierto",D317="Urgente"),RANK(M317,$M$13:$M$861,0)+COUNTIF($M$13:M317,M317)-1,"")</f>
        <v/>
      </c>
      <c r="O317" s="74" t="str">
        <f>IF(AND(C317="Abierto",D317="Alta"),A317,"")</f>
        <v/>
      </c>
      <c r="P317" s="74" t="str">
        <f ca="1">IF(AND(C317="Abierto",D317="Alta"),TODAY()-E317,"")</f>
        <v/>
      </c>
      <c r="Q317" s="74" t="str">
        <f>IF(AND(C317="Abierto",D317="Alta"),RANK(P317,$P$13:$P$861,0)+COUNTIF($P$13:P317,P317)-1+MAX(N:N),"")</f>
        <v/>
      </c>
      <c r="R317" s="74" t="str">
        <f>IF(AND(C317="Abierto",D317="Media"),A317,"")</f>
        <v/>
      </c>
      <c r="S317" s="74" t="str">
        <f ca="1">IF(AND(C317="Abierto",D317="Media"),TODAY()-E317,"")</f>
        <v/>
      </c>
      <c r="T317" s="74" t="str">
        <f>IF(AND(C317="Abierto",D317="Media"),RANK(S317,$S$13:$S$861,0)+COUNTIF($S$13:S317,S317)-1+MAX(N:N,Q:Q),"")</f>
        <v/>
      </c>
      <c r="U317" s="74" t="str">
        <f>IF(AND(C317="Abierto",D317="Baja"),A317,"")</f>
        <v/>
      </c>
      <c r="V317" s="74" t="str">
        <f ca="1">IF(AND(C317="Abierto",D317="Baja"),TODAY()-E317,"")</f>
        <v/>
      </c>
      <c r="W317" s="74" t="str">
        <f>IF(AND(C317="Abierto",D317="Baja"),RANK(V317,$V$13:$V$861,0)+COUNTIF($V$13:V317,V317)-1+MAX(N:N,Q:Q,T:T),"")</f>
        <v/>
      </c>
      <c r="X317" s="139" t="str">
        <f>IF(OR(C317="Resuelto",C317=""),"",SUM(N317,Q317,T317,W317))</f>
        <v/>
      </c>
      <c r="Y317" s="139" t="str">
        <f>IF(OR(C317="Resuelto",C317=""),"",SUM(M317,P317,S317,V317))</f>
        <v/>
      </c>
      <c r="Z317" s="139" t="str">
        <f>IF(OR(C317="Resuelto",C317=""),"",SUM(L317,O317,R317,U317))</f>
        <v/>
      </c>
      <c r="AA317" s="28">
        <v>452</v>
      </c>
      <c r="AB317" s="28" t="str">
        <f t="shared" si="4"/>
        <v/>
      </c>
      <c r="AC317" s="75" t="str">
        <f t="shared" si="5"/>
        <v/>
      </c>
      <c r="AH317" s="78" t="str">
        <f>IF(AI317="","",MAX($AH$5:AH316)+1)</f>
        <v/>
      </c>
      <c r="AI317" s="53" t="str">
        <f>IF(G316="","",IF(COUNTIF($AI$11:AI316,G316)=0,G316,""))</f>
        <v/>
      </c>
      <c r="AJ317" s="53" t="str">
        <f t="shared" si="6"/>
        <v/>
      </c>
      <c r="AK317" s="135"/>
    </row>
    <row r="318" spans="1:37" x14ac:dyDescent="0.25">
      <c r="A318" s="136"/>
      <c r="B318" s="136"/>
      <c r="C318" s="136"/>
      <c r="D318" s="136"/>
      <c r="E318" s="137"/>
      <c r="F318" s="137"/>
      <c r="G318" s="136"/>
      <c r="H318" s="137"/>
      <c r="I318" s="140" t="str">
        <f t="shared" si="7"/>
        <v/>
      </c>
      <c r="J318" s="140"/>
      <c r="K318" s="140"/>
      <c r="L318" s="74" t="str">
        <f>IF(AND(C318="Abierto",D318="Urgente"),A318,"")</f>
        <v/>
      </c>
      <c r="M318" s="74" t="str">
        <f ca="1">IF(AND(C318="Abierto",D318="Urgente"),TODAY()-E318,"")</f>
        <v/>
      </c>
      <c r="N318" s="74" t="str">
        <f>IF(AND(C318="Abierto",D318="Urgente"),RANK(M318,$M$13:$M$861,0)+COUNTIF($M$13:M318,M318)-1,"")</f>
        <v/>
      </c>
      <c r="O318" s="74" t="str">
        <f>IF(AND(C318="Abierto",D318="Alta"),A318,"")</f>
        <v/>
      </c>
      <c r="P318" s="74" t="str">
        <f ca="1">IF(AND(C318="Abierto",D318="Alta"),TODAY()-E318,"")</f>
        <v/>
      </c>
      <c r="Q318" s="74" t="str">
        <f>IF(AND(C318="Abierto",D318="Alta"),RANK(P318,$P$13:$P$861,0)+COUNTIF($P$13:P318,P318)-1+MAX(N:N),"")</f>
        <v/>
      </c>
      <c r="R318" s="74" t="str">
        <f>IF(AND(C318="Abierto",D318="Media"),A318,"")</f>
        <v/>
      </c>
      <c r="S318" s="74" t="str">
        <f ca="1">IF(AND(C318="Abierto",D318="Media"),TODAY()-E318,"")</f>
        <v/>
      </c>
      <c r="T318" s="74" t="str">
        <f>IF(AND(C318="Abierto",D318="Media"),RANK(S318,$S$13:$S$861,0)+COUNTIF($S$13:S318,S318)-1+MAX(N:N,Q:Q),"")</f>
        <v/>
      </c>
      <c r="U318" s="74" t="str">
        <f>IF(AND(C318="Abierto",D318="Baja"),A318,"")</f>
        <v/>
      </c>
      <c r="V318" s="74" t="str">
        <f ca="1">IF(AND(C318="Abierto",D318="Baja"),TODAY()-E318,"")</f>
        <v/>
      </c>
      <c r="W318" s="74" t="str">
        <f>IF(AND(C318="Abierto",D318="Baja"),RANK(V318,$V$13:$V$861,0)+COUNTIF($V$13:V318,V318)-1+MAX(N:N,Q:Q,T:T),"")</f>
        <v/>
      </c>
      <c r="X318" s="139" t="str">
        <f>IF(OR(C318="Resuelto",C318=""),"",SUM(N318,Q318,T318,W318))</f>
        <v/>
      </c>
      <c r="Y318" s="139" t="str">
        <f>IF(OR(C318="Resuelto",C318=""),"",SUM(M318,P318,S318,V318))</f>
        <v/>
      </c>
      <c r="Z318" s="139" t="str">
        <f>IF(OR(C318="Resuelto",C318=""),"",SUM(L318,O318,R318,U318))</f>
        <v/>
      </c>
      <c r="AA318" s="28">
        <v>453</v>
      </c>
      <c r="AB318" s="28" t="str">
        <f t="shared" si="4"/>
        <v/>
      </c>
      <c r="AC318" s="75" t="str">
        <f t="shared" si="5"/>
        <v/>
      </c>
      <c r="AH318" s="78" t="str">
        <f>IF(AI318="","",MAX($AH$5:AH317)+1)</f>
        <v/>
      </c>
      <c r="AI318" s="53" t="str">
        <f>IF(G317="","",IF(COUNTIF($AI$11:AI317,G317)=0,G317,""))</f>
        <v/>
      </c>
      <c r="AJ318" s="53" t="str">
        <f t="shared" si="6"/>
        <v/>
      </c>
      <c r="AK318" s="135"/>
    </row>
    <row r="319" spans="1:37" x14ac:dyDescent="0.25">
      <c r="A319" s="136"/>
      <c r="B319" s="136"/>
      <c r="C319" s="136"/>
      <c r="D319" s="136"/>
      <c r="E319" s="137"/>
      <c r="F319" s="137"/>
      <c r="G319" s="136"/>
      <c r="H319" s="137"/>
      <c r="I319" s="140" t="str">
        <f t="shared" si="7"/>
        <v/>
      </c>
      <c r="J319" s="140"/>
      <c r="K319" s="140"/>
      <c r="L319" s="74" t="str">
        <f>IF(AND(C319="Abierto",D319="Urgente"),A319,"")</f>
        <v/>
      </c>
      <c r="M319" s="74" t="str">
        <f ca="1">IF(AND(C319="Abierto",D319="Urgente"),TODAY()-E319,"")</f>
        <v/>
      </c>
      <c r="N319" s="74" t="str">
        <f>IF(AND(C319="Abierto",D319="Urgente"),RANK(M319,$M$13:$M$861,0)+COUNTIF($M$13:M319,M319)-1,"")</f>
        <v/>
      </c>
      <c r="O319" s="74" t="str">
        <f>IF(AND(C319="Abierto",D319="Alta"),A319,"")</f>
        <v/>
      </c>
      <c r="P319" s="74" t="str">
        <f ca="1">IF(AND(C319="Abierto",D319="Alta"),TODAY()-E319,"")</f>
        <v/>
      </c>
      <c r="Q319" s="74" t="str">
        <f>IF(AND(C319="Abierto",D319="Alta"),RANK(P319,$P$13:$P$861,0)+COUNTIF($P$13:P319,P319)-1+MAX(N:N),"")</f>
        <v/>
      </c>
      <c r="R319" s="74" t="str">
        <f>IF(AND(C319="Abierto",D319="Media"),A319,"")</f>
        <v/>
      </c>
      <c r="S319" s="74" t="str">
        <f ca="1">IF(AND(C319="Abierto",D319="Media"),TODAY()-E319,"")</f>
        <v/>
      </c>
      <c r="T319" s="74" t="str">
        <f>IF(AND(C319="Abierto",D319="Media"),RANK(S319,$S$13:$S$861,0)+COUNTIF($S$13:S319,S319)-1+MAX(N:N,Q:Q),"")</f>
        <v/>
      </c>
      <c r="U319" s="74" t="str">
        <f>IF(AND(C319="Abierto",D319="Baja"),A319,"")</f>
        <v/>
      </c>
      <c r="V319" s="74" t="str">
        <f ca="1">IF(AND(C319="Abierto",D319="Baja"),TODAY()-E319,"")</f>
        <v/>
      </c>
      <c r="W319" s="74" t="str">
        <f>IF(AND(C319="Abierto",D319="Baja"),RANK(V319,$V$13:$V$861,0)+COUNTIF($V$13:V319,V319)-1+MAX(N:N,Q:Q,T:T),"")</f>
        <v/>
      </c>
      <c r="X319" s="139" t="str">
        <f>IF(OR(C319="Resuelto",C319=""),"",SUM(N319,Q319,T319,W319))</f>
        <v/>
      </c>
      <c r="Y319" s="139" t="str">
        <f>IF(OR(C319="Resuelto",C319=""),"",SUM(M319,P319,S319,V319))</f>
        <v/>
      </c>
      <c r="Z319" s="139" t="str">
        <f>IF(OR(C319="Resuelto",C319=""),"",SUM(L319,O319,R319,U319))</f>
        <v/>
      </c>
      <c r="AA319" s="28">
        <v>454</v>
      </c>
      <c r="AB319" s="28" t="str">
        <f t="shared" si="4"/>
        <v/>
      </c>
      <c r="AC319" s="75" t="str">
        <f t="shared" si="5"/>
        <v/>
      </c>
      <c r="AH319" s="78" t="str">
        <f>IF(AI319="","",MAX($AH$5:AH318)+1)</f>
        <v/>
      </c>
      <c r="AI319" s="53" t="str">
        <f>IF(G318="","",IF(COUNTIF($AI$11:AI318,G318)=0,G318,""))</f>
        <v/>
      </c>
      <c r="AJ319" s="53" t="str">
        <f t="shared" si="6"/>
        <v/>
      </c>
      <c r="AK319" s="135"/>
    </row>
    <row r="320" spans="1:37" x14ac:dyDescent="0.25">
      <c r="A320" s="136"/>
      <c r="B320" s="136"/>
      <c r="C320" s="136"/>
      <c r="D320" s="136"/>
      <c r="E320" s="137"/>
      <c r="F320" s="137"/>
      <c r="G320" s="136"/>
      <c r="H320" s="137"/>
      <c r="I320" s="140" t="str">
        <f t="shared" si="7"/>
        <v/>
      </c>
      <c r="J320" s="140"/>
      <c r="K320" s="140"/>
      <c r="L320" s="74" t="str">
        <f>IF(AND(C320="Abierto",D320="Urgente"),A320,"")</f>
        <v/>
      </c>
      <c r="M320" s="74" t="str">
        <f ca="1">IF(AND(C320="Abierto",D320="Urgente"),TODAY()-E320,"")</f>
        <v/>
      </c>
      <c r="N320" s="74" t="str">
        <f>IF(AND(C320="Abierto",D320="Urgente"),RANK(M320,$M$13:$M$861,0)+COUNTIF($M$13:M320,M320)-1,"")</f>
        <v/>
      </c>
      <c r="O320" s="74" t="str">
        <f>IF(AND(C320="Abierto",D320="Alta"),A320,"")</f>
        <v/>
      </c>
      <c r="P320" s="74" t="str">
        <f ca="1">IF(AND(C320="Abierto",D320="Alta"),TODAY()-E320,"")</f>
        <v/>
      </c>
      <c r="Q320" s="74" t="str">
        <f>IF(AND(C320="Abierto",D320="Alta"),RANK(P320,$P$13:$P$861,0)+COUNTIF($P$13:P320,P320)-1+MAX(N:N),"")</f>
        <v/>
      </c>
      <c r="R320" s="74" t="str">
        <f>IF(AND(C320="Abierto",D320="Media"),A320,"")</f>
        <v/>
      </c>
      <c r="S320" s="74" t="str">
        <f ca="1">IF(AND(C320="Abierto",D320="Media"),TODAY()-E320,"")</f>
        <v/>
      </c>
      <c r="T320" s="74" t="str">
        <f>IF(AND(C320="Abierto",D320="Media"),RANK(S320,$S$13:$S$861,0)+COUNTIF($S$13:S320,S320)-1+MAX(N:N,Q:Q),"")</f>
        <v/>
      </c>
      <c r="U320" s="74" t="str">
        <f>IF(AND(C320="Abierto",D320="Baja"),A320,"")</f>
        <v/>
      </c>
      <c r="V320" s="74" t="str">
        <f ca="1">IF(AND(C320="Abierto",D320="Baja"),TODAY()-E320,"")</f>
        <v/>
      </c>
      <c r="W320" s="74" t="str">
        <f>IF(AND(C320="Abierto",D320="Baja"),RANK(V320,$V$13:$V$861,0)+COUNTIF($V$13:V320,V320)-1+MAX(N:N,Q:Q,T:T),"")</f>
        <v/>
      </c>
      <c r="X320" s="139" t="str">
        <f>IF(OR(C320="Resuelto",C320=""),"",SUM(N320,Q320,T320,W320))</f>
        <v/>
      </c>
      <c r="Y320" s="139" t="str">
        <f>IF(OR(C320="Resuelto",C320=""),"",SUM(M320,P320,S320,V320))</f>
        <v/>
      </c>
      <c r="Z320" s="139" t="str">
        <f>IF(OR(C320="Resuelto",C320=""),"",SUM(L320,O320,R320,U320))</f>
        <v/>
      </c>
      <c r="AA320" s="28">
        <v>455</v>
      </c>
      <c r="AB320" s="28" t="str">
        <f t="shared" si="4"/>
        <v/>
      </c>
      <c r="AC320" s="75" t="str">
        <f t="shared" si="5"/>
        <v/>
      </c>
      <c r="AH320" s="78" t="str">
        <f>IF(AI320="","",MAX($AH$5:AH319)+1)</f>
        <v/>
      </c>
      <c r="AI320" s="53" t="str">
        <f>IF(G319="","",IF(COUNTIF($AI$11:AI319,G319)=0,G319,""))</f>
        <v/>
      </c>
      <c r="AJ320" s="53" t="str">
        <f t="shared" si="6"/>
        <v/>
      </c>
      <c r="AK320" s="135"/>
    </row>
    <row r="321" spans="1:37" x14ac:dyDescent="0.25">
      <c r="A321" s="136"/>
      <c r="B321" s="136"/>
      <c r="C321" s="136"/>
      <c r="D321" s="136"/>
      <c r="E321" s="137"/>
      <c r="F321" s="137"/>
      <c r="G321" s="136"/>
      <c r="H321" s="137"/>
      <c r="I321" s="140" t="str">
        <f t="shared" si="7"/>
        <v/>
      </c>
      <c r="J321" s="140"/>
      <c r="K321" s="140"/>
      <c r="L321" s="74" t="str">
        <f>IF(AND(C321="Abierto",D321="Urgente"),A321,"")</f>
        <v/>
      </c>
      <c r="M321" s="74" t="str">
        <f ca="1">IF(AND(C321="Abierto",D321="Urgente"),TODAY()-E321,"")</f>
        <v/>
      </c>
      <c r="N321" s="74" t="str">
        <f>IF(AND(C321="Abierto",D321="Urgente"),RANK(M321,$M$13:$M$861,0)+COUNTIF($M$13:M321,M321)-1,"")</f>
        <v/>
      </c>
      <c r="O321" s="74" t="str">
        <f>IF(AND(C321="Abierto",D321="Alta"),A321,"")</f>
        <v/>
      </c>
      <c r="P321" s="74" t="str">
        <f ca="1">IF(AND(C321="Abierto",D321="Alta"),TODAY()-E321,"")</f>
        <v/>
      </c>
      <c r="Q321" s="74" t="str">
        <f>IF(AND(C321="Abierto",D321="Alta"),RANK(P321,$P$13:$P$861,0)+COUNTIF($P$13:P321,P321)-1+MAX(N:N),"")</f>
        <v/>
      </c>
      <c r="R321" s="74" t="str">
        <f>IF(AND(C321="Abierto",D321="Media"),A321,"")</f>
        <v/>
      </c>
      <c r="S321" s="74" t="str">
        <f ca="1">IF(AND(C321="Abierto",D321="Media"),TODAY()-E321,"")</f>
        <v/>
      </c>
      <c r="T321" s="74" t="str">
        <f>IF(AND(C321="Abierto",D321="Media"),RANK(S321,$S$13:$S$861,0)+COUNTIF($S$13:S321,S321)-1+MAX(N:N,Q:Q),"")</f>
        <v/>
      </c>
      <c r="U321" s="74" t="str">
        <f>IF(AND(C321="Abierto",D321="Baja"),A321,"")</f>
        <v/>
      </c>
      <c r="V321" s="74" t="str">
        <f ca="1">IF(AND(C321="Abierto",D321="Baja"),TODAY()-E321,"")</f>
        <v/>
      </c>
      <c r="W321" s="74" t="str">
        <f>IF(AND(C321="Abierto",D321="Baja"),RANK(V321,$V$13:$V$861,0)+COUNTIF($V$13:V321,V321)-1+MAX(N:N,Q:Q,T:T),"")</f>
        <v/>
      </c>
      <c r="X321" s="139" t="str">
        <f>IF(OR(C321="Resuelto",C321=""),"",SUM(N321,Q321,T321,W321))</f>
        <v/>
      </c>
      <c r="Y321" s="139" t="str">
        <f>IF(OR(C321="Resuelto",C321=""),"",SUM(M321,P321,S321,V321))</f>
        <v/>
      </c>
      <c r="Z321" s="139" t="str">
        <f>IF(OR(C321="Resuelto",C321=""),"",SUM(L321,O321,R321,U321))</f>
        <v/>
      </c>
      <c r="AA321" s="28">
        <v>456</v>
      </c>
      <c r="AB321" s="28" t="str">
        <f t="shared" si="4"/>
        <v/>
      </c>
      <c r="AC321" s="75" t="str">
        <f t="shared" si="5"/>
        <v/>
      </c>
      <c r="AH321" s="78" t="str">
        <f>IF(AI321="","",MAX($AH$5:AH320)+1)</f>
        <v/>
      </c>
      <c r="AI321" s="53" t="str">
        <f>IF(G320="","",IF(COUNTIF($AI$11:AI320,G320)=0,G320,""))</f>
        <v/>
      </c>
      <c r="AJ321" s="53" t="str">
        <f t="shared" si="6"/>
        <v/>
      </c>
      <c r="AK321" s="135"/>
    </row>
    <row r="322" spans="1:37" x14ac:dyDescent="0.25">
      <c r="A322" s="136"/>
      <c r="B322" s="136"/>
      <c r="C322" s="136"/>
      <c r="D322" s="136"/>
      <c r="E322" s="137"/>
      <c r="F322" s="137"/>
      <c r="G322" s="136"/>
      <c r="H322" s="137"/>
      <c r="I322" s="140" t="str">
        <f t="shared" si="7"/>
        <v/>
      </c>
      <c r="J322" s="140"/>
      <c r="K322" s="140"/>
      <c r="L322" s="74" t="str">
        <f>IF(AND(C322="Abierto",D322="Urgente"),A322,"")</f>
        <v/>
      </c>
      <c r="M322" s="74" t="str">
        <f ca="1">IF(AND(C322="Abierto",D322="Urgente"),TODAY()-E322,"")</f>
        <v/>
      </c>
      <c r="N322" s="74" t="str">
        <f>IF(AND(C322="Abierto",D322="Urgente"),RANK(M322,$M$13:$M$861,0)+COUNTIF($M$13:M322,M322)-1,"")</f>
        <v/>
      </c>
      <c r="O322" s="74" t="str">
        <f>IF(AND(C322="Abierto",D322="Alta"),A322,"")</f>
        <v/>
      </c>
      <c r="P322" s="74" t="str">
        <f ca="1">IF(AND(C322="Abierto",D322="Alta"),TODAY()-E322,"")</f>
        <v/>
      </c>
      <c r="Q322" s="74" t="str">
        <f>IF(AND(C322="Abierto",D322="Alta"),RANK(P322,$P$13:$P$861,0)+COUNTIF($P$13:P322,P322)-1+MAX(N:N),"")</f>
        <v/>
      </c>
      <c r="R322" s="74" t="str">
        <f>IF(AND(C322="Abierto",D322="Media"),A322,"")</f>
        <v/>
      </c>
      <c r="S322" s="74" t="str">
        <f ca="1">IF(AND(C322="Abierto",D322="Media"),TODAY()-E322,"")</f>
        <v/>
      </c>
      <c r="T322" s="74" t="str">
        <f>IF(AND(C322="Abierto",D322="Media"),RANK(S322,$S$13:$S$861,0)+COUNTIF($S$13:S322,S322)-1+MAX(N:N,Q:Q),"")</f>
        <v/>
      </c>
      <c r="U322" s="74" t="str">
        <f>IF(AND(C322="Abierto",D322="Baja"),A322,"")</f>
        <v/>
      </c>
      <c r="V322" s="74" t="str">
        <f ca="1">IF(AND(C322="Abierto",D322="Baja"),TODAY()-E322,"")</f>
        <v/>
      </c>
      <c r="W322" s="74" t="str">
        <f>IF(AND(C322="Abierto",D322="Baja"),RANK(V322,$V$13:$V$861,0)+COUNTIF($V$13:V322,V322)-1+MAX(N:N,Q:Q,T:T),"")</f>
        <v/>
      </c>
      <c r="X322" s="139" t="str">
        <f>IF(OR(C322="Resuelto",C322=""),"",SUM(N322,Q322,T322,W322))</f>
        <v/>
      </c>
      <c r="Y322" s="139" t="str">
        <f>IF(OR(C322="Resuelto",C322=""),"",SUM(M322,P322,S322,V322))</f>
        <v/>
      </c>
      <c r="Z322" s="139" t="str">
        <f>IF(OR(C322="Resuelto",C322=""),"",SUM(L322,O322,R322,U322))</f>
        <v/>
      </c>
      <c r="AA322" s="28">
        <v>457</v>
      </c>
      <c r="AB322" s="28" t="str">
        <f t="shared" si="4"/>
        <v/>
      </c>
      <c r="AC322" s="75" t="str">
        <f t="shared" si="5"/>
        <v/>
      </c>
      <c r="AH322" s="78" t="str">
        <f>IF(AI322="","",MAX($AH$5:AH321)+1)</f>
        <v/>
      </c>
      <c r="AI322" s="53" t="str">
        <f>IF(G321="","",IF(COUNTIF($AI$11:AI321,G321)=0,G321,""))</f>
        <v/>
      </c>
      <c r="AJ322" s="53" t="str">
        <f t="shared" si="6"/>
        <v/>
      </c>
      <c r="AK322" s="135"/>
    </row>
    <row r="323" spans="1:37" x14ac:dyDescent="0.25">
      <c r="A323" s="136"/>
      <c r="B323" s="136"/>
      <c r="C323" s="136"/>
      <c r="D323" s="136"/>
      <c r="E323" s="137"/>
      <c r="F323" s="137"/>
      <c r="G323" s="136"/>
      <c r="H323" s="137"/>
      <c r="I323" s="140" t="str">
        <f t="shared" si="7"/>
        <v/>
      </c>
      <c r="J323" s="140"/>
      <c r="K323" s="140"/>
      <c r="L323" s="74" t="str">
        <f>IF(AND(C323="Abierto",D323="Urgente"),A323,"")</f>
        <v/>
      </c>
      <c r="M323" s="74" t="str">
        <f ca="1">IF(AND(C323="Abierto",D323="Urgente"),TODAY()-E323,"")</f>
        <v/>
      </c>
      <c r="N323" s="74" t="str">
        <f>IF(AND(C323="Abierto",D323="Urgente"),RANK(M323,$M$13:$M$861,0)+COUNTIF($M$13:M323,M323)-1,"")</f>
        <v/>
      </c>
      <c r="O323" s="74" t="str">
        <f>IF(AND(C323="Abierto",D323="Alta"),A323,"")</f>
        <v/>
      </c>
      <c r="P323" s="74" t="str">
        <f ca="1">IF(AND(C323="Abierto",D323="Alta"),TODAY()-E323,"")</f>
        <v/>
      </c>
      <c r="Q323" s="74" t="str">
        <f>IF(AND(C323="Abierto",D323="Alta"),RANK(P323,$P$13:$P$861,0)+COUNTIF($P$13:P323,P323)-1+MAX(N:N),"")</f>
        <v/>
      </c>
      <c r="R323" s="74" t="str">
        <f>IF(AND(C323="Abierto",D323="Media"),A323,"")</f>
        <v/>
      </c>
      <c r="S323" s="74" t="str">
        <f ca="1">IF(AND(C323="Abierto",D323="Media"),TODAY()-E323,"")</f>
        <v/>
      </c>
      <c r="T323" s="74" t="str">
        <f>IF(AND(C323="Abierto",D323="Media"),RANK(S323,$S$13:$S$861,0)+COUNTIF($S$13:S323,S323)-1+MAX(N:N,Q:Q),"")</f>
        <v/>
      </c>
      <c r="U323" s="74" t="str">
        <f>IF(AND(C323="Abierto",D323="Baja"),A323,"")</f>
        <v/>
      </c>
      <c r="V323" s="74" t="str">
        <f ca="1">IF(AND(C323="Abierto",D323="Baja"),TODAY()-E323,"")</f>
        <v/>
      </c>
      <c r="W323" s="74" t="str">
        <f>IF(AND(C323="Abierto",D323="Baja"),RANK(V323,$V$13:$V$861,0)+COUNTIF($V$13:V323,V323)-1+MAX(N:N,Q:Q,T:T),"")</f>
        <v/>
      </c>
      <c r="X323" s="139" t="str">
        <f>IF(OR(C323="Resuelto",C323=""),"",SUM(N323,Q323,T323,W323))</f>
        <v/>
      </c>
      <c r="Y323" s="139" t="str">
        <f>IF(OR(C323="Resuelto",C323=""),"",SUM(M323,P323,S323,V323))</f>
        <v/>
      </c>
      <c r="Z323" s="139" t="str">
        <f>IF(OR(C323="Resuelto",C323=""),"",SUM(L323,O323,R323,U323))</f>
        <v/>
      </c>
      <c r="AA323" s="28">
        <v>458</v>
      </c>
      <c r="AB323" s="28" t="str">
        <f t="shared" si="4"/>
        <v/>
      </c>
      <c r="AC323" s="75" t="str">
        <f t="shared" si="5"/>
        <v/>
      </c>
      <c r="AH323" s="78" t="str">
        <f>IF(AI323="","",MAX($AH$5:AH322)+1)</f>
        <v/>
      </c>
      <c r="AI323" s="53" t="str">
        <f>IF(G322="","",IF(COUNTIF($AI$11:AI322,G322)=0,G322,""))</f>
        <v/>
      </c>
      <c r="AJ323" s="53" t="str">
        <f t="shared" si="6"/>
        <v/>
      </c>
      <c r="AK323" s="135"/>
    </row>
    <row r="324" spans="1:37" x14ac:dyDescent="0.25">
      <c r="A324" s="136"/>
      <c r="B324" s="136"/>
      <c r="C324" s="136"/>
      <c r="D324" s="136"/>
      <c r="E324" s="137"/>
      <c r="F324" s="137"/>
      <c r="G324" s="136"/>
      <c r="H324" s="137"/>
      <c r="I324" s="140" t="str">
        <f t="shared" si="7"/>
        <v/>
      </c>
      <c r="J324" s="140"/>
      <c r="K324" s="140"/>
      <c r="L324" s="74" t="str">
        <f>IF(AND(C324="Abierto",D324="Urgente"),A324,"")</f>
        <v/>
      </c>
      <c r="M324" s="74" t="str">
        <f ca="1">IF(AND(C324="Abierto",D324="Urgente"),TODAY()-E324,"")</f>
        <v/>
      </c>
      <c r="N324" s="74" t="str">
        <f>IF(AND(C324="Abierto",D324="Urgente"),RANK(M324,$M$13:$M$861,0)+COUNTIF($M$13:M324,M324)-1,"")</f>
        <v/>
      </c>
      <c r="O324" s="74" t="str">
        <f>IF(AND(C324="Abierto",D324="Alta"),A324,"")</f>
        <v/>
      </c>
      <c r="P324" s="74" t="str">
        <f ca="1">IF(AND(C324="Abierto",D324="Alta"),TODAY()-E324,"")</f>
        <v/>
      </c>
      <c r="Q324" s="74" t="str">
        <f>IF(AND(C324="Abierto",D324="Alta"),RANK(P324,$P$13:$P$861,0)+COUNTIF($P$13:P324,P324)-1+MAX(N:N),"")</f>
        <v/>
      </c>
      <c r="R324" s="74" t="str">
        <f>IF(AND(C324="Abierto",D324="Media"),A324,"")</f>
        <v/>
      </c>
      <c r="S324" s="74" t="str">
        <f ca="1">IF(AND(C324="Abierto",D324="Media"),TODAY()-E324,"")</f>
        <v/>
      </c>
      <c r="T324" s="74" t="str">
        <f>IF(AND(C324="Abierto",D324="Media"),RANK(S324,$S$13:$S$861,0)+COUNTIF($S$13:S324,S324)-1+MAX(N:N,Q:Q),"")</f>
        <v/>
      </c>
      <c r="U324" s="74" t="str">
        <f>IF(AND(C324="Abierto",D324="Baja"),A324,"")</f>
        <v/>
      </c>
      <c r="V324" s="74" t="str">
        <f ca="1">IF(AND(C324="Abierto",D324="Baja"),TODAY()-E324,"")</f>
        <v/>
      </c>
      <c r="W324" s="74" t="str">
        <f>IF(AND(C324="Abierto",D324="Baja"),RANK(V324,$V$13:$V$861,0)+COUNTIF($V$13:V324,V324)-1+MAX(N:N,Q:Q,T:T),"")</f>
        <v/>
      </c>
      <c r="X324" s="139" t="str">
        <f>IF(OR(C324="Resuelto",C324=""),"",SUM(N324,Q324,T324,W324))</f>
        <v/>
      </c>
      <c r="Y324" s="139" t="str">
        <f>IF(OR(C324="Resuelto",C324=""),"",SUM(M324,P324,S324,V324))</f>
        <v/>
      </c>
      <c r="Z324" s="139" t="str">
        <f>IF(OR(C324="Resuelto",C324=""),"",SUM(L324,O324,R324,U324))</f>
        <v/>
      </c>
      <c r="AA324" s="28">
        <v>459</v>
      </c>
      <c r="AB324" s="28" t="str">
        <f t="shared" si="4"/>
        <v/>
      </c>
      <c r="AC324" s="75" t="str">
        <f t="shared" si="5"/>
        <v/>
      </c>
      <c r="AH324" s="78" t="str">
        <f>IF(AI324="","",MAX($AH$5:AH323)+1)</f>
        <v/>
      </c>
      <c r="AI324" s="53" t="str">
        <f>IF(G323="","",IF(COUNTIF($AI$11:AI323,G323)=0,G323,""))</f>
        <v/>
      </c>
      <c r="AJ324" s="53" t="str">
        <f t="shared" si="6"/>
        <v/>
      </c>
      <c r="AK324" s="135"/>
    </row>
    <row r="325" spans="1:37" x14ac:dyDescent="0.25">
      <c r="A325" s="136"/>
      <c r="B325" s="136"/>
      <c r="C325" s="136"/>
      <c r="D325" s="136"/>
      <c r="E325" s="137"/>
      <c r="F325" s="137"/>
      <c r="G325" s="136"/>
      <c r="H325" s="137"/>
      <c r="I325" s="140" t="str">
        <f t="shared" si="7"/>
        <v/>
      </c>
      <c r="J325" s="140"/>
      <c r="K325" s="140"/>
      <c r="L325" s="74" t="str">
        <f>IF(AND(C325="Abierto",D325="Urgente"),A325,"")</f>
        <v/>
      </c>
      <c r="M325" s="74" t="str">
        <f ca="1">IF(AND(C325="Abierto",D325="Urgente"),TODAY()-E325,"")</f>
        <v/>
      </c>
      <c r="N325" s="74" t="str">
        <f>IF(AND(C325="Abierto",D325="Urgente"),RANK(M325,$M$13:$M$861,0)+COUNTIF($M$13:M325,M325)-1,"")</f>
        <v/>
      </c>
      <c r="O325" s="74" t="str">
        <f>IF(AND(C325="Abierto",D325="Alta"),A325,"")</f>
        <v/>
      </c>
      <c r="P325" s="74" t="str">
        <f ca="1">IF(AND(C325="Abierto",D325="Alta"),TODAY()-E325,"")</f>
        <v/>
      </c>
      <c r="Q325" s="74" t="str">
        <f>IF(AND(C325="Abierto",D325="Alta"),RANK(P325,$P$13:$P$861,0)+COUNTIF($P$13:P325,P325)-1+MAX(N:N),"")</f>
        <v/>
      </c>
      <c r="R325" s="74" t="str">
        <f>IF(AND(C325="Abierto",D325="Media"),A325,"")</f>
        <v/>
      </c>
      <c r="S325" s="74" t="str">
        <f ca="1">IF(AND(C325="Abierto",D325="Media"),TODAY()-E325,"")</f>
        <v/>
      </c>
      <c r="T325" s="74" t="str">
        <f>IF(AND(C325="Abierto",D325="Media"),RANK(S325,$S$13:$S$861,0)+COUNTIF($S$13:S325,S325)-1+MAX(N:N,Q:Q),"")</f>
        <v/>
      </c>
      <c r="U325" s="74" t="str">
        <f>IF(AND(C325="Abierto",D325="Baja"),A325,"")</f>
        <v/>
      </c>
      <c r="V325" s="74" t="str">
        <f ca="1">IF(AND(C325="Abierto",D325="Baja"),TODAY()-E325,"")</f>
        <v/>
      </c>
      <c r="W325" s="74" t="str">
        <f>IF(AND(C325="Abierto",D325="Baja"),RANK(V325,$V$13:$V$861,0)+COUNTIF($V$13:V325,V325)-1+MAX(N:N,Q:Q,T:T),"")</f>
        <v/>
      </c>
      <c r="X325" s="139" t="str">
        <f>IF(OR(C325="Resuelto",C325=""),"",SUM(N325,Q325,T325,W325))</f>
        <v/>
      </c>
      <c r="Y325" s="139" t="str">
        <f>IF(OR(C325="Resuelto",C325=""),"",SUM(M325,P325,S325,V325))</f>
        <v/>
      </c>
      <c r="Z325" s="139" t="str">
        <f>IF(OR(C325="Resuelto",C325=""),"",SUM(L325,O325,R325,U325))</f>
        <v/>
      </c>
      <c r="AA325" s="28">
        <v>460</v>
      </c>
      <c r="AB325" s="28" t="str">
        <f t="shared" si="4"/>
        <v/>
      </c>
      <c r="AC325" s="75" t="str">
        <f t="shared" si="5"/>
        <v/>
      </c>
      <c r="AH325" s="78" t="str">
        <f>IF(AI325="","",MAX($AH$5:AH324)+1)</f>
        <v/>
      </c>
      <c r="AI325" s="53" t="str">
        <f>IF(G324="","",IF(COUNTIF($AI$11:AI324,G324)=0,G324,""))</f>
        <v/>
      </c>
      <c r="AJ325" s="53" t="str">
        <f t="shared" si="6"/>
        <v/>
      </c>
      <c r="AK325" s="135"/>
    </row>
    <row r="326" spans="1:37" x14ac:dyDescent="0.25">
      <c r="A326" s="136"/>
      <c r="B326" s="136"/>
      <c r="C326" s="136"/>
      <c r="D326" s="136"/>
      <c r="E326" s="137"/>
      <c r="F326" s="137"/>
      <c r="G326" s="136"/>
      <c r="H326" s="137"/>
      <c r="I326" s="140" t="str">
        <f t="shared" si="7"/>
        <v/>
      </c>
      <c r="J326" s="140"/>
      <c r="K326" s="140"/>
      <c r="L326" s="74" t="str">
        <f>IF(AND(C326="Abierto",D326="Urgente"),A326,"")</f>
        <v/>
      </c>
      <c r="M326" s="74" t="str">
        <f ca="1">IF(AND(C326="Abierto",D326="Urgente"),TODAY()-E326,"")</f>
        <v/>
      </c>
      <c r="N326" s="74" t="str">
        <f>IF(AND(C326="Abierto",D326="Urgente"),RANK(M326,$M$13:$M$861,0)+COUNTIF($M$13:M326,M326)-1,"")</f>
        <v/>
      </c>
      <c r="O326" s="74" t="str">
        <f>IF(AND(C326="Abierto",D326="Alta"),A326,"")</f>
        <v/>
      </c>
      <c r="P326" s="74" t="str">
        <f ca="1">IF(AND(C326="Abierto",D326="Alta"),TODAY()-E326,"")</f>
        <v/>
      </c>
      <c r="Q326" s="74" t="str">
        <f>IF(AND(C326="Abierto",D326="Alta"),RANK(P326,$P$13:$P$861,0)+COUNTIF($P$13:P326,P326)-1+MAX(N:N),"")</f>
        <v/>
      </c>
      <c r="R326" s="74" t="str">
        <f>IF(AND(C326="Abierto",D326="Media"),A326,"")</f>
        <v/>
      </c>
      <c r="S326" s="74" t="str">
        <f ca="1">IF(AND(C326="Abierto",D326="Media"),TODAY()-E326,"")</f>
        <v/>
      </c>
      <c r="T326" s="74" t="str">
        <f>IF(AND(C326="Abierto",D326="Media"),RANK(S326,$S$13:$S$861,0)+COUNTIF($S$13:S326,S326)-1+MAX(N:N,Q:Q),"")</f>
        <v/>
      </c>
      <c r="U326" s="74" t="str">
        <f>IF(AND(C326="Abierto",D326="Baja"),A326,"")</f>
        <v/>
      </c>
      <c r="V326" s="74" t="str">
        <f ca="1">IF(AND(C326="Abierto",D326="Baja"),TODAY()-E326,"")</f>
        <v/>
      </c>
      <c r="W326" s="74" t="str">
        <f>IF(AND(C326="Abierto",D326="Baja"),RANK(V326,$V$13:$V$861,0)+COUNTIF($V$13:V326,V326)-1+MAX(N:N,Q:Q,T:T),"")</f>
        <v/>
      </c>
      <c r="X326" s="139" t="str">
        <f>IF(OR(C326="Resuelto",C326=""),"",SUM(N326,Q326,T326,W326))</f>
        <v/>
      </c>
      <c r="Y326" s="139" t="str">
        <f>IF(OR(C326="Resuelto",C326=""),"",SUM(M326,P326,S326,V326))</f>
        <v/>
      </c>
      <c r="Z326" s="139" t="str">
        <f>IF(OR(C326="Resuelto",C326=""),"",SUM(L326,O326,R326,U326))</f>
        <v/>
      </c>
      <c r="AA326" s="28">
        <v>461</v>
      </c>
      <c r="AB326" s="28" t="str">
        <f t="shared" si="4"/>
        <v/>
      </c>
      <c r="AC326" s="75" t="str">
        <f t="shared" si="5"/>
        <v/>
      </c>
      <c r="AH326" s="78" t="str">
        <f>IF(AI326="","",MAX($AH$5:AH325)+1)</f>
        <v/>
      </c>
      <c r="AI326" s="53" t="str">
        <f>IF(G325="","",IF(COUNTIF($AI$11:AI325,G325)=0,G325,""))</f>
        <v/>
      </c>
      <c r="AJ326" s="53" t="str">
        <f t="shared" si="6"/>
        <v/>
      </c>
      <c r="AK326" s="135"/>
    </row>
    <row r="327" spans="1:37" x14ac:dyDescent="0.25">
      <c r="A327" s="136"/>
      <c r="B327" s="136"/>
      <c r="C327" s="136"/>
      <c r="D327" s="136"/>
      <c r="E327" s="137"/>
      <c r="F327" s="137"/>
      <c r="G327" s="136"/>
      <c r="H327" s="137"/>
      <c r="I327" s="140" t="str">
        <f t="shared" si="7"/>
        <v/>
      </c>
      <c r="J327" s="140"/>
      <c r="K327" s="140"/>
      <c r="L327" s="74" t="str">
        <f>IF(AND(C327="Abierto",D327="Urgente"),A327,"")</f>
        <v/>
      </c>
      <c r="M327" s="74" t="str">
        <f ca="1">IF(AND(C327="Abierto",D327="Urgente"),TODAY()-E327,"")</f>
        <v/>
      </c>
      <c r="N327" s="74" t="str">
        <f>IF(AND(C327="Abierto",D327="Urgente"),RANK(M327,$M$13:$M$861,0)+COUNTIF($M$13:M327,M327)-1,"")</f>
        <v/>
      </c>
      <c r="O327" s="74" t="str">
        <f>IF(AND(C327="Abierto",D327="Alta"),A327,"")</f>
        <v/>
      </c>
      <c r="P327" s="74" t="str">
        <f ca="1">IF(AND(C327="Abierto",D327="Alta"),TODAY()-E327,"")</f>
        <v/>
      </c>
      <c r="Q327" s="74" t="str">
        <f>IF(AND(C327="Abierto",D327="Alta"),RANK(P327,$P$13:$P$861,0)+COUNTIF($P$13:P327,P327)-1+MAX(N:N),"")</f>
        <v/>
      </c>
      <c r="R327" s="74" t="str">
        <f>IF(AND(C327="Abierto",D327="Media"),A327,"")</f>
        <v/>
      </c>
      <c r="S327" s="74" t="str">
        <f ca="1">IF(AND(C327="Abierto",D327="Media"),TODAY()-E327,"")</f>
        <v/>
      </c>
      <c r="T327" s="74" t="str">
        <f>IF(AND(C327="Abierto",D327="Media"),RANK(S327,$S$13:$S$861,0)+COUNTIF($S$13:S327,S327)-1+MAX(N:N,Q:Q),"")</f>
        <v/>
      </c>
      <c r="U327" s="74" t="str">
        <f>IF(AND(C327="Abierto",D327="Baja"),A327,"")</f>
        <v/>
      </c>
      <c r="V327" s="74" t="str">
        <f ca="1">IF(AND(C327="Abierto",D327="Baja"),TODAY()-E327,"")</f>
        <v/>
      </c>
      <c r="W327" s="74" t="str">
        <f>IF(AND(C327="Abierto",D327="Baja"),RANK(V327,$V$13:$V$861,0)+COUNTIF($V$13:V327,V327)-1+MAX(N:N,Q:Q,T:T),"")</f>
        <v/>
      </c>
      <c r="X327" s="139" t="str">
        <f>IF(OR(C327="Resuelto",C327=""),"",SUM(N327,Q327,T327,W327))</f>
        <v/>
      </c>
      <c r="Y327" s="139" t="str">
        <f>IF(OR(C327="Resuelto",C327=""),"",SUM(M327,P327,S327,V327))</f>
        <v/>
      </c>
      <c r="Z327" s="139" t="str">
        <f>IF(OR(C327="Resuelto",C327=""),"",SUM(L327,O327,R327,U327))</f>
        <v/>
      </c>
      <c r="AA327" s="28">
        <v>462</v>
      </c>
      <c r="AB327" s="28" t="str">
        <f t="shared" si="4"/>
        <v/>
      </c>
      <c r="AC327" s="75" t="str">
        <f t="shared" si="5"/>
        <v/>
      </c>
      <c r="AH327" s="78" t="str">
        <f>IF(AI327="","",MAX($AH$5:AH326)+1)</f>
        <v/>
      </c>
      <c r="AI327" s="53" t="str">
        <f>IF(G326="","",IF(COUNTIF($AI$11:AI326,G326)=0,G326,""))</f>
        <v/>
      </c>
      <c r="AJ327" s="53" t="str">
        <f t="shared" si="6"/>
        <v/>
      </c>
      <c r="AK327" s="135"/>
    </row>
    <row r="328" spans="1:37" x14ac:dyDescent="0.25">
      <c r="A328" s="136"/>
      <c r="B328" s="136"/>
      <c r="C328" s="136"/>
      <c r="D328" s="136"/>
      <c r="E328" s="137"/>
      <c r="F328" s="137"/>
      <c r="G328" s="136"/>
      <c r="H328" s="137"/>
      <c r="I328" s="140" t="str">
        <f t="shared" si="7"/>
        <v/>
      </c>
      <c r="J328" s="140"/>
      <c r="K328" s="140"/>
      <c r="L328" s="74" t="str">
        <f>IF(AND(C328="Abierto",D328="Urgente"),A328,"")</f>
        <v/>
      </c>
      <c r="M328" s="74" t="str">
        <f ca="1">IF(AND(C328="Abierto",D328="Urgente"),TODAY()-E328,"")</f>
        <v/>
      </c>
      <c r="N328" s="74" t="str">
        <f>IF(AND(C328="Abierto",D328="Urgente"),RANK(M328,$M$13:$M$861,0)+COUNTIF($M$13:M328,M328)-1,"")</f>
        <v/>
      </c>
      <c r="O328" s="74" t="str">
        <f>IF(AND(C328="Abierto",D328="Alta"),A328,"")</f>
        <v/>
      </c>
      <c r="P328" s="74" t="str">
        <f ca="1">IF(AND(C328="Abierto",D328="Alta"),TODAY()-E328,"")</f>
        <v/>
      </c>
      <c r="Q328" s="74" t="str">
        <f>IF(AND(C328="Abierto",D328="Alta"),RANK(P328,$P$13:$P$861,0)+COUNTIF($P$13:P328,P328)-1+MAX(N:N),"")</f>
        <v/>
      </c>
      <c r="R328" s="74" t="str">
        <f>IF(AND(C328="Abierto",D328="Media"),A328,"")</f>
        <v/>
      </c>
      <c r="S328" s="74" t="str">
        <f ca="1">IF(AND(C328="Abierto",D328="Media"),TODAY()-E328,"")</f>
        <v/>
      </c>
      <c r="T328" s="74" t="str">
        <f>IF(AND(C328="Abierto",D328="Media"),RANK(S328,$S$13:$S$861,0)+COUNTIF($S$13:S328,S328)-1+MAX(N:N,Q:Q),"")</f>
        <v/>
      </c>
      <c r="U328" s="74" t="str">
        <f>IF(AND(C328="Abierto",D328="Baja"),A328,"")</f>
        <v/>
      </c>
      <c r="V328" s="74" t="str">
        <f ca="1">IF(AND(C328="Abierto",D328="Baja"),TODAY()-E328,"")</f>
        <v/>
      </c>
      <c r="W328" s="74" t="str">
        <f>IF(AND(C328="Abierto",D328="Baja"),RANK(V328,$V$13:$V$861,0)+COUNTIF($V$13:V328,V328)-1+MAX(N:N,Q:Q,T:T),"")</f>
        <v/>
      </c>
      <c r="X328" s="139" t="str">
        <f>IF(OR(C328="Resuelto",C328=""),"",SUM(N328,Q328,T328,W328))</f>
        <v/>
      </c>
      <c r="Y328" s="139" t="str">
        <f>IF(OR(C328="Resuelto",C328=""),"",SUM(M328,P328,S328,V328))</f>
        <v/>
      </c>
      <c r="Z328" s="139" t="str">
        <f>IF(OR(C328="Resuelto",C328=""),"",SUM(L328,O328,R328,U328))</f>
        <v/>
      </c>
      <c r="AA328" s="28">
        <v>463</v>
      </c>
      <c r="AB328" s="28" t="str">
        <f t="shared" si="4"/>
        <v/>
      </c>
      <c r="AC328" s="75" t="str">
        <f t="shared" si="5"/>
        <v/>
      </c>
      <c r="AH328" s="78" t="str">
        <f>IF(AI328="","",MAX($AH$5:AH327)+1)</f>
        <v/>
      </c>
      <c r="AI328" s="53" t="str">
        <f>IF(G327="","",IF(COUNTIF($AI$11:AI327,G327)=0,G327,""))</f>
        <v/>
      </c>
      <c r="AJ328" s="53" t="str">
        <f t="shared" si="6"/>
        <v/>
      </c>
      <c r="AK328" s="135"/>
    </row>
    <row r="329" spans="1:37" x14ac:dyDescent="0.25">
      <c r="A329" s="136"/>
      <c r="B329" s="136"/>
      <c r="C329" s="136"/>
      <c r="D329" s="136"/>
      <c r="E329" s="137"/>
      <c r="F329" s="137"/>
      <c r="G329" s="136"/>
      <c r="H329" s="137"/>
      <c r="I329" s="140" t="str">
        <f t="shared" si="7"/>
        <v/>
      </c>
      <c r="J329" s="140"/>
      <c r="K329" s="140"/>
      <c r="L329" s="74" t="str">
        <f>IF(AND(C329="Abierto",D329="Urgente"),A329,"")</f>
        <v/>
      </c>
      <c r="M329" s="74" t="str">
        <f ca="1">IF(AND(C329="Abierto",D329="Urgente"),TODAY()-E329,"")</f>
        <v/>
      </c>
      <c r="N329" s="74" t="str">
        <f>IF(AND(C329="Abierto",D329="Urgente"),RANK(M329,$M$13:$M$861,0)+COUNTIF($M$13:M329,M329)-1,"")</f>
        <v/>
      </c>
      <c r="O329" s="74" t="str">
        <f>IF(AND(C329="Abierto",D329="Alta"),A329,"")</f>
        <v/>
      </c>
      <c r="P329" s="74" t="str">
        <f ca="1">IF(AND(C329="Abierto",D329="Alta"),TODAY()-E329,"")</f>
        <v/>
      </c>
      <c r="Q329" s="74" t="str">
        <f>IF(AND(C329="Abierto",D329="Alta"),RANK(P329,$P$13:$P$861,0)+COUNTIF($P$13:P329,P329)-1+MAX(N:N),"")</f>
        <v/>
      </c>
      <c r="R329" s="74" t="str">
        <f>IF(AND(C329="Abierto",D329="Media"),A329,"")</f>
        <v/>
      </c>
      <c r="S329" s="74" t="str">
        <f ca="1">IF(AND(C329="Abierto",D329="Media"),TODAY()-E329,"")</f>
        <v/>
      </c>
      <c r="T329" s="74" t="str">
        <f>IF(AND(C329="Abierto",D329="Media"),RANK(S329,$S$13:$S$861,0)+COUNTIF($S$13:S329,S329)-1+MAX(N:N,Q:Q),"")</f>
        <v/>
      </c>
      <c r="U329" s="74" t="str">
        <f>IF(AND(C329="Abierto",D329="Baja"),A329,"")</f>
        <v/>
      </c>
      <c r="V329" s="74" t="str">
        <f ca="1">IF(AND(C329="Abierto",D329="Baja"),TODAY()-E329,"")</f>
        <v/>
      </c>
      <c r="W329" s="74" t="str">
        <f>IF(AND(C329="Abierto",D329="Baja"),RANK(V329,$V$13:$V$861,0)+COUNTIF($V$13:V329,V329)-1+MAX(N:N,Q:Q,T:T),"")</f>
        <v/>
      </c>
      <c r="X329" s="139" t="str">
        <f>IF(OR(C329="Resuelto",C329=""),"",SUM(N329,Q329,T329,W329))</f>
        <v/>
      </c>
      <c r="Y329" s="139" t="str">
        <f>IF(OR(C329="Resuelto",C329=""),"",SUM(M329,P329,S329,V329))</f>
        <v/>
      </c>
      <c r="Z329" s="139" t="str">
        <f>IF(OR(C329="Resuelto",C329=""),"",SUM(L329,O329,R329,U329))</f>
        <v/>
      </c>
      <c r="AA329" s="28">
        <v>464</v>
      </c>
      <c r="AB329" s="28" t="str">
        <f t="shared" ref="AB329:AB392" si="8">IF(ISNA(VLOOKUP(AA329,$X$13:$Z$858,3,FALSE))=TRUE,"",VLOOKUP(AA329,$X$13:$Z$858,3,FALSE))</f>
        <v/>
      </c>
      <c r="AC329" s="75" t="str">
        <f t="shared" ref="AC329:AC392" si="9">IF(ISNA(VLOOKUP(AA329,$X$13:$Z$858,2,FALSE))=TRUE,"",VLOOKUP(AA329,$X$13:$Z$858,2,FALSE))</f>
        <v/>
      </c>
      <c r="AH329" s="78" t="str">
        <f>IF(AI329="","",MAX($AH$5:AH328)+1)</f>
        <v/>
      </c>
      <c r="AI329" s="53" t="str">
        <f>IF(G328="","",IF(COUNTIF($AI$11:AI328,G328)=0,G328,""))</f>
        <v/>
      </c>
      <c r="AJ329" s="53" t="str">
        <f t="shared" ref="AJ329:AJ392" si="10">IF(ISNA(VLOOKUP(AA329,$AH$13:$AI$858,2,FALSE))=TRUE,"",VLOOKUP(AA329,$AH$13:$AI$858,2,FALSE))</f>
        <v/>
      </c>
      <c r="AK329" s="135"/>
    </row>
    <row r="330" spans="1:37" x14ac:dyDescent="0.25">
      <c r="A330" s="136"/>
      <c r="B330" s="136"/>
      <c r="C330" s="136"/>
      <c r="D330" s="136"/>
      <c r="E330" s="137"/>
      <c r="F330" s="137"/>
      <c r="G330" s="136"/>
      <c r="H330" s="137"/>
      <c r="I330" s="140" t="str">
        <f t="shared" si="7"/>
        <v/>
      </c>
      <c r="J330" s="140"/>
      <c r="K330" s="140"/>
      <c r="L330" s="74" t="str">
        <f>IF(AND(C330="Abierto",D330="Urgente"),A330,"")</f>
        <v/>
      </c>
      <c r="M330" s="74" t="str">
        <f ca="1">IF(AND(C330="Abierto",D330="Urgente"),TODAY()-E330,"")</f>
        <v/>
      </c>
      <c r="N330" s="74" t="str">
        <f>IF(AND(C330="Abierto",D330="Urgente"),RANK(M330,$M$13:$M$861,0)+COUNTIF($M$13:M330,M330)-1,"")</f>
        <v/>
      </c>
      <c r="O330" s="74" t="str">
        <f>IF(AND(C330="Abierto",D330="Alta"),A330,"")</f>
        <v/>
      </c>
      <c r="P330" s="74" t="str">
        <f ca="1">IF(AND(C330="Abierto",D330="Alta"),TODAY()-E330,"")</f>
        <v/>
      </c>
      <c r="Q330" s="74" t="str">
        <f>IF(AND(C330="Abierto",D330="Alta"),RANK(P330,$P$13:$P$861,0)+COUNTIF($P$13:P330,P330)-1+MAX(N:N),"")</f>
        <v/>
      </c>
      <c r="R330" s="74" t="str">
        <f>IF(AND(C330="Abierto",D330="Media"),A330,"")</f>
        <v/>
      </c>
      <c r="S330" s="74" t="str">
        <f ca="1">IF(AND(C330="Abierto",D330="Media"),TODAY()-E330,"")</f>
        <v/>
      </c>
      <c r="T330" s="74" t="str">
        <f>IF(AND(C330="Abierto",D330="Media"),RANK(S330,$S$13:$S$861,0)+COUNTIF($S$13:S330,S330)-1+MAX(N:N,Q:Q),"")</f>
        <v/>
      </c>
      <c r="U330" s="74" t="str">
        <f>IF(AND(C330="Abierto",D330="Baja"),A330,"")</f>
        <v/>
      </c>
      <c r="V330" s="74" t="str">
        <f ca="1">IF(AND(C330="Abierto",D330="Baja"),TODAY()-E330,"")</f>
        <v/>
      </c>
      <c r="W330" s="74" t="str">
        <f>IF(AND(C330="Abierto",D330="Baja"),RANK(V330,$V$13:$V$861,0)+COUNTIF($V$13:V330,V330)-1+MAX(N:N,Q:Q,T:T),"")</f>
        <v/>
      </c>
      <c r="X330" s="139" t="str">
        <f>IF(OR(C330="Resuelto",C330=""),"",SUM(N330,Q330,T330,W330))</f>
        <v/>
      </c>
      <c r="Y330" s="139" t="str">
        <f>IF(OR(C330="Resuelto",C330=""),"",SUM(M330,P330,S330,V330))</f>
        <v/>
      </c>
      <c r="Z330" s="139" t="str">
        <f>IF(OR(C330="Resuelto",C330=""),"",SUM(L330,O330,R330,U330))</f>
        <v/>
      </c>
      <c r="AA330" s="28">
        <v>465</v>
      </c>
      <c r="AB330" s="28" t="str">
        <f t="shared" si="8"/>
        <v/>
      </c>
      <c r="AC330" s="75" t="str">
        <f t="shared" si="9"/>
        <v/>
      </c>
      <c r="AH330" s="78" t="str">
        <f>IF(AI330="","",MAX($AH$5:AH329)+1)</f>
        <v/>
      </c>
      <c r="AI330" s="53" t="str">
        <f>IF(G329="","",IF(COUNTIF($AI$11:AI329,G329)=0,G329,""))</f>
        <v/>
      </c>
      <c r="AJ330" s="53" t="str">
        <f t="shared" si="10"/>
        <v/>
      </c>
      <c r="AK330" s="135"/>
    </row>
    <row r="331" spans="1:37" x14ac:dyDescent="0.25">
      <c r="A331" s="136"/>
      <c r="B331" s="136"/>
      <c r="C331" s="136"/>
      <c r="D331" s="136"/>
      <c r="E331" s="137"/>
      <c r="F331" s="137"/>
      <c r="G331" s="136"/>
      <c r="H331" s="137"/>
      <c r="I331" s="140" t="str">
        <f t="shared" si="7"/>
        <v/>
      </c>
      <c r="J331" s="140"/>
      <c r="K331" s="140"/>
      <c r="L331" s="74" t="str">
        <f>IF(AND(C331="Abierto",D331="Urgente"),A331,"")</f>
        <v/>
      </c>
      <c r="M331" s="74" t="str">
        <f ca="1">IF(AND(C331="Abierto",D331="Urgente"),TODAY()-E331,"")</f>
        <v/>
      </c>
      <c r="N331" s="74" t="str">
        <f>IF(AND(C331="Abierto",D331="Urgente"),RANK(M331,$M$13:$M$861,0)+COUNTIF($M$13:M331,M331)-1,"")</f>
        <v/>
      </c>
      <c r="O331" s="74" t="str">
        <f>IF(AND(C331="Abierto",D331="Alta"),A331,"")</f>
        <v/>
      </c>
      <c r="P331" s="74" t="str">
        <f ca="1">IF(AND(C331="Abierto",D331="Alta"),TODAY()-E331,"")</f>
        <v/>
      </c>
      <c r="Q331" s="74" t="str">
        <f>IF(AND(C331="Abierto",D331="Alta"),RANK(P331,$P$13:$P$861,0)+COUNTIF($P$13:P331,P331)-1+MAX(N:N),"")</f>
        <v/>
      </c>
      <c r="R331" s="74" t="str">
        <f>IF(AND(C331="Abierto",D331="Media"),A331,"")</f>
        <v/>
      </c>
      <c r="S331" s="74" t="str">
        <f ca="1">IF(AND(C331="Abierto",D331="Media"),TODAY()-E331,"")</f>
        <v/>
      </c>
      <c r="T331" s="74" t="str">
        <f>IF(AND(C331="Abierto",D331="Media"),RANK(S331,$S$13:$S$861,0)+COUNTIF($S$13:S331,S331)-1+MAX(N:N,Q:Q),"")</f>
        <v/>
      </c>
      <c r="U331" s="74" t="str">
        <f>IF(AND(C331="Abierto",D331="Baja"),A331,"")</f>
        <v/>
      </c>
      <c r="V331" s="74" t="str">
        <f ca="1">IF(AND(C331="Abierto",D331="Baja"),TODAY()-E331,"")</f>
        <v/>
      </c>
      <c r="W331" s="74" t="str">
        <f>IF(AND(C331="Abierto",D331="Baja"),RANK(V331,$V$13:$V$861,0)+COUNTIF($V$13:V331,V331)-1+MAX(N:N,Q:Q,T:T),"")</f>
        <v/>
      </c>
      <c r="X331" s="139" t="str">
        <f>IF(OR(C331="Resuelto",C331=""),"",SUM(N331,Q331,T331,W331))</f>
        <v/>
      </c>
      <c r="Y331" s="139" t="str">
        <f>IF(OR(C331="Resuelto",C331=""),"",SUM(M331,P331,S331,V331))</f>
        <v/>
      </c>
      <c r="Z331" s="139" t="str">
        <f>IF(OR(C331="Resuelto",C331=""),"",SUM(L331,O331,R331,U331))</f>
        <v/>
      </c>
      <c r="AA331" s="28">
        <v>466</v>
      </c>
      <c r="AB331" s="28" t="str">
        <f t="shared" si="8"/>
        <v/>
      </c>
      <c r="AC331" s="75" t="str">
        <f t="shared" si="9"/>
        <v/>
      </c>
      <c r="AH331" s="78" t="str">
        <f>IF(AI331="","",MAX($AH$5:AH330)+1)</f>
        <v/>
      </c>
      <c r="AI331" s="53" t="str">
        <f>IF(G330="","",IF(COUNTIF($AI$11:AI330,G330)=0,G330,""))</f>
        <v/>
      </c>
      <c r="AJ331" s="53" t="str">
        <f t="shared" si="10"/>
        <v/>
      </c>
      <c r="AK331" s="135"/>
    </row>
    <row r="332" spans="1:37" x14ac:dyDescent="0.25">
      <c r="A332" s="136"/>
      <c r="B332" s="136"/>
      <c r="C332" s="136"/>
      <c r="D332" s="136"/>
      <c r="E332" s="137"/>
      <c r="F332" s="137"/>
      <c r="G332" s="136"/>
      <c r="H332" s="137"/>
      <c r="I332" s="140" t="str">
        <f t="shared" si="7"/>
        <v/>
      </c>
      <c r="J332" s="140"/>
      <c r="K332" s="140"/>
      <c r="L332" s="74" t="str">
        <f>IF(AND(C332="Abierto",D332="Urgente"),A332,"")</f>
        <v/>
      </c>
      <c r="M332" s="74" t="str">
        <f ca="1">IF(AND(C332="Abierto",D332="Urgente"),TODAY()-E332,"")</f>
        <v/>
      </c>
      <c r="N332" s="74" t="str">
        <f>IF(AND(C332="Abierto",D332="Urgente"),RANK(M332,$M$13:$M$861,0)+COUNTIF($M$13:M332,M332)-1,"")</f>
        <v/>
      </c>
      <c r="O332" s="74" t="str">
        <f>IF(AND(C332="Abierto",D332="Alta"),A332,"")</f>
        <v/>
      </c>
      <c r="P332" s="74" t="str">
        <f ca="1">IF(AND(C332="Abierto",D332="Alta"),TODAY()-E332,"")</f>
        <v/>
      </c>
      <c r="Q332" s="74" t="str">
        <f>IF(AND(C332="Abierto",D332="Alta"),RANK(P332,$P$13:$P$861,0)+COUNTIF($P$13:P332,P332)-1+MAX(N:N),"")</f>
        <v/>
      </c>
      <c r="R332" s="74" t="str">
        <f>IF(AND(C332="Abierto",D332="Media"),A332,"")</f>
        <v/>
      </c>
      <c r="S332" s="74" t="str">
        <f ca="1">IF(AND(C332="Abierto",D332="Media"),TODAY()-E332,"")</f>
        <v/>
      </c>
      <c r="T332" s="74" t="str">
        <f>IF(AND(C332="Abierto",D332="Media"),RANK(S332,$S$13:$S$861,0)+COUNTIF($S$13:S332,S332)-1+MAX(N:N,Q:Q),"")</f>
        <v/>
      </c>
      <c r="U332" s="74" t="str">
        <f>IF(AND(C332="Abierto",D332="Baja"),A332,"")</f>
        <v/>
      </c>
      <c r="V332" s="74" t="str">
        <f ca="1">IF(AND(C332="Abierto",D332="Baja"),TODAY()-E332,"")</f>
        <v/>
      </c>
      <c r="W332" s="74" t="str">
        <f>IF(AND(C332="Abierto",D332="Baja"),RANK(V332,$V$13:$V$861,0)+COUNTIF($V$13:V332,V332)-1+MAX(N:N,Q:Q,T:T),"")</f>
        <v/>
      </c>
      <c r="X332" s="139" t="str">
        <f>IF(OR(C332="Resuelto",C332=""),"",SUM(N332,Q332,T332,W332))</f>
        <v/>
      </c>
      <c r="Y332" s="139" t="str">
        <f>IF(OR(C332="Resuelto",C332=""),"",SUM(M332,P332,S332,V332))</f>
        <v/>
      </c>
      <c r="Z332" s="139" t="str">
        <f>IF(OR(C332="Resuelto",C332=""),"",SUM(L332,O332,R332,U332))</f>
        <v/>
      </c>
      <c r="AA332" s="28">
        <v>467</v>
      </c>
      <c r="AB332" s="28" t="str">
        <f t="shared" si="8"/>
        <v/>
      </c>
      <c r="AC332" s="75" t="str">
        <f t="shared" si="9"/>
        <v/>
      </c>
      <c r="AH332" s="78" t="str">
        <f>IF(AI332="","",MAX($AH$5:AH331)+1)</f>
        <v/>
      </c>
      <c r="AI332" s="53" t="str">
        <f>IF(G331="","",IF(COUNTIF($AI$11:AI331,G331)=0,G331,""))</f>
        <v/>
      </c>
      <c r="AJ332" s="53" t="str">
        <f t="shared" si="10"/>
        <v/>
      </c>
      <c r="AK332" s="135"/>
    </row>
    <row r="333" spans="1:37" x14ac:dyDescent="0.25">
      <c r="A333" s="136"/>
      <c r="B333" s="136"/>
      <c r="C333" s="136"/>
      <c r="D333" s="136"/>
      <c r="E333" s="137"/>
      <c r="F333" s="137"/>
      <c r="G333" s="136"/>
      <c r="H333" s="137"/>
      <c r="I333" s="140" t="str">
        <f t="shared" ref="I333:I396" si="11">IF(OR(E333=0,H333=0),"",H333-E333)</f>
        <v/>
      </c>
      <c r="J333" s="140"/>
      <c r="K333" s="140"/>
      <c r="L333" s="74" t="str">
        <f>IF(AND(C333="Abierto",D333="Urgente"),A333,"")</f>
        <v/>
      </c>
      <c r="M333" s="74" t="str">
        <f ca="1">IF(AND(C333="Abierto",D333="Urgente"),TODAY()-E333,"")</f>
        <v/>
      </c>
      <c r="N333" s="74" t="str">
        <f>IF(AND(C333="Abierto",D333="Urgente"),RANK(M333,$M$13:$M$861,0)+COUNTIF($M$13:M333,M333)-1,"")</f>
        <v/>
      </c>
      <c r="O333" s="74" t="str">
        <f>IF(AND(C333="Abierto",D333="Alta"),A333,"")</f>
        <v/>
      </c>
      <c r="P333" s="74" t="str">
        <f ca="1">IF(AND(C333="Abierto",D333="Alta"),TODAY()-E333,"")</f>
        <v/>
      </c>
      <c r="Q333" s="74" t="str">
        <f>IF(AND(C333="Abierto",D333="Alta"),RANK(P333,$P$13:$P$861,0)+COUNTIF($P$13:P333,P333)-1+MAX(N:N),"")</f>
        <v/>
      </c>
      <c r="R333" s="74" t="str">
        <f>IF(AND(C333="Abierto",D333="Media"),A333,"")</f>
        <v/>
      </c>
      <c r="S333" s="74" t="str">
        <f ca="1">IF(AND(C333="Abierto",D333="Media"),TODAY()-E333,"")</f>
        <v/>
      </c>
      <c r="T333" s="74" t="str">
        <f>IF(AND(C333="Abierto",D333="Media"),RANK(S333,$S$13:$S$861,0)+COUNTIF($S$13:S333,S333)-1+MAX(N:N,Q:Q),"")</f>
        <v/>
      </c>
      <c r="U333" s="74" t="str">
        <f>IF(AND(C333="Abierto",D333="Baja"),A333,"")</f>
        <v/>
      </c>
      <c r="V333" s="74" t="str">
        <f ca="1">IF(AND(C333="Abierto",D333="Baja"),TODAY()-E333,"")</f>
        <v/>
      </c>
      <c r="W333" s="74" t="str">
        <f>IF(AND(C333="Abierto",D333="Baja"),RANK(V333,$V$13:$V$861,0)+COUNTIF($V$13:V333,V333)-1+MAX(N:N,Q:Q,T:T),"")</f>
        <v/>
      </c>
      <c r="X333" s="139" t="str">
        <f>IF(OR(C333="Resuelto",C333=""),"",SUM(N333,Q333,T333,W333))</f>
        <v/>
      </c>
      <c r="Y333" s="139" t="str">
        <f>IF(OR(C333="Resuelto",C333=""),"",SUM(M333,P333,S333,V333))</f>
        <v/>
      </c>
      <c r="Z333" s="139" t="str">
        <f>IF(OR(C333="Resuelto",C333=""),"",SUM(L333,O333,R333,U333))</f>
        <v/>
      </c>
      <c r="AA333" s="28">
        <v>468</v>
      </c>
      <c r="AB333" s="28" t="str">
        <f t="shared" si="8"/>
        <v/>
      </c>
      <c r="AC333" s="75" t="str">
        <f t="shared" si="9"/>
        <v/>
      </c>
      <c r="AH333" s="78" t="str">
        <f>IF(AI333="","",MAX($AH$5:AH332)+1)</f>
        <v/>
      </c>
      <c r="AI333" s="53" t="str">
        <f>IF(G332="","",IF(COUNTIF($AI$11:AI332,G332)=0,G332,""))</f>
        <v/>
      </c>
      <c r="AJ333" s="53" t="str">
        <f t="shared" si="10"/>
        <v/>
      </c>
      <c r="AK333" s="135"/>
    </row>
    <row r="334" spans="1:37" x14ac:dyDescent="0.25">
      <c r="A334" s="136"/>
      <c r="B334" s="136"/>
      <c r="C334" s="136"/>
      <c r="D334" s="136"/>
      <c r="E334" s="137"/>
      <c r="F334" s="137"/>
      <c r="G334" s="136"/>
      <c r="H334" s="137"/>
      <c r="I334" s="140" t="str">
        <f t="shared" si="11"/>
        <v/>
      </c>
      <c r="J334" s="140"/>
      <c r="K334" s="140"/>
      <c r="L334" s="74" t="str">
        <f>IF(AND(C334="Abierto",D334="Urgente"),A334,"")</f>
        <v/>
      </c>
      <c r="M334" s="74" t="str">
        <f ca="1">IF(AND(C334="Abierto",D334="Urgente"),TODAY()-E334,"")</f>
        <v/>
      </c>
      <c r="N334" s="74" t="str">
        <f>IF(AND(C334="Abierto",D334="Urgente"),RANK(M334,$M$13:$M$861,0)+COUNTIF($M$13:M334,M334)-1,"")</f>
        <v/>
      </c>
      <c r="O334" s="74" t="str">
        <f>IF(AND(C334="Abierto",D334="Alta"),A334,"")</f>
        <v/>
      </c>
      <c r="P334" s="74" t="str">
        <f ca="1">IF(AND(C334="Abierto",D334="Alta"),TODAY()-E334,"")</f>
        <v/>
      </c>
      <c r="Q334" s="74" t="str">
        <f>IF(AND(C334="Abierto",D334="Alta"),RANK(P334,$P$13:$P$861,0)+COUNTIF($P$13:P334,P334)-1+MAX(N:N),"")</f>
        <v/>
      </c>
      <c r="R334" s="74" t="str">
        <f>IF(AND(C334="Abierto",D334="Media"),A334,"")</f>
        <v/>
      </c>
      <c r="S334" s="74" t="str">
        <f ca="1">IF(AND(C334="Abierto",D334="Media"),TODAY()-E334,"")</f>
        <v/>
      </c>
      <c r="T334" s="74" t="str">
        <f>IF(AND(C334="Abierto",D334="Media"),RANK(S334,$S$13:$S$861,0)+COUNTIF($S$13:S334,S334)-1+MAX(N:N,Q:Q),"")</f>
        <v/>
      </c>
      <c r="U334" s="74" t="str">
        <f>IF(AND(C334="Abierto",D334="Baja"),A334,"")</f>
        <v/>
      </c>
      <c r="V334" s="74" t="str">
        <f ca="1">IF(AND(C334="Abierto",D334="Baja"),TODAY()-E334,"")</f>
        <v/>
      </c>
      <c r="W334" s="74" t="str">
        <f>IF(AND(C334="Abierto",D334="Baja"),RANK(V334,$V$13:$V$861,0)+COUNTIF($V$13:V334,V334)-1+MAX(N:N,Q:Q,T:T),"")</f>
        <v/>
      </c>
      <c r="X334" s="139" t="str">
        <f>IF(OR(C334="Resuelto",C334=""),"",SUM(N334,Q334,T334,W334))</f>
        <v/>
      </c>
      <c r="Y334" s="139" t="str">
        <f>IF(OR(C334="Resuelto",C334=""),"",SUM(M334,P334,S334,V334))</f>
        <v/>
      </c>
      <c r="Z334" s="139" t="str">
        <f>IF(OR(C334="Resuelto",C334=""),"",SUM(L334,O334,R334,U334))</f>
        <v/>
      </c>
      <c r="AA334" s="28">
        <v>469</v>
      </c>
      <c r="AB334" s="28" t="str">
        <f t="shared" si="8"/>
        <v/>
      </c>
      <c r="AC334" s="75" t="str">
        <f t="shared" si="9"/>
        <v/>
      </c>
      <c r="AH334" s="78" t="str">
        <f>IF(AI334="","",MAX($AH$5:AH333)+1)</f>
        <v/>
      </c>
      <c r="AI334" s="53" t="str">
        <f>IF(G333="","",IF(COUNTIF($AI$11:AI333,G333)=0,G333,""))</f>
        <v/>
      </c>
      <c r="AJ334" s="53" t="str">
        <f t="shared" si="10"/>
        <v/>
      </c>
      <c r="AK334" s="135"/>
    </row>
    <row r="335" spans="1:37" x14ac:dyDescent="0.25">
      <c r="A335" s="136"/>
      <c r="B335" s="136"/>
      <c r="C335" s="136"/>
      <c r="D335" s="136"/>
      <c r="E335" s="137"/>
      <c r="F335" s="137"/>
      <c r="G335" s="136"/>
      <c r="H335" s="137"/>
      <c r="I335" s="140" t="str">
        <f t="shared" si="11"/>
        <v/>
      </c>
      <c r="J335" s="140"/>
      <c r="K335" s="140"/>
      <c r="L335" s="74" t="str">
        <f>IF(AND(C335="Abierto",D335="Urgente"),A335,"")</f>
        <v/>
      </c>
      <c r="M335" s="74" t="str">
        <f ca="1">IF(AND(C335="Abierto",D335="Urgente"),TODAY()-E335,"")</f>
        <v/>
      </c>
      <c r="N335" s="74" t="str">
        <f>IF(AND(C335="Abierto",D335="Urgente"),RANK(M335,$M$13:$M$861,0)+COUNTIF($M$13:M335,M335)-1,"")</f>
        <v/>
      </c>
      <c r="O335" s="74" t="str">
        <f>IF(AND(C335="Abierto",D335="Alta"),A335,"")</f>
        <v/>
      </c>
      <c r="P335" s="74" t="str">
        <f ca="1">IF(AND(C335="Abierto",D335="Alta"),TODAY()-E335,"")</f>
        <v/>
      </c>
      <c r="Q335" s="74" t="str">
        <f>IF(AND(C335="Abierto",D335="Alta"),RANK(P335,$P$13:$P$861,0)+COUNTIF($P$13:P335,P335)-1+MAX(N:N),"")</f>
        <v/>
      </c>
      <c r="R335" s="74" t="str">
        <f>IF(AND(C335="Abierto",D335="Media"),A335,"")</f>
        <v/>
      </c>
      <c r="S335" s="74" t="str">
        <f ca="1">IF(AND(C335="Abierto",D335="Media"),TODAY()-E335,"")</f>
        <v/>
      </c>
      <c r="T335" s="74" t="str">
        <f>IF(AND(C335="Abierto",D335="Media"),RANK(S335,$S$13:$S$861,0)+COUNTIF($S$13:S335,S335)-1+MAX(N:N,Q:Q),"")</f>
        <v/>
      </c>
      <c r="U335" s="74" t="str">
        <f>IF(AND(C335="Abierto",D335="Baja"),A335,"")</f>
        <v/>
      </c>
      <c r="V335" s="74" t="str">
        <f ca="1">IF(AND(C335="Abierto",D335="Baja"),TODAY()-E335,"")</f>
        <v/>
      </c>
      <c r="W335" s="74" t="str">
        <f>IF(AND(C335="Abierto",D335="Baja"),RANK(V335,$V$13:$V$861,0)+COUNTIF($V$13:V335,V335)-1+MAX(N:N,Q:Q,T:T),"")</f>
        <v/>
      </c>
      <c r="X335" s="139" t="str">
        <f>IF(OR(C335="Resuelto",C335=""),"",SUM(N335,Q335,T335,W335))</f>
        <v/>
      </c>
      <c r="Y335" s="139" t="str">
        <f>IF(OR(C335="Resuelto",C335=""),"",SUM(M335,P335,S335,V335))</f>
        <v/>
      </c>
      <c r="Z335" s="139" t="str">
        <f>IF(OR(C335="Resuelto",C335=""),"",SUM(L335,O335,R335,U335))</f>
        <v/>
      </c>
      <c r="AA335" s="28">
        <v>470</v>
      </c>
      <c r="AB335" s="28" t="str">
        <f t="shared" si="8"/>
        <v/>
      </c>
      <c r="AC335" s="75" t="str">
        <f t="shared" si="9"/>
        <v/>
      </c>
      <c r="AH335" s="78" t="str">
        <f>IF(AI335="","",MAX($AH$5:AH334)+1)</f>
        <v/>
      </c>
      <c r="AI335" s="53" t="str">
        <f>IF(G334="","",IF(COUNTIF($AI$11:AI334,G334)=0,G334,""))</f>
        <v/>
      </c>
      <c r="AJ335" s="53" t="str">
        <f t="shared" si="10"/>
        <v/>
      </c>
      <c r="AK335" s="135"/>
    </row>
    <row r="336" spans="1:37" x14ac:dyDescent="0.25">
      <c r="A336" s="136"/>
      <c r="B336" s="136"/>
      <c r="C336" s="136"/>
      <c r="D336" s="136"/>
      <c r="E336" s="137"/>
      <c r="F336" s="137"/>
      <c r="G336" s="136"/>
      <c r="H336" s="137"/>
      <c r="I336" s="140" t="str">
        <f t="shared" si="11"/>
        <v/>
      </c>
      <c r="J336" s="140"/>
      <c r="K336" s="140"/>
      <c r="L336" s="74" t="str">
        <f>IF(AND(C336="Abierto",D336="Urgente"),A336,"")</f>
        <v/>
      </c>
      <c r="M336" s="74" t="str">
        <f ca="1">IF(AND(C336="Abierto",D336="Urgente"),TODAY()-E336,"")</f>
        <v/>
      </c>
      <c r="N336" s="74" t="str">
        <f>IF(AND(C336="Abierto",D336="Urgente"),RANK(M336,$M$13:$M$861,0)+COUNTIF($M$13:M336,M336)-1,"")</f>
        <v/>
      </c>
      <c r="O336" s="74" t="str">
        <f>IF(AND(C336="Abierto",D336="Alta"),A336,"")</f>
        <v/>
      </c>
      <c r="P336" s="74" t="str">
        <f ca="1">IF(AND(C336="Abierto",D336="Alta"),TODAY()-E336,"")</f>
        <v/>
      </c>
      <c r="Q336" s="74" t="str">
        <f>IF(AND(C336="Abierto",D336="Alta"),RANK(P336,$P$13:$P$861,0)+COUNTIF($P$13:P336,P336)-1+MAX(N:N),"")</f>
        <v/>
      </c>
      <c r="R336" s="74" t="str">
        <f>IF(AND(C336="Abierto",D336="Media"),A336,"")</f>
        <v/>
      </c>
      <c r="S336" s="74" t="str">
        <f ca="1">IF(AND(C336="Abierto",D336="Media"),TODAY()-E336,"")</f>
        <v/>
      </c>
      <c r="T336" s="74" t="str">
        <f>IF(AND(C336="Abierto",D336="Media"),RANK(S336,$S$13:$S$861,0)+COUNTIF($S$13:S336,S336)-1+MAX(N:N,Q:Q),"")</f>
        <v/>
      </c>
      <c r="U336" s="74" t="str">
        <f>IF(AND(C336="Abierto",D336="Baja"),A336,"")</f>
        <v/>
      </c>
      <c r="V336" s="74" t="str">
        <f ca="1">IF(AND(C336="Abierto",D336="Baja"),TODAY()-E336,"")</f>
        <v/>
      </c>
      <c r="W336" s="74" t="str">
        <f>IF(AND(C336="Abierto",D336="Baja"),RANK(V336,$V$13:$V$861,0)+COUNTIF($V$13:V336,V336)-1+MAX(N:N,Q:Q,T:T),"")</f>
        <v/>
      </c>
      <c r="X336" s="139" t="str">
        <f>IF(OR(C336="Resuelto",C336=""),"",SUM(N336,Q336,T336,W336))</f>
        <v/>
      </c>
      <c r="Y336" s="139" t="str">
        <f>IF(OR(C336="Resuelto",C336=""),"",SUM(M336,P336,S336,V336))</f>
        <v/>
      </c>
      <c r="Z336" s="139" t="str">
        <f>IF(OR(C336="Resuelto",C336=""),"",SUM(L336,O336,R336,U336))</f>
        <v/>
      </c>
      <c r="AA336" s="28">
        <v>471</v>
      </c>
      <c r="AB336" s="28" t="str">
        <f t="shared" si="8"/>
        <v/>
      </c>
      <c r="AC336" s="75" t="str">
        <f t="shared" si="9"/>
        <v/>
      </c>
      <c r="AH336" s="78" t="str">
        <f>IF(AI336="","",MAX($AH$5:AH335)+1)</f>
        <v/>
      </c>
      <c r="AI336" s="53" t="str">
        <f>IF(G335="","",IF(COUNTIF($AI$11:AI335,G335)=0,G335,""))</f>
        <v/>
      </c>
      <c r="AJ336" s="53" t="str">
        <f t="shared" si="10"/>
        <v/>
      </c>
      <c r="AK336" s="135"/>
    </row>
    <row r="337" spans="1:37" x14ac:dyDescent="0.25">
      <c r="A337" s="136"/>
      <c r="B337" s="136"/>
      <c r="C337" s="136"/>
      <c r="D337" s="136"/>
      <c r="E337" s="137"/>
      <c r="F337" s="137"/>
      <c r="G337" s="136"/>
      <c r="H337" s="137"/>
      <c r="I337" s="140" t="str">
        <f t="shared" si="11"/>
        <v/>
      </c>
      <c r="J337" s="140"/>
      <c r="K337" s="140"/>
      <c r="L337" s="74" t="str">
        <f>IF(AND(C337="Abierto",D337="Urgente"),A337,"")</f>
        <v/>
      </c>
      <c r="M337" s="74" t="str">
        <f ca="1">IF(AND(C337="Abierto",D337="Urgente"),TODAY()-E337,"")</f>
        <v/>
      </c>
      <c r="N337" s="74" t="str">
        <f>IF(AND(C337="Abierto",D337="Urgente"),RANK(M337,$M$13:$M$861,0)+COUNTIF($M$13:M337,M337)-1,"")</f>
        <v/>
      </c>
      <c r="O337" s="74" t="str">
        <f>IF(AND(C337="Abierto",D337="Alta"),A337,"")</f>
        <v/>
      </c>
      <c r="P337" s="74" t="str">
        <f ca="1">IF(AND(C337="Abierto",D337="Alta"),TODAY()-E337,"")</f>
        <v/>
      </c>
      <c r="Q337" s="74" t="str">
        <f>IF(AND(C337="Abierto",D337="Alta"),RANK(P337,$P$13:$P$861,0)+COUNTIF($P$13:P337,P337)-1+MAX(N:N),"")</f>
        <v/>
      </c>
      <c r="R337" s="74" t="str">
        <f>IF(AND(C337="Abierto",D337="Media"),A337,"")</f>
        <v/>
      </c>
      <c r="S337" s="74" t="str">
        <f ca="1">IF(AND(C337="Abierto",D337="Media"),TODAY()-E337,"")</f>
        <v/>
      </c>
      <c r="T337" s="74" t="str">
        <f>IF(AND(C337="Abierto",D337="Media"),RANK(S337,$S$13:$S$861,0)+COUNTIF($S$13:S337,S337)-1+MAX(N:N,Q:Q),"")</f>
        <v/>
      </c>
      <c r="U337" s="74" t="str">
        <f>IF(AND(C337="Abierto",D337="Baja"),A337,"")</f>
        <v/>
      </c>
      <c r="V337" s="74" t="str">
        <f ca="1">IF(AND(C337="Abierto",D337="Baja"),TODAY()-E337,"")</f>
        <v/>
      </c>
      <c r="W337" s="74" t="str">
        <f>IF(AND(C337="Abierto",D337="Baja"),RANK(V337,$V$13:$V$861,0)+COUNTIF($V$13:V337,V337)-1+MAX(N:N,Q:Q,T:T),"")</f>
        <v/>
      </c>
      <c r="X337" s="139" t="str">
        <f>IF(OR(C337="Resuelto",C337=""),"",SUM(N337,Q337,T337,W337))</f>
        <v/>
      </c>
      <c r="Y337" s="139" t="str">
        <f>IF(OR(C337="Resuelto",C337=""),"",SUM(M337,P337,S337,V337))</f>
        <v/>
      </c>
      <c r="Z337" s="139" t="str">
        <f>IF(OR(C337="Resuelto",C337=""),"",SUM(L337,O337,R337,U337))</f>
        <v/>
      </c>
      <c r="AA337" s="28">
        <v>472</v>
      </c>
      <c r="AB337" s="28" t="str">
        <f t="shared" si="8"/>
        <v/>
      </c>
      <c r="AC337" s="75" t="str">
        <f t="shared" si="9"/>
        <v/>
      </c>
      <c r="AH337" s="78" t="str">
        <f>IF(AI337="","",MAX($AH$5:AH336)+1)</f>
        <v/>
      </c>
      <c r="AI337" s="53" t="str">
        <f>IF(G336="","",IF(COUNTIF($AI$11:AI336,G336)=0,G336,""))</f>
        <v/>
      </c>
      <c r="AJ337" s="53" t="str">
        <f t="shared" si="10"/>
        <v/>
      </c>
      <c r="AK337" s="135"/>
    </row>
    <row r="338" spans="1:37" x14ac:dyDescent="0.25">
      <c r="A338" s="136"/>
      <c r="B338" s="136"/>
      <c r="C338" s="136"/>
      <c r="D338" s="136"/>
      <c r="E338" s="137"/>
      <c r="F338" s="137"/>
      <c r="G338" s="136"/>
      <c r="H338" s="137"/>
      <c r="I338" s="140" t="str">
        <f t="shared" si="11"/>
        <v/>
      </c>
      <c r="J338" s="140"/>
      <c r="K338" s="140"/>
      <c r="L338" s="74" t="str">
        <f>IF(AND(C338="Abierto",D338="Urgente"),A338,"")</f>
        <v/>
      </c>
      <c r="M338" s="74" t="str">
        <f ca="1">IF(AND(C338="Abierto",D338="Urgente"),TODAY()-E338,"")</f>
        <v/>
      </c>
      <c r="N338" s="74" t="str">
        <f>IF(AND(C338="Abierto",D338="Urgente"),RANK(M338,$M$13:$M$861,0)+COUNTIF($M$13:M338,M338)-1,"")</f>
        <v/>
      </c>
      <c r="O338" s="74" t="str">
        <f>IF(AND(C338="Abierto",D338="Alta"),A338,"")</f>
        <v/>
      </c>
      <c r="P338" s="74" t="str">
        <f ca="1">IF(AND(C338="Abierto",D338="Alta"),TODAY()-E338,"")</f>
        <v/>
      </c>
      <c r="Q338" s="74" t="str">
        <f>IF(AND(C338="Abierto",D338="Alta"),RANK(P338,$P$13:$P$861,0)+COUNTIF($P$13:P338,P338)-1+MAX(N:N),"")</f>
        <v/>
      </c>
      <c r="R338" s="74" t="str">
        <f>IF(AND(C338="Abierto",D338="Media"),A338,"")</f>
        <v/>
      </c>
      <c r="S338" s="74" t="str">
        <f ca="1">IF(AND(C338="Abierto",D338="Media"),TODAY()-E338,"")</f>
        <v/>
      </c>
      <c r="T338" s="74" t="str">
        <f>IF(AND(C338="Abierto",D338="Media"),RANK(S338,$S$13:$S$861,0)+COUNTIF($S$13:S338,S338)-1+MAX(N:N,Q:Q),"")</f>
        <v/>
      </c>
      <c r="U338" s="74" t="str">
        <f>IF(AND(C338="Abierto",D338="Baja"),A338,"")</f>
        <v/>
      </c>
      <c r="V338" s="74" t="str">
        <f ca="1">IF(AND(C338="Abierto",D338="Baja"),TODAY()-E338,"")</f>
        <v/>
      </c>
      <c r="W338" s="74" t="str">
        <f>IF(AND(C338="Abierto",D338="Baja"),RANK(V338,$V$13:$V$861,0)+COUNTIF($V$13:V338,V338)-1+MAX(N:N,Q:Q,T:T),"")</f>
        <v/>
      </c>
      <c r="X338" s="139" t="str">
        <f>IF(OR(C338="Resuelto",C338=""),"",SUM(N338,Q338,T338,W338))</f>
        <v/>
      </c>
      <c r="Y338" s="139" t="str">
        <f>IF(OR(C338="Resuelto",C338=""),"",SUM(M338,P338,S338,V338))</f>
        <v/>
      </c>
      <c r="Z338" s="139" t="str">
        <f>IF(OR(C338="Resuelto",C338=""),"",SUM(L338,O338,R338,U338))</f>
        <v/>
      </c>
      <c r="AA338" s="28">
        <v>473</v>
      </c>
      <c r="AB338" s="28" t="str">
        <f t="shared" si="8"/>
        <v/>
      </c>
      <c r="AC338" s="75" t="str">
        <f t="shared" si="9"/>
        <v/>
      </c>
      <c r="AH338" s="78" t="str">
        <f>IF(AI338="","",MAX($AH$5:AH337)+1)</f>
        <v/>
      </c>
      <c r="AI338" s="53" t="str">
        <f>IF(G337="","",IF(COUNTIF($AI$11:AI337,G337)=0,G337,""))</f>
        <v/>
      </c>
      <c r="AJ338" s="53" t="str">
        <f t="shared" si="10"/>
        <v/>
      </c>
      <c r="AK338" s="135"/>
    </row>
    <row r="339" spans="1:37" x14ac:dyDescent="0.25">
      <c r="A339" s="136"/>
      <c r="B339" s="136"/>
      <c r="C339" s="136"/>
      <c r="D339" s="136"/>
      <c r="E339" s="137"/>
      <c r="F339" s="137"/>
      <c r="G339" s="136"/>
      <c r="H339" s="137"/>
      <c r="I339" s="140" t="str">
        <f t="shared" si="11"/>
        <v/>
      </c>
      <c r="J339" s="140"/>
      <c r="K339" s="140"/>
      <c r="L339" s="74" t="str">
        <f>IF(AND(C339="Abierto",D339="Urgente"),A339,"")</f>
        <v/>
      </c>
      <c r="M339" s="74" t="str">
        <f ca="1">IF(AND(C339="Abierto",D339="Urgente"),TODAY()-E339,"")</f>
        <v/>
      </c>
      <c r="N339" s="74" t="str">
        <f>IF(AND(C339="Abierto",D339="Urgente"),RANK(M339,$M$13:$M$861,0)+COUNTIF($M$13:M339,M339)-1,"")</f>
        <v/>
      </c>
      <c r="O339" s="74" t="str">
        <f>IF(AND(C339="Abierto",D339="Alta"),A339,"")</f>
        <v/>
      </c>
      <c r="P339" s="74" t="str">
        <f ca="1">IF(AND(C339="Abierto",D339="Alta"),TODAY()-E339,"")</f>
        <v/>
      </c>
      <c r="Q339" s="74" t="str">
        <f>IF(AND(C339="Abierto",D339="Alta"),RANK(P339,$P$13:$P$861,0)+COUNTIF($P$13:P339,P339)-1+MAX(N:N),"")</f>
        <v/>
      </c>
      <c r="R339" s="74" t="str">
        <f>IF(AND(C339="Abierto",D339="Media"),A339,"")</f>
        <v/>
      </c>
      <c r="S339" s="74" t="str">
        <f ca="1">IF(AND(C339="Abierto",D339="Media"),TODAY()-E339,"")</f>
        <v/>
      </c>
      <c r="T339" s="74" t="str">
        <f>IF(AND(C339="Abierto",D339="Media"),RANK(S339,$S$13:$S$861,0)+COUNTIF($S$13:S339,S339)-1+MAX(N:N,Q:Q),"")</f>
        <v/>
      </c>
      <c r="U339" s="74" t="str">
        <f>IF(AND(C339="Abierto",D339="Baja"),A339,"")</f>
        <v/>
      </c>
      <c r="V339" s="74" t="str">
        <f ca="1">IF(AND(C339="Abierto",D339="Baja"),TODAY()-E339,"")</f>
        <v/>
      </c>
      <c r="W339" s="74" t="str">
        <f>IF(AND(C339="Abierto",D339="Baja"),RANK(V339,$V$13:$V$861,0)+COUNTIF($V$13:V339,V339)-1+MAX(N:N,Q:Q,T:T),"")</f>
        <v/>
      </c>
      <c r="X339" s="139" t="str">
        <f>IF(OR(C339="Resuelto",C339=""),"",SUM(N339,Q339,T339,W339))</f>
        <v/>
      </c>
      <c r="Y339" s="139" t="str">
        <f>IF(OR(C339="Resuelto",C339=""),"",SUM(M339,P339,S339,V339))</f>
        <v/>
      </c>
      <c r="Z339" s="139" t="str">
        <f>IF(OR(C339="Resuelto",C339=""),"",SUM(L339,O339,R339,U339))</f>
        <v/>
      </c>
      <c r="AA339" s="28">
        <v>474</v>
      </c>
      <c r="AB339" s="28" t="str">
        <f t="shared" si="8"/>
        <v/>
      </c>
      <c r="AC339" s="75" t="str">
        <f t="shared" si="9"/>
        <v/>
      </c>
      <c r="AH339" s="78" t="str">
        <f>IF(AI339="","",MAX($AH$5:AH338)+1)</f>
        <v/>
      </c>
      <c r="AI339" s="53" t="str">
        <f>IF(G338="","",IF(COUNTIF($AI$11:AI338,G338)=0,G338,""))</f>
        <v/>
      </c>
      <c r="AJ339" s="53" t="str">
        <f t="shared" si="10"/>
        <v/>
      </c>
      <c r="AK339" s="135"/>
    </row>
    <row r="340" spans="1:37" x14ac:dyDescent="0.25">
      <c r="A340" s="136"/>
      <c r="B340" s="136"/>
      <c r="C340" s="136"/>
      <c r="D340" s="136"/>
      <c r="E340" s="137"/>
      <c r="F340" s="137"/>
      <c r="G340" s="136"/>
      <c r="H340" s="137"/>
      <c r="I340" s="140" t="str">
        <f t="shared" si="11"/>
        <v/>
      </c>
      <c r="J340" s="140"/>
      <c r="K340" s="140"/>
      <c r="L340" s="74" t="str">
        <f>IF(AND(C340="Abierto",D340="Urgente"),A340,"")</f>
        <v/>
      </c>
      <c r="M340" s="74" t="str">
        <f ca="1">IF(AND(C340="Abierto",D340="Urgente"),TODAY()-E340,"")</f>
        <v/>
      </c>
      <c r="N340" s="74" t="str">
        <f>IF(AND(C340="Abierto",D340="Urgente"),RANK(M340,$M$13:$M$861,0)+COUNTIF($M$13:M340,M340)-1,"")</f>
        <v/>
      </c>
      <c r="O340" s="74" t="str">
        <f>IF(AND(C340="Abierto",D340="Alta"),A340,"")</f>
        <v/>
      </c>
      <c r="P340" s="74" t="str">
        <f ca="1">IF(AND(C340="Abierto",D340="Alta"),TODAY()-E340,"")</f>
        <v/>
      </c>
      <c r="Q340" s="74" t="str">
        <f>IF(AND(C340="Abierto",D340="Alta"),RANK(P340,$P$13:$P$861,0)+COUNTIF($P$13:P340,P340)-1+MAX(N:N),"")</f>
        <v/>
      </c>
      <c r="R340" s="74" t="str">
        <f>IF(AND(C340="Abierto",D340="Media"),A340,"")</f>
        <v/>
      </c>
      <c r="S340" s="74" t="str">
        <f ca="1">IF(AND(C340="Abierto",D340="Media"),TODAY()-E340,"")</f>
        <v/>
      </c>
      <c r="T340" s="74" t="str">
        <f>IF(AND(C340="Abierto",D340="Media"),RANK(S340,$S$13:$S$861,0)+COUNTIF($S$13:S340,S340)-1+MAX(N:N,Q:Q),"")</f>
        <v/>
      </c>
      <c r="U340" s="74" t="str">
        <f>IF(AND(C340="Abierto",D340="Baja"),A340,"")</f>
        <v/>
      </c>
      <c r="V340" s="74" t="str">
        <f ca="1">IF(AND(C340="Abierto",D340="Baja"),TODAY()-E340,"")</f>
        <v/>
      </c>
      <c r="W340" s="74" t="str">
        <f>IF(AND(C340="Abierto",D340="Baja"),RANK(V340,$V$13:$V$861,0)+COUNTIF($V$13:V340,V340)-1+MAX(N:N,Q:Q,T:T),"")</f>
        <v/>
      </c>
      <c r="X340" s="139" t="str">
        <f>IF(OR(C340="Resuelto",C340=""),"",SUM(N340,Q340,T340,W340))</f>
        <v/>
      </c>
      <c r="Y340" s="139" t="str">
        <f>IF(OR(C340="Resuelto",C340=""),"",SUM(M340,P340,S340,V340))</f>
        <v/>
      </c>
      <c r="Z340" s="139" t="str">
        <f>IF(OR(C340="Resuelto",C340=""),"",SUM(L340,O340,R340,U340))</f>
        <v/>
      </c>
      <c r="AA340" s="28">
        <v>475</v>
      </c>
      <c r="AB340" s="28" t="str">
        <f t="shared" si="8"/>
        <v/>
      </c>
      <c r="AC340" s="75" t="str">
        <f t="shared" si="9"/>
        <v/>
      </c>
      <c r="AH340" s="78" t="str">
        <f>IF(AI340="","",MAX($AH$5:AH339)+1)</f>
        <v/>
      </c>
      <c r="AI340" s="53" t="str">
        <f>IF(G339="","",IF(COUNTIF($AI$11:AI339,G339)=0,G339,""))</f>
        <v/>
      </c>
      <c r="AJ340" s="53" t="str">
        <f t="shared" si="10"/>
        <v/>
      </c>
      <c r="AK340" s="135"/>
    </row>
    <row r="341" spans="1:37" x14ac:dyDescent="0.25">
      <c r="A341" s="136"/>
      <c r="B341" s="136"/>
      <c r="C341" s="136"/>
      <c r="D341" s="136"/>
      <c r="E341" s="137"/>
      <c r="F341" s="137"/>
      <c r="G341" s="136"/>
      <c r="H341" s="137"/>
      <c r="I341" s="140" t="str">
        <f t="shared" si="11"/>
        <v/>
      </c>
      <c r="J341" s="140"/>
      <c r="K341" s="140"/>
      <c r="L341" s="74" t="str">
        <f>IF(AND(C341="Abierto",D341="Urgente"),A341,"")</f>
        <v/>
      </c>
      <c r="M341" s="74" t="str">
        <f ca="1">IF(AND(C341="Abierto",D341="Urgente"),TODAY()-E341,"")</f>
        <v/>
      </c>
      <c r="N341" s="74" t="str">
        <f>IF(AND(C341="Abierto",D341="Urgente"),RANK(M341,$M$13:$M$861,0)+COUNTIF($M$13:M341,M341)-1,"")</f>
        <v/>
      </c>
      <c r="O341" s="74" t="str">
        <f>IF(AND(C341="Abierto",D341="Alta"),A341,"")</f>
        <v/>
      </c>
      <c r="P341" s="74" t="str">
        <f ca="1">IF(AND(C341="Abierto",D341="Alta"),TODAY()-E341,"")</f>
        <v/>
      </c>
      <c r="Q341" s="74" t="str">
        <f>IF(AND(C341="Abierto",D341="Alta"),RANK(P341,$P$13:$P$861,0)+COUNTIF($P$13:P341,P341)-1+MAX(N:N),"")</f>
        <v/>
      </c>
      <c r="R341" s="74" t="str">
        <f>IF(AND(C341="Abierto",D341="Media"),A341,"")</f>
        <v/>
      </c>
      <c r="S341" s="74" t="str">
        <f ca="1">IF(AND(C341="Abierto",D341="Media"),TODAY()-E341,"")</f>
        <v/>
      </c>
      <c r="T341" s="74" t="str">
        <f>IF(AND(C341="Abierto",D341="Media"),RANK(S341,$S$13:$S$861,0)+COUNTIF($S$13:S341,S341)-1+MAX(N:N,Q:Q),"")</f>
        <v/>
      </c>
      <c r="U341" s="74" t="str">
        <f>IF(AND(C341="Abierto",D341="Baja"),A341,"")</f>
        <v/>
      </c>
      <c r="V341" s="74" t="str">
        <f ca="1">IF(AND(C341="Abierto",D341="Baja"),TODAY()-E341,"")</f>
        <v/>
      </c>
      <c r="W341" s="74" t="str">
        <f>IF(AND(C341="Abierto",D341="Baja"),RANK(V341,$V$13:$V$861,0)+COUNTIF($V$13:V341,V341)-1+MAX(N:N,Q:Q,T:T),"")</f>
        <v/>
      </c>
      <c r="X341" s="139" t="str">
        <f>IF(OR(C341="Resuelto",C341=""),"",SUM(N341,Q341,T341,W341))</f>
        <v/>
      </c>
      <c r="Y341" s="139" t="str">
        <f>IF(OR(C341="Resuelto",C341=""),"",SUM(M341,P341,S341,V341))</f>
        <v/>
      </c>
      <c r="Z341" s="139" t="str">
        <f>IF(OR(C341="Resuelto",C341=""),"",SUM(L341,O341,R341,U341))</f>
        <v/>
      </c>
      <c r="AA341" s="28">
        <v>476</v>
      </c>
      <c r="AB341" s="28" t="str">
        <f t="shared" si="8"/>
        <v/>
      </c>
      <c r="AC341" s="75" t="str">
        <f t="shared" si="9"/>
        <v/>
      </c>
      <c r="AH341" s="78" t="str">
        <f>IF(AI341="","",MAX($AH$5:AH340)+1)</f>
        <v/>
      </c>
      <c r="AI341" s="53" t="str">
        <f>IF(G340="","",IF(COUNTIF($AI$11:AI340,G340)=0,G340,""))</f>
        <v/>
      </c>
      <c r="AJ341" s="53" t="str">
        <f t="shared" si="10"/>
        <v/>
      </c>
      <c r="AK341" s="135"/>
    </row>
    <row r="342" spans="1:37" x14ac:dyDescent="0.25">
      <c r="A342" s="136"/>
      <c r="B342" s="136"/>
      <c r="C342" s="136"/>
      <c r="D342" s="136"/>
      <c r="E342" s="137"/>
      <c r="F342" s="137"/>
      <c r="G342" s="136"/>
      <c r="H342" s="137"/>
      <c r="I342" s="140" t="str">
        <f t="shared" si="11"/>
        <v/>
      </c>
      <c r="J342" s="140"/>
      <c r="K342" s="140"/>
      <c r="L342" s="74" t="str">
        <f>IF(AND(C342="Abierto",D342="Urgente"),A342,"")</f>
        <v/>
      </c>
      <c r="M342" s="74" t="str">
        <f ca="1">IF(AND(C342="Abierto",D342="Urgente"),TODAY()-E342,"")</f>
        <v/>
      </c>
      <c r="N342" s="74" t="str">
        <f>IF(AND(C342="Abierto",D342="Urgente"),RANK(M342,$M$13:$M$861,0)+COUNTIF($M$13:M342,M342)-1,"")</f>
        <v/>
      </c>
      <c r="O342" s="74" t="str">
        <f>IF(AND(C342="Abierto",D342="Alta"),A342,"")</f>
        <v/>
      </c>
      <c r="P342" s="74" t="str">
        <f ca="1">IF(AND(C342="Abierto",D342="Alta"),TODAY()-E342,"")</f>
        <v/>
      </c>
      <c r="Q342" s="74" t="str">
        <f>IF(AND(C342="Abierto",D342="Alta"),RANK(P342,$P$13:$P$861,0)+COUNTIF($P$13:P342,P342)-1+MAX(N:N),"")</f>
        <v/>
      </c>
      <c r="R342" s="74" t="str">
        <f>IF(AND(C342="Abierto",D342="Media"),A342,"")</f>
        <v/>
      </c>
      <c r="S342" s="74" t="str">
        <f ca="1">IF(AND(C342="Abierto",D342="Media"),TODAY()-E342,"")</f>
        <v/>
      </c>
      <c r="T342" s="74" t="str">
        <f>IF(AND(C342="Abierto",D342="Media"),RANK(S342,$S$13:$S$861,0)+COUNTIF($S$13:S342,S342)-1+MAX(N:N,Q:Q),"")</f>
        <v/>
      </c>
      <c r="U342" s="74" t="str">
        <f>IF(AND(C342="Abierto",D342="Baja"),A342,"")</f>
        <v/>
      </c>
      <c r="V342" s="74" t="str">
        <f ca="1">IF(AND(C342="Abierto",D342="Baja"),TODAY()-E342,"")</f>
        <v/>
      </c>
      <c r="W342" s="74" t="str">
        <f>IF(AND(C342="Abierto",D342="Baja"),RANK(V342,$V$13:$V$861,0)+COUNTIF($V$13:V342,V342)-1+MAX(N:N,Q:Q,T:T),"")</f>
        <v/>
      </c>
      <c r="X342" s="139" t="str">
        <f>IF(OR(C342="Resuelto",C342=""),"",SUM(N342,Q342,T342,W342))</f>
        <v/>
      </c>
      <c r="Y342" s="139" t="str">
        <f>IF(OR(C342="Resuelto",C342=""),"",SUM(M342,P342,S342,V342))</f>
        <v/>
      </c>
      <c r="Z342" s="139" t="str">
        <f>IF(OR(C342="Resuelto",C342=""),"",SUM(L342,O342,R342,U342))</f>
        <v/>
      </c>
      <c r="AA342" s="28">
        <v>477</v>
      </c>
      <c r="AB342" s="28" t="str">
        <f t="shared" si="8"/>
        <v/>
      </c>
      <c r="AC342" s="75" t="str">
        <f t="shared" si="9"/>
        <v/>
      </c>
      <c r="AH342" s="78" t="str">
        <f>IF(AI342="","",MAX($AH$5:AH341)+1)</f>
        <v/>
      </c>
      <c r="AI342" s="53" t="str">
        <f>IF(G341="","",IF(COUNTIF($AI$11:AI341,G341)=0,G341,""))</f>
        <v/>
      </c>
      <c r="AJ342" s="53" t="str">
        <f t="shared" si="10"/>
        <v/>
      </c>
      <c r="AK342" s="135"/>
    </row>
    <row r="343" spans="1:37" x14ac:dyDescent="0.25">
      <c r="A343" s="136"/>
      <c r="B343" s="136"/>
      <c r="C343" s="136"/>
      <c r="D343" s="136"/>
      <c r="E343" s="137"/>
      <c r="F343" s="137"/>
      <c r="G343" s="136"/>
      <c r="H343" s="137"/>
      <c r="I343" s="140" t="str">
        <f t="shared" si="11"/>
        <v/>
      </c>
      <c r="J343" s="140"/>
      <c r="K343" s="140"/>
      <c r="L343" s="74" t="str">
        <f>IF(AND(C343="Abierto",D343="Urgente"),A343,"")</f>
        <v/>
      </c>
      <c r="M343" s="74" t="str">
        <f ca="1">IF(AND(C343="Abierto",D343="Urgente"),TODAY()-E343,"")</f>
        <v/>
      </c>
      <c r="N343" s="74" t="str">
        <f>IF(AND(C343="Abierto",D343="Urgente"),RANK(M343,$M$13:$M$861,0)+COUNTIF($M$13:M343,M343)-1,"")</f>
        <v/>
      </c>
      <c r="O343" s="74" t="str">
        <f>IF(AND(C343="Abierto",D343="Alta"),A343,"")</f>
        <v/>
      </c>
      <c r="P343" s="74" t="str">
        <f ca="1">IF(AND(C343="Abierto",D343="Alta"),TODAY()-E343,"")</f>
        <v/>
      </c>
      <c r="Q343" s="74" t="str">
        <f>IF(AND(C343="Abierto",D343="Alta"),RANK(P343,$P$13:$P$861,0)+COUNTIF($P$13:P343,P343)-1+MAX(N:N),"")</f>
        <v/>
      </c>
      <c r="R343" s="74" t="str">
        <f>IF(AND(C343="Abierto",D343="Media"),A343,"")</f>
        <v/>
      </c>
      <c r="S343" s="74" t="str">
        <f ca="1">IF(AND(C343="Abierto",D343="Media"),TODAY()-E343,"")</f>
        <v/>
      </c>
      <c r="T343" s="74" t="str">
        <f>IF(AND(C343="Abierto",D343="Media"),RANK(S343,$S$13:$S$861,0)+COUNTIF($S$13:S343,S343)-1+MAX(N:N,Q:Q),"")</f>
        <v/>
      </c>
      <c r="U343" s="74" t="str">
        <f>IF(AND(C343="Abierto",D343="Baja"),A343,"")</f>
        <v/>
      </c>
      <c r="V343" s="74" t="str">
        <f ca="1">IF(AND(C343="Abierto",D343="Baja"),TODAY()-E343,"")</f>
        <v/>
      </c>
      <c r="W343" s="74" t="str">
        <f>IF(AND(C343="Abierto",D343="Baja"),RANK(V343,$V$13:$V$861,0)+COUNTIF($V$13:V343,V343)-1+MAX(N:N,Q:Q,T:T),"")</f>
        <v/>
      </c>
      <c r="X343" s="139" t="str">
        <f>IF(OR(C343="Resuelto",C343=""),"",SUM(N343,Q343,T343,W343))</f>
        <v/>
      </c>
      <c r="Y343" s="139" t="str">
        <f>IF(OR(C343="Resuelto",C343=""),"",SUM(M343,P343,S343,V343))</f>
        <v/>
      </c>
      <c r="Z343" s="139" t="str">
        <f>IF(OR(C343="Resuelto",C343=""),"",SUM(L343,O343,R343,U343))</f>
        <v/>
      </c>
      <c r="AA343" s="28">
        <v>478</v>
      </c>
      <c r="AB343" s="28" t="str">
        <f t="shared" si="8"/>
        <v/>
      </c>
      <c r="AC343" s="75" t="str">
        <f t="shared" si="9"/>
        <v/>
      </c>
      <c r="AH343" s="78" t="str">
        <f>IF(AI343="","",MAX($AH$5:AH342)+1)</f>
        <v/>
      </c>
      <c r="AI343" s="53" t="str">
        <f>IF(G342="","",IF(COUNTIF($AI$11:AI342,G342)=0,G342,""))</f>
        <v/>
      </c>
      <c r="AJ343" s="53" t="str">
        <f t="shared" si="10"/>
        <v/>
      </c>
      <c r="AK343" s="135"/>
    </row>
    <row r="344" spans="1:37" x14ac:dyDescent="0.25">
      <c r="A344" s="136"/>
      <c r="B344" s="136"/>
      <c r="C344" s="136"/>
      <c r="D344" s="136"/>
      <c r="E344" s="137"/>
      <c r="F344" s="137"/>
      <c r="G344" s="136"/>
      <c r="H344" s="137"/>
      <c r="I344" s="140" t="str">
        <f t="shared" si="11"/>
        <v/>
      </c>
      <c r="J344" s="140"/>
      <c r="K344" s="140"/>
      <c r="L344" s="74" t="str">
        <f>IF(AND(C344="Abierto",D344="Urgente"),A344,"")</f>
        <v/>
      </c>
      <c r="M344" s="74" t="str">
        <f ca="1">IF(AND(C344="Abierto",D344="Urgente"),TODAY()-E344,"")</f>
        <v/>
      </c>
      <c r="N344" s="74" t="str">
        <f>IF(AND(C344="Abierto",D344="Urgente"),RANK(M344,$M$13:$M$861,0)+COUNTIF($M$13:M344,M344)-1,"")</f>
        <v/>
      </c>
      <c r="O344" s="74" t="str">
        <f>IF(AND(C344="Abierto",D344="Alta"),A344,"")</f>
        <v/>
      </c>
      <c r="P344" s="74" t="str">
        <f ca="1">IF(AND(C344="Abierto",D344="Alta"),TODAY()-E344,"")</f>
        <v/>
      </c>
      <c r="Q344" s="74" t="str">
        <f>IF(AND(C344="Abierto",D344="Alta"),RANK(P344,$P$13:$P$861,0)+COUNTIF($P$13:P344,P344)-1+MAX(N:N),"")</f>
        <v/>
      </c>
      <c r="R344" s="74" t="str">
        <f>IF(AND(C344="Abierto",D344="Media"),A344,"")</f>
        <v/>
      </c>
      <c r="S344" s="74" t="str">
        <f ca="1">IF(AND(C344="Abierto",D344="Media"),TODAY()-E344,"")</f>
        <v/>
      </c>
      <c r="T344" s="74" t="str">
        <f>IF(AND(C344="Abierto",D344="Media"),RANK(S344,$S$13:$S$861,0)+COUNTIF($S$13:S344,S344)-1+MAX(N:N,Q:Q),"")</f>
        <v/>
      </c>
      <c r="U344" s="74" t="str">
        <f>IF(AND(C344="Abierto",D344="Baja"),A344,"")</f>
        <v/>
      </c>
      <c r="V344" s="74" t="str">
        <f ca="1">IF(AND(C344="Abierto",D344="Baja"),TODAY()-E344,"")</f>
        <v/>
      </c>
      <c r="W344" s="74" t="str">
        <f>IF(AND(C344="Abierto",D344="Baja"),RANK(V344,$V$13:$V$861,0)+COUNTIF($V$13:V344,V344)-1+MAX(N:N,Q:Q,T:T),"")</f>
        <v/>
      </c>
      <c r="X344" s="139" t="str">
        <f>IF(OR(C344="Resuelto",C344=""),"",SUM(N344,Q344,T344,W344))</f>
        <v/>
      </c>
      <c r="Y344" s="139" t="str">
        <f>IF(OR(C344="Resuelto",C344=""),"",SUM(M344,P344,S344,V344))</f>
        <v/>
      </c>
      <c r="Z344" s="139" t="str">
        <f>IF(OR(C344="Resuelto",C344=""),"",SUM(L344,O344,R344,U344))</f>
        <v/>
      </c>
      <c r="AA344" s="28">
        <v>479</v>
      </c>
      <c r="AB344" s="28" t="str">
        <f t="shared" si="8"/>
        <v/>
      </c>
      <c r="AC344" s="75" t="str">
        <f t="shared" si="9"/>
        <v/>
      </c>
      <c r="AH344" s="78" t="str">
        <f>IF(AI344="","",MAX($AH$5:AH343)+1)</f>
        <v/>
      </c>
      <c r="AI344" s="53" t="str">
        <f>IF(G343="","",IF(COUNTIF($AI$11:AI343,G343)=0,G343,""))</f>
        <v/>
      </c>
      <c r="AJ344" s="53" t="str">
        <f t="shared" si="10"/>
        <v/>
      </c>
      <c r="AK344" s="135"/>
    </row>
    <row r="345" spans="1:37" x14ac:dyDescent="0.25">
      <c r="A345" s="136"/>
      <c r="B345" s="136"/>
      <c r="C345" s="136"/>
      <c r="D345" s="136"/>
      <c r="E345" s="137"/>
      <c r="F345" s="137"/>
      <c r="G345" s="136"/>
      <c r="H345" s="137"/>
      <c r="I345" s="140" t="str">
        <f t="shared" si="11"/>
        <v/>
      </c>
      <c r="J345" s="140"/>
      <c r="K345" s="140"/>
      <c r="L345" s="74" t="str">
        <f>IF(AND(C345="Abierto",D345="Urgente"),A345,"")</f>
        <v/>
      </c>
      <c r="M345" s="74" t="str">
        <f ca="1">IF(AND(C345="Abierto",D345="Urgente"),TODAY()-E345,"")</f>
        <v/>
      </c>
      <c r="N345" s="74" t="str">
        <f>IF(AND(C345="Abierto",D345="Urgente"),RANK(M345,$M$13:$M$861,0)+COUNTIF($M$13:M345,M345)-1,"")</f>
        <v/>
      </c>
      <c r="O345" s="74" t="str">
        <f>IF(AND(C345="Abierto",D345="Alta"),A345,"")</f>
        <v/>
      </c>
      <c r="P345" s="74" t="str">
        <f ca="1">IF(AND(C345="Abierto",D345="Alta"),TODAY()-E345,"")</f>
        <v/>
      </c>
      <c r="Q345" s="74" t="str">
        <f>IF(AND(C345="Abierto",D345="Alta"),RANK(P345,$P$13:$P$861,0)+COUNTIF($P$13:P345,P345)-1+MAX(N:N),"")</f>
        <v/>
      </c>
      <c r="R345" s="74" t="str">
        <f>IF(AND(C345="Abierto",D345="Media"),A345,"")</f>
        <v/>
      </c>
      <c r="S345" s="74" t="str">
        <f ca="1">IF(AND(C345="Abierto",D345="Media"),TODAY()-E345,"")</f>
        <v/>
      </c>
      <c r="T345" s="74" t="str">
        <f>IF(AND(C345="Abierto",D345="Media"),RANK(S345,$S$13:$S$861,0)+COUNTIF($S$13:S345,S345)-1+MAX(N:N,Q:Q),"")</f>
        <v/>
      </c>
      <c r="U345" s="74" t="str">
        <f>IF(AND(C345="Abierto",D345="Baja"),A345,"")</f>
        <v/>
      </c>
      <c r="V345" s="74" t="str">
        <f ca="1">IF(AND(C345="Abierto",D345="Baja"),TODAY()-E345,"")</f>
        <v/>
      </c>
      <c r="W345" s="74" t="str">
        <f>IF(AND(C345="Abierto",D345="Baja"),RANK(V345,$V$13:$V$861,0)+COUNTIF($V$13:V345,V345)-1+MAX(N:N,Q:Q,T:T),"")</f>
        <v/>
      </c>
      <c r="X345" s="139" t="str">
        <f>IF(OR(C345="Resuelto",C345=""),"",SUM(N345,Q345,T345,W345))</f>
        <v/>
      </c>
      <c r="Y345" s="139" t="str">
        <f>IF(OR(C345="Resuelto",C345=""),"",SUM(M345,P345,S345,V345))</f>
        <v/>
      </c>
      <c r="Z345" s="139" t="str">
        <f>IF(OR(C345="Resuelto",C345=""),"",SUM(L345,O345,R345,U345))</f>
        <v/>
      </c>
      <c r="AA345" s="28">
        <v>480</v>
      </c>
      <c r="AB345" s="28" t="str">
        <f t="shared" si="8"/>
        <v/>
      </c>
      <c r="AC345" s="75" t="str">
        <f t="shared" si="9"/>
        <v/>
      </c>
      <c r="AH345" s="78" t="str">
        <f>IF(AI345="","",MAX($AH$5:AH344)+1)</f>
        <v/>
      </c>
      <c r="AI345" s="53" t="str">
        <f>IF(G344="","",IF(COUNTIF($AI$11:AI344,G344)=0,G344,""))</f>
        <v/>
      </c>
      <c r="AJ345" s="53" t="str">
        <f t="shared" si="10"/>
        <v/>
      </c>
      <c r="AK345" s="135"/>
    </row>
    <row r="346" spans="1:37" x14ac:dyDescent="0.25">
      <c r="A346" s="136"/>
      <c r="B346" s="136"/>
      <c r="C346" s="136"/>
      <c r="D346" s="136"/>
      <c r="E346" s="137"/>
      <c r="F346" s="137"/>
      <c r="G346" s="136"/>
      <c r="H346" s="137"/>
      <c r="I346" s="140" t="str">
        <f t="shared" si="11"/>
        <v/>
      </c>
      <c r="J346" s="140"/>
      <c r="K346" s="140"/>
      <c r="L346" s="74" t="str">
        <f>IF(AND(C346="Abierto",D346="Urgente"),A346,"")</f>
        <v/>
      </c>
      <c r="M346" s="74" t="str">
        <f ca="1">IF(AND(C346="Abierto",D346="Urgente"),TODAY()-E346,"")</f>
        <v/>
      </c>
      <c r="N346" s="74" t="str">
        <f>IF(AND(C346="Abierto",D346="Urgente"),RANK(M346,$M$13:$M$861,0)+COUNTIF($M$13:M346,M346)-1,"")</f>
        <v/>
      </c>
      <c r="O346" s="74" t="str">
        <f>IF(AND(C346="Abierto",D346="Alta"),A346,"")</f>
        <v/>
      </c>
      <c r="P346" s="74" t="str">
        <f ca="1">IF(AND(C346="Abierto",D346="Alta"),TODAY()-E346,"")</f>
        <v/>
      </c>
      <c r="Q346" s="74" t="str">
        <f>IF(AND(C346="Abierto",D346="Alta"),RANK(P346,$P$13:$P$861,0)+COUNTIF($P$13:P346,P346)-1+MAX(N:N),"")</f>
        <v/>
      </c>
      <c r="R346" s="74" t="str">
        <f>IF(AND(C346="Abierto",D346="Media"),A346,"")</f>
        <v/>
      </c>
      <c r="S346" s="74" t="str">
        <f ca="1">IF(AND(C346="Abierto",D346="Media"),TODAY()-E346,"")</f>
        <v/>
      </c>
      <c r="T346" s="74" t="str">
        <f>IF(AND(C346="Abierto",D346="Media"),RANK(S346,$S$13:$S$861,0)+COUNTIF($S$13:S346,S346)-1+MAX(N:N,Q:Q),"")</f>
        <v/>
      </c>
      <c r="U346" s="74" t="str">
        <f>IF(AND(C346="Abierto",D346="Baja"),A346,"")</f>
        <v/>
      </c>
      <c r="V346" s="74" t="str">
        <f ca="1">IF(AND(C346="Abierto",D346="Baja"),TODAY()-E346,"")</f>
        <v/>
      </c>
      <c r="W346" s="74" t="str">
        <f>IF(AND(C346="Abierto",D346="Baja"),RANK(V346,$V$13:$V$861,0)+COUNTIF($V$13:V346,V346)-1+MAX(N:N,Q:Q,T:T),"")</f>
        <v/>
      </c>
      <c r="X346" s="139" t="str">
        <f>IF(OR(C346="Resuelto",C346=""),"",SUM(N346,Q346,T346,W346))</f>
        <v/>
      </c>
      <c r="Y346" s="139" t="str">
        <f>IF(OR(C346="Resuelto",C346=""),"",SUM(M346,P346,S346,V346))</f>
        <v/>
      </c>
      <c r="Z346" s="139" t="str">
        <f>IF(OR(C346="Resuelto",C346=""),"",SUM(L346,O346,R346,U346))</f>
        <v/>
      </c>
      <c r="AA346" s="28">
        <v>481</v>
      </c>
      <c r="AB346" s="28" t="str">
        <f t="shared" si="8"/>
        <v/>
      </c>
      <c r="AC346" s="75" t="str">
        <f t="shared" si="9"/>
        <v/>
      </c>
      <c r="AH346" s="78" t="str">
        <f>IF(AI346="","",MAX($AH$5:AH345)+1)</f>
        <v/>
      </c>
      <c r="AI346" s="53" t="str">
        <f>IF(G345="","",IF(COUNTIF($AI$11:AI345,G345)=0,G345,""))</f>
        <v/>
      </c>
      <c r="AJ346" s="53" t="str">
        <f t="shared" si="10"/>
        <v/>
      </c>
      <c r="AK346" s="135"/>
    </row>
    <row r="347" spans="1:37" x14ac:dyDescent="0.25">
      <c r="A347" s="136"/>
      <c r="B347" s="136"/>
      <c r="C347" s="136"/>
      <c r="D347" s="136"/>
      <c r="E347" s="137"/>
      <c r="F347" s="137"/>
      <c r="G347" s="136"/>
      <c r="H347" s="137"/>
      <c r="I347" s="140" t="str">
        <f t="shared" si="11"/>
        <v/>
      </c>
      <c r="J347" s="140"/>
      <c r="K347" s="140"/>
      <c r="L347" s="74" t="str">
        <f>IF(AND(C347="Abierto",D347="Urgente"),A347,"")</f>
        <v/>
      </c>
      <c r="M347" s="74" t="str">
        <f ca="1">IF(AND(C347="Abierto",D347="Urgente"),TODAY()-E347,"")</f>
        <v/>
      </c>
      <c r="N347" s="74" t="str">
        <f>IF(AND(C347="Abierto",D347="Urgente"),RANK(M347,$M$13:$M$861,0)+COUNTIF($M$13:M347,M347)-1,"")</f>
        <v/>
      </c>
      <c r="O347" s="74" t="str">
        <f>IF(AND(C347="Abierto",D347="Alta"),A347,"")</f>
        <v/>
      </c>
      <c r="P347" s="74" t="str">
        <f ca="1">IF(AND(C347="Abierto",D347="Alta"),TODAY()-E347,"")</f>
        <v/>
      </c>
      <c r="Q347" s="74" t="str">
        <f>IF(AND(C347="Abierto",D347="Alta"),RANK(P347,$P$13:$P$861,0)+COUNTIF($P$13:P347,P347)-1+MAX(N:N),"")</f>
        <v/>
      </c>
      <c r="R347" s="74" t="str">
        <f>IF(AND(C347="Abierto",D347="Media"),A347,"")</f>
        <v/>
      </c>
      <c r="S347" s="74" t="str">
        <f ca="1">IF(AND(C347="Abierto",D347="Media"),TODAY()-E347,"")</f>
        <v/>
      </c>
      <c r="T347" s="74" t="str">
        <f>IF(AND(C347="Abierto",D347="Media"),RANK(S347,$S$13:$S$861,0)+COUNTIF($S$13:S347,S347)-1+MAX(N:N,Q:Q),"")</f>
        <v/>
      </c>
      <c r="U347" s="74" t="str">
        <f>IF(AND(C347="Abierto",D347="Baja"),A347,"")</f>
        <v/>
      </c>
      <c r="V347" s="74" t="str">
        <f ca="1">IF(AND(C347="Abierto",D347="Baja"),TODAY()-E347,"")</f>
        <v/>
      </c>
      <c r="W347" s="74" t="str">
        <f>IF(AND(C347="Abierto",D347="Baja"),RANK(V347,$V$13:$V$861,0)+COUNTIF($V$13:V347,V347)-1+MAX(N:N,Q:Q,T:T),"")</f>
        <v/>
      </c>
      <c r="X347" s="139" t="str">
        <f>IF(OR(C347="Resuelto",C347=""),"",SUM(N347,Q347,T347,W347))</f>
        <v/>
      </c>
      <c r="Y347" s="139" t="str">
        <f>IF(OR(C347="Resuelto",C347=""),"",SUM(M347,P347,S347,V347))</f>
        <v/>
      </c>
      <c r="Z347" s="139" t="str">
        <f>IF(OR(C347="Resuelto",C347=""),"",SUM(L347,O347,R347,U347))</f>
        <v/>
      </c>
      <c r="AA347" s="28">
        <v>482</v>
      </c>
      <c r="AB347" s="28" t="str">
        <f t="shared" si="8"/>
        <v/>
      </c>
      <c r="AC347" s="75" t="str">
        <f t="shared" si="9"/>
        <v/>
      </c>
      <c r="AH347" s="78" t="str">
        <f>IF(AI347="","",MAX($AH$5:AH346)+1)</f>
        <v/>
      </c>
      <c r="AI347" s="53" t="str">
        <f>IF(G346="","",IF(COUNTIF($AI$11:AI346,G346)=0,G346,""))</f>
        <v/>
      </c>
      <c r="AJ347" s="53" t="str">
        <f t="shared" si="10"/>
        <v/>
      </c>
      <c r="AK347" s="135"/>
    </row>
    <row r="348" spans="1:37" x14ac:dyDescent="0.25">
      <c r="A348" s="136"/>
      <c r="B348" s="136"/>
      <c r="C348" s="136"/>
      <c r="D348" s="136"/>
      <c r="E348" s="137"/>
      <c r="F348" s="137"/>
      <c r="G348" s="136"/>
      <c r="H348" s="137"/>
      <c r="I348" s="140" t="str">
        <f t="shared" si="11"/>
        <v/>
      </c>
      <c r="J348" s="140"/>
      <c r="K348" s="140"/>
      <c r="L348" s="74" t="str">
        <f>IF(AND(C348="Abierto",D348="Urgente"),A348,"")</f>
        <v/>
      </c>
      <c r="M348" s="74" t="str">
        <f ca="1">IF(AND(C348="Abierto",D348="Urgente"),TODAY()-E348,"")</f>
        <v/>
      </c>
      <c r="N348" s="74" t="str">
        <f>IF(AND(C348="Abierto",D348="Urgente"),RANK(M348,$M$13:$M$861,0)+COUNTIF($M$13:M348,M348)-1,"")</f>
        <v/>
      </c>
      <c r="O348" s="74" t="str">
        <f>IF(AND(C348="Abierto",D348="Alta"),A348,"")</f>
        <v/>
      </c>
      <c r="P348" s="74" t="str">
        <f ca="1">IF(AND(C348="Abierto",D348="Alta"),TODAY()-E348,"")</f>
        <v/>
      </c>
      <c r="Q348" s="74" t="str">
        <f>IF(AND(C348="Abierto",D348="Alta"),RANK(P348,$P$13:$P$861,0)+COUNTIF($P$13:P348,P348)-1+MAX(N:N),"")</f>
        <v/>
      </c>
      <c r="R348" s="74" t="str">
        <f>IF(AND(C348="Abierto",D348="Media"),A348,"")</f>
        <v/>
      </c>
      <c r="S348" s="74" t="str">
        <f ca="1">IF(AND(C348="Abierto",D348="Media"),TODAY()-E348,"")</f>
        <v/>
      </c>
      <c r="T348" s="74" t="str">
        <f>IF(AND(C348="Abierto",D348="Media"),RANK(S348,$S$13:$S$861,0)+COUNTIF($S$13:S348,S348)-1+MAX(N:N,Q:Q),"")</f>
        <v/>
      </c>
      <c r="U348" s="74" t="str">
        <f>IF(AND(C348="Abierto",D348="Baja"),A348,"")</f>
        <v/>
      </c>
      <c r="V348" s="74" t="str">
        <f ca="1">IF(AND(C348="Abierto",D348="Baja"),TODAY()-E348,"")</f>
        <v/>
      </c>
      <c r="W348" s="74" t="str">
        <f>IF(AND(C348="Abierto",D348="Baja"),RANK(V348,$V$13:$V$861,0)+COUNTIF($V$13:V348,V348)-1+MAX(N:N,Q:Q,T:T),"")</f>
        <v/>
      </c>
      <c r="X348" s="139" t="str">
        <f>IF(OR(C348="Resuelto",C348=""),"",SUM(N348,Q348,T348,W348))</f>
        <v/>
      </c>
      <c r="Y348" s="139" t="str">
        <f>IF(OR(C348="Resuelto",C348=""),"",SUM(M348,P348,S348,V348))</f>
        <v/>
      </c>
      <c r="Z348" s="139" t="str">
        <f>IF(OR(C348="Resuelto",C348=""),"",SUM(L348,O348,R348,U348))</f>
        <v/>
      </c>
      <c r="AA348" s="28">
        <v>483</v>
      </c>
      <c r="AB348" s="28" t="str">
        <f t="shared" si="8"/>
        <v/>
      </c>
      <c r="AC348" s="75" t="str">
        <f t="shared" si="9"/>
        <v/>
      </c>
      <c r="AH348" s="78" t="str">
        <f>IF(AI348="","",MAX($AH$5:AH347)+1)</f>
        <v/>
      </c>
      <c r="AI348" s="53" t="str">
        <f>IF(G347="","",IF(COUNTIF($AI$11:AI347,G347)=0,G347,""))</f>
        <v/>
      </c>
      <c r="AJ348" s="53" t="str">
        <f t="shared" si="10"/>
        <v/>
      </c>
      <c r="AK348" s="135"/>
    </row>
    <row r="349" spans="1:37" x14ac:dyDescent="0.25">
      <c r="A349" s="136"/>
      <c r="B349" s="136"/>
      <c r="C349" s="136"/>
      <c r="D349" s="136"/>
      <c r="E349" s="137"/>
      <c r="F349" s="137"/>
      <c r="G349" s="136"/>
      <c r="H349" s="137"/>
      <c r="I349" s="140" t="str">
        <f t="shared" si="11"/>
        <v/>
      </c>
      <c r="J349" s="140"/>
      <c r="K349" s="140"/>
      <c r="L349" s="74" t="str">
        <f>IF(AND(C349="Abierto",D349="Urgente"),A349,"")</f>
        <v/>
      </c>
      <c r="M349" s="74" t="str">
        <f ca="1">IF(AND(C349="Abierto",D349="Urgente"),TODAY()-E349,"")</f>
        <v/>
      </c>
      <c r="N349" s="74" t="str">
        <f>IF(AND(C349="Abierto",D349="Urgente"),RANK(M349,$M$13:$M$861,0)+COUNTIF($M$13:M349,M349)-1,"")</f>
        <v/>
      </c>
      <c r="O349" s="74" t="str">
        <f>IF(AND(C349="Abierto",D349="Alta"),A349,"")</f>
        <v/>
      </c>
      <c r="P349" s="74" t="str">
        <f ca="1">IF(AND(C349="Abierto",D349="Alta"),TODAY()-E349,"")</f>
        <v/>
      </c>
      <c r="Q349" s="74" t="str">
        <f>IF(AND(C349="Abierto",D349="Alta"),RANK(P349,$P$13:$P$861,0)+COUNTIF($P$13:P349,P349)-1+MAX(N:N),"")</f>
        <v/>
      </c>
      <c r="R349" s="74" t="str">
        <f>IF(AND(C349="Abierto",D349="Media"),A349,"")</f>
        <v/>
      </c>
      <c r="S349" s="74" t="str">
        <f ca="1">IF(AND(C349="Abierto",D349="Media"),TODAY()-E349,"")</f>
        <v/>
      </c>
      <c r="T349" s="74" t="str">
        <f>IF(AND(C349="Abierto",D349="Media"),RANK(S349,$S$13:$S$861,0)+COUNTIF($S$13:S349,S349)-1+MAX(N:N,Q:Q),"")</f>
        <v/>
      </c>
      <c r="U349" s="74" t="str">
        <f>IF(AND(C349="Abierto",D349="Baja"),A349,"")</f>
        <v/>
      </c>
      <c r="V349" s="74" t="str">
        <f ca="1">IF(AND(C349="Abierto",D349="Baja"),TODAY()-E349,"")</f>
        <v/>
      </c>
      <c r="W349" s="74" t="str">
        <f>IF(AND(C349="Abierto",D349="Baja"),RANK(V349,$V$13:$V$861,0)+COUNTIF($V$13:V349,V349)-1+MAX(N:N,Q:Q,T:T),"")</f>
        <v/>
      </c>
      <c r="X349" s="139" t="str">
        <f>IF(OR(C349="Resuelto",C349=""),"",SUM(N349,Q349,T349,W349))</f>
        <v/>
      </c>
      <c r="Y349" s="139" t="str">
        <f>IF(OR(C349="Resuelto",C349=""),"",SUM(M349,P349,S349,V349))</f>
        <v/>
      </c>
      <c r="Z349" s="139" t="str">
        <f>IF(OR(C349="Resuelto",C349=""),"",SUM(L349,O349,R349,U349))</f>
        <v/>
      </c>
      <c r="AA349" s="28">
        <v>484</v>
      </c>
      <c r="AB349" s="28" t="str">
        <f t="shared" si="8"/>
        <v/>
      </c>
      <c r="AC349" s="75" t="str">
        <f t="shared" si="9"/>
        <v/>
      </c>
      <c r="AH349" s="78" t="str">
        <f>IF(AI349="","",MAX($AH$5:AH348)+1)</f>
        <v/>
      </c>
      <c r="AI349" s="53" t="str">
        <f>IF(G348="","",IF(COUNTIF($AI$11:AI348,G348)=0,G348,""))</f>
        <v/>
      </c>
      <c r="AJ349" s="53" t="str">
        <f t="shared" si="10"/>
        <v/>
      </c>
      <c r="AK349" s="135"/>
    </row>
    <row r="350" spans="1:37" x14ac:dyDescent="0.25">
      <c r="A350" s="136"/>
      <c r="B350" s="136"/>
      <c r="C350" s="136"/>
      <c r="D350" s="136"/>
      <c r="E350" s="137"/>
      <c r="F350" s="137"/>
      <c r="G350" s="136"/>
      <c r="H350" s="137"/>
      <c r="I350" s="140" t="str">
        <f t="shared" si="11"/>
        <v/>
      </c>
      <c r="J350" s="140"/>
      <c r="K350" s="140"/>
      <c r="L350" s="74" t="str">
        <f>IF(AND(C350="Abierto",D350="Urgente"),A350,"")</f>
        <v/>
      </c>
      <c r="M350" s="74" t="str">
        <f ca="1">IF(AND(C350="Abierto",D350="Urgente"),TODAY()-E350,"")</f>
        <v/>
      </c>
      <c r="N350" s="74" t="str">
        <f>IF(AND(C350="Abierto",D350="Urgente"),RANK(M350,$M$13:$M$861,0)+COUNTIF($M$13:M350,M350)-1,"")</f>
        <v/>
      </c>
      <c r="O350" s="74" t="str">
        <f>IF(AND(C350="Abierto",D350="Alta"),A350,"")</f>
        <v/>
      </c>
      <c r="P350" s="74" t="str">
        <f ca="1">IF(AND(C350="Abierto",D350="Alta"),TODAY()-E350,"")</f>
        <v/>
      </c>
      <c r="Q350" s="74" t="str">
        <f>IF(AND(C350="Abierto",D350="Alta"),RANK(P350,$P$13:$P$861,0)+COUNTIF($P$13:P350,P350)-1+MAX(N:N),"")</f>
        <v/>
      </c>
      <c r="R350" s="74" t="str">
        <f>IF(AND(C350="Abierto",D350="Media"),A350,"")</f>
        <v/>
      </c>
      <c r="S350" s="74" t="str">
        <f ca="1">IF(AND(C350="Abierto",D350="Media"),TODAY()-E350,"")</f>
        <v/>
      </c>
      <c r="T350" s="74" t="str">
        <f>IF(AND(C350="Abierto",D350="Media"),RANK(S350,$S$13:$S$861,0)+COUNTIF($S$13:S350,S350)-1+MAX(N:N,Q:Q),"")</f>
        <v/>
      </c>
      <c r="U350" s="74" t="str">
        <f>IF(AND(C350="Abierto",D350="Baja"),A350,"")</f>
        <v/>
      </c>
      <c r="V350" s="74" t="str">
        <f ca="1">IF(AND(C350="Abierto",D350="Baja"),TODAY()-E350,"")</f>
        <v/>
      </c>
      <c r="W350" s="74" t="str">
        <f>IF(AND(C350="Abierto",D350="Baja"),RANK(V350,$V$13:$V$861,0)+COUNTIF($V$13:V350,V350)-1+MAX(N:N,Q:Q,T:T),"")</f>
        <v/>
      </c>
      <c r="X350" s="139" t="str">
        <f>IF(OR(C350="Resuelto",C350=""),"",SUM(N350,Q350,T350,W350))</f>
        <v/>
      </c>
      <c r="Y350" s="139" t="str">
        <f>IF(OR(C350="Resuelto",C350=""),"",SUM(M350,P350,S350,V350))</f>
        <v/>
      </c>
      <c r="Z350" s="139" t="str">
        <f>IF(OR(C350="Resuelto",C350=""),"",SUM(L350,O350,R350,U350))</f>
        <v/>
      </c>
      <c r="AA350" s="28">
        <v>485</v>
      </c>
      <c r="AB350" s="28" t="str">
        <f t="shared" si="8"/>
        <v/>
      </c>
      <c r="AC350" s="75" t="str">
        <f t="shared" si="9"/>
        <v/>
      </c>
      <c r="AH350" s="78" t="str">
        <f>IF(AI350="","",MAX($AH$5:AH349)+1)</f>
        <v/>
      </c>
      <c r="AI350" s="53" t="str">
        <f>IF(G349="","",IF(COUNTIF($AI$11:AI349,G349)=0,G349,""))</f>
        <v/>
      </c>
      <c r="AJ350" s="53" t="str">
        <f t="shared" si="10"/>
        <v/>
      </c>
      <c r="AK350" s="135"/>
    </row>
    <row r="351" spans="1:37" x14ac:dyDescent="0.25">
      <c r="A351" s="136"/>
      <c r="B351" s="136"/>
      <c r="C351" s="136"/>
      <c r="D351" s="136"/>
      <c r="E351" s="137"/>
      <c r="F351" s="137"/>
      <c r="G351" s="136"/>
      <c r="H351" s="137"/>
      <c r="I351" s="140" t="str">
        <f t="shared" si="11"/>
        <v/>
      </c>
      <c r="J351" s="140"/>
      <c r="K351" s="140"/>
      <c r="L351" s="74" t="str">
        <f>IF(AND(C351="Abierto",D351="Urgente"),A351,"")</f>
        <v/>
      </c>
      <c r="M351" s="74" t="str">
        <f ca="1">IF(AND(C351="Abierto",D351="Urgente"),TODAY()-E351,"")</f>
        <v/>
      </c>
      <c r="N351" s="74" t="str">
        <f>IF(AND(C351="Abierto",D351="Urgente"),RANK(M351,$M$13:$M$861,0)+COUNTIF($M$13:M351,M351)-1,"")</f>
        <v/>
      </c>
      <c r="O351" s="74" t="str">
        <f>IF(AND(C351="Abierto",D351="Alta"),A351,"")</f>
        <v/>
      </c>
      <c r="P351" s="74" t="str">
        <f ca="1">IF(AND(C351="Abierto",D351="Alta"),TODAY()-E351,"")</f>
        <v/>
      </c>
      <c r="Q351" s="74" t="str">
        <f>IF(AND(C351="Abierto",D351="Alta"),RANK(P351,$P$13:$P$861,0)+COUNTIF($P$13:P351,P351)-1+MAX(N:N),"")</f>
        <v/>
      </c>
      <c r="R351" s="74" t="str">
        <f>IF(AND(C351="Abierto",D351="Media"),A351,"")</f>
        <v/>
      </c>
      <c r="S351" s="74" t="str">
        <f ca="1">IF(AND(C351="Abierto",D351="Media"),TODAY()-E351,"")</f>
        <v/>
      </c>
      <c r="T351" s="74" t="str">
        <f>IF(AND(C351="Abierto",D351="Media"),RANK(S351,$S$13:$S$861,0)+COUNTIF($S$13:S351,S351)-1+MAX(N:N,Q:Q),"")</f>
        <v/>
      </c>
      <c r="U351" s="74" t="str">
        <f>IF(AND(C351="Abierto",D351="Baja"),A351,"")</f>
        <v/>
      </c>
      <c r="V351" s="74" t="str">
        <f ca="1">IF(AND(C351="Abierto",D351="Baja"),TODAY()-E351,"")</f>
        <v/>
      </c>
      <c r="W351" s="74" t="str">
        <f>IF(AND(C351="Abierto",D351="Baja"),RANK(V351,$V$13:$V$861,0)+COUNTIF($V$13:V351,V351)-1+MAX(N:N,Q:Q,T:T),"")</f>
        <v/>
      </c>
      <c r="X351" s="139" t="str">
        <f>IF(OR(C351="Resuelto",C351=""),"",SUM(N351,Q351,T351,W351))</f>
        <v/>
      </c>
      <c r="Y351" s="139" t="str">
        <f>IF(OR(C351="Resuelto",C351=""),"",SUM(M351,P351,S351,V351))</f>
        <v/>
      </c>
      <c r="Z351" s="139" t="str">
        <f>IF(OR(C351="Resuelto",C351=""),"",SUM(L351,O351,R351,U351))</f>
        <v/>
      </c>
      <c r="AA351" s="28">
        <v>486</v>
      </c>
      <c r="AB351" s="28" t="str">
        <f t="shared" si="8"/>
        <v/>
      </c>
      <c r="AC351" s="75" t="str">
        <f t="shared" si="9"/>
        <v/>
      </c>
      <c r="AH351" s="78" t="str">
        <f>IF(AI351="","",MAX($AH$5:AH350)+1)</f>
        <v/>
      </c>
      <c r="AI351" s="53" t="str">
        <f>IF(G350="","",IF(COUNTIF($AI$11:AI350,G350)=0,G350,""))</f>
        <v/>
      </c>
      <c r="AJ351" s="53" t="str">
        <f t="shared" si="10"/>
        <v/>
      </c>
      <c r="AK351" s="135"/>
    </row>
    <row r="352" spans="1:37" x14ac:dyDescent="0.25">
      <c r="A352" s="136"/>
      <c r="B352" s="136"/>
      <c r="C352" s="136"/>
      <c r="D352" s="136"/>
      <c r="E352" s="137"/>
      <c r="F352" s="137"/>
      <c r="G352" s="136"/>
      <c r="H352" s="137"/>
      <c r="I352" s="140" t="str">
        <f t="shared" si="11"/>
        <v/>
      </c>
      <c r="J352" s="140"/>
      <c r="K352" s="140"/>
      <c r="L352" s="74" t="str">
        <f>IF(AND(C352="Abierto",D352="Urgente"),A352,"")</f>
        <v/>
      </c>
      <c r="M352" s="74" t="str">
        <f ca="1">IF(AND(C352="Abierto",D352="Urgente"),TODAY()-E352,"")</f>
        <v/>
      </c>
      <c r="N352" s="74" t="str">
        <f>IF(AND(C352="Abierto",D352="Urgente"),RANK(M352,$M$13:$M$861,0)+COUNTIF($M$13:M352,M352)-1,"")</f>
        <v/>
      </c>
      <c r="O352" s="74" t="str">
        <f>IF(AND(C352="Abierto",D352="Alta"),A352,"")</f>
        <v/>
      </c>
      <c r="P352" s="74" t="str">
        <f ca="1">IF(AND(C352="Abierto",D352="Alta"),TODAY()-E352,"")</f>
        <v/>
      </c>
      <c r="Q352" s="74" t="str">
        <f>IF(AND(C352="Abierto",D352="Alta"),RANK(P352,$P$13:$P$861,0)+COUNTIF($P$13:P352,P352)-1+MAX(N:N),"")</f>
        <v/>
      </c>
      <c r="R352" s="74" t="str">
        <f>IF(AND(C352="Abierto",D352="Media"),A352,"")</f>
        <v/>
      </c>
      <c r="S352" s="74" t="str">
        <f ca="1">IF(AND(C352="Abierto",D352="Media"),TODAY()-E352,"")</f>
        <v/>
      </c>
      <c r="T352" s="74" t="str">
        <f>IF(AND(C352="Abierto",D352="Media"),RANK(S352,$S$13:$S$861,0)+COUNTIF($S$13:S352,S352)-1+MAX(N:N,Q:Q),"")</f>
        <v/>
      </c>
      <c r="U352" s="74" t="str">
        <f>IF(AND(C352="Abierto",D352="Baja"),A352,"")</f>
        <v/>
      </c>
      <c r="V352" s="74" t="str">
        <f ca="1">IF(AND(C352="Abierto",D352="Baja"),TODAY()-E352,"")</f>
        <v/>
      </c>
      <c r="W352" s="74" t="str">
        <f>IF(AND(C352="Abierto",D352="Baja"),RANK(V352,$V$13:$V$861,0)+COUNTIF($V$13:V352,V352)-1+MAX(N:N,Q:Q,T:T),"")</f>
        <v/>
      </c>
      <c r="X352" s="139" t="str">
        <f>IF(OR(C352="Resuelto",C352=""),"",SUM(N352,Q352,T352,W352))</f>
        <v/>
      </c>
      <c r="Y352" s="139" t="str">
        <f>IF(OR(C352="Resuelto",C352=""),"",SUM(M352,P352,S352,V352))</f>
        <v/>
      </c>
      <c r="Z352" s="139" t="str">
        <f>IF(OR(C352="Resuelto",C352=""),"",SUM(L352,O352,R352,U352))</f>
        <v/>
      </c>
      <c r="AA352" s="28">
        <v>487</v>
      </c>
      <c r="AB352" s="28" t="str">
        <f t="shared" si="8"/>
        <v/>
      </c>
      <c r="AC352" s="75" t="str">
        <f t="shared" si="9"/>
        <v/>
      </c>
      <c r="AH352" s="78" t="str">
        <f>IF(AI352="","",MAX($AH$5:AH351)+1)</f>
        <v/>
      </c>
      <c r="AI352" s="53" t="str">
        <f>IF(G351="","",IF(COUNTIF($AI$11:AI351,G351)=0,G351,""))</f>
        <v/>
      </c>
      <c r="AJ352" s="53" t="str">
        <f t="shared" si="10"/>
        <v/>
      </c>
      <c r="AK352" s="135"/>
    </row>
    <row r="353" spans="1:37" x14ac:dyDescent="0.25">
      <c r="A353" s="136"/>
      <c r="B353" s="136"/>
      <c r="C353" s="136"/>
      <c r="D353" s="136"/>
      <c r="E353" s="137"/>
      <c r="F353" s="137"/>
      <c r="G353" s="136"/>
      <c r="H353" s="137"/>
      <c r="I353" s="140" t="str">
        <f t="shared" si="11"/>
        <v/>
      </c>
      <c r="J353" s="140"/>
      <c r="K353" s="140"/>
      <c r="L353" s="74" t="str">
        <f>IF(AND(C353="Abierto",D353="Urgente"),A353,"")</f>
        <v/>
      </c>
      <c r="M353" s="74" t="str">
        <f ca="1">IF(AND(C353="Abierto",D353="Urgente"),TODAY()-E353,"")</f>
        <v/>
      </c>
      <c r="N353" s="74" t="str">
        <f>IF(AND(C353="Abierto",D353="Urgente"),RANK(M353,$M$13:$M$861,0)+COUNTIF($M$13:M353,M353)-1,"")</f>
        <v/>
      </c>
      <c r="O353" s="74" t="str">
        <f>IF(AND(C353="Abierto",D353="Alta"),A353,"")</f>
        <v/>
      </c>
      <c r="P353" s="74" t="str">
        <f ca="1">IF(AND(C353="Abierto",D353="Alta"),TODAY()-E353,"")</f>
        <v/>
      </c>
      <c r="Q353" s="74" t="str">
        <f>IF(AND(C353="Abierto",D353="Alta"),RANK(P353,$P$13:$P$861,0)+COUNTIF($P$13:P353,P353)-1+MAX(N:N),"")</f>
        <v/>
      </c>
      <c r="R353" s="74" t="str">
        <f>IF(AND(C353="Abierto",D353="Media"),A353,"")</f>
        <v/>
      </c>
      <c r="S353" s="74" t="str">
        <f ca="1">IF(AND(C353="Abierto",D353="Media"),TODAY()-E353,"")</f>
        <v/>
      </c>
      <c r="T353" s="74" t="str">
        <f>IF(AND(C353="Abierto",D353="Media"),RANK(S353,$S$13:$S$861,0)+COUNTIF($S$13:S353,S353)-1+MAX(N:N,Q:Q),"")</f>
        <v/>
      </c>
      <c r="U353" s="74" t="str">
        <f>IF(AND(C353="Abierto",D353="Baja"),A353,"")</f>
        <v/>
      </c>
      <c r="V353" s="74" t="str">
        <f ca="1">IF(AND(C353="Abierto",D353="Baja"),TODAY()-E353,"")</f>
        <v/>
      </c>
      <c r="W353" s="74" t="str">
        <f>IF(AND(C353="Abierto",D353="Baja"),RANK(V353,$V$13:$V$861,0)+COUNTIF($V$13:V353,V353)-1+MAX(N:N,Q:Q,T:T),"")</f>
        <v/>
      </c>
      <c r="X353" s="139" t="str">
        <f>IF(OR(C353="Resuelto",C353=""),"",SUM(N353,Q353,T353,W353))</f>
        <v/>
      </c>
      <c r="Y353" s="139" t="str">
        <f>IF(OR(C353="Resuelto",C353=""),"",SUM(M353,P353,S353,V353))</f>
        <v/>
      </c>
      <c r="Z353" s="139" t="str">
        <f>IF(OR(C353="Resuelto",C353=""),"",SUM(L353,O353,R353,U353))</f>
        <v/>
      </c>
      <c r="AA353" s="28">
        <v>488</v>
      </c>
      <c r="AB353" s="28" t="str">
        <f t="shared" si="8"/>
        <v/>
      </c>
      <c r="AC353" s="75" t="str">
        <f t="shared" si="9"/>
        <v/>
      </c>
      <c r="AH353" s="78" t="str">
        <f>IF(AI353="","",MAX($AH$5:AH352)+1)</f>
        <v/>
      </c>
      <c r="AI353" s="53" t="str">
        <f>IF(G352="","",IF(COUNTIF($AI$11:AI352,G352)=0,G352,""))</f>
        <v/>
      </c>
      <c r="AJ353" s="53" t="str">
        <f t="shared" si="10"/>
        <v/>
      </c>
      <c r="AK353" s="135"/>
    </row>
    <row r="354" spans="1:37" x14ac:dyDescent="0.25">
      <c r="A354" s="136"/>
      <c r="B354" s="136"/>
      <c r="C354" s="136"/>
      <c r="D354" s="136"/>
      <c r="E354" s="137"/>
      <c r="F354" s="137"/>
      <c r="G354" s="136"/>
      <c r="H354" s="137"/>
      <c r="I354" s="140" t="str">
        <f t="shared" si="11"/>
        <v/>
      </c>
      <c r="J354" s="140"/>
      <c r="K354" s="140"/>
      <c r="L354" s="74" t="str">
        <f>IF(AND(C354="Abierto",D354="Urgente"),A354,"")</f>
        <v/>
      </c>
      <c r="M354" s="74" t="str">
        <f ca="1">IF(AND(C354="Abierto",D354="Urgente"),TODAY()-E354,"")</f>
        <v/>
      </c>
      <c r="N354" s="74" t="str">
        <f>IF(AND(C354="Abierto",D354="Urgente"),RANK(M354,$M$13:$M$861,0)+COUNTIF($M$13:M354,M354)-1,"")</f>
        <v/>
      </c>
      <c r="O354" s="74" t="str">
        <f>IF(AND(C354="Abierto",D354="Alta"),A354,"")</f>
        <v/>
      </c>
      <c r="P354" s="74" t="str">
        <f ca="1">IF(AND(C354="Abierto",D354="Alta"),TODAY()-E354,"")</f>
        <v/>
      </c>
      <c r="Q354" s="74" t="str">
        <f>IF(AND(C354="Abierto",D354="Alta"),RANK(P354,$P$13:$P$861,0)+COUNTIF($P$13:P354,P354)-1+MAX(N:N),"")</f>
        <v/>
      </c>
      <c r="R354" s="74" t="str">
        <f>IF(AND(C354="Abierto",D354="Media"),A354,"")</f>
        <v/>
      </c>
      <c r="S354" s="74" t="str">
        <f ca="1">IF(AND(C354="Abierto",D354="Media"),TODAY()-E354,"")</f>
        <v/>
      </c>
      <c r="T354" s="74" t="str">
        <f>IF(AND(C354="Abierto",D354="Media"),RANK(S354,$S$13:$S$861,0)+COUNTIF($S$13:S354,S354)-1+MAX(N:N,Q:Q),"")</f>
        <v/>
      </c>
      <c r="U354" s="74" t="str">
        <f>IF(AND(C354="Abierto",D354="Baja"),A354,"")</f>
        <v/>
      </c>
      <c r="V354" s="74" t="str">
        <f ca="1">IF(AND(C354="Abierto",D354="Baja"),TODAY()-E354,"")</f>
        <v/>
      </c>
      <c r="W354" s="74" t="str">
        <f>IF(AND(C354="Abierto",D354="Baja"),RANK(V354,$V$13:$V$861,0)+COUNTIF($V$13:V354,V354)-1+MAX(N:N,Q:Q,T:T),"")</f>
        <v/>
      </c>
      <c r="X354" s="139" t="str">
        <f>IF(OR(C354="Resuelto",C354=""),"",SUM(N354,Q354,T354,W354))</f>
        <v/>
      </c>
      <c r="Y354" s="139" t="str">
        <f>IF(OR(C354="Resuelto",C354=""),"",SUM(M354,P354,S354,V354))</f>
        <v/>
      </c>
      <c r="Z354" s="139" t="str">
        <f>IF(OR(C354="Resuelto",C354=""),"",SUM(L354,O354,R354,U354))</f>
        <v/>
      </c>
      <c r="AA354" s="28">
        <v>489</v>
      </c>
      <c r="AB354" s="28" t="str">
        <f t="shared" si="8"/>
        <v/>
      </c>
      <c r="AC354" s="75" t="str">
        <f t="shared" si="9"/>
        <v/>
      </c>
      <c r="AH354" s="78" t="str">
        <f>IF(AI354="","",MAX($AH$5:AH353)+1)</f>
        <v/>
      </c>
      <c r="AI354" s="53" t="str">
        <f>IF(G353="","",IF(COUNTIF($AI$11:AI353,G353)=0,G353,""))</f>
        <v/>
      </c>
      <c r="AJ354" s="53" t="str">
        <f t="shared" si="10"/>
        <v/>
      </c>
      <c r="AK354" s="135"/>
    </row>
    <row r="355" spans="1:37" x14ac:dyDescent="0.25">
      <c r="A355" s="136"/>
      <c r="B355" s="136"/>
      <c r="C355" s="136"/>
      <c r="D355" s="136"/>
      <c r="E355" s="137"/>
      <c r="F355" s="137"/>
      <c r="G355" s="136"/>
      <c r="H355" s="137"/>
      <c r="I355" s="140" t="str">
        <f t="shared" si="11"/>
        <v/>
      </c>
      <c r="J355" s="140"/>
      <c r="K355" s="140"/>
      <c r="L355" s="74" t="str">
        <f>IF(AND(C355="Abierto",D355="Urgente"),A355,"")</f>
        <v/>
      </c>
      <c r="M355" s="74" t="str">
        <f ca="1">IF(AND(C355="Abierto",D355="Urgente"),TODAY()-E355,"")</f>
        <v/>
      </c>
      <c r="N355" s="74" t="str">
        <f>IF(AND(C355="Abierto",D355="Urgente"),RANK(M355,$M$13:$M$861,0)+COUNTIF($M$13:M355,M355)-1,"")</f>
        <v/>
      </c>
      <c r="O355" s="74" t="str">
        <f>IF(AND(C355="Abierto",D355="Alta"),A355,"")</f>
        <v/>
      </c>
      <c r="P355" s="74" t="str">
        <f ca="1">IF(AND(C355="Abierto",D355="Alta"),TODAY()-E355,"")</f>
        <v/>
      </c>
      <c r="Q355" s="74" t="str">
        <f>IF(AND(C355="Abierto",D355="Alta"),RANK(P355,$P$13:$P$861,0)+COUNTIF($P$13:P355,P355)-1+MAX(N:N),"")</f>
        <v/>
      </c>
      <c r="R355" s="74" t="str">
        <f>IF(AND(C355="Abierto",D355="Media"),A355,"")</f>
        <v/>
      </c>
      <c r="S355" s="74" t="str">
        <f ca="1">IF(AND(C355="Abierto",D355="Media"),TODAY()-E355,"")</f>
        <v/>
      </c>
      <c r="T355" s="74" t="str">
        <f>IF(AND(C355="Abierto",D355="Media"),RANK(S355,$S$13:$S$861,0)+COUNTIF($S$13:S355,S355)-1+MAX(N:N,Q:Q),"")</f>
        <v/>
      </c>
      <c r="U355" s="74" t="str">
        <f>IF(AND(C355="Abierto",D355="Baja"),A355,"")</f>
        <v/>
      </c>
      <c r="V355" s="74" t="str">
        <f ca="1">IF(AND(C355="Abierto",D355="Baja"),TODAY()-E355,"")</f>
        <v/>
      </c>
      <c r="W355" s="74" t="str">
        <f>IF(AND(C355="Abierto",D355="Baja"),RANK(V355,$V$13:$V$861,0)+COUNTIF($V$13:V355,V355)-1+MAX(N:N,Q:Q,T:T),"")</f>
        <v/>
      </c>
      <c r="X355" s="139" t="str">
        <f>IF(OR(C355="Resuelto",C355=""),"",SUM(N355,Q355,T355,W355))</f>
        <v/>
      </c>
      <c r="Y355" s="139" t="str">
        <f>IF(OR(C355="Resuelto",C355=""),"",SUM(M355,P355,S355,V355))</f>
        <v/>
      </c>
      <c r="Z355" s="139" t="str">
        <f>IF(OR(C355="Resuelto",C355=""),"",SUM(L355,O355,R355,U355))</f>
        <v/>
      </c>
      <c r="AA355" s="28">
        <v>490</v>
      </c>
      <c r="AB355" s="28" t="str">
        <f t="shared" si="8"/>
        <v/>
      </c>
      <c r="AC355" s="75" t="str">
        <f t="shared" si="9"/>
        <v/>
      </c>
      <c r="AH355" s="78" t="str">
        <f>IF(AI355="","",MAX($AH$5:AH354)+1)</f>
        <v/>
      </c>
      <c r="AI355" s="53" t="str">
        <f>IF(G354="","",IF(COUNTIF($AI$11:AI354,G354)=0,G354,""))</f>
        <v/>
      </c>
      <c r="AJ355" s="53" t="str">
        <f t="shared" si="10"/>
        <v/>
      </c>
      <c r="AK355" s="135"/>
    </row>
    <row r="356" spans="1:37" x14ac:dyDescent="0.25">
      <c r="A356" s="136"/>
      <c r="B356" s="136"/>
      <c r="C356" s="136"/>
      <c r="D356" s="136"/>
      <c r="E356" s="137"/>
      <c r="F356" s="137"/>
      <c r="G356" s="136"/>
      <c r="H356" s="137"/>
      <c r="I356" s="140" t="str">
        <f t="shared" si="11"/>
        <v/>
      </c>
      <c r="J356" s="140"/>
      <c r="K356" s="140"/>
      <c r="L356" s="74" t="str">
        <f>IF(AND(C356="Abierto",D356="Urgente"),A356,"")</f>
        <v/>
      </c>
      <c r="M356" s="74" t="str">
        <f ca="1">IF(AND(C356="Abierto",D356="Urgente"),TODAY()-E356,"")</f>
        <v/>
      </c>
      <c r="N356" s="74" t="str">
        <f>IF(AND(C356="Abierto",D356="Urgente"),RANK(M356,$M$13:$M$861,0)+COUNTIF($M$13:M356,M356)-1,"")</f>
        <v/>
      </c>
      <c r="O356" s="74" t="str">
        <f>IF(AND(C356="Abierto",D356="Alta"),A356,"")</f>
        <v/>
      </c>
      <c r="P356" s="74" t="str">
        <f ca="1">IF(AND(C356="Abierto",D356="Alta"),TODAY()-E356,"")</f>
        <v/>
      </c>
      <c r="Q356" s="74" t="str">
        <f>IF(AND(C356="Abierto",D356="Alta"),RANK(P356,$P$13:$P$861,0)+COUNTIF($P$13:P356,P356)-1+MAX(N:N),"")</f>
        <v/>
      </c>
      <c r="R356" s="74" t="str">
        <f>IF(AND(C356="Abierto",D356="Media"),A356,"")</f>
        <v/>
      </c>
      <c r="S356" s="74" t="str">
        <f ca="1">IF(AND(C356="Abierto",D356="Media"),TODAY()-E356,"")</f>
        <v/>
      </c>
      <c r="T356" s="74" t="str">
        <f>IF(AND(C356="Abierto",D356="Media"),RANK(S356,$S$13:$S$861,0)+COUNTIF($S$13:S356,S356)-1+MAX(N:N,Q:Q),"")</f>
        <v/>
      </c>
      <c r="U356" s="74" t="str">
        <f>IF(AND(C356="Abierto",D356="Baja"),A356,"")</f>
        <v/>
      </c>
      <c r="V356" s="74" t="str">
        <f ca="1">IF(AND(C356="Abierto",D356="Baja"),TODAY()-E356,"")</f>
        <v/>
      </c>
      <c r="W356" s="74" t="str">
        <f>IF(AND(C356="Abierto",D356="Baja"),RANK(V356,$V$13:$V$861,0)+COUNTIF($V$13:V356,V356)-1+MAX(N:N,Q:Q,T:T),"")</f>
        <v/>
      </c>
      <c r="X356" s="139" t="str">
        <f>IF(OR(C356="Resuelto",C356=""),"",SUM(N356,Q356,T356,W356))</f>
        <v/>
      </c>
      <c r="Y356" s="139" t="str">
        <f>IF(OR(C356="Resuelto",C356=""),"",SUM(M356,P356,S356,V356))</f>
        <v/>
      </c>
      <c r="Z356" s="139" t="str">
        <f>IF(OR(C356="Resuelto",C356=""),"",SUM(L356,O356,R356,U356))</f>
        <v/>
      </c>
      <c r="AA356" s="28">
        <v>491</v>
      </c>
      <c r="AB356" s="28" t="str">
        <f t="shared" si="8"/>
        <v/>
      </c>
      <c r="AC356" s="75" t="str">
        <f t="shared" si="9"/>
        <v/>
      </c>
      <c r="AH356" s="78" t="str">
        <f>IF(AI356="","",MAX($AH$5:AH355)+1)</f>
        <v/>
      </c>
      <c r="AI356" s="53" t="str">
        <f>IF(G355="","",IF(COUNTIF($AI$11:AI355,G355)=0,G355,""))</f>
        <v/>
      </c>
      <c r="AJ356" s="53" t="str">
        <f t="shared" si="10"/>
        <v/>
      </c>
      <c r="AK356" s="135"/>
    </row>
    <row r="357" spans="1:37" x14ac:dyDescent="0.25">
      <c r="A357" s="136"/>
      <c r="B357" s="136"/>
      <c r="C357" s="136"/>
      <c r="D357" s="136"/>
      <c r="E357" s="137"/>
      <c r="F357" s="137"/>
      <c r="G357" s="136"/>
      <c r="H357" s="137"/>
      <c r="I357" s="140" t="str">
        <f t="shared" si="11"/>
        <v/>
      </c>
      <c r="J357" s="140"/>
      <c r="K357" s="140"/>
      <c r="L357" s="74" t="str">
        <f>IF(AND(C357="Abierto",D357="Urgente"),A357,"")</f>
        <v/>
      </c>
      <c r="M357" s="74" t="str">
        <f ca="1">IF(AND(C357="Abierto",D357="Urgente"),TODAY()-E357,"")</f>
        <v/>
      </c>
      <c r="N357" s="74" t="str">
        <f>IF(AND(C357="Abierto",D357="Urgente"),RANK(M357,$M$13:$M$861,0)+COUNTIF($M$13:M357,M357)-1,"")</f>
        <v/>
      </c>
      <c r="O357" s="74" t="str">
        <f>IF(AND(C357="Abierto",D357="Alta"),A357,"")</f>
        <v/>
      </c>
      <c r="P357" s="74" t="str">
        <f ca="1">IF(AND(C357="Abierto",D357="Alta"),TODAY()-E357,"")</f>
        <v/>
      </c>
      <c r="Q357" s="74" t="str">
        <f>IF(AND(C357="Abierto",D357="Alta"),RANK(P357,$P$13:$P$861,0)+COUNTIF($P$13:P357,P357)-1+MAX(N:N),"")</f>
        <v/>
      </c>
      <c r="R357" s="74" t="str">
        <f>IF(AND(C357="Abierto",D357="Media"),A357,"")</f>
        <v/>
      </c>
      <c r="S357" s="74" t="str">
        <f ca="1">IF(AND(C357="Abierto",D357="Media"),TODAY()-E357,"")</f>
        <v/>
      </c>
      <c r="T357" s="74" t="str">
        <f>IF(AND(C357="Abierto",D357="Media"),RANK(S357,$S$13:$S$861,0)+COUNTIF($S$13:S357,S357)-1+MAX(N:N,Q:Q),"")</f>
        <v/>
      </c>
      <c r="U357" s="74" t="str">
        <f>IF(AND(C357="Abierto",D357="Baja"),A357,"")</f>
        <v/>
      </c>
      <c r="V357" s="74" t="str">
        <f ca="1">IF(AND(C357="Abierto",D357="Baja"),TODAY()-E357,"")</f>
        <v/>
      </c>
      <c r="W357" s="74" t="str">
        <f>IF(AND(C357="Abierto",D357="Baja"),RANK(V357,$V$13:$V$861,0)+COUNTIF($V$13:V357,V357)-1+MAX(N:N,Q:Q,T:T),"")</f>
        <v/>
      </c>
      <c r="X357" s="139" t="str">
        <f>IF(OR(C357="Resuelto",C357=""),"",SUM(N357,Q357,T357,W357))</f>
        <v/>
      </c>
      <c r="Y357" s="139" t="str">
        <f>IF(OR(C357="Resuelto",C357=""),"",SUM(M357,P357,S357,V357))</f>
        <v/>
      </c>
      <c r="Z357" s="139" t="str">
        <f>IF(OR(C357="Resuelto",C357=""),"",SUM(L357,O357,R357,U357))</f>
        <v/>
      </c>
      <c r="AA357" s="28">
        <v>492</v>
      </c>
      <c r="AB357" s="28" t="str">
        <f t="shared" si="8"/>
        <v/>
      </c>
      <c r="AC357" s="75" t="str">
        <f t="shared" si="9"/>
        <v/>
      </c>
      <c r="AH357" s="78" t="str">
        <f>IF(AI357="","",MAX($AH$5:AH356)+1)</f>
        <v/>
      </c>
      <c r="AI357" s="53" t="str">
        <f>IF(G356="","",IF(COUNTIF($AI$11:AI356,G356)=0,G356,""))</f>
        <v/>
      </c>
      <c r="AJ357" s="53" t="str">
        <f t="shared" si="10"/>
        <v/>
      </c>
      <c r="AK357" s="135"/>
    </row>
    <row r="358" spans="1:37" x14ac:dyDescent="0.25">
      <c r="A358" s="136"/>
      <c r="B358" s="136"/>
      <c r="C358" s="136"/>
      <c r="D358" s="136"/>
      <c r="E358" s="137"/>
      <c r="F358" s="137"/>
      <c r="G358" s="136"/>
      <c r="H358" s="137"/>
      <c r="I358" s="140" t="str">
        <f t="shared" si="11"/>
        <v/>
      </c>
      <c r="J358" s="140"/>
      <c r="K358" s="140"/>
      <c r="L358" s="74" t="str">
        <f>IF(AND(C358="Abierto",D358="Urgente"),A358,"")</f>
        <v/>
      </c>
      <c r="M358" s="74" t="str">
        <f ca="1">IF(AND(C358="Abierto",D358="Urgente"),TODAY()-E358,"")</f>
        <v/>
      </c>
      <c r="N358" s="74" t="str">
        <f>IF(AND(C358="Abierto",D358="Urgente"),RANK(M358,$M$13:$M$861,0)+COUNTIF($M$13:M358,M358)-1,"")</f>
        <v/>
      </c>
      <c r="O358" s="74" t="str">
        <f>IF(AND(C358="Abierto",D358="Alta"),A358,"")</f>
        <v/>
      </c>
      <c r="P358" s="74" t="str">
        <f ca="1">IF(AND(C358="Abierto",D358="Alta"),TODAY()-E358,"")</f>
        <v/>
      </c>
      <c r="Q358" s="74" t="str">
        <f>IF(AND(C358="Abierto",D358="Alta"),RANK(P358,$P$13:$P$861,0)+COUNTIF($P$13:P358,P358)-1+MAX(N:N),"")</f>
        <v/>
      </c>
      <c r="R358" s="74" t="str">
        <f>IF(AND(C358="Abierto",D358="Media"),A358,"")</f>
        <v/>
      </c>
      <c r="S358" s="74" t="str">
        <f ca="1">IF(AND(C358="Abierto",D358="Media"),TODAY()-E358,"")</f>
        <v/>
      </c>
      <c r="T358" s="74" t="str">
        <f>IF(AND(C358="Abierto",D358="Media"),RANK(S358,$S$13:$S$861,0)+COUNTIF($S$13:S358,S358)-1+MAX(N:N,Q:Q),"")</f>
        <v/>
      </c>
      <c r="U358" s="74" t="str">
        <f>IF(AND(C358="Abierto",D358="Baja"),A358,"")</f>
        <v/>
      </c>
      <c r="V358" s="74" t="str">
        <f ca="1">IF(AND(C358="Abierto",D358="Baja"),TODAY()-E358,"")</f>
        <v/>
      </c>
      <c r="W358" s="74" t="str">
        <f>IF(AND(C358="Abierto",D358="Baja"),RANK(V358,$V$13:$V$861,0)+COUNTIF($V$13:V358,V358)-1+MAX(N:N,Q:Q,T:T),"")</f>
        <v/>
      </c>
      <c r="X358" s="139" t="str">
        <f>IF(OR(C358="Resuelto",C358=""),"",SUM(N358,Q358,T358,W358))</f>
        <v/>
      </c>
      <c r="Y358" s="139" t="str">
        <f>IF(OR(C358="Resuelto",C358=""),"",SUM(M358,P358,S358,V358))</f>
        <v/>
      </c>
      <c r="Z358" s="139" t="str">
        <f>IF(OR(C358="Resuelto",C358=""),"",SUM(L358,O358,R358,U358))</f>
        <v/>
      </c>
      <c r="AA358" s="28">
        <v>493</v>
      </c>
      <c r="AB358" s="28" t="str">
        <f t="shared" si="8"/>
        <v/>
      </c>
      <c r="AC358" s="75" t="str">
        <f t="shared" si="9"/>
        <v/>
      </c>
      <c r="AH358" s="78" t="str">
        <f>IF(AI358="","",MAX($AH$5:AH357)+1)</f>
        <v/>
      </c>
      <c r="AI358" s="53" t="str">
        <f>IF(G357="","",IF(COUNTIF($AI$11:AI357,G357)=0,G357,""))</f>
        <v/>
      </c>
      <c r="AJ358" s="53" t="str">
        <f t="shared" si="10"/>
        <v/>
      </c>
      <c r="AK358" s="135"/>
    </row>
    <row r="359" spans="1:37" x14ac:dyDescent="0.25">
      <c r="A359" s="136"/>
      <c r="B359" s="136"/>
      <c r="C359" s="136"/>
      <c r="D359" s="136"/>
      <c r="E359" s="137"/>
      <c r="F359" s="137"/>
      <c r="G359" s="136"/>
      <c r="H359" s="137"/>
      <c r="I359" s="140" t="str">
        <f t="shared" si="11"/>
        <v/>
      </c>
      <c r="J359" s="140"/>
      <c r="K359" s="140"/>
      <c r="L359" s="74" t="str">
        <f>IF(AND(C359="Abierto",D359="Urgente"),A359,"")</f>
        <v/>
      </c>
      <c r="M359" s="74" t="str">
        <f ca="1">IF(AND(C359="Abierto",D359="Urgente"),TODAY()-E359,"")</f>
        <v/>
      </c>
      <c r="N359" s="74" t="str">
        <f>IF(AND(C359="Abierto",D359="Urgente"),RANK(M359,$M$13:$M$861,0)+COUNTIF($M$13:M359,M359)-1,"")</f>
        <v/>
      </c>
      <c r="O359" s="74" t="str">
        <f>IF(AND(C359="Abierto",D359="Alta"),A359,"")</f>
        <v/>
      </c>
      <c r="P359" s="74" t="str">
        <f ca="1">IF(AND(C359="Abierto",D359="Alta"),TODAY()-E359,"")</f>
        <v/>
      </c>
      <c r="Q359" s="74" t="str">
        <f>IF(AND(C359="Abierto",D359="Alta"),RANK(P359,$P$13:$P$861,0)+COUNTIF($P$13:P359,P359)-1+MAX(N:N),"")</f>
        <v/>
      </c>
      <c r="R359" s="74" t="str">
        <f>IF(AND(C359="Abierto",D359="Media"),A359,"")</f>
        <v/>
      </c>
      <c r="S359" s="74" t="str">
        <f ca="1">IF(AND(C359="Abierto",D359="Media"),TODAY()-E359,"")</f>
        <v/>
      </c>
      <c r="T359" s="74" t="str">
        <f>IF(AND(C359="Abierto",D359="Media"),RANK(S359,$S$13:$S$861,0)+COUNTIF($S$13:S359,S359)-1+MAX(N:N,Q:Q),"")</f>
        <v/>
      </c>
      <c r="U359" s="74" t="str">
        <f>IF(AND(C359="Abierto",D359="Baja"),A359,"")</f>
        <v/>
      </c>
      <c r="V359" s="74" t="str">
        <f ca="1">IF(AND(C359="Abierto",D359="Baja"),TODAY()-E359,"")</f>
        <v/>
      </c>
      <c r="W359" s="74" t="str">
        <f>IF(AND(C359="Abierto",D359="Baja"),RANK(V359,$V$13:$V$861,0)+COUNTIF($V$13:V359,V359)-1+MAX(N:N,Q:Q,T:T),"")</f>
        <v/>
      </c>
      <c r="X359" s="139" t="str">
        <f>IF(OR(C359="Resuelto",C359=""),"",SUM(N359,Q359,T359,W359))</f>
        <v/>
      </c>
      <c r="Y359" s="139" t="str">
        <f>IF(OR(C359="Resuelto",C359=""),"",SUM(M359,P359,S359,V359))</f>
        <v/>
      </c>
      <c r="Z359" s="139" t="str">
        <f>IF(OR(C359="Resuelto",C359=""),"",SUM(L359,O359,R359,U359))</f>
        <v/>
      </c>
      <c r="AA359" s="28">
        <v>494</v>
      </c>
      <c r="AB359" s="28" t="str">
        <f t="shared" si="8"/>
        <v/>
      </c>
      <c r="AC359" s="75" t="str">
        <f t="shared" si="9"/>
        <v/>
      </c>
      <c r="AH359" s="78" t="str">
        <f>IF(AI359="","",MAX($AH$5:AH358)+1)</f>
        <v/>
      </c>
      <c r="AI359" s="53" t="str">
        <f>IF(G358="","",IF(COUNTIF($AI$11:AI358,G358)=0,G358,""))</f>
        <v/>
      </c>
      <c r="AJ359" s="53" t="str">
        <f t="shared" si="10"/>
        <v/>
      </c>
      <c r="AK359" s="135"/>
    </row>
    <row r="360" spans="1:37" x14ac:dyDescent="0.25">
      <c r="A360" s="136"/>
      <c r="B360" s="136"/>
      <c r="C360" s="136"/>
      <c r="D360" s="136"/>
      <c r="E360" s="137"/>
      <c r="F360" s="137"/>
      <c r="G360" s="136"/>
      <c r="H360" s="137"/>
      <c r="I360" s="140" t="str">
        <f t="shared" si="11"/>
        <v/>
      </c>
      <c r="J360" s="140"/>
      <c r="K360" s="140"/>
      <c r="L360" s="74" t="str">
        <f>IF(AND(C360="Abierto",D360="Urgente"),A360,"")</f>
        <v/>
      </c>
      <c r="M360" s="74" t="str">
        <f ca="1">IF(AND(C360="Abierto",D360="Urgente"),TODAY()-E360,"")</f>
        <v/>
      </c>
      <c r="N360" s="74" t="str">
        <f>IF(AND(C360="Abierto",D360="Urgente"),RANK(M360,$M$13:$M$861,0)+COUNTIF($M$13:M360,M360)-1,"")</f>
        <v/>
      </c>
      <c r="O360" s="74" t="str">
        <f>IF(AND(C360="Abierto",D360="Alta"),A360,"")</f>
        <v/>
      </c>
      <c r="P360" s="74" t="str">
        <f ca="1">IF(AND(C360="Abierto",D360="Alta"),TODAY()-E360,"")</f>
        <v/>
      </c>
      <c r="Q360" s="74" t="str">
        <f>IF(AND(C360="Abierto",D360="Alta"),RANK(P360,$P$13:$P$861,0)+COUNTIF($P$13:P360,P360)-1+MAX(N:N),"")</f>
        <v/>
      </c>
      <c r="R360" s="74" t="str">
        <f>IF(AND(C360="Abierto",D360="Media"),A360,"")</f>
        <v/>
      </c>
      <c r="S360" s="74" t="str">
        <f ca="1">IF(AND(C360="Abierto",D360="Media"),TODAY()-E360,"")</f>
        <v/>
      </c>
      <c r="T360" s="74" t="str">
        <f>IF(AND(C360="Abierto",D360="Media"),RANK(S360,$S$13:$S$861,0)+COUNTIF($S$13:S360,S360)-1+MAX(N:N,Q:Q),"")</f>
        <v/>
      </c>
      <c r="U360" s="74" t="str">
        <f>IF(AND(C360="Abierto",D360="Baja"),A360,"")</f>
        <v/>
      </c>
      <c r="V360" s="74" t="str">
        <f ca="1">IF(AND(C360="Abierto",D360="Baja"),TODAY()-E360,"")</f>
        <v/>
      </c>
      <c r="W360" s="74" t="str">
        <f>IF(AND(C360="Abierto",D360="Baja"),RANK(V360,$V$13:$V$861,0)+COUNTIF($V$13:V360,V360)-1+MAX(N:N,Q:Q,T:T),"")</f>
        <v/>
      </c>
      <c r="X360" s="139" t="str">
        <f>IF(OR(C360="Resuelto",C360=""),"",SUM(N360,Q360,T360,W360))</f>
        <v/>
      </c>
      <c r="Y360" s="139" t="str">
        <f>IF(OR(C360="Resuelto",C360=""),"",SUM(M360,P360,S360,V360))</f>
        <v/>
      </c>
      <c r="Z360" s="139" t="str">
        <f>IF(OR(C360="Resuelto",C360=""),"",SUM(L360,O360,R360,U360))</f>
        <v/>
      </c>
      <c r="AA360" s="28">
        <v>495</v>
      </c>
      <c r="AB360" s="28" t="str">
        <f t="shared" si="8"/>
        <v/>
      </c>
      <c r="AC360" s="75" t="str">
        <f t="shared" si="9"/>
        <v/>
      </c>
      <c r="AH360" s="78" t="str">
        <f>IF(AI360="","",MAX($AH$5:AH359)+1)</f>
        <v/>
      </c>
      <c r="AI360" s="53" t="str">
        <f>IF(G359="","",IF(COUNTIF($AI$11:AI359,G359)=0,G359,""))</f>
        <v/>
      </c>
      <c r="AJ360" s="53" t="str">
        <f t="shared" si="10"/>
        <v/>
      </c>
      <c r="AK360" s="135"/>
    </row>
    <row r="361" spans="1:37" x14ac:dyDescent="0.25">
      <c r="A361" s="136"/>
      <c r="B361" s="136"/>
      <c r="C361" s="136"/>
      <c r="D361" s="136"/>
      <c r="E361" s="137"/>
      <c r="F361" s="137"/>
      <c r="G361" s="136"/>
      <c r="H361" s="137"/>
      <c r="I361" s="140" t="str">
        <f t="shared" si="11"/>
        <v/>
      </c>
      <c r="J361" s="140"/>
      <c r="K361" s="140"/>
      <c r="L361" s="74" t="str">
        <f>IF(AND(C361="Abierto",D361="Urgente"),A361,"")</f>
        <v/>
      </c>
      <c r="M361" s="74" t="str">
        <f ca="1">IF(AND(C361="Abierto",D361="Urgente"),TODAY()-E361,"")</f>
        <v/>
      </c>
      <c r="N361" s="74" t="str">
        <f>IF(AND(C361="Abierto",D361="Urgente"),RANK(M361,$M$13:$M$861,0)+COUNTIF($M$13:M361,M361)-1,"")</f>
        <v/>
      </c>
      <c r="O361" s="74" t="str">
        <f>IF(AND(C361="Abierto",D361="Alta"),A361,"")</f>
        <v/>
      </c>
      <c r="P361" s="74" t="str">
        <f ca="1">IF(AND(C361="Abierto",D361="Alta"),TODAY()-E361,"")</f>
        <v/>
      </c>
      <c r="Q361" s="74" t="str">
        <f>IF(AND(C361="Abierto",D361="Alta"),RANK(P361,$P$13:$P$861,0)+COUNTIF($P$13:P361,P361)-1+MAX(N:N),"")</f>
        <v/>
      </c>
      <c r="R361" s="74" t="str">
        <f>IF(AND(C361="Abierto",D361="Media"),A361,"")</f>
        <v/>
      </c>
      <c r="S361" s="74" t="str">
        <f ca="1">IF(AND(C361="Abierto",D361="Media"),TODAY()-E361,"")</f>
        <v/>
      </c>
      <c r="T361" s="74" t="str">
        <f>IF(AND(C361="Abierto",D361="Media"),RANK(S361,$S$13:$S$861,0)+COUNTIF($S$13:S361,S361)-1+MAX(N:N,Q:Q),"")</f>
        <v/>
      </c>
      <c r="U361" s="74" t="str">
        <f>IF(AND(C361="Abierto",D361="Baja"),A361,"")</f>
        <v/>
      </c>
      <c r="V361" s="74" t="str">
        <f ca="1">IF(AND(C361="Abierto",D361="Baja"),TODAY()-E361,"")</f>
        <v/>
      </c>
      <c r="W361" s="74" t="str">
        <f>IF(AND(C361="Abierto",D361="Baja"),RANK(V361,$V$13:$V$861,0)+COUNTIF($V$13:V361,V361)-1+MAX(N:N,Q:Q,T:T),"")</f>
        <v/>
      </c>
      <c r="X361" s="139" t="str">
        <f>IF(OR(C361="Resuelto",C361=""),"",SUM(N361,Q361,T361,W361))</f>
        <v/>
      </c>
      <c r="Y361" s="139" t="str">
        <f>IF(OR(C361="Resuelto",C361=""),"",SUM(M361,P361,S361,V361))</f>
        <v/>
      </c>
      <c r="Z361" s="139" t="str">
        <f>IF(OR(C361="Resuelto",C361=""),"",SUM(L361,O361,R361,U361))</f>
        <v/>
      </c>
      <c r="AA361" s="28">
        <v>496</v>
      </c>
      <c r="AB361" s="28" t="str">
        <f t="shared" si="8"/>
        <v/>
      </c>
      <c r="AC361" s="75" t="str">
        <f t="shared" si="9"/>
        <v/>
      </c>
      <c r="AH361" s="78" t="str">
        <f>IF(AI361="","",MAX($AH$5:AH360)+1)</f>
        <v/>
      </c>
      <c r="AI361" s="53" t="str">
        <f>IF(G360="","",IF(COUNTIF($AI$11:AI360,G360)=0,G360,""))</f>
        <v/>
      </c>
      <c r="AJ361" s="53" t="str">
        <f t="shared" si="10"/>
        <v/>
      </c>
      <c r="AK361" s="135"/>
    </row>
    <row r="362" spans="1:37" x14ac:dyDescent="0.25">
      <c r="A362" s="136"/>
      <c r="B362" s="136"/>
      <c r="C362" s="136"/>
      <c r="D362" s="136"/>
      <c r="E362" s="137"/>
      <c r="F362" s="137"/>
      <c r="G362" s="136"/>
      <c r="H362" s="137"/>
      <c r="I362" s="140" t="str">
        <f t="shared" si="11"/>
        <v/>
      </c>
      <c r="J362" s="140"/>
      <c r="K362" s="140"/>
      <c r="L362" s="74" t="str">
        <f>IF(AND(C362="Abierto",D362="Urgente"),A362,"")</f>
        <v/>
      </c>
      <c r="M362" s="74" t="str">
        <f ca="1">IF(AND(C362="Abierto",D362="Urgente"),TODAY()-E362,"")</f>
        <v/>
      </c>
      <c r="N362" s="74" t="str">
        <f>IF(AND(C362="Abierto",D362="Urgente"),RANK(M362,$M$13:$M$861,0)+COUNTIF($M$13:M362,M362)-1,"")</f>
        <v/>
      </c>
      <c r="O362" s="74" t="str">
        <f>IF(AND(C362="Abierto",D362="Alta"),A362,"")</f>
        <v/>
      </c>
      <c r="P362" s="74" t="str">
        <f ca="1">IF(AND(C362="Abierto",D362="Alta"),TODAY()-E362,"")</f>
        <v/>
      </c>
      <c r="Q362" s="74" t="str">
        <f>IF(AND(C362="Abierto",D362="Alta"),RANK(P362,$P$13:$P$861,0)+COUNTIF($P$13:P362,P362)-1+MAX(N:N),"")</f>
        <v/>
      </c>
      <c r="R362" s="74" t="str">
        <f>IF(AND(C362="Abierto",D362="Media"),A362,"")</f>
        <v/>
      </c>
      <c r="S362" s="74" t="str">
        <f ca="1">IF(AND(C362="Abierto",D362="Media"),TODAY()-E362,"")</f>
        <v/>
      </c>
      <c r="T362" s="74" t="str">
        <f>IF(AND(C362="Abierto",D362="Media"),RANK(S362,$S$13:$S$861,0)+COUNTIF($S$13:S362,S362)-1+MAX(N:N,Q:Q),"")</f>
        <v/>
      </c>
      <c r="U362" s="74" t="str">
        <f>IF(AND(C362="Abierto",D362="Baja"),A362,"")</f>
        <v/>
      </c>
      <c r="V362" s="74" t="str">
        <f ca="1">IF(AND(C362="Abierto",D362="Baja"),TODAY()-E362,"")</f>
        <v/>
      </c>
      <c r="W362" s="74" t="str">
        <f>IF(AND(C362="Abierto",D362="Baja"),RANK(V362,$V$13:$V$861,0)+COUNTIF($V$13:V362,V362)-1+MAX(N:N,Q:Q,T:T),"")</f>
        <v/>
      </c>
      <c r="X362" s="139" t="str">
        <f>IF(OR(C362="Resuelto",C362=""),"",SUM(N362,Q362,T362,W362))</f>
        <v/>
      </c>
      <c r="Y362" s="139" t="str">
        <f>IF(OR(C362="Resuelto",C362=""),"",SUM(M362,P362,S362,V362))</f>
        <v/>
      </c>
      <c r="Z362" s="139" t="str">
        <f>IF(OR(C362="Resuelto",C362=""),"",SUM(L362,O362,R362,U362))</f>
        <v/>
      </c>
      <c r="AA362" s="28">
        <v>497</v>
      </c>
      <c r="AB362" s="28" t="str">
        <f t="shared" si="8"/>
        <v/>
      </c>
      <c r="AC362" s="75" t="str">
        <f t="shared" si="9"/>
        <v/>
      </c>
      <c r="AH362" s="78" t="str">
        <f>IF(AI362="","",MAX($AH$5:AH361)+1)</f>
        <v/>
      </c>
      <c r="AI362" s="53" t="str">
        <f>IF(G361="","",IF(COUNTIF($AI$11:AI361,G361)=0,G361,""))</f>
        <v/>
      </c>
      <c r="AJ362" s="53" t="str">
        <f t="shared" si="10"/>
        <v/>
      </c>
      <c r="AK362" s="135"/>
    </row>
    <row r="363" spans="1:37" x14ac:dyDescent="0.25">
      <c r="A363" s="136"/>
      <c r="B363" s="136"/>
      <c r="C363" s="136"/>
      <c r="D363" s="136"/>
      <c r="E363" s="137"/>
      <c r="F363" s="137"/>
      <c r="G363" s="136"/>
      <c r="H363" s="137"/>
      <c r="I363" s="140" t="str">
        <f t="shared" si="11"/>
        <v/>
      </c>
      <c r="J363" s="140"/>
      <c r="K363" s="140"/>
      <c r="L363" s="74" t="str">
        <f>IF(AND(C363="Abierto",D363="Urgente"),A363,"")</f>
        <v/>
      </c>
      <c r="M363" s="74" t="str">
        <f ca="1">IF(AND(C363="Abierto",D363="Urgente"),TODAY()-E363,"")</f>
        <v/>
      </c>
      <c r="N363" s="74" t="str">
        <f>IF(AND(C363="Abierto",D363="Urgente"),RANK(M363,$M$13:$M$861,0)+COUNTIF($M$13:M363,M363)-1,"")</f>
        <v/>
      </c>
      <c r="O363" s="74" t="str">
        <f>IF(AND(C363="Abierto",D363="Alta"),A363,"")</f>
        <v/>
      </c>
      <c r="P363" s="74" t="str">
        <f ca="1">IF(AND(C363="Abierto",D363="Alta"),TODAY()-E363,"")</f>
        <v/>
      </c>
      <c r="Q363" s="74" t="str">
        <f>IF(AND(C363="Abierto",D363="Alta"),RANK(P363,$P$13:$P$861,0)+COUNTIF($P$13:P363,P363)-1+MAX(N:N),"")</f>
        <v/>
      </c>
      <c r="R363" s="74" t="str">
        <f>IF(AND(C363="Abierto",D363="Media"),A363,"")</f>
        <v/>
      </c>
      <c r="S363" s="74" t="str">
        <f ca="1">IF(AND(C363="Abierto",D363="Media"),TODAY()-E363,"")</f>
        <v/>
      </c>
      <c r="T363" s="74" t="str">
        <f>IF(AND(C363="Abierto",D363="Media"),RANK(S363,$S$13:$S$861,0)+COUNTIF($S$13:S363,S363)-1+MAX(N:N,Q:Q),"")</f>
        <v/>
      </c>
      <c r="U363" s="74" t="str">
        <f>IF(AND(C363="Abierto",D363="Baja"),A363,"")</f>
        <v/>
      </c>
      <c r="V363" s="74" t="str">
        <f ca="1">IF(AND(C363="Abierto",D363="Baja"),TODAY()-E363,"")</f>
        <v/>
      </c>
      <c r="W363" s="74" t="str">
        <f>IF(AND(C363="Abierto",D363="Baja"),RANK(V363,$V$13:$V$861,0)+COUNTIF($V$13:V363,V363)-1+MAX(N:N,Q:Q,T:T),"")</f>
        <v/>
      </c>
      <c r="X363" s="139" t="str">
        <f>IF(OR(C363="Resuelto",C363=""),"",SUM(N363,Q363,T363,W363))</f>
        <v/>
      </c>
      <c r="Y363" s="139" t="str">
        <f>IF(OR(C363="Resuelto",C363=""),"",SUM(M363,P363,S363,V363))</f>
        <v/>
      </c>
      <c r="Z363" s="139" t="str">
        <f>IF(OR(C363="Resuelto",C363=""),"",SUM(L363,O363,R363,U363))</f>
        <v/>
      </c>
      <c r="AA363" s="28">
        <v>498</v>
      </c>
      <c r="AB363" s="28" t="str">
        <f t="shared" si="8"/>
        <v/>
      </c>
      <c r="AC363" s="75" t="str">
        <f t="shared" si="9"/>
        <v/>
      </c>
      <c r="AH363" s="78" t="str">
        <f>IF(AI363="","",MAX($AH$5:AH362)+1)</f>
        <v/>
      </c>
      <c r="AI363" s="53" t="str">
        <f>IF(G362="","",IF(COUNTIF($AI$11:AI362,G362)=0,G362,""))</f>
        <v/>
      </c>
      <c r="AJ363" s="53" t="str">
        <f t="shared" si="10"/>
        <v/>
      </c>
      <c r="AK363" s="135"/>
    </row>
    <row r="364" spans="1:37" x14ac:dyDescent="0.25">
      <c r="A364" s="136"/>
      <c r="B364" s="136"/>
      <c r="C364" s="136"/>
      <c r="D364" s="136"/>
      <c r="E364" s="137"/>
      <c r="F364" s="137"/>
      <c r="G364" s="136"/>
      <c r="H364" s="137"/>
      <c r="I364" s="140" t="str">
        <f t="shared" si="11"/>
        <v/>
      </c>
      <c r="J364" s="140"/>
      <c r="K364" s="140"/>
      <c r="L364" s="74" t="str">
        <f>IF(AND(C364="Abierto",D364="Urgente"),A364,"")</f>
        <v/>
      </c>
      <c r="M364" s="74" t="str">
        <f ca="1">IF(AND(C364="Abierto",D364="Urgente"),TODAY()-E364,"")</f>
        <v/>
      </c>
      <c r="N364" s="74" t="str">
        <f>IF(AND(C364="Abierto",D364="Urgente"),RANK(M364,$M$13:$M$861,0)+COUNTIF($M$13:M364,M364)-1,"")</f>
        <v/>
      </c>
      <c r="O364" s="74" t="str">
        <f>IF(AND(C364="Abierto",D364="Alta"),A364,"")</f>
        <v/>
      </c>
      <c r="P364" s="74" t="str">
        <f ca="1">IF(AND(C364="Abierto",D364="Alta"),TODAY()-E364,"")</f>
        <v/>
      </c>
      <c r="Q364" s="74" t="str">
        <f>IF(AND(C364="Abierto",D364="Alta"),RANK(P364,$P$13:$P$861,0)+COUNTIF($P$13:P364,P364)-1+MAX(N:N),"")</f>
        <v/>
      </c>
      <c r="R364" s="74" t="str">
        <f>IF(AND(C364="Abierto",D364="Media"),A364,"")</f>
        <v/>
      </c>
      <c r="S364" s="74" t="str">
        <f ca="1">IF(AND(C364="Abierto",D364="Media"),TODAY()-E364,"")</f>
        <v/>
      </c>
      <c r="T364" s="74" t="str">
        <f>IF(AND(C364="Abierto",D364="Media"),RANK(S364,$S$13:$S$861,0)+COUNTIF($S$13:S364,S364)-1+MAX(N:N,Q:Q),"")</f>
        <v/>
      </c>
      <c r="U364" s="74" t="str">
        <f>IF(AND(C364="Abierto",D364="Baja"),A364,"")</f>
        <v/>
      </c>
      <c r="V364" s="74" t="str">
        <f ca="1">IF(AND(C364="Abierto",D364="Baja"),TODAY()-E364,"")</f>
        <v/>
      </c>
      <c r="W364" s="74" t="str">
        <f>IF(AND(C364="Abierto",D364="Baja"),RANK(V364,$V$13:$V$861,0)+COUNTIF($V$13:V364,V364)-1+MAX(N:N,Q:Q,T:T),"")</f>
        <v/>
      </c>
      <c r="X364" s="139" t="str">
        <f>IF(OR(C364="Resuelto",C364=""),"",SUM(N364,Q364,T364,W364))</f>
        <v/>
      </c>
      <c r="Y364" s="139" t="str">
        <f>IF(OR(C364="Resuelto",C364=""),"",SUM(M364,P364,S364,V364))</f>
        <v/>
      </c>
      <c r="Z364" s="139" t="str">
        <f>IF(OR(C364="Resuelto",C364=""),"",SUM(L364,O364,R364,U364))</f>
        <v/>
      </c>
      <c r="AA364" s="28">
        <v>499</v>
      </c>
      <c r="AB364" s="28" t="str">
        <f t="shared" si="8"/>
        <v/>
      </c>
      <c r="AC364" s="75" t="str">
        <f t="shared" si="9"/>
        <v/>
      </c>
      <c r="AH364" s="78" t="str">
        <f>IF(AI364="","",MAX($AH$5:AH363)+1)</f>
        <v/>
      </c>
      <c r="AI364" s="53" t="str">
        <f>IF(G363="","",IF(COUNTIF($AI$11:AI363,G363)=0,G363,""))</f>
        <v/>
      </c>
      <c r="AJ364" s="53" t="str">
        <f t="shared" si="10"/>
        <v/>
      </c>
      <c r="AK364" s="135"/>
    </row>
    <row r="365" spans="1:37" x14ac:dyDescent="0.25">
      <c r="A365" s="136"/>
      <c r="B365" s="136"/>
      <c r="C365" s="136"/>
      <c r="D365" s="136"/>
      <c r="E365" s="137"/>
      <c r="F365" s="137"/>
      <c r="G365" s="136"/>
      <c r="H365" s="137"/>
      <c r="I365" s="140" t="str">
        <f t="shared" si="11"/>
        <v/>
      </c>
      <c r="J365" s="140"/>
      <c r="K365" s="140"/>
      <c r="L365" s="74" t="str">
        <f>IF(AND(C365="Abierto",D365="Urgente"),A365,"")</f>
        <v/>
      </c>
      <c r="M365" s="74" t="str">
        <f ca="1">IF(AND(C365="Abierto",D365="Urgente"),TODAY()-E365,"")</f>
        <v/>
      </c>
      <c r="N365" s="74" t="str">
        <f>IF(AND(C365="Abierto",D365="Urgente"),RANK(M365,$M$13:$M$861,0)+COUNTIF($M$13:M365,M365)-1,"")</f>
        <v/>
      </c>
      <c r="O365" s="74" t="str">
        <f>IF(AND(C365="Abierto",D365="Alta"),A365,"")</f>
        <v/>
      </c>
      <c r="P365" s="74" t="str">
        <f ca="1">IF(AND(C365="Abierto",D365="Alta"),TODAY()-E365,"")</f>
        <v/>
      </c>
      <c r="Q365" s="74" t="str">
        <f>IF(AND(C365="Abierto",D365="Alta"),RANK(P365,$P$13:$P$861,0)+COUNTIF($P$13:P365,P365)-1+MAX(N:N),"")</f>
        <v/>
      </c>
      <c r="R365" s="74" t="str">
        <f>IF(AND(C365="Abierto",D365="Media"),A365,"")</f>
        <v/>
      </c>
      <c r="S365" s="74" t="str">
        <f ca="1">IF(AND(C365="Abierto",D365="Media"),TODAY()-E365,"")</f>
        <v/>
      </c>
      <c r="T365" s="74" t="str">
        <f>IF(AND(C365="Abierto",D365="Media"),RANK(S365,$S$13:$S$861,0)+COUNTIF($S$13:S365,S365)-1+MAX(N:N,Q:Q),"")</f>
        <v/>
      </c>
      <c r="U365" s="74" t="str">
        <f>IF(AND(C365="Abierto",D365="Baja"),A365,"")</f>
        <v/>
      </c>
      <c r="V365" s="74" t="str">
        <f ca="1">IF(AND(C365="Abierto",D365="Baja"),TODAY()-E365,"")</f>
        <v/>
      </c>
      <c r="W365" s="74" t="str">
        <f>IF(AND(C365="Abierto",D365="Baja"),RANK(V365,$V$13:$V$861,0)+COUNTIF($V$13:V365,V365)-1+MAX(N:N,Q:Q,T:T),"")</f>
        <v/>
      </c>
      <c r="X365" s="139" t="str">
        <f>IF(OR(C365="Resuelto",C365=""),"",SUM(N365,Q365,T365,W365))</f>
        <v/>
      </c>
      <c r="Y365" s="139" t="str">
        <f>IF(OR(C365="Resuelto",C365=""),"",SUM(M365,P365,S365,V365))</f>
        <v/>
      </c>
      <c r="Z365" s="139" t="str">
        <f>IF(OR(C365="Resuelto",C365=""),"",SUM(L365,O365,R365,U365))</f>
        <v/>
      </c>
      <c r="AA365" s="28">
        <v>500</v>
      </c>
      <c r="AB365" s="28" t="str">
        <f t="shared" si="8"/>
        <v/>
      </c>
      <c r="AC365" s="75" t="str">
        <f t="shared" si="9"/>
        <v/>
      </c>
      <c r="AH365" s="78" t="str">
        <f>IF(AI365="","",MAX($AH$5:AH364)+1)</f>
        <v/>
      </c>
      <c r="AI365" s="53" t="str">
        <f>IF(G364="","",IF(COUNTIF($AI$11:AI364,G364)=0,G364,""))</f>
        <v/>
      </c>
      <c r="AJ365" s="53" t="str">
        <f t="shared" si="10"/>
        <v/>
      </c>
      <c r="AK365" s="135"/>
    </row>
    <row r="366" spans="1:37" x14ac:dyDescent="0.25">
      <c r="A366" s="136"/>
      <c r="B366" s="136"/>
      <c r="C366" s="136"/>
      <c r="D366" s="136"/>
      <c r="E366" s="137"/>
      <c r="F366" s="137"/>
      <c r="G366" s="136"/>
      <c r="H366" s="137"/>
      <c r="I366" s="140" t="str">
        <f t="shared" si="11"/>
        <v/>
      </c>
      <c r="J366" s="140"/>
      <c r="K366" s="140"/>
      <c r="L366" s="74" t="str">
        <f>IF(AND(C366="Abierto",D366="Urgente"),A366,"")</f>
        <v/>
      </c>
      <c r="M366" s="74" t="str">
        <f ca="1">IF(AND(C366="Abierto",D366="Urgente"),TODAY()-E366,"")</f>
        <v/>
      </c>
      <c r="N366" s="74" t="str">
        <f>IF(AND(C366="Abierto",D366="Urgente"),RANK(M366,$M$13:$M$861,0)+COUNTIF($M$13:M366,M366)-1,"")</f>
        <v/>
      </c>
      <c r="O366" s="74" t="str">
        <f>IF(AND(C366="Abierto",D366="Alta"),A366,"")</f>
        <v/>
      </c>
      <c r="P366" s="74" t="str">
        <f ca="1">IF(AND(C366="Abierto",D366="Alta"),TODAY()-E366,"")</f>
        <v/>
      </c>
      <c r="Q366" s="74" t="str">
        <f>IF(AND(C366="Abierto",D366="Alta"),RANK(P366,$P$13:$P$861,0)+COUNTIF($P$13:P366,P366)-1+MAX(N:N),"")</f>
        <v/>
      </c>
      <c r="R366" s="74" t="str">
        <f>IF(AND(C366="Abierto",D366="Media"),A366,"")</f>
        <v/>
      </c>
      <c r="S366" s="74" t="str">
        <f ca="1">IF(AND(C366="Abierto",D366="Media"),TODAY()-E366,"")</f>
        <v/>
      </c>
      <c r="T366" s="74" t="str">
        <f>IF(AND(C366="Abierto",D366="Media"),RANK(S366,$S$13:$S$861,0)+COUNTIF($S$13:S366,S366)-1+MAX(N:N,Q:Q),"")</f>
        <v/>
      </c>
      <c r="U366" s="74" t="str">
        <f>IF(AND(C366="Abierto",D366="Baja"),A366,"")</f>
        <v/>
      </c>
      <c r="V366" s="74" t="str">
        <f ca="1">IF(AND(C366="Abierto",D366="Baja"),TODAY()-E366,"")</f>
        <v/>
      </c>
      <c r="W366" s="74" t="str">
        <f>IF(AND(C366="Abierto",D366="Baja"),RANK(V366,$V$13:$V$861,0)+COUNTIF($V$13:V366,V366)-1+MAX(N:N,Q:Q,T:T),"")</f>
        <v/>
      </c>
      <c r="X366" s="139" t="str">
        <f>IF(OR(C366="Resuelto",C366=""),"",SUM(N366,Q366,T366,W366))</f>
        <v/>
      </c>
      <c r="Y366" s="139" t="str">
        <f>IF(OR(C366="Resuelto",C366=""),"",SUM(M366,P366,S366,V366))</f>
        <v/>
      </c>
      <c r="Z366" s="139" t="str">
        <f>IF(OR(C366="Resuelto",C366=""),"",SUM(L366,O366,R366,U366))</f>
        <v/>
      </c>
      <c r="AA366" s="28">
        <v>501</v>
      </c>
      <c r="AB366" s="28" t="str">
        <f t="shared" si="8"/>
        <v/>
      </c>
      <c r="AC366" s="75" t="str">
        <f t="shared" si="9"/>
        <v/>
      </c>
      <c r="AH366" s="78" t="str">
        <f>IF(AI366="","",MAX($AH$5:AH365)+1)</f>
        <v/>
      </c>
      <c r="AI366" s="53" t="str">
        <f>IF(G365="","",IF(COUNTIF($AI$11:AI365,G365)=0,G365,""))</f>
        <v/>
      </c>
      <c r="AJ366" s="53" t="str">
        <f t="shared" si="10"/>
        <v/>
      </c>
      <c r="AK366" s="135"/>
    </row>
    <row r="367" spans="1:37" x14ac:dyDescent="0.25">
      <c r="A367" s="136"/>
      <c r="B367" s="136"/>
      <c r="C367" s="136"/>
      <c r="D367" s="136"/>
      <c r="E367" s="137"/>
      <c r="F367" s="137"/>
      <c r="G367" s="136"/>
      <c r="H367" s="137"/>
      <c r="I367" s="140" t="str">
        <f t="shared" si="11"/>
        <v/>
      </c>
      <c r="J367" s="140"/>
      <c r="K367" s="140"/>
      <c r="L367" s="74" t="str">
        <f>IF(AND(C367="Abierto",D367="Urgente"),A367,"")</f>
        <v/>
      </c>
      <c r="M367" s="74" t="str">
        <f ca="1">IF(AND(C367="Abierto",D367="Urgente"),TODAY()-E367,"")</f>
        <v/>
      </c>
      <c r="N367" s="74" t="str">
        <f>IF(AND(C367="Abierto",D367="Urgente"),RANK(M367,$M$13:$M$861,0)+COUNTIF($M$13:M367,M367)-1,"")</f>
        <v/>
      </c>
      <c r="O367" s="74" t="str">
        <f>IF(AND(C367="Abierto",D367="Alta"),A367,"")</f>
        <v/>
      </c>
      <c r="P367" s="74" t="str">
        <f ca="1">IF(AND(C367="Abierto",D367="Alta"),TODAY()-E367,"")</f>
        <v/>
      </c>
      <c r="Q367" s="74" t="str">
        <f>IF(AND(C367="Abierto",D367="Alta"),RANK(P367,$P$13:$P$861,0)+COUNTIF($P$13:P367,P367)-1+MAX(N:N),"")</f>
        <v/>
      </c>
      <c r="R367" s="74" t="str">
        <f>IF(AND(C367="Abierto",D367="Media"),A367,"")</f>
        <v/>
      </c>
      <c r="S367" s="74" t="str">
        <f ca="1">IF(AND(C367="Abierto",D367="Media"),TODAY()-E367,"")</f>
        <v/>
      </c>
      <c r="T367" s="74" t="str">
        <f>IF(AND(C367="Abierto",D367="Media"),RANK(S367,$S$13:$S$861,0)+COUNTIF($S$13:S367,S367)-1+MAX(N:N,Q:Q),"")</f>
        <v/>
      </c>
      <c r="U367" s="74" t="str">
        <f>IF(AND(C367="Abierto",D367="Baja"),A367,"")</f>
        <v/>
      </c>
      <c r="V367" s="74" t="str">
        <f ca="1">IF(AND(C367="Abierto",D367="Baja"),TODAY()-E367,"")</f>
        <v/>
      </c>
      <c r="W367" s="74" t="str">
        <f>IF(AND(C367="Abierto",D367="Baja"),RANK(V367,$V$13:$V$861,0)+COUNTIF($V$13:V367,V367)-1+MAX(N:N,Q:Q,T:T),"")</f>
        <v/>
      </c>
      <c r="X367" s="139" t="str">
        <f>IF(OR(C367="Resuelto",C367=""),"",SUM(N367,Q367,T367,W367))</f>
        <v/>
      </c>
      <c r="Y367" s="139" t="str">
        <f>IF(OR(C367="Resuelto",C367=""),"",SUM(M367,P367,S367,V367))</f>
        <v/>
      </c>
      <c r="Z367" s="139" t="str">
        <f>IF(OR(C367="Resuelto",C367=""),"",SUM(L367,O367,R367,U367))</f>
        <v/>
      </c>
      <c r="AA367" s="28">
        <v>502</v>
      </c>
      <c r="AB367" s="28" t="str">
        <f t="shared" si="8"/>
        <v/>
      </c>
      <c r="AC367" s="75" t="str">
        <f t="shared" si="9"/>
        <v/>
      </c>
      <c r="AH367" s="78" t="str">
        <f>IF(AI367="","",MAX($AH$5:AH366)+1)</f>
        <v/>
      </c>
      <c r="AI367" s="53" t="str">
        <f>IF(G366="","",IF(COUNTIF($AI$11:AI366,G366)=0,G366,""))</f>
        <v/>
      </c>
      <c r="AJ367" s="53" t="str">
        <f t="shared" si="10"/>
        <v/>
      </c>
      <c r="AK367" s="135"/>
    </row>
    <row r="368" spans="1:37" x14ac:dyDescent="0.25">
      <c r="A368" s="136"/>
      <c r="B368" s="136"/>
      <c r="C368" s="136"/>
      <c r="D368" s="136"/>
      <c r="E368" s="137"/>
      <c r="F368" s="137"/>
      <c r="G368" s="136"/>
      <c r="H368" s="137"/>
      <c r="I368" s="140" t="str">
        <f t="shared" si="11"/>
        <v/>
      </c>
      <c r="J368" s="140"/>
      <c r="K368" s="140"/>
      <c r="L368" s="74" t="str">
        <f>IF(AND(C368="Abierto",D368="Urgente"),A368,"")</f>
        <v/>
      </c>
      <c r="M368" s="74" t="str">
        <f ca="1">IF(AND(C368="Abierto",D368="Urgente"),TODAY()-E368,"")</f>
        <v/>
      </c>
      <c r="N368" s="74" t="str">
        <f>IF(AND(C368="Abierto",D368="Urgente"),RANK(M368,$M$13:$M$861,0)+COUNTIF($M$13:M368,M368)-1,"")</f>
        <v/>
      </c>
      <c r="O368" s="74" t="str">
        <f>IF(AND(C368="Abierto",D368="Alta"),A368,"")</f>
        <v/>
      </c>
      <c r="P368" s="74" t="str">
        <f ca="1">IF(AND(C368="Abierto",D368="Alta"),TODAY()-E368,"")</f>
        <v/>
      </c>
      <c r="Q368" s="74" t="str">
        <f>IF(AND(C368="Abierto",D368="Alta"),RANK(P368,$P$13:$P$861,0)+COUNTIF($P$13:P368,P368)-1+MAX(N:N),"")</f>
        <v/>
      </c>
      <c r="R368" s="74" t="str">
        <f>IF(AND(C368="Abierto",D368="Media"),A368,"")</f>
        <v/>
      </c>
      <c r="S368" s="74" t="str">
        <f ca="1">IF(AND(C368="Abierto",D368="Media"),TODAY()-E368,"")</f>
        <v/>
      </c>
      <c r="T368" s="74" t="str">
        <f>IF(AND(C368="Abierto",D368="Media"),RANK(S368,$S$13:$S$861,0)+COUNTIF($S$13:S368,S368)-1+MAX(N:N,Q:Q),"")</f>
        <v/>
      </c>
      <c r="U368" s="74" t="str">
        <f>IF(AND(C368="Abierto",D368="Baja"),A368,"")</f>
        <v/>
      </c>
      <c r="V368" s="74" t="str">
        <f ca="1">IF(AND(C368="Abierto",D368="Baja"),TODAY()-E368,"")</f>
        <v/>
      </c>
      <c r="W368" s="74" t="str">
        <f>IF(AND(C368="Abierto",D368="Baja"),RANK(V368,$V$13:$V$861,0)+COUNTIF($V$13:V368,V368)-1+MAX(N:N,Q:Q,T:T),"")</f>
        <v/>
      </c>
      <c r="X368" s="139" t="str">
        <f>IF(OR(C368="Resuelto",C368=""),"",SUM(N368,Q368,T368,W368))</f>
        <v/>
      </c>
      <c r="Y368" s="139" t="str">
        <f>IF(OR(C368="Resuelto",C368=""),"",SUM(M368,P368,S368,V368))</f>
        <v/>
      </c>
      <c r="Z368" s="139" t="str">
        <f>IF(OR(C368="Resuelto",C368=""),"",SUM(L368,O368,R368,U368))</f>
        <v/>
      </c>
      <c r="AA368" s="28">
        <v>503</v>
      </c>
      <c r="AB368" s="28" t="str">
        <f t="shared" si="8"/>
        <v/>
      </c>
      <c r="AC368" s="75" t="str">
        <f t="shared" si="9"/>
        <v/>
      </c>
      <c r="AH368" s="78" t="str">
        <f>IF(AI368="","",MAX($AH$5:AH367)+1)</f>
        <v/>
      </c>
      <c r="AI368" s="53" t="str">
        <f>IF(G367="","",IF(COUNTIF($AI$11:AI367,G367)=0,G367,""))</f>
        <v/>
      </c>
      <c r="AJ368" s="53" t="str">
        <f t="shared" si="10"/>
        <v/>
      </c>
      <c r="AK368" s="135"/>
    </row>
    <row r="369" spans="1:37" x14ac:dyDescent="0.25">
      <c r="A369" s="136"/>
      <c r="B369" s="136"/>
      <c r="C369" s="136"/>
      <c r="D369" s="136"/>
      <c r="E369" s="137"/>
      <c r="F369" s="137"/>
      <c r="G369" s="136"/>
      <c r="H369" s="137"/>
      <c r="I369" s="140" t="str">
        <f t="shared" si="11"/>
        <v/>
      </c>
      <c r="J369" s="140"/>
      <c r="K369" s="140"/>
      <c r="L369" s="74" t="str">
        <f>IF(AND(C369="Abierto",D369="Urgente"),A369,"")</f>
        <v/>
      </c>
      <c r="M369" s="74" t="str">
        <f ca="1">IF(AND(C369="Abierto",D369="Urgente"),TODAY()-E369,"")</f>
        <v/>
      </c>
      <c r="N369" s="74" t="str">
        <f>IF(AND(C369="Abierto",D369="Urgente"),RANK(M369,$M$13:$M$861,0)+COUNTIF($M$13:M369,M369)-1,"")</f>
        <v/>
      </c>
      <c r="O369" s="74" t="str">
        <f>IF(AND(C369="Abierto",D369="Alta"),A369,"")</f>
        <v/>
      </c>
      <c r="P369" s="74" t="str">
        <f ca="1">IF(AND(C369="Abierto",D369="Alta"),TODAY()-E369,"")</f>
        <v/>
      </c>
      <c r="Q369" s="74" t="str">
        <f>IF(AND(C369="Abierto",D369="Alta"),RANK(P369,$P$13:$P$861,0)+COUNTIF($P$13:P369,P369)-1+MAX(N:N),"")</f>
        <v/>
      </c>
      <c r="R369" s="74" t="str">
        <f>IF(AND(C369="Abierto",D369="Media"),A369,"")</f>
        <v/>
      </c>
      <c r="S369" s="74" t="str">
        <f ca="1">IF(AND(C369="Abierto",D369="Media"),TODAY()-E369,"")</f>
        <v/>
      </c>
      <c r="T369" s="74" t="str">
        <f>IF(AND(C369="Abierto",D369="Media"),RANK(S369,$S$13:$S$861,0)+COUNTIF($S$13:S369,S369)-1+MAX(N:N,Q:Q),"")</f>
        <v/>
      </c>
      <c r="U369" s="74" t="str">
        <f>IF(AND(C369="Abierto",D369="Baja"),A369,"")</f>
        <v/>
      </c>
      <c r="V369" s="74" t="str">
        <f ca="1">IF(AND(C369="Abierto",D369="Baja"),TODAY()-E369,"")</f>
        <v/>
      </c>
      <c r="W369" s="74" t="str">
        <f>IF(AND(C369="Abierto",D369="Baja"),RANK(V369,$V$13:$V$861,0)+COUNTIF($V$13:V369,V369)-1+MAX(N:N,Q:Q,T:T),"")</f>
        <v/>
      </c>
      <c r="X369" s="139" t="str">
        <f>IF(OR(C369="Resuelto",C369=""),"",SUM(N369,Q369,T369,W369))</f>
        <v/>
      </c>
      <c r="Y369" s="139" t="str">
        <f>IF(OR(C369="Resuelto",C369=""),"",SUM(M369,P369,S369,V369))</f>
        <v/>
      </c>
      <c r="Z369" s="139" t="str">
        <f>IF(OR(C369="Resuelto",C369=""),"",SUM(L369,O369,R369,U369))</f>
        <v/>
      </c>
      <c r="AA369" s="28">
        <v>504</v>
      </c>
      <c r="AB369" s="28" t="str">
        <f t="shared" si="8"/>
        <v/>
      </c>
      <c r="AC369" s="75" t="str">
        <f t="shared" si="9"/>
        <v/>
      </c>
      <c r="AH369" s="78" t="str">
        <f>IF(AI369="","",MAX($AH$5:AH368)+1)</f>
        <v/>
      </c>
      <c r="AI369" s="53" t="str">
        <f>IF(G368="","",IF(COUNTIF($AI$11:AI368,G368)=0,G368,""))</f>
        <v/>
      </c>
      <c r="AJ369" s="53" t="str">
        <f t="shared" si="10"/>
        <v/>
      </c>
      <c r="AK369" s="135"/>
    </row>
    <row r="370" spans="1:37" x14ac:dyDescent="0.25">
      <c r="A370" s="136"/>
      <c r="B370" s="136"/>
      <c r="C370" s="136"/>
      <c r="D370" s="136"/>
      <c r="E370" s="137"/>
      <c r="F370" s="137"/>
      <c r="G370" s="136"/>
      <c r="H370" s="137"/>
      <c r="I370" s="140" t="str">
        <f t="shared" si="11"/>
        <v/>
      </c>
      <c r="J370" s="140"/>
      <c r="K370" s="140"/>
      <c r="L370" s="74" t="str">
        <f>IF(AND(C370="Abierto",D370="Urgente"),A370,"")</f>
        <v/>
      </c>
      <c r="M370" s="74" t="str">
        <f ca="1">IF(AND(C370="Abierto",D370="Urgente"),TODAY()-E370,"")</f>
        <v/>
      </c>
      <c r="N370" s="74" t="str">
        <f>IF(AND(C370="Abierto",D370="Urgente"),RANK(M370,$M$13:$M$861,0)+COUNTIF($M$13:M370,M370)-1,"")</f>
        <v/>
      </c>
      <c r="O370" s="74" t="str">
        <f>IF(AND(C370="Abierto",D370="Alta"),A370,"")</f>
        <v/>
      </c>
      <c r="P370" s="74" t="str">
        <f ca="1">IF(AND(C370="Abierto",D370="Alta"),TODAY()-E370,"")</f>
        <v/>
      </c>
      <c r="Q370" s="74" t="str">
        <f>IF(AND(C370="Abierto",D370="Alta"),RANK(P370,$P$13:$P$861,0)+COUNTIF($P$13:P370,P370)-1+MAX(N:N),"")</f>
        <v/>
      </c>
      <c r="R370" s="74" t="str">
        <f>IF(AND(C370="Abierto",D370="Media"),A370,"")</f>
        <v/>
      </c>
      <c r="S370" s="74" t="str">
        <f ca="1">IF(AND(C370="Abierto",D370="Media"),TODAY()-E370,"")</f>
        <v/>
      </c>
      <c r="T370" s="74" t="str">
        <f>IF(AND(C370="Abierto",D370="Media"),RANK(S370,$S$13:$S$861,0)+COUNTIF($S$13:S370,S370)-1+MAX(N:N,Q:Q),"")</f>
        <v/>
      </c>
      <c r="U370" s="74" t="str">
        <f>IF(AND(C370="Abierto",D370="Baja"),A370,"")</f>
        <v/>
      </c>
      <c r="V370" s="74" t="str">
        <f ca="1">IF(AND(C370="Abierto",D370="Baja"),TODAY()-E370,"")</f>
        <v/>
      </c>
      <c r="W370" s="74" t="str">
        <f>IF(AND(C370="Abierto",D370="Baja"),RANK(V370,$V$13:$V$861,0)+COUNTIF($V$13:V370,V370)-1+MAX(N:N,Q:Q,T:T),"")</f>
        <v/>
      </c>
      <c r="X370" s="139" t="str">
        <f>IF(OR(C370="Resuelto",C370=""),"",SUM(N370,Q370,T370,W370))</f>
        <v/>
      </c>
      <c r="Y370" s="139" t="str">
        <f>IF(OR(C370="Resuelto",C370=""),"",SUM(M370,P370,S370,V370))</f>
        <v/>
      </c>
      <c r="Z370" s="139" t="str">
        <f>IF(OR(C370="Resuelto",C370=""),"",SUM(L370,O370,R370,U370))</f>
        <v/>
      </c>
      <c r="AA370" s="28">
        <v>505</v>
      </c>
      <c r="AB370" s="28" t="str">
        <f t="shared" si="8"/>
        <v/>
      </c>
      <c r="AC370" s="75" t="str">
        <f t="shared" si="9"/>
        <v/>
      </c>
      <c r="AH370" s="78" t="str">
        <f>IF(AI370="","",MAX($AH$5:AH369)+1)</f>
        <v/>
      </c>
      <c r="AI370" s="53" t="str">
        <f>IF(G369="","",IF(COUNTIF($AI$11:AI369,G369)=0,G369,""))</f>
        <v/>
      </c>
      <c r="AJ370" s="53" t="str">
        <f t="shared" si="10"/>
        <v/>
      </c>
      <c r="AK370" s="135"/>
    </row>
    <row r="371" spans="1:37" x14ac:dyDescent="0.25">
      <c r="A371" s="136"/>
      <c r="B371" s="136"/>
      <c r="C371" s="136"/>
      <c r="D371" s="136"/>
      <c r="E371" s="137"/>
      <c r="F371" s="137"/>
      <c r="G371" s="136"/>
      <c r="H371" s="137"/>
      <c r="I371" s="140" t="str">
        <f t="shared" si="11"/>
        <v/>
      </c>
      <c r="J371" s="140"/>
      <c r="K371" s="140"/>
      <c r="L371" s="74" t="str">
        <f>IF(AND(C371="Abierto",D371="Urgente"),A371,"")</f>
        <v/>
      </c>
      <c r="M371" s="74" t="str">
        <f ca="1">IF(AND(C371="Abierto",D371="Urgente"),TODAY()-E371,"")</f>
        <v/>
      </c>
      <c r="N371" s="74" t="str">
        <f>IF(AND(C371="Abierto",D371="Urgente"),RANK(M371,$M$13:$M$861,0)+COUNTIF($M$13:M371,M371)-1,"")</f>
        <v/>
      </c>
      <c r="O371" s="74" t="str">
        <f>IF(AND(C371="Abierto",D371="Alta"),A371,"")</f>
        <v/>
      </c>
      <c r="P371" s="74" t="str">
        <f ca="1">IF(AND(C371="Abierto",D371="Alta"),TODAY()-E371,"")</f>
        <v/>
      </c>
      <c r="Q371" s="74" t="str">
        <f>IF(AND(C371="Abierto",D371="Alta"),RANK(P371,$P$13:$P$861,0)+COUNTIF($P$13:P371,P371)-1+MAX(N:N),"")</f>
        <v/>
      </c>
      <c r="R371" s="74" t="str">
        <f>IF(AND(C371="Abierto",D371="Media"),A371,"")</f>
        <v/>
      </c>
      <c r="S371" s="74" t="str">
        <f ca="1">IF(AND(C371="Abierto",D371="Media"),TODAY()-E371,"")</f>
        <v/>
      </c>
      <c r="T371" s="74" t="str">
        <f>IF(AND(C371="Abierto",D371="Media"),RANK(S371,$S$13:$S$861,0)+COUNTIF($S$13:S371,S371)-1+MAX(N:N,Q:Q),"")</f>
        <v/>
      </c>
      <c r="U371" s="74" t="str">
        <f>IF(AND(C371="Abierto",D371="Baja"),A371,"")</f>
        <v/>
      </c>
      <c r="V371" s="74" t="str">
        <f ca="1">IF(AND(C371="Abierto",D371="Baja"),TODAY()-E371,"")</f>
        <v/>
      </c>
      <c r="W371" s="74" t="str">
        <f>IF(AND(C371="Abierto",D371="Baja"),RANK(V371,$V$13:$V$861,0)+COUNTIF($V$13:V371,V371)-1+MAX(N:N,Q:Q,T:T),"")</f>
        <v/>
      </c>
      <c r="X371" s="139" t="str">
        <f>IF(OR(C371="Resuelto",C371=""),"",SUM(N371,Q371,T371,W371))</f>
        <v/>
      </c>
      <c r="Y371" s="139" t="str">
        <f>IF(OR(C371="Resuelto",C371=""),"",SUM(M371,P371,S371,V371))</f>
        <v/>
      </c>
      <c r="Z371" s="139" t="str">
        <f>IF(OR(C371="Resuelto",C371=""),"",SUM(L371,O371,R371,U371))</f>
        <v/>
      </c>
      <c r="AA371" s="28">
        <v>506</v>
      </c>
      <c r="AB371" s="28" t="str">
        <f t="shared" si="8"/>
        <v/>
      </c>
      <c r="AC371" s="75" t="str">
        <f t="shared" si="9"/>
        <v/>
      </c>
      <c r="AH371" s="78" t="str">
        <f>IF(AI371="","",MAX($AH$5:AH370)+1)</f>
        <v/>
      </c>
      <c r="AI371" s="53" t="str">
        <f>IF(G370="","",IF(COUNTIF($AI$11:AI370,G370)=0,G370,""))</f>
        <v/>
      </c>
      <c r="AJ371" s="53" t="str">
        <f t="shared" si="10"/>
        <v/>
      </c>
      <c r="AK371" s="135"/>
    </row>
    <row r="372" spans="1:37" x14ac:dyDescent="0.25">
      <c r="A372" s="136"/>
      <c r="B372" s="136"/>
      <c r="C372" s="136"/>
      <c r="D372" s="136"/>
      <c r="E372" s="137"/>
      <c r="F372" s="137"/>
      <c r="G372" s="136"/>
      <c r="H372" s="137"/>
      <c r="I372" s="140" t="str">
        <f t="shared" si="11"/>
        <v/>
      </c>
      <c r="J372" s="140"/>
      <c r="K372" s="140"/>
      <c r="L372" s="74" t="str">
        <f>IF(AND(C372="Abierto",D372="Urgente"),A372,"")</f>
        <v/>
      </c>
      <c r="M372" s="74" t="str">
        <f ca="1">IF(AND(C372="Abierto",D372="Urgente"),TODAY()-E372,"")</f>
        <v/>
      </c>
      <c r="N372" s="74" t="str">
        <f>IF(AND(C372="Abierto",D372="Urgente"),RANK(M372,$M$13:$M$861,0)+COUNTIF($M$13:M372,M372)-1,"")</f>
        <v/>
      </c>
      <c r="O372" s="74" t="str">
        <f>IF(AND(C372="Abierto",D372="Alta"),A372,"")</f>
        <v/>
      </c>
      <c r="P372" s="74" t="str">
        <f ca="1">IF(AND(C372="Abierto",D372="Alta"),TODAY()-E372,"")</f>
        <v/>
      </c>
      <c r="Q372" s="74" t="str">
        <f>IF(AND(C372="Abierto",D372="Alta"),RANK(P372,$P$13:$P$861,0)+COUNTIF($P$13:P372,P372)-1+MAX(N:N),"")</f>
        <v/>
      </c>
      <c r="R372" s="74" t="str">
        <f>IF(AND(C372="Abierto",D372="Media"),A372,"")</f>
        <v/>
      </c>
      <c r="S372" s="74" t="str">
        <f ca="1">IF(AND(C372="Abierto",D372="Media"),TODAY()-E372,"")</f>
        <v/>
      </c>
      <c r="T372" s="74" t="str">
        <f>IF(AND(C372="Abierto",D372="Media"),RANK(S372,$S$13:$S$861,0)+COUNTIF($S$13:S372,S372)-1+MAX(N:N,Q:Q),"")</f>
        <v/>
      </c>
      <c r="U372" s="74" t="str">
        <f>IF(AND(C372="Abierto",D372="Baja"),A372,"")</f>
        <v/>
      </c>
      <c r="V372" s="74" t="str">
        <f ca="1">IF(AND(C372="Abierto",D372="Baja"),TODAY()-E372,"")</f>
        <v/>
      </c>
      <c r="W372" s="74" t="str">
        <f>IF(AND(C372="Abierto",D372="Baja"),RANK(V372,$V$13:$V$861,0)+COUNTIF($V$13:V372,V372)-1+MAX(N:N,Q:Q,T:T),"")</f>
        <v/>
      </c>
      <c r="X372" s="139" t="str">
        <f>IF(OR(C372="Resuelto",C372=""),"",SUM(N372,Q372,T372,W372))</f>
        <v/>
      </c>
      <c r="Y372" s="139" t="str">
        <f>IF(OR(C372="Resuelto",C372=""),"",SUM(M372,P372,S372,V372))</f>
        <v/>
      </c>
      <c r="Z372" s="139" t="str">
        <f>IF(OR(C372="Resuelto",C372=""),"",SUM(L372,O372,R372,U372))</f>
        <v/>
      </c>
      <c r="AA372" s="28">
        <v>507</v>
      </c>
      <c r="AB372" s="28" t="str">
        <f t="shared" si="8"/>
        <v/>
      </c>
      <c r="AC372" s="75" t="str">
        <f t="shared" si="9"/>
        <v/>
      </c>
      <c r="AH372" s="78" t="str">
        <f>IF(AI372="","",MAX($AH$5:AH371)+1)</f>
        <v/>
      </c>
      <c r="AI372" s="53" t="str">
        <f>IF(G371="","",IF(COUNTIF($AI$11:AI371,G371)=0,G371,""))</f>
        <v/>
      </c>
      <c r="AJ372" s="53" t="str">
        <f t="shared" si="10"/>
        <v/>
      </c>
      <c r="AK372" s="135"/>
    </row>
    <row r="373" spans="1:37" x14ac:dyDescent="0.25">
      <c r="A373" s="136"/>
      <c r="B373" s="136"/>
      <c r="C373" s="136"/>
      <c r="D373" s="136"/>
      <c r="E373" s="137"/>
      <c r="F373" s="137"/>
      <c r="G373" s="136"/>
      <c r="H373" s="137"/>
      <c r="I373" s="140" t="str">
        <f t="shared" si="11"/>
        <v/>
      </c>
      <c r="J373" s="140"/>
      <c r="K373" s="140"/>
      <c r="L373" s="74" t="str">
        <f>IF(AND(C373="Abierto",D373="Urgente"),A373,"")</f>
        <v/>
      </c>
      <c r="M373" s="74" t="str">
        <f ca="1">IF(AND(C373="Abierto",D373="Urgente"),TODAY()-E373,"")</f>
        <v/>
      </c>
      <c r="N373" s="74" t="str">
        <f>IF(AND(C373="Abierto",D373="Urgente"),RANK(M373,$M$13:$M$861,0)+COUNTIF($M$13:M373,M373)-1,"")</f>
        <v/>
      </c>
      <c r="O373" s="74" t="str">
        <f>IF(AND(C373="Abierto",D373="Alta"),A373,"")</f>
        <v/>
      </c>
      <c r="P373" s="74" t="str">
        <f ca="1">IF(AND(C373="Abierto",D373="Alta"),TODAY()-E373,"")</f>
        <v/>
      </c>
      <c r="Q373" s="74" t="str">
        <f>IF(AND(C373="Abierto",D373="Alta"),RANK(P373,$P$13:$P$861,0)+COUNTIF($P$13:P373,P373)-1+MAX(N:N),"")</f>
        <v/>
      </c>
      <c r="R373" s="74" t="str">
        <f>IF(AND(C373="Abierto",D373="Media"),A373,"")</f>
        <v/>
      </c>
      <c r="S373" s="74" t="str">
        <f ca="1">IF(AND(C373="Abierto",D373="Media"),TODAY()-E373,"")</f>
        <v/>
      </c>
      <c r="T373" s="74" t="str">
        <f>IF(AND(C373="Abierto",D373="Media"),RANK(S373,$S$13:$S$861,0)+COUNTIF($S$13:S373,S373)-1+MAX(N:N,Q:Q),"")</f>
        <v/>
      </c>
      <c r="U373" s="74" t="str">
        <f>IF(AND(C373="Abierto",D373="Baja"),A373,"")</f>
        <v/>
      </c>
      <c r="V373" s="74" t="str">
        <f ca="1">IF(AND(C373="Abierto",D373="Baja"),TODAY()-E373,"")</f>
        <v/>
      </c>
      <c r="W373" s="74" t="str">
        <f>IF(AND(C373="Abierto",D373="Baja"),RANK(V373,$V$13:$V$861,0)+COUNTIF($V$13:V373,V373)-1+MAX(N:N,Q:Q,T:T),"")</f>
        <v/>
      </c>
      <c r="X373" s="139" t="str">
        <f>IF(OR(C373="Resuelto",C373=""),"",SUM(N373,Q373,T373,W373))</f>
        <v/>
      </c>
      <c r="Y373" s="139" t="str">
        <f>IF(OR(C373="Resuelto",C373=""),"",SUM(M373,P373,S373,V373))</f>
        <v/>
      </c>
      <c r="Z373" s="139" t="str">
        <f>IF(OR(C373="Resuelto",C373=""),"",SUM(L373,O373,R373,U373))</f>
        <v/>
      </c>
      <c r="AA373" s="28">
        <v>508</v>
      </c>
      <c r="AB373" s="28" t="str">
        <f t="shared" si="8"/>
        <v/>
      </c>
      <c r="AC373" s="75" t="str">
        <f t="shared" si="9"/>
        <v/>
      </c>
      <c r="AH373" s="78" t="str">
        <f>IF(AI373="","",MAX($AH$5:AH372)+1)</f>
        <v/>
      </c>
      <c r="AI373" s="53" t="str">
        <f>IF(G372="","",IF(COUNTIF($AI$11:AI372,G372)=0,G372,""))</f>
        <v/>
      </c>
      <c r="AJ373" s="53" t="str">
        <f t="shared" si="10"/>
        <v/>
      </c>
      <c r="AK373" s="135"/>
    </row>
    <row r="374" spans="1:37" x14ac:dyDescent="0.25">
      <c r="A374" s="136"/>
      <c r="B374" s="136"/>
      <c r="C374" s="136"/>
      <c r="D374" s="136"/>
      <c r="E374" s="137"/>
      <c r="F374" s="137"/>
      <c r="G374" s="136"/>
      <c r="H374" s="137"/>
      <c r="I374" s="140" t="str">
        <f t="shared" si="11"/>
        <v/>
      </c>
      <c r="J374" s="140"/>
      <c r="K374" s="140"/>
      <c r="L374" s="74" t="str">
        <f>IF(AND(C374="Abierto",D374="Urgente"),A374,"")</f>
        <v/>
      </c>
      <c r="M374" s="74" t="str">
        <f ca="1">IF(AND(C374="Abierto",D374="Urgente"),TODAY()-E374,"")</f>
        <v/>
      </c>
      <c r="N374" s="74" t="str">
        <f>IF(AND(C374="Abierto",D374="Urgente"),RANK(M374,$M$13:$M$861,0)+COUNTIF($M$13:M374,M374)-1,"")</f>
        <v/>
      </c>
      <c r="O374" s="74" t="str">
        <f>IF(AND(C374="Abierto",D374="Alta"),A374,"")</f>
        <v/>
      </c>
      <c r="P374" s="74" t="str">
        <f ca="1">IF(AND(C374="Abierto",D374="Alta"),TODAY()-E374,"")</f>
        <v/>
      </c>
      <c r="Q374" s="74" t="str">
        <f>IF(AND(C374="Abierto",D374="Alta"),RANK(P374,$P$13:$P$861,0)+COUNTIF($P$13:P374,P374)-1+MAX(N:N),"")</f>
        <v/>
      </c>
      <c r="R374" s="74" t="str">
        <f>IF(AND(C374="Abierto",D374="Media"),A374,"")</f>
        <v/>
      </c>
      <c r="S374" s="74" t="str">
        <f ca="1">IF(AND(C374="Abierto",D374="Media"),TODAY()-E374,"")</f>
        <v/>
      </c>
      <c r="T374" s="74" t="str">
        <f>IF(AND(C374="Abierto",D374="Media"),RANK(S374,$S$13:$S$861,0)+COUNTIF($S$13:S374,S374)-1+MAX(N:N,Q:Q),"")</f>
        <v/>
      </c>
      <c r="U374" s="74" t="str">
        <f>IF(AND(C374="Abierto",D374="Baja"),A374,"")</f>
        <v/>
      </c>
      <c r="V374" s="74" t="str">
        <f ca="1">IF(AND(C374="Abierto",D374="Baja"),TODAY()-E374,"")</f>
        <v/>
      </c>
      <c r="W374" s="74" t="str">
        <f>IF(AND(C374="Abierto",D374="Baja"),RANK(V374,$V$13:$V$861,0)+COUNTIF($V$13:V374,V374)-1+MAX(N:N,Q:Q,T:T),"")</f>
        <v/>
      </c>
      <c r="X374" s="139" t="str">
        <f>IF(OR(C374="Resuelto",C374=""),"",SUM(N374,Q374,T374,W374))</f>
        <v/>
      </c>
      <c r="Y374" s="139" t="str">
        <f>IF(OR(C374="Resuelto",C374=""),"",SUM(M374,P374,S374,V374))</f>
        <v/>
      </c>
      <c r="Z374" s="139" t="str">
        <f>IF(OR(C374="Resuelto",C374=""),"",SUM(L374,O374,R374,U374))</f>
        <v/>
      </c>
      <c r="AA374" s="28">
        <v>509</v>
      </c>
      <c r="AB374" s="28" t="str">
        <f t="shared" si="8"/>
        <v/>
      </c>
      <c r="AC374" s="75" t="str">
        <f t="shared" si="9"/>
        <v/>
      </c>
      <c r="AH374" s="78" t="str">
        <f>IF(AI374="","",MAX($AH$5:AH373)+1)</f>
        <v/>
      </c>
      <c r="AI374" s="53" t="str">
        <f>IF(G373="","",IF(COUNTIF($AI$11:AI373,G373)=0,G373,""))</f>
        <v/>
      </c>
      <c r="AJ374" s="53" t="str">
        <f t="shared" si="10"/>
        <v/>
      </c>
      <c r="AK374" s="135"/>
    </row>
    <row r="375" spans="1:37" x14ac:dyDescent="0.25">
      <c r="A375" s="136"/>
      <c r="B375" s="136"/>
      <c r="C375" s="136"/>
      <c r="D375" s="136"/>
      <c r="E375" s="137"/>
      <c r="F375" s="137"/>
      <c r="G375" s="136"/>
      <c r="H375" s="137"/>
      <c r="I375" s="140" t="str">
        <f t="shared" si="11"/>
        <v/>
      </c>
      <c r="J375" s="140"/>
      <c r="K375" s="140"/>
      <c r="L375" s="74" t="str">
        <f>IF(AND(C375="Abierto",D375="Urgente"),A375,"")</f>
        <v/>
      </c>
      <c r="M375" s="74" t="str">
        <f ca="1">IF(AND(C375="Abierto",D375="Urgente"),TODAY()-E375,"")</f>
        <v/>
      </c>
      <c r="N375" s="74" t="str">
        <f>IF(AND(C375="Abierto",D375="Urgente"),RANK(M375,$M$13:$M$861,0)+COUNTIF($M$13:M375,M375)-1,"")</f>
        <v/>
      </c>
      <c r="O375" s="74" t="str">
        <f>IF(AND(C375="Abierto",D375="Alta"),A375,"")</f>
        <v/>
      </c>
      <c r="P375" s="74" t="str">
        <f ca="1">IF(AND(C375="Abierto",D375="Alta"),TODAY()-E375,"")</f>
        <v/>
      </c>
      <c r="Q375" s="74" t="str">
        <f>IF(AND(C375="Abierto",D375="Alta"),RANK(P375,$P$13:$P$861,0)+COUNTIF($P$13:P375,P375)-1+MAX(N:N),"")</f>
        <v/>
      </c>
      <c r="R375" s="74" t="str">
        <f>IF(AND(C375="Abierto",D375="Media"),A375,"")</f>
        <v/>
      </c>
      <c r="S375" s="74" t="str">
        <f ca="1">IF(AND(C375="Abierto",D375="Media"),TODAY()-E375,"")</f>
        <v/>
      </c>
      <c r="T375" s="74" t="str">
        <f>IF(AND(C375="Abierto",D375="Media"),RANK(S375,$S$13:$S$861,0)+COUNTIF($S$13:S375,S375)-1+MAX(N:N,Q:Q),"")</f>
        <v/>
      </c>
      <c r="U375" s="74" t="str">
        <f>IF(AND(C375="Abierto",D375="Baja"),A375,"")</f>
        <v/>
      </c>
      <c r="V375" s="74" t="str">
        <f ca="1">IF(AND(C375="Abierto",D375="Baja"),TODAY()-E375,"")</f>
        <v/>
      </c>
      <c r="W375" s="74" t="str">
        <f>IF(AND(C375="Abierto",D375="Baja"),RANK(V375,$V$13:$V$861,0)+COUNTIF($V$13:V375,V375)-1+MAX(N:N,Q:Q,T:T),"")</f>
        <v/>
      </c>
      <c r="X375" s="139" t="str">
        <f>IF(OR(C375="Resuelto",C375=""),"",SUM(N375,Q375,T375,W375))</f>
        <v/>
      </c>
      <c r="Y375" s="139" t="str">
        <f>IF(OR(C375="Resuelto",C375=""),"",SUM(M375,P375,S375,V375))</f>
        <v/>
      </c>
      <c r="Z375" s="139" t="str">
        <f>IF(OR(C375="Resuelto",C375=""),"",SUM(L375,O375,R375,U375))</f>
        <v/>
      </c>
      <c r="AA375" s="28">
        <v>510</v>
      </c>
      <c r="AB375" s="28" t="str">
        <f t="shared" si="8"/>
        <v/>
      </c>
      <c r="AC375" s="75" t="str">
        <f t="shared" si="9"/>
        <v/>
      </c>
      <c r="AH375" s="78" t="str">
        <f>IF(AI375="","",MAX($AH$5:AH374)+1)</f>
        <v/>
      </c>
      <c r="AI375" s="53" t="str">
        <f>IF(G374="","",IF(COUNTIF($AI$11:AI374,G374)=0,G374,""))</f>
        <v/>
      </c>
      <c r="AJ375" s="53" t="str">
        <f t="shared" si="10"/>
        <v/>
      </c>
      <c r="AK375" s="135"/>
    </row>
    <row r="376" spans="1:37" x14ac:dyDescent="0.25">
      <c r="A376" s="136"/>
      <c r="B376" s="136"/>
      <c r="C376" s="136"/>
      <c r="D376" s="136"/>
      <c r="E376" s="137"/>
      <c r="F376" s="137"/>
      <c r="G376" s="136"/>
      <c r="H376" s="137"/>
      <c r="I376" s="140" t="str">
        <f t="shared" si="11"/>
        <v/>
      </c>
      <c r="J376" s="140"/>
      <c r="K376" s="140"/>
      <c r="L376" s="74" t="str">
        <f>IF(AND(C376="Abierto",D376="Urgente"),A376,"")</f>
        <v/>
      </c>
      <c r="M376" s="74" t="str">
        <f ca="1">IF(AND(C376="Abierto",D376="Urgente"),TODAY()-E376,"")</f>
        <v/>
      </c>
      <c r="N376" s="74" t="str">
        <f>IF(AND(C376="Abierto",D376="Urgente"),RANK(M376,$M$13:$M$861,0)+COUNTIF($M$13:M376,M376)-1,"")</f>
        <v/>
      </c>
      <c r="O376" s="74" t="str">
        <f>IF(AND(C376="Abierto",D376="Alta"),A376,"")</f>
        <v/>
      </c>
      <c r="P376" s="74" t="str">
        <f ca="1">IF(AND(C376="Abierto",D376="Alta"),TODAY()-E376,"")</f>
        <v/>
      </c>
      <c r="Q376" s="74" t="str">
        <f>IF(AND(C376="Abierto",D376="Alta"),RANK(P376,$P$13:$P$861,0)+COUNTIF($P$13:P376,P376)-1+MAX(N:N),"")</f>
        <v/>
      </c>
      <c r="R376" s="74" t="str">
        <f>IF(AND(C376="Abierto",D376="Media"),A376,"")</f>
        <v/>
      </c>
      <c r="S376" s="74" t="str">
        <f ca="1">IF(AND(C376="Abierto",D376="Media"),TODAY()-E376,"")</f>
        <v/>
      </c>
      <c r="T376" s="74" t="str">
        <f>IF(AND(C376="Abierto",D376="Media"),RANK(S376,$S$13:$S$861,0)+COUNTIF($S$13:S376,S376)-1+MAX(N:N,Q:Q),"")</f>
        <v/>
      </c>
      <c r="U376" s="74" t="str">
        <f>IF(AND(C376="Abierto",D376="Baja"),A376,"")</f>
        <v/>
      </c>
      <c r="V376" s="74" t="str">
        <f ca="1">IF(AND(C376="Abierto",D376="Baja"),TODAY()-E376,"")</f>
        <v/>
      </c>
      <c r="W376" s="74" t="str">
        <f>IF(AND(C376="Abierto",D376="Baja"),RANK(V376,$V$13:$V$861,0)+COUNTIF($V$13:V376,V376)-1+MAX(N:N,Q:Q,T:T),"")</f>
        <v/>
      </c>
      <c r="X376" s="139" t="str">
        <f>IF(OR(C376="Resuelto",C376=""),"",SUM(N376,Q376,T376,W376))</f>
        <v/>
      </c>
      <c r="Y376" s="139" t="str">
        <f>IF(OR(C376="Resuelto",C376=""),"",SUM(M376,P376,S376,V376))</f>
        <v/>
      </c>
      <c r="Z376" s="139" t="str">
        <f>IF(OR(C376="Resuelto",C376=""),"",SUM(L376,O376,R376,U376))</f>
        <v/>
      </c>
      <c r="AA376" s="28">
        <v>511</v>
      </c>
      <c r="AB376" s="28" t="str">
        <f t="shared" si="8"/>
        <v/>
      </c>
      <c r="AC376" s="75" t="str">
        <f t="shared" si="9"/>
        <v/>
      </c>
      <c r="AH376" s="78" t="str">
        <f>IF(AI376="","",MAX($AH$5:AH375)+1)</f>
        <v/>
      </c>
      <c r="AI376" s="53" t="str">
        <f>IF(G375="","",IF(COUNTIF($AI$11:AI375,G375)=0,G375,""))</f>
        <v/>
      </c>
      <c r="AJ376" s="53" t="str">
        <f t="shared" si="10"/>
        <v/>
      </c>
      <c r="AK376" s="135"/>
    </row>
    <row r="377" spans="1:37" x14ac:dyDescent="0.25">
      <c r="A377" s="136"/>
      <c r="B377" s="136"/>
      <c r="C377" s="136"/>
      <c r="D377" s="136"/>
      <c r="E377" s="137"/>
      <c r="F377" s="137"/>
      <c r="G377" s="136"/>
      <c r="H377" s="137"/>
      <c r="I377" s="140" t="str">
        <f t="shared" si="11"/>
        <v/>
      </c>
      <c r="J377" s="140"/>
      <c r="K377" s="140"/>
      <c r="L377" s="74" t="str">
        <f>IF(AND(C377="Abierto",D377="Urgente"),A377,"")</f>
        <v/>
      </c>
      <c r="M377" s="74" t="str">
        <f ca="1">IF(AND(C377="Abierto",D377="Urgente"),TODAY()-E377,"")</f>
        <v/>
      </c>
      <c r="N377" s="74" t="str">
        <f>IF(AND(C377="Abierto",D377="Urgente"),RANK(M377,$M$13:$M$861,0)+COUNTIF($M$13:M377,M377)-1,"")</f>
        <v/>
      </c>
      <c r="O377" s="74" t="str">
        <f>IF(AND(C377="Abierto",D377="Alta"),A377,"")</f>
        <v/>
      </c>
      <c r="P377" s="74" t="str">
        <f ca="1">IF(AND(C377="Abierto",D377="Alta"),TODAY()-E377,"")</f>
        <v/>
      </c>
      <c r="Q377" s="74" t="str">
        <f>IF(AND(C377="Abierto",D377="Alta"),RANK(P377,$P$13:$P$861,0)+COUNTIF($P$13:P377,P377)-1+MAX(N:N),"")</f>
        <v/>
      </c>
      <c r="R377" s="74" t="str">
        <f>IF(AND(C377="Abierto",D377="Media"),A377,"")</f>
        <v/>
      </c>
      <c r="S377" s="74" t="str">
        <f ca="1">IF(AND(C377="Abierto",D377="Media"),TODAY()-E377,"")</f>
        <v/>
      </c>
      <c r="T377" s="74" t="str">
        <f>IF(AND(C377="Abierto",D377="Media"),RANK(S377,$S$13:$S$861,0)+COUNTIF($S$13:S377,S377)-1+MAX(N:N,Q:Q),"")</f>
        <v/>
      </c>
      <c r="U377" s="74" t="str">
        <f>IF(AND(C377="Abierto",D377="Baja"),A377,"")</f>
        <v/>
      </c>
      <c r="V377" s="74" t="str">
        <f ca="1">IF(AND(C377="Abierto",D377="Baja"),TODAY()-E377,"")</f>
        <v/>
      </c>
      <c r="W377" s="74" t="str">
        <f>IF(AND(C377="Abierto",D377="Baja"),RANK(V377,$V$13:$V$861,0)+COUNTIF($V$13:V377,V377)-1+MAX(N:N,Q:Q,T:T),"")</f>
        <v/>
      </c>
      <c r="X377" s="139" t="str">
        <f>IF(OR(C377="Resuelto",C377=""),"",SUM(N377,Q377,T377,W377))</f>
        <v/>
      </c>
      <c r="Y377" s="139" t="str">
        <f>IF(OR(C377="Resuelto",C377=""),"",SUM(M377,P377,S377,V377))</f>
        <v/>
      </c>
      <c r="Z377" s="139" t="str">
        <f>IF(OR(C377="Resuelto",C377=""),"",SUM(L377,O377,R377,U377))</f>
        <v/>
      </c>
      <c r="AA377" s="28">
        <v>512</v>
      </c>
      <c r="AB377" s="28" t="str">
        <f t="shared" si="8"/>
        <v/>
      </c>
      <c r="AC377" s="75" t="str">
        <f t="shared" si="9"/>
        <v/>
      </c>
      <c r="AH377" s="78" t="str">
        <f>IF(AI377="","",MAX($AH$5:AH376)+1)</f>
        <v/>
      </c>
      <c r="AI377" s="53" t="str">
        <f>IF(G376="","",IF(COUNTIF($AI$11:AI376,G376)=0,G376,""))</f>
        <v/>
      </c>
      <c r="AJ377" s="53" t="str">
        <f t="shared" si="10"/>
        <v/>
      </c>
      <c r="AK377" s="135"/>
    </row>
    <row r="378" spans="1:37" x14ac:dyDescent="0.25">
      <c r="A378" s="136"/>
      <c r="B378" s="136"/>
      <c r="C378" s="136"/>
      <c r="D378" s="136"/>
      <c r="E378" s="137"/>
      <c r="F378" s="137"/>
      <c r="G378" s="136"/>
      <c r="H378" s="137"/>
      <c r="I378" s="140" t="str">
        <f t="shared" si="11"/>
        <v/>
      </c>
      <c r="J378" s="140"/>
      <c r="K378" s="140"/>
      <c r="L378" s="74" t="str">
        <f>IF(AND(C378="Abierto",D378="Urgente"),A378,"")</f>
        <v/>
      </c>
      <c r="M378" s="74" t="str">
        <f ca="1">IF(AND(C378="Abierto",D378="Urgente"),TODAY()-E378,"")</f>
        <v/>
      </c>
      <c r="N378" s="74" t="str">
        <f>IF(AND(C378="Abierto",D378="Urgente"),RANK(M378,$M$13:$M$861,0)+COUNTIF($M$13:M378,M378)-1,"")</f>
        <v/>
      </c>
      <c r="O378" s="74" t="str">
        <f>IF(AND(C378="Abierto",D378="Alta"),A378,"")</f>
        <v/>
      </c>
      <c r="P378" s="74" t="str">
        <f ca="1">IF(AND(C378="Abierto",D378="Alta"),TODAY()-E378,"")</f>
        <v/>
      </c>
      <c r="Q378" s="74" t="str">
        <f>IF(AND(C378="Abierto",D378="Alta"),RANK(P378,$P$13:$P$861,0)+COUNTIF($P$13:P378,P378)-1+MAX(N:N),"")</f>
        <v/>
      </c>
      <c r="R378" s="74" t="str">
        <f>IF(AND(C378="Abierto",D378="Media"),A378,"")</f>
        <v/>
      </c>
      <c r="S378" s="74" t="str">
        <f ca="1">IF(AND(C378="Abierto",D378="Media"),TODAY()-E378,"")</f>
        <v/>
      </c>
      <c r="T378" s="74" t="str">
        <f>IF(AND(C378="Abierto",D378="Media"),RANK(S378,$S$13:$S$861,0)+COUNTIF($S$13:S378,S378)-1+MAX(N:N,Q:Q),"")</f>
        <v/>
      </c>
      <c r="U378" s="74" t="str">
        <f>IF(AND(C378="Abierto",D378="Baja"),A378,"")</f>
        <v/>
      </c>
      <c r="V378" s="74" t="str">
        <f ca="1">IF(AND(C378="Abierto",D378="Baja"),TODAY()-E378,"")</f>
        <v/>
      </c>
      <c r="W378" s="74" t="str">
        <f>IF(AND(C378="Abierto",D378="Baja"),RANK(V378,$V$13:$V$861,0)+COUNTIF($V$13:V378,V378)-1+MAX(N:N,Q:Q,T:T),"")</f>
        <v/>
      </c>
      <c r="X378" s="139" t="str">
        <f>IF(OR(C378="Resuelto",C378=""),"",SUM(N378,Q378,T378,W378))</f>
        <v/>
      </c>
      <c r="Y378" s="139" t="str">
        <f>IF(OR(C378="Resuelto",C378=""),"",SUM(M378,P378,S378,V378))</f>
        <v/>
      </c>
      <c r="Z378" s="139" t="str">
        <f>IF(OR(C378="Resuelto",C378=""),"",SUM(L378,O378,R378,U378))</f>
        <v/>
      </c>
      <c r="AA378" s="28">
        <v>513</v>
      </c>
      <c r="AB378" s="28" t="str">
        <f t="shared" si="8"/>
        <v/>
      </c>
      <c r="AC378" s="75" t="str">
        <f t="shared" si="9"/>
        <v/>
      </c>
      <c r="AH378" s="78" t="str">
        <f>IF(AI378="","",MAX($AH$5:AH377)+1)</f>
        <v/>
      </c>
      <c r="AI378" s="53" t="str">
        <f>IF(G377="","",IF(COUNTIF($AI$11:AI377,G377)=0,G377,""))</f>
        <v/>
      </c>
      <c r="AJ378" s="53" t="str">
        <f t="shared" si="10"/>
        <v/>
      </c>
      <c r="AK378" s="135"/>
    </row>
    <row r="379" spans="1:37" x14ac:dyDescent="0.25">
      <c r="A379" s="136"/>
      <c r="B379" s="136"/>
      <c r="C379" s="136"/>
      <c r="D379" s="136"/>
      <c r="E379" s="137"/>
      <c r="F379" s="137"/>
      <c r="G379" s="136"/>
      <c r="H379" s="137"/>
      <c r="I379" s="140" t="str">
        <f t="shared" si="11"/>
        <v/>
      </c>
      <c r="J379" s="140"/>
      <c r="K379" s="140"/>
      <c r="L379" s="74" t="str">
        <f>IF(AND(C379="Abierto",D379="Urgente"),A379,"")</f>
        <v/>
      </c>
      <c r="M379" s="74" t="str">
        <f ca="1">IF(AND(C379="Abierto",D379="Urgente"),TODAY()-E379,"")</f>
        <v/>
      </c>
      <c r="N379" s="74" t="str">
        <f>IF(AND(C379="Abierto",D379="Urgente"),RANK(M379,$M$13:$M$861,0)+COUNTIF($M$13:M379,M379)-1,"")</f>
        <v/>
      </c>
      <c r="O379" s="74" t="str">
        <f>IF(AND(C379="Abierto",D379="Alta"),A379,"")</f>
        <v/>
      </c>
      <c r="P379" s="74" t="str">
        <f ca="1">IF(AND(C379="Abierto",D379="Alta"),TODAY()-E379,"")</f>
        <v/>
      </c>
      <c r="Q379" s="74" t="str">
        <f>IF(AND(C379="Abierto",D379="Alta"),RANK(P379,$P$13:$P$861,0)+COUNTIF($P$13:P379,P379)-1+MAX(N:N),"")</f>
        <v/>
      </c>
      <c r="R379" s="74" t="str">
        <f>IF(AND(C379="Abierto",D379="Media"),A379,"")</f>
        <v/>
      </c>
      <c r="S379" s="74" t="str">
        <f ca="1">IF(AND(C379="Abierto",D379="Media"),TODAY()-E379,"")</f>
        <v/>
      </c>
      <c r="T379" s="74" t="str">
        <f>IF(AND(C379="Abierto",D379="Media"),RANK(S379,$S$13:$S$861,0)+COUNTIF($S$13:S379,S379)-1+MAX(N:N,Q:Q),"")</f>
        <v/>
      </c>
      <c r="U379" s="74" t="str">
        <f>IF(AND(C379="Abierto",D379="Baja"),A379,"")</f>
        <v/>
      </c>
      <c r="V379" s="74" t="str">
        <f ca="1">IF(AND(C379="Abierto",D379="Baja"),TODAY()-E379,"")</f>
        <v/>
      </c>
      <c r="W379" s="74" t="str">
        <f>IF(AND(C379="Abierto",D379="Baja"),RANK(V379,$V$13:$V$861,0)+COUNTIF($V$13:V379,V379)-1+MAX(N:N,Q:Q,T:T),"")</f>
        <v/>
      </c>
      <c r="X379" s="139" t="str">
        <f>IF(OR(C379="Resuelto",C379=""),"",SUM(N379,Q379,T379,W379))</f>
        <v/>
      </c>
      <c r="Y379" s="139" t="str">
        <f>IF(OR(C379="Resuelto",C379=""),"",SUM(M379,P379,S379,V379))</f>
        <v/>
      </c>
      <c r="Z379" s="139" t="str">
        <f>IF(OR(C379="Resuelto",C379=""),"",SUM(L379,O379,R379,U379))</f>
        <v/>
      </c>
      <c r="AA379" s="28">
        <v>514</v>
      </c>
      <c r="AB379" s="28" t="str">
        <f t="shared" si="8"/>
        <v/>
      </c>
      <c r="AC379" s="75" t="str">
        <f t="shared" si="9"/>
        <v/>
      </c>
      <c r="AH379" s="78" t="str">
        <f>IF(AI379="","",MAX($AH$5:AH378)+1)</f>
        <v/>
      </c>
      <c r="AI379" s="53" t="str">
        <f>IF(G378="","",IF(COUNTIF($AI$11:AI378,G378)=0,G378,""))</f>
        <v/>
      </c>
      <c r="AJ379" s="53" t="str">
        <f t="shared" si="10"/>
        <v/>
      </c>
      <c r="AK379" s="135"/>
    </row>
    <row r="380" spans="1:37" x14ac:dyDescent="0.25">
      <c r="A380" s="136"/>
      <c r="B380" s="136"/>
      <c r="C380" s="136"/>
      <c r="D380" s="136"/>
      <c r="E380" s="137"/>
      <c r="F380" s="137"/>
      <c r="G380" s="136"/>
      <c r="H380" s="137"/>
      <c r="I380" s="140" t="str">
        <f t="shared" si="11"/>
        <v/>
      </c>
      <c r="J380" s="140"/>
      <c r="K380" s="140"/>
      <c r="L380" s="74" t="str">
        <f>IF(AND(C380="Abierto",D380="Urgente"),A380,"")</f>
        <v/>
      </c>
      <c r="M380" s="74" t="str">
        <f ca="1">IF(AND(C380="Abierto",D380="Urgente"),TODAY()-E380,"")</f>
        <v/>
      </c>
      <c r="N380" s="74" t="str">
        <f>IF(AND(C380="Abierto",D380="Urgente"),RANK(M380,$M$13:$M$861,0)+COUNTIF($M$13:M380,M380)-1,"")</f>
        <v/>
      </c>
      <c r="O380" s="74" t="str">
        <f>IF(AND(C380="Abierto",D380="Alta"),A380,"")</f>
        <v/>
      </c>
      <c r="P380" s="74" t="str">
        <f ca="1">IF(AND(C380="Abierto",D380="Alta"),TODAY()-E380,"")</f>
        <v/>
      </c>
      <c r="Q380" s="74" t="str">
        <f>IF(AND(C380="Abierto",D380="Alta"),RANK(P380,$P$13:$P$861,0)+COUNTIF($P$13:P380,P380)-1+MAX(N:N),"")</f>
        <v/>
      </c>
      <c r="R380" s="74" t="str">
        <f>IF(AND(C380="Abierto",D380="Media"),A380,"")</f>
        <v/>
      </c>
      <c r="S380" s="74" t="str">
        <f ca="1">IF(AND(C380="Abierto",D380="Media"),TODAY()-E380,"")</f>
        <v/>
      </c>
      <c r="T380" s="74" t="str">
        <f>IF(AND(C380="Abierto",D380="Media"),RANK(S380,$S$13:$S$861,0)+COUNTIF($S$13:S380,S380)-1+MAX(N:N,Q:Q),"")</f>
        <v/>
      </c>
      <c r="U380" s="74" t="str">
        <f>IF(AND(C380="Abierto",D380="Baja"),A380,"")</f>
        <v/>
      </c>
      <c r="V380" s="74" t="str">
        <f ca="1">IF(AND(C380="Abierto",D380="Baja"),TODAY()-E380,"")</f>
        <v/>
      </c>
      <c r="W380" s="74" t="str">
        <f>IF(AND(C380="Abierto",D380="Baja"),RANK(V380,$V$13:$V$861,0)+COUNTIF($V$13:V380,V380)-1+MAX(N:N,Q:Q,T:T),"")</f>
        <v/>
      </c>
      <c r="X380" s="139" t="str">
        <f>IF(OR(C380="Resuelto",C380=""),"",SUM(N380,Q380,T380,W380))</f>
        <v/>
      </c>
      <c r="Y380" s="139" t="str">
        <f>IF(OR(C380="Resuelto",C380=""),"",SUM(M380,P380,S380,V380))</f>
        <v/>
      </c>
      <c r="Z380" s="139" t="str">
        <f>IF(OR(C380="Resuelto",C380=""),"",SUM(L380,O380,R380,U380))</f>
        <v/>
      </c>
      <c r="AA380" s="28">
        <v>515</v>
      </c>
      <c r="AB380" s="28" t="str">
        <f t="shared" si="8"/>
        <v/>
      </c>
      <c r="AC380" s="75" t="str">
        <f t="shared" si="9"/>
        <v/>
      </c>
      <c r="AH380" s="78" t="str">
        <f>IF(AI380="","",MAX($AH$5:AH379)+1)</f>
        <v/>
      </c>
      <c r="AI380" s="53" t="str">
        <f>IF(G379="","",IF(COUNTIF($AI$11:AI379,G379)=0,G379,""))</f>
        <v/>
      </c>
      <c r="AJ380" s="53" t="str">
        <f t="shared" si="10"/>
        <v/>
      </c>
      <c r="AK380" s="135"/>
    </row>
    <row r="381" spans="1:37" x14ac:dyDescent="0.25">
      <c r="A381" s="136"/>
      <c r="B381" s="136"/>
      <c r="C381" s="136"/>
      <c r="D381" s="136"/>
      <c r="E381" s="137"/>
      <c r="F381" s="137"/>
      <c r="G381" s="136"/>
      <c r="H381" s="137"/>
      <c r="I381" s="140" t="str">
        <f t="shared" si="11"/>
        <v/>
      </c>
      <c r="J381" s="140"/>
      <c r="K381" s="140"/>
      <c r="L381" s="74" t="str">
        <f>IF(AND(C381="Abierto",D381="Urgente"),A381,"")</f>
        <v/>
      </c>
      <c r="M381" s="74" t="str">
        <f ca="1">IF(AND(C381="Abierto",D381="Urgente"),TODAY()-E381,"")</f>
        <v/>
      </c>
      <c r="N381" s="74" t="str">
        <f>IF(AND(C381="Abierto",D381="Urgente"),RANK(M381,$M$13:$M$861,0)+COUNTIF($M$13:M381,M381)-1,"")</f>
        <v/>
      </c>
      <c r="O381" s="74" t="str">
        <f>IF(AND(C381="Abierto",D381="Alta"),A381,"")</f>
        <v/>
      </c>
      <c r="P381" s="74" t="str">
        <f ca="1">IF(AND(C381="Abierto",D381="Alta"),TODAY()-E381,"")</f>
        <v/>
      </c>
      <c r="Q381" s="74" t="str">
        <f>IF(AND(C381="Abierto",D381="Alta"),RANK(P381,$P$13:$P$861,0)+COUNTIF($P$13:P381,P381)-1+MAX(N:N),"")</f>
        <v/>
      </c>
      <c r="R381" s="74" t="str">
        <f>IF(AND(C381="Abierto",D381="Media"),A381,"")</f>
        <v/>
      </c>
      <c r="S381" s="74" t="str">
        <f ca="1">IF(AND(C381="Abierto",D381="Media"),TODAY()-E381,"")</f>
        <v/>
      </c>
      <c r="T381" s="74" t="str">
        <f>IF(AND(C381="Abierto",D381="Media"),RANK(S381,$S$13:$S$861,0)+COUNTIF($S$13:S381,S381)-1+MAX(N:N,Q:Q),"")</f>
        <v/>
      </c>
      <c r="U381" s="74" t="str">
        <f>IF(AND(C381="Abierto",D381="Baja"),A381,"")</f>
        <v/>
      </c>
      <c r="V381" s="74" t="str">
        <f ca="1">IF(AND(C381="Abierto",D381="Baja"),TODAY()-E381,"")</f>
        <v/>
      </c>
      <c r="W381" s="74" t="str">
        <f>IF(AND(C381="Abierto",D381="Baja"),RANK(V381,$V$13:$V$861,0)+COUNTIF($V$13:V381,V381)-1+MAX(N:N,Q:Q,T:T),"")</f>
        <v/>
      </c>
      <c r="X381" s="139" t="str">
        <f>IF(OR(C381="Resuelto",C381=""),"",SUM(N381,Q381,T381,W381))</f>
        <v/>
      </c>
      <c r="Y381" s="139" t="str">
        <f>IF(OR(C381="Resuelto",C381=""),"",SUM(M381,P381,S381,V381))</f>
        <v/>
      </c>
      <c r="Z381" s="139" t="str">
        <f>IF(OR(C381="Resuelto",C381=""),"",SUM(L381,O381,R381,U381))</f>
        <v/>
      </c>
      <c r="AA381" s="28">
        <v>516</v>
      </c>
      <c r="AB381" s="28" t="str">
        <f t="shared" si="8"/>
        <v/>
      </c>
      <c r="AC381" s="75" t="str">
        <f t="shared" si="9"/>
        <v/>
      </c>
      <c r="AH381" s="78" t="str">
        <f>IF(AI381="","",MAX($AH$5:AH380)+1)</f>
        <v/>
      </c>
      <c r="AI381" s="53" t="str">
        <f>IF(G380="","",IF(COUNTIF($AI$11:AI380,G380)=0,G380,""))</f>
        <v/>
      </c>
      <c r="AJ381" s="53" t="str">
        <f t="shared" si="10"/>
        <v/>
      </c>
      <c r="AK381" s="135"/>
    </row>
    <row r="382" spans="1:37" x14ac:dyDescent="0.25">
      <c r="A382" s="136"/>
      <c r="B382" s="136"/>
      <c r="C382" s="136"/>
      <c r="D382" s="136"/>
      <c r="E382" s="137"/>
      <c r="F382" s="137"/>
      <c r="G382" s="136"/>
      <c r="H382" s="137"/>
      <c r="I382" s="140" t="str">
        <f t="shared" si="11"/>
        <v/>
      </c>
      <c r="J382" s="140"/>
      <c r="K382" s="140"/>
      <c r="L382" s="74" t="str">
        <f>IF(AND(C382="Abierto",D382="Urgente"),A382,"")</f>
        <v/>
      </c>
      <c r="M382" s="74" t="str">
        <f ca="1">IF(AND(C382="Abierto",D382="Urgente"),TODAY()-E382,"")</f>
        <v/>
      </c>
      <c r="N382" s="74" t="str">
        <f>IF(AND(C382="Abierto",D382="Urgente"),RANK(M382,$M$13:$M$861,0)+COUNTIF($M$13:M382,M382)-1,"")</f>
        <v/>
      </c>
      <c r="O382" s="74" t="str">
        <f>IF(AND(C382="Abierto",D382="Alta"),A382,"")</f>
        <v/>
      </c>
      <c r="P382" s="74" t="str">
        <f ca="1">IF(AND(C382="Abierto",D382="Alta"),TODAY()-E382,"")</f>
        <v/>
      </c>
      <c r="Q382" s="74" t="str">
        <f>IF(AND(C382="Abierto",D382="Alta"),RANK(P382,$P$13:$P$861,0)+COUNTIF($P$13:P382,P382)-1+MAX(N:N),"")</f>
        <v/>
      </c>
      <c r="R382" s="74" t="str">
        <f>IF(AND(C382="Abierto",D382="Media"),A382,"")</f>
        <v/>
      </c>
      <c r="S382" s="74" t="str">
        <f ca="1">IF(AND(C382="Abierto",D382="Media"),TODAY()-E382,"")</f>
        <v/>
      </c>
      <c r="T382" s="74" t="str">
        <f>IF(AND(C382="Abierto",D382="Media"),RANK(S382,$S$13:$S$861,0)+COUNTIF($S$13:S382,S382)-1+MAX(N:N,Q:Q),"")</f>
        <v/>
      </c>
      <c r="U382" s="74" t="str">
        <f>IF(AND(C382="Abierto",D382="Baja"),A382,"")</f>
        <v/>
      </c>
      <c r="V382" s="74" t="str">
        <f ca="1">IF(AND(C382="Abierto",D382="Baja"),TODAY()-E382,"")</f>
        <v/>
      </c>
      <c r="W382" s="74" t="str">
        <f>IF(AND(C382="Abierto",D382="Baja"),RANK(V382,$V$13:$V$861,0)+COUNTIF($V$13:V382,V382)-1+MAX(N:N,Q:Q,T:T),"")</f>
        <v/>
      </c>
      <c r="X382" s="139" t="str">
        <f>IF(OR(C382="Resuelto",C382=""),"",SUM(N382,Q382,T382,W382))</f>
        <v/>
      </c>
      <c r="Y382" s="139" t="str">
        <f>IF(OR(C382="Resuelto",C382=""),"",SUM(M382,P382,S382,V382))</f>
        <v/>
      </c>
      <c r="Z382" s="139" t="str">
        <f>IF(OR(C382="Resuelto",C382=""),"",SUM(L382,O382,R382,U382))</f>
        <v/>
      </c>
      <c r="AA382" s="28">
        <v>517</v>
      </c>
      <c r="AB382" s="28" t="str">
        <f t="shared" si="8"/>
        <v/>
      </c>
      <c r="AC382" s="75" t="str">
        <f t="shared" si="9"/>
        <v/>
      </c>
      <c r="AH382" s="78" t="str">
        <f>IF(AI382="","",MAX($AH$5:AH381)+1)</f>
        <v/>
      </c>
      <c r="AI382" s="53" t="str">
        <f>IF(G381="","",IF(COUNTIF($AI$11:AI381,G381)=0,G381,""))</f>
        <v/>
      </c>
      <c r="AJ382" s="53" t="str">
        <f t="shared" si="10"/>
        <v/>
      </c>
      <c r="AK382" s="135"/>
    </row>
    <row r="383" spans="1:37" x14ac:dyDescent="0.25">
      <c r="A383" s="136"/>
      <c r="B383" s="136"/>
      <c r="C383" s="136"/>
      <c r="D383" s="136"/>
      <c r="E383" s="137"/>
      <c r="F383" s="137"/>
      <c r="G383" s="136"/>
      <c r="H383" s="137"/>
      <c r="I383" s="140" t="str">
        <f t="shared" si="11"/>
        <v/>
      </c>
      <c r="J383" s="140"/>
      <c r="K383" s="140"/>
      <c r="L383" s="74" t="str">
        <f>IF(AND(C383="Abierto",D383="Urgente"),A383,"")</f>
        <v/>
      </c>
      <c r="M383" s="74" t="str">
        <f ca="1">IF(AND(C383="Abierto",D383="Urgente"),TODAY()-E383,"")</f>
        <v/>
      </c>
      <c r="N383" s="74" t="str">
        <f>IF(AND(C383="Abierto",D383="Urgente"),RANK(M383,$M$13:$M$861,0)+COUNTIF($M$13:M383,M383)-1,"")</f>
        <v/>
      </c>
      <c r="O383" s="74" t="str">
        <f>IF(AND(C383="Abierto",D383="Alta"),A383,"")</f>
        <v/>
      </c>
      <c r="P383" s="74" t="str">
        <f ca="1">IF(AND(C383="Abierto",D383="Alta"),TODAY()-E383,"")</f>
        <v/>
      </c>
      <c r="Q383" s="74" t="str">
        <f>IF(AND(C383="Abierto",D383="Alta"),RANK(P383,$P$13:$P$861,0)+COUNTIF($P$13:P383,P383)-1+MAX(N:N),"")</f>
        <v/>
      </c>
      <c r="R383" s="74" t="str">
        <f>IF(AND(C383="Abierto",D383="Media"),A383,"")</f>
        <v/>
      </c>
      <c r="S383" s="74" t="str">
        <f ca="1">IF(AND(C383="Abierto",D383="Media"),TODAY()-E383,"")</f>
        <v/>
      </c>
      <c r="T383" s="74" t="str">
        <f>IF(AND(C383="Abierto",D383="Media"),RANK(S383,$S$13:$S$861,0)+COUNTIF($S$13:S383,S383)-1+MAX(N:N,Q:Q),"")</f>
        <v/>
      </c>
      <c r="U383" s="74" t="str">
        <f>IF(AND(C383="Abierto",D383="Baja"),A383,"")</f>
        <v/>
      </c>
      <c r="V383" s="74" t="str">
        <f ca="1">IF(AND(C383="Abierto",D383="Baja"),TODAY()-E383,"")</f>
        <v/>
      </c>
      <c r="W383" s="74" t="str">
        <f>IF(AND(C383="Abierto",D383="Baja"),RANK(V383,$V$13:$V$861,0)+COUNTIF($V$13:V383,V383)-1+MAX(N:N,Q:Q,T:T),"")</f>
        <v/>
      </c>
      <c r="X383" s="139" t="str">
        <f>IF(OR(C383="Resuelto",C383=""),"",SUM(N383,Q383,T383,W383))</f>
        <v/>
      </c>
      <c r="Y383" s="139" t="str">
        <f>IF(OR(C383="Resuelto",C383=""),"",SUM(M383,P383,S383,V383))</f>
        <v/>
      </c>
      <c r="Z383" s="139" t="str">
        <f>IF(OR(C383="Resuelto",C383=""),"",SUM(L383,O383,R383,U383))</f>
        <v/>
      </c>
      <c r="AA383" s="28">
        <v>518</v>
      </c>
      <c r="AB383" s="28" t="str">
        <f t="shared" si="8"/>
        <v/>
      </c>
      <c r="AC383" s="75" t="str">
        <f t="shared" si="9"/>
        <v/>
      </c>
      <c r="AH383" s="78" t="str">
        <f>IF(AI383="","",MAX($AH$5:AH382)+1)</f>
        <v/>
      </c>
      <c r="AI383" s="53" t="str">
        <f>IF(G382="","",IF(COUNTIF($AI$11:AI382,G382)=0,G382,""))</f>
        <v/>
      </c>
      <c r="AJ383" s="53" t="str">
        <f t="shared" si="10"/>
        <v/>
      </c>
      <c r="AK383" s="135"/>
    </row>
    <row r="384" spans="1:37" x14ac:dyDescent="0.25">
      <c r="A384" s="136"/>
      <c r="B384" s="136"/>
      <c r="C384" s="136"/>
      <c r="D384" s="136"/>
      <c r="E384" s="137"/>
      <c r="F384" s="137"/>
      <c r="G384" s="136"/>
      <c r="H384" s="137"/>
      <c r="I384" s="140" t="str">
        <f t="shared" si="11"/>
        <v/>
      </c>
      <c r="J384" s="140"/>
      <c r="K384" s="140"/>
      <c r="L384" s="74" t="str">
        <f>IF(AND(C384="Abierto",D384="Urgente"),A384,"")</f>
        <v/>
      </c>
      <c r="M384" s="74" t="str">
        <f ca="1">IF(AND(C384="Abierto",D384="Urgente"),TODAY()-E384,"")</f>
        <v/>
      </c>
      <c r="N384" s="74" t="str">
        <f>IF(AND(C384="Abierto",D384="Urgente"),RANK(M384,$M$13:$M$861,0)+COUNTIF($M$13:M384,M384)-1,"")</f>
        <v/>
      </c>
      <c r="O384" s="74" t="str">
        <f>IF(AND(C384="Abierto",D384="Alta"),A384,"")</f>
        <v/>
      </c>
      <c r="P384" s="74" t="str">
        <f ca="1">IF(AND(C384="Abierto",D384="Alta"),TODAY()-E384,"")</f>
        <v/>
      </c>
      <c r="Q384" s="74" t="str">
        <f>IF(AND(C384="Abierto",D384="Alta"),RANK(P384,$P$13:$P$861,0)+COUNTIF($P$13:P384,P384)-1+MAX(N:N),"")</f>
        <v/>
      </c>
      <c r="R384" s="74" t="str">
        <f>IF(AND(C384="Abierto",D384="Media"),A384,"")</f>
        <v/>
      </c>
      <c r="S384" s="74" t="str">
        <f ca="1">IF(AND(C384="Abierto",D384="Media"),TODAY()-E384,"")</f>
        <v/>
      </c>
      <c r="T384" s="74" t="str">
        <f>IF(AND(C384="Abierto",D384="Media"),RANK(S384,$S$13:$S$861,0)+COUNTIF($S$13:S384,S384)-1+MAX(N:N,Q:Q),"")</f>
        <v/>
      </c>
      <c r="U384" s="74" t="str">
        <f>IF(AND(C384="Abierto",D384="Baja"),A384,"")</f>
        <v/>
      </c>
      <c r="V384" s="74" t="str">
        <f ca="1">IF(AND(C384="Abierto",D384="Baja"),TODAY()-E384,"")</f>
        <v/>
      </c>
      <c r="W384" s="74" t="str">
        <f>IF(AND(C384="Abierto",D384="Baja"),RANK(V384,$V$13:$V$861,0)+COUNTIF($V$13:V384,V384)-1+MAX(N:N,Q:Q,T:T),"")</f>
        <v/>
      </c>
      <c r="X384" s="139" t="str">
        <f>IF(OR(C384="Resuelto",C384=""),"",SUM(N384,Q384,T384,W384))</f>
        <v/>
      </c>
      <c r="Y384" s="139" t="str">
        <f>IF(OR(C384="Resuelto",C384=""),"",SUM(M384,P384,S384,V384))</f>
        <v/>
      </c>
      <c r="Z384" s="139" t="str">
        <f>IF(OR(C384="Resuelto",C384=""),"",SUM(L384,O384,R384,U384))</f>
        <v/>
      </c>
      <c r="AA384" s="28">
        <v>519</v>
      </c>
      <c r="AB384" s="28" t="str">
        <f t="shared" si="8"/>
        <v/>
      </c>
      <c r="AC384" s="75" t="str">
        <f t="shared" si="9"/>
        <v/>
      </c>
      <c r="AH384" s="78" t="str">
        <f>IF(AI384="","",MAX($AH$5:AH383)+1)</f>
        <v/>
      </c>
      <c r="AI384" s="53" t="str">
        <f>IF(G383="","",IF(COUNTIF($AI$11:AI383,G383)=0,G383,""))</f>
        <v/>
      </c>
      <c r="AJ384" s="53" t="str">
        <f t="shared" si="10"/>
        <v/>
      </c>
      <c r="AK384" s="135"/>
    </row>
    <row r="385" spans="1:37" x14ac:dyDescent="0.25">
      <c r="A385" s="136"/>
      <c r="B385" s="136"/>
      <c r="C385" s="136"/>
      <c r="D385" s="136"/>
      <c r="E385" s="137"/>
      <c r="F385" s="137"/>
      <c r="G385" s="136"/>
      <c r="H385" s="137"/>
      <c r="I385" s="140" t="str">
        <f t="shared" si="11"/>
        <v/>
      </c>
      <c r="J385" s="140"/>
      <c r="K385" s="140"/>
      <c r="L385" s="74" t="str">
        <f>IF(AND(C385="Abierto",D385="Urgente"),A385,"")</f>
        <v/>
      </c>
      <c r="M385" s="74" t="str">
        <f ca="1">IF(AND(C385="Abierto",D385="Urgente"),TODAY()-E385,"")</f>
        <v/>
      </c>
      <c r="N385" s="74" t="str">
        <f>IF(AND(C385="Abierto",D385="Urgente"),RANK(M385,$M$13:$M$861,0)+COUNTIF($M$13:M385,M385)-1,"")</f>
        <v/>
      </c>
      <c r="O385" s="74" t="str">
        <f>IF(AND(C385="Abierto",D385="Alta"),A385,"")</f>
        <v/>
      </c>
      <c r="P385" s="74" t="str">
        <f ca="1">IF(AND(C385="Abierto",D385="Alta"),TODAY()-E385,"")</f>
        <v/>
      </c>
      <c r="Q385" s="74" t="str">
        <f>IF(AND(C385="Abierto",D385="Alta"),RANK(P385,$P$13:$P$861,0)+COUNTIF($P$13:P385,P385)-1+MAX(N:N),"")</f>
        <v/>
      </c>
      <c r="R385" s="74" t="str">
        <f>IF(AND(C385="Abierto",D385="Media"),A385,"")</f>
        <v/>
      </c>
      <c r="S385" s="74" t="str">
        <f ca="1">IF(AND(C385="Abierto",D385="Media"),TODAY()-E385,"")</f>
        <v/>
      </c>
      <c r="T385" s="74" t="str">
        <f>IF(AND(C385="Abierto",D385="Media"),RANK(S385,$S$13:$S$861,0)+COUNTIF($S$13:S385,S385)-1+MAX(N:N,Q:Q),"")</f>
        <v/>
      </c>
      <c r="U385" s="74" t="str">
        <f>IF(AND(C385="Abierto",D385="Baja"),A385,"")</f>
        <v/>
      </c>
      <c r="V385" s="74" t="str">
        <f ca="1">IF(AND(C385="Abierto",D385="Baja"),TODAY()-E385,"")</f>
        <v/>
      </c>
      <c r="W385" s="74" t="str">
        <f>IF(AND(C385="Abierto",D385="Baja"),RANK(V385,$V$13:$V$861,0)+COUNTIF($V$13:V385,V385)-1+MAX(N:N,Q:Q,T:T),"")</f>
        <v/>
      </c>
      <c r="X385" s="139" t="str">
        <f>IF(OR(C385="Resuelto",C385=""),"",SUM(N385,Q385,T385,W385))</f>
        <v/>
      </c>
      <c r="Y385" s="139" t="str">
        <f>IF(OR(C385="Resuelto",C385=""),"",SUM(M385,P385,S385,V385))</f>
        <v/>
      </c>
      <c r="Z385" s="139" t="str">
        <f>IF(OR(C385="Resuelto",C385=""),"",SUM(L385,O385,R385,U385))</f>
        <v/>
      </c>
      <c r="AA385" s="28">
        <v>520</v>
      </c>
      <c r="AB385" s="28" t="str">
        <f t="shared" si="8"/>
        <v/>
      </c>
      <c r="AC385" s="75" t="str">
        <f t="shared" si="9"/>
        <v/>
      </c>
      <c r="AH385" s="78" t="str">
        <f>IF(AI385="","",MAX($AH$5:AH384)+1)</f>
        <v/>
      </c>
      <c r="AI385" s="53" t="str">
        <f>IF(G384="","",IF(COUNTIF($AI$11:AI384,G384)=0,G384,""))</f>
        <v/>
      </c>
      <c r="AJ385" s="53" t="str">
        <f t="shared" si="10"/>
        <v/>
      </c>
      <c r="AK385" s="135"/>
    </row>
    <row r="386" spans="1:37" x14ac:dyDescent="0.25">
      <c r="A386" s="136"/>
      <c r="B386" s="136"/>
      <c r="C386" s="136"/>
      <c r="D386" s="136"/>
      <c r="E386" s="137"/>
      <c r="F386" s="137"/>
      <c r="G386" s="136"/>
      <c r="H386" s="137"/>
      <c r="I386" s="140" t="str">
        <f t="shared" si="11"/>
        <v/>
      </c>
      <c r="J386" s="140"/>
      <c r="K386" s="140"/>
      <c r="L386" s="74" t="str">
        <f>IF(AND(C386="Abierto",D386="Urgente"),A386,"")</f>
        <v/>
      </c>
      <c r="M386" s="74" t="str">
        <f ca="1">IF(AND(C386="Abierto",D386="Urgente"),TODAY()-E386,"")</f>
        <v/>
      </c>
      <c r="N386" s="74" t="str">
        <f>IF(AND(C386="Abierto",D386="Urgente"),RANK(M386,$M$13:$M$861,0)+COUNTIF($M$13:M386,M386)-1,"")</f>
        <v/>
      </c>
      <c r="O386" s="74" t="str">
        <f>IF(AND(C386="Abierto",D386="Alta"),A386,"")</f>
        <v/>
      </c>
      <c r="P386" s="74" t="str">
        <f ca="1">IF(AND(C386="Abierto",D386="Alta"),TODAY()-E386,"")</f>
        <v/>
      </c>
      <c r="Q386" s="74" t="str">
        <f>IF(AND(C386="Abierto",D386="Alta"),RANK(P386,$P$13:$P$861,0)+COUNTIF($P$13:P386,P386)-1+MAX(N:N),"")</f>
        <v/>
      </c>
      <c r="R386" s="74" t="str">
        <f>IF(AND(C386="Abierto",D386="Media"),A386,"")</f>
        <v/>
      </c>
      <c r="S386" s="74" t="str">
        <f ca="1">IF(AND(C386="Abierto",D386="Media"),TODAY()-E386,"")</f>
        <v/>
      </c>
      <c r="T386" s="74" t="str">
        <f>IF(AND(C386="Abierto",D386="Media"),RANK(S386,$S$13:$S$861,0)+COUNTIF($S$13:S386,S386)-1+MAX(N:N,Q:Q),"")</f>
        <v/>
      </c>
      <c r="U386" s="74" t="str">
        <f>IF(AND(C386="Abierto",D386="Baja"),A386,"")</f>
        <v/>
      </c>
      <c r="V386" s="74" t="str">
        <f ca="1">IF(AND(C386="Abierto",D386="Baja"),TODAY()-E386,"")</f>
        <v/>
      </c>
      <c r="W386" s="74" t="str">
        <f>IF(AND(C386="Abierto",D386="Baja"),RANK(V386,$V$13:$V$861,0)+COUNTIF($V$13:V386,V386)-1+MAX(N:N,Q:Q,T:T),"")</f>
        <v/>
      </c>
      <c r="X386" s="139" t="str">
        <f>IF(OR(C386="Resuelto",C386=""),"",SUM(N386,Q386,T386,W386))</f>
        <v/>
      </c>
      <c r="Y386" s="139" t="str">
        <f>IF(OR(C386="Resuelto",C386=""),"",SUM(M386,P386,S386,V386))</f>
        <v/>
      </c>
      <c r="Z386" s="139" t="str">
        <f>IF(OR(C386="Resuelto",C386=""),"",SUM(L386,O386,R386,U386))</f>
        <v/>
      </c>
      <c r="AA386" s="28">
        <v>521</v>
      </c>
      <c r="AB386" s="28" t="str">
        <f t="shared" si="8"/>
        <v/>
      </c>
      <c r="AC386" s="75" t="str">
        <f t="shared" si="9"/>
        <v/>
      </c>
      <c r="AH386" s="78" t="str">
        <f>IF(AI386="","",MAX($AH$5:AH385)+1)</f>
        <v/>
      </c>
      <c r="AI386" s="53" t="str">
        <f>IF(G385="","",IF(COUNTIF($AI$11:AI385,G385)=0,G385,""))</f>
        <v/>
      </c>
      <c r="AJ386" s="53" t="str">
        <f t="shared" si="10"/>
        <v/>
      </c>
      <c r="AK386" s="135"/>
    </row>
    <row r="387" spans="1:37" x14ac:dyDescent="0.25">
      <c r="A387" s="136"/>
      <c r="B387" s="136"/>
      <c r="C387" s="136"/>
      <c r="D387" s="136"/>
      <c r="E387" s="137"/>
      <c r="F387" s="137"/>
      <c r="G387" s="136"/>
      <c r="H387" s="137"/>
      <c r="I387" s="140" t="str">
        <f t="shared" si="11"/>
        <v/>
      </c>
      <c r="J387" s="140"/>
      <c r="K387" s="140"/>
      <c r="L387" s="74" t="str">
        <f>IF(AND(C387="Abierto",D387="Urgente"),A387,"")</f>
        <v/>
      </c>
      <c r="M387" s="74" t="str">
        <f ca="1">IF(AND(C387="Abierto",D387="Urgente"),TODAY()-E387,"")</f>
        <v/>
      </c>
      <c r="N387" s="74" t="str">
        <f>IF(AND(C387="Abierto",D387="Urgente"),RANK(M387,$M$13:$M$861,0)+COUNTIF($M$13:M387,M387)-1,"")</f>
        <v/>
      </c>
      <c r="O387" s="74" t="str">
        <f>IF(AND(C387="Abierto",D387="Alta"),A387,"")</f>
        <v/>
      </c>
      <c r="P387" s="74" t="str">
        <f ca="1">IF(AND(C387="Abierto",D387="Alta"),TODAY()-E387,"")</f>
        <v/>
      </c>
      <c r="Q387" s="74" t="str">
        <f>IF(AND(C387="Abierto",D387="Alta"),RANK(P387,$P$13:$P$861,0)+COUNTIF($P$13:P387,P387)-1+MAX(N:N),"")</f>
        <v/>
      </c>
      <c r="R387" s="74" t="str">
        <f>IF(AND(C387="Abierto",D387="Media"),A387,"")</f>
        <v/>
      </c>
      <c r="S387" s="74" t="str">
        <f ca="1">IF(AND(C387="Abierto",D387="Media"),TODAY()-E387,"")</f>
        <v/>
      </c>
      <c r="T387" s="74" t="str">
        <f>IF(AND(C387="Abierto",D387="Media"),RANK(S387,$S$13:$S$861,0)+COUNTIF($S$13:S387,S387)-1+MAX(N:N,Q:Q),"")</f>
        <v/>
      </c>
      <c r="U387" s="74" t="str">
        <f>IF(AND(C387="Abierto",D387="Baja"),A387,"")</f>
        <v/>
      </c>
      <c r="V387" s="74" t="str">
        <f ca="1">IF(AND(C387="Abierto",D387="Baja"),TODAY()-E387,"")</f>
        <v/>
      </c>
      <c r="W387" s="74" t="str">
        <f>IF(AND(C387="Abierto",D387="Baja"),RANK(V387,$V$13:$V$861,0)+COUNTIF($V$13:V387,V387)-1+MAX(N:N,Q:Q,T:T),"")</f>
        <v/>
      </c>
      <c r="X387" s="139" t="str">
        <f>IF(OR(C387="Resuelto",C387=""),"",SUM(N387,Q387,T387,W387))</f>
        <v/>
      </c>
      <c r="Y387" s="139" t="str">
        <f>IF(OR(C387="Resuelto",C387=""),"",SUM(M387,P387,S387,V387))</f>
        <v/>
      </c>
      <c r="Z387" s="139" t="str">
        <f>IF(OR(C387="Resuelto",C387=""),"",SUM(L387,O387,R387,U387))</f>
        <v/>
      </c>
      <c r="AA387" s="28">
        <v>522</v>
      </c>
      <c r="AB387" s="28" t="str">
        <f t="shared" si="8"/>
        <v/>
      </c>
      <c r="AC387" s="75" t="str">
        <f t="shared" si="9"/>
        <v/>
      </c>
      <c r="AH387" s="78" t="str">
        <f>IF(AI387="","",MAX($AH$5:AH386)+1)</f>
        <v/>
      </c>
      <c r="AI387" s="53" t="str">
        <f>IF(G386="","",IF(COUNTIF($AI$11:AI386,G386)=0,G386,""))</f>
        <v/>
      </c>
      <c r="AJ387" s="53" t="str">
        <f t="shared" si="10"/>
        <v/>
      </c>
      <c r="AK387" s="135"/>
    </row>
    <row r="388" spans="1:37" x14ac:dyDescent="0.25">
      <c r="A388" s="136"/>
      <c r="B388" s="136"/>
      <c r="C388" s="136"/>
      <c r="D388" s="136"/>
      <c r="E388" s="137"/>
      <c r="F388" s="137"/>
      <c r="G388" s="136"/>
      <c r="H388" s="137"/>
      <c r="I388" s="140" t="str">
        <f t="shared" si="11"/>
        <v/>
      </c>
      <c r="J388" s="140"/>
      <c r="K388" s="140"/>
      <c r="L388" s="74" t="str">
        <f>IF(AND(C388="Abierto",D388="Urgente"),A388,"")</f>
        <v/>
      </c>
      <c r="M388" s="74" t="str">
        <f ca="1">IF(AND(C388="Abierto",D388="Urgente"),TODAY()-E388,"")</f>
        <v/>
      </c>
      <c r="N388" s="74" t="str">
        <f>IF(AND(C388="Abierto",D388="Urgente"),RANK(M388,$M$13:$M$861,0)+COUNTIF($M$13:M388,M388)-1,"")</f>
        <v/>
      </c>
      <c r="O388" s="74" t="str">
        <f>IF(AND(C388="Abierto",D388="Alta"),A388,"")</f>
        <v/>
      </c>
      <c r="P388" s="74" t="str">
        <f ca="1">IF(AND(C388="Abierto",D388="Alta"),TODAY()-E388,"")</f>
        <v/>
      </c>
      <c r="Q388" s="74" t="str">
        <f>IF(AND(C388="Abierto",D388="Alta"),RANK(P388,$P$13:$P$861,0)+COUNTIF($P$13:P388,P388)-1+MAX(N:N),"")</f>
        <v/>
      </c>
      <c r="R388" s="74" t="str">
        <f>IF(AND(C388="Abierto",D388="Media"),A388,"")</f>
        <v/>
      </c>
      <c r="S388" s="74" t="str">
        <f ca="1">IF(AND(C388="Abierto",D388="Media"),TODAY()-E388,"")</f>
        <v/>
      </c>
      <c r="T388" s="74" t="str">
        <f>IF(AND(C388="Abierto",D388="Media"),RANK(S388,$S$13:$S$861,0)+COUNTIF($S$13:S388,S388)-1+MAX(N:N,Q:Q),"")</f>
        <v/>
      </c>
      <c r="U388" s="74" t="str">
        <f>IF(AND(C388="Abierto",D388="Baja"),A388,"")</f>
        <v/>
      </c>
      <c r="V388" s="74" t="str">
        <f ca="1">IF(AND(C388="Abierto",D388="Baja"),TODAY()-E388,"")</f>
        <v/>
      </c>
      <c r="W388" s="74" t="str">
        <f>IF(AND(C388="Abierto",D388="Baja"),RANK(V388,$V$13:$V$861,0)+COUNTIF($V$13:V388,V388)-1+MAX(N:N,Q:Q,T:T),"")</f>
        <v/>
      </c>
      <c r="X388" s="139" t="str">
        <f>IF(OR(C388="Resuelto",C388=""),"",SUM(N388,Q388,T388,W388))</f>
        <v/>
      </c>
      <c r="Y388" s="139" t="str">
        <f>IF(OR(C388="Resuelto",C388=""),"",SUM(M388,P388,S388,V388))</f>
        <v/>
      </c>
      <c r="Z388" s="139" t="str">
        <f>IF(OR(C388="Resuelto",C388=""),"",SUM(L388,O388,R388,U388))</f>
        <v/>
      </c>
      <c r="AA388" s="28">
        <v>523</v>
      </c>
      <c r="AB388" s="28" t="str">
        <f t="shared" si="8"/>
        <v/>
      </c>
      <c r="AC388" s="75" t="str">
        <f t="shared" si="9"/>
        <v/>
      </c>
      <c r="AH388" s="78" t="str">
        <f>IF(AI388="","",MAX($AH$5:AH387)+1)</f>
        <v/>
      </c>
      <c r="AI388" s="53" t="str">
        <f>IF(G387="","",IF(COUNTIF($AI$11:AI387,G387)=0,G387,""))</f>
        <v/>
      </c>
      <c r="AJ388" s="53" t="str">
        <f t="shared" si="10"/>
        <v/>
      </c>
      <c r="AK388" s="135"/>
    </row>
    <row r="389" spans="1:37" x14ac:dyDescent="0.25">
      <c r="A389" s="136"/>
      <c r="B389" s="136"/>
      <c r="C389" s="136"/>
      <c r="D389" s="136"/>
      <c r="E389" s="137"/>
      <c r="F389" s="137"/>
      <c r="G389" s="136"/>
      <c r="H389" s="137"/>
      <c r="I389" s="140" t="str">
        <f t="shared" si="11"/>
        <v/>
      </c>
      <c r="J389" s="140"/>
      <c r="K389" s="140"/>
      <c r="L389" s="74" t="str">
        <f>IF(AND(C389="Abierto",D389="Urgente"),A389,"")</f>
        <v/>
      </c>
      <c r="M389" s="74" t="str">
        <f ca="1">IF(AND(C389="Abierto",D389="Urgente"),TODAY()-E389,"")</f>
        <v/>
      </c>
      <c r="N389" s="74" t="str">
        <f>IF(AND(C389="Abierto",D389="Urgente"),RANK(M389,$M$13:$M$861,0)+COUNTIF($M$13:M389,M389)-1,"")</f>
        <v/>
      </c>
      <c r="O389" s="74" t="str">
        <f>IF(AND(C389="Abierto",D389="Alta"),A389,"")</f>
        <v/>
      </c>
      <c r="P389" s="74" t="str">
        <f ca="1">IF(AND(C389="Abierto",D389="Alta"),TODAY()-E389,"")</f>
        <v/>
      </c>
      <c r="Q389" s="74" t="str">
        <f>IF(AND(C389="Abierto",D389="Alta"),RANK(P389,$P$13:$P$861,0)+COUNTIF($P$13:P389,P389)-1+MAX(N:N),"")</f>
        <v/>
      </c>
      <c r="R389" s="74" t="str">
        <f>IF(AND(C389="Abierto",D389="Media"),A389,"")</f>
        <v/>
      </c>
      <c r="S389" s="74" t="str">
        <f ca="1">IF(AND(C389="Abierto",D389="Media"),TODAY()-E389,"")</f>
        <v/>
      </c>
      <c r="T389" s="74" t="str">
        <f>IF(AND(C389="Abierto",D389="Media"),RANK(S389,$S$13:$S$861,0)+COUNTIF($S$13:S389,S389)-1+MAX(N:N,Q:Q),"")</f>
        <v/>
      </c>
      <c r="U389" s="74" t="str">
        <f>IF(AND(C389="Abierto",D389="Baja"),A389,"")</f>
        <v/>
      </c>
      <c r="V389" s="74" t="str">
        <f ca="1">IF(AND(C389="Abierto",D389="Baja"),TODAY()-E389,"")</f>
        <v/>
      </c>
      <c r="W389" s="74" t="str">
        <f>IF(AND(C389="Abierto",D389="Baja"),RANK(V389,$V$13:$V$861,0)+COUNTIF($V$13:V389,V389)-1+MAX(N:N,Q:Q,T:T),"")</f>
        <v/>
      </c>
      <c r="X389" s="139" t="str">
        <f>IF(OR(C389="Resuelto",C389=""),"",SUM(N389,Q389,T389,W389))</f>
        <v/>
      </c>
      <c r="Y389" s="139" t="str">
        <f>IF(OR(C389="Resuelto",C389=""),"",SUM(M389,P389,S389,V389))</f>
        <v/>
      </c>
      <c r="Z389" s="139" t="str">
        <f>IF(OR(C389="Resuelto",C389=""),"",SUM(L389,O389,R389,U389))</f>
        <v/>
      </c>
      <c r="AA389" s="28">
        <v>524</v>
      </c>
      <c r="AB389" s="28" t="str">
        <f t="shared" si="8"/>
        <v/>
      </c>
      <c r="AC389" s="75" t="str">
        <f t="shared" si="9"/>
        <v/>
      </c>
      <c r="AH389" s="78" t="str">
        <f>IF(AI389="","",MAX($AH$5:AH388)+1)</f>
        <v/>
      </c>
      <c r="AI389" s="53" t="str">
        <f>IF(G388="","",IF(COUNTIF($AI$11:AI388,G388)=0,G388,""))</f>
        <v/>
      </c>
      <c r="AJ389" s="53" t="str">
        <f t="shared" si="10"/>
        <v/>
      </c>
      <c r="AK389" s="135"/>
    </row>
    <row r="390" spans="1:37" x14ac:dyDescent="0.25">
      <c r="A390" s="136"/>
      <c r="B390" s="136"/>
      <c r="C390" s="136"/>
      <c r="D390" s="136"/>
      <c r="E390" s="137"/>
      <c r="F390" s="137"/>
      <c r="G390" s="136"/>
      <c r="H390" s="137"/>
      <c r="I390" s="140" t="str">
        <f t="shared" si="11"/>
        <v/>
      </c>
      <c r="J390" s="140"/>
      <c r="K390" s="140"/>
      <c r="L390" s="74" t="str">
        <f>IF(AND(C390="Abierto",D390="Urgente"),A390,"")</f>
        <v/>
      </c>
      <c r="M390" s="74" t="str">
        <f ca="1">IF(AND(C390="Abierto",D390="Urgente"),TODAY()-E390,"")</f>
        <v/>
      </c>
      <c r="N390" s="74" t="str">
        <f>IF(AND(C390="Abierto",D390="Urgente"),RANK(M390,$M$13:$M$861,0)+COUNTIF($M$13:M390,M390)-1,"")</f>
        <v/>
      </c>
      <c r="O390" s="74" t="str">
        <f>IF(AND(C390="Abierto",D390="Alta"),A390,"")</f>
        <v/>
      </c>
      <c r="P390" s="74" t="str">
        <f ca="1">IF(AND(C390="Abierto",D390="Alta"),TODAY()-E390,"")</f>
        <v/>
      </c>
      <c r="Q390" s="74" t="str">
        <f>IF(AND(C390="Abierto",D390="Alta"),RANK(P390,$P$13:$P$861,0)+COUNTIF($P$13:P390,P390)-1+MAX(N:N),"")</f>
        <v/>
      </c>
      <c r="R390" s="74" t="str">
        <f>IF(AND(C390="Abierto",D390="Media"),A390,"")</f>
        <v/>
      </c>
      <c r="S390" s="74" t="str">
        <f ca="1">IF(AND(C390="Abierto",D390="Media"),TODAY()-E390,"")</f>
        <v/>
      </c>
      <c r="T390" s="74" t="str">
        <f>IF(AND(C390="Abierto",D390="Media"),RANK(S390,$S$13:$S$861,0)+COUNTIF($S$13:S390,S390)-1+MAX(N:N,Q:Q),"")</f>
        <v/>
      </c>
      <c r="U390" s="74" t="str">
        <f>IF(AND(C390="Abierto",D390="Baja"),A390,"")</f>
        <v/>
      </c>
      <c r="V390" s="74" t="str">
        <f ca="1">IF(AND(C390="Abierto",D390="Baja"),TODAY()-E390,"")</f>
        <v/>
      </c>
      <c r="W390" s="74" t="str">
        <f>IF(AND(C390="Abierto",D390="Baja"),RANK(V390,$V$13:$V$861,0)+COUNTIF($V$13:V390,V390)-1+MAX(N:N,Q:Q,T:T),"")</f>
        <v/>
      </c>
      <c r="X390" s="139" t="str">
        <f>IF(OR(C390="Resuelto",C390=""),"",SUM(N390,Q390,T390,W390))</f>
        <v/>
      </c>
      <c r="Y390" s="139" t="str">
        <f>IF(OR(C390="Resuelto",C390=""),"",SUM(M390,P390,S390,V390))</f>
        <v/>
      </c>
      <c r="Z390" s="139" t="str">
        <f>IF(OR(C390="Resuelto",C390=""),"",SUM(L390,O390,R390,U390))</f>
        <v/>
      </c>
      <c r="AA390" s="28">
        <v>525</v>
      </c>
      <c r="AB390" s="28" t="str">
        <f t="shared" si="8"/>
        <v/>
      </c>
      <c r="AC390" s="75" t="str">
        <f t="shared" si="9"/>
        <v/>
      </c>
      <c r="AH390" s="78" t="str">
        <f>IF(AI390="","",MAX($AH$5:AH389)+1)</f>
        <v/>
      </c>
      <c r="AI390" s="53" t="str">
        <f>IF(G389="","",IF(COUNTIF($AI$11:AI389,G389)=0,G389,""))</f>
        <v/>
      </c>
      <c r="AJ390" s="53" t="str">
        <f t="shared" si="10"/>
        <v/>
      </c>
      <c r="AK390" s="135"/>
    </row>
    <row r="391" spans="1:37" x14ac:dyDescent="0.25">
      <c r="A391" s="136"/>
      <c r="B391" s="136"/>
      <c r="C391" s="136"/>
      <c r="D391" s="136"/>
      <c r="E391" s="137"/>
      <c r="F391" s="137"/>
      <c r="G391" s="136"/>
      <c r="H391" s="137"/>
      <c r="I391" s="140" t="str">
        <f t="shared" si="11"/>
        <v/>
      </c>
      <c r="J391" s="140"/>
      <c r="K391" s="140"/>
      <c r="L391" s="74" t="str">
        <f>IF(AND(C391="Abierto",D391="Urgente"),A391,"")</f>
        <v/>
      </c>
      <c r="M391" s="74" t="str">
        <f ca="1">IF(AND(C391="Abierto",D391="Urgente"),TODAY()-E391,"")</f>
        <v/>
      </c>
      <c r="N391" s="74" t="str">
        <f>IF(AND(C391="Abierto",D391="Urgente"),RANK(M391,$M$13:$M$861,0)+COUNTIF($M$13:M391,M391)-1,"")</f>
        <v/>
      </c>
      <c r="O391" s="74" t="str">
        <f>IF(AND(C391="Abierto",D391="Alta"),A391,"")</f>
        <v/>
      </c>
      <c r="P391" s="74" t="str">
        <f ca="1">IF(AND(C391="Abierto",D391="Alta"),TODAY()-E391,"")</f>
        <v/>
      </c>
      <c r="Q391" s="74" t="str">
        <f>IF(AND(C391="Abierto",D391="Alta"),RANK(P391,$P$13:$P$861,0)+COUNTIF($P$13:P391,P391)-1+MAX(N:N),"")</f>
        <v/>
      </c>
      <c r="R391" s="74" t="str">
        <f>IF(AND(C391="Abierto",D391="Media"),A391,"")</f>
        <v/>
      </c>
      <c r="S391" s="74" t="str">
        <f ca="1">IF(AND(C391="Abierto",D391="Media"),TODAY()-E391,"")</f>
        <v/>
      </c>
      <c r="T391" s="74" t="str">
        <f>IF(AND(C391="Abierto",D391="Media"),RANK(S391,$S$13:$S$861,0)+COUNTIF($S$13:S391,S391)-1+MAX(N:N,Q:Q),"")</f>
        <v/>
      </c>
      <c r="U391" s="74" t="str">
        <f>IF(AND(C391="Abierto",D391="Baja"),A391,"")</f>
        <v/>
      </c>
      <c r="V391" s="74" t="str">
        <f ca="1">IF(AND(C391="Abierto",D391="Baja"),TODAY()-E391,"")</f>
        <v/>
      </c>
      <c r="W391" s="74" t="str">
        <f>IF(AND(C391="Abierto",D391="Baja"),RANK(V391,$V$13:$V$861,0)+COUNTIF($V$13:V391,V391)-1+MAX(N:N,Q:Q,T:T),"")</f>
        <v/>
      </c>
      <c r="X391" s="139" t="str">
        <f>IF(OR(C391="Resuelto",C391=""),"",SUM(N391,Q391,T391,W391))</f>
        <v/>
      </c>
      <c r="Y391" s="139" t="str">
        <f>IF(OR(C391="Resuelto",C391=""),"",SUM(M391,P391,S391,V391))</f>
        <v/>
      </c>
      <c r="Z391" s="139" t="str">
        <f>IF(OR(C391="Resuelto",C391=""),"",SUM(L391,O391,R391,U391))</f>
        <v/>
      </c>
      <c r="AA391" s="28">
        <v>526</v>
      </c>
      <c r="AB391" s="28" t="str">
        <f t="shared" si="8"/>
        <v/>
      </c>
      <c r="AC391" s="75" t="str">
        <f t="shared" si="9"/>
        <v/>
      </c>
      <c r="AH391" s="78" t="str">
        <f>IF(AI391="","",MAX($AH$5:AH390)+1)</f>
        <v/>
      </c>
      <c r="AI391" s="53" t="str">
        <f>IF(G390="","",IF(COUNTIF($AI$11:AI390,G390)=0,G390,""))</f>
        <v/>
      </c>
      <c r="AJ391" s="53" t="str">
        <f t="shared" si="10"/>
        <v/>
      </c>
      <c r="AK391" s="135"/>
    </row>
    <row r="392" spans="1:37" x14ac:dyDescent="0.25">
      <c r="A392" s="136"/>
      <c r="B392" s="136"/>
      <c r="C392" s="136"/>
      <c r="D392" s="136"/>
      <c r="E392" s="137"/>
      <c r="F392" s="137"/>
      <c r="G392" s="136"/>
      <c r="H392" s="137"/>
      <c r="I392" s="140" t="str">
        <f t="shared" si="11"/>
        <v/>
      </c>
      <c r="J392" s="140"/>
      <c r="K392" s="140"/>
      <c r="L392" s="74" t="str">
        <f>IF(AND(C392="Abierto",D392="Urgente"),A392,"")</f>
        <v/>
      </c>
      <c r="M392" s="74" t="str">
        <f ca="1">IF(AND(C392="Abierto",D392="Urgente"),TODAY()-E392,"")</f>
        <v/>
      </c>
      <c r="N392" s="74" t="str">
        <f>IF(AND(C392="Abierto",D392="Urgente"),RANK(M392,$M$13:$M$861,0)+COUNTIF($M$13:M392,M392)-1,"")</f>
        <v/>
      </c>
      <c r="O392" s="74" t="str">
        <f>IF(AND(C392="Abierto",D392="Alta"),A392,"")</f>
        <v/>
      </c>
      <c r="P392" s="74" t="str">
        <f ca="1">IF(AND(C392="Abierto",D392="Alta"),TODAY()-E392,"")</f>
        <v/>
      </c>
      <c r="Q392" s="74" t="str">
        <f>IF(AND(C392="Abierto",D392="Alta"),RANK(P392,$P$13:$P$861,0)+COUNTIF($P$13:P392,P392)-1+MAX(N:N),"")</f>
        <v/>
      </c>
      <c r="R392" s="74" t="str">
        <f>IF(AND(C392="Abierto",D392="Media"),A392,"")</f>
        <v/>
      </c>
      <c r="S392" s="74" t="str">
        <f ca="1">IF(AND(C392="Abierto",D392="Media"),TODAY()-E392,"")</f>
        <v/>
      </c>
      <c r="T392" s="74" t="str">
        <f>IF(AND(C392="Abierto",D392="Media"),RANK(S392,$S$13:$S$861,0)+COUNTIF($S$13:S392,S392)-1+MAX(N:N,Q:Q),"")</f>
        <v/>
      </c>
      <c r="U392" s="74" t="str">
        <f>IF(AND(C392="Abierto",D392="Baja"),A392,"")</f>
        <v/>
      </c>
      <c r="V392" s="74" t="str">
        <f ca="1">IF(AND(C392="Abierto",D392="Baja"),TODAY()-E392,"")</f>
        <v/>
      </c>
      <c r="W392" s="74" t="str">
        <f>IF(AND(C392="Abierto",D392="Baja"),RANK(V392,$V$13:$V$861,0)+COUNTIF($V$13:V392,V392)-1+MAX(N:N,Q:Q,T:T),"")</f>
        <v/>
      </c>
      <c r="X392" s="139" t="str">
        <f>IF(OR(C392="Resuelto",C392=""),"",SUM(N392,Q392,T392,W392))</f>
        <v/>
      </c>
      <c r="Y392" s="139" t="str">
        <f>IF(OR(C392="Resuelto",C392=""),"",SUM(M392,P392,S392,V392))</f>
        <v/>
      </c>
      <c r="Z392" s="139" t="str">
        <f>IF(OR(C392="Resuelto",C392=""),"",SUM(L392,O392,R392,U392))</f>
        <v/>
      </c>
      <c r="AA392" s="28">
        <v>527</v>
      </c>
      <c r="AB392" s="28" t="str">
        <f t="shared" si="8"/>
        <v/>
      </c>
      <c r="AC392" s="75" t="str">
        <f t="shared" si="9"/>
        <v/>
      </c>
      <c r="AH392" s="78" t="str">
        <f>IF(AI392="","",MAX($AH$5:AH391)+1)</f>
        <v/>
      </c>
      <c r="AI392" s="53" t="str">
        <f>IF(G391="","",IF(COUNTIF($AI$11:AI391,G391)=0,G391,""))</f>
        <v/>
      </c>
      <c r="AJ392" s="53" t="str">
        <f t="shared" si="10"/>
        <v/>
      </c>
      <c r="AK392" s="135"/>
    </row>
    <row r="393" spans="1:37" x14ac:dyDescent="0.25">
      <c r="A393" s="136"/>
      <c r="B393" s="136"/>
      <c r="C393" s="136"/>
      <c r="D393" s="136"/>
      <c r="E393" s="137"/>
      <c r="F393" s="137"/>
      <c r="G393" s="136"/>
      <c r="H393" s="137"/>
      <c r="I393" s="140" t="str">
        <f t="shared" si="11"/>
        <v/>
      </c>
      <c r="J393" s="140"/>
      <c r="K393" s="140"/>
      <c r="L393" s="74" t="str">
        <f>IF(AND(C393="Abierto",D393="Urgente"),A393,"")</f>
        <v/>
      </c>
      <c r="M393" s="74" t="str">
        <f ca="1">IF(AND(C393="Abierto",D393="Urgente"),TODAY()-E393,"")</f>
        <v/>
      </c>
      <c r="N393" s="74" t="str">
        <f>IF(AND(C393="Abierto",D393="Urgente"),RANK(M393,$M$13:$M$861,0)+COUNTIF($M$13:M393,M393)-1,"")</f>
        <v/>
      </c>
      <c r="O393" s="74" t="str">
        <f>IF(AND(C393="Abierto",D393="Alta"),A393,"")</f>
        <v/>
      </c>
      <c r="P393" s="74" t="str">
        <f ca="1">IF(AND(C393="Abierto",D393="Alta"),TODAY()-E393,"")</f>
        <v/>
      </c>
      <c r="Q393" s="74" t="str">
        <f>IF(AND(C393="Abierto",D393="Alta"),RANK(P393,$P$13:$P$861,0)+COUNTIF($P$13:P393,P393)-1+MAX(N:N),"")</f>
        <v/>
      </c>
      <c r="R393" s="74" t="str">
        <f>IF(AND(C393="Abierto",D393="Media"),A393,"")</f>
        <v/>
      </c>
      <c r="S393" s="74" t="str">
        <f ca="1">IF(AND(C393="Abierto",D393="Media"),TODAY()-E393,"")</f>
        <v/>
      </c>
      <c r="T393" s="74" t="str">
        <f>IF(AND(C393="Abierto",D393="Media"),RANK(S393,$S$13:$S$861,0)+COUNTIF($S$13:S393,S393)-1+MAX(N:N,Q:Q),"")</f>
        <v/>
      </c>
      <c r="U393" s="74" t="str">
        <f>IF(AND(C393="Abierto",D393="Baja"),A393,"")</f>
        <v/>
      </c>
      <c r="V393" s="74" t="str">
        <f ca="1">IF(AND(C393="Abierto",D393="Baja"),TODAY()-E393,"")</f>
        <v/>
      </c>
      <c r="W393" s="74" t="str">
        <f>IF(AND(C393="Abierto",D393="Baja"),RANK(V393,$V$13:$V$861,0)+COUNTIF($V$13:V393,V393)-1+MAX(N:N,Q:Q,T:T),"")</f>
        <v/>
      </c>
      <c r="X393" s="139" t="str">
        <f>IF(OR(C393="Resuelto",C393=""),"",SUM(N393,Q393,T393,W393))</f>
        <v/>
      </c>
      <c r="Y393" s="139" t="str">
        <f>IF(OR(C393="Resuelto",C393=""),"",SUM(M393,P393,S393,V393))</f>
        <v/>
      </c>
      <c r="Z393" s="139" t="str">
        <f>IF(OR(C393="Resuelto",C393=""),"",SUM(L393,O393,R393,U393))</f>
        <v/>
      </c>
      <c r="AA393" s="28">
        <v>528</v>
      </c>
      <c r="AB393" s="28" t="str">
        <f t="shared" ref="AB393:AB456" si="12">IF(ISNA(VLOOKUP(AA393,$X$13:$Z$858,3,FALSE))=TRUE,"",VLOOKUP(AA393,$X$13:$Z$858,3,FALSE))</f>
        <v/>
      </c>
      <c r="AC393" s="75" t="str">
        <f t="shared" ref="AC393:AC456" si="13">IF(ISNA(VLOOKUP(AA393,$X$13:$Z$858,2,FALSE))=TRUE,"",VLOOKUP(AA393,$X$13:$Z$858,2,FALSE))</f>
        <v/>
      </c>
      <c r="AH393" s="78" t="str">
        <f>IF(AI393="","",MAX($AH$5:AH392)+1)</f>
        <v/>
      </c>
      <c r="AI393" s="53" t="str">
        <f>IF(G392="","",IF(COUNTIF($AI$11:AI392,G392)=0,G392,""))</f>
        <v/>
      </c>
      <c r="AJ393" s="53" t="str">
        <f t="shared" ref="AJ393:AJ456" si="14">IF(ISNA(VLOOKUP(AA393,$AH$13:$AI$858,2,FALSE))=TRUE,"",VLOOKUP(AA393,$AH$13:$AI$858,2,FALSE))</f>
        <v/>
      </c>
      <c r="AK393" s="135"/>
    </row>
    <row r="394" spans="1:37" x14ac:dyDescent="0.25">
      <c r="A394" s="136"/>
      <c r="B394" s="136"/>
      <c r="C394" s="136"/>
      <c r="D394" s="136"/>
      <c r="E394" s="137"/>
      <c r="F394" s="137"/>
      <c r="G394" s="136"/>
      <c r="H394" s="137"/>
      <c r="I394" s="140" t="str">
        <f t="shared" si="11"/>
        <v/>
      </c>
      <c r="J394" s="140"/>
      <c r="K394" s="140"/>
      <c r="L394" s="74" t="str">
        <f>IF(AND(C394="Abierto",D394="Urgente"),A394,"")</f>
        <v/>
      </c>
      <c r="M394" s="74" t="str">
        <f ca="1">IF(AND(C394="Abierto",D394="Urgente"),TODAY()-E394,"")</f>
        <v/>
      </c>
      <c r="N394" s="74" t="str">
        <f>IF(AND(C394="Abierto",D394="Urgente"),RANK(M394,$M$13:$M$861,0)+COUNTIF($M$13:M394,M394)-1,"")</f>
        <v/>
      </c>
      <c r="O394" s="74" t="str">
        <f>IF(AND(C394="Abierto",D394="Alta"),A394,"")</f>
        <v/>
      </c>
      <c r="P394" s="74" t="str">
        <f ca="1">IF(AND(C394="Abierto",D394="Alta"),TODAY()-E394,"")</f>
        <v/>
      </c>
      <c r="Q394" s="74" t="str">
        <f>IF(AND(C394="Abierto",D394="Alta"),RANK(P394,$P$13:$P$861,0)+COUNTIF($P$13:P394,P394)-1+MAX(N:N),"")</f>
        <v/>
      </c>
      <c r="R394" s="74" t="str">
        <f>IF(AND(C394="Abierto",D394="Media"),A394,"")</f>
        <v/>
      </c>
      <c r="S394" s="74" t="str">
        <f ca="1">IF(AND(C394="Abierto",D394="Media"),TODAY()-E394,"")</f>
        <v/>
      </c>
      <c r="T394" s="74" t="str">
        <f>IF(AND(C394="Abierto",D394="Media"),RANK(S394,$S$13:$S$861,0)+COUNTIF($S$13:S394,S394)-1+MAX(N:N,Q:Q),"")</f>
        <v/>
      </c>
      <c r="U394" s="74" t="str">
        <f>IF(AND(C394="Abierto",D394="Baja"),A394,"")</f>
        <v/>
      </c>
      <c r="V394" s="74" t="str">
        <f ca="1">IF(AND(C394="Abierto",D394="Baja"),TODAY()-E394,"")</f>
        <v/>
      </c>
      <c r="W394" s="74" t="str">
        <f>IF(AND(C394="Abierto",D394="Baja"),RANK(V394,$V$13:$V$861,0)+COUNTIF($V$13:V394,V394)-1+MAX(N:N,Q:Q,T:T),"")</f>
        <v/>
      </c>
      <c r="X394" s="139" t="str">
        <f>IF(OR(C394="Resuelto",C394=""),"",SUM(N394,Q394,T394,W394))</f>
        <v/>
      </c>
      <c r="Y394" s="139" t="str">
        <f>IF(OR(C394="Resuelto",C394=""),"",SUM(M394,P394,S394,V394))</f>
        <v/>
      </c>
      <c r="Z394" s="139" t="str">
        <f>IF(OR(C394="Resuelto",C394=""),"",SUM(L394,O394,R394,U394))</f>
        <v/>
      </c>
      <c r="AA394" s="28">
        <v>529</v>
      </c>
      <c r="AB394" s="28" t="str">
        <f t="shared" si="12"/>
        <v/>
      </c>
      <c r="AC394" s="75" t="str">
        <f t="shared" si="13"/>
        <v/>
      </c>
      <c r="AH394" s="78" t="str">
        <f>IF(AI394="","",MAX($AH$5:AH393)+1)</f>
        <v/>
      </c>
      <c r="AI394" s="53" t="str">
        <f>IF(G393="","",IF(COUNTIF($AI$11:AI393,G393)=0,G393,""))</f>
        <v/>
      </c>
      <c r="AJ394" s="53" t="str">
        <f t="shared" si="14"/>
        <v/>
      </c>
      <c r="AK394" s="135"/>
    </row>
    <row r="395" spans="1:37" x14ac:dyDescent="0.25">
      <c r="A395" s="136"/>
      <c r="B395" s="136"/>
      <c r="C395" s="136"/>
      <c r="D395" s="136"/>
      <c r="E395" s="137"/>
      <c r="F395" s="137"/>
      <c r="G395" s="136"/>
      <c r="H395" s="137"/>
      <c r="I395" s="140" t="str">
        <f t="shared" si="11"/>
        <v/>
      </c>
      <c r="J395" s="140"/>
      <c r="K395" s="140"/>
      <c r="L395" s="74" t="str">
        <f>IF(AND(C395="Abierto",D395="Urgente"),A395,"")</f>
        <v/>
      </c>
      <c r="M395" s="74" t="str">
        <f ca="1">IF(AND(C395="Abierto",D395="Urgente"),TODAY()-E395,"")</f>
        <v/>
      </c>
      <c r="N395" s="74" t="str">
        <f>IF(AND(C395="Abierto",D395="Urgente"),RANK(M395,$M$13:$M$861,0)+COUNTIF($M$13:M395,M395)-1,"")</f>
        <v/>
      </c>
      <c r="O395" s="74" t="str">
        <f>IF(AND(C395="Abierto",D395="Alta"),A395,"")</f>
        <v/>
      </c>
      <c r="P395" s="74" t="str">
        <f ca="1">IF(AND(C395="Abierto",D395="Alta"),TODAY()-E395,"")</f>
        <v/>
      </c>
      <c r="Q395" s="74" t="str">
        <f>IF(AND(C395="Abierto",D395="Alta"),RANK(P395,$P$13:$P$861,0)+COUNTIF($P$13:P395,P395)-1+MAX(N:N),"")</f>
        <v/>
      </c>
      <c r="R395" s="74" t="str">
        <f>IF(AND(C395="Abierto",D395="Media"),A395,"")</f>
        <v/>
      </c>
      <c r="S395" s="74" t="str">
        <f ca="1">IF(AND(C395="Abierto",D395="Media"),TODAY()-E395,"")</f>
        <v/>
      </c>
      <c r="T395" s="74" t="str">
        <f>IF(AND(C395="Abierto",D395="Media"),RANK(S395,$S$13:$S$861,0)+COUNTIF($S$13:S395,S395)-1+MAX(N:N,Q:Q),"")</f>
        <v/>
      </c>
      <c r="U395" s="74" t="str">
        <f>IF(AND(C395="Abierto",D395="Baja"),A395,"")</f>
        <v/>
      </c>
      <c r="V395" s="74" t="str">
        <f ca="1">IF(AND(C395="Abierto",D395="Baja"),TODAY()-E395,"")</f>
        <v/>
      </c>
      <c r="W395" s="74" t="str">
        <f>IF(AND(C395="Abierto",D395="Baja"),RANK(V395,$V$13:$V$861,0)+COUNTIF($V$13:V395,V395)-1+MAX(N:N,Q:Q,T:T),"")</f>
        <v/>
      </c>
      <c r="X395" s="139" t="str">
        <f>IF(OR(C395="Resuelto",C395=""),"",SUM(N395,Q395,T395,W395))</f>
        <v/>
      </c>
      <c r="Y395" s="139" t="str">
        <f>IF(OR(C395="Resuelto",C395=""),"",SUM(M395,P395,S395,V395))</f>
        <v/>
      </c>
      <c r="Z395" s="139" t="str">
        <f>IF(OR(C395="Resuelto",C395=""),"",SUM(L395,O395,R395,U395))</f>
        <v/>
      </c>
      <c r="AA395" s="28">
        <v>530</v>
      </c>
      <c r="AB395" s="28" t="str">
        <f t="shared" si="12"/>
        <v/>
      </c>
      <c r="AC395" s="75" t="str">
        <f t="shared" si="13"/>
        <v/>
      </c>
      <c r="AH395" s="78" t="str">
        <f>IF(AI395="","",MAX($AH$5:AH394)+1)</f>
        <v/>
      </c>
      <c r="AI395" s="53" t="str">
        <f>IF(G394="","",IF(COUNTIF($AI$11:AI394,G394)=0,G394,""))</f>
        <v/>
      </c>
      <c r="AJ395" s="53" t="str">
        <f t="shared" si="14"/>
        <v/>
      </c>
      <c r="AK395" s="135"/>
    </row>
    <row r="396" spans="1:37" x14ac:dyDescent="0.25">
      <c r="A396" s="136"/>
      <c r="B396" s="136"/>
      <c r="C396" s="136"/>
      <c r="D396" s="136"/>
      <c r="E396" s="137"/>
      <c r="F396" s="137"/>
      <c r="G396" s="136"/>
      <c r="H396" s="137"/>
      <c r="I396" s="140" t="str">
        <f t="shared" si="11"/>
        <v/>
      </c>
      <c r="J396" s="140"/>
      <c r="K396" s="140"/>
      <c r="L396" s="74" t="str">
        <f>IF(AND(C396="Abierto",D396="Urgente"),A396,"")</f>
        <v/>
      </c>
      <c r="M396" s="74" t="str">
        <f ca="1">IF(AND(C396="Abierto",D396="Urgente"),TODAY()-E396,"")</f>
        <v/>
      </c>
      <c r="N396" s="74" t="str">
        <f>IF(AND(C396="Abierto",D396="Urgente"),RANK(M396,$M$13:$M$861,0)+COUNTIF($M$13:M396,M396)-1,"")</f>
        <v/>
      </c>
      <c r="O396" s="74" t="str">
        <f>IF(AND(C396="Abierto",D396="Alta"),A396,"")</f>
        <v/>
      </c>
      <c r="P396" s="74" t="str">
        <f ca="1">IF(AND(C396="Abierto",D396="Alta"),TODAY()-E396,"")</f>
        <v/>
      </c>
      <c r="Q396" s="74" t="str">
        <f>IF(AND(C396="Abierto",D396="Alta"),RANK(P396,$P$13:$P$861,0)+COUNTIF($P$13:P396,P396)-1+MAX(N:N),"")</f>
        <v/>
      </c>
      <c r="R396" s="74" t="str">
        <f>IF(AND(C396="Abierto",D396="Media"),A396,"")</f>
        <v/>
      </c>
      <c r="S396" s="74" t="str">
        <f ca="1">IF(AND(C396="Abierto",D396="Media"),TODAY()-E396,"")</f>
        <v/>
      </c>
      <c r="T396" s="74" t="str">
        <f>IF(AND(C396="Abierto",D396="Media"),RANK(S396,$S$13:$S$861,0)+COUNTIF($S$13:S396,S396)-1+MAX(N:N,Q:Q),"")</f>
        <v/>
      </c>
      <c r="U396" s="74" t="str">
        <f>IF(AND(C396="Abierto",D396="Baja"),A396,"")</f>
        <v/>
      </c>
      <c r="V396" s="74" t="str">
        <f ca="1">IF(AND(C396="Abierto",D396="Baja"),TODAY()-E396,"")</f>
        <v/>
      </c>
      <c r="W396" s="74" t="str">
        <f>IF(AND(C396="Abierto",D396="Baja"),RANK(V396,$V$13:$V$861,0)+COUNTIF($V$13:V396,V396)-1+MAX(N:N,Q:Q,T:T),"")</f>
        <v/>
      </c>
      <c r="X396" s="139" t="str">
        <f>IF(OR(C396="Resuelto",C396=""),"",SUM(N396,Q396,T396,W396))</f>
        <v/>
      </c>
      <c r="Y396" s="139" t="str">
        <f>IF(OR(C396="Resuelto",C396=""),"",SUM(M396,P396,S396,V396))</f>
        <v/>
      </c>
      <c r="Z396" s="139" t="str">
        <f>IF(OR(C396="Resuelto",C396=""),"",SUM(L396,O396,R396,U396))</f>
        <v/>
      </c>
      <c r="AA396" s="28">
        <v>531</v>
      </c>
      <c r="AB396" s="28" t="str">
        <f t="shared" si="12"/>
        <v/>
      </c>
      <c r="AC396" s="75" t="str">
        <f t="shared" si="13"/>
        <v/>
      </c>
      <c r="AH396" s="78" t="str">
        <f>IF(AI396="","",MAX($AH$5:AH395)+1)</f>
        <v/>
      </c>
      <c r="AI396" s="53" t="str">
        <f>IF(G395="","",IF(COUNTIF($AI$11:AI395,G395)=0,G395,""))</f>
        <v/>
      </c>
      <c r="AJ396" s="53" t="str">
        <f t="shared" si="14"/>
        <v/>
      </c>
      <c r="AK396" s="135"/>
    </row>
    <row r="397" spans="1:37" x14ac:dyDescent="0.25">
      <c r="A397" s="136"/>
      <c r="B397" s="136"/>
      <c r="C397" s="136"/>
      <c r="D397" s="136"/>
      <c r="E397" s="137"/>
      <c r="F397" s="137"/>
      <c r="G397" s="136"/>
      <c r="H397" s="137"/>
      <c r="I397" s="140" t="str">
        <f t="shared" ref="I397:I460" si="15">IF(OR(E397=0,H397=0),"",H397-E397)</f>
        <v/>
      </c>
      <c r="J397" s="140"/>
      <c r="K397" s="140"/>
      <c r="L397" s="74" t="str">
        <f>IF(AND(C397="Abierto",D397="Urgente"),A397,"")</f>
        <v/>
      </c>
      <c r="M397" s="74" t="str">
        <f ca="1">IF(AND(C397="Abierto",D397="Urgente"),TODAY()-E397,"")</f>
        <v/>
      </c>
      <c r="N397" s="74" t="str">
        <f>IF(AND(C397="Abierto",D397="Urgente"),RANK(M397,$M$13:$M$861,0)+COUNTIF($M$13:M397,M397)-1,"")</f>
        <v/>
      </c>
      <c r="O397" s="74" t="str">
        <f>IF(AND(C397="Abierto",D397="Alta"),A397,"")</f>
        <v/>
      </c>
      <c r="P397" s="74" t="str">
        <f ca="1">IF(AND(C397="Abierto",D397="Alta"),TODAY()-E397,"")</f>
        <v/>
      </c>
      <c r="Q397" s="74" t="str">
        <f>IF(AND(C397="Abierto",D397="Alta"),RANK(P397,$P$13:$P$861,0)+COUNTIF($P$13:P397,P397)-1+MAX(N:N),"")</f>
        <v/>
      </c>
      <c r="R397" s="74" t="str">
        <f>IF(AND(C397="Abierto",D397="Media"),A397,"")</f>
        <v/>
      </c>
      <c r="S397" s="74" t="str">
        <f ca="1">IF(AND(C397="Abierto",D397="Media"),TODAY()-E397,"")</f>
        <v/>
      </c>
      <c r="T397" s="74" t="str">
        <f>IF(AND(C397="Abierto",D397="Media"),RANK(S397,$S$13:$S$861,0)+COUNTIF($S$13:S397,S397)-1+MAX(N:N,Q:Q),"")</f>
        <v/>
      </c>
      <c r="U397" s="74" t="str">
        <f>IF(AND(C397="Abierto",D397="Baja"),A397,"")</f>
        <v/>
      </c>
      <c r="V397" s="74" t="str">
        <f ca="1">IF(AND(C397="Abierto",D397="Baja"),TODAY()-E397,"")</f>
        <v/>
      </c>
      <c r="W397" s="74" t="str">
        <f>IF(AND(C397="Abierto",D397="Baja"),RANK(V397,$V$13:$V$861,0)+COUNTIF($V$13:V397,V397)-1+MAX(N:N,Q:Q,T:T),"")</f>
        <v/>
      </c>
      <c r="X397" s="139" t="str">
        <f>IF(OR(C397="Resuelto",C397=""),"",SUM(N397,Q397,T397,W397))</f>
        <v/>
      </c>
      <c r="Y397" s="139" t="str">
        <f>IF(OR(C397="Resuelto",C397=""),"",SUM(M397,P397,S397,V397))</f>
        <v/>
      </c>
      <c r="Z397" s="139" t="str">
        <f>IF(OR(C397="Resuelto",C397=""),"",SUM(L397,O397,R397,U397))</f>
        <v/>
      </c>
      <c r="AA397" s="28">
        <v>532</v>
      </c>
      <c r="AB397" s="28" t="str">
        <f t="shared" si="12"/>
        <v/>
      </c>
      <c r="AC397" s="75" t="str">
        <f t="shared" si="13"/>
        <v/>
      </c>
      <c r="AH397" s="78" t="str">
        <f>IF(AI397="","",MAX($AH$5:AH396)+1)</f>
        <v/>
      </c>
      <c r="AI397" s="53" t="str">
        <f>IF(G396="","",IF(COUNTIF($AI$11:AI396,G396)=0,G396,""))</f>
        <v/>
      </c>
      <c r="AJ397" s="53" t="str">
        <f t="shared" si="14"/>
        <v/>
      </c>
      <c r="AK397" s="135"/>
    </row>
    <row r="398" spans="1:37" x14ac:dyDescent="0.25">
      <c r="A398" s="136"/>
      <c r="B398" s="136"/>
      <c r="C398" s="136"/>
      <c r="D398" s="136"/>
      <c r="E398" s="137"/>
      <c r="F398" s="137"/>
      <c r="G398" s="136"/>
      <c r="H398" s="137"/>
      <c r="I398" s="140" t="str">
        <f t="shared" si="15"/>
        <v/>
      </c>
      <c r="J398" s="140"/>
      <c r="K398" s="140"/>
      <c r="L398" s="74" t="str">
        <f>IF(AND(C398="Abierto",D398="Urgente"),A398,"")</f>
        <v/>
      </c>
      <c r="M398" s="74" t="str">
        <f ca="1">IF(AND(C398="Abierto",D398="Urgente"),TODAY()-E398,"")</f>
        <v/>
      </c>
      <c r="N398" s="74" t="str">
        <f>IF(AND(C398="Abierto",D398="Urgente"),RANK(M398,$M$13:$M$861,0)+COUNTIF($M$13:M398,M398)-1,"")</f>
        <v/>
      </c>
      <c r="O398" s="74" t="str">
        <f>IF(AND(C398="Abierto",D398="Alta"),A398,"")</f>
        <v/>
      </c>
      <c r="P398" s="74" t="str">
        <f ca="1">IF(AND(C398="Abierto",D398="Alta"),TODAY()-E398,"")</f>
        <v/>
      </c>
      <c r="Q398" s="74" t="str">
        <f>IF(AND(C398="Abierto",D398="Alta"),RANK(P398,$P$13:$P$861,0)+COUNTIF($P$13:P398,P398)-1+MAX(N:N),"")</f>
        <v/>
      </c>
      <c r="R398" s="74" t="str">
        <f>IF(AND(C398="Abierto",D398="Media"),A398,"")</f>
        <v/>
      </c>
      <c r="S398" s="74" t="str">
        <f ca="1">IF(AND(C398="Abierto",D398="Media"),TODAY()-E398,"")</f>
        <v/>
      </c>
      <c r="T398" s="74" t="str">
        <f>IF(AND(C398="Abierto",D398="Media"),RANK(S398,$S$13:$S$861,0)+COUNTIF($S$13:S398,S398)-1+MAX(N:N,Q:Q),"")</f>
        <v/>
      </c>
      <c r="U398" s="74" t="str">
        <f>IF(AND(C398="Abierto",D398="Baja"),A398,"")</f>
        <v/>
      </c>
      <c r="V398" s="74" t="str">
        <f ca="1">IF(AND(C398="Abierto",D398="Baja"),TODAY()-E398,"")</f>
        <v/>
      </c>
      <c r="W398" s="74" t="str">
        <f>IF(AND(C398="Abierto",D398="Baja"),RANK(V398,$V$13:$V$861,0)+COUNTIF($V$13:V398,V398)-1+MAX(N:N,Q:Q,T:T),"")</f>
        <v/>
      </c>
      <c r="X398" s="139" t="str">
        <f>IF(OR(C398="Resuelto",C398=""),"",SUM(N398,Q398,T398,W398))</f>
        <v/>
      </c>
      <c r="Y398" s="139" t="str">
        <f>IF(OR(C398="Resuelto",C398=""),"",SUM(M398,P398,S398,V398))</f>
        <v/>
      </c>
      <c r="Z398" s="139" t="str">
        <f>IF(OR(C398="Resuelto",C398=""),"",SUM(L398,O398,R398,U398))</f>
        <v/>
      </c>
      <c r="AA398" s="28">
        <v>533</v>
      </c>
      <c r="AB398" s="28" t="str">
        <f t="shared" si="12"/>
        <v/>
      </c>
      <c r="AC398" s="75" t="str">
        <f t="shared" si="13"/>
        <v/>
      </c>
      <c r="AH398" s="78" t="str">
        <f>IF(AI398="","",MAX($AH$5:AH397)+1)</f>
        <v/>
      </c>
      <c r="AI398" s="53" t="str">
        <f>IF(G397="","",IF(COUNTIF($AI$11:AI397,G397)=0,G397,""))</f>
        <v/>
      </c>
      <c r="AJ398" s="53" t="str">
        <f t="shared" si="14"/>
        <v/>
      </c>
      <c r="AK398" s="135"/>
    </row>
    <row r="399" spans="1:37" x14ac:dyDescent="0.25">
      <c r="A399" s="136"/>
      <c r="B399" s="136"/>
      <c r="C399" s="136"/>
      <c r="D399" s="136"/>
      <c r="E399" s="137"/>
      <c r="F399" s="137"/>
      <c r="G399" s="136"/>
      <c r="H399" s="137"/>
      <c r="I399" s="140" t="str">
        <f t="shared" si="15"/>
        <v/>
      </c>
      <c r="J399" s="140"/>
      <c r="K399" s="140"/>
      <c r="L399" s="74" t="str">
        <f>IF(AND(C399="Abierto",D399="Urgente"),A399,"")</f>
        <v/>
      </c>
      <c r="M399" s="74" t="str">
        <f ca="1">IF(AND(C399="Abierto",D399="Urgente"),TODAY()-E399,"")</f>
        <v/>
      </c>
      <c r="N399" s="74" t="str">
        <f>IF(AND(C399="Abierto",D399="Urgente"),RANK(M399,$M$13:$M$861,0)+COUNTIF($M$13:M399,M399)-1,"")</f>
        <v/>
      </c>
      <c r="O399" s="74" t="str">
        <f>IF(AND(C399="Abierto",D399="Alta"),A399,"")</f>
        <v/>
      </c>
      <c r="P399" s="74" t="str">
        <f ca="1">IF(AND(C399="Abierto",D399="Alta"),TODAY()-E399,"")</f>
        <v/>
      </c>
      <c r="Q399" s="74" t="str">
        <f>IF(AND(C399="Abierto",D399="Alta"),RANK(P399,$P$13:$P$861,0)+COUNTIF($P$13:P399,P399)-1+MAX(N:N),"")</f>
        <v/>
      </c>
      <c r="R399" s="74" t="str">
        <f>IF(AND(C399="Abierto",D399="Media"),A399,"")</f>
        <v/>
      </c>
      <c r="S399" s="74" t="str">
        <f ca="1">IF(AND(C399="Abierto",D399="Media"),TODAY()-E399,"")</f>
        <v/>
      </c>
      <c r="T399" s="74" t="str">
        <f>IF(AND(C399="Abierto",D399="Media"),RANK(S399,$S$13:$S$861,0)+COUNTIF($S$13:S399,S399)-1+MAX(N:N,Q:Q),"")</f>
        <v/>
      </c>
      <c r="U399" s="74" t="str">
        <f>IF(AND(C399="Abierto",D399="Baja"),A399,"")</f>
        <v/>
      </c>
      <c r="V399" s="74" t="str">
        <f ca="1">IF(AND(C399="Abierto",D399="Baja"),TODAY()-E399,"")</f>
        <v/>
      </c>
      <c r="W399" s="74" t="str">
        <f>IF(AND(C399="Abierto",D399="Baja"),RANK(V399,$V$13:$V$861,0)+COUNTIF($V$13:V399,V399)-1+MAX(N:N,Q:Q,T:T),"")</f>
        <v/>
      </c>
      <c r="X399" s="139" t="str">
        <f>IF(OR(C399="Resuelto",C399=""),"",SUM(N399,Q399,T399,W399))</f>
        <v/>
      </c>
      <c r="Y399" s="139" t="str">
        <f>IF(OR(C399="Resuelto",C399=""),"",SUM(M399,P399,S399,V399))</f>
        <v/>
      </c>
      <c r="Z399" s="139" t="str">
        <f>IF(OR(C399="Resuelto",C399=""),"",SUM(L399,O399,R399,U399))</f>
        <v/>
      </c>
      <c r="AA399" s="28">
        <v>534</v>
      </c>
      <c r="AB399" s="28" t="str">
        <f t="shared" si="12"/>
        <v/>
      </c>
      <c r="AC399" s="75" t="str">
        <f t="shared" si="13"/>
        <v/>
      </c>
      <c r="AH399" s="78" t="str">
        <f>IF(AI399="","",MAX($AH$5:AH398)+1)</f>
        <v/>
      </c>
      <c r="AI399" s="53" t="str">
        <f>IF(G398="","",IF(COUNTIF($AI$11:AI398,G398)=0,G398,""))</f>
        <v/>
      </c>
      <c r="AJ399" s="53" t="str">
        <f t="shared" si="14"/>
        <v/>
      </c>
      <c r="AK399" s="135"/>
    </row>
    <row r="400" spans="1:37" x14ac:dyDescent="0.25">
      <c r="A400" s="136"/>
      <c r="B400" s="136"/>
      <c r="C400" s="136"/>
      <c r="D400" s="136"/>
      <c r="E400" s="137"/>
      <c r="F400" s="137"/>
      <c r="G400" s="136"/>
      <c r="H400" s="137"/>
      <c r="I400" s="140" t="str">
        <f t="shared" si="15"/>
        <v/>
      </c>
      <c r="J400" s="140"/>
      <c r="K400" s="140"/>
      <c r="L400" s="74" t="str">
        <f>IF(AND(C400="Abierto",D400="Urgente"),A400,"")</f>
        <v/>
      </c>
      <c r="M400" s="74" t="str">
        <f ca="1">IF(AND(C400="Abierto",D400="Urgente"),TODAY()-E400,"")</f>
        <v/>
      </c>
      <c r="N400" s="74" t="str">
        <f>IF(AND(C400="Abierto",D400="Urgente"),RANK(M400,$M$13:$M$861,0)+COUNTIF($M$13:M400,M400)-1,"")</f>
        <v/>
      </c>
      <c r="O400" s="74" t="str">
        <f>IF(AND(C400="Abierto",D400="Alta"),A400,"")</f>
        <v/>
      </c>
      <c r="P400" s="74" t="str">
        <f ca="1">IF(AND(C400="Abierto",D400="Alta"),TODAY()-E400,"")</f>
        <v/>
      </c>
      <c r="Q400" s="74" t="str">
        <f>IF(AND(C400="Abierto",D400="Alta"),RANK(P400,$P$13:$P$861,0)+COUNTIF($P$13:P400,P400)-1+MAX(N:N),"")</f>
        <v/>
      </c>
      <c r="R400" s="74" t="str">
        <f>IF(AND(C400="Abierto",D400="Media"),A400,"")</f>
        <v/>
      </c>
      <c r="S400" s="74" t="str">
        <f ca="1">IF(AND(C400="Abierto",D400="Media"),TODAY()-E400,"")</f>
        <v/>
      </c>
      <c r="T400" s="74" t="str">
        <f>IF(AND(C400="Abierto",D400="Media"),RANK(S400,$S$13:$S$861,0)+COUNTIF($S$13:S400,S400)-1+MAX(N:N,Q:Q),"")</f>
        <v/>
      </c>
      <c r="U400" s="74" t="str">
        <f>IF(AND(C400="Abierto",D400="Baja"),A400,"")</f>
        <v/>
      </c>
      <c r="V400" s="74" t="str">
        <f ca="1">IF(AND(C400="Abierto",D400="Baja"),TODAY()-E400,"")</f>
        <v/>
      </c>
      <c r="W400" s="74" t="str">
        <f>IF(AND(C400="Abierto",D400="Baja"),RANK(V400,$V$13:$V$861,0)+COUNTIF($V$13:V400,V400)-1+MAX(N:N,Q:Q,T:T),"")</f>
        <v/>
      </c>
      <c r="X400" s="139" t="str">
        <f>IF(OR(C400="Resuelto",C400=""),"",SUM(N400,Q400,T400,W400))</f>
        <v/>
      </c>
      <c r="Y400" s="139" t="str">
        <f>IF(OR(C400="Resuelto",C400=""),"",SUM(M400,P400,S400,V400))</f>
        <v/>
      </c>
      <c r="Z400" s="139" t="str">
        <f>IF(OR(C400="Resuelto",C400=""),"",SUM(L400,O400,R400,U400))</f>
        <v/>
      </c>
      <c r="AA400" s="28">
        <v>535</v>
      </c>
      <c r="AB400" s="28" t="str">
        <f t="shared" si="12"/>
        <v/>
      </c>
      <c r="AC400" s="75" t="str">
        <f t="shared" si="13"/>
        <v/>
      </c>
      <c r="AH400" s="78" t="str">
        <f>IF(AI400="","",MAX($AH$5:AH399)+1)</f>
        <v/>
      </c>
      <c r="AI400" s="53" t="str">
        <f>IF(G399="","",IF(COUNTIF($AI$11:AI399,G399)=0,G399,""))</f>
        <v/>
      </c>
      <c r="AJ400" s="53" t="str">
        <f t="shared" si="14"/>
        <v/>
      </c>
      <c r="AK400" s="135"/>
    </row>
    <row r="401" spans="1:37" x14ac:dyDescent="0.25">
      <c r="A401" s="136"/>
      <c r="B401" s="136"/>
      <c r="C401" s="136"/>
      <c r="D401" s="136"/>
      <c r="E401" s="137"/>
      <c r="F401" s="137"/>
      <c r="G401" s="136"/>
      <c r="H401" s="137"/>
      <c r="I401" s="140" t="str">
        <f t="shared" si="15"/>
        <v/>
      </c>
      <c r="J401" s="140"/>
      <c r="K401" s="140"/>
      <c r="L401" s="74" t="str">
        <f>IF(AND(C401="Abierto",D401="Urgente"),A401,"")</f>
        <v/>
      </c>
      <c r="M401" s="74" t="str">
        <f ca="1">IF(AND(C401="Abierto",D401="Urgente"),TODAY()-E401,"")</f>
        <v/>
      </c>
      <c r="N401" s="74" t="str">
        <f>IF(AND(C401="Abierto",D401="Urgente"),RANK(M401,$M$13:$M$861,0)+COUNTIF($M$13:M401,M401)-1,"")</f>
        <v/>
      </c>
      <c r="O401" s="74" t="str">
        <f>IF(AND(C401="Abierto",D401="Alta"),A401,"")</f>
        <v/>
      </c>
      <c r="P401" s="74" t="str">
        <f ca="1">IF(AND(C401="Abierto",D401="Alta"),TODAY()-E401,"")</f>
        <v/>
      </c>
      <c r="Q401" s="74" t="str">
        <f>IF(AND(C401="Abierto",D401="Alta"),RANK(P401,$P$13:$P$861,0)+COUNTIF($P$13:P401,P401)-1+MAX(N:N),"")</f>
        <v/>
      </c>
      <c r="R401" s="74" t="str">
        <f>IF(AND(C401="Abierto",D401="Media"),A401,"")</f>
        <v/>
      </c>
      <c r="S401" s="74" t="str">
        <f ca="1">IF(AND(C401="Abierto",D401="Media"),TODAY()-E401,"")</f>
        <v/>
      </c>
      <c r="T401" s="74" t="str">
        <f>IF(AND(C401="Abierto",D401="Media"),RANK(S401,$S$13:$S$861,0)+COUNTIF($S$13:S401,S401)-1+MAX(N:N,Q:Q),"")</f>
        <v/>
      </c>
      <c r="U401" s="74" t="str">
        <f>IF(AND(C401="Abierto",D401="Baja"),A401,"")</f>
        <v/>
      </c>
      <c r="V401" s="74" t="str">
        <f ca="1">IF(AND(C401="Abierto",D401="Baja"),TODAY()-E401,"")</f>
        <v/>
      </c>
      <c r="W401" s="74" t="str">
        <f>IF(AND(C401="Abierto",D401="Baja"),RANK(V401,$V$13:$V$861,0)+COUNTIF($V$13:V401,V401)-1+MAX(N:N,Q:Q,T:T),"")</f>
        <v/>
      </c>
      <c r="X401" s="139" t="str">
        <f>IF(OR(C401="Resuelto",C401=""),"",SUM(N401,Q401,T401,W401))</f>
        <v/>
      </c>
      <c r="Y401" s="139" t="str">
        <f>IF(OR(C401="Resuelto",C401=""),"",SUM(M401,P401,S401,V401))</f>
        <v/>
      </c>
      <c r="Z401" s="139" t="str">
        <f>IF(OR(C401="Resuelto",C401=""),"",SUM(L401,O401,R401,U401))</f>
        <v/>
      </c>
      <c r="AA401" s="28">
        <v>536</v>
      </c>
      <c r="AB401" s="28" t="str">
        <f t="shared" si="12"/>
        <v/>
      </c>
      <c r="AC401" s="75" t="str">
        <f t="shared" si="13"/>
        <v/>
      </c>
      <c r="AH401" s="78" t="str">
        <f>IF(AI401="","",MAX($AH$5:AH400)+1)</f>
        <v/>
      </c>
      <c r="AI401" s="53" t="str">
        <f>IF(G400="","",IF(COUNTIF($AI$11:AI400,G400)=0,G400,""))</f>
        <v/>
      </c>
      <c r="AJ401" s="53" t="str">
        <f t="shared" si="14"/>
        <v/>
      </c>
      <c r="AK401" s="135"/>
    </row>
    <row r="402" spans="1:37" x14ac:dyDescent="0.25">
      <c r="A402" s="136"/>
      <c r="B402" s="136"/>
      <c r="C402" s="136"/>
      <c r="D402" s="136"/>
      <c r="E402" s="137"/>
      <c r="F402" s="137"/>
      <c r="G402" s="136"/>
      <c r="H402" s="137"/>
      <c r="I402" s="140" t="str">
        <f t="shared" si="15"/>
        <v/>
      </c>
      <c r="J402" s="140"/>
      <c r="K402" s="140"/>
      <c r="L402" s="74" t="str">
        <f>IF(AND(C402="Abierto",D402="Urgente"),A402,"")</f>
        <v/>
      </c>
      <c r="M402" s="74" t="str">
        <f ca="1">IF(AND(C402="Abierto",D402="Urgente"),TODAY()-E402,"")</f>
        <v/>
      </c>
      <c r="N402" s="74" t="str">
        <f>IF(AND(C402="Abierto",D402="Urgente"),RANK(M402,$M$13:$M$861,0)+COUNTIF($M$13:M402,M402)-1,"")</f>
        <v/>
      </c>
      <c r="O402" s="74" t="str">
        <f>IF(AND(C402="Abierto",D402="Alta"),A402,"")</f>
        <v/>
      </c>
      <c r="P402" s="74" t="str">
        <f ca="1">IF(AND(C402="Abierto",D402="Alta"),TODAY()-E402,"")</f>
        <v/>
      </c>
      <c r="Q402" s="74" t="str">
        <f>IF(AND(C402="Abierto",D402="Alta"),RANK(P402,$P$13:$P$861,0)+COUNTIF($P$13:P402,P402)-1+MAX(N:N),"")</f>
        <v/>
      </c>
      <c r="R402" s="74" t="str">
        <f>IF(AND(C402="Abierto",D402="Media"),A402,"")</f>
        <v/>
      </c>
      <c r="S402" s="74" t="str">
        <f ca="1">IF(AND(C402="Abierto",D402="Media"),TODAY()-E402,"")</f>
        <v/>
      </c>
      <c r="T402" s="74" t="str">
        <f>IF(AND(C402="Abierto",D402="Media"),RANK(S402,$S$13:$S$861,0)+COUNTIF($S$13:S402,S402)-1+MAX(N:N,Q:Q),"")</f>
        <v/>
      </c>
      <c r="U402" s="74" t="str">
        <f>IF(AND(C402="Abierto",D402="Baja"),A402,"")</f>
        <v/>
      </c>
      <c r="V402" s="74" t="str">
        <f ca="1">IF(AND(C402="Abierto",D402="Baja"),TODAY()-E402,"")</f>
        <v/>
      </c>
      <c r="W402" s="74" t="str">
        <f>IF(AND(C402="Abierto",D402="Baja"),RANK(V402,$V$13:$V$861,0)+COUNTIF($V$13:V402,V402)-1+MAX(N:N,Q:Q,T:T),"")</f>
        <v/>
      </c>
      <c r="X402" s="139" t="str">
        <f>IF(OR(C402="Resuelto",C402=""),"",SUM(N402,Q402,T402,W402))</f>
        <v/>
      </c>
      <c r="Y402" s="139" t="str">
        <f>IF(OR(C402="Resuelto",C402=""),"",SUM(M402,P402,S402,V402))</f>
        <v/>
      </c>
      <c r="Z402" s="139" t="str">
        <f>IF(OR(C402="Resuelto",C402=""),"",SUM(L402,O402,R402,U402))</f>
        <v/>
      </c>
      <c r="AA402" s="28">
        <v>537</v>
      </c>
      <c r="AB402" s="28" t="str">
        <f t="shared" si="12"/>
        <v/>
      </c>
      <c r="AC402" s="75" t="str">
        <f t="shared" si="13"/>
        <v/>
      </c>
      <c r="AH402" s="78" t="str">
        <f>IF(AI402="","",MAX($AH$5:AH401)+1)</f>
        <v/>
      </c>
      <c r="AI402" s="53" t="str">
        <f>IF(G401="","",IF(COUNTIF($AI$11:AI401,G401)=0,G401,""))</f>
        <v/>
      </c>
      <c r="AJ402" s="53" t="str">
        <f t="shared" si="14"/>
        <v/>
      </c>
      <c r="AK402" s="135"/>
    </row>
    <row r="403" spans="1:37" x14ac:dyDescent="0.25">
      <c r="A403" s="136"/>
      <c r="B403" s="136"/>
      <c r="C403" s="136"/>
      <c r="D403" s="136"/>
      <c r="E403" s="137"/>
      <c r="F403" s="137"/>
      <c r="G403" s="136"/>
      <c r="H403" s="137"/>
      <c r="I403" s="140" t="str">
        <f t="shared" si="15"/>
        <v/>
      </c>
      <c r="J403" s="140"/>
      <c r="K403" s="140"/>
      <c r="L403" s="74" t="str">
        <f>IF(AND(C403="Abierto",D403="Urgente"),A403,"")</f>
        <v/>
      </c>
      <c r="M403" s="74" t="str">
        <f ca="1">IF(AND(C403="Abierto",D403="Urgente"),TODAY()-E403,"")</f>
        <v/>
      </c>
      <c r="N403" s="74" t="str">
        <f>IF(AND(C403="Abierto",D403="Urgente"),RANK(M403,$M$13:$M$861,0)+COUNTIF($M$13:M403,M403)-1,"")</f>
        <v/>
      </c>
      <c r="O403" s="74" t="str">
        <f>IF(AND(C403="Abierto",D403="Alta"),A403,"")</f>
        <v/>
      </c>
      <c r="P403" s="74" t="str">
        <f ca="1">IF(AND(C403="Abierto",D403="Alta"),TODAY()-E403,"")</f>
        <v/>
      </c>
      <c r="Q403" s="74" t="str">
        <f>IF(AND(C403="Abierto",D403="Alta"),RANK(P403,$P$13:$P$861,0)+COUNTIF($P$13:P403,P403)-1+MAX(N:N),"")</f>
        <v/>
      </c>
      <c r="R403" s="74" t="str">
        <f>IF(AND(C403="Abierto",D403="Media"),A403,"")</f>
        <v/>
      </c>
      <c r="S403" s="74" t="str">
        <f ca="1">IF(AND(C403="Abierto",D403="Media"),TODAY()-E403,"")</f>
        <v/>
      </c>
      <c r="T403" s="74" t="str">
        <f>IF(AND(C403="Abierto",D403="Media"),RANK(S403,$S$13:$S$861,0)+COUNTIF($S$13:S403,S403)-1+MAX(N:N,Q:Q),"")</f>
        <v/>
      </c>
      <c r="U403" s="74" t="str">
        <f>IF(AND(C403="Abierto",D403="Baja"),A403,"")</f>
        <v/>
      </c>
      <c r="V403" s="74" t="str">
        <f ca="1">IF(AND(C403="Abierto",D403="Baja"),TODAY()-E403,"")</f>
        <v/>
      </c>
      <c r="W403" s="74" t="str">
        <f>IF(AND(C403="Abierto",D403="Baja"),RANK(V403,$V$13:$V$861,0)+COUNTIF($V$13:V403,V403)-1+MAX(N:N,Q:Q,T:T),"")</f>
        <v/>
      </c>
      <c r="X403" s="139" t="str">
        <f>IF(OR(C403="Resuelto",C403=""),"",SUM(N403,Q403,T403,W403))</f>
        <v/>
      </c>
      <c r="Y403" s="139" t="str">
        <f>IF(OR(C403="Resuelto",C403=""),"",SUM(M403,P403,S403,V403))</f>
        <v/>
      </c>
      <c r="Z403" s="139" t="str">
        <f>IF(OR(C403="Resuelto",C403=""),"",SUM(L403,O403,R403,U403))</f>
        <v/>
      </c>
      <c r="AA403" s="28">
        <v>538</v>
      </c>
      <c r="AB403" s="28" t="str">
        <f t="shared" si="12"/>
        <v/>
      </c>
      <c r="AC403" s="75" t="str">
        <f t="shared" si="13"/>
        <v/>
      </c>
      <c r="AH403" s="78" t="str">
        <f>IF(AI403="","",MAX($AH$5:AH402)+1)</f>
        <v/>
      </c>
      <c r="AI403" s="53" t="str">
        <f>IF(G402="","",IF(COUNTIF($AI$11:AI402,G402)=0,G402,""))</f>
        <v/>
      </c>
      <c r="AJ403" s="53" t="str">
        <f t="shared" si="14"/>
        <v/>
      </c>
      <c r="AK403" s="135"/>
    </row>
    <row r="404" spans="1:37" x14ac:dyDescent="0.25">
      <c r="A404" s="136"/>
      <c r="B404" s="136"/>
      <c r="C404" s="136"/>
      <c r="D404" s="136"/>
      <c r="E404" s="137"/>
      <c r="F404" s="137"/>
      <c r="G404" s="136"/>
      <c r="H404" s="137"/>
      <c r="I404" s="140" t="str">
        <f t="shared" si="15"/>
        <v/>
      </c>
      <c r="J404" s="140"/>
      <c r="K404" s="140"/>
      <c r="L404" s="74" t="str">
        <f>IF(AND(C404="Abierto",D404="Urgente"),A404,"")</f>
        <v/>
      </c>
      <c r="M404" s="74" t="str">
        <f ca="1">IF(AND(C404="Abierto",D404="Urgente"),TODAY()-E404,"")</f>
        <v/>
      </c>
      <c r="N404" s="74" t="str">
        <f>IF(AND(C404="Abierto",D404="Urgente"),RANK(M404,$M$13:$M$861,0)+COUNTIF($M$13:M404,M404)-1,"")</f>
        <v/>
      </c>
      <c r="O404" s="74" t="str">
        <f>IF(AND(C404="Abierto",D404="Alta"),A404,"")</f>
        <v/>
      </c>
      <c r="P404" s="74" t="str">
        <f ca="1">IF(AND(C404="Abierto",D404="Alta"),TODAY()-E404,"")</f>
        <v/>
      </c>
      <c r="Q404" s="74" t="str">
        <f>IF(AND(C404="Abierto",D404="Alta"),RANK(P404,$P$13:$P$861,0)+COUNTIF($P$13:P404,P404)-1+MAX(N:N),"")</f>
        <v/>
      </c>
      <c r="R404" s="74" t="str">
        <f>IF(AND(C404="Abierto",D404="Media"),A404,"")</f>
        <v/>
      </c>
      <c r="S404" s="74" t="str">
        <f ca="1">IF(AND(C404="Abierto",D404="Media"),TODAY()-E404,"")</f>
        <v/>
      </c>
      <c r="T404" s="74" t="str">
        <f>IF(AND(C404="Abierto",D404="Media"),RANK(S404,$S$13:$S$861,0)+COUNTIF($S$13:S404,S404)-1+MAX(N:N,Q:Q),"")</f>
        <v/>
      </c>
      <c r="U404" s="74" t="str">
        <f>IF(AND(C404="Abierto",D404="Baja"),A404,"")</f>
        <v/>
      </c>
      <c r="V404" s="74" t="str">
        <f ca="1">IF(AND(C404="Abierto",D404="Baja"),TODAY()-E404,"")</f>
        <v/>
      </c>
      <c r="W404" s="74" t="str">
        <f>IF(AND(C404="Abierto",D404="Baja"),RANK(V404,$V$13:$V$861,0)+COUNTIF($V$13:V404,V404)-1+MAX(N:N,Q:Q,T:T),"")</f>
        <v/>
      </c>
      <c r="X404" s="139" t="str">
        <f>IF(OR(C404="Resuelto",C404=""),"",SUM(N404,Q404,T404,W404))</f>
        <v/>
      </c>
      <c r="Y404" s="139" t="str">
        <f>IF(OR(C404="Resuelto",C404=""),"",SUM(M404,P404,S404,V404))</f>
        <v/>
      </c>
      <c r="Z404" s="139" t="str">
        <f>IF(OR(C404="Resuelto",C404=""),"",SUM(L404,O404,R404,U404))</f>
        <v/>
      </c>
      <c r="AA404" s="28">
        <v>539</v>
      </c>
      <c r="AB404" s="28" t="str">
        <f t="shared" si="12"/>
        <v/>
      </c>
      <c r="AC404" s="75" t="str">
        <f t="shared" si="13"/>
        <v/>
      </c>
      <c r="AH404" s="78" t="str">
        <f>IF(AI404="","",MAX($AH$5:AH403)+1)</f>
        <v/>
      </c>
      <c r="AI404" s="53" t="str">
        <f>IF(G403="","",IF(COUNTIF($AI$11:AI403,G403)=0,G403,""))</f>
        <v/>
      </c>
      <c r="AJ404" s="53" t="str">
        <f t="shared" si="14"/>
        <v/>
      </c>
      <c r="AK404" s="135"/>
    </row>
    <row r="405" spans="1:37" x14ac:dyDescent="0.25">
      <c r="A405" s="136"/>
      <c r="B405" s="136"/>
      <c r="C405" s="136"/>
      <c r="D405" s="136"/>
      <c r="E405" s="137"/>
      <c r="F405" s="137"/>
      <c r="G405" s="136"/>
      <c r="H405" s="137"/>
      <c r="I405" s="140" t="str">
        <f t="shared" si="15"/>
        <v/>
      </c>
      <c r="J405" s="140"/>
      <c r="K405" s="140"/>
      <c r="L405" s="74" t="str">
        <f>IF(AND(C405="Abierto",D405="Urgente"),A405,"")</f>
        <v/>
      </c>
      <c r="M405" s="74" t="str">
        <f ca="1">IF(AND(C405="Abierto",D405="Urgente"),TODAY()-E405,"")</f>
        <v/>
      </c>
      <c r="N405" s="74" t="str">
        <f>IF(AND(C405="Abierto",D405="Urgente"),RANK(M405,$M$13:$M$861,0)+COUNTIF($M$13:M405,M405)-1,"")</f>
        <v/>
      </c>
      <c r="O405" s="74" t="str">
        <f>IF(AND(C405="Abierto",D405="Alta"),A405,"")</f>
        <v/>
      </c>
      <c r="P405" s="74" t="str">
        <f ca="1">IF(AND(C405="Abierto",D405="Alta"),TODAY()-E405,"")</f>
        <v/>
      </c>
      <c r="Q405" s="74" t="str">
        <f>IF(AND(C405="Abierto",D405="Alta"),RANK(P405,$P$13:$P$861,0)+COUNTIF($P$13:P405,P405)-1+MAX(N:N),"")</f>
        <v/>
      </c>
      <c r="R405" s="74" t="str">
        <f>IF(AND(C405="Abierto",D405="Media"),A405,"")</f>
        <v/>
      </c>
      <c r="S405" s="74" t="str">
        <f ca="1">IF(AND(C405="Abierto",D405="Media"),TODAY()-E405,"")</f>
        <v/>
      </c>
      <c r="T405" s="74" t="str">
        <f>IF(AND(C405="Abierto",D405="Media"),RANK(S405,$S$13:$S$861,0)+COUNTIF($S$13:S405,S405)-1+MAX(N:N,Q:Q),"")</f>
        <v/>
      </c>
      <c r="U405" s="74" t="str">
        <f>IF(AND(C405="Abierto",D405="Baja"),A405,"")</f>
        <v/>
      </c>
      <c r="V405" s="74" t="str">
        <f ca="1">IF(AND(C405="Abierto",D405="Baja"),TODAY()-E405,"")</f>
        <v/>
      </c>
      <c r="W405" s="74" t="str">
        <f>IF(AND(C405="Abierto",D405="Baja"),RANK(V405,$V$13:$V$861,0)+COUNTIF($V$13:V405,V405)-1+MAX(N:N,Q:Q,T:T),"")</f>
        <v/>
      </c>
      <c r="X405" s="139" t="str">
        <f>IF(OR(C405="Resuelto",C405=""),"",SUM(N405,Q405,T405,W405))</f>
        <v/>
      </c>
      <c r="Y405" s="139" t="str">
        <f>IF(OR(C405="Resuelto",C405=""),"",SUM(M405,P405,S405,V405))</f>
        <v/>
      </c>
      <c r="Z405" s="139" t="str">
        <f>IF(OR(C405="Resuelto",C405=""),"",SUM(L405,O405,R405,U405))</f>
        <v/>
      </c>
      <c r="AA405" s="28">
        <v>540</v>
      </c>
      <c r="AB405" s="28" t="str">
        <f t="shared" si="12"/>
        <v/>
      </c>
      <c r="AC405" s="75" t="str">
        <f t="shared" si="13"/>
        <v/>
      </c>
      <c r="AH405" s="78" t="str">
        <f>IF(AI405="","",MAX($AH$5:AH404)+1)</f>
        <v/>
      </c>
      <c r="AI405" s="53" t="str">
        <f>IF(G404="","",IF(COUNTIF($AI$11:AI404,G404)=0,G404,""))</f>
        <v/>
      </c>
      <c r="AJ405" s="53" t="str">
        <f t="shared" si="14"/>
        <v/>
      </c>
      <c r="AK405" s="135"/>
    </row>
    <row r="406" spans="1:37" x14ac:dyDescent="0.25">
      <c r="A406" s="136"/>
      <c r="B406" s="136"/>
      <c r="C406" s="136"/>
      <c r="D406" s="136"/>
      <c r="E406" s="137"/>
      <c r="F406" s="137"/>
      <c r="G406" s="136"/>
      <c r="H406" s="137"/>
      <c r="I406" s="140" t="str">
        <f t="shared" si="15"/>
        <v/>
      </c>
      <c r="J406" s="140"/>
      <c r="K406" s="140"/>
      <c r="L406" s="74" t="str">
        <f>IF(AND(C406="Abierto",D406="Urgente"),A406,"")</f>
        <v/>
      </c>
      <c r="M406" s="74" t="str">
        <f ca="1">IF(AND(C406="Abierto",D406="Urgente"),TODAY()-E406,"")</f>
        <v/>
      </c>
      <c r="N406" s="74" t="str">
        <f>IF(AND(C406="Abierto",D406="Urgente"),RANK(M406,$M$13:$M$861,0)+COUNTIF($M$13:M406,M406)-1,"")</f>
        <v/>
      </c>
      <c r="O406" s="74" t="str">
        <f>IF(AND(C406="Abierto",D406="Alta"),A406,"")</f>
        <v/>
      </c>
      <c r="P406" s="74" t="str">
        <f ca="1">IF(AND(C406="Abierto",D406="Alta"),TODAY()-E406,"")</f>
        <v/>
      </c>
      <c r="Q406" s="74" t="str">
        <f>IF(AND(C406="Abierto",D406="Alta"),RANK(P406,$P$13:$P$861,0)+COUNTIF($P$13:P406,P406)-1+MAX(N:N),"")</f>
        <v/>
      </c>
      <c r="R406" s="74" t="str">
        <f>IF(AND(C406="Abierto",D406="Media"),A406,"")</f>
        <v/>
      </c>
      <c r="S406" s="74" t="str">
        <f ca="1">IF(AND(C406="Abierto",D406="Media"),TODAY()-E406,"")</f>
        <v/>
      </c>
      <c r="T406" s="74" t="str">
        <f>IF(AND(C406="Abierto",D406="Media"),RANK(S406,$S$13:$S$861,0)+COUNTIF($S$13:S406,S406)-1+MAX(N:N,Q:Q),"")</f>
        <v/>
      </c>
      <c r="U406" s="74" t="str">
        <f>IF(AND(C406="Abierto",D406="Baja"),A406,"")</f>
        <v/>
      </c>
      <c r="V406" s="74" t="str">
        <f ca="1">IF(AND(C406="Abierto",D406="Baja"),TODAY()-E406,"")</f>
        <v/>
      </c>
      <c r="W406" s="74" t="str">
        <f>IF(AND(C406="Abierto",D406="Baja"),RANK(V406,$V$13:$V$861,0)+COUNTIF($V$13:V406,V406)-1+MAX(N:N,Q:Q,T:T),"")</f>
        <v/>
      </c>
      <c r="X406" s="139" t="str">
        <f>IF(OR(C406="Resuelto",C406=""),"",SUM(N406,Q406,T406,W406))</f>
        <v/>
      </c>
      <c r="Y406" s="139" t="str">
        <f>IF(OR(C406="Resuelto",C406=""),"",SUM(M406,P406,S406,V406))</f>
        <v/>
      </c>
      <c r="Z406" s="139" t="str">
        <f>IF(OR(C406="Resuelto",C406=""),"",SUM(L406,O406,R406,U406))</f>
        <v/>
      </c>
      <c r="AA406" s="28">
        <v>541</v>
      </c>
      <c r="AB406" s="28" t="str">
        <f t="shared" si="12"/>
        <v/>
      </c>
      <c r="AC406" s="75" t="str">
        <f t="shared" si="13"/>
        <v/>
      </c>
      <c r="AH406" s="78" t="str">
        <f>IF(AI406="","",MAX($AH$5:AH405)+1)</f>
        <v/>
      </c>
      <c r="AI406" s="53" t="str">
        <f>IF(G405="","",IF(COUNTIF($AI$11:AI405,G405)=0,G405,""))</f>
        <v/>
      </c>
      <c r="AJ406" s="53" t="str">
        <f t="shared" si="14"/>
        <v/>
      </c>
      <c r="AK406" s="135"/>
    </row>
    <row r="407" spans="1:37" x14ac:dyDescent="0.25">
      <c r="A407" s="136"/>
      <c r="B407" s="136"/>
      <c r="C407" s="136"/>
      <c r="D407" s="136"/>
      <c r="E407" s="137"/>
      <c r="F407" s="137"/>
      <c r="G407" s="136"/>
      <c r="H407" s="137"/>
      <c r="I407" s="140" t="str">
        <f t="shared" si="15"/>
        <v/>
      </c>
      <c r="J407" s="140"/>
      <c r="K407" s="140"/>
      <c r="L407" s="74" t="str">
        <f>IF(AND(C407="Abierto",D407="Urgente"),A407,"")</f>
        <v/>
      </c>
      <c r="M407" s="74" t="str">
        <f ca="1">IF(AND(C407="Abierto",D407="Urgente"),TODAY()-E407,"")</f>
        <v/>
      </c>
      <c r="N407" s="74" t="str">
        <f>IF(AND(C407="Abierto",D407="Urgente"),RANK(M407,$M$13:$M$861,0)+COUNTIF($M$13:M407,M407)-1,"")</f>
        <v/>
      </c>
      <c r="O407" s="74" t="str">
        <f>IF(AND(C407="Abierto",D407="Alta"),A407,"")</f>
        <v/>
      </c>
      <c r="P407" s="74" t="str">
        <f ca="1">IF(AND(C407="Abierto",D407="Alta"),TODAY()-E407,"")</f>
        <v/>
      </c>
      <c r="Q407" s="74" t="str">
        <f>IF(AND(C407="Abierto",D407="Alta"),RANK(P407,$P$13:$P$861,0)+COUNTIF($P$13:P407,P407)-1+MAX(N:N),"")</f>
        <v/>
      </c>
      <c r="R407" s="74" t="str">
        <f>IF(AND(C407="Abierto",D407="Media"),A407,"")</f>
        <v/>
      </c>
      <c r="S407" s="74" t="str">
        <f ca="1">IF(AND(C407="Abierto",D407="Media"),TODAY()-E407,"")</f>
        <v/>
      </c>
      <c r="T407" s="74" t="str">
        <f>IF(AND(C407="Abierto",D407="Media"),RANK(S407,$S$13:$S$861,0)+COUNTIF($S$13:S407,S407)-1+MAX(N:N,Q:Q),"")</f>
        <v/>
      </c>
      <c r="U407" s="74" t="str">
        <f>IF(AND(C407="Abierto",D407="Baja"),A407,"")</f>
        <v/>
      </c>
      <c r="V407" s="74" t="str">
        <f ca="1">IF(AND(C407="Abierto",D407="Baja"),TODAY()-E407,"")</f>
        <v/>
      </c>
      <c r="W407" s="74" t="str">
        <f>IF(AND(C407="Abierto",D407="Baja"),RANK(V407,$V$13:$V$861,0)+COUNTIF($V$13:V407,V407)-1+MAX(N:N,Q:Q,T:T),"")</f>
        <v/>
      </c>
      <c r="X407" s="139" t="str">
        <f>IF(OR(C407="Resuelto",C407=""),"",SUM(N407,Q407,T407,W407))</f>
        <v/>
      </c>
      <c r="Y407" s="139" t="str">
        <f>IF(OR(C407="Resuelto",C407=""),"",SUM(M407,P407,S407,V407))</f>
        <v/>
      </c>
      <c r="Z407" s="139" t="str">
        <f>IF(OR(C407="Resuelto",C407=""),"",SUM(L407,O407,R407,U407))</f>
        <v/>
      </c>
      <c r="AA407" s="28">
        <v>542</v>
      </c>
      <c r="AB407" s="28" t="str">
        <f t="shared" si="12"/>
        <v/>
      </c>
      <c r="AC407" s="75" t="str">
        <f t="shared" si="13"/>
        <v/>
      </c>
      <c r="AH407" s="78" t="str">
        <f>IF(AI407="","",MAX($AH$5:AH406)+1)</f>
        <v/>
      </c>
      <c r="AI407" s="53" t="str">
        <f>IF(G406="","",IF(COUNTIF($AI$11:AI406,G406)=0,G406,""))</f>
        <v/>
      </c>
      <c r="AJ407" s="53" t="str">
        <f t="shared" si="14"/>
        <v/>
      </c>
      <c r="AK407" s="135"/>
    </row>
    <row r="408" spans="1:37" x14ac:dyDescent="0.25">
      <c r="A408" s="136"/>
      <c r="B408" s="136"/>
      <c r="C408" s="136"/>
      <c r="D408" s="136"/>
      <c r="E408" s="137"/>
      <c r="F408" s="137"/>
      <c r="G408" s="136"/>
      <c r="H408" s="137"/>
      <c r="I408" s="140" t="str">
        <f t="shared" si="15"/>
        <v/>
      </c>
      <c r="J408" s="140"/>
      <c r="K408" s="140"/>
      <c r="L408" s="74" t="str">
        <f>IF(AND(C408="Abierto",D408="Urgente"),A408,"")</f>
        <v/>
      </c>
      <c r="M408" s="74" t="str">
        <f ca="1">IF(AND(C408="Abierto",D408="Urgente"),TODAY()-E408,"")</f>
        <v/>
      </c>
      <c r="N408" s="74" t="str">
        <f>IF(AND(C408="Abierto",D408="Urgente"),RANK(M408,$M$13:$M$861,0)+COUNTIF($M$13:M408,M408)-1,"")</f>
        <v/>
      </c>
      <c r="O408" s="74" t="str">
        <f>IF(AND(C408="Abierto",D408="Alta"),A408,"")</f>
        <v/>
      </c>
      <c r="P408" s="74" t="str">
        <f ca="1">IF(AND(C408="Abierto",D408="Alta"),TODAY()-E408,"")</f>
        <v/>
      </c>
      <c r="Q408" s="74" t="str">
        <f>IF(AND(C408="Abierto",D408="Alta"),RANK(P408,$P$13:$P$861,0)+COUNTIF($P$13:P408,P408)-1+MAX(N:N),"")</f>
        <v/>
      </c>
      <c r="R408" s="74" t="str">
        <f>IF(AND(C408="Abierto",D408="Media"),A408,"")</f>
        <v/>
      </c>
      <c r="S408" s="74" t="str">
        <f ca="1">IF(AND(C408="Abierto",D408="Media"),TODAY()-E408,"")</f>
        <v/>
      </c>
      <c r="T408" s="74" t="str">
        <f>IF(AND(C408="Abierto",D408="Media"),RANK(S408,$S$13:$S$861,0)+COUNTIF($S$13:S408,S408)-1+MAX(N:N,Q:Q),"")</f>
        <v/>
      </c>
      <c r="U408" s="74" t="str">
        <f>IF(AND(C408="Abierto",D408="Baja"),A408,"")</f>
        <v/>
      </c>
      <c r="V408" s="74" t="str">
        <f ca="1">IF(AND(C408="Abierto",D408="Baja"),TODAY()-E408,"")</f>
        <v/>
      </c>
      <c r="W408" s="74" t="str">
        <f>IF(AND(C408="Abierto",D408="Baja"),RANK(V408,$V$13:$V$861,0)+COUNTIF($V$13:V408,V408)-1+MAX(N:N,Q:Q,T:T),"")</f>
        <v/>
      </c>
      <c r="X408" s="139" t="str">
        <f>IF(OR(C408="Resuelto",C408=""),"",SUM(N408,Q408,T408,W408))</f>
        <v/>
      </c>
      <c r="Y408" s="139" t="str">
        <f>IF(OR(C408="Resuelto",C408=""),"",SUM(M408,P408,S408,V408))</f>
        <v/>
      </c>
      <c r="Z408" s="139" t="str">
        <f>IF(OR(C408="Resuelto",C408=""),"",SUM(L408,O408,R408,U408))</f>
        <v/>
      </c>
      <c r="AA408" s="28">
        <v>543</v>
      </c>
      <c r="AB408" s="28" t="str">
        <f t="shared" si="12"/>
        <v/>
      </c>
      <c r="AC408" s="75" t="str">
        <f t="shared" si="13"/>
        <v/>
      </c>
      <c r="AH408" s="78" t="str">
        <f>IF(AI408="","",MAX($AH$5:AH407)+1)</f>
        <v/>
      </c>
      <c r="AI408" s="53" t="str">
        <f>IF(G407="","",IF(COUNTIF($AI$11:AI407,G407)=0,G407,""))</f>
        <v/>
      </c>
      <c r="AJ408" s="53" t="str">
        <f t="shared" si="14"/>
        <v/>
      </c>
      <c r="AK408" s="135"/>
    </row>
    <row r="409" spans="1:37" x14ac:dyDescent="0.25">
      <c r="A409" s="136"/>
      <c r="B409" s="136"/>
      <c r="C409" s="136"/>
      <c r="D409" s="136"/>
      <c r="E409" s="137"/>
      <c r="F409" s="137"/>
      <c r="G409" s="136"/>
      <c r="H409" s="137"/>
      <c r="I409" s="140" t="str">
        <f t="shared" si="15"/>
        <v/>
      </c>
      <c r="J409" s="140"/>
      <c r="K409" s="140"/>
      <c r="L409" s="74" t="str">
        <f>IF(AND(C409="Abierto",D409="Urgente"),A409,"")</f>
        <v/>
      </c>
      <c r="M409" s="74" t="str">
        <f ca="1">IF(AND(C409="Abierto",D409="Urgente"),TODAY()-E409,"")</f>
        <v/>
      </c>
      <c r="N409" s="74" t="str">
        <f>IF(AND(C409="Abierto",D409="Urgente"),RANK(M409,$M$13:$M$861,0)+COUNTIF($M$13:M409,M409)-1,"")</f>
        <v/>
      </c>
      <c r="O409" s="74" t="str">
        <f>IF(AND(C409="Abierto",D409="Alta"),A409,"")</f>
        <v/>
      </c>
      <c r="P409" s="74" t="str">
        <f ca="1">IF(AND(C409="Abierto",D409="Alta"),TODAY()-E409,"")</f>
        <v/>
      </c>
      <c r="Q409" s="74" t="str">
        <f>IF(AND(C409="Abierto",D409="Alta"),RANK(P409,$P$13:$P$861,0)+COUNTIF($P$13:P409,P409)-1+MAX(N:N),"")</f>
        <v/>
      </c>
      <c r="R409" s="74" t="str">
        <f>IF(AND(C409="Abierto",D409="Media"),A409,"")</f>
        <v/>
      </c>
      <c r="S409" s="74" t="str">
        <f ca="1">IF(AND(C409="Abierto",D409="Media"),TODAY()-E409,"")</f>
        <v/>
      </c>
      <c r="T409" s="74" t="str">
        <f>IF(AND(C409="Abierto",D409="Media"),RANK(S409,$S$13:$S$861,0)+COUNTIF($S$13:S409,S409)-1+MAX(N:N,Q:Q),"")</f>
        <v/>
      </c>
      <c r="U409" s="74" t="str">
        <f>IF(AND(C409="Abierto",D409="Baja"),A409,"")</f>
        <v/>
      </c>
      <c r="V409" s="74" t="str">
        <f ca="1">IF(AND(C409="Abierto",D409="Baja"),TODAY()-E409,"")</f>
        <v/>
      </c>
      <c r="W409" s="74" t="str">
        <f>IF(AND(C409="Abierto",D409="Baja"),RANK(V409,$V$13:$V$861,0)+COUNTIF($V$13:V409,V409)-1+MAX(N:N,Q:Q,T:T),"")</f>
        <v/>
      </c>
      <c r="X409" s="139" t="str">
        <f>IF(OR(C409="Resuelto",C409=""),"",SUM(N409,Q409,T409,W409))</f>
        <v/>
      </c>
      <c r="Y409" s="139" t="str">
        <f>IF(OR(C409="Resuelto",C409=""),"",SUM(M409,P409,S409,V409))</f>
        <v/>
      </c>
      <c r="Z409" s="139" t="str">
        <f>IF(OR(C409="Resuelto",C409=""),"",SUM(L409,O409,R409,U409))</f>
        <v/>
      </c>
      <c r="AA409" s="28">
        <v>544</v>
      </c>
      <c r="AB409" s="28" t="str">
        <f t="shared" si="12"/>
        <v/>
      </c>
      <c r="AC409" s="75" t="str">
        <f t="shared" si="13"/>
        <v/>
      </c>
      <c r="AH409" s="78" t="str">
        <f>IF(AI409="","",MAX($AH$5:AH408)+1)</f>
        <v/>
      </c>
      <c r="AI409" s="53" t="str">
        <f>IF(G408="","",IF(COUNTIF($AI$11:AI408,G408)=0,G408,""))</f>
        <v/>
      </c>
      <c r="AJ409" s="53" t="str">
        <f t="shared" si="14"/>
        <v/>
      </c>
      <c r="AK409" s="135"/>
    </row>
    <row r="410" spans="1:37" x14ac:dyDescent="0.25">
      <c r="A410" s="136"/>
      <c r="B410" s="136"/>
      <c r="C410" s="136"/>
      <c r="D410" s="136"/>
      <c r="E410" s="137"/>
      <c r="F410" s="137"/>
      <c r="G410" s="136"/>
      <c r="H410" s="137"/>
      <c r="I410" s="140" t="str">
        <f t="shared" si="15"/>
        <v/>
      </c>
      <c r="J410" s="140"/>
      <c r="K410" s="140"/>
      <c r="L410" s="74" t="str">
        <f>IF(AND(C410="Abierto",D410="Urgente"),A410,"")</f>
        <v/>
      </c>
      <c r="M410" s="74" t="str">
        <f ca="1">IF(AND(C410="Abierto",D410="Urgente"),TODAY()-E410,"")</f>
        <v/>
      </c>
      <c r="N410" s="74" t="str">
        <f>IF(AND(C410="Abierto",D410="Urgente"),RANK(M410,$M$13:$M$861,0)+COUNTIF($M$13:M410,M410)-1,"")</f>
        <v/>
      </c>
      <c r="O410" s="74" t="str">
        <f>IF(AND(C410="Abierto",D410="Alta"),A410,"")</f>
        <v/>
      </c>
      <c r="P410" s="74" t="str">
        <f ca="1">IF(AND(C410="Abierto",D410="Alta"),TODAY()-E410,"")</f>
        <v/>
      </c>
      <c r="Q410" s="74" t="str">
        <f>IF(AND(C410="Abierto",D410="Alta"),RANK(P410,$P$13:$P$861,0)+COUNTIF($P$13:P410,P410)-1+MAX(N:N),"")</f>
        <v/>
      </c>
      <c r="R410" s="74" t="str">
        <f>IF(AND(C410="Abierto",D410="Media"),A410,"")</f>
        <v/>
      </c>
      <c r="S410" s="74" t="str">
        <f ca="1">IF(AND(C410="Abierto",D410="Media"),TODAY()-E410,"")</f>
        <v/>
      </c>
      <c r="T410" s="74" t="str">
        <f>IF(AND(C410="Abierto",D410="Media"),RANK(S410,$S$13:$S$861,0)+COUNTIF($S$13:S410,S410)-1+MAX(N:N,Q:Q),"")</f>
        <v/>
      </c>
      <c r="U410" s="74" t="str">
        <f>IF(AND(C410="Abierto",D410="Baja"),A410,"")</f>
        <v/>
      </c>
      <c r="V410" s="74" t="str">
        <f ca="1">IF(AND(C410="Abierto",D410="Baja"),TODAY()-E410,"")</f>
        <v/>
      </c>
      <c r="W410" s="74" t="str">
        <f>IF(AND(C410="Abierto",D410="Baja"),RANK(V410,$V$13:$V$861,0)+COUNTIF($V$13:V410,V410)-1+MAX(N:N,Q:Q,T:T),"")</f>
        <v/>
      </c>
      <c r="X410" s="139" t="str">
        <f>IF(OR(C410="Resuelto",C410=""),"",SUM(N410,Q410,T410,W410))</f>
        <v/>
      </c>
      <c r="Y410" s="139" t="str">
        <f>IF(OR(C410="Resuelto",C410=""),"",SUM(M410,P410,S410,V410))</f>
        <v/>
      </c>
      <c r="Z410" s="139" t="str">
        <f>IF(OR(C410="Resuelto",C410=""),"",SUM(L410,O410,R410,U410))</f>
        <v/>
      </c>
      <c r="AA410" s="28">
        <v>545</v>
      </c>
      <c r="AB410" s="28" t="str">
        <f t="shared" si="12"/>
        <v/>
      </c>
      <c r="AC410" s="75" t="str">
        <f t="shared" si="13"/>
        <v/>
      </c>
      <c r="AH410" s="78" t="str">
        <f>IF(AI410="","",MAX($AH$5:AH409)+1)</f>
        <v/>
      </c>
      <c r="AI410" s="53" t="str">
        <f>IF(G409="","",IF(COUNTIF($AI$11:AI409,G409)=0,G409,""))</f>
        <v/>
      </c>
      <c r="AJ410" s="53" t="str">
        <f t="shared" si="14"/>
        <v/>
      </c>
      <c r="AK410" s="135"/>
    </row>
    <row r="411" spans="1:37" x14ac:dyDescent="0.25">
      <c r="A411" s="136"/>
      <c r="B411" s="136"/>
      <c r="C411" s="136"/>
      <c r="D411" s="136"/>
      <c r="E411" s="137"/>
      <c r="F411" s="137"/>
      <c r="G411" s="136"/>
      <c r="H411" s="137"/>
      <c r="I411" s="140" t="str">
        <f t="shared" si="15"/>
        <v/>
      </c>
      <c r="J411" s="140"/>
      <c r="K411" s="140"/>
      <c r="L411" s="74" t="str">
        <f>IF(AND(C411="Abierto",D411="Urgente"),A411,"")</f>
        <v/>
      </c>
      <c r="M411" s="74" t="str">
        <f ca="1">IF(AND(C411="Abierto",D411="Urgente"),TODAY()-E411,"")</f>
        <v/>
      </c>
      <c r="N411" s="74" t="str">
        <f>IF(AND(C411="Abierto",D411="Urgente"),RANK(M411,$M$13:$M$861,0)+COUNTIF($M$13:M411,M411)-1,"")</f>
        <v/>
      </c>
      <c r="O411" s="74" t="str">
        <f>IF(AND(C411="Abierto",D411="Alta"),A411,"")</f>
        <v/>
      </c>
      <c r="P411" s="74" t="str">
        <f ca="1">IF(AND(C411="Abierto",D411="Alta"),TODAY()-E411,"")</f>
        <v/>
      </c>
      <c r="Q411" s="74" t="str">
        <f>IF(AND(C411="Abierto",D411="Alta"),RANK(P411,$P$13:$P$861,0)+COUNTIF($P$13:P411,P411)-1+MAX(N:N),"")</f>
        <v/>
      </c>
      <c r="R411" s="74" t="str">
        <f>IF(AND(C411="Abierto",D411="Media"),A411,"")</f>
        <v/>
      </c>
      <c r="S411" s="74" t="str">
        <f ca="1">IF(AND(C411="Abierto",D411="Media"),TODAY()-E411,"")</f>
        <v/>
      </c>
      <c r="T411" s="74" t="str">
        <f>IF(AND(C411="Abierto",D411="Media"),RANK(S411,$S$13:$S$861,0)+COUNTIF($S$13:S411,S411)-1+MAX(N:N,Q:Q),"")</f>
        <v/>
      </c>
      <c r="U411" s="74" t="str">
        <f>IF(AND(C411="Abierto",D411="Baja"),A411,"")</f>
        <v/>
      </c>
      <c r="V411" s="74" t="str">
        <f ca="1">IF(AND(C411="Abierto",D411="Baja"),TODAY()-E411,"")</f>
        <v/>
      </c>
      <c r="W411" s="74" t="str">
        <f>IF(AND(C411="Abierto",D411="Baja"),RANK(V411,$V$13:$V$861,0)+COUNTIF($V$13:V411,V411)-1+MAX(N:N,Q:Q,T:T),"")</f>
        <v/>
      </c>
      <c r="X411" s="139" t="str">
        <f>IF(OR(C411="Resuelto",C411=""),"",SUM(N411,Q411,T411,W411))</f>
        <v/>
      </c>
      <c r="Y411" s="139" t="str">
        <f>IF(OR(C411="Resuelto",C411=""),"",SUM(M411,P411,S411,V411))</f>
        <v/>
      </c>
      <c r="Z411" s="139" t="str">
        <f>IF(OR(C411="Resuelto",C411=""),"",SUM(L411,O411,R411,U411))</f>
        <v/>
      </c>
      <c r="AA411" s="28">
        <v>546</v>
      </c>
      <c r="AB411" s="28" t="str">
        <f t="shared" si="12"/>
        <v/>
      </c>
      <c r="AC411" s="75" t="str">
        <f t="shared" si="13"/>
        <v/>
      </c>
      <c r="AH411" s="78" t="str">
        <f>IF(AI411="","",MAX($AH$5:AH410)+1)</f>
        <v/>
      </c>
      <c r="AI411" s="53" t="str">
        <f>IF(G410="","",IF(COUNTIF($AI$11:AI410,G410)=0,G410,""))</f>
        <v/>
      </c>
      <c r="AJ411" s="53" t="str">
        <f t="shared" si="14"/>
        <v/>
      </c>
      <c r="AK411" s="135"/>
    </row>
    <row r="412" spans="1:37" x14ac:dyDescent="0.25">
      <c r="A412" s="136"/>
      <c r="B412" s="136"/>
      <c r="C412" s="136"/>
      <c r="D412" s="136"/>
      <c r="E412" s="137"/>
      <c r="F412" s="137"/>
      <c r="G412" s="136"/>
      <c r="H412" s="137"/>
      <c r="I412" s="140" t="str">
        <f t="shared" si="15"/>
        <v/>
      </c>
      <c r="J412" s="140"/>
      <c r="K412" s="140"/>
      <c r="L412" s="74" t="str">
        <f>IF(AND(C412="Abierto",D412="Urgente"),A412,"")</f>
        <v/>
      </c>
      <c r="M412" s="74" t="str">
        <f ca="1">IF(AND(C412="Abierto",D412="Urgente"),TODAY()-E412,"")</f>
        <v/>
      </c>
      <c r="N412" s="74" t="str">
        <f>IF(AND(C412="Abierto",D412="Urgente"),RANK(M412,$M$13:$M$861,0)+COUNTIF($M$13:M412,M412)-1,"")</f>
        <v/>
      </c>
      <c r="O412" s="74" t="str">
        <f>IF(AND(C412="Abierto",D412="Alta"),A412,"")</f>
        <v/>
      </c>
      <c r="P412" s="74" t="str">
        <f ca="1">IF(AND(C412="Abierto",D412="Alta"),TODAY()-E412,"")</f>
        <v/>
      </c>
      <c r="Q412" s="74" t="str">
        <f>IF(AND(C412="Abierto",D412="Alta"),RANK(P412,$P$13:$P$861,0)+COUNTIF($P$13:P412,P412)-1+MAX(N:N),"")</f>
        <v/>
      </c>
      <c r="R412" s="74" t="str">
        <f>IF(AND(C412="Abierto",D412="Media"),A412,"")</f>
        <v/>
      </c>
      <c r="S412" s="74" t="str">
        <f ca="1">IF(AND(C412="Abierto",D412="Media"),TODAY()-E412,"")</f>
        <v/>
      </c>
      <c r="T412" s="74" t="str">
        <f>IF(AND(C412="Abierto",D412="Media"),RANK(S412,$S$13:$S$861,0)+COUNTIF($S$13:S412,S412)-1+MAX(N:N,Q:Q),"")</f>
        <v/>
      </c>
      <c r="U412" s="74" t="str">
        <f>IF(AND(C412="Abierto",D412="Baja"),A412,"")</f>
        <v/>
      </c>
      <c r="V412" s="74" t="str">
        <f ca="1">IF(AND(C412="Abierto",D412="Baja"),TODAY()-E412,"")</f>
        <v/>
      </c>
      <c r="W412" s="74" t="str">
        <f>IF(AND(C412="Abierto",D412="Baja"),RANK(V412,$V$13:$V$861,0)+COUNTIF($V$13:V412,V412)-1+MAX(N:N,Q:Q,T:T),"")</f>
        <v/>
      </c>
      <c r="X412" s="139" t="str">
        <f>IF(OR(C412="Resuelto",C412=""),"",SUM(N412,Q412,T412,W412))</f>
        <v/>
      </c>
      <c r="Y412" s="139" t="str">
        <f>IF(OR(C412="Resuelto",C412=""),"",SUM(M412,P412,S412,V412))</f>
        <v/>
      </c>
      <c r="Z412" s="139" t="str">
        <f>IF(OR(C412="Resuelto",C412=""),"",SUM(L412,O412,R412,U412))</f>
        <v/>
      </c>
      <c r="AA412" s="28">
        <v>547</v>
      </c>
      <c r="AB412" s="28" t="str">
        <f t="shared" si="12"/>
        <v/>
      </c>
      <c r="AC412" s="75" t="str">
        <f t="shared" si="13"/>
        <v/>
      </c>
      <c r="AH412" s="78" t="str">
        <f>IF(AI412="","",MAX($AH$5:AH411)+1)</f>
        <v/>
      </c>
      <c r="AI412" s="53" t="str">
        <f>IF(G411="","",IF(COUNTIF($AI$11:AI411,G411)=0,G411,""))</f>
        <v/>
      </c>
      <c r="AJ412" s="53" t="str">
        <f t="shared" si="14"/>
        <v/>
      </c>
      <c r="AK412" s="135"/>
    </row>
    <row r="413" spans="1:37" x14ac:dyDescent="0.25">
      <c r="A413" s="136"/>
      <c r="B413" s="136"/>
      <c r="C413" s="136"/>
      <c r="D413" s="136"/>
      <c r="E413" s="137"/>
      <c r="F413" s="137"/>
      <c r="G413" s="136"/>
      <c r="H413" s="137"/>
      <c r="I413" s="140" t="str">
        <f t="shared" si="15"/>
        <v/>
      </c>
      <c r="J413" s="140"/>
      <c r="K413" s="140"/>
      <c r="L413" s="74" t="str">
        <f>IF(AND(C413="Abierto",D413="Urgente"),A413,"")</f>
        <v/>
      </c>
      <c r="M413" s="74" t="str">
        <f ca="1">IF(AND(C413="Abierto",D413="Urgente"),TODAY()-E413,"")</f>
        <v/>
      </c>
      <c r="N413" s="74" t="str">
        <f>IF(AND(C413="Abierto",D413="Urgente"),RANK(M413,$M$13:$M$861,0)+COUNTIF($M$13:M413,M413)-1,"")</f>
        <v/>
      </c>
      <c r="O413" s="74" t="str">
        <f>IF(AND(C413="Abierto",D413="Alta"),A413,"")</f>
        <v/>
      </c>
      <c r="P413" s="74" t="str">
        <f ca="1">IF(AND(C413="Abierto",D413="Alta"),TODAY()-E413,"")</f>
        <v/>
      </c>
      <c r="Q413" s="74" t="str">
        <f>IF(AND(C413="Abierto",D413="Alta"),RANK(P413,$P$13:$P$861,0)+COUNTIF($P$13:P413,P413)-1+MAX(N:N),"")</f>
        <v/>
      </c>
      <c r="R413" s="74" t="str">
        <f>IF(AND(C413="Abierto",D413="Media"),A413,"")</f>
        <v/>
      </c>
      <c r="S413" s="74" t="str">
        <f ca="1">IF(AND(C413="Abierto",D413="Media"),TODAY()-E413,"")</f>
        <v/>
      </c>
      <c r="T413" s="74" t="str">
        <f>IF(AND(C413="Abierto",D413="Media"),RANK(S413,$S$13:$S$861,0)+COUNTIF($S$13:S413,S413)-1+MAX(N:N,Q:Q),"")</f>
        <v/>
      </c>
      <c r="U413" s="74" t="str">
        <f>IF(AND(C413="Abierto",D413="Baja"),A413,"")</f>
        <v/>
      </c>
      <c r="V413" s="74" t="str">
        <f ca="1">IF(AND(C413="Abierto",D413="Baja"),TODAY()-E413,"")</f>
        <v/>
      </c>
      <c r="W413" s="74" t="str">
        <f>IF(AND(C413="Abierto",D413="Baja"),RANK(V413,$V$13:$V$861,0)+COUNTIF($V$13:V413,V413)-1+MAX(N:N,Q:Q,T:T),"")</f>
        <v/>
      </c>
      <c r="X413" s="139" t="str">
        <f>IF(OR(C413="Resuelto",C413=""),"",SUM(N413,Q413,T413,W413))</f>
        <v/>
      </c>
      <c r="Y413" s="139" t="str">
        <f>IF(OR(C413="Resuelto",C413=""),"",SUM(M413,P413,S413,V413))</f>
        <v/>
      </c>
      <c r="Z413" s="139" t="str">
        <f>IF(OR(C413="Resuelto",C413=""),"",SUM(L413,O413,R413,U413))</f>
        <v/>
      </c>
      <c r="AA413" s="28">
        <v>548</v>
      </c>
      <c r="AB413" s="28" t="str">
        <f t="shared" si="12"/>
        <v/>
      </c>
      <c r="AC413" s="75" t="str">
        <f t="shared" si="13"/>
        <v/>
      </c>
      <c r="AH413" s="78" t="str">
        <f>IF(AI413="","",MAX($AH$5:AH412)+1)</f>
        <v/>
      </c>
      <c r="AI413" s="53" t="str">
        <f>IF(G412="","",IF(COUNTIF($AI$11:AI412,G412)=0,G412,""))</f>
        <v/>
      </c>
      <c r="AJ413" s="53" t="str">
        <f t="shared" si="14"/>
        <v/>
      </c>
      <c r="AK413" s="135"/>
    </row>
    <row r="414" spans="1:37" x14ac:dyDescent="0.25">
      <c r="A414" s="136"/>
      <c r="B414" s="136"/>
      <c r="C414" s="136"/>
      <c r="D414" s="136"/>
      <c r="E414" s="137"/>
      <c r="F414" s="137"/>
      <c r="G414" s="136"/>
      <c r="H414" s="137"/>
      <c r="I414" s="140" t="str">
        <f t="shared" si="15"/>
        <v/>
      </c>
      <c r="J414" s="140"/>
      <c r="K414" s="140"/>
      <c r="L414" s="74" t="str">
        <f>IF(AND(C414="Abierto",D414="Urgente"),A414,"")</f>
        <v/>
      </c>
      <c r="M414" s="74" t="str">
        <f ca="1">IF(AND(C414="Abierto",D414="Urgente"),TODAY()-E414,"")</f>
        <v/>
      </c>
      <c r="N414" s="74" t="str">
        <f>IF(AND(C414="Abierto",D414="Urgente"),RANK(M414,$M$13:$M$861,0)+COUNTIF($M$13:M414,M414)-1,"")</f>
        <v/>
      </c>
      <c r="O414" s="74" t="str">
        <f>IF(AND(C414="Abierto",D414="Alta"),A414,"")</f>
        <v/>
      </c>
      <c r="P414" s="74" t="str">
        <f ca="1">IF(AND(C414="Abierto",D414="Alta"),TODAY()-E414,"")</f>
        <v/>
      </c>
      <c r="Q414" s="74" t="str">
        <f>IF(AND(C414="Abierto",D414="Alta"),RANK(P414,$P$13:$P$861,0)+COUNTIF($P$13:P414,P414)-1+MAX(N:N),"")</f>
        <v/>
      </c>
      <c r="R414" s="74" t="str">
        <f>IF(AND(C414="Abierto",D414="Media"),A414,"")</f>
        <v/>
      </c>
      <c r="S414" s="74" t="str">
        <f ca="1">IF(AND(C414="Abierto",D414="Media"),TODAY()-E414,"")</f>
        <v/>
      </c>
      <c r="T414" s="74" t="str">
        <f>IF(AND(C414="Abierto",D414="Media"),RANK(S414,$S$13:$S$861,0)+COUNTIF($S$13:S414,S414)-1+MAX(N:N,Q:Q),"")</f>
        <v/>
      </c>
      <c r="U414" s="74" t="str">
        <f>IF(AND(C414="Abierto",D414="Baja"),A414,"")</f>
        <v/>
      </c>
      <c r="V414" s="74" t="str">
        <f ca="1">IF(AND(C414="Abierto",D414="Baja"),TODAY()-E414,"")</f>
        <v/>
      </c>
      <c r="W414" s="74" t="str">
        <f>IF(AND(C414="Abierto",D414="Baja"),RANK(V414,$V$13:$V$861,0)+COUNTIF($V$13:V414,V414)-1+MAX(N:N,Q:Q,T:T),"")</f>
        <v/>
      </c>
      <c r="X414" s="139" t="str">
        <f>IF(OR(C414="Resuelto",C414=""),"",SUM(N414,Q414,T414,W414))</f>
        <v/>
      </c>
      <c r="Y414" s="139" t="str">
        <f>IF(OR(C414="Resuelto",C414=""),"",SUM(M414,P414,S414,V414))</f>
        <v/>
      </c>
      <c r="Z414" s="139" t="str">
        <f>IF(OR(C414="Resuelto",C414=""),"",SUM(L414,O414,R414,U414))</f>
        <v/>
      </c>
      <c r="AA414" s="28">
        <v>549</v>
      </c>
      <c r="AB414" s="28" t="str">
        <f t="shared" si="12"/>
        <v/>
      </c>
      <c r="AC414" s="75" t="str">
        <f t="shared" si="13"/>
        <v/>
      </c>
      <c r="AH414" s="78" t="str">
        <f>IF(AI414="","",MAX($AH$5:AH413)+1)</f>
        <v/>
      </c>
      <c r="AI414" s="53" t="str">
        <f>IF(G413="","",IF(COUNTIF($AI$11:AI413,G413)=0,G413,""))</f>
        <v/>
      </c>
      <c r="AJ414" s="53" t="str">
        <f t="shared" si="14"/>
        <v/>
      </c>
      <c r="AK414" s="135"/>
    </row>
    <row r="415" spans="1:37" x14ac:dyDescent="0.25">
      <c r="A415" s="136"/>
      <c r="B415" s="136"/>
      <c r="C415" s="136"/>
      <c r="D415" s="136"/>
      <c r="E415" s="137"/>
      <c r="F415" s="137"/>
      <c r="G415" s="136"/>
      <c r="H415" s="137"/>
      <c r="I415" s="140" t="str">
        <f t="shared" si="15"/>
        <v/>
      </c>
      <c r="J415" s="140"/>
      <c r="K415" s="140"/>
      <c r="L415" s="74" t="str">
        <f>IF(AND(C415="Abierto",D415="Urgente"),A415,"")</f>
        <v/>
      </c>
      <c r="M415" s="74" t="str">
        <f ca="1">IF(AND(C415="Abierto",D415="Urgente"),TODAY()-E415,"")</f>
        <v/>
      </c>
      <c r="N415" s="74" t="str">
        <f>IF(AND(C415="Abierto",D415="Urgente"),RANK(M415,$M$13:$M$861,0)+COUNTIF($M$13:M415,M415)-1,"")</f>
        <v/>
      </c>
      <c r="O415" s="74" t="str">
        <f>IF(AND(C415="Abierto",D415="Alta"),A415,"")</f>
        <v/>
      </c>
      <c r="P415" s="74" t="str">
        <f ca="1">IF(AND(C415="Abierto",D415="Alta"),TODAY()-E415,"")</f>
        <v/>
      </c>
      <c r="Q415" s="74" t="str">
        <f>IF(AND(C415="Abierto",D415="Alta"),RANK(P415,$P$13:$P$861,0)+COUNTIF($P$13:P415,P415)-1+MAX(N:N),"")</f>
        <v/>
      </c>
      <c r="R415" s="74" t="str">
        <f>IF(AND(C415="Abierto",D415="Media"),A415,"")</f>
        <v/>
      </c>
      <c r="S415" s="74" t="str">
        <f ca="1">IF(AND(C415="Abierto",D415="Media"),TODAY()-E415,"")</f>
        <v/>
      </c>
      <c r="T415" s="74" t="str">
        <f>IF(AND(C415="Abierto",D415="Media"),RANK(S415,$S$13:$S$861,0)+COUNTIF($S$13:S415,S415)-1+MAX(N:N,Q:Q),"")</f>
        <v/>
      </c>
      <c r="U415" s="74" t="str">
        <f>IF(AND(C415="Abierto",D415="Baja"),A415,"")</f>
        <v/>
      </c>
      <c r="V415" s="74" t="str">
        <f ca="1">IF(AND(C415="Abierto",D415="Baja"),TODAY()-E415,"")</f>
        <v/>
      </c>
      <c r="W415" s="74" t="str">
        <f>IF(AND(C415="Abierto",D415="Baja"),RANK(V415,$V$13:$V$861,0)+COUNTIF($V$13:V415,V415)-1+MAX(N:N,Q:Q,T:T),"")</f>
        <v/>
      </c>
      <c r="X415" s="139" t="str">
        <f>IF(OR(C415="Resuelto",C415=""),"",SUM(N415,Q415,T415,W415))</f>
        <v/>
      </c>
      <c r="Y415" s="139" t="str">
        <f>IF(OR(C415="Resuelto",C415=""),"",SUM(M415,P415,S415,V415))</f>
        <v/>
      </c>
      <c r="Z415" s="139" t="str">
        <f>IF(OR(C415="Resuelto",C415=""),"",SUM(L415,O415,R415,U415))</f>
        <v/>
      </c>
      <c r="AA415" s="28">
        <v>550</v>
      </c>
      <c r="AB415" s="28" t="str">
        <f t="shared" si="12"/>
        <v/>
      </c>
      <c r="AC415" s="75" t="str">
        <f t="shared" si="13"/>
        <v/>
      </c>
      <c r="AH415" s="78" t="str">
        <f>IF(AI415="","",MAX($AH$5:AH414)+1)</f>
        <v/>
      </c>
      <c r="AI415" s="53" t="str">
        <f>IF(G414="","",IF(COUNTIF($AI$11:AI414,G414)=0,G414,""))</f>
        <v/>
      </c>
      <c r="AJ415" s="53" t="str">
        <f t="shared" si="14"/>
        <v/>
      </c>
      <c r="AK415" s="135"/>
    </row>
    <row r="416" spans="1:37" x14ac:dyDescent="0.25">
      <c r="A416" s="136"/>
      <c r="B416" s="136"/>
      <c r="C416" s="136"/>
      <c r="D416" s="136"/>
      <c r="E416" s="137"/>
      <c r="F416" s="137"/>
      <c r="G416" s="136"/>
      <c r="H416" s="137"/>
      <c r="I416" s="140" t="str">
        <f t="shared" si="15"/>
        <v/>
      </c>
      <c r="J416" s="140"/>
      <c r="K416" s="140"/>
      <c r="L416" s="74" t="str">
        <f>IF(AND(C416="Abierto",D416="Urgente"),A416,"")</f>
        <v/>
      </c>
      <c r="M416" s="74" t="str">
        <f ca="1">IF(AND(C416="Abierto",D416="Urgente"),TODAY()-E416,"")</f>
        <v/>
      </c>
      <c r="N416" s="74" t="str">
        <f>IF(AND(C416="Abierto",D416="Urgente"),RANK(M416,$M$13:$M$861,0)+COUNTIF($M$13:M416,M416)-1,"")</f>
        <v/>
      </c>
      <c r="O416" s="74" t="str">
        <f>IF(AND(C416="Abierto",D416="Alta"),A416,"")</f>
        <v/>
      </c>
      <c r="P416" s="74" t="str">
        <f ca="1">IF(AND(C416="Abierto",D416="Alta"),TODAY()-E416,"")</f>
        <v/>
      </c>
      <c r="Q416" s="74" t="str">
        <f>IF(AND(C416="Abierto",D416="Alta"),RANK(P416,$P$13:$P$861,0)+COUNTIF($P$13:P416,P416)-1+MAX(N:N),"")</f>
        <v/>
      </c>
      <c r="R416" s="74" t="str">
        <f>IF(AND(C416="Abierto",D416="Media"),A416,"")</f>
        <v/>
      </c>
      <c r="S416" s="74" t="str">
        <f ca="1">IF(AND(C416="Abierto",D416="Media"),TODAY()-E416,"")</f>
        <v/>
      </c>
      <c r="T416" s="74" t="str">
        <f>IF(AND(C416="Abierto",D416="Media"),RANK(S416,$S$13:$S$861,0)+COUNTIF($S$13:S416,S416)-1+MAX(N:N,Q:Q),"")</f>
        <v/>
      </c>
      <c r="U416" s="74" t="str">
        <f>IF(AND(C416="Abierto",D416="Baja"),A416,"")</f>
        <v/>
      </c>
      <c r="V416" s="74" t="str">
        <f ca="1">IF(AND(C416="Abierto",D416="Baja"),TODAY()-E416,"")</f>
        <v/>
      </c>
      <c r="W416" s="74" t="str">
        <f>IF(AND(C416="Abierto",D416="Baja"),RANK(V416,$V$13:$V$861,0)+COUNTIF($V$13:V416,V416)-1+MAX(N:N,Q:Q,T:T),"")</f>
        <v/>
      </c>
      <c r="X416" s="139" t="str">
        <f>IF(OR(C416="Resuelto",C416=""),"",SUM(N416,Q416,T416,W416))</f>
        <v/>
      </c>
      <c r="Y416" s="139" t="str">
        <f>IF(OR(C416="Resuelto",C416=""),"",SUM(M416,P416,S416,V416))</f>
        <v/>
      </c>
      <c r="Z416" s="139" t="str">
        <f>IF(OR(C416="Resuelto",C416=""),"",SUM(L416,O416,R416,U416))</f>
        <v/>
      </c>
      <c r="AA416" s="28">
        <v>551</v>
      </c>
      <c r="AB416" s="28" t="str">
        <f t="shared" si="12"/>
        <v/>
      </c>
      <c r="AC416" s="75" t="str">
        <f t="shared" si="13"/>
        <v/>
      </c>
      <c r="AH416" s="78" t="str">
        <f>IF(AI416="","",MAX($AH$5:AH415)+1)</f>
        <v/>
      </c>
      <c r="AI416" s="53" t="str">
        <f>IF(G415="","",IF(COUNTIF($AI$11:AI415,G415)=0,G415,""))</f>
        <v/>
      </c>
      <c r="AJ416" s="53" t="str">
        <f t="shared" si="14"/>
        <v/>
      </c>
      <c r="AK416" s="135"/>
    </row>
    <row r="417" spans="1:37" x14ac:dyDescent="0.25">
      <c r="A417" s="136"/>
      <c r="B417" s="136"/>
      <c r="C417" s="136"/>
      <c r="D417" s="136"/>
      <c r="E417" s="137"/>
      <c r="F417" s="137"/>
      <c r="G417" s="136"/>
      <c r="H417" s="137"/>
      <c r="I417" s="140" t="str">
        <f t="shared" si="15"/>
        <v/>
      </c>
      <c r="J417" s="140"/>
      <c r="K417" s="140"/>
      <c r="L417" s="74" t="str">
        <f>IF(AND(C417="Abierto",D417="Urgente"),A417,"")</f>
        <v/>
      </c>
      <c r="M417" s="74" t="str">
        <f ca="1">IF(AND(C417="Abierto",D417="Urgente"),TODAY()-E417,"")</f>
        <v/>
      </c>
      <c r="N417" s="74" t="str">
        <f>IF(AND(C417="Abierto",D417="Urgente"),RANK(M417,$M$13:$M$861,0)+COUNTIF($M$13:M417,M417)-1,"")</f>
        <v/>
      </c>
      <c r="O417" s="74" t="str">
        <f>IF(AND(C417="Abierto",D417="Alta"),A417,"")</f>
        <v/>
      </c>
      <c r="P417" s="74" t="str">
        <f ca="1">IF(AND(C417="Abierto",D417="Alta"),TODAY()-E417,"")</f>
        <v/>
      </c>
      <c r="Q417" s="74" t="str">
        <f>IF(AND(C417="Abierto",D417="Alta"),RANK(P417,$P$13:$P$861,0)+COUNTIF($P$13:P417,P417)-1+MAX(N:N),"")</f>
        <v/>
      </c>
      <c r="R417" s="74" t="str">
        <f>IF(AND(C417="Abierto",D417="Media"),A417,"")</f>
        <v/>
      </c>
      <c r="S417" s="74" t="str">
        <f ca="1">IF(AND(C417="Abierto",D417="Media"),TODAY()-E417,"")</f>
        <v/>
      </c>
      <c r="T417" s="74" t="str">
        <f>IF(AND(C417="Abierto",D417="Media"),RANK(S417,$S$13:$S$861,0)+COUNTIF($S$13:S417,S417)-1+MAX(N:N,Q:Q),"")</f>
        <v/>
      </c>
      <c r="U417" s="74" t="str">
        <f>IF(AND(C417="Abierto",D417="Baja"),A417,"")</f>
        <v/>
      </c>
      <c r="V417" s="74" t="str">
        <f ca="1">IF(AND(C417="Abierto",D417="Baja"),TODAY()-E417,"")</f>
        <v/>
      </c>
      <c r="W417" s="74" t="str">
        <f>IF(AND(C417="Abierto",D417="Baja"),RANK(V417,$V$13:$V$861,0)+COUNTIF($V$13:V417,V417)-1+MAX(N:N,Q:Q,T:T),"")</f>
        <v/>
      </c>
      <c r="X417" s="139" t="str">
        <f>IF(OR(C417="Resuelto",C417=""),"",SUM(N417,Q417,T417,W417))</f>
        <v/>
      </c>
      <c r="Y417" s="139" t="str">
        <f>IF(OR(C417="Resuelto",C417=""),"",SUM(M417,P417,S417,V417))</f>
        <v/>
      </c>
      <c r="Z417" s="139" t="str">
        <f>IF(OR(C417="Resuelto",C417=""),"",SUM(L417,O417,R417,U417))</f>
        <v/>
      </c>
      <c r="AA417" s="28">
        <v>552</v>
      </c>
      <c r="AB417" s="28" t="str">
        <f t="shared" si="12"/>
        <v/>
      </c>
      <c r="AC417" s="75" t="str">
        <f t="shared" si="13"/>
        <v/>
      </c>
      <c r="AH417" s="78" t="str">
        <f>IF(AI417="","",MAX($AH$5:AH416)+1)</f>
        <v/>
      </c>
      <c r="AI417" s="53" t="str">
        <f>IF(G416="","",IF(COUNTIF($AI$11:AI416,G416)=0,G416,""))</f>
        <v/>
      </c>
      <c r="AJ417" s="53" t="str">
        <f t="shared" si="14"/>
        <v/>
      </c>
      <c r="AK417" s="135"/>
    </row>
    <row r="418" spans="1:37" x14ac:dyDescent="0.25">
      <c r="A418" s="136"/>
      <c r="B418" s="136"/>
      <c r="C418" s="136"/>
      <c r="D418" s="136"/>
      <c r="E418" s="137"/>
      <c r="F418" s="137"/>
      <c r="G418" s="136"/>
      <c r="H418" s="137"/>
      <c r="I418" s="140" t="str">
        <f t="shared" si="15"/>
        <v/>
      </c>
      <c r="J418" s="140"/>
      <c r="K418" s="140"/>
      <c r="L418" s="74" t="str">
        <f>IF(AND(C418="Abierto",D418="Urgente"),A418,"")</f>
        <v/>
      </c>
      <c r="M418" s="74" t="str">
        <f ca="1">IF(AND(C418="Abierto",D418="Urgente"),TODAY()-E418,"")</f>
        <v/>
      </c>
      <c r="N418" s="74" t="str">
        <f>IF(AND(C418="Abierto",D418="Urgente"),RANK(M418,$M$13:$M$861,0)+COUNTIF($M$13:M418,M418)-1,"")</f>
        <v/>
      </c>
      <c r="O418" s="74" t="str">
        <f>IF(AND(C418="Abierto",D418="Alta"),A418,"")</f>
        <v/>
      </c>
      <c r="P418" s="74" t="str">
        <f ca="1">IF(AND(C418="Abierto",D418="Alta"),TODAY()-E418,"")</f>
        <v/>
      </c>
      <c r="Q418" s="74" t="str">
        <f>IF(AND(C418="Abierto",D418="Alta"),RANK(P418,$P$13:$P$861,0)+COUNTIF($P$13:P418,P418)-1+MAX(N:N),"")</f>
        <v/>
      </c>
      <c r="R418" s="74" t="str">
        <f>IF(AND(C418="Abierto",D418="Media"),A418,"")</f>
        <v/>
      </c>
      <c r="S418" s="74" t="str">
        <f ca="1">IF(AND(C418="Abierto",D418="Media"),TODAY()-E418,"")</f>
        <v/>
      </c>
      <c r="T418" s="74" t="str">
        <f>IF(AND(C418="Abierto",D418="Media"),RANK(S418,$S$13:$S$861,0)+COUNTIF($S$13:S418,S418)-1+MAX(N:N,Q:Q),"")</f>
        <v/>
      </c>
      <c r="U418" s="74" t="str">
        <f>IF(AND(C418="Abierto",D418="Baja"),A418,"")</f>
        <v/>
      </c>
      <c r="V418" s="74" t="str">
        <f ca="1">IF(AND(C418="Abierto",D418="Baja"),TODAY()-E418,"")</f>
        <v/>
      </c>
      <c r="W418" s="74" t="str">
        <f>IF(AND(C418="Abierto",D418="Baja"),RANK(V418,$V$13:$V$861,0)+COUNTIF($V$13:V418,V418)-1+MAX(N:N,Q:Q,T:T),"")</f>
        <v/>
      </c>
      <c r="X418" s="139" t="str">
        <f>IF(OR(C418="Resuelto",C418=""),"",SUM(N418,Q418,T418,W418))</f>
        <v/>
      </c>
      <c r="Y418" s="139" t="str">
        <f>IF(OR(C418="Resuelto",C418=""),"",SUM(M418,P418,S418,V418))</f>
        <v/>
      </c>
      <c r="Z418" s="139" t="str">
        <f>IF(OR(C418="Resuelto",C418=""),"",SUM(L418,O418,R418,U418))</f>
        <v/>
      </c>
      <c r="AA418" s="28">
        <v>553</v>
      </c>
      <c r="AB418" s="28" t="str">
        <f t="shared" si="12"/>
        <v/>
      </c>
      <c r="AC418" s="75" t="str">
        <f t="shared" si="13"/>
        <v/>
      </c>
      <c r="AH418" s="78" t="str">
        <f>IF(AI418="","",MAX($AH$5:AH417)+1)</f>
        <v/>
      </c>
      <c r="AI418" s="53" t="str">
        <f>IF(G417="","",IF(COUNTIF($AI$11:AI417,G417)=0,G417,""))</f>
        <v/>
      </c>
      <c r="AJ418" s="53" t="str">
        <f t="shared" si="14"/>
        <v/>
      </c>
      <c r="AK418" s="135"/>
    </row>
    <row r="419" spans="1:37" x14ac:dyDescent="0.25">
      <c r="A419" s="136"/>
      <c r="B419" s="136"/>
      <c r="C419" s="136"/>
      <c r="D419" s="136"/>
      <c r="E419" s="137"/>
      <c r="F419" s="137"/>
      <c r="G419" s="136"/>
      <c r="H419" s="137"/>
      <c r="I419" s="140" t="str">
        <f t="shared" si="15"/>
        <v/>
      </c>
      <c r="J419" s="140"/>
      <c r="K419" s="140"/>
      <c r="L419" s="74" t="str">
        <f>IF(AND(C419="Abierto",D419="Urgente"),A419,"")</f>
        <v/>
      </c>
      <c r="M419" s="74" t="str">
        <f ca="1">IF(AND(C419="Abierto",D419="Urgente"),TODAY()-E419,"")</f>
        <v/>
      </c>
      <c r="N419" s="74" t="str">
        <f>IF(AND(C419="Abierto",D419="Urgente"),RANK(M419,$M$13:$M$861,0)+COUNTIF($M$13:M419,M419)-1,"")</f>
        <v/>
      </c>
      <c r="O419" s="74" t="str">
        <f>IF(AND(C419="Abierto",D419="Alta"),A419,"")</f>
        <v/>
      </c>
      <c r="P419" s="74" t="str">
        <f ca="1">IF(AND(C419="Abierto",D419="Alta"),TODAY()-E419,"")</f>
        <v/>
      </c>
      <c r="Q419" s="74" t="str">
        <f>IF(AND(C419="Abierto",D419="Alta"),RANK(P419,$P$13:$P$861,0)+COUNTIF($P$13:P419,P419)-1+MAX(N:N),"")</f>
        <v/>
      </c>
      <c r="R419" s="74" t="str">
        <f>IF(AND(C419="Abierto",D419="Media"),A419,"")</f>
        <v/>
      </c>
      <c r="S419" s="74" t="str">
        <f ca="1">IF(AND(C419="Abierto",D419="Media"),TODAY()-E419,"")</f>
        <v/>
      </c>
      <c r="T419" s="74" t="str">
        <f>IF(AND(C419="Abierto",D419="Media"),RANK(S419,$S$13:$S$861,0)+COUNTIF($S$13:S419,S419)-1+MAX(N:N,Q:Q),"")</f>
        <v/>
      </c>
      <c r="U419" s="74" t="str">
        <f>IF(AND(C419="Abierto",D419="Baja"),A419,"")</f>
        <v/>
      </c>
      <c r="V419" s="74" t="str">
        <f ca="1">IF(AND(C419="Abierto",D419="Baja"),TODAY()-E419,"")</f>
        <v/>
      </c>
      <c r="W419" s="74" t="str">
        <f>IF(AND(C419="Abierto",D419="Baja"),RANK(V419,$V$13:$V$861,0)+COUNTIF($V$13:V419,V419)-1+MAX(N:N,Q:Q,T:T),"")</f>
        <v/>
      </c>
      <c r="X419" s="139" t="str">
        <f>IF(OR(C419="Resuelto",C419=""),"",SUM(N419,Q419,T419,W419))</f>
        <v/>
      </c>
      <c r="Y419" s="139" t="str">
        <f>IF(OR(C419="Resuelto",C419=""),"",SUM(M419,P419,S419,V419))</f>
        <v/>
      </c>
      <c r="Z419" s="139" t="str">
        <f>IF(OR(C419="Resuelto",C419=""),"",SUM(L419,O419,R419,U419))</f>
        <v/>
      </c>
      <c r="AA419" s="28">
        <v>554</v>
      </c>
      <c r="AB419" s="28" t="str">
        <f t="shared" si="12"/>
        <v/>
      </c>
      <c r="AC419" s="75" t="str">
        <f t="shared" si="13"/>
        <v/>
      </c>
      <c r="AH419" s="78" t="str">
        <f>IF(AI419="","",MAX($AH$5:AH418)+1)</f>
        <v/>
      </c>
      <c r="AI419" s="53" t="str">
        <f>IF(G418="","",IF(COUNTIF($AI$11:AI418,G418)=0,G418,""))</f>
        <v/>
      </c>
      <c r="AJ419" s="53" t="str">
        <f t="shared" si="14"/>
        <v/>
      </c>
      <c r="AK419" s="135"/>
    </row>
    <row r="420" spans="1:37" x14ac:dyDescent="0.25">
      <c r="A420" s="136"/>
      <c r="B420" s="136"/>
      <c r="C420" s="136"/>
      <c r="D420" s="136"/>
      <c r="E420" s="137"/>
      <c r="F420" s="137"/>
      <c r="G420" s="136"/>
      <c r="H420" s="137"/>
      <c r="I420" s="140" t="str">
        <f t="shared" si="15"/>
        <v/>
      </c>
      <c r="J420" s="140"/>
      <c r="K420" s="140"/>
      <c r="L420" s="74" t="str">
        <f>IF(AND(C420="Abierto",D420="Urgente"),A420,"")</f>
        <v/>
      </c>
      <c r="M420" s="74" t="str">
        <f ca="1">IF(AND(C420="Abierto",D420="Urgente"),TODAY()-E420,"")</f>
        <v/>
      </c>
      <c r="N420" s="74" t="str">
        <f>IF(AND(C420="Abierto",D420="Urgente"),RANK(M420,$M$13:$M$861,0)+COUNTIF($M$13:M420,M420)-1,"")</f>
        <v/>
      </c>
      <c r="O420" s="74" t="str">
        <f>IF(AND(C420="Abierto",D420="Alta"),A420,"")</f>
        <v/>
      </c>
      <c r="P420" s="74" t="str">
        <f ca="1">IF(AND(C420="Abierto",D420="Alta"),TODAY()-E420,"")</f>
        <v/>
      </c>
      <c r="Q420" s="74" t="str">
        <f>IF(AND(C420="Abierto",D420="Alta"),RANK(P420,$P$13:$P$861,0)+COUNTIF($P$13:P420,P420)-1+MAX(N:N),"")</f>
        <v/>
      </c>
      <c r="R420" s="74" t="str">
        <f>IF(AND(C420="Abierto",D420="Media"),A420,"")</f>
        <v/>
      </c>
      <c r="S420" s="74" t="str">
        <f ca="1">IF(AND(C420="Abierto",D420="Media"),TODAY()-E420,"")</f>
        <v/>
      </c>
      <c r="T420" s="74" t="str">
        <f>IF(AND(C420="Abierto",D420="Media"),RANK(S420,$S$13:$S$861,0)+COUNTIF($S$13:S420,S420)-1+MAX(N:N,Q:Q),"")</f>
        <v/>
      </c>
      <c r="U420" s="74" t="str">
        <f>IF(AND(C420="Abierto",D420="Baja"),A420,"")</f>
        <v/>
      </c>
      <c r="V420" s="74" t="str">
        <f ca="1">IF(AND(C420="Abierto",D420="Baja"),TODAY()-E420,"")</f>
        <v/>
      </c>
      <c r="W420" s="74" t="str">
        <f>IF(AND(C420="Abierto",D420="Baja"),RANK(V420,$V$13:$V$861,0)+COUNTIF($V$13:V420,V420)-1+MAX(N:N,Q:Q,T:T),"")</f>
        <v/>
      </c>
      <c r="X420" s="139" t="str">
        <f>IF(OR(C420="Resuelto",C420=""),"",SUM(N420,Q420,T420,W420))</f>
        <v/>
      </c>
      <c r="Y420" s="139" t="str">
        <f>IF(OR(C420="Resuelto",C420=""),"",SUM(M420,P420,S420,V420))</f>
        <v/>
      </c>
      <c r="Z420" s="139" t="str">
        <f>IF(OR(C420="Resuelto",C420=""),"",SUM(L420,O420,R420,U420))</f>
        <v/>
      </c>
      <c r="AA420" s="28">
        <v>555</v>
      </c>
      <c r="AB420" s="28" t="str">
        <f t="shared" si="12"/>
        <v/>
      </c>
      <c r="AC420" s="75" t="str">
        <f t="shared" si="13"/>
        <v/>
      </c>
      <c r="AH420" s="78" t="str">
        <f>IF(AI420="","",MAX($AH$5:AH419)+1)</f>
        <v/>
      </c>
      <c r="AI420" s="53" t="str">
        <f>IF(G419="","",IF(COUNTIF($AI$11:AI419,G419)=0,G419,""))</f>
        <v/>
      </c>
      <c r="AJ420" s="53" t="str">
        <f t="shared" si="14"/>
        <v/>
      </c>
      <c r="AK420" s="135"/>
    </row>
    <row r="421" spans="1:37" x14ac:dyDescent="0.25">
      <c r="A421" s="136"/>
      <c r="B421" s="136"/>
      <c r="C421" s="136"/>
      <c r="D421" s="136"/>
      <c r="E421" s="137"/>
      <c r="F421" s="137"/>
      <c r="G421" s="136"/>
      <c r="H421" s="137"/>
      <c r="I421" s="140" t="str">
        <f t="shared" si="15"/>
        <v/>
      </c>
      <c r="J421" s="140"/>
      <c r="K421" s="140"/>
      <c r="L421" s="74" t="str">
        <f>IF(AND(C421="Abierto",D421="Urgente"),A421,"")</f>
        <v/>
      </c>
      <c r="M421" s="74" t="str">
        <f ca="1">IF(AND(C421="Abierto",D421="Urgente"),TODAY()-E421,"")</f>
        <v/>
      </c>
      <c r="N421" s="74" t="str">
        <f>IF(AND(C421="Abierto",D421="Urgente"),RANK(M421,$M$13:$M$861,0)+COUNTIF($M$13:M421,M421)-1,"")</f>
        <v/>
      </c>
      <c r="O421" s="74" t="str">
        <f>IF(AND(C421="Abierto",D421="Alta"),A421,"")</f>
        <v/>
      </c>
      <c r="P421" s="74" t="str">
        <f ca="1">IF(AND(C421="Abierto",D421="Alta"),TODAY()-E421,"")</f>
        <v/>
      </c>
      <c r="Q421" s="74" t="str">
        <f>IF(AND(C421="Abierto",D421="Alta"),RANK(P421,$P$13:$P$861,0)+COUNTIF($P$13:P421,P421)-1+MAX(N:N),"")</f>
        <v/>
      </c>
      <c r="R421" s="74" t="str">
        <f>IF(AND(C421="Abierto",D421="Media"),A421,"")</f>
        <v/>
      </c>
      <c r="S421" s="74" t="str">
        <f ca="1">IF(AND(C421="Abierto",D421="Media"),TODAY()-E421,"")</f>
        <v/>
      </c>
      <c r="T421" s="74" t="str">
        <f>IF(AND(C421="Abierto",D421="Media"),RANK(S421,$S$13:$S$861,0)+COUNTIF($S$13:S421,S421)-1+MAX(N:N,Q:Q),"")</f>
        <v/>
      </c>
      <c r="U421" s="74" t="str">
        <f>IF(AND(C421="Abierto",D421="Baja"),A421,"")</f>
        <v/>
      </c>
      <c r="V421" s="74" t="str">
        <f ca="1">IF(AND(C421="Abierto",D421="Baja"),TODAY()-E421,"")</f>
        <v/>
      </c>
      <c r="W421" s="74" t="str">
        <f>IF(AND(C421="Abierto",D421="Baja"),RANK(V421,$V$13:$V$861,0)+COUNTIF($V$13:V421,V421)-1+MAX(N:N,Q:Q,T:T),"")</f>
        <v/>
      </c>
      <c r="X421" s="139" t="str">
        <f>IF(OR(C421="Resuelto",C421=""),"",SUM(N421,Q421,T421,W421))</f>
        <v/>
      </c>
      <c r="Y421" s="139" t="str">
        <f>IF(OR(C421="Resuelto",C421=""),"",SUM(M421,P421,S421,V421))</f>
        <v/>
      </c>
      <c r="Z421" s="139" t="str">
        <f>IF(OR(C421="Resuelto",C421=""),"",SUM(L421,O421,R421,U421))</f>
        <v/>
      </c>
      <c r="AA421" s="28">
        <v>556</v>
      </c>
      <c r="AB421" s="28" t="str">
        <f t="shared" si="12"/>
        <v/>
      </c>
      <c r="AC421" s="75" t="str">
        <f t="shared" si="13"/>
        <v/>
      </c>
      <c r="AH421" s="78" t="str">
        <f>IF(AI421="","",MAX($AH$5:AH420)+1)</f>
        <v/>
      </c>
      <c r="AI421" s="53" t="str">
        <f>IF(G420="","",IF(COUNTIF($AI$11:AI420,G420)=0,G420,""))</f>
        <v/>
      </c>
      <c r="AJ421" s="53" t="str">
        <f t="shared" si="14"/>
        <v/>
      </c>
      <c r="AK421" s="135"/>
    </row>
    <row r="422" spans="1:37" x14ac:dyDescent="0.25">
      <c r="A422" s="136"/>
      <c r="B422" s="136"/>
      <c r="C422" s="136"/>
      <c r="D422" s="136"/>
      <c r="E422" s="137"/>
      <c r="F422" s="137"/>
      <c r="G422" s="136"/>
      <c r="H422" s="137"/>
      <c r="I422" s="140" t="str">
        <f t="shared" si="15"/>
        <v/>
      </c>
      <c r="J422" s="140"/>
      <c r="K422" s="140"/>
      <c r="L422" s="74" t="str">
        <f>IF(AND(C422="Abierto",D422="Urgente"),A422,"")</f>
        <v/>
      </c>
      <c r="M422" s="74" t="str">
        <f ca="1">IF(AND(C422="Abierto",D422="Urgente"),TODAY()-E422,"")</f>
        <v/>
      </c>
      <c r="N422" s="74" t="str">
        <f>IF(AND(C422="Abierto",D422="Urgente"),RANK(M422,$M$13:$M$861,0)+COUNTIF($M$13:M422,M422)-1,"")</f>
        <v/>
      </c>
      <c r="O422" s="74" t="str">
        <f>IF(AND(C422="Abierto",D422="Alta"),A422,"")</f>
        <v/>
      </c>
      <c r="P422" s="74" t="str">
        <f ca="1">IF(AND(C422="Abierto",D422="Alta"),TODAY()-E422,"")</f>
        <v/>
      </c>
      <c r="Q422" s="74" t="str">
        <f>IF(AND(C422="Abierto",D422="Alta"),RANK(P422,$P$13:$P$861,0)+COUNTIF($P$13:P422,P422)-1+MAX(N:N),"")</f>
        <v/>
      </c>
      <c r="R422" s="74" t="str">
        <f>IF(AND(C422="Abierto",D422="Media"),A422,"")</f>
        <v/>
      </c>
      <c r="S422" s="74" t="str">
        <f ca="1">IF(AND(C422="Abierto",D422="Media"),TODAY()-E422,"")</f>
        <v/>
      </c>
      <c r="T422" s="74" t="str">
        <f>IF(AND(C422="Abierto",D422="Media"),RANK(S422,$S$13:$S$861,0)+COUNTIF($S$13:S422,S422)-1+MAX(N:N,Q:Q),"")</f>
        <v/>
      </c>
      <c r="U422" s="74" t="str">
        <f>IF(AND(C422="Abierto",D422="Baja"),A422,"")</f>
        <v/>
      </c>
      <c r="V422" s="74" t="str">
        <f ca="1">IF(AND(C422="Abierto",D422="Baja"),TODAY()-E422,"")</f>
        <v/>
      </c>
      <c r="W422" s="74" t="str">
        <f>IF(AND(C422="Abierto",D422="Baja"),RANK(V422,$V$13:$V$861,0)+COUNTIF($V$13:V422,V422)-1+MAX(N:N,Q:Q,T:T),"")</f>
        <v/>
      </c>
      <c r="X422" s="139" t="str">
        <f>IF(OR(C422="Resuelto",C422=""),"",SUM(N422,Q422,T422,W422))</f>
        <v/>
      </c>
      <c r="Y422" s="139" t="str">
        <f>IF(OR(C422="Resuelto",C422=""),"",SUM(M422,P422,S422,V422))</f>
        <v/>
      </c>
      <c r="Z422" s="139" t="str">
        <f>IF(OR(C422="Resuelto",C422=""),"",SUM(L422,O422,R422,U422))</f>
        <v/>
      </c>
      <c r="AA422" s="28">
        <v>557</v>
      </c>
      <c r="AB422" s="28" t="str">
        <f t="shared" si="12"/>
        <v/>
      </c>
      <c r="AC422" s="75" t="str">
        <f t="shared" si="13"/>
        <v/>
      </c>
      <c r="AH422" s="78" t="str">
        <f>IF(AI422="","",MAX($AH$5:AH421)+1)</f>
        <v/>
      </c>
      <c r="AI422" s="53" t="str">
        <f>IF(G421="","",IF(COUNTIF($AI$11:AI421,G421)=0,G421,""))</f>
        <v/>
      </c>
      <c r="AJ422" s="53" t="str">
        <f t="shared" si="14"/>
        <v/>
      </c>
      <c r="AK422" s="135"/>
    </row>
    <row r="423" spans="1:37" x14ac:dyDescent="0.25">
      <c r="A423" s="136"/>
      <c r="B423" s="136"/>
      <c r="C423" s="136"/>
      <c r="D423" s="136"/>
      <c r="E423" s="137"/>
      <c r="F423" s="137"/>
      <c r="G423" s="136"/>
      <c r="H423" s="137"/>
      <c r="I423" s="140" t="str">
        <f t="shared" si="15"/>
        <v/>
      </c>
      <c r="J423" s="140"/>
      <c r="K423" s="140"/>
      <c r="L423" s="74" t="str">
        <f>IF(AND(C423="Abierto",D423="Urgente"),A423,"")</f>
        <v/>
      </c>
      <c r="M423" s="74" t="str">
        <f ca="1">IF(AND(C423="Abierto",D423="Urgente"),TODAY()-E423,"")</f>
        <v/>
      </c>
      <c r="N423" s="74" t="str">
        <f>IF(AND(C423="Abierto",D423="Urgente"),RANK(M423,$M$13:$M$861,0)+COUNTIF($M$13:M423,M423)-1,"")</f>
        <v/>
      </c>
      <c r="O423" s="74" t="str">
        <f>IF(AND(C423="Abierto",D423="Alta"),A423,"")</f>
        <v/>
      </c>
      <c r="P423" s="74" t="str">
        <f ca="1">IF(AND(C423="Abierto",D423="Alta"),TODAY()-E423,"")</f>
        <v/>
      </c>
      <c r="Q423" s="74" t="str">
        <f>IF(AND(C423="Abierto",D423="Alta"),RANK(P423,$P$13:$P$861,0)+COUNTIF($P$13:P423,P423)-1+MAX(N:N),"")</f>
        <v/>
      </c>
      <c r="R423" s="74" t="str">
        <f>IF(AND(C423="Abierto",D423="Media"),A423,"")</f>
        <v/>
      </c>
      <c r="S423" s="74" t="str">
        <f ca="1">IF(AND(C423="Abierto",D423="Media"),TODAY()-E423,"")</f>
        <v/>
      </c>
      <c r="T423" s="74" t="str">
        <f>IF(AND(C423="Abierto",D423="Media"),RANK(S423,$S$13:$S$861,0)+COUNTIF($S$13:S423,S423)-1+MAX(N:N,Q:Q),"")</f>
        <v/>
      </c>
      <c r="U423" s="74" t="str">
        <f>IF(AND(C423="Abierto",D423="Baja"),A423,"")</f>
        <v/>
      </c>
      <c r="V423" s="74" t="str">
        <f ca="1">IF(AND(C423="Abierto",D423="Baja"),TODAY()-E423,"")</f>
        <v/>
      </c>
      <c r="W423" s="74" t="str">
        <f>IF(AND(C423="Abierto",D423="Baja"),RANK(V423,$V$13:$V$861,0)+COUNTIF($V$13:V423,V423)-1+MAX(N:N,Q:Q,T:T),"")</f>
        <v/>
      </c>
      <c r="X423" s="139" t="str">
        <f>IF(OR(C423="Resuelto",C423=""),"",SUM(N423,Q423,T423,W423))</f>
        <v/>
      </c>
      <c r="Y423" s="139" t="str">
        <f>IF(OR(C423="Resuelto",C423=""),"",SUM(M423,P423,S423,V423))</f>
        <v/>
      </c>
      <c r="Z423" s="139" t="str">
        <f>IF(OR(C423="Resuelto",C423=""),"",SUM(L423,O423,R423,U423))</f>
        <v/>
      </c>
      <c r="AA423" s="28">
        <v>558</v>
      </c>
      <c r="AB423" s="28" t="str">
        <f t="shared" si="12"/>
        <v/>
      </c>
      <c r="AC423" s="75" t="str">
        <f t="shared" si="13"/>
        <v/>
      </c>
      <c r="AH423" s="78" t="str">
        <f>IF(AI423="","",MAX($AH$5:AH422)+1)</f>
        <v/>
      </c>
      <c r="AI423" s="53" t="str">
        <f>IF(G422="","",IF(COUNTIF($AI$11:AI422,G422)=0,G422,""))</f>
        <v/>
      </c>
      <c r="AJ423" s="53" t="str">
        <f t="shared" si="14"/>
        <v/>
      </c>
      <c r="AK423" s="135"/>
    </row>
    <row r="424" spans="1:37" x14ac:dyDescent="0.25">
      <c r="A424" s="136"/>
      <c r="B424" s="136"/>
      <c r="C424" s="136"/>
      <c r="D424" s="136"/>
      <c r="E424" s="137"/>
      <c r="F424" s="137"/>
      <c r="G424" s="136"/>
      <c r="H424" s="137"/>
      <c r="I424" s="140" t="str">
        <f t="shared" si="15"/>
        <v/>
      </c>
      <c r="J424" s="140"/>
      <c r="K424" s="140"/>
      <c r="L424" s="74" t="str">
        <f>IF(AND(C424="Abierto",D424="Urgente"),A424,"")</f>
        <v/>
      </c>
      <c r="M424" s="74" t="str">
        <f ca="1">IF(AND(C424="Abierto",D424="Urgente"),TODAY()-E424,"")</f>
        <v/>
      </c>
      <c r="N424" s="74" t="str">
        <f>IF(AND(C424="Abierto",D424="Urgente"),RANK(M424,$M$13:$M$861,0)+COUNTIF($M$13:M424,M424)-1,"")</f>
        <v/>
      </c>
      <c r="O424" s="74" t="str">
        <f>IF(AND(C424="Abierto",D424="Alta"),A424,"")</f>
        <v/>
      </c>
      <c r="P424" s="74" t="str">
        <f ca="1">IF(AND(C424="Abierto",D424="Alta"),TODAY()-E424,"")</f>
        <v/>
      </c>
      <c r="Q424" s="74" t="str">
        <f>IF(AND(C424="Abierto",D424="Alta"),RANK(P424,$P$13:$P$861,0)+COUNTIF($P$13:P424,P424)-1+MAX(N:N),"")</f>
        <v/>
      </c>
      <c r="R424" s="74" t="str">
        <f>IF(AND(C424="Abierto",D424="Media"),A424,"")</f>
        <v/>
      </c>
      <c r="S424" s="74" t="str">
        <f ca="1">IF(AND(C424="Abierto",D424="Media"),TODAY()-E424,"")</f>
        <v/>
      </c>
      <c r="T424" s="74" t="str">
        <f>IF(AND(C424="Abierto",D424="Media"),RANK(S424,$S$13:$S$861,0)+COUNTIF($S$13:S424,S424)-1+MAX(N:N,Q:Q),"")</f>
        <v/>
      </c>
      <c r="U424" s="74" t="str">
        <f>IF(AND(C424="Abierto",D424="Baja"),A424,"")</f>
        <v/>
      </c>
      <c r="V424" s="74" t="str">
        <f ca="1">IF(AND(C424="Abierto",D424="Baja"),TODAY()-E424,"")</f>
        <v/>
      </c>
      <c r="W424" s="74" t="str">
        <f>IF(AND(C424="Abierto",D424="Baja"),RANK(V424,$V$13:$V$861,0)+COUNTIF($V$13:V424,V424)-1+MAX(N:N,Q:Q,T:T),"")</f>
        <v/>
      </c>
      <c r="X424" s="139" t="str">
        <f>IF(OR(C424="Resuelto",C424=""),"",SUM(N424,Q424,T424,W424))</f>
        <v/>
      </c>
      <c r="Y424" s="139" t="str">
        <f>IF(OR(C424="Resuelto",C424=""),"",SUM(M424,P424,S424,V424))</f>
        <v/>
      </c>
      <c r="Z424" s="139" t="str">
        <f>IF(OR(C424="Resuelto",C424=""),"",SUM(L424,O424,R424,U424))</f>
        <v/>
      </c>
      <c r="AA424" s="28">
        <v>559</v>
      </c>
      <c r="AB424" s="28" t="str">
        <f t="shared" si="12"/>
        <v/>
      </c>
      <c r="AC424" s="75" t="str">
        <f t="shared" si="13"/>
        <v/>
      </c>
      <c r="AH424" s="78" t="str">
        <f>IF(AI424="","",MAX($AH$5:AH423)+1)</f>
        <v/>
      </c>
      <c r="AI424" s="53" t="str">
        <f>IF(G423="","",IF(COUNTIF($AI$11:AI423,G423)=0,G423,""))</f>
        <v/>
      </c>
      <c r="AJ424" s="53" t="str">
        <f t="shared" si="14"/>
        <v/>
      </c>
      <c r="AK424" s="135"/>
    </row>
    <row r="425" spans="1:37" x14ac:dyDescent="0.25">
      <c r="A425" s="136"/>
      <c r="B425" s="136"/>
      <c r="C425" s="136"/>
      <c r="D425" s="136"/>
      <c r="E425" s="137"/>
      <c r="F425" s="137"/>
      <c r="G425" s="136"/>
      <c r="H425" s="137"/>
      <c r="I425" s="140" t="str">
        <f t="shared" si="15"/>
        <v/>
      </c>
      <c r="J425" s="140"/>
      <c r="K425" s="140"/>
      <c r="L425" s="74" t="str">
        <f>IF(AND(C425="Abierto",D425="Urgente"),A425,"")</f>
        <v/>
      </c>
      <c r="M425" s="74" t="str">
        <f ca="1">IF(AND(C425="Abierto",D425="Urgente"),TODAY()-E425,"")</f>
        <v/>
      </c>
      <c r="N425" s="74" t="str">
        <f>IF(AND(C425="Abierto",D425="Urgente"),RANK(M425,$M$13:$M$861,0)+COUNTIF($M$13:M425,M425)-1,"")</f>
        <v/>
      </c>
      <c r="O425" s="74" t="str">
        <f>IF(AND(C425="Abierto",D425="Alta"),A425,"")</f>
        <v/>
      </c>
      <c r="P425" s="74" t="str">
        <f ca="1">IF(AND(C425="Abierto",D425="Alta"),TODAY()-E425,"")</f>
        <v/>
      </c>
      <c r="Q425" s="74" t="str">
        <f>IF(AND(C425="Abierto",D425="Alta"),RANK(P425,$P$13:$P$861,0)+COUNTIF($P$13:P425,P425)-1+MAX(N:N),"")</f>
        <v/>
      </c>
      <c r="R425" s="74" t="str">
        <f>IF(AND(C425="Abierto",D425="Media"),A425,"")</f>
        <v/>
      </c>
      <c r="S425" s="74" t="str">
        <f ca="1">IF(AND(C425="Abierto",D425="Media"),TODAY()-E425,"")</f>
        <v/>
      </c>
      <c r="T425" s="74" t="str">
        <f>IF(AND(C425="Abierto",D425="Media"),RANK(S425,$S$13:$S$861,0)+COUNTIF($S$13:S425,S425)-1+MAX(N:N,Q:Q),"")</f>
        <v/>
      </c>
      <c r="U425" s="74" t="str">
        <f>IF(AND(C425="Abierto",D425="Baja"),A425,"")</f>
        <v/>
      </c>
      <c r="V425" s="74" t="str">
        <f ca="1">IF(AND(C425="Abierto",D425="Baja"),TODAY()-E425,"")</f>
        <v/>
      </c>
      <c r="W425" s="74" t="str">
        <f>IF(AND(C425="Abierto",D425="Baja"),RANK(V425,$V$13:$V$861,0)+COUNTIF($V$13:V425,V425)-1+MAX(N:N,Q:Q,T:T),"")</f>
        <v/>
      </c>
      <c r="X425" s="139" t="str">
        <f>IF(OR(C425="Resuelto",C425=""),"",SUM(N425,Q425,T425,W425))</f>
        <v/>
      </c>
      <c r="Y425" s="139" t="str">
        <f>IF(OR(C425="Resuelto",C425=""),"",SUM(M425,P425,S425,V425))</f>
        <v/>
      </c>
      <c r="Z425" s="139" t="str">
        <f>IF(OR(C425="Resuelto",C425=""),"",SUM(L425,O425,R425,U425))</f>
        <v/>
      </c>
      <c r="AA425" s="28">
        <v>560</v>
      </c>
      <c r="AB425" s="28" t="str">
        <f t="shared" si="12"/>
        <v/>
      </c>
      <c r="AC425" s="75" t="str">
        <f t="shared" si="13"/>
        <v/>
      </c>
      <c r="AH425" s="78" t="str">
        <f>IF(AI425="","",MAX($AH$5:AH424)+1)</f>
        <v/>
      </c>
      <c r="AI425" s="53" t="str">
        <f>IF(G424="","",IF(COUNTIF($AI$11:AI424,G424)=0,G424,""))</f>
        <v/>
      </c>
      <c r="AJ425" s="53" t="str">
        <f t="shared" si="14"/>
        <v/>
      </c>
      <c r="AK425" s="135"/>
    </row>
    <row r="426" spans="1:37" x14ac:dyDescent="0.25">
      <c r="A426" s="136"/>
      <c r="B426" s="136"/>
      <c r="C426" s="136"/>
      <c r="D426" s="136"/>
      <c r="E426" s="137"/>
      <c r="F426" s="137"/>
      <c r="G426" s="136"/>
      <c r="H426" s="137"/>
      <c r="I426" s="140" t="str">
        <f t="shared" si="15"/>
        <v/>
      </c>
      <c r="J426" s="140"/>
      <c r="K426" s="140"/>
      <c r="L426" s="74" t="str">
        <f>IF(AND(C426="Abierto",D426="Urgente"),A426,"")</f>
        <v/>
      </c>
      <c r="M426" s="74" t="str">
        <f ca="1">IF(AND(C426="Abierto",D426="Urgente"),TODAY()-E426,"")</f>
        <v/>
      </c>
      <c r="N426" s="74" t="str">
        <f>IF(AND(C426="Abierto",D426="Urgente"),RANK(M426,$M$13:$M$861,0)+COUNTIF($M$13:M426,M426)-1,"")</f>
        <v/>
      </c>
      <c r="O426" s="74" t="str">
        <f>IF(AND(C426="Abierto",D426="Alta"),A426,"")</f>
        <v/>
      </c>
      <c r="P426" s="74" t="str">
        <f ca="1">IF(AND(C426="Abierto",D426="Alta"),TODAY()-E426,"")</f>
        <v/>
      </c>
      <c r="Q426" s="74" t="str">
        <f>IF(AND(C426="Abierto",D426="Alta"),RANK(P426,$P$13:$P$861,0)+COUNTIF($P$13:P426,P426)-1+MAX(N:N),"")</f>
        <v/>
      </c>
      <c r="R426" s="74" t="str">
        <f>IF(AND(C426="Abierto",D426="Media"),A426,"")</f>
        <v/>
      </c>
      <c r="S426" s="74" t="str">
        <f ca="1">IF(AND(C426="Abierto",D426="Media"),TODAY()-E426,"")</f>
        <v/>
      </c>
      <c r="T426" s="74" t="str">
        <f>IF(AND(C426="Abierto",D426="Media"),RANK(S426,$S$13:$S$861,0)+COUNTIF($S$13:S426,S426)-1+MAX(N:N,Q:Q),"")</f>
        <v/>
      </c>
      <c r="U426" s="74" t="str">
        <f>IF(AND(C426="Abierto",D426="Baja"),A426,"")</f>
        <v/>
      </c>
      <c r="V426" s="74" t="str">
        <f ca="1">IF(AND(C426="Abierto",D426="Baja"),TODAY()-E426,"")</f>
        <v/>
      </c>
      <c r="W426" s="74" t="str">
        <f>IF(AND(C426="Abierto",D426="Baja"),RANK(V426,$V$13:$V$861,0)+COUNTIF($V$13:V426,V426)-1+MAX(N:N,Q:Q,T:T),"")</f>
        <v/>
      </c>
      <c r="X426" s="139" t="str">
        <f>IF(OR(C426="Resuelto",C426=""),"",SUM(N426,Q426,T426,W426))</f>
        <v/>
      </c>
      <c r="Y426" s="139" t="str">
        <f>IF(OR(C426="Resuelto",C426=""),"",SUM(M426,P426,S426,V426))</f>
        <v/>
      </c>
      <c r="Z426" s="139" t="str">
        <f>IF(OR(C426="Resuelto",C426=""),"",SUM(L426,O426,R426,U426))</f>
        <v/>
      </c>
      <c r="AA426" s="28">
        <v>561</v>
      </c>
      <c r="AB426" s="28" t="str">
        <f t="shared" si="12"/>
        <v/>
      </c>
      <c r="AC426" s="75" t="str">
        <f t="shared" si="13"/>
        <v/>
      </c>
      <c r="AH426" s="78" t="str">
        <f>IF(AI426="","",MAX($AH$5:AH425)+1)</f>
        <v/>
      </c>
      <c r="AI426" s="53" t="str">
        <f>IF(G425="","",IF(COUNTIF($AI$11:AI425,G425)=0,G425,""))</f>
        <v/>
      </c>
      <c r="AJ426" s="53" t="str">
        <f t="shared" si="14"/>
        <v/>
      </c>
      <c r="AK426" s="135"/>
    </row>
    <row r="427" spans="1:37" x14ac:dyDescent="0.25">
      <c r="A427" s="136"/>
      <c r="B427" s="136"/>
      <c r="C427" s="136"/>
      <c r="D427" s="136"/>
      <c r="E427" s="137"/>
      <c r="F427" s="137"/>
      <c r="G427" s="136"/>
      <c r="H427" s="137"/>
      <c r="I427" s="140" t="str">
        <f t="shared" si="15"/>
        <v/>
      </c>
      <c r="J427" s="140"/>
      <c r="K427" s="140"/>
      <c r="L427" s="74" t="str">
        <f>IF(AND(C427="Abierto",D427="Urgente"),A427,"")</f>
        <v/>
      </c>
      <c r="M427" s="74" t="str">
        <f ca="1">IF(AND(C427="Abierto",D427="Urgente"),TODAY()-E427,"")</f>
        <v/>
      </c>
      <c r="N427" s="74" t="str">
        <f>IF(AND(C427="Abierto",D427="Urgente"),RANK(M427,$M$13:$M$861,0)+COUNTIF($M$13:M427,M427)-1,"")</f>
        <v/>
      </c>
      <c r="O427" s="74" t="str">
        <f>IF(AND(C427="Abierto",D427="Alta"),A427,"")</f>
        <v/>
      </c>
      <c r="P427" s="74" t="str">
        <f ca="1">IF(AND(C427="Abierto",D427="Alta"),TODAY()-E427,"")</f>
        <v/>
      </c>
      <c r="Q427" s="74" t="str">
        <f>IF(AND(C427="Abierto",D427="Alta"),RANK(P427,$P$13:$P$861,0)+COUNTIF($P$13:P427,P427)-1+MAX(N:N),"")</f>
        <v/>
      </c>
      <c r="R427" s="74" t="str">
        <f>IF(AND(C427="Abierto",D427="Media"),A427,"")</f>
        <v/>
      </c>
      <c r="S427" s="74" t="str">
        <f ca="1">IF(AND(C427="Abierto",D427="Media"),TODAY()-E427,"")</f>
        <v/>
      </c>
      <c r="T427" s="74" t="str">
        <f>IF(AND(C427="Abierto",D427="Media"),RANK(S427,$S$13:$S$861,0)+COUNTIF($S$13:S427,S427)-1+MAX(N:N,Q:Q),"")</f>
        <v/>
      </c>
      <c r="U427" s="74" t="str">
        <f>IF(AND(C427="Abierto",D427="Baja"),A427,"")</f>
        <v/>
      </c>
      <c r="V427" s="74" t="str">
        <f ca="1">IF(AND(C427="Abierto",D427="Baja"),TODAY()-E427,"")</f>
        <v/>
      </c>
      <c r="W427" s="74" t="str">
        <f>IF(AND(C427="Abierto",D427="Baja"),RANK(V427,$V$13:$V$861,0)+COUNTIF($V$13:V427,V427)-1+MAX(N:N,Q:Q,T:T),"")</f>
        <v/>
      </c>
      <c r="X427" s="139" t="str">
        <f>IF(OR(C427="Resuelto",C427=""),"",SUM(N427,Q427,T427,W427))</f>
        <v/>
      </c>
      <c r="Y427" s="139" t="str">
        <f>IF(OR(C427="Resuelto",C427=""),"",SUM(M427,P427,S427,V427))</f>
        <v/>
      </c>
      <c r="Z427" s="139" t="str">
        <f>IF(OR(C427="Resuelto",C427=""),"",SUM(L427,O427,R427,U427))</f>
        <v/>
      </c>
      <c r="AA427" s="28">
        <v>562</v>
      </c>
      <c r="AB427" s="28" t="str">
        <f t="shared" si="12"/>
        <v/>
      </c>
      <c r="AC427" s="75" t="str">
        <f t="shared" si="13"/>
        <v/>
      </c>
      <c r="AH427" s="78" t="str">
        <f>IF(AI427="","",MAX($AH$5:AH426)+1)</f>
        <v/>
      </c>
      <c r="AI427" s="53" t="str">
        <f>IF(G426="","",IF(COUNTIF($AI$11:AI426,G426)=0,G426,""))</f>
        <v/>
      </c>
      <c r="AJ427" s="53" t="str">
        <f t="shared" si="14"/>
        <v/>
      </c>
      <c r="AK427" s="135"/>
    </row>
    <row r="428" spans="1:37" x14ac:dyDescent="0.25">
      <c r="A428" s="136"/>
      <c r="B428" s="136"/>
      <c r="C428" s="136"/>
      <c r="D428" s="136"/>
      <c r="E428" s="137"/>
      <c r="F428" s="137"/>
      <c r="G428" s="136"/>
      <c r="H428" s="137"/>
      <c r="I428" s="140" t="str">
        <f t="shared" si="15"/>
        <v/>
      </c>
      <c r="J428" s="140"/>
      <c r="K428" s="140"/>
      <c r="L428" s="74" t="str">
        <f>IF(AND(C428="Abierto",D428="Urgente"),A428,"")</f>
        <v/>
      </c>
      <c r="M428" s="74" t="str">
        <f ca="1">IF(AND(C428="Abierto",D428="Urgente"),TODAY()-E428,"")</f>
        <v/>
      </c>
      <c r="N428" s="74" t="str">
        <f>IF(AND(C428="Abierto",D428="Urgente"),RANK(M428,$M$13:$M$861,0)+COUNTIF($M$13:M428,M428)-1,"")</f>
        <v/>
      </c>
      <c r="O428" s="74" t="str">
        <f>IF(AND(C428="Abierto",D428="Alta"),A428,"")</f>
        <v/>
      </c>
      <c r="P428" s="74" t="str">
        <f ca="1">IF(AND(C428="Abierto",D428="Alta"),TODAY()-E428,"")</f>
        <v/>
      </c>
      <c r="Q428" s="74" t="str">
        <f>IF(AND(C428="Abierto",D428="Alta"),RANK(P428,$P$13:$P$861,0)+COUNTIF($P$13:P428,P428)-1+MAX(N:N),"")</f>
        <v/>
      </c>
      <c r="R428" s="74" t="str">
        <f>IF(AND(C428="Abierto",D428="Media"),A428,"")</f>
        <v/>
      </c>
      <c r="S428" s="74" t="str">
        <f ca="1">IF(AND(C428="Abierto",D428="Media"),TODAY()-E428,"")</f>
        <v/>
      </c>
      <c r="T428" s="74" t="str">
        <f>IF(AND(C428="Abierto",D428="Media"),RANK(S428,$S$13:$S$861,0)+COUNTIF($S$13:S428,S428)-1+MAX(N:N,Q:Q),"")</f>
        <v/>
      </c>
      <c r="U428" s="74" t="str">
        <f>IF(AND(C428="Abierto",D428="Baja"),A428,"")</f>
        <v/>
      </c>
      <c r="V428" s="74" t="str">
        <f ca="1">IF(AND(C428="Abierto",D428="Baja"),TODAY()-E428,"")</f>
        <v/>
      </c>
      <c r="W428" s="74" t="str">
        <f>IF(AND(C428="Abierto",D428="Baja"),RANK(V428,$V$13:$V$861,0)+COUNTIF($V$13:V428,V428)-1+MAX(N:N,Q:Q,T:T),"")</f>
        <v/>
      </c>
      <c r="X428" s="139" t="str">
        <f>IF(OR(C428="Resuelto",C428=""),"",SUM(N428,Q428,T428,W428))</f>
        <v/>
      </c>
      <c r="Y428" s="139" t="str">
        <f>IF(OR(C428="Resuelto",C428=""),"",SUM(M428,P428,S428,V428))</f>
        <v/>
      </c>
      <c r="Z428" s="139" t="str">
        <f>IF(OR(C428="Resuelto",C428=""),"",SUM(L428,O428,R428,U428))</f>
        <v/>
      </c>
      <c r="AA428" s="28">
        <v>563</v>
      </c>
      <c r="AB428" s="28" t="str">
        <f t="shared" si="12"/>
        <v/>
      </c>
      <c r="AC428" s="75" t="str">
        <f t="shared" si="13"/>
        <v/>
      </c>
      <c r="AH428" s="78" t="str">
        <f>IF(AI428="","",MAX($AH$5:AH427)+1)</f>
        <v/>
      </c>
      <c r="AI428" s="53" t="str">
        <f>IF(G427="","",IF(COUNTIF($AI$11:AI427,G427)=0,G427,""))</f>
        <v/>
      </c>
      <c r="AJ428" s="53" t="str">
        <f t="shared" si="14"/>
        <v/>
      </c>
      <c r="AK428" s="135"/>
    </row>
    <row r="429" spans="1:37" x14ac:dyDescent="0.25">
      <c r="A429" s="136"/>
      <c r="B429" s="136"/>
      <c r="C429" s="136"/>
      <c r="D429" s="136"/>
      <c r="E429" s="137"/>
      <c r="F429" s="137"/>
      <c r="G429" s="136"/>
      <c r="H429" s="137"/>
      <c r="I429" s="140" t="str">
        <f t="shared" si="15"/>
        <v/>
      </c>
      <c r="J429" s="140"/>
      <c r="K429" s="140"/>
      <c r="L429" s="74" t="str">
        <f>IF(AND(C429="Abierto",D429="Urgente"),A429,"")</f>
        <v/>
      </c>
      <c r="M429" s="74" t="str">
        <f ca="1">IF(AND(C429="Abierto",D429="Urgente"),TODAY()-E429,"")</f>
        <v/>
      </c>
      <c r="N429" s="74" t="str">
        <f>IF(AND(C429="Abierto",D429="Urgente"),RANK(M429,$M$13:$M$861,0)+COUNTIF($M$13:M429,M429)-1,"")</f>
        <v/>
      </c>
      <c r="O429" s="74" t="str">
        <f>IF(AND(C429="Abierto",D429="Alta"),A429,"")</f>
        <v/>
      </c>
      <c r="P429" s="74" t="str">
        <f ca="1">IF(AND(C429="Abierto",D429="Alta"),TODAY()-E429,"")</f>
        <v/>
      </c>
      <c r="Q429" s="74" t="str">
        <f>IF(AND(C429="Abierto",D429="Alta"),RANK(P429,$P$13:$P$861,0)+COUNTIF($P$13:P429,P429)-1+MAX(N:N),"")</f>
        <v/>
      </c>
      <c r="R429" s="74" t="str">
        <f>IF(AND(C429="Abierto",D429="Media"),A429,"")</f>
        <v/>
      </c>
      <c r="S429" s="74" t="str">
        <f ca="1">IF(AND(C429="Abierto",D429="Media"),TODAY()-E429,"")</f>
        <v/>
      </c>
      <c r="T429" s="74" t="str">
        <f>IF(AND(C429="Abierto",D429="Media"),RANK(S429,$S$13:$S$861,0)+COUNTIF($S$13:S429,S429)-1+MAX(N:N,Q:Q),"")</f>
        <v/>
      </c>
      <c r="U429" s="74" t="str">
        <f>IF(AND(C429="Abierto",D429="Baja"),A429,"")</f>
        <v/>
      </c>
      <c r="V429" s="74" t="str">
        <f ca="1">IF(AND(C429="Abierto",D429="Baja"),TODAY()-E429,"")</f>
        <v/>
      </c>
      <c r="W429" s="74" t="str">
        <f>IF(AND(C429="Abierto",D429="Baja"),RANK(V429,$V$13:$V$861,0)+COUNTIF($V$13:V429,V429)-1+MAX(N:N,Q:Q,T:T),"")</f>
        <v/>
      </c>
      <c r="X429" s="139" t="str">
        <f>IF(OR(C429="Resuelto",C429=""),"",SUM(N429,Q429,T429,W429))</f>
        <v/>
      </c>
      <c r="Y429" s="139" t="str">
        <f>IF(OR(C429="Resuelto",C429=""),"",SUM(M429,P429,S429,V429))</f>
        <v/>
      </c>
      <c r="Z429" s="139" t="str">
        <f>IF(OR(C429="Resuelto",C429=""),"",SUM(L429,O429,R429,U429))</f>
        <v/>
      </c>
      <c r="AA429" s="28">
        <v>564</v>
      </c>
      <c r="AB429" s="28" t="str">
        <f t="shared" si="12"/>
        <v/>
      </c>
      <c r="AC429" s="75" t="str">
        <f t="shared" si="13"/>
        <v/>
      </c>
      <c r="AH429" s="78" t="str">
        <f>IF(AI429="","",MAX($AH$5:AH428)+1)</f>
        <v/>
      </c>
      <c r="AI429" s="53" t="str">
        <f>IF(G428="","",IF(COUNTIF($AI$11:AI428,G428)=0,G428,""))</f>
        <v/>
      </c>
      <c r="AJ429" s="53" t="str">
        <f t="shared" si="14"/>
        <v/>
      </c>
      <c r="AK429" s="135"/>
    </row>
    <row r="430" spans="1:37" x14ac:dyDescent="0.25">
      <c r="A430" s="136"/>
      <c r="B430" s="136"/>
      <c r="C430" s="136"/>
      <c r="D430" s="136"/>
      <c r="E430" s="137"/>
      <c r="F430" s="137"/>
      <c r="G430" s="136"/>
      <c r="H430" s="137"/>
      <c r="I430" s="140" t="str">
        <f t="shared" si="15"/>
        <v/>
      </c>
      <c r="J430" s="140"/>
      <c r="K430" s="140"/>
      <c r="L430" s="74" t="str">
        <f>IF(AND(C430="Abierto",D430="Urgente"),A430,"")</f>
        <v/>
      </c>
      <c r="M430" s="74" t="str">
        <f ca="1">IF(AND(C430="Abierto",D430="Urgente"),TODAY()-E430,"")</f>
        <v/>
      </c>
      <c r="N430" s="74" t="str">
        <f>IF(AND(C430="Abierto",D430="Urgente"),RANK(M430,$M$13:$M$861,0)+COUNTIF($M$13:M430,M430)-1,"")</f>
        <v/>
      </c>
      <c r="O430" s="74" t="str">
        <f>IF(AND(C430="Abierto",D430="Alta"),A430,"")</f>
        <v/>
      </c>
      <c r="P430" s="74" t="str">
        <f ca="1">IF(AND(C430="Abierto",D430="Alta"),TODAY()-E430,"")</f>
        <v/>
      </c>
      <c r="Q430" s="74" t="str">
        <f>IF(AND(C430="Abierto",D430="Alta"),RANK(P430,$P$13:$P$861,0)+COUNTIF($P$13:P430,P430)-1+MAX(N:N),"")</f>
        <v/>
      </c>
      <c r="R430" s="74" t="str">
        <f>IF(AND(C430="Abierto",D430="Media"),A430,"")</f>
        <v/>
      </c>
      <c r="S430" s="74" t="str">
        <f ca="1">IF(AND(C430="Abierto",D430="Media"),TODAY()-E430,"")</f>
        <v/>
      </c>
      <c r="T430" s="74" t="str">
        <f>IF(AND(C430="Abierto",D430="Media"),RANK(S430,$S$13:$S$861,0)+COUNTIF($S$13:S430,S430)-1+MAX(N:N,Q:Q),"")</f>
        <v/>
      </c>
      <c r="U430" s="74" t="str">
        <f>IF(AND(C430="Abierto",D430="Baja"),A430,"")</f>
        <v/>
      </c>
      <c r="V430" s="74" t="str">
        <f ca="1">IF(AND(C430="Abierto",D430="Baja"),TODAY()-E430,"")</f>
        <v/>
      </c>
      <c r="W430" s="74" t="str">
        <f>IF(AND(C430="Abierto",D430="Baja"),RANK(V430,$V$13:$V$861,0)+COUNTIF($V$13:V430,V430)-1+MAX(N:N,Q:Q,T:T),"")</f>
        <v/>
      </c>
      <c r="X430" s="139" t="str">
        <f>IF(OR(C430="Resuelto",C430=""),"",SUM(N430,Q430,T430,W430))</f>
        <v/>
      </c>
      <c r="Y430" s="139" t="str">
        <f>IF(OR(C430="Resuelto",C430=""),"",SUM(M430,P430,S430,V430))</f>
        <v/>
      </c>
      <c r="Z430" s="139" t="str">
        <f>IF(OR(C430="Resuelto",C430=""),"",SUM(L430,O430,R430,U430))</f>
        <v/>
      </c>
      <c r="AA430" s="28">
        <v>565</v>
      </c>
      <c r="AB430" s="28" t="str">
        <f t="shared" si="12"/>
        <v/>
      </c>
      <c r="AC430" s="75" t="str">
        <f t="shared" si="13"/>
        <v/>
      </c>
      <c r="AH430" s="78" t="str">
        <f>IF(AI430="","",MAX($AH$5:AH429)+1)</f>
        <v/>
      </c>
      <c r="AI430" s="53" t="str">
        <f>IF(G429="","",IF(COUNTIF($AI$11:AI429,G429)=0,G429,""))</f>
        <v/>
      </c>
      <c r="AJ430" s="53" t="str">
        <f t="shared" si="14"/>
        <v/>
      </c>
      <c r="AK430" s="135"/>
    </row>
    <row r="431" spans="1:37" x14ac:dyDescent="0.25">
      <c r="A431" s="136"/>
      <c r="B431" s="136"/>
      <c r="C431" s="136"/>
      <c r="D431" s="136"/>
      <c r="E431" s="137"/>
      <c r="F431" s="137"/>
      <c r="G431" s="136"/>
      <c r="H431" s="137"/>
      <c r="I431" s="140" t="str">
        <f t="shared" si="15"/>
        <v/>
      </c>
      <c r="J431" s="140"/>
      <c r="K431" s="140"/>
      <c r="L431" s="74" t="str">
        <f>IF(AND(C431="Abierto",D431="Urgente"),A431,"")</f>
        <v/>
      </c>
      <c r="M431" s="74" t="str">
        <f ca="1">IF(AND(C431="Abierto",D431="Urgente"),TODAY()-E431,"")</f>
        <v/>
      </c>
      <c r="N431" s="74" t="str">
        <f>IF(AND(C431="Abierto",D431="Urgente"),RANK(M431,$M$13:$M$861,0)+COUNTIF($M$13:M431,M431)-1,"")</f>
        <v/>
      </c>
      <c r="O431" s="74" t="str">
        <f>IF(AND(C431="Abierto",D431="Alta"),A431,"")</f>
        <v/>
      </c>
      <c r="P431" s="74" t="str">
        <f ca="1">IF(AND(C431="Abierto",D431="Alta"),TODAY()-E431,"")</f>
        <v/>
      </c>
      <c r="Q431" s="74" t="str">
        <f>IF(AND(C431="Abierto",D431="Alta"),RANK(P431,$P$13:$P$861,0)+COUNTIF($P$13:P431,P431)-1+MAX(N:N),"")</f>
        <v/>
      </c>
      <c r="R431" s="74" t="str">
        <f>IF(AND(C431="Abierto",D431="Media"),A431,"")</f>
        <v/>
      </c>
      <c r="S431" s="74" t="str">
        <f ca="1">IF(AND(C431="Abierto",D431="Media"),TODAY()-E431,"")</f>
        <v/>
      </c>
      <c r="T431" s="74" t="str">
        <f>IF(AND(C431="Abierto",D431="Media"),RANK(S431,$S$13:$S$861,0)+COUNTIF($S$13:S431,S431)-1+MAX(N:N,Q:Q),"")</f>
        <v/>
      </c>
      <c r="U431" s="74" t="str">
        <f>IF(AND(C431="Abierto",D431="Baja"),A431,"")</f>
        <v/>
      </c>
      <c r="V431" s="74" t="str">
        <f ca="1">IF(AND(C431="Abierto",D431="Baja"),TODAY()-E431,"")</f>
        <v/>
      </c>
      <c r="W431" s="74" t="str">
        <f>IF(AND(C431="Abierto",D431="Baja"),RANK(V431,$V$13:$V$861,0)+COUNTIF($V$13:V431,V431)-1+MAX(N:N,Q:Q,T:T),"")</f>
        <v/>
      </c>
      <c r="X431" s="139" t="str">
        <f>IF(OR(C431="Resuelto",C431=""),"",SUM(N431,Q431,T431,W431))</f>
        <v/>
      </c>
      <c r="Y431" s="139" t="str">
        <f>IF(OR(C431="Resuelto",C431=""),"",SUM(M431,P431,S431,V431))</f>
        <v/>
      </c>
      <c r="Z431" s="139" t="str">
        <f>IF(OR(C431="Resuelto",C431=""),"",SUM(L431,O431,R431,U431))</f>
        <v/>
      </c>
      <c r="AA431" s="28">
        <v>566</v>
      </c>
      <c r="AB431" s="28" t="str">
        <f t="shared" si="12"/>
        <v/>
      </c>
      <c r="AC431" s="75" t="str">
        <f t="shared" si="13"/>
        <v/>
      </c>
      <c r="AH431" s="78" t="str">
        <f>IF(AI431="","",MAX($AH$5:AH430)+1)</f>
        <v/>
      </c>
      <c r="AI431" s="53" t="str">
        <f>IF(G430="","",IF(COUNTIF($AI$11:AI430,G430)=0,G430,""))</f>
        <v/>
      </c>
      <c r="AJ431" s="53" t="str">
        <f t="shared" si="14"/>
        <v/>
      </c>
      <c r="AK431" s="135"/>
    </row>
    <row r="432" spans="1:37" x14ac:dyDescent="0.25">
      <c r="A432" s="136"/>
      <c r="B432" s="136"/>
      <c r="C432" s="136"/>
      <c r="D432" s="136"/>
      <c r="E432" s="137"/>
      <c r="F432" s="137"/>
      <c r="G432" s="136"/>
      <c r="H432" s="137"/>
      <c r="I432" s="140" t="str">
        <f t="shared" si="15"/>
        <v/>
      </c>
      <c r="J432" s="140"/>
      <c r="K432" s="140"/>
      <c r="L432" s="74" t="str">
        <f>IF(AND(C432="Abierto",D432="Urgente"),A432,"")</f>
        <v/>
      </c>
      <c r="M432" s="74" t="str">
        <f ca="1">IF(AND(C432="Abierto",D432="Urgente"),TODAY()-E432,"")</f>
        <v/>
      </c>
      <c r="N432" s="74" t="str">
        <f>IF(AND(C432="Abierto",D432="Urgente"),RANK(M432,$M$13:$M$861,0)+COUNTIF($M$13:M432,M432)-1,"")</f>
        <v/>
      </c>
      <c r="O432" s="74" t="str">
        <f>IF(AND(C432="Abierto",D432="Alta"),A432,"")</f>
        <v/>
      </c>
      <c r="P432" s="74" t="str">
        <f ca="1">IF(AND(C432="Abierto",D432="Alta"),TODAY()-E432,"")</f>
        <v/>
      </c>
      <c r="Q432" s="74" t="str">
        <f>IF(AND(C432="Abierto",D432="Alta"),RANK(P432,$P$13:$P$861,0)+COUNTIF($P$13:P432,P432)-1+MAX(N:N),"")</f>
        <v/>
      </c>
      <c r="R432" s="74" t="str">
        <f>IF(AND(C432="Abierto",D432="Media"),A432,"")</f>
        <v/>
      </c>
      <c r="S432" s="74" t="str">
        <f ca="1">IF(AND(C432="Abierto",D432="Media"),TODAY()-E432,"")</f>
        <v/>
      </c>
      <c r="T432" s="74" t="str">
        <f>IF(AND(C432="Abierto",D432="Media"),RANK(S432,$S$13:$S$861,0)+COUNTIF($S$13:S432,S432)-1+MAX(N:N,Q:Q),"")</f>
        <v/>
      </c>
      <c r="U432" s="74" t="str">
        <f>IF(AND(C432="Abierto",D432="Baja"),A432,"")</f>
        <v/>
      </c>
      <c r="V432" s="74" t="str">
        <f ca="1">IF(AND(C432="Abierto",D432="Baja"),TODAY()-E432,"")</f>
        <v/>
      </c>
      <c r="W432" s="74" t="str">
        <f>IF(AND(C432="Abierto",D432="Baja"),RANK(V432,$V$13:$V$861,0)+COUNTIF($V$13:V432,V432)-1+MAX(N:N,Q:Q,T:T),"")</f>
        <v/>
      </c>
      <c r="X432" s="139" t="str">
        <f>IF(OR(C432="Resuelto",C432=""),"",SUM(N432,Q432,T432,W432))</f>
        <v/>
      </c>
      <c r="Y432" s="139" t="str">
        <f>IF(OR(C432="Resuelto",C432=""),"",SUM(M432,P432,S432,V432))</f>
        <v/>
      </c>
      <c r="Z432" s="139" t="str">
        <f>IF(OR(C432="Resuelto",C432=""),"",SUM(L432,O432,R432,U432))</f>
        <v/>
      </c>
      <c r="AA432" s="28">
        <v>567</v>
      </c>
      <c r="AB432" s="28" t="str">
        <f t="shared" si="12"/>
        <v/>
      </c>
      <c r="AC432" s="75" t="str">
        <f t="shared" si="13"/>
        <v/>
      </c>
      <c r="AH432" s="78" t="str">
        <f>IF(AI432="","",MAX($AH$5:AH431)+1)</f>
        <v/>
      </c>
      <c r="AI432" s="53" t="str">
        <f>IF(G431="","",IF(COUNTIF($AI$11:AI431,G431)=0,G431,""))</f>
        <v/>
      </c>
      <c r="AJ432" s="53" t="str">
        <f t="shared" si="14"/>
        <v/>
      </c>
      <c r="AK432" s="135"/>
    </row>
    <row r="433" spans="1:37" x14ac:dyDescent="0.25">
      <c r="A433" s="136"/>
      <c r="B433" s="136"/>
      <c r="C433" s="136"/>
      <c r="D433" s="136"/>
      <c r="E433" s="137"/>
      <c r="F433" s="137"/>
      <c r="G433" s="136"/>
      <c r="H433" s="137"/>
      <c r="I433" s="140" t="str">
        <f t="shared" si="15"/>
        <v/>
      </c>
      <c r="J433" s="140"/>
      <c r="K433" s="140"/>
      <c r="L433" s="74" t="str">
        <f>IF(AND(C433="Abierto",D433="Urgente"),A433,"")</f>
        <v/>
      </c>
      <c r="M433" s="74" t="str">
        <f ca="1">IF(AND(C433="Abierto",D433="Urgente"),TODAY()-E433,"")</f>
        <v/>
      </c>
      <c r="N433" s="74" t="str">
        <f>IF(AND(C433="Abierto",D433="Urgente"),RANK(M433,$M$13:$M$861,0)+COUNTIF($M$13:M433,M433)-1,"")</f>
        <v/>
      </c>
      <c r="O433" s="74" t="str">
        <f>IF(AND(C433="Abierto",D433="Alta"),A433,"")</f>
        <v/>
      </c>
      <c r="P433" s="74" t="str">
        <f ca="1">IF(AND(C433="Abierto",D433="Alta"),TODAY()-E433,"")</f>
        <v/>
      </c>
      <c r="Q433" s="74" t="str">
        <f>IF(AND(C433="Abierto",D433="Alta"),RANK(P433,$P$13:$P$861,0)+COUNTIF($P$13:P433,P433)-1+MAX(N:N),"")</f>
        <v/>
      </c>
      <c r="R433" s="74" t="str">
        <f>IF(AND(C433="Abierto",D433="Media"),A433,"")</f>
        <v/>
      </c>
      <c r="S433" s="74" t="str">
        <f ca="1">IF(AND(C433="Abierto",D433="Media"),TODAY()-E433,"")</f>
        <v/>
      </c>
      <c r="T433" s="74" t="str">
        <f>IF(AND(C433="Abierto",D433="Media"),RANK(S433,$S$13:$S$861,0)+COUNTIF($S$13:S433,S433)-1+MAX(N:N,Q:Q),"")</f>
        <v/>
      </c>
      <c r="U433" s="74" t="str">
        <f>IF(AND(C433="Abierto",D433="Baja"),A433,"")</f>
        <v/>
      </c>
      <c r="V433" s="74" t="str">
        <f ca="1">IF(AND(C433="Abierto",D433="Baja"),TODAY()-E433,"")</f>
        <v/>
      </c>
      <c r="W433" s="74" t="str">
        <f>IF(AND(C433="Abierto",D433="Baja"),RANK(V433,$V$13:$V$861,0)+COUNTIF($V$13:V433,V433)-1+MAX(N:N,Q:Q,T:T),"")</f>
        <v/>
      </c>
      <c r="X433" s="139" t="str">
        <f>IF(OR(C433="Resuelto",C433=""),"",SUM(N433,Q433,T433,W433))</f>
        <v/>
      </c>
      <c r="Y433" s="139" t="str">
        <f>IF(OR(C433="Resuelto",C433=""),"",SUM(M433,P433,S433,V433))</f>
        <v/>
      </c>
      <c r="Z433" s="139" t="str">
        <f>IF(OR(C433="Resuelto",C433=""),"",SUM(L433,O433,R433,U433))</f>
        <v/>
      </c>
      <c r="AA433" s="28">
        <v>568</v>
      </c>
      <c r="AB433" s="28" t="str">
        <f t="shared" si="12"/>
        <v/>
      </c>
      <c r="AC433" s="75" t="str">
        <f t="shared" si="13"/>
        <v/>
      </c>
      <c r="AH433" s="78" t="str">
        <f>IF(AI433="","",MAX($AH$5:AH432)+1)</f>
        <v/>
      </c>
      <c r="AI433" s="53" t="str">
        <f>IF(G432="","",IF(COUNTIF($AI$11:AI432,G432)=0,G432,""))</f>
        <v/>
      </c>
      <c r="AJ433" s="53" t="str">
        <f t="shared" si="14"/>
        <v/>
      </c>
      <c r="AK433" s="135"/>
    </row>
    <row r="434" spans="1:37" x14ac:dyDescent="0.25">
      <c r="A434" s="136"/>
      <c r="B434" s="136"/>
      <c r="C434" s="136"/>
      <c r="D434" s="136"/>
      <c r="E434" s="137"/>
      <c r="F434" s="137"/>
      <c r="G434" s="136"/>
      <c r="H434" s="137"/>
      <c r="I434" s="140" t="str">
        <f t="shared" si="15"/>
        <v/>
      </c>
      <c r="J434" s="140"/>
      <c r="K434" s="140"/>
      <c r="L434" s="74" t="str">
        <f>IF(AND(C434="Abierto",D434="Urgente"),A434,"")</f>
        <v/>
      </c>
      <c r="M434" s="74" t="str">
        <f ca="1">IF(AND(C434="Abierto",D434="Urgente"),TODAY()-E434,"")</f>
        <v/>
      </c>
      <c r="N434" s="74" t="str">
        <f>IF(AND(C434="Abierto",D434="Urgente"),RANK(M434,$M$13:$M$861,0)+COUNTIF($M$13:M434,M434)-1,"")</f>
        <v/>
      </c>
      <c r="O434" s="74" t="str">
        <f>IF(AND(C434="Abierto",D434="Alta"),A434,"")</f>
        <v/>
      </c>
      <c r="P434" s="74" t="str">
        <f ca="1">IF(AND(C434="Abierto",D434="Alta"),TODAY()-E434,"")</f>
        <v/>
      </c>
      <c r="Q434" s="74" t="str">
        <f>IF(AND(C434="Abierto",D434="Alta"),RANK(P434,$P$13:$P$861,0)+COUNTIF($P$13:P434,P434)-1+MAX(N:N),"")</f>
        <v/>
      </c>
      <c r="R434" s="74" t="str">
        <f>IF(AND(C434="Abierto",D434="Media"),A434,"")</f>
        <v/>
      </c>
      <c r="S434" s="74" t="str">
        <f ca="1">IF(AND(C434="Abierto",D434="Media"),TODAY()-E434,"")</f>
        <v/>
      </c>
      <c r="T434" s="74" t="str">
        <f>IF(AND(C434="Abierto",D434="Media"),RANK(S434,$S$13:$S$861,0)+COUNTIF($S$13:S434,S434)-1+MAX(N:N,Q:Q),"")</f>
        <v/>
      </c>
      <c r="U434" s="74" t="str">
        <f>IF(AND(C434="Abierto",D434="Baja"),A434,"")</f>
        <v/>
      </c>
      <c r="V434" s="74" t="str">
        <f ca="1">IF(AND(C434="Abierto",D434="Baja"),TODAY()-E434,"")</f>
        <v/>
      </c>
      <c r="W434" s="74" t="str">
        <f>IF(AND(C434="Abierto",D434="Baja"),RANK(V434,$V$13:$V$861,0)+COUNTIF($V$13:V434,V434)-1+MAX(N:N,Q:Q,T:T),"")</f>
        <v/>
      </c>
      <c r="X434" s="139" t="str">
        <f>IF(OR(C434="Resuelto",C434=""),"",SUM(N434,Q434,T434,W434))</f>
        <v/>
      </c>
      <c r="Y434" s="139" t="str">
        <f>IF(OR(C434="Resuelto",C434=""),"",SUM(M434,P434,S434,V434))</f>
        <v/>
      </c>
      <c r="Z434" s="139" t="str">
        <f>IF(OR(C434="Resuelto",C434=""),"",SUM(L434,O434,R434,U434))</f>
        <v/>
      </c>
      <c r="AA434" s="28">
        <v>569</v>
      </c>
      <c r="AB434" s="28" t="str">
        <f t="shared" si="12"/>
        <v/>
      </c>
      <c r="AC434" s="75" t="str">
        <f t="shared" si="13"/>
        <v/>
      </c>
      <c r="AH434" s="78" t="str">
        <f>IF(AI434="","",MAX($AH$5:AH433)+1)</f>
        <v/>
      </c>
      <c r="AI434" s="53" t="str">
        <f>IF(G433="","",IF(COUNTIF($AI$11:AI433,G433)=0,G433,""))</f>
        <v/>
      </c>
      <c r="AJ434" s="53" t="str">
        <f t="shared" si="14"/>
        <v/>
      </c>
      <c r="AK434" s="135"/>
    </row>
    <row r="435" spans="1:37" x14ac:dyDescent="0.25">
      <c r="A435" s="136"/>
      <c r="B435" s="136"/>
      <c r="C435" s="136"/>
      <c r="D435" s="136"/>
      <c r="E435" s="137"/>
      <c r="F435" s="137"/>
      <c r="G435" s="136"/>
      <c r="H435" s="137"/>
      <c r="I435" s="140" t="str">
        <f t="shared" si="15"/>
        <v/>
      </c>
      <c r="J435" s="140"/>
      <c r="K435" s="140"/>
      <c r="L435" s="74" t="str">
        <f>IF(AND(C435="Abierto",D435="Urgente"),A435,"")</f>
        <v/>
      </c>
      <c r="M435" s="74" t="str">
        <f ca="1">IF(AND(C435="Abierto",D435="Urgente"),TODAY()-E435,"")</f>
        <v/>
      </c>
      <c r="N435" s="74" t="str">
        <f>IF(AND(C435="Abierto",D435="Urgente"),RANK(M435,$M$13:$M$861,0)+COUNTIF($M$13:M435,M435)-1,"")</f>
        <v/>
      </c>
      <c r="O435" s="74" t="str">
        <f>IF(AND(C435="Abierto",D435="Alta"),A435,"")</f>
        <v/>
      </c>
      <c r="P435" s="74" t="str">
        <f ca="1">IF(AND(C435="Abierto",D435="Alta"),TODAY()-E435,"")</f>
        <v/>
      </c>
      <c r="Q435" s="74" t="str">
        <f>IF(AND(C435="Abierto",D435="Alta"),RANK(P435,$P$13:$P$861,0)+COUNTIF($P$13:P435,P435)-1+MAX(N:N),"")</f>
        <v/>
      </c>
      <c r="R435" s="74" t="str">
        <f>IF(AND(C435="Abierto",D435="Media"),A435,"")</f>
        <v/>
      </c>
      <c r="S435" s="74" t="str">
        <f ca="1">IF(AND(C435="Abierto",D435="Media"),TODAY()-E435,"")</f>
        <v/>
      </c>
      <c r="T435" s="74" t="str">
        <f>IF(AND(C435="Abierto",D435="Media"),RANK(S435,$S$13:$S$861,0)+COUNTIF($S$13:S435,S435)-1+MAX(N:N,Q:Q),"")</f>
        <v/>
      </c>
      <c r="U435" s="74" t="str">
        <f>IF(AND(C435="Abierto",D435="Baja"),A435,"")</f>
        <v/>
      </c>
      <c r="V435" s="74" t="str">
        <f ca="1">IF(AND(C435="Abierto",D435="Baja"),TODAY()-E435,"")</f>
        <v/>
      </c>
      <c r="W435" s="74" t="str">
        <f>IF(AND(C435="Abierto",D435="Baja"),RANK(V435,$V$13:$V$861,0)+COUNTIF($V$13:V435,V435)-1+MAX(N:N,Q:Q,T:T),"")</f>
        <v/>
      </c>
      <c r="X435" s="139" t="str">
        <f>IF(OR(C435="Resuelto",C435=""),"",SUM(N435,Q435,T435,W435))</f>
        <v/>
      </c>
      <c r="Y435" s="139" t="str">
        <f>IF(OR(C435="Resuelto",C435=""),"",SUM(M435,P435,S435,V435))</f>
        <v/>
      </c>
      <c r="Z435" s="139" t="str">
        <f>IF(OR(C435="Resuelto",C435=""),"",SUM(L435,O435,R435,U435))</f>
        <v/>
      </c>
      <c r="AA435" s="28">
        <v>570</v>
      </c>
      <c r="AB435" s="28" t="str">
        <f t="shared" si="12"/>
        <v/>
      </c>
      <c r="AC435" s="75" t="str">
        <f t="shared" si="13"/>
        <v/>
      </c>
      <c r="AH435" s="78" t="str">
        <f>IF(AI435="","",MAX($AH$5:AH434)+1)</f>
        <v/>
      </c>
      <c r="AI435" s="53" t="str">
        <f>IF(G434="","",IF(COUNTIF($AI$11:AI434,G434)=0,G434,""))</f>
        <v/>
      </c>
      <c r="AJ435" s="53" t="str">
        <f t="shared" si="14"/>
        <v/>
      </c>
      <c r="AK435" s="135"/>
    </row>
    <row r="436" spans="1:37" x14ac:dyDescent="0.25">
      <c r="A436" s="136"/>
      <c r="B436" s="136"/>
      <c r="C436" s="136"/>
      <c r="D436" s="136"/>
      <c r="E436" s="137"/>
      <c r="F436" s="137"/>
      <c r="G436" s="136"/>
      <c r="H436" s="137"/>
      <c r="I436" s="140" t="str">
        <f t="shared" si="15"/>
        <v/>
      </c>
      <c r="J436" s="140"/>
      <c r="K436" s="140"/>
      <c r="L436" s="74" t="str">
        <f>IF(AND(C436="Abierto",D436="Urgente"),A436,"")</f>
        <v/>
      </c>
      <c r="M436" s="74" t="str">
        <f ca="1">IF(AND(C436="Abierto",D436="Urgente"),TODAY()-E436,"")</f>
        <v/>
      </c>
      <c r="N436" s="74" t="str">
        <f>IF(AND(C436="Abierto",D436="Urgente"),RANK(M436,$M$13:$M$861,0)+COUNTIF($M$13:M436,M436)-1,"")</f>
        <v/>
      </c>
      <c r="O436" s="74" t="str">
        <f>IF(AND(C436="Abierto",D436="Alta"),A436,"")</f>
        <v/>
      </c>
      <c r="P436" s="74" t="str">
        <f ca="1">IF(AND(C436="Abierto",D436="Alta"),TODAY()-E436,"")</f>
        <v/>
      </c>
      <c r="Q436" s="74" t="str">
        <f>IF(AND(C436="Abierto",D436="Alta"),RANK(P436,$P$13:$P$861,0)+COUNTIF($P$13:P436,P436)-1+MAX(N:N),"")</f>
        <v/>
      </c>
      <c r="R436" s="74" t="str">
        <f>IF(AND(C436="Abierto",D436="Media"),A436,"")</f>
        <v/>
      </c>
      <c r="S436" s="74" t="str">
        <f ca="1">IF(AND(C436="Abierto",D436="Media"),TODAY()-E436,"")</f>
        <v/>
      </c>
      <c r="T436" s="74" t="str">
        <f>IF(AND(C436="Abierto",D436="Media"),RANK(S436,$S$13:$S$861,0)+COUNTIF($S$13:S436,S436)-1+MAX(N:N,Q:Q),"")</f>
        <v/>
      </c>
      <c r="U436" s="74" t="str">
        <f>IF(AND(C436="Abierto",D436="Baja"),A436,"")</f>
        <v/>
      </c>
      <c r="V436" s="74" t="str">
        <f ca="1">IF(AND(C436="Abierto",D436="Baja"),TODAY()-E436,"")</f>
        <v/>
      </c>
      <c r="W436" s="74" t="str">
        <f>IF(AND(C436="Abierto",D436="Baja"),RANK(V436,$V$13:$V$861,0)+COUNTIF($V$13:V436,V436)-1+MAX(N:N,Q:Q,T:T),"")</f>
        <v/>
      </c>
      <c r="X436" s="139" t="str">
        <f>IF(OR(C436="Resuelto",C436=""),"",SUM(N436,Q436,T436,W436))</f>
        <v/>
      </c>
      <c r="Y436" s="139" t="str">
        <f>IF(OR(C436="Resuelto",C436=""),"",SUM(M436,P436,S436,V436))</f>
        <v/>
      </c>
      <c r="Z436" s="139" t="str">
        <f>IF(OR(C436="Resuelto",C436=""),"",SUM(L436,O436,R436,U436))</f>
        <v/>
      </c>
      <c r="AA436" s="28">
        <v>571</v>
      </c>
      <c r="AB436" s="28" t="str">
        <f t="shared" si="12"/>
        <v/>
      </c>
      <c r="AC436" s="75" t="str">
        <f t="shared" si="13"/>
        <v/>
      </c>
      <c r="AH436" s="78" t="str">
        <f>IF(AI436="","",MAX($AH$5:AH435)+1)</f>
        <v/>
      </c>
      <c r="AI436" s="53" t="str">
        <f>IF(G435="","",IF(COUNTIF($AI$11:AI435,G435)=0,G435,""))</f>
        <v/>
      </c>
      <c r="AJ436" s="53" t="str">
        <f t="shared" si="14"/>
        <v/>
      </c>
      <c r="AK436" s="135"/>
    </row>
    <row r="437" spans="1:37" x14ac:dyDescent="0.25">
      <c r="A437" s="136"/>
      <c r="B437" s="136"/>
      <c r="C437" s="136"/>
      <c r="D437" s="136"/>
      <c r="E437" s="137"/>
      <c r="F437" s="137"/>
      <c r="G437" s="136"/>
      <c r="H437" s="137"/>
      <c r="I437" s="140" t="str">
        <f t="shared" si="15"/>
        <v/>
      </c>
      <c r="J437" s="140"/>
      <c r="K437" s="140"/>
      <c r="L437" s="74" t="str">
        <f>IF(AND(C437="Abierto",D437="Urgente"),A437,"")</f>
        <v/>
      </c>
      <c r="M437" s="74" t="str">
        <f ca="1">IF(AND(C437="Abierto",D437="Urgente"),TODAY()-E437,"")</f>
        <v/>
      </c>
      <c r="N437" s="74" t="str">
        <f>IF(AND(C437="Abierto",D437="Urgente"),RANK(M437,$M$13:$M$861,0)+COUNTIF($M$13:M437,M437)-1,"")</f>
        <v/>
      </c>
      <c r="O437" s="74" t="str">
        <f>IF(AND(C437="Abierto",D437="Alta"),A437,"")</f>
        <v/>
      </c>
      <c r="P437" s="74" t="str">
        <f ca="1">IF(AND(C437="Abierto",D437="Alta"),TODAY()-E437,"")</f>
        <v/>
      </c>
      <c r="Q437" s="74" t="str">
        <f>IF(AND(C437="Abierto",D437="Alta"),RANK(P437,$P$13:$P$861,0)+COUNTIF($P$13:P437,P437)-1+MAX(N:N),"")</f>
        <v/>
      </c>
      <c r="R437" s="74" t="str">
        <f>IF(AND(C437="Abierto",D437="Media"),A437,"")</f>
        <v/>
      </c>
      <c r="S437" s="74" t="str">
        <f ca="1">IF(AND(C437="Abierto",D437="Media"),TODAY()-E437,"")</f>
        <v/>
      </c>
      <c r="T437" s="74" t="str">
        <f>IF(AND(C437="Abierto",D437="Media"),RANK(S437,$S$13:$S$861,0)+COUNTIF($S$13:S437,S437)-1+MAX(N:N,Q:Q),"")</f>
        <v/>
      </c>
      <c r="U437" s="74" t="str">
        <f>IF(AND(C437="Abierto",D437="Baja"),A437,"")</f>
        <v/>
      </c>
      <c r="V437" s="74" t="str">
        <f ca="1">IF(AND(C437="Abierto",D437="Baja"),TODAY()-E437,"")</f>
        <v/>
      </c>
      <c r="W437" s="74" t="str">
        <f>IF(AND(C437="Abierto",D437="Baja"),RANK(V437,$V$13:$V$861,0)+COUNTIF($V$13:V437,V437)-1+MAX(N:N,Q:Q,T:T),"")</f>
        <v/>
      </c>
      <c r="X437" s="139" t="str">
        <f>IF(OR(C437="Resuelto",C437=""),"",SUM(N437,Q437,T437,W437))</f>
        <v/>
      </c>
      <c r="Y437" s="139" t="str">
        <f>IF(OR(C437="Resuelto",C437=""),"",SUM(M437,P437,S437,V437))</f>
        <v/>
      </c>
      <c r="Z437" s="139" t="str">
        <f>IF(OR(C437="Resuelto",C437=""),"",SUM(L437,O437,R437,U437))</f>
        <v/>
      </c>
      <c r="AA437" s="28">
        <v>572</v>
      </c>
      <c r="AB437" s="28" t="str">
        <f t="shared" si="12"/>
        <v/>
      </c>
      <c r="AC437" s="75" t="str">
        <f t="shared" si="13"/>
        <v/>
      </c>
      <c r="AH437" s="78" t="str">
        <f>IF(AI437="","",MAX($AH$5:AH436)+1)</f>
        <v/>
      </c>
      <c r="AI437" s="53" t="str">
        <f>IF(G436="","",IF(COUNTIF($AI$11:AI436,G436)=0,G436,""))</f>
        <v/>
      </c>
      <c r="AJ437" s="53" t="str">
        <f t="shared" si="14"/>
        <v/>
      </c>
      <c r="AK437" s="135"/>
    </row>
    <row r="438" spans="1:37" x14ac:dyDescent="0.25">
      <c r="A438" s="136"/>
      <c r="B438" s="136"/>
      <c r="C438" s="136"/>
      <c r="D438" s="136"/>
      <c r="E438" s="137"/>
      <c r="F438" s="137"/>
      <c r="G438" s="136"/>
      <c r="H438" s="137"/>
      <c r="I438" s="140" t="str">
        <f t="shared" si="15"/>
        <v/>
      </c>
      <c r="J438" s="140"/>
      <c r="K438" s="140"/>
      <c r="L438" s="74" t="str">
        <f>IF(AND(C438="Abierto",D438="Urgente"),A438,"")</f>
        <v/>
      </c>
      <c r="M438" s="74" t="str">
        <f ca="1">IF(AND(C438="Abierto",D438="Urgente"),TODAY()-E438,"")</f>
        <v/>
      </c>
      <c r="N438" s="74" t="str">
        <f>IF(AND(C438="Abierto",D438="Urgente"),RANK(M438,$M$13:$M$861,0)+COUNTIF($M$13:M438,M438)-1,"")</f>
        <v/>
      </c>
      <c r="O438" s="74" t="str">
        <f>IF(AND(C438="Abierto",D438="Alta"),A438,"")</f>
        <v/>
      </c>
      <c r="P438" s="74" t="str">
        <f ca="1">IF(AND(C438="Abierto",D438="Alta"),TODAY()-E438,"")</f>
        <v/>
      </c>
      <c r="Q438" s="74" t="str">
        <f>IF(AND(C438="Abierto",D438="Alta"),RANK(P438,$P$13:$P$861,0)+COUNTIF($P$13:P438,P438)-1+MAX(N:N),"")</f>
        <v/>
      </c>
      <c r="R438" s="74" t="str">
        <f>IF(AND(C438="Abierto",D438="Media"),A438,"")</f>
        <v/>
      </c>
      <c r="S438" s="74" t="str">
        <f ca="1">IF(AND(C438="Abierto",D438="Media"),TODAY()-E438,"")</f>
        <v/>
      </c>
      <c r="T438" s="74" t="str">
        <f>IF(AND(C438="Abierto",D438="Media"),RANK(S438,$S$13:$S$861,0)+COUNTIF($S$13:S438,S438)-1+MAX(N:N,Q:Q),"")</f>
        <v/>
      </c>
      <c r="U438" s="74" t="str">
        <f>IF(AND(C438="Abierto",D438="Baja"),A438,"")</f>
        <v/>
      </c>
      <c r="V438" s="74" t="str">
        <f ca="1">IF(AND(C438="Abierto",D438="Baja"),TODAY()-E438,"")</f>
        <v/>
      </c>
      <c r="W438" s="74" t="str">
        <f>IF(AND(C438="Abierto",D438="Baja"),RANK(V438,$V$13:$V$861,0)+COUNTIF($V$13:V438,V438)-1+MAX(N:N,Q:Q,T:T),"")</f>
        <v/>
      </c>
      <c r="X438" s="139" t="str">
        <f>IF(OR(C438="Resuelto",C438=""),"",SUM(N438,Q438,T438,W438))</f>
        <v/>
      </c>
      <c r="Y438" s="139" t="str">
        <f>IF(OR(C438="Resuelto",C438=""),"",SUM(M438,P438,S438,V438))</f>
        <v/>
      </c>
      <c r="Z438" s="139" t="str">
        <f>IF(OR(C438="Resuelto",C438=""),"",SUM(L438,O438,R438,U438))</f>
        <v/>
      </c>
      <c r="AA438" s="28">
        <v>573</v>
      </c>
      <c r="AB438" s="28" t="str">
        <f t="shared" si="12"/>
        <v/>
      </c>
      <c r="AC438" s="75" t="str">
        <f t="shared" si="13"/>
        <v/>
      </c>
      <c r="AH438" s="78" t="str">
        <f>IF(AI438="","",MAX($AH$5:AH437)+1)</f>
        <v/>
      </c>
      <c r="AI438" s="53" t="str">
        <f>IF(G437="","",IF(COUNTIF($AI$11:AI437,G437)=0,G437,""))</f>
        <v/>
      </c>
      <c r="AJ438" s="53" t="str">
        <f t="shared" si="14"/>
        <v/>
      </c>
      <c r="AK438" s="135"/>
    </row>
    <row r="439" spans="1:37" x14ac:dyDescent="0.25">
      <c r="A439" s="136"/>
      <c r="B439" s="136"/>
      <c r="C439" s="136"/>
      <c r="D439" s="136"/>
      <c r="E439" s="137"/>
      <c r="F439" s="137"/>
      <c r="G439" s="136"/>
      <c r="H439" s="137"/>
      <c r="I439" s="140" t="str">
        <f t="shared" si="15"/>
        <v/>
      </c>
      <c r="J439" s="140"/>
      <c r="K439" s="140"/>
      <c r="L439" s="74" t="str">
        <f>IF(AND(C439="Abierto",D439="Urgente"),A439,"")</f>
        <v/>
      </c>
      <c r="M439" s="74" t="str">
        <f ca="1">IF(AND(C439="Abierto",D439="Urgente"),TODAY()-E439,"")</f>
        <v/>
      </c>
      <c r="N439" s="74" t="str">
        <f>IF(AND(C439="Abierto",D439="Urgente"),RANK(M439,$M$13:$M$861,0)+COUNTIF($M$13:M439,M439)-1,"")</f>
        <v/>
      </c>
      <c r="O439" s="74" t="str">
        <f>IF(AND(C439="Abierto",D439="Alta"),A439,"")</f>
        <v/>
      </c>
      <c r="P439" s="74" t="str">
        <f ca="1">IF(AND(C439="Abierto",D439="Alta"),TODAY()-E439,"")</f>
        <v/>
      </c>
      <c r="Q439" s="74" t="str">
        <f>IF(AND(C439="Abierto",D439="Alta"),RANK(P439,$P$13:$P$861,0)+COUNTIF($P$13:P439,P439)-1+MAX(N:N),"")</f>
        <v/>
      </c>
      <c r="R439" s="74" t="str">
        <f>IF(AND(C439="Abierto",D439="Media"),A439,"")</f>
        <v/>
      </c>
      <c r="S439" s="74" t="str">
        <f ca="1">IF(AND(C439="Abierto",D439="Media"),TODAY()-E439,"")</f>
        <v/>
      </c>
      <c r="T439" s="74" t="str">
        <f>IF(AND(C439="Abierto",D439="Media"),RANK(S439,$S$13:$S$861,0)+COUNTIF($S$13:S439,S439)-1+MAX(N:N,Q:Q),"")</f>
        <v/>
      </c>
      <c r="U439" s="74" t="str">
        <f>IF(AND(C439="Abierto",D439="Baja"),A439,"")</f>
        <v/>
      </c>
      <c r="V439" s="74" t="str">
        <f ca="1">IF(AND(C439="Abierto",D439="Baja"),TODAY()-E439,"")</f>
        <v/>
      </c>
      <c r="W439" s="74" t="str">
        <f>IF(AND(C439="Abierto",D439="Baja"),RANK(V439,$V$13:$V$861,0)+COUNTIF($V$13:V439,V439)-1+MAX(N:N,Q:Q,T:T),"")</f>
        <v/>
      </c>
      <c r="X439" s="139" t="str">
        <f>IF(OR(C439="Resuelto",C439=""),"",SUM(N439,Q439,T439,W439))</f>
        <v/>
      </c>
      <c r="Y439" s="139" t="str">
        <f>IF(OR(C439="Resuelto",C439=""),"",SUM(M439,P439,S439,V439))</f>
        <v/>
      </c>
      <c r="Z439" s="139" t="str">
        <f>IF(OR(C439="Resuelto",C439=""),"",SUM(L439,O439,R439,U439))</f>
        <v/>
      </c>
      <c r="AA439" s="28">
        <v>574</v>
      </c>
      <c r="AB439" s="28" t="str">
        <f t="shared" si="12"/>
        <v/>
      </c>
      <c r="AC439" s="75" t="str">
        <f t="shared" si="13"/>
        <v/>
      </c>
      <c r="AH439" s="78" t="str">
        <f>IF(AI439="","",MAX($AH$5:AH438)+1)</f>
        <v/>
      </c>
      <c r="AI439" s="53" t="str">
        <f>IF(G438="","",IF(COUNTIF($AI$11:AI438,G438)=0,G438,""))</f>
        <v/>
      </c>
      <c r="AJ439" s="53" t="str">
        <f t="shared" si="14"/>
        <v/>
      </c>
      <c r="AK439" s="135"/>
    </row>
    <row r="440" spans="1:37" x14ac:dyDescent="0.25">
      <c r="A440" s="136"/>
      <c r="B440" s="136"/>
      <c r="C440" s="136"/>
      <c r="D440" s="136"/>
      <c r="E440" s="137"/>
      <c r="F440" s="137"/>
      <c r="G440" s="136"/>
      <c r="H440" s="137"/>
      <c r="I440" s="140" t="str">
        <f t="shared" si="15"/>
        <v/>
      </c>
      <c r="J440" s="140"/>
      <c r="K440" s="140"/>
      <c r="L440" s="74" t="str">
        <f>IF(AND(C440="Abierto",D440="Urgente"),A440,"")</f>
        <v/>
      </c>
      <c r="M440" s="74" t="str">
        <f ca="1">IF(AND(C440="Abierto",D440="Urgente"),TODAY()-E440,"")</f>
        <v/>
      </c>
      <c r="N440" s="74" t="str">
        <f>IF(AND(C440="Abierto",D440="Urgente"),RANK(M440,$M$13:$M$861,0)+COUNTIF($M$13:M440,M440)-1,"")</f>
        <v/>
      </c>
      <c r="O440" s="74" t="str">
        <f>IF(AND(C440="Abierto",D440="Alta"),A440,"")</f>
        <v/>
      </c>
      <c r="P440" s="74" t="str">
        <f ca="1">IF(AND(C440="Abierto",D440="Alta"),TODAY()-E440,"")</f>
        <v/>
      </c>
      <c r="Q440" s="74" t="str">
        <f>IF(AND(C440="Abierto",D440="Alta"),RANK(P440,$P$13:$P$861,0)+COUNTIF($P$13:P440,P440)-1+MAX(N:N),"")</f>
        <v/>
      </c>
      <c r="R440" s="74" t="str">
        <f>IF(AND(C440="Abierto",D440="Media"),A440,"")</f>
        <v/>
      </c>
      <c r="S440" s="74" t="str">
        <f ca="1">IF(AND(C440="Abierto",D440="Media"),TODAY()-E440,"")</f>
        <v/>
      </c>
      <c r="T440" s="74" t="str">
        <f>IF(AND(C440="Abierto",D440="Media"),RANK(S440,$S$13:$S$861,0)+COUNTIF($S$13:S440,S440)-1+MAX(N:N,Q:Q),"")</f>
        <v/>
      </c>
      <c r="U440" s="74" t="str">
        <f>IF(AND(C440="Abierto",D440="Baja"),A440,"")</f>
        <v/>
      </c>
      <c r="V440" s="74" t="str">
        <f ca="1">IF(AND(C440="Abierto",D440="Baja"),TODAY()-E440,"")</f>
        <v/>
      </c>
      <c r="W440" s="74" t="str">
        <f>IF(AND(C440="Abierto",D440="Baja"),RANK(V440,$V$13:$V$861,0)+COUNTIF($V$13:V440,V440)-1+MAX(N:N,Q:Q,T:T),"")</f>
        <v/>
      </c>
      <c r="X440" s="139" t="str">
        <f>IF(OR(C440="Resuelto",C440=""),"",SUM(N440,Q440,T440,W440))</f>
        <v/>
      </c>
      <c r="Y440" s="139" t="str">
        <f>IF(OR(C440="Resuelto",C440=""),"",SUM(M440,P440,S440,V440))</f>
        <v/>
      </c>
      <c r="Z440" s="139" t="str">
        <f>IF(OR(C440="Resuelto",C440=""),"",SUM(L440,O440,R440,U440))</f>
        <v/>
      </c>
      <c r="AA440" s="28">
        <v>575</v>
      </c>
      <c r="AB440" s="28" t="str">
        <f t="shared" si="12"/>
        <v/>
      </c>
      <c r="AC440" s="75" t="str">
        <f t="shared" si="13"/>
        <v/>
      </c>
      <c r="AH440" s="78" t="str">
        <f>IF(AI440="","",MAX($AH$5:AH439)+1)</f>
        <v/>
      </c>
      <c r="AI440" s="53" t="str">
        <f>IF(G439="","",IF(COUNTIF($AI$11:AI439,G439)=0,G439,""))</f>
        <v/>
      </c>
      <c r="AJ440" s="53" t="str">
        <f t="shared" si="14"/>
        <v/>
      </c>
      <c r="AK440" s="135"/>
    </row>
    <row r="441" spans="1:37" x14ac:dyDescent="0.25">
      <c r="A441" s="136"/>
      <c r="B441" s="136"/>
      <c r="C441" s="136"/>
      <c r="D441" s="136"/>
      <c r="E441" s="137"/>
      <c r="F441" s="137"/>
      <c r="G441" s="136"/>
      <c r="H441" s="137"/>
      <c r="I441" s="140" t="str">
        <f t="shared" si="15"/>
        <v/>
      </c>
      <c r="J441" s="140"/>
      <c r="K441" s="140"/>
      <c r="L441" s="74" t="str">
        <f>IF(AND(C441="Abierto",D441="Urgente"),A441,"")</f>
        <v/>
      </c>
      <c r="M441" s="74" t="str">
        <f ca="1">IF(AND(C441="Abierto",D441="Urgente"),TODAY()-E441,"")</f>
        <v/>
      </c>
      <c r="N441" s="74" t="str">
        <f>IF(AND(C441="Abierto",D441="Urgente"),RANK(M441,$M$13:$M$861,0)+COUNTIF($M$13:M441,M441)-1,"")</f>
        <v/>
      </c>
      <c r="O441" s="74" t="str">
        <f>IF(AND(C441="Abierto",D441="Alta"),A441,"")</f>
        <v/>
      </c>
      <c r="P441" s="74" t="str">
        <f ca="1">IF(AND(C441="Abierto",D441="Alta"),TODAY()-E441,"")</f>
        <v/>
      </c>
      <c r="Q441" s="74" t="str">
        <f>IF(AND(C441="Abierto",D441="Alta"),RANK(P441,$P$13:$P$861,0)+COUNTIF($P$13:P441,P441)-1+MAX(N:N),"")</f>
        <v/>
      </c>
      <c r="R441" s="74" t="str">
        <f>IF(AND(C441="Abierto",D441="Media"),A441,"")</f>
        <v/>
      </c>
      <c r="S441" s="74" t="str">
        <f ca="1">IF(AND(C441="Abierto",D441="Media"),TODAY()-E441,"")</f>
        <v/>
      </c>
      <c r="T441" s="74" t="str">
        <f>IF(AND(C441="Abierto",D441="Media"),RANK(S441,$S$13:$S$861,0)+COUNTIF($S$13:S441,S441)-1+MAX(N:N,Q:Q),"")</f>
        <v/>
      </c>
      <c r="U441" s="74" t="str">
        <f>IF(AND(C441="Abierto",D441="Baja"),A441,"")</f>
        <v/>
      </c>
      <c r="V441" s="74" t="str">
        <f ca="1">IF(AND(C441="Abierto",D441="Baja"),TODAY()-E441,"")</f>
        <v/>
      </c>
      <c r="W441" s="74" t="str">
        <f>IF(AND(C441="Abierto",D441="Baja"),RANK(V441,$V$13:$V$861,0)+COUNTIF($V$13:V441,V441)-1+MAX(N:N,Q:Q,T:T),"")</f>
        <v/>
      </c>
      <c r="X441" s="139" t="str">
        <f>IF(OR(C441="Resuelto",C441=""),"",SUM(N441,Q441,T441,W441))</f>
        <v/>
      </c>
      <c r="Y441" s="139" t="str">
        <f>IF(OR(C441="Resuelto",C441=""),"",SUM(M441,P441,S441,V441))</f>
        <v/>
      </c>
      <c r="Z441" s="139" t="str">
        <f>IF(OR(C441="Resuelto",C441=""),"",SUM(L441,O441,R441,U441))</f>
        <v/>
      </c>
      <c r="AA441" s="28">
        <v>576</v>
      </c>
      <c r="AB441" s="28" t="str">
        <f t="shared" si="12"/>
        <v/>
      </c>
      <c r="AC441" s="75" t="str">
        <f t="shared" si="13"/>
        <v/>
      </c>
      <c r="AH441" s="78" t="str">
        <f>IF(AI441="","",MAX($AH$5:AH440)+1)</f>
        <v/>
      </c>
      <c r="AI441" s="53" t="str">
        <f>IF(G440="","",IF(COUNTIF($AI$11:AI440,G440)=0,G440,""))</f>
        <v/>
      </c>
      <c r="AJ441" s="53" t="str">
        <f t="shared" si="14"/>
        <v/>
      </c>
      <c r="AK441" s="135"/>
    </row>
    <row r="442" spans="1:37" x14ac:dyDescent="0.25">
      <c r="A442" s="136"/>
      <c r="B442" s="136"/>
      <c r="C442" s="136"/>
      <c r="D442" s="136"/>
      <c r="E442" s="137"/>
      <c r="F442" s="137"/>
      <c r="G442" s="136"/>
      <c r="H442" s="137"/>
      <c r="I442" s="140" t="str">
        <f t="shared" si="15"/>
        <v/>
      </c>
      <c r="J442" s="140"/>
      <c r="K442" s="140"/>
      <c r="L442" s="74" t="str">
        <f>IF(AND(C442="Abierto",D442="Urgente"),A442,"")</f>
        <v/>
      </c>
      <c r="M442" s="74" t="str">
        <f ca="1">IF(AND(C442="Abierto",D442="Urgente"),TODAY()-E442,"")</f>
        <v/>
      </c>
      <c r="N442" s="74" t="str">
        <f>IF(AND(C442="Abierto",D442="Urgente"),RANK(M442,$M$13:$M$861,0)+COUNTIF($M$13:M442,M442)-1,"")</f>
        <v/>
      </c>
      <c r="O442" s="74" t="str">
        <f>IF(AND(C442="Abierto",D442="Alta"),A442,"")</f>
        <v/>
      </c>
      <c r="P442" s="74" t="str">
        <f ca="1">IF(AND(C442="Abierto",D442="Alta"),TODAY()-E442,"")</f>
        <v/>
      </c>
      <c r="Q442" s="74" t="str">
        <f>IF(AND(C442="Abierto",D442="Alta"),RANK(P442,$P$13:$P$861,0)+COUNTIF($P$13:P442,P442)-1+MAX(N:N),"")</f>
        <v/>
      </c>
      <c r="R442" s="74" t="str">
        <f>IF(AND(C442="Abierto",D442="Media"),A442,"")</f>
        <v/>
      </c>
      <c r="S442" s="74" t="str">
        <f ca="1">IF(AND(C442="Abierto",D442="Media"),TODAY()-E442,"")</f>
        <v/>
      </c>
      <c r="T442" s="74" t="str">
        <f>IF(AND(C442="Abierto",D442="Media"),RANK(S442,$S$13:$S$861,0)+COUNTIF($S$13:S442,S442)-1+MAX(N:N,Q:Q),"")</f>
        <v/>
      </c>
      <c r="U442" s="74" t="str">
        <f>IF(AND(C442="Abierto",D442="Baja"),A442,"")</f>
        <v/>
      </c>
      <c r="V442" s="74" t="str">
        <f ca="1">IF(AND(C442="Abierto",D442="Baja"),TODAY()-E442,"")</f>
        <v/>
      </c>
      <c r="W442" s="74" t="str">
        <f>IF(AND(C442="Abierto",D442="Baja"),RANK(V442,$V$13:$V$861,0)+COUNTIF($V$13:V442,V442)-1+MAX(N:N,Q:Q,T:T),"")</f>
        <v/>
      </c>
      <c r="X442" s="139" t="str">
        <f>IF(OR(C442="Resuelto",C442=""),"",SUM(N442,Q442,T442,W442))</f>
        <v/>
      </c>
      <c r="Y442" s="139" t="str">
        <f>IF(OR(C442="Resuelto",C442=""),"",SUM(M442,P442,S442,V442))</f>
        <v/>
      </c>
      <c r="Z442" s="139" t="str">
        <f>IF(OR(C442="Resuelto",C442=""),"",SUM(L442,O442,R442,U442))</f>
        <v/>
      </c>
      <c r="AA442" s="28">
        <v>577</v>
      </c>
      <c r="AB442" s="28" t="str">
        <f t="shared" si="12"/>
        <v/>
      </c>
      <c r="AC442" s="75" t="str">
        <f t="shared" si="13"/>
        <v/>
      </c>
      <c r="AH442" s="78" t="str">
        <f>IF(AI442="","",MAX($AH$5:AH441)+1)</f>
        <v/>
      </c>
      <c r="AI442" s="53" t="str">
        <f>IF(G441="","",IF(COUNTIF($AI$11:AI441,G441)=0,G441,""))</f>
        <v/>
      </c>
      <c r="AJ442" s="53" t="str">
        <f t="shared" si="14"/>
        <v/>
      </c>
      <c r="AK442" s="135"/>
    </row>
    <row r="443" spans="1:37" x14ac:dyDescent="0.25">
      <c r="A443" s="136"/>
      <c r="B443" s="136"/>
      <c r="C443" s="136"/>
      <c r="D443" s="136"/>
      <c r="E443" s="137"/>
      <c r="F443" s="137"/>
      <c r="G443" s="136"/>
      <c r="H443" s="137"/>
      <c r="I443" s="140" t="str">
        <f t="shared" si="15"/>
        <v/>
      </c>
      <c r="J443" s="140"/>
      <c r="K443" s="140"/>
      <c r="L443" s="74" t="str">
        <f>IF(AND(C443="Abierto",D443="Urgente"),A443,"")</f>
        <v/>
      </c>
      <c r="M443" s="74" t="str">
        <f ca="1">IF(AND(C443="Abierto",D443="Urgente"),TODAY()-E443,"")</f>
        <v/>
      </c>
      <c r="N443" s="74" t="str">
        <f>IF(AND(C443="Abierto",D443="Urgente"),RANK(M443,$M$13:$M$861,0)+COUNTIF($M$13:M443,M443)-1,"")</f>
        <v/>
      </c>
      <c r="O443" s="74" t="str">
        <f>IF(AND(C443="Abierto",D443="Alta"),A443,"")</f>
        <v/>
      </c>
      <c r="P443" s="74" t="str">
        <f ca="1">IF(AND(C443="Abierto",D443="Alta"),TODAY()-E443,"")</f>
        <v/>
      </c>
      <c r="Q443" s="74" t="str">
        <f>IF(AND(C443="Abierto",D443="Alta"),RANK(P443,$P$13:$P$861,0)+COUNTIF($P$13:P443,P443)-1+MAX(N:N),"")</f>
        <v/>
      </c>
      <c r="R443" s="74" t="str">
        <f>IF(AND(C443="Abierto",D443="Media"),A443,"")</f>
        <v/>
      </c>
      <c r="S443" s="74" t="str">
        <f ca="1">IF(AND(C443="Abierto",D443="Media"),TODAY()-E443,"")</f>
        <v/>
      </c>
      <c r="T443" s="74" t="str">
        <f>IF(AND(C443="Abierto",D443="Media"),RANK(S443,$S$13:$S$861,0)+COUNTIF($S$13:S443,S443)-1+MAX(N:N,Q:Q),"")</f>
        <v/>
      </c>
      <c r="U443" s="74" t="str">
        <f>IF(AND(C443="Abierto",D443="Baja"),A443,"")</f>
        <v/>
      </c>
      <c r="V443" s="74" t="str">
        <f ca="1">IF(AND(C443="Abierto",D443="Baja"),TODAY()-E443,"")</f>
        <v/>
      </c>
      <c r="W443" s="74" t="str">
        <f>IF(AND(C443="Abierto",D443="Baja"),RANK(V443,$V$13:$V$861,0)+COUNTIF($V$13:V443,V443)-1+MAX(N:N,Q:Q,T:T),"")</f>
        <v/>
      </c>
      <c r="X443" s="139" t="str">
        <f>IF(OR(C443="Resuelto",C443=""),"",SUM(N443,Q443,T443,W443))</f>
        <v/>
      </c>
      <c r="Y443" s="139" t="str">
        <f>IF(OR(C443="Resuelto",C443=""),"",SUM(M443,P443,S443,V443))</f>
        <v/>
      </c>
      <c r="Z443" s="139" t="str">
        <f>IF(OR(C443="Resuelto",C443=""),"",SUM(L443,O443,R443,U443))</f>
        <v/>
      </c>
      <c r="AA443" s="28">
        <v>578</v>
      </c>
      <c r="AB443" s="28" t="str">
        <f t="shared" si="12"/>
        <v/>
      </c>
      <c r="AC443" s="75" t="str">
        <f t="shared" si="13"/>
        <v/>
      </c>
      <c r="AH443" s="78" t="str">
        <f>IF(AI443="","",MAX($AH$5:AH442)+1)</f>
        <v/>
      </c>
      <c r="AI443" s="53" t="str">
        <f>IF(G442="","",IF(COUNTIF($AI$11:AI442,G442)=0,G442,""))</f>
        <v/>
      </c>
      <c r="AJ443" s="53" t="str">
        <f t="shared" si="14"/>
        <v/>
      </c>
      <c r="AK443" s="135"/>
    </row>
    <row r="444" spans="1:37" x14ac:dyDescent="0.25">
      <c r="A444" s="136"/>
      <c r="B444" s="136"/>
      <c r="C444" s="136"/>
      <c r="D444" s="136"/>
      <c r="E444" s="137"/>
      <c r="F444" s="137"/>
      <c r="G444" s="136"/>
      <c r="H444" s="137"/>
      <c r="I444" s="140" t="str">
        <f t="shared" si="15"/>
        <v/>
      </c>
      <c r="J444" s="140"/>
      <c r="K444" s="140"/>
      <c r="L444" s="74" t="str">
        <f>IF(AND(C444="Abierto",D444="Urgente"),A444,"")</f>
        <v/>
      </c>
      <c r="M444" s="74" t="str">
        <f ca="1">IF(AND(C444="Abierto",D444="Urgente"),TODAY()-E444,"")</f>
        <v/>
      </c>
      <c r="N444" s="74" t="str">
        <f>IF(AND(C444="Abierto",D444="Urgente"),RANK(M444,$M$13:$M$861,0)+COUNTIF($M$13:M444,M444)-1,"")</f>
        <v/>
      </c>
      <c r="O444" s="74" t="str">
        <f>IF(AND(C444="Abierto",D444="Alta"),A444,"")</f>
        <v/>
      </c>
      <c r="P444" s="74" t="str">
        <f ca="1">IF(AND(C444="Abierto",D444="Alta"),TODAY()-E444,"")</f>
        <v/>
      </c>
      <c r="Q444" s="74" t="str">
        <f>IF(AND(C444="Abierto",D444="Alta"),RANK(P444,$P$13:$P$861,0)+COUNTIF($P$13:P444,P444)-1+MAX(N:N),"")</f>
        <v/>
      </c>
      <c r="R444" s="74" t="str">
        <f>IF(AND(C444="Abierto",D444="Media"),A444,"")</f>
        <v/>
      </c>
      <c r="S444" s="74" t="str">
        <f ca="1">IF(AND(C444="Abierto",D444="Media"),TODAY()-E444,"")</f>
        <v/>
      </c>
      <c r="T444" s="74" t="str">
        <f>IF(AND(C444="Abierto",D444="Media"),RANK(S444,$S$13:$S$861,0)+COUNTIF($S$13:S444,S444)-1+MAX(N:N,Q:Q),"")</f>
        <v/>
      </c>
      <c r="U444" s="74" t="str">
        <f>IF(AND(C444="Abierto",D444="Baja"),A444,"")</f>
        <v/>
      </c>
      <c r="V444" s="74" t="str">
        <f ca="1">IF(AND(C444="Abierto",D444="Baja"),TODAY()-E444,"")</f>
        <v/>
      </c>
      <c r="W444" s="74" t="str">
        <f>IF(AND(C444="Abierto",D444="Baja"),RANK(V444,$V$13:$V$861,0)+COUNTIF($V$13:V444,V444)-1+MAX(N:N,Q:Q,T:T),"")</f>
        <v/>
      </c>
      <c r="X444" s="139" t="str">
        <f>IF(OR(C444="Resuelto",C444=""),"",SUM(N444,Q444,T444,W444))</f>
        <v/>
      </c>
      <c r="Y444" s="139" t="str">
        <f>IF(OR(C444="Resuelto",C444=""),"",SUM(M444,P444,S444,V444))</f>
        <v/>
      </c>
      <c r="Z444" s="139" t="str">
        <f>IF(OR(C444="Resuelto",C444=""),"",SUM(L444,O444,R444,U444))</f>
        <v/>
      </c>
      <c r="AA444" s="28">
        <v>579</v>
      </c>
      <c r="AB444" s="28" t="str">
        <f t="shared" si="12"/>
        <v/>
      </c>
      <c r="AC444" s="75" t="str">
        <f t="shared" si="13"/>
        <v/>
      </c>
      <c r="AH444" s="78" t="str">
        <f>IF(AI444="","",MAX($AH$5:AH443)+1)</f>
        <v/>
      </c>
      <c r="AI444" s="53" t="str">
        <f>IF(G443="","",IF(COUNTIF($AI$11:AI443,G443)=0,G443,""))</f>
        <v/>
      </c>
      <c r="AJ444" s="53" t="str">
        <f t="shared" si="14"/>
        <v/>
      </c>
      <c r="AK444" s="135"/>
    </row>
    <row r="445" spans="1:37" x14ac:dyDescent="0.25">
      <c r="A445" s="136"/>
      <c r="B445" s="136"/>
      <c r="C445" s="136"/>
      <c r="D445" s="136"/>
      <c r="E445" s="137"/>
      <c r="F445" s="137"/>
      <c r="G445" s="136"/>
      <c r="H445" s="137"/>
      <c r="I445" s="140" t="str">
        <f t="shared" si="15"/>
        <v/>
      </c>
      <c r="J445" s="140"/>
      <c r="K445" s="140"/>
      <c r="L445" s="74" t="str">
        <f>IF(AND(C445="Abierto",D445="Urgente"),A445,"")</f>
        <v/>
      </c>
      <c r="M445" s="74" t="str">
        <f ca="1">IF(AND(C445="Abierto",D445="Urgente"),TODAY()-E445,"")</f>
        <v/>
      </c>
      <c r="N445" s="74" t="str">
        <f>IF(AND(C445="Abierto",D445="Urgente"),RANK(M445,$M$13:$M$861,0)+COUNTIF($M$13:M445,M445)-1,"")</f>
        <v/>
      </c>
      <c r="O445" s="74" t="str">
        <f>IF(AND(C445="Abierto",D445="Alta"),A445,"")</f>
        <v/>
      </c>
      <c r="P445" s="74" t="str">
        <f ca="1">IF(AND(C445="Abierto",D445="Alta"),TODAY()-E445,"")</f>
        <v/>
      </c>
      <c r="Q445" s="74" t="str">
        <f>IF(AND(C445="Abierto",D445="Alta"),RANK(P445,$P$13:$P$861,0)+COUNTIF($P$13:P445,P445)-1+MAX(N:N),"")</f>
        <v/>
      </c>
      <c r="R445" s="74" t="str">
        <f>IF(AND(C445="Abierto",D445="Media"),A445,"")</f>
        <v/>
      </c>
      <c r="S445" s="74" t="str">
        <f ca="1">IF(AND(C445="Abierto",D445="Media"),TODAY()-E445,"")</f>
        <v/>
      </c>
      <c r="T445" s="74" t="str">
        <f>IF(AND(C445="Abierto",D445="Media"),RANK(S445,$S$13:$S$861,0)+COUNTIF($S$13:S445,S445)-1+MAX(N:N,Q:Q),"")</f>
        <v/>
      </c>
      <c r="U445" s="74" t="str">
        <f>IF(AND(C445="Abierto",D445="Baja"),A445,"")</f>
        <v/>
      </c>
      <c r="V445" s="74" t="str">
        <f ca="1">IF(AND(C445="Abierto",D445="Baja"),TODAY()-E445,"")</f>
        <v/>
      </c>
      <c r="W445" s="74" t="str">
        <f>IF(AND(C445="Abierto",D445="Baja"),RANK(V445,$V$13:$V$861,0)+COUNTIF($V$13:V445,V445)-1+MAX(N:N,Q:Q,T:T),"")</f>
        <v/>
      </c>
      <c r="X445" s="139" t="str">
        <f>IF(OR(C445="Resuelto",C445=""),"",SUM(N445,Q445,T445,W445))</f>
        <v/>
      </c>
      <c r="Y445" s="139" t="str">
        <f>IF(OR(C445="Resuelto",C445=""),"",SUM(M445,P445,S445,V445))</f>
        <v/>
      </c>
      <c r="Z445" s="139" t="str">
        <f>IF(OR(C445="Resuelto",C445=""),"",SUM(L445,O445,R445,U445))</f>
        <v/>
      </c>
      <c r="AA445" s="28">
        <v>580</v>
      </c>
      <c r="AB445" s="28" t="str">
        <f t="shared" si="12"/>
        <v/>
      </c>
      <c r="AC445" s="75" t="str">
        <f t="shared" si="13"/>
        <v/>
      </c>
      <c r="AH445" s="78" t="str">
        <f>IF(AI445="","",MAX($AH$5:AH444)+1)</f>
        <v/>
      </c>
      <c r="AI445" s="53" t="str">
        <f>IF(G444="","",IF(COUNTIF($AI$11:AI444,G444)=0,G444,""))</f>
        <v/>
      </c>
      <c r="AJ445" s="53" t="str">
        <f t="shared" si="14"/>
        <v/>
      </c>
      <c r="AK445" s="135"/>
    </row>
    <row r="446" spans="1:37" x14ac:dyDescent="0.25">
      <c r="A446" s="136"/>
      <c r="B446" s="136"/>
      <c r="C446" s="136"/>
      <c r="D446" s="136"/>
      <c r="E446" s="137"/>
      <c r="F446" s="137"/>
      <c r="G446" s="136"/>
      <c r="H446" s="137"/>
      <c r="I446" s="140" t="str">
        <f t="shared" si="15"/>
        <v/>
      </c>
      <c r="J446" s="140"/>
      <c r="K446" s="140"/>
      <c r="L446" s="74" t="str">
        <f>IF(AND(C446="Abierto",D446="Urgente"),A446,"")</f>
        <v/>
      </c>
      <c r="M446" s="74" t="str">
        <f ca="1">IF(AND(C446="Abierto",D446="Urgente"),TODAY()-E446,"")</f>
        <v/>
      </c>
      <c r="N446" s="74" t="str">
        <f>IF(AND(C446="Abierto",D446="Urgente"),RANK(M446,$M$13:$M$861,0)+COUNTIF($M$13:M446,M446)-1,"")</f>
        <v/>
      </c>
      <c r="O446" s="74" t="str">
        <f>IF(AND(C446="Abierto",D446="Alta"),A446,"")</f>
        <v/>
      </c>
      <c r="P446" s="74" t="str">
        <f ca="1">IF(AND(C446="Abierto",D446="Alta"),TODAY()-E446,"")</f>
        <v/>
      </c>
      <c r="Q446" s="74" t="str">
        <f>IF(AND(C446="Abierto",D446="Alta"),RANK(P446,$P$13:$P$861,0)+COUNTIF($P$13:P446,P446)-1+MAX(N:N),"")</f>
        <v/>
      </c>
      <c r="R446" s="74" t="str">
        <f>IF(AND(C446="Abierto",D446="Media"),A446,"")</f>
        <v/>
      </c>
      <c r="S446" s="74" t="str">
        <f ca="1">IF(AND(C446="Abierto",D446="Media"),TODAY()-E446,"")</f>
        <v/>
      </c>
      <c r="T446" s="74" t="str">
        <f>IF(AND(C446="Abierto",D446="Media"),RANK(S446,$S$13:$S$861,0)+COUNTIF($S$13:S446,S446)-1+MAX(N:N,Q:Q),"")</f>
        <v/>
      </c>
      <c r="U446" s="74" t="str">
        <f>IF(AND(C446="Abierto",D446="Baja"),A446,"")</f>
        <v/>
      </c>
      <c r="V446" s="74" t="str">
        <f ca="1">IF(AND(C446="Abierto",D446="Baja"),TODAY()-E446,"")</f>
        <v/>
      </c>
      <c r="W446" s="74" t="str">
        <f>IF(AND(C446="Abierto",D446="Baja"),RANK(V446,$V$13:$V$861,0)+COUNTIF($V$13:V446,V446)-1+MAX(N:N,Q:Q,T:T),"")</f>
        <v/>
      </c>
      <c r="X446" s="139" t="str">
        <f>IF(OR(C446="Resuelto",C446=""),"",SUM(N446,Q446,T446,W446))</f>
        <v/>
      </c>
      <c r="Y446" s="139" t="str">
        <f>IF(OR(C446="Resuelto",C446=""),"",SUM(M446,P446,S446,V446))</f>
        <v/>
      </c>
      <c r="Z446" s="139" t="str">
        <f>IF(OR(C446="Resuelto",C446=""),"",SUM(L446,O446,R446,U446))</f>
        <v/>
      </c>
      <c r="AA446" s="28">
        <v>581</v>
      </c>
      <c r="AB446" s="28" t="str">
        <f t="shared" si="12"/>
        <v/>
      </c>
      <c r="AC446" s="75" t="str">
        <f t="shared" si="13"/>
        <v/>
      </c>
      <c r="AH446" s="78" t="str">
        <f>IF(AI446="","",MAX($AH$5:AH445)+1)</f>
        <v/>
      </c>
      <c r="AI446" s="53" t="str">
        <f>IF(G445="","",IF(COUNTIF($AI$11:AI445,G445)=0,G445,""))</f>
        <v/>
      </c>
      <c r="AJ446" s="53" t="str">
        <f t="shared" si="14"/>
        <v/>
      </c>
      <c r="AK446" s="135"/>
    </row>
    <row r="447" spans="1:37" x14ac:dyDescent="0.25">
      <c r="A447" s="136"/>
      <c r="B447" s="136"/>
      <c r="C447" s="136"/>
      <c r="D447" s="136"/>
      <c r="E447" s="137"/>
      <c r="F447" s="137"/>
      <c r="G447" s="136"/>
      <c r="H447" s="137"/>
      <c r="I447" s="140" t="str">
        <f t="shared" si="15"/>
        <v/>
      </c>
      <c r="J447" s="140"/>
      <c r="K447" s="140"/>
      <c r="L447" s="74" t="str">
        <f>IF(AND(C447="Abierto",D447="Urgente"),A447,"")</f>
        <v/>
      </c>
      <c r="M447" s="74" t="str">
        <f ca="1">IF(AND(C447="Abierto",D447="Urgente"),TODAY()-E447,"")</f>
        <v/>
      </c>
      <c r="N447" s="74" t="str">
        <f>IF(AND(C447="Abierto",D447="Urgente"),RANK(M447,$M$13:$M$861,0)+COUNTIF($M$13:M447,M447)-1,"")</f>
        <v/>
      </c>
      <c r="O447" s="74" t="str">
        <f>IF(AND(C447="Abierto",D447="Alta"),A447,"")</f>
        <v/>
      </c>
      <c r="P447" s="74" t="str">
        <f ca="1">IF(AND(C447="Abierto",D447="Alta"),TODAY()-E447,"")</f>
        <v/>
      </c>
      <c r="Q447" s="74" t="str">
        <f>IF(AND(C447="Abierto",D447="Alta"),RANK(P447,$P$13:$P$861,0)+COUNTIF($P$13:P447,P447)-1+MAX(N:N),"")</f>
        <v/>
      </c>
      <c r="R447" s="74" t="str">
        <f>IF(AND(C447="Abierto",D447="Media"),A447,"")</f>
        <v/>
      </c>
      <c r="S447" s="74" t="str">
        <f ca="1">IF(AND(C447="Abierto",D447="Media"),TODAY()-E447,"")</f>
        <v/>
      </c>
      <c r="T447" s="74" t="str">
        <f>IF(AND(C447="Abierto",D447="Media"),RANK(S447,$S$13:$S$861,0)+COUNTIF($S$13:S447,S447)-1+MAX(N:N,Q:Q),"")</f>
        <v/>
      </c>
      <c r="U447" s="74" t="str">
        <f>IF(AND(C447="Abierto",D447="Baja"),A447,"")</f>
        <v/>
      </c>
      <c r="V447" s="74" t="str">
        <f ca="1">IF(AND(C447="Abierto",D447="Baja"),TODAY()-E447,"")</f>
        <v/>
      </c>
      <c r="W447" s="74" t="str">
        <f>IF(AND(C447="Abierto",D447="Baja"),RANK(V447,$V$13:$V$861,0)+COUNTIF($V$13:V447,V447)-1+MAX(N:N,Q:Q,T:T),"")</f>
        <v/>
      </c>
      <c r="X447" s="139" t="str">
        <f>IF(OR(C447="Resuelto",C447=""),"",SUM(N447,Q447,T447,W447))</f>
        <v/>
      </c>
      <c r="Y447" s="139" t="str">
        <f>IF(OR(C447="Resuelto",C447=""),"",SUM(M447,P447,S447,V447))</f>
        <v/>
      </c>
      <c r="Z447" s="139" t="str">
        <f>IF(OR(C447="Resuelto",C447=""),"",SUM(L447,O447,R447,U447))</f>
        <v/>
      </c>
      <c r="AA447" s="28">
        <v>582</v>
      </c>
      <c r="AB447" s="28" t="str">
        <f t="shared" si="12"/>
        <v/>
      </c>
      <c r="AC447" s="75" t="str">
        <f t="shared" si="13"/>
        <v/>
      </c>
      <c r="AH447" s="78" t="str">
        <f>IF(AI447="","",MAX($AH$5:AH446)+1)</f>
        <v/>
      </c>
      <c r="AI447" s="53" t="str">
        <f>IF(G446="","",IF(COUNTIF($AI$11:AI446,G446)=0,G446,""))</f>
        <v/>
      </c>
      <c r="AJ447" s="53" t="str">
        <f t="shared" si="14"/>
        <v/>
      </c>
      <c r="AK447" s="135"/>
    </row>
    <row r="448" spans="1:37" x14ac:dyDescent="0.25">
      <c r="A448" s="136"/>
      <c r="B448" s="136"/>
      <c r="C448" s="136"/>
      <c r="D448" s="136"/>
      <c r="E448" s="137"/>
      <c r="F448" s="137"/>
      <c r="G448" s="136"/>
      <c r="H448" s="137"/>
      <c r="I448" s="140" t="str">
        <f t="shared" si="15"/>
        <v/>
      </c>
      <c r="J448" s="140"/>
      <c r="K448" s="140"/>
      <c r="L448" s="74" t="str">
        <f>IF(AND(C448="Abierto",D448="Urgente"),A448,"")</f>
        <v/>
      </c>
      <c r="M448" s="74" t="str">
        <f ca="1">IF(AND(C448="Abierto",D448="Urgente"),TODAY()-E448,"")</f>
        <v/>
      </c>
      <c r="N448" s="74" t="str">
        <f>IF(AND(C448="Abierto",D448="Urgente"),RANK(M448,$M$13:$M$861,0)+COUNTIF($M$13:M448,M448)-1,"")</f>
        <v/>
      </c>
      <c r="O448" s="74" t="str">
        <f>IF(AND(C448="Abierto",D448="Alta"),A448,"")</f>
        <v/>
      </c>
      <c r="P448" s="74" t="str">
        <f ca="1">IF(AND(C448="Abierto",D448="Alta"),TODAY()-E448,"")</f>
        <v/>
      </c>
      <c r="Q448" s="74" t="str">
        <f>IF(AND(C448="Abierto",D448="Alta"),RANK(P448,$P$13:$P$861,0)+COUNTIF($P$13:P448,P448)-1+MAX(N:N),"")</f>
        <v/>
      </c>
      <c r="R448" s="74" t="str">
        <f>IF(AND(C448="Abierto",D448="Media"),A448,"")</f>
        <v/>
      </c>
      <c r="S448" s="74" t="str">
        <f ca="1">IF(AND(C448="Abierto",D448="Media"),TODAY()-E448,"")</f>
        <v/>
      </c>
      <c r="T448" s="74" t="str">
        <f>IF(AND(C448="Abierto",D448="Media"),RANK(S448,$S$13:$S$861,0)+COUNTIF($S$13:S448,S448)-1+MAX(N:N,Q:Q),"")</f>
        <v/>
      </c>
      <c r="U448" s="74" t="str">
        <f>IF(AND(C448="Abierto",D448="Baja"),A448,"")</f>
        <v/>
      </c>
      <c r="V448" s="74" t="str">
        <f ca="1">IF(AND(C448="Abierto",D448="Baja"),TODAY()-E448,"")</f>
        <v/>
      </c>
      <c r="W448" s="74" t="str">
        <f>IF(AND(C448="Abierto",D448="Baja"),RANK(V448,$V$13:$V$861,0)+COUNTIF($V$13:V448,V448)-1+MAX(N:N,Q:Q,T:T),"")</f>
        <v/>
      </c>
      <c r="X448" s="139" t="str">
        <f>IF(OR(C448="Resuelto",C448=""),"",SUM(N448,Q448,T448,W448))</f>
        <v/>
      </c>
      <c r="Y448" s="139" t="str">
        <f>IF(OR(C448="Resuelto",C448=""),"",SUM(M448,P448,S448,V448))</f>
        <v/>
      </c>
      <c r="Z448" s="139" t="str">
        <f>IF(OR(C448="Resuelto",C448=""),"",SUM(L448,O448,R448,U448))</f>
        <v/>
      </c>
      <c r="AA448" s="28">
        <v>583</v>
      </c>
      <c r="AB448" s="28" t="str">
        <f t="shared" si="12"/>
        <v/>
      </c>
      <c r="AC448" s="75" t="str">
        <f t="shared" si="13"/>
        <v/>
      </c>
      <c r="AH448" s="78" t="str">
        <f>IF(AI448="","",MAX($AH$5:AH447)+1)</f>
        <v/>
      </c>
      <c r="AI448" s="53" t="str">
        <f>IF(G447="","",IF(COUNTIF($AI$11:AI447,G447)=0,G447,""))</f>
        <v/>
      </c>
      <c r="AJ448" s="53" t="str">
        <f t="shared" si="14"/>
        <v/>
      </c>
      <c r="AK448" s="135"/>
    </row>
    <row r="449" spans="1:37" x14ac:dyDescent="0.25">
      <c r="A449" s="136"/>
      <c r="B449" s="136"/>
      <c r="C449" s="136"/>
      <c r="D449" s="136"/>
      <c r="E449" s="137"/>
      <c r="F449" s="137"/>
      <c r="G449" s="136"/>
      <c r="H449" s="137"/>
      <c r="I449" s="140" t="str">
        <f t="shared" si="15"/>
        <v/>
      </c>
      <c r="J449" s="140"/>
      <c r="K449" s="140"/>
      <c r="L449" s="74" t="str">
        <f>IF(AND(C449="Abierto",D449="Urgente"),A449,"")</f>
        <v/>
      </c>
      <c r="M449" s="74" t="str">
        <f ca="1">IF(AND(C449="Abierto",D449="Urgente"),TODAY()-E449,"")</f>
        <v/>
      </c>
      <c r="N449" s="74" t="str">
        <f>IF(AND(C449="Abierto",D449="Urgente"),RANK(M449,$M$13:$M$861,0)+COUNTIF($M$13:M449,M449)-1,"")</f>
        <v/>
      </c>
      <c r="O449" s="74" t="str">
        <f>IF(AND(C449="Abierto",D449="Alta"),A449,"")</f>
        <v/>
      </c>
      <c r="P449" s="74" t="str">
        <f ca="1">IF(AND(C449="Abierto",D449="Alta"),TODAY()-E449,"")</f>
        <v/>
      </c>
      <c r="Q449" s="74" t="str">
        <f>IF(AND(C449="Abierto",D449="Alta"),RANK(P449,$P$13:$P$861,0)+COUNTIF($P$13:P449,P449)-1+MAX(N:N),"")</f>
        <v/>
      </c>
      <c r="R449" s="74" t="str">
        <f>IF(AND(C449="Abierto",D449="Media"),A449,"")</f>
        <v/>
      </c>
      <c r="S449" s="74" t="str">
        <f ca="1">IF(AND(C449="Abierto",D449="Media"),TODAY()-E449,"")</f>
        <v/>
      </c>
      <c r="T449" s="74" t="str">
        <f>IF(AND(C449="Abierto",D449="Media"),RANK(S449,$S$13:$S$861,0)+COUNTIF($S$13:S449,S449)-1+MAX(N:N,Q:Q),"")</f>
        <v/>
      </c>
      <c r="U449" s="74" t="str">
        <f>IF(AND(C449="Abierto",D449="Baja"),A449,"")</f>
        <v/>
      </c>
      <c r="V449" s="74" t="str">
        <f ca="1">IF(AND(C449="Abierto",D449="Baja"),TODAY()-E449,"")</f>
        <v/>
      </c>
      <c r="W449" s="74" t="str">
        <f>IF(AND(C449="Abierto",D449="Baja"),RANK(V449,$V$13:$V$861,0)+COUNTIF($V$13:V449,V449)-1+MAX(N:N,Q:Q,T:T),"")</f>
        <v/>
      </c>
      <c r="X449" s="139" t="str">
        <f>IF(OR(C449="Resuelto",C449=""),"",SUM(N449,Q449,T449,W449))</f>
        <v/>
      </c>
      <c r="Y449" s="139" t="str">
        <f>IF(OR(C449="Resuelto",C449=""),"",SUM(M449,P449,S449,V449))</f>
        <v/>
      </c>
      <c r="Z449" s="139" t="str">
        <f>IF(OR(C449="Resuelto",C449=""),"",SUM(L449,O449,R449,U449))</f>
        <v/>
      </c>
      <c r="AA449" s="28">
        <v>584</v>
      </c>
      <c r="AB449" s="28" t="str">
        <f t="shared" si="12"/>
        <v/>
      </c>
      <c r="AC449" s="75" t="str">
        <f t="shared" si="13"/>
        <v/>
      </c>
      <c r="AH449" s="78" t="str">
        <f>IF(AI449="","",MAX($AH$5:AH448)+1)</f>
        <v/>
      </c>
      <c r="AI449" s="53" t="str">
        <f>IF(G448="","",IF(COUNTIF($AI$11:AI448,G448)=0,G448,""))</f>
        <v/>
      </c>
      <c r="AJ449" s="53" t="str">
        <f t="shared" si="14"/>
        <v/>
      </c>
      <c r="AK449" s="135"/>
    </row>
    <row r="450" spans="1:37" x14ac:dyDescent="0.25">
      <c r="A450" s="136"/>
      <c r="B450" s="136"/>
      <c r="C450" s="136"/>
      <c r="D450" s="136"/>
      <c r="E450" s="137"/>
      <c r="F450" s="137"/>
      <c r="G450" s="136"/>
      <c r="H450" s="137"/>
      <c r="I450" s="140" t="str">
        <f t="shared" si="15"/>
        <v/>
      </c>
      <c r="J450" s="140"/>
      <c r="K450" s="140"/>
      <c r="L450" s="74" t="str">
        <f>IF(AND(C450="Abierto",D450="Urgente"),A450,"")</f>
        <v/>
      </c>
      <c r="M450" s="74" t="str">
        <f ca="1">IF(AND(C450="Abierto",D450="Urgente"),TODAY()-E450,"")</f>
        <v/>
      </c>
      <c r="N450" s="74" t="str">
        <f>IF(AND(C450="Abierto",D450="Urgente"),RANK(M450,$M$13:$M$861,0)+COUNTIF($M$13:M450,M450)-1,"")</f>
        <v/>
      </c>
      <c r="O450" s="74" t="str">
        <f>IF(AND(C450="Abierto",D450="Alta"),A450,"")</f>
        <v/>
      </c>
      <c r="P450" s="74" t="str">
        <f ca="1">IF(AND(C450="Abierto",D450="Alta"),TODAY()-E450,"")</f>
        <v/>
      </c>
      <c r="Q450" s="74" t="str">
        <f>IF(AND(C450="Abierto",D450="Alta"),RANK(P450,$P$13:$P$861,0)+COUNTIF($P$13:P450,P450)-1+MAX(N:N),"")</f>
        <v/>
      </c>
      <c r="R450" s="74" t="str">
        <f>IF(AND(C450="Abierto",D450="Media"),A450,"")</f>
        <v/>
      </c>
      <c r="S450" s="74" t="str">
        <f ca="1">IF(AND(C450="Abierto",D450="Media"),TODAY()-E450,"")</f>
        <v/>
      </c>
      <c r="T450" s="74" t="str">
        <f>IF(AND(C450="Abierto",D450="Media"),RANK(S450,$S$13:$S$861,0)+COUNTIF($S$13:S450,S450)-1+MAX(N:N,Q:Q),"")</f>
        <v/>
      </c>
      <c r="U450" s="74" t="str">
        <f>IF(AND(C450="Abierto",D450="Baja"),A450,"")</f>
        <v/>
      </c>
      <c r="V450" s="74" t="str">
        <f ca="1">IF(AND(C450="Abierto",D450="Baja"),TODAY()-E450,"")</f>
        <v/>
      </c>
      <c r="W450" s="74" t="str">
        <f>IF(AND(C450="Abierto",D450="Baja"),RANK(V450,$V$13:$V$861,0)+COUNTIF($V$13:V450,V450)-1+MAX(N:N,Q:Q,T:T),"")</f>
        <v/>
      </c>
      <c r="X450" s="139" t="str">
        <f>IF(OR(C450="Resuelto",C450=""),"",SUM(N450,Q450,T450,W450))</f>
        <v/>
      </c>
      <c r="Y450" s="139" t="str">
        <f>IF(OR(C450="Resuelto",C450=""),"",SUM(M450,P450,S450,V450))</f>
        <v/>
      </c>
      <c r="Z450" s="139" t="str">
        <f>IF(OR(C450="Resuelto",C450=""),"",SUM(L450,O450,R450,U450))</f>
        <v/>
      </c>
      <c r="AA450" s="28">
        <v>585</v>
      </c>
      <c r="AB450" s="28" t="str">
        <f t="shared" si="12"/>
        <v/>
      </c>
      <c r="AC450" s="75" t="str">
        <f t="shared" si="13"/>
        <v/>
      </c>
      <c r="AH450" s="78" t="str">
        <f>IF(AI450="","",MAX($AH$5:AH449)+1)</f>
        <v/>
      </c>
      <c r="AI450" s="53" t="str">
        <f>IF(G449="","",IF(COUNTIF($AI$11:AI449,G449)=0,G449,""))</f>
        <v/>
      </c>
      <c r="AJ450" s="53" t="str">
        <f t="shared" si="14"/>
        <v/>
      </c>
      <c r="AK450" s="135"/>
    </row>
    <row r="451" spans="1:37" x14ac:dyDescent="0.25">
      <c r="A451" s="136"/>
      <c r="B451" s="136"/>
      <c r="C451" s="136"/>
      <c r="D451" s="136"/>
      <c r="E451" s="137"/>
      <c r="F451" s="137"/>
      <c r="G451" s="136"/>
      <c r="H451" s="137"/>
      <c r="I451" s="140" t="str">
        <f t="shared" si="15"/>
        <v/>
      </c>
      <c r="J451" s="140"/>
      <c r="K451" s="140"/>
      <c r="L451" s="74" t="str">
        <f>IF(AND(C451="Abierto",D451="Urgente"),A451,"")</f>
        <v/>
      </c>
      <c r="M451" s="74" t="str">
        <f ca="1">IF(AND(C451="Abierto",D451="Urgente"),TODAY()-E451,"")</f>
        <v/>
      </c>
      <c r="N451" s="74" t="str">
        <f>IF(AND(C451="Abierto",D451="Urgente"),RANK(M451,$M$13:$M$861,0)+COUNTIF($M$13:M451,M451)-1,"")</f>
        <v/>
      </c>
      <c r="O451" s="74" t="str">
        <f>IF(AND(C451="Abierto",D451="Alta"),A451,"")</f>
        <v/>
      </c>
      <c r="P451" s="74" t="str">
        <f ca="1">IF(AND(C451="Abierto",D451="Alta"),TODAY()-E451,"")</f>
        <v/>
      </c>
      <c r="Q451" s="74" t="str">
        <f>IF(AND(C451="Abierto",D451="Alta"),RANK(P451,$P$13:$P$861,0)+COUNTIF($P$13:P451,P451)-1+MAX(N:N),"")</f>
        <v/>
      </c>
      <c r="R451" s="74" t="str">
        <f>IF(AND(C451="Abierto",D451="Media"),A451,"")</f>
        <v/>
      </c>
      <c r="S451" s="74" t="str">
        <f ca="1">IF(AND(C451="Abierto",D451="Media"),TODAY()-E451,"")</f>
        <v/>
      </c>
      <c r="T451" s="74" t="str">
        <f>IF(AND(C451="Abierto",D451="Media"),RANK(S451,$S$13:$S$861,0)+COUNTIF($S$13:S451,S451)-1+MAX(N:N,Q:Q),"")</f>
        <v/>
      </c>
      <c r="U451" s="74" t="str">
        <f>IF(AND(C451="Abierto",D451="Baja"),A451,"")</f>
        <v/>
      </c>
      <c r="V451" s="74" t="str">
        <f ca="1">IF(AND(C451="Abierto",D451="Baja"),TODAY()-E451,"")</f>
        <v/>
      </c>
      <c r="W451" s="74" t="str">
        <f>IF(AND(C451="Abierto",D451="Baja"),RANK(V451,$V$13:$V$861,0)+COUNTIF($V$13:V451,V451)-1+MAX(N:N,Q:Q,T:T),"")</f>
        <v/>
      </c>
      <c r="X451" s="139" t="str">
        <f>IF(OR(C451="Resuelto",C451=""),"",SUM(N451,Q451,T451,W451))</f>
        <v/>
      </c>
      <c r="Y451" s="139" t="str">
        <f>IF(OR(C451="Resuelto",C451=""),"",SUM(M451,P451,S451,V451))</f>
        <v/>
      </c>
      <c r="Z451" s="139" t="str">
        <f>IF(OR(C451="Resuelto",C451=""),"",SUM(L451,O451,R451,U451))</f>
        <v/>
      </c>
      <c r="AA451" s="28">
        <v>586</v>
      </c>
      <c r="AB451" s="28" t="str">
        <f t="shared" si="12"/>
        <v/>
      </c>
      <c r="AC451" s="75" t="str">
        <f t="shared" si="13"/>
        <v/>
      </c>
      <c r="AH451" s="78" t="str">
        <f>IF(AI451="","",MAX($AH$5:AH450)+1)</f>
        <v/>
      </c>
      <c r="AI451" s="53" t="str">
        <f>IF(G450="","",IF(COUNTIF($AI$11:AI450,G450)=0,G450,""))</f>
        <v/>
      </c>
      <c r="AJ451" s="53" t="str">
        <f t="shared" si="14"/>
        <v/>
      </c>
      <c r="AK451" s="135"/>
    </row>
    <row r="452" spans="1:37" x14ac:dyDescent="0.25">
      <c r="A452" s="136"/>
      <c r="B452" s="136"/>
      <c r="C452" s="136"/>
      <c r="D452" s="136"/>
      <c r="E452" s="137"/>
      <c r="F452" s="137"/>
      <c r="G452" s="136"/>
      <c r="H452" s="137"/>
      <c r="I452" s="140" t="str">
        <f t="shared" si="15"/>
        <v/>
      </c>
      <c r="J452" s="140"/>
      <c r="K452" s="140"/>
      <c r="L452" s="74" t="str">
        <f>IF(AND(C452="Abierto",D452="Urgente"),A452,"")</f>
        <v/>
      </c>
      <c r="M452" s="74" t="str">
        <f ca="1">IF(AND(C452="Abierto",D452="Urgente"),TODAY()-E452,"")</f>
        <v/>
      </c>
      <c r="N452" s="74" t="str">
        <f>IF(AND(C452="Abierto",D452="Urgente"),RANK(M452,$M$13:$M$861,0)+COUNTIF($M$13:M452,M452)-1,"")</f>
        <v/>
      </c>
      <c r="O452" s="74" t="str">
        <f>IF(AND(C452="Abierto",D452="Alta"),A452,"")</f>
        <v/>
      </c>
      <c r="P452" s="74" t="str">
        <f ca="1">IF(AND(C452="Abierto",D452="Alta"),TODAY()-E452,"")</f>
        <v/>
      </c>
      <c r="Q452" s="74" t="str">
        <f>IF(AND(C452="Abierto",D452="Alta"),RANK(P452,$P$13:$P$861,0)+COUNTIF($P$13:P452,P452)-1+MAX(N:N),"")</f>
        <v/>
      </c>
      <c r="R452" s="74" t="str">
        <f>IF(AND(C452="Abierto",D452="Media"),A452,"")</f>
        <v/>
      </c>
      <c r="S452" s="74" t="str">
        <f ca="1">IF(AND(C452="Abierto",D452="Media"),TODAY()-E452,"")</f>
        <v/>
      </c>
      <c r="T452" s="74" t="str">
        <f>IF(AND(C452="Abierto",D452="Media"),RANK(S452,$S$13:$S$861,0)+COUNTIF($S$13:S452,S452)-1+MAX(N:N,Q:Q),"")</f>
        <v/>
      </c>
      <c r="U452" s="74" t="str">
        <f>IF(AND(C452="Abierto",D452="Baja"),A452,"")</f>
        <v/>
      </c>
      <c r="V452" s="74" t="str">
        <f ca="1">IF(AND(C452="Abierto",D452="Baja"),TODAY()-E452,"")</f>
        <v/>
      </c>
      <c r="W452" s="74" t="str">
        <f>IF(AND(C452="Abierto",D452="Baja"),RANK(V452,$V$13:$V$861,0)+COUNTIF($V$13:V452,V452)-1+MAX(N:N,Q:Q,T:T),"")</f>
        <v/>
      </c>
      <c r="X452" s="139" t="str">
        <f>IF(OR(C452="Resuelto",C452=""),"",SUM(N452,Q452,T452,W452))</f>
        <v/>
      </c>
      <c r="Y452" s="139" t="str">
        <f>IF(OR(C452="Resuelto",C452=""),"",SUM(M452,P452,S452,V452))</f>
        <v/>
      </c>
      <c r="Z452" s="139" t="str">
        <f>IF(OR(C452="Resuelto",C452=""),"",SUM(L452,O452,R452,U452))</f>
        <v/>
      </c>
      <c r="AA452" s="28">
        <v>587</v>
      </c>
      <c r="AB452" s="28" t="str">
        <f t="shared" si="12"/>
        <v/>
      </c>
      <c r="AC452" s="75" t="str">
        <f t="shared" si="13"/>
        <v/>
      </c>
      <c r="AH452" s="78" t="str">
        <f>IF(AI452="","",MAX($AH$5:AH451)+1)</f>
        <v/>
      </c>
      <c r="AI452" s="53" t="str">
        <f>IF(G451="","",IF(COUNTIF($AI$11:AI451,G451)=0,G451,""))</f>
        <v/>
      </c>
      <c r="AJ452" s="53" t="str">
        <f t="shared" si="14"/>
        <v/>
      </c>
      <c r="AK452" s="135"/>
    </row>
    <row r="453" spans="1:37" x14ac:dyDescent="0.25">
      <c r="A453" s="136"/>
      <c r="B453" s="136"/>
      <c r="C453" s="136"/>
      <c r="D453" s="136"/>
      <c r="E453" s="137"/>
      <c r="F453" s="137"/>
      <c r="G453" s="136"/>
      <c r="H453" s="137"/>
      <c r="I453" s="140" t="str">
        <f t="shared" si="15"/>
        <v/>
      </c>
      <c r="J453" s="140"/>
      <c r="K453" s="140"/>
      <c r="L453" s="74" t="str">
        <f>IF(AND(C453="Abierto",D453="Urgente"),A453,"")</f>
        <v/>
      </c>
      <c r="M453" s="74" t="str">
        <f ca="1">IF(AND(C453="Abierto",D453="Urgente"),TODAY()-E453,"")</f>
        <v/>
      </c>
      <c r="N453" s="74" t="str">
        <f>IF(AND(C453="Abierto",D453="Urgente"),RANK(M453,$M$13:$M$861,0)+COUNTIF($M$13:M453,M453)-1,"")</f>
        <v/>
      </c>
      <c r="O453" s="74" t="str">
        <f>IF(AND(C453="Abierto",D453="Alta"),A453,"")</f>
        <v/>
      </c>
      <c r="P453" s="74" t="str">
        <f ca="1">IF(AND(C453="Abierto",D453="Alta"),TODAY()-E453,"")</f>
        <v/>
      </c>
      <c r="Q453" s="74" t="str">
        <f>IF(AND(C453="Abierto",D453="Alta"),RANK(P453,$P$13:$P$861,0)+COUNTIF($P$13:P453,P453)-1+MAX(N:N),"")</f>
        <v/>
      </c>
      <c r="R453" s="74" t="str">
        <f>IF(AND(C453="Abierto",D453="Media"),A453,"")</f>
        <v/>
      </c>
      <c r="S453" s="74" t="str">
        <f ca="1">IF(AND(C453="Abierto",D453="Media"),TODAY()-E453,"")</f>
        <v/>
      </c>
      <c r="T453" s="74" t="str">
        <f>IF(AND(C453="Abierto",D453="Media"),RANK(S453,$S$13:$S$861,0)+COUNTIF($S$13:S453,S453)-1+MAX(N:N,Q:Q),"")</f>
        <v/>
      </c>
      <c r="U453" s="74" t="str">
        <f>IF(AND(C453="Abierto",D453="Baja"),A453,"")</f>
        <v/>
      </c>
      <c r="V453" s="74" t="str">
        <f ca="1">IF(AND(C453="Abierto",D453="Baja"),TODAY()-E453,"")</f>
        <v/>
      </c>
      <c r="W453" s="74" t="str">
        <f>IF(AND(C453="Abierto",D453="Baja"),RANK(V453,$V$13:$V$861,0)+COUNTIF($V$13:V453,V453)-1+MAX(N:N,Q:Q,T:T),"")</f>
        <v/>
      </c>
      <c r="X453" s="139" t="str">
        <f>IF(OR(C453="Resuelto",C453=""),"",SUM(N453,Q453,T453,W453))</f>
        <v/>
      </c>
      <c r="Y453" s="139" t="str">
        <f>IF(OR(C453="Resuelto",C453=""),"",SUM(M453,P453,S453,V453))</f>
        <v/>
      </c>
      <c r="Z453" s="139" t="str">
        <f>IF(OR(C453="Resuelto",C453=""),"",SUM(L453,O453,R453,U453))</f>
        <v/>
      </c>
      <c r="AA453" s="28">
        <v>588</v>
      </c>
      <c r="AB453" s="28" t="str">
        <f t="shared" si="12"/>
        <v/>
      </c>
      <c r="AC453" s="75" t="str">
        <f t="shared" si="13"/>
        <v/>
      </c>
      <c r="AH453" s="78" t="str">
        <f>IF(AI453="","",MAX($AH$5:AH452)+1)</f>
        <v/>
      </c>
      <c r="AI453" s="53" t="str">
        <f>IF(G452="","",IF(COUNTIF($AI$11:AI452,G452)=0,G452,""))</f>
        <v/>
      </c>
      <c r="AJ453" s="53" t="str">
        <f t="shared" si="14"/>
        <v/>
      </c>
      <c r="AK453" s="135"/>
    </row>
    <row r="454" spans="1:37" x14ac:dyDescent="0.25">
      <c r="A454" s="136"/>
      <c r="B454" s="136"/>
      <c r="C454" s="136"/>
      <c r="D454" s="136"/>
      <c r="E454" s="137"/>
      <c r="F454" s="137"/>
      <c r="G454" s="136"/>
      <c r="H454" s="137"/>
      <c r="I454" s="140" t="str">
        <f t="shared" si="15"/>
        <v/>
      </c>
      <c r="J454" s="140"/>
      <c r="K454" s="140"/>
      <c r="L454" s="74" t="str">
        <f>IF(AND(C454="Abierto",D454="Urgente"),A454,"")</f>
        <v/>
      </c>
      <c r="M454" s="74" t="str">
        <f ca="1">IF(AND(C454="Abierto",D454="Urgente"),TODAY()-E454,"")</f>
        <v/>
      </c>
      <c r="N454" s="74" t="str">
        <f>IF(AND(C454="Abierto",D454="Urgente"),RANK(M454,$M$13:$M$861,0)+COUNTIF($M$13:M454,M454)-1,"")</f>
        <v/>
      </c>
      <c r="O454" s="74" t="str">
        <f>IF(AND(C454="Abierto",D454="Alta"),A454,"")</f>
        <v/>
      </c>
      <c r="P454" s="74" t="str">
        <f ca="1">IF(AND(C454="Abierto",D454="Alta"),TODAY()-E454,"")</f>
        <v/>
      </c>
      <c r="Q454" s="74" t="str">
        <f>IF(AND(C454="Abierto",D454="Alta"),RANK(P454,$P$13:$P$861,0)+COUNTIF($P$13:P454,P454)-1+MAX(N:N),"")</f>
        <v/>
      </c>
      <c r="R454" s="74" t="str">
        <f>IF(AND(C454="Abierto",D454="Media"),A454,"")</f>
        <v/>
      </c>
      <c r="S454" s="74" t="str">
        <f ca="1">IF(AND(C454="Abierto",D454="Media"),TODAY()-E454,"")</f>
        <v/>
      </c>
      <c r="T454" s="74" t="str">
        <f>IF(AND(C454="Abierto",D454="Media"),RANK(S454,$S$13:$S$861,0)+COUNTIF($S$13:S454,S454)-1+MAX(N:N,Q:Q),"")</f>
        <v/>
      </c>
      <c r="U454" s="74" t="str">
        <f>IF(AND(C454="Abierto",D454="Baja"),A454,"")</f>
        <v/>
      </c>
      <c r="V454" s="74" t="str">
        <f ca="1">IF(AND(C454="Abierto",D454="Baja"),TODAY()-E454,"")</f>
        <v/>
      </c>
      <c r="W454" s="74" t="str">
        <f>IF(AND(C454="Abierto",D454="Baja"),RANK(V454,$V$13:$V$861,0)+COUNTIF($V$13:V454,V454)-1+MAX(N:N,Q:Q,T:T),"")</f>
        <v/>
      </c>
      <c r="X454" s="139" t="str">
        <f>IF(OR(C454="Resuelto",C454=""),"",SUM(N454,Q454,T454,W454))</f>
        <v/>
      </c>
      <c r="Y454" s="139" t="str">
        <f>IF(OR(C454="Resuelto",C454=""),"",SUM(M454,P454,S454,V454))</f>
        <v/>
      </c>
      <c r="Z454" s="139" t="str">
        <f>IF(OR(C454="Resuelto",C454=""),"",SUM(L454,O454,R454,U454))</f>
        <v/>
      </c>
      <c r="AA454" s="28">
        <v>589</v>
      </c>
      <c r="AB454" s="28" t="str">
        <f t="shared" si="12"/>
        <v/>
      </c>
      <c r="AC454" s="75" t="str">
        <f t="shared" si="13"/>
        <v/>
      </c>
      <c r="AH454" s="78" t="str">
        <f>IF(AI454="","",MAX($AH$5:AH453)+1)</f>
        <v/>
      </c>
      <c r="AI454" s="53" t="str">
        <f>IF(G453="","",IF(COUNTIF($AI$11:AI453,G453)=0,G453,""))</f>
        <v/>
      </c>
      <c r="AJ454" s="53" t="str">
        <f t="shared" si="14"/>
        <v/>
      </c>
      <c r="AK454" s="135"/>
    </row>
    <row r="455" spans="1:37" x14ac:dyDescent="0.25">
      <c r="A455" s="136"/>
      <c r="B455" s="136"/>
      <c r="C455" s="136"/>
      <c r="D455" s="136"/>
      <c r="E455" s="137"/>
      <c r="F455" s="137"/>
      <c r="G455" s="136"/>
      <c r="H455" s="137"/>
      <c r="I455" s="140" t="str">
        <f t="shared" si="15"/>
        <v/>
      </c>
      <c r="J455" s="140"/>
      <c r="K455" s="140"/>
      <c r="L455" s="74" t="str">
        <f>IF(AND(C455="Abierto",D455="Urgente"),A455,"")</f>
        <v/>
      </c>
      <c r="M455" s="74" t="str">
        <f ca="1">IF(AND(C455="Abierto",D455="Urgente"),TODAY()-E455,"")</f>
        <v/>
      </c>
      <c r="N455" s="74" t="str">
        <f>IF(AND(C455="Abierto",D455="Urgente"),RANK(M455,$M$13:$M$861,0)+COUNTIF($M$13:M455,M455)-1,"")</f>
        <v/>
      </c>
      <c r="O455" s="74" t="str">
        <f>IF(AND(C455="Abierto",D455="Alta"),A455,"")</f>
        <v/>
      </c>
      <c r="P455" s="74" t="str">
        <f ca="1">IF(AND(C455="Abierto",D455="Alta"),TODAY()-E455,"")</f>
        <v/>
      </c>
      <c r="Q455" s="74" t="str">
        <f>IF(AND(C455="Abierto",D455="Alta"),RANK(P455,$P$13:$P$861,0)+COUNTIF($P$13:P455,P455)-1+MAX(N:N),"")</f>
        <v/>
      </c>
      <c r="R455" s="74" t="str">
        <f>IF(AND(C455="Abierto",D455="Media"),A455,"")</f>
        <v/>
      </c>
      <c r="S455" s="74" t="str">
        <f ca="1">IF(AND(C455="Abierto",D455="Media"),TODAY()-E455,"")</f>
        <v/>
      </c>
      <c r="T455" s="74" t="str">
        <f>IF(AND(C455="Abierto",D455="Media"),RANK(S455,$S$13:$S$861,0)+COUNTIF($S$13:S455,S455)-1+MAX(N:N,Q:Q),"")</f>
        <v/>
      </c>
      <c r="U455" s="74" t="str">
        <f>IF(AND(C455="Abierto",D455="Baja"),A455,"")</f>
        <v/>
      </c>
      <c r="V455" s="74" t="str">
        <f ca="1">IF(AND(C455="Abierto",D455="Baja"),TODAY()-E455,"")</f>
        <v/>
      </c>
      <c r="W455" s="74" t="str">
        <f>IF(AND(C455="Abierto",D455="Baja"),RANK(V455,$V$13:$V$861,0)+COUNTIF($V$13:V455,V455)-1+MAX(N:N,Q:Q,T:T),"")</f>
        <v/>
      </c>
      <c r="X455" s="139" t="str">
        <f>IF(OR(C455="Resuelto",C455=""),"",SUM(N455,Q455,T455,W455))</f>
        <v/>
      </c>
      <c r="Y455" s="139" t="str">
        <f>IF(OR(C455="Resuelto",C455=""),"",SUM(M455,P455,S455,V455))</f>
        <v/>
      </c>
      <c r="Z455" s="139" t="str">
        <f>IF(OR(C455="Resuelto",C455=""),"",SUM(L455,O455,R455,U455))</f>
        <v/>
      </c>
      <c r="AA455" s="28">
        <v>590</v>
      </c>
      <c r="AB455" s="28" t="str">
        <f t="shared" si="12"/>
        <v/>
      </c>
      <c r="AC455" s="75" t="str">
        <f t="shared" si="13"/>
        <v/>
      </c>
      <c r="AH455" s="78" t="str">
        <f>IF(AI455="","",MAX($AH$5:AH454)+1)</f>
        <v/>
      </c>
      <c r="AI455" s="53" t="str">
        <f>IF(G454="","",IF(COUNTIF($AI$11:AI454,G454)=0,G454,""))</f>
        <v/>
      </c>
      <c r="AJ455" s="53" t="str">
        <f t="shared" si="14"/>
        <v/>
      </c>
      <c r="AK455" s="135"/>
    </row>
    <row r="456" spans="1:37" x14ac:dyDescent="0.25">
      <c r="A456" s="136"/>
      <c r="B456" s="136"/>
      <c r="C456" s="136"/>
      <c r="D456" s="136"/>
      <c r="E456" s="137"/>
      <c r="F456" s="137"/>
      <c r="G456" s="136"/>
      <c r="H456" s="137"/>
      <c r="I456" s="140" t="str">
        <f t="shared" si="15"/>
        <v/>
      </c>
      <c r="J456" s="140"/>
      <c r="K456" s="140"/>
      <c r="L456" s="74" t="str">
        <f>IF(AND(C456="Abierto",D456="Urgente"),A456,"")</f>
        <v/>
      </c>
      <c r="M456" s="74" t="str">
        <f ca="1">IF(AND(C456="Abierto",D456="Urgente"),TODAY()-E456,"")</f>
        <v/>
      </c>
      <c r="N456" s="74" t="str">
        <f>IF(AND(C456="Abierto",D456="Urgente"),RANK(M456,$M$13:$M$861,0)+COUNTIF($M$13:M456,M456)-1,"")</f>
        <v/>
      </c>
      <c r="O456" s="74" t="str">
        <f>IF(AND(C456="Abierto",D456="Alta"),A456,"")</f>
        <v/>
      </c>
      <c r="P456" s="74" t="str">
        <f ca="1">IF(AND(C456="Abierto",D456="Alta"),TODAY()-E456,"")</f>
        <v/>
      </c>
      <c r="Q456" s="74" t="str">
        <f>IF(AND(C456="Abierto",D456="Alta"),RANK(P456,$P$13:$P$861,0)+COUNTIF($P$13:P456,P456)-1+MAX(N:N),"")</f>
        <v/>
      </c>
      <c r="R456" s="74" t="str">
        <f>IF(AND(C456="Abierto",D456="Media"),A456,"")</f>
        <v/>
      </c>
      <c r="S456" s="74" t="str">
        <f ca="1">IF(AND(C456="Abierto",D456="Media"),TODAY()-E456,"")</f>
        <v/>
      </c>
      <c r="T456" s="74" t="str">
        <f>IF(AND(C456="Abierto",D456="Media"),RANK(S456,$S$13:$S$861,0)+COUNTIF($S$13:S456,S456)-1+MAX(N:N,Q:Q),"")</f>
        <v/>
      </c>
      <c r="U456" s="74" t="str">
        <f>IF(AND(C456="Abierto",D456="Baja"),A456,"")</f>
        <v/>
      </c>
      <c r="V456" s="74" t="str">
        <f ca="1">IF(AND(C456="Abierto",D456="Baja"),TODAY()-E456,"")</f>
        <v/>
      </c>
      <c r="W456" s="74" t="str">
        <f>IF(AND(C456="Abierto",D456="Baja"),RANK(V456,$V$13:$V$861,0)+COUNTIF($V$13:V456,V456)-1+MAX(N:N,Q:Q,T:T),"")</f>
        <v/>
      </c>
      <c r="X456" s="139" t="str">
        <f>IF(OR(C456="Resuelto",C456=""),"",SUM(N456,Q456,T456,W456))</f>
        <v/>
      </c>
      <c r="Y456" s="139" t="str">
        <f>IF(OR(C456="Resuelto",C456=""),"",SUM(M456,P456,S456,V456))</f>
        <v/>
      </c>
      <c r="Z456" s="139" t="str">
        <f>IF(OR(C456="Resuelto",C456=""),"",SUM(L456,O456,R456,U456))</f>
        <v/>
      </c>
      <c r="AA456" s="28">
        <v>591</v>
      </c>
      <c r="AB456" s="28" t="str">
        <f t="shared" si="12"/>
        <v/>
      </c>
      <c r="AC456" s="75" t="str">
        <f t="shared" si="13"/>
        <v/>
      </c>
      <c r="AH456" s="78" t="str">
        <f>IF(AI456="","",MAX($AH$5:AH455)+1)</f>
        <v/>
      </c>
      <c r="AI456" s="53" t="str">
        <f>IF(G455="","",IF(COUNTIF($AI$11:AI455,G455)=0,G455,""))</f>
        <v/>
      </c>
      <c r="AJ456" s="53" t="str">
        <f t="shared" si="14"/>
        <v/>
      </c>
      <c r="AK456" s="135"/>
    </row>
    <row r="457" spans="1:37" x14ac:dyDescent="0.25">
      <c r="A457" s="136"/>
      <c r="B457" s="136"/>
      <c r="C457" s="136"/>
      <c r="D457" s="136"/>
      <c r="E457" s="137"/>
      <c r="F457" s="137"/>
      <c r="G457" s="136"/>
      <c r="H457" s="137"/>
      <c r="I457" s="140" t="str">
        <f t="shared" si="15"/>
        <v/>
      </c>
      <c r="J457" s="140"/>
      <c r="K457" s="140"/>
      <c r="L457" s="74" t="str">
        <f>IF(AND(C457="Abierto",D457="Urgente"),A457,"")</f>
        <v/>
      </c>
      <c r="M457" s="74" t="str">
        <f ca="1">IF(AND(C457="Abierto",D457="Urgente"),TODAY()-E457,"")</f>
        <v/>
      </c>
      <c r="N457" s="74" t="str">
        <f>IF(AND(C457="Abierto",D457="Urgente"),RANK(M457,$M$13:$M$861,0)+COUNTIF($M$13:M457,M457)-1,"")</f>
        <v/>
      </c>
      <c r="O457" s="74" t="str">
        <f>IF(AND(C457="Abierto",D457="Alta"),A457,"")</f>
        <v/>
      </c>
      <c r="P457" s="74" t="str">
        <f ca="1">IF(AND(C457="Abierto",D457="Alta"),TODAY()-E457,"")</f>
        <v/>
      </c>
      <c r="Q457" s="74" t="str">
        <f>IF(AND(C457="Abierto",D457="Alta"),RANK(P457,$P$13:$P$861,0)+COUNTIF($P$13:P457,P457)-1+MAX(N:N),"")</f>
        <v/>
      </c>
      <c r="R457" s="74" t="str">
        <f>IF(AND(C457="Abierto",D457="Media"),A457,"")</f>
        <v/>
      </c>
      <c r="S457" s="74" t="str">
        <f ca="1">IF(AND(C457="Abierto",D457="Media"),TODAY()-E457,"")</f>
        <v/>
      </c>
      <c r="T457" s="74" t="str">
        <f>IF(AND(C457="Abierto",D457="Media"),RANK(S457,$S$13:$S$861,0)+COUNTIF($S$13:S457,S457)-1+MAX(N:N,Q:Q),"")</f>
        <v/>
      </c>
      <c r="U457" s="74" t="str">
        <f>IF(AND(C457="Abierto",D457="Baja"),A457,"")</f>
        <v/>
      </c>
      <c r="V457" s="74" t="str">
        <f ca="1">IF(AND(C457="Abierto",D457="Baja"),TODAY()-E457,"")</f>
        <v/>
      </c>
      <c r="W457" s="74" t="str">
        <f>IF(AND(C457="Abierto",D457="Baja"),RANK(V457,$V$13:$V$861,0)+COUNTIF($V$13:V457,V457)-1+MAX(N:N,Q:Q,T:T),"")</f>
        <v/>
      </c>
      <c r="X457" s="139" t="str">
        <f>IF(OR(C457="Resuelto",C457=""),"",SUM(N457,Q457,T457,W457))</f>
        <v/>
      </c>
      <c r="Y457" s="139" t="str">
        <f>IF(OR(C457="Resuelto",C457=""),"",SUM(M457,P457,S457,V457))</f>
        <v/>
      </c>
      <c r="Z457" s="139" t="str">
        <f>IF(OR(C457="Resuelto",C457=""),"",SUM(L457,O457,R457,U457))</f>
        <v/>
      </c>
      <c r="AA457" s="28">
        <v>592</v>
      </c>
      <c r="AB457" s="28" t="str">
        <f t="shared" ref="AB457:AB520" si="16">IF(ISNA(VLOOKUP(AA457,$X$13:$Z$858,3,FALSE))=TRUE,"",VLOOKUP(AA457,$X$13:$Z$858,3,FALSE))</f>
        <v/>
      </c>
      <c r="AC457" s="75" t="str">
        <f t="shared" ref="AC457:AC520" si="17">IF(ISNA(VLOOKUP(AA457,$X$13:$Z$858,2,FALSE))=TRUE,"",VLOOKUP(AA457,$X$13:$Z$858,2,FALSE))</f>
        <v/>
      </c>
      <c r="AH457" s="78" t="str">
        <f>IF(AI457="","",MAX($AH$5:AH456)+1)</f>
        <v/>
      </c>
      <c r="AI457" s="53" t="str">
        <f>IF(G456="","",IF(COUNTIF($AI$11:AI456,G456)=0,G456,""))</f>
        <v/>
      </c>
      <c r="AJ457" s="53" t="str">
        <f t="shared" ref="AJ457:AJ520" si="18">IF(ISNA(VLOOKUP(AA457,$AH$13:$AI$858,2,FALSE))=TRUE,"",VLOOKUP(AA457,$AH$13:$AI$858,2,FALSE))</f>
        <v/>
      </c>
      <c r="AK457" s="135"/>
    </row>
    <row r="458" spans="1:37" x14ac:dyDescent="0.25">
      <c r="A458" s="136"/>
      <c r="B458" s="136"/>
      <c r="C458" s="136"/>
      <c r="D458" s="136"/>
      <c r="E458" s="137"/>
      <c r="F458" s="137"/>
      <c r="G458" s="136"/>
      <c r="H458" s="137"/>
      <c r="I458" s="140" t="str">
        <f t="shared" si="15"/>
        <v/>
      </c>
      <c r="J458" s="140"/>
      <c r="K458" s="140"/>
      <c r="L458" s="74" t="str">
        <f>IF(AND(C458="Abierto",D458="Urgente"),A458,"")</f>
        <v/>
      </c>
      <c r="M458" s="74" t="str">
        <f ca="1">IF(AND(C458="Abierto",D458="Urgente"),TODAY()-E458,"")</f>
        <v/>
      </c>
      <c r="N458" s="74" t="str">
        <f>IF(AND(C458="Abierto",D458="Urgente"),RANK(M458,$M$13:$M$861,0)+COUNTIF($M$13:M458,M458)-1,"")</f>
        <v/>
      </c>
      <c r="O458" s="74" t="str">
        <f>IF(AND(C458="Abierto",D458="Alta"),A458,"")</f>
        <v/>
      </c>
      <c r="P458" s="74" t="str">
        <f ca="1">IF(AND(C458="Abierto",D458="Alta"),TODAY()-E458,"")</f>
        <v/>
      </c>
      <c r="Q458" s="74" t="str">
        <f>IF(AND(C458="Abierto",D458="Alta"),RANK(P458,$P$13:$P$861,0)+COUNTIF($P$13:P458,P458)-1+MAX(N:N),"")</f>
        <v/>
      </c>
      <c r="R458" s="74" t="str">
        <f>IF(AND(C458="Abierto",D458="Media"),A458,"")</f>
        <v/>
      </c>
      <c r="S458" s="74" t="str">
        <f ca="1">IF(AND(C458="Abierto",D458="Media"),TODAY()-E458,"")</f>
        <v/>
      </c>
      <c r="T458" s="74" t="str">
        <f>IF(AND(C458="Abierto",D458="Media"),RANK(S458,$S$13:$S$861,0)+COUNTIF($S$13:S458,S458)-1+MAX(N:N,Q:Q),"")</f>
        <v/>
      </c>
      <c r="U458" s="74" t="str">
        <f>IF(AND(C458="Abierto",D458="Baja"),A458,"")</f>
        <v/>
      </c>
      <c r="V458" s="74" t="str">
        <f ca="1">IF(AND(C458="Abierto",D458="Baja"),TODAY()-E458,"")</f>
        <v/>
      </c>
      <c r="W458" s="74" t="str">
        <f>IF(AND(C458="Abierto",D458="Baja"),RANK(V458,$V$13:$V$861,0)+COUNTIF($V$13:V458,V458)-1+MAX(N:N,Q:Q,T:T),"")</f>
        <v/>
      </c>
      <c r="X458" s="139" t="str">
        <f>IF(OR(C458="Resuelto",C458=""),"",SUM(N458,Q458,T458,W458))</f>
        <v/>
      </c>
      <c r="Y458" s="139" t="str">
        <f>IF(OR(C458="Resuelto",C458=""),"",SUM(M458,P458,S458,V458))</f>
        <v/>
      </c>
      <c r="Z458" s="139" t="str">
        <f>IF(OR(C458="Resuelto",C458=""),"",SUM(L458,O458,R458,U458))</f>
        <v/>
      </c>
      <c r="AA458" s="28">
        <v>593</v>
      </c>
      <c r="AB458" s="28" t="str">
        <f t="shared" si="16"/>
        <v/>
      </c>
      <c r="AC458" s="75" t="str">
        <f t="shared" si="17"/>
        <v/>
      </c>
      <c r="AH458" s="78" t="str">
        <f>IF(AI458="","",MAX($AH$5:AH457)+1)</f>
        <v/>
      </c>
      <c r="AI458" s="53" t="str">
        <f>IF(G457="","",IF(COUNTIF($AI$11:AI457,G457)=0,G457,""))</f>
        <v/>
      </c>
      <c r="AJ458" s="53" t="str">
        <f t="shared" si="18"/>
        <v/>
      </c>
      <c r="AK458" s="135"/>
    </row>
    <row r="459" spans="1:37" x14ac:dyDescent="0.25">
      <c r="A459" s="136"/>
      <c r="B459" s="136"/>
      <c r="C459" s="136"/>
      <c r="D459" s="136"/>
      <c r="E459" s="137"/>
      <c r="F459" s="137"/>
      <c r="G459" s="136"/>
      <c r="H459" s="137"/>
      <c r="I459" s="140" t="str">
        <f t="shared" si="15"/>
        <v/>
      </c>
      <c r="J459" s="140"/>
      <c r="K459" s="140"/>
      <c r="L459" s="74" t="str">
        <f>IF(AND(C459="Abierto",D459="Urgente"),A459,"")</f>
        <v/>
      </c>
      <c r="M459" s="74" t="str">
        <f ca="1">IF(AND(C459="Abierto",D459="Urgente"),TODAY()-E459,"")</f>
        <v/>
      </c>
      <c r="N459" s="74" t="str">
        <f>IF(AND(C459="Abierto",D459="Urgente"),RANK(M459,$M$13:$M$861,0)+COUNTIF($M$13:M459,M459)-1,"")</f>
        <v/>
      </c>
      <c r="O459" s="74" t="str">
        <f>IF(AND(C459="Abierto",D459="Alta"),A459,"")</f>
        <v/>
      </c>
      <c r="P459" s="74" t="str">
        <f ca="1">IF(AND(C459="Abierto",D459="Alta"),TODAY()-E459,"")</f>
        <v/>
      </c>
      <c r="Q459" s="74" t="str">
        <f>IF(AND(C459="Abierto",D459="Alta"),RANK(P459,$P$13:$P$861,0)+COUNTIF($P$13:P459,P459)-1+MAX(N:N),"")</f>
        <v/>
      </c>
      <c r="R459" s="74" t="str">
        <f>IF(AND(C459="Abierto",D459="Media"),A459,"")</f>
        <v/>
      </c>
      <c r="S459" s="74" t="str">
        <f ca="1">IF(AND(C459="Abierto",D459="Media"),TODAY()-E459,"")</f>
        <v/>
      </c>
      <c r="T459" s="74" t="str">
        <f>IF(AND(C459="Abierto",D459="Media"),RANK(S459,$S$13:$S$861,0)+COUNTIF($S$13:S459,S459)-1+MAX(N:N,Q:Q),"")</f>
        <v/>
      </c>
      <c r="U459" s="74" t="str">
        <f>IF(AND(C459="Abierto",D459="Baja"),A459,"")</f>
        <v/>
      </c>
      <c r="V459" s="74" t="str">
        <f ca="1">IF(AND(C459="Abierto",D459="Baja"),TODAY()-E459,"")</f>
        <v/>
      </c>
      <c r="W459" s="74" t="str">
        <f>IF(AND(C459="Abierto",D459="Baja"),RANK(V459,$V$13:$V$861,0)+COUNTIF($V$13:V459,V459)-1+MAX(N:N,Q:Q,T:T),"")</f>
        <v/>
      </c>
      <c r="X459" s="139" t="str">
        <f>IF(OR(C459="Resuelto",C459=""),"",SUM(N459,Q459,T459,W459))</f>
        <v/>
      </c>
      <c r="Y459" s="139" t="str">
        <f>IF(OR(C459="Resuelto",C459=""),"",SUM(M459,P459,S459,V459))</f>
        <v/>
      </c>
      <c r="Z459" s="139" t="str">
        <f>IF(OR(C459="Resuelto",C459=""),"",SUM(L459,O459,R459,U459))</f>
        <v/>
      </c>
      <c r="AA459" s="28">
        <v>594</v>
      </c>
      <c r="AB459" s="28" t="str">
        <f t="shared" si="16"/>
        <v/>
      </c>
      <c r="AC459" s="75" t="str">
        <f t="shared" si="17"/>
        <v/>
      </c>
      <c r="AH459" s="78" t="str">
        <f>IF(AI459="","",MAX($AH$5:AH458)+1)</f>
        <v/>
      </c>
      <c r="AI459" s="53" t="str">
        <f>IF(G458="","",IF(COUNTIF($AI$11:AI458,G458)=0,G458,""))</f>
        <v/>
      </c>
      <c r="AJ459" s="53" t="str">
        <f t="shared" si="18"/>
        <v/>
      </c>
      <c r="AK459" s="135"/>
    </row>
    <row r="460" spans="1:37" x14ac:dyDescent="0.25">
      <c r="A460" s="136"/>
      <c r="B460" s="136"/>
      <c r="C460" s="136"/>
      <c r="D460" s="136"/>
      <c r="E460" s="137"/>
      <c r="F460" s="137"/>
      <c r="G460" s="136"/>
      <c r="H460" s="137"/>
      <c r="I460" s="140" t="str">
        <f t="shared" si="15"/>
        <v/>
      </c>
      <c r="J460" s="140"/>
      <c r="K460" s="140"/>
      <c r="L460" s="74" t="str">
        <f>IF(AND(C460="Abierto",D460="Urgente"),A460,"")</f>
        <v/>
      </c>
      <c r="M460" s="74" t="str">
        <f ca="1">IF(AND(C460="Abierto",D460="Urgente"),TODAY()-E460,"")</f>
        <v/>
      </c>
      <c r="N460" s="74" t="str">
        <f>IF(AND(C460="Abierto",D460="Urgente"),RANK(M460,$M$13:$M$861,0)+COUNTIF($M$13:M460,M460)-1,"")</f>
        <v/>
      </c>
      <c r="O460" s="74" t="str">
        <f>IF(AND(C460="Abierto",D460="Alta"),A460,"")</f>
        <v/>
      </c>
      <c r="P460" s="74" t="str">
        <f ca="1">IF(AND(C460="Abierto",D460="Alta"),TODAY()-E460,"")</f>
        <v/>
      </c>
      <c r="Q460" s="74" t="str">
        <f>IF(AND(C460="Abierto",D460="Alta"),RANK(P460,$P$13:$P$861,0)+COUNTIF($P$13:P460,P460)-1+MAX(N:N),"")</f>
        <v/>
      </c>
      <c r="R460" s="74" t="str">
        <f>IF(AND(C460="Abierto",D460="Media"),A460,"")</f>
        <v/>
      </c>
      <c r="S460" s="74" t="str">
        <f ca="1">IF(AND(C460="Abierto",D460="Media"),TODAY()-E460,"")</f>
        <v/>
      </c>
      <c r="T460" s="74" t="str">
        <f>IF(AND(C460="Abierto",D460="Media"),RANK(S460,$S$13:$S$861,0)+COUNTIF($S$13:S460,S460)-1+MAX(N:N,Q:Q),"")</f>
        <v/>
      </c>
      <c r="U460" s="74" t="str">
        <f>IF(AND(C460="Abierto",D460="Baja"),A460,"")</f>
        <v/>
      </c>
      <c r="V460" s="74" t="str">
        <f ca="1">IF(AND(C460="Abierto",D460="Baja"),TODAY()-E460,"")</f>
        <v/>
      </c>
      <c r="W460" s="74" t="str">
        <f>IF(AND(C460="Abierto",D460="Baja"),RANK(V460,$V$13:$V$861,0)+COUNTIF($V$13:V460,V460)-1+MAX(N:N,Q:Q,T:T),"")</f>
        <v/>
      </c>
      <c r="X460" s="139" t="str">
        <f>IF(OR(C460="Resuelto",C460=""),"",SUM(N460,Q460,T460,W460))</f>
        <v/>
      </c>
      <c r="Y460" s="139" t="str">
        <f>IF(OR(C460="Resuelto",C460=""),"",SUM(M460,P460,S460,V460))</f>
        <v/>
      </c>
      <c r="Z460" s="139" t="str">
        <f>IF(OR(C460="Resuelto",C460=""),"",SUM(L460,O460,R460,U460))</f>
        <v/>
      </c>
      <c r="AA460" s="28">
        <v>595</v>
      </c>
      <c r="AB460" s="28" t="str">
        <f t="shared" si="16"/>
        <v/>
      </c>
      <c r="AC460" s="75" t="str">
        <f t="shared" si="17"/>
        <v/>
      </c>
      <c r="AH460" s="78" t="str">
        <f>IF(AI460="","",MAX($AH$5:AH459)+1)</f>
        <v/>
      </c>
      <c r="AI460" s="53" t="str">
        <f>IF(G459="","",IF(COUNTIF($AI$11:AI459,G459)=0,G459,""))</f>
        <v/>
      </c>
      <c r="AJ460" s="53" t="str">
        <f t="shared" si="18"/>
        <v/>
      </c>
      <c r="AK460" s="135"/>
    </row>
    <row r="461" spans="1:37" x14ac:dyDescent="0.25">
      <c r="A461" s="136"/>
      <c r="B461" s="136"/>
      <c r="C461" s="136"/>
      <c r="D461" s="136"/>
      <c r="E461" s="137"/>
      <c r="F461" s="137"/>
      <c r="G461" s="136"/>
      <c r="H461" s="137"/>
      <c r="I461" s="140" t="str">
        <f t="shared" ref="I461:I524" si="19">IF(OR(E461=0,H461=0),"",H461-E461)</f>
        <v/>
      </c>
      <c r="J461" s="140"/>
      <c r="K461" s="140"/>
      <c r="L461" s="74" t="str">
        <f>IF(AND(C461="Abierto",D461="Urgente"),A461,"")</f>
        <v/>
      </c>
      <c r="M461" s="74" t="str">
        <f ca="1">IF(AND(C461="Abierto",D461="Urgente"),TODAY()-E461,"")</f>
        <v/>
      </c>
      <c r="N461" s="74" t="str">
        <f>IF(AND(C461="Abierto",D461="Urgente"),RANK(M461,$M$13:$M$861,0)+COUNTIF($M$13:M461,M461)-1,"")</f>
        <v/>
      </c>
      <c r="O461" s="74" t="str">
        <f>IF(AND(C461="Abierto",D461="Alta"),A461,"")</f>
        <v/>
      </c>
      <c r="P461" s="74" t="str">
        <f ca="1">IF(AND(C461="Abierto",D461="Alta"),TODAY()-E461,"")</f>
        <v/>
      </c>
      <c r="Q461" s="74" t="str">
        <f>IF(AND(C461="Abierto",D461="Alta"),RANK(P461,$P$13:$P$861,0)+COUNTIF($P$13:P461,P461)-1+MAX(N:N),"")</f>
        <v/>
      </c>
      <c r="R461" s="74" t="str">
        <f>IF(AND(C461="Abierto",D461="Media"),A461,"")</f>
        <v/>
      </c>
      <c r="S461" s="74" t="str">
        <f ca="1">IF(AND(C461="Abierto",D461="Media"),TODAY()-E461,"")</f>
        <v/>
      </c>
      <c r="T461" s="74" t="str">
        <f>IF(AND(C461="Abierto",D461="Media"),RANK(S461,$S$13:$S$861,0)+COUNTIF($S$13:S461,S461)-1+MAX(N:N,Q:Q),"")</f>
        <v/>
      </c>
      <c r="U461" s="74" t="str">
        <f>IF(AND(C461="Abierto",D461="Baja"),A461,"")</f>
        <v/>
      </c>
      <c r="V461" s="74" t="str">
        <f ca="1">IF(AND(C461="Abierto",D461="Baja"),TODAY()-E461,"")</f>
        <v/>
      </c>
      <c r="W461" s="74" t="str">
        <f>IF(AND(C461="Abierto",D461="Baja"),RANK(V461,$V$13:$V$861,0)+COUNTIF($V$13:V461,V461)-1+MAX(N:N,Q:Q,T:T),"")</f>
        <v/>
      </c>
      <c r="X461" s="139" t="str">
        <f>IF(OR(C461="Resuelto",C461=""),"",SUM(N461,Q461,T461,W461))</f>
        <v/>
      </c>
      <c r="Y461" s="139" t="str">
        <f>IF(OR(C461="Resuelto",C461=""),"",SUM(M461,P461,S461,V461))</f>
        <v/>
      </c>
      <c r="Z461" s="139" t="str">
        <f>IF(OR(C461="Resuelto",C461=""),"",SUM(L461,O461,R461,U461))</f>
        <v/>
      </c>
      <c r="AA461" s="28">
        <v>596</v>
      </c>
      <c r="AB461" s="28" t="str">
        <f t="shared" si="16"/>
        <v/>
      </c>
      <c r="AC461" s="75" t="str">
        <f t="shared" si="17"/>
        <v/>
      </c>
      <c r="AH461" s="78" t="str">
        <f>IF(AI461="","",MAX($AH$5:AH460)+1)</f>
        <v/>
      </c>
      <c r="AI461" s="53" t="str">
        <f>IF(G460="","",IF(COUNTIF($AI$11:AI460,G460)=0,G460,""))</f>
        <v/>
      </c>
      <c r="AJ461" s="53" t="str">
        <f t="shared" si="18"/>
        <v/>
      </c>
      <c r="AK461" s="135"/>
    </row>
    <row r="462" spans="1:37" x14ac:dyDescent="0.25">
      <c r="A462" s="136"/>
      <c r="B462" s="136"/>
      <c r="C462" s="136"/>
      <c r="D462" s="136"/>
      <c r="E462" s="137"/>
      <c r="F462" s="137"/>
      <c r="G462" s="136"/>
      <c r="H462" s="137"/>
      <c r="I462" s="140" t="str">
        <f t="shared" si="19"/>
        <v/>
      </c>
      <c r="J462" s="140"/>
      <c r="K462" s="140"/>
      <c r="L462" s="74" t="str">
        <f>IF(AND(C462="Abierto",D462="Urgente"),A462,"")</f>
        <v/>
      </c>
      <c r="M462" s="74" t="str">
        <f ca="1">IF(AND(C462="Abierto",D462="Urgente"),TODAY()-E462,"")</f>
        <v/>
      </c>
      <c r="N462" s="74" t="str">
        <f>IF(AND(C462="Abierto",D462="Urgente"),RANK(M462,$M$13:$M$861,0)+COUNTIF($M$13:M462,M462)-1,"")</f>
        <v/>
      </c>
      <c r="O462" s="74" t="str">
        <f>IF(AND(C462="Abierto",D462="Alta"),A462,"")</f>
        <v/>
      </c>
      <c r="P462" s="74" t="str">
        <f ca="1">IF(AND(C462="Abierto",D462="Alta"),TODAY()-E462,"")</f>
        <v/>
      </c>
      <c r="Q462" s="74" t="str">
        <f>IF(AND(C462="Abierto",D462="Alta"),RANK(P462,$P$13:$P$861,0)+COUNTIF($P$13:P462,P462)-1+MAX(N:N),"")</f>
        <v/>
      </c>
      <c r="R462" s="74" t="str">
        <f>IF(AND(C462="Abierto",D462="Media"),A462,"")</f>
        <v/>
      </c>
      <c r="S462" s="74" t="str">
        <f ca="1">IF(AND(C462="Abierto",D462="Media"),TODAY()-E462,"")</f>
        <v/>
      </c>
      <c r="T462" s="74" t="str">
        <f>IF(AND(C462="Abierto",D462="Media"),RANK(S462,$S$13:$S$861,0)+COUNTIF($S$13:S462,S462)-1+MAX(N:N,Q:Q),"")</f>
        <v/>
      </c>
      <c r="U462" s="74" t="str">
        <f>IF(AND(C462="Abierto",D462="Baja"),A462,"")</f>
        <v/>
      </c>
      <c r="V462" s="74" t="str">
        <f ca="1">IF(AND(C462="Abierto",D462="Baja"),TODAY()-E462,"")</f>
        <v/>
      </c>
      <c r="W462" s="74" t="str">
        <f>IF(AND(C462="Abierto",D462="Baja"),RANK(V462,$V$13:$V$861,0)+COUNTIF($V$13:V462,V462)-1+MAX(N:N,Q:Q,T:T),"")</f>
        <v/>
      </c>
      <c r="X462" s="139" t="str">
        <f>IF(OR(C462="Resuelto",C462=""),"",SUM(N462,Q462,T462,W462))</f>
        <v/>
      </c>
      <c r="Y462" s="139" t="str">
        <f>IF(OR(C462="Resuelto",C462=""),"",SUM(M462,P462,S462,V462))</f>
        <v/>
      </c>
      <c r="Z462" s="139" t="str">
        <f>IF(OR(C462="Resuelto",C462=""),"",SUM(L462,O462,R462,U462))</f>
        <v/>
      </c>
      <c r="AA462" s="28">
        <v>597</v>
      </c>
      <c r="AB462" s="28" t="str">
        <f t="shared" si="16"/>
        <v/>
      </c>
      <c r="AC462" s="75" t="str">
        <f t="shared" si="17"/>
        <v/>
      </c>
      <c r="AH462" s="78" t="str">
        <f>IF(AI462="","",MAX($AH$5:AH461)+1)</f>
        <v/>
      </c>
      <c r="AI462" s="53" t="str">
        <f>IF(G461="","",IF(COUNTIF($AI$11:AI461,G461)=0,G461,""))</f>
        <v/>
      </c>
      <c r="AJ462" s="53" t="str">
        <f t="shared" si="18"/>
        <v/>
      </c>
      <c r="AK462" s="135"/>
    </row>
    <row r="463" spans="1:37" x14ac:dyDescent="0.25">
      <c r="A463" s="136"/>
      <c r="B463" s="136"/>
      <c r="C463" s="136"/>
      <c r="D463" s="136"/>
      <c r="E463" s="137"/>
      <c r="F463" s="137"/>
      <c r="G463" s="136"/>
      <c r="H463" s="137"/>
      <c r="I463" s="140" t="str">
        <f t="shared" si="19"/>
        <v/>
      </c>
      <c r="J463" s="140"/>
      <c r="K463" s="140"/>
      <c r="L463" s="74" t="str">
        <f>IF(AND(C463="Abierto",D463="Urgente"),A463,"")</f>
        <v/>
      </c>
      <c r="M463" s="74" t="str">
        <f ca="1">IF(AND(C463="Abierto",D463="Urgente"),TODAY()-E463,"")</f>
        <v/>
      </c>
      <c r="N463" s="74" t="str">
        <f>IF(AND(C463="Abierto",D463="Urgente"),RANK(M463,$M$13:$M$861,0)+COUNTIF($M$13:M463,M463)-1,"")</f>
        <v/>
      </c>
      <c r="O463" s="74" t="str">
        <f>IF(AND(C463="Abierto",D463="Alta"),A463,"")</f>
        <v/>
      </c>
      <c r="P463" s="74" t="str">
        <f ca="1">IF(AND(C463="Abierto",D463="Alta"),TODAY()-E463,"")</f>
        <v/>
      </c>
      <c r="Q463" s="74" t="str">
        <f>IF(AND(C463="Abierto",D463="Alta"),RANK(P463,$P$13:$P$861,0)+COUNTIF($P$13:P463,P463)-1+MAX(N:N),"")</f>
        <v/>
      </c>
      <c r="R463" s="74" t="str">
        <f>IF(AND(C463="Abierto",D463="Media"),A463,"")</f>
        <v/>
      </c>
      <c r="S463" s="74" t="str">
        <f ca="1">IF(AND(C463="Abierto",D463="Media"),TODAY()-E463,"")</f>
        <v/>
      </c>
      <c r="T463" s="74" t="str">
        <f>IF(AND(C463="Abierto",D463="Media"),RANK(S463,$S$13:$S$861,0)+COUNTIF($S$13:S463,S463)-1+MAX(N:N,Q:Q),"")</f>
        <v/>
      </c>
      <c r="U463" s="74" t="str">
        <f>IF(AND(C463="Abierto",D463="Baja"),A463,"")</f>
        <v/>
      </c>
      <c r="V463" s="74" t="str">
        <f ca="1">IF(AND(C463="Abierto",D463="Baja"),TODAY()-E463,"")</f>
        <v/>
      </c>
      <c r="W463" s="74" t="str">
        <f>IF(AND(C463="Abierto",D463="Baja"),RANK(V463,$V$13:$V$861,0)+COUNTIF($V$13:V463,V463)-1+MAX(N:N,Q:Q,T:T),"")</f>
        <v/>
      </c>
      <c r="X463" s="139" t="str">
        <f>IF(OR(C463="Resuelto",C463=""),"",SUM(N463,Q463,T463,W463))</f>
        <v/>
      </c>
      <c r="Y463" s="139" t="str">
        <f>IF(OR(C463="Resuelto",C463=""),"",SUM(M463,P463,S463,V463))</f>
        <v/>
      </c>
      <c r="Z463" s="139" t="str">
        <f>IF(OR(C463="Resuelto",C463=""),"",SUM(L463,O463,R463,U463))</f>
        <v/>
      </c>
      <c r="AA463" s="28">
        <v>598</v>
      </c>
      <c r="AB463" s="28" t="str">
        <f t="shared" si="16"/>
        <v/>
      </c>
      <c r="AC463" s="75" t="str">
        <f t="shared" si="17"/>
        <v/>
      </c>
      <c r="AH463" s="78" t="str">
        <f>IF(AI463="","",MAX($AH$5:AH462)+1)</f>
        <v/>
      </c>
      <c r="AI463" s="53" t="str">
        <f>IF(G462="","",IF(COUNTIF($AI$11:AI462,G462)=0,G462,""))</f>
        <v/>
      </c>
      <c r="AJ463" s="53" t="str">
        <f t="shared" si="18"/>
        <v/>
      </c>
      <c r="AK463" s="135"/>
    </row>
    <row r="464" spans="1:37" x14ac:dyDescent="0.25">
      <c r="A464" s="136"/>
      <c r="B464" s="136"/>
      <c r="C464" s="136"/>
      <c r="D464" s="136"/>
      <c r="E464" s="137"/>
      <c r="F464" s="137"/>
      <c r="G464" s="136"/>
      <c r="H464" s="137"/>
      <c r="I464" s="140" t="str">
        <f t="shared" si="19"/>
        <v/>
      </c>
      <c r="J464" s="140"/>
      <c r="K464" s="140"/>
      <c r="L464" s="74" t="str">
        <f>IF(AND(C464="Abierto",D464="Urgente"),A464,"")</f>
        <v/>
      </c>
      <c r="M464" s="74" t="str">
        <f ca="1">IF(AND(C464="Abierto",D464="Urgente"),TODAY()-E464,"")</f>
        <v/>
      </c>
      <c r="N464" s="74" t="str">
        <f>IF(AND(C464="Abierto",D464="Urgente"),RANK(M464,$M$13:$M$861,0)+COUNTIF($M$13:M464,M464)-1,"")</f>
        <v/>
      </c>
      <c r="O464" s="74" t="str">
        <f>IF(AND(C464="Abierto",D464="Alta"),A464,"")</f>
        <v/>
      </c>
      <c r="P464" s="74" t="str">
        <f ca="1">IF(AND(C464="Abierto",D464="Alta"),TODAY()-E464,"")</f>
        <v/>
      </c>
      <c r="Q464" s="74" t="str">
        <f>IF(AND(C464="Abierto",D464="Alta"),RANK(P464,$P$13:$P$861,0)+COUNTIF($P$13:P464,P464)-1+MAX(N:N),"")</f>
        <v/>
      </c>
      <c r="R464" s="74" t="str">
        <f>IF(AND(C464="Abierto",D464="Media"),A464,"")</f>
        <v/>
      </c>
      <c r="S464" s="74" t="str">
        <f ca="1">IF(AND(C464="Abierto",D464="Media"),TODAY()-E464,"")</f>
        <v/>
      </c>
      <c r="T464" s="74" t="str">
        <f>IF(AND(C464="Abierto",D464="Media"),RANK(S464,$S$13:$S$861,0)+COUNTIF($S$13:S464,S464)-1+MAX(N:N,Q:Q),"")</f>
        <v/>
      </c>
      <c r="U464" s="74" t="str">
        <f>IF(AND(C464="Abierto",D464="Baja"),A464,"")</f>
        <v/>
      </c>
      <c r="V464" s="74" t="str">
        <f ca="1">IF(AND(C464="Abierto",D464="Baja"),TODAY()-E464,"")</f>
        <v/>
      </c>
      <c r="W464" s="74" t="str">
        <f>IF(AND(C464="Abierto",D464="Baja"),RANK(V464,$V$13:$V$861,0)+COUNTIF($V$13:V464,V464)-1+MAX(N:N,Q:Q,T:T),"")</f>
        <v/>
      </c>
      <c r="X464" s="139" t="str">
        <f>IF(OR(C464="Resuelto",C464=""),"",SUM(N464,Q464,T464,W464))</f>
        <v/>
      </c>
      <c r="Y464" s="139" t="str">
        <f>IF(OR(C464="Resuelto",C464=""),"",SUM(M464,P464,S464,V464))</f>
        <v/>
      </c>
      <c r="Z464" s="139" t="str">
        <f>IF(OR(C464="Resuelto",C464=""),"",SUM(L464,O464,R464,U464))</f>
        <v/>
      </c>
      <c r="AA464" s="28">
        <v>599</v>
      </c>
      <c r="AB464" s="28" t="str">
        <f t="shared" si="16"/>
        <v/>
      </c>
      <c r="AC464" s="75" t="str">
        <f t="shared" si="17"/>
        <v/>
      </c>
      <c r="AH464" s="78" t="str">
        <f>IF(AI464="","",MAX($AH$5:AH463)+1)</f>
        <v/>
      </c>
      <c r="AI464" s="53" t="str">
        <f>IF(G463="","",IF(COUNTIF($AI$11:AI463,G463)=0,G463,""))</f>
        <v/>
      </c>
      <c r="AJ464" s="53" t="str">
        <f t="shared" si="18"/>
        <v/>
      </c>
      <c r="AK464" s="135"/>
    </row>
    <row r="465" spans="1:37" x14ac:dyDescent="0.25">
      <c r="A465" s="136"/>
      <c r="B465" s="136"/>
      <c r="C465" s="136"/>
      <c r="D465" s="136"/>
      <c r="E465" s="137"/>
      <c r="F465" s="137"/>
      <c r="G465" s="136"/>
      <c r="H465" s="137"/>
      <c r="I465" s="140" t="str">
        <f t="shared" si="19"/>
        <v/>
      </c>
      <c r="J465" s="140"/>
      <c r="K465" s="140"/>
      <c r="L465" s="74" t="str">
        <f>IF(AND(C465="Abierto",D465="Urgente"),A465,"")</f>
        <v/>
      </c>
      <c r="M465" s="74" t="str">
        <f ca="1">IF(AND(C465="Abierto",D465="Urgente"),TODAY()-E465,"")</f>
        <v/>
      </c>
      <c r="N465" s="74" t="str">
        <f>IF(AND(C465="Abierto",D465="Urgente"),RANK(M465,$M$13:$M$861,0)+COUNTIF($M$13:M465,M465)-1,"")</f>
        <v/>
      </c>
      <c r="O465" s="74" t="str">
        <f>IF(AND(C465="Abierto",D465="Alta"),A465,"")</f>
        <v/>
      </c>
      <c r="P465" s="74" t="str">
        <f ca="1">IF(AND(C465="Abierto",D465="Alta"),TODAY()-E465,"")</f>
        <v/>
      </c>
      <c r="Q465" s="74" t="str">
        <f>IF(AND(C465="Abierto",D465="Alta"),RANK(P465,$P$13:$P$861,0)+COUNTIF($P$13:P465,P465)-1+MAX(N:N),"")</f>
        <v/>
      </c>
      <c r="R465" s="74" t="str">
        <f>IF(AND(C465="Abierto",D465="Media"),A465,"")</f>
        <v/>
      </c>
      <c r="S465" s="74" t="str">
        <f ca="1">IF(AND(C465="Abierto",D465="Media"),TODAY()-E465,"")</f>
        <v/>
      </c>
      <c r="T465" s="74" t="str">
        <f>IF(AND(C465="Abierto",D465="Media"),RANK(S465,$S$13:$S$861,0)+COUNTIF($S$13:S465,S465)-1+MAX(N:N,Q:Q),"")</f>
        <v/>
      </c>
      <c r="U465" s="74" t="str">
        <f>IF(AND(C465="Abierto",D465="Baja"),A465,"")</f>
        <v/>
      </c>
      <c r="V465" s="74" t="str">
        <f ca="1">IF(AND(C465="Abierto",D465="Baja"),TODAY()-E465,"")</f>
        <v/>
      </c>
      <c r="W465" s="74" t="str">
        <f>IF(AND(C465="Abierto",D465="Baja"),RANK(V465,$V$13:$V$861,0)+COUNTIF($V$13:V465,V465)-1+MAX(N:N,Q:Q,T:T),"")</f>
        <v/>
      </c>
      <c r="X465" s="139" t="str">
        <f>IF(OR(C465="Resuelto",C465=""),"",SUM(N465,Q465,T465,W465))</f>
        <v/>
      </c>
      <c r="Y465" s="139" t="str">
        <f>IF(OR(C465="Resuelto",C465=""),"",SUM(M465,P465,S465,V465))</f>
        <v/>
      </c>
      <c r="Z465" s="139" t="str">
        <f>IF(OR(C465="Resuelto",C465=""),"",SUM(L465,O465,R465,U465))</f>
        <v/>
      </c>
      <c r="AA465" s="28">
        <v>600</v>
      </c>
      <c r="AB465" s="28" t="str">
        <f t="shared" si="16"/>
        <v/>
      </c>
      <c r="AC465" s="75" t="str">
        <f t="shared" si="17"/>
        <v/>
      </c>
      <c r="AH465" s="78" t="str">
        <f>IF(AI465="","",MAX($AH$5:AH464)+1)</f>
        <v/>
      </c>
      <c r="AI465" s="53" t="str">
        <f>IF(G464="","",IF(COUNTIF($AI$11:AI464,G464)=0,G464,""))</f>
        <v/>
      </c>
      <c r="AJ465" s="53" t="str">
        <f t="shared" si="18"/>
        <v/>
      </c>
      <c r="AK465" s="135"/>
    </row>
    <row r="466" spans="1:37" x14ac:dyDescent="0.25">
      <c r="A466" s="136"/>
      <c r="B466" s="136"/>
      <c r="C466" s="136"/>
      <c r="D466" s="136"/>
      <c r="E466" s="137"/>
      <c r="F466" s="137"/>
      <c r="G466" s="136"/>
      <c r="H466" s="137"/>
      <c r="I466" s="140" t="str">
        <f t="shared" si="19"/>
        <v/>
      </c>
      <c r="J466" s="140"/>
      <c r="K466" s="140"/>
      <c r="L466" s="74" t="str">
        <f>IF(AND(C466="Abierto",D466="Urgente"),A466,"")</f>
        <v/>
      </c>
      <c r="M466" s="74" t="str">
        <f ca="1">IF(AND(C466="Abierto",D466="Urgente"),TODAY()-E466,"")</f>
        <v/>
      </c>
      <c r="N466" s="74" t="str">
        <f>IF(AND(C466="Abierto",D466="Urgente"),RANK(M466,$M$13:$M$861,0)+COUNTIF($M$13:M466,M466)-1,"")</f>
        <v/>
      </c>
      <c r="O466" s="74" t="str">
        <f>IF(AND(C466="Abierto",D466="Alta"),A466,"")</f>
        <v/>
      </c>
      <c r="P466" s="74" t="str">
        <f ca="1">IF(AND(C466="Abierto",D466="Alta"),TODAY()-E466,"")</f>
        <v/>
      </c>
      <c r="Q466" s="74" t="str">
        <f>IF(AND(C466="Abierto",D466="Alta"),RANK(P466,$P$13:$P$861,0)+COUNTIF($P$13:P466,P466)-1+MAX(N:N),"")</f>
        <v/>
      </c>
      <c r="R466" s="74" t="str">
        <f>IF(AND(C466="Abierto",D466="Media"),A466,"")</f>
        <v/>
      </c>
      <c r="S466" s="74" t="str">
        <f ca="1">IF(AND(C466="Abierto",D466="Media"),TODAY()-E466,"")</f>
        <v/>
      </c>
      <c r="T466" s="74" t="str">
        <f>IF(AND(C466="Abierto",D466="Media"),RANK(S466,$S$13:$S$861,0)+COUNTIF($S$13:S466,S466)-1+MAX(N:N,Q:Q),"")</f>
        <v/>
      </c>
      <c r="U466" s="74" t="str">
        <f>IF(AND(C466="Abierto",D466="Baja"),A466,"")</f>
        <v/>
      </c>
      <c r="V466" s="74" t="str">
        <f ca="1">IF(AND(C466="Abierto",D466="Baja"),TODAY()-E466,"")</f>
        <v/>
      </c>
      <c r="W466" s="74" t="str">
        <f>IF(AND(C466="Abierto",D466="Baja"),RANK(V466,$V$13:$V$861,0)+COUNTIF($V$13:V466,V466)-1+MAX(N:N,Q:Q,T:T),"")</f>
        <v/>
      </c>
      <c r="X466" s="139" t="str">
        <f>IF(OR(C466="Resuelto",C466=""),"",SUM(N466,Q466,T466,W466))</f>
        <v/>
      </c>
      <c r="Y466" s="139" t="str">
        <f>IF(OR(C466="Resuelto",C466=""),"",SUM(M466,P466,S466,V466))</f>
        <v/>
      </c>
      <c r="Z466" s="139" t="str">
        <f>IF(OR(C466="Resuelto",C466=""),"",SUM(L466,O466,R466,U466))</f>
        <v/>
      </c>
      <c r="AA466" s="28">
        <v>601</v>
      </c>
      <c r="AB466" s="28" t="str">
        <f t="shared" si="16"/>
        <v/>
      </c>
      <c r="AC466" s="75" t="str">
        <f t="shared" si="17"/>
        <v/>
      </c>
      <c r="AH466" s="78" t="str">
        <f>IF(AI466="","",MAX($AH$5:AH465)+1)</f>
        <v/>
      </c>
      <c r="AI466" s="53" t="str">
        <f>IF(G465="","",IF(COUNTIF($AI$11:AI465,G465)=0,G465,""))</f>
        <v/>
      </c>
      <c r="AJ466" s="53" t="str">
        <f t="shared" si="18"/>
        <v/>
      </c>
      <c r="AK466" s="135"/>
    </row>
    <row r="467" spans="1:37" x14ac:dyDescent="0.25">
      <c r="A467" s="136"/>
      <c r="B467" s="136"/>
      <c r="C467" s="136"/>
      <c r="D467" s="136"/>
      <c r="E467" s="137"/>
      <c r="F467" s="137"/>
      <c r="G467" s="136"/>
      <c r="H467" s="137"/>
      <c r="I467" s="140" t="str">
        <f t="shared" si="19"/>
        <v/>
      </c>
      <c r="J467" s="140"/>
      <c r="K467" s="140"/>
      <c r="L467" s="74" t="str">
        <f>IF(AND(C467="Abierto",D467="Urgente"),A467,"")</f>
        <v/>
      </c>
      <c r="M467" s="74" t="str">
        <f ca="1">IF(AND(C467="Abierto",D467="Urgente"),TODAY()-E467,"")</f>
        <v/>
      </c>
      <c r="N467" s="74" t="str">
        <f>IF(AND(C467="Abierto",D467="Urgente"),RANK(M467,$M$13:$M$861,0)+COUNTIF($M$13:M467,M467)-1,"")</f>
        <v/>
      </c>
      <c r="O467" s="74" t="str">
        <f>IF(AND(C467="Abierto",D467="Alta"),A467,"")</f>
        <v/>
      </c>
      <c r="P467" s="74" t="str">
        <f ca="1">IF(AND(C467="Abierto",D467="Alta"),TODAY()-E467,"")</f>
        <v/>
      </c>
      <c r="Q467" s="74" t="str">
        <f>IF(AND(C467="Abierto",D467="Alta"),RANK(P467,$P$13:$P$861,0)+COUNTIF($P$13:P467,P467)-1+MAX(N:N),"")</f>
        <v/>
      </c>
      <c r="R467" s="74" t="str">
        <f>IF(AND(C467="Abierto",D467="Media"),A467,"")</f>
        <v/>
      </c>
      <c r="S467" s="74" t="str">
        <f ca="1">IF(AND(C467="Abierto",D467="Media"),TODAY()-E467,"")</f>
        <v/>
      </c>
      <c r="T467" s="74" t="str">
        <f>IF(AND(C467="Abierto",D467="Media"),RANK(S467,$S$13:$S$861,0)+COUNTIF($S$13:S467,S467)-1+MAX(N:N,Q:Q),"")</f>
        <v/>
      </c>
      <c r="U467" s="74" t="str">
        <f>IF(AND(C467="Abierto",D467="Baja"),A467,"")</f>
        <v/>
      </c>
      <c r="V467" s="74" t="str">
        <f ca="1">IF(AND(C467="Abierto",D467="Baja"),TODAY()-E467,"")</f>
        <v/>
      </c>
      <c r="W467" s="74" t="str">
        <f>IF(AND(C467="Abierto",D467="Baja"),RANK(V467,$V$13:$V$861,0)+COUNTIF($V$13:V467,V467)-1+MAX(N:N,Q:Q,T:T),"")</f>
        <v/>
      </c>
      <c r="X467" s="139" t="str">
        <f>IF(OR(C467="Resuelto",C467=""),"",SUM(N467,Q467,T467,W467))</f>
        <v/>
      </c>
      <c r="Y467" s="139" t="str">
        <f>IF(OR(C467="Resuelto",C467=""),"",SUM(M467,P467,S467,V467))</f>
        <v/>
      </c>
      <c r="Z467" s="139" t="str">
        <f>IF(OR(C467="Resuelto",C467=""),"",SUM(L467,O467,R467,U467))</f>
        <v/>
      </c>
      <c r="AA467" s="28">
        <v>602</v>
      </c>
      <c r="AB467" s="28" t="str">
        <f t="shared" si="16"/>
        <v/>
      </c>
      <c r="AC467" s="75" t="str">
        <f t="shared" si="17"/>
        <v/>
      </c>
      <c r="AH467" s="78" t="str">
        <f>IF(AI467="","",MAX($AH$5:AH466)+1)</f>
        <v/>
      </c>
      <c r="AI467" s="53" t="str">
        <f>IF(G466="","",IF(COUNTIF($AI$11:AI466,G466)=0,G466,""))</f>
        <v/>
      </c>
      <c r="AJ467" s="53" t="str">
        <f t="shared" si="18"/>
        <v/>
      </c>
      <c r="AK467" s="135"/>
    </row>
    <row r="468" spans="1:37" x14ac:dyDescent="0.25">
      <c r="A468" s="136"/>
      <c r="B468" s="136"/>
      <c r="C468" s="136"/>
      <c r="D468" s="136"/>
      <c r="E468" s="137"/>
      <c r="F468" s="137"/>
      <c r="G468" s="136"/>
      <c r="H468" s="137"/>
      <c r="I468" s="140" t="str">
        <f t="shared" si="19"/>
        <v/>
      </c>
      <c r="J468" s="140"/>
      <c r="K468" s="140"/>
      <c r="L468" s="74" t="str">
        <f>IF(AND(C468="Abierto",D468="Urgente"),A468,"")</f>
        <v/>
      </c>
      <c r="M468" s="74" t="str">
        <f ca="1">IF(AND(C468="Abierto",D468="Urgente"),TODAY()-E468,"")</f>
        <v/>
      </c>
      <c r="N468" s="74" t="str">
        <f>IF(AND(C468="Abierto",D468="Urgente"),RANK(M468,$M$13:$M$861,0)+COUNTIF($M$13:M468,M468)-1,"")</f>
        <v/>
      </c>
      <c r="O468" s="74" t="str">
        <f>IF(AND(C468="Abierto",D468="Alta"),A468,"")</f>
        <v/>
      </c>
      <c r="P468" s="74" t="str">
        <f ca="1">IF(AND(C468="Abierto",D468="Alta"),TODAY()-E468,"")</f>
        <v/>
      </c>
      <c r="Q468" s="74" t="str">
        <f>IF(AND(C468="Abierto",D468="Alta"),RANK(P468,$P$13:$P$861,0)+COUNTIF($P$13:P468,P468)-1+MAX(N:N),"")</f>
        <v/>
      </c>
      <c r="R468" s="74" t="str">
        <f>IF(AND(C468="Abierto",D468="Media"),A468,"")</f>
        <v/>
      </c>
      <c r="S468" s="74" t="str">
        <f ca="1">IF(AND(C468="Abierto",D468="Media"),TODAY()-E468,"")</f>
        <v/>
      </c>
      <c r="T468" s="74" t="str">
        <f>IF(AND(C468="Abierto",D468="Media"),RANK(S468,$S$13:$S$861,0)+COUNTIF($S$13:S468,S468)-1+MAX(N:N,Q:Q),"")</f>
        <v/>
      </c>
      <c r="U468" s="74" t="str">
        <f>IF(AND(C468="Abierto",D468="Baja"),A468,"")</f>
        <v/>
      </c>
      <c r="V468" s="74" t="str">
        <f ca="1">IF(AND(C468="Abierto",D468="Baja"),TODAY()-E468,"")</f>
        <v/>
      </c>
      <c r="W468" s="74" t="str">
        <f>IF(AND(C468="Abierto",D468="Baja"),RANK(V468,$V$13:$V$861,0)+COUNTIF($V$13:V468,V468)-1+MAX(N:N,Q:Q,T:T),"")</f>
        <v/>
      </c>
      <c r="X468" s="139" t="str">
        <f>IF(OR(C468="Resuelto",C468=""),"",SUM(N468,Q468,T468,W468))</f>
        <v/>
      </c>
      <c r="Y468" s="139" t="str">
        <f>IF(OR(C468="Resuelto",C468=""),"",SUM(M468,P468,S468,V468))</f>
        <v/>
      </c>
      <c r="Z468" s="139" t="str">
        <f>IF(OR(C468="Resuelto",C468=""),"",SUM(L468,O468,R468,U468))</f>
        <v/>
      </c>
      <c r="AA468" s="28">
        <v>603</v>
      </c>
      <c r="AB468" s="28" t="str">
        <f t="shared" si="16"/>
        <v/>
      </c>
      <c r="AC468" s="75" t="str">
        <f t="shared" si="17"/>
        <v/>
      </c>
      <c r="AH468" s="78" t="str">
        <f>IF(AI468="","",MAX($AH$5:AH467)+1)</f>
        <v/>
      </c>
      <c r="AI468" s="53" t="str">
        <f>IF(G467="","",IF(COUNTIF($AI$11:AI467,G467)=0,G467,""))</f>
        <v/>
      </c>
      <c r="AJ468" s="53" t="str">
        <f t="shared" si="18"/>
        <v/>
      </c>
      <c r="AK468" s="135"/>
    </row>
    <row r="469" spans="1:37" x14ac:dyDescent="0.25">
      <c r="A469" s="136"/>
      <c r="B469" s="136"/>
      <c r="C469" s="136"/>
      <c r="D469" s="136"/>
      <c r="E469" s="137"/>
      <c r="F469" s="137"/>
      <c r="G469" s="136"/>
      <c r="H469" s="137"/>
      <c r="I469" s="140" t="str">
        <f t="shared" si="19"/>
        <v/>
      </c>
      <c r="J469" s="140"/>
      <c r="K469" s="140"/>
      <c r="L469" s="74" t="str">
        <f>IF(AND(C469="Abierto",D469="Urgente"),A469,"")</f>
        <v/>
      </c>
      <c r="M469" s="74" t="str">
        <f ca="1">IF(AND(C469="Abierto",D469="Urgente"),TODAY()-E469,"")</f>
        <v/>
      </c>
      <c r="N469" s="74" t="str">
        <f>IF(AND(C469="Abierto",D469="Urgente"),RANK(M469,$M$13:$M$861,0)+COUNTIF($M$13:M469,M469)-1,"")</f>
        <v/>
      </c>
      <c r="O469" s="74" t="str">
        <f>IF(AND(C469="Abierto",D469="Alta"),A469,"")</f>
        <v/>
      </c>
      <c r="P469" s="74" t="str">
        <f ca="1">IF(AND(C469="Abierto",D469="Alta"),TODAY()-E469,"")</f>
        <v/>
      </c>
      <c r="Q469" s="74" t="str">
        <f>IF(AND(C469="Abierto",D469="Alta"),RANK(P469,$P$13:$P$861,0)+COUNTIF($P$13:P469,P469)-1+MAX(N:N),"")</f>
        <v/>
      </c>
      <c r="R469" s="74" t="str">
        <f>IF(AND(C469="Abierto",D469="Media"),A469,"")</f>
        <v/>
      </c>
      <c r="S469" s="74" t="str">
        <f ca="1">IF(AND(C469="Abierto",D469="Media"),TODAY()-E469,"")</f>
        <v/>
      </c>
      <c r="T469" s="74" t="str">
        <f>IF(AND(C469="Abierto",D469="Media"),RANK(S469,$S$13:$S$861,0)+COUNTIF($S$13:S469,S469)-1+MAX(N:N,Q:Q),"")</f>
        <v/>
      </c>
      <c r="U469" s="74" t="str">
        <f>IF(AND(C469="Abierto",D469="Baja"),A469,"")</f>
        <v/>
      </c>
      <c r="V469" s="74" t="str">
        <f ca="1">IF(AND(C469="Abierto",D469="Baja"),TODAY()-E469,"")</f>
        <v/>
      </c>
      <c r="W469" s="74" t="str">
        <f>IF(AND(C469="Abierto",D469="Baja"),RANK(V469,$V$13:$V$861,0)+COUNTIF($V$13:V469,V469)-1+MAX(N:N,Q:Q,T:T),"")</f>
        <v/>
      </c>
      <c r="X469" s="139" t="str">
        <f>IF(OR(C469="Resuelto",C469=""),"",SUM(N469,Q469,T469,W469))</f>
        <v/>
      </c>
      <c r="Y469" s="139" t="str">
        <f>IF(OR(C469="Resuelto",C469=""),"",SUM(M469,P469,S469,V469))</f>
        <v/>
      </c>
      <c r="Z469" s="139" t="str">
        <f>IF(OR(C469="Resuelto",C469=""),"",SUM(L469,O469,R469,U469))</f>
        <v/>
      </c>
      <c r="AA469" s="28">
        <v>604</v>
      </c>
      <c r="AB469" s="28" t="str">
        <f t="shared" si="16"/>
        <v/>
      </c>
      <c r="AC469" s="75" t="str">
        <f t="shared" si="17"/>
        <v/>
      </c>
      <c r="AH469" s="78" t="str">
        <f>IF(AI469="","",MAX($AH$5:AH468)+1)</f>
        <v/>
      </c>
      <c r="AI469" s="53" t="str">
        <f>IF(G468="","",IF(COUNTIF($AI$11:AI468,G468)=0,G468,""))</f>
        <v/>
      </c>
      <c r="AJ469" s="53" t="str">
        <f t="shared" si="18"/>
        <v/>
      </c>
      <c r="AK469" s="135"/>
    </row>
    <row r="470" spans="1:37" x14ac:dyDescent="0.25">
      <c r="A470" s="136"/>
      <c r="B470" s="136"/>
      <c r="C470" s="136"/>
      <c r="D470" s="136"/>
      <c r="E470" s="137"/>
      <c r="F470" s="137"/>
      <c r="G470" s="136"/>
      <c r="H470" s="137"/>
      <c r="I470" s="140" t="str">
        <f t="shared" si="19"/>
        <v/>
      </c>
      <c r="J470" s="140"/>
      <c r="K470" s="140"/>
      <c r="L470" s="74" t="str">
        <f>IF(AND(C470="Abierto",D470="Urgente"),A470,"")</f>
        <v/>
      </c>
      <c r="M470" s="74" t="str">
        <f ca="1">IF(AND(C470="Abierto",D470="Urgente"),TODAY()-E470,"")</f>
        <v/>
      </c>
      <c r="N470" s="74" t="str">
        <f>IF(AND(C470="Abierto",D470="Urgente"),RANK(M470,$M$13:$M$861,0)+COUNTIF($M$13:M470,M470)-1,"")</f>
        <v/>
      </c>
      <c r="O470" s="74" t="str">
        <f>IF(AND(C470="Abierto",D470="Alta"),A470,"")</f>
        <v/>
      </c>
      <c r="P470" s="74" t="str">
        <f ca="1">IF(AND(C470="Abierto",D470="Alta"),TODAY()-E470,"")</f>
        <v/>
      </c>
      <c r="Q470" s="74" t="str">
        <f>IF(AND(C470="Abierto",D470="Alta"),RANK(P470,$P$13:$P$861,0)+COUNTIF($P$13:P470,P470)-1+MAX(N:N),"")</f>
        <v/>
      </c>
      <c r="R470" s="74" t="str">
        <f>IF(AND(C470="Abierto",D470="Media"),A470,"")</f>
        <v/>
      </c>
      <c r="S470" s="74" t="str">
        <f ca="1">IF(AND(C470="Abierto",D470="Media"),TODAY()-E470,"")</f>
        <v/>
      </c>
      <c r="T470" s="74" t="str">
        <f>IF(AND(C470="Abierto",D470="Media"),RANK(S470,$S$13:$S$861,0)+COUNTIF($S$13:S470,S470)-1+MAX(N:N,Q:Q),"")</f>
        <v/>
      </c>
      <c r="U470" s="74" t="str">
        <f>IF(AND(C470="Abierto",D470="Baja"),A470,"")</f>
        <v/>
      </c>
      <c r="V470" s="74" t="str">
        <f ca="1">IF(AND(C470="Abierto",D470="Baja"),TODAY()-E470,"")</f>
        <v/>
      </c>
      <c r="W470" s="74" t="str">
        <f>IF(AND(C470="Abierto",D470="Baja"),RANK(V470,$V$13:$V$861,0)+COUNTIF($V$13:V470,V470)-1+MAX(N:N,Q:Q,T:T),"")</f>
        <v/>
      </c>
      <c r="X470" s="139" t="str">
        <f>IF(OR(C470="Resuelto",C470=""),"",SUM(N470,Q470,T470,W470))</f>
        <v/>
      </c>
      <c r="Y470" s="139" t="str">
        <f>IF(OR(C470="Resuelto",C470=""),"",SUM(M470,P470,S470,V470))</f>
        <v/>
      </c>
      <c r="Z470" s="139" t="str">
        <f>IF(OR(C470="Resuelto",C470=""),"",SUM(L470,O470,R470,U470))</f>
        <v/>
      </c>
      <c r="AA470" s="28">
        <v>605</v>
      </c>
      <c r="AB470" s="28" t="str">
        <f t="shared" si="16"/>
        <v/>
      </c>
      <c r="AC470" s="75" t="str">
        <f t="shared" si="17"/>
        <v/>
      </c>
      <c r="AH470" s="78" t="str">
        <f>IF(AI470="","",MAX($AH$5:AH469)+1)</f>
        <v/>
      </c>
      <c r="AI470" s="53" t="str">
        <f>IF(G469="","",IF(COUNTIF($AI$11:AI469,G469)=0,G469,""))</f>
        <v/>
      </c>
      <c r="AJ470" s="53" t="str">
        <f t="shared" si="18"/>
        <v/>
      </c>
      <c r="AK470" s="135"/>
    </row>
    <row r="471" spans="1:37" x14ac:dyDescent="0.25">
      <c r="A471" s="136"/>
      <c r="B471" s="136"/>
      <c r="C471" s="136"/>
      <c r="D471" s="136"/>
      <c r="E471" s="137"/>
      <c r="F471" s="137"/>
      <c r="G471" s="136"/>
      <c r="H471" s="137"/>
      <c r="I471" s="140" t="str">
        <f t="shared" si="19"/>
        <v/>
      </c>
      <c r="J471" s="140"/>
      <c r="K471" s="140"/>
      <c r="L471" s="74" t="str">
        <f>IF(AND(C471="Abierto",D471="Urgente"),A471,"")</f>
        <v/>
      </c>
      <c r="M471" s="74" t="str">
        <f ca="1">IF(AND(C471="Abierto",D471="Urgente"),TODAY()-E471,"")</f>
        <v/>
      </c>
      <c r="N471" s="74" t="str">
        <f>IF(AND(C471="Abierto",D471="Urgente"),RANK(M471,$M$13:$M$861,0)+COUNTIF($M$13:M471,M471)-1,"")</f>
        <v/>
      </c>
      <c r="O471" s="74" t="str">
        <f>IF(AND(C471="Abierto",D471="Alta"),A471,"")</f>
        <v/>
      </c>
      <c r="P471" s="74" t="str">
        <f ca="1">IF(AND(C471="Abierto",D471="Alta"),TODAY()-E471,"")</f>
        <v/>
      </c>
      <c r="Q471" s="74" t="str">
        <f>IF(AND(C471="Abierto",D471="Alta"),RANK(P471,$P$13:$P$861,0)+COUNTIF($P$13:P471,P471)-1+MAX(N:N),"")</f>
        <v/>
      </c>
      <c r="R471" s="74" t="str">
        <f>IF(AND(C471="Abierto",D471="Media"),A471,"")</f>
        <v/>
      </c>
      <c r="S471" s="74" t="str">
        <f ca="1">IF(AND(C471="Abierto",D471="Media"),TODAY()-E471,"")</f>
        <v/>
      </c>
      <c r="T471" s="74" t="str">
        <f>IF(AND(C471="Abierto",D471="Media"),RANK(S471,$S$13:$S$861,0)+COUNTIF($S$13:S471,S471)-1+MAX(N:N,Q:Q),"")</f>
        <v/>
      </c>
      <c r="U471" s="74" t="str">
        <f>IF(AND(C471="Abierto",D471="Baja"),A471,"")</f>
        <v/>
      </c>
      <c r="V471" s="74" t="str">
        <f ca="1">IF(AND(C471="Abierto",D471="Baja"),TODAY()-E471,"")</f>
        <v/>
      </c>
      <c r="W471" s="74" t="str">
        <f>IF(AND(C471="Abierto",D471="Baja"),RANK(V471,$V$13:$V$861,0)+COUNTIF($V$13:V471,V471)-1+MAX(N:N,Q:Q,T:T),"")</f>
        <v/>
      </c>
      <c r="X471" s="139" t="str">
        <f>IF(OR(C471="Resuelto",C471=""),"",SUM(N471,Q471,T471,W471))</f>
        <v/>
      </c>
      <c r="Y471" s="139" t="str">
        <f>IF(OR(C471="Resuelto",C471=""),"",SUM(M471,P471,S471,V471))</f>
        <v/>
      </c>
      <c r="Z471" s="139" t="str">
        <f>IF(OR(C471="Resuelto",C471=""),"",SUM(L471,O471,R471,U471))</f>
        <v/>
      </c>
      <c r="AA471" s="28">
        <v>606</v>
      </c>
      <c r="AB471" s="28" t="str">
        <f t="shared" si="16"/>
        <v/>
      </c>
      <c r="AC471" s="75" t="str">
        <f t="shared" si="17"/>
        <v/>
      </c>
      <c r="AH471" s="78" t="str">
        <f>IF(AI471="","",MAX($AH$5:AH470)+1)</f>
        <v/>
      </c>
      <c r="AI471" s="53" t="str">
        <f>IF(G470="","",IF(COUNTIF($AI$11:AI470,G470)=0,G470,""))</f>
        <v/>
      </c>
      <c r="AJ471" s="53" t="str">
        <f t="shared" si="18"/>
        <v/>
      </c>
      <c r="AK471" s="135"/>
    </row>
    <row r="472" spans="1:37" x14ac:dyDescent="0.25">
      <c r="A472" s="136"/>
      <c r="B472" s="136"/>
      <c r="C472" s="136"/>
      <c r="D472" s="136"/>
      <c r="E472" s="137"/>
      <c r="F472" s="137"/>
      <c r="G472" s="136"/>
      <c r="H472" s="137"/>
      <c r="I472" s="140" t="str">
        <f t="shared" si="19"/>
        <v/>
      </c>
      <c r="J472" s="140"/>
      <c r="K472" s="140"/>
      <c r="L472" s="74" t="str">
        <f>IF(AND(C472="Abierto",D472="Urgente"),A472,"")</f>
        <v/>
      </c>
      <c r="M472" s="74" t="str">
        <f ca="1">IF(AND(C472="Abierto",D472="Urgente"),TODAY()-E472,"")</f>
        <v/>
      </c>
      <c r="N472" s="74" t="str">
        <f>IF(AND(C472="Abierto",D472="Urgente"),RANK(M472,$M$13:$M$861,0)+COUNTIF($M$13:M472,M472)-1,"")</f>
        <v/>
      </c>
      <c r="O472" s="74" t="str">
        <f>IF(AND(C472="Abierto",D472="Alta"),A472,"")</f>
        <v/>
      </c>
      <c r="P472" s="74" t="str">
        <f ca="1">IF(AND(C472="Abierto",D472="Alta"),TODAY()-E472,"")</f>
        <v/>
      </c>
      <c r="Q472" s="74" t="str">
        <f>IF(AND(C472="Abierto",D472="Alta"),RANK(P472,$P$13:$P$861,0)+COUNTIF($P$13:P472,P472)-1+MAX(N:N),"")</f>
        <v/>
      </c>
      <c r="R472" s="74" t="str">
        <f>IF(AND(C472="Abierto",D472="Media"),A472,"")</f>
        <v/>
      </c>
      <c r="S472" s="74" t="str">
        <f ca="1">IF(AND(C472="Abierto",D472="Media"),TODAY()-E472,"")</f>
        <v/>
      </c>
      <c r="T472" s="74" t="str">
        <f>IF(AND(C472="Abierto",D472="Media"),RANK(S472,$S$13:$S$861,0)+COUNTIF($S$13:S472,S472)-1+MAX(N:N,Q:Q),"")</f>
        <v/>
      </c>
      <c r="U472" s="74" t="str">
        <f>IF(AND(C472="Abierto",D472="Baja"),A472,"")</f>
        <v/>
      </c>
      <c r="V472" s="74" t="str">
        <f ca="1">IF(AND(C472="Abierto",D472="Baja"),TODAY()-E472,"")</f>
        <v/>
      </c>
      <c r="W472" s="74" t="str">
        <f>IF(AND(C472="Abierto",D472="Baja"),RANK(V472,$V$13:$V$861,0)+COUNTIF($V$13:V472,V472)-1+MAX(N:N,Q:Q,T:T),"")</f>
        <v/>
      </c>
      <c r="X472" s="139" t="str">
        <f>IF(OR(C472="Resuelto",C472=""),"",SUM(N472,Q472,T472,W472))</f>
        <v/>
      </c>
      <c r="Y472" s="139" t="str">
        <f>IF(OR(C472="Resuelto",C472=""),"",SUM(M472,P472,S472,V472))</f>
        <v/>
      </c>
      <c r="Z472" s="139" t="str">
        <f>IF(OR(C472="Resuelto",C472=""),"",SUM(L472,O472,R472,U472))</f>
        <v/>
      </c>
      <c r="AA472" s="28">
        <v>607</v>
      </c>
      <c r="AB472" s="28" t="str">
        <f t="shared" si="16"/>
        <v/>
      </c>
      <c r="AC472" s="75" t="str">
        <f t="shared" si="17"/>
        <v/>
      </c>
      <c r="AH472" s="78" t="str">
        <f>IF(AI472="","",MAX($AH$5:AH471)+1)</f>
        <v/>
      </c>
      <c r="AI472" s="53" t="str">
        <f>IF(G471="","",IF(COUNTIF($AI$11:AI471,G471)=0,G471,""))</f>
        <v/>
      </c>
      <c r="AJ472" s="53" t="str">
        <f t="shared" si="18"/>
        <v/>
      </c>
      <c r="AK472" s="135"/>
    </row>
    <row r="473" spans="1:37" x14ac:dyDescent="0.25">
      <c r="A473" s="136"/>
      <c r="B473" s="136"/>
      <c r="C473" s="136"/>
      <c r="D473" s="136"/>
      <c r="E473" s="137"/>
      <c r="F473" s="137"/>
      <c r="G473" s="136"/>
      <c r="H473" s="137"/>
      <c r="I473" s="140" t="str">
        <f t="shared" si="19"/>
        <v/>
      </c>
      <c r="J473" s="140"/>
      <c r="K473" s="140"/>
      <c r="L473" s="74" t="str">
        <f>IF(AND(C473="Abierto",D473="Urgente"),A473,"")</f>
        <v/>
      </c>
      <c r="M473" s="74" t="str">
        <f ca="1">IF(AND(C473="Abierto",D473="Urgente"),TODAY()-E473,"")</f>
        <v/>
      </c>
      <c r="N473" s="74" t="str">
        <f>IF(AND(C473="Abierto",D473="Urgente"),RANK(M473,$M$13:$M$861,0)+COUNTIF($M$13:M473,M473)-1,"")</f>
        <v/>
      </c>
      <c r="O473" s="74" t="str">
        <f>IF(AND(C473="Abierto",D473="Alta"),A473,"")</f>
        <v/>
      </c>
      <c r="P473" s="74" t="str">
        <f ca="1">IF(AND(C473="Abierto",D473="Alta"),TODAY()-E473,"")</f>
        <v/>
      </c>
      <c r="Q473" s="74" t="str">
        <f>IF(AND(C473="Abierto",D473="Alta"),RANK(P473,$P$13:$P$861,0)+COUNTIF($P$13:P473,P473)-1+MAX(N:N),"")</f>
        <v/>
      </c>
      <c r="R473" s="74" t="str">
        <f>IF(AND(C473="Abierto",D473="Media"),A473,"")</f>
        <v/>
      </c>
      <c r="S473" s="74" t="str">
        <f ca="1">IF(AND(C473="Abierto",D473="Media"),TODAY()-E473,"")</f>
        <v/>
      </c>
      <c r="T473" s="74" t="str">
        <f>IF(AND(C473="Abierto",D473="Media"),RANK(S473,$S$13:$S$861,0)+COUNTIF($S$13:S473,S473)-1+MAX(N:N,Q:Q),"")</f>
        <v/>
      </c>
      <c r="U473" s="74" t="str">
        <f>IF(AND(C473="Abierto",D473="Baja"),A473,"")</f>
        <v/>
      </c>
      <c r="V473" s="74" t="str">
        <f ca="1">IF(AND(C473="Abierto",D473="Baja"),TODAY()-E473,"")</f>
        <v/>
      </c>
      <c r="W473" s="74" t="str">
        <f>IF(AND(C473="Abierto",D473="Baja"),RANK(V473,$V$13:$V$861,0)+COUNTIF($V$13:V473,V473)-1+MAX(N:N,Q:Q,T:T),"")</f>
        <v/>
      </c>
      <c r="X473" s="139" t="str">
        <f>IF(OR(C473="Resuelto",C473=""),"",SUM(N473,Q473,T473,W473))</f>
        <v/>
      </c>
      <c r="Y473" s="139" t="str">
        <f>IF(OR(C473="Resuelto",C473=""),"",SUM(M473,P473,S473,V473))</f>
        <v/>
      </c>
      <c r="Z473" s="139" t="str">
        <f>IF(OR(C473="Resuelto",C473=""),"",SUM(L473,O473,R473,U473))</f>
        <v/>
      </c>
      <c r="AA473" s="28">
        <v>608</v>
      </c>
      <c r="AB473" s="28" t="str">
        <f t="shared" si="16"/>
        <v/>
      </c>
      <c r="AC473" s="75" t="str">
        <f t="shared" si="17"/>
        <v/>
      </c>
      <c r="AH473" s="78" t="str">
        <f>IF(AI473="","",MAX($AH$5:AH472)+1)</f>
        <v/>
      </c>
      <c r="AI473" s="53" t="str">
        <f>IF(G472="","",IF(COUNTIF($AI$11:AI472,G472)=0,G472,""))</f>
        <v/>
      </c>
      <c r="AJ473" s="53" t="str">
        <f t="shared" si="18"/>
        <v/>
      </c>
      <c r="AK473" s="135"/>
    </row>
    <row r="474" spans="1:37" x14ac:dyDescent="0.25">
      <c r="A474" s="136"/>
      <c r="B474" s="136"/>
      <c r="C474" s="136"/>
      <c r="D474" s="136"/>
      <c r="E474" s="137"/>
      <c r="F474" s="137"/>
      <c r="G474" s="136"/>
      <c r="H474" s="137"/>
      <c r="I474" s="140" t="str">
        <f t="shared" si="19"/>
        <v/>
      </c>
      <c r="J474" s="140"/>
      <c r="K474" s="140"/>
      <c r="L474" s="74" t="str">
        <f>IF(AND(C474="Abierto",D474="Urgente"),A474,"")</f>
        <v/>
      </c>
      <c r="M474" s="74" t="str">
        <f ca="1">IF(AND(C474="Abierto",D474="Urgente"),TODAY()-E474,"")</f>
        <v/>
      </c>
      <c r="N474" s="74" t="str">
        <f>IF(AND(C474="Abierto",D474="Urgente"),RANK(M474,$M$13:$M$861,0)+COUNTIF($M$13:M474,M474)-1,"")</f>
        <v/>
      </c>
      <c r="O474" s="74" t="str">
        <f>IF(AND(C474="Abierto",D474="Alta"),A474,"")</f>
        <v/>
      </c>
      <c r="P474" s="74" t="str">
        <f ca="1">IF(AND(C474="Abierto",D474="Alta"),TODAY()-E474,"")</f>
        <v/>
      </c>
      <c r="Q474" s="74" t="str">
        <f>IF(AND(C474="Abierto",D474="Alta"),RANK(P474,$P$13:$P$861,0)+COUNTIF($P$13:P474,P474)-1+MAX(N:N),"")</f>
        <v/>
      </c>
      <c r="R474" s="74" t="str">
        <f>IF(AND(C474="Abierto",D474="Media"),A474,"")</f>
        <v/>
      </c>
      <c r="S474" s="74" t="str">
        <f ca="1">IF(AND(C474="Abierto",D474="Media"),TODAY()-E474,"")</f>
        <v/>
      </c>
      <c r="T474" s="74" t="str">
        <f>IF(AND(C474="Abierto",D474="Media"),RANK(S474,$S$13:$S$861,0)+COUNTIF($S$13:S474,S474)-1+MAX(N:N,Q:Q),"")</f>
        <v/>
      </c>
      <c r="U474" s="74" t="str">
        <f>IF(AND(C474="Abierto",D474="Baja"),A474,"")</f>
        <v/>
      </c>
      <c r="V474" s="74" t="str">
        <f ca="1">IF(AND(C474="Abierto",D474="Baja"),TODAY()-E474,"")</f>
        <v/>
      </c>
      <c r="W474" s="74" t="str">
        <f>IF(AND(C474="Abierto",D474="Baja"),RANK(V474,$V$13:$V$861,0)+COUNTIF($V$13:V474,V474)-1+MAX(N:N,Q:Q,T:T),"")</f>
        <v/>
      </c>
      <c r="X474" s="139" t="str">
        <f>IF(OR(C474="Resuelto",C474=""),"",SUM(N474,Q474,T474,W474))</f>
        <v/>
      </c>
      <c r="Y474" s="139" t="str">
        <f>IF(OR(C474="Resuelto",C474=""),"",SUM(M474,P474,S474,V474))</f>
        <v/>
      </c>
      <c r="Z474" s="139" t="str">
        <f>IF(OR(C474="Resuelto",C474=""),"",SUM(L474,O474,R474,U474))</f>
        <v/>
      </c>
      <c r="AA474" s="28">
        <v>609</v>
      </c>
      <c r="AB474" s="28" t="str">
        <f t="shared" si="16"/>
        <v/>
      </c>
      <c r="AC474" s="75" t="str">
        <f t="shared" si="17"/>
        <v/>
      </c>
      <c r="AH474" s="78" t="str">
        <f>IF(AI474="","",MAX($AH$5:AH473)+1)</f>
        <v/>
      </c>
      <c r="AI474" s="53" t="str">
        <f>IF(G473="","",IF(COUNTIF($AI$11:AI473,G473)=0,G473,""))</f>
        <v/>
      </c>
      <c r="AJ474" s="53" t="str">
        <f t="shared" si="18"/>
        <v/>
      </c>
      <c r="AK474" s="135"/>
    </row>
    <row r="475" spans="1:37" x14ac:dyDescent="0.25">
      <c r="A475" s="136"/>
      <c r="B475" s="136"/>
      <c r="C475" s="136"/>
      <c r="D475" s="136"/>
      <c r="E475" s="137"/>
      <c r="F475" s="137"/>
      <c r="G475" s="136"/>
      <c r="H475" s="137"/>
      <c r="I475" s="140" t="str">
        <f t="shared" si="19"/>
        <v/>
      </c>
      <c r="J475" s="140"/>
      <c r="K475" s="140"/>
      <c r="L475" s="74" t="str">
        <f>IF(AND(C475="Abierto",D475="Urgente"),A475,"")</f>
        <v/>
      </c>
      <c r="M475" s="74" t="str">
        <f ca="1">IF(AND(C475="Abierto",D475="Urgente"),TODAY()-E475,"")</f>
        <v/>
      </c>
      <c r="N475" s="74" t="str">
        <f>IF(AND(C475="Abierto",D475="Urgente"),RANK(M475,$M$13:$M$861,0)+COUNTIF($M$13:M475,M475)-1,"")</f>
        <v/>
      </c>
      <c r="O475" s="74" t="str">
        <f>IF(AND(C475="Abierto",D475="Alta"),A475,"")</f>
        <v/>
      </c>
      <c r="P475" s="74" t="str">
        <f ca="1">IF(AND(C475="Abierto",D475="Alta"),TODAY()-E475,"")</f>
        <v/>
      </c>
      <c r="Q475" s="74" t="str">
        <f>IF(AND(C475="Abierto",D475="Alta"),RANK(P475,$P$13:$P$861,0)+COUNTIF($P$13:P475,P475)-1+MAX(N:N),"")</f>
        <v/>
      </c>
      <c r="R475" s="74" t="str">
        <f>IF(AND(C475="Abierto",D475="Media"),A475,"")</f>
        <v/>
      </c>
      <c r="S475" s="74" t="str">
        <f ca="1">IF(AND(C475="Abierto",D475="Media"),TODAY()-E475,"")</f>
        <v/>
      </c>
      <c r="T475" s="74" t="str">
        <f>IF(AND(C475="Abierto",D475="Media"),RANK(S475,$S$13:$S$861,0)+COUNTIF($S$13:S475,S475)-1+MAX(N:N,Q:Q),"")</f>
        <v/>
      </c>
      <c r="U475" s="74" t="str">
        <f>IF(AND(C475="Abierto",D475="Baja"),A475,"")</f>
        <v/>
      </c>
      <c r="V475" s="74" t="str">
        <f ca="1">IF(AND(C475="Abierto",D475="Baja"),TODAY()-E475,"")</f>
        <v/>
      </c>
      <c r="W475" s="74" t="str">
        <f>IF(AND(C475="Abierto",D475="Baja"),RANK(V475,$V$13:$V$861,0)+COUNTIF($V$13:V475,V475)-1+MAX(N:N,Q:Q,T:T),"")</f>
        <v/>
      </c>
      <c r="X475" s="139" t="str">
        <f>IF(OR(C475="Resuelto",C475=""),"",SUM(N475,Q475,T475,W475))</f>
        <v/>
      </c>
      <c r="Y475" s="139" t="str">
        <f>IF(OR(C475="Resuelto",C475=""),"",SUM(M475,P475,S475,V475))</f>
        <v/>
      </c>
      <c r="Z475" s="139" t="str">
        <f>IF(OR(C475="Resuelto",C475=""),"",SUM(L475,O475,R475,U475))</f>
        <v/>
      </c>
      <c r="AA475" s="28">
        <v>610</v>
      </c>
      <c r="AB475" s="28" t="str">
        <f t="shared" si="16"/>
        <v/>
      </c>
      <c r="AC475" s="75" t="str">
        <f t="shared" si="17"/>
        <v/>
      </c>
      <c r="AH475" s="78" t="str">
        <f>IF(AI475="","",MAX($AH$5:AH474)+1)</f>
        <v/>
      </c>
      <c r="AI475" s="53" t="str">
        <f>IF(G474="","",IF(COUNTIF($AI$11:AI474,G474)=0,G474,""))</f>
        <v/>
      </c>
      <c r="AJ475" s="53" t="str">
        <f t="shared" si="18"/>
        <v/>
      </c>
      <c r="AK475" s="135"/>
    </row>
    <row r="476" spans="1:37" x14ac:dyDescent="0.25">
      <c r="A476" s="136"/>
      <c r="B476" s="136"/>
      <c r="C476" s="136"/>
      <c r="D476" s="136"/>
      <c r="E476" s="137"/>
      <c r="F476" s="137"/>
      <c r="G476" s="136"/>
      <c r="H476" s="137"/>
      <c r="I476" s="140" t="str">
        <f t="shared" si="19"/>
        <v/>
      </c>
      <c r="J476" s="140"/>
      <c r="K476" s="140"/>
      <c r="L476" s="74" t="str">
        <f>IF(AND(C476="Abierto",D476="Urgente"),A476,"")</f>
        <v/>
      </c>
      <c r="M476" s="74" t="str">
        <f ca="1">IF(AND(C476="Abierto",D476="Urgente"),TODAY()-E476,"")</f>
        <v/>
      </c>
      <c r="N476" s="74" t="str">
        <f>IF(AND(C476="Abierto",D476="Urgente"),RANK(M476,$M$13:$M$861,0)+COUNTIF($M$13:M476,M476)-1,"")</f>
        <v/>
      </c>
      <c r="O476" s="74" t="str">
        <f>IF(AND(C476="Abierto",D476="Alta"),A476,"")</f>
        <v/>
      </c>
      <c r="P476" s="74" t="str">
        <f ca="1">IF(AND(C476="Abierto",D476="Alta"),TODAY()-E476,"")</f>
        <v/>
      </c>
      <c r="Q476" s="74" t="str">
        <f>IF(AND(C476="Abierto",D476="Alta"),RANK(P476,$P$13:$P$861,0)+COUNTIF($P$13:P476,P476)-1+MAX(N:N),"")</f>
        <v/>
      </c>
      <c r="R476" s="74" t="str">
        <f>IF(AND(C476="Abierto",D476="Media"),A476,"")</f>
        <v/>
      </c>
      <c r="S476" s="74" t="str">
        <f ca="1">IF(AND(C476="Abierto",D476="Media"),TODAY()-E476,"")</f>
        <v/>
      </c>
      <c r="T476" s="74" t="str">
        <f>IF(AND(C476="Abierto",D476="Media"),RANK(S476,$S$13:$S$861,0)+COUNTIF($S$13:S476,S476)-1+MAX(N:N,Q:Q),"")</f>
        <v/>
      </c>
      <c r="U476" s="74" t="str">
        <f>IF(AND(C476="Abierto",D476="Baja"),A476,"")</f>
        <v/>
      </c>
      <c r="V476" s="74" t="str">
        <f ca="1">IF(AND(C476="Abierto",D476="Baja"),TODAY()-E476,"")</f>
        <v/>
      </c>
      <c r="W476" s="74" t="str">
        <f>IF(AND(C476="Abierto",D476="Baja"),RANK(V476,$V$13:$V$861,0)+COUNTIF($V$13:V476,V476)-1+MAX(N:N,Q:Q,T:T),"")</f>
        <v/>
      </c>
      <c r="X476" s="139" t="str">
        <f>IF(OR(C476="Resuelto",C476=""),"",SUM(N476,Q476,T476,W476))</f>
        <v/>
      </c>
      <c r="Y476" s="139" t="str">
        <f>IF(OR(C476="Resuelto",C476=""),"",SUM(M476,P476,S476,V476))</f>
        <v/>
      </c>
      <c r="Z476" s="139" t="str">
        <f>IF(OR(C476="Resuelto",C476=""),"",SUM(L476,O476,R476,U476))</f>
        <v/>
      </c>
      <c r="AA476" s="28">
        <v>611</v>
      </c>
      <c r="AB476" s="28" t="str">
        <f t="shared" si="16"/>
        <v/>
      </c>
      <c r="AC476" s="75" t="str">
        <f t="shared" si="17"/>
        <v/>
      </c>
      <c r="AH476" s="78" t="str">
        <f>IF(AI476="","",MAX($AH$5:AH475)+1)</f>
        <v/>
      </c>
      <c r="AI476" s="53" t="str">
        <f>IF(G475="","",IF(COUNTIF($AI$11:AI475,G475)=0,G475,""))</f>
        <v/>
      </c>
      <c r="AJ476" s="53" t="str">
        <f t="shared" si="18"/>
        <v/>
      </c>
      <c r="AK476" s="135"/>
    </row>
    <row r="477" spans="1:37" x14ac:dyDescent="0.25">
      <c r="A477" s="136"/>
      <c r="B477" s="136"/>
      <c r="C477" s="136"/>
      <c r="D477" s="136"/>
      <c r="E477" s="137"/>
      <c r="F477" s="137"/>
      <c r="G477" s="136"/>
      <c r="H477" s="137"/>
      <c r="I477" s="140" t="str">
        <f t="shared" si="19"/>
        <v/>
      </c>
      <c r="J477" s="140"/>
      <c r="K477" s="140"/>
      <c r="L477" s="74" t="str">
        <f>IF(AND(C477="Abierto",D477="Urgente"),A477,"")</f>
        <v/>
      </c>
      <c r="M477" s="74" t="str">
        <f ca="1">IF(AND(C477="Abierto",D477="Urgente"),TODAY()-E477,"")</f>
        <v/>
      </c>
      <c r="N477" s="74" t="str">
        <f>IF(AND(C477="Abierto",D477="Urgente"),RANK(M477,$M$13:$M$861,0)+COUNTIF($M$13:M477,M477)-1,"")</f>
        <v/>
      </c>
      <c r="O477" s="74" t="str">
        <f>IF(AND(C477="Abierto",D477="Alta"),A477,"")</f>
        <v/>
      </c>
      <c r="P477" s="74" t="str">
        <f ca="1">IF(AND(C477="Abierto",D477="Alta"),TODAY()-E477,"")</f>
        <v/>
      </c>
      <c r="Q477" s="74" t="str">
        <f>IF(AND(C477="Abierto",D477="Alta"),RANK(P477,$P$13:$P$861,0)+COUNTIF($P$13:P477,P477)-1+MAX(N:N),"")</f>
        <v/>
      </c>
      <c r="R477" s="74" t="str">
        <f>IF(AND(C477="Abierto",D477="Media"),A477,"")</f>
        <v/>
      </c>
      <c r="S477" s="74" t="str">
        <f ca="1">IF(AND(C477="Abierto",D477="Media"),TODAY()-E477,"")</f>
        <v/>
      </c>
      <c r="T477" s="74" t="str">
        <f>IF(AND(C477="Abierto",D477="Media"),RANK(S477,$S$13:$S$861,0)+COUNTIF($S$13:S477,S477)-1+MAX(N:N,Q:Q),"")</f>
        <v/>
      </c>
      <c r="U477" s="74" t="str">
        <f>IF(AND(C477="Abierto",D477="Baja"),A477,"")</f>
        <v/>
      </c>
      <c r="V477" s="74" t="str">
        <f ca="1">IF(AND(C477="Abierto",D477="Baja"),TODAY()-E477,"")</f>
        <v/>
      </c>
      <c r="W477" s="74" t="str">
        <f>IF(AND(C477="Abierto",D477="Baja"),RANK(V477,$V$13:$V$861,0)+COUNTIF($V$13:V477,V477)-1+MAX(N:N,Q:Q,T:T),"")</f>
        <v/>
      </c>
      <c r="X477" s="139" t="str">
        <f>IF(OR(C477="Resuelto",C477=""),"",SUM(N477,Q477,T477,W477))</f>
        <v/>
      </c>
      <c r="Y477" s="139" t="str">
        <f>IF(OR(C477="Resuelto",C477=""),"",SUM(M477,P477,S477,V477))</f>
        <v/>
      </c>
      <c r="Z477" s="139" t="str">
        <f>IF(OR(C477="Resuelto",C477=""),"",SUM(L477,O477,R477,U477))</f>
        <v/>
      </c>
      <c r="AA477" s="28">
        <v>612</v>
      </c>
      <c r="AB477" s="28" t="str">
        <f t="shared" si="16"/>
        <v/>
      </c>
      <c r="AC477" s="75" t="str">
        <f t="shared" si="17"/>
        <v/>
      </c>
      <c r="AH477" s="78" t="str">
        <f>IF(AI477="","",MAX($AH$5:AH476)+1)</f>
        <v/>
      </c>
      <c r="AI477" s="53" t="str">
        <f>IF(G476="","",IF(COUNTIF($AI$11:AI476,G476)=0,G476,""))</f>
        <v/>
      </c>
      <c r="AJ477" s="53" t="str">
        <f t="shared" si="18"/>
        <v/>
      </c>
      <c r="AK477" s="135"/>
    </row>
    <row r="478" spans="1:37" x14ac:dyDescent="0.25">
      <c r="A478" s="136"/>
      <c r="B478" s="136"/>
      <c r="C478" s="136"/>
      <c r="D478" s="136"/>
      <c r="E478" s="137"/>
      <c r="F478" s="137"/>
      <c r="G478" s="136"/>
      <c r="H478" s="137"/>
      <c r="I478" s="140" t="str">
        <f t="shared" si="19"/>
        <v/>
      </c>
      <c r="J478" s="140"/>
      <c r="K478" s="140"/>
      <c r="L478" s="74" t="str">
        <f>IF(AND(C478="Abierto",D478="Urgente"),A478,"")</f>
        <v/>
      </c>
      <c r="M478" s="74" t="str">
        <f ca="1">IF(AND(C478="Abierto",D478="Urgente"),TODAY()-E478,"")</f>
        <v/>
      </c>
      <c r="N478" s="74" t="str">
        <f>IF(AND(C478="Abierto",D478="Urgente"),RANK(M478,$M$13:$M$861,0)+COUNTIF($M$13:M478,M478)-1,"")</f>
        <v/>
      </c>
      <c r="O478" s="74" t="str">
        <f>IF(AND(C478="Abierto",D478="Alta"),A478,"")</f>
        <v/>
      </c>
      <c r="P478" s="74" t="str">
        <f ca="1">IF(AND(C478="Abierto",D478="Alta"),TODAY()-E478,"")</f>
        <v/>
      </c>
      <c r="Q478" s="74" t="str">
        <f>IF(AND(C478="Abierto",D478="Alta"),RANK(P478,$P$13:$P$861,0)+COUNTIF($P$13:P478,P478)-1+MAX(N:N),"")</f>
        <v/>
      </c>
      <c r="R478" s="74" t="str">
        <f>IF(AND(C478="Abierto",D478="Media"),A478,"")</f>
        <v/>
      </c>
      <c r="S478" s="74" t="str">
        <f ca="1">IF(AND(C478="Abierto",D478="Media"),TODAY()-E478,"")</f>
        <v/>
      </c>
      <c r="T478" s="74" t="str">
        <f>IF(AND(C478="Abierto",D478="Media"),RANK(S478,$S$13:$S$861,0)+COUNTIF($S$13:S478,S478)-1+MAX(N:N,Q:Q),"")</f>
        <v/>
      </c>
      <c r="U478" s="74" t="str">
        <f>IF(AND(C478="Abierto",D478="Baja"),A478,"")</f>
        <v/>
      </c>
      <c r="V478" s="74" t="str">
        <f ca="1">IF(AND(C478="Abierto",D478="Baja"),TODAY()-E478,"")</f>
        <v/>
      </c>
      <c r="W478" s="74" t="str">
        <f>IF(AND(C478="Abierto",D478="Baja"),RANK(V478,$V$13:$V$861,0)+COUNTIF($V$13:V478,V478)-1+MAX(N:N,Q:Q,T:T),"")</f>
        <v/>
      </c>
      <c r="X478" s="139" t="str">
        <f>IF(OR(C478="Resuelto",C478=""),"",SUM(N478,Q478,T478,W478))</f>
        <v/>
      </c>
      <c r="Y478" s="139" t="str">
        <f>IF(OR(C478="Resuelto",C478=""),"",SUM(M478,P478,S478,V478))</f>
        <v/>
      </c>
      <c r="Z478" s="139" t="str">
        <f>IF(OR(C478="Resuelto",C478=""),"",SUM(L478,O478,R478,U478))</f>
        <v/>
      </c>
      <c r="AA478" s="28">
        <v>613</v>
      </c>
      <c r="AB478" s="28" t="str">
        <f t="shared" si="16"/>
        <v/>
      </c>
      <c r="AC478" s="75" t="str">
        <f t="shared" si="17"/>
        <v/>
      </c>
      <c r="AH478" s="78" t="str">
        <f>IF(AI478="","",MAX($AH$5:AH477)+1)</f>
        <v/>
      </c>
      <c r="AI478" s="53" t="str">
        <f>IF(G477="","",IF(COUNTIF($AI$11:AI477,G477)=0,G477,""))</f>
        <v/>
      </c>
      <c r="AJ478" s="53" t="str">
        <f t="shared" si="18"/>
        <v/>
      </c>
      <c r="AK478" s="135"/>
    </row>
    <row r="479" spans="1:37" x14ac:dyDescent="0.25">
      <c r="A479" s="136"/>
      <c r="B479" s="136"/>
      <c r="C479" s="136"/>
      <c r="D479" s="136"/>
      <c r="E479" s="137"/>
      <c r="F479" s="137"/>
      <c r="G479" s="136"/>
      <c r="H479" s="137"/>
      <c r="I479" s="140" t="str">
        <f t="shared" si="19"/>
        <v/>
      </c>
      <c r="J479" s="140"/>
      <c r="K479" s="140"/>
      <c r="L479" s="74" t="str">
        <f>IF(AND(C479="Abierto",D479="Urgente"),A479,"")</f>
        <v/>
      </c>
      <c r="M479" s="74" t="str">
        <f ca="1">IF(AND(C479="Abierto",D479="Urgente"),TODAY()-E479,"")</f>
        <v/>
      </c>
      <c r="N479" s="74" t="str">
        <f>IF(AND(C479="Abierto",D479="Urgente"),RANK(M479,$M$13:$M$861,0)+COUNTIF($M$13:M479,M479)-1,"")</f>
        <v/>
      </c>
      <c r="O479" s="74" t="str">
        <f>IF(AND(C479="Abierto",D479="Alta"),A479,"")</f>
        <v/>
      </c>
      <c r="P479" s="74" t="str">
        <f ca="1">IF(AND(C479="Abierto",D479="Alta"),TODAY()-E479,"")</f>
        <v/>
      </c>
      <c r="Q479" s="74" t="str">
        <f>IF(AND(C479="Abierto",D479="Alta"),RANK(P479,$P$13:$P$861,0)+COUNTIF($P$13:P479,P479)-1+MAX(N:N),"")</f>
        <v/>
      </c>
      <c r="R479" s="74" t="str">
        <f>IF(AND(C479="Abierto",D479="Media"),A479,"")</f>
        <v/>
      </c>
      <c r="S479" s="74" t="str">
        <f ca="1">IF(AND(C479="Abierto",D479="Media"),TODAY()-E479,"")</f>
        <v/>
      </c>
      <c r="T479" s="74" t="str">
        <f>IF(AND(C479="Abierto",D479="Media"),RANK(S479,$S$13:$S$861,0)+COUNTIF($S$13:S479,S479)-1+MAX(N:N,Q:Q),"")</f>
        <v/>
      </c>
      <c r="U479" s="74" t="str">
        <f>IF(AND(C479="Abierto",D479="Baja"),A479,"")</f>
        <v/>
      </c>
      <c r="V479" s="74" t="str">
        <f ca="1">IF(AND(C479="Abierto",D479="Baja"),TODAY()-E479,"")</f>
        <v/>
      </c>
      <c r="W479" s="74" t="str">
        <f>IF(AND(C479="Abierto",D479="Baja"),RANK(V479,$V$13:$V$861,0)+COUNTIF($V$13:V479,V479)-1+MAX(N:N,Q:Q,T:T),"")</f>
        <v/>
      </c>
      <c r="X479" s="139" t="str">
        <f>IF(OR(C479="Resuelto",C479=""),"",SUM(N479,Q479,T479,W479))</f>
        <v/>
      </c>
      <c r="Y479" s="139" t="str">
        <f>IF(OR(C479="Resuelto",C479=""),"",SUM(M479,P479,S479,V479))</f>
        <v/>
      </c>
      <c r="Z479" s="139" t="str">
        <f>IF(OR(C479="Resuelto",C479=""),"",SUM(L479,O479,R479,U479))</f>
        <v/>
      </c>
      <c r="AA479" s="28">
        <v>614</v>
      </c>
      <c r="AB479" s="28" t="str">
        <f t="shared" si="16"/>
        <v/>
      </c>
      <c r="AC479" s="75" t="str">
        <f t="shared" si="17"/>
        <v/>
      </c>
      <c r="AH479" s="78" t="str">
        <f>IF(AI479="","",MAX($AH$5:AH478)+1)</f>
        <v/>
      </c>
      <c r="AI479" s="53" t="str">
        <f>IF(G478="","",IF(COUNTIF($AI$11:AI478,G478)=0,G478,""))</f>
        <v/>
      </c>
      <c r="AJ479" s="53" t="str">
        <f t="shared" si="18"/>
        <v/>
      </c>
      <c r="AK479" s="135"/>
    </row>
    <row r="480" spans="1:37" x14ac:dyDescent="0.25">
      <c r="A480" s="136"/>
      <c r="B480" s="136"/>
      <c r="C480" s="136"/>
      <c r="D480" s="136"/>
      <c r="E480" s="137"/>
      <c r="F480" s="137"/>
      <c r="G480" s="136"/>
      <c r="H480" s="137"/>
      <c r="I480" s="140" t="str">
        <f t="shared" si="19"/>
        <v/>
      </c>
      <c r="J480" s="140"/>
      <c r="K480" s="140"/>
      <c r="L480" s="74" t="str">
        <f>IF(AND(C480="Abierto",D480="Urgente"),A480,"")</f>
        <v/>
      </c>
      <c r="M480" s="74" t="str">
        <f ca="1">IF(AND(C480="Abierto",D480="Urgente"),TODAY()-E480,"")</f>
        <v/>
      </c>
      <c r="N480" s="74" t="str">
        <f>IF(AND(C480="Abierto",D480="Urgente"),RANK(M480,$M$13:$M$861,0)+COUNTIF($M$13:M480,M480)-1,"")</f>
        <v/>
      </c>
      <c r="O480" s="74" t="str">
        <f>IF(AND(C480="Abierto",D480="Alta"),A480,"")</f>
        <v/>
      </c>
      <c r="P480" s="74" t="str">
        <f ca="1">IF(AND(C480="Abierto",D480="Alta"),TODAY()-E480,"")</f>
        <v/>
      </c>
      <c r="Q480" s="74" t="str">
        <f>IF(AND(C480="Abierto",D480="Alta"),RANK(P480,$P$13:$P$861,0)+COUNTIF($P$13:P480,P480)-1+MAX(N:N),"")</f>
        <v/>
      </c>
      <c r="R480" s="74" t="str">
        <f>IF(AND(C480="Abierto",D480="Media"),A480,"")</f>
        <v/>
      </c>
      <c r="S480" s="74" t="str">
        <f ca="1">IF(AND(C480="Abierto",D480="Media"),TODAY()-E480,"")</f>
        <v/>
      </c>
      <c r="T480" s="74" t="str">
        <f>IF(AND(C480="Abierto",D480="Media"),RANK(S480,$S$13:$S$861,0)+COUNTIF($S$13:S480,S480)-1+MAX(N:N,Q:Q),"")</f>
        <v/>
      </c>
      <c r="U480" s="74" t="str">
        <f>IF(AND(C480="Abierto",D480="Baja"),A480,"")</f>
        <v/>
      </c>
      <c r="V480" s="74" t="str">
        <f ca="1">IF(AND(C480="Abierto",D480="Baja"),TODAY()-E480,"")</f>
        <v/>
      </c>
      <c r="W480" s="74" t="str">
        <f>IF(AND(C480="Abierto",D480="Baja"),RANK(V480,$V$13:$V$861,0)+COUNTIF($V$13:V480,V480)-1+MAX(N:N,Q:Q,T:T),"")</f>
        <v/>
      </c>
      <c r="X480" s="139" t="str">
        <f>IF(OR(C480="Resuelto",C480=""),"",SUM(N480,Q480,T480,W480))</f>
        <v/>
      </c>
      <c r="Y480" s="139" t="str">
        <f>IF(OR(C480="Resuelto",C480=""),"",SUM(M480,P480,S480,V480))</f>
        <v/>
      </c>
      <c r="Z480" s="139" t="str">
        <f>IF(OR(C480="Resuelto",C480=""),"",SUM(L480,O480,R480,U480))</f>
        <v/>
      </c>
      <c r="AA480" s="28">
        <v>615</v>
      </c>
      <c r="AB480" s="28" t="str">
        <f t="shared" si="16"/>
        <v/>
      </c>
      <c r="AC480" s="75" t="str">
        <f t="shared" si="17"/>
        <v/>
      </c>
      <c r="AH480" s="78" t="str">
        <f>IF(AI480="","",MAX($AH$5:AH479)+1)</f>
        <v/>
      </c>
      <c r="AI480" s="53" t="str">
        <f>IF(G479="","",IF(COUNTIF($AI$11:AI479,G479)=0,G479,""))</f>
        <v/>
      </c>
      <c r="AJ480" s="53" t="str">
        <f t="shared" si="18"/>
        <v/>
      </c>
      <c r="AK480" s="135"/>
    </row>
    <row r="481" spans="1:37" x14ac:dyDescent="0.25">
      <c r="A481" s="136"/>
      <c r="B481" s="136"/>
      <c r="C481" s="136"/>
      <c r="D481" s="136"/>
      <c r="E481" s="137"/>
      <c r="F481" s="137"/>
      <c r="G481" s="136"/>
      <c r="H481" s="137"/>
      <c r="I481" s="140" t="str">
        <f t="shared" si="19"/>
        <v/>
      </c>
      <c r="J481" s="140"/>
      <c r="K481" s="140"/>
      <c r="L481" s="74" t="str">
        <f>IF(AND(C481="Abierto",D481="Urgente"),A481,"")</f>
        <v/>
      </c>
      <c r="M481" s="74" t="str">
        <f ca="1">IF(AND(C481="Abierto",D481="Urgente"),TODAY()-E481,"")</f>
        <v/>
      </c>
      <c r="N481" s="74" t="str">
        <f>IF(AND(C481="Abierto",D481="Urgente"),RANK(M481,$M$13:$M$861,0)+COUNTIF($M$13:M481,M481)-1,"")</f>
        <v/>
      </c>
      <c r="O481" s="74" t="str">
        <f>IF(AND(C481="Abierto",D481="Alta"),A481,"")</f>
        <v/>
      </c>
      <c r="P481" s="74" t="str">
        <f ca="1">IF(AND(C481="Abierto",D481="Alta"),TODAY()-E481,"")</f>
        <v/>
      </c>
      <c r="Q481" s="74" t="str">
        <f>IF(AND(C481="Abierto",D481="Alta"),RANK(P481,$P$13:$P$861,0)+COUNTIF($P$13:P481,P481)-1+MAX(N:N),"")</f>
        <v/>
      </c>
      <c r="R481" s="74" t="str">
        <f>IF(AND(C481="Abierto",D481="Media"),A481,"")</f>
        <v/>
      </c>
      <c r="S481" s="74" t="str">
        <f ca="1">IF(AND(C481="Abierto",D481="Media"),TODAY()-E481,"")</f>
        <v/>
      </c>
      <c r="T481" s="74" t="str">
        <f>IF(AND(C481="Abierto",D481="Media"),RANK(S481,$S$13:$S$861,0)+COUNTIF($S$13:S481,S481)-1+MAX(N:N,Q:Q),"")</f>
        <v/>
      </c>
      <c r="U481" s="74" t="str">
        <f>IF(AND(C481="Abierto",D481="Baja"),A481,"")</f>
        <v/>
      </c>
      <c r="V481" s="74" t="str">
        <f ca="1">IF(AND(C481="Abierto",D481="Baja"),TODAY()-E481,"")</f>
        <v/>
      </c>
      <c r="W481" s="74" t="str">
        <f>IF(AND(C481="Abierto",D481="Baja"),RANK(V481,$V$13:$V$861,0)+COUNTIF($V$13:V481,V481)-1+MAX(N:N,Q:Q,T:T),"")</f>
        <v/>
      </c>
      <c r="X481" s="139" t="str">
        <f>IF(OR(C481="Resuelto",C481=""),"",SUM(N481,Q481,T481,W481))</f>
        <v/>
      </c>
      <c r="Y481" s="139" t="str">
        <f>IF(OR(C481="Resuelto",C481=""),"",SUM(M481,P481,S481,V481))</f>
        <v/>
      </c>
      <c r="Z481" s="139" t="str">
        <f>IF(OR(C481="Resuelto",C481=""),"",SUM(L481,O481,R481,U481))</f>
        <v/>
      </c>
      <c r="AA481" s="28">
        <v>616</v>
      </c>
      <c r="AB481" s="28" t="str">
        <f t="shared" si="16"/>
        <v/>
      </c>
      <c r="AC481" s="75" t="str">
        <f t="shared" si="17"/>
        <v/>
      </c>
      <c r="AH481" s="78" t="str">
        <f>IF(AI481="","",MAX($AH$5:AH480)+1)</f>
        <v/>
      </c>
      <c r="AI481" s="53" t="str">
        <f>IF(G480="","",IF(COUNTIF($AI$11:AI480,G480)=0,G480,""))</f>
        <v/>
      </c>
      <c r="AJ481" s="53" t="str">
        <f t="shared" si="18"/>
        <v/>
      </c>
      <c r="AK481" s="135"/>
    </row>
    <row r="482" spans="1:37" x14ac:dyDescent="0.25">
      <c r="A482" s="136"/>
      <c r="B482" s="136"/>
      <c r="C482" s="136"/>
      <c r="D482" s="136"/>
      <c r="E482" s="137"/>
      <c r="F482" s="137"/>
      <c r="G482" s="136"/>
      <c r="H482" s="137"/>
      <c r="I482" s="140" t="str">
        <f t="shared" si="19"/>
        <v/>
      </c>
      <c r="J482" s="140"/>
      <c r="K482" s="140"/>
      <c r="L482" s="74" t="str">
        <f>IF(AND(C482="Abierto",D482="Urgente"),A482,"")</f>
        <v/>
      </c>
      <c r="M482" s="74" t="str">
        <f ca="1">IF(AND(C482="Abierto",D482="Urgente"),TODAY()-E482,"")</f>
        <v/>
      </c>
      <c r="N482" s="74" t="str">
        <f>IF(AND(C482="Abierto",D482="Urgente"),RANK(M482,$M$13:$M$861,0)+COUNTIF($M$13:M482,M482)-1,"")</f>
        <v/>
      </c>
      <c r="O482" s="74" t="str">
        <f>IF(AND(C482="Abierto",D482="Alta"),A482,"")</f>
        <v/>
      </c>
      <c r="P482" s="74" t="str">
        <f ca="1">IF(AND(C482="Abierto",D482="Alta"),TODAY()-E482,"")</f>
        <v/>
      </c>
      <c r="Q482" s="74" t="str">
        <f>IF(AND(C482="Abierto",D482="Alta"),RANK(P482,$P$13:$P$861,0)+COUNTIF($P$13:P482,P482)-1+MAX(N:N),"")</f>
        <v/>
      </c>
      <c r="R482" s="74" t="str">
        <f>IF(AND(C482="Abierto",D482="Media"),A482,"")</f>
        <v/>
      </c>
      <c r="S482" s="74" t="str">
        <f ca="1">IF(AND(C482="Abierto",D482="Media"),TODAY()-E482,"")</f>
        <v/>
      </c>
      <c r="T482" s="74" t="str">
        <f>IF(AND(C482="Abierto",D482="Media"),RANK(S482,$S$13:$S$861,0)+COUNTIF($S$13:S482,S482)-1+MAX(N:N,Q:Q),"")</f>
        <v/>
      </c>
      <c r="U482" s="74" t="str">
        <f>IF(AND(C482="Abierto",D482="Baja"),A482,"")</f>
        <v/>
      </c>
      <c r="V482" s="74" t="str">
        <f ca="1">IF(AND(C482="Abierto",D482="Baja"),TODAY()-E482,"")</f>
        <v/>
      </c>
      <c r="W482" s="74" t="str">
        <f>IF(AND(C482="Abierto",D482="Baja"),RANK(V482,$V$13:$V$861,0)+COUNTIF($V$13:V482,V482)-1+MAX(N:N,Q:Q,T:T),"")</f>
        <v/>
      </c>
      <c r="X482" s="139" t="str">
        <f>IF(OR(C482="Resuelto",C482=""),"",SUM(N482,Q482,T482,W482))</f>
        <v/>
      </c>
      <c r="Y482" s="139" t="str">
        <f>IF(OR(C482="Resuelto",C482=""),"",SUM(M482,P482,S482,V482))</f>
        <v/>
      </c>
      <c r="Z482" s="139" t="str">
        <f>IF(OR(C482="Resuelto",C482=""),"",SUM(L482,O482,R482,U482))</f>
        <v/>
      </c>
      <c r="AA482" s="28">
        <v>617</v>
      </c>
      <c r="AB482" s="28" t="str">
        <f t="shared" si="16"/>
        <v/>
      </c>
      <c r="AC482" s="75" t="str">
        <f t="shared" si="17"/>
        <v/>
      </c>
      <c r="AH482" s="78" t="str">
        <f>IF(AI482="","",MAX($AH$5:AH481)+1)</f>
        <v/>
      </c>
      <c r="AI482" s="53" t="str">
        <f>IF(G481="","",IF(COUNTIF($AI$11:AI481,G481)=0,G481,""))</f>
        <v/>
      </c>
      <c r="AJ482" s="53" t="str">
        <f t="shared" si="18"/>
        <v/>
      </c>
      <c r="AK482" s="135"/>
    </row>
    <row r="483" spans="1:37" x14ac:dyDescent="0.25">
      <c r="A483" s="136"/>
      <c r="B483" s="136"/>
      <c r="C483" s="136"/>
      <c r="D483" s="136"/>
      <c r="E483" s="137"/>
      <c r="F483" s="137"/>
      <c r="G483" s="136"/>
      <c r="H483" s="137"/>
      <c r="I483" s="140" t="str">
        <f t="shared" si="19"/>
        <v/>
      </c>
      <c r="J483" s="140"/>
      <c r="K483" s="140"/>
      <c r="L483" s="74" t="str">
        <f>IF(AND(C483="Abierto",D483="Urgente"),A483,"")</f>
        <v/>
      </c>
      <c r="M483" s="74" t="str">
        <f ca="1">IF(AND(C483="Abierto",D483="Urgente"),TODAY()-E483,"")</f>
        <v/>
      </c>
      <c r="N483" s="74" t="str">
        <f>IF(AND(C483="Abierto",D483="Urgente"),RANK(M483,$M$13:$M$861,0)+COUNTIF($M$13:M483,M483)-1,"")</f>
        <v/>
      </c>
      <c r="O483" s="74" t="str">
        <f>IF(AND(C483="Abierto",D483="Alta"),A483,"")</f>
        <v/>
      </c>
      <c r="P483" s="74" t="str">
        <f ca="1">IF(AND(C483="Abierto",D483="Alta"),TODAY()-E483,"")</f>
        <v/>
      </c>
      <c r="Q483" s="74" t="str">
        <f>IF(AND(C483="Abierto",D483="Alta"),RANK(P483,$P$13:$P$861,0)+COUNTIF($P$13:P483,P483)-1+MAX(N:N),"")</f>
        <v/>
      </c>
      <c r="R483" s="74" t="str">
        <f>IF(AND(C483="Abierto",D483="Media"),A483,"")</f>
        <v/>
      </c>
      <c r="S483" s="74" t="str">
        <f ca="1">IF(AND(C483="Abierto",D483="Media"),TODAY()-E483,"")</f>
        <v/>
      </c>
      <c r="T483" s="74" t="str">
        <f>IF(AND(C483="Abierto",D483="Media"),RANK(S483,$S$13:$S$861,0)+COUNTIF($S$13:S483,S483)-1+MAX(N:N,Q:Q),"")</f>
        <v/>
      </c>
      <c r="U483" s="74" t="str">
        <f>IF(AND(C483="Abierto",D483="Baja"),A483,"")</f>
        <v/>
      </c>
      <c r="V483" s="74" t="str">
        <f ca="1">IF(AND(C483="Abierto",D483="Baja"),TODAY()-E483,"")</f>
        <v/>
      </c>
      <c r="W483" s="74" t="str">
        <f>IF(AND(C483="Abierto",D483="Baja"),RANK(V483,$V$13:$V$861,0)+COUNTIF($V$13:V483,V483)-1+MAX(N:N,Q:Q,T:T),"")</f>
        <v/>
      </c>
      <c r="X483" s="139" t="str">
        <f>IF(OR(C483="Resuelto",C483=""),"",SUM(N483,Q483,T483,W483))</f>
        <v/>
      </c>
      <c r="Y483" s="139" t="str">
        <f>IF(OR(C483="Resuelto",C483=""),"",SUM(M483,P483,S483,V483))</f>
        <v/>
      </c>
      <c r="Z483" s="139" t="str">
        <f>IF(OR(C483="Resuelto",C483=""),"",SUM(L483,O483,R483,U483))</f>
        <v/>
      </c>
      <c r="AA483" s="28">
        <v>618</v>
      </c>
      <c r="AB483" s="28" t="str">
        <f t="shared" si="16"/>
        <v/>
      </c>
      <c r="AC483" s="75" t="str">
        <f t="shared" si="17"/>
        <v/>
      </c>
      <c r="AH483" s="78" t="str">
        <f>IF(AI483="","",MAX($AH$5:AH482)+1)</f>
        <v/>
      </c>
      <c r="AI483" s="53" t="str">
        <f>IF(G482="","",IF(COUNTIF($AI$11:AI482,G482)=0,G482,""))</f>
        <v/>
      </c>
      <c r="AJ483" s="53" t="str">
        <f t="shared" si="18"/>
        <v/>
      </c>
      <c r="AK483" s="135"/>
    </row>
    <row r="484" spans="1:37" x14ac:dyDescent="0.25">
      <c r="A484" s="136"/>
      <c r="B484" s="136"/>
      <c r="C484" s="136"/>
      <c r="D484" s="136"/>
      <c r="E484" s="137"/>
      <c r="F484" s="137"/>
      <c r="G484" s="136"/>
      <c r="H484" s="137"/>
      <c r="I484" s="140" t="str">
        <f t="shared" si="19"/>
        <v/>
      </c>
      <c r="J484" s="140"/>
      <c r="K484" s="140"/>
      <c r="L484" s="74" t="str">
        <f>IF(AND(C484="Abierto",D484="Urgente"),A484,"")</f>
        <v/>
      </c>
      <c r="M484" s="74" t="str">
        <f ca="1">IF(AND(C484="Abierto",D484="Urgente"),TODAY()-E484,"")</f>
        <v/>
      </c>
      <c r="N484" s="74" t="str">
        <f>IF(AND(C484="Abierto",D484="Urgente"),RANK(M484,$M$13:$M$861,0)+COUNTIF($M$13:M484,M484)-1,"")</f>
        <v/>
      </c>
      <c r="O484" s="74" t="str">
        <f>IF(AND(C484="Abierto",D484="Alta"),A484,"")</f>
        <v/>
      </c>
      <c r="P484" s="74" t="str">
        <f ca="1">IF(AND(C484="Abierto",D484="Alta"),TODAY()-E484,"")</f>
        <v/>
      </c>
      <c r="Q484" s="74" t="str">
        <f>IF(AND(C484="Abierto",D484="Alta"),RANK(P484,$P$13:$P$861,0)+COUNTIF($P$13:P484,P484)-1+MAX(N:N),"")</f>
        <v/>
      </c>
      <c r="R484" s="74" t="str">
        <f>IF(AND(C484="Abierto",D484="Media"),A484,"")</f>
        <v/>
      </c>
      <c r="S484" s="74" t="str">
        <f ca="1">IF(AND(C484="Abierto",D484="Media"),TODAY()-E484,"")</f>
        <v/>
      </c>
      <c r="T484" s="74" t="str">
        <f>IF(AND(C484="Abierto",D484="Media"),RANK(S484,$S$13:$S$861,0)+COUNTIF($S$13:S484,S484)-1+MAX(N:N,Q:Q),"")</f>
        <v/>
      </c>
      <c r="U484" s="74" t="str">
        <f>IF(AND(C484="Abierto",D484="Baja"),A484,"")</f>
        <v/>
      </c>
      <c r="V484" s="74" t="str">
        <f ca="1">IF(AND(C484="Abierto",D484="Baja"),TODAY()-E484,"")</f>
        <v/>
      </c>
      <c r="W484" s="74" t="str">
        <f>IF(AND(C484="Abierto",D484="Baja"),RANK(V484,$V$13:$V$861,0)+COUNTIF($V$13:V484,V484)-1+MAX(N:N,Q:Q,T:T),"")</f>
        <v/>
      </c>
      <c r="X484" s="139" t="str">
        <f>IF(OR(C484="Resuelto",C484=""),"",SUM(N484,Q484,T484,W484))</f>
        <v/>
      </c>
      <c r="Y484" s="139" t="str">
        <f>IF(OR(C484="Resuelto",C484=""),"",SUM(M484,P484,S484,V484))</f>
        <v/>
      </c>
      <c r="Z484" s="139" t="str">
        <f>IF(OR(C484="Resuelto",C484=""),"",SUM(L484,O484,R484,U484))</f>
        <v/>
      </c>
      <c r="AA484" s="28">
        <v>619</v>
      </c>
      <c r="AB484" s="28" t="str">
        <f t="shared" si="16"/>
        <v/>
      </c>
      <c r="AC484" s="75" t="str">
        <f t="shared" si="17"/>
        <v/>
      </c>
      <c r="AH484" s="78" t="str">
        <f>IF(AI484="","",MAX($AH$5:AH483)+1)</f>
        <v/>
      </c>
      <c r="AI484" s="53" t="str">
        <f>IF(G483="","",IF(COUNTIF($AI$11:AI483,G483)=0,G483,""))</f>
        <v/>
      </c>
      <c r="AJ484" s="53" t="str">
        <f t="shared" si="18"/>
        <v/>
      </c>
      <c r="AK484" s="135"/>
    </row>
    <row r="485" spans="1:37" x14ac:dyDescent="0.25">
      <c r="A485" s="136"/>
      <c r="B485" s="136"/>
      <c r="C485" s="136"/>
      <c r="D485" s="136"/>
      <c r="E485" s="137"/>
      <c r="F485" s="137"/>
      <c r="G485" s="136"/>
      <c r="H485" s="137"/>
      <c r="I485" s="140" t="str">
        <f t="shared" si="19"/>
        <v/>
      </c>
      <c r="J485" s="140"/>
      <c r="K485" s="140"/>
      <c r="L485" s="74" t="str">
        <f>IF(AND(C485="Abierto",D485="Urgente"),A485,"")</f>
        <v/>
      </c>
      <c r="M485" s="74" t="str">
        <f ca="1">IF(AND(C485="Abierto",D485="Urgente"),TODAY()-E485,"")</f>
        <v/>
      </c>
      <c r="N485" s="74" t="str">
        <f>IF(AND(C485="Abierto",D485="Urgente"),RANK(M485,$M$13:$M$861,0)+COUNTIF($M$13:M485,M485)-1,"")</f>
        <v/>
      </c>
      <c r="O485" s="74" t="str">
        <f>IF(AND(C485="Abierto",D485="Alta"),A485,"")</f>
        <v/>
      </c>
      <c r="P485" s="74" t="str">
        <f ca="1">IF(AND(C485="Abierto",D485="Alta"),TODAY()-E485,"")</f>
        <v/>
      </c>
      <c r="Q485" s="74" t="str">
        <f>IF(AND(C485="Abierto",D485="Alta"),RANK(P485,$P$13:$P$861,0)+COUNTIF($P$13:P485,P485)-1+MAX(N:N),"")</f>
        <v/>
      </c>
      <c r="R485" s="74" t="str">
        <f>IF(AND(C485="Abierto",D485="Media"),A485,"")</f>
        <v/>
      </c>
      <c r="S485" s="74" t="str">
        <f ca="1">IF(AND(C485="Abierto",D485="Media"),TODAY()-E485,"")</f>
        <v/>
      </c>
      <c r="T485" s="74" t="str">
        <f>IF(AND(C485="Abierto",D485="Media"),RANK(S485,$S$13:$S$861,0)+COUNTIF($S$13:S485,S485)-1+MAX(N:N,Q:Q),"")</f>
        <v/>
      </c>
      <c r="U485" s="74" t="str">
        <f>IF(AND(C485="Abierto",D485="Baja"),A485,"")</f>
        <v/>
      </c>
      <c r="V485" s="74" t="str">
        <f ca="1">IF(AND(C485="Abierto",D485="Baja"),TODAY()-E485,"")</f>
        <v/>
      </c>
      <c r="W485" s="74" t="str">
        <f>IF(AND(C485="Abierto",D485="Baja"),RANK(V485,$V$13:$V$861,0)+COUNTIF($V$13:V485,V485)-1+MAX(N:N,Q:Q,T:T),"")</f>
        <v/>
      </c>
      <c r="X485" s="139" t="str">
        <f>IF(OR(C485="Resuelto",C485=""),"",SUM(N485,Q485,T485,W485))</f>
        <v/>
      </c>
      <c r="Y485" s="139" t="str">
        <f>IF(OR(C485="Resuelto",C485=""),"",SUM(M485,P485,S485,V485))</f>
        <v/>
      </c>
      <c r="Z485" s="139" t="str">
        <f>IF(OR(C485="Resuelto",C485=""),"",SUM(L485,O485,R485,U485))</f>
        <v/>
      </c>
      <c r="AA485" s="28">
        <v>620</v>
      </c>
      <c r="AB485" s="28" t="str">
        <f t="shared" si="16"/>
        <v/>
      </c>
      <c r="AC485" s="75" t="str">
        <f t="shared" si="17"/>
        <v/>
      </c>
      <c r="AH485" s="78" t="str">
        <f>IF(AI485="","",MAX($AH$5:AH484)+1)</f>
        <v/>
      </c>
      <c r="AI485" s="53" t="str">
        <f>IF(G484="","",IF(COUNTIF($AI$11:AI484,G484)=0,G484,""))</f>
        <v/>
      </c>
      <c r="AJ485" s="53" t="str">
        <f t="shared" si="18"/>
        <v/>
      </c>
      <c r="AK485" s="135"/>
    </row>
    <row r="486" spans="1:37" x14ac:dyDescent="0.25">
      <c r="A486" s="136"/>
      <c r="B486" s="136"/>
      <c r="C486" s="136"/>
      <c r="D486" s="136"/>
      <c r="E486" s="137"/>
      <c r="F486" s="137"/>
      <c r="G486" s="136"/>
      <c r="H486" s="137"/>
      <c r="I486" s="140" t="str">
        <f t="shared" si="19"/>
        <v/>
      </c>
      <c r="J486" s="140"/>
      <c r="K486" s="140"/>
      <c r="L486" s="74" t="str">
        <f>IF(AND(C486="Abierto",D486="Urgente"),A486,"")</f>
        <v/>
      </c>
      <c r="M486" s="74" t="str">
        <f ca="1">IF(AND(C486="Abierto",D486="Urgente"),TODAY()-E486,"")</f>
        <v/>
      </c>
      <c r="N486" s="74" t="str">
        <f>IF(AND(C486="Abierto",D486="Urgente"),RANK(M486,$M$13:$M$861,0)+COUNTIF($M$13:M486,M486)-1,"")</f>
        <v/>
      </c>
      <c r="O486" s="74" t="str">
        <f>IF(AND(C486="Abierto",D486="Alta"),A486,"")</f>
        <v/>
      </c>
      <c r="P486" s="74" t="str">
        <f ca="1">IF(AND(C486="Abierto",D486="Alta"),TODAY()-E486,"")</f>
        <v/>
      </c>
      <c r="Q486" s="74" t="str">
        <f>IF(AND(C486="Abierto",D486="Alta"),RANK(P486,$P$13:$P$861,0)+COUNTIF($P$13:P486,P486)-1+MAX(N:N),"")</f>
        <v/>
      </c>
      <c r="R486" s="74" t="str">
        <f>IF(AND(C486="Abierto",D486="Media"),A486,"")</f>
        <v/>
      </c>
      <c r="S486" s="74" t="str">
        <f ca="1">IF(AND(C486="Abierto",D486="Media"),TODAY()-E486,"")</f>
        <v/>
      </c>
      <c r="T486" s="74" t="str">
        <f>IF(AND(C486="Abierto",D486="Media"),RANK(S486,$S$13:$S$861,0)+COUNTIF($S$13:S486,S486)-1+MAX(N:N,Q:Q),"")</f>
        <v/>
      </c>
      <c r="U486" s="74" t="str">
        <f>IF(AND(C486="Abierto",D486="Baja"),A486,"")</f>
        <v/>
      </c>
      <c r="V486" s="74" t="str">
        <f ca="1">IF(AND(C486="Abierto",D486="Baja"),TODAY()-E486,"")</f>
        <v/>
      </c>
      <c r="W486" s="74" t="str">
        <f>IF(AND(C486="Abierto",D486="Baja"),RANK(V486,$V$13:$V$861,0)+COUNTIF($V$13:V486,V486)-1+MAX(N:N,Q:Q,T:T),"")</f>
        <v/>
      </c>
      <c r="X486" s="139" t="str">
        <f>IF(OR(C486="Resuelto",C486=""),"",SUM(N486,Q486,T486,W486))</f>
        <v/>
      </c>
      <c r="Y486" s="139" t="str">
        <f>IF(OR(C486="Resuelto",C486=""),"",SUM(M486,P486,S486,V486))</f>
        <v/>
      </c>
      <c r="Z486" s="139" t="str">
        <f>IF(OR(C486="Resuelto",C486=""),"",SUM(L486,O486,R486,U486))</f>
        <v/>
      </c>
      <c r="AA486" s="28">
        <v>621</v>
      </c>
      <c r="AB486" s="28" t="str">
        <f t="shared" si="16"/>
        <v/>
      </c>
      <c r="AC486" s="75" t="str">
        <f t="shared" si="17"/>
        <v/>
      </c>
      <c r="AH486" s="78" t="str">
        <f>IF(AI486="","",MAX($AH$5:AH485)+1)</f>
        <v/>
      </c>
      <c r="AI486" s="53" t="str">
        <f>IF(G485="","",IF(COUNTIF($AI$11:AI485,G485)=0,G485,""))</f>
        <v/>
      </c>
      <c r="AJ486" s="53" t="str">
        <f t="shared" si="18"/>
        <v/>
      </c>
      <c r="AK486" s="135"/>
    </row>
    <row r="487" spans="1:37" x14ac:dyDescent="0.25">
      <c r="A487" s="136"/>
      <c r="B487" s="136"/>
      <c r="C487" s="136"/>
      <c r="D487" s="136"/>
      <c r="E487" s="137"/>
      <c r="F487" s="137"/>
      <c r="G487" s="136"/>
      <c r="H487" s="137"/>
      <c r="I487" s="140" t="str">
        <f t="shared" si="19"/>
        <v/>
      </c>
      <c r="J487" s="140"/>
      <c r="K487" s="140"/>
      <c r="L487" s="74" t="str">
        <f>IF(AND(C487="Abierto",D487="Urgente"),A487,"")</f>
        <v/>
      </c>
      <c r="M487" s="74" t="str">
        <f ca="1">IF(AND(C487="Abierto",D487="Urgente"),TODAY()-E487,"")</f>
        <v/>
      </c>
      <c r="N487" s="74" t="str">
        <f>IF(AND(C487="Abierto",D487="Urgente"),RANK(M487,$M$13:$M$861,0)+COUNTIF($M$13:M487,M487)-1,"")</f>
        <v/>
      </c>
      <c r="O487" s="74" t="str">
        <f>IF(AND(C487="Abierto",D487="Alta"),A487,"")</f>
        <v/>
      </c>
      <c r="P487" s="74" t="str">
        <f ca="1">IF(AND(C487="Abierto",D487="Alta"),TODAY()-E487,"")</f>
        <v/>
      </c>
      <c r="Q487" s="74" t="str">
        <f>IF(AND(C487="Abierto",D487="Alta"),RANK(P487,$P$13:$P$861,0)+COUNTIF($P$13:P487,P487)-1+MAX(N:N),"")</f>
        <v/>
      </c>
      <c r="R487" s="74" t="str">
        <f>IF(AND(C487="Abierto",D487="Media"),A487,"")</f>
        <v/>
      </c>
      <c r="S487" s="74" t="str">
        <f ca="1">IF(AND(C487="Abierto",D487="Media"),TODAY()-E487,"")</f>
        <v/>
      </c>
      <c r="T487" s="74" t="str">
        <f>IF(AND(C487="Abierto",D487="Media"),RANK(S487,$S$13:$S$861,0)+COUNTIF($S$13:S487,S487)-1+MAX(N:N,Q:Q),"")</f>
        <v/>
      </c>
      <c r="U487" s="74" t="str">
        <f>IF(AND(C487="Abierto",D487="Baja"),A487,"")</f>
        <v/>
      </c>
      <c r="V487" s="74" t="str">
        <f ca="1">IF(AND(C487="Abierto",D487="Baja"),TODAY()-E487,"")</f>
        <v/>
      </c>
      <c r="W487" s="74" t="str">
        <f>IF(AND(C487="Abierto",D487="Baja"),RANK(V487,$V$13:$V$861,0)+COUNTIF($V$13:V487,V487)-1+MAX(N:N,Q:Q,T:T),"")</f>
        <v/>
      </c>
      <c r="X487" s="139" t="str">
        <f>IF(OR(C487="Resuelto",C487=""),"",SUM(N487,Q487,T487,W487))</f>
        <v/>
      </c>
      <c r="Y487" s="139" t="str">
        <f>IF(OR(C487="Resuelto",C487=""),"",SUM(M487,P487,S487,V487))</f>
        <v/>
      </c>
      <c r="Z487" s="139" t="str">
        <f>IF(OR(C487="Resuelto",C487=""),"",SUM(L487,O487,R487,U487))</f>
        <v/>
      </c>
      <c r="AA487" s="28">
        <v>622</v>
      </c>
      <c r="AB487" s="28" t="str">
        <f t="shared" si="16"/>
        <v/>
      </c>
      <c r="AC487" s="75" t="str">
        <f t="shared" si="17"/>
        <v/>
      </c>
      <c r="AH487" s="78" t="str">
        <f>IF(AI487="","",MAX($AH$5:AH486)+1)</f>
        <v/>
      </c>
      <c r="AI487" s="53" t="str">
        <f>IF(G486="","",IF(COUNTIF($AI$11:AI486,G486)=0,G486,""))</f>
        <v/>
      </c>
      <c r="AJ487" s="53" t="str">
        <f t="shared" si="18"/>
        <v/>
      </c>
      <c r="AK487" s="135"/>
    </row>
    <row r="488" spans="1:37" x14ac:dyDescent="0.25">
      <c r="A488" s="136"/>
      <c r="B488" s="136"/>
      <c r="C488" s="136"/>
      <c r="D488" s="136"/>
      <c r="E488" s="137"/>
      <c r="F488" s="137"/>
      <c r="G488" s="136"/>
      <c r="H488" s="137"/>
      <c r="I488" s="140" t="str">
        <f t="shared" si="19"/>
        <v/>
      </c>
      <c r="J488" s="140"/>
      <c r="K488" s="140"/>
      <c r="L488" s="74" t="str">
        <f>IF(AND(C488="Abierto",D488="Urgente"),A488,"")</f>
        <v/>
      </c>
      <c r="M488" s="74" t="str">
        <f ca="1">IF(AND(C488="Abierto",D488="Urgente"),TODAY()-E488,"")</f>
        <v/>
      </c>
      <c r="N488" s="74" t="str">
        <f>IF(AND(C488="Abierto",D488="Urgente"),RANK(M488,$M$13:$M$861,0)+COUNTIF($M$13:M488,M488)-1,"")</f>
        <v/>
      </c>
      <c r="O488" s="74" t="str">
        <f>IF(AND(C488="Abierto",D488="Alta"),A488,"")</f>
        <v/>
      </c>
      <c r="P488" s="74" t="str">
        <f ca="1">IF(AND(C488="Abierto",D488="Alta"),TODAY()-E488,"")</f>
        <v/>
      </c>
      <c r="Q488" s="74" t="str">
        <f>IF(AND(C488="Abierto",D488="Alta"),RANK(P488,$P$13:$P$861,0)+COUNTIF($P$13:P488,P488)-1+MAX(N:N),"")</f>
        <v/>
      </c>
      <c r="R488" s="74" t="str">
        <f>IF(AND(C488="Abierto",D488="Media"),A488,"")</f>
        <v/>
      </c>
      <c r="S488" s="74" t="str">
        <f ca="1">IF(AND(C488="Abierto",D488="Media"),TODAY()-E488,"")</f>
        <v/>
      </c>
      <c r="T488" s="74" t="str">
        <f>IF(AND(C488="Abierto",D488="Media"),RANK(S488,$S$13:$S$861,0)+COUNTIF($S$13:S488,S488)-1+MAX(N:N,Q:Q),"")</f>
        <v/>
      </c>
      <c r="U488" s="74" t="str">
        <f>IF(AND(C488="Abierto",D488="Baja"),A488,"")</f>
        <v/>
      </c>
      <c r="V488" s="74" t="str">
        <f ca="1">IF(AND(C488="Abierto",D488="Baja"),TODAY()-E488,"")</f>
        <v/>
      </c>
      <c r="W488" s="74" t="str">
        <f>IF(AND(C488="Abierto",D488="Baja"),RANK(V488,$V$13:$V$861,0)+COUNTIF($V$13:V488,V488)-1+MAX(N:N,Q:Q,T:T),"")</f>
        <v/>
      </c>
      <c r="X488" s="139" t="str">
        <f>IF(OR(C488="Resuelto",C488=""),"",SUM(N488,Q488,T488,W488))</f>
        <v/>
      </c>
      <c r="Y488" s="139" t="str">
        <f>IF(OR(C488="Resuelto",C488=""),"",SUM(M488,P488,S488,V488))</f>
        <v/>
      </c>
      <c r="Z488" s="139" t="str">
        <f>IF(OR(C488="Resuelto",C488=""),"",SUM(L488,O488,R488,U488))</f>
        <v/>
      </c>
      <c r="AA488" s="28">
        <v>623</v>
      </c>
      <c r="AB488" s="28" t="str">
        <f t="shared" si="16"/>
        <v/>
      </c>
      <c r="AC488" s="75" t="str">
        <f t="shared" si="17"/>
        <v/>
      </c>
      <c r="AH488" s="78" t="str">
        <f>IF(AI488="","",MAX($AH$5:AH487)+1)</f>
        <v/>
      </c>
      <c r="AI488" s="53" t="str">
        <f>IF(G487="","",IF(COUNTIF($AI$11:AI487,G487)=0,G487,""))</f>
        <v/>
      </c>
      <c r="AJ488" s="53" t="str">
        <f t="shared" si="18"/>
        <v/>
      </c>
      <c r="AK488" s="135"/>
    </row>
    <row r="489" spans="1:37" x14ac:dyDescent="0.25">
      <c r="A489" s="136"/>
      <c r="B489" s="136"/>
      <c r="C489" s="136"/>
      <c r="D489" s="136"/>
      <c r="E489" s="137"/>
      <c r="F489" s="137"/>
      <c r="G489" s="136"/>
      <c r="H489" s="137"/>
      <c r="I489" s="140" t="str">
        <f t="shared" si="19"/>
        <v/>
      </c>
      <c r="J489" s="140"/>
      <c r="K489" s="140"/>
      <c r="L489" s="74" t="str">
        <f>IF(AND(C489="Abierto",D489="Urgente"),A489,"")</f>
        <v/>
      </c>
      <c r="M489" s="74" t="str">
        <f ca="1">IF(AND(C489="Abierto",D489="Urgente"),TODAY()-E489,"")</f>
        <v/>
      </c>
      <c r="N489" s="74" t="str">
        <f>IF(AND(C489="Abierto",D489="Urgente"),RANK(M489,$M$13:$M$861,0)+COUNTIF($M$13:M489,M489)-1,"")</f>
        <v/>
      </c>
      <c r="O489" s="74" t="str">
        <f>IF(AND(C489="Abierto",D489="Alta"),A489,"")</f>
        <v/>
      </c>
      <c r="P489" s="74" t="str">
        <f ca="1">IF(AND(C489="Abierto",D489="Alta"),TODAY()-E489,"")</f>
        <v/>
      </c>
      <c r="Q489" s="74" t="str">
        <f>IF(AND(C489="Abierto",D489="Alta"),RANK(P489,$P$13:$P$861,0)+COUNTIF($P$13:P489,P489)-1+MAX(N:N),"")</f>
        <v/>
      </c>
      <c r="R489" s="74" t="str">
        <f>IF(AND(C489="Abierto",D489="Media"),A489,"")</f>
        <v/>
      </c>
      <c r="S489" s="74" t="str">
        <f ca="1">IF(AND(C489="Abierto",D489="Media"),TODAY()-E489,"")</f>
        <v/>
      </c>
      <c r="T489" s="74" t="str">
        <f>IF(AND(C489="Abierto",D489="Media"),RANK(S489,$S$13:$S$861,0)+COUNTIF($S$13:S489,S489)-1+MAX(N:N,Q:Q),"")</f>
        <v/>
      </c>
      <c r="U489" s="74" t="str">
        <f>IF(AND(C489="Abierto",D489="Baja"),A489,"")</f>
        <v/>
      </c>
      <c r="V489" s="74" t="str">
        <f ca="1">IF(AND(C489="Abierto",D489="Baja"),TODAY()-E489,"")</f>
        <v/>
      </c>
      <c r="W489" s="74" t="str">
        <f>IF(AND(C489="Abierto",D489="Baja"),RANK(V489,$V$13:$V$861,0)+COUNTIF($V$13:V489,V489)-1+MAX(N:N,Q:Q,T:T),"")</f>
        <v/>
      </c>
      <c r="X489" s="139" t="str">
        <f>IF(OR(C489="Resuelto",C489=""),"",SUM(N489,Q489,T489,W489))</f>
        <v/>
      </c>
      <c r="Y489" s="139" t="str">
        <f>IF(OR(C489="Resuelto",C489=""),"",SUM(M489,P489,S489,V489))</f>
        <v/>
      </c>
      <c r="Z489" s="139" t="str">
        <f>IF(OR(C489="Resuelto",C489=""),"",SUM(L489,O489,R489,U489))</f>
        <v/>
      </c>
      <c r="AA489" s="28">
        <v>624</v>
      </c>
      <c r="AB489" s="28" t="str">
        <f t="shared" si="16"/>
        <v/>
      </c>
      <c r="AC489" s="75" t="str">
        <f t="shared" si="17"/>
        <v/>
      </c>
      <c r="AH489" s="78" t="str">
        <f>IF(AI489="","",MAX($AH$5:AH488)+1)</f>
        <v/>
      </c>
      <c r="AI489" s="53" t="str">
        <f>IF(G488="","",IF(COUNTIF($AI$11:AI488,G488)=0,G488,""))</f>
        <v/>
      </c>
      <c r="AJ489" s="53" t="str">
        <f t="shared" si="18"/>
        <v/>
      </c>
      <c r="AK489" s="135"/>
    </row>
    <row r="490" spans="1:37" x14ac:dyDescent="0.25">
      <c r="A490" s="136"/>
      <c r="B490" s="136"/>
      <c r="C490" s="136"/>
      <c r="D490" s="136"/>
      <c r="E490" s="137"/>
      <c r="F490" s="137"/>
      <c r="G490" s="136"/>
      <c r="H490" s="137"/>
      <c r="I490" s="140" t="str">
        <f t="shared" si="19"/>
        <v/>
      </c>
      <c r="J490" s="140"/>
      <c r="K490" s="140"/>
      <c r="L490" s="74" t="str">
        <f>IF(AND(C490="Abierto",D490="Urgente"),A490,"")</f>
        <v/>
      </c>
      <c r="M490" s="74" t="str">
        <f ca="1">IF(AND(C490="Abierto",D490="Urgente"),TODAY()-E490,"")</f>
        <v/>
      </c>
      <c r="N490" s="74" t="str">
        <f>IF(AND(C490="Abierto",D490="Urgente"),RANK(M490,$M$13:$M$861,0)+COUNTIF($M$13:M490,M490)-1,"")</f>
        <v/>
      </c>
      <c r="O490" s="74" t="str">
        <f>IF(AND(C490="Abierto",D490="Alta"),A490,"")</f>
        <v/>
      </c>
      <c r="P490" s="74" t="str">
        <f ca="1">IF(AND(C490="Abierto",D490="Alta"),TODAY()-E490,"")</f>
        <v/>
      </c>
      <c r="Q490" s="74" t="str">
        <f>IF(AND(C490="Abierto",D490="Alta"),RANK(P490,$P$13:$P$861,0)+COUNTIF($P$13:P490,P490)-1+MAX(N:N),"")</f>
        <v/>
      </c>
      <c r="R490" s="74" t="str">
        <f>IF(AND(C490="Abierto",D490="Media"),A490,"")</f>
        <v/>
      </c>
      <c r="S490" s="74" t="str">
        <f ca="1">IF(AND(C490="Abierto",D490="Media"),TODAY()-E490,"")</f>
        <v/>
      </c>
      <c r="T490" s="74" t="str">
        <f>IF(AND(C490="Abierto",D490="Media"),RANK(S490,$S$13:$S$861,0)+COUNTIF($S$13:S490,S490)-1+MAX(N:N,Q:Q),"")</f>
        <v/>
      </c>
      <c r="U490" s="74" t="str">
        <f>IF(AND(C490="Abierto",D490="Baja"),A490,"")</f>
        <v/>
      </c>
      <c r="V490" s="74" t="str">
        <f ca="1">IF(AND(C490="Abierto",D490="Baja"),TODAY()-E490,"")</f>
        <v/>
      </c>
      <c r="W490" s="74" t="str">
        <f>IF(AND(C490="Abierto",D490="Baja"),RANK(V490,$V$13:$V$861,0)+COUNTIF($V$13:V490,V490)-1+MAX(N:N,Q:Q,T:T),"")</f>
        <v/>
      </c>
      <c r="X490" s="139" t="str">
        <f>IF(OR(C490="Resuelto",C490=""),"",SUM(N490,Q490,T490,W490))</f>
        <v/>
      </c>
      <c r="Y490" s="139" t="str">
        <f>IF(OR(C490="Resuelto",C490=""),"",SUM(M490,P490,S490,V490))</f>
        <v/>
      </c>
      <c r="Z490" s="139" t="str">
        <f>IF(OR(C490="Resuelto",C490=""),"",SUM(L490,O490,R490,U490))</f>
        <v/>
      </c>
      <c r="AA490" s="28">
        <v>625</v>
      </c>
      <c r="AB490" s="28" t="str">
        <f t="shared" si="16"/>
        <v/>
      </c>
      <c r="AC490" s="75" t="str">
        <f t="shared" si="17"/>
        <v/>
      </c>
      <c r="AH490" s="78" t="str">
        <f>IF(AI490="","",MAX($AH$5:AH489)+1)</f>
        <v/>
      </c>
      <c r="AI490" s="53" t="str">
        <f>IF(G489="","",IF(COUNTIF($AI$11:AI489,G489)=0,G489,""))</f>
        <v/>
      </c>
      <c r="AJ490" s="53" t="str">
        <f t="shared" si="18"/>
        <v/>
      </c>
      <c r="AK490" s="135"/>
    </row>
    <row r="491" spans="1:37" x14ac:dyDescent="0.25">
      <c r="A491" s="136"/>
      <c r="B491" s="136"/>
      <c r="C491" s="136"/>
      <c r="D491" s="136"/>
      <c r="E491" s="137"/>
      <c r="F491" s="137"/>
      <c r="G491" s="136"/>
      <c r="H491" s="137"/>
      <c r="I491" s="140" t="str">
        <f t="shared" si="19"/>
        <v/>
      </c>
      <c r="J491" s="140"/>
      <c r="K491" s="140"/>
      <c r="L491" s="74" t="str">
        <f>IF(AND(C491="Abierto",D491="Urgente"),A491,"")</f>
        <v/>
      </c>
      <c r="M491" s="74" t="str">
        <f ca="1">IF(AND(C491="Abierto",D491="Urgente"),TODAY()-E491,"")</f>
        <v/>
      </c>
      <c r="N491" s="74" t="str">
        <f>IF(AND(C491="Abierto",D491="Urgente"),RANK(M491,$M$13:$M$861,0)+COUNTIF($M$13:M491,M491)-1,"")</f>
        <v/>
      </c>
      <c r="O491" s="74" t="str">
        <f>IF(AND(C491="Abierto",D491="Alta"),A491,"")</f>
        <v/>
      </c>
      <c r="P491" s="74" t="str">
        <f ca="1">IF(AND(C491="Abierto",D491="Alta"),TODAY()-E491,"")</f>
        <v/>
      </c>
      <c r="Q491" s="74" t="str">
        <f>IF(AND(C491="Abierto",D491="Alta"),RANK(P491,$P$13:$P$861,0)+COUNTIF($P$13:P491,P491)-1+MAX(N:N),"")</f>
        <v/>
      </c>
      <c r="R491" s="74" t="str">
        <f>IF(AND(C491="Abierto",D491="Media"),A491,"")</f>
        <v/>
      </c>
      <c r="S491" s="74" t="str">
        <f ca="1">IF(AND(C491="Abierto",D491="Media"),TODAY()-E491,"")</f>
        <v/>
      </c>
      <c r="T491" s="74" t="str">
        <f>IF(AND(C491="Abierto",D491="Media"),RANK(S491,$S$13:$S$861,0)+COUNTIF($S$13:S491,S491)-1+MAX(N:N,Q:Q),"")</f>
        <v/>
      </c>
      <c r="U491" s="74" t="str">
        <f>IF(AND(C491="Abierto",D491="Baja"),A491,"")</f>
        <v/>
      </c>
      <c r="V491" s="74" t="str">
        <f ca="1">IF(AND(C491="Abierto",D491="Baja"),TODAY()-E491,"")</f>
        <v/>
      </c>
      <c r="W491" s="74" t="str">
        <f>IF(AND(C491="Abierto",D491="Baja"),RANK(V491,$V$13:$V$861,0)+COUNTIF($V$13:V491,V491)-1+MAX(N:N,Q:Q,T:T),"")</f>
        <v/>
      </c>
      <c r="X491" s="139" t="str">
        <f>IF(OR(C491="Resuelto",C491=""),"",SUM(N491,Q491,T491,W491))</f>
        <v/>
      </c>
      <c r="Y491" s="139" t="str">
        <f>IF(OR(C491="Resuelto",C491=""),"",SUM(M491,P491,S491,V491))</f>
        <v/>
      </c>
      <c r="Z491" s="139" t="str">
        <f>IF(OR(C491="Resuelto",C491=""),"",SUM(L491,O491,R491,U491))</f>
        <v/>
      </c>
      <c r="AA491" s="28">
        <v>626</v>
      </c>
      <c r="AB491" s="28" t="str">
        <f t="shared" si="16"/>
        <v/>
      </c>
      <c r="AC491" s="75" t="str">
        <f t="shared" si="17"/>
        <v/>
      </c>
      <c r="AH491" s="78" t="str">
        <f>IF(AI491="","",MAX($AH$5:AH490)+1)</f>
        <v/>
      </c>
      <c r="AI491" s="53" t="str">
        <f>IF(G490="","",IF(COUNTIF($AI$11:AI490,G490)=0,G490,""))</f>
        <v/>
      </c>
      <c r="AJ491" s="53" t="str">
        <f t="shared" si="18"/>
        <v/>
      </c>
      <c r="AK491" s="135"/>
    </row>
    <row r="492" spans="1:37" x14ac:dyDescent="0.25">
      <c r="A492" s="136"/>
      <c r="B492" s="136"/>
      <c r="C492" s="136"/>
      <c r="D492" s="136"/>
      <c r="E492" s="137"/>
      <c r="F492" s="137"/>
      <c r="G492" s="136"/>
      <c r="H492" s="137"/>
      <c r="I492" s="140" t="str">
        <f t="shared" si="19"/>
        <v/>
      </c>
      <c r="J492" s="140"/>
      <c r="K492" s="140"/>
      <c r="L492" s="74" t="str">
        <f>IF(AND(C492="Abierto",D492="Urgente"),A492,"")</f>
        <v/>
      </c>
      <c r="M492" s="74" t="str">
        <f ca="1">IF(AND(C492="Abierto",D492="Urgente"),TODAY()-E492,"")</f>
        <v/>
      </c>
      <c r="N492" s="74" t="str">
        <f>IF(AND(C492="Abierto",D492="Urgente"),RANK(M492,$M$13:$M$861,0)+COUNTIF($M$13:M492,M492)-1,"")</f>
        <v/>
      </c>
      <c r="O492" s="74" t="str">
        <f>IF(AND(C492="Abierto",D492="Alta"),A492,"")</f>
        <v/>
      </c>
      <c r="P492" s="74" t="str">
        <f ca="1">IF(AND(C492="Abierto",D492="Alta"),TODAY()-E492,"")</f>
        <v/>
      </c>
      <c r="Q492" s="74" t="str">
        <f>IF(AND(C492="Abierto",D492="Alta"),RANK(P492,$P$13:$P$861,0)+COUNTIF($P$13:P492,P492)-1+MAX(N:N),"")</f>
        <v/>
      </c>
      <c r="R492" s="74" t="str">
        <f>IF(AND(C492="Abierto",D492="Media"),A492,"")</f>
        <v/>
      </c>
      <c r="S492" s="74" t="str">
        <f ca="1">IF(AND(C492="Abierto",D492="Media"),TODAY()-E492,"")</f>
        <v/>
      </c>
      <c r="T492" s="74" t="str">
        <f>IF(AND(C492="Abierto",D492="Media"),RANK(S492,$S$13:$S$861,0)+COUNTIF($S$13:S492,S492)-1+MAX(N:N,Q:Q),"")</f>
        <v/>
      </c>
      <c r="U492" s="74" t="str">
        <f>IF(AND(C492="Abierto",D492="Baja"),A492,"")</f>
        <v/>
      </c>
      <c r="V492" s="74" t="str">
        <f ca="1">IF(AND(C492="Abierto",D492="Baja"),TODAY()-E492,"")</f>
        <v/>
      </c>
      <c r="W492" s="74" t="str">
        <f>IF(AND(C492="Abierto",D492="Baja"),RANK(V492,$V$13:$V$861,0)+COUNTIF($V$13:V492,V492)-1+MAX(N:N,Q:Q,T:T),"")</f>
        <v/>
      </c>
      <c r="X492" s="139" t="str">
        <f>IF(OR(C492="Resuelto",C492=""),"",SUM(N492,Q492,T492,W492))</f>
        <v/>
      </c>
      <c r="Y492" s="139" t="str">
        <f>IF(OR(C492="Resuelto",C492=""),"",SUM(M492,P492,S492,V492))</f>
        <v/>
      </c>
      <c r="Z492" s="139" t="str">
        <f>IF(OR(C492="Resuelto",C492=""),"",SUM(L492,O492,R492,U492))</f>
        <v/>
      </c>
      <c r="AA492" s="28">
        <v>627</v>
      </c>
      <c r="AB492" s="28" t="str">
        <f t="shared" si="16"/>
        <v/>
      </c>
      <c r="AC492" s="75" t="str">
        <f t="shared" si="17"/>
        <v/>
      </c>
      <c r="AH492" s="78" t="str">
        <f>IF(AI492="","",MAX($AH$5:AH491)+1)</f>
        <v/>
      </c>
      <c r="AI492" s="53" t="str">
        <f>IF(G491="","",IF(COUNTIF($AI$11:AI491,G491)=0,G491,""))</f>
        <v/>
      </c>
      <c r="AJ492" s="53" t="str">
        <f t="shared" si="18"/>
        <v/>
      </c>
      <c r="AK492" s="135"/>
    </row>
    <row r="493" spans="1:37" x14ac:dyDescent="0.25">
      <c r="A493" s="136"/>
      <c r="B493" s="136"/>
      <c r="C493" s="136"/>
      <c r="D493" s="136"/>
      <c r="E493" s="137"/>
      <c r="F493" s="137"/>
      <c r="G493" s="136"/>
      <c r="H493" s="137"/>
      <c r="I493" s="140" t="str">
        <f t="shared" si="19"/>
        <v/>
      </c>
      <c r="J493" s="140"/>
      <c r="K493" s="140"/>
      <c r="L493" s="74" t="str">
        <f>IF(AND(C493="Abierto",D493="Urgente"),A493,"")</f>
        <v/>
      </c>
      <c r="M493" s="74" t="str">
        <f ca="1">IF(AND(C493="Abierto",D493="Urgente"),TODAY()-E493,"")</f>
        <v/>
      </c>
      <c r="N493" s="74" t="str">
        <f>IF(AND(C493="Abierto",D493="Urgente"),RANK(M493,$M$13:$M$861,0)+COUNTIF($M$13:M493,M493)-1,"")</f>
        <v/>
      </c>
      <c r="O493" s="74" t="str">
        <f>IF(AND(C493="Abierto",D493="Alta"),A493,"")</f>
        <v/>
      </c>
      <c r="P493" s="74" t="str">
        <f ca="1">IF(AND(C493="Abierto",D493="Alta"),TODAY()-E493,"")</f>
        <v/>
      </c>
      <c r="Q493" s="74" t="str">
        <f>IF(AND(C493="Abierto",D493="Alta"),RANK(P493,$P$13:$P$861,0)+COUNTIF($P$13:P493,P493)-1+MAX(N:N),"")</f>
        <v/>
      </c>
      <c r="R493" s="74" t="str">
        <f>IF(AND(C493="Abierto",D493="Media"),A493,"")</f>
        <v/>
      </c>
      <c r="S493" s="74" t="str">
        <f ca="1">IF(AND(C493="Abierto",D493="Media"),TODAY()-E493,"")</f>
        <v/>
      </c>
      <c r="T493" s="74" t="str">
        <f>IF(AND(C493="Abierto",D493="Media"),RANK(S493,$S$13:$S$861,0)+COUNTIF($S$13:S493,S493)-1+MAX(N:N,Q:Q),"")</f>
        <v/>
      </c>
      <c r="U493" s="74" t="str">
        <f>IF(AND(C493="Abierto",D493="Baja"),A493,"")</f>
        <v/>
      </c>
      <c r="V493" s="74" t="str">
        <f ca="1">IF(AND(C493="Abierto",D493="Baja"),TODAY()-E493,"")</f>
        <v/>
      </c>
      <c r="W493" s="74" t="str">
        <f>IF(AND(C493="Abierto",D493="Baja"),RANK(V493,$V$13:$V$861,0)+COUNTIF($V$13:V493,V493)-1+MAX(N:N,Q:Q,T:T),"")</f>
        <v/>
      </c>
      <c r="X493" s="139" t="str">
        <f>IF(OR(C493="Resuelto",C493=""),"",SUM(N493,Q493,T493,W493))</f>
        <v/>
      </c>
      <c r="Y493" s="139" t="str">
        <f>IF(OR(C493="Resuelto",C493=""),"",SUM(M493,P493,S493,V493))</f>
        <v/>
      </c>
      <c r="Z493" s="139" t="str">
        <f>IF(OR(C493="Resuelto",C493=""),"",SUM(L493,O493,R493,U493))</f>
        <v/>
      </c>
      <c r="AA493" s="28">
        <v>628</v>
      </c>
      <c r="AB493" s="28" t="str">
        <f t="shared" si="16"/>
        <v/>
      </c>
      <c r="AC493" s="75" t="str">
        <f t="shared" si="17"/>
        <v/>
      </c>
      <c r="AH493" s="78" t="str">
        <f>IF(AI493="","",MAX($AH$5:AH492)+1)</f>
        <v/>
      </c>
      <c r="AI493" s="53" t="str">
        <f>IF(G492="","",IF(COUNTIF($AI$11:AI492,G492)=0,G492,""))</f>
        <v/>
      </c>
      <c r="AJ493" s="53" t="str">
        <f t="shared" si="18"/>
        <v/>
      </c>
      <c r="AK493" s="135"/>
    </row>
    <row r="494" spans="1:37" x14ac:dyDescent="0.25">
      <c r="A494" s="136"/>
      <c r="B494" s="136"/>
      <c r="C494" s="136"/>
      <c r="D494" s="136"/>
      <c r="E494" s="137"/>
      <c r="F494" s="137"/>
      <c r="G494" s="136"/>
      <c r="H494" s="137"/>
      <c r="I494" s="140" t="str">
        <f t="shared" si="19"/>
        <v/>
      </c>
      <c r="J494" s="140"/>
      <c r="K494" s="140"/>
      <c r="L494" s="74" t="str">
        <f>IF(AND(C494="Abierto",D494="Urgente"),A494,"")</f>
        <v/>
      </c>
      <c r="M494" s="74" t="str">
        <f ca="1">IF(AND(C494="Abierto",D494="Urgente"),TODAY()-E494,"")</f>
        <v/>
      </c>
      <c r="N494" s="74" t="str">
        <f>IF(AND(C494="Abierto",D494="Urgente"),RANK(M494,$M$13:$M$861,0)+COUNTIF($M$13:M494,M494)-1,"")</f>
        <v/>
      </c>
      <c r="O494" s="74" t="str">
        <f>IF(AND(C494="Abierto",D494="Alta"),A494,"")</f>
        <v/>
      </c>
      <c r="P494" s="74" t="str">
        <f ca="1">IF(AND(C494="Abierto",D494="Alta"),TODAY()-E494,"")</f>
        <v/>
      </c>
      <c r="Q494" s="74" t="str">
        <f>IF(AND(C494="Abierto",D494="Alta"),RANK(P494,$P$13:$P$861,0)+COUNTIF($P$13:P494,P494)-1+MAX(N:N),"")</f>
        <v/>
      </c>
      <c r="R494" s="74" t="str">
        <f>IF(AND(C494="Abierto",D494="Media"),A494,"")</f>
        <v/>
      </c>
      <c r="S494" s="74" t="str">
        <f ca="1">IF(AND(C494="Abierto",D494="Media"),TODAY()-E494,"")</f>
        <v/>
      </c>
      <c r="T494" s="74" t="str">
        <f>IF(AND(C494="Abierto",D494="Media"),RANK(S494,$S$13:$S$861,0)+COUNTIF($S$13:S494,S494)-1+MAX(N:N,Q:Q),"")</f>
        <v/>
      </c>
      <c r="U494" s="74" t="str">
        <f>IF(AND(C494="Abierto",D494="Baja"),A494,"")</f>
        <v/>
      </c>
      <c r="V494" s="74" t="str">
        <f ca="1">IF(AND(C494="Abierto",D494="Baja"),TODAY()-E494,"")</f>
        <v/>
      </c>
      <c r="W494" s="74" t="str">
        <f>IF(AND(C494="Abierto",D494="Baja"),RANK(V494,$V$13:$V$861,0)+COUNTIF($V$13:V494,V494)-1+MAX(N:N,Q:Q,T:T),"")</f>
        <v/>
      </c>
      <c r="X494" s="139" t="str">
        <f>IF(OR(C494="Resuelto",C494=""),"",SUM(N494,Q494,T494,W494))</f>
        <v/>
      </c>
      <c r="Y494" s="139" t="str">
        <f>IF(OR(C494="Resuelto",C494=""),"",SUM(M494,P494,S494,V494))</f>
        <v/>
      </c>
      <c r="Z494" s="139" t="str">
        <f>IF(OR(C494="Resuelto",C494=""),"",SUM(L494,O494,R494,U494))</f>
        <v/>
      </c>
      <c r="AA494" s="28">
        <v>629</v>
      </c>
      <c r="AB494" s="28" t="str">
        <f t="shared" si="16"/>
        <v/>
      </c>
      <c r="AC494" s="75" t="str">
        <f t="shared" si="17"/>
        <v/>
      </c>
      <c r="AH494" s="78" t="str">
        <f>IF(AI494="","",MAX($AH$5:AH493)+1)</f>
        <v/>
      </c>
      <c r="AI494" s="53" t="str">
        <f>IF(G493="","",IF(COUNTIF($AI$11:AI493,G493)=0,G493,""))</f>
        <v/>
      </c>
      <c r="AJ494" s="53" t="str">
        <f t="shared" si="18"/>
        <v/>
      </c>
      <c r="AK494" s="135"/>
    </row>
    <row r="495" spans="1:37" x14ac:dyDescent="0.25">
      <c r="A495" s="136"/>
      <c r="B495" s="136"/>
      <c r="C495" s="136"/>
      <c r="D495" s="136"/>
      <c r="E495" s="137"/>
      <c r="F495" s="137"/>
      <c r="G495" s="136"/>
      <c r="H495" s="137"/>
      <c r="I495" s="140" t="str">
        <f t="shared" si="19"/>
        <v/>
      </c>
      <c r="J495" s="140"/>
      <c r="K495" s="140"/>
      <c r="L495" s="74" t="str">
        <f>IF(AND(C495="Abierto",D495="Urgente"),A495,"")</f>
        <v/>
      </c>
      <c r="M495" s="74" t="str">
        <f ca="1">IF(AND(C495="Abierto",D495="Urgente"),TODAY()-E495,"")</f>
        <v/>
      </c>
      <c r="N495" s="74" t="str">
        <f>IF(AND(C495="Abierto",D495="Urgente"),RANK(M495,$M$13:$M$861,0)+COUNTIF($M$13:M495,M495)-1,"")</f>
        <v/>
      </c>
      <c r="O495" s="74" t="str">
        <f>IF(AND(C495="Abierto",D495="Alta"),A495,"")</f>
        <v/>
      </c>
      <c r="P495" s="74" t="str">
        <f ca="1">IF(AND(C495="Abierto",D495="Alta"),TODAY()-E495,"")</f>
        <v/>
      </c>
      <c r="Q495" s="74" t="str">
        <f>IF(AND(C495="Abierto",D495="Alta"),RANK(P495,$P$13:$P$861,0)+COUNTIF($P$13:P495,P495)-1+MAX(N:N),"")</f>
        <v/>
      </c>
      <c r="R495" s="74" t="str">
        <f>IF(AND(C495="Abierto",D495="Media"),A495,"")</f>
        <v/>
      </c>
      <c r="S495" s="74" t="str">
        <f ca="1">IF(AND(C495="Abierto",D495="Media"),TODAY()-E495,"")</f>
        <v/>
      </c>
      <c r="T495" s="74" t="str">
        <f>IF(AND(C495="Abierto",D495="Media"),RANK(S495,$S$13:$S$861,0)+COUNTIF($S$13:S495,S495)-1+MAX(N:N,Q:Q),"")</f>
        <v/>
      </c>
      <c r="U495" s="74" t="str">
        <f>IF(AND(C495="Abierto",D495="Baja"),A495,"")</f>
        <v/>
      </c>
      <c r="V495" s="74" t="str">
        <f ca="1">IF(AND(C495="Abierto",D495="Baja"),TODAY()-E495,"")</f>
        <v/>
      </c>
      <c r="W495" s="74" t="str">
        <f>IF(AND(C495="Abierto",D495="Baja"),RANK(V495,$V$13:$V$861,0)+COUNTIF($V$13:V495,V495)-1+MAX(N:N,Q:Q,T:T),"")</f>
        <v/>
      </c>
      <c r="X495" s="139" t="str">
        <f>IF(OR(C495="Resuelto",C495=""),"",SUM(N495,Q495,T495,W495))</f>
        <v/>
      </c>
      <c r="Y495" s="139" t="str">
        <f>IF(OR(C495="Resuelto",C495=""),"",SUM(M495,P495,S495,V495))</f>
        <v/>
      </c>
      <c r="Z495" s="139" t="str">
        <f>IF(OR(C495="Resuelto",C495=""),"",SUM(L495,O495,R495,U495))</f>
        <v/>
      </c>
      <c r="AA495" s="28">
        <v>630</v>
      </c>
      <c r="AB495" s="28" t="str">
        <f t="shared" si="16"/>
        <v/>
      </c>
      <c r="AC495" s="75" t="str">
        <f t="shared" si="17"/>
        <v/>
      </c>
      <c r="AH495" s="78" t="str">
        <f>IF(AI495="","",MAX($AH$5:AH494)+1)</f>
        <v/>
      </c>
      <c r="AI495" s="53" t="str">
        <f>IF(G494="","",IF(COUNTIF($AI$11:AI494,G494)=0,G494,""))</f>
        <v/>
      </c>
      <c r="AJ495" s="53" t="str">
        <f t="shared" si="18"/>
        <v/>
      </c>
      <c r="AK495" s="135"/>
    </row>
    <row r="496" spans="1:37" x14ac:dyDescent="0.25">
      <c r="A496" s="136"/>
      <c r="B496" s="136"/>
      <c r="C496" s="136"/>
      <c r="D496" s="136"/>
      <c r="E496" s="137"/>
      <c r="F496" s="137"/>
      <c r="G496" s="136"/>
      <c r="H496" s="137"/>
      <c r="I496" s="140" t="str">
        <f t="shared" si="19"/>
        <v/>
      </c>
      <c r="J496" s="140"/>
      <c r="K496" s="140"/>
      <c r="L496" s="74" t="str">
        <f>IF(AND(C496="Abierto",D496="Urgente"),A496,"")</f>
        <v/>
      </c>
      <c r="M496" s="74" t="str">
        <f ca="1">IF(AND(C496="Abierto",D496="Urgente"),TODAY()-E496,"")</f>
        <v/>
      </c>
      <c r="N496" s="74" t="str">
        <f>IF(AND(C496="Abierto",D496="Urgente"),RANK(M496,$M$13:$M$861,0)+COUNTIF($M$13:M496,M496)-1,"")</f>
        <v/>
      </c>
      <c r="O496" s="74" t="str">
        <f>IF(AND(C496="Abierto",D496="Alta"),A496,"")</f>
        <v/>
      </c>
      <c r="P496" s="74" t="str">
        <f ca="1">IF(AND(C496="Abierto",D496="Alta"),TODAY()-E496,"")</f>
        <v/>
      </c>
      <c r="Q496" s="74" t="str">
        <f>IF(AND(C496="Abierto",D496="Alta"),RANK(P496,$P$13:$P$861,0)+COUNTIF($P$13:P496,P496)-1+MAX(N:N),"")</f>
        <v/>
      </c>
      <c r="R496" s="74" t="str">
        <f>IF(AND(C496="Abierto",D496="Media"),A496,"")</f>
        <v/>
      </c>
      <c r="S496" s="74" t="str">
        <f ca="1">IF(AND(C496="Abierto",D496="Media"),TODAY()-E496,"")</f>
        <v/>
      </c>
      <c r="T496" s="74" t="str">
        <f>IF(AND(C496="Abierto",D496="Media"),RANK(S496,$S$13:$S$861,0)+COUNTIF($S$13:S496,S496)-1+MAX(N:N,Q:Q),"")</f>
        <v/>
      </c>
      <c r="U496" s="74" t="str">
        <f>IF(AND(C496="Abierto",D496="Baja"),A496,"")</f>
        <v/>
      </c>
      <c r="V496" s="74" t="str">
        <f ca="1">IF(AND(C496="Abierto",D496="Baja"),TODAY()-E496,"")</f>
        <v/>
      </c>
      <c r="W496" s="74" t="str">
        <f>IF(AND(C496="Abierto",D496="Baja"),RANK(V496,$V$13:$V$861,0)+COUNTIF($V$13:V496,V496)-1+MAX(N:N,Q:Q,T:T),"")</f>
        <v/>
      </c>
      <c r="X496" s="139" t="str">
        <f>IF(OR(C496="Resuelto",C496=""),"",SUM(N496,Q496,T496,W496))</f>
        <v/>
      </c>
      <c r="Y496" s="139" t="str">
        <f>IF(OR(C496="Resuelto",C496=""),"",SUM(M496,P496,S496,V496))</f>
        <v/>
      </c>
      <c r="Z496" s="139" t="str">
        <f>IF(OR(C496="Resuelto",C496=""),"",SUM(L496,O496,R496,U496))</f>
        <v/>
      </c>
      <c r="AA496" s="28">
        <v>631</v>
      </c>
      <c r="AB496" s="28" t="str">
        <f t="shared" si="16"/>
        <v/>
      </c>
      <c r="AC496" s="75" t="str">
        <f t="shared" si="17"/>
        <v/>
      </c>
      <c r="AH496" s="78" t="str">
        <f>IF(AI496="","",MAX($AH$5:AH495)+1)</f>
        <v/>
      </c>
      <c r="AI496" s="53" t="str">
        <f>IF(G495="","",IF(COUNTIF($AI$11:AI495,G495)=0,G495,""))</f>
        <v/>
      </c>
      <c r="AJ496" s="53" t="str">
        <f t="shared" si="18"/>
        <v/>
      </c>
      <c r="AK496" s="135"/>
    </row>
    <row r="497" spans="1:37" x14ac:dyDescent="0.25">
      <c r="A497" s="136"/>
      <c r="B497" s="136"/>
      <c r="C497" s="136"/>
      <c r="D497" s="136"/>
      <c r="E497" s="137"/>
      <c r="F497" s="137"/>
      <c r="G497" s="136"/>
      <c r="H497" s="137"/>
      <c r="I497" s="140" t="str">
        <f t="shared" si="19"/>
        <v/>
      </c>
      <c r="J497" s="140"/>
      <c r="K497" s="140"/>
      <c r="L497" s="74" t="str">
        <f>IF(AND(C497="Abierto",D497="Urgente"),A497,"")</f>
        <v/>
      </c>
      <c r="M497" s="74" t="str">
        <f ca="1">IF(AND(C497="Abierto",D497="Urgente"),TODAY()-E497,"")</f>
        <v/>
      </c>
      <c r="N497" s="74" t="str">
        <f>IF(AND(C497="Abierto",D497="Urgente"),RANK(M497,$M$13:$M$861,0)+COUNTIF($M$13:M497,M497)-1,"")</f>
        <v/>
      </c>
      <c r="O497" s="74" t="str">
        <f>IF(AND(C497="Abierto",D497="Alta"),A497,"")</f>
        <v/>
      </c>
      <c r="P497" s="74" t="str">
        <f ca="1">IF(AND(C497="Abierto",D497="Alta"),TODAY()-E497,"")</f>
        <v/>
      </c>
      <c r="Q497" s="74" t="str">
        <f>IF(AND(C497="Abierto",D497="Alta"),RANK(P497,$P$13:$P$861,0)+COUNTIF($P$13:P497,P497)-1+MAX(N:N),"")</f>
        <v/>
      </c>
      <c r="R497" s="74" t="str">
        <f>IF(AND(C497="Abierto",D497="Media"),A497,"")</f>
        <v/>
      </c>
      <c r="S497" s="74" t="str">
        <f ca="1">IF(AND(C497="Abierto",D497="Media"),TODAY()-E497,"")</f>
        <v/>
      </c>
      <c r="T497" s="74" t="str">
        <f>IF(AND(C497="Abierto",D497="Media"),RANK(S497,$S$13:$S$861,0)+COUNTIF($S$13:S497,S497)-1+MAX(N:N,Q:Q),"")</f>
        <v/>
      </c>
      <c r="U497" s="74" t="str">
        <f>IF(AND(C497="Abierto",D497="Baja"),A497,"")</f>
        <v/>
      </c>
      <c r="V497" s="74" t="str">
        <f ca="1">IF(AND(C497="Abierto",D497="Baja"),TODAY()-E497,"")</f>
        <v/>
      </c>
      <c r="W497" s="74" t="str">
        <f>IF(AND(C497="Abierto",D497="Baja"),RANK(V497,$V$13:$V$861,0)+COUNTIF($V$13:V497,V497)-1+MAX(N:N,Q:Q,T:T),"")</f>
        <v/>
      </c>
      <c r="X497" s="139" t="str">
        <f>IF(OR(C497="Resuelto",C497=""),"",SUM(N497,Q497,T497,W497))</f>
        <v/>
      </c>
      <c r="Y497" s="139" t="str">
        <f>IF(OR(C497="Resuelto",C497=""),"",SUM(M497,P497,S497,V497))</f>
        <v/>
      </c>
      <c r="Z497" s="139" t="str">
        <f>IF(OR(C497="Resuelto",C497=""),"",SUM(L497,O497,R497,U497))</f>
        <v/>
      </c>
      <c r="AA497" s="28">
        <v>632</v>
      </c>
      <c r="AB497" s="28" t="str">
        <f t="shared" si="16"/>
        <v/>
      </c>
      <c r="AC497" s="75" t="str">
        <f t="shared" si="17"/>
        <v/>
      </c>
      <c r="AH497" s="78" t="str">
        <f>IF(AI497="","",MAX($AH$5:AH496)+1)</f>
        <v/>
      </c>
      <c r="AI497" s="53" t="str">
        <f>IF(G496="","",IF(COUNTIF($AI$11:AI496,G496)=0,G496,""))</f>
        <v/>
      </c>
      <c r="AJ497" s="53" t="str">
        <f t="shared" si="18"/>
        <v/>
      </c>
      <c r="AK497" s="135"/>
    </row>
    <row r="498" spans="1:37" x14ac:dyDescent="0.25">
      <c r="A498" s="136"/>
      <c r="B498" s="136"/>
      <c r="C498" s="136"/>
      <c r="D498" s="136"/>
      <c r="E498" s="137"/>
      <c r="F498" s="137"/>
      <c r="G498" s="136"/>
      <c r="H498" s="137"/>
      <c r="I498" s="140" t="str">
        <f t="shared" si="19"/>
        <v/>
      </c>
      <c r="J498" s="140"/>
      <c r="K498" s="140"/>
      <c r="L498" s="74" t="str">
        <f>IF(AND(C498="Abierto",D498="Urgente"),A498,"")</f>
        <v/>
      </c>
      <c r="M498" s="74" t="str">
        <f ca="1">IF(AND(C498="Abierto",D498="Urgente"),TODAY()-E498,"")</f>
        <v/>
      </c>
      <c r="N498" s="74" t="str">
        <f>IF(AND(C498="Abierto",D498="Urgente"),RANK(M498,$M$13:$M$861,0)+COUNTIF($M$13:M498,M498)-1,"")</f>
        <v/>
      </c>
      <c r="O498" s="74" t="str">
        <f>IF(AND(C498="Abierto",D498="Alta"),A498,"")</f>
        <v/>
      </c>
      <c r="P498" s="74" t="str">
        <f ca="1">IF(AND(C498="Abierto",D498="Alta"),TODAY()-E498,"")</f>
        <v/>
      </c>
      <c r="Q498" s="74" t="str">
        <f>IF(AND(C498="Abierto",D498="Alta"),RANK(P498,$P$13:$P$861,0)+COUNTIF($P$13:P498,P498)-1+MAX(N:N),"")</f>
        <v/>
      </c>
      <c r="R498" s="74" t="str">
        <f>IF(AND(C498="Abierto",D498="Media"),A498,"")</f>
        <v/>
      </c>
      <c r="S498" s="74" t="str">
        <f ca="1">IF(AND(C498="Abierto",D498="Media"),TODAY()-E498,"")</f>
        <v/>
      </c>
      <c r="T498" s="74" t="str">
        <f>IF(AND(C498="Abierto",D498="Media"),RANK(S498,$S$13:$S$861,0)+COUNTIF($S$13:S498,S498)-1+MAX(N:N,Q:Q),"")</f>
        <v/>
      </c>
      <c r="U498" s="74" t="str">
        <f>IF(AND(C498="Abierto",D498="Baja"),A498,"")</f>
        <v/>
      </c>
      <c r="V498" s="74" t="str">
        <f ca="1">IF(AND(C498="Abierto",D498="Baja"),TODAY()-E498,"")</f>
        <v/>
      </c>
      <c r="W498" s="74" t="str">
        <f>IF(AND(C498="Abierto",D498="Baja"),RANK(V498,$V$13:$V$861,0)+COUNTIF($V$13:V498,V498)-1+MAX(N:N,Q:Q,T:T),"")</f>
        <v/>
      </c>
      <c r="X498" s="139" t="str">
        <f>IF(OR(C498="Resuelto",C498=""),"",SUM(N498,Q498,T498,W498))</f>
        <v/>
      </c>
      <c r="Y498" s="139" t="str">
        <f>IF(OR(C498="Resuelto",C498=""),"",SUM(M498,P498,S498,V498))</f>
        <v/>
      </c>
      <c r="Z498" s="139" t="str">
        <f>IF(OR(C498="Resuelto",C498=""),"",SUM(L498,O498,R498,U498))</f>
        <v/>
      </c>
      <c r="AA498" s="28">
        <v>633</v>
      </c>
      <c r="AB498" s="28" t="str">
        <f t="shared" si="16"/>
        <v/>
      </c>
      <c r="AC498" s="75" t="str">
        <f t="shared" si="17"/>
        <v/>
      </c>
      <c r="AH498" s="78" t="str">
        <f>IF(AI498="","",MAX($AH$5:AH497)+1)</f>
        <v/>
      </c>
      <c r="AI498" s="53" t="str">
        <f>IF(G497="","",IF(COUNTIF($AI$11:AI497,G497)=0,G497,""))</f>
        <v/>
      </c>
      <c r="AJ498" s="53" t="str">
        <f t="shared" si="18"/>
        <v/>
      </c>
      <c r="AK498" s="135"/>
    </row>
    <row r="499" spans="1:37" x14ac:dyDescent="0.25">
      <c r="A499" s="136"/>
      <c r="B499" s="136"/>
      <c r="C499" s="136"/>
      <c r="D499" s="136"/>
      <c r="E499" s="137"/>
      <c r="F499" s="137"/>
      <c r="G499" s="136"/>
      <c r="H499" s="137"/>
      <c r="I499" s="140" t="str">
        <f t="shared" si="19"/>
        <v/>
      </c>
      <c r="J499" s="140"/>
      <c r="K499" s="140"/>
      <c r="L499" s="74" t="str">
        <f>IF(AND(C499="Abierto",D499="Urgente"),A499,"")</f>
        <v/>
      </c>
      <c r="M499" s="74" t="str">
        <f ca="1">IF(AND(C499="Abierto",D499="Urgente"),TODAY()-E499,"")</f>
        <v/>
      </c>
      <c r="N499" s="74" t="str">
        <f>IF(AND(C499="Abierto",D499="Urgente"),RANK(M499,$M$13:$M$861,0)+COUNTIF($M$13:M499,M499)-1,"")</f>
        <v/>
      </c>
      <c r="O499" s="74" t="str">
        <f>IF(AND(C499="Abierto",D499="Alta"),A499,"")</f>
        <v/>
      </c>
      <c r="P499" s="74" t="str">
        <f ca="1">IF(AND(C499="Abierto",D499="Alta"),TODAY()-E499,"")</f>
        <v/>
      </c>
      <c r="Q499" s="74" t="str">
        <f>IF(AND(C499="Abierto",D499="Alta"),RANK(P499,$P$13:$P$861,0)+COUNTIF($P$13:P499,P499)-1+MAX(N:N),"")</f>
        <v/>
      </c>
      <c r="R499" s="74" t="str">
        <f>IF(AND(C499="Abierto",D499="Media"),A499,"")</f>
        <v/>
      </c>
      <c r="S499" s="74" t="str">
        <f ca="1">IF(AND(C499="Abierto",D499="Media"),TODAY()-E499,"")</f>
        <v/>
      </c>
      <c r="T499" s="74" t="str">
        <f>IF(AND(C499="Abierto",D499="Media"),RANK(S499,$S$13:$S$861,0)+COUNTIF($S$13:S499,S499)-1+MAX(N:N,Q:Q),"")</f>
        <v/>
      </c>
      <c r="U499" s="74" t="str">
        <f>IF(AND(C499="Abierto",D499="Baja"),A499,"")</f>
        <v/>
      </c>
      <c r="V499" s="74" t="str">
        <f ca="1">IF(AND(C499="Abierto",D499="Baja"),TODAY()-E499,"")</f>
        <v/>
      </c>
      <c r="W499" s="74" t="str">
        <f>IF(AND(C499="Abierto",D499="Baja"),RANK(V499,$V$13:$V$861,0)+COUNTIF($V$13:V499,V499)-1+MAX(N:N,Q:Q,T:T),"")</f>
        <v/>
      </c>
      <c r="X499" s="139" t="str">
        <f>IF(OR(C499="Resuelto",C499=""),"",SUM(N499,Q499,T499,W499))</f>
        <v/>
      </c>
      <c r="Y499" s="139" t="str">
        <f>IF(OR(C499="Resuelto",C499=""),"",SUM(M499,P499,S499,V499))</f>
        <v/>
      </c>
      <c r="Z499" s="139" t="str">
        <f>IF(OR(C499="Resuelto",C499=""),"",SUM(L499,O499,R499,U499))</f>
        <v/>
      </c>
      <c r="AA499" s="28">
        <v>634</v>
      </c>
      <c r="AB499" s="28" t="str">
        <f t="shared" si="16"/>
        <v/>
      </c>
      <c r="AC499" s="75" t="str">
        <f t="shared" si="17"/>
        <v/>
      </c>
      <c r="AH499" s="78" t="str">
        <f>IF(AI499="","",MAX($AH$5:AH498)+1)</f>
        <v/>
      </c>
      <c r="AI499" s="53" t="str">
        <f>IF(G498="","",IF(COUNTIF($AI$11:AI498,G498)=0,G498,""))</f>
        <v/>
      </c>
      <c r="AJ499" s="53" t="str">
        <f t="shared" si="18"/>
        <v/>
      </c>
      <c r="AK499" s="135"/>
    </row>
    <row r="500" spans="1:37" x14ac:dyDescent="0.25">
      <c r="A500" s="136"/>
      <c r="B500" s="136"/>
      <c r="C500" s="136"/>
      <c r="D500" s="136"/>
      <c r="E500" s="137"/>
      <c r="F500" s="137"/>
      <c r="G500" s="136"/>
      <c r="H500" s="137"/>
      <c r="I500" s="140" t="str">
        <f t="shared" si="19"/>
        <v/>
      </c>
      <c r="J500" s="140"/>
      <c r="K500" s="140"/>
      <c r="L500" s="74" t="str">
        <f>IF(AND(C500="Abierto",D500="Urgente"),A500,"")</f>
        <v/>
      </c>
      <c r="M500" s="74" t="str">
        <f ca="1">IF(AND(C500="Abierto",D500="Urgente"),TODAY()-E500,"")</f>
        <v/>
      </c>
      <c r="N500" s="74" t="str">
        <f>IF(AND(C500="Abierto",D500="Urgente"),RANK(M500,$M$13:$M$861,0)+COUNTIF($M$13:M500,M500)-1,"")</f>
        <v/>
      </c>
      <c r="O500" s="74" t="str">
        <f>IF(AND(C500="Abierto",D500="Alta"),A500,"")</f>
        <v/>
      </c>
      <c r="P500" s="74" t="str">
        <f ca="1">IF(AND(C500="Abierto",D500="Alta"),TODAY()-E500,"")</f>
        <v/>
      </c>
      <c r="Q500" s="74" t="str">
        <f>IF(AND(C500="Abierto",D500="Alta"),RANK(P500,$P$13:$P$861,0)+COUNTIF($P$13:P500,P500)-1+MAX(N:N),"")</f>
        <v/>
      </c>
      <c r="R500" s="74" t="str">
        <f>IF(AND(C500="Abierto",D500="Media"),A500,"")</f>
        <v/>
      </c>
      <c r="S500" s="74" t="str">
        <f ca="1">IF(AND(C500="Abierto",D500="Media"),TODAY()-E500,"")</f>
        <v/>
      </c>
      <c r="T500" s="74" t="str">
        <f>IF(AND(C500="Abierto",D500="Media"),RANK(S500,$S$13:$S$861,0)+COUNTIF($S$13:S500,S500)-1+MAX(N:N,Q:Q),"")</f>
        <v/>
      </c>
      <c r="U500" s="74" t="str">
        <f>IF(AND(C500="Abierto",D500="Baja"),A500,"")</f>
        <v/>
      </c>
      <c r="V500" s="74" t="str">
        <f ca="1">IF(AND(C500="Abierto",D500="Baja"),TODAY()-E500,"")</f>
        <v/>
      </c>
      <c r="W500" s="74" t="str">
        <f>IF(AND(C500="Abierto",D500="Baja"),RANK(V500,$V$13:$V$861,0)+COUNTIF($V$13:V500,V500)-1+MAX(N:N,Q:Q,T:T),"")</f>
        <v/>
      </c>
      <c r="X500" s="139" t="str">
        <f>IF(OR(C500="Resuelto",C500=""),"",SUM(N500,Q500,T500,W500))</f>
        <v/>
      </c>
      <c r="Y500" s="139" t="str">
        <f>IF(OR(C500="Resuelto",C500=""),"",SUM(M500,P500,S500,V500))</f>
        <v/>
      </c>
      <c r="Z500" s="139" t="str">
        <f>IF(OR(C500="Resuelto",C500=""),"",SUM(L500,O500,R500,U500))</f>
        <v/>
      </c>
      <c r="AA500" s="28">
        <v>635</v>
      </c>
      <c r="AB500" s="28" t="str">
        <f t="shared" si="16"/>
        <v/>
      </c>
      <c r="AC500" s="75" t="str">
        <f t="shared" si="17"/>
        <v/>
      </c>
      <c r="AH500" s="78" t="str">
        <f>IF(AI500="","",MAX($AH$5:AH499)+1)</f>
        <v/>
      </c>
      <c r="AI500" s="53" t="str">
        <f>IF(G499="","",IF(COUNTIF($AI$11:AI499,G499)=0,G499,""))</f>
        <v/>
      </c>
      <c r="AJ500" s="53" t="str">
        <f t="shared" si="18"/>
        <v/>
      </c>
      <c r="AK500" s="135"/>
    </row>
    <row r="501" spans="1:37" x14ac:dyDescent="0.25">
      <c r="A501" s="136"/>
      <c r="B501" s="136"/>
      <c r="C501" s="136"/>
      <c r="D501" s="136"/>
      <c r="E501" s="137"/>
      <c r="F501" s="137"/>
      <c r="G501" s="136"/>
      <c r="H501" s="137"/>
      <c r="I501" s="140" t="str">
        <f t="shared" si="19"/>
        <v/>
      </c>
      <c r="J501" s="140"/>
      <c r="K501" s="140"/>
      <c r="L501" s="74" t="str">
        <f>IF(AND(C501="Abierto",D501="Urgente"),A501,"")</f>
        <v/>
      </c>
      <c r="M501" s="74" t="str">
        <f ca="1">IF(AND(C501="Abierto",D501="Urgente"),TODAY()-E501,"")</f>
        <v/>
      </c>
      <c r="N501" s="74" t="str">
        <f>IF(AND(C501="Abierto",D501="Urgente"),RANK(M501,$M$13:$M$861,0)+COUNTIF($M$13:M501,M501)-1,"")</f>
        <v/>
      </c>
      <c r="O501" s="74" t="str">
        <f>IF(AND(C501="Abierto",D501="Alta"),A501,"")</f>
        <v/>
      </c>
      <c r="P501" s="74" t="str">
        <f ca="1">IF(AND(C501="Abierto",D501="Alta"),TODAY()-E501,"")</f>
        <v/>
      </c>
      <c r="Q501" s="74" t="str">
        <f>IF(AND(C501="Abierto",D501="Alta"),RANK(P501,$P$13:$P$861,0)+COUNTIF($P$13:P501,P501)-1+MAX(N:N),"")</f>
        <v/>
      </c>
      <c r="R501" s="74" t="str">
        <f>IF(AND(C501="Abierto",D501="Media"),A501,"")</f>
        <v/>
      </c>
      <c r="S501" s="74" t="str">
        <f ca="1">IF(AND(C501="Abierto",D501="Media"),TODAY()-E501,"")</f>
        <v/>
      </c>
      <c r="T501" s="74" t="str">
        <f>IF(AND(C501="Abierto",D501="Media"),RANK(S501,$S$13:$S$861,0)+COUNTIF($S$13:S501,S501)-1+MAX(N:N,Q:Q),"")</f>
        <v/>
      </c>
      <c r="U501" s="74" t="str">
        <f>IF(AND(C501="Abierto",D501="Baja"),A501,"")</f>
        <v/>
      </c>
      <c r="V501" s="74" t="str">
        <f ca="1">IF(AND(C501="Abierto",D501="Baja"),TODAY()-E501,"")</f>
        <v/>
      </c>
      <c r="W501" s="74" t="str">
        <f>IF(AND(C501="Abierto",D501="Baja"),RANK(V501,$V$13:$V$861,0)+COUNTIF($V$13:V501,V501)-1+MAX(N:N,Q:Q,T:T),"")</f>
        <v/>
      </c>
      <c r="X501" s="139" t="str">
        <f>IF(OR(C501="Resuelto",C501=""),"",SUM(N501,Q501,T501,W501))</f>
        <v/>
      </c>
      <c r="Y501" s="139" t="str">
        <f>IF(OR(C501="Resuelto",C501=""),"",SUM(M501,P501,S501,V501))</f>
        <v/>
      </c>
      <c r="Z501" s="139" t="str">
        <f>IF(OR(C501="Resuelto",C501=""),"",SUM(L501,O501,R501,U501))</f>
        <v/>
      </c>
      <c r="AA501" s="28">
        <v>636</v>
      </c>
      <c r="AB501" s="28" t="str">
        <f t="shared" si="16"/>
        <v/>
      </c>
      <c r="AC501" s="75" t="str">
        <f t="shared" si="17"/>
        <v/>
      </c>
      <c r="AH501" s="78" t="str">
        <f>IF(AI501="","",MAX($AH$5:AH500)+1)</f>
        <v/>
      </c>
      <c r="AI501" s="53" t="str">
        <f>IF(G500="","",IF(COUNTIF($AI$11:AI500,G500)=0,G500,""))</f>
        <v/>
      </c>
      <c r="AJ501" s="53" t="str">
        <f t="shared" si="18"/>
        <v/>
      </c>
      <c r="AK501" s="135"/>
    </row>
    <row r="502" spans="1:37" x14ac:dyDescent="0.25">
      <c r="A502" s="136"/>
      <c r="B502" s="136"/>
      <c r="C502" s="136"/>
      <c r="D502" s="136"/>
      <c r="E502" s="137"/>
      <c r="F502" s="137"/>
      <c r="G502" s="136"/>
      <c r="H502" s="137"/>
      <c r="I502" s="140" t="str">
        <f t="shared" si="19"/>
        <v/>
      </c>
      <c r="J502" s="140"/>
      <c r="K502" s="140"/>
      <c r="L502" s="74" t="str">
        <f>IF(AND(C502="Abierto",D502="Urgente"),A502,"")</f>
        <v/>
      </c>
      <c r="M502" s="74" t="str">
        <f ca="1">IF(AND(C502="Abierto",D502="Urgente"),TODAY()-E502,"")</f>
        <v/>
      </c>
      <c r="N502" s="74" t="str">
        <f>IF(AND(C502="Abierto",D502="Urgente"),RANK(M502,$M$13:$M$861,0)+COUNTIF($M$13:M502,M502)-1,"")</f>
        <v/>
      </c>
      <c r="O502" s="74" t="str">
        <f>IF(AND(C502="Abierto",D502="Alta"),A502,"")</f>
        <v/>
      </c>
      <c r="P502" s="74" t="str">
        <f ca="1">IF(AND(C502="Abierto",D502="Alta"),TODAY()-E502,"")</f>
        <v/>
      </c>
      <c r="Q502" s="74" t="str">
        <f>IF(AND(C502="Abierto",D502="Alta"),RANK(P502,$P$13:$P$861,0)+COUNTIF($P$13:P502,P502)-1+MAX(N:N),"")</f>
        <v/>
      </c>
      <c r="R502" s="74" t="str">
        <f>IF(AND(C502="Abierto",D502="Media"),A502,"")</f>
        <v/>
      </c>
      <c r="S502" s="74" t="str">
        <f ca="1">IF(AND(C502="Abierto",D502="Media"),TODAY()-E502,"")</f>
        <v/>
      </c>
      <c r="T502" s="74" t="str">
        <f>IF(AND(C502="Abierto",D502="Media"),RANK(S502,$S$13:$S$861,0)+COUNTIF($S$13:S502,S502)-1+MAX(N:N,Q:Q),"")</f>
        <v/>
      </c>
      <c r="U502" s="74" t="str">
        <f>IF(AND(C502="Abierto",D502="Baja"),A502,"")</f>
        <v/>
      </c>
      <c r="V502" s="74" t="str">
        <f ca="1">IF(AND(C502="Abierto",D502="Baja"),TODAY()-E502,"")</f>
        <v/>
      </c>
      <c r="W502" s="74" t="str">
        <f>IF(AND(C502="Abierto",D502="Baja"),RANK(V502,$V$13:$V$861,0)+COUNTIF($V$13:V502,V502)-1+MAX(N:N,Q:Q,T:T),"")</f>
        <v/>
      </c>
      <c r="X502" s="139" t="str">
        <f>IF(OR(C502="Resuelto",C502=""),"",SUM(N502,Q502,T502,W502))</f>
        <v/>
      </c>
      <c r="Y502" s="139" t="str">
        <f>IF(OR(C502="Resuelto",C502=""),"",SUM(M502,P502,S502,V502))</f>
        <v/>
      </c>
      <c r="Z502" s="139" t="str">
        <f>IF(OR(C502="Resuelto",C502=""),"",SUM(L502,O502,R502,U502))</f>
        <v/>
      </c>
      <c r="AA502" s="28">
        <v>637</v>
      </c>
      <c r="AB502" s="28" t="str">
        <f t="shared" si="16"/>
        <v/>
      </c>
      <c r="AC502" s="75" t="str">
        <f t="shared" si="17"/>
        <v/>
      </c>
      <c r="AH502" s="78" t="str">
        <f>IF(AI502="","",MAX($AH$5:AH501)+1)</f>
        <v/>
      </c>
      <c r="AI502" s="53" t="str">
        <f>IF(G501="","",IF(COUNTIF($AI$11:AI501,G501)=0,G501,""))</f>
        <v/>
      </c>
      <c r="AJ502" s="53" t="str">
        <f t="shared" si="18"/>
        <v/>
      </c>
      <c r="AK502" s="135"/>
    </row>
    <row r="503" spans="1:37" x14ac:dyDescent="0.25">
      <c r="A503" s="136"/>
      <c r="B503" s="136"/>
      <c r="C503" s="136"/>
      <c r="D503" s="136"/>
      <c r="E503" s="137"/>
      <c r="F503" s="137"/>
      <c r="G503" s="136"/>
      <c r="H503" s="137"/>
      <c r="I503" s="140" t="str">
        <f t="shared" si="19"/>
        <v/>
      </c>
      <c r="J503" s="140"/>
      <c r="K503" s="140"/>
      <c r="L503" s="74" t="str">
        <f>IF(AND(C503="Abierto",D503="Urgente"),A503,"")</f>
        <v/>
      </c>
      <c r="M503" s="74" t="str">
        <f ca="1">IF(AND(C503="Abierto",D503="Urgente"),TODAY()-E503,"")</f>
        <v/>
      </c>
      <c r="N503" s="74" t="str">
        <f>IF(AND(C503="Abierto",D503="Urgente"),RANK(M503,$M$13:$M$861,0)+COUNTIF($M$13:M503,M503)-1,"")</f>
        <v/>
      </c>
      <c r="O503" s="74" t="str">
        <f>IF(AND(C503="Abierto",D503="Alta"),A503,"")</f>
        <v/>
      </c>
      <c r="P503" s="74" t="str">
        <f ca="1">IF(AND(C503="Abierto",D503="Alta"),TODAY()-E503,"")</f>
        <v/>
      </c>
      <c r="Q503" s="74" t="str">
        <f>IF(AND(C503="Abierto",D503="Alta"),RANK(P503,$P$13:$P$861,0)+COUNTIF($P$13:P503,P503)-1+MAX(N:N),"")</f>
        <v/>
      </c>
      <c r="R503" s="74" t="str">
        <f>IF(AND(C503="Abierto",D503="Media"),A503,"")</f>
        <v/>
      </c>
      <c r="S503" s="74" t="str">
        <f ca="1">IF(AND(C503="Abierto",D503="Media"),TODAY()-E503,"")</f>
        <v/>
      </c>
      <c r="T503" s="74" t="str">
        <f>IF(AND(C503="Abierto",D503="Media"),RANK(S503,$S$13:$S$861,0)+COUNTIF($S$13:S503,S503)-1+MAX(N:N,Q:Q),"")</f>
        <v/>
      </c>
      <c r="U503" s="74" t="str">
        <f>IF(AND(C503="Abierto",D503="Baja"),A503,"")</f>
        <v/>
      </c>
      <c r="V503" s="74" t="str">
        <f ca="1">IF(AND(C503="Abierto",D503="Baja"),TODAY()-E503,"")</f>
        <v/>
      </c>
      <c r="W503" s="74" t="str">
        <f>IF(AND(C503="Abierto",D503="Baja"),RANK(V503,$V$13:$V$861,0)+COUNTIF($V$13:V503,V503)-1+MAX(N:N,Q:Q,T:T),"")</f>
        <v/>
      </c>
      <c r="X503" s="139" t="str">
        <f>IF(OR(C503="Resuelto",C503=""),"",SUM(N503,Q503,T503,W503))</f>
        <v/>
      </c>
      <c r="Y503" s="139" t="str">
        <f>IF(OR(C503="Resuelto",C503=""),"",SUM(M503,P503,S503,V503))</f>
        <v/>
      </c>
      <c r="Z503" s="139" t="str">
        <f>IF(OR(C503="Resuelto",C503=""),"",SUM(L503,O503,R503,U503))</f>
        <v/>
      </c>
      <c r="AA503" s="28">
        <v>638</v>
      </c>
      <c r="AB503" s="28" t="str">
        <f t="shared" si="16"/>
        <v/>
      </c>
      <c r="AC503" s="75" t="str">
        <f t="shared" si="17"/>
        <v/>
      </c>
      <c r="AH503" s="78" t="str">
        <f>IF(AI503="","",MAX($AH$5:AH502)+1)</f>
        <v/>
      </c>
      <c r="AI503" s="53" t="str">
        <f>IF(G502="","",IF(COUNTIF($AI$11:AI502,G502)=0,G502,""))</f>
        <v/>
      </c>
      <c r="AJ503" s="53" t="str">
        <f t="shared" si="18"/>
        <v/>
      </c>
      <c r="AK503" s="135"/>
    </row>
    <row r="504" spans="1:37" x14ac:dyDescent="0.25">
      <c r="A504" s="136"/>
      <c r="B504" s="136"/>
      <c r="C504" s="136"/>
      <c r="D504" s="136"/>
      <c r="E504" s="137"/>
      <c r="F504" s="137"/>
      <c r="G504" s="136"/>
      <c r="H504" s="137"/>
      <c r="I504" s="140" t="str">
        <f t="shared" si="19"/>
        <v/>
      </c>
      <c r="J504" s="140"/>
      <c r="K504" s="140"/>
      <c r="L504" s="74" t="str">
        <f>IF(AND(C504="Abierto",D504="Urgente"),A504,"")</f>
        <v/>
      </c>
      <c r="M504" s="74" t="str">
        <f ca="1">IF(AND(C504="Abierto",D504="Urgente"),TODAY()-E504,"")</f>
        <v/>
      </c>
      <c r="N504" s="74" t="str">
        <f>IF(AND(C504="Abierto",D504="Urgente"),RANK(M504,$M$13:$M$861,0)+COUNTIF($M$13:M504,M504)-1,"")</f>
        <v/>
      </c>
      <c r="O504" s="74" t="str">
        <f>IF(AND(C504="Abierto",D504="Alta"),A504,"")</f>
        <v/>
      </c>
      <c r="P504" s="74" t="str">
        <f ca="1">IF(AND(C504="Abierto",D504="Alta"),TODAY()-E504,"")</f>
        <v/>
      </c>
      <c r="Q504" s="74" t="str">
        <f>IF(AND(C504="Abierto",D504="Alta"),RANK(P504,$P$13:$P$861,0)+COUNTIF($P$13:P504,P504)-1+MAX(N:N),"")</f>
        <v/>
      </c>
      <c r="R504" s="74" t="str">
        <f>IF(AND(C504="Abierto",D504="Media"),A504,"")</f>
        <v/>
      </c>
      <c r="S504" s="74" t="str">
        <f ca="1">IF(AND(C504="Abierto",D504="Media"),TODAY()-E504,"")</f>
        <v/>
      </c>
      <c r="T504" s="74" t="str">
        <f>IF(AND(C504="Abierto",D504="Media"),RANK(S504,$S$13:$S$861,0)+COUNTIF($S$13:S504,S504)-1+MAX(N:N,Q:Q),"")</f>
        <v/>
      </c>
      <c r="U504" s="74" t="str">
        <f>IF(AND(C504="Abierto",D504="Baja"),A504,"")</f>
        <v/>
      </c>
      <c r="V504" s="74" t="str">
        <f ca="1">IF(AND(C504="Abierto",D504="Baja"),TODAY()-E504,"")</f>
        <v/>
      </c>
      <c r="W504" s="74" t="str">
        <f>IF(AND(C504="Abierto",D504="Baja"),RANK(V504,$V$13:$V$861,0)+COUNTIF($V$13:V504,V504)-1+MAX(N:N,Q:Q,T:T),"")</f>
        <v/>
      </c>
      <c r="X504" s="139" t="str">
        <f>IF(OR(C504="Resuelto",C504=""),"",SUM(N504,Q504,T504,W504))</f>
        <v/>
      </c>
      <c r="Y504" s="139" t="str">
        <f>IF(OR(C504="Resuelto",C504=""),"",SUM(M504,P504,S504,V504))</f>
        <v/>
      </c>
      <c r="Z504" s="139" t="str">
        <f>IF(OR(C504="Resuelto",C504=""),"",SUM(L504,O504,R504,U504))</f>
        <v/>
      </c>
      <c r="AA504" s="28">
        <v>639</v>
      </c>
      <c r="AB504" s="28" t="str">
        <f t="shared" si="16"/>
        <v/>
      </c>
      <c r="AC504" s="75" t="str">
        <f t="shared" si="17"/>
        <v/>
      </c>
      <c r="AH504" s="78" t="str">
        <f>IF(AI504="","",MAX($AH$5:AH503)+1)</f>
        <v/>
      </c>
      <c r="AI504" s="53" t="str">
        <f>IF(G503="","",IF(COUNTIF($AI$11:AI503,G503)=0,G503,""))</f>
        <v/>
      </c>
      <c r="AJ504" s="53" t="str">
        <f t="shared" si="18"/>
        <v/>
      </c>
      <c r="AK504" s="135"/>
    </row>
    <row r="505" spans="1:37" x14ac:dyDescent="0.25">
      <c r="A505" s="136"/>
      <c r="B505" s="136"/>
      <c r="C505" s="136"/>
      <c r="D505" s="136"/>
      <c r="E505" s="137"/>
      <c r="F505" s="137"/>
      <c r="G505" s="136"/>
      <c r="H505" s="137"/>
      <c r="I505" s="140" t="str">
        <f t="shared" si="19"/>
        <v/>
      </c>
      <c r="J505" s="140"/>
      <c r="K505" s="140"/>
      <c r="L505" s="74" t="str">
        <f>IF(AND(C505="Abierto",D505="Urgente"),A505,"")</f>
        <v/>
      </c>
      <c r="M505" s="74" t="str">
        <f ca="1">IF(AND(C505="Abierto",D505="Urgente"),TODAY()-E505,"")</f>
        <v/>
      </c>
      <c r="N505" s="74" t="str">
        <f>IF(AND(C505="Abierto",D505="Urgente"),RANK(M505,$M$13:$M$861,0)+COUNTIF($M$13:M505,M505)-1,"")</f>
        <v/>
      </c>
      <c r="O505" s="74" t="str">
        <f>IF(AND(C505="Abierto",D505="Alta"),A505,"")</f>
        <v/>
      </c>
      <c r="P505" s="74" t="str">
        <f ca="1">IF(AND(C505="Abierto",D505="Alta"),TODAY()-E505,"")</f>
        <v/>
      </c>
      <c r="Q505" s="74" t="str">
        <f>IF(AND(C505="Abierto",D505="Alta"),RANK(P505,$P$13:$P$861,0)+COUNTIF($P$13:P505,P505)-1+MAX(N:N),"")</f>
        <v/>
      </c>
      <c r="R505" s="74" t="str">
        <f>IF(AND(C505="Abierto",D505="Media"),A505,"")</f>
        <v/>
      </c>
      <c r="S505" s="74" t="str">
        <f ca="1">IF(AND(C505="Abierto",D505="Media"),TODAY()-E505,"")</f>
        <v/>
      </c>
      <c r="T505" s="74" t="str">
        <f>IF(AND(C505="Abierto",D505="Media"),RANK(S505,$S$13:$S$861,0)+COUNTIF($S$13:S505,S505)-1+MAX(N:N,Q:Q),"")</f>
        <v/>
      </c>
      <c r="U505" s="74" t="str">
        <f>IF(AND(C505="Abierto",D505="Baja"),A505,"")</f>
        <v/>
      </c>
      <c r="V505" s="74" t="str">
        <f ca="1">IF(AND(C505="Abierto",D505="Baja"),TODAY()-E505,"")</f>
        <v/>
      </c>
      <c r="W505" s="74" t="str">
        <f>IF(AND(C505="Abierto",D505="Baja"),RANK(V505,$V$13:$V$861,0)+COUNTIF($V$13:V505,V505)-1+MAX(N:N,Q:Q,T:T),"")</f>
        <v/>
      </c>
      <c r="X505" s="139" t="str">
        <f>IF(OR(C505="Resuelto",C505=""),"",SUM(N505,Q505,T505,W505))</f>
        <v/>
      </c>
      <c r="Y505" s="139" t="str">
        <f>IF(OR(C505="Resuelto",C505=""),"",SUM(M505,P505,S505,V505))</f>
        <v/>
      </c>
      <c r="Z505" s="139" t="str">
        <f>IF(OR(C505="Resuelto",C505=""),"",SUM(L505,O505,R505,U505))</f>
        <v/>
      </c>
      <c r="AA505" s="28">
        <v>640</v>
      </c>
      <c r="AB505" s="28" t="str">
        <f t="shared" si="16"/>
        <v/>
      </c>
      <c r="AC505" s="75" t="str">
        <f t="shared" si="17"/>
        <v/>
      </c>
      <c r="AH505" s="78" t="str">
        <f>IF(AI505="","",MAX($AH$5:AH504)+1)</f>
        <v/>
      </c>
      <c r="AI505" s="53" t="str">
        <f>IF(G504="","",IF(COUNTIF($AI$11:AI504,G504)=0,G504,""))</f>
        <v/>
      </c>
      <c r="AJ505" s="53" t="str">
        <f t="shared" si="18"/>
        <v/>
      </c>
      <c r="AK505" s="135"/>
    </row>
    <row r="506" spans="1:37" x14ac:dyDescent="0.25">
      <c r="A506" s="136"/>
      <c r="B506" s="136"/>
      <c r="C506" s="136"/>
      <c r="D506" s="136"/>
      <c r="E506" s="137"/>
      <c r="F506" s="137"/>
      <c r="G506" s="136"/>
      <c r="H506" s="137"/>
      <c r="I506" s="140" t="str">
        <f t="shared" si="19"/>
        <v/>
      </c>
      <c r="J506" s="140"/>
      <c r="K506" s="140"/>
      <c r="L506" s="74" t="str">
        <f>IF(AND(C506="Abierto",D506="Urgente"),A506,"")</f>
        <v/>
      </c>
      <c r="M506" s="74" t="str">
        <f ca="1">IF(AND(C506="Abierto",D506="Urgente"),TODAY()-E506,"")</f>
        <v/>
      </c>
      <c r="N506" s="74" t="str">
        <f>IF(AND(C506="Abierto",D506="Urgente"),RANK(M506,$M$13:$M$861,0)+COUNTIF($M$13:M506,M506)-1,"")</f>
        <v/>
      </c>
      <c r="O506" s="74" t="str">
        <f>IF(AND(C506="Abierto",D506="Alta"),A506,"")</f>
        <v/>
      </c>
      <c r="P506" s="74" t="str">
        <f ca="1">IF(AND(C506="Abierto",D506="Alta"),TODAY()-E506,"")</f>
        <v/>
      </c>
      <c r="Q506" s="74" t="str">
        <f>IF(AND(C506="Abierto",D506="Alta"),RANK(P506,$P$13:$P$861,0)+COUNTIF($P$13:P506,P506)-1+MAX(N:N),"")</f>
        <v/>
      </c>
      <c r="R506" s="74" t="str">
        <f>IF(AND(C506="Abierto",D506="Media"),A506,"")</f>
        <v/>
      </c>
      <c r="S506" s="74" t="str">
        <f ca="1">IF(AND(C506="Abierto",D506="Media"),TODAY()-E506,"")</f>
        <v/>
      </c>
      <c r="T506" s="74" t="str">
        <f>IF(AND(C506="Abierto",D506="Media"),RANK(S506,$S$13:$S$861,0)+COUNTIF($S$13:S506,S506)-1+MAX(N:N,Q:Q),"")</f>
        <v/>
      </c>
      <c r="U506" s="74" t="str">
        <f>IF(AND(C506="Abierto",D506="Baja"),A506,"")</f>
        <v/>
      </c>
      <c r="V506" s="74" t="str">
        <f ca="1">IF(AND(C506="Abierto",D506="Baja"),TODAY()-E506,"")</f>
        <v/>
      </c>
      <c r="W506" s="74" t="str">
        <f>IF(AND(C506="Abierto",D506="Baja"),RANK(V506,$V$13:$V$861,0)+COUNTIF($V$13:V506,V506)-1+MAX(N:N,Q:Q,T:T),"")</f>
        <v/>
      </c>
      <c r="X506" s="139" t="str">
        <f>IF(OR(C506="Resuelto",C506=""),"",SUM(N506,Q506,T506,W506))</f>
        <v/>
      </c>
      <c r="Y506" s="139" t="str">
        <f>IF(OR(C506="Resuelto",C506=""),"",SUM(M506,P506,S506,V506))</f>
        <v/>
      </c>
      <c r="Z506" s="139" t="str">
        <f>IF(OR(C506="Resuelto",C506=""),"",SUM(L506,O506,R506,U506))</f>
        <v/>
      </c>
      <c r="AA506" s="28">
        <v>641</v>
      </c>
      <c r="AB506" s="28" t="str">
        <f t="shared" si="16"/>
        <v/>
      </c>
      <c r="AC506" s="75" t="str">
        <f t="shared" si="17"/>
        <v/>
      </c>
      <c r="AH506" s="78" t="str">
        <f>IF(AI506="","",MAX($AH$5:AH505)+1)</f>
        <v/>
      </c>
      <c r="AI506" s="53" t="str">
        <f>IF(G505="","",IF(COUNTIF($AI$11:AI505,G505)=0,G505,""))</f>
        <v/>
      </c>
      <c r="AJ506" s="53" t="str">
        <f t="shared" si="18"/>
        <v/>
      </c>
      <c r="AK506" s="135"/>
    </row>
    <row r="507" spans="1:37" x14ac:dyDescent="0.25">
      <c r="A507" s="136"/>
      <c r="B507" s="136"/>
      <c r="C507" s="136"/>
      <c r="D507" s="136"/>
      <c r="E507" s="137"/>
      <c r="F507" s="137"/>
      <c r="G507" s="136"/>
      <c r="H507" s="137"/>
      <c r="I507" s="140" t="str">
        <f t="shared" si="19"/>
        <v/>
      </c>
      <c r="J507" s="140"/>
      <c r="K507" s="140"/>
      <c r="L507" s="74" t="str">
        <f>IF(AND(C507="Abierto",D507="Urgente"),A507,"")</f>
        <v/>
      </c>
      <c r="M507" s="74" t="str">
        <f ca="1">IF(AND(C507="Abierto",D507="Urgente"),TODAY()-E507,"")</f>
        <v/>
      </c>
      <c r="N507" s="74" t="str">
        <f>IF(AND(C507="Abierto",D507="Urgente"),RANK(M507,$M$13:$M$861,0)+COUNTIF($M$13:M507,M507)-1,"")</f>
        <v/>
      </c>
      <c r="O507" s="74" t="str">
        <f>IF(AND(C507="Abierto",D507="Alta"),A507,"")</f>
        <v/>
      </c>
      <c r="P507" s="74" t="str">
        <f ca="1">IF(AND(C507="Abierto",D507="Alta"),TODAY()-E507,"")</f>
        <v/>
      </c>
      <c r="Q507" s="74" t="str">
        <f>IF(AND(C507="Abierto",D507="Alta"),RANK(P507,$P$13:$P$861,0)+COUNTIF($P$13:P507,P507)-1+MAX(N:N),"")</f>
        <v/>
      </c>
      <c r="R507" s="74" t="str">
        <f>IF(AND(C507="Abierto",D507="Media"),A507,"")</f>
        <v/>
      </c>
      <c r="S507" s="74" t="str">
        <f ca="1">IF(AND(C507="Abierto",D507="Media"),TODAY()-E507,"")</f>
        <v/>
      </c>
      <c r="T507" s="74" t="str">
        <f>IF(AND(C507="Abierto",D507="Media"),RANK(S507,$S$13:$S$861,0)+COUNTIF($S$13:S507,S507)-1+MAX(N:N,Q:Q),"")</f>
        <v/>
      </c>
      <c r="U507" s="74" t="str">
        <f>IF(AND(C507="Abierto",D507="Baja"),A507,"")</f>
        <v/>
      </c>
      <c r="V507" s="74" t="str">
        <f ca="1">IF(AND(C507="Abierto",D507="Baja"),TODAY()-E507,"")</f>
        <v/>
      </c>
      <c r="W507" s="74" t="str">
        <f>IF(AND(C507="Abierto",D507="Baja"),RANK(V507,$V$13:$V$861,0)+COUNTIF($V$13:V507,V507)-1+MAX(N:N,Q:Q,T:T),"")</f>
        <v/>
      </c>
      <c r="X507" s="139" t="str">
        <f>IF(OR(C507="Resuelto",C507=""),"",SUM(N507,Q507,T507,W507))</f>
        <v/>
      </c>
      <c r="Y507" s="139" t="str">
        <f>IF(OR(C507="Resuelto",C507=""),"",SUM(M507,P507,S507,V507))</f>
        <v/>
      </c>
      <c r="Z507" s="139" t="str">
        <f>IF(OR(C507="Resuelto",C507=""),"",SUM(L507,O507,R507,U507))</f>
        <v/>
      </c>
      <c r="AA507" s="28">
        <v>642</v>
      </c>
      <c r="AB507" s="28" t="str">
        <f t="shared" si="16"/>
        <v/>
      </c>
      <c r="AC507" s="75" t="str">
        <f t="shared" si="17"/>
        <v/>
      </c>
      <c r="AH507" s="78" t="str">
        <f>IF(AI507="","",MAX($AH$5:AH506)+1)</f>
        <v/>
      </c>
      <c r="AI507" s="53" t="str">
        <f>IF(G506="","",IF(COUNTIF($AI$11:AI506,G506)=0,G506,""))</f>
        <v/>
      </c>
      <c r="AJ507" s="53" t="str">
        <f t="shared" si="18"/>
        <v/>
      </c>
      <c r="AK507" s="135"/>
    </row>
    <row r="508" spans="1:37" x14ac:dyDescent="0.25">
      <c r="A508" s="136"/>
      <c r="B508" s="136"/>
      <c r="C508" s="136"/>
      <c r="D508" s="136"/>
      <c r="E508" s="137"/>
      <c r="F508" s="137"/>
      <c r="G508" s="136"/>
      <c r="H508" s="137"/>
      <c r="I508" s="140" t="str">
        <f t="shared" si="19"/>
        <v/>
      </c>
      <c r="J508" s="140"/>
      <c r="K508" s="140"/>
      <c r="L508" s="74" t="str">
        <f>IF(AND(C508="Abierto",D508="Urgente"),A508,"")</f>
        <v/>
      </c>
      <c r="M508" s="74" t="str">
        <f ca="1">IF(AND(C508="Abierto",D508="Urgente"),TODAY()-E508,"")</f>
        <v/>
      </c>
      <c r="N508" s="74" t="str">
        <f>IF(AND(C508="Abierto",D508="Urgente"),RANK(M508,$M$13:$M$861,0)+COUNTIF($M$13:M508,M508)-1,"")</f>
        <v/>
      </c>
      <c r="O508" s="74" t="str">
        <f>IF(AND(C508="Abierto",D508="Alta"),A508,"")</f>
        <v/>
      </c>
      <c r="P508" s="74" t="str">
        <f ca="1">IF(AND(C508="Abierto",D508="Alta"),TODAY()-E508,"")</f>
        <v/>
      </c>
      <c r="Q508" s="74" t="str">
        <f>IF(AND(C508="Abierto",D508="Alta"),RANK(P508,$P$13:$P$861,0)+COUNTIF($P$13:P508,P508)-1+MAX(N:N),"")</f>
        <v/>
      </c>
      <c r="R508" s="74" t="str">
        <f>IF(AND(C508="Abierto",D508="Media"),A508,"")</f>
        <v/>
      </c>
      <c r="S508" s="74" t="str">
        <f ca="1">IF(AND(C508="Abierto",D508="Media"),TODAY()-E508,"")</f>
        <v/>
      </c>
      <c r="T508" s="74" t="str">
        <f>IF(AND(C508="Abierto",D508="Media"),RANK(S508,$S$13:$S$861,0)+COUNTIF($S$13:S508,S508)-1+MAX(N:N,Q:Q),"")</f>
        <v/>
      </c>
      <c r="U508" s="74" t="str">
        <f>IF(AND(C508="Abierto",D508="Baja"),A508,"")</f>
        <v/>
      </c>
      <c r="V508" s="74" t="str">
        <f ca="1">IF(AND(C508="Abierto",D508="Baja"),TODAY()-E508,"")</f>
        <v/>
      </c>
      <c r="W508" s="74" t="str">
        <f>IF(AND(C508="Abierto",D508="Baja"),RANK(V508,$V$13:$V$861,0)+COUNTIF($V$13:V508,V508)-1+MAX(N:N,Q:Q,T:T),"")</f>
        <v/>
      </c>
      <c r="X508" s="139" t="str">
        <f>IF(OR(C508="Resuelto",C508=""),"",SUM(N508,Q508,T508,W508))</f>
        <v/>
      </c>
      <c r="Y508" s="139" t="str">
        <f>IF(OR(C508="Resuelto",C508=""),"",SUM(M508,P508,S508,V508))</f>
        <v/>
      </c>
      <c r="Z508" s="139" t="str">
        <f>IF(OR(C508="Resuelto",C508=""),"",SUM(L508,O508,R508,U508))</f>
        <v/>
      </c>
      <c r="AA508" s="28">
        <v>643</v>
      </c>
      <c r="AB508" s="28" t="str">
        <f t="shared" si="16"/>
        <v/>
      </c>
      <c r="AC508" s="75" t="str">
        <f t="shared" si="17"/>
        <v/>
      </c>
      <c r="AH508" s="78" t="str">
        <f>IF(AI508="","",MAX($AH$5:AH507)+1)</f>
        <v/>
      </c>
      <c r="AI508" s="53" t="str">
        <f>IF(G507="","",IF(COUNTIF($AI$11:AI507,G507)=0,G507,""))</f>
        <v/>
      </c>
      <c r="AJ508" s="53" t="str">
        <f t="shared" si="18"/>
        <v/>
      </c>
      <c r="AK508" s="135"/>
    </row>
    <row r="509" spans="1:37" x14ac:dyDescent="0.25">
      <c r="A509" s="136"/>
      <c r="B509" s="136"/>
      <c r="C509" s="136"/>
      <c r="D509" s="136"/>
      <c r="E509" s="137"/>
      <c r="F509" s="137"/>
      <c r="G509" s="136"/>
      <c r="H509" s="137"/>
      <c r="I509" s="140" t="str">
        <f t="shared" si="19"/>
        <v/>
      </c>
      <c r="J509" s="140"/>
      <c r="K509" s="140"/>
      <c r="L509" s="74" t="str">
        <f>IF(AND(C509="Abierto",D509="Urgente"),A509,"")</f>
        <v/>
      </c>
      <c r="M509" s="74" t="str">
        <f ca="1">IF(AND(C509="Abierto",D509="Urgente"),TODAY()-E509,"")</f>
        <v/>
      </c>
      <c r="N509" s="74" t="str">
        <f>IF(AND(C509="Abierto",D509="Urgente"),RANK(M509,$M$13:$M$861,0)+COUNTIF($M$13:M509,M509)-1,"")</f>
        <v/>
      </c>
      <c r="O509" s="74" t="str">
        <f>IF(AND(C509="Abierto",D509="Alta"),A509,"")</f>
        <v/>
      </c>
      <c r="P509" s="74" t="str">
        <f ca="1">IF(AND(C509="Abierto",D509="Alta"),TODAY()-E509,"")</f>
        <v/>
      </c>
      <c r="Q509" s="74" t="str">
        <f>IF(AND(C509="Abierto",D509="Alta"),RANK(P509,$P$13:$P$861,0)+COUNTIF($P$13:P509,P509)-1+MAX(N:N),"")</f>
        <v/>
      </c>
      <c r="R509" s="74" t="str">
        <f>IF(AND(C509="Abierto",D509="Media"),A509,"")</f>
        <v/>
      </c>
      <c r="S509" s="74" t="str">
        <f ca="1">IF(AND(C509="Abierto",D509="Media"),TODAY()-E509,"")</f>
        <v/>
      </c>
      <c r="T509" s="74" t="str">
        <f>IF(AND(C509="Abierto",D509="Media"),RANK(S509,$S$13:$S$861,0)+COUNTIF($S$13:S509,S509)-1+MAX(N:N,Q:Q),"")</f>
        <v/>
      </c>
      <c r="U509" s="74" t="str">
        <f>IF(AND(C509="Abierto",D509="Baja"),A509,"")</f>
        <v/>
      </c>
      <c r="V509" s="74" t="str">
        <f ca="1">IF(AND(C509="Abierto",D509="Baja"),TODAY()-E509,"")</f>
        <v/>
      </c>
      <c r="W509" s="74" t="str">
        <f>IF(AND(C509="Abierto",D509="Baja"),RANK(V509,$V$13:$V$861,0)+COUNTIF($V$13:V509,V509)-1+MAX(N:N,Q:Q,T:T),"")</f>
        <v/>
      </c>
      <c r="X509" s="139" t="str">
        <f>IF(OR(C509="Resuelto",C509=""),"",SUM(N509,Q509,T509,W509))</f>
        <v/>
      </c>
      <c r="Y509" s="139" t="str">
        <f>IF(OR(C509="Resuelto",C509=""),"",SUM(M509,P509,S509,V509))</f>
        <v/>
      </c>
      <c r="Z509" s="139" t="str">
        <f>IF(OR(C509="Resuelto",C509=""),"",SUM(L509,O509,R509,U509))</f>
        <v/>
      </c>
      <c r="AA509" s="28">
        <v>644</v>
      </c>
      <c r="AB509" s="28" t="str">
        <f t="shared" si="16"/>
        <v/>
      </c>
      <c r="AC509" s="75" t="str">
        <f t="shared" si="17"/>
        <v/>
      </c>
      <c r="AH509" s="78" t="str">
        <f>IF(AI509="","",MAX($AH$5:AH508)+1)</f>
        <v/>
      </c>
      <c r="AI509" s="53" t="str">
        <f>IF(G508="","",IF(COUNTIF($AI$11:AI508,G508)=0,G508,""))</f>
        <v/>
      </c>
      <c r="AJ509" s="53" t="str">
        <f t="shared" si="18"/>
        <v/>
      </c>
      <c r="AK509" s="135"/>
    </row>
    <row r="510" spans="1:37" x14ac:dyDescent="0.25">
      <c r="A510" s="136"/>
      <c r="B510" s="136"/>
      <c r="C510" s="136"/>
      <c r="D510" s="136"/>
      <c r="E510" s="137"/>
      <c r="F510" s="137"/>
      <c r="G510" s="136"/>
      <c r="H510" s="137"/>
      <c r="I510" s="140" t="str">
        <f t="shared" si="19"/>
        <v/>
      </c>
      <c r="J510" s="140"/>
      <c r="K510" s="140"/>
      <c r="L510" s="74" t="str">
        <f>IF(AND(C510="Abierto",D510="Urgente"),A510,"")</f>
        <v/>
      </c>
      <c r="M510" s="74" t="str">
        <f ca="1">IF(AND(C510="Abierto",D510="Urgente"),TODAY()-E510,"")</f>
        <v/>
      </c>
      <c r="N510" s="74" t="str">
        <f>IF(AND(C510="Abierto",D510="Urgente"),RANK(M510,$M$13:$M$861,0)+COUNTIF($M$13:M510,M510)-1,"")</f>
        <v/>
      </c>
      <c r="O510" s="74" t="str">
        <f>IF(AND(C510="Abierto",D510="Alta"),A510,"")</f>
        <v/>
      </c>
      <c r="P510" s="74" t="str">
        <f ca="1">IF(AND(C510="Abierto",D510="Alta"),TODAY()-E510,"")</f>
        <v/>
      </c>
      <c r="Q510" s="74" t="str">
        <f>IF(AND(C510="Abierto",D510="Alta"),RANK(P510,$P$13:$P$861,0)+COUNTIF($P$13:P510,P510)-1+MAX(N:N),"")</f>
        <v/>
      </c>
      <c r="R510" s="74" t="str">
        <f>IF(AND(C510="Abierto",D510="Media"),A510,"")</f>
        <v/>
      </c>
      <c r="S510" s="74" t="str">
        <f ca="1">IF(AND(C510="Abierto",D510="Media"),TODAY()-E510,"")</f>
        <v/>
      </c>
      <c r="T510" s="74" t="str">
        <f>IF(AND(C510="Abierto",D510="Media"),RANK(S510,$S$13:$S$861,0)+COUNTIF($S$13:S510,S510)-1+MAX(N:N,Q:Q),"")</f>
        <v/>
      </c>
      <c r="U510" s="74" t="str">
        <f>IF(AND(C510="Abierto",D510="Baja"),A510,"")</f>
        <v/>
      </c>
      <c r="V510" s="74" t="str">
        <f ca="1">IF(AND(C510="Abierto",D510="Baja"),TODAY()-E510,"")</f>
        <v/>
      </c>
      <c r="W510" s="74" t="str">
        <f>IF(AND(C510="Abierto",D510="Baja"),RANK(V510,$V$13:$V$861,0)+COUNTIF($V$13:V510,V510)-1+MAX(N:N,Q:Q,T:T),"")</f>
        <v/>
      </c>
      <c r="X510" s="139" t="str">
        <f>IF(OR(C510="Resuelto",C510=""),"",SUM(N510,Q510,T510,W510))</f>
        <v/>
      </c>
      <c r="Y510" s="139" t="str">
        <f>IF(OR(C510="Resuelto",C510=""),"",SUM(M510,P510,S510,V510))</f>
        <v/>
      </c>
      <c r="Z510" s="139" t="str">
        <f>IF(OR(C510="Resuelto",C510=""),"",SUM(L510,O510,R510,U510))</f>
        <v/>
      </c>
      <c r="AA510" s="28">
        <v>645</v>
      </c>
      <c r="AB510" s="28" t="str">
        <f t="shared" si="16"/>
        <v/>
      </c>
      <c r="AC510" s="75" t="str">
        <f t="shared" si="17"/>
        <v/>
      </c>
      <c r="AH510" s="78" t="str">
        <f>IF(AI510="","",MAX($AH$5:AH509)+1)</f>
        <v/>
      </c>
      <c r="AI510" s="53" t="str">
        <f>IF(G509="","",IF(COUNTIF($AI$11:AI509,G509)=0,G509,""))</f>
        <v/>
      </c>
      <c r="AJ510" s="53" t="str">
        <f t="shared" si="18"/>
        <v/>
      </c>
      <c r="AK510" s="135"/>
    </row>
    <row r="511" spans="1:37" x14ac:dyDescent="0.25">
      <c r="A511" s="136"/>
      <c r="B511" s="136"/>
      <c r="C511" s="136"/>
      <c r="D511" s="136"/>
      <c r="E511" s="137"/>
      <c r="F511" s="137"/>
      <c r="G511" s="136"/>
      <c r="H511" s="137"/>
      <c r="I511" s="140" t="str">
        <f t="shared" si="19"/>
        <v/>
      </c>
      <c r="J511" s="140"/>
      <c r="K511" s="140"/>
      <c r="L511" s="74" t="str">
        <f>IF(AND(C511="Abierto",D511="Urgente"),A511,"")</f>
        <v/>
      </c>
      <c r="M511" s="74" t="str">
        <f ca="1">IF(AND(C511="Abierto",D511="Urgente"),TODAY()-E511,"")</f>
        <v/>
      </c>
      <c r="N511" s="74" t="str">
        <f>IF(AND(C511="Abierto",D511="Urgente"),RANK(M511,$M$13:$M$861,0)+COUNTIF($M$13:M511,M511)-1,"")</f>
        <v/>
      </c>
      <c r="O511" s="74" t="str">
        <f>IF(AND(C511="Abierto",D511="Alta"),A511,"")</f>
        <v/>
      </c>
      <c r="P511" s="74" t="str">
        <f ca="1">IF(AND(C511="Abierto",D511="Alta"),TODAY()-E511,"")</f>
        <v/>
      </c>
      <c r="Q511" s="74" t="str">
        <f>IF(AND(C511="Abierto",D511="Alta"),RANK(P511,$P$13:$P$861,0)+COUNTIF($P$13:P511,P511)-1+MAX(N:N),"")</f>
        <v/>
      </c>
      <c r="R511" s="74" t="str">
        <f>IF(AND(C511="Abierto",D511="Media"),A511,"")</f>
        <v/>
      </c>
      <c r="S511" s="74" t="str">
        <f ca="1">IF(AND(C511="Abierto",D511="Media"),TODAY()-E511,"")</f>
        <v/>
      </c>
      <c r="T511" s="74" t="str">
        <f>IF(AND(C511="Abierto",D511="Media"),RANK(S511,$S$13:$S$861,0)+COUNTIF($S$13:S511,S511)-1+MAX(N:N,Q:Q),"")</f>
        <v/>
      </c>
      <c r="U511" s="74" t="str">
        <f>IF(AND(C511="Abierto",D511="Baja"),A511,"")</f>
        <v/>
      </c>
      <c r="V511" s="74" t="str">
        <f ca="1">IF(AND(C511="Abierto",D511="Baja"),TODAY()-E511,"")</f>
        <v/>
      </c>
      <c r="W511" s="74" t="str">
        <f>IF(AND(C511="Abierto",D511="Baja"),RANK(V511,$V$13:$V$861,0)+COUNTIF($V$13:V511,V511)-1+MAX(N:N,Q:Q,T:T),"")</f>
        <v/>
      </c>
      <c r="X511" s="139" t="str">
        <f>IF(OR(C511="Resuelto",C511=""),"",SUM(N511,Q511,T511,W511))</f>
        <v/>
      </c>
      <c r="Y511" s="139" t="str">
        <f>IF(OR(C511="Resuelto",C511=""),"",SUM(M511,P511,S511,V511))</f>
        <v/>
      </c>
      <c r="Z511" s="139" t="str">
        <f>IF(OR(C511="Resuelto",C511=""),"",SUM(L511,O511,R511,U511))</f>
        <v/>
      </c>
      <c r="AA511" s="28">
        <v>646</v>
      </c>
      <c r="AB511" s="28" t="str">
        <f t="shared" si="16"/>
        <v/>
      </c>
      <c r="AC511" s="75" t="str">
        <f t="shared" si="17"/>
        <v/>
      </c>
      <c r="AH511" s="78" t="str">
        <f>IF(AI511="","",MAX($AH$5:AH510)+1)</f>
        <v/>
      </c>
      <c r="AI511" s="53" t="str">
        <f>IF(G510="","",IF(COUNTIF($AI$11:AI510,G510)=0,G510,""))</f>
        <v/>
      </c>
      <c r="AJ511" s="53" t="str">
        <f t="shared" si="18"/>
        <v/>
      </c>
      <c r="AK511" s="135"/>
    </row>
    <row r="512" spans="1:37" x14ac:dyDescent="0.25">
      <c r="A512" s="136"/>
      <c r="B512" s="136"/>
      <c r="C512" s="136"/>
      <c r="D512" s="136"/>
      <c r="E512" s="137"/>
      <c r="F512" s="137"/>
      <c r="G512" s="136"/>
      <c r="H512" s="137"/>
      <c r="I512" s="140" t="str">
        <f t="shared" si="19"/>
        <v/>
      </c>
      <c r="J512" s="140"/>
      <c r="K512" s="140"/>
      <c r="L512" s="74" t="str">
        <f>IF(AND(C512="Abierto",D512="Urgente"),A512,"")</f>
        <v/>
      </c>
      <c r="M512" s="74" t="str">
        <f ca="1">IF(AND(C512="Abierto",D512="Urgente"),TODAY()-E512,"")</f>
        <v/>
      </c>
      <c r="N512" s="74" t="str">
        <f>IF(AND(C512="Abierto",D512="Urgente"),RANK(M512,$M$13:$M$861,0)+COUNTIF($M$13:M512,M512)-1,"")</f>
        <v/>
      </c>
      <c r="O512" s="74" t="str">
        <f>IF(AND(C512="Abierto",D512="Alta"),A512,"")</f>
        <v/>
      </c>
      <c r="P512" s="74" t="str">
        <f ca="1">IF(AND(C512="Abierto",D512="Alta"),TODAY()-E512,"")</f>
        <v/>
      </c>
      <c r="Q512" s="74" t="str">
        <f>IF(AND(C512="Abierto",D512="Alta"),RANK(P512,$P$13:$P$861,0)+COUNTIF($P$13:P512,P512)-1+MAX(N:N),"")</f>
        <v/>
      </c>
      <c r="R512" s="74" t="str">
        <f>IF(AND(C512="Abierto",D512="Media"),A512,"")</f>
        <v/>
      </c>
      <c r="S512" s="74" t="str">
        <f ca="1">IF(AND(C512="Abierto",D512="Media"),TODAY()-E512,"")</f>
        <v/>
      </c>
      <c r="T512" s="74" t="str">
        <f>IF(AND(C512="Abierto",D512="Media"),RANK(S512,$S$13:$S$861,0)+COUNTIF($S$13:S512,S512)-1+MAX(N:N,Q:Q),"")</f>
        <v/>
      </c>
      <c r="U512" s="74" t="str">
        <f>IF(AND(C512="Abierto",D512="Baja"),A512,"")</f>
        <v/>
      </c>
      <c r="V512" s="74" t="str">
        <f ca="1">IF(AND(C512="Abierto",D512="Baja"),TODAY()-E512,"")</f>
        <v/>
      </c>
      <c r="W512" s="74" t="str">
        <f>IF(AND(C512="Abierto",D512="Baja"),RANK(V512,$V$13:$V$861,0)+COUNTIF($V$13:V512,V512)-1+MAX(N:N,Q:Q,T:T),"")</f>
        <v/>
      </c>
      <c r="X512" s="139" t="str">
        <f>IF(OR(C512="Resuelto",C512=""),"",SUM(N512,Q512,T512,W512))</f>
        <v/>
      </c>
      <c r="Y512" s="139" t="str">
        <f>IF(OR(C512="Resuelto",C512=""),"",SUM(M512,P512,S512,V512))</f>
        <v/>
      </c>
      <c r="Z512" s="139" t="str">
        <f>IF(OR(C512="Resuelto",C512=""),"",SUM(L512,O512,R512,U512))</f>
        <v/>
      </c>
      <c r="AA512" s="28">
        <v>647</v>
      </c>
      <c r="AB512" s="28" t="str">
        <f t="shared" si="16"/>
        <v/>
      </c>
      <c r="AC512" s="75" t="str">
        <f t="shared" si="17"/>
        <v/>
      </c>
      <c r="AH512" s="78" t="str">
        <f>IF(AI512="","",MAX($AH$5:AH511)+1)</f>
        <v/>
      </c>
      <c r="AI512" s="53" t="str">
        <f>IF(G511="","",IF(COUNTIF($AI$11:AI511,G511)=0,G511,""))</f>
        <v/>
      </c>
      <c r="AJ512" s="53" t="str">
        <f t="shared" si="18"/>
        <v/>
      </c>
      <c r="AK512" s="135"/>
    </row>
    <row r="513" spans="1:37" x14ac:dyDescent="0.25">
      <c r="A513" s="136"/>
      <c r="B513" s="136"/>
      <c r="C513" s="136"/>
      <c r="D513" s="136"/>
      <c r="E513" s="137"/>
      <c r="F513" s="137"/>
      <c r="G513" s="136"/>
      <c r="H513" s="137"/>
      <c r="I513" s="140" t="str">
        <f t="shared" si="19"/>
        <v/>
      </c>
      <c r="J513" s="140"/>
      <c r="K513" s="140"/>
      <c r="L513" s="74" t="str">
        <f>IF(AND(C513="Abierto",D513="Urgente"),A513,"")</f>
        <v/>
      </c>
      <c r="M513" s="74" t="str">
        <f ca="1">IF(AND(C513="Abierto",D513="Urgente"),TODAY()-E513,"")</f>
        <v/>
      </c>
      <c r="N513" s="74" t="str">
        <f>IF(AND(C513="Abierto",D513="Urgente"),RANK(M513,$M$13:$M$861,0)+COUNTIF($M$13:M513,M513)-1,"")</f>
        <v/>
      </c>
      <c r="O513" s="74" t="str">
        <f>IF(AND(C513="Abierto",D513="Alta"),A513,"")</f>
        <v/>
      </c>
      <c r="P513" s="74" t="str">
        <f ca="1">IF(AND(C513="Abierto",D513="Alta"),TODAY()-E513,"")</f>
        <v/>
      </c>
      <c r="Q513" s="74" t="str">
        <f>IF(AND(C513="Abierto",D513="Alta"),RANK(P513,$P$13:$P$861,0)+COUNTIF($P$13:P513,P513)-1+MAX(N:N),"")</f>
        <v/>
      </c>
      <c r="R513" s="74" t="str">
        <f>IF(AND(C513="Abierto",D513="Media"),A513,"")</f>
        <v/>
      </c>
      <c r="S513" s="74" t="str">
        <f ca="1">IF(AND(C513="Abierto",D513="Media"),TODAY()-E513,"")</f>
        <v/>
      </c>
      <c r="T513" s="74" t="str">
        <f>IF(AND(C513="Abierto",D513="Media"),RANK(S513,$S$13:$S$861,0)+COUNTIF($S$13:S513,S513)-1+MAX(N:N,Q:Q),"")</f>
        <v/>
      </c>
      <c r="U513" s="74" t="str">
        <f>IF(AND(C513="Abierto",D513="Baja"),A513,"")</f>
        <v/>
      </c>
      <c r="V513" s="74" t="str">
        <f ca="1">IF(AND(C513="Abierto",D513="Baja"),TODAY()-E513,"")</f>
        <v/>
      </c>
      <c r="W513" s="74" t="str">
        <f>IF(AND(C513="Abierto",D513="Baja"),RANK(V513,$V$13:$V$861,0)+COUNTIF($V$13:V513,V513)-1+MAX(N:N,Q:Q,T:T),"")</f>
        <v/>
      </c>
      <c r="X513" s="139" t="str">
        <f>IF(OR(C513="Resuelto",C513=""),"",SUM(N513,Q513,T513,W513))</f>
        <v/>
      </c>
      <c r="Y513" s="139" t="str">
        <f>IF(OR(C513="Resuelto",C513=""),"",SUM(M513,P513,S513,V513))</f>
        <v/>
      </c>
      <c r="Z513" s="139" t="str">
        <f>IF(OR(C513="Resuelto",C513=""),"",SUM(L513,O513,R513,U513))</f>
        <v/>
      </c>
      <c r="AA513" s="28">
        <v>648</v>
      </c>
      <c r="AB513" s="28" t="str">
        <f t="shared" si="16"/>
        <v/>
      </c>
      <c r="AC513" s="75" t="str">
        <f t="shared" si="17"/>
        <v/>
      </c>
      <c r="AH513" s="78" t="str">
        <f>IF(AI513="","",MAX($AH$5:AH512)+1)</f>
        <v/>
      </c>
      <c r="AI513" s="53" t="str">
        <f>IF(G512="","",IF(COUNTIF($AI$11:AI512,G512)=0,G512,""))</f>
        <v/>
      </c>
      <c r="AJ513" s="53" t="str">
        <f t="shared" si="18"/>
        <v/>
      </c>
      <c r="AK513" s="135"/>
    </row>
    <row r="514" spans="1:37" x14ac:dyDescent="0.25">
      <c r="A514" s="136"/>
      <c r="B514" s="136"/>
      <c r="C514" s="136"/>
      <c r="D514" s="136"/>
      <c r="E514" s="137"/>
      <c r="F514" s="137"/>
      <c r="G514" s="136"/>
      <c r="H514" s="137"/>
      <c r="I514" s="140" t="str">
        <f t="shared" si="19"/>
        <v/>
      </c>
      <c r="J514" s="140"/>
      <c r="K514" s="140"/>
      <c r="L514" s="74" t="str">
        <f>IF(AND(C514="Abierto",D514="Urgente"),A514,"")</f>
        <v/>
      </c>
      <c r="M514" s="74" t="str">
        <f ca="1">IF(AND(C514="Abierto",D514="Urgente"),TODAY()-E514,"")</f>
        <v/>
      </c>
      <c r="N514" s="74" t="str">
        <f>IF(AND(C514="Abierto",D514="Urgente"),RANK(M514,$M$13:$M$861,0)+COUNTIF($M$13:M514,M514)-1,"")</f>
        <v/>
      </c>
      <c r="O514" s="74" t="str">
        <f>IF(AND(C514="Abierto",D514="Alta"),A514,"")</f>
        <v/>
      </c>
      <c r="P514" s="74" t="str">
        <f ca="1">IF(AND(C514="Abierto",D514="Alta"),TODAY()-E514,"")</f>
        <v/>
      </c>
      <c r="Q514" s="74" t="str">
        <f>IF(AND(C514="Abierto",D514="Alta"),RANK(P514,$P$13:$P$861,0)+COUNTIF($P$13:P514,P514)-1+MAX(N:N),"")</f>
        <v/>
      </c>
      <c r="R514" s="74" t="str">
        <f>IF(AND(C514="Abierto",D514="Media"),A514,"")</f>
        <v/>
      </c>
      <c r="S514" s="74" t="str">
        <f ca="1">IF(AND(C514="Abierto",D514="Media"),TODAY()-E514,"")</f>
        <v/>
      </c>
      <c r="T514" s="74" t="str">
        <f>IF(AND(C514="Abierto",D514="Media"),RANK(S514,$S$13:$S$861,0)+COUNTIF($S$13:S514,S514)-1+MAX(N:N,Q:Q),"")</f>
        <v/>
      </c>
      <c r="U514" s="74" t="str">
        <f>IF(AND(C514="Abierto",D514="Baja"),A514,"")</f>
        <v/>
      </c>
      <c r="V514" s="74" t="str">
        <f ca="1">IF(AND(C514="Abierto",D514="Baja"),TODAY()-E514,"")</f>
        <v/>
      </c>
      <c r="W514" s="74" t="str">
        <f>IF(AND(C514="Abierto",D514="Baja"),RANK(V514,$V$13:$V$861,0)+COUNTIF($V$13:V514,V514)-1+MAX(N:N,Q:Q,T:T),"")</f>
        <v/>
      </c>
      <c r="X514" s="139" t="str">
        <f>IF(OR(C514="Resuelto",C514=""),"",SUM(N514,Q514,T514,W514))</f>
        <v/>
      </c>
      <c r="Y514" s="139" t="str">
        <f>IF(OR(C514="Resuelto",C514=""),"",SUM(M514,P514,S514,V514))</f>
        <v/>
      </c>
      <c r="Z514" s="139" t="str">
        <f>IF(OR(C514="Resuelto",C514=""),"",SUM(L514,O514,R514,U514))</f>
        <v/>
      </c>
      <c r="AA514" s="28">
        <v>649</v>
      </c>
      <c r="AB514" s="28" t="str">
        <f t="shared" si="16"/>
        <v/>
      </c>
      <c r="AC514" s="75" t="str">
        <f t="shared" si="17"/>
        <v/>
      </c>
      <c r="AH514" s="78" t="str">
        <f>IF(AI514="","",MAX($AH$5:AH513)+1)</f>
        <v/>
      </c>
      <c r="AI514" s="53" t="str">
        <f>IF(G513="","",IF(COUNTIF($AI$11:AI513,G513)=0,G513,""))</f>
        <v/>
      </c>
      <c r="AJ514" s="53" t="str">
        <f t="shared" si="18"/>
        <v/>
      </c>
      <c r="AK514" s="135"/>
    </row>
    <row r="515" spans="1:37" x14ac:dyDescent="0.25">
      <c r="A515" s="136"/>
      <c r="B515" s="136"/>
      <c r="C515" s="136"/>
      <c r="D515" s="136"/>
      <c r="E515" s="137"/>
      <c r="F515" s="137"/>
      <c r="G515" s="136"/>
      <c r="H515" s="137"/>
      <c r="I515" s="140" t="str">
        <f t="shared" si="19"/>
        <v/>
      </c>
      <c r="J515" s="140"/>
      <c r="K515" s="140"/>
      <c r="L515" s="74" t="str">
        <f>IF(AND(C515="Abierto",D515="Urgente"),A515,"")</f>
        <v/>
      </c>
      <c r="M515" s="74" t="str">
        <f ca="1">IF(AND(C515="Abierto",D515="Urgente"),TODAY()-E515,"")</f>
        <v/>
      </c>
      <c r="N515" s="74" t="str">
        <f>IF(AND(C515="Abierto",D515="Urgente"),RANK(M515,$M$13:$M$861,0)+COUNTIF($M$13:M515,M515)-1,"")</f>
        <v/>
      </c>
      <c r="O515" s="74" t="str">
        <f>IF(AND(C515="Abierto",D515="Alta"),A515,"")</f>
        <v/>
      </c>
      <c r="P515" s="74" t="str">
        <f ca="1">IF(AND(C515="Abierto",D515="Alta"),TODAY()-E515,"")</f>
        <v/>
      </c>
      <c r="Q515" s="74" t="str">
        <f>IF(AND(C515="Abierto",D515="Alta"),RANK(P515,$P$13:$P$861,0)+COUNTIF($P$13:P515,P515)-1+MAX(N:N),"")</f>
        <v/>
      </c>
      <c r="R515" s="74" t="str">
        <f>IF(AND(C515="Abierto",D515="Media"),A515,"")</f>
        <v/>
      </c>
      <c r="S515" s="74" t="str">
        <f ca="1">IF(AND(C515="Abierto",D515="Media"),TODAY()-E515,"")</f>
        <v/>
      </c>
      <c r="T515" s="74" t="str">
        <f>IF(AND(C515="Abierto",D515="Media"),RANK(S515,$S$13:$S$861,0)+COUNTIF($S$13:S515,S515)-1+MAX(N:N,Q:Q),"")</f>
        <v/>
      </c>
      <c r="U515" s="74" t="str">
        <f>IF(AND(C515="Abierto",D515="Baja"),A515,"")</f>
        <v/>
      </c>
      <c r="V515" s="74" t="str">
        <f ca="1">IF(AND(C515="Abierto",D515="Baja"),TODAY()-E515,"")</f>
        <v/>
      </c>
      <c r="W515" s="74" t="str">
        <f>IF(AND(C515="Abierto",D515="Baja"),RANK(V515,$V$13:$V$861,0)+COUNTIF($V$13:V515,V515)-1+MAX(N:N,Q:Q,T:T),"")</f>
        <v/>
      </c>
      <c r="X515" s="139" t="str">
        <f>IF(OR(C515="Resuelto",C515=""),"",SUM(N515,Q515,T515,W515))</f>
        <v/>
      </c>
      <c r="Y515" s="139" t="str">
        <f>IF(OR(C515="Resuelto",C515=""),"",SUM(M515,P515,S515,V515))</f>
        <v/>
      </c>
      <c r="Z515" s="139" t="str">
        <f>IF(OR(C515="Resuelto",C515=""),"",SUM(L515,O515,R515,U515))</f>
        <v/>
      </c>
      <c r="AA515" s="28">
        <v>650</v>
      </c>
      <c r="AB515" s="28" t="str">
        <f t="shared" si="16"/>
        <v/>
      </c>
      <c r="AC515" s="75" t="str">
        <f t="shared" si="17"/>
        <v/>
      </c>
      <c r="AH515" s="78" t="str">
        <f>IF(AI515="","",MAX($AH$5:AH514)+1)</f>
        <v/>
      </c>
      <c r="AI515" s="53" t="str">
        <f>IF(G514="","",IF(COUNTIF($AI$11:AI514,G514)=0,G514,""))</f>
        <v/>
      </c>
      <c r="AJ515" s="53" t="str">
        <f t="shared" si="18"/>
        <v/>
      </c>
      <c r="AK515" s="135"/>
    </row>
    <row r="516" spans="1:37" x14ac:dyDescent="0.25">
      <c r="A516" s="136"/>
      <c r="B516" s="136"/>
      <c r="C516" s="136"/>
      <c r="D516" s="136"/>
      <c r="E516" s="137"/>
      <c r="F516" s="137"/>
      <c r="G516" s="136"/>
      <c r="H516" s="137"/>
      <c r="I516" s="140" t="str">
        <f t="shared" si="19"/>
        <v/>
      </c>
      <c r="J516" s="140"/>
      <c r="K516" s="140"/>
      <c r="L516" s="74" t="str">
        <f>IF(AND(C516="Abierto",D516="Urgente"),A516,"")</f>
        <v/>
      </c>
      <c r="M516" s="74" t="str">
        <f ca="1">IF(AND(C516="Abierto",D516="Urgente"),TODAY()-E516,"")</f>
        <v/>
      </c>
      <c r="N516" s="74" t="str">
        <f>IF(AND(C516="Abierto",D516="Urgente"),RANK(M516,$M$13:$M$861,0)+COUNTIF($M$13:M516,M516)-1,"")</f>
        <v/>
      </c>
      <c r="O516" s="74" t="str">
        <f>IF(AND(C516="Abierto",D516="Alta"),A516,"")</f>
        <v/>
      </c>
      <c r="P516" s="74" t="str">
        <f ca="1">IF(AND(C516="Abierto",D516="Alta"),TODAY()-E516,"")</f>
        <v/>
      </c>
      <c r="Q516" s="74" t="str">
        <f>IF(AND(C516="Abierto",D516="Alta"),RANK(P516,$P$13:$P$861,0)+COUNTIF($P$13:P516,P516)-1+MAX(N:N),"")</f>
        <v/>
      </c>
      <c r="R516" s="74" t="str">
        <f>IF(AND(C516="Abierto",D516="Media"),A516,"")</f>
        <v/>
      </c>
      <c r="S516" s="74" t="str">
        <f ca="1">IF(AND(C516="Abierto",D516="Media"),TODAY()-E516,"")</f>
        <v/>
      </c>
      <c r="T516" s="74" t="str">
        <f>IF(AND(C516="Abierto",D516="Media"),RANK(S516,$S$13:$S$861,0)+COUNTIF($S$13:S516,S516)-1+MAX(N:N,Q:Q),"")</f>
        <v/>
      </c>
      <c r="U516" s="74" t="str">
        <f>IF(AND(C516="Abierto",D516="Baja"),A516,"")</f>
        <v/>
      </c>
      <c r="V516" s="74" t="str">
        <f ca="1">IF(AND(C516="Abierto",D516="Baja"),TODAY()-E516,"")</f>
        <v/>
      </c>
      <c r="W516" s="74" t="str">
        <f>IF(AND(C516="Abierto",D516="Baja"),RANK(V516,$V$13:$V$861,0)+COUNTIF($V$13:V516,V516)-1+MAX(N:N,Q:Q,T:T),"")</f>
        <v/>
      </c>
      <c r="X516" s="139" t="str">
        <f>IF(OR(C516="Resuelto",C516=""),"",SUM(N516,Q516,T516,W516))</f>
        <v/>
      </c>
      <c r="Y516" s="139" t="str">
        <f>IF(OR(C516="Resuelto",C516=""),"",SUM(M516,P516,S516,V516))</f>
        <v/>
      </c>
      <c r="Z516" s="139" t="str">
        <f>IF(OR(C516="Resuelto",C516=""),"",SUM(L516,O516,R516,U516))</f>
        <v/>
      </c>
      <c r="AA516" s="28">
        <v>651</v>
      </c>
      <c r="AB516" s="28" t="str">
        <f t="shared" si="16"/>
        <v/>
      </c>
      <c r="AC516" s="75" t="str">
        <f t="shared" si="17"/>
        <v/>
      </c>
      <c r="AH516" s="78" t="str">
        <f>IF(AI516="","",MAX($AH$5:AH515)+1)</f>
        <v/>
      </c>
      <c r="AI516" s="53" t="str">
        <f>IF(G515="","",IF(COUNTIF($AI$11:AI515,G515)=0,G515,""))</f>
        <v/>
      </c>
      <c r="AJ516" s="53" t="str">
        <f t="shared" si="18"/>
        <v/>
      </c>
      <c r="AK516" s="135"/>
    </row>
    <row r="517" spans="1:37" x14ac:dyDescent="0.25">
      <c r="A517" s="136"/>
      <c r="B517" s="136"/>
      <c r="C517" s="136"/>
      <c r="D517" s="136"/>
      <c r="E517" s="137"/>
      <c r="F517" s="137"/>
      <c r="G517" s="136"/>
      <c r="H517" s="137"/>
      <c r="I517" s="140" t="str">
        <f t="shared" si="19"/>
        <v/>
      </c>
      <c r="J517" s="140"/>
      <c r="K517" s="140"/>
      <c r="L517" s="74" t="str">
        <f>IF(AND(C517="Abierto",D517="Urgente"),A517,"")</f>
        <v/>
      </c>
      <c r="M517" s="74" t="str">
        <f ca="1">IF(AND(C517="Abierto",D517="Urgente"),TODAY()-E517,"")</f>
        <v/>
      </c>
      <c r="N517" s="74" t="str">
        <f>IF(AND(C517="Abierto",D517="Urgente"),RANK(M517,$M$13:$M$861,0)+COUNTIF($M$13:M517,M517)-1,"")</f>
        <v/>
      </c>
      <c r="O517" s="74" t="str">
        <f>IF(AND(C517="Abierto",D517="Alta"),A517,"")</f>
        <v/>
      </c>
      <c r="P517" s="74" t="str">
        <f ca="1">IF(AND(C517="Abierto",D517="Alta"),TODAY()-E517,"")</f>
        <v/>
      </c>
      <c r="Q517" s="74" t="str">
        <f>IF(AND(C517="Abierto",D517="Alta"),RANK(P517,$P$13:$P$861,0)+COUNTIF($P$13:P517,P517)-1+MAX(N:N),"")</f>
        <v/>
      </c>
      <c r="R517" s="74" t="str">
        <f>IF(AND(C517="Abierto",D517="Media"),A517,"")</f>
        <v/>
      </c>
      <c r="S517" s="74" t="str">
        <f ca="1">IF(AND(C517="Abierto",D517="Media"),TODAY()-E517,"")</f>
        <v/>
      </c>
      <c r="T517" s="74" t="str">
        <f>IF(AND(C517="Abierto",D517="Media"),RANK(S517,$S$13:$S$861,0)+COUNTIF($S$13:S517,S517)-1+MAX(N:N,Q:Q),"")</f>
        <v/>
      </c>
      <c r="U517" s="74" t="str">
        <f>IF(AND(C517="Abierto",D517="Baja"),A517,"")</f>
        <v/>
      </c>
      <c r="V517" s="74" t="str">
        <f ca="1">IF(AND(C517="Abierto",D517="Baja"),TODAY()-E517,"")</f>
        <v/>
      </c>
      <c r="W517" s="74" t="str">
        <f>IF(AND(C517="Abierto",D517="Baja"),RANK(V517,$V$13:$V$861,0)+COUNTIF($V$13:V517,V517)-1+MAX(N:N,Q:Q,T:T),"")</f>
        <v/>
      </c>
      <c r="X517" s="139" t="str">
        <f>IF(OR(C517="Resuelto",C517=""),"",SUM(N517,Q517,T517,W517))</f>
        <v/>
      </c>
      <c r="Y517" s="139" t="str">
        <f>IF(OR(C517="Resuelto",C517=""),"",SUM(M517,P517,S517,V517))</f>
        <v/>
      </c>
      <c r="Z517" s="139" t="str">
        <f>IF(OR(C517="Resuelto",C517=""),"",SUM(L517,O517,R517,U517))</f>
        <v/>
      </c>
      <c r="AA517" s="28">
        <v>652</v>
      </c>
      <c r="AB517" s="28" t="str">
        <f t="shared" si="16"/>
        <v/>
      </c>
      <c r="AC517" s="75" t="str">
        <f t="shared" si="17"/>
        <v/>
      </c>
      <c r="AH517" s="78" t="str">
        <f>IF(AI517="","",MAX($AH$5:AH516)+1)</f>
        <v/>
      </c>
      <c r="AI517" s="53" t="str">
        <f>IF(G516="","",IF(COUNTIF($AI$11:AI516,G516)=0,G516,""))</f>
        <v/>
      </c>
      <c r="AJ517" s="53" t="str">
        <f t="shared" si="18"/>
        <v/>
      </c>
      <c r="AK517" s="135"/>
    </row>
    <row r="518" spans="1:37" x14ac:dyDescent="0.25">
      <c r="A518" s="136"/>
      <c r="B518" s="136"/>
      <c r="C518" s="136"/>
      <c r="D518" s="136"/>
      <c r="E518" s="137"/>
      <c r="F518" s="137"/>
      <c r="G518" s="136"/>
      <c r="H518" s="137"/>
      <c r="I518" s="140" t="str">
        <f t="shared" si="19"/>
        <v/>
      </c>
      <c r="J518" s="140"/>
      <c r="K518" s="140"/>
      <c r="L518" s="74" t="str">
        <f>IF(AND(C518="Abierto",D518="Urgente"),A518,"")</f>
        <v/>
      </c>
      <c r="M518" s="74" t="str">
        <f ca="1">IF(AND(C518="Abierto",D518="Urgente"),TODAY()-E518,"")</f>
        <v/>
      </c>
      <c r="N518" s="74" t="str">
        <f>IF(AND(C518="Abierto",D518="Urgente"),RANK(M518,$M$13:$M$861,0)+COUNTIF($M$13:M518,M518)-1,"")</f>
        <v/>
      </c>
      <c r="O518" s="74" t="str">
        <f>IF(AND(C518="Abierto",D518="Alta"),A518,"")</f>
        <v/>
      </c>
      <c r="P518" s="74" t="str">
        <f ca="1">IF(AND(C518="Abierto",D518="Alta"),TODAY()-E518,"")</f>
        <v/>
      </c>
      <c r="Q518" s="74" t="str">
        <f>IF(AND(C518="Abierto",D518="Alta"),RANK(P518,$P$13:$P$861,0)+COUNTIF($P$13:P518,P518)-1+MAX(N:N),"")</f>
        <v/>
      </c>
      <c r="R518" s="74" t="str">
        <f>IF(AND(C518="Abierto",D518="Media"),A518,"")</f>
        <v/>
      </c>
      <c r="S518" s="74" t="str">
        <f ca="1">IF(AND(C518="Abierto",D518="Media"),TODAY()-E518,"")</f>
        <v/>
      </c>
      <c r="T518" s="74" t="str">
        <f>IF(AND(C518="Abierto",D518="Media"),RANK(S518,$S$13:$S$861,0)+COUNTIF($S$13:S518,S518)-1+MAX(N:N,Q:Q),"")</f>
        <v/>
      </c>
      <c r="U518" s="74" t="str">
        <f>IF(AND(C518="Abierto",D518="Baja"),A518,"")</f>
        <v/>
      </c>
      <c r="V518" s="74" t="str">
        <f ca="1">IF(AND(C518="Abierto",D518="Baja"),TODAY()-E518,"")</f>
        <v/>
      </c>
      <c r="W518" s="74" t="str">
        <f>IF(AND(C518="Abierto",D518="Baja"),RANK(V518,$V$13:$V$861,0)+COUNTIF($V$13:V518,V518)-1+MAX(N:N,Q:Q,T:T),"")</f>
        <v/>
      </c>
      <c r="X518" s="139" t="str">
        <f>IF(OR(C518="Resuelto",C518=""),"",SUM(N518,Q518,T518,W518))</f>
        <v/>
      </c>
      <c r="Y518" s="139" t="str">
        <f>IF(OR(C518="Resuelto",C518=""),"",SUM(M518,P518,S518,V518))</f>
        <v/>
      </c>
      <c r="Z518" s="139" t="str">
        <f>IF(OR(C518="Resuelto",C518=""),"",SUM(L518,O518,R518,U518))</f>
        <v/>
      </c>
      <c r="AA518" s="28">
        <v>653</v>
      </c>
      <c r="AB518" s="28" t="str">
        <f t="shared" si="16"/>
        <v/>
      </c>
      <c r="AC518" s="75" t="str">
        <f t="shared" si="17"/>
        <v/>
      </c>
      <c r="AH518" s="78" t="str">
        <f>IF(AI518="","",MAX($AH$5:AH517)+1)</f>
        <v/>
      </c>
      <c r="AI518" s="53" t="str">
        <f>IF(G517="","",IF(COUNTIF($AI$11:AI517,G517)=0,G517,""))</f>
        <v/>
      </c>
      <c r="AJ518" s="53" t="str">
        <f t="shared" si="18"/>
        <v/>
      </c>
      <c r="AK518" s="135"/>
    </row>
    <row r="519" spans="1:37" x14ac:dyDescent="0.25">
      <c r="A519" s="136"/>
      <c r="B519" s="136"/>
      <c r="C519" s="136"/>
      <c r="D519" s="136"/>
      <c r="E519" s="137"/>
      <c r="F519" s="137"/>
      <c r="G519" s="136"/>
      <c r="H519" s="137"/>
      <c r="I519" s="140" t="str">
        <f t="shared" si="19"/>
        <v/>
      </c>
      <c r="J519" s="140"/>
      <c r="K519" s="140"/>
      <c r="L519" s="74" t="str">
        <f>IF(AND(C519="Abierto",D519="Urgente"),A519,"")</f>
        <v/>
      </c>
      <c r="M519" s="74" t="str">
        <f ca="1">IF(AND(C519="Abierto",D519="Urgente"),TODAY()-E519,"")</f>
        <v/>
      </c>
      <c r="N519" s="74" t="str">
        <f>IF(AND(C519="Abierto",D519="Urgente"),RANK(M519,$M$13:$M$861,0)+COUNTIF($M$13:M519,M519)-1,"")</f>
        <v/>
      </c>
      <c r="O519" s="74" t="str">
        <f>IF(AND(C519="Abierto",D519="Alta"),A519,"")</f>
        <v/>
      </c>
      <c r="P519" s="74" t="str">
        <f ca="1">IF(AND(C519="Abierto",D519="Alta"),TODAY()-E519,"")</f>
        <v/>
      </c>
      <c r="Q519" s="74" t="str">
        <f>IF(AND(C519="Abierto",D519="Alta"),RANK(P519,$P$13:$P$861,0)+COUNTIF($P$13:P519,P519)-1+MAX(N:N),"")</f>
        <v/>
      </c>
      <c r="R519" s="74" t="str">
        <f>IF(AND(C519="Abierto",D519="Media"),A519,"")</f>
        <v/>
      </c>
      <c r="S519" s="74" t="str">
        <f ca="1">IF(AND(C519="Abierto",D519="Media"),TODAY()-E519,"")</f>
        <v/>
      </c>
      <c r="T519" s="74" t="str">
        <f>IF(AND(C519="Abierto",D519="Media"),RANK(S519,$S$13:$S$861,0)+COUNTIF($S$13:S519,S519)-1+MAX(N:N,Q:Q),"")</f>
        <v/>
      </c>
      <c r="U519" s="74" t="str">
        <f>IF(AND(C519="Abierto",D519="Baja"),A519,"")</f>
        <v/>
      </c>
      <c r="V519" s="74" t="str">
        <f ca="1">IF(AND(C519="Abierto",D519="Baja"),TODAY()-E519,"")</f>
        <v/>
      </c>
      <c r="W519" s="74" t="str">
        <f>IF(AND(C519="Abierto",D519="Baja"),RANK(V519,$V$13:$V$861,0)+COUNTIF($V$13:V519,V519)-1+MAX(N:N,Q:Q,T:T),"")</f>
        <v/>
      </c>
      <c r="X519" s="139" t="str">
        <f>IF(OR(C519="Resuelto",C519=""),"",SUM(N519,Q519,T519,W519))</f>
        <v/>
      </c>
      <c r="Y519" s="139" t="str">
        <f>IF(OR(C519="Resuelto",C519=""),"",SUM(M519,P519,S519,V519))</f>
        <v/>
      </c>
      <c r="Z519" s="139" t="str">
        <f>IF(OR(C519="Resuelto",C519=""),"",SUM(L519,O519,R519,U519))</f>
        <v/>
      </c>
      <c r="AA519" s="28">
        <v>654</v>
      </c>
      <c r="AB519" s="28" t="str">
        <f t="shared" si="16"/>
        <v/>
      </c>
      <c r="AC519" s="75" t="str">
        <f t="shared" si="17"/>
        <v/>
      </c>
      <c r="AH519" s="78" t="str">
        <f>IF(AI519="","",MAX($AH$5:AH518)+1)</f>
        <v/>
      </c>
      <c r="AI519" s="53" t="str">
        <f>IF(G518="","",IF(COUNTIF($AI$11:AI518,G518)=0,G518,""))</f>
        <v/>
      </c>
      <c r="AJ519" s="53" t="str">
        <f t="shared" si="18"/>
        <v/>
      </c>
      <c r="AK519" s="135"/>
    </row>
    <row r="520" spans="1:37" x14ac:dyDescent="0.25">
      <c r="A520" s="136"/>
      <c r="B520" s="136"/>
      <c r="C520" s="136"/>
      <c r="D520" s="136"/>
      <c r="E520" s="137"/>
      <c r="F520" s="137"/>
      <c r="G520" s="136"/>
      <c r="H520" s="137"/>
      <c r="I520" s="140" t="str">
        <f t="shared" si="19"/>
        <v/>
      </c>
      <c r="J520" s="140"/>
      <c r="K520" s="140"/>
      <c r="L520" s="74" t="str">
        <f>IF(AND(C520="Abierto",D520="Urgente"),A520,"")</f>
        <v/>
      </c>
      <c r="M520" s="74" t="str">
        <f ca="1">IF(AND(C520="Abierto",D520="Urgente"),TODAY()-E520,"")</f>
        <v/>
      </c>
      <c r="N520" s="74" t="str">
        <f>IF(AND(C520="Abierto",D520="Urgente"),RANK(M520,$M$13:$M$861,0)+COUNTIF($M$13:M520,M520)-1,"")</f>
        <v/>
      </c>
      <c r="O520" s="74" t="str">
        <f>IF(AND(C520="Abierto",D520="Alta"),A520,"")</f>
        <v/>
      </c>
      <c r="P520" s="74" t="str">
        <f ca="1">IF(AND(C520="Abierto",D520="Alta"),TODAY()-E520,"")</f>
        <v/>
      </c>
      <c r="Q520" s="74" t="str">
        <f>IF(AND(C520="Abierto",D520="Alta"),RANK(P520,$P$13:$P$861,0)+COUNTIF($P$13:P520,P520)-1+MAX(N:N),"")</f>
        <v/>
      </c>
      <c r="R520" s="74" t="str">
        <f>IF(AND(C520="Abierto",D520="Media"),A520,"")</f>
        <v/>
      </c>
      <c r="S520" s="74" t="str">
        <f ca="1">IF(AND(C520="Abierto",D520="Media"),TODAY()-E520,"")</f>
        <v/>
      </c>
      <c r="T520" s="74" t="str">
        <f>IF(AND(C520="Abierto",D520="Media"),RANK(S520,$S$13:$S$861,0)+COUNTIF($S$13:S520,S520)-1+MAX(N:N,Q:Q),"")</f>
        <v/>
      </c>
      <c r="U520" s="74" t="str">
        <f>IF(AND(C520="Abierto",D520="Baja"),A520,"")</f>
        <v/>
      </c>
      <c r="V520" s="74" t="str">
        <f ca="1">IF(AND(C520="Abierto",D520="Baja"),TODAY()-E520,"")</f>
        <v/>
      </c>
      <c r="W520" s="74" t="str">
        <f>IF(AND(C520="Abierto",D520="Baja"),RANK(V520,$V$13:$V$861,0)+COUNTIF($V$13:V520,V520)-1+MAX(N:N,Q:Q,T:T),"")</f>
        <v/>
      </c>
      <c r="X520" s="139" t="str">
        <f>IF(OR(C520="Resuelto",C520=""),"",SUM(N520,Q520,T520,W520))</f>
        <v/>
      </c>
      <c r="Y520" s="139" t="str">
        <f>IF(OR(C520="Resuelto",C520=""),"",SUM(M520,P520,S520,V520))</f>
        <v/>
      </c>
      <c r="Z520" s="139" t="str">
        <f>IF(OR(C520="Resuelto",C520=""),"",SUM(L520,O520,R520,U520))</f>
        <v/>
      </c>
      <c r="AA520" s="28">
        <v>655</v>
      </c>
      <c r="AB520" s="28" t="str">
        <f t="shared" si="16"/>
        <v/>
      </c>
      <c r="AC520" s="75" t="str">
        <f t="shared" si="17"/>
        <v/>
      </c>
      <c r="AH520" s="78" t="str">
        <f>IF(AI520="","",MAX($AH$5:AH519)+1)</f>
        <v/>
      </c>
      <c r="AI520" s="53" t="str">
        <f>IF(G519="","",IF(COUNTIF($AI$11:AI519,G519)=0,G519,""))</f>
        <v/>
      </c>
      <c r="AJ520" s="53" t="str">
        <f t="shared" si="18"/>
        <v/>
      </c>
      <c r="AK520" s="135"/>
    </row>
    <row r="521" spans="1:37" x14ac:dyDescent="0.25">
      <c r="A521" s="136"/>
      <c r="B521" s="136"/>
      <c r="C521" s="136"/>
      <c r="D521" s="136"/>
      <c r="E521" s="137"/>
      <c r="F521" s="137"/>
      <c r="G521" s="136"/>
      <c r="H521" s="137"/>
      <c r="I521" s="140" t="str">
        <f t="shared" si="19"/>
        <v/>
      </c>
      <c r="J521" s="140"/>
      <c r="K521" s="140"/>
      <c r="L521" s="74" t="str">
        <f>IF(AND(C521="Abierto",D521="Urgente"),A521,"")</f>
        <v/>
      </c>
      <c r="M521" s="74" t="str">
        <f ca="1">IF(AND(C521="Abierto",D521="Urgente"),TODAY()-E521,"")</f>
        <v/>
      </c>
      <c r="N521" s="74" t="str">
        <f>IF(AND(C521="Abierto",D521="Urgente"),RANK(M521,$M$13:$M$861,0)+COUNTIF($M$13:M521,M521)-1,"")</f>
        <v/>
      </c>
      <c r="O521" s="74" t="str">
        <f>IF(AND(C521="Abierto",D521="Alta"),A521,"")</f>
        <v/>
      </c>
      <c r="P521" s="74" t="str">
        <f ca="1">IF(AND(C521="Abierto",D521="Alta"),TODAY()-E521,"")</f>
        <v/>
      </c>
      <c r="Q521" s="74" t="str">
        <f>IF(AND(C521="Abierto",D521="Alta"),RANK(P521,$P$13:$P$861,0)+COUNTIF($P$13:P521,P521)-1+MAX(N:N),"")</f>
        <v/>
      </c>
      <c r="R521" s="74" t="str">
        <f>IF(AND(C521="Abierto",D521="Media"),A521,"")</f>
        <v/>
      </c>
      <c r="S521" s="74" t="str">
        <f ca="1">IF(AND(C521="Abierto",D521="Media"),TODAY()-E521,"")</f>
        <v/>
      </c>
      <c r="T521" s="74" t="str">
        <f>IF(AND(C521="Abierto",D521="Media"),RANK(S521,$S$13:$S$861,0)+COUNTIF($S$13:S521,S521)-1+MAX(N:N,Q:Q),"")</f>
        <v/>
      </c>
      <c r="U521" s="74" t="str">
        <f>IF(AND(C521="Abierto",D521="Baja"),A521,"")</f>
        <v/>
      </c>
      <c r="V521" s="74" t="str">
        <f ca="1">IF(AND(C521="Abierto",D521="Baja"),TODAY()-E521,"")</f>
        <v/>
      </c>
      <c r="W521" s="74" t="str">
        <f>IF(AND(C521="Abierto",D521="Baja"),RANK(V521,$V$13:$V$861,0)+COUNTIF($V$13:V521,V521)-1+MAX(N:N,Q:Q,T:T),"")</f>
        <v/>
      </c>
      <c r="X521" s="139" t="str">
        <f>IF(OR(C521="Resuelto",C521=""),"",SUM(N521,Q521,T521,W521))</f>
        <v/>
      </c>
      <c r="Y521" s="139" t="str">
        <f>IF(OR(C521="Resuelto",C521=""),"",SUM(M521,P521,S521,V521))</f>
        <v/>
      </c>
      <c r="Z521" s="139" t="str">
        <f>IF(OR(C521="Resuelto",C521=""),"",SUM(L521,O521,R521,U521))</f>
        <v/>
      </c>
      <c r="AA521" s="28">
        <v>656</v>
      </c>
      <c r="AB521" s="28" t="str">
        <f t="shared" ref="AB521:AB584" si="20">IF(ISNA(VLOOKUP(AA521,$X$13:$Z$858,3,FALSE))=TRUE,"",VLOOKUP(AA521,$X$13:$Z$858,3,FALSE))</f>
        <v/>
      </c>
      <c r="AC521" s="75" t="str">
        <f t="shared" ref="AC521:AC584" si="21">IF(ISNA(VLOOKUP(AA521,$X$13:$Z$858,2,FALSE))=TRUE,"",VLOOKUP(AA521,$X$13:$Z$858,2,FALSE))</f>
        <v/>
      </c>
      <c r="AH521" s="78" t="str">
        <f>IF(AI521="","",MAX($AH$5:AH520)+1)</f>
        <v/>
      </c>
      <c r="AI521" s="53" t="str">
        <f>IF(G520="","",IF(COUNTIF($AI$11:AI520,G520)=0,G520,""))</f>
        <v/>
      </c>
      <c r="AJ521" s="53" t="str">
        <f t="shared" ref="AJ521:AJ584" si="22">IF(ISNA(VLOOKUP(AA521,$AH$13:$AI$858,2,FALSE))=TRUE,"",VLOOKUP(AA521,$AH$13:$AI$858,2,FALSE))</f>
        <v/>
      </c>
      <c r="AK521" s="135"/>
    </row>
    <row r="522" spans="1:37" x14ac:dyDescent="0.25">
      <c r="A522" s="136"/>
      <c r="B522" s="136"/>
      <c r="C522" s="136"/>
      <c r="D522" s="136"/>
      <c r="E522" s="137"/>
      <c r="F522" s="137"/>
      <c r="G522" s="136"/>
      <c r="H522" s="137"/>
      <c r="I522" s="140" t="str">
        <f t="shared" si="19"/>
        <v/>
      </c>
      <c r="J522" s="140"/>
      <c r="K522" s="140"/>
      <c r="L522" s="74" t="str">
        <f>IF(AND(C522="Abierto",D522="Urgente"),A522,"")</f>
        <v/>
      </c>
      <c r="M522" s="74" t="str">
        <f ca="1">IF(AND(C522="Abierto",D522="Urgente"),TODAY()-E522,"")</f>
        <v/>
      </c>
      <c r="N522" s="74" t="str">
        <f>IF(AND(C522="Abierto",D522="Urgente"),RANK(M522,$M$13:$M$861,0)+COUNTIF($M$13:M522,M522)-1,"")</f>
        <v/>
      </c>
      <c r="O522" s="74" t="str">
        <f>IF(AND(C522="Abierto",D522="Alta"),A522,"")</f>
        <v/>
      </c>
      <c r="P522" s="74" t="str">
        <f ca="1">IF(AND(C522="Abierto",D522="Alta"),TODAY()-E522,"")</f>
        <v/>
      </c>
      <c r="Q522" s="74" t="str">
        <f>IF(AND(C522="Abierto",D522="Alta"),RANK(P522,$P$13:$P$861,0)+COUNTIF($P$13:P522,P522)-1+MAX(N:N),"")</f>
        <v/>
      </c>
      <c r="R522" s="74" t="str">
        <f>IF(AND(C522="Abierto",D522="Media"),A522,"")</f>
        <v/>
      </c>
      <c r="S522" s="74" t="str">
        <f ca="1">IF(AND(C522="Abierto",D522="Media"),TODAY()-E522,"")</f>
        <v/>
      </c>
      <c r="T522" s="74" t="str">
        <f>IF(AND(C522="Abierto",D522="Media"),RANK(S522,$S$13:$S$861,0)+COUNTIF($S$13:S522,S522)-1+MAX(N:N,Q:Q),"")</f>
        <v/>
      </c>
      <c r="U522" s="74" t="str">
        <f>IF(AND(C522="Abierto",D522="Baja"),A522,"")</f>
        <v/>
      </c>
      <c r="V522" s="74" t="str">
        <f ca="1">IF(AND(C522="Abierto",D522="Baja"),TODAY()-E522,"")</f>
        <v/>
      </c>
      <c r="W522" s="74" t="str">
        <f>IF(AND(C522="Abierto",D522="Baja"),RANK(V522,$V$13:$V$861,0)+COUNTIF($V$13:V522,V522)-1+MAX(N:N,Q:Q,T:T),"")</f>
        <v/>
      </c>
      <c r="X522" s="139" t="str">
        <f>IF(OR(C522="Resuelto",C522=""),"",SUM(N522,Q522,T522,W522))</f>
        <v/>
      </c>
      <c r="Y522" s="139" t="str">
        <f>IF(OR(C522="Resuelto",C522=""),"",SUM(M522,P522,S522,V522))</f>
        <v/>
      </c>
      <c r="Z522" s="139" t="str">
        <f>IF(OR(C522="Resuelto",C522=""),"",SUM(L522,O522,R522,U522))</f>
        <v/>
      </c>
      <c r="AA522" s="28">
        <v>657</v>
      </c>
      <c r="AB522" s="28" t="str">
        <f t="shared" si="20"/>
        <v/>
      </c>
      <c r="AC522" s="75" t="str">
        <f t="shared" si="21"/>
        <v/>
      </c>
      <c r="AH522" s="78" t="str">
        <f>IF(AI522="","",MAX($AH$5:AH521)+1)</f>
        <v/>
      </c>
      <c r="AI522" s="53" t="str">
        <f>IF(G521="","",IF(COUNTIF($AI$11:AI521,G521)=0,G521,""))</f>
        <v/>
      </c>
      <c r="AJ522" s="53" t="str">
        <f t="shared" si="22"/>
        <v/>
      </c>
      <c r="AK522" s="135"/>
    </row>
    <row r="523" spans="1:37" x14ac:dyDescent="0.25">
      <c r="A523" s="136"/>
      <c r="B523" s="136"/>
      <c r="C523" s="136"/>
      <c r="D523" s="136"/>
      <c r="E523" s="137"/>
      <c r="F523" s="137"/>
      <c r="G523" s="136"/>
      <c r="H523" s="137"/>
      <c r="I523" s="140" t="str">
        <f t="shared" si="19"/>
        <v/>
      </c>
      <c r="J523" s="140"/>
      <c r="K523" s="140"/>
      <c r="L523" s="74" t="str">
        <f>IF(AND(C523="Abierto",D523="Urgente"),A523,"")</f>
        <v/>
      </c>
      <c r="M523" s="74" t="str">
        <f ca="1">IF(AND(C523="Abierto",D523="Urgente"),TODAY()-E523,"")</f>
        <v/>
      </c>
      <c r="N523" s="74" t="str">
        <f>IF(AND(C523="Abierto",D523="Urgente"),RANK(M523,$M$13:$M$861,0)+COUNTIF($M$13:M523,M523)-1,"")</f>
        <v/>
      </c>
      <c r="O523" s="74" t="str">
        <f>IF(AND(C523="Abierto",D523="Alta"),A523,"")</f>
        <v/>
      </c>
      <c r="P523" s="74" t="str">
        <f ca="1">IF(AND(C523="Abierto",D523="Alta"),TODAY()-E523,"")</f>
        <v/>
      </c>
      <c r="Q523" s="74" t="str">
        <f>IF(AND(C523="Abierto",D523="Alta"),RANK(P523,$P$13:$P$861,0)+COUNTIF($P$13:P523,P523)-1+MAX(N:N),"")</f>
        <v/>
      </c>
      <c r="R523" s="74" t="str">
        <f>IF(AND(C523="Abierto",D523="Media"),A523,"")</f>
        <v/>
      </c>
      <c r="S523" s="74" t="str">
        <f ca="1">IF(AND(C523="Abierto",D523="Media"),TODAY()-E523,"")</f>
        <v/>
      </c>
      <c r="T523" s="74" t="str">
        <f>IF(AND(C523="Abierto",D523="Media"),RANK(S523,$S$13:$S$861,0)+COUNTIF($S$13:S523,S523)-1+MAX(N:N,Q:Q),"")</f>
        <v/>
      </c>
      <c r="U523" s="74" t="str">
        <f>IF(AND(C523="Abierto",D523="Baja"),A523,"")</f>
        <v/>
      </c>
      <c r="V523" s="74" t="str">
        <f ca="1">IF(AND(C523="Abierto",D523="Baja"),TODAY()-E523,"")</f>
        <v/>
      </c>
      <c r="W523" s="74" t="str">
        <f>IF(AND(C523="Abierto",D523="Baja"),RANK(V523,$V$13:$V$861,0)+COUNTIF($V$13:V523,V523)-1+MAX(N:N,Q:Q,T:T),"")</f>
        <v/>
      </c>
      <c r="X523" s="139" t="str">
        <f>IF(OR(C523="Resuelto",C523=""),"",SUM(N523,Q523,T523,W523))</f>
        <v/>
      </c>
      <c r="Y523" s="139" t="str">
        <f>IF(OR(C523="Resuelto",C523=""),"",SUM(M523,P523,S523,V523))</f>
        <v/>
      </c>
      <c r="Z523" s="139" t="str">
        <f>IF(OR(C523="Resuelto",C523=""),"",SUM(L523,O523,R523,U523))</f>
        <v/>
      </c>
      <c r="AA523" s="28">
        <v>658</v>
      </c>
      <c r="AB523" s="28" t="str">
        <f t="shared" si="20"/>
        <v/>
      </c>
      <c r="AC523" s="75" t="str">
        <f t="shared" si="21"/>
        <v/>
      </c>
      <c r="AH523" s="78" t="str">
        <f>IF(AI523="","",MAX($AH$5:AH522)+1)</f>
        <v/>
      </c>
      <c r="AI523" s="53" t="str">
        <f>IF(G522="","",IF(COUNTIF($AI$11:AI522,G522)=0,G522,""))</f>
        <v/>
      </c>
      <c r="AJ523" s="53" t="str">
        <f t="shared" si="22"/>
        <v/>
      </c>
      <c r="AK523" s="135"/>
    </row>
    <row r="524" spans="1:37" x14ac:dyDescent="0.25">
      <c r="A524" s="136"/>
      <c r="B524" s="136"/>
      <c r="C524" s="136"/>
      <c r="D524" s="136"/>
      <c r="E524" s="137"/>
      <c r="F524" s="137"/>
      <c r="G524" s="136"/>
      <c r="H524" s="137"/>
      <c r="I524" s="140" t="str">
        <f t="shared" si="19"/>
        <v/>
      </c>
      <c r="J524" s="140"/>
      <c r="K524" s="140"/>
      <c r="L524" s="74" t="str">
        <f>IF(AND(C524="Abierto",D524="Urgente"),A524,"")</f>
        <v/>
      </c>
      <c r="M524" s="74" t="str">
        <f ca="1">IF(AND(C524="Abierto",D524="Urgente"),TODAY()-E524,"")</f>
        <v/>
      </c>
      <c r="N524" s="74" t="str">
        <f>IF(AND(C524="Abierto",D524="Urgente"),RANK(M524,$M$13:$M$861,0)+COUNTIF($M$13:M524,M524)-1,"")</f>
        <v/>
      </c>
      <c r="O524" s="74" t="str">
        <f>IF(AND(C524="Abierto",D524="Alta"),A524,"")</f>
        <v/>
      </c>
      <c r="P524" s="74" t="str">
        <f ca="1">IF(AND(C524="Abierto",D524="Alta"),TODAY()-E524,"")</f>
        <v/>
      </c>
      <c r="Q524" s="74" t="str">
        <f>IF(AND(C524="Abierto",D524="Alta"),RANK(P524,$P$13:$P$861,0)+COUNTIF($P$13:P524,P524)-1+MAX(N:N),"")</f>
        <v/>
      </c>
      <c r="R524" s="74" t="str">
        <f>IF(AND(C524="Abierto",D524="Media"),A524,"")</f>
        <v/>
      </c>
      <c r="S524" s="74" t="str">
        <f ca="1">IF(AND(C524="Abierto",D524="Media"),TODAY()-E524,"")</f>
        <v/>
      </c>
      <c r="T524" s="74" t="str">
        <f>IF(AND(C524="Abierto",D524="Media"),RANK(S524,$S$13:$S$861,0)+COUNTIF($S$13:S524,S524)-1+MAX(N:N,Q:Q),"")</f>
        <v/>
      </c>
      <c r="U524" s="74" t="str">
        <f>IF(AND(C524="Abierto",D524="Baja"),A524,"")</f>
        <v/>
      </c>
      <c r="V524" s="74" t="str">
        <f ca="1">IF(AND(C524="Abierto",D524="Baja"),TODAY()-E524,"")</f>
        <v/>
      </c>
      <c r="W524" s="74" t="str">
        <f>IF(AND(C524="Abierto",D524="Baja"),RANK(V524,$V$13:$V$861,0)+COUNTIF($V$13:V524,V524)-1+MAX(N:N,Q:Q,T:T),"")</f>
        <v/>
      </c>
      <c r="X524" s="139" t="str">
        <f>IF(OR(C524="Resuelto",C524=""),"",SUM(N524,Q524,T524,W524))</f>
        <v/>
      </c>
      <c r="Y524" s="139" t="str">
        <f>IF(OR(C524="Resuelto",C524=""),"",SUM(M524,P524,S524,V524))</f>
        <v/>
      </c>
      <c r="Z524" s="139" t="str">
        <f>IF(OR(C524="Resuelto",C524=""),"",SUM(L524,O524,R524,U524))</f>
        <v/>
      </c>
      <c r="AA524" s="28">
        <v>659</v>
      </c>
      <c r="AB524" s="28" t="str">
        <f t="shared" si="20"/>
        <v/>
      </c>
      <c r="AC524" s="75" t="str">
        <f t="shared" si="21"/>
        <v/>
      </c>
      <c r="AH524" s="78" t="str">
        <f>IF(AI524="","",MAX($AH$5:AH523)+1)</f>
        <v/>
      </c>
      <c r="AI524" s="53" t="str">
        <f>IF(G523="","",IF(COUNTIF($AI$11:AI523,G523)=0,G523,""))</f>
        <v/>
      </c>
      <c r="AJ524" s="53" t="str">
        <f t="shared" si="22"/>
        <v/>
      </c>
      <c r="AK524" s="135"/>
    </row>
    <row r="525" spans="1:37" x14ac:dyDescent="0.25">
      <c r="A525" s="136"/>
      <c r="B525" s="136"/>
      <c r="C525" s="136"/>
      <c r="D525" s="136"/>
      <c r="E525" s="137"/>
      <c r="F525" s="137"/>
      <c r="G525" s="136"/>
      <c r="H525" s="137"/>
      <c r="I525" s="140" t="str">
        <f t="shared" ref="I525:I588" si="23">IF(OR(E525=0,H525=0),"",H525-E525)</f>
        <v/>
      </c>
      <c r="J525" s="140"/>
      <c r="K525" s="140"/>
      <c r="L525" s="74" t="str">
        <f>IF(AND(C525="Abierto",D525="Urgente"),A525,"")</f>
        <v/>
      </c>
      <c r="M525" s="74" t="str">
        <f ca="1">IF(AND(C525="Abierto",D525="Urgente"),TODAY()-E525,"")</f>
        <v/>
      </c>
      <c r="N525" s="74" t="str">
        <f>IF(AND(C525="Abierto",D525="Urgente"),RANK(M525,$M$13:$M$861,0)+COUNTIF($M$13:M525,M525)-1,"")</f>
        <v/>
      </c>
      <c r="O525" s="74" t="str">
        <f>IF(AND(C525="Abierto",D525="Alta"),A525,"")</f>
        <v/>
      </c>
      <c r="P525" s="74" t="str">
        <f ca="1">IF(AND(C525="Abierto",D525="Alta"),TODAY()-E525,"")</f>
        <v/>
      </c>
      <c r="Q525" s="74" t="str">
        <f>IF(AND(C525="Abierto",D525="Alta"),RANK(P525,$P$13:$P$861,0)+COUNTIF($P$13:P525,P525)-1+MAX(N:N),"")</f>
        <v/>
      </c>
      <c r="R525" s="74" t="str">
        <f>IF(AND(C525="Abierto",D525="Media"),A525,"")</f>
        <v/>
      </c>
      <c r="S525" s="74" t="str">
        <f ca="1">IF(AND(C525="Abierto",D525="Media"),TODAY()-E525,"")</f>
        <v/>
      </c>
      <c r="T525" s="74" t="str">
        <f>IF(AND(C525="Abierto",D525="Media"),RANK(S525,$S$13:$S$861,0)+COUNTIF($S$13:S525,S525)-1+MAX(N:N,Q:Q),"")</f>
        <v/>
      </c>
      <c r="U525" s="74" t="str">
        <f>IF(AND(C525="Abierto",D525="Baja"),A525,"")</f>
        <v/>
      </c>
      <c r="V525" s="74" t="str">
        <f ca="1">IF(AND(C525="Abierto",D525="Baja"),TODAY()-E525,"")</f>
        <v/>
      </c>
      <c r="W525" s="74" t="str">
        <f>IF(AND(C525="Abierto",D525="Baja"),RANK(V525,$V$13:$V$861,0)+COUNTIF($V$13:V525,V525)-1+MAX(N:N,Q:Q,T:T),"")</f>
        <v/>
      </c>
      <c r="X525" s="139" t="str">
        <f>IF(OR(C525="Resuelto",C525=""),"",SUM(N525,Q525,T525,W525))</f>
        <v/>
      </c>
      <c r="Y525" s="139" t="str">
        <f>IF(OR(C525="Resuelto",C525=""),"",SUM(M525,P525,S525,V525))</f>
        <v/>
      </c>
      <c r="Z525" s="139" t="str">
        <f>IF(OR(C525="Resuelto",C525=""),"",SUM(L525,O525,R525,U525))</f>
        <v/>
      </c>
      <c r="AA525" s="28">
        <v>660</v>
      </c>
      <c r="AB525" s="28" t="str">
        <f t="shared" si="20"/>
        <v/>
      </c>
      <c r="AC525" s="75" t="str">
        <f t="shared" si="21"/>
        <v/>
      </c>
      <c r="AH525" s="78" t="str">
        <f>IF(AI525="","",MAX($AH$5:AH524)+1)</f>
        <v/>
      </c>
      <c r="AI525" s="53" t="str">
        <f>IF(G524="","",IF(COUNTIF($AI$11:AI524,G524)=0,G524,""))</f>
        <v/>
      </c>
      <c r="AJ525" s="53" t="str">
        <f t="shared" si="22"/>
        <v/>
      </c>
      <c r="AK525" s="135"/>
    </row>
    <row r="526" spans="1:37" x14ac:dyDescent="0.25">
      <c r="A526" s="136"/>
      <c r="B526" s="136"/>
      <c r="C526" s="136"/>
      <c r="D526" s="136"/>
      <c r="E526" s="137"/>
      <c r="F526" s="137"/>
      <c r="G526" s="136"/>
      <c r="H526" s="137"/>
      <c r="I526" s="140" t="str">
        <f t="shared" si="23"/>
        <v/>
      </c>
      <c r="J526" s="140"/>
      <c r="K526" s="140"/>
      <c r="L526" s="74" t="str">
        <f>IF(AND(C526="Abierto",D526="Urgente"),A526,"")</f>
        <v/>
      </c>
      <c r="M526" s="74" t="str">
        <f ca="1">IF(AND(C526="Abierto",D526="Urgente"),TODAY()-E526,"")</f>
        <v/>
      </c>
      <c r="N526" s="74" t="str">
        <f>IF(AND(C526="Abierto",D526="Urgente"),RANK(M526,$M$13:$M$861,0)+COUNTIF($M$13:M526,M526)-1,"")</f>
        <v/>
      </c>
      <c r="O526" s="74" t="str">
        <f>IF(AND(C526="Abierto",D526="Alta"),A526,"")</f>
        <v/>
      </c>
      <c r="P526" s="74" t="str">
        <f ca="1">IF(AND(C526="Abierto",D526="Alta"),TODAY()-E526,"")</f>
        <v/>
      </c>
      <c r="Q526" s="74" t="str">
        <f>IF(AND(C526="Abierto",D526="Alta"),RANK(P526,$P$13:$P$861,0)+COUNTIF($P$13:P526,P526)-1+MAX(N:N),"")</f>
        <v/>
      </c>
      <c r="R526" s="74" t="str">
        <f>IF(AND(C526="Abierto",D526="Media"),A526,"")</f>
        <v/>
      </c>
      <c r="S526" s="74" t="str">
        <f ca="1">IF(AND(C526="Abierto",D526="Media"),TODAY()-E526,"")</f>
        <v/>
      </c>
      <c r="T526" s="74" t="str">
        <f>IF(AND(C526="Abierto",D526="Media"),RANK(S526,$S$13:$S$861,0)+COUNTIF($S$13:S526,S526)-1+MAX(N:N,Q:Q),"")</f>
        <v/>
      </c>
      <c r="U526" s="74" t="str">
        <f>IF(AND(C526="Abierto",D526="Baja"),A526,"")</f>
        <v/>
      </c>
      <c r="V526" s="74" t="str">
        <f ca="1">IF(AND(C526="Abierto",D526="Baja"),TODAY()-E526,"")</f>
        <v/>
      </c>
      <c r="W526" s="74" t="str">
        <f>IF(AND(C526="Abierto",D526="Baja"),RANK(V526,$V$13:$V$861,0)+COUNTIF($V$13:V526,V526)-1+MAX(N:N,Q:Q,T:T),"")</f>
        <v/>
      </c>
      <c r="X526" s="139" t="str">
        <f>IF(OR(C526="Resuelto",C526=""),"",SUM(N526,Q526,T526,W526))</f>
        <v/>
      </c>
      <c r="Y526" s="139" t="str">
        <f>IF(OR(C526="Resuelto",C526=""),"",SUM(M526,P526,S526,V526))</f>
        <v/>
      </c>
      <c r="Z526" s="139" t="str">
        <f>IF(OR(C526="Resuelto",C526=""),"",SUM(L526,O526,R526,U526))</f>
        <v/>
      </c>
      <c r="AA526" s="28">
        <v>661</v>
      </c>
      <c r="AB526" s="28" t="str">
        <f t="shared" si="20"/>
        <v/>
      </c>
      <c r="AC526" s="75" t="str">
        <f t="shared" si="21"/>
        <v/>
      </c>
      <c r="AH526" s="78" t="str">
        <f>IF(AI526="","",MAX($AH$5:AH525)+1)</f>
        <v/>
      </c>
      <c r="AI526" s="53" t="str">
        <f>IF(G525="","",IF(COUNTIF($AI$11:AI525,G525)=0,G525,""))</f>
        <v/>
      </c>
      <c r="AJ526" s="53" t="str">
        <f t="shared" si="22"/>
        <v/>
      </c>
      <c r="AK526" s="135"/>
    </row>
    <row r="527" spans="1:37" x14ac:dyDescent="0.25">
      <c r="A527" s="136"/>
      <c r="B527" s="136"/>
      <c r="C527" s="136"/>
      <c r="D527" s="136"/>
      <c r="E527" s="137"/>
      <c r="F527" s="137"/>
      <c r="G527" s="136"/>
      <c r="H527" s="137"/>
      <c r="I527" s="140" t="str">
        <f t="shared" si="23"/>
        <v/>
      </c>
      <c r="J527" s="140"/>
      <c r="K527" s="140"/>
      <c r="L527" s="74" t="str">
        <f>IF(AND(C527="Abierto",D527="Urgente"),A527,"")</f>
        <v/>
      </c>
      <c r="M527" s="74" t="str">
        <f ca="1">IF(AND(C527="Abierto",D527="Urgente"),TODAY()-E527,"")</f>
        <v/>
      </c>
      <c r="N527" s="74" t="str">
        <f>IF(AND(C527="Abierto",D527="Urgente"),RANK(M527,$M$13:$M$861,0)+COUNTIF($M$13:M527,M527)-1,"")</f>
        <v/>
      </c>
      <c r="O527" s="74" t="str">
        <f>IF(AND(C527="Abierto",D527="Alta"),A527,"")</f>
        <v/>
      </c>
      <c r="P527" s="74" t="str">
        <f ca="1">IF(AND(C527="Abierto",D527="Alta"),TODAY()-E527,"")</f>
        <v/>
      </c>
      <c r="Q527" s="74" t="str">
        <f>IF(AND(C527="Abierto",D527="Alta"),RANK(P527,$P$13:$P$861,0)+COUNTIF($P$13:P527,P527)-1+MAX(N:N),"")</f>
        <v/>
      </c>
      <c r="R527" s="74" t="str">
        <f>IF(AND(C527="Abierto",D527="Media"),A527,"")</f>
        <v/>
      </c>
      <c r="S527" s="74" t="str">
        <f ca="1">IF(AND(C527="Abierto",D527="Media"),TODAY()-E527,"")</f>
        <v/>
      </c>
      <c r="T527" s="74" t="str">
        <f>IF(AND(C527="Abierto",D527="Media"),RANK(S527,$S$13:$S$861,0)+COUNTIF($S$13:S527,S527)-1+MAX(N:N,Q:Q),"")</f>
        <v/>
      </c>
      <c r="U527" s="74" t="str">
        <f>IF(AND(C527="Abierto",D527="Baja"),A527,"")</f>
        <v/>
      </c>
      <c r="V527" s="74" t="str">
        <f ca="1">IF(AND(C527="Abierto",D527="Baja"),TODAY()-E527,"")</f>
        <v/>
      </c>
      <c r="W527" s="74" t="str">
        <f>IF(AND(C527="Abierto",D527="Baja"),RANK(V527,$V$13:$V$861,0)+COUNTIF($V$13:V527,V527)-1+MAX(N:N,Q:Q,T:T),"")</f>
        <v/>
      </c>
      <c r="X527" s="139" t="str">
        <f>IF(OR(C527="Resuelto",C527=""),"",SUM(N527,Q527,T527,W527))</f>
        <v/>
      </c>
      <c r="Y527" s="139" t="str">
        <f>IF(OR(C527="Resuelto",C527=""),"",SUM(M527,P527,S527,V527))</f>
        <v/>
      </c>
      <c r="Z527" s="139" t="str">
        <f>IF(OR(C527="Resuelto",C527=""),"",SUM(L527,O527,R527,U527))</f>
        <v/>
      </c>
      <c r="AA527" s="28">
        <v>662</v>
      </c>
      <c r="AB527" s="28" t="str">
        <f t="shared" si="20"/>
        <v/>
      </c>
      <c r="AC527" s="75" t="str">
        <f t="shared" si="21"/>
        <v/>
      </c>
      <c r="AH527" s="78" t="str">
        <f>IF(AI527="","",MAX($AH$5:AH526)+1)</f>
        <v/>
      </c>
      <c r="AI527" s="53" t="str">
        <f>IF(G526="","",IF(COUNTIF($AI$11:AI526,G526)=0,G526,""))</f>
        <v/>
      </c>
      <c r="AJ527" s="53" t="str">
        <f t="shared" si="22"/>
        <v/>
      </c>
      <c r="AK527" s="135"/>
    </row>
    <row r="528" spans="1:37" x14ac:dyDescent="0.25">
      <c r="A528" s="136"/>
      <c r="B528" s="136"/>
      <c r="C528" s="136"/>
      <c r="D528" s="136"/>
      <c r="E528" s="137"/>
      <c r="F528" s="137"/>
      <c r="G528" s="136"/>
      <c r="H528" s="137"/>
      <c r="I528" s="140" t="str">
        <f t="shared" si="23"/>
        <v/>
      </c>
      <c r="J528" s="140"/>
      <c r="K528" s="140"/>
      <c r="L528" s="74" t="str">
        <f>IF(AND(C528="Abierto",D528="Urgente"),A528,"")</f>
        <v/>
      </c>
      <c r="M528" s="74" t="str">
        <f ca="1">IF(AND(C528="Abierto",D528="Urgente"),TODAY()-E528,"")</f>
        <v/>
      </c>
      <c r="N528" s="74" t="str">
        <f>IF(AND(C528="Abierto",D528="Urgente"),RANK(M528,$M$13:$M$861,0)+COUNTIF($M$13:M528,M528)-1,"")</f>
        <v/>
      </c>
      <c r="O528" s="74" t="str">
        <f>IF(AND(C528="Abierto",D528="Alta"),A528,"")</f>
        <v/>
      </c>
      <c r="P528" s="74" t="str">
        <f ca="1">IF(AND(C528="Abierto",D528="Alta"),TODAY()-E528,"")</f>
        <v/>
      </c>
      <c r="Q528" s="74" t="str">
        <f>IF(AND(C528="Abierto",D528="Alta"),RANK(P528,$P$13:$P$861,0)+COUNTIF($P$13:P528,P528)-1+MAX(N:N),"")</f>
        <v/>
      </c>
      <c r="R528" s="74" t="str">
        <f>IF(AND(C528="Abierto",D528="Media"),A528,"")</f>
        <v/>
      </c>
      <c r="S528" s="74" t="str">
        <f ca="1">IF(AND(C528="Abierto",D528="Media"),TODAY()-E528,"")</f>
        <v/>
      </c>
      <c r="T528" s="74" t="str">
        <f>IF(AND(C528="Abierto",D528="Media"),RANK(S528,$S$13:$S$861,0)+COUNTIF($S$13:S528,S528)-1+MAX(N:N,Q:Q),"")</f>
        <v/>
      </c>
      <c r="U528" s="74" t="str">
        <f>IF(AND(C528="Abierto",D528="Baja"),A528,"")</f>
        <v/>
      </c>
      <c r="V528" s="74" t="str">
        <f ca="1">IF(AND(C528="Abierto",D528="Baja"),TODAY()-E528,"")</f>
        <v/>
      </c>
      <c r="W528" s="74" t="str">
        <f>IF(AND(C528="Abierto",D528="Baja"),RANK(V528,$V$13:$V$861,0)+COUNTIF($V$13:V528,V528)-1+MAX(N:N,Q:Q,T:T),"")</f>
        <v/>
      </c>
      <c r="X528" s="139" t="str">
        <f>IF(OR(C528="Resuelto",C528=""),"",SUM(N528,Q528,T528,W528))</f>
        <v/>
      </c>
      <c r="Y528" s="139" t="str">
        <f>IF(OR(C528="Resuelto",C528=""),"",SUM(M528,P528,S528,V528))</f>
        <v/>
      </c>
      <c r="Z528" s="139" t="str">
        <f>IF(OR(C528="Resuelto",C528=""),"",SUM(L528,O528,R528,U528))</f>
        <v/>
      </c>
      <c r="AA528" s="28">
        <v>663</v>
      </c>
      <c r="AB528" s="28" t="str">
        <f t="shared" si="20"/>
        <v/>
      </c>
      <c r="AC528" s="75" t="str">
        <f t="shared" si="21"/>
        <v/>
      </c>
      <c r="AH528" s="78" t="str">
        <f>IF(AI528="","",MAX($AH$5:AH527)+1)</f>
        <v/>
      </c>
      <c r="AI528" s="53" t="str">
        <f>IF(G527="","",IF(COUNTIF($AI$11:AI527,G527)=0,G527,""))</f>
        <v/>
      </c>
      <c r="AJ528" s="53" t="str">
        <f t="shared" si="22"/>
        <v/>
      </c>
      <c r="AK528" s="135"/>
    </row>
    <row r="529" spans="1:37" x14ac:dyDescent="0.25">
      <c r="A529" s="136"/>
      <c r="B529" s="136"/>
      <c r="C529" s="136"/>
      <c r="D529" s="136"/>
      <c r="E529" s="137"/>
      <c r="F529" s="137"/>
      <c r="G529" s="136"/>
      <c r="H529" s="137"/>
      <c r="I529" s="140" t="str">
        <f t="shared" si="23"/>
        <v/>
      </c>
      <c r="J529" s="140"/>
      <c r="K529" s="140"/>
      <c r="L529" s="74" t="str">
        <f>IF(AND(C529="Abierto",D529="Urgente"),A529,"")</f>
        <v/>
      </c>
      <c r="M529" s="74" t="str">
        <f ca="1">IF(AND(C529="Abierto",D529="Urgente"),TODAY()-E529,"")</f>
        <v/>
      </c>
      <c r="N529" s="74" t="str">
        <f>IF(AND(C529="Abierto",D529="Urgente"),RANK(M529,$M$13:$M$861,0)+COUNTIF($M$13:M529,M529)-1,"")</f>
        <v/>
      </c>
      <c r="O529" s="74" t="str">
        <f>IF(AND(C529="Abierto",D529="Alta"),A529,"")</f>
        <v/>
      </c>
      <c r="P529" s="74" t="str">
        <f ca="1">IF(AND(C529="Abierto",D529="Alta"),TODAY()-E529,"")</f>
        <v/>
      </c>
      <c r="Q529" s="74" t="str">
        <f>IF(AND(C529="Abierto",D529="Alta"),RANK(P529,$P$13:$P$861,0)+COUNTIF($P$13:P529,P529)-1+MAX(N:N),"")</f>
        <v/>
      </c>
      <c r="R529" s="74" t="str">
        <f>IF(AND(C529="Abierto",D529="Media"),A529,"")</f>
        <v/>
      </c>
      <c r="S529" s="74" t="str">
        <f ca="1">IF(AND(C529="Abierto",D529="Media"),TODAY()-E529,"")</f>
        <v/>
      </c>
      <c r="T529" s="74" t="str">
        <f>IF(AND(C529="Abierto",D529="Media"),RANK(S529,$S$13:$S$861,0)+COUNTIF($S$13:S529,S529)-1+MAX(N:N,Q:Q),"")</f>
        <v/>
      </c>
      <c r="U529" s="74" t="str">
        <f>IF(AND(C529="Abierto",D529="Baja"),A529,"")</f>
        <v/>
      </c>
      <c r="V529" s="74" t="str">
        <f ca="1">IF(AND(C529="Abierto",D529="Baja"),TODAY()-E529,"")</f>
        <v/>
      </c>
      <c r="W529" s="74" t="str">
        <f>IF(AND(C529="Abierto",D529="Baja"),RANK(V529,$V$13:$V$861,0)+COUNTIF($V$13:V529,V529)-1+MAX(N:N,Q:Q,T:T),"")</f>
        <v/>
      </c>
      <c r="X529" s="139" t="str">
        <f>IF(OR(C529="Resuelto",C529=""),"",SUM(N529,Q529,T529,W529))</f>
        <v/>
      </c>
      <c r="Y529" s="139" t="str">
        <f>IF(OR(C529="Resuelto",C529=""),"",SUM(M529,P529,S529,V529))</f>
        <v/>
      </c>
      <c r="Z529" s="139" t="str">
        <f>IF(OR(C529="Resuelto",C529=""),"",SUM(L529,O529,R529,U529))</f>
        <v/>
      </c>
      <c r="AA529" s="28">
        <v>664</v>
      </c>
      <c r="AB529" s="28" t="str">
        <f t="shared" si="20"/>
        <v/>
      </c>
      <c r="AC529" s="75" t="str">
        <f t="shared" si="21"/>
        <v/>
      </c>
      <c r="AH529" s="78" t="str">
        <f>IF(AI529="","",MAX($AH$5:AH528)+1)</f>
        <v/>
      </c>
      <c r="AI529" s="53" t="str">
        <f>IF(G528="","",IF(COUNTIF($AI$11:AI528,G528)=0,G528,""))</f>
        <v/>
      </c>
      <c r="AJ529" s="53" t="str">
        <f t="shared" si="22"/>
        <v/>
      </c>
      <c r="AK529" s="135"/>
    </row>
    <row r="530" spans="1:37" x14ac:dyDescent="0.25">
      <c r="A530" s="136"/>
      <c r="B530" s="136"/>
      <c r="C530" s="136"/>
      <c r="D530" s="136"/>
      <c r="E530" s="137"/>
      <c r="F530" s="137"/>
      <c r="G530" s="136"/>
      <c r="H530" s="137"/>
      <c r="I530" s="140" t="str">
        <f t="shared" si="23"/>
        <v/>
      </c>
      <c r="J530" s="140"/>
      <c r="K530" s="140"/>
      <c r="L530" s="74" t="str">
        <f>IF(AND(C530="Abierto",D530="Urgente"),A530,"")</f>
        <v/>
      </c>
      <c r="M530" s="74" t="str">
        <f ca="1">IF(AND(C530="Abierto",D530="Urgente"),TODAY()-E530,"")</f>
        <v/>
      </c>
      <c r="N530" s="74" t="str">
        <f>IF(AND(C530="Abierto",D530="Urgente"),RANK(M530,$M$13:$M$861,0)+COUNTIF($M$13:M530,M530)-1,"")</f>
        <v/>
      </c>
      <c r="O530" s="74" t="str">
        <f>IF(AND(C530="Abierto",D530="Alta"),A530,"")</f>
        <v/>
      </c>
      <c r="P530" s="74" t="str">
        <f ca="1">IF(AND(C530="Abierto",D530="Alta"),TODAY()-E530,"")</f>
        <v/>
      </c>
      <c r="Q530" s="74" t="str">
        <f>IF(AND(C530="Abierto",D530="Alta"),RANK(P530,$P$13:$P$861,0)+COUNTIF($P$13:P530,P530)-1+MAX(N:N),"")</f>
        <v/>
      </c>
      <c r="R530" s="74" t="str">
        <f>IF(AND(C530="Abierto",D530="Media"),A530,"")</f>
        <v/>
      </c>
      <c r="S530" s="74" t="str">
        <f ca="1">IF(AND(C530="Abierto",D530="Media"),TODAY()-E530,"")</f>
        <v/>
      </c>
      <c r="T530" s="74" t="str">
        <f>IF(AND(C530="Abierto",D530="Media"),RANK(S530,$S$13:$S$861,0)+COUNTIF($S$13:S530,S530)-1+MAX(N:N,Q:Q),"")</f>
        <v/>
      </c>
      <c r="U530" s="74" t="str">
        <f>IF(AND(C530="Abierto",D530="Baja"),A530,"")</f>
        <v/>
      </c>
      <c r="V530" s="74" t="str">
        <f ca="1">IF(AND(C530="Abierto",D530="Baja"),TODAY()-E530,"")</f>
        <v/>
      </c>
      <c r="W530" s="74" t="str">
        <f>IF(AND(C530="Abierto",D530="Baja"),RANK(V530,$V$13:$V$861,0)+COUNTIF($V$13:V530,V530)-1+MAX(N:N,Q:Q,T:T),"")</f>
        <v/>
      </c>
      <c r="X530" s="139" t="str">
        <f>IF(OR(C530="Resuelto",C530=""),"",SUM(N530,Q530,T530,W530))</f>
        <v/>
      </c>
      <c r="Y530" s="139" t="str">
        <f>IF(OR(C530="Resuelto",C530=""),"",SUM(M530,P530,S530,V530))</f>
        <v/>
      </c>
      <c r="Z530" s="139" t="str">
        <f>IF(OR(C530="Resuelto",C530=""),"",SUM(L530,O530,R530,U530))</f>
        <v/>
      </c>
      <c r="AA530" s="28">
        <v>665</v>
      </c>
      <c r="AB530" s="28" t="str">
        <f t="shared" si="20"/>
        <v/>
      </c>
      <c r="AC530" s="75" t="str">
        <f t="shared" si="21"/>
        <v/>
      </c>
      <c r="AH530" s="78" t="str">
        <f>IF(AI530="","",MAX($AH$5:AH529)+1)</f>
        <v/>
      </c>
      <c r="AI530" s="53" t="str">
        <f>IF(G529="","",IF(COUNTIF($AI$11:AI529,G529)=0,G529,""))</f>
        <v/>
      </c>
      <c r="AJ530" s="53" t="str">
        <f t="shared" si="22"/>
        <v/>
      </c>
      <c r="AK530" s="135"/>
    </row>
    <row r="531" spans="1:37" x14ac:dyDescent="0.25">
      <c r="A531" s="136"/>
      <c r="B531" s="136"/>
      <c r="C531" s="136"/>
      <c r="D531" s="136"/>
      <c r="E531" s="137"/>
      <c r="F531" s="137"/>
      <c r="G531" s="136"/>
      <c r="H531" s="137"/>
      <c r="I531" s="140" t="str">
        <f t="shared" si="23"/>
        <v/>
      </c>
      <c r="J531" s="140"/>
      <c r="K531" s="140"/>
      <c r="L531" s="74" t="str">
        <f>IF(AND(C531="Abierto",D531="Urgente"),A531,"")</f>
        <v/>
      </c>
      <c r="M531" s="74" t="str">
        <f ca="1">IF(AND(C531="Abierto",D531="Urgente"),TODAY()-E531,"")</f>
        <v/>
      </c>
      <c r="N531" s="74" t="str">
        <f>IF(AND(C531="Abierto",D531="Urgente"),RANK(M531,$M$13:$M$861,0)+COUNTIF($M$13:M531,M531)-1,"")</f>
        <v/>
      </c>
      <c r="O531" s="74" t="str">
        <f>IF(AND(C531="Abierto",D531="Alta"),A531,"")</f>
        <v/>
      </c>
      <c r="P531" s="74" t="str">
        <f ca="1">IF(AND(C531="Abierto",D531="Alta"),TODAY()-E531,"")</f>
        <v/>
      </c>
      <c r="Q531" s="74" t="str">
        <f>IF(AND(C531="Abierto",D531="Alta"),RANK(P531,$P$13:$P$861,0)+COUNTIF($P$13:P531,P531)-1+MAX(N:N),"")</f>
        <v/>
      </c>
      <c r="R531" s="74" t="str">
        <f>IF(AND(C531="Abierto",D531="Media"),A531,"")</f>
        <v/>
      </c>
      <c r="S531" s="74" t="str">
        <f ca="1">IF(AND(C531="Abierto",D531="Media"),TODAY()-E531,"")</f>
        <v/>
      </c>
      <c r="T531" s="74" t="str">
        <f>IF(AND(C531="Abierto",D531="Media"),RANK(S531,$S$13:$S$861,0)+COUNTIF($S$13:S531,S531)-1+MAX(N:N,Q:Q),"")</f>
        <v/>
      </c>
      <c r="U531" s="74" t="str">
        <f>IF(AND(C531="Abierto",D531="Baja"),A531,"")</f>
        <v/>
      </c>
      <c r="V531" s="74" t="str">
        <f ca="1">IF(AND(C531="Abierto",D531="Baja"),TODAY()-E531,"")</f>
        <v/>
      </c>
      <c r="W531" s="74" t="str">
        <f>IF(AND(C531="Abierto",D531="Baja"),RANK(V531,$V$13:$V$861,0)+COUNTIF($V$13:V531,V531)-1+MAX(N:N,Q:Q,T:T),"")</f>
        <v/>
      </c>
      <c r="X531" s="139" t="str">
        <f>IF(OR(C531="Resuelto",C531=""),"",SUM(N531,Q531,T531,W531))</f>
        <v/>
      </c>
      <c r="Y531" s="139" t="str">
        <f>IF(OR(C531="Resuelto",C531=""),"",SUM(M531,P531,S531,V531))</f>
        <v/>
      </c>
      <c r="Z531" s="139" t="str">
        <f>IF(OR(C531="Resuelto",C531=""),"",SUM(L531,O531,R531,U531))</f>
        <v/>
      </c>
      <c r="AA531" s="28">
        <v>666</v>
      </c>
      <c r="AB531" s="28" t="str">
        <f t="shared" si="20"/>
        <v/>
      </c>
      <c r="AC531" s="75" t="str">
        <f t="shared" si="21"/>
        <v/>
      </c>
      <c r="AH531" s="78" t="str">
        <f>IF(AI531="","",MAX($AH$5:AH530)+1)</f>
        <v/>
      </c>
      <c r="AI531" s="53" t="str">
        <f>IF(G530="","",IF(COUNTIF($AI$11:AI530,G530)=0,G530,""))</f>
        <v/>
      </c>
      <c r="AJ531" s="53" t="str">
        <f t="shared" si="22"/>
        <v/>
      </c>
      <c r="AK531" s="135"/>
    </row>
    <row r="532" spans="1:37" x14ac:dyDescent="0.25">
      <c r="A532" s="136"/>
      <c r="B532" s="136"/>
      <c r="C532" s="136"/>
      <c r="D532" s="136"/>
      <c r="E532" s="137"/>
      <c r="F532" s="137"/>
      <c r="G532" s="136"/>
      <c r="H532" s="137"/>
      <c r="I532" s="140" t="str">
        <f t="shared" si="23"/>
        <v/>
      </c>
      <c r="J532" s="140"/>
      <c r="K532" s="140"/>
      <c r="L532" s="74" t="str">
        <f>IF(AND(C532="Abierto",D532="Urgente"),A532,"")</f>
        <v/>
      </c>
      <c r="M532" s="74" t="str">
        <f ca="1">IF(AND(C532="Abierto",D532="Urgente"),TODAY()-E532,"")</f>
        <v/>
      </c>
      <c r="N532" s="74" t="str">
        <f>IF(AND(C532="Abierto",D532="Urgente"),RANK(M532,$M$13:$M$861,0)+COUNTIF($M$13:M532,M532)-1,"")</f>
        <v/>
      </c>
      <c r="O532" s="74" t="str">
        <f>IF(AND(C532="Abierto",D532="Alta"),A532,"")</f>
        <v/>
      </c>
      <c r="P532" s="74" t="str">
        <f ca="1">IF(AND(C532="Abierto",D532="Alta"),TODAY()-E532,"")</f>
        <v/>
      </c>
      <c r="Q532" s="74" t="str">
        <f>IF(AND(C532="Abierto",D532="Alta"),RANK(P532,$P$13:$P$861,0)+COUNTIF($P$13:P532,P532)-1+MAX(N:N),"")</f>
        <v/>
      </c>
      <c r="R532" s="74" t="str">
        <f>IF(AND(C532="Abierto",D532="Media"),A532,"")</f>
        <v/>
      </c>
      <c r="S532" s="74" t="str">
        <f ca="1">IF(AND(C532="Abierto",D532="Media"),TODAY()-E532,"")</f>
        <v/>
      </c>
      <c r="T532" s="74" t="str">
        <f>IF(AND(C532="Abierto",D532="Media"),RANK(S532,$S$13:$S$861,0)+COUNTIF($S$13:S532,S532)-1+MAX(N:N,Q:Q),"")</f>
        <v/>
      </c>
      <c r="U532" s="74" t="str">
        <f>IF(AND(C532="Abierto",D532="Baja"),A532,"")</f>
        <v/>
      </c>
      <c r="V532" s="74" t="str">
        <f ca="1">IF(AND(C532="Abierto",D532="Baja"),TODAY()-E532,"")</f>
        <v/>
      </c>
      <c r="W532" s="74" t="str">
        <f>IF(AND(C532="Abierto",D532="Baja"),RANK(V532,$V$13:$V$861,0)+COUNTIF($V$13:V532,V532)-1+MAX(N:N,Q:Q,T:T),"")</f>
        <v/>
      </c>
      <c r="X532" s="139" t="str">
        <f>IF(OR(C532="Resuelto",C532=""),"",SUM(N532,Q532,T532,W532))</f>
        <v/>
      </c>
      <c r="Y532" s="139" t="str">
        <f>IF(OR(C532="Resuelto",C532=""),"",SUM(M532,P532,S532,V532))</f>
        <v/>
      </c>
      <c r="Z532" s="139" t="str">
        <f>IF(OR(C532="Resuelto",C532=""),"",SUM(L532,O532,R532,U532))</f>
        <v/>
      </c>
      <c r="AA532" s="28">
        <v>667</v>
      </c>
      <c r="AB532" s="28" t="str">
        <f t="shared" si="20"/>
        <v/>
      </c>
      <c r="AC532" s="75" t="str">
        <f t="shared" si="21"/>
        <v/>
      </c>
      <c r="AH532" s="78" t="str">
        <f>IF(AI532="","",MAX($AH$5:AH531)+1)</f>
        <v/>
      </c>
      <c r="AI532" s="53" t="str">
        <f>IF(G531="","",IF(COUNTIF($AI$11:AI531,G531)=0,G531,""))</f>
        <v/>
      </c>
      <c r="AJ532" s="53" t="str">
        <f t="shared" si="22"/>
        <v/>
      </c>
      <c r="AK532" s="135"/>
    </row>
    <row r="533" spans="1:37" x14ac:dyDescent="0.25">
      <c r="A533" s="136"/>
      <c r="B533" s="136"/>
      <c r="C533" s="136"/>
      <c r="D533" s="136"/>
      <c r="E533" s="137"/>
      <c r="F533" s="137"/>
      <c r="G533" s="136"/>
      <c r="H533" s="137"/>
      <c r="I533" s="140" t="str">
        <f t="shared" si="23"/>
        <v/>
      </c>
      <c r="J533" s="140"/>
      <c r="K533" s="140"/>
      <c r="L533" s="74" t="str">
        <f>IF(AND(C533="Abierto",D533="Urgente"),A533,"")</f>
        <v/>
      </c>
      <c r="M533" s="74" t="str">
        <f ca="1">IF(AND(C533="Abierto",D533="Urgente"),TODAY()-E533,"")</f>
        <v/>
      </c>
      <c r="N533" s="74" t="str">
        <f>IF(AND(C533="Abierto",D533="Urgente"),RANK(M533,$M$13:$M$861,0)+COUNTIF($M$13:M533,M533)-1,"")</f>
        <v/>
      </c>
      <c r="O533" s="74" t="str">
        <f>IF(AND(C533="Abierto",D533="Alta"),A533,"")</f>
        <v/>
      </c>
      <c r="P533" s="74" t="str">
        <f ca="1">IF(AND(C533="Abierto",D533="Alta"),TODAY()-E533,"")</f>
        <v/>
      </c>
      <c r="Q533" s="74" t="str">
        <f>IF(AND(C533="Abierto",D533="Alta"),RANK(P533,$P$13:$P$861,0)+COUNTIF($P$13:P533,P533)-1+MAX(N:N),"")</f>
        <v/>
      </c>
      <c r="R533" s="74" t="str">
        <f>IF(AND(C533="Abierto",D533="Media"),A533,"")</f>
        <v/>
      </c>
      <c r="S533" s="74" t="str">
        <f ca="1">IF(AND(C533="Abierto",D533="Media"),TODAY()-E533,"")</f>
        <v/>
      </c>
      <c r="T533" s="74" t="str">
        <f>IF(AND(C533="Abierto",D533="Media"),RANK(S533,$S$13:$S$861,0)+COUNTIF($S$13:S533,S533)-1+MAX(N:N,Q:Q),"")</f>
        <v/>
      </c>
      <c r="U533" s="74" t="str">
        <f>IF(AND(C533="Abierto",D533="Baja"),A533,"")</f>
        <v/>
      </c>
      <c r="V533" s="74" t="str">
        <f ca="1">IF(AND(C533="Abierto",D533="Baja"),TODAY()-E533,"")</f>
        <v/>
      </c>
      <c r="W533" s="74" t="str">
        <f>IF(AND(C533="Abierto",D533="Baja"),RANK(V533,$V$13:$V$861,0)+COUNTIF($V$13:V533,V533)-1+MAX(N:N,Q:Q,T:T),"")</f>
        <v/>
      </c>
      <c r="X533" s="139" t="str">
        <f>IF(OR(C533="Resuelto",C533=""),"",SUM(N533,Q533,T533,W533))</f>
        <v/>
      </c>
      <c r="Y533" s="139" t="str">
        <f>IF(OR(C533="Resuelto",C533=""),"",SUM(M533,P533,S533,V533))</f>
        <v/>
      </c>
      <c r="Z533" s="139" t="str">
        <f>IF(OR(C533="Resuelto",C533=""),"",SUM(L533,O533,R533,U533))</f>
        <v/>
      </c>
      <c r="AA533" s="28">
        <v>668</v>
      </c>
      <c r="AB533" s="28" t="str">
        <f t="shared" si="20"/>
        <v/>
      </c>
      <c r="AC533" s="75" t="str">
        <f t="shared" si="21"/>
        <v/>
      </c>
      <c r="AH533" s="78" t="str">
        <f>IF(AI533="","",MAX($AH$5:AH532)+1)</f>
        <v/>
      </c>
      <c r="AI533" s="53" t="str">
        <f>IF(G532="","",IF(COUNTIF($AI$11:AI532,G532)=0,G532,""))</f>
        <v/>
      </c>
      <c r="AJ533" s="53" t="str">
        <f t="shared" si="22"/>
        <v/>
      </c>
      <c r="AK533" s="135"/>
    </row>
    <row r="534" spans="1:37" x14ac:dyDescent="0.25">
      <c r="A534" s="136"/>
      <c r="B534" s="136"/>
      <c r="C534" s="136"/>
      <c r="D534" s="136"/>
      <c r="E534" s="137"/>
      <c r="F534" s="137"/>
      <c r="G534" s="136"/>
      <c r="H534" s="137"/>
      <c r="I534" s="140" t="str">
        <f t="shared" si="23"/>
        <v/>
      </c>
      <c r="J534" s="140"/>
      <c r="K534" s="140"/>
      <c r="L534" s="74" t="str">
        <f>IF(AND(C534="Abierto",D534="Urgente"),A534,"")</f>
        <v/>
      </c>
      <c r="M534" s="74" t="str">
        <f ca="1">IF(AND(C534="Abierto",D534="Urgente"),TODAY()-E534,"")</f>
        <v/>
      </c>
      <c r="N534" s="74" t="str">
        <f>IF(AND(C534="Abierto",D534="Urgente"),RANK(M534,$M$13:$M$861,0)+COUNTIF($M$13:M534,M534)-1,"")</f>
        <v/>
      </c>
      <c r="O534" s="74" t="str">
        <f>IF(AND(C534="Abierto",D534="Alta"),A534,"")</f>
        <v/>
      </c>
      <c r="P534" s="74" t="str">
        <f ca="1">IF(AND(C534="Abierto",D534="Alta"),TODAY()-E534,"")</f>
        <v/>
      </c>
      <c r="Q534" s="74" t="str">
        <f>IF(AND(C534="Abierto",D534="Alta"),RANK(P534,$P$13:$P$861,0)+COUNTIF($P$13:P534,P534)-1+MAX(N:N),"")</f>
        <v/>
      </c>
      <c r="R534" s="74" t="str">
        <f>IF(AND(C534="Abierto",D534="Media"),A534,"")</f>
        <v/>
      </c>
      <c r="S534" s="74" t="str">
        <f ca="1">IF(AND(C534="Abierto",D534="Media"),TODAY()-E534,"")</f>
        <v/>
      </c>
      <c r="T534" s="74" t="str">
        <f>IF(AND(C534="Abierto",D534="Media"),RANK(S534,$S$13:$S$861,0)+COUNTIF($S$13:S534,S534)-1+MAX(N:N,Q:Q),"")</f>
        <v/>
      </c>
      <c r="U534" s="74" t="str">
        <f>IF(AND(C534="Abierto",D534="Baja"),A534,"")</f>
        <v/>
      </c>
      <c r="V534" s="74" t="str">
        <f ca="1">IF(AND(C534="Abierto",D534="Baja"),TODAY()-E534,"")</f>
        <v/>
      </c>
      <c r="W534" s="74" t="str">
        <f>IF(AND(C534="Abierto",D534="Baja"),RANK(V534,$V$13:$V$861,0)+COUNTIF($V$13:V534,V534)-1+MAX(N:N,Q:Q,T:T),"")</f>
        <v/>
      </c>
      <c r="X534" s="139" t="str">
        <f>IF(OR(C534="Resuelto",C534=""),"",SUM(N534,Q534,T534,W534))</f>
        <v/>
      </c>
      <c r="Y534" s="139" t="str">
        <f>IF(OR(C534="Resuelto",C534=""),"",SUM(M534,P534,S534,V534))</f>
        <v/>
      </c>
      <c r="Z534" s="139" t="str">
        <f>IF(OR(C534="Resuelto",C534=""),"",SUM(L534,O534,R534,U534))</f>
        <v/>
      </c>
      <c r="AA534" s="28">
        <v>669</v>
      </c>
      <c r="AB534" s="28" t="str">
        <f t="shared" si="20"/>
        <v/>
      </c>
      <c r="AC534" s="75" t="str">
        <f t="shared" si="21"/>
        <v/>
      </c>
      <c r="AH534" s="78" t="str">
        <f>IF(AI534="","",MAX($AH$5:AH533)+1)</f>
        <v/>
      </c>
      <c r="AI534" s="53" t="str">
        <f>IF(G533="","",IF(COUNTIF($AI$11:AI533,G533)=0,G533,""))</f>
        <v/>
      </c>
      <c r="AJ534" s="53" t="str">
        <f t="shared" si="22"/>
        <v/>
      </c>
      <c r="AK534" s="135"/>
    </row>
    <row r="535" spans="1:37" x14ac:dyDescent="0.25">
      <c r="A535" s="136"/>
      <c r="B535" s="136"/>
      <c r="C535" s="136"/>
      <c r="D535" s="136"/>
      <c r="E535" s="137"/>
      <c r="F535" s="137"/>
      <c r="G535" s="136"/>
      <c r="H535" s="137"/>
      <c r="I535" s="140" t="str">
        <f t="shared" si="23"/>
        <v/>
      </c>
      <c r="J535" s="140"/>
      <c r="K535" s="140"/>
      <c r="L535" s="74" t="str">
        <f>IF(AND(C535="Abierto",D535="Urgente"),A535,"")</f>
        <v/>
      </c>
      <c r="M535" s="74" t="str">
        <f ca="1">IF(AND(C535="Abierto",D535="Urgente"),TODAY()-E535,"")</f>
        <v/>
      </c>
      <c r="N535" s="74" t="str">
        <f>IF(AND(C535="Abierto",D535="Urgente"),RANK(M535,$M$13:$M$861,0)+COUNTIF($M$13:M535,M535)-1,"")</f>
        <v/>
      </c>
      <c r="O535" s="74" t="str">
        <f>IF(AND(C535="Abierto",D535="Alta"),A535,"")</f>
        <v/>
      </c>
      <c r="P535" s="74" t="str">
        <f ca="1">IF(AND(C535="Abierto",D535="Alta"),TODAY()-E535,"")</f>
        <v/>
      </c>
      <c r="Q535" s="74" t="str">
        <f>IF(AND(C535="Abierto",D535="Alta"),RANK(P535,$P$13:$P$861,0)+COUNTIF($P$13:P535,P535)-1+MAX(N:N),"")</f>
        <v/>
      </c>
      <c r="R535" s="74" t="str">
        <f>IF(AND(C535="Abierto",D535="Media"),A535,"")</f>
        <v/>
      </c>
      <c r="S535" s="74" t="str">
        <f ca="1">IF(AND(C535="Abierto",D535="Media"),TODAY()-E535,"")</f>
        <v/>
      </c>
      <c r="T535" s="74" t="str">
        <f>IF(AND(C535="Abierto",D535="Media"),RANK(S535,$S$13:$S$861,0)+COUNTIF($S$13:S535,S535)-1+MAX(N:N,Q:Q),"")</f>
        <v/>
      </c>
      <c r="U535" s="74" t="str">
        <f>IF(AND(C535="Abierto",D535="Baja"),A535,"")</f>
        <v/>
      </c>
      <c r="V535" s="74" t="str">
        <f ca="1">IF(AND(C535="Abierto",D535="Baja"),TODAY()-E535,"")</f>
        <v/>
      </c>
      <c r="W535" s="74" t="str">
        <f>IF(AND(C535="Abierto",D535="Baja"),RANK(V535,$V$13:$V$861,0)+COUNTIF($V$13:V535,V535)-1+MAX(N:N,Q:Q,T:T),"")</f>
        <v/>
      </c>
      <c r="X535" s="139" t="str">
        <f>IF(OR(C535="Resuelto",C535=""),"",SUM(N535,Q535,T535,W535))</f>
        <v/>
      </c>
      <c r="Y535" s="139" t="str">
        <f>IF(OR(C535="Resuelto",C535=""),"",SUM(M535,P535,S535,V535))</f>
        <v/>
      </c>
      <c r="Z535" s="139" t="str">
        <f>IF(OR(C535="Resuelto",C535=""),"",SUM(L535,O535,R535,U535))</f>
        <v/>
      </c>
      <c r="AA535" s="28">
        <v>670</v>
      </c>
      <c r="AB535" s="28" t="str">
        <f t="shared" si="20"/>
        <v/>
      </c>
      <c r="AC535" s="75" t="str">
        <f t="shared" si="21"/>
        <v/>
      </c>
      <c r="AH535" s="78" t="str">
        <f>IF(AI535="","",MAX($AH$5:AH534)+1)</f>
        <v/>
      </c>
      <c r="AI535" s="53" t="str">
        <f>IF(G534="","",IF(COUNTIF($AI$11:AI534,G534)=0,G534,""))</f>
        <v/>
      </c>
      <c r="AJ535" s="53" t="str">
        <f t="shared" si="22"/>
        <v/>
      </c>
      <c r="AK535" s="135"/>
    </row>
    <row r="536" spans="1:37" x14ac:dyDescent="0.25">
      <c r="A536" s="136"/>
      <c r="B536" s="136"/>
      <c r="C536" s="136"/>
      <c r="D536" s="136"/>
      <c r="E536" s="137"/>
      <c r="F536" s="137"/>
      <c r="G536" s="136"/>
      <c r="H536" s="137"/>
      <c r="I536" s="140" t="str">
        <f t="shared" si="23"/>
        <v/>
      </c>
      <c r="J536" s="140"/>
      <c r="K536" s="140"/>
      <c r="L536" s="74" t="str">
        <f>IF(AND(C536="Abierto",D536="Urgente"),A536,"")</f>
        <v/>
      </c>
      <c r="M536" s="74" t="str">
        <f ca="1">IF(AND(C536="Abierto",D536="Urgente"),TODAY()-E536,"")</f>
        <v/>
      </c>
      <c r="N536" s="74" t="str">
        <f>IF(AND(C536="Abierto",D536="Urgente"),RANK(M536,$M$13:$M$861,0)+COUNTIF($M$13:M536,M536)-1,"")</f>
        <v/>
      </c>
      <c r="O536" s="74" t="str">
        <f>IF(AND(C536="Abierto",D536="Alta"),A536,"")</f>
        <v/>
      </c>
      <c r="P536" s="74" t="str">
        <f ca="1">IF(AND(C536="Abierto",D536="Alta"),TODAY()-E536,"")</f>
        <v/>
      </c>
      <c r="Q536" s="74" t="str">
        <f>IF(AND(C536="Abierto",D536="Alta"),RANK(P536,$P$13:$P$861,0)+COUNTIF($P$13:P536,P536)-1+MAX(N:N),"")</f>
        <v/>
      </c>
      <c r="R536" s="74" t="str">
        <f>IF(AND(C536="Abierto",D536="Media"),A536,"")</f>
        <v/>
      </c>
      <c r="S536" s="74" t="str">
        <f ca="1">IF(AND(C536="Abierto",D536="Media"),TODAY()-E536,"")</f>
        <v/>
      </c>
      <c r="T536" s="74" t="str">
        <f>IF(AND(C536="Abierto",D536="Media"),RANK(S536,$S$13:$S$861,0)+COUNTIF($S$13:S536,S536)-1+MAX(N:N,Q:Q),"")</f>
        <v/>
      </c>
      <c r="U536" s="74" t="str">
        <f>IF(AND(C536="Abierto",D536="Baja"),A536,"")</f>
        <v/>
      </c>
      <c r="V536" s="74" t="str">
        <f ca="1">IF(AND(C536="Abierto",D536="Baja"),TODAY()-E536,"")</f>
        <v/>
      </c>
      <c r="W536" s="74" t="str">
        <f>IF(AND(C536="Abierto",D536="Baja"),RANK(V536,$V$13:$V$861,0)+COUNTIF($V$13:V536,V536)-1+MAX(N:N,Q:Q,T:T),"")</f>
        <v/>
      </c>
      <c r="X536" s="139" t="str">
        <f>IF(OR(C536="Resuelto",C536=""),"",SUM(N536,Q536,T536,W536))</f>
        <v/>
      </c>
      <c r="Y536" s="139" t="str">
        <f>IF(OR(C536="Resuelto",C536=""),"",SUM(M536,P536,S536,V536))</f>
        <v/>
      </c>
      <c r="Z536" s="139" t="str">
        <f>IF(OR(C536="Resuelto",C536=""),"",SUM(L536,O536,R536,U536))</f>
        <v/>
      </c>
      <c r="AA536" s="28">
        <v>671</v>
      </c>
      <c r="AB536" s="28" t="str">
        <f t="shared" si="20"/>
        <v/>
      </c>
      <c r="AC536" s="75" t="str">
        <f t="shared" si="21"/>
        <v/>
      </c>
      <c r="AH536" s="78" t="str">
        <f>IF(AI536="","",MAX($AH$5:AH535)+1)</f>
        <v/>
      </c>
      <c r="AI536" s="53" t="str">
        <f>IF(G535="","",IF(COUNTIF($AI$11:AI535,G535)=0,G535,""))</f>
        <v/>
      </c>
      <c r="AJ536" s="53" t="str">
        <f t="shared" si="22"/>
        <v/>
      </c>
      <c r="AK536" s="135"/>
    </row>
    <row r="537" spans="1:37" x14ac:dyDescent="0.25">
      <c r="A537" s="136"/>
      <c r="B537" s="136"/>
      <c r="C537" s="136"/>
      <c r="D537" s="136"/>
      <c r="E537" s="137"/>
      <c r="F537" s="137"/>
      <c r="G537" s="136"/>
      <c r="H537" s="137"/>
      <c r="I537" s="140" t="str">
        <f t="shared" si="23"/>
        <v/>
      </c>
      <c r="J537" s="140"/>
      <c r="K537" s="140"/>
      <c r="L537" s="74" t="str">
        <f>IF(AND(C537="Abierto",D537="Urgente"),A537,"")</f>
        <v/>
      </c>
      <c r="M537" s="74" t="str">
        <f ca="1">IF(AND(C537="Abierto",D537="Urgente"),TODAY()-E537,"")</f>
        <v/>
      </c>
      <c r="N537" s="74" t="str">
        <f>IF(AND(C537="Abierto",D537="Urgente"),RANK(M537,$M$13:$M$861,0)+COUNTIF($M$13:M537,M537)-1,"")</f>
        <v/>
      </c>
      <c r="O537" s="74" t="str">
        <f>IF(AND(C537="Abierto",D537="Alta"),A537,"")</f>
        <v/>
      </c>
      <c r="P537" s="74" t="str">
        <f ca="1">IF(AND(C537="Abierto",D537="Alta"),TODAY()-E537,"")</f>
        <v/>
      </c>
      <c r="Q537" s="74" t="str">
        <f>IF(AND(C537="Abierto",D537="Alta"),RANK(P537,$P$13:$P$861,0)+COUNTIF($P$13:P537,P537)-1+MAX(N:N),"")</f>
        <v/>
      </c>
      <c r="R537" s="74" t="str">
        <f>IF(AND(C537="Abierto",D537="Media"),A537,"")</f>
        <v/>
      </c>
      <c r="S537" s="74" t="str">
        <f ca="1">IF(AND(C537="Abierto",D537="Media"),TODAY()-E537,"")</f>
        <v/>
      </c>
      <c r="T537" s="74" t="str">
        <f>IF(AND(C537="Abierto",D537="Media"),RANK(S537,$S$13:$S$861,0)+COUNTIF($S$13:S537,S537)-1+MAX(N:N,Q:Q),"")</f>
        <v/>
      </c>
      <c r="U537" s="74" t="str">
        <f>IF(AND(C537="Abierto",D537="Baja"),A537,"")</f>
        <v/>
      </c>
      <c r="V537" s="74" t="str">
        <f ca="1">IF(AND(C537="Abierto",D537="Baja"),TODAY()-E537,"")</f>
        <v/>
      </c>
      <c r="W537" s="74" t="str">
        <f>IF(AND(C537="Abierto",D537="Baja"),RANK(V537,$V$13:$V$861,0)+COUNTIF($V$13:V537,V537)-1+MAX(N:N,Q:Q,T:T),"")</f>
        <v/>
      </c>
      <c r="X537" s="139" t="str">
        <f>IF(OR(C537="Resuelto",C537=""),"",SUM(N537,Q537,T537,W537))</f>
        <v/>
      </c>
      <c r="Y537" s="139" t="str">
        <f>IF(OR(C537="Resuelto",C537=""),"",SUM(M537,P537,S537,V537))</f>
        <v/>
      </c>
      <c r="Z537" s="139" t="str">
        <f>IF(OR(C537="Resuelto",C537=""),"",SUM(L537,O537,R537,U537))</f>
        <v/>
      </c>
      <c r="AA537" s="28">
        <v>672</v>
      </c>
      <c r="AB537" s="28" t="str">
        <f t="shared" si="20"/>
        <v/>
      </c>
      <c r="AC537" s="75" t="str">
        <f t="shared" si="21"/>
        <v/>
      </c>
      <c r="AH537" s="78" t="str">
        <f>IF(AI537="","",MAX($AH$5:AH536)+1)</f>
        <v/>
      </c>
      <c r="AI537" s="53" t="str">
        <f>IF(G536="","",IF(COUNTIF($AI$11:AI536,G536)=0,G536,""))</f>
        <v/>
      </c>
      <c r="AJ537" s="53" t="str">
        <f t="shared" si="22"/>
        <v/>
      </c>
      <c r="AK537" s="135"/>
    </row>
    <row r="538" spans="1:37" x14ac:dyDescent="0.25">
      <c r="A538" s="136"/>
      <c r="B538" s="136"/>
      <c r="C538" s="136"/>
      <c r="D538" s="136"/>
      <c r="E538" s="137"/>
      <c r="F538" s="137"/>
      <c r="G538" s="136"/>
      <c r="H538" s="137"/>
      <c r="I538" s="140" t="str">
        <f t="shared" si="23"/>
        <v/>
      </c>
      <c r="J538" s="140"/>
      <c r="K538" s="140"/>
      <c r="L538" s="74" t="str">
        <f>IF(AND(C538="Abierto",D538="Urgente"),A538,"")</f>
        <v/>
      </c>
      <c r="M538" s="74" t="str">
        <f ca="1">IF(AND(C538="Abierto",D538="Urgente"),TODAY()-E538,"")</f>
        <v/>
      </c>
      <c r="N538" s="74" t="str">
        <f>IF(AND(C538="Abierto",D538="Urgente"),RANK(M538,$M$13:$M$861,0)+COUNTIF($M$13:M538,M538)-1,"")</f>
        <v/>
      </c>
      <c r="O538" s="74" t="str">
        <f>IF(AND(C538="Abierto",D538="Alta"),A538,"")</f>
        <v/>
      </c>
      <c r="P538" s="74" t="str">
        <f ca="1">IF(AND(C538="Abierto",D538="Alta"),TODAY()-E538,"")</f>
        <v/>
      </c>
      <c r="Q538" s="74" t="str">
        <f>IF(AND(C538="Abierto",D538="Alta"),RANK(P538,$P$13:$P$861,0)+COUNTIF($P$13:P538,P538)-1+MAX(N:N),"")</f>
        <v/>
      </c>
      <c r="R538" s="74" t="str">
        <f>IF(AND(C538="Abierto",D538="Media"),A538,"")</f>
        <v/>
      </c>
      <c r="S538" s="74" t="str">
        <f ca="1">IF(AND(C538="Abierto",D538="Media"),TODAY()-E538,"")</f>
        <v/>
      </c>
      <c r="T538" s="74" t="str">
        <f>IF(AND(C538="Abierto",D538="Media"),RANK(S538,$S$13:$S$861,0)+COUNTIF($S$13:S538,S538)-1+MAX(N:N,Q:Q),"")</f>
        <v/>
      </c>
      <c r="U538" s="74" t="str">
        <f>IF(AND(C538="Abierto",D538="Baja"),A538,"")</f>
        <v/>
      </c>
      <c r="V538" s="74" t="str">
        <f ca="1">IF(AND(C538="Abierto",D538="Baja"),TODAY()-E538,"")</f>
        <v/>
      </c>
      <c r="W538" s="74" t="str">
        <f>IF(AND(C538="Abierto",D538="Baja"),RANK(V538,$V$13:$V$861,0)+COUNTIF($V$13:V538,V538)-1+MAX(N:N,Q:Q,T:T),"")</f>
        <v/>
      </c>
      <c r="X538" s="139" t="str">
        <f>IF(OR(C538="Resuelto",C538=""),"",SUM(N538,Q538,T538,W538))</f>
        <v/>
      </c>
      <c r="Y538" s="139" t="str">
        <f>IF(OR(C538="Resuelto",C538=""),"",SUM(M538,P538,S538,V538))</f>
        <v/>
      </c>
      <c r="Z538" s="139" t="str">
        <f>IF(OR(C538="Resuelto",C538=""),"",SUM(L538,O538,R538,U538))</f>
        <v/>
      </c>
      <c r="AA538" s="28">
        <v>673</v>
      </c>
      <c r="AB538" s="28" t="str">
        <f t="shared" si="20"/>
        <v/>
      </c>
      <c r="AC538" s="75" t="str">
        <f t="shared" si="21"/>
        <v/>
      </c>
      <c r="AH538" s="78" t="str">
        <f>IF(AI538="","",MAX($AH$5:AH537)+1)</f>
        <v/>
      </c>
      <c r="AI538" s="53" t="str">
        <f>IF(G537="","",IF(COUNTIF($AI$11:AI537,G537)=0,G537,""))</f>
        <v/>
      </c>
      <c r="AJ538" s="53" t="str">
        <f t="shared" si="22"/>
        <v/>
      </c>
      <c r="AK538" s="135"/>
    </row>
    <row r="539" spans="1:37" x14ac:dyDescent="0.25">
      <c r="A539" s="136"/>
      <c r="B539" s="136"/>
      <c r="C539" s="136"/>
      <c r="D539" s="136"/>
      <c r="E539" s="137"/>
      <c r="F539" s="137"/>
      <c r="G539" s="136"/>
      <c r="H539" s="137"/>
      <c r="I539" s="140" t="str">
        <f t="shared" si="23"/>
        <v/>
      </c>
      <c r="J539" s="140"/>
      <c r="K539" s="140"/>
      <c r="L539" s="74" t="str">
        <f>IF(AND(C539="Abierto",D539="Urgente"),A539,"")</f>
        <v/>
      </c>
      <c r="M539" s="74" t="str">
        <f ca="1">IF(AND(C539="Abierto",D539="Urgente"),TODAY()-E539,"")</f>
        <v/>
      </c>
      <c r="N539" s="74" t="str">
        <f>IF(AND(C539="Abierto",D539="Urgente"),RANK(M539,$M$13:$M$861,0)+COUNTIF($M$13:M539,M539)-1,"")</f>
        <v/>
      </c>
      <c r="O539" s="74" t="str">
        <f>IF(AND(C539="Abierto",D539="Alta"),A539,"")</f>
        <v/>
      </c>
      <c r="P539" s="74" t="str">
        <f ca="1">IF(AND(C539="Abierto",D539="Alta"),TODAY()-E539,"")</f>
        <v/>
      </c>
      <c r="Q539" s="74" t="str">
        <f>IF(AND(C539="Abierto",D539="Alta"),RANK(P539,$P$13:$P$861,0)+COUNTIF($P$13:P539,P539)-1+MAX(N:N),"")</f>
        <v/>
      </c>
      <c r="R539" s="74" t="str">
        <f>IF(AND(C539="Abierto",D539="Media"),A539,"")</f>
        <v/>
      </c>
      <c r="S539" s="74" t="str">
        <f ca="1">IF(AND(C539="Abierto",D539="Media"),TODAY()-E539,"")</f>
        <v/>
      </c>
      <c r="T539" s="74" t="str">
        <f>IF(AND(C539="Abierto",D539="Media"),RANK(S539,$S$13:$S$861,0)+COUNTIF($S$13:S539,S539)-1+MAX(N:N,Q:Q),"")</f>
        <v/>
      </c>
      <c r="U539" s="74" t="str">
        <f>IF(AND(C539="Abierto",D539="Baja"),A539,"")</f>
        <v/>
      </c>
      <c r="V539" s="74" t="str">
        <f ca="1">IF(AND(C539="Abierto",D539="Baja"),TODAY()-E539,"")</f>
        <v/>
      </c>
      <c r="W539" s="74" t="str">
        <f>IF(AND(C539="Abierto",D539="Baja"),RANK(V539,$V$13:$V$861,0)+COUNTIF($V$13:V539,V539)-1+MAX(N:N,Q:Q,T:T),"")</f>
        <v/>
      </c>
      <c r="X539" s="139" t="str">
        <f>IF(OR(C539="Resuelto",C539=""),"",SUM(N539,Q539,T539,W539))</f>
        <v/>
      </c>
      <c r="Y539" s="139" t="str">
        <f>IF(OR(C539="Resuelto",C539=""),"",SUM(M539,P539,S539,V539))</f>
        <v/>
      </c>
      <c r="Z539" s="139" t="str">
        <f>IF(OR(C539="Resuelto",C539=""),"",SUM(L539,O539,R539,U539))</f>
        <v/>
      </c>
      <c r="AA539" s="28">
        <v>674</v>
      </c>
      <c r="AB539" s="28" t="str">
        <f t="shared" si="20"/>
        <v/>
      </c>
      <c r="AC539" s="75" t="str">
        <f t="shared" si="21"/>
        <v/>
      </c>
      <c r="AH539" s="78" t="str">
        <f>IF(AI539="","",MAX($AH$5:AH538)+1)</f>
        <v/>
      </c>
      <c r="AI539" s="53" t="str">
        <f>IF(G538="","",IF(COUNTIF($AI$11:AI538,G538)=0,G538,""))</f>
        <v/>
      </c>
      <c r="AJ539" s="53" t="str">
        <f t="shared" si="22"/>
        <v/>
      </c>
      <c r="AK539" s="135"/>
    </row>
    <row r="540" spans="1:37" x14ac:dyDescent="0.25">
      <c r="A540" s="136"/>
      <c r="B540" s="136"/>
      <c r="C540" s="136"/>
      <c r="D540" s="136"/>
      <c r="E540" s="137"/>
      <c r="F540" s="137"/>
      <c r="G540" s="136"/>
      <c r="H540" s="137"/>
      <c r="I540" s="140" t="str">
        <f t="shared" si="23"/>
        <v/>
      </c>
      <c r="J540" s="140"/>
      <c r="K540" s="140"/>
      <c r="L540" s="74" t="str">
        <f>IF(AND(C540="Abierto",D540="Urgente"),A540,"")</f>
        <v/>
      </c>
      <c r="M540" s="74" t="str">
        <f ca="1">IF(AND(C540="Abierto",D540="Urgente"),TODAY()-E540,"")</f>
        <v/>
      </c>
      <c r="N540" s="74" t="str">
        <f>IF(AND(C540="Abierto",D540="Urgente"),RANK(M540,$M$13:$M$861,0)+COUNTIF($M$13:M540,M540)-1,"")</f>
        <v/>
      </c>
      <c r="O540" s="74" t="str">
        <f>IF(AND(C540="Abierto",D540="Alta"),A540,"")</f>
        <v/>
      </c>
      <c r="P540" s="74" t="str">
        <f ca="1">IF(AND(C540="Abierto",D540="Alta"),TODAY()-E540,"")</f>
        <v/>
      </c>
      <c r="Q540" s="74" t="str">
        <f>IF(AND(C540="Abierto",D540="Alta"),RANK(P540,$P$13:$P$861,0)+COUNTIF($P$13:P540,P540)-1+MAX(N:N),"")</f>
        <v/>
      </c>
      <c r="R540" s="74" t="str">
        <f>IF(AND(C540="Abierto",D540="Media"),A540,"")</f>
        <v/>
      </c>
      <c r="S540" s="74" t="str">
        <f ca="1">IF(AND(C540="Abierto",D540="Media"),TODAY()-E540,"")</f>
        <v/>
      </c>
      <c r="T540" s="74" t="str">
        <f>IF(AND(C540="Abierto",D540="Media"),RANK(S540,$S$13:$S$861,0)+COUNTIF($S$13:S540,S540)-1+MAX(N:N,Q:Q),"")</f>
        <v/>
      </c>
      <c r="U540" s="74" t="str">
        <f>IF(AND(C540="Abierto",D540="Baja"),A540,"")</f>
        <v/>
      </c>
      <c r="V540" s="74" t="str">
        <f ca="1">IF(AND(C540="Abierto",D540="Baja"),TODAY()-E540,"")</f>
        <v/>
      </c>
      <c r="W540" s="74" t="str">
        <f>IF(AND(C540="Abierto",D540="Baja"),RANK(V540,$V$13:$V$861,0)+COUNTIF($V$13:V540,V540)-1+MAX(N:N,Q:Q,T:T),"")</f>
        <v/>
      </c>
      <c r="X540" s="139" t="str">
        <f>IF(OR(C540="Resuelto",C540=""),"",SUM(N540,Q540,T540,W540))</f>
        <v/>
      </c>
      <c r="Y540" s="139" t="str">
        <f>IF(OR(C540="Resuelto",C540=""),"",SUM(M540,P540,S540,V540))</f>
        <v/>
      </c>
      <c r="Z540" s="139" t="str">
        <f>IF(OR(C540="Resuelto",C540=""),"",SUM(L540,O540,R540,U540))</f>
        <v/>
      </c>
      <c r="AA540" s="28">
        <v>675</v>
      </c>
      <c r="AB540" s="28" t="str">
        <f t="shared" si="20"/>
        <v/>
      </c>
      <c r="AC540" s="75" t="str">
        <f t="shared" si="21"/>
        <v/>
      </c>
      <c r="AH540" s="78" t="str">
        <f>IF(AI540="","",MAX($AH$5:AH539)+1)</f>
        <v/>
      </c>
      <c r="AI540" s="53" t="str">
        <f>IF(G539="","",IF(COUNTIF($AI$11:AI539,G539)=0,G539,""))</f>
        <v/>
      </c>
      <c r="AJ540" s="53" t="str">
        <f t="shared" si="22"/>
        <v/>
      </c>
      <c r="AK540" s="135"/>
    </row>
    <row r="541" spans="1:37" x14ac:dyDescent="0.25">
      <c r="A541" s="136"/>
      <c r="B541" s="136"/>
      <c r="C541" s="136"/>
      <c r="D541" s="136"/>
      <c r="E541" s="137"/>
      <c r="F541" s="137"/>
      <c r="G541" s="136"/>
      <c r="H541" s="137"/>
      <c r="I541" s="140" t="str">
        <f t="shared" si="23"/>
        <v/>
      </c>
      <c r="J541" s="140"/>
      <c r="K541" s="140"/>
      <c r="L541" s="74" t="str">
        <f>IF(AND(C541="Abierto",D541="Urgente"),A541,"")</f>
        <v/>
      </c>
      <c r="M541" s="74" t="str">
        <f ca="1">IF(AND(C541="Abierto",D541="Urgente"),TODAY()-E541,"")</f>
        <v/>
      </c>
      <c r="N541" s="74" t="str">
        <f>IF(AND(C541="Abierto",D541="Urgente"),RANK(M541,$M$13:$M$861,0)+COUNTIF($M$13:M541,M541)-1,"")</f>
        <v/>
      </c>
      <c r="O541" s="74" t="str">
        <f>IF(AND(C541="Abierto",D541="Alta"),A541,"")</f>
        <v/>
      </c>
      <c r="P541" s="74" t="str">
        <f ca="1">IF(AND(C541="Abierto",D541="Alta"),TODAY()-E541,"")</f>
        <v/>
      </c>
      <c r="Q541" s="74" t="str">
        <f>IF(AND(C541="Abierto",D541="Alta"),RANK(P541,$P$13:$P$861,0)+COUNTIF($P$13:P541,P541)-1+MAX(N:N),"")</f>
        <v/>
      </c>
      <c r="R541" s="74" t="str">
        <f>IF(AND(C541="Abierto",D541="Media"),A541,"")</f>
        <v/>
      </c>
      <c r="S541" s="74" t="str">
        <f ca="1">IF(AND(C541="Abierto",D541="Media"),TODAY()-E541,"")</f>
        <v/>
      </c>
      <c r="T541" s="74" t="str">
        <f>IF(AND(C541="Abierto",D541="Media"),RANK(S541,$S$13:$S$861,0)+COUNTIF($S$13:S541,S541)-1+MAX(N:N,Q:Q),"")</f>
        <v/>
      </c>
      <c r="U541" s="74" t="str">
        <f>IF(AND(C541="Abierto",D541="Baja"),A541,"")</f>
        <v/>
      </c>
      <c r="V541" s="74" t="str">
        <f ca="1">IF(AND(C541="Abierto",D541="Baja"),TODAY()-E541,"")</f>
        <v/>
      </c>
      <c r="W541" s="74" t="str">
        <f>IF(AND(C541="Abierto",D541="Baja"),RANK(V541,$V$13:$V$861,0)+COUNTIF($V$13:V541,V541)-1+MAX(N:N,Q:Q,T:T),"")</f>
        <v/>
      </c>
      <c r="X541" s="139" t="str">
        <f>IF(OR(C541="Resuelto",C541=""),"",SUM(N541,Q541,T541,W541))</f>
        <v/>
      </c>
      <c r="Y541" s="139" t="str">
        <f>IF(OR(C541="Resuelto",C541=""),"",SUM(M541,P541,S541,V541))</f>
        <v/>
      </c>
      <c r="Z541" s="139" t="str">
        <f>IF(OR(C541="Resuelto",C541=""),"",SUM(L541,O541,R541,U541))</f>
        <v/>
      </c>
      <c r="AA541" s="28">
        <v>676</v>
      </c>
      <c r="AB541" s="28" t="str">
        <f t="shared" si="20"/>
        <v/>
      </c>
      <c r="AC541" s="75" t="str">
        <f t="shared" si="21"/>
        <v/>
      </c>
      <c r="AH541" s="78" t="str">
        <f>IF(AI541="","",MAX($AH$5:AH540)+1)</f>
        <v/>
      </c>
      <c r="AI541" s="53" t="str">
        <f>IF(G540="","",IF(COUNTIF($AI$11:AI540,G540)=0,G540,""))</f>
        <v/>
      </c>
      <c r="AJ541" s="53" t="str">
        <f t="shared" si="22"/>
        <v/>
      </c>
      <c r="AK541" s="135"/>
    </row>
    <row r="542" spans="1:37" x14ac:dyDescent="0.25">
      <c r="A542" s="136"/>
      <c r="B542" s="136"/>
      <c r="C542" s="136"/>
      <c r="D542" s="136"/>
      <c r="E542" s="137"/>
      <c r="F542" s="137"/>
      <c r="G542" s="136"/>
      <c r="H542" s="137"/>
      <c r="I542" s="140" t="str">
        <f t="shared" si="23"/>
        <v/>
      </c>
      <c r="J542" s="140"/>
      <c r="K542" s="140"/>
      <c r="L542" s="74" t="str">
        <f>IF(AND(C542="Abierto",D542="Urgente"),A542,"")</f>
        <v/>
      </c>
      <c r="M542" s="74" t="str">
        <f ca="1">IF(AND(C542="Abierto",D542="Urgente"),TODAY()-E542,"")</f>
        <v/>
      </c>
      <c r="N542" s="74" t="str">
        <f>IF(AND(C542="Abierto",D542="Urgente"),RANK(M542,$M$13:$M$861,0)+COUNTIF($M$13:M542,M542)-1,"")</f>
        <v/>
      </c>
      <c r="O542" s="74" t="str">
        <f>IF(AND(C542="Abierto",D542="Alta"),A542,"")</f>
        <v/>
      </c>
      <c r="P542" s="74" t="str">
        <f ca="1">IF(AND(C542="Abierto",D542="Alta"),TODAY()-E542,"")</f>
        <v/>
      </c>
      <c r="Q542" s="74" t="str">
        <f>IF(AND(C542="Abierto",D542="Alta"),RANK(P542,$P$13:$P$861,0)+COUNTIF($P$13:P542,P542)-1+MAX(N:N),"")</f>
        <v/>
      </c>
      <c r="R542" s="74" t="str">
        <f>IF(AND(C542="Abierto",D542="Media"),A542,"")</f>
        <v/>
      </c>
      <c r="S542" s="74" t="str">
        <f ca="1">IF(AND(C542="Abierto",D542="Media"),TODAY()-E542,"")</f>
        <v/>
      </c>
      <c r="T542" s="74" t="str">
        <f>IF(AND(C542="Abierto",D542="Media"),RANK(S542,$S$13:$S$861,0)+COUNTIF($S$13:S542,S542)-1+MAX(N:N,Q:Q),"")</f>
        <v/>
      </c>
      <c r="U542" s="74" t="str">
        <f>IF(AND(C542="Abierto",D542="Baja"),A542,"")</f>
        <v/>
      </c>
      <c r="V542" s="74" t="str">
        <f ca="1">IF(AND(C542="Abierto",D542="Baja"),TODAY()-E542,"")</f>
        <v/>
      </c>
      <c r="W542" s="74" t="str">
        <f>IF(AND(C542="Abierto",D542="Baja"),RANK(V542,$V$13:$V$861,0)+COUNTIF($V$13:V542,V542)-1+MAX(N:N,Q:Q,T:T),"")</f>
        <v/>
      </c>
      <c r="X542" s="139" t="str">
        <f>IF(OR(C542="Resuelto",C542=""),"",SUM(N542,Q542,T542,W542))</f>
        <v/>
      </c>
      <c r="Y542" s="139" t="str">
        <f>IF(OR(C542="Resuelto",C542=""),"",SUM(M542,P542,S542,V542))</f>
        <v/>
      </c>
      <c r="Z542" s="139" t="str">
        <f>IF(OR(C542="Resuelto",C542=""),"",SUM(L542,O542,R542,U542))</f>
        <v/>
      </c>
      <c r="AA542" s="28">
        <v>677</v>
      </c>
      <c r="AB542" s="28" t="str">
        <f t="shared" si="20"/>
        <v/>
      </c>
      <c r="AC542" s="75" t="str">
        <f t="shared" si="21"/>
        <v/>
      </c>
      <c r="AH542" s="78" t="str">
        <f>IF(AI542="","",MAX($AH$5:AH541)+1)</f>
        <v/>
      </c>
      <c r="AI542" s="53" t="str">
        <f>IF(G541="","",IF(COUNTIF($AI$11:AI541,G541)=0,G541,""))</f>
        <v/>
      </c>
      <c r="AJ542" s="53" t="str">
        <f t="shared" si="22"/>
        <v/>
      </c>
      <c r="AK542" s="135"/>
    </row>
    <row r="543" spans="1:37" x14ac:dyDescent="0.25">
      <c r="A543" s="136"/>
      <c r="B543" s="136"/>
      <c r="C543" s="136"/>
      <c r="D543" s="136"/>
      <c r="E543" s="137"/>
      <c r="F543" s="137"/>
      <c r="G543" s="136"/>
      <c r="H543" s="137"/>
      <c r="I543" s="140" t="str">
        <f t="shared" si="23"/>
        <v/>
      </c>
      <c r="J543" s="140"/>
      <c r="K543" s="140"/>
      <c r="L543" s="74" t="str">
        <f>IF(AND(C543="Abierto",D543="Urgente"),A543,"")</f>
        <v/>
      </c>
      <c r="M543" s="74" t="str">
        <f ca="1">IF(AND(C543="Abierto",D543="Urgente"),TODAY()-E543,"")</f>
        <v/>
      </c>
      <c r="N543" s="74" t="str">
        <f>IF(AND(C543="Abierto",D543="Urgente"),RANK(M543,$M$13:$M$861,0)+COUNTIF($M$13:M543,M543)-1,"")</f>
        <v/>
      </c>
      <c r="O543" s="74" t="str">
        <f>IF(AND(C543="Abierto",D543="Alta"),A543,"")</f>
        <v/>
      </c>
      <c r="P543" s="74" t="str">
        <f ca="1">IF(AND(C543="Abierto",D543="Alta"),TODAY()-E543,"")</f>
        <v/>
      </c>
      <c r="Q543" s="74" t="str">
        <f>IF(AND(C543="Abierto",D543="Alta"),RANK(P543,$P$13:$P$861,0)+COUNTIF($P$13:P543,P543)-1+MAX(N:N),"")</f>
        <v/>
      </c>
      <c r="R543" s="74" t="str">
        <f>IF(AND(C543="Abierto",D543="Media"),A543,"")</f>
        <v/>
      </c>
      <c r="S543" s="74" t="str">
        <f ca="1">IF(AND(C543="Abierto",D543="Media"),TODAY()-E543,"")</f>
        <v/>
      </c>
      <c r="T543" s="74" t="str">
        <f>IF(AND(C543="Abierto",D543="Media"),RANK(S543,$S$13:$S$861,0)+COUNTIF($S$13:S543,S543)-1+MAX(N:N,Q:Q),"")</f>
        <v/>
      </c>
      <c r="U543" s="74" t="str">
        <f>IF(AND(C543="Abierto",D543="Baja"),A543,"")</f>
        <v/>
      </c>
      <c r="V543" s="74" t="str">
        <f ca="1">IF(AND(C543="Abierto",D543="Baja"),TODAY()-E543,"")</f>
        <v/>
      </c>
      <c r="W543" s="74" t="str">
        <f>IF(AND(C543="Abierto",D543="Baja"),RANK(V543,$V$13:$V$861,0)+COUNTIF($V$13:V543,V543)-1+MAX(N:N,Q:Q,T:T),"")</f>
        <v/>
      </c>
      <c r="X543" s="139" t="str">
        <f>IF(OR(C543="Resuelto",C543=""),"",SUM(N543,Q543,T543,W543))</f>
        <v/>
      </c>
      <c r="Y543" s="139" t="str">
        <f>IF(OR(C543="Resuelto",C543=""),"",SUM(M543,P543,S543,V543))</f>
        <v/>
      </c>
      <c r="Z543" s="139" t="str">
        <f>IF(OR(C543="Resuelto",C543=""),"",SUM(L543,O543,R543,U543))</f>
        <v/>
      </c>
      <c r="AA543" s="28">
        <v>678</v>
      </c>
      <c r="AB543" s="28" t="str">
        <f t="shared" si="20"/>
        <v/>
      </c>
      <c r="AC543" s="75" t="str">
        <f t="shared" si="21"/>
        <v/>
      </c>
      <c r="AH543" s="78" t="str">
        <f>IF(AI543="","",MAX($AH$5:AH542)+1)</f>
        <v/>
      </c>
      <c r="AI543" s="53" t="str">
        <f>IF(G542="","",IF(COUNTIF($AI$11:AI542,G542)=0,G542,""))</f>
        <v/>
      </c>
      <c r="AJ543" s="53" t="str">
        <f t="shared" si="22"/>
        <v/>
      </c>
      <c r="AK543" s="135"/>
    </row>
    <row r="544" spans="1:37" x14ac:dyDescent="0.25">
      <c r="A544" s="136"/>
      <c r="B544" s="136"/>
      <c r="C544" s="136"/>
      <c r="D544" s="136"/>
      <c r="E544" s="137"/>
      <c r="F544" s="137"/>
      <c r="G544" s="136"/>
      <c r="H544" s="137"/>
      <c r="I544" s="140" t="str">
        <f t="shared" si="23"/>
        <v/>
      </c>
      <c r="J544" s="140"/>
      <c r="K544" s="140"/>
      <c r="L544" s="74" t="str">
        <f>IF(AND(C544="Abierto",D544="Urgente"),A544,"")</f>
        <v/>
      </c>
      <c r="M544" s="74" t="str">
        <f ca="1">IF(AND(C544="Abierto",D544="Urgente"),TODAY()-E544,"")</f>
        <v/>
      </c>
      <c r="N544" s="74" t="str">
        <f>IF(AND(C544="Abierto",D544="Urgente"),RANK(M544,$M$13:$M$861,0)+COUNTIF($M$13:M544,M544)-1,"")</f>
        <v/>
      </c>
      <c r="O544" s="74" t="str">
        <f>IF(AND(C544="Abierto",D544="Alta"),A544,"")</f>
        <v/>
      </c>
      <c r="P544" s="74" t="str">
        <f ca="1">IF(AND(C544="Abierto",D544="Alta"),TODAY()-E544,"")</f>
        <v/>
      </c>
      <c r="Q544" s="74" t="str">
        <f>IF(AND(C544="Abierto",D544="Alta"),RANK(P544,$P$13:$P$861,0)+COUNTIF($P$13:P544,P544)-1+MAX(N:N),"")</f>
        <v/>
      </c>
      <c r="R544" s="74" t="str">
        <f>IF(AND(C544="Abierto",D544="Media"),A544,"")</f>
        <v/>
      </c>
      <c r="S544" s="74" t="str">
        <f ca="1">IF(AND(C544="Abierto",D544="Media"),TODAY()-E544,"")</f>
        <v/>
      </c>
      <c r="T544" s="74" t="str">
        <f>IF(AND(C544="Abierto",D544="Media"),RANK(S544,$S$13:$S$861,0)+COUNTIF($S$13:S544,S544)-1+MAX(N:N,Q:Q),"")</f>
        <v/>
      </c>
      <c r="U544" s="74" t="str">
        <f>IF(AND(C544="Abierto",D544="Baja"),A544,"")</f>
        <v/>
      </c>
      <c r="V544" s="74" t="str">
        <f ca="1">IF(AND(C544="Abierto",D544="Baja"),TODAY()-E544,"")</f>
        <v/>
      </c>
      <c r="W544" s="74" t="str">
        <f>IF(AND(C544="Abierto",D544="Baja"),RANK(V544,$V$13:$V$861,0)+COUNTIF($V$13:V544,V544)-1+MAX(N:N,Q:Q,T:T),"")</f>
        <v/>
      </c>
      <c r="X544" s="139" t="str">
        <f>IF(OR(C544="Resuelto",C544=""),"",SUM(N544,Q544,T544,W544))</f>
        <v/>
      </c>
      <c r="Y544" s="139" t="str">
        <f>IF(OR(C544="Resuelto",C544=""),"",SUM(M544,P544,S544,V544))</f>
        <v/>
      </c>
      <c r="Z544" s="139" t="str">
        <f>IF(OR(C544="Resuelto",C544=""),"",SUM(L544,O544,R544,U544))</f>
        <v/>
      </c>
      <c r="AA544" s="28">
        <v>679</v>
      </c>
      <c r="AB544" s="28" t="str">
        <f t="shared" si="20"/>
        <v/>
      </c>
      <c r="AC544" s="75" t="str">
        <f t="shared" si="21"/>
        <v/>
      </c>
      <c r="AH544" s="78" t="str">
        <f>IF(AI544="","",MAX($AH$5:AH543)+1)</f>
        <v/>
      </c>
      <c r="AI544" s="53" t="str">
        <f>IF(G543="","",IF(COUNTIF($AI$11:AI543,G543)=0,G543,""))</f>
        <v/>
      </c>
      <c r="AJ544" s="53" t="str">
        <f t="shared" si="22"/>
        <v/>
      </c>
      <c r="AK544" s="135"/>
    </row>
    <row r="545" spans="1:37" x14ac:dyDescent="0.25">
      <c r="A545" s="136"/>
      <c r="B545" s="136"/>
      <c r="C545" s="136"/>
      <c r="D545" s="136"/>
      <c r="E545" s="137"/>
      <c r="F545" s="137"/>
      <c r="G545" s="136"/>
      <c r="H545" s="137"/>
      <c r="I545" s="140" t="str">
        <f t="shared" si="23"/>
        <v/>
      </c>
      <c r="J545" s="140"/>
      <c r="K545" s="140"/>
      <c r="L545" s="74" t="str">
        <f>IF(AND(C545="Abierto",D545="Urgente"),A545,"")</f>
        <v/>
      </c>
      <c r="M545" s="74" t="str">
        <f ca="1">IF(AND(C545="Abierto",D545="Urgente"),TODAY()-E545,"")</f>
        <v/>
      </c>
      <c r="N545" s="74" t="str">
        <f>IF(AND(C545="Abierto",D545="Urgente"),RANK(M545,$M$13:$M$861,0)+COUNTIF($M$13:M545,M545)-1,"")</f>
        <v/>
      </c>
      <c r="O545" s="74" t="str">
        <f>IF(AND(C545="Abierto",D545="Alta"),A545,"")</f>
        <v/>
      </c>
      <c r="P545" s="74" t="str">
        <f ca="1">IF(AND(C545="Abierto",D545="Alta"),TODAY()-E545,"")</f>
        <v/>
      </c>
      <c r="Q545" s="74" t="str">
        <f>IF(AND(C545="Abierto",D545="Alta"),RANK(P545,$P$13:$P$861,0)+COUNTIF($P$13:P545,P545)-1+MAX(N:N),"")</f>
        <v/>
      </c>
      <c r="R545" s="74" t="str">
        <f>IF(AND(C545="Abierto",D545="Media"),A545,"")</f>
        <v/>
      </c>
      <c r="S545" s="74" t="str">
        <f ca="1">IF(AND(C545="Abierto",D545="Media"),TODAY()-E545,"")</f>
        <v/>
      </c>
      <c r="T545" s="74" t="str">
        <f>IF(AND(C545="Abierto",D545="Media"),RANK(S545,$S$13:$S$861,0)+COUNTIF($S$13:S545,S545)-1+MAX(N:N,Q:Q),"")</f>
        <v/>
      </c>
      <c r="U545" s="74" t="str">
        <f>IF(AND(C545="Abierto",D545="Baja"),A545,"")</f>
        <v/>
      </c>
      <c r="V545" s="74" t="str">
        <f ca="1">IF(AND(C545="Abierto",D545="Baja"),TODAY()-E545,"")</f>
        <v/>
      </c>
      <c r="W545" s="74" t="str">
        <f>IF(AND(C545="Abierto",D545="Baja"),RANK(V545,$V$13:$V$861,0)+COUNTIF($V$13:V545,V545)-1+MAX(N:N,Q:Q,T:T),"")</f>
        <v/>
      </c>
      <c r="X545" s="139" t="str">
        <f>IF(OR(C545="Resuelto",C545=""),"",SUM(N545,Q545,T545,W545))</f>
        <v/>
      </c>
      <c r="Y545" s="139" t="str">
        <f>IF(OR(C545="Resuelto",C545=""),"",SUM(M545,P545,S545,V545))</f>
        <v/>
      </c>
      <c r="Z545" s="139" t="str">
        <f>IF(OR(C545="Resuelto",C545=""),"",SUM(L545,O545,R545,U545))</f>
        <v/>
      </c>
      <c r="AA545" s="28">
        <v>680</v>
      </c>
      <c r="AB545" s="28" t="str">
        <f t="shared" si="20"/>
        <v/>
      </c>
      <c r="AC545" s="75" t="str">
        <f t="shared" si="21"/>
        <v/>
      </c>
      <c r="AH545" s="78" t="str">
        <f>IF(AI545="","",MAX($AH$5:AH544)+1)</f>
        <v/>
      </c>
      <c r="AI545" s="53" t="str">
        <f>IF(G544="","",IF(COUNTIF($AI$11:AI544,G544)=0,G544,""))</f>
        <v/>
      </c>
      <c r="AJ545" s="53" t="str">
        <f t="shared" si="22"/>
        <v/>
      </c>
      <c r="AK545" s="135"/>
    </row>
    <row r="546" spans="1:37" x14ac:dyDescent="0.25">
      <c r="A546" s="136"/>
      <c r="B546" s="136"/>
      <c r="C546" s="136"/>
      <c r="D546" s="136"/>
      <c r="E546" s="137"/>
      <c r="F546" s="137"/>
      <c r="G546" s="136"/>
      <c r="H546" s="137"/>
      <c r="I546" s="140" t="str">
        <f t="shared" si="23"/>
        <v/>
      </c>
      <c r="J546" s="140"/>
      <c r="K546" s="140"/>
      <c r="L546" s="74" t="str">
        <f>IF(AND(C546="Abierto",D546="Urgente"),A546,"")</f>
        <v/>
      </c>
      <c r="M546" s="74" t="str">
        <f ca="1">IF(AND(C546="Abierto",D546="Urgente"),TODAY()-E546,"")</f>
        <v/>
      </c>
      <c r="N546" s="74" t="str">
        <f>IF(AND(C546="Abierto",D546="Urgente"),RANK(M546,$M$13:$M$861,0)+COUNTIF($M$13:M546,M546)-1,"")</f>
        <v/>
      </c>
      <c r="O546" s="74" t="str">
        <f>IF(AND(C546="Abierto",D546="Alta"),A546,"")</f>
        <v/>
      </c>
      <c r="P546" s="74" t="str">
        <f ca="1">IF(AND(C546="Abierto",D546="Alta"),TODAY()-E546,"")</f>
        <v/>
      </c>
      <c r="Q546" s="74" t="str">
        <f>IF(AND(C546="Abierto",D546="Alta"),RANK(P546,$P$13:$P$861,0)+COUNTIF($P$13:P546,P546)-1+MAX(N:N),"")</f>
        <v/>
      </c>
      <c r="R546" s="74" t="str">
        <f>IF(AND(C546="Abierto",D546="Media"),A546,"")</f>
        <v/>
      </c>
      <c r="S546" s="74" t="str">
        <f ca="1">IF(AND(C546="Abierto",D546="Media"),TODAY()-E546,"")</f>
        <v/>
      </c>
      <c r="T546" s="74" t="str">
        <f>IF(AND(C546="Abierto",D546="Media"),RANK(S546,$S$13:$S$861,0)+COUNTIF($S$13:S546,S546)-1+MAX(N:N,Q:Q),"")</f>
        <v/>
      </c>
      <c r="U546" s="74" t="str">
        <f>IF(AND(C546="Abierto",D546="Baja"),A546,"")</f>
        <v/>
      </c>
      <c r="V546" s="74" t="str">
        <f ca="1">IF(AND(C546="Abierto",D546="Baja"),TODAY()-E546,"")</f>
        <v/>
      </c>
      <c r="W546" s="74" t="str">
        <f>IF(AND(C546="Abierto",D546="Baja"),RANK(V546,$V$13:$V$861,0)+COUNTIF($V$13:V546,V546)-1+MAX(N:N,Q:Q,T:T),"")</f>
        <v/>
      </c>
      <c r="X546" s="139" t="str">
        <f>IF(OR(C546="Resuelto",C546=""),"",SUM(N546,Q546,T546,W546))</f>
        <v/>
      </c>
      <c r="Y546" s="139" t="str">
        <f>IF(OR(C546="Resuelto",C546=""),"",SUM(M546,P546,S546,V546))</f>
        <v/>
      </c>
      <c r="Z546" s="139" t="str">
        <f>IF(OR(C546="Resuelto",C546=""),"",SUM(L546,O546,R546,U546))</f>
        <v/>
      </c>
      <c r="AA546" s="28">
        <v>681</v>
      </c>
      <c r="AB546" s="28" t="str">
        <f t="shared" si="20"/>
        <v/>
      </c>
      <c r="AC546" s="75" t="str">
        <f t="shared" si="21"/>
        <v/>
      </c>
      <c r="AH546" s="78" t="str">
        <f>IF(AI546="","",MAX($AH$5:AH545)+1)</f>
        <v/>
      </c>
      <c r="AI546" s="53" t="str">
        <f>IF(G545="","",IF(COUNTIF($AI$11:AI545,G545)=0,G545,""))</f>
        <v/>
      </c>
      <c r="AJ546" s="53" t="str">
        <f t="shared" si="22"/>
        <v/>
      </c>
      <c r="AK546" s="135"/>
    </row>
    <row r="547" spans="1:37" x14ac:dyDescent="0.25">
      <c r="A547" s="136"/>
      <c r="B547" s="136"/>
      <c r="C547" s="136"/>
      <c r="D547" s="136"/>
      <c r="E547" s="137"/>
      <c r="F547" s="137"/>
      <c r="G547" s="136"/>
      <c r="H547" s="137"/>
      <c r="I547" s="140" t="str">
        <f t="shared" si="23"/>
        <v/>
      </c>
      <c r="J547" s="140"/>
      <c r="K547" s="140"/>
      <c r="L547" s="74" t="str">
        <f>IF(AND(C547="Abierto",D547="Urgente"),A547,"")</f>
        <v/>
      </c>
      <c r="M547" s="74" t="str">
        <f ca="1">IF(AND(C547="Abierto",D547="Urgente"),TODAY()-E547,"")</f>
        <v/>
      </c>
      <c r="N547" s="74" t="str">
        <f>IF(AND(C547="Abierto",D547="Urgente"),RANK(M547,$M$13:$M$861,0)+COUNTIF($M$13:M547,M547)-1,"")</f>
        <v/>
      </c>
      <c r="O547" s="74" t="str">
        <f>IF(AND(C547="Abierto",D547="Alta"),A547,"")</f>
        <v/>
      </c>
      <c r="P547" s="74" t="str">
        <f ca="1">IF(AND(C547="Abierto",D547="Alta"),TODAY()-E547,"")</f>
        <v/>
      </c>
      <c r="Q547" s="74" t="str">
        <f>IF(AND(C547="Abierto",D547="Alta"),RANK(P547,$P$13:$P$861,0)+COUNTIF($P$13:P547,P547)-1+MAX(N:N),"")</f>
        <v/>
      </c>
      <c r="R547" s="74" t="str">
        <f>IF(AND(C547="Abierto",D547="Media"),A547,"")</f>
        <v/>
      </c>
      <c r="S547" s="74" t="str">
        <f ca="1">IF(AND(C547="Abierto",D547="Media"),TODAY()-E547,"")</f>
        <v/>
      </c>
      <c r="T547" s="74" t="str">
        <f>IF(AND(C547="Abierto",D547="Media"),RANK(S547,$S$13:$S$861,0)+COUNTIF($S$13:S547,S547)-1+MAX(N:N,Q:Q),"")</f>
        <v/>
      </c>
      <c r="U547" s="74" t="str">
        <f>IF(AND(C547="Abierto",D547="Baja"),A547,"")</f>
        <v/>
      </c>
      <c r="V547" s="74" t="str">
        <f ca="1">IF(AND(C547="Abierto",D547="Baja"),TODAY()-E547,"")</f>
        <v/>
      </c>
      <c r="W547" s="74" t="str">
        <f>IF(AND(C547="Abierto",D547="Baja"),RANK(V547,$V$13:$V$861,0)+COUNTIF($V$13:V547,V547)-1+MAX(N:N,Q:Q,T:T),"")</f>
        <v/>
      </c>
      <c r="X547" s="139" t="str">
        <f>IF(OR(C547="Resuelto",C547=""),"",SUM(N547,Q547,T547,W547))</f>
        <v/>
      </c>
      <c r="Y547" s="139" t="str">
        <f>IF(OR(C547="Resuelto",C547=""),"",SUM(M547,P547,S547,V547))</f>
        <v/>
      </c>
      <c r="Z547" s="139" t="str">
        <f>IF(OR(C547="Resuelto",C547=""),"",SUM(L547,O547,R547,U547))</f>
        <v/>
      </c>
      <c r="AA547" s="28">
        <v>682</v>
      </c>
      <c r="AB547" s="28" t="str">
        <f t="shared" si="20"/>
        <v/>
      </c>
      <c r="AC547" s="75" t="str">
        <f t="shared" si="21"/>
        <v/>
      </c>
      <c r="AH547" s="78" t="str">
        <f>IF(AI547="","",MAX($AH$5:AH546)+1)</f>
        <v/>
      </c>
      <c r="AI547" s="53" t="str">
        <f>IF(G546="","",IF(COUNTIF($AI$11:AI546,G546)=0,G546,""))</f>
        <v/>
      </c>
      <c r="AJ547" s="53" t="str">
        <f t="shared" si="22"/>
        <v/>
      </c>
      <c r="AK547" s="135"/>
    </row>
    <row r="548" spans="1:37" x14ac:dyDescent="0.25">
      <c r="A548" s="136"/>
      <c r="B548" s="136"/>
      <c r="C548" s="136"/>
      <c r="D548" s="136"/>
      <c r="E548" s="137"/>
      <c r="F548" s="137"/>
      <c r="G548" s="136"/>
      <c r="H548" s="137"/>
      <c r="I548" s="140" t="str">
        <f t="shared" si="23"/>
        <v/>
      </c>
      <c r="J548" s="140"/>
      <c r="K548" s="140"/>
      <c r="L548" s="74" t="str">
        <f>IF(AND(C548="Abierto",D548="Urgente"),A548,"")</f>
        <v/>
      </c>
      <c r="M548" s="74" t="str">
        <f ca="1">IF(AND(C548="Abierto",D548="Urgente"),TODAY()-E548,"")</f>
        <v/>
      </c>
      <c r="N548" s="74" t="str">
        <f>IF(AND(C548="Abierto",D548="Urgente"),RANK(M548,$M$13:$M$861,0)+COUNTIF($M$13:M548,M548)-1,"")</f>
        <v/>
      </c>
      <c r="O548" s="74" t="str">
        <f>IF(AND(C548="Abierto",D548="Alta"),A548,"")</f>
        <v/>
      </c>
      <c r="P548" s="74" t="str">
        <f ca="1">IF(AND(C548="Abierto",D548="Alta"),TODAY()-E548,"")</f>
        <v/>
      </c>
      <c r="Q548" s="74" t="str">
        <f>IF(AND(C548="Abierto",D548="Alta"),RANK(P548,$P$13:$P$861,0)+COUNTIF($P$13:P548,P548)-1+MAX(N:N),"")</f>
        <v/>
      </c>
      <c r="R548" s="74" t="str">
        <f>IF(AND(C548="Abierto",D548="Media"),A548,"")</f>
        <v/>
      </c>
      <c r="S548" s="74" t="str">
        <f ca="1">IF(AND(C548="Abierto",D548="Media"),TODAY()-E548,"")</f>
        <v/>
      </c>
      <c r="T548" s="74" t="str">
        <f>IF(AND(C548="Abierto",D548="Media"),RANK(S548,$S$13:$S$861,0)+COUNTIF($S$13:S548,S548)-1+MAX(N:N,Q:Q),"")</f>
        <v/>
      </c>
      <c r="U548" s="74" t="str">
        <f>IF(AND(C548="Abierto",D548="Baja"),A548,"")</f>
        <v/>
      </c>
      <c r="V548" s="74" t="str">
        <f ca="1">IF(AND(C548="Abierto",D548="Baja"),TODAY()-E548,"")</f>
        <v/>
      </c>
      <c r="W548" s="74" t="str">
        <f>IF(AND(C548="Abierto",D548="Baja"),RANK(V548,$V$13:$V$861,0)+COUNTIF($V$13:V548,V548)-1+MAX(N:N,Q:Q,T:T),"")</f>
        <v/>
      </c>
      <c r="X548" s="139" t="str">
        <f>IF(OR(C548="Resuelto",C548=""),"",SUM(N548,Q548,T548,W548))</f>
        <v/>
      </c>
      <c r="Y548" s="139" t="str">
        <f>IF(OR(C548="Resuelto",C548=""),"",SUM(M548,P548,S548,V548))</f>
        <v/>
      </c>
      <c r="Z548" s="139" t="str">
        <f>IF(OR(C548="Resuelto",C548=""),"",SUM(L548,O548,R548,U548))</f>
        <v/>
      </c>
      <c r="AA548" s="28">
        <v>683</v>
      </c>
      <c r="AB548" s="28" t="str">
        <f t="shared" si="20"/>
        <v/>
      </c>
      <c r="AC548" s="75" t="str">
        <f t="shared" si="21"/>
        <v/>
      </c>
      <c r="AH548" s="78" t="str">
        <f>IF(AI548="","",MAX($AH$5:AH547)+1)</f>
        <v/>
      </c>
      <c r="AI548" s="53" t="str">
        <f>IF(G547="","",IF(COUNTIF($AI$11:AI547,G547)=0,G547,""))</f>
        <v/>
      </c>
      <c r="AJ548" s="53" t="str">
        <f t="shared" si="22"/>
        <v/>
      </c>
      <c r="AK548" s="135"/>
    </row>
    <row r="549" spans="1:37" x14ac:dyDescent="0.25">
      <c r="A549" s="136"/>
      <c r="B549" s="136"/>
      <c r="C549" s="136"/>
      <c r="D549" s="136"/>
      <c r="E549" s="137"/>
      <c r="F549" s="137"/>
      <c r="G549" s="136"/>
      <c r="H549" s="137"/>
      <c r="I549" s="140" t="str">
        <f t="shared" si="23"/>
        <v/>
      </c>
      <c r="J549" s="140"/>
      <c r="K549" s="140"/>
      <c r="L549" s="74" t="str">
        <f>IF(AND(C549="Abierto",D549="Urgente"),A549,"")</f>
        <v/>
      </c>
      <c r="M549" s="74" t="str">
        <f ca="1">IF(AND(C549="Abierto",D549="Urgente"),TODAY()-E549,"")</f>
        <v/>
      </c>
      <c r="N549" s="74" t="str">
        <f>IF(AND(C549="Abierto",D549="Urgente"),RANK(M549,$M$13:$M$861,0)+COUNTIF($M$13:M549,M549)-1,"")</f>
        <v/>
      </c>
      <c r="O549" s="74" t="str">
        <f>IF(AND(C549="Abierto",D549="Alta"),A549,"")</f>
        <v/>
      </c>
      <c r="P549" s="74" t="str">
        <f ca="1">IF(AND(C549="Abierto",D549="Alta"),TODAY()-E549,"")</f>
        <v/>
      </c>
      <c r="Q549" s="74" t="str">
        <f>IF(AND(C549="Abierto",D549="Alta"),RANK(P549,$P$13:$P$861,0)+COUNTIF($P$13:P549,P549)-1+MAX(N:N),"")</f>
        <v/>
      </c>
      <c r="R549" s="74" t="str">
        <f>IF(AND(C549="Abierto",D549="Media"),A549,"")</f>
        <v/>
      </c>
      <c r="S549" s="74" t="str">
        <f ca="1">IF(AND(C549="Abierto",D549="Media"),TODAY()-E549,"")</f>
        <v/>
      </c>
      <c r="T549" s="74" t="str">
        <f>IF(AND(C549="Abierto",D549="Media"),RANK(S549,$S$13:$S$861,0)+COUNTIF($S$13:S549,S549)-1+MAX(N:N,Q:Q),"")</f>
        <v/>
      </c>
      <c r="U549" s="74" t="str">
        <f>IF(AND(C549="Abierto",D549="Baja"),A549,"")</f>
        <v/>
      </c>
      <c r="V549" s="74" t="str">
        <f ca="1">IF(AND(C549="Abierto",D549="Baja"),TODAY()-E549,"")</f>
        <v/>
      </c>
      <c r="W549" s="74" t="str">
        <f>IF(AND(C549="Abierto",D549="Baja"),RANK(V549,$V$13:$V$861,0)+COUNTIF($V$13:V549,V549)-1+MAX(N:N,Q:Q,T:T),"")</f>
        <v/>
      </c>
      <c r="X549" s="139" t="str">
        <f>IF(OR(C549="Resuelto",C549=""),"",SUM(N549,Q549,T549,W549))</f>
        <v/>
      </c>
      <c r="Y549" s="139" t="str">
        <f>IF(OR(C549="Resuelto",C549=""),"",SUM(M549,P549,S549,V549))</f>
        <v/>
      </c>
      <c r="Z549" s="139" t="str">
        <f>IF(OR(C549="Resuelto",C549=""),"",SUM(L549,O549,R549,U549))</f>
        <v/>
      </c>
      <c r="AA549" s="28">
        <v>684</v>
      </c>
      <c r="AB549" s="28" t="str">
        <f t="shared" si="20"/>
        <v/>
      </c>
      <c r="AC549" s="75" t="str">
        <f t="shared" si="21"/>
        <v/>
      </c>
      <c r="AH549" s="78" t="str">
        <f>IF(AI549="","",MAX($AH$5:AH548)+1)</f>
        <v/>
      </c>
      <c r="AI549" s="53" t="str">
        <f>IF(G548="","",IF(COUNTIF($AI$11:AI548,G548)=0,G548,""))</f>
        <v/>
      </c>
      <c r="AJ549" s="53" t="str">
        <f t="shared" si="22"/>
        <v/>
      </c>
      <c r="AK549" s="135"/>
    </row>
    <row r="550" spans="1:37" x14ac:dyDescent="0.25">
      <c r="A550" s="136"/>
      <c r="B550" s="136"/>
      <c r="C550" s="136"/>
      <c r="D550" s="136"/>
      <c r="E550" s="137"/>
      <c r="F550" s="137"/>
      <c r="G550" s="136"/>
      <c r="H550" s="137"/>
      <c r="I550" s="140" t="str">
        <f t="shared" si="23"/>
        <v/>
      </c>
      <c r="J550" s="140"/>
      <c r="K550" s="140"/>
      <c r="L550" s="74" t="str">
        <f>IF(AND(C550="Abierto",D550="Urgente"),A550,"")</f>
        <v/>
      </c>
      <c r="M550" s="74" t="str">
        <f ca="1">IF(AND(C550="Abierto",D550="Urgente"),TODAY()-E550,"")</f>
        <v/>
      </c>
      <c r="N550" s="74" t="str">
        <f>IF(AND(C550="Abierto",D550="Urgente"),RANK(M550,$M$13:$M$861,0)+COUNTIF($M$13:M550,M550)-1,"")</f>
        <v/>
      </c>
      <c r="O550" s="74" t="str">
        <f>IF(AND(C550="Abierto",D550="Alta"),A550,"")</f>
        <v/>
      </c>
      <c r="P550" s="74" t="str">
        <f ca="1">IF(AND(C550="Abierto",D550="Alta"),TODAY()-E550,"")</f>
        <v/>
      </c>
      <c r="Q550" s="74" t="str">
        <f>IF(AND(C550="Abierto",D550="Alta"),RANK(P550,$P$13:$P$861,0)+COUNTIF($P$13:P550,P550)-1+MAX(N:N),"")</f>
        <v/>
      </c>
      <c r="R550" s="74" t="str">
        <f>IF(AND(C550="Abierto",D550="Media"),A550,"")</f>
        <v/>
      </c>
      <c r="S550" s="74" t="str">
        <f ca="1">IF(AND(C550="Abierto",D550="Media"),TODAY()-E550,"")</f>
        <v/>
      </c>
      <c r="T550" s="74" t="str">
        <f>IF(AND(C550="Abierto",D550="Media"),RANK(S550,$S$13:$S$861,0)+COUNTIF($S$13:S550,S550)-1+MAX(N:N,Q:Q),"")</f>
        <v/>
      </c>
      <c r="U550" s="74" t="str">
        <f>IF(AND(C550="Abierto",D550="Baja"),A550,"")</f>
        <v/>
      </c>
      <c r="V550" s="74" t="str">
        <f ca="1">IF(AND(C550="Abierto",D550="Baja"),TODAY()-E550,"")</f>
        <v/>
      </c>
      <c r="W550" s="74" t="str">
        <f>IF(AND(C550="Abierto",D550="Baja"),RANK(V550,$V$13:$V$861,0)+COUNTIF($V$13:V550,V550)-1+MAX(N:N,Q:Q,T:T),"")</f>
        <v/>
      </c>
      <c r="X550" s="139" t="str">
        <f>IF(OR(C550="Resuelto",C550=""),"",SUM(N550,Q550,T550,W550))</f>
        <v/>
      </c>
      <c r="Y550" s="139" t="str">
        <f>IF(OR(C550="Resuelto",C550=""),"",SUM(M550,P550,S550,V550))</f>
        <v/>
      </c>
      <c r="Z550" s="139" t="str">
        <f>IF(OR(C550="Resuelto",C550=""),"",SUM(L550,O550,R550,U550))</f>
        <v/>
      </c>
      <c r="AA550" s="28">
        <v>685</v>
      </c>
      <c r="AB550" s="28" t="str">
        <f t="shared" si="20"/>
        <v/>
      </c>
      <c r="AC550" s="75" t="str">
        <f t="shared" si="21"/>
        <v/>
      </c>
      <c r="AH550" s="78" t="str">
        <f>IF(AI550="","",MAX($AH$5:AH549)+1)</f>
        <v/>
      </c>
      <c r="AI550" s="53" t="str">
        <f>IF(G549="","",IF(COUNTIF($AI$11:AI549,G549)=0,G549,""))</f>
        <v/>
      </c>
      <c r="AJ550" s="53" t="str">
        <f t="shared" si="22"/>
        <v/>
      </c>
      <c r="AK550" s="135"/>
    </row>
    <row r="551" spans="1:37" x14ac:dyDescent="0.25">
      <c r="A551" s="136"/>
      <c r="B551" s="136"/>
      <c r="C551" s="136"/>
      <c r="D551" s="136"/>
      <c r="E551" s="137"/>
      <c r="F551" s="137"/>
      <c r="G551" s="136"/>
      <c r="H551" s="137"/>
      <c r="I551" s="140" t="str">
        <f t="shared" si="23"/>
        <v/>
      </c>
      <c r="J551" s="140"/>
      <c r="K551" s="140"/>
      <c r="L551" s="74" t="str">
        <f>IF(AND(C551="Abierto",D551="Urgente"),A551,"")</f>
        <v/>
      </c>
      <c r="M551" s="74" t="str">
        <f ca="1">IF(AND(C551="Abierto",D551="Urgente"),TODAY()-E551,"")</f>
        <v/>
      </c>
      <c r="N551" s="74" t="str">
        <f>IF(AND(C551="Abierto",D551="Urgente"),RANK(M551,$M$13:$M$861,0)+COUNTIF($M$13:M551,M551)-1,"")</f>
        <v/>
      </c>
      <c r="O551" s="74" t="str">
        <f>IF(AND(C551="Abierto",D551="Alta"),A551,"")</f>
        <v/>
      </c>
      <c r="P551" s="74" t="str">
        <f ca="1">IF(AND(C551="Abierto",D551="Alta"),TODAY()-E551,"")</f>
        <v/>
      </c>
      <c r="Q551" s="74" t="str">
        <f>IF(AND(C551="Abierto",D551="Alta"),RANK(P551,$P$13:$P$861,0)+COUNTIF($P$13:P551,P551)-1+MAX(N:N),"")</f>
        <v/>
      </c>
      <c r="R551" s="74" t="str">
        <f>IF(AND(C551="Abierto",D551="Media"),A551,"")</f>
        <v/>
      </c>
      <c r="S551" s="74" t="str">
        <f ca="1">IF(AND(C551="Abierto",D551="Media"),TODAY()-E551,"")</f>
        <v/>
      </c>
      <c r="T551" s="74" t="str">
        <f>IF(AND(C551="Abierto",D551="Media"),RANK(S551,$S$13:$S$861,0)+COUNTIF($S$13:S551,S551)-1+MAX(N:N,Q:Q),"")</f>
        <v/>
      </c>
      <c r="U551" s="74" t="str">
        <f>IF(AND(C551="Abierto",D551="Baja"),A551,"")</f>
        <v/>
      </c>
      <c r="V551" s="74" t="str">
        <f ca="1">IF(AND(C551="Abierto",D551="Baja"),TODAY()-E551,"")</f>
        <v/>
      </c>
      <c r="W551" s="74" t="str">
        <f>IF(AND(C551="Abierto",D551="Baja"),RANK(V551,$V$13:$V$861,0)+COUNTIF($V$13:V551,V551)-1+MAX(N:N,Q:Q,T:T),"")</f>
        <v/>
      </c>
      <c r="X551" s="139" t="str">
        <f>IF(OR(C551="Resuelto",C551=""),"",SUM(N551,Q551,T551,W551))</f>
        <v/>
      </c>
      <c r="Y551" s="139" t="str">
        <f>IF(OR(C551="Resuelto",C551=""),"",SUM(M551,P551,S551,V551))</f>
        <v/>
      </c>
      <c r="Z551" s="139" t="str">
        <f>IF(OR(C551="Resuelto",C551=""),"",SUM(L551,O551,R551,U551))</f>
        <v/>
      </c>
      <c r="AA551" s="28">
        <v>686</v>
      </c>
      <c r="AB551" s="28" t="str">
        <f t="shared" si="20"/>
        <v/>
      </c>
      <c r="AC551" s="75" t="str">
        <f t="shared" si="21"/>
        <v/>
      </c>
      <c r="AH551" s="78" t="str">
        <f>IF(AI551="","",MAX($AH$5:AH550)+1)</f>
        <v/>
      </c>
      <c r="AI551" s="53" t="str">
        <f>IF(G550="","",IF(COUNTIF($AI$11:AI550,G550)=0,G550,""))</f>
        <v/>
      </c>
      <c r="AJ551" s="53" t="str">
        <f t="shared" si="22"/>
        <v/>
      </c>
      <c r="AK551" s="135"/>
    </row>
    <row r="552" spans="1:37" x14ac:dyDescent="0.25">
      <c r="A552" s="136"/>
      <c r="B552" s="136"/>
      <c r="C552" s="136"/>
      <c r="D552" s="136"/>
      <c r="E552" s="137"/>
      <c r="F552" s="137"/>
      <c r="G552" s="136"/>
      <c r="H552" s="137"/>
      <c r="I552" s="140" t="str">
        <f t="shared" si="23"/>
        <v/>
      </c>
      <c r="J552" s="140"/>
      <c r="K552" s="140"/>
      <c r="L552" s="74" t="str">
        <f>IF(AND(C552="Abierto",D552="Urgente"),A552,"")</f>
        <v/>
      </c>
      <c r="M552" s="74" t="str">
        <f ca="1">IF(AND(C552="Abierto",D552="Urgente"),TODAY()-E552,"")</f>
        <v/>
      </c>
      <c r="N552" s="74" t="str">
        <f>IF(AND(C552="Abierto",D552="Urgente"),RANK(M552,$M$13:$M$861,0)+COUNTIF($M$13:M552,M552)-1,"")</f>
        <v/>
      </c>
      <c r="O552" s="74" t="str">
        <f>IF(AND(C552="Abierto",D552="Alta"),A552,"")</f>
        <v/>
      </c>
      <c r="P552" s="74" t="str">
        <f ca="1">IF(AND(C552="Abierto",D552="Alta"),TODAY()-E552,"")</f>
        <v/>
      </c>
      <c r="Q552" s="74" t="str">
        <f>IF(AND(C552="Abierto",D552="Alta"),RANK(P552,$P$13:$P$861,0)+COUNTIF($P$13:P552,P552)-1+MAX(N:N),"")</f>
        <v/>
      </c>
      <c r="R552" s="74" t="str">
        <f>IF(AND(C552="Abierto",D552="Media"),A552,"")</f>
        <v/>
      </c>
      <c r="S552" s="74" t="str">
        <f ca="1">IF(AND(C552="Abierto",D552="Media"),TODAY()-E552,"")</f>
        <v/>
      </c>
      <c r="T552" s="74" t="str">
        <f>IF(AND(C552="Abierto",D552="Media"),RANK(S552,$S$13:$S$861,0)+COUNTIF($S$13:S552,S552)-1+MAX(N:N,Q:Q),"")</f>
        <v/>
      </c>
      <c r="U552" s="74" t="str">
        <f>IF(AND(C552="Abierto",D552="Baja"),A552,"")</f>
        <v/>
      </c>
      <c r="V552" s="74" t="str">
        <f ca="1">IF(AND(C552="Abierto",D552="Baja"),TODAY()-E552,"")</f>
        <v/>
      </c>
      <c r="W552" s="74" t="str">
        <f>IF(AND(C552="Abierto",D552="Baja"),RANK(V552,$V$13:$V$861,0)+COUNTIF($V$13:V552,V552)-1+MAX(N:N,Q:Q,T:T),"")</f>
        <v/>
      </c>
      <c r="X552" s="139" t="str">
        <f>IF(OR(C552="Resuelto",C552=""),"",SUM(N552,Q552,T552,W552))</f>
        <v/>
      </c>
      <c r="Y552" s="139" t="str">
        <f>IF(OR(C552="Resuelto",C552=""),"",SUM(M552,P552,S552,V552))</f>
        <v/>
      </c>
      <c r="Z552" s="139" t="str">
        <f>IF(OR(C552="Resuelto",C552=""),"",SUM(L552,O552,R552,U552))</f>
        <v/>
      </c>
      <c r="AA552" s="28">
        <v>687</v>
      </c>
      <c r="AB552" s="28" t="str">
        <f t="shared" si="20"/>
        <v/>
      </c>
      <c r="AC552" s="75" t="str">
        <f t="shared" si="21"/>
        <v/>
      </c>
      <c r="AH552" s="78" t="str">
        <f>IF(AI552="","",MAX($AH$5:AH551)+1)</f>
        <v/>
      </c>
      <c r="AI552" s="53" t="str">
        <f>IF(G551="","",IF(COUNTIF($AI$11:AI551,G551)=0,G551,""))</f>
        <v/>
      </c>
      <c r="AJ552" s="53" t="str">
        <f t="shared" si="22"/>
        <v/>
      </c>
      <c r="AK552" s="135"/>
    </row>
    <row r="553" spans="1:37" x14ac:dyDescent="0.25">
      <c r="A553" s="136"/>
      <c r="B553" s="136"/>
      <c r="C553" s="136"/>
      <c r="D553" s="136"/>
      <c r="E553" s="137"/>
      <c r="F553" s="137"/>
      <c r="G553" s="136"/>
      <c r="H553" s="137"/>
      <c r="I553" s="140" t="str">
        <f t="shared" si="23"/>
        <v/>
      </c>
      <c r="J553" s="140"/>
      <c r="K553" s="140"/>
      <c r="L553" s="74" t="str">
        <f>IF(AND(C553="Abierto",D553="Urgente"),A553,"")</f>
        <v/>
      </c>
      <c r="M553" s="74" t="str">
        <f ca="1">IF(AND(C553="Abierto",D553="Urgente"),TODAY()-E553,"")</f>
        <v/>
      </c>
      <c r="N553" s="74" t="str">
        <f>IF(AND(C553="Abierto",D553="Urgente"),RANK(M553,$M$13:$M$861,0)+COUNTIF($M$13:M553,M553)-1,"")</f>
        <v/>
      </c>
      <c r="O553" s="74" t="str">
        <f>IF(AND(C553="Abierto",D553="Alta"),A553,"")</f>
        <v/>
      </c>
      <c r="P553" s="74" t="str">
        <f ca="1">IF(AND(C553="Abierto",D553="Alta"),TODAY()-E553,"")</f>
        <v/>
      </c>
      <c r="Q553" s="74" t="str">
        <f>IF(AND(C553="Abierto",D553="Alta"),RANK(P553,$P$13:$P$861,0)+COUNTIF($P$13:P553,P553)-1+MAX(N:N),"")</f>
        <v/>
      </c>
      <c r="R553" s="74" t="str">
        <f>IF(AND(C553="Abierto",D553="Media"),A553,"")</f>
        <v/>
      </c>
      <c r="S553" s="74" t="str">
        <f ca="1">IF(AND(C553="Abierto",D553="Media"),TODAY()-E553,"")</f>
        <v/>
      </c>
      <c r="T553" s="74" t="str">
        <f>IF(AND(C553="Abierto",D553="Media"),RANK(S553,$S$13:$S$861,0)+COUNTIF($S$13:S553,S553)-1+MAX(N:N,Q:Q),"")</f>
        <v/>
      </c>
      <c r="U553" s="74" t="str">
        <f>IF(AND(C553="Abierto",D553="Baja"),A553,"")</f>
        <v/>
      </c>
      <c r="V553" s="74" t="str">
        <f ca="1">IF(AND(C553="Abierto",D553="Baja"),TODAY()-E553,"")</f>
        <v/>
      </c>
      <c r="W553" s="74" t="str">
        <f>IF(AND(C553="Abierto",D553="Baja"),RANK(V553,$V$13:$V$861,0)+COUNTIF($V$13:V553,V553)-1+MAX(N:N,Q:Q,T:T),"")</f>
        <v/>
      </c>
      <c r="X553" s="139" t="str">
        <f>IF(OR(C553="Resuelto",C553=""),"",SUM(N553,Q553,T553,W553))</f>
        <v/>
      </c>
      <c r="Y553" s="139" t="str">
        <f>IF(OR(C553="Resuelto",C553=""),"",SUM(M553,P553,S553,V553))</f>
        <v/>
      </c>
      <c r="Z553" s="139" t="str">
        <f>IF(OR(C553="Resuelto",C553=""),"",SUM(L553,O553,R553,U553))</f>
        <v/>
      </c>
      <c r="AA553" s="28">
        <v>688</v>
      </c>
      <c r="AB553" s="28" t="str">
        <f t="shared" si="20"/>
        <v/>
      </c>
      <c r="AC553" s="75" t="str">
        <f t="shared" si="21"/>
        <v/>
      </c>
      <c r="AH553" s="78" t="str">
        <f>IF(AI553="","",MAX($AH$5:AH552)+1)</f>
        <v/>
      </c>
      <c r="AI553" s="53" t="str">
        <f>IF(G552="","",IF(COUNTIF($AI$11:AI552,G552)=0,G552,""))</f>
        <v/>
      </c>
      <c r="AJ553" s="53" t="str">
        <f t="shared" si="22"/>
        <v/>
      </c>
      <c r="AK553" s="135"/>
    </row>
    <row r="554" spans="1:37" x14ac:dyDescent="0.25">
      <c r="A554" s="136"/>
      <c r="B554" s="136"/>
      <c r="C554" s="136"/>
      <c r="D554" s="136"/>
      <c r="E554" s="137"/>
      <c r="F554" s="137"/>
      <c r="G554" s="136"/>
      <c r="H554" s="137"/>
      <c r="I554" s="140" t="str">
        <f t="shared" si="23"/>
        <v/>
      </c>
      <c r="J554" s="140"/>
      <c r="K554" s="140"/>
      <c r="L554" s="74" t="str">
        <f>IF(AND(C554="Abierto",D554="Urgente"),A554,"")</f>
        <v/>
      </c>
      <c r="M554" s="74" t="str">
        <f ca="1">IF(AND(C554="Abierto",D554="Urgente"),TODAY()-E554,"")</f>
        <v/>
      </c>
      <c r="N554" s="74" t="str">
        <f>IF(AND(C554="Abierto",D554="Urgente"),RANK(M554,$M$13:$M$861,0)+COUNTIF($M$13:M554,M554)-1,"")</f>
        <v/>
      </c>
      <c r="O554" s="74" t="str">
        <f>IF(AND(C554="Abierto",D554="Alta"),A554,"")</f>
        <v/>
      </c>
      <c r="P554" s="74" t="str">
        <f ca="1">IF(AND(C554="Abierto",D554="Alta"),TODAY()-E554,"")</f>
        <v/>
      </c>
      <c r="Q554" s="74" t="str">
        <f>IF(AND(C554="Abierto",D554="Alta"),RANK(P554,$P$13:$P$861,0)+COUNTIF($P$13:P554,P554)-1+MAX(N:N),"")</f>
        <v/>
      </c>
      <c r="R554" s="74" t="str">
        <f>IF(AND(C554="Abierto",D554="Media"),A554,"")</f>
        <v/>
      </c>
      <c r="S554" s="74" t="str">
        <f ca="1">IF(AND(C554="Abierto",D554="Media"),TODAY()-E554,"")</f>
        <v/>
      </c>
      <c r="T554" s="74" t="str">
        <f>IF(AND(C554="Abierto",D554="Media"),RANK(S554,$S$13:$S$861,0)+COUNTIF($S$13:S554,S554)-1+MAX(N:N,Q:Q),"")</f>
        <v/>
      </c>
      <c r="U554" s="74" t="str">
        <f>IF(AND(C554="Abierto",D554="Baja"),A554,"")</f>
        <v/>
      </c>
      <c r="V554" s="74" t="str">
        <f ca="1">IF(AND(C554="Abierto",D554="Baja"),TODAY()-E554,"")</f>
        <v/>
      </c>
      <c r="W554" s="74" t="str">
        <f>IF(AND(C554="Abierto",D554="Baja"),RANK(V554,$V$13:$V$861,0)+COUNTIF($V$13:V554,V554)-1+MAX(N:N,Q:Q,T:T),"")</f>
        <v/>
      </c>
      <c r="X554" s="139" t="str">
        <f>IF(OR(C554="Resuelto",C554=""),"",SUM(N554,Q554,T554,W554))</f>
        <v/>
      </c>
      <c r="Y554" s="139" t="str">
        <f>IF(OR(C554="Resuelto",C554=""),"",SUM(M554,P554,S554,V554))</f>
        <v/>
      </c>
      <c r="Z554" s="139" t="str">
        <f>IF(OR(C554="Resuelto",C554=""),"",SUM(L554,O554,R554,U554))</f>
        <v/>
      </c>
      <c r="AA554" s="28">
        <v>689</v>
      </c>
      <c r="AB554" s="28" t="str">
        <f t="shared" si="20"/>
        <v/>
      </c>
      <c r="AC554" s="75" t="str">
        <f t="shared" si="21"/>
        <v/>
      </c>
      <c r="AH554" s="78" t="str">
        <f>IF(AI554="","",MAX($AH$5:AH553)+1)</f>
        <v/>
      </c>
      <c r="AI554" s="53" t="str">
        <f>IF(G553="","",IF(COUNTIF($AI$11:AI553,G553)=0,G553,""))</f>
        <v/>
      </c>
      <c r="AJ554" s="53" t="str">
        <f t="shared" si="22"/>
        <v/>
      </c>
      <c r="AK554" s="135"/>
    </row>
    <row r="555" spans="1:37" x14ac:dyDescent="0.25">
      <c r="A555" s="136"/>
      <c r="B555" s="136"/>
      <c r="C555" s="136"/>
      <c r="D555" s="136"/>
      <c r="E555" s="137"/>
      <c r="F555" s="137"/>
      <c r="G555" s="136"/>
      <c r="H555" s="137"/>
      <c r="I555" s="140" t="str">
        <f t="shared" si="23"/>
        <v/>
      </c>
      <c r="J555" s="140"/>
      <c r="K555" s="140"/>
      <c r="L555" s="74" t="str">
        <f>IF(AND(C555="Abierto",D555="Urgente"),A555,"")</f>
        <v/>
      </c>
      <c r="M555" s="74" t="str">
        <f ca="1">IF(AND(C555="Abierto",D555="Urgente"),TODAY()-E555,"")</f>
        <v/>
      </c>
      <c r="N555" s="74" t="str">
        <f>IF(AND(C555="Abierto",D555="Urgente"),RANK(M555,$M$13:$M$861,0)+COUNTIF($M$13:M555,M555)-1,"")</f>
        <v/>
      </c>
      <c r="O555" s="74" t="str">
        <f>IF(AND(C555="Abierto",D555="Alta"),A555,"")</f>
        <v/>
      </c>
      <c r="P555" s="74" t="str">
        <f ca="1">IF(AND(C555="Abierto",D555="Alta"),TODAY()-E555,"")</f>
        <v/>
      </c>
      <c r="Q555" s="74" t="str">
        <f>IF(AND(C555="Abierto",D555="Alta"),RANK(P555,$P$13:$P$861,0)+COUNTIF($P$13:P555,P555)-1+MAX(N:N),"")</f>
        <v/>
      </c>
      <c r="R555" s="74" t="str">
        <f>IF(AND(C555="Abierto",D555="Media"),A555,"")</f>
        <v/>
      </c>
      <c r="S555" s="74" t="str">
        <f ca="1">IF(AND(C555="Abierto",D555="Media"),TODAY()-E555,"")</f>
        <v/>
      </c>
      <c r="T555" s="74" t="str">
        <f>IF(AND(C555="Abierto",D555="Media"),RANK(S555,$S$13:$S$861,0)+COUNTIF($S$13:S555,S555)-1+MAX(N:N,Q:Q),"")</f>
        <v/>
      </c>
      <c r="U555" s="74" t="str">
        <f>IF(AND(C555="Abierto",D555="Baja"),A555,"")</f>
        <v/>
      </c>
      <c r="V555" s="74" t="str">
        <f ca="1">IF(AND(C555="Abierto",D555="Baja"),TODAY()-E555,"")</f>
        <v/>
      </c>
      <c r="W555" s="74" t="str">
        <f>IF(AND(C555="Abierto",D555="Baja"),RANK(V555,$V$13:$V$861,0)+COUNTIF($V$13:V555,V555)-1+MAX(N:N,Q:Q,T:T),"")</f>
        <v/>
      </c>
      <c r="X555" s="139" t="str">
        <f>IF(OR(C555="Resuelto",C555=""),"",SUM(N555,Q555,T555,W555))</f>
        <v/>
      </c>
      <c r="Y555" s="139" t="str">
        <f>IF(OR(C555="Resuelto",C555=""),"",SUM(M555,P555,S555,V555))</f>
        <v/>
      </c>
      <c r="Z555" s="139" t="str">
        <f>IF(OR(C555="Resuelto",C555=""),"",SUM(L555,O555,R555,U555))</f>
        <v/>
      </c>
      <c r="AA555" s="28">
        <v>690</v>
      </c>
      <c r="AB555" s="28" t="str">
        <f t="shared" si="20"/>
        <v/>
      </c>
      <c r="AC555" s="75" t="str">
        <f t="shared" si="21"/>
        <v/>
      </c>
      <c r="AH555" s="78" t="str">
        <f>IF(AI555="","",MAX($AH$5:AH554)+1)</f>
        <v/>
      </c>
      <c r="AI555" s="53" t="str">
        <f>IF(G554="","",IF(COUNTIF($AI$11:AI554,G554)=0,G554,""))</f>
        <v/>
      </c>
      <c r="AJ555" s="53" t="str">
        <f t="shared" si="22"/>
        <v/>
      </c>
      <c r="AK555" s="135"/>
    </row>
    <row r="556" spans="1:37" x14ac:dyDescent="0.25">
      <c r="A556" s="136"/>
      <c r="B556" s="136"/>
      <c r="C556" s="136"/>
      <c r="D556" s="136"/>
      <c r="E556" s="137"/>
      <c r="F556" s="137"/>
      <c r="G556" s="136"/>
      <c r="H556" s="137"/>
      <c r="I556" s="140" t="str">
        <f t="shared" si="23"/>
        <v/>
      </c>
      <c r="J556" s="140"/>
      <c r="K556" s="140"/>
      <c r="L556" s="74" t="str">
        <f>IF(AND(C556="Abierto",D556="Urgente"),A556,"")</f>
        <v/>
      </c>
      <c r="M556" s="74" t="str">
        <f ca="1">IF(AND(C556="Abierto",D556="Urgente"),TODAY()-E556,"")</f>
        <v/>
      </c>
      <c r="N556" s="74" t="str">
        <f>IF(AND(C556="Abierto",D556="Urgente"),RANK(M556,$M$13:$M$861,0)+COUNTIF($M$13:M556,M556)-1,"")</f>
        <v/>
      </c>
      <c r="O556" s="74" t="str">
        <f>IF(AND(C556="Abierto",D556="Alta"),A556,"")</f>
        <v/>
      </c>
      <c r="P556" s="74" t="str">
        <f ca="1">IF(AND(C556="Abierto",D556="Alta"),TODAY()-E556,"")</f>
        <v/>
      </c>
      <c r="Q556" s="74" t="str">
        <f>IF(AND(C556="Abierto",D556="Alta"),RANK(P556,$P$13:$P$861,0)+COUNTIF($P$13:P556,P556)-1+MAX(N:N),"")</f>
        <v/>
      </c>
      <c r="R556" s="74" t="str">
        <f>IF(AND(C556="Abierto",D556="Media"),A556,"")</f>
        <v/>
      </c>
      <c r="S556" s="74" t="str">
        <f ca="1">IF(AND(C556="Abierto",D556="Media"),TODAY()-E556,"")</f>
        <v/>
      </c>
      <c r="T556" s="74" t="str">
        <f>IF(AND(C556="Abierto",D556="Media"),RANK(S556,$S$13:$S$861,0)+COUNTIF($S$13:S556,S556)-1+MAX(N:N,Q:Q),"")</f>
        <v/>
      </c>
      <c r="U556" s="74" t="str">
        <f>IF(AND(C556="Abierto",D556="Baja"),A556,"")</f>
        <v/>
      </c>
      <c r="V556" s="74" t="str">
        <f ca="1">IF(AND(C556="Abierto",D556="Baja"),TODAY()-E556,"")</f>
        <v/>
      </c>
      <c r="W556" s="74" t="str">
        <f>IF(AND(C556="Abierto",D556="Baja"),RANK(V556,$V$13:$V$861,0)+COUNTIF($V$13:V556,V556)-1+MAX(N:N,Q:Q,T:T),"")</f>
        <v/>
      </c>
      <c r="X556" s="139" t="str">
        <f>IF(OR(C556="Resuelto",C556=""),"",SUM(N556,Q556,T556,W556))</f>
        <v/>
      </c>
      <c r="Y556" s="139" t="str">
        <f>IF(OR(C556="Resuelto",C556=""),"",SUM(M556,P556,S556,V556))</f>
        <v/>
      </c>
      <c r="Z556" s="139" t="str">
        <f>IF(OR(C556="Resuelto",C556=""),"",SUM(L556,O556,R556,U556))</f>
        <v/>
      </c>
      <c r="AA556" s="28">
        <v>691</v>
      </c>
      <c r="AB556" s="28" t="str">
        <f t="shared" si="20"/>
        <v/>
      </c>
      <c r="AC556" s="75" t="str">
        <f t="shared" si="21"/>
        <v/>
      </c>
      <c r="AH556" s="78" t="str">
        <f>IF(AI556="","",MAX($AH$5:AH555)+1)</f>
        <v/>
      </c>
      <c r="AI556" s="53" t="str">
        <f>IF(G555="","",IF(COUNTIF($AI$11:AI555,G555)=0,G555,""))</f>
        <v/>
      </c>
      <c r="AJ556" s="53" t="str">
        <f t="shared" si="22"/>
        <v/>
      </c>
      <c r="AK556" s="135"/>
    </row>
    <row r="557" spans="1:37" x14ac:dyDescent="0.25">
      <c r="A557" s="136"/>
      <c r="B557" s="136"/>
      <c r="C557" s="136"/>
      <c r="D557" s="136"/>
      <c r="E557" s="137"/>
      <c r="F557" s="137"/>
      <c r="G557" s="136"/>
      <c r="H557" s="137"/>
      <c r="I557" s="140" t="str">
        <f t="shared" si="23"/>
        <v/>
      </c>
      <c r="J557" s="140"/>
      <c r="K557" s="140"/>
      <c r="L557" s="74" t="str">
        <f>IF(AND(C557="Abierto",D557="Urgente"),A557,"")</f>
        <v/>
      </c>
      <c r="M557" s="74" t="str">
        <f ca="1">IF(AND(C557="Abierto",D557="Urgente"),TODAY()-E557,"")</f>
        <v/>
      </c>
      <c r="N557" s="74" t="str">
        <f>IF(AND(C557="Abierto",D557="Urgente"),RANK(M557,$M$13:$M$861,0)+COUNTIF($M$13:M557,M557)-1,"")</f>
        <v/>
      </c>
      <c r="O557" s="74" t="str">
        <f>IF(AND(C557="Abierto",D557="Alta"),A557,"")</f>
        <v/>
      </c>
      <c r="P557" s="74" t="str">
        <f ca="1">IF(AND(C557="Abierto",D557="Alta"),TODAY()-E557,"")</f>
        <v/>
      </c>
      <c r="Q557" s="74" t="str">
        <f>IF(AND(C557="Abierto",D557="Alta"),RANK(P557,$P$13:$P$861,0)+COUNTIF($P$13:P557,P557)-1+MAX(N:N),"")</f>
        <v/>
      </c>
      <c r="R557" s="74" t="str">
        <f>IF(AND(C557="Abierto",D557="Media"),A557,"")</f>
        <v/>
      </c>
      <c r="S557" s="74" t="str">
        <f ca="1">IF(AND(C557="Abierto",D557="Media"),TODAY()-E557,"")</f>
        <v/>
      </c>
      <c r="T557" s="74" t="str">
        <f>IF(AND(C557="Abierto",D557="Media"),RANK(S557,$S$13:$S$861,0)+COUNTIF($S$13:S557,S557)-1+MAX(N:N,Q:Q),"")</f>
        <v/>
      </c>
      <c r="U557" s="74" t="str">
        <f>IF(AND(C557="Abierto",D557="Baja"),A557,"")</f>
        <v/>
      </c>
      <c r="V557" s="74" t="str">
        <f ca="1">IF(AND(C557="Abierto",D557="Baja"),TODAY()-E557,"")</f>
        <v/>
      </c>
      <c r="W557" s="74" t="str">
        <f>IF(AND(C557="Abierto",D557="Baja"),RANK(V557,$V$13:$V$861,0)+COUNTIF($V$13:V557,V557)-1+MAX(N:N,Q:Q,T:T),"")</f>
        <v/>
      </c>
      <c r="X557" s="139" t="str">
        <f>IF(OR(C557="Resuelto",C557=""),"",SUM(N557,Q557,T557,W557))</f>
        <v/>
      </c>
      <c r="Y557" s="139" t="str">
        <f>IF(OR(C557="Resuelto",C557=""),"",SUM(M557,P557,S557,V557))</f>
        <v/>
      </c>
      <c r="Z557" s="139" t="str">
        <f>IF(OR(C557="Resuelto",C557=""),"",SUM(L557,O557,R557,U557))</f>
        <v/>
      </c>
      <c r="AA557" s="28">
        <v>692</v>
      </c>
      <c r="AB557" s="28" t="str">
        <f t="shared" si="20"/>
        <v/>
      </c>
      <c r="AC557" s="75" t="str">
        <f t="shared" si="21"/>
        <v/>
      </c>
      <c r="AH557" s="78" t="str">
        <f>IF(AI557="","",MAX($AH$5:AH556)+1)</f>
        <v/>
      </c>
      <c r="AI557" s="53" t="str">
        <f>IF(G556="","",IF(COUNTIF($AI$11:AI556,G556)=0,G556,""))</f>
        <v/>
      </c>
      <c r="AJ557" s="53" t="str">
        <f t="shared" si="22"/>
        <v/>
      </c>
      <c r="AK557" s="135"/>
    </row>
    <row r="558" spans="1:37" x14ac:dyDescent="0.25">
      <c r="A558" s="136"/>
      <c r="B558" s="136"/>
      <c r="C558" s="136"/>
      <c r="D558" s="136"/>
      <c r="E558" s="137"/>
      <c r="F558" s="137"/>
      <c r="G558" s="136"/>
      <c r="H558" s="137"/>
      <c r="I558" s="140" t="str">
        <f t="shared" si="23"/>
        <v/>
      </c>
      <c r="J558" s="140"/>
      <c r="K558" s="140"/>
      <c r="L558" s="74" t="str">
        <f>IF(AND(C558="Abierto",D558="Urgente"),A558,"")</f>
        <v/>
      </c>
      <c r="M558" s="74" t="str">
        <f ca="1">IF(AND(C558="Abierto",D558="Urgente"),TODAY()-E558,"")</f>
        <v/>
      </c>
      <c r="N558" s="74" t="str">
        <f>IF(AND(C558="Abierto",D558="Urgente"),RANK(M558,$M$13:$M$861,0)+COUNTIF($M$13:M558,M558)-1,"")</f>
        <v/>
      </c>
      <c r="O558" s="74" t="str">
        <f>IF(AND(C558="Abierto",D558="Alta"),A558,"")</f>
        <v/>
      </c>
      <c r="P558" s="74" t="str">
        <f ca="1">IF(AND(C558="Abierto",D558="Alta"),TODAY()-E558,"")</f>
        <v/>
      </c>
      <c r="Q558" s="74" t="str">
        <f>IF(AND(C558="Abierto",D558="Alta"),RANK(P558,$P$13:$P$861,0)+COUNTIF($P$13:P558,P558)-1+MAX(N:N),"")</f>
        <v/>
      </c>
      <c r="R558" s="74" t="str">
        <f>IF(AND(C558="Abierto",D558="Media"),A558,"")</f>
        <v/>
      </c>
      <c r="S558" s="74" t="str">
        <f ca="1">IF(AND(C558="Abierto",D558="Media"),TODAY()-E558,"")</f>
        <v/>
      </c>
      <c r="T558" s="74" t="str">
        <f>IF(AND(C558="Abierto",D558="Media"),RANK(S558,$S$13:$S$861,0)+COUNTIF($S$13:S558,S558)-1+MAX(N:N,Q:Q),"")</f>
        <v/>
      </c>
      <c r="U558" s="74" t="str">
        <f>IF(AND(C558="Abierto",D558="Baja"),A558,"")</f>
        <v/>
      </c>
      <c r="V558" s="74" t="str">
        <f ca="1">IF(AND(C558="Abierto",D558="Baja"),TODAY()-E558,"")</f>
        <v/>
      </c>
      <c r="W558" s="74" t="str">
        <f>IF(AND(C558="Abierto",D558="Baja"),RANK(V558,$V$13:$V$861,0)+COUNTIF($V$13:V558,V558)-1+MAX(N:N,Q:Q,T:T),"")</f>
        <v/>
      </c>
      <c r="X558" s="139" t="str">
        <f>IF(OR(C558="Resuelto",C558=""),"",SUM(N558,Q558,T558,W558))</f>
        <v/>
      </c>
      <c r="Y558" s="139" t="str">
        <f>IF(OR(C558="Resuelto",C558=""),"",SUM(M558,P558,S558,V558))</f>
        <v/>
      </c>
      <c r="Z558" s="139" t="str">
        <f>IF(OR(C558="Resuelto",C558=""),"",SUM(L558,O558,R558,U558))</f>
        <v/>
      </c>
      <c r="AA558" s="28">
        <v>693</v>
      </c>
      <c r="AB558" s="28" t="str">
        <f t="shared" si="20"/>
        <v/>
      </c>
      <c r="AC558" s="75" t="str">
        <f t="shared" si="21"/>
        <v/>
      </c>
      <c r="AH558" s="78" t="str">
        <f>IF(AI558="","",MAX($AH$5:AH557)+1)</f>
        <v/>
      </c>
      <c r="AI558" s="53" t="str">
        <f>IF(G557="","",IF(COUNTIF($AI$11:AI557,G557)=0,G557,""))</f>
        <v/>
      </c>
      <c r="AJ558" s="53" t="str">
        <f t="shared" si="22"/>
        <v/>
      </c>
      <c r="AK558" s="135"/>
    </row>
    <row r="559" spans="1:37" x14ac:dyDescent="0.25">
      <c r="A559" s="136"/>
      <c r="B559" s="136"/>
      <c r="C559" s="136"/>
      <c r="D559" s="136"/>
      <c r="E559" s="137"/>
      <c r="F559" s="137"/>
      <c r="G559" s="136"/>
      <c r="H559" s="137"/>
      <c r="I559" s="140" t="str">
        <f t="shared" si="23"/>
        <v/>
      </c>
      <c r="J559" s="140"/>
      <c r="K559" s="140"/>
      <c r="L559" s="74" t="str">
        <f>IF(AND(C559="Abierto",D559="Urgente"),A559,"")</f>
        <v/>
      </c>
      <c r="M559" s="74" t="str">
        <f ca="1">IF(AND(C559="Abierto",D559="Urgente"),TODAY()-E559,"")</f>
        <v/>
      </c>
      <c r="N559" s="74" t="str">
        <f>IF(AND(C559="Abierto",D559="Urgente"),RANK(M559,$M$13:$M$861,0)+COUNTIF($M$13:M559,M559)-1,"")</f>
        <v/>
      </c>
      <c r="O559" s="74" t="str">
        <f>IF(AND(C559="Abierto",D559="Alta"),A559,"")</f>
        <v/>
      </c>
      <c r="P559" s="74" t="str">
        <f ca="1">IF(AND(C559="Abierto",D559="Alta"),TODAY()-E559,"")</f>
        <v/>
      </c>
      <c r="Q559" s="74" t="str">
        <f>IF(AND(C559="Abierto",D559="Alta"),RANK(P559,$P$13:$P$861,0)+COUNTIF($P$13:P559,P559)-1+MAX(N:N),"")</f>
        <v/>
      </c>
      <c r="R559" s="74" t="str">
        <f>IF(AND(C559="Abierto",D559="Media"),A559,"")</f>
        <v/>
      </c>
      <c r="S559" s="74" t="str">
        <f ca="1">IF(AND(C559="Abierto",D559="Media"),TODAY()-E559,"")</f>
        <v/>
      </c>
      <c r="T559" s="74" t="str">
        <f>IF(AND(C559="Abierto",D559="Media"),RANK(S559,$S$13:$S$861,0)+COUNTIF($S$13:S559,S559)-1+MAX(N:N,Q:Q),"")</f>
        <v/>
      </c>
      <c r="U559" s="74" t="str">
        <f>IF(AND(C559="Abierto",D559="Baja"),A559,"")</f>
        <v/>
      </c>
      <c r="V559" s="74" t="str">
        <f ca="1">IF(AND(C559="Abierto",D559="Baja"),TODAY()-E559,"")</f>
        <v/>
      </c>
      <c r="W559" s="74" t="str">
        <f>IF(AND(C559="Abierto",D559="Baja"),RANK(V559,$V$13:$V$861,0)+COUNTIF($V$13:V559,V559)-1+MAX(N:N,Q:Q,T:T),"")</f>
        <v/>
      </c>
      <c r="X559" s="139" t="str">
        <f>IF(OR(C559="Resuelto",C559=""),"",SUM(N559,Q559,T559,W559))</f>
        <v/>
      </c>
      <c r="Y559" s="139" t="str">
        <f>IF(OR(C559="Resuelto",C559=""),"",SUM(M559,P559,S559,V559))</f>
        <v/>
      </c>
      <c r="Z559" s="139" t="str">
        <f>IF(OR(C559="Resuelto",C559=""),"",SUM(L559,O559,R559,U559))</f>
        <v/>
      </c>
      <c r="AA559" s="28">
        <v>694</v>
      </c>
      <c r="AB559" s="28" t="str">
        <f t="shared" si="20"/>
        <v/>
      </c>
      <c r="AC559" s="75" t="str">
        <f t="shared" si="21"/>
        <v/>
      </c>
      <c r="AH559" s="78" t="str">
        <f>IF(AI559="","",MAX($AH$5:AH558)+1)</f>
        <v/>
      </c>
      <c r="AI559" s="53" t="str">
        <f>IF(G558="","",IF(COUNTIF($AI$11:AI558,G558)=0,G558,""))</f>
        <v/>
      </c>
      <c r="AJ559" s="53" t="str">
        <f t="shared" si="22"/>
        <v/>
      </c>
      <c r="AK559" s="135"/>
    </row>
    <row r="560" spans="1:37" x14ac:dyDescent="0.25">
      <c r="A560" s="136"/>
      <c r="B560" s="136"/>
      <c r="C560" s="136"/>
      <c r="D560" s="136"/>
      <c r="E560" s="137"/>
      <c r="F560" s="137"/>
      <c r="G560" s="136"/>
      <c r="H560" s="137"/>
      <c r="I560" s="140" t="str">
        <f t="shared" si="23"/>
        <v/>
      </c>
      <c r="J560" s="140"/>
      <c r="K560" s="140"/>
      <c r="L560" s="74" t="str">
        <f>IF(AND(C560="Abierto",D560="Urgente"),A560,"")</f>
        <v/>
      </c>
      <c r="M560" s="74" t="str">
        <f ca="1">IF(AND(C560="Abierto",D560="Urgente"),TODAY()-E560,"")</f>
        <v/>
      </c>
      <c r="N560" s="74" t="str">
        <f>IF(AND(C560="Abierto",D560="Urgente"),RANK(M560,$M$13:$M$861,0)+COUNTIF($M$13:M560,M560)-1,"")</f>
        <v/>
      </c>
      <c r="O560" s="74" t="str">
        <f>IF(AND(C560="Abierto",D560="Alta"),A560,"")</f>
        <v/>
      </c>
      <c r="P560" s="74" t="str">
        <f ca="1">IF(AND(C560="Abierto",D560="Alta"),TODAY()-E560,"")</f>
        <v/>
      </c>
      <c r="Q560" s="74" t="str">
        <f>IF(AND(C560="Abierto",D560="Alta"),RANK(P560,$P$13:$P$861,0)+COUNTIF($P$13:P560,P560)-1+MAX(N:N),"")</f>
        <v/>
      </c>
      <c r="R560" s="74" t="str">
        <f>IF(AND(C560="Abierto",D560="Media"),A560,"")</f>
        <v/>
      </c>
      <c r="S560" s="74" t="str">
        <f ca="1">IF(AND(C560="Abierto",D560="Media"),TODAY()-E560,"")</f>
        <v/>
      </c>
      <c r="T560" s="74" t="str">
        <f>IF(AND(C560="Abierto",D560="Media"),RANK(S560,$S$13:$S$861,0)+COUNTIF($S$13:S560,S560)-1+MAX(N:N,Q:Q),"")</f>
        <v/>
      </c>
      <c r="U560" s="74" t="str">
        <f>IF(AND(C560="Abierto",D560="Baja"),A560,"")</f>
        <v/>
      </c>
      <c r="V560" s="74" t="str">
        <f ca="1">IF(AND(C560="Abierto",D560="Baja"),TODAY()-E560,"")</f>
        <v/>
      </c>
      <c r="W560" s="74" t="str">
        <f>IF(AND(C560="Abierto",D560="Baja"),RANK(V560,$V$13:$V$861,0)+COUNTIF($V$13:V560,V560)-1+MAX(N:N,Q:Q,T:T),"")</f>
        <v/>
      </c>
      <c r="X560" s="139" t="str">
        <f>IF(OR(C560="Resuelto",C560=""),"",SUM(N560,Q560,T560,W560))</f>
        <v/>
      </c>
      <c r="Y560" s="139" t="str">
        <f>IF(OR(C560="Resuelto",C560=""),"",SUM(M560,P560,S560,V560))</f>
        <v/>
      </c>
      <c r="Z560" s="139" t="str">
        <f>IF(OR(C560="Resuelto",C560=""),"",SUM(L560,O560,R560,U560))</f>
        <v/>
      </c>
      <c r="AA560" s="28">
        <v>695</v>
      </c>
      <c r="AB560" s="28" t="str">
        <f t="shared" si="20"/>
        <v/>
      </c>
      <c r="AC560" s="75" t="str">
        <f t="shared" si="21"/>
        <v/>
      </c>
      <c r="AH560" s="78" t="str">
        <f>IF(AI560="","",MAX($AH$5:AH559)+1)</f>
        <v/>
      </c>
      <c r="AI560" s="53" t="str">
        <f>IF(G559="","",IF(COUNTIF($AI$11:AI559,G559)=0,G559,""))</f>
        <v/>
      </c>
      <c r="AJ560" s="53" t="str">
        <f t="shared" si="22"/>
        <v/>
      </c>
      <c r="AK560" s="135"/>
    </row>
    <row r="561" spans="1:37" x14ac:dyDescent="0.25">
      <c r="A561" s="136"/>
      <c r="B561" s="136"/>
      <c r="C561" s="136"/>
      <c r="D561" s="136"/>
      <c r="E561" s="137"/>
      <c r="F561" s="137"/>
      <c r="G561" s="136"/>
      <c r="H561" s="137"/>
      <c r="I561" s="140" t="str">
        <f t="shared" si="23"/>
        <v/>
      </c>
      <c r="J561" s="140"/>
      <c r="K561" s="140"/>
      <c r="L561" s="74" t="str">
        <f>IF(AND(C561="Abierto",D561="Urgente"),A561,"")</f>
        <v/>
      </c>
      <c r="M561" s="74" t="str">
        <f ca="1">IF(AND(C561="Abierto",D561="Urgente"),TODAY()-E561,"")</f>
        <v/>
      </c>
      <c r="N561" s="74" t="str">
        <f>IF(AND(C561="Abierto",D561="Urgente"),RANK(M561,$M$13:$M$861,0)+COUNTIF($M$13:M561,M561)-1,"")</f>
        <v/>
      </c>
      <c r="O561" s="74" t="str">
        <f>IF(AND(C561="Abierto",D561="Alta"),A561,"")</f>
        <v/>
      </c>
      <c r="P561" s="74" t="str">
        <f ca="1">IF(AND(C561="Abierto",D561="Alta"),TODAY()-E561,"")</f>
        <v/>
      </c>
      <c r="Q561" s="74" t="str">
        <f>IF(AND(C561="Abierto",D561="Alta"),RANK(P561,$P$13:$P$861,0)+COUNTIF($P$13:P561,P561)-1+MAX(N:N),"")</f>
        <v/>
      </c>
      <c r="R561" s="74" t="str">
        <f>IF(AND(C561="Abierto",D561="Media"),A561,"")</f>
        <v/>
      </c>
      <c r="S561" s="74" t="str">
        <f ca="1">IF(AND(C561="Abierto",D561="Media"),TODAY()-E561,"")</f>
        <v/>
      </c>
      <c r="T561" s="74" t="str">
        <f>IF(AND(C561="Abierto",D561="Media"),RANK(S561,$S$13:$S$861,0)+COUNTIF($S$13:S561,S561)-1+MAX(N:N,Q:Q),"")</f>
        <v/>
      </c>
      <c r="U561" s="74" t="str">
        <f>IF(AND(C561="Abierto",D561="Baja"),A561,"")</f>
        <v/>
      </c>
      <c r="V561" s="74" t="str">
        <f ca="1">IF(AND(C561="Abierto",D561="Baja"),TODAY()-E561,"")</f>
        <v/>
      </c>
      <c r="W561" s="74" t="str">
        <f>IF(AND(C561="Abierto",D561="Baja"),RANK(V561,$V$13:$V$861,0)+COUNTIF($V$13:V561,V561)-1+MAX(N:N,Q:Q,T:T),"")</f>
        <v/>
      </c>
      <c r="X561" s="139" t="str">
        <f>IF(OR(C561="Resuelto",C561=""),"",SUM(N561,Q561,T561,W561))</f>
        <v/>
      </c>
      <c r="Y561" s="139" t="str">
        <f>IF(OR(C561="Resuelto",C561=""),"",SUM(M561,P561,S561,V561))</f>
        <v/>
      </c>
      <c r="Z561" s="139" t="str">
        <f>IF(OR(C561="Resuelto",C561=""),"",SUM(L561,O561,R561,U561))</f>
        <v/>
      </c>
      <c r="AA561" s="28">
        <v>696</v>
      </c>
      <c r="AB561" s="28" t="str">
        <f t="shared" si="20"/>
        <v/>
      </c>
      <c r="AC561" s="75" t="str">
        <f t="shared" si="21"/>
        <v/>
      </c>
      <c r="AH561" s="78" t="str">
        <f>IF(AI561="","",MAX($AH$5:AH560)+1)</f>
        <v/>
      </c>
      <c r="AI561" s="53" t="str">
        <f>IF(G560="","",IF(COUNTIF($AI$11:AI560,G560)=0,G560,""))</f>
        <v/>
      </c>
      <c r="AJ561" s="53" t="str">
        <f t="shared" si="22"/>
        <v/>
      </c>
      <c r="AK561" s="135"/>
    </row>
    <row r="562" spans="1:37" x14ac:dyDescent="0.25">
      <c r="A562" s="136"/>
      <c r="B562" s="136"/>
      <c r="C562" s="136"/>
      <c r="D562" s="136"/>
      <c r="E562" s="137"/>
      <c r="F562" s="137"/>
      <c r="G562" s="136"/>
      <c r="H562" s="137"/>
      <c r="I562" s="140" t="str">
        <f t="shared" si="23"/>
        <v/>
      </c>
      <c r="J562" s="140"/>
      <c r="K562" s="140"/>
      <c r="L562" s="74" t="str">
        <f>IF(AND(C562="Abierto",D562="Urgente"),A562,"")</f>
        <v/>
      </c>
      <c r="M562" s="74" t="str">
        <f ca="1">IF(AND(C562="Abierto",D562="Urgente"),TODAY()-E562,"")</f>
        <v/>
      </c>
      <c r="N562" s="74" t="str">
        <f>IF(AND(C562="Abierto",D562="Urgente"),RANK(M562,$M$13:$M$861,0)+COUNTIF($M$13:M562,M562)-1,"")</f>
        <v/>
      </c>
      <c r="O562" s="74" t="str">
        <f>IF(AND(C562="Abierto",D562="Alta"),A562,"")</f>
        <v/>
      </c>
      <c r="P562" s="74" t="str">
        <f ca="1">IF(AND(C562="Abierto",D562="Alta"),TODAY()-E562,"")</f>
        <v/>
      </c>
      <c r="Q562" s="74" t="str">
        <f>IF(AND(C562="Abierto",D562="Alta"),RANK(P562,$P$13:$P$861,0)+COUNTIF($P$13:P562,P562)-1+MAX(N:N),"")</f>
        <v/>
      </c>
      <c r="R562" s="74" t="str">
        <f>IF(AND(C562="Abierto",D562="Media"),A562,"")</f>
        <v/>
      </c>
      <c r="S562" s="74" t="str">
        <f ca="1">IF(AND(C562="Abierto",D562="Media"),TODAY()-E562,"")</f>
        <v/>
      </c>
      <c r="T562" s="74" t="str">
        <f>IF(AND(C562="Abierto",D562="Media"),RANK(S562,$S$13:$S$861,0)+COUNTIF($S$13:S562,S562)-1+MAX(N:N,Q:Q),"")</f>
        <v/>
      </c>
      <c r="U562" s="74" t="str">
        <f>IF(AND(C562="Abierto",D562="Baja"),A562,"")</f>
        <v/>
      </c>
      <c r="V562" s="74" t="str">
        <f ca="1">IF(AND(C562="Abierto",D562="Baja"),TODAY()-E562,"")</f>
        <v/>
      </c>
      <c r="W562" s="74" t="str">
        <f>IF(AND(C562="Abierto",D562="Baja"),RANK(V562,$V$13:$V$861,0)+COUNTIF($V$13:V562,V562)-1+MAX(N:N,Q:Q,T:T),"")</f>
        <v/>
      </c>
      <c r="X562" s="139" t="str">
        <f>IF(OR(C562="Resuelto",C562=""),"",SUM(N562,Q562,T562,W562))</f>
        <v/>
      </c>
      <c r="Y562" s="139" t="str">
        <f>IF(OR(C562="Resuelto",C562=""),"",SUM(M562,P562,S562,V562))</f>
        <v/>
      </c>
      <c r="Z562" s="139" t="str">
        <f>IF(OR(C562="Resuelto",C562=""),"",SUM(L562,O562,R562,U562))</f>
        <v/>
      </c>
      <c r="AA562" s="28">
        <v>697</v>
      </c>
      <c r="AB562" s="28" t="str">
        <f t="shared" si="20"/>
        <v/>
      </c>
      <c r="AC562" s="75" t="str">
        <f t="shared" si="21"/>
        <v/>
      </c>
      <c r="AH562" s="78" t="str">
        <f>IF(AI562="","",MAX($AH$5:AH561)+1)</f>
        <v/>
      </c>
      <c r="AI562" s="53" t="str">
        <f>IF(G561="","",IF(COUNTIF($AI$11:AI561,G561)=0,G561,""))</f>
        <v/>
      </c>
      <c r="AJ562" s="53" t="str">
        <f t="shared" si="22"/>
        <v/>
      </c>
      <c r="AK562" s="135"/>
    </row>
    <row r="563" spans="1:37" x14ac:dyDescent="0.25">
      <c r="A563" s="136"/>
      <c r="B563" s="136"/>
      <c r="C563" s="136"/>
      <c r="D563" s="136"/>
      <c r="E563" s="137"/>
      <c r="F563" s="137"/>
      <c r="G563" s="136"/>
      <c r="H563" s="137"/>
      <c r="I563" s="140" t="str">
        <f t="shared" si="23"/>
        <v/>
      </c>
      <c r="J563" s="140"/>
      <c r="K563" s="140"/>
      <c r="L563" s="74" t="str">
        <f>IF(AND(C563="Abierto",D563="Urgente"),A563,"")</f>
        <v/>
      </c>
      <c r="M563" s="74" t="str">
        <f ca="1">IF(AND(C563="Abierto",D563="Urgente"),TODAY()-E563,"")</f>
        <v/>
      </c>
      <c r="N563" s="74" t="str">
        <f>IF(AND(C563="Abierto",D563="Urgente"),RANK(M563,$M$13:$M$861,0)+COUNTIF($M$13:M563,M563)-1,"")</f>
        <v/>
      </c>
      <c r="O563" s="74" t="str">
        <f>IF(AND(C563="Abierto",D563="Alta"),A563,"")</f>
        <v/>
      </c>
      <c r="P563" s="74" t="str">
        <f ca="1">IF(AND(C563="Abierto",D563="Alta"),TODAY()-E563,"")</f>
        <v/>
      </c>
      <c r="Q563" s="74" t="str">
        <f>IF(AND(C563="Abierto",D563="Alta"),RANK(P563,$P$13:$P$861,0)+COUNTIF($P$13:P563,P563)-1+MAX(N:N),"")</f>
        <v/>
      </c>
      <c r="R563" s="74" t="str">
        <f>IF(AND(C563="Abierto",D563="Media"),A563,"")</f>
        <v/>
      </c>
      <c r="S563" s="74" t="str">
        <f ca="1">IF(AND(C563="Abierto",D563="Media"),TODAY()-E563,"")</f>
        <v/>
      </c>
      <c r="T563" s="74" t="str">
        <f>IF(AND(C563="Abierto",D563="Media"),RANK(S563,$S$13:$S$861,0)+COUNTIF($S$13:S563,S563)-1+MAX(N:N,Q:Q),"")</f>
        <v/>
      </c>
      <c r="U563" s="74" t="str">
        <f>IF(AND(C563="Abierto",D563="Baja"),A563,"")</f>
        <v/>
      </c>
      <c r="V563" s="74" t="str">
        <f ca="1">IF(AND(C563="Abierto",D563="Baja"),TODAY()-E563,"")</f>
        <v/>
      </c>
      <c r="W563" s="74" t="str">
        <f>IF(AND(C563="Abierto",D563="Baja"),RANK(V563,$V$13:$V$861,0)+COUNTIF($V$13:V563,V563)-1+MAX(N:N,Q:Q,T:T),"")</f>
        <v/>
      </c>
      <c r="X563" s="139" t="str">
        <f>IF(OR(C563="Resuelto",C563=""),"",SUM(N563,Q563,T563,W563))</f>
        <v/>
      </c>
      <c r="Y563" s="139" t="str">
        <f>IF(OR(C563="Resuelto",C563=""),"",SUM(M563,P563,S563,V563))</f>
        <v/>
      </c>
      <c r="Z563" s="139" t="str">
        <f>IF(OR(C563="Resuelto",C563=""),"",SUM(L563,O563,R563,U563))</f>
        <v/>
      </c>
      <c r="AA563" s="28">
        <v>698</v>
      </c>
      <c r="AB563" s="28" t="str">
        <f t="shared" si="20"/>
        <v/>
      </c>
      <c r="AC563" s="75" t="str">
        <f t="shared" si="21"/>
        <v/>
      </c>
      <c r="AH563" s="78" t="str">
        <f>IF(AI563="","",MAX($AH$5:AH562)+1)</f>
        <v/>
      </c>
      <c r="AI563" s="53" t="str">
        <f>IF(G562="","",IF(COUNTIF($AI$11:AI562,G562)=0,G562,""))</f>
        <v/>
      </c>
      <c r="AJ563" s="53" t="str">
        <f t="shared" si="22"/>
        <v/>
      </c>
      <c r="AK563" s="135"/>
    </row>
    <row r="564" spans="1:37" x14ac:dyDescent="0.25">
      <c r="A564" s="136"/>
      <c r="B564" s="136"/>
      <c r="C564" s="136"/>
      <c r="D564" s="136"/>
      <c r="E564" s="137"/>
      <c r="F564" s="137"/>
      <c r="G564" s="136"/>
      <c r="H564" s="137"/>
      <c r="I564" s="140" t="str">
        <f t="shared" si="23"/>
        <v/>
      </c>
      <c r="J564" s="140"/>
      <c r="K564" s="140"/>
      <c r="L564" s="74" t="str">
        <f>IF(AND(C564="Abierto",D564="Urgente"),A564,"")</f>
        <v/>
      </c>
      <c r="M564" s="74" t="str">
        <f ca="1">IF(AND(C564="Abierto",D564="Urgente"),TODAY()-E564,"")</f>
        <v/>
      </c>
      <c r="N564" s="74" t="str">
        <f>IF(AND(C564="Abierto",D564="Urgente"),RANK(M564,$M$13:$M$861,0)+COUNTIF($M$13:M564,M564)-1,"")</f>
        <v/>
      </c>
      <c r="O564" s="74" t="str">
        <f>IF(AND(C564="Abierto",D564="Alta"),A564,"")</f>
        <v/>
      </c>
      <c r="P564" s="74" t="str">
        <f ca="1">IF(AND(C564="Abierto",D564="Alta"),TODAY()-E564,"")</f>
        <v/>
      </c>
      <c r="Q564" s="74" t="str">
        <f>IF(AND(C564="Abierto",D564="Alta"),RANK(P564,$P$13:$P$861,0)+COUNTIF($P$13:P564,P564)-1+MAX(N:N),"")</f>
        <v/>
      </c>
      <c r="R564" s="74" t="str">
        <f>IF(AND(C564="Abierto",D564="Media"),A564,"")</f>
        <v/>
      </c>
      <c r="S564" s="74" t="str">
        <f ca="1">IF(AND(C564="Abierto",D564="Media"),TODAY()-E564,"")</f>
        <v/>
      </c>
      <c r="T564" s="74" t="str">
        <f>IF(AND(C564="Abierto",D564="Media"),RANK(S564,$S$13:$S$861,0)+COUNTIF($S$13:S564,S564)-1+MAX(N:N,Q:Q),"")</f>
        <v/>
      </c>
      <c r="U564" s="74" t="str">
        <f>IF(AND(C564="Abierto",D564="Baja"),A564,"")</f>
        <v/>
      </c>
      <c r="V564" s="74" t="str">
        <f ca="1">IF(AND(C564="Abierto",D564="Baja"),TODAY()-E564,"")</f>
        <v/>
      </c>
      <c r="W564" s="74" t="str">
        <f>IF(AND(C564="Abierto",D564="Baja"),RANK(V564,$V$13:$V$861,0)+COUNTIF($V$13:V564,V564)-1+MAX(N:N,Q:Q,T:T),"")</f>
        <v/>
      </c>
      <c r="X564" s="139" t="str">
        <f>IF(OR(C564="Resuelto",C564=""),"",SUM(N564,Q564,T564,W564))</f>
        <v/>
      </c>
      <c r="Y564" s="139" t="str">
        <f>IF(OR(C564="Resuelto",C564=""),"",SUM(M564,P564,S564,V564))</f>
        <v/>
      </c>
      <c r="Z564" s="139" t="str">
        <f>IF(OR(C564="Resuelto",C564=""),"",SUM(L564,O564,R564,U564))</f>
        <v/>
      </c>
      <c r="AA564" s="28">
        <v>699</v>
      </c>
      <c r="AB564" s="28" t="str">
        <f t="shared" si="20"/>
        <v/>
      </c>
      <c r="AC564" s="75" t="str">
        <f t="shared" si="21"/>
        <v/>
      </c>
      <c r="AH564" s="78" t="str">
        <f>IF(AI564="","",MAX($AH$5:AH563)+1)</f>
        <v/>
      </c>
      <c r="AI564" s="53" t="str">
        <f>IF(G563="","",IF(COUNTIF($AI$11:AI563,G563)=0,G563,""))</f>
        <v/>
      </c>
      <c r="AJ564" s="53" t="str">
        <f t="shared" si="22"/>
        <v/>
      </c>
      <c r="AK564" s="135"/>
    </row>
    <row r="565" spans="1:37" x14ac:dyDescent="0.25">
      <c r="A565" s="136"/>
      <c r="B565" s="136"/>
      <c r="C565" s="136"/>
      <c r="D565" s="136"/>
      <c r="E565" s="137"/>
      <c r="F565" s="137"/>
      <c r="G565" s="136"/>
      <c r="H565" s="137"/>
      <c r="I565" s="140" t="str">
        <f t="shared" si="23"/>
        <v/>
      </c>
      <c r="J565" s="140"/>
      <c r="K565" s="140"/>
      <c r="L565" s="74" t="str">
        <f>IF(AND(C565="Abierto",D565="Urgente"),A565,"")</f>
        <v/>
      </c>
      <c r="M565" s="74" t="str">
        <f ca="1">IF(AND(C565="Abierto",D565="Urgente"),TODAY()-E565,"")</f>
        <v/>
      </c>
      <c r="N565" s="74" t="str">
        <f>IF(AND(C565="Abierto",D565="Urgente"),RANK(M565,$M$13:$M$861,0)+COUNTIF($M$13:M565,M565)-1,"")</f>
        <v/>
      </c>
      <c r="O565" s="74" t="str">
        <f>IF(AND(C565="Abierto",D565="Alta"),A565,"")</f>
        <v/>
      </c>
      <c r="P565" s="74" t="str">
        <f ca="1">IF(AND(C565="Abierto",D565="Alta"),TODAY()-E565,"")</f>
        <v/>
      </c>
      <c r="Q565" s="74" t="str">
        <f>IF(AND(C565="Abierto",D565="Alta"),RANK(P565,$P$13:$P$861,0)+COUNTIF($P$13:P565,P565)-1+MAX(N:N),"")</f>
        <v/>
      </c>
      <c r="R565" s="74" t="str">
        <f>IF(AND(C565="Abierto",D565="Media"),A565,"")</f>
        <v/>
      </c>
      <c r="S565" s="74" t="str">
        <f ca="1">IF(AND(C565="Abierto",D565="Media"),TODAY()-E565,"")</f>
        <v/>
      </c>
      <c r="T565" s="74" t="str">
        <f>IF(AND(C565="Abierto",D565="Media"),RANK(S565,$S$13:$S$861,0)+COUNTIF($S$13:S565,S565)-1+MAX(N:N,Q:Q),"")</f>
        <v/>
      </c>
      <c r="U565" s="74" t="str">
        <f>IF(AND(C565="Abierto",D565="Baja"),A565,"")</f>
        <v/>
      </c>
      <c r="V565" s="74" t="str">
        <f ca="1">IF(AND(C565="Abierto",D565="Baja"),TODAY()-E565,"")</f>
        <v/>
      </c>
      <c r="W565" s="74" t="str">
        <f>IF(AND(C565="Abierto",D565="Baja"),RANK(V565,$V$13:$V$861,0)+COUNTIF($V$13:V565,V565)-1+MAX(N:N,Q:Q,T:T),"")</f>
        <v/>
      </c>
      <c r="X565" s="139" t="str">
        <f>IF(OR(C565="Resuelto",C565=""),"",SUM(N565,Q565,T565,W565))</f>
        <v/>
      </c>
      <c r="Y565" s="139" t="str">
        <f>IF(OR(C565="Resuelto",C565=""),"",SUM(M565,P565,S565,V565))</f>
        <v/>
      </c>
      <c r="Z565" s="139" t="str">
        <f>IF(OR(C565="Resuelto",C565=""),"",SUM(L565,O565,R565,U565))</f>
        <v/>
      </c>
      <c r="AA565" s="28">
        <v>700</v>
      </c>
      <c r="AB565" s="28" t="str">
        <f t="shared" si="20"/>
        <v/>
      </c>
      <c r="AC565" s="75" t="str">
        <f t="shared" si="21"/>
        <v/>
      </c>
      <c r="AH565" s="78" t="str">
        <f>IF(AI565="","",MAX($AH$5:AH564)+1)</f>
        <v/>
      </c>
      <c r="AI565" s="53" t="str">
        <f>IF(G564="","",IF(COUNTIF($AI$11:AI564,G564)=0,G564,""))</f>
        <v/>
      </c>
      <c r="AJ565" s="53" t="str">
        <f t="shared" si="22"/>
        <v/>
      </c>
      <c r="AK565" s="135"/>
    </row>
    <row r="566" spans="1:37" x14ac:dyDescent="0.25">
      <c r="A566" s="136"/>
      <c r="B566" s="136"/>
      <c r="C566" s="136"/>
      <c r="D566" s="136"/>
      <c r="E566" s="137"/>
      <c r="F566" s="137"/>
      <c r="G566" s="136"/>
      <c r="H566" s="137"/>
      <c r="I566" s="140" t="str">
        <f t="shared" si="23"/>
        <v/>
      </c>
      <c r="J566" s="140"/>
      <c r="K566" s="140"/>
      <c r="L566" s="74" t="str">
        <f>IF(AND(C566="Abierto",D566="Urgente"),A566,"")</f>
        <v/>
      </c>
      <c r="M566" s="74" t="str">
        <f ca="1">IF(AND(C566="Abierto",D566="Urgente"),TODAY()-E566,"")</f>
        <v/>
      </c>
      <c r="N566" s="74" t="str">
        <f>IF(AND(C566="Abierto",D566="Urgente"),RANK(M566,$M$13:$M$861,0)+COUNTIF($M$13:M566,M566)-1,"")</f>
        <v/>
      </c>
      <c r="O566" s="74" t="str">
        <f>IF(AND(C566="Abierto",D566="Alta"),A566,"")</f>
        <v/>
      </c>
      <c r="P566" s="74" t="str">
        <f ca="1">IF(AND(C566="Abierto",D566="Alta"),TODAY()-E566,"")</f>
        <v/>
      </c>
      <c r="Q566" s="74" t="str">
        <f>IF(AND(C566="Abierto",D566="Alta"),RANK(P566,$P$13:$P$861,0)+COUNTIF($P$13:P566,P566)-1+MAX(N:N),"")</f>
        <v/>
      </c>
      <c r="R566" s="74" t="str">
        <f>IF(AND(C566="Abierto",D566="Media"),A566,"")</f>
        <v/>
      </c>
      <c r="S566" s="74" t="str">
        <f ca="1">IF(AND(C566="Abierto",D566="Media"),TODAY()-E566,"")</f>
        <v/>
      </c>
      <c r="T566" s="74" t="str">
        <f>IF(AND(C566="Abierto",D566="Media"),RANK(S566,$S$13:$S$861,0)+COUNTIF($S$13:S566,S566)-1+MAX(N:N,Q:Q),"")</f>
        <v/>
      </c>
      <c r="U566" s="74" t="str">
        <f>IF(AND(C566="Abierto",D566="Baja"),A566,"")</f>
        <v/>
      </c>
      <c r="V566" s="74" t="str">
        <f ca="1">IF(AND(C566="Abierto",D566="Baja"),TODAY()-E566,"")</f>
        <v/>
      </c>
      <c r="W566" s="74" t="str">
        <f>IF(AND(C566="Abierto",D566="Baja"),RANK(V566,$V$13:$V$861,0)+COUNTIF($V$13:V566,V566)-1+MAX(N:N,Q:Q,T:T),"")</f>
        <v/>
      </c>
      <c r="X566" s="139" t="str">
        <f>IF(OR(C566="Resuelto",C566=""),"",SUM(N566,Q566,T566,W566))</f>
        <v/>
      </c>
      <c r="Y566" s="139" t="str">
        <f>IF(OR(C566="Resuelto",C566=""),"",SUM(M566,P566,S566,V566))</f>
        <v/>
      </c>
      <c r="Z566" s="139" t="str">
        <f>IF(OR(C566="Resuelto",C566=""),"",SUM(L566,O566,R566,U566))</f>
        <v/>
      </c>
      <c r="AA566" s="28">
        <v>701</v>
      </c>
      <c r="AB566" s="28" t="str">
        <f t="shared" si="20"/>
        <v/>
      </c>
      <c r="AC566" s="75" t="str">
        <f t="shared" si="21"/>
        <v/>
      </c>
      <c r="AH566" s="78" t="str">
        <f>IF(AI566="","",MAX($AH$5:AH565)+1)</f>
        <v/>
      </c>
      <c r="AI566" s="53" t="str">
        <f>IF(G565="","",IF(COUNTIF($AI$11:AI565,G565)=0,G565,""))</f>
        <v/>
      </c>
      <c r="AJ566" s="53" t="str">
        <f t="shared" si="22"/>
        <v/>
      </c>
      <c r="AK566" s="135"/>
    </row>
    <row r="567" spans="1:37" x14ac:dyDescent="0.25">
      <c r="A567" s="136"/>
      <c r="B567" s="136"/>
      <c r="C567" s="136"/>
      <c r="D567" s="136"/>
      <c r="E567" s="137"/>
      <c r="F567" s="137"/>
      <c r="G567" s="136"/>
      <c r="H567" s="137"/>
      <c r="I567" s="140" t="str">
        <f t="shared" si="23"/>
        <v/>
      </c>
      <c r="J567" s="140"/>
      <c r="K567" s="140"/>
      <c r="L567" s="74" t="str">
        <f>IF(AND(C567="Abierto",D567="Urgente"),A567,"")</f>
        <v/>
      </c>
      <c r="M567" s="74" t="str">
        <f ca="1">IF(AND(C567="Abierto",D567="Urgente"),TODAY()-E567,"")</f>
        <v/>
      </c>
      <c r="N567" s="74" t="str">
        <f>IF(AND(C567="Abierto",D567="Urgente"),RANK(M567,$M$13:$M$861,0)+COUNTIF($M$13:M567,M567)-1,"")</f>
        <v/>
      </c>
      <c r="O567" s="74" t="str">
        <f>IF(AND(C567="Abierto",D567="Alta"),A567,"")</f>
        <v/>
      </c>
      <c r="P567" s="74" t="str">
        <f ca="1">IF(AND(C567="Abierto",D567="Alta"),TODAY()-E567,"")</f>
        <v/>
      </c>
      <c r="Q567" s="74" t="str">
        <f>IF(AND(C567="Abierto",D567="Alta"),RANK(P567,$P$13:$P$861,0)+COUNTIF($P$13:P567,P567)-1+MAX(N:N),"")</f>
        <v/>
      </c>
      <c r="R567" s="74" t="str">
        <f>IF(AND(C567="Abierto",D567="Media"),A567,"")</f>
        <v/>
      </c>
      <c r="S567" s="74" t="str">
        <f ca="1">IF(AND(C567="Abierto",D567="Media"),TODAY()-E567,"")</f>
        <v/>
      </c>
      <c r="T567" s="74" t="str">
        <f>IF(AND(C567="Abierto",D567="Media"),RANK(S567,$S$13:$S$861,0)+COUNTIF($S$13:S567,S567)-1+MAX(N:N,Q:Q),"")</f>
        <v/>
      </c>
      <c r="U567" s="74" t="str">
        <f>IF(AND(C567="Abierto",D567="Baja"),A567,"")</f>
        <v/>
      </c>
      <c r="V567" s="74" t="str">
        <f ca="1">IF(AND(C567="Abierto",D567="Baja"),TODAY()-E567,"")</f>
        <v/>
      </c>
      <c r="W567" s="74" t="str">
        <f>IF(AND(C567="Abierto",D567="Baja"),RANK(V567,$V$13:$V$861,0)+COUNTIF($V$13:V567,V567)-1+MAX(N:N,Q:Q,T:T),"")</f>
        <v/>
      </c>
      <c r="X567" s="139" t="str">
        <f>IF(OR(C567="Resuelto",C567=""),"",SUM(N567,Q567,T567,W567))</f>
        <v/>
      </c>
      <c r="Y567" s="139" t="str">
        <f>IF(OR(C567="Resuelto",C567=""),"",SUM(M567,P567,S567,V567))</f>
        <v/>
      </c>
      <c r="Z567" s="139" t="str">
        <f>IF(OR(C567="Resuelto",C567=""),"",SUM(L567,O567,R567,U567))</f>
        <v/>
      </c>
      <c r="AA567" s="28">
        <v>702</v>
      </c>
      <c r="AB567" s="28" t="str">
        <f t="shared" si="20"/>
        <v/>
      </c>
      <c r="AC567" s="75" t="str">
        <f t="shared" si="21"/>
        <v/>
      </c>
      <c r="AH567" s="78" t="str">
        <f>IF(AI567="","",MAX($AH$5:AH566)+1)</f>
        <v/>
      </c>
      <c r="AI567" s="53" t="str">
        <f>IF(G566="","",IF(COUNTIF($AI$11:AI566,G566)=0,G566,""))</f>
        <v/>
      </c>
      <c r="AJ567" s="53" t="str">
        <f t="shared" si="22"/>
        <v/>
      </c>
      <c r="AK567" s="135"/>
    </row>
    <row r="568" spans="1:37" x14ac:dyDescent="0.25">
      <c r="A568" s="136"/>
      <c r="B568" s="136"/>
      <c r="C568" s="136"/>
      <c r="D568" s="136"/>
      <c r="E568" s="137"/>
      <c r="F568" s="137"/>
      <c r="G568" s="136"/>
      <c r="H568" s="137"/>
      <c r="I568" s="140" t="str">
        <f t="shared" si="23"/>
        <v/>
      </c>
      <c r="J568" s="140"/>
      <c r="K568" s="140"/>
      <c r="L568" s="74" t="str">
        <f>IF(AND(C568="Abierto",D568="Urgente"),A568,"")</f>
        <v/>
      </c>
      <c r="M568" s="74" t="str">
        <f ca="1">IF(AND(C568="Abierto",D568="Urgente"),TODAY()-E568,"")</f>
        <v/>
      </c>
      <c r="N568" s="74" t="str">
        <f>IF(AND(C568="Abierto",D568="Urgente"),RANK(M568,$M$13:$M$861,0)+COUNTIF($M$13:M568,M568)-1,"")</f>
        <v/>
      </c>
      <c r="O568" s="74" t="str">
        <f>IF(AND(C568="Abierto",D568="Alta"),A568,"")</f>
        <v/>
      </c>
      <c r="P568" s="74" t="str">
        <f ca="1">IF(AND(C568="Abierto",D568="Alta"),TODAY()-E568,"")</f>
        <v/>
      </c>
      <c r="Q568" s="74" t="str">
        <f>IF(AND(C568="Abierto",D568="Alta"),RANK(P568,$P$13:$P$861,0)+COUNTIF($P$13:P568,P568)-1+MAX(N:N),"")</f>
        <v/>
      </c>
      <c r="R568" s="74" t="str">
        <f>IF(AND(C568="Abierto",D568="Media"),A568,"")</f>
        <v/>
      </c>
      <c r="S568" s="74" t="str">
        <f ca="1">IF(AND(C568="Abierto",D568="Media"),TODAY()-E568,"")</f>
        <v/>
      </c>
      <c r="T568" s="74" t="str">
        <f>IF(AND(C568="Abierto",D568="Media"),RANK(S568,$S$13:$S$861,0)+COUNTIF($S$13:S568,S568)-1+MAX(N:N,Q:Q),"")</f>
        <v/>
      </c>
      <c r="U568" s="74" t="str">
        <f>IF(AND(C568="Abierto",D568="Baja"),A568,"")</f>
        <v/>
      </c>
      <c r="V568" s="74" t="str">
        <f ca="1">IF(AND(C568="Abierto",D568="Baja"),TODAY()-E568,"")</f>
        <v/>
      </c>
      <c r="W568" s="74" t="str">
        <f>IF(AND(C568="Abierto",D568="Baja"),RANK(V568,$V$13:$V$861,0)+COUNTIF($V$13:V568,V568)-1+MAX(N:N,Q:Q,T:T),"")</f>
        <v/>
      </c>
      <c r="X568" s="139" t="str">
        <f>IF(OR(C568="Resuelto",C568=""),"",SUM(N568,Q568,T568,W568))</f>
        <v/>
      </c>
      <c r="Y568" s="139" t="str">
        <f>IF(OR(C568="Resuelto",C568=""),"",SUM(M568,P568,S568,V568))</f>
        <v/>
      </c>
      <c r="Z568" s="139" t="str">
        <f>IF(OR(C568="Resuelto",C568=""),"",SUM(L568,O568,R568,U568))</f>
        <v/>
      </c>
      <c r="AA568" s="28">
        <v>703</v>
      </c>
      <c r="AB568" s="28" t="str">
        <f t="shared" si="20"/>
        <v/>
      </c>
      <c r="AC568" s="75" t="str">
        <f t="shared" si="21"/>
        <v/>
      </c>
      <c r="AH568" s="78" t="str">
        <f>IF(AI568="","",MAX($AH$5:AH567)+1)</f>
        <v/>
      </c>
      <c r="AI568" s="53" t="str">
        <f>IF(G567="","",IF(COUNTIF($AI$11:AI567,G567)=0,G567,""))</f>
        <v/>
      </c>
      <c r="AJ568" s="53" t="str">
        <f t="shared" si="22"/>
        <v/>
      </c>
      <c r="AK568" s="135"/>
    </row>
    <row r="569" spans="1:37" x14ac:dyDescent="0.25">
      <c r="A569" s="136"/>
      <c r="B569" s="136"/>
      <c r="C569" s="136"/>
      <c r="D569" s="136"/>
      <c r="E569" s="137"/>
      <c r="F569" s="137"/>
      <c r="G569" s="136"/>
      <c r="H569" s="137"/>
      <c r="I569" s="140" t="str">
        <f t="shared" si="23"/>
        <v/>
      </c>
      <c r="J569" s="140"/>
      <c r="K569" s="140"/>
      <c r="L569" s="74" t="str">
        <f>IF(AND(C569="Abierto",D569="Urgente"),A569,"")</f>
        <v/>
      </c>
      <c r="M569" s="74" t="str">
        <f ca="1">IF(AND(C569="Abierto",D569="Urgente"),TODAY()-E569,"")</f>
        <v/>
      </c>
      <c r="N569" s="74" t="str">
        <f>IF(AND(C569="Abierto",D569="Urgente"),RANK(M569,$M$13:$M$861,0)+COUNTIF($M$13:M569,M569)-1,"")</f>
        <v/>
      </c>
      <c r="O569" s="74" t="str">
        <f>IF(AND(C569="Abierto",D569="Alta"),A569,"")</f>
        <v/>
      </c>
      <c r="P569" s="74" t="str">
        <f ca="1">IF(AND(C569="Abierto",D569="Alta"),TODAY()-E569,"")</f>
        <v/>
      </c>
      <c r="Q569" s="74" t="str">
        <f>IF(AND(C569="Abierto",D569="Alta"),RANK(P569,$P$13:$P$861,0)+COUNTIF($P$13:P569,P569)-1+MAX(N:N),"")</f>
        <v/>
      </c>
      <c r="R569" s="74" t="str">
        <f>IF(AND(C569="Abierto",D569="Media"),A569,"")</f>
        <v/>
      </c>
      <c r="S569" s="74" t="str">
        <f ca="1">IF(AND(C569="Abierto",D569="Media"),TODAY()-E569,"")</f>
        <v/>
      </c>
      <c r="T569" s="74" t="str">
        <f>IF(AND(C569="Abierto",D569="Media"),RANK(S569,$S$13:$S$861,0)+COUNTIF($S$13:S569,S569)-1+MAX(N:N,Q:Q),"")</f>
        <v/>
      </c>
      <c r="U569" s="74" t="str">
        <f>IF(AND(C569="Abierto",D569="Baja"),A569,"")</f>
        <v/>
      </c>
      <c r="V569" s="74" t="str">
        <f ca="1">IF(AND(C569="Abierto",D569="Baja"),TODAY()-E569,"")</f>
        <v/>
      </c>
      <c r="W569" s="74" t="str">
        <f>IF(AND(C569="Abierto",D569="Baja"),RANK(V569,$V$13:$V$861,0)+COUNTIF($V$13:V569,V569)-1+MAX(N:N,Q:Q,T:T),"")</f>
        <v/>
      </c>
      <c r="X569" s="139" t="str">
        <f>IF(OR(C569="Resuelto",C569=""),"",SUM(N569,Q569,T569,W569))</f>
        <v/>
      </c>
      <c r="Y569" s="139" t="str">
        <f>IF(OR(C569="Resuelto",C569=""),"",SUM(M569,P569,S569,V569))</f>
        <v/>
      </c>
      <c r="Z569" s="139" t="str">
        <f>IF(OR(C569="Resuelto",C569=""),"",SUM(L569,O569,R569,U569))</f>
        <v/>
      </c>
      <c r="AA569" s="28">
        <v>704</v>
      </c>
      <c r="AB569" s="28" t="str">
        <f t="shared" si="20"/>
        <v/>
      </c>
      <c r="AC569" s="75" t="str">
        <f t="shared" si="21"/>
        <v/>
      </c>
      <c r="AH569" s="78" t="str">
        <f>IF(AI569="","",MAX($AH$5:AH568)+1)</f>
        <v/>
      </c>
      <c r="AI569" s="53" t="str">
        <f>IF(G568="","",IF(COUNTIF($AI$11:AI568,G568)=0,G568,""))</f>
        <v/>
      </c>
      <c r="AJ569" s="53" t="str">
        <f t="shared" si="22"/>
        <v/>
      </c>
      <c r="AK569" s="135"/>
    </row>
    <row r="570" spans="1:37" x14ac:dyDescent="0.25">
      <c r="A570" s="136"/>
      <c r="B570" s="136"/>
      <c r="C570" s="136"/>
      <c r="D570" s="136"/>
      <c r="E570" s="137"/>
      <c r="F570" s="137"/>
      <c r="G570" s="136"/>
      <c r="H570" s="137"/>
      <c r="I570" s="140" t="str">
        <f t="shared" si="23"/>
        <v/>
      </c>
      <c r="J570" s="140"/>
      <c r="K570" s="140"/>
      <c r="L570" s="74" t="str">
        <f>IF(AND(C570="Abierto",D570="Urgente"),A570,"")</f>
        <v/>
      </c>
      <c r="M570" s="74" t="str">
        <f ca="1">IF(AND(C570="Abierto",D570="Urgente"),TODAY()-E570,"")</f>
        <v/>
      </c>
      <c r="N570" s="74" t="str">
        <f>IF(AND(C570="Abierto",D570="Urgente"),RANK(M570,$M$13:$M$861,0)+COUNTIF($M$13:M570,M570)-1,"")</f>
        <v/>
      </c>
      <c r="O570" s="74" t="str">
        <f>IF(AND(C570="Abierto",D570="Alta"),A570,"")</f>
        <v/>
      </c>
      <c r="P570" s="74" t="str">
        <f ca="1">IF(AND(C570="Abierto",D570="Alta"),TODAY()-E570,"")</f>
        <v/>
      </c>
      <c r="Q570" s="74" t="str">
        <f>IF(AND(C570="Abierto",D570="Alta"),RANK(P570,$P$13:$P$861,0)+COUNTIF($P$13:P570,P570)-1+MAX(N:N),"")</f>
        <v/>
      </c>
      <c r="R570" s="74" t="str">
        <f>IF(AND(C570="Abierto",D570="Media"),A570,"")</f>
        <v/>
      </c>
      <c r="S570" s="74" t="str">
        <f ca="1">IF(AND(C570="Abierto",D570="Media"),TODAY()-E570,"")</f>
        <v/>
      </c>
      <c r="T570" s="74" t="str">
        <f>IF(AND(C570="Abierto",D570="Media"),RANK(S570,$S$13:$S$861,0)+COUNTIF($S$13:S570,S570)-1+MAX(N:N,Q:Q),"")</f>
        <v/>
      </c>
      <c r="U570" s="74" t="str">
        <f>IF(AND(C570="Abierto",D570="Baja"),A570,"")</f>
        <v/>
      </c>
      <c r="V570" s="74" t="str">
        <f ca="1">IF(AND(C570="Abierto",D570="Baja"),TODAY()-E570,"")</f>
        <v/>
      </c>
      <c r="W570" s="74" t="str">
        <f>IF(AND(C570="Abierto",D570="Baja"),RANK(V570,$V$13:$V$861,0)+COUNTIF($V$13:V570,V570)-1+MAX(N:N,Q:Q,T:T),"")</f>
        <v/>
      </c>
      <c r="X570" s="139" t="str">
        <f>IF(OR(C570="Resuelto",C570=""),"",SUM(N570,Q570,T570,W570))</f>
        <v/>
      </c>
      <c r="Y570" s="139" t="str">
        <f>IF(OR(C570="Resuelto",C570=""),"",SUM(M570,P570,S570,V570))</f>
        <v/>
      </c>
      <c r="Z570" s="139" t="str">
        <f>IF(OR(C570="Resuelto",C570=""),"",SUM(L570,O570,R570,U570))</f>
        <v/>
      </c>
      <c r="AA570" s="28">
        <v>705</v>
      </c>
      <c r="AB570" s="28" t="str">
        <f t="shared" si="20"/>
        <v/>
      </c>
      <c r="AC570" s="75" t="str">
        <f t="shared" si="21"/>
        <v/>
      </c>
      <c r="AH570" s="78" t="str">
        <f>IF(AI570="","",MAX($AH$5:AH569)+1)</f>
        <v/>
      </c>
      <c r="AI570" s="53" t="str">
        <f>IF(G569="","",IF(COUNTIF($AI$11:AI569,G569)=0,G569,""))</f>
        <v/>
      </c>
      <c r="AJ570" s="53" t="str">
        <f t="shared" si="22"/>
        <v/>
      </c>
      <c r="AK570" s="135"/>
    </row>
    <row r="571" spans="1:37" x14ac:dyDescent="0.25">
      <c r="A571" s="136"/>
      <c r="B571" s="136"/>
      <c r="C571" s="136"/>
      <c r="D571" s="136"/>
      <c r="E571" s="137"/>
      <c r="F571" s="137"/>
      <c r="G571" s="136"/>
      <c r="H571" s="137"/>
      <c r="I571" s="140" t="str">
        <f t="shared" si="23"/>
        <v/>
      </c>
      <c r="J571" s="140"/>
      <c r="K571" s="140"/>
      <c r="L571" s="74" t="str">
        <f>IF(AND(C571="Abierto",D571="Urgente"),A571,"")</f>
        <v/>
      </c>
      <c r="M571" s="74" t="str">
        <f ca="1">IF(AND(C571="Abierto",D571="Urgente"),TODAY()-E571,"")</f>
        <v/>
      </c>
      <c r="N571" s="74" t="str">
        <f>IF(AND(C571="Abierto",D571="Urgente"),RANK(M571,$M$13:$M$861,0)+COUNTIF($M$13:M571,M571)-1,"")</f>
        <v/>
      </c>
      <c r="O571" s="74" t="str">
        <f>IF(AND(C571="Abierto",D571="Alta"),A571,"")</f>
        <v/>
      </c>
      <c r="P571" s="74" t="str">
        <f ca="1">IF(AND(C571="Abierto",D571="Alta"),TODAY()-E571,"")</f>
        <v/>
      </c>
      <c r="Q571" s="74" t="str">
        <f>IF(AND(C571="Abierto",D571="Alta"),RANK(P571,$P$13:$P$861,0)+COUNTIF($P$13:P571,P571)-1+MAX(N:N),"")</f>
        <v/>
      </c>
      <c r="R571" s="74" t="str">
        <f>IF(AND(C571="Abierto",D571="Media"),A571,"")</f>
        <v/>
      </c>
      <c r="S571" s="74" t="str">
        <f ca="1">IF(AND(C571="Abierto",D571="Media"),TODAY()-E571,"")</f>
        <v/>
      </c>
      <c r="T571" s="74" t="str">
        <f>IF(AND(C571="Abierto",D571="Media"),RANK(S571,$S$13:$S$861,0)+COUNTIF($S$13:S571,S571)-1+MAX(N:N,Q:Q),"")</f>
        <v/>
      </c>
      <c r="U571" s="74" t="str">
        <f>IF(AND(C571="Abierto",D571="Baja"),A571,"")</f>
        <v/>
      </c>
      <c r="V571" s="74" t="str">
        <f ca="1">IF(AND(C571="Abierto",D571="Baja"),TODAY()-E571,"")</f>
        <v/>
      </c>
      <c r="W571" s="74" t="str">
        <f>IF(AND(C571="Abierto",D571="Baja"),RANK(V571,$V$13:$V$861,0)+COUNTIF($V$13:V571,V571)-1+MAX(N:N,Q:Q,T:T),"")</f>
        <v/>
      </c>
      <c r="X571" s="139" t="str">
        <f>IF(OR(C571="Resuelto",C571=""),"",SUM(N571,Q571,T571,W571))</f>
        <v/>
      </c>
      <c r="Y571" s="139" t="str">
        <f>IF(OR(C571="Resuelto",C571=""),"",SUM(M571,P571,S571,V571))</f>
        <v/>
      </c>
      <c r="Z571" s="139" t="str">
        <f>IF(OR(C571="Resuelto",C571=""),"",SUM(L571,O571,R571,U571))</f>
        <v/>
      </c>
      <c r="AA571" s="28">
        <v>706</v>
      </c>
      <c r="AB571" s="28" t="str">
        <f t="shared" si="20"/>
        <v/>
      </c>
      <c r="AC571" s="75" t="str">
        <f t="shared" si="21"/>
        <v/>
      </c>
      <c r="AH571" s="78" t="str">
        <f>IF(AI571="","",MAX($AH$5:AH570)+1)</f>
        <v/>
      </c>
      <c r="AI571" s="53" t="str">
        <f>IF(G570="","",IF(COUNTIF($AI$11:AI570,G570)=0,G570,""))</f>
        <v/>
      </c>
      <c r="AJ571" s="53" t="str">
        <f t="shared" si="22"/>
        <v/>
      </c>
      <c r="AK571" s="135"/>
    </row>
    <row r="572" spans="1:37" x14ac:dyDescent="0.25">
      <c r="A572" s="136"/>
      <c r="B572" s="136"/>
      <c r="C572" s="136"/>
      <c r="D572" s="136"/>
      <c r="E572" s="137"/>
      <c r="F572" s="137"/>
      <c r="G572" s="136"/>
      <c r="H572" s="137"/>
      <c r="I572" s="140" t="str">
        <f t="shared" si="23"/>
        <v/>
      </c>
      <c r="J572" s="140"/>
      <c r="K572" s="140"/>
      <c r="L572" s="74" t="str">
        <f>IF(AND(C572="Abierto",D572="Urgente"),A572,"")</f>
        <v/>
      </c>
      <c r="M572" s="74" t="str">
        <f ca="1">IF(AND(C572="Abierto",D572="Urgente"),TODAY()-E572,"")</f>
        <v/>
      </c>
      <c r="N572" s="74" t="str">
        <f>IF(AND(C572="Abierto",D572="Urgente"),RANK(M572,$M$13:$M$861,0)+COUNTIF($M$13:M572,M572)-1,"")</f>
        <v/>
      </c>
      <c r="O572" s="74" t="str">
        <f>IF(AND(C572="Abierto",D572="Alta"),A572,"")</f>
        <v/>
      </c>
      <c r="P572" s="74" t="str">
        <f ca="1">IF(AND(C572="Abierto",D572="Alta"),TODAY()-E572,"")</f>
        <v/>
      </c>
      <c r="Q572" s="74" t="str">
        <f>IF(AND(C572="Abierto",D572="Alta"),RANK(P572,$P$13:$P$861,0)+COUNTIF($P$13:P572,P572)-1+MAX(N:N),"")</f>
        <v/>
      </c>
      <c r="R572" s="74" t="str">
        <f>IF(AND(C572="Abierto",D572="Media"),A572,"")</f>
        <v/>
      </c>
      <c r="S572" s="74" t="str">
        <f ca="1">IF(AND(C572="Abierto",D572="Media"),TODAY()-E572,"")</f>
        <v/>
      </c>
      <c r="T572" s="74" t="str">
        <f>IF(AND(C572="Abierto",D572="Media"),RANK(S572,$S$13:$S$861,0)+COUNTIF($S$13:S572,S572)-1+MAX(N:N,Q:Q),"")</f>
        <v/>
      </c>
      <c r="U572" s="74" t="str">
        <f>IF(AND(C572="Abierto",D572="Baja"),A572,"")</f>
        <v/>
      </c>
      <c r="V572" s="74" t="str">
        <f ca="1">IF(AND(C572="Abierto",D572="Baja"),TODAY()-E572,"")</f>
        <v/>
      </c>
      <c r="W572" s="74" t="str">
        <f>IF(AND(C572="Abierto",D572="Baja"),RANK(V572,$V$13:$V$861,0)+COUNTIF($V$13:V572,V572)-1+MAX(N:N,Q:Q,T:T),"")</f>
        <v/>
      </c>
      <c r="X572" s="139" t="str">
        <f>IF(OR(C572="Resuelto",C572=""),"",SUM(N572,Q572,T572,W572))</f>
        <v/>
      </c>
      <c r="Y572" s="139" t="str">
        <f>IF(OR(C572="Resuelto",C572=""),"",SUM(M572,P572,S572,V572))</f>
        <v/>
      </c>
      <c r="Z572" s="139" t="str">
        <f>IF(OR(C572="Resuelto",C572=""),"",SUM(L572,O572,R572,U572))</f>
        <v/>
      </c>
      <c r="AA572" s="28">
        <v>707</v>
      </c>
      <c r="AB572" s="28" t="str">
        <f t="shared" si="20"/>
        <v/>
      </c>
      <c r="AC572" s="75" t="str">
        <f t="shared" si="21"/>
        <v/>
      </c>
      <c r="AH572" s="78" t="str">
        <f>IF(AI572="","",MAX($AH$5:AH571)+1)</f>
        <v/>
      </c>
      <c r="AI572" s="53" t="str">
        <f>IF(G571="","",IF(COUNTIF($AI$11:AI571,G571)=0,G571,""))</f>
        <v/>
      </c>
      <c r="AJ572" s="53" t="str">
        <f t="shared" si="22"/>
        <v/>
      </c>
      <c r="AK572" s="135"/>
    </row>
    <row r="573" spans="1:37" x14ac:dyDescent="0.25">
      <c r="A573" s="136"/>
      <c r="B573" s="136"/>
      <c r="C573" s="136"/>
      <c r="D573" s="136"/>
      <c r="E573" s="137"/>
      <c r="F573" s="137"/>
      <c r="G573" s="136"/>
      <c r="H573" s="137"/>
      <c r="I573" s="140" t="str">
        <f t="shared" si="23"/>
        <v/>
      </c>
      <c r="J573" s="140"/>
      <c r="K573" s="140"/>
      <c r="L573" s="74" t="str">
        <f>IF(AND(C573="Abierto",D573="Urgente"),A573,"")</f>
        <v/>
      </c>
      <c r="M573" s="74" t="str">
        <f ca="1">IF(AND(C573="Abierto",D573="Urgente"),TODAY()-E573,"")</f>
        <v/>
      </c>
      <c r="N573" s="74" t="str">
        <f>IF(AND(C573="Abierto",D573="Urgente"),RANK(M573,$M$13:$M$861,0)+COUNTIF($M$13:M573,M573)-1,"")</f>
        <v/>
      </c>
      <c r="O573" s="74" t="str">
        <f>IF(AND(C573="Abierto",D573="Alta"),A573,"")</f>
        <v/>
      </c>
      <c r="P573" s="74" t="str">
        <f ca="1">IF(AND(C573="Abierto",D573="Alta"),TODAY()-E573,"")</f>
        <v/>
      </c>
      <c r="Q573" s="74" t="str">
        <f>IF(AND(C573="Abierto",D573="Alta"),RANK(P573,$P$13:$P$861,0)+COUNTIF($P$13:P573,P573)-1+MAX(N:N),"")</f>
        <v/>
      </c>
      <c r="R573" s="74" t="str">
        <f>IF(AND(C573="Abierto",D573="Media"),A573,"")</f>
        <v/>
      </c>
      <c r="S573" s="74" t="str">
        <f ca="1">IF(AND(C573="Abierto",D573="Media"),TODAY()-E573,"")</f>
        <v/>
      </c>
      <c r="T573" s="74" t="str">
        <f>IF(AND(C573="Abierto",D573="Media"),RANK(S573,$S$13:$S$861,0)+COUNTIF($S$13:S573,S573)-1+MAX(N:N,Q:Q),"")</f>
        <v/>
      </c>
      <c r="U573" s="74" t="str">
        <f>IF(AND(C573="Abierto",D573="Baja"),A573,"")</f>
        <v/>
      </c>
      <c r="V573" s="74" t="str">
        <f ca="1">IF(AND(C573="Abierto",D573="Baja"),TODAY()-E573,"")</f>
        <v/>
      </c>
      <c r="W573" s="74" t="str">
        <f>IF(AND(C573="Abierto",D573="Baja"),RANK(V573,$V$13:$V$861,0)+COUNTIF($V$13:V573,V573)-1+MAX(N:N,Q:Q,T:T),"")</f>
        <v/>
      </c>
      <c r="X573" s="139" t="str">
        <f>IF(OR(C573="Resuelto",C573=""),"",SUM(N573,Q573,T573,W573))</f>
        <v/>
      </c>
      <c r="Y573" s="139" t="str">
        <f>IF(OR(C573="Resuelto",C573=""),"",SUM(M573,P573,S573,V573))</f>
        <v/>
      </c>
      <c r="Z573" s="139" t="str">
        <f>IF(OR(C573="Resuelto",C573=""),"",SUM(L573,O573,R573,U573))</f>
        <v/>
      </c>
      <c r="AA573" s="28">
        <v>708</v>
      </c>
      <c r="AB573" s="28" t="str">
        <f t="shared" si="20"/>
        <v/>
      </c>
      <c r="AC573" s="75" t="str">
        <f t="shared" si="21"/>
        <v/>
      </c>
      <c r="AH573" s="78" t="str">
        <f>IF(AI573="","",MAX($AH$5:AH572)+1)</f>
        <v/>
      </c>
      <c r="AI573" s="53" t="str">
        <f>IF(G572="","",IF(COUNTIF($AI$11:AI572,G572)=0,G572,""))</f>
        <v/>
      </c>
      <c r="AJ573" s="53" t="str">
        <f t="shared" si="22"/>
        <v/>
      </c>
      <c r="AK573" s="135"/>
    </row>
    <row r="574" spans="1:37" x14ac:dyDescent="0.25">
      <c r="A574" s="136"/>
      <c r="B574" s="136"/>
      <c r="C574" s="136"/>
      <c r="D574" s="136"/>
      <c r="E574" s="137"/>
      <c r="F574" s="137"/>
      <c r="G574" s="136"/>
      <c r="H574" s="137"/>
      <c r="I574" s="140" t="str">
        <f t="shared" si="23"/>
        <v/>
      </c>
      <c r="J574" s="140"/>
      <c r="K574" s="140"/>
      <c r="L574" s="74" t="str">
        <f>IF(AND(C574="Abierto",D574="Urgente"),A574,"")</f>
        <v/>
      </c>
      <c r="M574" s="74" t="str">
        <f ca="1">IF(AND(C574="Abierto",D574="Urgente"),TODAY()-E574,"")</f>
        <v/>
      </c>
      <c r="N574" s="74" t="str">
        <f>IF(AND(C574="Abierto",D574="Urgente"),RANK(M574,$M$13:$M$861,0)+COUNTIF($M$13:M574,M574)-1,"")</f>
        <v/>
      </c>
      <c r="O574" s="74" t="str">
        <f>IF(AND(C574="Abierto",D574="Alta"),A574,"")</f>
        <v/>
      </c>
      <c r="P574" s="74" t="str">
        <f ca="1">IF(AND(C574="Abierto",D574="Alta"),TODAY()-E574,"")</f>
        <v/>
      </c>
      <c r="Q574" s="74" t="str">
        <f>IF(AND(C574="Abierto",D574="Alta"),RANK(P574,$P$13:$P$861,0)+COUNTIF($P$13:P574,P574)-1+MAX(N:N),"")</f>
        <v/>
      </c>
      <c r="R574" s="74" t="str">
        <f>IF(AND(C574="Abierto",D574="Media"),A574,"")</f>
        <v/>
      </c>
      <c r="S574" s="74" t="str">
        <f ca="1">IF(AND(C574="Abierto",D574="Media"),TODAY()-E574,"")</f>
        <v/>
      </c>
      <c r="T574" s="74" t="str">
        <f>IF(AND(C574="Abierto",D574="Media"),RANK(S574,$S$13:$S$861,0)+COUNTIF($S$13:S574,S574)-1+MAX(N:N,Q:Q),"")</f>
        <v/>
      </c>
      <c r="U574" s="74" t="str">
        <f>IF(AND(C574="Abierto",D574="Baja"),A574,"")</f>
        <v/>
      </c>
      <c r="V574" s="74" t="str">
        <f ca="1">IF(AND(C574="Abierto",D574="Baja"),TODAY()-E574,"")</f>
        <v/>
      </c>
      <c r="W574" s="74" t="str">
        <f>IF(AND(C574="Abierto",D574="Baja"),RANK(V574,$V$13:$V$861,0)+COUNTIF($V$13:V574,V574)-1+MAX(N:N,Q:Q,T:T),"")</f>
        <v/>
      </c>
      <c r="X574" s="139" t="str">
        <f>IF(OR(C574="Resuelto",C574=""),"",SUM(N574,Q574,T574,W574))</f>
        <v/>
      </c>
      <c r="Y574" s="139" t="str">
        <f>IF(OR(C574="Resuelto",C574=""),"",SUM(M574,P574,S574,V574))</f>
        <v/>
      </c>
      <c r="Z574" s="139" t="str">
        <f>IF(OR(C574="Resuelto",C574=""),"",SUM(L574,O574,R574,U574))</f>
        <v/>
      </c>
      <c r="AA574" s="28">
        <v>709</v>
      </c>
      <c r="AB574" s="28" t="str">
        <f t="shared" si="20"/>
        <v/>
      </c>
      <c r="AC574" s="75" t="str">
        <f t="shared" si="21"/>
        <v/>
      </c>
      <c r="AH574" s="78" t="str">
        <f>IF(AI574="","",MAX($AH$5:AH573)+1)</f>
        <v/>
      </c>
      <c r="AI574" s="53" t="str">
        <f>IF(G573="","",IF(COUNTIF($AI$11:AI573,G573)=0,G573,""))</f>
        <v/>
      </c>
      <c r="AJ574" s="53" t="str">
        <f t="shared" si="22"/>
        <v/>
      </c>
      <c r="AK574" s="135"/>
    </row>
    <row r="575" spans="1:37" x14ac:dyDescent="0.25">
      <c r="A575" s="136"/>
      <c r="B575" s="136"/>
      <c r="C575" s="136"/>
      <c r="D575" s="136"/>
      <c r="E575" s="137"/>
      <c r="F575" s="137"/>
      <c r="G575" s="136"/>
      <c r="H575" s="137"/>
      <c r="I575" s="140" t="str">
        <f t="shared" si="23"/>
        <v/>
      </c>
      <c r="J575" s="140"/>
      <c r="K575" s="140"/>
      <c r="L575" s="74" t="str">
        <f>IF(AND(C575="Abierto",D575="Urgente"),A575,"")</f>
        <v/>
      </c>
      <c r="M575" s="74" t="str">
        <f ca="1">IF(AND(C575="Abierto",D575="Urgente"),TODAY()-E575,"")</f>
        <v/>
      </c>
      <c r="N575" s="74" t="str">
        <f>IF(AND(C575="Abierto",D575="Urgente"),RANK(M575,$M$13:$M$861,0)+COUNTIF($M$13:M575,M575)-1,"")</f>
        <v/>
      </c>
      <c r="O575" s="74" t="str">
        <f>IF(AND(C575="Abierto",D575="Alta"),A575,"")</f>
        <v/>
      </c>
      <c r="P575" s="74" t="str">
        <f ca="1">IF(AND(C575="Abierto",D575="Alta"),TODAY()-E575,"")</f>
        <v/>
      </c>
      <c r="Q575" s="74" t="str">
        <f>IF(AND(C575="Abierto",D575="Alta"),RANK(P575,$P$13:$P$861,0)+COUNTIF($P$13:P575,P575)-1+MAX(N:N),"")</f>
        <v/>
      </c>
      <c r="R575" s="74" t="str">
        <f>IF(AND(C575="Abierto",D575="Media"),A575,"")</f>
        <v/>
      </c>
      <c r="S575" s="74" t="str">
        <f ca="1">IF(AND(C575="Abierto",D575="Media"),TODAY()-E575,"")</f>
        <v/>
      </c>
      <c r="T575" s="74" t="str">
        <f>IF(AND(C575="Abierto",D575="Media"),RANK(S575,$S$13:$S$861,0)+COUNTIF($S$13:S575,S575)-1+MAX(N:N,Q:Q),"")</f>
        <v/>
      </c>
      <c r="U575" s="74" t="str">
        <f>IF(AND(C575="Abierto",D575="Baja"),A575,"")</f>
        <v/>
      </c>
      <c r="V575" s="74" t="str">
        <f ca="1">IF(AND(C575="Abierto",D575="Baja"),TODAY()-E575,"")</f>
        <v/>
      </c>
      <c r="W575" s="74" t="str">
        <f>IF(AND(C575="Abierto",D575="Baja"),RANK(V575,$V$13:$V$861,0)+COUNTIF($V$13:V575,V575)-1+MAX(N:N,Q:Q,T:T),"")</f>
        <v/>
      </c>
      <c r="X575" s="139" t="str">
        <f>IF(OR(C575="Resuelto",C575=""),"",SUM(N575,Q575,T575,W575))</f>
        <v/>
      </c>
      <c r="Y575" s="139" t="str">
        <f>IF(OR(C575="Resuelto",C575=""),"",SUM(M575,P575,S575,V575))</f>
        <v/>
      </c>
      <c r="Z575" s="139" t="str">
        <f>IF(OR(C575="Resuelto",C575=""),"",SUM(L575,O575,R575,U575))</f>
        <v/>
      </c>
      <c r="AA575" s="28">
        <v>710</v>
      </c>
      <c r="AB575" s="28" t="str">
        <f t="shared" si="20"/>
        <v/>
      </c>
      <c r="AC575" s="75" t="str">
        <f t="shared" si="21"/>
        <v/>
      </c>
      <c r="AH575" s="78" t="str">
        <f>IF(AI575="","",MAX($AH$5:AH574)+1)</f>
        <v/>
      </c>
      <c r="AI575" s="53" t="str">
        <f>IF(G574="","",IF(COUNTIF($AI$11:AI574,G574)=0,G574,""))</f>
        <v/>
      </c>
      <c r="AJ575" s="53" t="str">
        <f t="shared" si="22"/>
        <v/>
      </c>
      <c r="AK575" s="135"/>
    </row>
    <row r="576" spans="1:37" x14ac:dyDescent="0.25">
      <c r="A576" s="136"/>
      <c r="B576" s="136"/>
      <c r="C576" s="136"/>
      <c r="D576" s="136"/>
      <c r="E576" s="137"/>
      <c r="F576" s="137"/>
      <c r="G576" s="136"/>
      <c r="H576" s="137"/>
      <c r="I576" s="140" t="str">
        <f t="shared" si="23"/>
        <v/>
      </c>
      <c r="J576" s="140"/>
      <c r="K576" s="140"/>
      <c r="L576" s="74" t="str">
        <f>IF(AND(C576="Abierto",D576="Urgente"),A576,"")</f>
        <v/>
      </c>
      <c r="M576" s="74" t="str">
        <f ca="1">IF(AND(C576="Abierto",D576="Urgente"),TODAY()-E576,"")</f>
        <v/>
      </c>
      <c r="N576" s="74" t="str">
        <f>IF(AND(C576="Abierto",D576="Urgente"),RANK(M576,$M$13:$M$861,0)+COUNTIF($M$13:M576,M576)-1,"")</f>
        <v/>
      </c>
      <c r="O576" s="74" t="str">
        <f>IF(AND(C576="Abierto",D576="Alta"),A576,"")</f>
        <v/>
      </c>
      <c r="P576" s="74" t="str">
        <f ca="1">IF(AND(C576="Abierto",D576="Alta"),TODAY()-E576,"")</f>
        <v/>
      </c>
      <c r="Q576" s="74" t="str">
        <f>IF(AND(C576="Abierto",D576="Alta"),RANK(P576,$P$13:$P$861,0)+COUNTIF($P$13:P576,P576)-1+MAX(N:N),"")</f>
        <v/>
      </c>
      <c r="R576" s="74" t="str">
        <f>IF(AND(C576="Abierto",D576="Media"),A576,"")</f>
        <v/>
      </c>
      <c r="S576" s="74" t="str">
        <f ca="1">IF(AND(C576="Abierto",D576="Media"),TODAY()-E576,"")</f>
        <v/>
      </c>
      <c r="T576" s="74" t="str">
        <f>IF(AND(C576="Abierto",D576="Media"),RANK(S576,$S$13:$S$861,0)+COUNTIF($S$13:S576,S576)-1+MAX(N:N,Q:Q),"")</f>
        <v/>
      </c>
      <c r="U576" s="74" t="str">
        <f>IF(AND(C576="Abierto",D576="Baja"),A576,"")</f>
        <v/>
      </c>
      <c r="V576" s="74" t="str">
        <f ca="1">IF(AND(C576="Abierto",D576="Baja"),TODAY()-E576,"")</f>
        <v/>
      </c>
      <c r="W576" s="74" t="str">
        <f>IF(AND(C576="Abierto",D576="Baja"),RANK(V576,$V$13:$V$861,0)+COUNTIF($V$13:V576,V576)-1+MAX(N:N,Q:Q,T:T),"")</f>
        <v/>
      </c>
      <c r="X576" s="139" t="str">
        <f>IF(OR(C576="Resuelto",C576=""),"",SUM(N576,Q576,T576,W576))</f>
        <v/>
      </c>
      <c r="Y576" s="139" t="str">
        <f>IF(OR(C576="Resuelto",C576=""),"",SUM(M576,P576,S576,V576))</f>
        <v/>
      </c>
      <c r="Z576" s="139" t="str">
        <f>IF(OR(C576="Resuelto",C576=""),"",SUM(L576,O576,R576,U576))</f>
        <v/>
      </c>
      <c r="AA576" s="28">
        <v>711</v>
      </c>
      <c r="AB576" s="28" t="str">
        <f t="shared" si="20"/>
        <v/>
      </c>
      <c r="AC576" s="75" t="str">
        <f t="shared" si="21"/>
        <v/>
      </c>
      <c r="AH576" s="78" t="str">
        <f>IF(AI576="","",MAX($AH$5:AH575)+1)</f>
        <v/>
      </c>
      <c r="AI576" s="53" t="str">
        <f>IF(G575="","",IF(COUNTIF($AI$11:AI575,G575)=0,G575,""))</f>
        <v/>
      </c>
      <c r="AJ576" s="53" t="str">
        <f t="shared" si="22"/>
        <v/>
      </c>
      <c r="AK576" s="135"/>
    </row>
    <row r="577" spans="1:37" x14ac:dyDescent="0.25">
      <c r="A577" s="136"/>
      <c r="B577" s="136"/>
      <c r="C577" s="136"/>
      <c r="D577" s="136"/>
      <c r="E577" s="137"/>
      <c r="F577" s="137"/>
      <c r="G577" s="136"/>
      <c r="H577" s="137"/>
      <c r="I577" s="140" t="str">
        <f t="shared" si="23"/>
        <v/>
      </c>
      <c r="J577" s="140"/>
      <c r="K577" s="140"/>
      <c r="L577" s="74" t="str">
        <f>IF(AND(C577="Abierto",D577="Urgente"),A577,"")</f>
        <v/>
      </c>
      <c r="M577" s="74" t="str">
        <f ca="1">IF(AND(C577="Abierto",D577="Urgente"),TODAY()-E577,"")</f>
        <v/>
      </c>
      <c r="N577" s="74" t="str">
        <f>IF(AND(C577="Abierto",D577="Urgente"),RANK(M577,$M$13:$M$861,0)+COUNTIF($M$13:M577,M577)-1,"")</f>
        <v/>
      </c>
      <c r="O577" s="74" t="str">
        <f>IF(AND(C577="Abierto",D577="Alta"),A577,"")</f>
        <v/>
      </c>
      <c r="P577" s="74" t="str">
        <f ca="1">IF(AND(C577="Abierto",D577="Alta"),TODAY()-E577,"")</f>
        <v/>
      </c>
      <c r="Q577" s="74" t="str">
        <f>IF(AND(C577="Abierto",D577="Alta"),RANK(P577,$P$13:$P$861,0)+COUNTIF($P$13:P577,P577)-1+MAX(N:N),"")</f>
        <v/>
      </c>
      <c r="R577" s="74" t="str">
        <f>IF(AND(C577="Abierto",D577="Media"),A577,"")</f>
        <v/>
      </c>
      <c r="S577" s="74" t="str">
        <f ca="1">IF(AND(C577="Abierto",D577="Media"),TODAY()-E577,"")</f>
        <v/>
      </c>
      <c r="T577" s="74" t="str">
        <f>IF(AND(C577="Abierto",D577="Media"),RANK(S577,$S$13:$S$861,0)+COUNTIF($S$13:S577,S577)-1+MAX(N:N,Q:Q),"")</f>
        <v/>
      </c>
      <c r="U577" s="74" t="str">
        <f>IF(AND(C577="Abierto",D577="Baja"),A577,"")</f>
        <v/>
      </c>
      <c r="V577" s="74" t="str">
        <f ca="1">IF(AND(C577="Abierto",D577="Baja"),TODAY()-E577,"")</f>
        <v/>
      </c>
      <c r="W577" s="74" t="str">
        <f>IF(AND(C577="Abierto",D577="Baja"),RANK(V577,$V$13:$V$861,0)+COUNTIF($V$13:V577,V577)-1+MAX(N:N,Q:Q,T:T),"")</f>
        <v/>
      </c>
      <c r="X577" s="139" t="str">
        <f>IF(OR(C577="Resuelto",C577=""),"",SUM(N577,Q577,T577,W577))</f>
        <v/>
      </c>
      <c r="Y577" s="139" t="str">
        <f>IF(OR(C577="Resuelto",C577=""),"",SUM(M577,P577,S577,V577))</f>
        <v/>
      </c>
      <c r="Z577" s="139" t="str">
        <f>IF(OR(C577="Resuelto",C577=""),"",SUM(L577,O577,R577,U577))</f>
        <v/>
      </c>
      <c r="AA577" s="28">
        <v>712</v>
      </c>
      <c r="AB577" s="28" t="str">
        <f t="shared" si="20"/>
        <v/>
      </c>
      <c r="AC577" s="75" t="str">
        <f t="shared" si="21"/>
        <v/>
      </c>
      <c r="AH577" s="78" t="str">
        <f>IF(AI577="","",MAX($AH$5:AH576)+1)</f>
        <v/>
      </c>
      <c r="AI577" s="53" t="str">
        <f>IF(G576="","",IF(COUNTIF($AI$11:AI576,G576)=0,G576,""))</f>
        <v/>
      </c>
      <c r="AJ577" s="53" t="str">
        <f t="shared" si="22"/>
        <v/>
      </c>
      <c r="AK577" s="135"/>
    </row>
    <row r="578" spans="1:37" x14ac:dyDescent="0.25">
      <c r="A578" s="136"/>
      <c r="B578" s="136"/>
      <c r="C578" s="136"/>
      <c r="D578" s="136"/>
      <c r="E578" s="137"/>
      <c r="F578" s="137"/>
      <c r="G578" s="136"/>
      <c r="H578" s="137"/>
      <c r="I578" s="140" t="str">
        <f t="shared" si="23"/>
        <v/>
      </c>
      <c r="J578" s="140"/>
      <c r="K578" s="140"/>
      <c r="L578" s="74" t="str">
        <f>IF(AND(C578="Abierto",D578="Urgente"),A578,"")</f>
        <v/>
      </c>
      <c r="M578" s="74" t="str">
        <f ca="1">IF(AND(C578="Abierto",D578="Urgente"),TODAY()-E578,"")</f>
        <v/>
      </c>
      <c r="N578" s="74" t="str">
        <f>IF(AND(C578="Abierto",D578="Urgente"),RANK(M578,$M$13:$M$861,0)+COUNTIF($M$13:M578,M578)-1,"")</f>
        <v/>
      </c>
      <c r="O578" s="74" t="str">
        <f>IF(AND(C578="Abierto",D578="Alta"),A578,"")</f>
        <v/>
      </c>
      <c r="P578" s="74" t="str">
        <f ca="1">IF(AND(C578="Abierto",D578="Alta"),TODAY()-E578,"")</f>
        <v/>
      </c>
      <c r="Q578" s="74" t="str">
        <f>IF(AND(C578="Abierto",D578="Alta"),RANK(P578,$P$13:$P$861,0)+COUNTIF($P$13:P578,P578)-1+MAX(N:N),"")</f>
        <v/>
      </c>
      <c r="R578" s="74" t="str">
        <f>IF(AND(C578="Abierto",D578="Media"),A578,"")</f>
        <v/>
      </c>
      <c r="S578" s="74" t="str">
        <f ca="1">IF(AND(C578="Abierto",D578="Media"),TODAY()-E578,"")</f>
        <v/>
      </c>
      <c r="T578" s="74" t="str">
        <f>IF(AND(C578="Abierto",D578="Media"),RANK(S578,$S$13:$S$861,0)+COUNTIF($S$13:S578,S578)-1+MAX(N:N,Q:Q),"")</f>
        <v/>
      </c>
      <c r="U578" s="74" t="str">
        <f>IF(AND(C578="Abierto",D578="Baja"),A578,"")</f>
        <v/>
      </c>
      <c r="V578" s="74" t="str">
        <f ca="1">IF(AND(C578="Abierto",D578="Baja"),TODAY()-E578,"")</f>
        <v/>
      </c>
      <c r="W578" s="74" t="str">
        <f>IF(AND(C578="Abierto",D578="Baja"),RANK(V578,$V$13:$V$861,0)+COUNTIF($V$13:V578,V578)-1+MAX(N:N,Q:Q,T:T),"")</f>
        <v/>
      </c>
      <c r="X578" s="139" t="str">
        <f>IF(OR(C578="Resuelto",C578=""),"",SUM(N578,Q578,T578,W578))</f>
        <v/>
      </c>
      <c r="Y578" s="139" t="str">
        <f>IF(OR(C578="Resuelto",C578=""),"",SUM(M578,P578,S578,V578))</f>
        <v/>
      </c>
      <c r="Z578" s="139" t="str">
        <f>IF(OR(C578="Resuelto",C578=""),"",SUM(L578,O578,R578,U578))</f>
        <v/>
      </c>
      <c r="AA578" s="28">
        <v>713</v>
      </c>
      <c r="AB578" s="28" t="str">
        <f t="shared" si="20"/>
        <v/>
      </c>
      <c r="AC578" s="75" t="str">
        <f t="shared" si="21"/>
        <v/>
      </c>
      <c r="AH578" s="78" t="str">
        <f>IF(AI578="","",MAX($AH$5:AH577)+1)</f>
        <v/>
      </c>
      <c r="AI578" s="53" t="str">
        <f>IF(G577="","",IF(COUNTIF($AI$11:AI577,G577)=0,G577,""))</f>
        <v/>
      </c>
      <c r="AJ578" s="53" t="str">
        <f t="shared" si="22"/>
        <v/>
      </c>
      <c r="AK578" s="135"/>
    </row>
    <row r="579" spans="1:37" x14ac:dyDescent="0.25">
      <c r="A579" s="136"/>
      <c r="B579" s="136"/>
      <c r="C579" s="136"/>
      <c r="D579" s="136"/>
      <c r="E579" s="137"/>
      <c r="F579" s="137"/>
      <c r="G579" s="136"/>
      <c r="H579" s="137"/>
      <c r="I579" s="140" t="str">
        <f t="shared" si="23"/>
        <v/>
      </c>
      <c r="J579" s="140"/>
      <c r="K579" s="140"/>
      <c r="L579" s="74" t="str">
        <f>IF(AND(C579="Abierto",D579="Urgente"),A579,"")</f>
        <v/>
      </c>
      <c r="M579" s="74" t="str">
        <f ca="1">IF(AND(C579="Abierto",D579="Urgente"),TODAY()-E579,"")</f>
        <v/>
      </c>
      <c r="N579" s="74" t="str">
        <f>IF(AND(C579="Abierto",D579="Urgente"),RANK(M579,$M$13:$M$861,0)+COUNTIF($M$13:M579,M579)-1,"")</f>
        <v/>
      </c>
      <c r="O579" s="74" t="str">
        <f>IF(AND(C579="Abierto",D579="Alta"),A579,"")</f>
        <v/>
      </c>
      <c r="P579" s="74" t="str">
        <f ca="1">IF(AND(C579="Abierto",D579="Alta"),TODAY()-E579,"")</f>
        <v/>
      </c>
      <c r="Q579" s="74" t="str">
        <f>IF(AND(C579="Abierto",D579="Alta"),RANK(P579,$P$13:$P$861,0)+COUNTIF($P$13:P579,P579)-1+MAX(N:N),"")</f>
        <v/>
      </c>
      <c r="R579" s="74" t="str">
        <f>IF(AND(C579="Abierto",D579="Media"),A579,"")</f>
        <v/>
      </c>
      <c r="S579" s="74" t="str">
        <f ca="1">IF(AND(C579="Abierto",D579="Media"),TODAY()-E579,"")</f>
        <v/>
      </c>
      <c r="T579" s="74" t="str">
        <f>IF(AND(C579="Abierto",D579="Media"),RANK(S579,$S$13:$S$861,0)+COUNTIF($S$13:S579,S579)-1+MAX(N:N,Q:Q),"")</f>
        <v/>
      </c>
      <c r="U579" s="74" t="str">
        <f>IF(AND(C579="Abierto",D579="Baja"),A579,"")</f>
        <v/>
      </c>
      <c r="V579" s="74" t="str">
        <f ca="1">IF(AND(C579="Abierto",D579="Baja"),TODAY()-E579,"")</f>
        <v/>
      </c>
      <c r="W579" s="74" t="str">
        <f>IF(AND(C579="Abierto",D579="Baja"),RANK(V579,$V$13:$V$861,0)+COUNTIF($V$13:V579,V579)-1+MAX(N:N,Q:Q,T:T),"")</f>
        <v/>
      </c>
      <c r="X579" s="139" t="str">
        <f>IF(OR(C579="Resuelto",C579=""),"",SUM(N579,Q579,T579,W579))</f>
        <v/>
      </c>
      <c r="Y579" s="139" t="str">
        <f>IF(OR(C579="Resuelto",C579=""),"",SUM(M579,P579,S579,V579))</f>
        <v/>
      </c>
      <c r="Z579" s="139" t="str">
        <f>IF(OR(C579="Resuelto",C579=""),"",SUM(L579,O579,R579,U579))</f>
        <v/>
      </c>
      <c r="AA579" s="28">
        <v>714</v>
      </c>
      <c r="AB579" s="28" t="str">
        <f t="shared" si="20"/>
        <v/>
      </c>
      <c r="AC579" s="75" t="str">
        <f t="shared" si="21"/>
        <v/>
      </c>
      <c r="AH579" s="78" t="str">
        <f>IF(AI579="","",MAX($AH$5:AH578)+1)</f>
        <v/>
      </c>
      <c r="AI579" s="53" t="str">
        <f>IF(G578="","",IF(COUNTIF($AI$11:AI578,G578)=0,G578,""))</f>
        <v/>
      </c>
      <c r="AJ579" s="53" t="str">
        <f t="shared" si="22"/>
        <v/>
      </c>
      <c r="AK579" s="135"/>
    </row>
    <row r="580" spans="1:37" x14ac:dyDescent="0.25">
      <c r="A580" s="136"/>
      <c r="B580" s="136"/>
      <c r="C580" s="136"/>
      <c r="D580" s="136"/>
      <c r="E580" s="137"/>
      <c r="F580" s="137"/>
      <c r="G580" s="136"/>
      <c r="H580" s="137"/>
      <c r="I580" s="140" t="str">
        <f t="shared" si="23"/>
        <v/>
      </c>
      <c r="J580" s="140"/>
      <c r="K580" s="140"/>
      <c r="L580" s="74" t="str">
        <f>IF(AND(C580="Abierto",D580="Urgente"),A580,"")</f>
        <v/>
      </c>
      <c r="M580" s="74" t="str">
        <f ca="1">IF(AND(C580="Abierto",D580="Urgente"),TODAY()-E580,"")</f>
        <v/>
      </c>
      <c r="N580" s="74" t="str">
        <f>IF(AND(C580="Abierto",D580="Urgente"),RANK(M580,$M$13:$M$861,0)+COUNTIF($M$13:M580,M580)-1,"")</f>
        <v/>
      </c>
      <c r="O580" s="74" t="str">
        <f>IF(AND(C580="Abierto",D580="Alta"),A580,"")</f>
        <v/>
      </c>
      <c r="P580" s="74" t="str">
        <f ca="1">IF(AND(C580="Abierto",D580="Alta"),TODAY()-E580,"")</f>
        <v/>
      </c>
      <c r="Q580" s="74" t="str">
        <f>IF(AND(C580="Abierto",D580="Alta"),RANK(P580,$P$13:$P$861,0)+COUNTIF($P$13:P580,P580)-1+MAX(N:N),"")</f>
        <v/>
      </c>
      <c r="R580" s="74" t="str">
        <f>IF(AND(C580="Abierto",D580="Media"),A580,"")</f>
        <v/>
      </c>
      <c r="S580" s="74" t="str">
        <f ca="1">IF(AND(C580="Abierto",D580="Media"),TODAY()-E580,"")</f>
        <v/>
      </c>
      <c r="T580" s="74" t="str">
        <f>IF(AND(C580="Abierto",D580="Media"),RANK(S580,$S$13:$S$861,0)+COUNTIF($S$13:S580,S580)-1+MAX(N:N,Q:Q),"")</f>
        <v/>
      </c>
      <c r="U580" s="74" t="str">
        <f>IF(AND(C580="Abierto",D580="Baja"),A580,"")</f>
        <v/>
      </c>
      <c r="V580" s="74" t="str">
        <f ca="1">IF(AND(C580="Abierto",D580="Baja"),TODAY()-E580,"")</f>
        <v/>
      </c>
      <c r="W580" s="74" t="str">
        <f>IF(AND(C580="Abierto",D580="Baja"),RANK(V580,$V$13:$V$861,0)+COUNTIF($V$13:V580,V580)-1+MAX(N:N,Q:Q,T:T),"")</f>
        <v/>
      </c>
      <c r="X580" s="139" t="str">
        <f>IF(OR(C580="Resuelto",C580=""),"",SUM(N580,Q580,T580,W580))</f>
        <v/>
      </c>
      <c r="Y580" s="139" t="str">
        <f>IF(OR(C580="Resuelto",C580=""),"",SUM(M580,P580,S580,V580))</f>
        <v/>
      </c>
      <c r="Z580" s="139" t="str">
        <f>IF(OR(C580="Resuelto",C580=""),"",SUM(L580,O580,R580,U580))</f>
        <v/>
      </c>
      <c r="AA580" s="28">
        <v>715</v>
      </c>
      <c r="AB580" s="28" t="str">
        <f t="shared" si="20"/>
        <v/>
      </c>
      <c r="AC580" s="75" t="str">
        <f t="shared" si="21"/>
        <v/>
      </c>
      <c r="AH580" s="78" t="str">
        <f>IF(AI580="","",MAX($AH$5:AH579)+1)</f>
        <v/>
      </c>
      <c r="AI580" s="53" t="str">
        <f>IF(G579="","",IF(COUNTIF($AI$11:AI579,G579)=0,G579,""))</f>
        <v/>
      </c>
      <c r="AJ580" s="53" t="str">
        <f t="shared" si="22"/>
        <v/>
      </c>
      <c r="AK580" s="135"/>
    </row>
    <row r="581" spans="1:37" x14ac:dyDescent="0.25">
      <c r="A581" s="136"/>
      <c r="B581" s="136"/>
      <c r="C581" s="136"/>
      <c r="D581" s="136"/>
      <c r="E581" s="137"/>
      <c r="F581" s="137"/>
      <c r="G581" s="136"/>
      <c r="H581" s="137"/>
      <c r="I581" s="140" t="str">
        <f t="shared" si="23"/>
        <v/>
      </c>
      <c r="J581" s="140"/>
      <c r="K581" s="140"/>
      <c r="L581" s="74" t="str">
        <f>IF(AND(C581="Abierto",D581="Urgente"),A581,"")</f>
        <v/>
      </c>
      <c r="M581" s="74" t="str">
        <f ca="1">IF(AND(C581="Abierto",D581="Urgente"),TODAY()-E581,"")</f>
        <v/>
      </c>
      <c r="N581" s="74" t="str">
        <f>IF(AND(C581="Abierto",D581="Urgente"),RANK(M581,$M$13:$M$861,0)+COUNTIF($M$13:M581,M581)-1,"")</f>
        <v/>
      </c>
      <c r="O581" s="74" t="str">
        <f>IF(AND(C581="Abierto",D581="Alta"),A581,"")</f>
        <v/>
      </c>
      <c r="P581" s="74" t="str">
        <f ca="1">IF(AND(C581="Abierto",D581="Alta"),TODAY()-E581,"")</f>
        <v/>
      </c>
      <c r="Q581" s="74" t="str">
        <f>IF(AND(C581="Abierto",D581="Alta"),RANK(P581,$P$13:$P$861,0)+COUNTIF($P$13:P581,P581)-1+MAX(N:N),"")</f>
        <v/>
      </c>
      <c r="R581" s="74" t="str">
        <f>IF(AND(C581="Abierto",D581="Media"),A581,"")</f>
        <v/>
      </c>
      <c r="S581" s="74" t="str">
        <f ca="1">IF(AND(C581="Abierto",D581="Media"),TODAY()-E581,"")</f>
        <v/>
      </c>
      <c r="T581" s="74" t="str">
        <f>IF(AND(C581="Abierto",D581="Media"),RANK(S581,$S$13:$S$861,0)+COUNTIF($S$13:S581,S581)-1+MAX(N:N,Q:Q),"")</f>
        <v/>
      </c>
      <c r="U581" s="74" t="str">
        <f>IF(AND(C581="Abierto",D581="Baja"),A581,"")</f>
        <v/>
      </c>
      <c r="V581" s="74" t="str">
        <f ca="1">IF(AND(C581="Abierto",D581="Baja"),TODAY()-E581,"")</f>
        <v/>
      </c>
      <c r="W581" s="74" t="str">
        <f>IF(AND(C581="Abierto",D581="Baja"),RANK(V581,$V$13:$V$861,0)+COUNTIF($V$13:V581,V581)-1+MAX(N:N,Q:Q,T:T),"")</f>
        <v/>
      </c>
      <c r="X581" s="139" t="str">
        <f>IF(OR(C581="Resuelto",C581=""),"",SUM(N581,Q581,T581,W581))</f>
        <v/>
      </c>
      <c r="Y581" s="139" t="str">
        <f>IF(OR(C581="Resuelto",C581=""),"",SUM(M581,P581,S581,V581))</f>
        <v/>
      </c>
      <c r="Z581" s="139" t="str">
        <f>IF(OR(C581="Resuelto",C581=""),"",SUM(L581,O581,R581,U581))</f>
        <v/>
      </c>
      <c r="AA581" s="28">
        <v>716</v>
      </c>
      <c r="AB581" s="28" t="str">
        <f t="shared" si="20"/>
        <v/>
      </c>
      <c r="AC581" s="75" t="str">
        <f t="shared" si="21"/>
        <v/>
      </c>
      <c r="AH581" s="78" t="str">
        <f>IF(AI581="","",MAX($AH$5:AH580)+1)</f>
        <v/>
      </c>
      <c r="AI581" s="53" t="str">
        <f>IF(G580="","",IF(COUNTIF($AI$11:AI580,G580)=0,G580,""))</f>
        <v/>
      </c>
      <c r="AJ581" s="53" t="str">
        <f t="shared" si="22"/>
        <v/>
      </c>
      <c r="AK581" s="135"/>
    </row>
    <row r="582" spans="1:37" x14ac:dyDescent="0.25">
      <c r="A582" s="136"/>
      <c r="B582" s="136"/>
      <c r="C582" s="136"/>
      <c r="D582" s="136"/>
      <c r="E582" s="137"/>
      <c r="F582" s="137"/>
      <c r="G582" s="136"/>
      <c r="H582" s="137"/>
      <c r="I582" s="140" t="str">
        <f t="shared" si="23"/>
        <v/>
      </c>
      <c r="J582" s="140"/>
      <c r="K582" s="140"/>
      <c r="L582" s="74" t="str">
        <f>IF(AND(C582="Abierto",D582="Urgente"),A582,"")</f>
        <v/>
      </c>
      <c r="M582" s="74" t="str">
        <f ca="1">IF(AND(C582="Abierto",D582="Urgente"),TODAY()-E582,"")</f>
        <v/>
      </c>
      <c r="N582" s="74" t="str">
        <f>IF(AND(C582="Abierto",D582="Urgente"),RANK(M582,$M$13:$M$861,0)+COUNTIF($M$13:M582,M582)-1,"")</f>
        <v/>
      </c>
      <c r="O582" s="74" t="str">
        <f>IF(AND(C582="Abierto",D582="Alta"),A582,"")</f>
        <v/>
      </c>
      <c r="P582" s="74" t="str">
        <f ca="1">IF(AND(C582="Abierto",D582="Alta"),TODAY()-E582,"")</f>
        <v/>
      </c>
      <c r="Q582" s="74" t="str">
        <f>IF(AND(C582="Abierto",D582="Alta"),RANK(P582,$P$13:$P$861,0)+COUNTIF($P$13:P582,P582)-1+MAX(N:N),"")</f>
        <v/>
      </c>
      <c r="R582" s="74" t="str">
        <f>IF(AND(C582="Abierto",D582="Media"),A582,"")</f>
        <v/>
      </c>
      <c r="S582" s="74" t="str">
        <f ca="1">IF(AND(C582="Abierto",D582="Media"),TODAY()-E582,"")</f>
        <v/>
      </c>
      <c r="T582" s="74" t="str">
        <f>IF(AND(C582="Abierto",D582="Media"),RANK(S582,$S$13:$S$861,0)+COUNTIF($S$13:S582,S582)-1+MAX(N:N,Q:Q),"")</f>
        <v/>
      </c>
      <c r="U582" s="74" t="str">
        <f>IF(AND(C582="Abierto",D582="Baja"),A582,"")</f>
        <v/>
      </c>
      <c r="V582" s="74" t="str">
        <f ca="1">IF(AND(C582="Abierto",D582="Baja"),TODAY()-E582,"")</f>
        <v/>
      </c>
      <c r="W582" s="74" t="str">
        <f>IF(AND(C582="Abierto",D582="Baja"),RANK(V582,$V$13:$V$861,0)+COUNTIF($V$13:V582,V582)-1+MAX(N:N,Q:Q,T:T),"")</f>
        <v/>
      </c>
      <c r="X582" s="139" t="str">
        <f>IF(OR(C582="Resuelto",C582=""),"",SUM(N582,Q582,T582,W582))</f>
        <v/>
      </c>
      <c r="Y582" s="139" t="str">
        <f>IF(OR(C582="Resuelto",C582=""),"",SUM(M582,P582,S582,V582))</f>
        <v/>
      </c>
      <c r="Z582" s="139" t="str">
        <f>IF(OR(C582="Resuelto",C582=""),"",SUM(L582,O582,R582,U582))</f>
        <v/>
      </c>
      <c r="AA582" s="28">
        <v>717</v>
      </c>
      <c r="AB582" s="28" t="str">
        <f t="shared" si="20"/>
        <v/>
      </c>
      <c r="AC582" s="75" t="str">
        <f t="shared" si="21"/>
        <v/>
      </c>
      <c r="AH582" s="78" t="str">
        <f>IF(AI582="","",MAX($AH$5:AH581)+1)</f>
        <v/>
      </c>
      <c r="AI582" s="53" t="str">
        <f>IF(G581="","",IF(COUNTIF($AI$11:AI581,G581)=0,G581,""))</f>
        <v/>
      </c>
      <c r="AJ582" s="53" t="str">
        <f t="shared" si="22"/>
        <v/>
      </c>
      <c r="AK582" s="135"/>
    </row>
    <row r="583" spans="1:37" x14ac:dyDescent="0.25">
      <c r="A583" s="136"/>
      <c r="B583" s="136"/>
      <c r="C583" s="136"/>
      <c r="D583" s="136"/>
      <c r="E583" s="137"/>
      <c r="F583" s="137"/>
      <c r="G583" s="136"/>
      <c r="H583" s="137"/>
      <c r="I583" s="140" t="str">
        <f t="shared" si="23"/>
        <v/>
      </c>
      <c r="J583" s="140"/>
      <c r="K583" s="140"/>
      <c r="L583" s="74" t="str">
        <f>IF(AND(C583="Abierto",D583="Urgente"),A583,"")</f>
        <v/>
      </c>
      <c r="M583" s="74" t="str">
        <f ca="1">IF(AND(C583="Abierto",D583="Urgente"),TODAY()-E583,"")</f>
        <v/>
      </c>
      <c r="N583" s="74" t="str">
        <f>IF(AND(C583="Abierto",D583="Urgente"),RANK(M583,$M$13:$M$861,0)+COUNTIF($M$13:M583,M583)-1,"")</f>
        <v/>
      </c>
      <c r="O583" s="74" t="str">
        <f>IF(AND(C583="Abierto",D583="Alta"),A583,"")</f>
        <v/>
      </c>
      <c r="P583" s="74" t="str">
        <f ca="1">IF(AND(C583="Abierto",D583="Alta"),TODAY()-E583,"")</f>
        <v/>
      </c>
      <c r="Q583" s="74" t="str">
        <f>IF(AND(C583="Abierto",D583="Alta"),RANK(P583,$P$13:$P$861,0)+COUNTIF($P$13:P583,P583)-1+MAX(N:N),"")</f>
        <v/>
      </c>
      <c r="R583" s="74" t="str">
        <f>IF(AND(C583="Abierto",D583="Media"),A583,"")</f>
        <v/>
      </c>
      <c r="S583" s="74" t="str">
        <f ca="1">IF(AND(C583="Abierto",D583="Media"),TODAY()-E583,"")</f>
        <v/>
      </c>
      <c r="T583" s="74" t="str">
        <f>IF(AND(C583="Abierto",D583="Media"),RANK(S583,$S$13:$S$861,0)+COUNTIF($S$13:S583,S583)-1+MAX(N:N,Q:Q),"")</f>
        <v/>
      </c>
      <c r="U583" s="74" t="str">
        <f>IF(AND(C583="Abierto",D583="Baja"),A583,"")</f>
        <v/>
      </c>
      <c r="V583" s="74" t="str">
        <f ca="1">IF(AND(C583="Abierto",D583="Baja"),TODAY()-E583,"")</f>
        <v/>
      </c>
      <c r="W583" s="74" t="str">
        <f>IF(AND(C583="Abierto",D583="Baja"),RANK(V583,$V$13:$V$861,0)+COUNTIF($V$13:V583,V583)-1+MAX(N:N,Q:Q,T:T),"")</f>
        <v/>
      </c>
      <c r="X583" s="139" t="str">
        <f>IF(OR(C583="Resuelto",C583=""),"",SUM(N583,Q583,T583,W583))</f>
        <v/>
      </c>
      <c r="Y583" s="139" t="str">
        <f>IF(OR(C583="Resuelto",C583=""),"",SUM(M583,P583,S583,V583))</f>
        <v/>
      </c>
      <c r="Z583" s="139" t="str">
        <f>IF(OR(C583="Resuelto",C583=""),"",SUM(L583,O583,R583,U583))</f>
        <v/>
      </c>
      <c r="AA583" s="28">
        <v>718</v>
      </c>
      <c r="AB583" s="28" t="str">
        <f t="shared" si="20"/>
        <v/>
      </c>
      <c r="AC583" s="75" t="str">
        <f t="shared" si="21"/>
        <v/>
      </c>
      <c r="AH583" s="78" t="str">
        <f>IF(AI583="","",MAX($AH$5:AH582)+1)</f>
        <v/>
      </c>
      <c r="AI583" s="53" t="str">
        <f>IF(G582="","",IF(COUNTIF($AI$11:AI582,G582)=0,G582,""))</f>
        <v/>
      </c>
      <c r="AJ583" s="53" t="str">
        <f t="shared" si="22"/>
        <v/>
      </c>
      <c r="AK583" s="135"/>
    </row>
    <row r="584" spans="1:37" x14ac:dyDescent="0.25">
      <c r="A584" s="136"/>
      <c r="B584" s="136"/>
      <c r="C584" s="136"/>
      <c r="D584" s="136"/>
      <c r="E584" s="137"/>
      <c r="F584" s="137"/>
      <c r="G584" s="136"/>
      <c r="H584" s="137"/>
      <c r="I584" s="140" t="str">
        <f t="shared" si="23"/>
        <v/>
      </c>
      <c r="J584" s="140"/>
      <c r="K584" s="140"/>
      <c r="L584" s="74" t="str">
        <f>IF(AND(C584="Abierto",D584="Urgente"),A584,"")</f>
        <v/>
      </c>
      <c r="M584" s="74" t="str">
        <f ca="1">IF(AND(C584="Abierto",D584="Urgente"),TODAY()-E584,"")</f>
        <v/>
      </c>
      <c r="N584" s="74" t="str">
        <f>IF(AND(C584="Abierto",D584="Urgente"),RANK(M584,$M$13:$M$861,0)+COUNTIF($M$13:M584,M584)-1,"")</f>
        <v/>
      </c>
      <c r="O584" s="74" t="str">
        <f>IF(AND(C584="Abierto",D584="Alta"),A584,"")</f>
        <v/>
      </c>
      <c r="P584" s="74" t="str">
        <f ca="1">IF(AND(C584="Abierto",D584="Alta"),TODAY()-E584,"")</f>
        <v/>
      </c>
      <c r="Q584" s="74" t="str">
        <f>IF(AND(C584="Abierto",D584="Alta"),RANK(P584,$P$13:$P$861,0)+COUNTIF($P$13:P584,P584)-1+MAX(N:N),"")</f>
        <v/>
      </c>
      <c r="R584" s="74" t="str">
        <f>IF(AND(C584="Abierto",D584="Media"),A584,"")</f>
        <v/>
      </c>
      <c r="S584" s="74" t="str">
        <f ca="1">IF(AND(C584="Abierto",D584="Media"),TODAY()-E584,"")</f>
        <v/>
      </c>
      <c r="T584" s="74" t="str">
        <f>IF(AND(C584="Abierto",D584="Media"),RANK(S584,$S$13:$S$861,0)+COUNTIF($S$13:S584,S584)-1+MAX(N:N,Q:Q),"")</f>
        <v/>
      </c>
      <c r="U584" s="74" t="str">
        <f>IF(AND(C584="Abierto",D584="Baja"),A584,"")</f>
        <v/>
      </c>
      <c r="V584" s="74" t="str">
        <f ca="1">IF(AND(C584="Abierto",D584="Baja"),TODAY()-E584,"")</f>
        <v/>
      </c>
      <c r="W584" s="74" t="str">
        <f>IF(AND(C584="Abierto",D584="Baja"),RANK(V584,$V$13:$V$861,0)+COUNTIF($V$13:V584,V584)-1+MAX(N:N,Q:Q,T:T),"")</f>
        <v/>
      </c>
      <c r="X584" s="139" t="str">
        <f>IF(OR(C584="Resuelto",C584=""),"",SUM(N584,Q584,T584,W584))</f>
        <v/>
      </c>
      <c r="Y584" s="139" t="str">
        <f>IF(OR(C584="Resuelto",C584=""),"",SUM(M584,P584,S584,V584))</f>
        <v/>
      </c>
      <c r="Z584" s="139" t="str">
        <f>IF(OR(C584="Resuelto",C584=""),"",SUM(L584,O584,R584,U584))</f>
        <v/>
      </c>
      <c r="AA584" s="28">
        <v>719</v>
      </c>
      <c r="AB584" s="28" t="str">
        <f t="shared" si="20"/>
        <v/>
      </c>
      <c r="AC584" s="75" t="str">
        <f t="shared" si="21"/>
        <v/>
      </c>
      <c r="AH584" s="78" t="str">
        <f>IF(AI584="","",MAX($AH$5:AH583)+1)</f>
        <v/>
      </c>
      <c r="AI584" s="53" t="str">
        <f>IF(G583="","",IF(COUNTIF($AI$11:AI583,G583)=0,G583,""))</f>
        <v/>
      </c>
      <c r="AJ584" s="53" t="str">
        <f t="shared" si="22"/>
        <v/>
      </c>
      <c r="AK584" s="135"/>
    </row>
    <row r="585" spans="1:37" x14ac:dyDescent="0.25">
      <c r="A585" s="136"/>
      <c r="B585" s="136"/>
      <c r="C585" s="136"/>
      <c r="D585" s="136"/>
      <c r="E585" s="137"/>
      <c r="F585" s="137"/>
      <c r="G585" s="136"/>
      <c r="H585" s="137"/>
      <c r="I585" s="140" t="str">
        <f t="shared" si="23"/>
        <v/>
      </c>
      <c r="J585" s="140"/>
      <c r="K585" s="140"/>
      <c r="L585" s="74" t="str">
        <f>IF(AND(C585="Abierto",D585="Urgente"),A585,"")</f>
        <v/>
      </c>
      <c r="M585" s="74" t="str">
        <f ca="1">IF(AND(C585="Abierto",D585="Urgente"),TODAY()-E585,"")</f>
        <v/>
      </c>
      <c r="N585" s="74" t="str">
        <f>IF(AND(C585="Abierto",D585="Urgente"),RANK(M585,$M$13:$M$861,0)+COUNTIF($M$13:M585,M585)-1,"")</f>
        <v/>
      </c>
      <c r="O585" s="74" t="str">
        <f>IF(AND(C585="Abierto",D585="Alta"),A585,"")</f>
        <v/>
      </c>
      <c r="P585" s="74" t="str">
        <f ca="1">IF(AND(C585="Abierto",D585="Alta"),TODAY()-E585,"")</f>
        <v/>
      </c>
      <c r="Q585" s="74" t="str">
        <f>IF(AND(C585="Abierto",D585="Alta"),RANK(P585,$P$13:$P$861,0)+COUNTIF($P$13:P585,P585)-1+MAX(N:N),"")</f>
        <v/>
      </c>
      <c r="R585" s="74" t="str">
        <f>IF(AND(C585="Abierto",D585="Media"),A585,"")</f>
        <v/>
      </c>
      <c r="S585" s="74" t="str">
        <f ca="1">IF(AND(C585="Abierto",D585="Media"),TODAY()-E585,"")</f>
        <v/>
      </c>
      <c r="T585" s="74" t="str">
        <f>IF(AND(C585="Abierto",D585="Media"),RANK(S585,$S$13:$S$861,0)+COUNTIF($S$13:S585,S585)-1+MAX(N:N,Q:Q),"")</f>
        <v/>
      </c>
      <c r="U585" s="74" t="str">
        <f>IF(AND(C585="Abierto",D585="Baja"),A585,"")</f>
        <v/>
      </c>
      <c r="V585" s="74" t="str">
        <f ca="1">IF(AND(C585="Abierto",D585="Baja"),TODAY()-E585,"")</f>
        <v/>
      </c>
      <c r="W585" s="74" t="str">
        <f>IF(AND(C585="Abierto",D585="Baja"),RANK(V585,$V$13:$V$861,0)+COUNTIF($V$13:V585,V585)-1+MAX(N:N,Q:Q,T:T),"")</f>
        <v/>
      </c>
      <c r="X585" s="139" t="str">
        <f>IF(OR(C585="Resuelto",C585=""),"",SUM(N585,Q585,T585,W585))</f>
        <v/>
      </c>
      <c r="Y585" s="139" t="str">
        <f>IF(OR(C585="Resuelto",C585=""),"",SUM(M585,P585,S585,V585))</f>
        <v/>
      </c>
      <c r="Z585" s="139" t="str">
        <f>IF(OR(C585="Resuelto",C585=""),"",SUM(L585,O585,R585,U585))</f>
        <v/>
      </c>
      <c r="AA585" s="28">
        <v>720</v>
      </c>
      <c r="AB585" s="28" t="str">
        <f t="shared" ref="AB585:AB648" si="24">IF(ISNA(VLOOKUP(AA585,$X$13:$Z$858,3,FALSE))=TRUE,"",VLOOKUP(AA585,$X$13:$Z$858,3,FALSE))</f>
        <v/>
      </c>
      <c r="AC585" s="75" t="str">
        <f t="shared" ref="AC585:AC648" si="25">IF(ISNA(VLOOKUP(AA585,$X$13:$Z$858,2,FALSE))=TRUE,"",VLOOKUP(AA585,$X$13:$Z$858,2,FALSE))</f>
        <v/>
      </c>
      <c r="AH585" s="78" t="str">
        <f>IF(AI585="","",MAX($AH$5:AH584)+1)</f>
        <v/>
      </c>
      <c r="AI585" s="53" t="str">
        <f>IF(G584="","",IF(COUNTIF($AI$11:AI584,G584)=0,G584,""))</f>
        <v/>
      </c>
      <c r="AJ585" s="53" t="str">
        <f t="shared" ref="AJ585:AJ648" si="26">IF(ISNA(VLOOKUP(AA585,$AH$13:$AI$858,2,FALSE))=TRUE,"",VLOOKUP(AA585,$AH$13:$AI$858,2,FALSE))</f>
        <v/>
      </c>
      <c r="AK585" s="135"/>
    </row>
    <row r="586" spans="1:37" x14ac:dyDescent="0.25">
      <c r="A586" s="136"/>
      <c r="B586" s="136"/>
      <c r="C586" s="136"/>
      <c r="D586" s="136"/>
      <c r="E586" s="137"/>
      <c r="F586" s="137"/>
      <c r="G586" s="136"/>
      <c r="H586" s="137"/>
      <c r="I586" s="140" t="str">
        <f t="shared" si="23"/>
        <v/>
      </c>
      <c r="J586" s="140"/>
      <c r="K586" s="140"/>
      <c r="L586" s="74" t="str">
        <f>IF(AND(C586="Abierto",D586="Urgente"),A586,"")</f>
        <v/>
      </c>
      <c r="M586" s="74" t="str">
        <f ca="1">IF(AND(C586="Abierto",D586="Urgente"),TODAY()-E586,"")</f>
        <v/>
      </c>
      <c r="N586" s="74" t="str">
        <f>IF(AND(C586="Abierto",D586="Urgente"),RANK(M586,$M$13:$M$861,0)+COUNTIF($M$13:M586,M586)-1,"")</f>
        <v/>
      </c>
      <c r="O586" s="74" t="str">
        <f>IF(AND(C586="Abierto",D586="Alta"),A586,"")</f>
        <v/>
      </c>
      <c r="P586" s="74" t="str">
        <f ca="1">IF(AND(C586="Abierto",D586="Alta"),TODAY()-E586,"")</f>
        <v/>
      </c>
      <c r="Q586" s="74" t="str">
        <f>IF(AND(C586="Abierto",D586="Alta"),RANK(P586,$P$13:$P$861,0)+COUNTIF($P$13:P586,P586)-1+MAX(N:N),"")</f>
        <v/>
      </c>
      <c r="R586" s="74" t="str">
        <f>IF(AND(C586="Abierto",D586="Media"),A586,"")</f>
        <v/>
      </c>
      <c r="S586" s="74" t="str">
        <f ca="1">IF(AND(C586="Abierto",D586="Media"),TODAY()-E586,"")</f>
        <v/>
      </c>
      <c r="T586" s="74" t="str">
        <f>IF(AND(C586="Abierto",D586="Media"),RANK(S586,$S$13:$S$861,0)+COUNTIF($S$13:S586,S586)-1+MAX(N:N,Q:Q),"")</f>
        <v/>
      </c>
      <c r="U586" s="74" t="str">
        <f>IF(AND(C586="Abierto",D586="Baja"),A586,"")</f>
        <v/>
      </c>
      <c r="V586" s="74" t="str">
        <f ca="1">IF(AND(C586="Abierto",D586="Baja"),TODAY()-E586,"")</f>
        <v/>
      </c>
      <c r="W586" s="74" t="str">
        <f>IF(AND(C586="Abierto",D586="Baja"),RANK(V586,$V$13:$V$861,0)+COUNTIF($V$13:V586,V586)-1+MAX(N:N,Q:Q,T:T),"")</f>
        <v/>
      </c>
      <c r="X586" s="139" t="str">
        <f>IF(OR(C586="Resuelto",C586=""),"",SUM(N586,Q586,T586,W586))</f>
        <v/>
      </c>
      <c r="Y586" s="139" t="str">
        <f>IF(OR(C586="Resuelto",C586=""),"",SUM(M586,P586,S586,V586))</f>
        <v/>
      </c>
      <c r="Z586" s="139" t="str">
        <f>IF(OR(C586="Resuelto",C586=""),"",SUM(L586,O586,R586,U586))</f>
        <v/>
      </c>
      <c r="AA586" s="28">
        <v>721</v>
      </c>
      <c r="AB586" s="28" t="str">
        <f t="shared" si="24"/>
        <v/>
      </c>
      <c r="AC586" s="75" t="str">
        <f t="shared" si="25"/>
        <v/>
      </c>
      <c r="AH586" s="78" t="str">
        <f>IF(AI586="","",MAX($AH$5:AH585)+1)</f>
        <v/>
      </c>
      <c r="AI586" s="53" t="str">
        <f>IF(G585="","",IF(COUNTIF($AI$11:AI585,G585)=0,G585,""))</f>
        <v/>
      </c>
      <c r="AJ586" s="53" t="str">
        <f t="shared" si="26"/>
        <v/>
      </c>
      <c r="AK586" s="135"/>
    </row>
    <row r="587" spans="1:37" x14ac:dyDescent="0.25">
      <c r="A587" s="136"/>
      <c r="B587" s="136"/>
      <c r="C587" s="136"/>
      <c r="D587" s="136"/>
      <c r="E587" s="137"/>
      <c r="F587" s="137"/>
      <c r="G587" s="136"/>
      <c r="H587" s="137"/>
      <c r="I587" s="140" t="str">
        <f t="shared" si="23"/>
        <v/>
      </c>
      <c r="J587" s="140"/>
      <c r="K587" s="140"/>
      <c r="L587" s="74" t="str">
        <f>IF(AND(C587="Abierto",D587="Urgente"),A587,"")</f>
        <v/>
      </c>
      <c r="M587" s="74" t="str">
        <f ca="1">IF(AND(C587="Abierto",D587="Urgente"),TODAY()-E587,"")</f>
        <v/>
      </c>
      <c r="N587" s="74" t="str">
        <f>IF(AND(C587="Abierto",D587="Urgente"),RANK(M587,$M$13:$M$861,0)+COUNTIF($M$13:M587,M587)-1,"")</f>
        <v/>
      </c>
      <c r="O587" s="74" t="str">
        <f>IF(AND(C587="Abierto",D587="Alta"),A587,"")</f>
        <v/>
      </c>
      <c r="P587" s="74" t="str">
        <f ca="1">IF(AND(C587="Abierto",D587="Alta"),TODAY()-E587,"")</f>
        <v/>
      </c>
      <c r="Q587" s="74" t="str">
        <f>IF(AND(C587="Abierto",D587="Alta"),RANK(P587,$P$13:$P$861,0)+COUNTIF($P$13:P587,P587)-1+MAX(N:N),"")</f>
        <v/>
      </c>
      <c r="R587" s="74" t="str">
        <f>IF(AND(C587="Abierto",D587="Media"),A587,"")</f>
        <v/>
      </c>
      <c r="S587" s="74" t="str">
        <f ca="1">IF(AND(C587="Abierto",D587="Media"),TODAY()-E587,"")</f>
        <v/>
      </c>
      <c r="T587" s="74" t="str">
        <f>IF(AND(C587="Abierto",D587="Media"),RANK(S587,$S$13:$S$861,0)+COUNTIF($S$13:S587,S587)-1+MAX(N:N,Q:Q),"")</f>
        <v/>
      </c>
      <c r="U587" s="74" t="str">
        <f>IF(AND(C587="Abierto",D587="Baja"),A587,"")</f>
        <v/>
      </c>
      <c r="V587" s="74" t="str">
        <f ca="1">IF(AND(C587="Abierto",D587="Baja"),TODAY()-E587,"")</f>
        <v/>
      </c>
      <c r="W587" s="74" t="str">
        <f>IF(AND(C587="Abierto",D587="Baja"),RANK(V587,$V$13:$V$861,0)+COUNTIF($V$13:V587,V587)-1+MAX(N:N,Q:Q,T:T),"")</f>
        <v/>
      </c>
      <c r="X587" s="139" t="str">
        <f>IF(OR(C587="Resuelto",C587=""),"",SUM(N587,Q587,T587,W587))</f>
        <v/>
      </c>
      <c r="Y587" s="139" t="str">
        <f>IF(OR(C587="Resuelto",C587=""),"",SUM(M587,P587,S587,V587))</f>
        <v/>
      </c>
      <c r="Z587" s="139" t="str">
        <f>IF(OR(C587="Resuelto",C587=""),"",SUM(L587,O587,R587,U587))</f>
        <v/>
      </c>
      <c r="AA587" s="28">
        <v>722</v>
      </c>
      <c r="AB587" s="28" t="str">
        <f t="shared" si="24"/>
        <v/>
      </c>
      <c r="AC587" s="75" t="str">
        <f t="shared" si="25"/>
        <v/>
      </c>
      <c r="AH587" s="78" t="str">
        <f>IF(AI587="","",MAX($AH$5:AH586)+1)</f>
        <v/>
      </c>
      <c r="AI587" s="53" t="str">
        <f>IF(G586="","",IF(COUNTIF($AI$11:AI586,G586)=0,G586,""))</f>
        <v/>
      </c>
      <c r="AJ587" s="53" t="str">
        <f t="shared" si="26"/>
        <v/>
      </c>
      <c r="AK587" s="135"/>
    </row>
    <row r="588" spans="1:37" x14ac:dyDescent="0.25">
      <c r="A588" s="136"/>
      <c r="B588" s="136"/>
      <c r="C588" s="136"/>
      <c r="D588" s="136"/>
      <c r="E588" s="137"/>
      <c r="F588" s="137"/>
      <c r="G588" s="136"/>
      <c r="H588" s="137"/>
      <c r="I588" s="140" t="str">
        <f t="shared" si="23"/>
        <v/>
      </c>
      <c r="J588" s="140"/>
      <c r="K588" s="140"/>
      <c r="L588" s="74" t="str">
        <f>IF(AND(C588="Abierto",D588="Urgente"),A588,"")</f>
        <v/>
      </c>
      <c r="M588" s="74" t="str">
        <f ca="1">IF(AND(C588="Abierto",D588="Urgente"),TODAY()-E588,"")</f>
        <v/>
      </c>
      <c r="N588" s="74" t="str">
        <f>IF(AND(C588="Abierto",D588="Urgente"),RANK(M588,$M$13:$M$861,0)+COUNTIF($M$13:M588,M588)-1,"")</f>
        <v/>
      </c>
      <c r="O588" s="74" t="str">
        <f>IF(AND(C588="Abierto",D588="Alta"),A588,"")</f>
        <v/>
      </c>
      <c r="P588" s="74" t="str">
        <f ca="1">IF(AND(C588="Abierto",D588="Alta"),TODAY()-E588,"")</f>
        <v/>
      </c>
      <c r="Q588" s="74" t="str">
        <f>IF(AND(C588="Abierto",D588="Alta"),RANK(P588,$P$13:$P$861,0)+COUNTIF($P$13:P588,P588)-1+MAX(N:N),"")</f>
        <v/>
      </c>
      <c r="R588" s="74" t="str">
        <f>IF(AND(C588="Abierto",D588="Media"),A588,"")</f>
        <v/>
      </c>
      <c r="S588" s="74" t="str">
        <f ca="1">IF(AND(C588="Abierto",D588="Media"),TODAY()-E588,"")</f>
        <v/>
      </c>
      <c r="T588" s="74" t="str">
        <f>IF(AND(C588="Abierto",D588="Media"),RANK(S588,$S$13:$S$861,0)+COUNTIF($S$13:S588,S588)-1+MAX(N:N,Q:Q),"")</f>
        <v/>
      </c>
      <c r="U588" s="74" t="str">
        <f>IF(AND(C588="Abierto",D588="Baja"),A588,"")</f>
        <v/>
      </c>
      <c r="V588" s="74" t="str">
        <f ca="1">IF(AND(C588="Abierto",D588="Baja"),TODAY()-E588,"")</f>
        <v/>
      </c>
      <c r="W588" s="74" t="str">
        <f>IF(AND(C588="Abierto",D588="Baja"),RANK(V588,$V$13:$V$861,0)+COUNTIF($V$13:V588,V588)-1+MAX(N:N,Q:Q,T:T),"")</f>
        <v/>
      </c>
      <c r="X588" s="139" t="str">
        <f>IF(OR(C588="Resuelto",C588=""),"",SUM(N588,Q588,T588,W588))</f>
        <v/>
      </c>
      <c r="Y588" s="139" t="str">
        <f>IF(OR(C588="Resuelto",C588=""),"",SUM(M588,P588,S588,V588))</f>
        <v/>
      </c>
      <c r="Z588" s="139" t="str">
        <f>IF(OR(C588="Resuelto",C588=""),"",SUM(L588,O588,R588,U588))</f>
        <v/>
      </c>
      <c r="AA588" s="28">
        <v>723</v>
      </c>
      <c r="AB588" s="28" t="str">
        <f t="shared" si="24"/>
        <v/>
      </c>
      <c r="AC588" s="75" t="str">
        <f t="shared" si="25"/>
        <v/>
      </c>
      <c r="AH588" s="78" t="str">
        <f>IF(AI588="","",MAX($AH$5:AH587)+1)</f>
        <v/>
      </c>
      <c r="AI588" s="53" t="str">
        <f>IF(G587="","",IF(COUNTIF($AI$11:AI587,G587)=0,G587,""))</f>
        <v/>
      </c>
      <c r="AJ588" s="53" t="str">
        <f t="shared" si="26"/>
        <v/>
      </c>
      <c r="AK588" s="135"/>
    </row>
    <row r="589" spans="1:37" x14ac:dyDescent="0.25">
      <c r="A589" s="136"/>
      <c r="B589" s="136"/>
      <c r="C589" s="136"/>
      <c r="D589" s="136"/>
      <c r="E589" s="137"/>
      <c r="F589" s="137"/>
      <c r="G589" s="136"/>
      <c r="H589" s="137"/>
      <c r="I589" s="140" t="str">
        <f t="shared" ref="I589:I652" si="27">IF(OR(E589=0,H589=0),"",H589-E589)</f>
        <v/>
      </c>
      <c r="J589" s="140"/>
      <c r="K589" s="140"/>
      <c r="L589" s="74" t="str">
        <f>IF(AND(C589="Abierto",D589="Urgente"),A589,"")</f>
        <v/>
      </c>
      <c r="M589" s="74" t="str">
        <f ca="1">IF(AND(C589="Abierto",D589="Urgente"),TODAY()-E589,"")</f>
        <v/>
      </c>
      <c r="N589" s="74" t="str">
        <f>IF(AND(C589="Abierto",D589="Urgente"),RANK(M589,$M$13:$M$861,0)+COUNTIF($M$13:M589,M589)-1,"")</f>
        <v/>
      </c>
      <c r="O589" s="74" t="str">
        <f>IF(AND(C589="Abierto",D589="Alta"),A589,"")</f>
        <v/>
      </c>
      <c r="P589" s="74" t="str">
        <f ca="1">IF(AND(C589="Abierto",D589="Alta"),TODAY()-E589,"")</f>
        <v/>
      </c>
      <c r="Q589" s="74" t="str">
        <f>IF(AND(C589="Abierto",D589="Alta"),RANK(P589,$P$13:$P$861,0)+COUNTIF($P$13:P589,P589)-1+MAX(N:N),"")</f>
        <v/>
      </c>
      <c r="R589" s="74" t="str">
        <f>IF(AND(C589="Abierto",D589="Media"),A589,"")</f>
        <v/>
      </c>
      <c r="S589" s="74" t="str">
        <f ca="1">IF(AND(C589="Abierto",D589="Media"),TODAY()-E589,"")</f>
        <v/>
      </c>
      <c r="T589" s="74" t="str">
        <f>IF(AND(C589="Abierto",D589="Media"),RANK(S589,$S$13:$S$861,0)+COUNTIF($S$13:S589,S589)-1+MAX(N:N,Q:Q),"")</f>
        <v/>
      </c>
      <c r="U589" s="74" t="str">
        <f>IF(AND(C589="Abierto",D589="Baja"),A589,"")</f>
        <v/>
      </c>
      <c r="V589" s="74" t="str">
        <f ca="1">IF(AND(C589="Abierto",D589="Baja"),TODAY()-E589,"")</f>
        <v/>
      </c>
      <c r="W589" s="74" t="str">
        <f>IF(AND(C589="Abierto",D589="Baja"),RANK(V589,$V$13:$V$861,0)+COUNTIF($V$13:V589,V589)-1+MAX(N:N,Q:Q,T:T),"")</f>
        <v/>
      </c>
      <c r="X589" s="139" t="str">
        <f>IF(OR(C589="Resuelto",C589=""),"",SUM(N589,Q589,T589,W589))</f>
        <v/>
      </c>
      <c r="Y589" s="139" t="str">
        <f>IF(OR(C589="Resuelto",C589=""),"",SUM(M589,P589,S589,V589))</f>
        <v/>
      </c>
      <c r="Z589" s="139" t="str">
        <f>IF(OR(C589="Resuelto",C589=""),"",SUM(L589,O589,R589,U589))</f>
        <v/>
      </c>
      <c r="AA589" s="28">
        <v>724</v>
      </c>
      <c r="AB589" s="28" t="str">
        <f t="shared" si="24"/>
        <v/>
      </c>
      <c r="AC589" s="75" t="str">
        <f t="shared" si="25"/>
        <v/>
      </c>
      <c r="AH589" s="78" t="str">
        <f>IF(AI589="","",MAX($AH$5:AH588)+1)</f>
        <v/>
      </c>
      <c r="AI589" s="53" t="str">
        <f>IF(G588="","",IF(COUNTIF($AI$11:AI588,G588)=0,G588,""))</f>
        <v/>
      </c>
      <c r="AJ589" s="53" t="str">
        <f t="shared" si="26"/>
        <v/>
      </c>
      <c r="AK589" s="135"/>
    </row>
    <row r="590" spans="1:37" x14ac:dyDescent="0.25">
      <c r="A590" s="136"/>
      <c r="B590" s="136"/>
      <c r="C590" s="136"/>
      <c r="D590" s="136"/>
      <c r="E590" s="137"/>
      <c r="F590" s="137"/>
      <c r="G590" s="136"/>
      <c r="H590" s="137"/>
      <c r="I590" s="140" t="str">
        <f t="shared" si="27"/>
        <v/>
      </c>
      <c r="J590" s="140"/>
      <c r="K590" s="140"/>
      <c r="L590" s="74" t="str">
        <f>IF(AND(C590="Abierto",D590="Urgente"),A590,"")</f>
        <v/>
      </c>
      <c r="M590" s="74" t="str">
        <f ca="1">IF(AND(C590="Abierto",D590="Urgente"),TODAY()-E590,"")</f>
        <v/>
      </c>
      <c r="N590" s="74" t="str">
        <f>IF(AND(C590="Abierto",D590="Urgente"),RANK(M590,$M$13:$M$861,0)+COUNTIF($M$13:M590,M590)-1,"")</f>
        <v/>
      </c>
      <c r="O590" s="74" t="str">
        <f>IF(AND(C590="Abierto",D590="Alta"),A590,"")</f>
        <v/>
      </c>
      <c r="P590" s="74" t="str">
        <f ca="1">IF(AND(C590="Abierto",D590="Alta"),TODAY()-E590,"")</f>
        <v/>
      </c>
      <c r="Q590" s="74" t="str">
        <f>IF(AND(C590="Abierto",D590="Alta"),RANK(P590,$P$13:$P$861,0)+COUNTIF($P$13:P590,P590)-1+MAX(N:N),"")</f>
        <v/>
      </c>
      <c r="R590" s="74" t="str">
        <f>IF(AND(C590="Abierto",D590="Media"),A590,"")</f>
        <v/>
      </c>
      <c r="S590" s="74" t="str">
        <f ca="1">IF(AND(C590="Abierto",D590="Media"),TODAY()-E590,"")</f>
        <v/>
      </c>
      <c r="T590" s="74" t="str">
        <f>IF(AND(C590="Abierto",D590="Media"),RANK(S590,$S$13:$S$861,0)+COUNTIF($S$13:S590,S590)-1+MAX(N:N,Q:Q),"")</f>
        <v/>
      </c>
      <c r="U590" s="74" t="str">
        <f>IF(AND(C590="Abierto",D590="Baja"),A590,"")</f>
        <v/>
      </c>
      <c r="V590" s="74" t="str">
        <f ca="1">IF(AND(C590="Abierto",D590="Baja"),TODAY()-E590,"")</f>
        <v/>
      </c>
      <c r="W590" s="74" t="str">
        <f>IF(AND(C590="Abierto",D590="Baja"),RANK(V590,$V$13:$V$861,0)+COUNTIF($V$13:V590,V590)-1+MAX(N:N,Q:Q,T:T),"")</f>
        <v/>
      </c>
      <c r="X590" s="139" t="str">
        <f>IF(OR(C590="Resuelto",C590=""),"",SUM(N590,Q590,T590,W590))</f>
        <v/>
      </c>
      <c r="Y590" s="139" t="str">
        <f>IF(OR(C590="Resuelto",C590=""),"",SUM(M590,P590,S590,V590))</f>
        <v/>
      </c>
      <c r="Z590" s="139" t="str">
        <f>IF(OR(C590="Resuelto",C590=""),"",SUM(L590,O590,R590,U590))</f>
        <v/>
      </c>
      <c r="AA590" s="28">
        <v>725</v>
      </c>
      <c r="AB590" s="28" t="str">
        <f t="shared" si="24"/>
        <v/>
      </c>
      <c r="AC590" s="75" t="str">
        <f t="shared" si="25"/>
        <v/>
      </c>
      <c r="AH590" s="78" t="str">
        <f>IF(AI590="","",MAX($AH$5:AH589)+1)</f>
        <v/>
      </c>
      <c r="AI590" s="53" t="str">
        <f>IF(G589="","",IF(COUNTIF($AI$11:AI589,G589)=0,G589,""))</f>
        <v/>
      </c>
      <c r="AJ590" s="53" t="str">
        <f t="shared" si="26"/>
        <v/>
      </c>
      <c r="AK590" s="135"/>
    </row>
    <row r="591" spans="1:37" x14ac:dyDescent="0.25">
      <c r="A591" s="136"/>
      <c r="B591" s="136"/>
      <c r="C591" s="136"/>
      <c r="D591" s="136"/>
      <c r="E591" s="137"/>
      <c r="F591" s="137"/>
      <c r="G591" s="136"/>
      <c r="H591" s="137"/>
      <c r="I591" s="140" t="str">
        <f t="shared" si="27"/>
        <v/>
      </c>
      <c r="J591" s="140"/>
      <c r="K591" s="140"/>
      <c r="L591" s="74" t="str">
        <f>IF(AND(C591="Abierto",D591="Urgente"),A591,"")</f>
        <v/>
      </c>
      <c r="M591" s="74" t="str">
        <f ca="1">IF(AND(C591="Abierto",D591="Urgente"),TODAY()-E591,"")</f>
        <v/>
      </c>
      <c r="N591" s="74" t="str">
        <f>IF(AND(C591="Abierto",D591="Urgente"),RANK(M591,$M$13:$M$861,0)+COUNTIF($M$13:M591,M591)-1,"")</f>
        <v/>
      </c>
      <c r="O591" s="74" t="str">
        <f>IF(AND(C591="Abierto",D591="Alta"),A591,"")</f>
        <v/>
      </c>
      <c r="P591" s="74" t="str">
        <f ca="1">IF(AND(C591="Abierto",D591="Alta"),TODAY()-E591,"")</f>
        <v/>
      </c>
      <c r="Q591" s="74" t="str">
        <f>IF(AND(C591="Abierto",D591="Alta"),RANK(P591,$P$13:$P$861,0)+COUNTIF($P$13:P591,P591)-1+MAX(N:N),"")</f>
        <v/>
      </c>
      <c r="R591" s="74" t="str">
        <f>IF(AND(C591="Abierto",D591="Media"),A591,"")</f>
        <v/>
      </c>
      <c r="S591" s="74" t="str">
        <f ca="1">IF(AND(C591="Abierto",D591="Media"),TODAY()-E591,"")</f>
        <v/>
      </c>
      <c r="T591" s="74" t="str">
        <f>IF(AND(C591="Abierto",D591="Media"),RANK(S591,$S$13:$S$861,0)+COUNTIF($S$13:S591,S591)-1+MAX(N:N,Q:Q),"")</f>
        <v/>
      </c>
      <c r="U591" s="74" t="str">
        <f>IF(AND(C591="Abierto",D591="Baja"),A591,"")</f>
        <v/>
      </c>
      <c r="V591" s="74" t="str">
        <f ca="1">IF(AND(C591="Abierto",D591="Baja"),TODAY()-E591,"")</f>
        <v/>
      </c>
      <c r="W591" s="74" t="str">
        <f>IF(AND(C591="Abierto",D591="Baja"),RANK(V591,$V$13:$V$861,0)+COUNTIF($V$13:V591,V591)-1+MAX(N:N,Q:Q,T:T),"")</f>
        <v/>
      </c>
      <c r="X591" s="139" t="str">
        <f>IF(OR(C591="Resuelto",C591=""),"",SUM(N591,Q591,T591,W591))</f>
        <v/>
      </c>
      <c r="Y591" s="139" t="str">
        <f>IF(OR(C591="Resuelto",C591=""),"",SUM(M591,P591,S591,V591))</f>
        <v/>
      </c>
      <c r="Z591" s="139" t="str">
        <f>IF(OR(C591="Resuelto",C591=""),"",SUM(L591,O591,R591,U591))</f>
        <v/>
      </c>
      <c r="AA591" s="28">
        <v>726</v>
      </c>
      <c r="AB591" s="28" t="str">
        <f t="shared" si="24"/>
        <v/>
      </c>
      <c r="AC591" s="75" t="str">
        <f t="shared" si="25"/>
        <v/>
      </c>
      <c r="AH591" s="78" t="str">
        <f>IF(AI591="","",MAX($AH$5:AH590)+1)</f>
        <v/>
      </c>
      <c r="AI591" s="53" t="str">
        <f>IF(G590="","",IF(COUNTIF($AI$11:AI590,G590)=0,G590,""))</f>
        <v/>
      </c>
      <c r="AJ591" s="53" t="str">
        <f t="shared" si="26"/>
        <v/>
      </c>
      <c r="AK591" s="135"/>
    </row>
    <row r="592" spans="1:37" x14ac:dyDescent="0.25">
      <c r="A592" s="136"/>
      <c r="B592" s="136"/>
      <c r="C592" s="136"/>
      <c r="D592" s="136"/>
      <c r="E592" s="137"/>
      <c r="F592" s="137"/>
      <c r="G592" s="136"/>
      <c r="H592" s="137"/>
      <c r="I592" s="140" t="str">
        <f t="shared" si="27"/>
        <v/>
      </c>
      <c r="J592" s="140"/>
      <c r="K592" s="140"/>
      <c r="L592" s="74" t="str">
        <f>IF(AND(C592="Abierto",D592="Urgente"),A592,"")</f>
        <v/>
      </c>
      <c r="M592" s="74" t="str">
        <f ca="1">IF(AND(C592="Abierto",D592="Urgente"),TODAY()-E592,"")</f>
        <v/>
      </c>
      <c r="N592" s="74" t="str">
        <f>IF(AND(C592="Abierto",D592="Urgente"),RANK(M592,$M$13:$M$861,0)+COUNTIF($M$13:M592,M592)-1,"")</f>
        <v/>
      </c>
      <c r="O592" s="74" t="str">
        <f>IF(AND(C592="Abierto",D592="Alta"),A592,"")</f>
        <v/>
      </c>
      <c r="P592" s="74" t="str">
        <f ca="1">IF(AND(C592="Abierto",D592="Alta"),TODAY()-E592,"")</f>
        <v/>
      </c>
      <c r="Q592" s="74" t="str">
        <f>IF(AND(C592="Abierto",D592="Alta"),RANK(P592,$P$13:$P$861,0)+COUNTIF($P$13:P592,P592)-1+MAX(N:N),"")</f>
        <v/>
      </c>
      <c r="R592" s="74" t="str">
        <f>IF(AND(C592="Abierto",D592="Media"),A592,"")</f>
        <v/>
      </c>
      <c r="S592" s="74" t="str">
        <f ca="1">IF(AND(C592="Abierto",D592="Media"),TODAY()-E592,"")</f>
        <v/>
      </c>
      <c r="T592" s="74" t="str">
        <f>IF(AND(C592="Abierto",D592="Media"),RANK(S592,$S$13:$S$861,0)+COUNTIF($S$13:S592,S592)-1+MAX(N:N,Q:Q),"")</f>
        <v/>
      </c>
      <c r="U592" s="74" t="str">
        <f>IF(AND(C592="Abierto",D592="Baja"),A592,"")</f>
        <v/>
      </c>
      <c r="V592" s="74" t="str">
        <f ca="1">IF(AND(C592="Abierto",D592="Baja"),TODAY()-E592,"")</f>
        <v/>
      </c>
      <c r="W592" s="74" t="str">
        <f>IF(AND(C592="Abierto",D592="Baja"),RANK(V592,$V$13:$V$861,0)+COUNTIF($V$13:V592,V592)-1+MAX(N:N,Q:Q,T:T),"")</f>
        <v/>
      </c>
      <c r="X592" s="139" t="str">
        <f>IF(OR(C592="Resuelto",C592=""),"",SUM(N592,Q592,T592,W592))</f>
        <v/>
      </c>
      <c r="Y592" s="139" t="str">
        <f>IF(OR(C592="Resuelto",C592=""),"",SUM(M592,P592,S592,V592))</f>
        <v/>
      </c>
      <c r="Z592" s="139" t="str">
        <f>IF(OR(C592="Resuelto",C592=""),"",SUM(L592,O592,R592,U592))</f>
        <v/>
      </c>
      <c r="AA592" s="28">
        <v>727</v>
      </c>
      <c r="AB592" s="28" t="str">
        <f t="shared" si="24"/>
        <v/>
      </c>
      <c r="AC592" s="75" t="str">
        <f t="shared" si="25"/>
        <v/>
      </c>
      <c r="AH592" s="78" t="str">
        <f>IF(AI592="","",MAX($AH$5:AH591)+1)</f>
        <v/>
      </c>
      <c r="AI592" s="53" t="str">
        <f>IF(G591="","",IF(COUNTIF($AI$11:AI591,G591)=0,G591,""))</f>
        <v/>
      </c>
      <c r="AJ592" s="53" t="str">
        <f t="shared" si="26"/>
        <v/>
      </c>
      <c r="AK592" s="135"/>
    </row>
    <row r="593" spans="1:37" x14ac:dyDescent="0.25">
      <c r="A593" s="136"/>
      <c r="B593" s="136"/>
      <c r="C593" s="136"/>
      <c r="D593" s="136"/>
      <c r="E593" s="137"/>
      <c r="F593" s="137"/>
      <c r="G593" s="136"/>
      <c r="H593" s="137"/>
      <c r="I593" s="140" t="str">
        <f t="shared" si="27"/>
        <v/>
      </c>
      <c r="J593" s="140"/>
      <c r="K593" s="140"/>
      <c r="L593" s="74" t="str">
        <f>IF(AND(C593="Abierto",D593="Urgente"),A593,"")</f>
        <v/>
      </c>
      <c r="M593" s="74" t="str">
        <f ca="1">IF(AND(C593="Abierto",D593="Urgente"),TODAY()-E593,"")</f>
        <v/>
      </c>
      <c r="N593" s="74" t="str">
        <f>IF(AND(C593="Abierto",D593="Urgente"),RANK(M593,$M$13:$M$861,0)+COUNTIF($M$13:M593,M593)-1,"")</f>
        <v/>
      </c>
      <c r="O593" s="74" t="str">
        <f>IF(AND(C593="Abierto",D593="Alta"),A593,"")</f>
        <v/>
      </c>
      <c r="P593" s="74" t="str">
        <f ca="1">IF(AND(C593="Abierto",D593="Alta"),TODAY()-E593,"")</f>
        <v/>
      </c>
      <c r="Q593" s="74" t="str">
        <f>IF(AND(C593="Abierto",D593="Alta"),RANK(P593,$P$13:$P$861,0)+COUNTIF($P$13:P593,P593)-1+MAX(N:N),"")</f>
        <v/>
      </c>
      <c r="R593" s="74" t="str">
        <f>IF(AND(C593="Abierto",D593="Media"),A593,"")</f>
        <v/>
      </c>
      <c r="S593" s="74" t="str">
        <f ca="1">IF(AND(C593="Abierto",D593="Media"),TODAY()-E593,"")</f>
        <v/>
      </c>
      <c r="T593" s="74" t="str">
        <f>IF(AND(C593="Abierto",D593="Media"),RANK(S593,$S$13:$S$861,0)+COUNTIF($S$13:S593,S593)-1+MAX(N:N,Q:Q),"")</f>
        <v/>
      </c>
      <c r="U593" s="74" t="str">
        <f>IF(AND(C593="Abierto",D593="Baja"),A593,"")</f>
        <v/>
      </c>
      <c r="V593" s="74" t="str">
        <f ca="1">IF(AND(C593="Abierto",D593="Baja"),TODAY()-E593,"")</f>
        <v/>
      </c>
      <c r="W593" s="74" t="str">
        <f>IF(AND(C593="Abierto",D593="Baja"),RANK(V593,$V$13:$V$861,0)+COUNTIF($V$13:V593,V593)-1+MAX(N:N,Q:Q,T:T),"")</f>
        <v/>
      </c>
      <c r="X593" s="139" t="str">
        <f>IF(OR(C593="Resuelto",C593=""),"",SUM(N593,Q593,T593,W593))</f>
        <v/>
      </c>
      <c r="Y593" s="139" t="str">
        <f>IF(OR(C593="Resuelto",C593=""),"",SUM(M593,P593,S593,V593))</f>
        <v/>
      </c>
      <c r="Z593" s="139" t="str">
        <f>IF(OR(C593="Resuelto",C593=""),"",SUM(L593,O593,R593,U593))</f>
        <v/>
      </c>
      <c r="AA593" s="28">
        <v>728</v>
      </c>
      <c r="AB593" s="28" t="str">
        <f t="shared" si="24"/>
        <v/>
      </c>
      <c r="AC593" s="75" t="str">
        <f t="shared" si="25"/>
        <v/>
      </c>
      <c r="AH593" s="78" t="str">
        <f>IF(AI593="","",MAX($AH$5:AH592)+1)</f>
        <v/>
      </c>
      <c r="AI593" s="53" t="str">
        <f>IF(G592="","",IF(COUNTIF($AI$11:AI592,G592)=0,G592,""))</f>
        <v/>
      </c>
      <c r="AJ593" s="53" t="str">
        <f t="shared" si="26"/>
        <v/>
      </c>
      <c r="AK593" s="135"/>
    </row>
    <row r="594" spans="1:37" x14ac:dyDescent="0.25">
      <c r="A594" s="136"/>
      <c r="B594" s="136"/>
      <c r="C594" s="136"/>
      <c r="D594" s="136"/>
      <c r="E594" s="137"/>
      <c r="F594" s="137"/>
      <c r="G594" s="136"/>
      <c r="H594" s="137"/>
      <c r="I594" s="140" t="str">
        <f t="shared" si="27"/>
        <v/>
      </c>
      <c r="J594" s="140"/>
      <c r="K594" s="140"/>
      <c r="L594" s="74" t="str">
        <f>IF(AND(C594="Abierto",D594="Urgente"),A594,"")</f>
        <v/>
      </c>
      <c r="M594" s="74" t="str">
        <f ca="1">IF(AND(C594="Abierto",D594="Urgente"),TODAY()-E594,"")</f>
        <v/>
      </c>
      <c r="N594" s="74" t="str">
        <f>IF(AND(C594="Abierto",D594="Urgente"),RANK(M594,$M$13:$M$861,0)+COUNTIF($M$13:M594,M594)-1,"")</f>
        <v/>
      </c>
      <c r="O594" s="74" t="str">
        <f>IF(AND(C594="Abierto",D594="Alta"),A594,"")</f>
        <v/>
      </c>
      <c r="P594" s="74" t="str">
        <f ca="1">IF(AND(C594="Abierto",D594="Alta"),TODAY()-E594,"")</f>
        <v/>
      </c>
      <c r="Q594" s="74" t="str">
        <f>IF(AND(C594="Abierto",D594="Alta"),RANK(P594,$P$13:$P$861,0)+COUNTIF($P$13:P594,P594)-1+MAX(N:N),"")</f>
        <v/>
      </c>
      <c r="R594" s="74" t="str">
        <f>IF(AND(C594="Abierto",D594="Media"),A594,"")</f>
        <v/>
      </c>
      <c r="S594" s="74" t="str">
        <f ca="1">IF(AND(C594="Abierto",D594="Media"),TODAY()-E594,"")</f>
        <v/>
      </c>
      <c r="T594" s="74" t="str">
        <f>IF(AND(C594="Abierto",D594="Media"),RANK(S594,$S$13:$S$861,0)+COUNTIF($S$13:S594,S594)-1+MAX(N:N,Q:Q),"")</f>
        <v/>
      </c>
      <c r="U594" s="74" t="str">
        <f>IF(AND(C594="Abierto",D594="Baja"),A594,"")</f>
        <v/>
      </c>
      <c r="V594" s="74" t="str">
        <f ca="1">IF(AND(C594="Abierto",D594="Baja"),TODAY()-E594,"")</f>
        <v/>
      </c>
      <c r="W594" s="74" t="str">
        <f>IF(AND(C594="Abierto",D594="Baja"),RANK(V594,$V$13:$V$861,0)+COUNTIF($V$13:V594,V594)-1+MAX(N:N,Q:Q,T:T),"")</f>
        <v/>
      </c>
      <c r="X594" s="139" t="str">
        <f>IF(OR(C594="Resuelto",C594=""),"",SUM(N594,Q594,T594,W594))</f>
        <v/>
      </c>
      <c r="Y594" s="139" t="str">
        <f>IF(OR(C594="Resuelto",C594=""),"",SUM(M594,P594,S594,V594))</f>
        <v/>
      </c>
      <c r="Z594" s="139" t="str">
        <f>IF(OR(C594="Resuelto",C594=""),"",SUM(L594,O594,R594,U594))</f>
        <v/>
      </c>
      <c r="AA594" s="28">
        <v>729</v>
      </c>
      <c r="AB594" s="28" t="str">
        <f t="shared" si="24"/>
        <v/>
      </c>
      <c r="AC594" s="75" t="str">
        <f t="shared" si="25"/>
        <v/>
      </c>
      <c r="AH594" s="78" t="str">
        <f>IF(AI594="","",MAX($AH$5:AH593)+1)</f>
        <v/>
      </c>
      <c r="AI594" s="53" t="str">
        <f>IF(G593="","",IF(COUNTIF($AI$11:AI593,G593)=0,G593,""))</f>
        <v/>
      </c>
      <c r="AJ594" s="53" t="str">
        <f t="shared" si="26"/>
        <v/>
      </c>
      <c r="AK594" s="135"/>
    </row>
    <row r="595" spans="1:37" x14ac:dyDescent="0.25">
      <c r="A595" s="136"/>
      <c r="B595" s="136"/>
      <c r="C595" s="136"/>
      <c r="D595" s="136"/>
      <c r="E595" s="137"/>
      <c r="F595" s="137"/>
      <c r="G595" s="136"/>
      <c r="H595" s="137"/>
      <c r="I595" s="140" t="str">
        <f t="shared" si="27"/>
        <v/>
      </c>
      <c r="J595" s="140"/>
      <c r="K595" s="140"/>
      <c r="L595" s="74" t="str">
        <f>IF(AND(C595="Abierto",D595="Urgente"),A595,"")</f>
        <v/>
      </c>
      <c r="M595" s="74" t="str">
        <f ca="1">IF(AND(C595="Abierto",D595="Urgente"),TODAY()-E595,"")</f>
        <v/>
      </c>
      <c r="N595" s="74" t="str">
        <f>IF(AND(C595="Abierto",D595="Urgente"),RANK(M595,$M$13:$M$861,0)+COUNTIF($M$13:M595,M595)-1,"")</f>
        <v/>
      </c>
      <c r="O595" s="74" t="str">
        <f>IF(AND(C595="Abierto",D595="Alta"),A595,"")</f>
        <v/>
      </c>
      <c r="P595" s="74" t="str">
        <f ca="1">IF(AND(C595="Abierto",D595="Alta"),TODAY()-E595,"")</f>
        <v/>
      </c>
      <c r="Q595" s="74" t="str">
        <f>IF(AND(C595="Abierto",D595="Alta"),RANK(P595,$P$13:$P$861,0)+COUNTIF($P$13:P595,P595)-1+MAX(N:N),"")</f>
        <v/>
      </c>
      <c r="R595" s="74" t="str">
        <f>IF(AND(C595="Abierto",D595="Media"),A595,"")</f>
        <v/>
      </c>
      <c r="S595" s="74" t="str">
        <f ca="1">IF(AND(C595="Abierto",D595="Media"),TODAY()-E595,"")</f>
        <v/>
      </c>
      <c r="T595" s="74" t="str">
        <f>IF(AND(C595="Abierto",D595="Media"),RANK(S595,$S$13:$S$861,0)+COUNTIF($S$13:S595,S595)-1+MAX(N:N,Q:Q),"")</f>
        <v/>
      </c>
      <c r="U595" s="74" t="str">
        <f>IF(AND(C595="Abierto",D595="Baja"),A595,"")</f>
        <v/>
      </c>
      <c r="V595" s="74" t="str">
        <f ca="1">IF(AND(C595="Abierto",D595="Baja"),TODAY()-E595,"")</f>
        <v/>
      </c>
      <c r="W595" s="74" t="str">
        <f>IF(AND(C595="Abierto",D595="Baja"),RANK(V595,$V$13:$V$861,0)+COUNTIF($V$13:V595,V595)-1+MAX(N:N,Q:Q,T:T),"")</f>
        <v/>
      </c>
      <c r="X595" s="139" t="str">
        <f>IF(OR(C595="Resuelto",C595=""),"",SUM(N595,Q595,T595,W595))</f>
        <v/>
      </c>
      <c r="Y595" s="139" t="str">
        <f>IF(OR(C595="Resuelto",C595=""),"",SUM(M595,P595,S595,V595))</f>
        <v/>
      </c>
      <c r="Z595" s="139" t="str">
        <f>IF(OR(C595="Resuelto",C595=""),"",SUM(L595,O595,R595,U595))</f>
        <v/>
      </c>
      <c r="AA595" s="28">
        <v>730</v>
      </c>
      <c r="AB595" s="28" t="str">
        <f t="shared" si="24"/>
        <v/>
      </c>
      <c r="AC595" s="75" t="str">
        <f t="shared" si="25"/>
        <v/>
      </c>
      <c r="AH595" s="78" t="str">
        <f>IF(AI595="","",MAX($AH$5:AH594)+1)</f>
        <v/>
      </c>
      <c r="AI595" s="53" t="str">
        <f>IF(G594="","",IF(COUNTIF($AI$11:AI594,G594)=0,G594,""))</f>
        <v/>
      </c>
      <c r="AJ595" s="53" t="str">
        <f t="shared" si="26"/>
        <v/>
      </c>
      <c r="AK595" s="135"/>
    </row>
    <row r="596" spans="1:37" x14ac:dyDescent="0.25">
      <c r="A596" s="136"/>
      <c r="B596" s="136"/>
      <c r="C596" s="136"/>
      <c r="D596" s="136"/>
      <c r="E596" s="137"/>
      <c r="F596" s="137"/>
      <c r="G596" s="136"/>
      <c r="H596" s="137"/>
      <c r="I596" s="140" t="str">
        <f t="shared" si="27"/>
        <v/>
      </c>
      <c r="J596" s="140"/>
      <c r="K596" s="140"/>
      <c r="L596" s="74" t="str">
        <f>IF(AND(C596="Abierto",D596="Urgente"),A596,"")</f>
        <v/>
      </c>
      <c r="M596" s="74" t="str">
        <f ca="1">IF(AND(C596="Abierto",D596="Urgente"),TODAY()-E596,"")</f>
        <v/>
      </c>
      <c r="N596" s="74" t="str">
        <f>IF(AND(C596="Abierto",D596="Urgente"),RANK(M596,$M$13:$M$861,0)+COUNTIF($M$13:M596,M596)-1,"")</f>
        <v/>
      </c>
      <c r="O596" s="74" t="str">
        <f>IF(AND(C596="Abierto",D596="Alta"),A596,"")</f>
        <v/>
      </c>
      <c r="P596" s="74" t="str">
        <f ca="1">IF(AND(C596="Abierto",D596="Alta"),TODAY()-E596,"")</f>
        <v/>
      </c>
      <c r="Q596" s="74" t="str">
        <f>IF(AND(C596="Abierto",D596="Alta"),RANK(P596,$P$13:$P$861,0)+COUNTIF($P$13:P596,P596)-1+MAX(N:N),"")</f>
        <v/>
      </c>
      <c r="R596" s="74" t="str">
        <f>IF(AND(C596="Abierto",D596="Media"),A596,"")</f>
        <v/>
      </c>
      <c r="S596" s="74" t="str">
        <f ca="1">IF(AND(C596="Abierto",D596="Media"),TODAY()-E596,"")</f>
        <v/>
      </c>
      <c r="T596" s="74" t="str">
        <f>IF(AND(C596="Abierto",D596="Media"),RANK(S596,$S$13:$S$861,0)+COUNTIF($S$13:S596,S596)-1+MAX(N:N,Q:Q),"")</f>
        <v/>
      </c>
      <c r="U596" s="74" t="str">
        <f>IF(AND(C596="Abierto",D596="Baja"),A596,"")</f>
        <v/>
      </c>
      <c r="V596" s="74" t="str">
        <f ca="1">IF(AND(C596="Abierto",D596="Baja"),TODAY()-E596,"")</f>
        <v/>
      </c>
      <c r="W596" s="74" t="str">
        <f>IF(AND(C596="Abierto",D596="Baja"),RANK(V596,$V$13:$V$861,0)+COUNTIF($V$13:V596,V596)-1+MAX(N:N,Q:Q,T:T),"")</f>
        <v/>
      </c>
      <c r="X596" s="139" t="str">
        <f>IF(OR(C596="Resuelto",C596=""),"",SUM(N596,Q596,T596,W596))</f>
        <v/>
      </c>
      <c r="Y596" s="139" t="str">
        <f>IF(OR(C596="Resuelto",C596=""),"",SUM(M596,P596,S596,V596))</f>
        <v/>
      </c>
      <c r="Z596" s="139" t="str">
        <f>IF(OR(C596="Resuelto",C596=""),"",SUM(L596,O596,R596,U596))</f>
        <v/>
      </c>
      <c r="AA596" s="28">
        <v>731</v>
      </c>
      <c r="AB596" s="28" t="str">
        <f t="shared" si="24"/>
        <v/>
      </c>
      <c r="AC596" s="75" t="str">
        <f t="shared" si="25"/>
        <v/>
      </c>
      <c r="AH596" s="78" t="str">
        <f>IF(AI596="","",MAX($AH$5:AH595)+1)</f>
        <v/>
      </c>
      <c r="AI596" s="53" t="str">
        <f>IF(G595="","",IF(COUNTIF($AI$11:AI595,G595)=0,G595,""))</f>
        <v/>
      </c>
      <c r="AJ596" s="53" t="str">
        <f t="shared" si="26"/>
        <v/>
      </c>
      <c r="AK596" s="135"/>
    </row>
    <row r="597" spans="1:37" x14ac:dyDescent="0.25">
      <c r="A597" s="136"/>
      <c r="B597" s="136"/>
      <c r="C597" s="136"/>
      <c r="D597" s="136"/>
      <c r="E597" s="137"/>
      <c r="F597" s="137"/>
      <c r="G597" s="136"/>
      <c r="H597" s="137"/>
      <c r="I597" s="140" t="str">
        <f t="shared" si="27"/>
        <v/>
      </c>
      <c r="J597" s="140"/>
      <c r="K597" s="140"/>
      <c r="L597" s="74" t="str">
        <f>IF(AND(C597="Abierto",D597="Urgente"),A597,"")</f>
        <v/>
      </c>
      <c r="M597" s="74" t="str">
        <f ca="1">IF(AND(C597="Abierto",D597="Urgente"),TODAY()-E597,"")</f>
        <v/>
      </c>
      <c r="N597" s="74" t="str">
        <f>IF(AND(C597="Abierto",D597="Urgente"),RANK(M597,$M$13:$M$861,0)+COUNTIF($M$13:M597,M597)-1,"")</f>
        <v/>
      </c>
      <c r="O597" s="74" t="str">
        <f>IF(AND(C597="Abierto",D597="Alta"),A597,"")</f>
        <v/>
      </c>
      <c r="P597" s="74" t="str">
        <f ca="1">IF(AND(C597="Abierto",D597="Alta"),TODAY()-E597,"")</f>
        <v/>
      </c>
      <c r="Q597" s="74" t="str">
        <f>IF(AND(C597="Abierto",D597="Alta"),RANK(P597,$P$13:$P$861,0)+COUNTIF($P$13:P597,P597)-1+MAX(N:N),"")</f>
        <v/>
      </c>
      <c r="R597" s="74" t="str">
        <f>IF(AND(C597="Abierto",D597="Media"),A597,"")</f>
        <v/>
      </c>
      <c r="S597" s="74" t="str">
        <f ca="1">IF(AND(C597="Abierto",D597="Media"),TODAY()-E597,"")</f>
        <v/>
      </c>
      <c r="T597" s="74" t="str">
        <f>IF(AND(C597="Abierto",D597="Media"),RANK(S597,$S$13:$S$861,0)+COUNTIF($S$13:S597,S597)-1+MAX(N:N,Q:Q),"")</f>
        <v/>
      </c>
      <c r="U597" s="74" t="str">
        <f>IF(AND(C597="Abierto",D597="Baja"),A597,"")</f>
        <v/>
      </c>
      <c r="V597" s="74" t="str">
        <f ca="1">IF(AND(C597="Abierto",D597="Baja"),TODAY()-E597,"")</f>
        <v/>
      </c>
      <c r="W597" s="74" t="str">
        <f>IF(AND(C597="Abierto",D597="Baja"),RANK(V597,$V$13:$V$861,0)+COUNTIF($V$13:V597,V597)-1+MAX(N:N,Q:Q,T:T),"")</f>
        <v/>
      </c>
      <c r="X597" s="139" t="str">
        <f>IF(OR(C597="Resuelto",C597=""),"",SUM(N597,Q597,T597,W597))</f>
        <v/>
      </c>
      <c r="Y597" s="139" t="str">
        <f>IF(OR(C597="Resuelto",C597=""),"",SUM(M597,P597,S597,V597))</f>
        <v/>
      </c>
      <c r="Z597" s="139" t="str">
        <f>IF(OR(C597="Resuelto",C597=""),"",SUM(L597,O597,R597,U597))</f>
        <v/>
      </c>
      <c r="AA597" s="28">
        <v>732</v>
      </c>
      <c r="AB597" s="28" t="str">
        <f t="shared" si="24"/>
        <v/>
      </c>
      <c r="AC597" s="75" t="str">
        <f t="shared" si="25"/>
        <v/>
      </c>
      <c r="AH597" s="78" t="str">
        <f>IF(AI597="","",MAX($AH$5:AH596)+1)</f>
        <v/>
      </c>
      <c r="AI597" s="53" t="str">
        <f>IF(G596="","",IF(COUNTIF($AI$11:AI596,G596)=0,G596,""))</f>
        <v/>
      </c>
      <c r="AJ597" s="53" t="str">
        <f t="shared" si="26"/>
        <v/>
      </c>
      <c r="AK597" s="135"/>
    </row>
    <row r="598" spans="1:37" x14ac:dyDescent="0.25">
      <c r="A598" s="136"/>
      <c r="B598" s="136"/>
      <c r="C598" s="136"/>
      <c r="D598" s="136"/>
      <c r="E598" s="137"/>
      <c r="F598" s="137"/>
      <c r="G598" s="136"/>
      <c r="H598" s="137"/>
      <c r="I598" s="140" t="str">
        <f t="shared" si="27"/>
        <v/>
      </c>
      <c r="J598" s="140"/>
      <c r="K598" s="140"/>
      <c r="L598" s="74" t="str">
        <f>IF(AND(C598="Abierto",D598="Urgente"),A598,"")</f>
        <v/>
      </c>
      <c r="M598" s="74" t="str">
        <f ca="1">IF(AND(C598="Abierto",D598="Urgente"),TODAY()-E598,"")</f>
        <v/>
      </c>
      <c r="N598" s="74" t="str">
        <f>IF(AND(C598="Abierto",D598="Urgente"),RANK(M598,$M$13:$M$861,0)+COUNTIF($M$13:M598,M598)-1,"")</f>
        <v/>
      </c>
      <c r="O598" s="74" t="str">
        <f>IF(AND(C598="Abierto",D598="Alta"),A598,"")</f>
        <v/>
      </c>
      <c r="P598" s="74" t="str">
        <f ca="1">IF(AND(C598="Abierto",D598="Alta"),TODAY()-E598,"")</f>
        <v/>
      </c>
      <c r="Q598" s="74" t="str">
        <f>IF(AND(C598="Abierto",D598="Alta"),RANK(P598,$P$13:$P$861,0)+COUNTIF($P$13:P598,P598)-1+MAX(N:N),"")</f>
        <v/>
      </c>
      <c r="R598" s="74" t="str">
        <f>IF(AND(C598="Abierto",D598="Media"),A598,"")</f>
        <v/>
      </c>
      <c r="S598" s="74" t="str">
        <f ca="1">IF(AND(C598="Abierto",D598="Media"),TODAY()-E598,"")</f>
        <v/>
      </c>
      <c r="T598" s="74" t="str">
        <f>IF(AND(C598="Abierto",D598="Media"),RANK(S598,$S$13:$S$861,0)+COUNTIF($S$13:S598,S598)-1+MAX(N:N,Q:Q),"")</f>
        <v/>
      </c>
      <c r="U598" s="74" t="str">
        <f>IF(AND(C598="Abierto",D598="Baja"),A598,"")</f>
        <v/>
      </c>
      <c r="V598" s="74" t="str">
        <f ca="1">IF(AND(C598="Abierto",D598="Baja"),TODAY()-E598,"")</f>
        <v/>
      </c>
      <c r="W598" s="74" t="str">
        <f>IF(AND(C598="Abierto",D598="Baja"),RANK(V598,$V$13:$V$861,0)+COUNTIF($V$13:V598,V598)-1+MAX(N:N,Q:Q,T:T),"")</f>
        <v/>
      </c>
      <c r="X598" s="139" t="str">
        <f>IF(OR(C598="Resuelto",C598=""),"",SUM(N598,Q598,T598,W598))</f>
        <v/>
      </c>
      <c r="Y598" s="139" t="str">
        <f>IF(OR(C598="Resuelto",C598=""),"",SUM(M598,P598,S598,V598))</f>
        <v/>
      </c>
      <c r="Z598" s="139" t="str">
        <f>IF(OR(C598="Resuelto",C598=""),"",SUM(L598,O598,R598,U598))</f>
        <v/>
      </c>
      <c r="AA598" s="28">
        <v>733</v>
      </c>
      <c r="AB598" s="28" t="str">
        <f t="shared" si="24"/>
        <v/>
      </c>
      <c r="AC598" s="75" t="str">
        <f t="shared" si="25"/>
        <v/>
      </c>
      <c r="AH598" s="78" t="str">
        <f>IF(AI598="","",MAX($AH$5:AH597)+1)</f>
        <v/>
      </c>
      <c r="AI598" s="53" t="str">
        <f>IF(G597="","",IF(COUNTIF($AI$11:AI597,G597)=0,G597,""))</f>
        <v/>
      </c>
      <c r="AJ598" s="53" t="str">
        <f t="shared" si="26"/>
        <v/>
      </c>
      <c r="AK598" s="135"/>
    </row>
    <row r="599" spans="1:37" x14ac:dyDescent="0.25">
      <c r="A599" s="136"/>
      <c r="B599" s="136"/>
      <c r="C599" s="136"/>
      <c r="D599" s="136"/>
      <c r="E599" s="137"/>
      <c r="F599" s="137"/>
      <c r="G599" s="136"/>
      <c r="H599" s="137"/>
      <c r="I599" s="140" t="str">
        <f t="shared" si="27"/>
        <v/>
      </c>
      <c r="J599" s="140"/>
      <c r="K599" s="140"/>
      <c r="L599" s="74" t="str">
        <f>IF(AND(C599="Abierto",D599="Urgente"),A599,"")</f>
        <v/>
      </c>
      <c r="M599" s="74" t="str">
        <f ca="1">IF(AND(C599="Abierto",D599="Urgente"),TODAY()-E599,"")</f>
        <v/>
      </c>
      <c r="N599" s="74" t="str">
        <f>IF(AND(C599="Abierto",D599="Urgente"),RANK(M599,$M$13:$M$861,0)+COUNTIF($M$13:M599,M599)-1,"")</f>
        <v/>
      </c>
      <c r="O599" s="74" t="str">
        <f>IF(AND(C599="Abierto",D599="Alta"),A599,"")</f>
        <v/>
      </c>
      <c r="P599" s="74" t="str">
        <f ca="1">IF(AND(C599="Abierto",D599="Alta"),TODAY()-E599,"")</f>
        <v/>
      </c>
      <c r="Q599" s="74" t="str">
        <f>IF(AND(C599="Abierto",D599="Alta"),RANK(P599,$P$13:$P$861,0)+COUNTIF($P$13:P599,P599)-1+MAX(N:N),"")</f>
        <v/>
      </c>
      <c r="R599" s="74" t="str">
        <f>IF(AND(C599="Abierto",D599="Media"),A599,"")</f>
        <v/>
      </c>
      <c r="S599" s="74" t="str">
        <f ca="1">IF(AND(C599="Abierto",D599="Media"),TODAY()-E599,"")</f>
        <v/>
      </c>
      <c r="T599" s="74" t="str">
        <f>IF(AND(C599="Abierto",D599="Media"),RANK(S599,$S$13:$S$861,0)+COUNTIF($S$13:S599,S599)-1+MAX(N:N,Q:Q),"")</f>
        <v/>
      </c>
      <c r="U599" s="74" t="str">
        <f>IF(AND(C599="Abierto",D599="Baja"),A599,"")</f>
        <v/>
      </c>
      <c r="V599" s="74" t="str">
        <f ca="1">IF(AND(C599="Abierto",D599="Baja"),TODAY()-E599,"")</f>
        <v/>
      </c>
      <c r="W599" s="74" t="str">
        <f>IF(AND(C599="Abierto",D599="Baja"),RANK(V599,$V$13:$V$861,0)+COUNTIF($V$13:V599,V599)-1+MAX(N:N,Q:Q,T:T),"")</f>
        <v/>
      </c>
      <c r="X599" s="139" t="str">
        <f>IF(OR(C599="Resuelto",C599=""),"",SUM(N599,Q599,T599,W599))</f>
        <v/>
      </c>
      <c r="Y599" s="139" t="str">
        <f>IF(OR(C599="Resuelto",C599=""),"",SUM(M599,P599,S599,V599))</f>
        <v/>
      </c>
      <c r="Z599" s="139" t="str">
        <f>IF(OR(C599="Resuelto",C599=""),"",SUM(L599,O599,R599,U599))</f>
        <v/>
      </c>
      <c r="AA599" s="28">
        <v>734</v>
      </c>
      <c r="AB599" s="28" t="str">
        <f t="shared" si="24"/>
        <v/>
      </c>
      <c r="AC599" s="75" t="str">
        <f t="shared" si="25"/>
        <v/>
      </c>
      <c r="AH599" s="78" t="str">
        <f>IF(AI599="","",MAX($AH$5:AH598)+1)</f>
        <v/>
      </c>
      <c r="AI599" s="53" t="str">
        <f>IF(G598="","",IF(COUNTIF($AI$11:AI598,G598)=0,G598,""))</f>
        <v/>
      </c>
      <c r="AJ599" s="53" t="str">
        <f t="shared" si="26"/>
        <v/>
      </c>
      <c r="AK599" s="135"/>
    </row>
    <row r="600" spans="1:37" x14ac:dyDescent="0.25">
      <c r="A600" s="136"/>
      <c r="B600" s="136"/>
      <c r="C600" s="136"/>
      <c r="D600" s="136"/>
      <c r="E600" s="137"/>
      <c r="F600" s="137"/>
      <c r="G600" s="136"/>
      <c r="H600" s="137"/>
      <c r="I600" s="140" t="str">
        <f t="shared" si="27"/>
        <v/>
      </c>
      <c r="J600" s="140"/>
      <c r="K600" s="140"/>
      <c r="L600" s="74" t="str">
        <f>IF(AND(C600="Abierto",D600="Urgente"),A600,"")</f>
        <v/>
      </c>
      <c r="M600" s="74" t="str">
        <f ca="1">IF(AND(C600="Abierto",D600="Urgente"),TODAY()-E600,"")</f>
        <v/>
      </c>
      <c r="N600" s="74" t="str">
        <f>IF(AND(C600="Abierto",D600="Urgente"),RANK(M600,$M$13:$M$861,0)+COUNTIF($M$13:M600,M600)-1,"")</f>
        <v/>
      </c>
      <c r="O600" s="74" t="str">
        <f>IF(AND(C600="Abierto",D600="Alta"),A600,"")</f>
        <v/>
      </c>
      <c r="P600" s="74" t="str">
        <f ca="1">IF(AND(C600="Abierto",D600="Alta"),TODAY()-E600,"")</f>
        <v/>
      </c>
      <c r="Q600" s="74" t="str">
        <f>IF(AND(C600="Abierto",D600="Alta"),RANK(P600,$P$13:$P$861,0)+COUNTIF($P$13:P600,P600)-1+MAX(N:N),"")</f>
        <v/>
      </c>
      <c r="R600" s="74" t="str">
        <f>IF(AND(C600="Abierto",D600="Media"),A600,"")</f>
        <v/>
      </c>
      <c r="S600" s="74" t="str">
        <f ca="1">IF(AND(C600="Abierto",D600="Media"),TODAY()-E600,"")</f>
        <v/>
      </c>
      <c r="T600" s="74" t="str">
        <f>IF(AND(C600="Abierto",D600="Media"),RANK(S600,$S$13:$S$861,0)+COUNTIF($S$13:S600,S600)-1+MAX(N:N,Q:Q),"")</f>
        <v/>
      </c>
      <c r="U600" s="74" t="str">
        <f>IF(AND(C600="Abierto",D600="Baja"),A600,"")</f>
        <v/>
      </c>
      <c r="V600" s="74" t="str">
        <f ca="1">IF(AND(C600="Abierto",D600="Baja"),TODAY()-E600,"")</f>
        <v/>
      </c>
      <c r="W600" s="74" t="str">
        <f>IF(AND(C600="Abierto",D600="Baja"),RANK(V600,$V$13:$V$861,0)+COUNTIF($V$13:V600,V600)-1+MAX(N:N,Q:Q,T:T),"")</f>
        <v/>
      </c>
      <c r="X600" s="139" t="str">
        <f>IF(OR(C600="Resuelto",C600=""),"",SUM(N600,Q600,T600,W600))</f>
        <v/>
      </c>
      <c r="Y600" s="139" t="str">
        <f>IF(OR(C600="Resuelto",C600=""),"",SUM(M600,P600,S600,V600))</f>
        <v/>
      </c>
      <c r="Z600" s="139" t="str">
        <f>IF(OR(C600="Resuelto",C600=""),"",SUM(L600,O600,R600,U600))</f>
        <v/>
      </c>
      <c r="AA600" s="28">
        <v>735</v>
      </c>
      <c r="AB600" s="28" t="str">
        <f t="shared" si="24"/>
        <v/>
      </c>
      <c r="AC600" s="75" t="str">
        <f t="shared" si="25"/>
        <v/>
      </c>
      <c r="AH600" s="78" t="str">
        <f>IF(AI600="","",MAX($AH$5:AH599)+1)</f>
        <v/>
      </c>
      <c r="AI600" s="53" t="str">
        <f>IF(G599="","",IF(COUNTIF($AI$11:AI599,G599)=0,G599,""))</f>
        <v/>
      </c>
      <c r="AJ600" s="53" t="str">
        <f t="shared" si="26"/>
        <v/>
      </c>
      <c r="AK600" s="135"/>
    </row>
    <row r="601" spans="1:37" x14ac:dyDescent="0.25">
      <c r="A601" s="136"/>
      <c r="B601" s="136"/>
      <c r="C601" s="136"/>
      <c r="D601" s="136"/>
      <c r="E601" s="137"/>
      <c r="F601" s="137"/>
      <c r="G601" s="136"/>
      <c r="H601" s="137"/>
      <c r="I601" s="140" t="str">
        <f t="shared" si="27"/>
        <v/>
      </c>
      <c r="J601" s="140"/>
      <c r="K601" s="140"/>
      <c r="L601" s="74" t="str">
        <f>IF(AND(C601="Abierto",D601="Urgente"),A601,"")</f>
        <v/>
      </c>
      <c r="M601" s="74" t="str">
        <f ca="1">IF(AND(C601="Abierto",D601="Urgente"),TODAY()-E601,"")</f>
        <v/>
      </c>
      <c r="N601" s="74" t="str">
        <f>IF(AND(C601="Abierto",D601="Urgente"),RANK(M601,$M$13:$M$861,0)+COUNTIF($M$13:M601,M601)-1,"")</f>
        <v/>
      </c>
      <c r="O601" s="74" t="str">
        <f>IF(AND(C601="Abierto",D601="Alta"),A601,"")</f>
        <v/>
      </c>
      <c r="P601" s="74" t="str">
        <f ca="1">IF(AND(C601="Abierto",D601="Alta"),TODAY()-E601,"")</f>
        <v/>
      </c>
      <c r="Q601" s="74" t="str">
        <f>IF(AND(C601="Abierto",D601="Alta"),RANK(P601,$P$13:$P$861,0)+COUNTIF($P$13:P601,P601)-1+MAX(N:N),"")</f>
        <v/>
      </c>
      <c r="R601" s="74" t="str">
        <f>IF(AND(C601="Abierto",D601="Media"),A601,"")</f>
        <v/>
      </c>
      <c r="S601" s="74" t="str">
        <f ca="1">IF(AND(C601="Abierto",D601="Media"),TODAY()-E601,"")</f>
        <v/>
      </c>
      <c r="T601" s="74" t="str">
        <f>IF(AND(C601="Abierto",D601="Media"),RANK(S601,$S$13:$S$861,0)+COUNTIF($S$13:S601,S601)-1+MAX(N:N,Q:Q),"")</f>
        <v/>
      </c>
      <c r="U601" s="74" t="str">
        <f>IF(AND(C601="Abierto",D601="Baja"),A601,"")</f>
        <v/>
      </c>
      <c r="V601" s="74" t="str">
        <f ca="1">IF(AND(C601="Abierto",D601="Baja"),TODAY()-E601,"")</f>
        <v/>
      </c>
      <c r="W601" s="74" t="str">
        <f>IF(AND(C601="Abierto",D601="Baja"),RANK(V601,$V$13:$V$861,0)+COUNTIF($V$13:V601,V601)-1+MAX(N:N,Q:Q,T:T),"")</f>
        <v/>
      </c>
      <c r="X601" s="139" t="str">
        <f>IF(OR(C601="Resuelto",C601=""),"",SUM(N601,Q601,T601,W601))</f>
        <v/>
      </c>
      <c r="Y601" s="139" t="str">
        <f>IF(OR(C601="Resuelto",C601=""),"",SUM(M601,P601,S601,V601))</f>
        <v/>
      </c>
      <c r="Z601" s="139" t="str">
        <f>IF(OR(C601="Resuelto",C601=""),"",SUM(L601,O601,R601,U601))</f>
        <v/>
      </c>
      <c r="AA601" s="28">
        <v>736</v>
      </c>
      <c r="AB601" s="28" t="str">
        <f t="shared" si="24"/>
        <v/>
      </c>
      <c r="AC601" s="75" t="str">
        <f t="shared" si="25"/>
        <v/>
      </c>
      <c r="AH601" s="78" t="str">
        <f>IF(AI601="","",MAX($AH$5:AH600)+1)</f>
        <v/>
      </c>
      <c r="AI601" s="53" t="str">
        <f>IF(G600="","",IF(COUNTIF($AI$11:AI600,G600)=0,G600,""))</f>
        <v/>
      </c>
      <c r="AJ601" s="53" t="str">
        <f t="shared" si="26"/>
        <v/>
      </c>
      <c r="AK601" s="135"/>
    </row>
    <row r="602" spans="1:37" x14ac:dyDescent="0.25">
      <c r="A602" s="136"/>
      <c r="B602" s="136"/>
      <c r="C602" s="136"/>
      <c r="D602" s="136"/>
      <c r="E602" s="137"/>
      <c r="F602" s="137"/>
      <c r="G602" s="136"/>
      <c r="H602" s="137"/>
      <c r="I602" s="140" t="str">
        <f t="shared" si="27"/>
        <v/>
      </c>
      <c r="J602" s="140"/>
      <c r="K602" s="140"/>
      <c r="L602" s="74" t="str">
        <f>IF(AND(C602="Abierto",D602="Urgente"),A602,"")</f>
        <v/>
      </c>
      <c r="M602" s="74" t="str">
        <f ca="1">IF(AND(C602="Abierto",D602="Urgente"),TODAY()-E602,"")</f>
        <v/>
      </c>
      <c r="N602" s="74" t="str">
        <f>IF(AND(C602="Abierto",D602="Urgente"),RANK(M602,$M$13:$M$861,0)+COUNTIF($M$13:M602,M602)-1,"")</f>
        <v/>
      </c>
      <c r="O602" s="74" t="str">
        <f>IF(AND(C602="Abierto",D602="Alta"),A602,"")</f>
        <v/>
      </c>
      <c r="P602" s="74" t="str">
        <f ca="1">IF(AND(C602="Abierto",D602="Alta"),TODAY()-E602,"")</f>
        <v/>
      </c>
      <c r="Q602" s="74" t="str">
        <f>IF(AND(C602="Abierto",D602="Alta"),RANK(P602,$P$13:$P$861,0)+COUNTIF($P$13:P602,P602)-1+MAX(N:N),"")</f>
        <v/>
      </c>
      <c r="R602" s="74" t="str">
        <f>IF(AND(C602="Abierto",D602="Media"),A602,"")</f>
        <v/>
      </c>
      <c r="S602" s="74" t="str">
        <f ca="1">IF(AND(C602="Abierto",D602="Media"),TODAY()-E602,"")</f>
        <v/>
      </c>
      <c r="T602" s="74" t="str">
        <f>IF(AND(C602="Abierto",D602="Media"),RANK(S602,$S$13:$S$861,0)+COUNTIF($S$13:S602,S602)-1+MAX(N:N,Q:Q),"")</f>
        <v/>
      </c>
      <c r="U602" s="74" t="str">
        <f>IF(AND(C602="Abierto",D602="Baja"),A602,"")</f>
        <v/>
      </c>
      <c r="V602" s="74" t="str">
        <f ca="1">IF(AND(C602="Abierto",D602="Baja"),TODAY()-E602,"")</f>
        <v/>
      </c>
      <c r="W602" s="74" t="str">
        <f>IF(AND(C602="Abierto",D602="Baja"),RANK(V602,$V$13:$V$861,0)+COUNTIF($V$13:V602,V602)-1+MAX(N:N,Q:Q,T:T),"")</f>
        <v/>
      </c>
      <c r="X602" s="139" t="str">
        <f>IF(OR(C602="Resuelto",C602=""),"",SUM(N602,Q602,T602,W602))</f>
        <v/>
      </c>
      <c r="Y602" s="139" t="str">
        <f>IF(OR(C602="Resuelto",C602=""),"",SUM(M602,P602,S602,V602))</f>
        <v/>
      </c>
      <c r="Z602" s="139" t="str">
        <f>IF(OR(C602="Resuelto",C602=""),"",SUM(L602,O602,R602,U602))</f>
        <v/>
      </c>
      <c r="AA602" s="28">
        <v>737</v>
      </c>
      <c r="AB602" s="28" t="str">
        <f t="shared" si="24"/>
        <v/>
      </c>
      <c r="AC602" s="75" t="str">
        <f t="shared" si="25"/>
        <v/>
      </c>
      <c r="AH602" s="78" t="str">
        <f>IF(AI602="","",MAX($AH$5:AH601)+1)</f>
        <v/>
      </c>
      <c r="AI602" s="53" t="str">
        <f>IF(G601="","",IF(COUNTIF($AI$11:AI601,G601)=0,G601,""))</f>
        <v/>
      </c>
      <c r="AJ602" s="53" t="str">
        <f t="shared" si="26"/>
        <v/>
      </c>
      <c r="AK602" s="135"/>
    </row>
    <row r="603" spans="1:37" x14ac:dyDescent="0.25">
      <c r="A603" s="136"/>
      <c r="B603" s="136"/>
      <c r="C603" s="136"/>
      <c r="D603" s="136"/>
      <c r="E603" s="137"/>
      <c r="F603" s="137"/>
      <c r="G603" s="136"/>
      <c r="H603" s="137"/>
      <c r="I603" s="140" t="str">
        <f t="shared" si="27"/>
        <v/>
      </c>
      <c r="J603" s="140"/>
      <c r="K603" s="140"/>
      <c r="L603" s="74" t="str">
        <f>IF(AND(C603="Abierto",D603="Urgente"),A603,"")</f>
        <v/>
      </c>
      <c r="M603" s="74" t="str">
        <f ca="1">IF(AND(C603="Abierto",D603="Urgente"),TODAY()-E603,"")</f>
        <v/>
      </c>
      <c r="N603" s="74" t="str">
        <f>IF(AND(C603="Abierto",D603="Urgente"),RANK(M603,$M$13:$M$861,0)+COUNTIF($M$13:M603,M603)-1,"")</f>
        <v/>
      </c>
      <c r="O603" s="74" t="str">
        <f>IF(AND(C603="Abierto",D603="Alta"),A603,"")</f>
        <v/>
      </c>
      <c r="P603" s="74" t="str">
        <f ca="1">IF(AND(C603="Abierto",D603="Alta"),TODAY()-E603,"")</f>
        <v/>
      </c>
      <c r="Q603" s="74" t="str">
        <f>IF(AND(C603="Abierto",D603="Alta"),RANK(P603,$P$13:$P$861,0)+COUNTIF($P$13:P603,P603)-1+MAX(N:N),"")</f>
        <v/>
      </c>
      <c r="R603" s="74" t="str">
        <f>IF(AND(C603="Abierto",D603="Media"),A603,"")</f>
        <v/>
      </c>
      <c r="S603" s="74" t="str">
        <f ca="1">IF(AND(C603="Abierto",D603="Media"),TODAY()-E603,"")</f>
        <v/>
      </c>
      <c r="T603" s="74" t="str">
        <f>IF(AND(C603="Abierto",D603="Media"),RANK(S603,$S$13:$S$861,0)+COUNTIF($S$13:S603,S603)-1+MAX(N:N,Q:Q),"")</f>
        <v/>
      </c>
      <c r="U603" s="74" t="str">
        <f>IF(AND(C603="Abierto",D603="Baja"),A603,"")</f>
        <v/>
      </c>
      <c r="V603" s="74" t="str">
        <f ca="1">IF(AND(C603="Abierto",D603="Baja"),TODAY()-E603,"")</f>
        <v/>
      </c>
      <c r="W603" s="74" t="str">
        <f>IF(AND(C603="Abierto",D603="Baja"),RANK(V603,$V$13:$V$861,0)+COUNTIF($V$13:V603,V603)-1+MAX(N:N,Q:Q,T:T),"")</f>
        <v/>
      </c>
      <c r="X603" s="139" t="str">
        <f>IF(OR(C603="Resuelto",C603=""),"",SUM(N603,Q603,T603,W603))</f>
        <v/>
      </c>
      <c r="Y603" s="139" t="str">
        <f>IF(OR(C603="Resuelto",C603=""),"",SUM(M603,P603,S603,V603))</f>
        <v/>
      </c>
      <c r="Z603" s="139" t="str">
        <f>IF(OR(C603="Resuelto",C603=""),"",SUM(L603,O603,R603,U603))</f>
        <v/>
      </c>
      <c r="AA603" s="28">
        <v>738</v>
      </c>
      <c r="AB603" s="28" t="str">
        <f t="shared" si="24"/>
        <v/>
      </c>
      <c r="AC603" s="75" t="str">
        <f t="shared" si="25"/>
        <v/>
      </c>
      <c r="AH603" s="78" t="str">
        <f>IF(AI603="","",MAX($AH$5:AH602)+1)</f>
        <v/>
      </c>
      <c r="AI603" s="53" t="str">
        <f>IF(G602="","",IF(COUNTIF($AI$11:AI602,G602)=0,G602,""))</f>
        <v/>
      </c>
      <c r="AJ603" s="53" t="str">
        <f t="shared" si="26"/>
        <v/>
      </c>
      <c r="AK603" s="135"/>
    </row>
    <row r="604" spans="1:37" x14ac:dyDescent="0.25">
      <c r="A604" s="136"/>
      <c r="B604" s="136"/>
      <c r="C604" s="136"/>
      <c r="D604" s="136"/>
      <c r="E604" s="137"/>
      <c r="F604" s="137"/>
      <c r="G604" s="136"/>
      <c r="H604" s="137"/>
      <c r="I604" s="140" t="str">
        <f t="shared" si="27"/>
        <v/>
      </c>
      <c r="J604" s="140"/>
      <c r="K604" s="140"/>
      <c r="L604" s="74" t="str">
        <f>IF(AND(C604="Abierto",D604="Urgente"),A604,"")</f>
        <v/>
      </c>
      <c r="M604" s="74" t="str">
        <f ca="1">IF(AND(C604="Abierto",D604="Urgente"),TODAY()-E604,"")</f>
        <v/>
      </c>
      <c r="N604" s="74" t="str">
        <f>IF(AND(C604="Abierto",D604="Urgente"),RANK(M604,$M$13:$M$861,0)+COUNTIF($M$13:M604,M604)-1,"")</f>
        <v/>
      </c>
      <c r="O604" s="74" t="str">
        <f>IF(AND(C604="Abierto",D604="Alta"),A604,"")</f>
        <v/>
      </c>
      <c r="P604" s="74" t="str">
        <f ca="1">IF(AND(C604="Abierto",D604="Alta"),TODAY()-E604,"")</f>
        <v/>
      </c>
      <c r="Q604" s="74" t="str">
        <f>IF(AND(C604="Abierto",D604="Alta"),RANK(P604,$P$13:$P$861,0)+COUNTIF($P$13:P604,P604)-1+MAX(N:N),"")</f>
        <v/>
      </c>
      <c r="R604" s="74" t="str">
        <f>IF(AND(C604="Abierto",D604="Media"),A604,"")</f>
        <v/>
      </c>
      <c r="S604" s="74" t="str">
        <f ca="1">IF(AND(C604="Abierto",D604="Media"),TODAY()-E604,"")</f>
        <v/>
      </c>
      <c r="T604" s="74" t="str">
        <f>IF(AND(C604="Abierto",D604="Media"),RANK(S604,$S$13:$S$861,0)+COUNTIF($S$13:S604,S604)-1+MAX(N:N,Q:Q),"")</f>
        <v/>
      </c>
      <c r="U604" s="74" t="str">
        <f>IF(AND(C604="Abierto",D604="Baja"),A604,"")</f>
        <v/>
      </c>
      <c r="V604" s="74" t="str">
        <f ca="1">IF(AND(C604="Abierto",D604="Baja"),TODAY()-E604,"")</f>
        <v/>
      </c>
      <c r="W604" s="74" t="str">
        <f>IF(AND(C604="Abierto",D604="Baja"),RANK(V604,$V$13:$V$861,0)+COUNTIF($V$13:V604,V604)-1+MAX(N:N,Q:Q,T:T),"")</f>
        <v/>
      </c>
      <c r="X604" s="139" t="str">
        <f>IF(OR(C604="Resuelto",C604=""),"",SUM(N604,Q604,T604,W604))</f>
        <v/>
      </c>
      <c r="Y604" s="139" t="str">
        <f>IF(OR(C604="Resuelto",C604=""),"",SUM(M604,P604,S604,V604))</f>
        <v/>
      </c>
      <c r="Z604" s="139" t="str">
        <f>IF(OR(C604="Resuelto",C604=""),"",SUM(L604,O604,R604,U604))</f>
        <v/>
      </c>
      <c r="AA604" s="28">
        <v>739</v>
      </c>
      <c r="AB604" s="28" t="str">
        <f t="shared" si="24"/>
        <v/>
      </c>
      <c r="AC604" s="75" t="str">
        <f t="shared" si="25"/>
        <v/>
      </c>
      <c r="AH604" s="78" t="str">
        <f>IF(AI604="","",MAX($AH$5:AH603)+1)</f>
        <v/>
      </c>
      <c r="AI604" s="53" t="str">
        <f>IF(G603="","",IF(COUNTIF($AI$11:AI603,G603)=0,G603,""))</f>
        <v/>
      </c>
      <c r="AJ604" s="53" t="str">
        <f t="shared" si="26"/>
        <v/>
      </c>
      <c r="AK604" s="135"/>
    </row>
    <row r="605" spans="1:37" x14ac:dyDescent="0.25">
      <c r="A605" s="136"/>
      <c r="B605" s="136"/>
      <c r="C605" s="136"/>
      <c r="D605" s="136"/>
      <c r="E605" s="137"/>
      <c r="F605" s="137"/>
      <c r="G605" s="136"/>
      <c r="H605" s="137"/>
      <c r="I605" s="140" t="str">
        <f t="shared" si="27"/>
        <v/>
      </c>
      <c r="J605" s="140"/>
      <c r="K605" s="140"/>
      <c r="L605" s="74" t="str">
        <f>IF(AND(C605="Abierto",D605="Urgente"),A605,"")</f>
        <v/>
      </c>
      <c r="M605" s="74" t="str">
        <f ca="1">IF(AND(C605="Abierto",D605="Urgente"),TODAY()-E605,"")</f>
        <v/>
      </c>
      <c r="N605" s="74" t="str">
        <f>IF(AND(C605="Abierto",D605="Urgente"),RANK(M605,$M$13:$M$861,0)+COUNTIF($M$13:M605,M605)-1,"")</f>
        <v/>
      </c>
      <c r="O605" s="74" t="str">
        <f>IF(AND(C605="Abierto",D605="Alta"),A605,"")</f>
        <v/>
      </c>
      <c r="P605" s="74" t="str">
        <f ca="1">IF(AND(C605="Abierto",D605="Alta"),TODAY()-E605,"")</f>
        <v/>
      </c>
      <c r="Q605" s="74" t="str">
        <f>IF(AND(C605="Abierto",D605="Alta"),RANK(P605,$P$13:$P$861,0)+COUNTIF($P$13:P605,P605)-1+MAX(N:N),"")</f>
        <v/>
      </c>
      <c r="R605" s="74" t="str">
        <f>IF(AND(C605="Abierto",D605="Media"),A605,"")</f>
        <v/>
      </c>
      <c r="S605" s="74" t="str">
        <f ca="1">IF(AND(C605="Abierto",D605="Media"),TODAY()-E605,"")</f>
        <v/>
      </c>
      <c r="T605" s="74" t="str">
        <f>IF(AND(C605="Abierto",D605="Media"),RANK(S605,$S$13:$S$861,0)+COUNTIF($S$13:S605,S605)-1+MAX(N:N,Q:Q),"")</f>
        <v/>
      </c>
      <c r="U605" s="74" t="str">
        <f>IF(AND(C605="Abierto",D605="Baja"),A605,"")</f>
        <v/>
      </c>
      <c r="V605" s="74" t="str">
        <f ca="1">IF(AND(C605="Abierto",D605="Baja"),TODAY()-E605,"")</f>
        <v/>
      </c>
      <c r="W605" s="74" t="str">
        <f>IF(AND(C605="Abierto",D605="Baja"),RANK(V605,$V$13:$V$861,0)+COUNTIF($V$13:V605,V605)-1+MAX(N:N,Q:Q,T:T),"")</f>
        <v/>
      </c>
      <c r="X605" s="139" t="str">
        <f>IF(OR(C605="Resuelto",C605=""),"",SUM(N605,Q605,T605,W605))</f>
        <v/>
      </c>
      <c r="Y605" s="139" t="str">
        <f>IF(OR(C605="Resuelto",C605=""),"",SUM(M605,P605,S605,V605))</f>
        <v/>
      </c>
      <c r="Z605" s="139" t="str">
        <f>IF(OR(C605="Resuelto",C605=""),"",SUM(L605,O605,R605,U605))</f>
        <v/>
      </c>
      <c r="AA605" s="28">
        <v>740</v>
      </c>
      <c r="AB605" s="28" t="str">
        <f t="shared" si="24"/>
        <v/>
      </c>
      <c r="AC605" s="75" t="str">
        <f t="shared" si="25"/>
        <v/>
      </c>
      <c r="AH605" s="78" t="str">
        <f>IF(AI605="","",MAX($AH$5:AH604)+1)</f>
        <v/>
      </c>
      <c r="AI605" s="53" t="str">
        <f>IF(G604="","",IF(COUNTIF($AI$11:AI604,G604)=0,G604,""))</f>
        <v/>
      </c>
      <c r="AJ605" s="53" t="str">
        <f t="shared" si="26"/>
        <v/>
      </c>
      <c r="AK605" s="135"/>
    </row>
    <row r="606" spans="1:37" x14ac:dyDescent="0.25">
      <c r="A606" s="136"/>
      <c r="B606" s="136"/>
      <c r="C606" s="136"/>
      <c r="D606" s="136"/>
      <c r="E606" s="137"/>
      <c r="F606" s="137"/>
      <c r="G606" s="136"/>
      <c r="H606" s="137"/>
      <c r="I606" s="140" t="str">
        <f t="shared" si="27"/>
        <v/>
      </c>
      <c r="J606" s="140"/>
      <c r="K606" s="140"/>
      <c r="L606" s="74" t="str">
        <f>IF(AND(C606="Abierto",D606="Urgente"),A606,"")</f>
        <v/>
      </c>
      <c r="M606" s="74" t="str">
        <f ca="1">IF(AND(C606="Abierto",D606="Urgente"),TODAY()-E606,"")</f>
        <v/>
      </c>
      <c r="N606" s="74" t="str">
        <f>IF(AND(C606="Abierto",D606="Urgente"),RANK(M606,$M$13:$M$861,0)+COUNTIF($M$13:M606,M606)-1,"")</f>
        <v/>
      </c>
      <c r="O606" s="74" t="str">
        <f>IF(AND(C606="Abierto",D606="Alta"),A606,"")</f>
        <v/>
      </c>
      <c r="P606" s="74" t="str">
        <f ca="1">IF(AND(C606="Abierto",D606="Alta"),TODAY()-E606,"")</f>
        <v/>
      </c>
      <c r="Q606" s="74" t="str">
        <f>IF(AND(C606="Abierto",D606="Alta"),RANK(P606,$P$13:$P$861,0)+COUNTIF($P$13:P606,P606)-1+MAX(N:N),"")</f>
        <v/>
      </c>
      <c r="R606" s="74" t="str">
        <f>IF(AND(C606="Abierto",D606="Media"),A606,"")</f>
        <v/>
      </c>
      <c r="S606" s="74" t="str">
        <f ca="1">IF(AND(C606="Abierto",D606="Media"),TODAY()-E606,"")</f>
        <v/>
      </c>
      <c r="T606" s="74" t="str">
        <f>IF(AND(C606="Abierto",D606="Media"),RANK(S606,$S$13:$S$861,0)+COUNTIF($S$13:S606,S606)-1+MAX(N:N,Q:Q),"")</f>
        <v/>
      </c>
      <c r="U606" s="74" t="str">
        <f>IF(AND(C606="Abierto",D606="Baja"),A606,"")</f>
        <v/>
      </c>
      <c r="V606" s="74" t="str">
        <f ca="1">IF(AND(C606="Abierto",D606="Baja"),TODAY()-E606,"")</f>
        <v/>
      </c>
      <c r="W606" s="74" t="str">
        <f>IF(AND(C606="Abierto",D606="Baja"),RANK(V606,$V$13:$V$861,0)+COUNTIF($V$13:V606,V606)-1+MAX(N:N,Q:Q,T:T),"")</f>
        <v/>
      </c>
      <c r="X606" s="139" t="str">
        <f>IF(OR(C606="Resuelto",C606=""),"",SUM(N606,Q606,T606,W606))</f>
        <v/>
      </c>
      <c r="Y606" s="139" t="str">
        <f>IF(OR(C606="Resuelto",C606=""),"",SUM(M606,P606,S606,V606))</f>
        <v/>
      </c>
      <c r="Z606" s="139" t="str">
        <f>IF(OR(C606="Resuelto",C606=""),"",SUM(L606,O606,R606,U606))</f>
        <v/>
      </c>
      <c r="AA606" s="28">
        <v>741</v>
      </c>
      <c r="AB606" s="28" t="str">
        <f t="shared" si="24"/>
        <v/>
      </c>
      <c r="AC606" s="75" t="str">
        <f t="shared" si="25"/>
        <v/>
      </c>
      <c r="AH606" s="78" t="str">
        <f>IF(AI606="","",MAX($AH$5:AH605)+1)</f>
        <v/>
      </c>
      <c r="AI606" s="53" t="str">
        <f>IF(G605="","",IF(COUNTIF($AI$11:AI605,G605)=0,G605,""))</f>
        <v/>
      </c>
      <c r="AJ606" s="53" t="str">
        <f t="shared" si="26"/>
        <v/>
      </c>
      <c r="AK606" s="135"/>
    </row>
    <row r="607" spans="1:37" x14ac:dyDescent="0.25">
      <c r="A607" s="136"/>
      <c r="B607" s="136"/>
      <c r="C607" s="136"/>
      <c r="D607" s="136"/>
      <c r="E607" s="137"/>
      <c r="F607" s="137"/>
      <c r="G607" s="136"/>
      <c r="H607" s="137"/>
      <c r="I607" s="140" t="str">
        <f t="shared" si="27"/>
        <v/>
      </c>
      <c r="J607" s="140"/>
      <c r="K607" s="140"/>
      <c r="L607" s="74" t="str">
        <f>IF(AND(C607="Abierto",D607="Urgente"),A607,"")</f>
        <v/>
      </c>
      <c r="M607" s="74" t="str">
        <f ca="1">IF(AND(C607="Abierto",D607="Urgente"),TODAY()-E607,"")</f>
        <v/>
      </c>
      <c r="N607" s="74" t="str">
        <f>IF(AND(C607="Abierto",D607="Urgente"),RANK(M607,$M$13:$M$861,0)+COUNTIF($M$13:M607,M607)-1,"")</f>
        <v/>
      </c>
      <c r="O607" s="74" t="str">
        <f>IF(AND(C607="Abierto",D607="Alta"),A607,"")</f>
        <v/>
      </c>
      <c r="P607" s="74" t="str">
        <f ca="1">IF(AND(C607="Abierto",D607="Alta"),TODAY()-E607,"")</f>
        <v/>
      </c>
      <c r="Q607" s="74" t="str">
        <f>IF(AND(C607="Abierto",D607="Alta"),RANK(P607,$P$13:$P$861,0)+COUNTIF($P$13:P607,P607)-1+MAX(N:N),"")</f>
        <v/>
      </c>
      <c r="R607" s="74" t="str">
        <f>IF(AND(C607="Abierto",D607="Media"),A607,"")</f>
        <v/>
      </c>
      <c r="S607" s="74" t="str">
        <f ca="1">IF(AND(C607="Abierto",D607="Media"),TODAY()-E607,"")</f>
        <v/>
      </c>
      <c r="T607" s="74" t="str">
        <f>IF(AND(C607="Abierto",D607="Media"),RANK(S607,$S$13:$S$861,0)+COUNTIF($S$13:S607,S607)-1+MAX(N:N,Q:Q),"")</f>
        <v/>
      </c>
      <c r="U607" s="74" t="str">
        <f>IF(AND(C607="Abierto",D607="Baja"),A607,"")</f>
        <v/>
      </c>
      <c r="V607" s="74" t="str">
        <f ca="1">IF(AND(C607="Abierto",D607="Baja"),TODAY()-E607,"")</f>
        <v/>
      </c>
      <c r="W607" s="74" t="str">
        <f>IF(AND(C607="Abierto",D607="Baja"),RANK(V607,$V$13:$V$861,0)+COUNTIF($V$13:V607,V607)-1+MAX(N:N,Q:Q,T:T),"")</f>
        <v/>
      </c>
      <c r="X607" s="139" t="str">
        <f>IF(OR(C607="Resuelto",C607=""),"",SUM(N607,Q607,T607,W607))</f>
        <v/>
      </c>
      <c r="Y607" s="139" t="str">
        <f>IF(OR(C607="Resuelto",C607=""),"",SUM(M607,P607,S607,V607))</f>
        <v/>
      </c>
      <c r="Z607" s="139" t="str">
        <f>IF(OR(C607="Resuelto",C607=""),"",SUM(L607,O607,R607,U607))</f>
        <v/>
      </c>
      <c r="AA607" s="28">
        <v>742</v>
      </c>
      <c r="AB607" s="28" t="str">
        <f t="shared" si="24"/>
        <v/>
      </c>
      <c r="AC607" s="75" t="str">
        <f t="shared" si="25"/>
        <v/>
      </c>
      <c r="AH607" s="78" t="str">
        <f>IF(AI607="","",MAX($AH$5:AH606)+1)</f>
        <v/>
      </c>
      <c r="AI607" s="53" t="str">
        <f>IF(G606="","",IF(COUNTIF($AI$11:AI606,G606)=0,G606,""))</f>
        <v/>
      </c>
      <c r="AJ607" s="53" t="str">
        <f t="shared" si="26"/>
        <v/>
      </c>
      <c r="AK607" s="135"/>
    </row>
    <row r="608" spans="1:37" x14ac:dyDescent="0.25">
      <c r="A608" s="136"/>
      <c r="B608" s="136"/>
      <c r="C608" s="136"/>
      <c r="D608" s="136"/>
      <c r="E608" s="137"/>
      <c r="F608" s="137"/>
      <c r="G608" s="136"/>
      <c r="H608" s="137"/>
      <c r="I608" s="140" t="str">
        <f t="shared" si="27"/>
        <v/>
      </c>
      <c r="J608" s="140"/>
      <c r="K608" s="140"/>
      <c r="L608" s="74" t="str">
        <f>IF(AND(C608="Abierto",D608="Urgente"),A608,"")</f>
        <v/>
      </c>
      <c r="M608" s="74" t="str">
        <f ca="1">IF(AND(C608="Abierto",D608="Urgente"),TODAY()-E608,"")</f>
        <v/>
      </c>
      <c r="N608" s="74" t="str">
        <f>IF(AND(C608="Abierto",D608="Urgente"),RANK(M608,$M$13:$M$861,0)+COUNTIF($M$13:M608,M608)-1,"")</f>
        <v/>
      </c>
      <c r="O608" s="74" t="str">
        <f>IF(AND(C608="Abierto",D608="Alta"),A608,"")</f>
        <v/>
      </c>
      <c r="P608" s="74" t="str">
        <f ca="1">IF(AND(C608="Abierto",D608="Alta"),TODAY()-E608,"")</f>
        <v/>
      </c>
      <c r="Q608" s="74" t="str">
        <f>IF(AND(C608="Abierto",D608="Alta"),RANK(P608,$P$13:$P$861,0)+COUNTIF($P$13:P608,P608)-1+MAX(N:N),"")</f>
        <v/>
      </c>
      <c r="R608" s="74" t="str">
        <f>IF(AND(C608="Abierto",D608="Media"),A608,"")</f>
        <v/>
      </c>
      <c r="S608" s="74" t="str">
        <f ca="1">IF(AND(C608="Abierto",D608="Media"),TODAY()-E608,"")</f>
        <v/>
      </c>
      <c r="T608" s="74" t="str">
        <f>IF(AND(C608="Abierto",D608="Media"),RANK(S608,$S$13:$S$861,0)+COUNTIF($S$13:S608,S608)-1+MAX(N:N,Q:Q),"")</f>
        <v/>
      </c>
      <c r="U608" s="74" t="str">
        <f>IF(AND(C608="Abierto",D608="Baja"),A608,"")</f>
        <v/>
      </c>
      <c r="V608" s="74" t="str">
        <f ca="1">IF(AND(C608="Abierto",D608="Baja"),TODAY()-E608,"")</f>
        <v/>
      </c>
      <c r="W608" s="74" t="str">
        <f>IF(AND(C608="Abierto",D608="Baja"),RANK(V608,$V$13:$V$861,0)+COUNTIF($V$13:V608,V608)-1+MAX(N:N,Q:Q,T:T),"")</f>
        <v/>
      </c>
      <c r="X608" s="139" t="str">
        <f>IF(OR(C608="Resuelto",C608=""),"",SUM(N608,Q608,T608,W608))</f>
        <v/>
      </c>
      <c r="Y608" s="139" t="str">
        <f>IF(OR(C608="Resuelto",C608=""),"",SUM(M608,P608,S608,V608))</f>
        <v/>
      </c>
      <c r="Z608" s="139" t="str">
        <f>IF(OR(C608="Resuelto",C608=""),"",SUM(L608,O608,R608,U608))</f>
        <v/>
      </c>
      <c r="AA608" s="28">
        <v>743</v>
      </c>
      <c r="AB608" s="28" t="str">
        <f t="shared" si="24"/>
        <v/>
      </c>
      <c r="AC608" s="75" t="str">
        <f t="shared" si="25"/>
        <v/>
      </c>
      <c r="AH608" s="78" t="str">
        <f>IF(AI608="","",MAX($AH$5:AH607)+1)</f>
        <v/>
      </c>
      <c r="AI608" s="53" t="str">
        <f>IF(G607="","",IF(COUNTIF($AI$11:AI607,G607)=0,G607,""))</f>
        <v/>
      </c>
      <c r="AJ608" s="53" t="str">
        <f t="shared" si="26"/>
        <v/>
      </c>
      <c r="AK608" s="135"/>
    </row>
    <row r="609" spans="1:37" x14ac:dyDescent="0.25">
      <c r="A609" s="136"/>
      <c r="B609" s="136"/>
      <c r="C609" s="136"/>
      <c r="D609" s="136"/>
      <c r="E609" s="137"/>
      <c r="F609" s="137"/>
      <c r="G609" s="136"/>
      <c r="H609" s="137"/>
      <c r="I609" s="140" t="str">
        <f t="shared" si="27"/>
        <v/>
      </c>
      <c r="J609" s="140"/>
      <c r="K609" s="140"/>
      <c r="L609" s="74" t="str">
        <f>IF(AND(C609="Abierto",D609="Urgente"),A609,"")</f>
        <v/>
      </c>
      <c r="M609" s="74" t="str">
        <f ca="1">IF(AND(C609="Abierto",D609="Urgente"),TODAY()-E609,"")</f>
        <v/>
      </c>
      <c r="N609" s="74" t="str">
        <f>IF(AND(C609="Abierto",D609="Urgente"),RANK(M609,$M$13:$M$861,0)+COUNTIF($M$13:M609,M609)-1,"")</f>
        <v/>
      </c>
      <c r="O609" s="74" t="str">
        <f>IF(AND(C609="Abierto",D609="Alta"),A609,"")</f>
        <v/>
      </c>
      <c r="P609" s="74" t="str">
        <f ca="1">IF(AND(C609="Abierto",D609="Alta"),TODAY()-E609,"")</f>
        <v/>
      </c>
      <c r="Q609" s="74" t="str">
        <f>IF(AND(C609="Abierto",D609="Alta"),RANK(P609,$P$13:$P$861,0)+COUNTIF($P$13:P609,P609)-1+MAX(N:N),"")</f>
        <v/>
      </c>
      <c r="R609" s="74" t="str">
        <f>IF(AND(C609="Abierto",D609="Media"),A609,"")</f>
        <v/>
      </c>
      <c r="S609" s="74" t="str">
        <f ca="1">IF(AND(C609="Abierto",D609="Media"),TODAY()-E609,"")</f>
        <v/>
      </c>
      <c r="T609" s="74" t="str">
        <f>IF(AND(C609="Abierto",D609="Media"),RANK(S609,$S$13:$S$861,0)+COUNTIF($S$13:S609,S609)-1+MAX(N:N,Q:Q),"")</f>
        <v/>
      </c>
      <c r="U609" s="74" t="str">
        <f>IF(AND(C609="Abierto",D609="Baja"),A609,"")</f>
        <v/>
      </c>
      <c r="V609" s="74" t="str">
        <f ca="1">IF(AND(C609="Abierto",D609="Baja"),TODAY()-E609,"")</f>
        <v/>
      </c>
      <c r="W609" s="74" t="str">
        <f>IF(AND(C609="Abierto",D609="Baja"),RANK(V609,$V$13:$V$861,0)+COUNTIF($V$13:V609,V609)-1+MAX(N:N,Q:Q,T:T),"")</f>
        <v/>
      </c>
      <c r="X609" s="139" t="str">
        <f>IF(OR(C609="Resuelto",C609=""),"",SUM(N609,Q609,T609,W609))</f>
        <v/>
      </c>
      <c r="Y609" s="139" t="str">
        <f>IF(OR(C609="Resuelto",C609=""),"",SUM(M609,P609,S609,V609))</f>
        <v/>
      </c>
      <c r="Z609" s="139" t="str">
        <f>IF(OR(C609="Resuelto",C609=""),"",SUM(L609,O609,R609,U609))</f>
        <v/>
      </c>
      <c r="AA609" s="28">
        <v>744</v>
      </c>
      <c r="AB609" s="28" t="str">
        <f t="shared" si="24"/>
        <v/>
      </c>
      <c r="AC609" s="75" t="str">
        <f t="shared" si="25"/>
        <v/>
      </c>
      <c r="AH609" s="78" t="str">
        <f>IF(AI609="","",MAX($AH$5:AH608)+1)</f>
        <v/>
      </c>
      <c r="AI609" s="53" t="str">
        <f>IF(G608="","",IF(COUNTIF($AI$11:AI608,G608)=0,G608,""))</f>
        <v/>
      </c>
      <c r="AJ609" s="53" t="str">
        <f t="shared" si="26"/>
        <v/>
      </c>
      <c r="AK609" s="135"/>
    </row>
    <row r="610" spans="1:37" x14ac:dyDescent="0.25">
      <c r="A610" s="136"/>
      <c r="B610" s="136"/>
      <c r="C610" s="136"/>
      <c r="D610" s="136"/>
      <c r="E610" s="137"/>
      <c r="F610" s="137"/>
      <c r="G610" s="136"/>
      <c r="H610" s="137"/>
      <c r="I610" s="140" t="str">
        <f t="shared" si="27"/>
        <v/>
      </c>
      <c r="J610" s="140"/>
      <c r="K610" s="140"/>
      <c r="L610" s="74" t="str">
        <f>IF(AND(C610="Abierto",D610="Urgente"),A610,"")</f>
        <v/>
      </c>
      <c r="M610" s="74" t="str">
        <f ca="1">IF(AND(C610="Abierto",D610="Urgente"),TODAY()-E610,"")</f>
        <v/>
      </c>
      <c r="N610" s="74" t="str">
        <f>IF(AND(C610="Abierto",D610="Urgente"),RANK(M610,$M$13:$M$861,0)+COUNTIF($M$13:M610,M610)-1,"")</f>
        <v/>
      </c>
      <c r="O610" s="74" t="str">
        <f>IF(AND(C610="Abierto",D610="Alta"),A610,"")</f>
        <v/>
      </c>
      <c r="P610" s="74" t="str">
        <f ca="1">IF(AND(C610="Abierto",D610="Alta"),TODAY()-E610,"")</f>
        <v/>
      </c>
      <c r="Q610" s="74" t="str">
        <f>IF(AND(C610="Abierto",D610="Alta"),RANK(P610,$P$13:$P$861,0)+COUNTIF($P$13:P610,P610)-1+MAX(N:N),"")</f>
        <v/>
      </c>
      <c r="R610" s="74" t="str">
        <f>IF(AND(C610="Abierto",D610="Media"),A610,"")</f>
        <v/>
      </c>
      <c r="S610" s="74" t="str">
        <f ca="1">IF(AND(C610="Abierto",D610="Media"),TODAY()-E610,"")</f>
        <v/>
      </c>
      <c r="T610" s="74" t="str">
        <f>IF(AND(C610="Abierto",D610="Media"),RANK(S610,$S$13:$S$861,0)+COUNTIF($S$13:S610,S610)-1+MAX(N:N,Q:Q),"")</f>
        <v/>
      </c>
      <c r="U610" s="74" t="str">
        <f>IF(AND(C610="Abierto",D610="Baja"),A610,"")</f>
        <v/>
      </c>
      <c r="V610" s="74" t="str">
        <f ca="1">IF(AND(C610="Abierto",D610="Baja"),TODAY()-E610,"")</f>
        <v/>
      </c>
      <c r="W610" s="74" t="str">
        <f>IF(AND(C610="Abierto",D610="Baja"),RANK(V610,$V$13:$V$861,0)+COUNTIF($V$13:V610,V610)-1+MAX(N:N,Q:Q,T:T),"")</f>
        <v/>
      </c>
      <c r="X610" s="139" t="str">
        <f>IF(OR(C610="Resuelto",C610=""),"",SUM(N610,Q610,T610,W610))</f>
        <v/>
      </c>
      <c r="Y610" s="139" t="str">
        <f>IF(OR(C610="Resuelto",C610=""),"",SUM(M610,P610,S610,V610))</f>
        <v/>
      </c>
      <c r="Z610" s="139" t="str">
        <f>IF(OR(C610="Resuelto",C610=""),"",SUM(L610,O610,R610,U610))</f>
        <v/>
      </c>
      <c r="AA610" s="28">
        <v>745</v>
      </c>
      <c r="AB610" s="28" t="str">
        <f t="shared" si="24"/>
        <v/>
      </c>
      <c r="AC610" s="75" t="str">
        <f t="shared" si="25"/>
        <v/>
      </c>
      <c r="AH610" s="78" t="str">
        <f>IF(AI610="","",MAX($AH$5:AH609)+1)</f>
        <v/>
      </c>
      <c r="AI610" s="53" t="str">
        <f>IF(G609="","",IF(COUNTIF($AI$11:AI609,G609)=0,G609,""))</f>
        <v/>
      </c>
      <c r="AJ610" s="53" t="str">
        <f t="shared" si="26"/>
        <v/>
      </c>
      <c r="AK610" s="135"/>
    </row>
    <row r="611" spans="1:37" x14ac:dyDescent="0.25">
      <c r="A611" s="136"/>
      <c r="B611" s="136"/>
      <c r="C611" s="136"/>
      <c r="D611" s="136"/>
      <c r="E611" s="137"/>
      <c r="F611" s="137"/>
      <c r="G611" s="136"/>
      <c r="H611" s="137"/>
      <c r="I611" s="140" t="str">
        <f t="shared" si="27"/>
        <v/>
      </c>
      <c r="J611" s="140"/>
      <c r="K611" s="140"/>
      <c r="L611" s="74" t="str">
        <f>IF(AND(C611="Abierto",D611="Urgente"),A611,"")</f>
        <v/>
      </c>
      <c r="M611" s="74" t="str">
        <f ca="1">IF(AND(C611="Abierto",D611="Urgente"),TODAY()-E611,"")</f>
        <v/>
      </c>
      <c r="N611" s="74" t="str">
        <f>IF(AND(C611="Abierto",D611="Urgente"),RANK(M611,$M$13:$M$861,0)+COUNTIF($M$13:M611,M611)-1,"")</f>
        <v/>
      </c>
      <c r="O611" s="74" t="str">
        <f>IF(AND(C611="Abierto",D611="Alta"),A611,"")</f>
        <v/>
      </c>
      <c r="P611" s="74" t="str">
        <f ca="1">IF(AND(C611="Abierto",D611="Alta"),TODAY()-E611,"")</f>
        <v/>
      </c>
      <c r="Q611" s="74" t="str">
        <f>IF(AND(C611="Abierto",D611="Alta"),RANK(P611,$P$13:$P$861,0)+COUNTIF($P$13:P611,P611)-1+MAX(N:N),"")</f>
        <v/>
      </c>
      <c r="R611" s="74" t="str">
        <f>IF(AND(C611="Abierto",D611="Media"),A611,"")</f>
        <v/>
      </c>
      <c r="S611" s="74" t="str">
        <f ca="1">IF(AND(C611="Abierto",D611="Media"),TODAY()-E611,"")</f>
        <v/>
      </c>
      <c r="T611" s="74" t="str">
        <f>IF(AND(C611="Abierto",D611="Media"),RANK(S611,$S$13:$S$861,0)+COUNTIF($S$13:S611,S611)-1+MAX(N:N,Q:Q),"")</f>
        <v/>
      </c>
      <c r="U611" s="74" t="str">
        <f>IF(AND(C611="Abierto",D611="Baja"),A611,"")</f>
        <v/>
      </c>
      <c r="V611" s="74" t="str">
        <f ca="1">IF(AND(C611="Abierto",D611="Baja"),TODAY()-E611,"")</f>
        <v/>
      </c>
      <c r="W611" s="74" t="str">
        <f>IF(AND(C611="Abierto",D611="Baja"),RANK(V611,$V$13:$V$861,0)+COUNTIF($V$13:V611,V611)-1+MAX(N:N,Q:Q,T:T),"")</f>
        <v/>
      </c>
      <c r="X611" s="139" t="str">
        <f>IF(OR(C611="Resuelto",C611=""),"",SUM(N611,Q611,T611,W611))</f>
        <v/>
      </c>
      <c r="Y611" s="139" t="str">
        <f>IF(OR(C611="Resuelto",C611=""),"",SUM(M611,P611,S611,V611))</f>
        <v/>
      </c>
      <c r="Z611" s="139" t="str">
        <f>IF(OR(C611="Resuelto",C611=""),"",SUM(L611,O611,R611,U611))</f>
        <v/>
      </c>
      <c r="AA611" s="28">
        <v>746</v>
      </c>
      <c r="AB611" s="28" t="str">
        <f t="shared" si="24"/>
        <v/>
      </c>
      <c r="AC611" s="75" t="str">
        <f t="shared" si="25"/>
        <v/>
      </c>
      <c r="AH611" s="78" t="str">
        <f>IF(AI611="","",MAX($AH$5:AH610)+1)</f>
        <v/>
      </c>
      <c r="AI611" s="53" t="str">
        <f>IF(G610="","",IF(COUNTIF($AI$11:AI610,G610)=0,G610,""))</f>
        <v/>
      </c>
      <c r="AJ611" s="53" t="str">
        <f t="shared" si="26"/>
        <v/>
      </c>
      <c r="AK611" s="135"/>
    </row>
    <row r="612" spans="1:37" x14ac:dyDescent="0.25">
      <c r="A612" s="136"/>
      <c r="B612" s="136"/>
      <c r="C612" s="136"/>
      <c r="D612" s="136"/>
      <c r="E612" s="137"/>
      <c r="F612" s="137"/>
      <c r="G612" s="136"/>
      <c r="H612" s="137"/>
      <c r="I612" s="140" t="str">
        <f t="shared" si="27"/>
        <v/>
      </c>
      <c r="J612" s="140"/>
      <c r="K612" s="140"/>
      <c r="L612" s="74" t="str">
        <f>IF(AND(C612="Abierto",D612="Urgente"),A612,"")</f>
        <v/>
      </c>
      <c r="M612" s="74" t="str">
        <f ca="1">IF(AND(C612="Abierto",D612="Urgente"),TODAY()-E612,"")</f>
        <v/>
      </c>
      <c r="N612" s="74" t="str">
        <f>IF(AND(C612="Abierto",D612="Urgente"),RANK(M612,$M$13:$M$861,0)+COUNTIF($M$13:M612,M612)-1,"")</f>
        <v/>
      </c>
      <c r="O612" s="74" t="str">
        <f>IF(AND(C612="Abierto",D612="Alta"),A612,"")</f>
        <v/>
      </c>
      <c r="P612" s="74" t="str">
        <f ca="1">IF(AND(C612="Abierto",D612="Alta"),TODAY()-E612,"")</f>
        <v/>
      </c>
      <c r="Q612" s="74" t="str">
        <f>IF(AND(C612="Abierto",D612="Alta"),RANK(P612,$P$13:$P$861,0)+COUNTIF($P$13:P612,P612)-1+MAX(N:N),"")</f>
        <v/>
      </c>
      <c r="R612" s="74" t="str">
        <f>IF(AND(C612="Abierto",D612="Media"),A612,"")</f>
        <v/>
      </c>
      <c r="S612" s="74" t="str">
        <f ca="1">IF(AND(C612="Abierto",D612="Media"),TODAY()-E612,"")</f>
        <v/>
      </c>
      <c r="T612" s="74" t="str">
        <f>IF(AND(C612="Abierto",D612="Media"),RANK(S612,$S$13:$S$861,0)+COUNTIF($S$13:S612,S612)-1+MAX(N:N,Q:Q),"")</f>
        <v/>
      </c>
      <c r="U612" s="74" t="str">
        <f>IF(AND(C612="Abierto",D612="Baja"),A612,"")</f>
        <v/>
      </c>
      <c r="V612" s="74" t="str">
        <f ca="1">IF(AND(C612="Abierto",D612="Baja"),TODAY()-E612,"")</f>
        <v/>
      </c>
      <c r="W612" s="74" t="str">
        <f>IF(AND(C612="Abierto",D612="Baja"),RANK(V612,$V$13:$V$861,0)+COUNTIF($V$13:V612,V612)-1+MAX(N:N,Q:Q,T:T),"")</f>
        <v/>
      </c>
      <c r="X612" s="139" t="str">
        <f>IF(OR(C612="Resuelto",C612=""),"",SUM(N612,Q612,T612,W612))</f>
        <v/>
      </c>
      <c r="Y612" s="139" t="str">
        <f>IF(OR(C612="Resuelto",C612=""),"",SUM(M612,P612,S612,V612))</f>
        <v/>
      </c>
      <c r="Z612" s="139" t="str">
        <f>IF(OR(C612="Resuelto",C612=""),"",SUM(L612,O612,R612,U612))</f>
        <v/>
      </c>
      <c r="AA612" s="28">
        <v>747</v>
      </c>
      <c r="AB612" s="28" t="str">
        <f t="shared" si="24"/>
        <v/>
      </c>
      <c r="AC612" s="75" t="str">
        <f t="shared" si="25"/>
        <v/>
      </c>
      <c r="AH612" s="78" t="str">
        <f>IF(AI612="","",MAX($AH$5:AH611)+1)</f>
        <v/>
      </c>
      <c r="AI612" s="53" t="str">
        <f>IF(G611="","",IF(COUNTIF($AI$11:AI611,G611)=0,G611,""))</f>
        <v/>
      </c>
      <c r="AJ612" s="53" t="str">
        <f t="shared" si="26"/>
        <v/>
      </c>
      <c r="AK612" s="135"/>
    </row>
    <row r="613" spans="1:37" x14ac:dyDescent="0.25">
      <c r="A613" s="136"/>
      <c r="B613" s="136"/>
      <c r="C613" s="136"/>
      <c r="D613" s="136"/>
      <c r="E613" s="137"/>
      <c r="F613" s="137"/>
      <c r="G613" s="136"/>
      <c r="H613" s="137"/>
      <c r="I613" s="140" t="str">
        <f t="shared" si="27"/>
        <v/>
      </c>
      <c r="J613" s="140"/>
      <c r="K613" s="140"/>
      <c r="L613" s="74" t="str">
        <f>IF(AND(C613="Abierto",D613="Urgente"),A613,"")</f>
        <v/>
      </c>
      <c r="M613" s="74" t="str">
        <f ca="1">IF(AND(C613="Abierto",D613="Urgente"),TODAY()-E613,"")</f>
        <v/>
      </c>
      <c r="N613" s="74" t="str">
        <f>IF(AND(C613="Abierto",D613="Urgente"),RANK(M613,$M$13:$M$861,0)+COUNTIF($M$13:M613,M613)-1,"")</f>
        <v/>
      </c>
      <c r="O613" s="74" t="str">
        <f>IF(AND(C613="Abierto",D613="Alta"),A613,"")</f>
        <v/>
      </c>
      <c r="P613" s="74" t="str">
        <f ca="1">IF(AND(C613="Abierto",D613="Alta"),TODAY()-E613,"")</f>
        <v/>
      </c>
      <c r="Q613" s="74" t="str">
        <f>IF(AND(C613="Abierto",D613="Alta"),RANK(P613,$P$13:$P$861,0)+COUNTIF($P$13:P613,P613)-1+MAX(N:N),"")</f>
        <v/>
      </c>
      <c r="R613" s="74" t="str">
        <f>IF(AND(C613="Abierto",D613="Media"),A613,"")</f>
        <v/>
      </c>
      <c r="S613" s="74" t="str">
        <f ca="1">IF(AND(C613="Abierto",D613="Media"),TODAY()-E613,"")</f>
        <v/>
      </c>
      <c r="T613" s="74" t="str">
        <f>IF(AND(C613="Abierto",D613="Media"),RANK(S613,$S$13:$S$861,0)+COUNTIF($S$13:S613,S613)-1+MAX(N:N,Q:Q),"")</f>
        <v/>
      </c>
      <c r="U613" s="74" t="str">
        <f>IF(AND(C613="Abierto",D613="Baja"),A613,"")</f>
        <v/>
      </c>
      <c r="V613" s="74" t="str">
        <f ca="1">IF(AND(C613="Abierto",D613="Baja"),TODAY()-E613,"")</f>
        <v/>
      </c>
      <c r="W613" s="74" t="str">
        <f>IF(AND(C613="Abierto",D613="Baja"),RANK(V613,$V$13:$V$861,0)+COUNTIF($V$13:V613,V613)-1+MAX(N:N,Q:Q,T:T),"")</f>
        <v/>
      </c>
      <c r="X613" s="139" t="str">
        <f>IF(OR(C613="Resuelto",C613=""),"",SUM(N613,Q613,T613,W613))</f>
        <v/>
      </c>
      <c r="Y613" s="139" t="str">
        <f>IF(OR(C613="Resuelto",C613=""),"",SUM(M613,P613,S613,V613))</f>
        <v/>
      </c>
      <c r="Z613" s="139" t="str">
        <f>IF(OR(C613="Resuelto",C613=""),"",SUM(L613,O613,R613,U613))</f>
        <v/>
      </c>
      <c r="AA613" s="28">
        <v>748</v>
      </c>
      <c r="AB613" s="28" t="str">
        <f t="shared" si="24"/>
        <v/>
      </c>
      <c r="AC613" s="75" t="str">
        <f t="shared" si="25"/>
        <v/>
      </c>
      <c r="AH613" s="78" t="str">
        <f>IF(AI613="","",MAX($AH$5:AH612)+1)</f>
        <v/>
      </c>
      <c r="AI613" s="53" t="str">
        <f>IF(G612="","",IF(COUNTIF($AI$11:AI612,G612)=0,G612,""))</f>
        <v/>
      </c>
      <c r="AJ613" s="53" t="str">
        <f t="shared" si="26"/>
        <v/>
      </c>
      <c r="AK613" s="135"/>
    </row>
    <row r="614" spans="1:37" x14ac:dyDescent="0.25">
      <c r="A614" s="136"/>
      <c r="B614" s="136"/>
      <c r="C614" s="136"/>
      <c r="D614" s="136"/>
      <c r="E614" s="137"/>
      <c r="F614" s="137"/>
      <c r="G614" s="136"/>
      <c r="H614" s="137"/>
      <c r="I614" s="140" t="str">
        <f t="shared" si="27"/>
        <v/>
      </c>
      <c r="J614" s="140"/>
      <c r="K614" s="140"/>
      <c r="L614" s="74" t="str">
        <f>IF(AND(C614="Abierto",D614="Urgente"),A614,"")</f>
        <v/>
      </c>
      <c r="M614" s="74" t="str">
        <f ca="1">IF(AND(C614="Abierto",D614="Urgente"),TODAY()-E614,"")</f>
        <v/>
      </c>
      <c r="N614" s="74" t="str">
        <f>IF(AND(C614="Abierto",D614="Urgente"),RANK(M614,$M$13:$M$861,0)+COUNTIF($M$13:M614,M614)-1,"")</f>
        <v/>
      </c>
      <c r="O614" s="74" t="str">
        <f>IF(AND(C614="Abierto",D614="Alta"),A614,"")</f>
        <v/>
      </c>
      <c r="P614" s="74" t="str">
        <f ca="1">IF(AND(C614="Abierto",D614="Alta"),TODAY()-E614,"")</f>
        <v/>
      </c>
      <c r="Q614" s="74" t="str">
        <f>IF(AND(C614="Abierto",D614="Alta"),RANK(P614,$P$13:$P$861,0)+COUNTIF($P$13:P614,P614)-1+MAX(N:N),"")</f>
        <v/>
      </c>
      <c r="R614" s="74" t="str">
        <f>IF(AND(C614="Abierto",D614="Media"),A614,"")</f>
        <v/>
      </c>
      <c r="S614" s="74" t="str">
        <f ca="1">IF(AND(C614="Abierto",D614="Media"),TODAY()-E614,"")</f>
        <v/>
      </c>
      <c r="T614" s="74" t="str">
        <f>IF(AND(C614="Abierto",D614="Media"),RANK(S614,$S$13:$S$861,0)+COUNTIF($S$13:S614,S614)-1+MAX(N:N,Q:Q),"")</f>
        <v/>
      </c>
      <c r="U614" s="74" t="str">
        <f>IF(AND(C614="Abierto",D614="Baja"),A614,"")</f>
        <v/>
      </c>
      <c r="V614" s="74" t="str">
        <f ca="1">IF(AND(C614="Abierto",D614="Baja"),TODAY()-E614,"")</f>
        <v/>
      </c>
      <c r="W614" s="74" t="str">
        <f>IF(AND(C614="Abierto",D614="Baja"),RANK(V614,$V$13:$V$861,0)+COUNTIF($V$13:V614,V614)-1+MAX(N:N,Q:Q,T:T),"")</f>
        <v/>
      </c>
      <c r="X614" s="139" t="str">
        <f>IF(OR(C614="Resuelto",C614=""),"",SUM(N614,Q614,T614,W614))</f>
        <v/>
      </c>
      <c r="Y614" s="139" t="str">
        <f>IF(OR(C614="Resuelto",C614=""),"",SUM(M614,P614,S614,V614))</f>
        <v/>
      </c>
      <c r="Z614" s="139" t="str">
        <f>IF(OR(C614="Resuelto",C614=""),"",SUM(L614,O614,R614,U614))</f>
        <v/>
      </c>
      <c r="AA614" s="28">
        <v>749</v>
      </c>
      <c r="AB614" s="28" t="str">
        <f t="shared" si="24"/>
        <v/>
      </c>
      <c r="AC614" s="75" t="str">
        <f t="shared" si="25"/>
        <v/>
      </c>
      <c r="AH614" s="78" t="str">
        <f>IF(AI614="","",MAX($AH$5:AH613)+1)</f>
        <v/>
      </c>
      <c r="AI614" s="53" t="str">
        <f>IF(G613="","",IF(COUNTIF($AI$11:AI613,G613)=0,G613,""))</f>
        <v/>
      </c>
      <c r="AJ614" s="53" t="str">
        <f t="shared" si="26"/>
        <v/>
      </c>
      <c r="AK614" s="135"/>
    </row>
    <row r="615" spans="1:37" x14ac:dyDescent="0.25">
      <c r="A615" s="136"/>
      <c r="B615" s="136"/>
      <c r="C615" s="136"/>
      <c r="D615" s="136"/>
      <c r="E615" s="137"/>
      <c r="F615" s="137"/>
      <c r="G615" s="136"/>
      <c r="H615" s="137"/>
      <c r="I615" s="140" t="str">
        <f t="shared" si="27"/>
        <v/>
      </c>
      <c r="J615" s="140"/>
      <c r="K615" s="140"/>
      <c r="L615" s="74" t="str">
        <f>IF(AND(C615="Abierto",D615="Urgente"),A615,"")</f>
        <v/>
      </c>
      <c r="M615" s="74" t="str">
        <f ca="1">IF(AND(C615="Abierto",D615="Urgente"),TODAY()-E615,"")</f>
        <v/>
      </c>
      <c r="N615" s="74" t="str">
        <f>IF(AND(C615="Abierto",D615="Urgente"),RANK(M615,$M$13:$M$861,0)+COUNTIF($M$13:M615,M615)-1,"")</f>
        <v/>
      </c>
      <c r="O615" s="74" t="str">
        <f>IF(AND(C615="Abierto",D615="Alta"),A615,"")</f>
        <v/>
      </c>
      <c r="P615" s="74" t="str">
        <f ca="1">IF(AND(C615="Abierto",D615="Alta"),TODAY()-E615,"")</f>
        <v/>
      </c>
      <c r="Q615" s="74" t="str">
        <f>IF(AND(C615="Abierto",D615="Alta"),RANK(P615,$P$13:$P$861,0)+COUNTIF($P$13:P615,P615)-1+MAX(N:N),"")</f>
        <v/>
      </c>
      <c r="R615" s="74" t="str">
        <f>IF(AND(C615="Abierto",D615="Media"),A615,"")</f>
        <v/>
      </c>
      <c r="S615" s="74" t="str">
        <f ca="1">IF(AND(C615="Abierto",D615="Media"),TODAY()-E615,"")</f>
        <v/>
      </c>
      <c r="T615" s="74" t="str">
        <f>IF(AND(C615="Abierto",D615="Media"),RANK(S615,$S$13:$S$861,0)+COUNTIF($S$13:S615,S615)-1+MAX(N:N,Q:Q),"")</f>
        <v/>
      </c>
      <c r="U615" s="74" t="str">
        <f>IF(AND(C615="Abierto",D615="Baja"),A615,"")</f>
        <v/>
      </c>
      <c r="V615" s="74" t="str">
        <f ca="1">IF(AND(C615="Abierto",D615="Baja"),TODAY()-E615,"")</f>
        <v/>
      </c>
      <c r="W615" s="74" t="str">
        <f>IF(AND(C615="Abierto",D615="Baja"),RANK(V615,$V$13:$V$861,0)+COUNTIF($V$13:V615,V615)-1+MAX(N:N,Q:Q,T:T),"")</f>
        <v/>
      </c>
      <c r="X615" s="139" t="str">
        <f>IF(OR(C615="Resuelto",C615=""),"",SUM(N615,Q615,T615,W615))</f>
        <v/>
      </c>
      <c r="Y615" s="139" t="str">
        <f>IF(OR(C615="Resuelto",C615=""),"",SUM(M615,P615,S615,V615))</f>
        <v/>
      </c>
      <c r="Z615" s="139" t="str">
        <f>IF(OR(C615="Resuelto",C615=""),"",SUM(L615,O615,R615,U615))</f>
        <v/>
      </c>
      <c r="AA615" s="28">
        <v>750</v>
      </c>
      <c r="AB615" s="28" t="str">
        <f t="shared" si="24"/>
        <v/>
      </c>
      <c r="AC615" s="75" t="str">
        <f t="shared" si="25"/>
        <v/>
      </c>
      <c r="AH615" s="78" t="str">
        <f>IF(AI615="","",MAX($AH$5:AH614)+1)</f>
        <v/>
      </c>
      <c r="AI615" s="53" t="str">
        <f>IF(G614="","",IF(COUNTIF($AI$11:AI614,G614)=0,G614,""))</f>
        <v/>
      </c>
      <c r="AJ615" s="53" t="str">
        <f t="shared" si="26"/>
        <v/>
      </c>
      <c r="AK615" s="135"/>
    </row>
    <row r="616" spans="1:37" x14ac:dyDescent="0.25">
      <c r="A616" s="136"/>
      <c r="B616" s="136"/>
      <c r="C616" s="136"/>
      <c r="D616" s="136"/>
      <c r="E616" s="137"/>
      <c r="F616" s="137"/>
      <c r="G616" s="136"/>
      <c r="H616" s="137"/>
      <c r="I616" s="140" t="str">
        <f t="shared" si="27"/>
        <v/>
      </c>
      <c r="J616" s="140"/>
      <c r="K616" s="140"/>
      <c r="L616" s="74" t="str">
        <f>IF(AND(C616="Abierto",D616="Urgente"),A616,"")</f>
        <v/>
      </c>
      <c r="M616" s="74" t="str">
        <f ca="1">IF(AND(C616="Abierto",D616="Urgente"),TODAY()-E616,"")</f>
        <v/>
      </c>
      <c r="N616" s="74" t="str">
        <f>IF(AND(C616="Abierto",D616="Urgente"),RANK(M616,$M$13:$M$861,0)+COUNTIF($M$13:M616,M616)-1,"")</f>
        <v/>
      </c>
      <c r="O616" s="74" t="str">
        <f>IF(AND(C616="Abierto",D616="Alta"),A616,"")</f>
        <v/>
      </c>
      <c r="P616" s="74" t="str">
        <f ca="1">IF(AND(C616="Abierto",D616="Alta"),TODAY()-E616,"")</f>
        <v/>
      </c>
      <c r="Q616" s="74" t="str">
        <f>IF(AND(C616="Abierto",D616="Alta"),RANK(P616,$P$13:$P$861,0)+COUNTIF($P$13:P616,P616)-1+MAX(N:N),"")</f>
        <v/>
      </c>
      <c r="R616" s="74" t="str">
        <f>IF(AND(C616="Abierto",D616="Media"),A616,"")</f>
        <v/>
      </c>
      <c r="S616" s="74" t="str">
        <f ca="1">IF(AND(C616="Abierto",D616="Media"),TODAY()-E616,"")</f>
        <v/>
      </c>
      <c r="T616" s="74" t="str">
        <f>IF(AND(C616="Abierto",D616="Media"),RANK(S616,$S$13:$S$861,0)+COUNTIF($S$13:S616,S616)-1+MAX(N:N,Q:Q),"")</f>
        <v/>
      </c>
      <c r="U616" s="74" t="str">
        <f>IF(AND(C616="Abierto",D616="Baja"),A616,"")</f>
        <v/>
      </c>
      <c r="V616" s="74" t="str">
        <f ca="1">IF(AND(C616="Abierto",D616="Baja"),TODAY()-E616,"")</f>
        <v/>
      </c>
      <c r="W616" s="74" t="str">
        <f>IF(AND(C616="Abierto",D616="Baja"),RANK(V616,$V$13:$V$861,0)+COUNTIF($V$13:V616,V616)-1+MAX(N:N,Q:Q,T:T),"")</f>
        <v/>
      </c>
      <c r="X616" s="139" t="str">
        <f>IF(OR(C616="Resuelto",C616=""),"",SUM(N616,Q616,T616,W616))</f>
        <v/>
      </c>
      <c r="Y616" s="139" t="str">
        <f>IF(OR(C616="Resuelto",C616=""),"",SUM(M616,P616,S616,V616))</f>
        <v/>
      </c>
      <c r="Z616" s="139" t="str">
        <f>IF(OR(C616="Resuelto",C616=""),"",SUM(L616,O616,R616,U616))</f>
        <v/>
      </c>
      <c r="AA616" s="28">
        <v>751</v>
      </c>
      <c r="AB616" s="28" t="str">
        <f t="shared" si="24"/>
        <v/>
      </c>
      <c r="AC616" s="75" t="str">
        <f t="shared" si="25"/>
        <v/>
      </c>
      <c r="AH616" s="78" t="str">
        <f>IF(AI616="","",MAX($AH$5:AH615)+1)</f>
        <v/>
      </c>
      <c r="AI616" s="53" t="str">
        <f>IF(G615="","",IF(COUNTIF($AI$11:AI615,G615)=0,G615,""))</f>
        <v/>
      </c>
      <c r="AJ616" s="53" t="str">
        <f t="shared" si="26"/>
        <v/>
      </c>
      <c r="AK616" s="135"/>
    </row>
    <row r="617" spans="1:37" x14ac:dyDescent="0.25">
      <c r="A617" s="136"/>
      <c r="B617" s="136"/>
      <c r="C617" s="136"/>
      <c r="D617" s="136"/>
      <c r="E617" s="137"/>
      <c r="F617" s="137"/>
      <c r="G617" s="136"/>
      <c r="H617" s="137"/>
      <c r="I617" s="140" t="str">
        <f t="shared" si="27"/>
        <v/>
      </c>
      <c r="J617" s="140"/>
      <c r="K617" s="140"/>
      <c r="L617" s="74" t="str">
        <f>IF(AND(C617="Abierto",D617="Urgente"),A617,"")</f>
        <v/>
      </c>
      <c r="M617" s="74" t="str">
        <f ca="1">IF(AND(C617="Abierto",D617="Urgente"),TODAY()-E617,"")</f>
        <v/>
      </c>
      <c r="N617" s="74" t="str">
        <f>IF(AND(C617="Abierto",D617="Urgente"),RANK(M617,$M$13:$M$861,0)+COUNTIF($M$13:M617,M617)-1,"")</f>
        <v/>
      </c>
      <c r="O617" s="74" t="str">
        <f>IF(AND(C617="Abierto",D617="Alta"),A617,"")</f>
        <v/>
      </c>
      <c r="P617" s="74" t="str">
        <f ca="1">IF(AND(C617="Abierto",D617="Alta"),TODAY()-E617,"")</f>
        <v/>
      </c>
      <c r="Q617" s="74" t="str">
        <f>IF(AND(C617="Abierto",D617="Alta"),RANK(P617,$P$13:$P$861,0)+COUNTIF($P$13:P617,P617)-1+MAX(N:N),"")</f>
        <v/>
      </c>
      <c r="R617" s="74" t="str">
        <f>IF(AND(C617="Abierto",D617="Media"),A617,"")</f>
        <v/>
      </c>
      <c r="S617" s="74" t="str">
        <f ca="1">IF(AND(C617="Abierto",D617="Media"),TODAY()-E617,"")</f>
        <v/>
      </c>
      <c r="T617" s="74" t="str">
        <f>IF(AND(C617="Abierto",D617="Media"),RANK(S617,$S$13:$S$861,0)+COUNTIF($S$13:S617,S617)-1+MAX(N:N,Q:Q),"")</f>
        <v/>
      </c>
      <c r="U617" s="74" t="str">
        <f>IF(AND(C617="Abierto",D617="Baja"),A617,"")</f>
        <v/>
      </c>
      <c r="V617" s="74" t="str">
        <f ca="1">IF(AND(C617="Abierto",D617="Baja"),TODAY()-E617,"")</f>
        <v/>
      </c>
      <c r="W617" s="74" t="str">
        <f>IF(AND(C617="Abierto",D617="Baja"),RANK(V617,$V$13:$V$861,0)+COUNTIF($V$13:V617,V617)-1+MAX(N:N,Q:Q,T:T),"")</f>
        <v/>
      </c>
      <c r="X617" s="139" t="str">
        <f>IF(OR(C617="Resuelto",C617=""),"",SUM(N617,Q617,T617,W617))</f>
        <v/>
      </c>
      <c r="Y617" s="139" t="str">
        <f>IF(OR(C617="Resuelto",C617=""),"",SUM(M617,P617,S617,V617))</f>
        <v/>
      </c>
      <c r="Z617" s="139" t="str">
        <f>IF(OR(C617="Resuelto",C617=""),"",SUM(L617,O617,R617,U617))</f>
        <v/>
      </c>
      <c r="AA617" s="28">
        <v>752</v>
      </c>
      <c r="AB617" s="28" t="str">
        <f t="shared" si="24"/>
        <v/>
      </c>
      <c r="AC617" s="75" t="str">
        <f t="shared" si="25"/>
        <v/>
      </c>
      <c r="AH617" s="78" t="str">
        <f>IF(AI617="","",MAX($AH$5:AH616)+1)</f>
        <v/>
      </c>
      <c r="AI617" s="53" t="str">
        <f>IF(G616="","",IF(COUNTIF($AI$11:AI616,G616)=0,G616,""))</f>
        <v/>
      </c>
      <c r="AJ617" s="53" t="str">
        <f t="shared" si="26"/>
        <v/>
      </c>
      <c r="AK617" s="135"/>
    </row>
    <row r="618" spans="1:37" x14ac:dyDescent="0.25">
      <c r="A618" s="136"/>
      <c r="B618" s="136"/>
      <c r="C618" s="136"/>
      <c r="D618" s="136"/>
      <c r="E618" s="137"/>
      <c r="F618" s="137"/>
      <c r="G618" s="136"/>
      <c r="H618" s="137"/>
      <c r="I618" s="140" t="str">
        <f t="shared" si="27"/>
        <v/>
      </c>
      <c r="J618" s="140"/>
      <c r="K618" s="140"/>
      <c r="L618" s="74" t="str">
        <f>IF(AND(C618="Abierto",D618="Urgente"),A618,"")</f>
        <v/>
      </c>
      <c r="M618" s="74" t="str">
        <f ca="1">IF(AND(C618="Abierto",D618="Urgente"),TODAY()-E618,"")</f>
        <v/>
      </c>
      <c r="N618" s="74" t="str">
        <f>IF(AND(C618="Abierto",D618="Urgente"),RANK(M618,$M$13:$M$861,0)+COUNTIF($M$13:M618,M618)-1,"")</f>
        <v/>
      </c>
      <c r="O618" s="74" t="str">
        <f>IF(AND(C618="Abierto",D618="Alta"),A618,"")</f>
        <v/>
      </c>
      <c r="P618" s="74" t="str">
        <f ca="1">IF(AND(C618="Abierto",D618="Alta"),TODAY()-E618,"")</f>
        <v/>
      </c>
      <c r="Q618" s="74" t="str">
        <f>IF(AND(C618="Abierto",D618="Alta"),RANK(P618,$P$13:$P$861,0)+COUNTIF($P$13:P618,P618)-1+MAX(N:N),"")</f>
        <v/>
      </c>
      <c r="R618" s="74" t="str">
        <f>IF(AND(C618="Abierto",D618="Media"),A618,"")</f>
        <v/>
      </c>
      <c r="S618" s="74" t="str">
        <f ca="1">IF(AND(C618="Abierto",D618="Media"),TODAY()-E618,"")</f>
        <v/>
      </c>
      <c r="T618" s="74" t="str">
        <f>IF(AND(C618="Abierto",D618="Media"),RANK(S618,$S$13:$S$861,0)+COUNTIF($S$13:S618,S618)-1+MAX(N:N,Q:Q),"")</f>
        <v/>
      </c>
      <c r="U618" s="74" t="str">
        <f>IF(AND(C618="Abierto",D618="Baja"),A618,"")</f>
        <v/>
      </c>
      <c r="V618" s="74" t="str">
        <f ca="1">IF(AND(C618="Abierto",D618="Baja"),TODAY()-E618,"")</f>
        <v/>
      </c>
      <c r="W618" s="74" t="str">
        <f>IF(AND(C618="Abierto",D618="Baja"),RANK(V618,$V$13:$V$861,0)+COUNTIF($V$13:V618,V618)-1+MAX(N:N,Q:Q,T:T),"")</f>
        <v/>
      </c>
      <c r="X618" s="139" t="str">
        <f>IF(OR(C618="Resuelto",C618=""),"",SUM(N618,Q618,T618,W618))</f>
        <v/>
      </c>
      <c r="Y618" s="139" t="str">
        <f>IF(OR(C618="Resuelto",C618=""),"",SUM(M618,P618,S618,V618))</f>
        <v/>
      </c>
      <c r="Z618" s="139" t="str">
        <f>IF(OR(C618="Resuelto",C618=""),"",SUM(L618,O618,R618,U618))</f>
        <v/>
      </c>
      <c r="AA618" s="28">
        <v>753</v>
      </c>
      <c r="AB618" s="28" t="str">
        <f t="shared" si="24"/>
        <v/>
      </c>
      <c r="AC618" s="75" t="str">
        <f t="shared" si="25"/>
        <v/>
      </c>
      <c r="AH618" s="78" t="str">
        <f>IF(AI618="","",MAX($AH$5:AH617)+1)</f>
        <v/>
      </c>
      <c r="AI618" s="53" t="str">
        <f>IF(G617="","",IF(COUNTIF($AI$11:AI617,G617)=0,G617,""))</f>
        <v/>
      </c>
      <c r="AJ618" s="53" t="str">
        <f t="shared" si="26"/>
        <v/>
      </c>
      <c r="AK618" s="135"/>
    </row>
    <row r="619" spans="1:37" x14ac:dyDescent="0.25">
      <c r="A619" s="136"/>
      <c r="B619" s="136"/>
      <c r="C619" s="136"/>
      <c r="D619" s="136"/>
      <c r="E619" s="137"/>
      <c r="F619" s="137"/>
      <c r="G619" s="136"/>
      <c r="H619" s="137"/>
      <c r="I619" s="140" t="str">
        <f t="shared" si="27"/>
        <v/>
      </c>
      <c r="J619" s="140"/>
      <c r="K619" s="140"/>
      <c r="L619" s="74" t="str">
        <f>IF(AND(C619="Abierto",D619="Urgente"),A619,"")</f>
        <v/>
      </c>
      <c r="M619" s="74" t="str">
        <f ca="1">IF(AND(C619="Abierto",D619="Urgente"),TODAY()-E619,"")</f>
        <v/>
      </c>
      <c r="N619" s="74" t="str">
        <f>IF(AND(C619="Abierto",D619="Urgente"),RANK(M619,$M$13:$M$861,0)+COUNTIF($M$13:M619,M619)-1,"")</f>
        <v/>
      </c>
      <c r="O619" s="74" t="str">
        <f>IF(AND(C619="Abierto",D619="Alta"),A619,"")</f>
        <v/>
      </c>
      <c r="P619" s="74" t="str">
        <f ca="1">IF(AND(C619="Abierto",D619="Alta"),TODAY()-E619,"")</f>
        <v/>
      </c>
      <c r="Q619" s="74" t="str">
        <f>IF(AND(C619="Abierto",D619="Alta"),RANK(P619,$P$13:$P$861,0)+COUNTIF($P$13:P619,P619)-1+MAX(N:N),"")</f>
        <v/>
      </c>
      <c r="R619" s="74" t="str">
        <f>IF(AND(C619="Abierto",D619="Media"),A619,"")</f>
        <v/>
      </c>
      <c r="S619" s="74" t="str">
        <f ca="1">IF(AND(C619="Abierto",D619="Media"),TODAY()-E619,"")</f>
        <v/>
      </c>
      <c r="T619" s="74" t="str">
        <f>IF(AND(C619="Abierto",D619="Media"),RANK(S619,$S$13:$S$861,0)+COUNTIF($S$13:S619,S619)-1+MAX(N:N,Q:Q),"")</f>
        <v/>
      </c>
      <c r="U619" s="74" t="str">
        <f>IF(AND(C619="Abierto",D619="Baja"),A619,"")</f>
        <v/>
      </c>
      <c r="V619" s="74" t="str">
        <f ca="1">IF(AND(C619="Abierto",D619="Baja"),TODAY()-E619,"")</f>
        <v/>
      </c>
      <c r="W619" s="74" t="str">
        <f>IF(AND(C619="Abierto",D619="Baja"),RANK(V619,$V$13:$V$861,0)+COUNTIF($V$13:V619,V619)-1+MAX(N:N,Q:Q,T:T),"")</f>
        <v/>
      </c>
      <c r="X619" s="139" t="str">
        <f>IF(OR(C619="Resuelto",C619=""),"",SUM(N619,Q619,T619,W619))</f>
        <v/>
      </c>
      <c r="Y619" s="139" t="str">
        <f>IF(OR(C619="Resuelto",C619=""),"",SUM(M619,P619,S619,V619))</f>
        <v/>
      </c>
      <c r="Z619" s="139" t="str">
        <f>IF(OR(C619="Resuelto",C619=""),"",SUM(L619,O619,R619,U619))</f>
        <v/>
      </c>
      <c r="AA619" s="28">
        <v>754</v>
      </c>
      <c r="AB619" s="28" t="str">
        <f t="shared" si="24"/>
        <v/>
      </c>
      <c r="AC619" s="75" t="str">
        <f t="shared" si="25"/>
        <v/>
      </c>
      <c r="AH619" s="78" t="str">
        <f>IF(AI619="","",MAX($AH$5:AH618)+1)</f>
        <v/>
      </c>
      <c r="AI619" s="53" t="str">
        <f>IF(G618="","",IF(COUNTIF($AI$11:AI618,G618)=0,G618,""))</f>
        <v/>
      </c>
      <c r="AJ619" s="53" t="str">
        <f t="shared" si="26"/>
        <v/>
      </c>
      <c r="AK619" s="135"/>
    </row>
    <row r="620" spans="1:37" x14ac:dyDescent="0.25">
      <c r="A620" s="136"/>
      <c r="B620" s="136"/>
      <c r="C620" s="136"/>
      <c r="D620" s="136"/>
      <c r="E620" s="137"/>
      <c r="F620" s="137"/>
      <c r="G620" s="136"/>
      <c r="H620" s="137"/>
      <c r="I620" s="140" t="str">
        <f t="shared" si="27"/>
        <v/>
      </c>
      <c r="J620" s="140"/>
      <c r="K620" s="140"/>
      <c r="L620" s="74" t="str">
        <f>IF(AND(C620="Abierto",D620="Urgente"),A620,"")</f>
        <v/>
      </c>
      <c r="M620" s="74" t="str">
        <f ca="1">IF(AND(C620="Abierto",D620="Urgente"),TODAY()-E620,"")</f>
        <v/>
      </c>
      <c r="N620" s="74" t="str">
        <f>IF(AND(C620="Abierto",D620="Urgente"),RANK(M620,$M$13:$M$861,0)+COUNTIF($M$13:M620,M620)-1,"")</f>
        <v/>
      </c>
      <c r="O620" s="74" t="str">
        <f>IF(AND(C620="Abierto",D620="Alta"),A620,"")</f>
        <v/>
      </c>
      <c r="P620" s="74" t="str">
        <f ca="1">IF(AND(C620="Abierto",D620="Alta"),TODAY()-E620,"")</f>
        <v/>
      </c>
      <c r="Q620" s="74" t="str">
        <f>IF(AND(C620="Abierto",D620="Alta"),RANK(P620,$P$13:$P$861,0)+COUNTIF($P$13:P620,P620)-1+MAX(N:N),"")</f>
        <v/>
      </c>
      <c r="R620" s="74" t="str">
        <f>IF(AND(C620="Abierto",D620="Media"),A620,"")</f>
        <v/>
      </c>
      <c r="S620" s="74" t="str">
        <f ca="1">IF(AND(C620="Abierto",D620="Media"),TODAY()-E620,"")</f>
        <v/>
      </c>
      <c r="T620" s="74" t="str">
        <f>IF(AND(C620="Abierto",D620="Media"),RANK(S620,$S$13:$S$861,0)+COUNTIF($S$13:S620,S620)-1+MAX(N:N,Q:Q),"")</f>
        <v/>
      </c>
      <c r="U620" s="74" t="str">
        <f>IF(AND(C620="Abierto",D620="Baja"),A620,"")</f>
        <v/>
      </c>
      <c r="V620" s="74" t="str">
        <f ca="1">IF(AND(C620="Abierto",D620="Baja"),TODAY()-E620,"")</f>
        <v/>
      </c>
      <c r="W620" s="74" t="str">
        <f>IF(AND(C620="Abierto",D620="Baja"),RANK(V620,$V$13:$V$861,0)+COUNTIF($V$13:V620,V620)-1+MAX(N:N,Q:Q,T:T),"")</f>
        <v/>
      </c>
      <c r="X620" s="139" t="str">
        <f>IF(OR(C620="Resuelto",C620=""),"",SUM(N620,Q620,T620,W620))</f>
        <v/>
      </c>
      <c r="Y620" s="139" t="str">
        <f>IF(OR(C620="Resuelto",C620=""),"",SUM(M620,P620,S620,V620))</f>
        <v/>
      </c>
      <c r="Z620" s="139" t="str">
        <f>IF(OR(C620="Resuelto",C620=""),"",SUM(L620,O620,R620,U620))</f>
        <v/>
      </c>
      <c r="AA620" s="28">
        <v>755</v>
      </c>
      <c r="AB620" s="28" t="str">
        <f t="shared" si="24"/>
        <v/>
      </c>
      <c r="AC620" s="75" t="str">
        <f t="shared" si="25"/>
        <v/>
      </c>
      <c r="AH620" s="78" t="str">
        <f>IF(AI620="","",MAX($AH$5:AH619)+1)</f>
        <v/>
      </c>
      <c r="AI620" s="53" t="str">
        <f>IF(G619="","",IF(COUNTIF($AI$11:AI619,G619)=0,G619,""))</f>
        <v/>
      </c>
      <c r="AJ620" s="53" t="str">
        <f t="shared" si="26"/>
        <v/>
      </c>
      <c r="AK620" s="135"/>
    </row>
    <row r="621" spans="1:37" x14ac:dyDescent="0.25">
      <c r="A621" s="136"/>
      <c r="B621" s="136"/>
      <c r="C621" s="136"/>
      <c r="D621" s="136"/>
      <c r="E621" s="137"/>
      <c r="F621" s="137"/>
      <c r="G621" s="136"/>
      <c r="H621" s="137"/>
      <c r="I621" s="140" t="str">
        <f t="shared" si="27"/>
        <v/>
      </c>
      <c r="J621" s="140"/>
      <c r="K621" s="140"/>
      <c r="L621" s="74" t="str">
        <f>IF(AND(C621="Abierto",D621="Urgente"),A621,"")</f>
        <v/>
      </c>
      <c r="M621" s="74" t="str">
        <f ca="1">IF(AND(C621="Abierto",D621="Urgente"),TODAY()-E621,"")</f>
        <v/>
      </c>
      <c r="N621" s="74" t="str">
        <f>IF(AND(C621="Abierto",D621="Urgente"),RANK(M621,$M$13:$M$861,0)+COUNTIF($M$13:M621,M621)-1,"")</f>
        <v/>
      </c>
      <c r="O621" s="74" t="str">
        <f>IF(AND(C621="Abierto",D621="Alta"),A621,"")</f>
        <v/>
      </c>
      <c r="P621" s="74" t="str">
        <f ca="1">IF(AND(C621="Abierto",D621="Alta"),TODAY()-E621,"")</f>
        <v/>
      </c>
      <c r="Q621" s="74" t="str">
        <f>IF(AND(C621="Abierto",D621="Alta"),RANK(P621,$P$13:$P$861,0)+COUNTIF($P$13:P621,P621)-1+MAX(N:N),"")</f>
        <v/>
      </c>
      <c r="R621" s="74" t="str">
        <f>IF(AND(C621="Abierto",D621="Media"),A621,"")</f>
        <v/>
      </c>
      <c r="S621" s="74" t="str">
        <f ca="1">IF(AND(C621="Abierto",D621="Media"),TODAY()-E621,"")</f>
        <v/>
      </c>
      <c r="T621" s="74" t="str">
        <f>IF(AND(C621="Abierto",D621="Media"),RANK(S621,$S$13:$S$861,0)+COUNTIF($S$13:S621,S621)-1+MAX(N:N,Q:Q),"")</f>
        <v/>
      </c>
      <c r="U621" s="74" t="str">
        <f>IF(AND(C621="Abierto",D621="Baja"),A621,"")</f>
        <v/>
      </c>
      <c r="V621" s="74" t="str">
        <f ca="1">IF(AND(C621="Abierto",D621="Baja"),TODAY()-E621,"")</f>
        <v/>
      </c>
      <c r="W621" s="74" t="str">
        <f>IF(AND(C621="Abierto",D621="Baja"),RANK(V621,$V$13:$V$861,0)+COUNTIF($V$13:V621,V621)-1+MAX(N:N,Q:Q,T:T),"")</f>
        <v/>
      </c>
      <c r="X621" s="139" t="str">
        <f>IF(OR(C621="Resuelto",C621=""),"",SUM(N621,Q621,T621,W621))</f>
        <v/>
      </c>
      <c r="Y621" s="139" t="str">
        <f>IF(OR(C621="Resuelto",C621=""),"",SUM(M621,P621,S621,V621))</f>
        <v/>
      </c>
      <c r="Z621" s="139" t="str">
        <f>IF(OR(C621="Resuelto",C621=""),"",SUM(L621,O621,R621,U621))</f>
        <v/>
      </c>
      <c r="AA621" s="28">
        <v>756</v>
      </c>
      <c r="AB621" s="28" t="str">
        <f t="shared" si="24"/>
        <v/>
      </c>
      <c r="AC621" s="75" t="str">
        <f t="shared" si="25"/>
        <v/>
      </c>
      <c r="AH621" s="78" t="str">
        <f>IF(AI621="","",MAX($AH$5:AH620)+1)</f>
        <v/>
      </c>
      <c r="AI621" s="53" t="str">
        <f>IF(G620="","",IF(COUNTIF($AI$11:AI620,G620)=0,G620,""))</f>
        <v/>
      </c>
      <c r="AJ621" s="53" t="str">
        <f t="shared" si="26"/>
        <v/>
      </c>
      <c r="AK621" s="135"/>
    </row>
    <row r="622" spans="1:37" x14ac:dyDescent="0.25">
      <c r="A622" s="136"/>
      <c r="B622" s="136"/>
      <c r="C622" s="136"/>
      <c r="D622" s="136"/>
      <c r="E622" s="137"/>
      <c r="F622" s="137"/>
      <c r="G622" s="136"/>
      <c r="H622" s="137"/>
      <c r="I622" s="140" t="str">
        <f t="shared" si="27"/>
        <v/>
      </c>
      <c r="J622" s="140"/>
      <c r="K622" s="140"/>
      <c r="L622" s="74" t="str">
        <f>IF(AND(C622="Abierto",D622="Urgente"),A622,"")</f>
        <v/>
      </c>
      <c r="M622" s="74" t="str">
        <f ca="1">IF(AND(C622="Abierto",D622="Urgente"),TODAY()-E622,"")</f>
        <v/>
      </c>
      <c r="N622" s="74" t="str">
        <f>IF(AND(C622="Abierto",D622="Urgente"),RANK(M622,$M$13:$M$861,0)+COUNTIF($M$13:M622,M622)-1,"")</f>
        <v/>
      </c>
      <c r="O622" s="74" t="str">
        <f>IF(AND(C622="Abierto",D622="Alta"),A622,"")</f>
        <v/>
      </c>
      <c r="P622" s="74" t="str">
        <f ca="1">IF(AND(C622="Abierto",D622="Alta"),TODAY()-E622,"")</f>
        <v/>
      </c>
      <c r="Q622" s="74" t="str">
        <f>IF(AND(C622="Abierto",D622="Alta"),RANK(P622,$P$13:$P$861,0)+COUNTIF($P$13:P622,P622)-1+MAX(N:N),"")</f>
        <v/>
      </c>
      <c r="R622" s="74" t="str">
        <f>IF(AND(C622="Abierto",D622="Media"),A622,"")</f>
        <v/>
      </c>
      <c r="S622" s="74" t="str">
        <f ca="1">IF(AND(C622="Abierto",D622="Media"),TODAY()-E622,"")</f>
        <v/>
      </c>
      <c r="T622" s="74" t="str">
        <f>IF(AND(C622="Abierto",D622="Media"),RANK(S622,$S$13:$S$861,0)+COUNTIF($S$13:S622,S622)-1+MAX(N:N,Q:Q),"")</f>
        <v/>
      </c>
      <c r="U622" s="74" t="str">
        <f>IF(AND(C622="Abierto",D622="Baja"),A622,"")</f>
        <v/>
      </c>
      <c r="V622" s="74" t="str">
        <f ca="1">IF(AND(C622="Abierto",D622="Baja"),TODAY()-E622,"")</f>
        <v/>
      </c>
      <c r="W622" s="74" t="str">
        <f>IF(AND(C622="Abierto",D622="Baja"),RANK(V622,$V$13:$V$861,0)+COUNTIF($V$13:V622,V622)-1+MAX(N:N,Q:Q,T:T),"")</f>
        <v/>
      </c>
      <c r="X622" s="139" t="str">
        <f>IF(OR(C622="Resuelto",C622=""),"",SUM(N622,Q622,T622,W622))</f>
        <v/>
      </c>
      <c r="Y622" s="139" t="str">
        <f>IF(OR(C622="Resuelto",C622=""),"",SUM(M622,P622,S622,V622))</f>
        <v/>
      </c>
      <c r="Z622" s="139" t="str">
        <f>IF(OR(C622="Resuelto",C622=""),"",SUM(L622,O622,R622,U622))</f>
        <v/>
      </c>
      <c r="AA622" s="28">
        <v>757</v>
      </c>
      <c r="AB622" s="28" t="str">
        <f t="shared" si="24"/>
        <v/>
      </c>
      <c r="AC622" s="75" t="str">
        <f t="shared" si="25"/>
        <v/>
      </c>
      <c r="AH622" s="78" t="str">
        <f>IF(AI622="","",MAX($AH$5:AH621)+1)</f>
        <v/>
      </c>
      <c r="AI622" s="53" t="str">
        <f>IF(G621="","",IF(COUNTIF($AI$11:AI621,G621)=0,G621,""))</f>
        <v/>
      </c>
      <c r="AJ622" s="53" t="str">
        <f t="shared" si="26"/>
        <v/>
      </c>
      <c r="AK622" s="135"/>
    </row>
    <row r="623" spans="1:37" x14ac:dyDescent="0.25">
      <c r="A623" s="136"/>
      <c r="B623" s="136"/>
      <c r="C623" s="136"/>
      <c r="D623" s="136"/>
      <c r="E623" s="137"/>
      <c r="F623" s="137"/>
      <c r="G623" s="136"/>
      <c r="H623" s="137"/>
      <c r="I623" s="140" t="str">
        <f t="shared" si="27"/>
        <v/>
      </c>
      <c r="J623" s="140"/>
      <c r="K623" s="140"/>
      <c r="L623" s="74" t="str">
        <f>IF(AND(C623="Abierto",D623="Urgente"),A623,"")</f>
        <v/>
      </c>
      <c r="M623" s="74" t="str">
        <f ca="1">IF(AND(C623="Abierto",D623="Urgente"),TODAY()-E623,"")</f>
        <v/>
      </c>
      <c r="N623" s="74" t="str">
        <f>IF(AND(C623="Abierto",D623="Urgente"),RANK(M623,$M$13:$M$861,0)+COUNTIF($M$13:M623,M623)-1,"")</f>
        <v/>
      </c>
      <c r="O623" s="74" t="str">
        <f>IF(AND(C623="Abierto",D623="Alta"),A623,"")</f>
        <v/>
      </c>
      <c r="P623" s="74" t="str">
        <f ca="1">IF(AND(C623="Abierto",D623="Alta"),TODAY()-E623,"")</f>
        <v/>
      </c>
      <c r="Q623" s="74" t="str">
        <f>IF(AND(C623="Abierto",D623="Alta"),RANK(P623,$P$13:$P$861,0)+COUNTIF($P$13:P623,P623)-1+MAX(N:N),"")</f>
        <v/>
      </c>
      <c r="R623" s="74" t="str">
        <f>IF(AND(C623="Abierto",D623="Media"),A623,"")</f>
        <v/>
      </c>
      <c r="S623" s="74" t="str">
        <f ca="1">IF(AND(C623="Abierto",D623="Media"),TODAY()-E623,"")</f>
        <v/>
      </c>
      <c r="T623" s="74" t="str">
        <f>IF(AND(C623="Abierto",D623="Media"),RANK(S623,$S$13:$S$861,0)+COUNTIF($S$13:S623,S623)-1+MAX(N:N,Q:Q),"")</f>
        <v/>
      </c>
      <c r="U623" s="74" t="str">
        <f>IF(AND(C623="Abierto",D623="Baja"),A623,"")</f>
        <v/>
      </c>
      <c r="V623" s="74" t="str">
        <f ca="1">IF(AND(C623="Abierto",D623="Baja"),TODAY()-E623,"")</f>
        <v/>
      </c>
      <c r="W623" s="74" t="str">
        <f>IF(AND(C623="Abierto",D623="Baja"),RANK(V623,$V$13:$V$861,0)+COUNTIF($V$13:V623,V623)-1+MAX(N:N,Q:Q,T:T),"")</f>
        <v/>
      </c>
      <c r="X623" s="139" t="str">
        <f>IF(OR(C623="Resuelto",C623=""),"",SUM(N623,Q623,T623,W623))</f>
        <v/>
      </c>
      <c r="Y623" s="139" t="str">
        <f>IF(OR(C623="Resuelto",C623=""),"",SUM(M623,P623,S623,V623))</f>
        <v/>
      </c>
      <c r="Z623" s="139" t="str">
        <f>IF(OR(C623="Resuelto",C623=""),"",SUM(L623,O623,R623,U623))</f>
        <v/>
      </c>
      <c r="AA623" s="28">
        <v>758</v>
      </c>
      <c r="AB623" s="28" t="str">
        <f t="shared" si="24"/>
        <v/>
      </c>
      <c r="AC623" s="75" t="str">
        <f t="shared" si="25"/>
        <v/>
      </c>
      <c r="AH623" s="78" t="str">
        <f>IF(AI623="","",MAX($AH$5:AH622)+1)</f>
        <v/>
      </c>
      <c r="AI623" s="53" t="str">
        <f>IF(G622="","",IF(COUNTIF($AI$11:AI622,G622)=0,G622,""))</f>
        <v/>
      </c>
      <c r="AJ623" s="53" t="str">
        <f t="shared" si="26"/>
        <v/>
      </c>
      <c r="AK623" s="135"/>
    </row>
    <row r="624" spans="1:37" x14ac:dyDescent="0.25">
      <c r="A624" s="136"/>
      <c r="B624" s="136"/>
      <c r="C624" s="136"/>
      <c r="D624" s="136"/>
      <c r="E624" s="137"/>
      <c r="F624" s="137"/>
      <c r="G624" s="136"/>
      <c r="H624" s="137"/>
      <c r="I624" s="140" t="str">
        <f t="shared" si="27"/>
        <v/>
      </c>
      <c r="J624" s="140"/>
      <c r="K624" s="140"/>
      <c r="L624" s="74" t="str">
        <f>IF(AND(C624="Abierto",D624="Urgente"),A624,"")</f>
        <v/>
      </c>
      <c r="M624" s="74" t="str">
        <f ca="1">IF(AND(C624="Abierto",D624="Urgente"),TODAY()-E624,"")</f>
        <v/>
      </c>
      <c r="N624" s="74" t="str">
        <f>IF(AND(C624="Abierto",D624="Urgente"),RANK(M624,$M$13:$M$861,0)+COUNTIF($M$13:M624,M624)-1,"")</f>
        <v/>
      </c>
      <c r="O624" s="74" t="str">
        <f>IF(AND(C624="Abierto",D624="Alta"),A624,"")</f>
        <v/>
      </c>
      <c r="P624" s="74" t="str">
        <f ca="1">IF(AND(C624="Abierto",D624="Alta"),TODAY()-E624,"")</f>
        <v/>
      </c>
      <c r="Q624" s="74" t="str">
        <f>IF(AND(C624="Abierto",D624="Alta"),RANK(P624,$P$13:$P$861,0)+COUNTIF($P$13:P624,P624)-1+MAX(N:N),"")</f>
        <v/>
      </c>
      <c r="R624" s="74" t="str">
        <f>IF(AND(C624="Abierto",D624="Media"),A624,"")</f>
        <v/>
      </c>
      <c r="S624" s="74" t="str">
        <f ca="1">IF(AND(C624="Abierto",D624="Media"),TODAY()-E624,"")</f>
        <v/>
      </c>
      <c r="T624" s="74" t="str">
        <f>IF(AND(C624="Abierto",D624="Media"),RANK(S624,$S$13:$S$861,0)+COUNTIF($S$13:S624,S624)-1+MAX(N:N,Q:Q),"")</f>
        <v/>
      </c>
      <c r="U624" s="74" t="str">
        <f>IF(AND(C624="Abierto",D624="Baja"),A624,"")</f>
        <v/>
      </c>
      <c r="V624" s="74" t="str">
        <f ca="1">IF(AND(C624="Abierto",D624="Baja"),TODAY()-E624,"")</f>
        <v/>
      </c>
      <c r="W624" s="74" t="str">
        <f>IF(AND(C624="Abierto",D624="Baja"),RANK(V624,$V$13:$V$861,0)+COUNTIF($V$13:V624,V624)-1+MAX(N:N,Q:Q,T:T),"")</f>
        <v/>
      </c>
      <c r="X624" s="139" t="str">
        <f>IF(OR(C624="Resuelto",C624=""),"",SUM(N624,Q624,T624,W624))</f>
        <v/>
      </c>
      <c r="Y624" s="139" t="str">
        <f>IF(OR(C624="Resuelto",C624=""),"",SUM(M624,P624,S624,V624))</f>
        <v/>
      </c>
      <c r="Z624" s="139" t="str">
        <f>IF(OR(C624="Resuelto",C624=""),"",SUM(L624,O624,R624,U624))</f>
        <v/>
      </c>
      <c r="AA624" s="28">
        <v>759</v>
      </c>
      <c r="AB624" s="28" t="str">
        <f t="shared" si="24"/>
        <v/>
      </c>
      <c r="AC624" s="75" t="str">
        <f t="shared" si="25"/>
        <v/>
      </c>
      <c r="AH624" s="78" t="str">
        <f>IF(AI624="","",MAX($AH$5:AH623)+1)</f>
        <v/>
      </c>
      <c r="AI624" s="53" t="str">
        <f>IF(G623="","",IF(COUNTIF($AI$11:AI623,G623)=0,G623,""))</f>
        <v/>
      </c>
      <c r="AJ624" s="53" t="str">
        <f t="shared" si="26"/>
        <v/>
      </c>
      <c r="AK624" s="135"/>
    </row>
    <row r="625" spans="1:37" x14ac:dyDescent="0.25">
      <c r="A625" s="136"/>
      <c r="B625" s="136"/>
      <c r="C625" s="136"/>
      <c r="D625" s="136"/>
      <c r="E625" s="137"/>
      <c r="F625" s="137"/>
      <c r="G625" s="136"/>
      <c r="H625" s="137"/>
      <c r="I625" s="140" t="str">
        <f t="shared" si="27"/>
        <v/>
      </c>
      <c r="J625" s="140"/>
      <c r="K625" s="140"/>
      <c r="L625" s="74" t="str">
        <f>IF(AND(C625="Abierto",D625="Urgente"),A625,"")</f>
        <v/>
      </c>
      <c r="M625" s="74" t="str">
        <f ca="1">IF(AND(C625="Abierto",D625="Urgente"),TODAY()-E625,"")</f>
        <v/>
      </c>
      <c r="N625" s="74" t="str">
        <f>IF(AND(C625="Abierto",D625="Urgente"),RANK(M625,$M$13:$M$861,0)+COUNTIF($M$13:M625,M625)-1,"")</f>
        <v/>
      </c>
      <c r="O625" s="74" t="str">
        <f>IF(AND(C625="Abierto",D625="Alta"),A625,"")</f>
        <v/>
      </c>
      <c r="P625" s="74" t="str">
        <f ca="1">IF(AND(C625="Abierto",D625="Alta"),TODAY()-E625,"")</f>
        <v/>
      </c>
      <c r="Q625" s="74" t="str">
        <f>IF(AND(C625="Abierto",D625="Alta"),RANK(P625,$P$13:$P$861,0)+COUNTIF($P$13:P625,P625)-1+MAX(N:N),"")</f>
        <v/>
      </c>
      <c r="R625" s="74" t="str">
        <f>IF(AND(C625="Abierto",D625="Media"),A625,"")</f>
        <v/>
      </c>
      <c r="S625" s="74" t="str">
        <f ca="1">IF(AND(C625="Abierto",D625="Media"),TODAY()-E625,"")</f>
        <v/>
      </c>
      <c r="T625" s="74" t="str">
        <f>IF(AND(C625="Abierto",D625="Media"),RANK(S625,$S$13:$S$861,0)+COUNTIF($S$13:S625,S625)-1+MAX(N:N,Q:Q),"")</f>
        <v/>
      </c>
      <c r="U625" s="74" t="str">
        <f>IF(AND(C625="Abierto",D625="Baja"),A625,"")</f>
        <v/>
      </c>
      <c r="V625" s="74" t="str">
        <f ca="1">IF(AND(C625="Abierto",D625="Baja"),TODAY()-E625,"")</f>
        <v/>
      </c>
      <c r="W625" s="74" t="str">
        <f>IF(AND(C625="Abierto",D625="Baja"),RANK(V625,$V$13:$V$861,0)+COUNTIF($V$13:V625,V625)-1+MAX(N:N,Q:Q,T:T),"")</f>
        <v/>
      </c>
      <c r="X625" s="139" t="str">
        <f>IF(OR(C625="Resuelto",C625=""),"",SUM(N625,Q625,T625,W625))</f>
        <v/>
      </c>
      <c r="Y625" s="139" t="str">
        <f>IF(OR(C625="Resuelto",C625=""),"",SUM(M625,P625,S625,V625))</f>
        <v/>
      </c>
      <c r="Z625" s="139" t="str">
        <f>IF(OR(C625="Resuelto",C625=""),"",SUM(L625,O625,R625,U625))</f>
        <v/>
      </c>
      <c r="AA625" s="28">
        <v>760</v>
      </c>
      <c r="AB625" s="28" t="str">
        <f t="shared" si="24"/>
        <v/>
      </c>
      <c r="AC625" s="75" t="str">
        <f t="shared" si="25"/>
        <v/>
      </c>
      <c r="AH625" s="78" t="str">
        <f>IF(AI625="","",MAX($AH$5:AH624)+1)</f>
        <v/>
      </c>
      <c r="AI625" s="53" t="str">
        <f>IF(G624="","",IF(COUNTIF($AI$11:AI624,G624)=0,G624,""))</f>
        <v/>
      </c>
      <c r="AJ625" s="53" t="str">
        <f t="shared" si="26"/>
        <v/>
      </c>
      <c r="AK625" s="135"/>
    </row>
    <row r="626" spans="1:37" x14ac:dyDescent="0.25">
      <c r="A626" s="136"/>
      <c r="B626" s="136"/>
      <c r="C626" s="136"/>
      <c r="D626" s="136"/>
      <c r="E626" s="137"/>
      <c r="F626" s="137"/>
      <c r="G626" s="136"/>
      <c r="H626" s="137"/>
      <c r="I626" s="140" t="str">
        <f t="shared" si="27"/>
        <v/>
      </c>
      <c r="J626" s="140"/>
      <c r="K626" s="140"/>
      <c r="L626" s="74" t="str">
        <f>IF(AND(C626="Abierto",D626="Urgente"),A626,"")</f>
        <v/>
      </c>
      <c r="M626" s="74" t="str">
        <f ca="1">IF(AND(C626="Abierto",D626="Urgente"),TODAY()-E626,"")</f>
        <v/>
      </c>
      <c r="N626" s="74" t="str">
        <f>IF(AND(C626="Abierto",D626="Urgente"),RANK(M626,$M$13:$M$861,0)+COUNTIF($M$13:M626,M626)-1,"")</f>
        <v/>
      </c>
      <c r="O626" s="74" t="str">
        <f>IF(AND(C626="Abierto",D626="Alta"),A626,"")</f>
        <v/>
      </c>
      <c r="P626" s="74" t="str">
        <f ca="1">IF(AND(C626="Abierto",D626="Alta"),TODAY()-E626,"")</f>
        <v/>
      </c>
      <c r="Q626" s="74" t="str">
        <f>IF(AND(C626="Abierto",D626="Alta"),RANK(P626,$P$13:$P$861,0)+COUNTIF($P$13:P626,P626)-1+MAX(N:N),"")</f>
        <v/>
      </c>
      <c r="R626" s="74" t="str">
        <f>IF(AND(C626="Abierto",D626="Media"),A626,"")</f>
        <v/>
      </c>
      <c r="S626" s="74" t="str">
        <f ca="1">IF(AND(C626="Abierto",D626="Media"),TODAY()-E626,"")</f>
        <v/>
      </c>
      <c r="T626" s="74" t="str">
        <f>IF(AND(C626="Abierto",D626="Media"),RANK(S626,$S$13:$S$861,0)+COUNTIF($S$13:S626,S626)-1+MAX(N:N,Q:Q),"")</f>
        <v/>
      </c>
      <c r="U626" s="74" t="str">
        <f>IF(AND(C626="Abierto",D626="Baja"),A626,"")</f>
        <v/>
      </c>
      <c r="V626" s="74" t="str">
        <f ca="1">IF(AND(C626="Abierto",D626="Baja"),TODAY()-E626,"")</f>
        <v/>
      </c>
      <c r="W626" s="74" t="str">
        <f>IF(AND(C626="Abierto",D626="Baja"),RANK(V626,$V$13:$V$861,0)+COUNTIF($V$13:V626,V626)-1+MAX(N:N,Q:Q,T:T),"")</f>
        <v/>
      </c>
      <c r="X626" s="139" t="str">
        <f>IF(OR(C626="Resuelto",C626=""),"",SUM(N626,Q626,T626,W626))</f>
        <v/>
      </c>
      <c r="Y626" s="139" t="str">
        <f>IF(OR(C626="Resuelto",C626=""),"",SUM(M626,P626,S626,V626))</f>
        <v/>
      </c>
      <c r="Z626" s="139" t="str">
        <f>IF(OR(C626="Resuelto",C626=""),"",SUM(L626,O626,R626,U626))</f>
        <v/>
      </c>
      <c r="AA626" s="28">
        <v>761</v>
      </c>
      <c r="AB626" s="28" t="str">
        <f t="shared" si="24"/>
        <v/>
      </c>
      <c r="AC626" s="75" t="str">
        <f t="shared" si="25"/>
        <v/>
      </c>
      <c r="AH626" s="78" t="str">
        <f>IF(AI626="","",MAX($AH$5:AH625)+1)</f>
        <v/>
      </c>
      <c r="AI626" s="53" t="str">
        <f>IF(G625="","",IF(COUNTIF($AI$11:AI625,G625)=0,G625,""))</f>
        <v/>
      </c>
      <c r="AJ626" s="53" t="str">
        <f t="shared" si="26"/>
        <v/>
      </c>
      <c r="AK626" s="135"/>
    </row>
    <row r="627" spans="1:37" x14ac:dyDescent="0.25">
      <c r="A627" s="136"/>
      <c r="B627" s="136"/>
      <c r="C627" s="136"/>
      <c r="D627" s="136"/>
      <c r="E627" s="137"/>
      <c r="F627" s="137"/>
      <c r="G627" s="136"/>
      <c r="H627" s="137"/>
      <c r="I627" s="140" t="str">
        <f t="shared" si="27"/>
        <v/>
      </c>
      <c r="J627" s="140"/>
      <c r="K627" s="140"/>
      <c r="L627" s="74" t="str">
        <f>IF(AND(C627="Abierto",D627="Urgente"),A627,"")</f>
        <v/>
      </c>
      <c r="M627" s="74" t="str">
        <f ca="1">IF(AND(C627="Abierto",D627="Urgente"),TODAY()-E627,"")</f>
        <v/>
      </c>
      <c r="N627" s="74" t="str">
        <f>IF(AND(C627="Abierto",D627="Urgente"),RANK(M627,$M$13:$M$861,0)+COUNTIF($M$13:M627,M627)-1,"")</f>
        <v/>
      </c>
      <c r="O627" s="74" t="str">
        <f>IF(AND(C627="Abierto",D627="Alta"),A627,"")</f>
        <v/>
      </c>
      <c r="P627" s="74" t="str">
        <f ca="1">IF(AND(C627="Abierto",D627="Alta"),TODAY()-E627,"")</f>
        <v/>
      </c>
      <c r="Q627" s="74" t="str">
        <f>IF(AND(C627="Abierto",D627="Alta"),RANK(P627,$P$13:$P$861,0)+COUNTIF($P$13:P627,P627)-1+MAX(N:N),"")</f>
        <v/>
      </c>
      <c r="R627" s="74" t="str">
        <f>IF(AND(C627="Abierto",D627="Media"),A627,"")</f>
        <v/>
      </c>
      <c r="S627" s="74" t="str">
        <f ca="1">IF(AND(C627="Abierto",D627="Media"),TODAY()-E627,"")</f>
        <v/>
      </c>
      <c r="T627" s="74" t="str">
        <f>IF(AND(C627="Abierto",D627="Media"),RANK(S627,$S$13:$S$861,0)+COUNTIF($S$13:S627,S627)-1+MAX(N:N,Q:Q),"")</f>
        <v/>
      </c>
      <c r="U627" s="74" t="str">
        <f>IF(AND(C627="Abierto",D627="Baja"),A627,"")</f>
        <v/>
      </c>
      <c r="V627" s="74" t="str">
        <f ca="1">IF(AND(C627="Abierto",D627="Baja"),TODAY()-E627,"")</f>
        <v/>
      </c>
      <c r="W627" s="74" t="str">
        <f>IF(AND(C627="Abierto",D627="Baja"),RANK(V627,$V$13:$V$861,0)+COUNTIF($V$13:V627,V627)-1+MAX(N:N,Q:Q,T:T),"")</f>
        <v/>
      </c>
      <c r="X627" s="139" t="str">
        <f>IF(OR(C627="Resuelto",C627=""),"",SUM(N627,Q627,T627,W627))</f>
        <v/>
      </c>
      <c r="Y627" s="139" t="str">
        <f>IF(OR(C627="Resuelto",C627=""),"",SUM(M627,P627,S627,V627))</f>
        <v/>
      </c>
      <c r="Z627" s="139" t="str">
        <f>IF(OR(C627="Resuelto",C627=""),"",SUM(L627,O627,R627,U627))</f>
        <v/>
      </c>
      <c r="AA627" s="28">
        <v>762</v>
      </c>
      <c r="AB627" s="28" t="str">
        <f t="shared" si="24"/>
        <v/>
      </c>
      <c r="AC627" s="75" t="str">
        <f t="shared" si="25"/>
        <v/>
      </c>
      <c r="AH627" s="78" t="str">
        <f>IF(AI627="","",MAX($AH$5:AH626)+1)</f>
        <v/>
      </c>
      <c r="AI627" s="53" t="str">
        <f>IF(G626="","",IF(COUNTIF($AI$11:AI626,G626)=0,G626,""))</f>
        <v/>
      </c>
      <c r="AJ627" s="53" t="str">
        <f t="shared" si="26"/>
        <v/>
      </c>
      <c r="AK627" s="135"/>
    </row>
    <row r="628" spans="1:37" x14ac:dyDescent="0.25">
      <c r="A628" s="136"/>
      <c r="B628" s="136"/>
      <c r="C628" s="136"/>
      <c r="D628" s="136"/>
      <c r="E628" s="137"/>
      <c r="F628" s="137"/>
      <c r="G628" s="136"/>
      <c r="H628" s="137"/>
      <c r="I628" s="140" t="str">
        <f t="shared" si="27"/>
        <v/>
      </c>
      <c r="J628" s="140"/>
      <c r="K628" s="140"/>
      <c r="L628" s="74" t="str">
        <f>IF(AND(C628="Abierto",D628="Urgente"),A628,"")</f>
        <v/>
      </c>
      <c r="M628" s="74" t="str">
        <f ca="1">IF(AND(C628="Abierto",D628="Urgente"),TODAY()-E628,"")</f>
        <v/>
      </c>
      <c r="N628" s="74" t="str">
        <f>IF(AND(C628="Abierto",D628="Urgente"),RANK(M628,$M$13:$M$861,0)+COUNTIF($M$13:M628,M628)-1,"")</f>
        <v/>
      </c>
      <c r="O628" s="74" t="str">
        <f>IF(AND(C628="Abierto",D628="Alta"),A628,"")</f>
        <v/>
      </c>
      <c r="P628" s="74" t="str">
        <f ca="1">IF(AND(C628="Abierto",D628="Alta"),TODAY()-E628,"")</f>
        <v/>
      </c>
      <c r="Q628" s="74" t="str">
        <f>IF(AND(C628="Abierto",D628="Alta"),RANK(P628,$P$13:$P$861,0)+COUNTIF($P$13:P628,P628)-1+MAX(N:N),"")</f>
        <v/>
      </c>
      <c r="R628" s="74" t="str">
        <f>IF(AND(C628="Abierto",D628="Media"),A628,"")</f>
        <v/>
      </c>
      <c r="S628" s="74" t="str">
        <f ca="1">IF(AND(C628="Abierto",D628="Media"),TODAY()-E628,"")</f>
        <v/>
      </c>
      <c r="T628" s="74" t="str">
        <f>IF(AND(C628="Abierto",D628="Media"),RANK(S628,$S$13:$S$861,0)+COUNTIF($S$13:S628,S628)-1+MAX(N:N,Q:Q),"")</f>
        <v/>
      </c>
      <c r="U628" s="74" t="str">
        <f>IF(AND(C628="Abierto",D628="Baja"),A628,"")</f>
        <v/>
      </c>
      <c r="V628" s="74" t="str">
        <f ca="1">IF(AND(C628="Abierto",D628="Baja"),TODAY()-E628,"")</f>
        <v/>
      </c>
      <c r="W628" s="74" t="str">
        <f>IF(AND(C628="Abierto",D628="Baja"),RANK(V628,$V$13:$V$861,0)+COUNTIF($V$13:V628,V628)-1+MAX(N:N,Q:Q,T:T),"")</f>
        <v/>
      </c>
      <c r="X628" s="139" t="str">
        <f>IF(OR(C628="Resuelto",C628=""),"",SUM(N628,Q628,T628,W628))</f>
        <v/>
      </c>
      <c r="Y628" s="139" t="str">
        <f>IF(OR(C628="Resuelto",C628=""),"",SUM(M628,P628,S628,V628))</f>
        <v/>
      </c>
      <c r="Z628" s="139" t="str">
        <f>IF(OR(C628="Resuelto",C628=""),"",SUM(L628,O628,R628,U628))</f>
        <v/>
      </c>
      <c r="AA628" s="28">
        <v>763</v>
      </c>
      <c r="AB628" s="28" t="str">
        <f t="shared" si="24"/>
        <v/>
      </c>
      <c r="AC628" s="75" t="str">
        <f t="shared" si="25"/>
        <v/>
      </c>
      <c r="AH628" s="78" t="str">
        <f>IF(AI628="","",MAX($AH$5:AH627)+1)</f>
        <v/>
      </c>
      <c r="AI628" s="53" t="str">
        <f>IF(G627="","",IF(COUNTIF($AI$11:AI627,G627)=0,G627,""))</f>
        <v/>
      </c>
      <c r="AJ628" s="53" t="str">
        <f t="shared" si="26"/>
        <v/>
      </c>
      <c r="AK628" s="135"/>
    </row>
    <row r="629" spans="1:37" x14ac:dyDescent="0.25">
      <c r="A629" s="136"/>
      <c r="B629" s="136"/>
      <c r="C629" s="136"/>
      <c r="D629" s="136"/>
      <c r="E629" s="137"/>
      <c r="F629" s="137"/>
      <c r="G629" s="136"/>
      <c r="H629" s="137"/>
      <c r="I629" s="140" t="str">
        <f t="shared" si="27"/>
        <v/>
      </c>
      <c r="J629" s="140"/>
      <c r="K629" s="140"/>
      <c r="L629" s="74" t="str">
        <f>IF(AND(C629="Abierto",D629="Urgente"),A629,"")</f>
        <v/>
      </c>
      <c r="M629" s="74" t="str">
        <f ca="1">IF(AND(C629="Abierto",D629="Urgente"),TODAY()-E629,"")</f>
        <v/>
      </c>
      <c r="N629" s="74" t="str">
        <f>IF(AND(C629="Abierto",D629="Urgente"),RANK(M629,$M$13:$M$861,0)+COUNTIF($M$13:M629,M629)-1,"")</f>
        <v/>
      </c>
      <c r="O629" s="74" t="str">
        <f>IF(AND(C629="Abierto",D629="Alta"),A629,"")</f>
        <v/>
      </c>
      <c r="P629" s="74" t="str">
        <f ca="1">IF(AND(C629="Abierto",D629="Alta"),TODAY()-E629,"")</f>
        <v/>
      </c>
      <c r="Q629" s="74" t="str">
        <f>IF(AND(C629="Abierto",D629="Alta"),RANK(P629,$P$13:$P$861,0)+COUNTIF($P$13:P629,P629)-1+MAX(N:N),"")</f>
        <v/>
      </c>
      <c r="R629" s="74" t="str">
        <f>IF(AND(C629="Abierto",D629="Media"),A629,"")</f>
        <v/>
      </c>
      <c r="S629" s="74" t="str">
        <f ca="1">IF(AND(C629="Abierto",D629="Media"),TODAY()-E629,"")</f>
        <v/>
      </c>
      <c r="T629" s="74" t="str">
        <f>IF(AND(C629="Abierto",D629="Media"),RANK(S629,$S$13:$S$861,0)+COUNTIF($S$13:S629,S629)-1+MAX(N:N,Q:Q),"")</f>
        <v/>
      </c>
      <c r="U629" s="74" t="str">
        <f>IF(AND(C629="Abierto",D629="Baja"),A629,"")</f>
        <v/>
      </c>
      <c r="V629" s="74" t="str">
        <f ca="1">IF(AND(C629="Abierto",D629="Baja"),TODAY()-E629,"")</f>
        <v/>
      </c>
      <c r="W629" s="74" t="str">
        <f>IF(AND(C629="Abierto",D629="Baja"),RANK(V629,$V$13:$V$861,0)+COUNTIF($V$13:V629,V629)-1+MAX(N:N,Q:Q,T:T),"")</f>
        <v/>
      </c>
      <c r="X629" s="139" t="str">
        <f>IF(OR(C629="Resuelto",C629=""),"",SUM(N629,Q629,T629,W629))</f>
        <v/>
      </c>
      <c r="Y629" s="139" t="str">
        <f>IF(OR(C629="Resuelto",C629=""),"",SUM(M629,P629,S629,V629))</f>
        <v/>
      </c>
      <c r="Z629" s="139" t="str">
        <f>IF(OR(C629="Resuelto",C629=""),"",SUM(L629,O629,R629,U629))</f>
        <v/>
      </c>
      <c r="AA629" s="28">
        <v>764</v>
      </c>
      <c r="AB629" s="28" t="str">
        <f t="shared" si="24"/>
        <v/>
      </c>
      <c r="AC629" s="75" t="str">
        <f t="shared" si="25"/>
        <v/>
      </c>
      <c r="AH629" s="78" t="str">
        <f>IF(AI629="","",MAX($AH$5:AH628)+1)</f>
        <v/>
      </c>
      <c r="AI629" s="53" t="str">
        <f>IF(G628="","",IF(COUNTIF($AI$11:AI628,G628)=0,G628,""))</f>
        <v/>
      </c>
      <c r="AJ629" s="53" t="str">
        <f t="shared" si="26"/>
        <v/>
      </c>
      <c r="AK629" s="135"/>
    </row>
    <row r="630" spans="1:37" x14ac:dyDescent="0.25">
      <c r="A630" s="136"/>
      <c r="B630" s="136"/>
      <c r="C630" s="136"/>
      <c r="D630" s="136"/>
      <c r="E630" s="137"/>
      <c r="F630" s="137"/>
      <c r="G630" s="136"/>
      <c r="H630" s="137"/>
      <c r="I630" s="140" t="str">
        <f t="shared" si="27"/>
        <v/>
      </c>
      <c r="J630" s="140"/>
      <c r="K630" s="140"/>
      <c r="L630" s="74" t="str">
        <f>IF(AND(C630="Abierto",D630="Urgente"),A630,"")</f>
        <v/>
      </c>
      <c r="M630" s="74" t="str">
        <f ca="1">IF(AND(C630="Abierto",D630="Urgente"),TODAY()-E630,"")</f>
        <v/>
      </c>
      <c r="N630" s="74" t="str">
        <f>IF(AND(C630="Abierto",D630="Urgente"),RANK(M630,$M$13:$M$861,0)+COUNTIF($M$13:M630,M630)-1,"")</f>
        <v/>
      </c>
      <c r="O630" s="74" t="str">
        <f>IF(AND(C630="Abierto",D630="Alta"),A630,"")</f>
        <v/>
      </c>
      <c r="P630" s="74" t="str">
        <f ca="1">IF(AND(C630="Abierto",D630="Alta"),TODAY()-E630,"")</f>
        <v/>
      </c>
      <c r="Q630" s="74" t="str">
        <f>IF(AND(C630="Abierto",D630="Alta"),RANK(P630,$P$13:$P$861,0)+COUNTIF($P$13:P630,P630)-1+MAX(N:N),"")</f>
        <v/>
      </c>
      <c r="R630" s="74" t="str">
        <f>IF(AND(C630="Abierto",D630="Media"),A630,"")</f>
        <v/>
      </c>
      <c r="S630" s="74" t="str">
        <f ca="1">IF(AND(C630="Abierto",D630="Media"),TODAY()-E630,"")</f>
        <v/>
      </c>
      <c r="T630" s="74" t="str">
        <f>IF(AND(C630="Abierto",D630="Media"),RANK(S630,$S$13:$S$861,0)+COUNTIF($S$13:S630,S630)-1+MAX(N:N,Q:Q),"")</f>
        <v/>
      </c>
      <c r="U630" s="74" t="str">
        <f>IF(AND(C630="Abierto",D630="Baja"),A630,"")</f>
        <v/>
      </c>
      <c r="V630" s="74" t="str">
        <f ca="1">IF(AND(C630="Abierto",D630="Baja"),TODAY()-E630,"")</f>
        <v/>
      </c>
      <c r="W630" s="74" t="str">
        <f>IF(AND(C630="Abierto",D630="Baja"),RANK(V630,$V$13:$V$861,0)+COUNTIF($V$13:V630,V630)-1+MAX(N:N,Q:Q,T:T),"")</f>
        <v/>
      </c>
      <c r="X630" s="139" t="str">
        <f>IF(OR(C630="Resuelto",C630=""),"",SUM(N630,Q630,T630,W630))</f>
        <v/>
      </c>
      <c r="Y630" s="139" t="str">
        <f>IF(OR(C630="Resuelto",C630=""),"",SUM(M630,P630,S630,V630))</f>
        <v/>
      </c>
      <c r="Z630" s="139" t="str">
        <f>IF(OR(C630="Resuelto",C630=""),"",SUM(L630,O630,R630,U630))</f>
        <v/>
      </c>
      <c r="AA630" s="28">
        <v>765</v>
      </c>
      <c r="AB630" s="28" t="str">
        <f t="shared" si="24"/>
        <v/>
      </c>
      <c r="AC630" s="75" t="str">
        <f t="shared" si="25"/>
        <v/>
      </c>
      <c r="AH630" s="78" t="str">
        <f>IF(AI630="","",MAX($AH$5:AH629)+1)</f>
        <v/>
      </c>
      <c r="AI630" s="53" t="str">
        <f>IF(G629="","",IF(COUNTIF($AI$11:AI629,G629)=0,G629,""))</f>
        <v/>
      </c>
      <c r="AJ630" s="53" t="str">
        <f t="shared" si="26"/>
        <v/>
      </c>
      <c r="AK630" s="135"/>
    </row>
    <row r="631" spans="1:37" x14ac:dyDescent="0.25">
      <c r="A631" s="136"/>
      <c r="B631" s="136"/>
      <c r="C631" s="136"/>
      <c r="D631" s="136"/>
      <c r="E631" s="137"/>
      <c r="F631" s="137"/>
      <c r="G631" s="136"/>
      <c r="H631" s="137"/>
      <c r="I631" s="140" t="str">
        <f t="shared" si="27"/>
        <v/>
      </c>
      <c r="J631" s="140"/>
      <c r="K631" s="140"/>
      <c r="L631" s="74" t="str">
        <f>IF(AND(C631="Abierto",D631="Urgente"),A631,"")</f>
        <v/>
      </c>
      <c r="M631" s="74" t="str">
        <f ca="1">IF(AND(C631="Abierto",D631="Urgente"),TODAY()-E631,"")</f>
        <v/>
      </c>
      <c r="N631" s="74" t="str">
        <f>IF(AND(C631="Abierto",D631="Urgente"),RANK(M631,$M$13:$M$861,0)+COUNTIF($M$13:M631,M631)-1,"")</f>
        <v/>
      </c>
      <c r="O631" s="74" t="str">
        <f>IF(AND(C631="Abierto",D631="Alta"),A631,"")</f>
        <v/>
      </c>
      <c r="P631" s="74" t="str">
        <f ca="1">IF(AND(C631="Abierto",D631="Alta"),TODAY()-E631,"")</f>
        <v/>
      </c>
      <c r="Q631" s="74" t="str">
        <f>IF(AND(C631="Abierto",D631="Alta"),RANK(P631,$P$13:$P$861,0)+COUNTIF($P$13:P631,P631)-1+MAX(N:N),"")</f>
        <v/>
      </c>
      <c r="R631" s="74" t="str">
        <f>IF(AND(C631="Abierto",D631="Media"),A631,"")</f>
        <v/>
      </c>
      <c r="S631" s="74" t="str">
        <f ca="1">IF(AND(C631="Abierto",D631="Media"),TODAY()-E631,"")</f>
        <v/>
      </c>
      <c r="T631" s="74" t="str">
        <f>IF(AND(C631="Abierto",D631="Media"),RANK(S631,$S$13:$S$861,0)+COUNTIF($S$13:S631,S631)-1+MAX(N:N,Q:Q),"")</f>
        <v/>
      </c>
      <c r="U631" s="74" t="str">
        <f>IF(AND(C631="Abierto",D631="Baja"),A631,"")</f>
        <v/>
      </c>
      <c r="V631" s="74" t="str">
        <f ca="1">IF(AND(C631="Abierto",D631="Baja"),TODAY()-E631,"")</f>
        <v/>
      </c>
      <c r="W631" s="74" t="str">
        <f>IF(AND(C631="Abierto",D631="Baja"),RANK(V631,$V$13:$V$861,0)+COUNTIF($V$13:V631,V631)-1+MAX(N:N,Q:Q,T:T),"")</f>
        <v/>
      </c>
      <c r="X631" s="139" t="str">
        <f>IF(OR(C631="Resuelto",C631=""),"",SUM(N631,Q631,T631,W631))</f>
        <v/>
      </c>
      <c r="Y631" s="139" t="str">
        <f>IF(OR(C631="Resuelto",C631=""),"",SUM(M631,P631,S631,V631))</f>
        <v/>
      </c>
      <c r="Z631" s="139" t="str">
        <f>IF(OR(C631="Resuelto",C631=""),"",SUM(L631,O631,R631,U631))</f>
        <v/>
      </c>
      <c r="AA631" s="28">
        <v>766</v>
      </c>
      <c r="AB631" s="28" t="str">
        <f t="shared" si="24"/>
        <v/>
      </c>
      <c r="AC631" s="75" t="str">
        <f t="shared" si="25"/>
        <v/>
      </c>
      <c r="AH631" s="78" t="str">
        <f>IF(AI631="","",MAX($AH$5:AH630)+1)</f>
        <v/>
      </c>
      <c r="AI631" s="53" t="str">
        <f>IF(G630="","",IF(COUNTIF($AI$11:AI630,G630)=0,G630,""))</f>
        <v/>
      </c>
      <c r="AJ631" s="53" t="str">
        <f t="shared" si="26"/>
        <v/>
      </c>
      <c r="AK631" s="135"/>
    </row>
    <row r="632" spans="1:37" x14ac:dyDescent="0.25">
      <c r="A632" s="136"/>
      <c r="B632" s="136"/>
      <c r="C632" s="136"/>
      <c r="D632" s="136"/>
      <c r="E632" s="137"/>
      <c r="F632" s="137"/>
      <c r="G632" s="136"/>
      <c r="H632" s="137"/>
      <c r="I632" s="140" t="str">
        <f t="shared" si="27"/>
        <v/>
      </c>
      <c r="J632" s="140"/>
      <c r="K632" s="140"/>
      <c r="L632" s="74" t="str">
        <f>IF(AND(C632="Abierto",D632="Urgente"),A632,"")</f>
        <v/>
      </c>
      <c r="M632" s="74" t="str">
        <f ca="1">IF(AND(C632="Abierto",D632="Urgente"),TODAY()-E632,"")</f>
        <v/>
      </c>
      <c r="N632" s="74" t="str">
        <f>IF(AND(C632="Abierto",D632="Urgente"),RANK(M632,$M$13:$M$861,0)+COUNTIF($M$13:M632,M632)-1,"")</f>
        <v/>
      </c>
      <c r="O632" s="74" t="str">
        <f>IF(AND(C632="Abierto",D632="Alta"),A632,"")</f>
        <v/>
      </c>
      <c r="P632" s="74" t="str">
        <f ca="1">IF(AND(C632="Abierto",D632="Alta"),TODAY()-E632,"")</f>
        <v/>
      </c>
      <c r="Q632" s="74" t="str">
        <f>IF(AND(C632="Abierto",D632="Alta"),RANK(P632,$P$13:$P$861,0)+COUNTIF($P$13:P632,P632)-1+MAX(N:N),"")</f>
        <v/>
      </c>
      <c r="R632" s="74" t="str">
        <f>IF(AND(C632="Abierto",D632="Media"),A632,"")</f>
        <v/>
      </c>
      <c r="S632" s="74" t="str">
        <f ca="1">IF(AND(C632="Abierto",D632="Media"),TODAY()-E632,"")</f>
        <v/>
      </c>
      <c r="T632" s="74" t="str">
        <f>IF(AND(C632="Abierto",D632="Media"),RANK(S632,$S$13:$S$861,0)+COUNTIF($S$13:S632,S632)-1+MAX(N:N,Q:Q),"")</f>
        <v/>
      </c>
      <c r="U632" s="74" t="str">
        <f>IF(AND(C632="Abierto",D632="Baja"),A632,"")</f>
        <v/>
      </c>
      <c r="V632" s="74" t="str">
        <f ca="1">IF(AND(C632="Abierto",D632="Baja"),TODAY()-E632,"")</f>
        <v/>
      </c>
      <c r="W632" s="74" t="str">
        <f>IF(AND(C632="Abierto",D632="Baja"),RANK(V632,$V$13:$V$861,0)+COUNTIF($V$13:V632,V632)-1+MAX(N:N,Q:Q,T:T),"")</f>
        <v/>
      </c>
      <c r="X632" s="139" t="str">
        <f>IF(OR(C632="Resuelto",C632=""),"",SUM(N632,Q632,T632,W632))</f>
        <v/>
      </c>
      <c r="Y632" s="139" t="str">
        <f>IF(OR(C632="Resuelto",C632=""),"",SUM(M632,P632,S632,V632))</f>
        <v/>
      </c>
      <c r="Z632" s="139" t="str">
        <f>IF(OR(C632="Resuelto",C632=""),"",SUM(L632,O632,R632,U632))</f>
        <v/>
      </c>
      <c r="AA632" s="28">
        <v>767</v>
      </c>
      <c r="AB632" s="28" t="str">
        <f t="shared" si="24"/>
        <v/>
      </c>
      <c r="AC632" s="75" t="str">
        <f t="shared" si="25"/>
        <v/>
      </c>
      <c r="AH632" s="78" t="str">
        <f>IF(AI632="","",MAX($AH$5:AH631)+1)</f>
        <v/>
      </c>
      <c r="AI632" s="53" t="str">
        <f>IF(G631="","",IF(COUNTIF($AI$11:AI631,G631)=0,G631,""))</f>
        <v/>
      </c>
      <c r="AJ632" s="53" t="str">
        <f t="shared" si="26"/>
        <v/>
      </c>
      <c r="AK632" s="135"/>
    </row>
    <row r="633" spans="1:37" x14ac:dyDescent="0.25">
      <c r="A633" s="136"/>
      <c r="B633" s="136"/>
      <c r="C633" s="136"/>
      <c r="D633" s="136"/>
      <c r="E633" s="137"/>
      <c r="F633" s="137"/>
      <c r="G633" s="136"/>
      <c r="H633" s="137"/>
      <c r="I633" s="140" t="str">
        <f t="shared" si="27"/>
        <v/>
      </c>
      <c r="J633" s="140"/>
      <c r="K633" s="140"/>
      <c r="L633" s="74" t="str">
        <f>IF(AND(C633="Abierto",D633="Urgente"),A633,"")</f>
        <v/>
      </c>
      <c r="M633" s="74" t="str">
        <f ca="1">IF(AND(C633="Abierto",D633="Urgente"),TODAY()-E633,"")</f>
        <v/>
      </c>
      <c r="N633" s="74" t="str">
        <f>IF(AND(C633="Abierto",D633="Urgente"),RANK(M633,$M$13:$M$861,0)+COUNTIF($M$13:M633,M633)-1,"")</f>
        <v/>
      </c>
      <c r="O633" s="74" t="str">
        <f>IF(AND(C633="Abierto",D633="Alta"),A633,"")</f>
        <v/>
      </c>
      <c r="P633" s="74" t="str">
        <f ca="1">IF(AND(C633="Abierto",D633="Alta"),TODAY()-E633,"")</f>
        <v/>
      </c>
      <c r="Q633" s="74" t="str">
        <f>IF(AND(C633="Abierto",D633="Alta"),RANK(P633,$P$13:$P$861,0)+COUNTIF($P$13:P633,P633)-1+MAX(N:N),"")</f>
        <v/>
      </c>
      <c r="R633" s="74" t="str">
        <f>IF(AND(C633="Abierto",D633="Media"),A633,"")</f>
        <v/>
      </c>
      <c r="S633" s="74" t="str">
        <f ca="1">IF(AND(C633="Abierto",D633="Media"),TODAY()-E633,"")</f>
        <v/>
      </c>
      <c r="T633" s="74" t="str">
        <f>IF(AND(C633="Abierto",D633="Media"),RANK(S633,$S$13:$S$861,0)+COUNTIF($S$13:S633,S633)-1+MAX(N:N,Q:Q),"")</f>
        <v/>
      </c>
      <c r="U633" s="74" t="str">
        <f>IF(AND(C633="Abierto",D633="Baja"),A633,"")</f>
        <v/>
      </c>
      <c r="V633" s="74" t="str">
        <f ca="1">IF(AND(C633="Abierto",D633="Baja"),TODAY()-E633,"")</f>
        <v/>
      </c>
      <c r="W633" s="74" t="str">
        <f>IF(AND(C633="Abierto",D633="Baja"),RANK(V633,$V$13:$V$861,0)+COUNTIF($V$13:V633,V633)-1+MAX(N:N,Q:Q,T:T),"")</f>
        <v/>
      </c>
      <c r="X633" s="139" t="str">
        <f>IF(OR(C633="Resuelto",C633=""),"",SUM(N633,Q633,T633,W633))</f>
        <v/>
      </c>
      <c r="Y633" s="139" t="str">
        <f>IF(OR(C633="Resuelto",C633=""),"",SUM(M633,P633,S633,V633))</f>
        <v/>
      </c>
      <c r="Z633" s="139" t="str">
        <f>IF(OR(C633="Resuelto",C633=""),"",SUM(L633,O633,R633,U633))</f>
        <v/>
      </c>
      <c r="AA633" s="28">
        <v>768</v>
      </c>
      <c r="AB633" s="28" t="str">
        <f t="shared" si="24"/>
        <v/>
      </c>
      <c r="AC633" s="75" t="str">
        <f t="shared" si="25"/>
        <v/>
      </c>
      <c r="AH633" s="78" t="str">
        <f>IF(AI633="","",MAX($AH$5:AH632)+1)</f>
        <v/>
      </c>
      <c r="AI633" s="53" t="str">
        <f>IF(G632="","",IF(COUNTIF($AI$11:AI632,G632)=0,G632,""))</f>
        <v/>
      </c>
      <c r="AJ633" s="53" t="str">
        <f t="shared" si="26"/>
        <v/>
      </c>
      <c r="AK633" s="135"/>
    </row>
    <row r="634" spans="1:37" x14ac:dyDescent="0.25">
      <c r="A634" s="136"/>
      <c r="B634" s="136"/>
      <c r="C634" s="136"/>
      <c r="D634" s="136"/>
      <c r="E634" s="137"/>
      <c r="F634" s="137"/>
      <c r="G634" s="136"/>
      <c r="H634" s="137"/>
      <c r="I634" s="140" t="str">
        <f t="shared" si="27"/>
        <v/>
      </c>
      <c r="J634" s="140"/>
      <c r="K634" s="140"/>
      <c r="L634" s="74" t="str">
        <f>IF(AND(C634="Abierto",D634="Urgente"),A634,"")</f>
        <v/>
      </c>
      <c r="M634" s="74" t="str">
        <f ca="1">IF(AND(C634="Abierto",D634="Urgente"),TODAY()-E634,"")</f>
        <v/>
      </c>
      <c r="N634" s="74" t="str">
        <f>IF(AND(C634="Abierto",D634="Urgente"),RANK(M634,$M$13:$M$861,0)+COUNTIF($M$13:M634,M634)-1,"")</f>
        <v/>
      </c>
      <c r="O634" s="74" t="str">
        <f>IF(AND(C634="Abierto",D634="Alta"),A634,"")</f>
        <v/>
      </c>
      <c r="P634" s="74" t="str">
        <f ca="1">IF(AND(C634="Abierto",D634="Alta"),TODAY()-E634,"")</f>
        <v/>
      </c>
      <c r="Q634" s="74" t="str">
        <f>IF(AND(C634="Abierto",D634="Alta"),RANK(P634,$P$13:$P$861,0)+COUNTIF($P$13:P634,P634)-1+MAX(N:N),"")</f>
        <v/>
      </c>
      <c r="R634" s="74" t="str">
        <f>IF(AND(C634="Abierto",D634="Media"),A634,"")</f>
        <v/>
      </c>
      <c r="S634" s="74" t="str">
        <f ca="1">IF(AND(C634="Abierto",D634="Media"),TODAY()-E634,"")</f>
        <v/>
      </c>
      <c r="T634" s="74" t="str">
        <f>IF(AND(C634="Abierto",D634="Media"),RANK(S634,$S$13:$S$861,0)+COUNTIF($S$13:S634,S634)-1+MAX(N:N,Q:Q),"")</f>
        <v/>
      </c>
      <c r="U634" s="74" t="str">
        <f>IF(AND(C634="Abierto",D634="Baja"),A634,"")</f>
        <v/>
      </c>
      <c r="V634" s="74" t="str">
        <f ca="1">IF(AND(C634="Abierto",D634="Baja"),TODAY()-E634,"")</f>
        <v/>
      </c>
      <c r="W634" s="74" t="str">
        <f>IF(AND(C634="Abierto",D634="Baja"),RANK(V634,$V$13:$V$861,0)+COUNTIF($V$13:V634,V634)-1+MAX(N:N,Q:Q,T:T),"")</f>
        <v/>
      </c>
      <c r="X634" s="139" t="str">
        <f>IF(OR(C634="Resuelto",C634=""),"",SUM(N634,Q634,T634,W634))</f>
        <v/>
      </c>
      <c r="Y634" s="139" t="str">
        <f>IF(OR(C634="Resuelto",C634=""),"",SUM(M634,P634,S634,V634))</f>
        <v/>
      </c>
      <c r="Z634" s="139" t="str">
        <f>IF(OR(C634="Resuelto",C634=""),"",SUM(L634,O634,R634,U634))</f>
        <v/>
      </c>
      <c r="AA634" s="28">
        <v>769</v>
      </c>
      <c r="AB634" s="28" t="str">
        <f t="shared" si="24"/>
        <v/>
      </c>
      <c r="AC634" s="75" t="str">
        <f t="shared" si="25"/>
        <v/>
      </c>
      <c r="AH634" s="78" t="str">
        <f>IF(AI634="","",MAX($AH$5:AH633)+1)</f>
        <v/>
      </c>
      <c r="AI634" s="53" t="str">
        <f>IF(G633="","",IF(COUNTIF($AI$11:AI633,G633)=0,G633,""))</f>
        <v/>
      </c>
      <c r="AJ634" s="53" t="str">
        <f t="shared" si="26"/>
        <v/>
      </c>
      <c r="AK634" s="135"/>
    </row>
    <row r="635" spans="1:37" x14ac:dyDescent="0.25">
      <c r="A635" s="136"/>
      <c r="B635" s="136"/>
      <c r="C635" s="136"/>
      <c r="D635" s="136"/>
      <c r="E635" s="137"/>
      <c r="F635" s="137"/>
      <c r="G635" s="136"/>
      <c r="H635" s="137"/>
      <c r="I635" s="140" t="str">
        <f t="shared" si="27"/>
        <v/>
      </c>
      <c r="J635" s="140"/>
      <c r="K635" s="140"/>
      <c r="L635" s="74" t="str">
        <f>IF(AND(C635="Abierto",D635="Urgente"),A635,"")</f>
        <v/>
      </c>
      <c r="M635" s="74" t="str">
        <f ca="1">IF(AND(C635="Abierto",D635="Urgente"),TODAY()-E635,"")</f>
        <v/>
      </c>
      <c r="N635" s="74" t="str">
        <f>IF(AND(C635="Abierto",D635="Urgente"),RANK(M635,$M$13:$M$861,0)+COUNTIF($M$13:M635,M635)-1,"")</f>
        <v/>
      </c>
      <c r="O635" s="74" t="str">
        <f>IF(AND(C635="Abierto",D635="Alta"),A635,"")</f>
        <v/>
      </c>
      <c r="P635" s="74" t="str">
        <f ca="1">IF(AND(C635="Abierto",D635="Alta"),TODAY()-E635,"")</f>
        <v/>
      </c>
      <c r="Q635" s="74" t="str">
        <f>IF(AND(C635="Abierto",D635="Alta"),RANK(P635,$P$13:$P$861,0)+COUNTIF($P$13:P635,P635)-1+MAX(N:N),"")</f>
        <v/>
      </c>
      <c r="R635" s="74" t="str">
        <f>IF(AND(C635="Abierto",D635="Media"),A635,"")</f>
        <v/>
      </c>
      <c r="S635" s="74" t="str">
        <f ca="1">IF(AND(C635="Abierto",D635="Media"),TODAY()-E635,"")</f>
        <v/>
      </c>
      <c r="T635" s="74" t="str">
        <f>IF(AND(C635="Abierto",D635="Media"),RANK(S635,$S$13:$S$861,0)+COUNTIF($S$13:S635,S635)-1+MAX(N:N,Q:Q),"")</f>
        <v/>
      </c>
      <c r="U635" s="74" t="str">
        <f>IF(AND(C635="Abierto",D635="Baja"),A635,"")</f>
        <v/>
      </c>
      <c r="V635" s="74" t="str">
        <f ca="1">IF(AND(C635="Abierto",D635="Baja"),TODAY()-E635,"")</f>
        <v/>
      </c>
      <c r="W635" s="74" t="str">
        <f>IF(AND(C635="Abierto",D635="Baja"),RANK(V635,$V$13:$V$861,0)+COUNTIF($V$13:V635,V635)-1+MAX(N:N,Q:Q,T:T),"")</f>
        <v/>
      </c>
      <c r="X635" s="139" t="str">
        <f>IF(OR(C635="Resuelto",C635=""),"",SUM(N635,Q635,T635,W635))</f>
        <v/>
      </c>
      <c r="Y635" s="139" t="str">
        <f>IF(OR(C635="Resuelto",C635=""),"",SUM(M635,P635,S635,V635))</f>
        <v/>
      </c>
      <c r="Z635" s="139" t="str">
        <f>IF(OR(C635="Resuelto",C635=""),"",SUM(L635,O635,R635,U635))</f>
        <v/>
      </c>
      <c r="AA635" s="28">
        <v>770</v>
      </c>
      <c r="AB635" s="28" t="str">
        <f t="shared" si="24"/>
        <v/>
      </c>
      <c r="AC635" s="75" t="str">
        <f t="shared" si="25"/>
        <v/>
      </c>
      <c r="AH635" s="78" t="str">
        <f>IF(AI635="","",MAX($AH$5:AH634)+1)</f>
        <v/>
      </c>
      <c r="AI635" s="53" t="str">
        <f>IF(G634="","",IF(COUNTIF($AI$11:AI634,G634)=0,G634,""))</f>
        <v/>
      </c>
      <c r="AJ635" s="53" t="str">
        <f t="shared" si="26"/>
        <v/>
      </c>
      <c r="AK635" s="135"/>
    </row>
    <row r="636" spans="1:37" x14ac:dyDescent="0.25">
      <c r="A636" s="136"/>
      <c r="B636" s="136"/>
      <c r="C636" s="136"/>
      <c r="D636" s="136"/>
      <c r="E636" s="137"/>
      <c r="F636" s="137"/>
      <c r="G636" s="136"/>
      <c r="H636" s="137"/>
      <c r="I636" s="140" t="str">
        <f t="shared" si="27"/>
        <v/>
      </c>
      <c r="J636" s="140"/>
      <c r="K636" s="140"/>
      <c r="L636" s="74" t="str">
        <f>IF(AND(C636="Abierto",D636="Urgente"),A636,"")</f>
        <v/>
      </c>
      <c r="M636" s="74" t="str">
        <f ca="1">IF(AND(C636="Abierto",D636="Urgente"),TODAY()-E636,"")</f>
        <v/>
      </c>
      <c r="N636" s="74" t="str">
        <f>IF(AND(C636="Abierto",D636="Urgente"),RANK(M636,$M$13:$M$861,0)+COUNTIF($M$13:M636,M636)-1,"")</f>
        <v/>
      </c>
      <c r="O636" s="74" t="str">
        <f>IF(AND(C636="Abierto",D636="Alta"),A636,"")</f>
        <v/>
      </c>
      <c r="P636" s="74" t="str">
        <f ca="1">IF(AND(C636="Abierto",D636="Alta"),TODAY()-E636,"")</f>
        <v/>
      </c>
      <c r="Q636" s="74" t="str">
        <f>IF(AND(C636="Abierto",D636="Alta"),RANK(P636,$P$13:$P$861,0)+COUNTIF($P$13:P636,P636)-1+MAX(N:N),"")</f>
        <v/>
      </c>
      <c r="R636" s="74" t="str">
        <f>IF(AND(C636="Abierto",D636="Media"),A636,"")</f>
        <v/>
      </c>
      <c r="S636" s="74" t="str">
        <f ca="1">IF(AND(C636="Abierto",D636="Media"),TODAY()-E636,"")</f>
        <v/>
      </c>
      <c r="T636" s="74" t="str">
        <f>IF(AND(C636="Abierto",D636="Media"),RANK(S636,$S$13:$S$861,0)+COUNTIF($S$13:S636,S636)-1+MAX(N:N,Q:Q),"")</f>
        <v/>
      </c>
      <c r="U636" s="74" t="str">
        <f>IF(AND(C636="Abierto",D636="Baja"),A636,"")</f>
        <v/>
      </c>
      <c r="V636" s="74" t="str">
        <f ca="1">IF(AND(C636="Abierto",D636="Baja"),TODAY()-E636,"")</f>
        <v/>
      </c>
      <c r="W636" s="74" t="str">
        <f>IF(AND(C636="Abierto",D636="Baja"),RANK(V636,$V$13:$V$861,0)+COUNTIF($V$13:V636,V636)-1+MAX(N:N,Q:Q,T:T),"")</f>
        <v/>
      </c>
      <c r="X636" s="139" t="str">
        <f>IF(OR(C636="Resuelto",C636=""),"",SUM(N636,Q636,T636,W636))</f>
        <v/>
      </c>
      <c r="Y636" s="139" t="str">
        <f>IF(OR(C636="Resuelto",C636=""),"",SUM(M636,P636,S636,V636))</f>
        <v/>
      </c>
      <c r="Z636" s="139" t="str">
        <f>IF(OR(C636="Resuelto",C636=""),"",SUM(L636,O636,R636,U636))</f>
        <v/>
      </c>
      <c r="AA636" s="28">
        <v>771</v>
      </c>
      <c r="AB636" s="28" t="str">
        <f t="shared" si="24"/>
        <v/>
      </c>
      <c r="AC636" s="75" t="str">
        <f t="shared" si="25"/>
        <v/>
      </c>
      <c r="AH636" s="78" t="str">
        <f>IF(AI636="","",MAX($AH$5:AH635)+1)</f>
        <v/>
      </c>
      <c r="AI636" s="53" t="str">
        <f>IF(G635="","",IF(COUNTIF($AI$11:AI635,G635)=0,G635,""))</f>
        <v/>
      </c>
      <c r="AJ636" s="53" t="str">
        <f t="shared" si="26"/>
        <v/>
      </c>
      <c r="AK636" s="135"/>
    </row>
    <row r="637" spans="1:37" x14ac:dyDescent="0.25">
      <c r="A637" s="136"/>
      <c r="B637" s="136"/>
      <c r="C637" s="136"/>
      <c r="D637" s="136"/>
      <c r="E637" s="137"/>
      <c r="F637" s="137"/>
      <c r="G637" s="136"/>
      <c r="H637" s="137"/>
      <c r="I637" s="140" t="str">
        <f t="shared" si="27"/>
        <v/>
      </c>
      <c r="J637" s="140"/>
      <c r="K637" s="140"/>
      <c r="L637" s="74" t="str">
        <f>IF(AND(C637="Abierto",D637="Urgente"),A637,"")</f>
        <v/>
      </c>
      <c r="M637" s="74" t="str">
        <f ca="1">IF(AND(C637="Abierto",D637="Urgente"),TODAY()-E637,"")</f>
        <v/>
      </c>
      <c r="N637" s="74" t="str">
        <f>IF(AND(C637="Abierto",D637="Urgente"),RANK(M637,$M$13:$M$861,0)+COUNTIF($M$13:M637,M637)-1,"")</f>
        <v/>
      </c>
      <c r="O637" s="74" t="str">
        <f>IF(AND(C637="Abierto",D637="Alta"),A637,"")</f>
        <v/>
      </c>
      <c r="P637" s="74" t="str">
        <f ca="1">IF(AND(C637="Abierto",D637="Alta"),TODAY()-E637,"")</f>
        <v/>
      </c>
      <c r="Q637" s="74" t="str">
        <f>IF(AND(C637="Abierto",D637="Alta"),RANK(P637,$P$13:$P$861,0)+COUNTIF($P$13:P637,P637)-1+MAX(N:N),"")</f>
        <v/>
      </c>
      <c r="R637" s="74" t="str">
        <f>IF(AND(C637="Abierto",D637="Media"),A637,"")</f>
        <v/>
      </c>
      <c r="S637" s="74" t="str">
        <f ca="1">IF(AND(C637="Abierto",D637="Media"),TODAY()-E637,"")</f>
        <v/>
      </c>
      <c r="T637" s="74" t="str">
        <f>IF(AND(C637="Abierto",D637="Media"),RANK(S637,$S$13:$S$861,0)+COUNTIF($S$13:S637,S637)-1+MAX(N:N,Q:Q),"")</f>
        <v/>
      </c>
      <c r="U637" s="74" t="str">
        <f>IF(AND(C637="Abierto",D637="Baja"),A637,"")</f>
        <v/>
      </c>
      <c r="V637" s="74" t="str">
        <f ca="1">IF(AND(C637="Abierto",D637="Baja"),TODAY()-E637,"")</f>
        <v/>
      </c>
      <c r="W637" s="74" t="str">
        <f>IF(AND(C637="Abierto",D637="Baja"),RANK(V637,$V$13:$V$861,0)+COUNTIF($V$13:V637,V637)-1+MAX(N:N,Q:Q,T:T),"")</f>
        <v/>
      </c>
      <c r="X637" s="139" t="str">
        <f>IF(OR(C637="Resuelto",C637=""),"",SUM(N637,Q637,T637,W637))</f>
        <v/>
      </c>
      <c r="Y637" s="139" t="str">
        <f>IF(OR(C637="Resuelto",C637=""),"",SUM(M637,P637,S637,V637))</f>
        <v/>
      </c>
      <c r="Z637" s="139" t="str">
        <f>IF(OR(C637="Resuelto",C637=""),"",SUM(L637,O637,R637,U637))</f>
        <v/>
      </c>
      <c r="AA637" s="28">
        <v>772</v>
      </c>
      <c r="AB637" s="28" t="str">
        <f t="shared" si="24"/>
        <v/>
      </c>
      <c r="AC637" s="75" t="str">
        <f t="shared" si="25"/>
        <v/>
      </c>
      <c r="AH637" s="78" t="str">
        <f>IF(AI637="","",MAX($AH$5:AH636)+1)</f>
        <v/>
      </c>
      <c r="AI637" s="53" t="str">
        <f>IF(G636="","",IF(COUNTIF($AI$11:AI636,G636)=0,G636,""))</f>
        <v/>
      </c>
      <c r="AJ637" s="53" t="str">
        <f t="shared" si="26"/>
        <v/>
      </c>
      <c r="AK637" s="135"/>
    </row>
    <row r="638" spans="1:37" x14ac:dyDescent="0.25">
      <c r="A638" s="136"/>
      <c r="B638" s="136"/>
      <c r="C638" s="136"/>
      <c r="D638" s="136"/>
      <c r="E638" s="137"/>
      <c r="F638" s="137"/>
      <c r="G638" s="136"/>
      <c r="H638" s="137"/>
      <c r="I638" s="140" t="str">
        <f t="shared" si="27"/>
        <v/>
      </c>
      <c r="J638" s="140"/>
      <c r="K638" s="140"/>
      <c r="L638" s="74" t="str">
        <f>IF(AND(C638="Abierto",D638="Urgente"),A638,"")</f>
        <v/>
      </c>
      <c r="M638" s="74" t="str">
        <f ca="1">IF(AND(C638="Abierto",D638="Urgente"),TODAY()-E638,"")</f>
        <v/>
      </c>
      <c r="N638" s="74" t="str">
        <f>IF(AND(C638="Abierto",D638="Urgente"),RANK(M638,$M$13:$M$861,0)+COUNTIF($M$13:M638,M638)-1,"")</f>
        <v/>
      </c>
      <c r="O638" s="74" t="str">
        <f>IF(AND(C638="Abierto",D638="Alta"),A638,"")</f>
        <v/>
      </c>
      <c r="P638" s="74" t="str">
        <f ca="1">IF(AND(C638="Abierto",D638="Alta"),TODAY()-E638,"")</f>
        <v/>
      </c>
      <c r="Q638" s="74" t="str">
        <f>IF(AND(C638="Abierto",D638="Alta"),RANK(P638,$P$13:$P$861,0)+COUNTIF($P$13:P638,P638)-1+MAX(N:N),"")</f>
        <v/>
      </c>
      <c r="R638" s="74" t="str">
        <f>IF(AND(C638="Abierto",D638="Media"),A638,"")</f>
        <v/>
      </c>
      <c r="S638" s="74" t="str">
        <f ca="1">IF(AND(C638="Abierto",D638="Media"),TODAY()-E638,"")</f>
        <v/>
      </c>
      <c r="T638" s="74" t="str">
        <f>IF(AND(C638="Abierto",D638="Media"),RANK(S638,$S$13:$S$861,0)+COUNTIF($S$13:S638,S638)-1+MAX(N:N,Q:Q),"")</f>
        <v/>
      </c>
      <c r="U638" s="74" t="str">
        <f>IF(AND(C638="Abierto",D638="Baja"),A638,"")</f>
        <v/>
      </c>
      <c r="V638" s="74" t="str">
        <f ca="1">IF(AND(C638="Abierto",D638="Baja"),TODAY()-E638,"")</f>
        <v/>
      </c>
      <c r="W638" s="74" t="str">
        <f>IF(AND(C638="Abierto",D638="Baja"),RANK(V638,$V$13:$V$861,0)+COUNTIF($V$13:V638,V638)-1+MAX(N:N,Q:Q,T:T),"")</f>
        <v/>
      </c>
      <c r="X638" s="139" t="str">
        <f>IF(OR(C638="Resuelto",C638=""),"",SUM(N638,Q638,T638,W638))</f>
        <v/>
      </c>
      <c r="Y638" s="139" t="str">
        <f>IF(OR(C638="Resuelto",C638=""),"",SUM(M638,P638,S638,V638))</f>
        <v/>
      </c>
      <c r="Z638" s="139" t="str">
        <f>IF(OR(C638="Resuelto",C638=""),"",SUM(L638,O638,R638,U638))</f>
        <v/>
      </c>
      <c r="AA638" s="28">
        <v>773</v>
      </c>
      <c r="AB638" s="28" t="str">
        <f t="shared" si="24"/>
        <v/>
      </c>
      <c r="AC638" s="75" t="str">
        <f t="shared" si="25"/>
        <v/>
      </c>
      <c r="AH638" s="78" t="str">
        <f>IF(AI638="","",MAX($AH$5:AH637)+1)</f>
        <v/>
      </c>
      <c r="AI638" s="53" t="str">
        <f>IF(G637="","",IF(COUNTIF($AI$11:AI637,G637)=0,G637,""))</f>
        <v/>
      </c>
      <c r="AJ638" s="53" t="str">
        <f t="shared" si="26"/>
        <v/>
      </c>
      <c r="AK638" s="135"/>
    </row>
    <row r="639" spans="1:37" x14ac:dyDescent="0.25">
      <c r="A639" s="136"/>
      <c r="B639" s="136"/>
      <c r="C639" s="136"/>
      <c r="D639" s="136"/>
      <c r="E639" s="137"/>
      <c r="F639" s="137"/>
      <c r="G639" s="136"/>
      <c r="H639" s="137"/>
      <c r="I639" s="140" t="str">
        <f t="shared" si="27"/>
        <v/>
      </c>
      <c r="J639" s="140"/>
      <c r="K639" s="140"/>
      <c r="L639" s="74" t="str">
        <f>IF(AND(C639="Abierto",D639="Urgente"),A639,"")</f>
        <v/>
      </c>
      <c r="M639" s="74" t="str">
        <f ca="1">IF(AND(C639="Abierto",D639="Urgente"),TODAY()-E639,"")</f>
        <v/>
      </c>
      <c r="N639" s="74" t="str">
        <f>IF(AND(C639="Abierto",D639="Urgente"),RANK(M639,$M$13:$M$861,0)+COUNTIF($M$13:M639,M639)-1,"")</f>
        <v/>
      </c>
      <c r="O639" s="74" t="str">
        <f>IF(AND(C639="Abierto",D639="Alta"),A639,"")</f>
        <v/>
      </c>
      <c r="P639" s="74" t="str">
        <f ca="1">IF(AND(C639="Abierto",D639="Alta"),TODAY()-E639,"")</f>
        <v/>
      </c>
      <c r="Q639" s="74" t="str">
        <f>IF(AND(C639="Abierto",D639="Alta"),RANK(P639,$P$13:$P$861,0)+COUNTIF($P$13:P639,P639)-1+MAX(N:N),"")</f>
        <v/>
      </c>
      <c r="R639" s="74" t="str">
        <f>IF(AND(C639="Abierto",D639="Media"),A639,"")</f>
        <v/>
      </c>
      <c r="S639" s="74" t="str">
        <f ca="1">IF(AND(C639="Abierto",D639="Media"),TODAY()-E639,"")</f>
        <v/>
      </c>
      <c r="T639" s="74" t="str">
        <f>IF(AND(C639="Abierto",D639="Media"),RANK(S639,$S$13:$S$861,0)+COUNTIF($S$13:S639,S639)-1+MAX(N:N,Q:Q),"")</f>
        <v/>
      </c>
      <c r="U639" s="74" t="str">
        <f>IF(AND(C639="Abierto",D639="Baja"),A639,"")</f>
        <v/>
      </c>
      <c r="V639" s="74" t="str">
        <f ca="1">IF(AND(C639="Abierto",D639="Baja"),TODAY()-E639,"")</f>
        <v/>
      </c>
      <c r="W639" s="74" t="str">
        <f>IF(AND(C639="Abierto",D639="Baja"),RANK(V639,$V$13:$V$861,0)+COUNTIF($V$13:V639,V639)-1+MAX(N:N,Q:Q,T:T),"")</f>
        <v/>
      </c>
      <c r="X639" s="139" t="str">
        <f>IF(OR(C639="Resuelto",C639=""),"",SUM(N639,Q639,T639,W639))</f>
        <v/>
      </c>
      <c r="Y639" s="139" t="str">
        <f>IF(OR(C639="Resuelto",C639=""),"",SUM(M639,P639,S639,V639))</f>
        <v/>
      </c>
      <c r="Z639" s="139" t="str">
        <f>IF(OR(C639="Resuelto",C639=""),"",SUM(L639,O639,R639,U639))</f>
        <v/>
      </c>
      <c r="AA639" s="28">
        <v>774</v>
      </c>
      <c r="AB639" s="28" t="str">
        <f t="shared" si="24"/>
        <v/>
      </c>
      <c r="AC639" s="75" t="str">
        <f t="shared" si="25"/>
        <v/>
      </c>
      <c r="AH639" s="78" t="str">
        <f>IF(AI639="","",MAX($AH$5:AH638)+1)</f>
        <v/>
      </c>
      <c r="AI639" s="53" t="str">
        <f>IF(G638="","",IF(COUNTIF($AI$11:AI638,G638)=0,G638,""))</f>
        <v/>
      </c>
      <c r="AJ639" s="53" t="str">
        <f t="shared" si="26"/>
        <v/>
      </c>
      <c r="AK639" s="135"/>
    </row>
    <row r="640" spans="1:37" x14ac:dyDescent="0.25">
      <c r="A640" s="136"/>
      <c r="B640" s="136"/>
      <c r="C640" s="136"/>
      <c r="D640" s="136"/>
      <c r="E640" s="137"/>
      <c r="F640" s="137"/>
      <c r="G640" s="136"/>
      <c r="H640" s="137"/>
      <c r="I640" s="140" t="str">
        <f t="shared" si="27"/>
        <v/>
      </c>
      <c r="J640" s="140"/>
      <c r="K640" s="140"/>
      <c r="L640" s="74" t="str">
        <f>IF(AND(C640="Abierto",D640="Urgente"),A640,"")</f>
        <v/>
      </c>
      <c r="M640" s="74" t="str">
        <f ca="1">IF(AND(C640="Abierto",D640="Urgente"),TODAY()-E640,"")</f>
        <v/>
      </c>
      <c r="N640" s="74" t="str">
        <f>IF(AND(C640="Abierto",D640="Urgente"),RANK(M640,$M$13:$M$861,0)+COUNTIF($M$13:M640,M640)-1,"")</f>
        <v/>
      </c>
      <c r="O640" s="74" t="str">
        <f>IF(AND(C640="Abierto",D640="Alta"),A640,"")</f>
        <v/>
      </c>
      <c r="P640" s="74" t="str">
        <f ca="1">IF(AND(C640="Abierto",D640="Alta"),TODAY()-E640,"")</f>
        <v/>
      </c>
      <c r="Q640" s="74" t="str">
        <f>IF(AND(C640="Abierto",D640="Alta"),RANK(P640,$P$13:$P$861,0)+COUNTIF($P$13:P640,P640)-1+MAX(N:N),"")</f>
        <v/>
      </c>
      <c r="R640" s="74" t="str">
        <f>IF(AND(C640="Abierto",D640="Media"),A640,"")</f>
        <v/>
      </c>
      <c r="S640" s="74" t="str">
        <f ca="1">IF(AND(C640="Abierto",D640="Media"),TODAY()-E640,"")</f>
        <v/>
      </c>
      <c r="T640" s="74" t="str">
        <f>IF(AND(C640="Abierto",D640="Media"),RANK(S640,$S$13:$S$861,0)+COUNTIF($S$13:S640,S640)-1+MAX(N:N,Q:Q),"")</f>
        <v/>
      </c>
      <c r="U640" s="74" t="str">
        <f>IF(AND(C640="Abierto",D640="Baja"),A640,"")</f>
        <v/>
      </c>
      <c r="V640" s="74" t="str">
        <f ca="1">IF(AND(C640="Abierto",D640="Baja"),TODAY()-E640,"")</f>
        <v/>
      </c>
      <c r="W640" s="74" t="str">
        <f>IF(AND(C640="Abierto",D640="Baja"),RANK(V640,$V$13:$V$861,0)+COUNTIF($V$13:V640,V640)-1+MAX(N:N,Q:Q,T:T),"")</f>
        <v/>
      </c>
      <c r="X640" s="139" t="str">
        <f>IF(OR(C640="Resuelto",C640=""),"",SUM(N640,Q640,T640,W640))</f>
        <v/>
      </c>
      <c r="Y640" s="139" t="str">
        <f>IF(OR(C640="Resuelto",C640=""),"",SUM(M640,P640,S640,V640))</f>
        <v/>
      </c>
      <c r="Z640" s="139" t="str">
        <f>IF(OR(C640="Resuelto",C640=""),"",SUM(L640,O640,R640,U640))</f>
        <v/>
      </c>
      <c r="AA640" s="28">
        <v>775</v>
      </c>
      <c r="AB640" s="28" t="str">
        <f t="shared" si="24"/>
        <v/>
      </c>
      <c r="AC640" s="75" t="str">
        <f t="shared" si="25"/>
        <v/>
      </c>
      <c r="AH640" s="78" t="str">
        <f>IF(AI640="","",MAX($AH$5:AH639)+1)</f>
        <v/>
      </c>
      <c r="AI640" s="53" t="str">
        <f>IF(G639="","",IF(COUNTIF($AI$11:AI639,G639)=0,G639,""))</f>
        <v/>
      </c>
      <c r="AJ640" s="53" t="str">
        <f t="shared" si="26"/>
        <v/>
      </c>
      <c r="AK640" s="135"/>
    </row>
    <row r="641" spans="1:37" x14ac:dyDescent="0.25">
      <c r="A641" s="136"/>
      <c r="B641" s="136"/>
      <c r="C641" s="136"/>
      <c r="D641" s="136"/>
      <c r="E641" s="137"/>
      <c r="F641" s="137"/>
      <c r="G641" s="136"/>
      <c r="H641" s="137"/>
      <c r="I641" s="140" t="str">
        <f t="shared" si="27"/>
        <v/>
      </c>
      <c r="J641" s="140"/>
      <c r="K641" s="140"/>
      <c r="L641" s="74" t="str">
        <f>IF(AND(C641="Abierto",D641="Urgente"),A641,"")</f>
        <v/>
      </c>
      <c r="M641" s="74" t="str">
        <f ca="1">IF(AND(C641="Abierto",D641="Urgente"),TODAY()-E641,"")</f>
        <v/>
      </c>
      <c r="N641" s="74" t="str">
        <f>IF(AND(C641="Abierto",D641="Urgente"),RANK(M641,$M$13:$M$861,0)+COUNTIF($M$13:M641,M641)-1,"")</f>
        <v/>
      </c>
      <c r="O641" s="74" t="str">
        <f>IF(AND(C641="Abierto",D641="Alta"),A641,"")</f>
        <v/>
      </c>
      <c r="P641" s="74" t="str">
        <f ca="1">IF(AND(C641="Abierto",D641="Alta"),TODAY()-E641,"")</f>
        <v/>
      </c>
      <c r="Q641" s="74" t="str">
        <f>IF(AND(C641="Abierto",D641="Alta"),RANK(P641,$P$13:$P$861,0)+COUNTIF($P$13:P641,P641)-1+MAX(N:N),"")</f>
        <v/>
      </c>
      <c r="R641" s="74" t="str">
        <f>IF(AND(C641="Abierto",D641="Media"),A641,"")</f>
        <v/>
      </c>
      <c r="S641" s="74" t="str">
        <f ca="1">IF(AND(C641="Abierto",D641="Media"),TODAY()-E641,"")</f>
        <v/>
      </c>
      <c r="T641" s="74" t="str">
        <f>IF(AND(C641="Abierto",D641="Media"),RANK(S641,$S$13:$S$861,0)+COUNTIF($S$13:S641,S641)-1+MAX(N:N,Q:Q),"")</f>
        <v/>
      </c>
      <c r="U641" s="74" t="str">
        <f>IF(AND(C641="Abierto",D641="Baja"),A641,"")</f>
        <v/>
      </c>
      <c r="V641" s="74" t="str">
        <f ca="1">IF(AND(C641="Abierto",D641="Baja"),TODAY()-E641,"")</f>
        <v/>
      </c>
      <c r="W641" s="74" t="str">
        <f>IF(AND(C641="Abierto",D641="Baja"),RANK(V641,$V$13:$V$861,0)+COUNTIF($V$13:V641,V641)-1+MAX(N:N,Q:Q,T:T),"")</f>
        <v/>
      </c>
      <c r="X641" s="139" t="str">
        <f>IF(OR(C641="Resuelto",C641=""),"",SUM(N641,Q641,T641,W641))</f>
        <v/>
      </c>
      <c r="Y641" s="139" t="str">
        <f>IF(OR(C641="Resuelto",C641=""),"",SUM(M641,P641,S641,V641))</f>
        <v/>
      </c>
      <c r="Z641" s="139" t="str">
        <f>IF(OR(C641="Resuelto",C641=""),"",SUM(L641,O641,R641,U641))</f>
        <v/>
      </c>
      <c r="AA641" s="28">
        <v>776</v>
      </c>
      <c r="AB641" s="28" t="str">
        <f t="shared" si="24"/>
        <v/>
      </c>
      <c r="AC641" s="75" t="str">
        <f t="shared" si="25"/>
        <v/>
      </c>
      <c r="AH641" s="78" t="str">
        <f>IF(AI641="","",MAX($AH$5:AH640)+1)</f>
        <v/>
      </c>
      <c r="AI641" s="53" t="str">
        <f>IF(G640="","",IF(COUNTIF($AI$11:AI640,G640)=0,G640,""))</f>
        <v/>
      </c>
      <c r="AJ641" s="53" t="str">
        <f t="shared" si="26"/>
        <v/>
      </c>
      <c r="AK641" s="135"/>
    </row>
    <row r="642" spans="1:37" x14ac:dyDescent="0.25">
      <c r="A642" s="136"/>
      <c r="B642" s="136"/>
      <c r="C642" s="136"/>
      <c r="D642" s="136"/>
      <c r="E642" s="137"/>
      <c r="F642" s="137"/>
      <c r="G642" s="136"/>
      <c r="H642" s="137"/>
      <c r="I642" s="140" t="str">
        <f t="shared" si="27"/>
        <v/>
      </c>
      <c r="J642" s="140"/>
      <c r="K642" s="140"/>
      <c r="L642" s="74" t="str">
        <f>IF(AND(C642="Abierto",D642="Urgente"),A642,"")</f>
        <v/>
      </c>
      <c r="M642" s="74" t="str">
        <f ca="1">IF(AND(C642="Abierto",D642="Urgente"),TODAY()-E642,"")</f>
        <v/>
      </c>
      <c r="N642" s="74" t="str">
        <f>IF(AND(C642="Abierto",D642="Urgente"),RANK(M642,$M$13:$M$861,0)+COUNTIF($M$13:M642,M642)-1,"")</f>
        <v/>
      </c>
      <c r="O642" s="74" t="str">
        <f>IF(AND(C642="Abierto",D642="Alta"),A642,"")</f>
        <v/>
      </c>
      <c r="P642" s="74" t="str">
        <f ca="1">IF(AND(C642="Abierto",D642="Alta"),TODAY()-E642,"")</f>
        <v/>
      </c>
      <c r="Q642" s="74" t="str">
        <f>IF(AND(C642="Abierto",D642="Alta"),RANK(P642,$P$13:$P$861,0)+COUNTIF($P$13:P642,P642)-1+MAX(N:N),"")</f>
        <v/>
      </c>
      <c r="R642" s="74" t="str">
        <f>IF(AND(C642="Abierto",D642="Media"),A642,"")</f>
        <v/>
      </c>
      <c r="S642" s="74" t="str">
        <f ca="1">IF(AND(C642="Abierto",D642="Media"),TODAY()-E642,"")</f>
        <v/>
      </c>
      <c r="T642" s="74" t="str">
        <f>IF(AND(C642="Abierto",D642="Media"),RANK(S642,$S$13:$S$861,0)+COUNTIF($S$13:S642,S642)-1+MAX(N:N,Q:Q),"")</f>
        <v/>
      </c>
      <c r="U642" s="74" t="str">
        <f>IF(AND(C642="Abierto",D642="Baja"),A642,"")</f>
        <v/>
      </c>
      <c r="V642" s="74" t="str">
        <f ca="1">IF(AND(C642="Abierto",D642="Baja"),TODAY()-E642,"")</f>
        <v/>
      </c>
      <c r="W642" s="74" t="str">
        <f>IF(AND(C642="Abierto",D642="Baja"),RANK(V642,$V$13:$V$861,0)+COUNTIF($V$13:V642,V642)-1+MAX(N:N,Q:Q,T:T),"")</f>
        <v/>
      </c>
      <c r="X642" s="139" t="str">
        <f>IF(OR(C642="Resuelto",C642=""),"",SUM(N642,Q642,T642,W642))</f>
        <v/>
      </c>
      <c r="Y642" s="139" t="str">
        <f>IF(OR(C642="Resuelto",C642=""),"",SUM(M642,P642,S642,V642))</f>
        <v/>
      </c>
      <c r="Z642" s="139" t="str">
        <f>IF(OR(C642="Resuelto",C642=""),"",SUM(L642,O642,R642,U642))</f>
        <v/>
      </c>
      <c r="AA642" s="28">
        <v>777</v>
      </c>
      <c r="AB642" s="28" t="str">
        <f t="shared" si="24"/>
        <v/>
      </c>
      <c r="AC642" s="75" t="str">
        <f t="shared" si="25"/>
        <v/>
      </c>
      <c r="AH642" s="78" t="str">
        <f>IF(AI642="","",MAX($AH$5:AH641)+1)</f>
        <v/>
      </c>
      <c r="AI642" s="53" t="str">
        <f>IF(G641="","",IF(COUNTIF($AI$11:AI641,G641)=0,G641,""))</f>
        <v/>
      </c>
      <c r="AJ642" s="53" t="str">
        <f t="shared" si="26"/>
        <v/>
      </c>
      <c r="AK642" s="135"/>
    </row>
    <row r="643" spans="1:37" x14ac:dyDescent="0.25">
      <c r="A643" s="136"/>
      <c r="B643" s="136"/>
      <c r="C643" s="136"/>
      <c r="D643" s="136"/>
      <c r="E643" s="137"/>
      <c r="F643" s="137"/>
      <c r="G643" s="136"/>
      <c r="H643" s="137"/>
      <c r="I643" s="140" t="str">
        <f t="shared" si="27"/>
        <v/>
      </c>
      <c r="J643" s="140"/>
      <c r="K643" s="140"/>
      <c r="L643" s="74" t="str">
        <f>IF(AND(C643="Abierto",D643="Urgente"),A643,"")</f>
        <v/>
      </c>
      <c r="M643" s="74" t="str">
        <f ca="1">IF(AND(C643="Abierto",D643="Urgente"),TODAY()-E643,"")</f>
        <v/>
      </c>
      <c r="N643" s="74" t="str">
        <f>IF(AND(C643="Abierto",D643="Urgente"),RANK(M643,$M$13:$M$861,0)+COUNTIF($M$13:M643,M643)-1,"")</f>
        <v/>
      </c>
      <c r="O643" s="74" t="str">
        <f>IF(AND(C643="Abierto",D643="Alta"),A643,"")</f>
        <v/>
      </c>
      <c r="P643" s="74" t="str">
        <f ca="1">IF(AND(C643="Abierto",D643="Alta"),TODAY()-E643,"")</f>
        <v/>
      </c>
      <c r="Q643" s="74" t="str">
        <f>IF(AND(C643="Abierto",D643="Alta"),RANK(P643,$P$13:$P$861,0)+COUNTIF($P$13:P643,P643)-1+MAX(N:N),"")</f>
        <v/>
      </c>
      <c r="R643" s="74" t="str">
        <f>IF(AND(C643="Abierto",D643="Media"),A643,"")</f>
        <v/>
      </c>
      <c r="S643" s="74" t="str">
        <f ca="1">IF(AND(C643="Abierto",D643="Media"),TODAY()-E643,"")</f>
        <v/>
      </c>
      <c r="T643" s="74" t="str">
        <f>IF(AND(C643="Abierto",D643="Media"),RANK(S643,$S$13:$S$861,0)+COUNTIF($S$13:S643,S643)-1+MAX(N:N,Q:Q),"")</f>
        <v/>
      </c>
      <c r="U643" s="74" t="str">
        <f>IF(AND(C643="Abierto",D643="Baja"),A643,"")</f>
        <v/>
      </c>
      <c r="V643" s="74" t="str">
        <f ca="1">IF(AND(C643="Abierto",D643="Baja"),TODAY()-E643,"")</f>
        <v/>
      </c>
      <c r="W643" s="74" t="str">
        <f>IF(AND(C643="Abierto",D643="Baja"),RANK(V643,$V$13:$V$861,0)+COUNTIF($V$13:V643,V643)-1+MAX(N:N,Q:Q,T:T),"")</f>
        <v/>
      </c>
      <c r="X643" s="139" t="str">
        <f>IF(OR(C643="Resuelto",C643=""),"",SUM(N643,Q643,T643,W643))</f>
        <v/>
      </c>
      <c r="Y643" s="139" t="str">
        <f>IF(OR(C643="Resuelto",C643=""),"",SUM(M643,P643,S643,V643))</f>
        <v/>
      </c>
      <c r="Z643" s="139" t="str">
        <f>IF(OR(C643="Resuelto",C643=""),"",SUM(L643,O643,R643,U643))</f>
        <v/>
      </c>
      <c r="AA643" s="28">
        <v>778</v>
      </c>
      <c r="AB643" s="28" t="str">
        <f t="shared" si="24"/>
        <v/>
      </c>
      <c r="AC643" s="75" t="str">
        <f t="shared" si="25"/>
        <v/>
      </c>
      <c r="AH643" s="78" t="str">
        <f>IF(AI643="","",MAX($AH$5:AH642)+1)</f>
        <v/>
      </c>
      <c r="AI643" s="53" t="str">
        <f>IF(G642="","",IF(COUNTIF($AI$11:AI642,G642)=0,G642,""))</f>
        <v/>
      </c>
      <c r="AJ643" s="53" t="str">
        <f t="shared" si="26"/>
        <v/>
      </c>
      <c r="AK643" s="135"/>
    </row>
    <row r="644" spans="1:37" x14ac:dyDescent="0.25">
      <c r="A644" s="136"/>
      <c r="B644" s="136"/>
      <c r="C644" s="136"/>
      <c r="D644" s="136"/>
      <c r="E644" s="137"/>
      <c r="F644" s="137"/>
      <c r="G644" s="136"/>
      <c r="H644" s="137"/>
      <c r="I644" s="140" t="str">
        <f t="shared" si="27"/>
        <v/>
      </c>
      <c r="J644" s="140"/>
      <c r="K644" s="140"/>
      <c r="L644" s="74" t="str">
        <f>IF(AND(C644="Abierto",D644="Urgente"),A644,"")</f>
        <v/>
      </c>
      <c r="M644" s="74" t="str">
        <f ca="1">IF(AND(C644="Abierto",D644="Urgente"),TODAY()-E644,"")</f>
        <v/>
      </c>
      <c r="N644" s="74" t="str">
        <f>IF(AND(C644="Abierto",D644="Urgente"),RANK(M644,$M$13:$M$861,0)+COUNTIF($M$13:M644,M644)-1,"")</f>
        <v/>
      </c>
      <c r="O644" s="74" t="str">
        <f>IF(AND(C644="Abierto",D644="Alta"),A644,"")</f>
        <v/>
      </c>
      <c r="P644" s="74" t="str">
        <f ca="1">IF(AND(C644="Abierto",D644="Alta"),TODAY()-E644,"")</f>
        <v/>
      </c>
      <c r="Q644" s="74" t="str">
        <f>IF(AND(C644="Abierto",D644="Alta"),RANK(P644,$P$13:$P$861,0)+COUNTIF($P$13:P644,P644)-1+MAX(N:N),"")</f>
        <v/>
      </c>
      <c r="R644" s="74" t="str">
        <f>IF(AND(C644="Abierto",D644="Media"),A644,"")</f>
        <v/>
      </c>
      <c r="S644" s="74" t="str">
        <f ca="1">IF(AND(C644="Abierto",D644="Media"),TODAY()-E644,"")</f>
        <v/>
      </c>
      <c r="T644" s="74" t="str">
        <f>IF(AND(C644="Abierto",D644="Media"),RANK(S644,$S$13:$S$861,0)+COUNTIF($S$13:S644,S644)-1+MAX(N:N,Q:Q),"")</f>
        <v/>
      </c>
      <c r="U644" s="74" t="str">
        <f>IF(AND(C644="Abierto",D644="Baja"),A644,"")</f>
        <v/>
      </c>
      <c r="V644" s="74" t="str">
        <f ca="1">IF(AND(C644="Abierto",D644="Baja"),TODAY()-E644,"")</f>
        <v/>
      </c>
      <c r="W644" s="74" t="str">
        <f>IF(AND(C644="Abierto",D644="Baja"),RANK(V644,$V$13:$V$861,0)+COUNTIF($V$13:V644,V644)-1+MAX(N:N,Q:Q,T:T),"")</f>
        <v/>
      </c>
      <c r="X644" s="139" t="str">
        <f>IF(OR(C644="Resuelto",C644=""),"",SUM(N644,Q644,T644,W644))</f>
        <v/>
      </c>
      <c r="Y644" s="139" t="str">
        <f>IF(OR(C644="Resuelto",C644=""),"",SUM(M644,P644,S644,V644))</f>
        <v/>
      </c>
      <c r="Z644" s="139" t="str">
        <f>IF(OR(C644="Resuelto",C644=""),"",SUM(L644,O644,R644,U644))</f>
        <v/>
      </c>
      <c r="AA644" s="28">
        <v>779</v>
      </c>
      <c r="AB644" s="28" t="str">
        <f t="shared" si="24"/>
        <v/>
      </c>
      <c r="AC644" s="75" t="str">
        <f t="shared" si="25"/>
        <v/>
      </c>
      <c r="AH644" s="78" t="str">
        <f>IF(AI644="","",MAX($AH$5:AH643)+1)</f>
        <v/>
      </c>
      <c r="AI644" s="53" t="str">
        <f>IF(G643="","",IF(COUNTIF($AI$11:AI643,G643)=0,G643,""))</f>
        <v/>
      </c>
      <c r="AJ644" s="53" t="str">
        <f t="shared" si="26"/>
        <v/>
      </c>
      <c r="AK644" s="135"/>
    </row>
    <row r="645" spans="1:37" x14ac:dyDescent="0.25">
      <c r="A645" s="136"/>
      <c r="B645" s="136"/>
      <c r="C645" s="136"/>
      <c r="D645" s="136"/>
      <c r="E645" s="137"/>
      <c r="F645" s="137"/>
      <c r="G645" s="136"/>
      <c r="H645" s="137"/>
      <c r="I645" s="140" t="str">
        <f t="shared" si="27"/>
        <v/>
      </c>
      <c r="J645" s="140"/>
      <c r="K645" s="140"/>
      <c r="L645" s="74" t="str">
        <f>IF(AND(C645="Abierto",D645="Urgente"),A645,"")</f>
        <v/>
      </c>
      <c r="M645" s="74" t="str">
        <f ca="1">IF(AND(C645="Abierto",D645="Urgente"),TODAY()-E645,"")</f>
        <v/>
      </c>
      <c r="N645" s="74" t="str">
        <f>IF(AND(C645="Abierto",D645="Urgente"),RANK(M645,$M$13:$M$861,0)+COUNTIF($M$13:M645,M645)-1,"")</f>
        <v/>
      </c>
      <c r="O645" s="74" t="str">
        <f>IF(AND(C645="Abierto",D645="Alta"),A645,"")</f>
        <v/>
      </c>
      <c r="P645" s="74" t="str">
        <f ca="1">IF(AND(C645="Abierto",D645="Alta"),TODAY()-E645,"")</f>
        <v/>
      </c>
      <c r="Q645" s="74" t="str">
        <f>IF(AND(C645="Abierto",D645="Alta"),RANK(P645,$P$13:$P$861,0)+COUNTIF($P$13:P645,P645)-1+MAX(N:N),"")</f>
        <v/>
      </c>
      <c r="R645" s="74" t="str">
        <f>IF(AND(C645="Abierto",D645="Media"),A645,"")</f>
        <v/>
      </c>
      <c r="S645" s="74" t="str">
        <f ca="1">IF(AND(C645="Abierto",D645="Media"),TODAY()-E645,"")</f>
        <v/>
      </c>
      <c r="T645" s="74" t="str">
        <f>IF(AND(C645="Abierto",D645="Media"),RANK(S645,$S$13:$S$861,0)+COUNTIF($S$13:S645,S645)-1+MAX(N:N,Q:Q),"")</f>
        <v/>
      </c>
      <c r="U645" s="74" t="str">
        <f>IF(AND(C645="Abierto",D645="Baja"),A645,"")</f>
        <v/>
      </c>
      <c r="V645" s="74" t="str">
        <f ca="1">IF(AND(C645="Abierto",D645="Baja"),TODAY()-E645,"")</f>
        <v/>
      </c>
      <c r="W645" s="74" t="str">
        <f>IF(AND(C645="Abierto",D645="Baja"),RANK(V645,$V$13:$V$861,0)+COUNTIF($V$13:V645,V645)-1+MAX(N:N,Q:Q,T:T),"")</f>
        <v/>
      </c>
      <c r="X645" s="139" t="str">
        <f>IF(OR(C645="Resuelto",C645=""),"",SUM(N645,Q645,T645,W645))</f>
        <v/>
      </c>
      <c r="Y645" s="139" t="str">
        <f>IF(OR(C645="Resuelto",C645=""),"",SUM(M645,P645,S645,V645))</f>
        <v/>
      </c>
      <c r="Z645" s="139" t="str">
        <f>IF(OR(C645="Resuelto",C645=""),"",SUM(L645,O645,R645,U645))</f>
        <v/>
      </c>
      <c r="AA645" s="28">
        <v>780</v>
      </c>
      <c r="AB645" s="28" t="str">
        <f t="shared" si="24"/>
        <v/>
      </c>
      <c r="AC645" s="75" t="str">
        <f t="shared" si="25"/>
        <v/>
      </c>
      <c r="AH645" s="78" t="str">
        <f>IF(AI645="","",MAX($AH$5:AH644)+1)</f>
        <v/>
      </c>
      <c r="AI645" s="53" t="str">
        <f>IF(G644="","",IF(COUNTIF($AI$11:AI644,G644)=0,G644,""))</f>
        <v/>
      </c>
      <c r="AJ645" s="53" t="str">
        <f t="shared" si="26"/>
        <v/>
      </c>
      <c r="AK645" s="135"/>
    </row>
    <row r="646" spans="1:37" x14ac:dyDescent="0.25">
      <c r="A646" s="136"/>
      <c r="B646" s="136"/>
      <c r="C646" s="136"/>
      <c r="D646" s="136"/>
      <c r="E646" s="137"/>
      <c r="F646" s="137"/>
      <c r="G646" s="136"/>
      <c r="H646" s="137"/>
      <c r="I646" s="140" t="str">
        <f t="shared" si="27"/>
        <v/>
      </c>
      <c r="J646" s="140"/>
      <c r="K646" s="140"/>
      <c r="L646" s="74" t="str">
        <f>IF(AND(C646="Abierto",D646="Urgente"),A646,"")</f>
        <v/>
      </c>
      <c r="M646" s="74" t="str">
        <f ca="1">IF(AND(C646="Abierto",D646="Urgente"),TODAY()-E646,"")</f>
        <v/>
      </c>
      <c r="N646" s="74" t="str">
        <f>IF(AND(C646="Abierto",D646="Urgente"),RANK(M646,$M$13:$M$861,0)+COUNTIF($M$13:M646,M646)-1,"")</f>
        <v/>
      </c>
      <c r="O646" s="74" t="str">
        <f>IF(AND(C646="Abierto",D646="Alta"),A646,"")</f>
        <v/>
      </c>
      <c r="P646" s="74" t="str">
        <f ca="1">IF(AND(C646="Abierto",D646="Alta"),TODAY()-E646,"")</f>
        <v/>
      </c>
      <c r="Q646" s="74" t="str">
        <f>IF(AND(C646="Abierto",D646="Alta"),RANK(P646,$P$13:$P$861,0)+COUNTIF($P$13:P646,P646)-1+MAX(N:N),"")</f>
        <v/>
      </c>
      <c r="R646" s="74" t="str">
        <f>IF(AND(C646="Abierto",D646="Media"),A646,"")</f>
        <v/>
      </c>
      <c r="S646" s="74" t="str">
        <f ca="1">IF(AND(C646="Abierto",D646="Media"),TODAY()-E646,"")</f>
        <v/>
      </c>
      <c r="T646" s="74" t="str">
        <f>IF(AND(C646="Abierto",D646="Media"),RANK(S646,$S$13:$S$861,0)+COUNTIF($S$13:S646,S646)-1+MAX(N:N,Q:Q),"")</f>
        <v/>
      </c>
      <c r="U646" s="74" t="str">
        <f>IF(AND(C646="Abierto",D646="Baja"),A646,"")</f>
        <v/>
      </c>
      <c r="V646" s="74" t="str">
        <f ca="1">IF(AND(C646="Abierto",D646="Baja"),TODAY()-E646,"")</f>
        <v/>
      </c>
      <c r="W646" s="74" t="str">
        <f>IF(AND(C646="Abierto",D646="Baja"),RANK(V646,$V$13:$V$861,0)+COUNTIF($V$13:V646,V646)-1+MAX(N:N,Q:Q,T:T),"")</f>
        <v/>
      </c>
      <c r="X646" s="139" t="str">
        <f>IF(OR(C646="Resuelto",C646=""),"",SUM(N646,Q646,T646,W646))</f>
        <v/>
      </c>
      <c r="Y646" s="139" t="str">
        <f>IF(OR(C646="Resuelto",C646=""),"",SUM(M646,P646,S646,V646))</f>
        <v/>
      </c>
      <c r="Z646" s="139" t="str">
        <f>IF(OR(C646="Resuelto",C646=""),"",SUM(L646,O646,R646,U646))</f>
        <v/>
      </c>
      <c r="AA646" s="28">
        <v>781</v>
      </c>
      <c r="AB646" s="28" t="str">
        <f t="shared" si="24"/>
        <v/>
      </c>
      <c r="AC646" s="75" t="str">
        <f t="shared" si="25"/>
        <v/>
      </c>
      <c r="AH646" s="78" t="str">
        <f>IF(AI646="","",MAX($AH$5:AH645)+1)</f>
        <v/>
      </c>
      <c r="AI646" s="53" t="str">
        <f>IF(G645="","",IF(COUNTIF($AI$11:AI645,G645)=0,G645,""))</f>
        <v/>
      </c>
      <c r="AJ646" s="53" t="str">
        <f t="shared" si="26"/>
        <v/>
      </c>
      <c r="AK646" s="135"/>
    </row>
    <row r="647" spans="1:37" x14ac:dyDescent="0.25">
      <c r="A647" s="136"/>
      <c r="B647" s="136"/>
      <c r="C647" s="136"/>
      <c r="D647" s="136"/>
      <c r="E647" s="137"/>
      <c r="F647" s="137"/>
      <c r="G647" s="136"/>
      <c r="H647" s="137"/>
      <c r="I647" s="140" t="str">
        <f t="shared" si="27"/>
        <v/>
      </c>
      <c r="J647" s="140"/>
      <c r="K647" s="140"/>
      <c r="L647" s="74" t="str">
        <f>IF(AND(C647="Abierto",D647="Urgente"),A647,"")</f>
        <v/>
      </c>
      <c r="M647" s="74" t="str">
        <f ca="1">IF(AND(C647="Abierto",D647="Urgente"),TODAY()-E647,"")</f>
        <v/>
      </c>
      <c r="N647" s="74" t="str">
        <f>IF(AND(C647="Abierto",D647="Urgente"),RANK(M647,$M$13:$M$861,0)+COUNTIF($M$13:M647,M647)-1,"")</f>
        <v/>
      </c>
      <c r="O647" s="74" t="str">
        <f>IF(AND(C647="Abierto",D647="Alta"),A647,"")</f>
        <v/>
      </c>
      <c r="P647" s="74" t="str">
        <f ca="1">IF(AND(C647="Abierto",D647="Alta"),TODAY()-E647,"")</f>
        <v/>
      </c>
      <c r="Q647" s="74" t="str">
        <f>IF(AND(C647="Abierto",D647="Alta"),RANK(P647,$P$13:$P$861,0)+COUNTIF($P$13:P647,P647)-1+MAX(N:N),"")</f>
        <v/>
      </c>
      <c r="R647" s="74" t="str">
        <f>IF(AND(C647="Abierto",D647="Media"),A647,"")</f>
        <v/>
      </c>
      <c r="S647" s="74" t="str">
        <f ca="1">IF(AND(C647="Abierto",D647="Media"),TODAY()-E647,"")</f>
        <v/>
      </c>
      <c r="T647" s="74" t="str">
        <f>IF(AND(C647="Abierto",D647="Media"),RANK(S647,$S$13:$S$861,0)+COUNTIF($S$13:S647,S647)-1+MAX(N:N,Q:Q),"")</f>
        <v/>
      </c>
      <c r="U647" s="74" t="str">
        <f>IF(AND(C647="Abierto",D647="Baja"),A647,"")</f>
        <v/>
      </c>
      <c r="V647" s="74" t="str">
        <f ca="1">IF(AND(C647="Abierto",D647="Baja"),TODAY()-E647,"")</f>
        <v/>
      </c>
      <c r="W647" s="74" t="str">
        <f>IF(AND(C647="Abierto",D647="Baja"),RANK(V647,$V$13:$V$861,0)+COUNTIF($V$13:V647,V647)-1+MAX(N:N,Q:Q,T:T),"")</f>
        <v/>
      </c>
      <c r="X647" s="139" t="str">
        <f>IF(OR(C647="Resuelto",C647=""),"",SUM(N647,Q647,T647,W647))</f>
        <v/>
      </c>
      <c r="Y647" s="139" t="str">
        <f>IF(OR(C647="Resuelto",C647=""),"",SUM(M647,P647,S647,V647))</f>
        <v/>
      </c>
      <c r="Z647" s="139" t="str">
        <f>IF(OR(C647="Resuelto",C647=""),"",SUM(L647,O647,R647,U647))</f>
        <v/>
      </c>
      <c r="AA647" s="28">
        <v>782</v>
      </c>
      <c r="AB647" s="28" t="str">
        <f t="shared" si="24"/>
        <v/>
      </c>
      <c r="AC647" s="75" t="str">
        <f t="shared" si="25"/>
        <v/>
      </c>
      <c r="AH647" s="78" t="str">
        <f>IF(AI647="","",MAX($AH$5:AH646)+1)</f>
        <v/>
      </c>
      <c r="AI647" s="53" t="str">
        <f>IF(G646="","",IF(COUNTIF($AI$11:AI646,G646)=0,G646,""))</f>
        <v/>
      </c>
      <c r="AJ647" s="53" t="str">
        <f t="shared" si="26"/>
        <v/>
      </c>
      <c r="AK647" s="135"/>
    </row>
    <row r="648" spans="1:37" x14ac:dyDescent="0.25">
      <c r="A648" s="136"/>
      <c r="B648" s="136"/>
      <c r="C648" s="136"/>
      <c r="D648" s="136"/>
      <c r="E648" s="137"/>
      <c r="F648" s="137"/>
      <c r="G648" s="136"/>
      <c r="H648" s="137"/>
      <c r="I648" s="140" t="str">
        <f t="shared" si="27"/>
        <v/>
      </c>
      <c r="J648" s="140"/>
      <c r="K648" s="140"/>
      <c r="L648" s="74" t="str">
        <f>IF(AND(C648="Abierto",D648="Urgente"),A648,"")</f>
        <v/>
      </c>
      <c r="M648" s="74" t="str">
        <f ca="1">IF(AND(C648="Abierto",D648="Urgente"),TODAY()-E648,"")</f>
        <v/>
      </c>
      <c r="N648" s="74" t="str">
        <f>IF(AND(C648="Abierto",D648="Urgente"),RANK(M648,$M$13:$M$861,0)+COUNTIF($M$13:M648,M648)-1,"")</f>
        <v/>
      </c>
      <c r="O648" s="74" t="str">
        <f>IF(AND(C648="Abierto",D648="Alta"),A648,"")</f>
        <v/>
      </c>
      <c r="P648" s="74" t="str">
        <f ca="1">IF(AND(C648="Abierto",D648="Alta"),TODAY()-E648,"")</f>
        <v/>
      </c>
      <c r="Q648" s="74" t="str">
        <f>IF(AND(C648="Abierto",D648="Alta"),RANK(P648,$P$13:$P$861,0)+COUNTIF($P$13:P648,P648)-1+MAX(N:N),"")</f>
        <v/>
      </c>
      <c r="R648" s="74" t="str">
        <f>IF(AND(C648="Abierto",D648="Media"),A648,"")</f>
        <v/>
      </c>
      <c r="S648" s="74" t="str">
        <f ca="1">IF(AND(C648="Abierto",D648="Media"),TODAY()-E648,"")</f>
        <v/>
      </c>
      <c r="T648" s="74" t="str">
        <f>IF(AND(C648="Abierto",D648="Media"),RANK(S648,$S$13:$S$861,0)+COUNTIF($S$13:S648,S648)-1+MAX(N:N,Q:Q),"")</f>
        <v/>
      </c>
      <c r="U648" s="74" t="str">
        <f>IF(AND(C648="Abierto",D648="Baja"),A648,"")</f>
        <v/>
      </c>
      <c r="V648" s="74" t="str">
        <f ca="1">IF(AND(C648="Abierto",D648="Baja"),TODAY()-E648,"")</f>
        <v/>
      </c>
      <c r="W648" s="74" t="str">
        <f>IF(AND(C648="Abierto",D648="Baja"),RANK(V648,$V$13:$V$861,0)+COUNTIF($V$13:V648,V648)-1+MAX(N:N,Q:Q,T:T),"")</f>
        <v/>
      </c>
      <c r="X648" s="139" t="str">
        <f>IF(OR(C648="Resuelto",C648=""),"",SUM(N648,Q648,T648,W648))</f>
        <v/>
      </c>
      <c r="Y648" s="139" t="str">
        <f>IF(OR(C648="Resuelto",C648=""),"",SUM(M648,P648,S648,V648))</f>
        <v/>
      </c>
      <c r="Z648" s="139" t="str">
        <f>IF(OR(C648="Resuelto",C648=""),"",SUM(L648,O648,R648,U648))</f>
        <v/>
      </c>
      <c r="AA648" s="28">
        <v>783</v>
      </c>
      <c r="AB648" s="28" t="str">
        <f t="shared" si="24"/>
        <v/>
      </c>
      <c r="AC648" s="75" t="str">
        <f t="shared" si="25"/>
        <v/>
      </c>
      <c r="AH648" s="78" t="str">
        <f>IF(AI648="","",MAX($AH$5:AH647)+1)</f>
        <v/>
      </c>
      <c r="AI648" s="53" t="str">
        <f>IF(G647="","",IF(COUNTIF($AI$11:AI647,G647)=0,G647,""))</f>
        <v/>
      </c>
      <c r="AJ648" s="53" t="str">
        <f t="shared" si="26"/>
        <v/>
      </c>
      <c r="AK648" s="135"/>
    </row>
    <row r="649" spans="1:37" x14ac:dyDescent="0.25">
      <c r="A649" s="136"/>
      <c r="B649" s="136"/>
      <c r="C649" s="136"/>
      <c r="D649" s="136"/>
      <c r="E649" s="137"/>
      <c r="F649" s="137"/>
      <c r="G649" s="136"/>
      <c r="H649" s="137"/>
      <c r="I649" s="140" t="str">
        <f t="shared" si="27"/>
        <v/>
      </c>
      <c r="J649" s="140"/>
      <c r="K649" s="140"/>
      <c r="L649" s="74" t="str">
        <f>IF(AND(C649="Abierto",D649="Urgente"),A649,"")</f>
        <v/>
      </c>
      <c r="M649" s="74" t="str">
        <f ca="1">IF(AND(C649="Abierto",D649="Urgente"),TODAY()-E649,"")</f>
        <v/>
      </c>
      <c r="N649" s="74" t="str">
        <f>IF(AND(C649="Abierto",D649="Urgente"),RANK(M649,$M$13:$M$861,0)+COUNTIF($M$13:M649,M649)-1,"")</f>
        <v/>
      </c>
      <c r="O649" s="74" t="str">
        <f>IF(AND(C649="Abierto",D649="Alta"),A649,"")</f>
        <v/>
      </c>
      <c r="P649" s="74" t="str">
        <f ca="1">IF(AND(C649="Abierto",D649="Alta"),TODAY()-E649,"")</f>
        <v/>
      </c>
      <c r="Q649" s="74" t="str">
        <f>IF(AND(C649="Abierto",D649="Alta"),RANK(P649,$P$13:$P$861,0)+COUNTIF($P$13:P649,P649)-1+MAX(N:N),"")</f>
        <v/>
      </c>
      <c r="R649" s="74" t="str">
        <f>IF(AND(C649="Abierto",D649="Media"),A649,"")</f>
        <v/>
      </c>
      <c r="S649" s="74" t="str">
        <f ca="1">IF(AND(C649="Abierto",D649="Media"),TODAY()-E649,"")</f>
        <v/>
      </c>
      <c r="T649" s="74" t="str">
        <f>IF(AND(C649="Abierto",D649="Media"),RANK(S649,$S$13:$S$861,0)+COUNTIF($S$13:S649,S649)-1+MAX(N:N,Q:Q),"")</f>
        <v/>
      </c>
      <c r="U649" s="74" t="str">
        <f>IF(AND(C649="Abierto",D649="Baja"),A649,"")</f>
        <v/>
      </c>
      <c r="V649" s="74" t="str">
        <f ca="1">IF(AND(C649="Abierto",D649="Baja"),TODAY()-E649,"")</f>
        <v/>
      </c>
      <c r="W649" s="74" t="str">
        <f>IF(AND(C649="Abierto",D649="Baja"),RANK(V649,$V$13:$V$861,0)+COUNTIF($V$13:V649,V649)-1+MAX(N:N,Q:Q,T:T),"")</f>
        <v/>
      </c>
      <c r="X649" s="139" t="str">
        <f>IF(OR(C649="Resuelto",C649=""),"",SUM(N649,Q649,T649,W649))</f>
        <v/>
      </c>
      <c r="Y649" s="139" t="str">
        <f>IF(OR(C649="Resuelto",C649=""),"",SUM(M649,P649,S649,V649))</f>
        <v/>
      </c>
      <c r="Z649" s="139" t="str">
        <f>IF(OR(C649="Resuelto",C649=""),"",SUM(L649,O649,R649,U649))</f>
        <v/>
      </c>
      <c r="AA649" s="28">
        <v>784</v>
      </c>
      <c r="AB649" s="28" t="str">
        <f t="shared" ref="AB649:AB712" si="28">IF(ISNA(VLOOKUP(AA649,$X$13:$Z$858,3,FALSE))=TRUE,"",VLOOKUP(AA649,$X$13:$Z$858,3,FALSE))</f>
        <v/>
      </c>
      <c r="AC649" s="75" t="str">
        <f t="shared" ref="AC649:AC712" si="29">IF(ISNA(VLOOKUP(AA649,$X$13:$Z$858,2,FALSE))=TRUE,"",VLOOKUP(AA649,$X$13:$Z$858,2,FALSE))</f>
        <v/>
      </c>
      <c r="AH649" s="78" t="str">
        <f>IF(AI649="","",MAX($AH$5:AH648)+1)</f>
        <v/>
      </c>
      <c r="AI649" s="53" t="str">
        <f>IF(G648="","",IF(COUNTIF($AI$11:AI648,G648)=0,G648,""))</f>
        <v/>
      </c>
      <c r="AJ649" s="53" t="str">
        <f t="shared" ref="AJ649:AJ712" si="30">IF(ISNA(VLOOKUP(AA649,$AH$13:$AI$858,2,FALSE))=TRUE,"",VLOOKUP(AA649,$AH$13:$AI$858,2,FALSE))</f>
        <v/>
      </c>
      <c r="AK649" s="135"/>
    </row>
    <row r="650" spans="1:37" x14ac:dyDescent="0.25">
      <c r="A650" s="136"/>
      <c r="B650" s="136"/>
      <c r="C650" s="136"/>
      <c r="D650" s="136"/>
      <c r="E650" s="137"/>
      <c r="F650" s="137"/>
      <c r="G650" s="136"/>
      <c r="H650" s="137"/>
      <c r="I650" s="140" t="str">
        <f t="shared" si="27"/>
        <v/>
      </c>
      <c r="J650" s="140"/>
      <c r="K650" s="140"/>
      <c r="L650" s="74" t="str">
        <f>IF(AND(C650="Abierto",D650="Urgente"),A650,"")</f>
        <v/>
      </c>
      <c r="M650" s="74" t="str">
        <f ca="1">IF(AND(C650="Abierto",D650="Urgente"),TODAY()-E650,"")</f>
        <v/>
      </c>
      <c r="N650" s="74" t="str">
        <f>IF(AND(C650="Abierto",D650="Urgente"),RANK(M650,$M$13:$M$861,0)+COUNTIF($M$13:M650,M650)-1,"")</f>
        <v/>
      </c>
      <c r="O650" s="74" t="str">
        <f>IF(AND(C650="Abierto",D650="Alta"),A650,"")</f>
        <v/>
      </c>
      <c r="P650" s="74" t="str">
        <f ca="1">IF(AND(C650="Abierto",D650="Alta"),TODAY()-E650,"")</f>
        <v/>
      </c>
      <c r="Q650" s="74" t="str">
        <f>IF(AND(C650="Abierto",D650="Alta"),RANK(P650,$P$13:$P$861,0)+COUNTIF($P$13:P650,P650)-1+MAX(N:N),"")</f>
        <v/>
      </c>
      <c r="R650" s="74" t="str">
        <f>IF(AND(C650="Abierto",D650="Media"),A650,"")</f>
        <v/>
      </c>
      <c r="S650" s="74" t="str">
        <f ca="1">IF(AND(C650="Abierto",D650="Media"),TODAY()-E650,"")</f>
        <v/>
      </c>
      <c r="T650" s="74" t="str">
        <f>IF(AND(C650="Abierto",D650="Media"),RANK(S650,$S$13:$S$861,0)+COUNTIF($S$13:S650,S650)-1+MAX(N:N,Q:Q),"")</f>
        <v/>
      </c>
      <c r="U650" s="74" t="str">
        <f>IF(AND(C650="Abierto",D650="Baja"),A650,"")</f>
        <v/>
      </c>
      <c r="V650" s="74" t="str">
        <f ca="1">IF(AND(C650="Abierto",D650="Baja"),TODAY()-E650,"")</f>
        <v/>
      </c>
      <c r="W650" s="74" t="str">
        <f>IF(AND(C650="Abierto",D650="Baja"),RANK(V650,$V$13:$V$861,0)+COUNTIF($V$13:V650,V650)-1+MAX(N:N,Q:Q,T:T),"")</f>
        <v/>
      </c>
      <c r="X650" s="139" t="str">
        <f>IF(OR(C650="Resuelto",C650=""),"",SUM(N650,Q650,T650,W650))</f>
        <v/>
      </c>
      <c r="Y650" s="139" t="str">
        <f>IF(OR(C650="Resuelto",C650=""),"",SUM(M650,P650,S650,V650))</f>
        <v/>
      </c>
      <c r="Z650" s="139" t="str">
        <f>IF(OR(C650="Resuelto",C650=""),"",SUM(L650,O650,R650,U650))</f>
        <v/>
      </c>
      <c r="AA650" s="28">
        <v>785</v>
      </c>
      <c r="AB650" s="28" t="str">
        <f t="shared" si="28"/>
        <v/>
      </c>
      <c r="AC650" s="75" t="str">
        <f t="shared" si="29"/>
        <v/>
      </c>
      <c r="AH650" s="78" t="str">
        <f>IF(AI650="","",MAX($AH$5:AH649)+1)</f>
        <v/>
      </c>
      <c r="AI650" s="53" t="str">
        <f>IF(G649="","",IF(COUNTIF($AI$11:AI649,G649)=0,G649,""))</f>
        <v/>
      </c>
      <c r="AJ650" s="53" t="str">
        <f t="shared" si="30"/>
        <v/>
      </c>
      <c r="AK650" s="135"/>
    </row>
    <row r="651" spans="1:37" x14ac:dyDescent="0.25">
      <c r="A651" s="136"/>
      <c r="B651" s="136"/>
      <c r="C651" s="136"/>
      <c r="D651" s="136"/>
      <c r="E651" s="137"/>
      <c r="F651" s="137"/>
      <c r="G651" s="136"/>
      <c r="H651" s="137"/>
      <c r="I651" s="140" t="str">
        <f t="shared" si="27"/>
        <v/>
      </c>
      <c r="J651" s="140"/>
      <c r="K651" s="140"/>
      <c r="L651" s="74" t="str">
        <f>IF(AND(C651="Abierto",D651="Urgente"),A651,"")</f>
        <v/>
      </c>
      <c r="M651" s="74" t="str">
        <f ca="1">IF(AND(C651="Abierto",D651="Urgente"),TODAY()-E651,"")</f>
        <v/>
      </c>
      <c r="N651" s="74" t="str">
        <f>IF(AND(C651="Abierto",D651="Urgente"),RANK(M651,$M$13:$M$861,0)+COUNTIF($M$13:M651,M651)-1,"")</f>
        <v/>
      </c>
      <c r="O651" s="74" t="str">
        <f>IF(AND(C651="Abierto",D651="Alta"),A651,"")</f>
        <v/>
      </c>
      <c r="P651" s="74" t="str">
        <f ca="1">IF(AND(C651="Abierto",D651="Alta"),TODAY()-E651,"")</f>
        <v/>
      </c>
      <c r="Q651" s="74" t="str">
        <f>IF(AND(C651="Abierto",D651="Alta"),RANK(P651,$P$13:$P$861,0)+COUNTIF($P$13:P651,P651)-1+MAX(N:N),"")</f>
        <v/>
      </c>
      <c r="R651" s="74" t="str">
        <f>IF(AND(C651="Abierto",D651="Media"),A651,"")</f>
        <v/>
      </c>
      <c r="S651" s="74" t="str">
        <f ca="1">IF(AND(C651="Abierto",D651="Media"),TODAY()-E651,"")</f>
        <v/>
      </c>
      <c r="T651" s="74" t="str">
        <f>IF(AND(C651="Abierto",D651="Media"),RANK(S651,$S$13:$S$861,0)+COUNTIF($S$13:S651,S651)-1+MAX(N:N,Q:Q),"")</f>
        <v/>
      </c>
      <c r="U651" s="74" t="str">
        <f>IF(AND(C651="Abierto",D651="Baja"),A651,"")</f>
        <v/>
      </c>
      <c r="V651" s="74" t="str">
        <f ca="1">IF(AND(C651="Abierto",D651="Baja"),TODAY()-E651,"")</f>
        <v/>
      </c>
      <c r="W651" s="74" t="str">
        <f>IF(AND(C651="Abierto",D651="Baja"),RANK(V651,$V$13:$V$861,0)+COUNTIF($V$13:V651,V651)-1+MAX(N:N,Q:Q,T:T),"")</f>
        <v/>
      </c>
      <c r="X651" s="139" t="str">
        <f>IF(OR(C651="Resuelto",C651=""),"",SUM(N651,Q651,T651,W651))</f>
        <v/>
      </c>
      <c r="Y651" s="139" t="str">
        <f>IF(OR(C651="Resuelto",C651=""),"",SUM(M651,P651,S651,V651))</f>
        <v/>
      </c>
      <c r="Z651" s="139" t="str">
        <f>IF(OR(C651="Resuelto",C651=""),"",SUM(L651,O651,R651,U651))</f>
        <v/>
      </c>
      <c r="AA651" s="28">
        <v>786</v>
      </c>
      <c r="AB651" s="28" t="str">
        <f t="shared" si="28"/>
        <v/>
      </c>
      <c r="AC651" s="75" t="str">
        <f t="shared" si="29"/>
        <v/>
      </c>
      <c r="AH651" s="78" t="str">
        <f>IF(AI651="","",MAX($AH$5:AH650)+1)</f>
        <v/>
      </c>
      <c r="AI651" s="53" t="str">
        <f>IF(G650="","",IF(COUNTIF($AI$11:AI650,G650)=0,G650,""))</f>
        <v/>
      </c>
      <c r="AJ651" s="53" t="str">
        <f t="shared" si="30"/>
        <v/>
      </c>
      <c r="AK651" s="135"/>
    </row>
    <row r="652" spans="1:37" x14ac:dyDescent="0.25">
      <c r="A652" s="136"/>
      <c r="B652" s="136"/>
      <c r="C652" s="136"/>
      <c r="D652" s="136"/>
      <c r="E652" s="137"/>
      <c r="F652" s="137"/>
      <c r="G652" s="136"/>
      <c r="H652" s="137"/>
      <c r="I652" s="140" t="str">
        <f t="shared" si="27"/>
        <v/>
      </c>
      <c r="J652" s="140"/>
      <c r="K652" s="140"/>
      <c r="L652" s="74" t="str">
        <f>IF(AND(C652="Abierto",D652="Urgente"),A652,"")</f>
        <v/>
      </c>
      <c r="M652" s="74" t="str">
        <f ca="1">IF(AND(C652="Abierto",D652="Urgente"),TODAY()-E652,"")</f>
        <v/>
      </c>
      <c r="N652" s="74" t="str">
        <f>IF(AND(C652="Abierto",D652="Urgente"),RANK(M652,$M$13:$M$861,0)+COUNTIF($M$13:M652,M652)-1,"")</f>
        <v/>
      </c>
      <c r="O652" s="74" t="str">
        <f>IF(AND(C652="Abierto",D652="Alta"),A652,"")</f>
        <v/>
      </c>
      <c r="P652" s="74" t="str">
        <f ca="1">IF(AND(C652="Abierto",D652="Alta"),TODAY()-E652,"")</f>
        <v/>
      </c>
      <c r="Q652" s="74" t="str">
        <f>IF(AND(C652="Abierto",D652="Alta"),RANK(P652,$P$13:$P$861,0)+COUNTIF($P$13:P652,P652)-1+MAX(N:N),"")</f>
        <v/>
      </c>
      <c r="R652" s="74" t="str">
        <f>IF(AND(C652="Abierto",D652="Media"),A652,"")</f>
        <v/>
      </c>
      <c r="S652" s="74" t="str">
        <f ca="1">IF(AND(C652="Abierto",D652="Media"),TODAY()-E652,"")</f>
        <v/>
      </c>
      <c r="T652" s="74" t="str">
        <f>IF(AND(C652="Abierto",D652="Media"),RANK(S652,$S$13:$S$861,0)+COUNTIF($S$13:S652,S652)-1+MAX(N:N,Q:Q),"")</f>
        <v/>
      </c>
      <c r="U652" s="74" t="str">
        <f>IF(AND(C652="Abierto",D652="Baja"),A652,"")</f>
        <v/>
      </c>
      <c r="V652" s="74" t="str">
        <f ca="1">IF(AND(C652="Abierto",D652="Baja"),TODAY()-E652,"")</f>
        <v/>
      </c>
      <c r="W652" s="74" t="str">
        <f>IF(AND(C652="Abierto",D652="Baja"),RANK(V652,$V$13:$V$861,0)+COUNTIF($V$13:V652,V652)-1+MAX(N:N,Q:Q,T:T),"")</f>
        <v/>
      </c>
      <c r="X652" s="139" t="str">
        <f>IF(OR(C652="Resuelto",C652=""),"",SUM(N652,Q652,T652,W652))</f>
        <v/>
      </c>
      <c r="Y652" s="139" t="str">
        <f>IF(OR(C652="Resuelto",C652=""),"",SUM(M652,P652,S652,V652))</f>
        <v/>
      </c>
      <c r="Z652" s="139" t="str">
        <f>IF(OR(C652="Resuelto",C652=""),"",SUM(L652,O652,R652,U652))</f>
        <v/>
      </c>
      <c r="AA652" s="28">
        <v>787</v>
      </c>
      <c r="AB652" s="28" t="str">
        <f t="shared" si="28"/>
        <v/>
      </c>
      <c r="AC652" s="75" t="str">
        <f t="shared" si="29"/>
        <v/>
      </c>
      <c r="AH652" s="78" t="str">
        <f>IF(AI652="","",MAX($AH$5:AH651)+1)</f>
        <v/>
      </c>
      <c r="AI652" s="53" t="str">
        <f>IF(G651="","",IF(COUNTIF($AI$11:AI651,G651)=0,G651,""))</f>
        <v/>
      </c>
      <c r="AJ652" s="53" t="str">
        <f t="shared" si="30"/>
        <v/>
      </c>
      <c r="AK652" s="135"/>
    </row>
    <row r="653" spans="1:37" x14ac:dyDescent="0.25">
      <c r="A653" s="136"/>
      <c r="B653" s="136"/>
      <c r="C653" s="136"/>
      <c r="D653" s="136"/>
      <c r="E653" s="137"/>
      <c r="F653" s="137"/>
      <c r="G653" s="136"/>
      <c r="H653" s="137"/>
      <c r="I653" s="140" t="str">
        <f t="shared" ref="I653:I716" si="31">IF(OR(E653=0,H653=0),"",H653-E653)</f>
        <v/>
      </c>
      <c r="J653" s="140"/>
      <c r="K653" s="140"/>
      <c r="L653" s="74" t="str">
        <f>IF(AND(C653="Abierto",D653="Urgente"),A653,"")</f>
        <v/>
      </c>
      <c r="M653" s="74" t="str">
        <f ca="1">IF(AND(C653="Abierto",D653="Urgente"),TODAY()-E653,"")</f>
        <v/>
      </c>
      <c r="N653" s="74" t="str">
        <f>IF(AND(C653="Abierto",D653="Urgente"),RANK(M653,$M$13:$M$861,0)+COUNTIF($M$13:M653,M653)-1,"")</f>
        <v/>
      </c>
      <c r="O653" s="74" t="str">
        <f>IF(AND(C653="Abierto",D653="Alta"),A653,"")</f>
        <v/>
      </c>
      <c r="P653" s="74" t="str">
        <f ca="1">IF(AND(C653="Abierto",D653="Alta"),TODAY()-E653,"")</f>
        <v/>
      </c>
      <c r="Q653" s="74" t="str">
        <f>IF(AND(C653="Abierto",D653="Alta"),RANK(P653,$P$13:$P$861,0)+COUNTIF($P$13:P653,P653)-1+MAX(N:N),"")</f>
        <v/>
      </c>
      <c r="R653" s="74" t="str">
        <f>IF(AND(C653="Abierto",D653="Media"),A653,"")</f>
        <v/>
      </c>
      <c r="S653" s="74" t="str">
        <f ca="1">IF(AND(C653="Abierto",D653="Media"),TODAY()-E653,"")</f>
        <v/>
      </c>
      <c r="T653" s="74" t="str">
        <f>IF(AND(C653="Abierto",D653="Media"),RANK(S653,$S$13:$S$861,0)+COUNTIF($S$13:S653,S653)-1+MAX(N:N,Q:Q),"")</f>
        <v/>
      </c>
      <c r="U653" s="74" t="str">
        <f>IF(AND(C653="Abierto",D653="Baja"),A653,"")</f>
        <v/>
      </c>
      <c r="V653" s="74" t="str">
        <f ca="1">IF(AND(C653="Abierto",D653="Baja"),TODAY()-E653,"")</f>
        <v/>
      </c>
      <c r="W653" s="74" t="str">
        <f>IF(AND(C653="Abierto",D653="Baja"),RANK(V653,$V$13:$V$861,0)+COUNTIF($V$13:V653,V653)-1+MAX(N:N,Q:Q,T:T),"")</f>
        <v/>
      </c>
      <c r="X653" s="139" t="str">
        <f>IF(OR(C653="Resuelto",C653=""),"",SUM(N653,Q653,T653,W653))</f>
        <v/>
      </c>
      <c r="Y653" s="139" t="str">
        <f>IF(OR(C653="Resuelto",C653=""),"",SUM(M653,P653,S653,V653))</f>
        <v/>
      </c>
      <c r="Z653" s="139" t="str">
        <f>IF(OR(C653="Resuelto",C653=""),"",SUM(L653,O653,R653,U653))</f>
        <v/>
      </c>
      <c r="AA653" s="28">
        <v>788</v>
      </c>
      <c r="AB653" s="28" t="str">
        <f t="shared" si="28"/>
        <v/>
      </c>
      <c r="AC653" s="75" t="str">
        <f t="shared" si="29"/>
        <v/>
      </c>
      <c r="AH653" s="78" t="str">
        <f>IF(AI653="","",MAX($AH$5:AH652)+1)</f>
        <v/>
      </c>
      <c r="AI653" s="53" t="str">
        <f>IF(G652="","",IF(COUNTIF($AI$11:AI652,G652)=0,G652,""))</f>
        <v/>
      </c>
      <c r="AJ653" s="53" t="str">
        <f t="shared" si="30"/>
        <v/>
      </c>
      <c r="AK653" s="135"/>
    </row>
    <row r="654" spans="1:37" x14ac:dyDescent="0.25">
      <c r="A654" s="136"/>
      <c r="B654" s="136"/>
      <c r="C654" s="136"/>
      <c r="D654" s="136"/>
      <c r="E654" s="137"/>
      <c r="F654" s="137"/>
      <c r="G654" s="136"/>
      <c r="H654" s="137"/>
      <c r="I654" s="140" t="str">
        <f t="shared" si="31"/>
        <v/>
      </c>
      <c r="J654" s="140"/>
      <c r="K654" s="140"/>
      <c r="L654" s="74" t="str">
        <f>IF(AND(C654="Abierto",D654="Urgente"),A654,"")</f>
        <v/>
      </c>
      <c r="M654" s="74" t="str">
        <f ca="1">IF(AND(C654="Abierto",D654="Urgente"),TODAY()-E654,"")</f>
        <v/>
      </c>
      <c r="N654" s="74" t="str">
        <f>IF(AND(C654="Abierto",D654="Urgente"),RANK(M654,$M$13:$M$861,0)+COUNTIF($M$13:M654,M654)-1,"")</f>
        <v/>
      </c>
      <c r="O654" s="74" t="str">
        <f>IF(AND(C654="Abierto",D654="Alta"),A654,"")</f>
        <v/>
      </c>
      <c r="P654" s="74" t="str">
        <f ca="1">IF(AND(C654="Abierto",D654="Alta"),TODAY()-E654,"")</f>
        <v/>
      </c>
      <c r="Q654" s="74" t="str">
        <f>IF(AND(C654="Abierto",D654="Alta"),RANK(P654,$P$13:$P$861,0)+COUNTIF($P$13:P654,P654)-1+MAX(N:N),"")</f>
        <v/>
      </c>
      <c r="R654" s="74" t="str">
        <f>IF(AND(C654="Abierto",D654="Media"),A654,"")</f>
        <v/>
      </c>
      <c r="S654" s="74" t="str">
        <f ca="1">IF(AND(C654="Abierto",D654="Media"),TODAY()-E654,"")</f>
        <v/>
      </c>
      <c r="T654" s="74" t="str">
        <f>IF(AND(C654="Abierto",D654="Media"),RANK(S654,$S$13:$S$861,0)+COUNTIF($S$13:S654,S654)-1+MAX(N:N,Q:Q),"")</f>
        <v/>
      </c>
      <c r="U654" s="74" t="str">
        <f>IF(AND(C654="Abierto",D654="Baja"),A654,"")</f>
        <v/>
      </c>
      <c r="V654" s="74" t="str">
        <f ca="1">IF(AND(C654="Abierto",D654="Baja"),TODAY()-E654,"")</f>
        <v/>
      </c>
      <c r="W654" s="74" t="str">
        <f>IF(AND(C654="Abierto",D654="Baja"),RANK(V654,$V$13:$V$861,0)+COUNTIF($V$13:V654,V654)-1+MAX(N:N,Q:Q,T:T),"")</f>
        <v/>
      </c>
      <c r="X654" s="139" t="str">
        <f>IF(OR(C654="Resuelto",C654=""),"",SUM(N654,Q654,T654,W654))</f>
        <v/>
      </c>
      <c r="Y654" s="139" t="str">
        <f>IF(OR(C654="Resuelto",C654=""),"",SUM(M654,P654,S654,V654))</f>
        <v/>
      </c>
      <c r="Z654" s="139" t="str">
        <f>IF(OR(C654="Resuelto",C654=""),"",SUM(L654,O654,R654,U654))</f>
        <v/>
      </c>
      <c r="AA654" s="28">
        <v>789</v>
      </c>
      <c r="AB654" s="28" t="str">
        <f t="shared" si="28"/>
        <v/>
      </c>
      <c r="AC654" s="75" t="str">
        <f t="shared" si="29"/>
        <v/>
      </c>
      <c r="AH654" s="78" t="str">
        <f>IF(AI654="","",MAX($AH$5:AH653)+1)</f>
        <v/>
      </c>
      <c r="AI654" s="53" t="str">
        <f>IF(G653="","",IF(COUNTIF($AI$11:AI653,G653)=0,G653,""))</f>
        <v/>
      </c>
      <c r="AJ654" s="53" t="str">
        <f t="shared" si="30"/>
        <v/>
      </c>
      <c r="AK654" s="135"/>
    </row>
    <row r="655" spans="1:37" x14ac:dyDescent="0.25">
      <c r="A655" s="136"/>
      <c r="B655" s="136"/>
      <c r="C655" s="136"/>
      <c r="D655" s="136"/>
      <c r="E655" s="137"/>
      <c r="F655" s="137"/>
      <c r="G655" s="136"/>
      <c r="H655" s="137"/>
      <c r="I655" s="140" t="str">
        <f t="shared" si="31"/>
        <v/>
      </c>
      <c r="J655" s="140"/>
      <c r="K655" s="140"/>
      <c r="L655" s="74" t="str">
        <f>IF(AND(C655="Abierto",D655="Urgente"),A655,"")</f>
        <v/>
      </c>
      <c r="M655" s="74" t="str">
        <f ca="1">IF(AND(C655="Abierto",D655="Urgente"),TODAY()-E655,"")</f>
        <v/>
      </c>
      <c r="N655" s="74" t="str">
        <f>IF(AND(C655="Abierto",D655="Urgente"),RANK(M655,$M$13:$M$861,0)+COUNTIF($M$13:M655,M655)-1,"")</f>
        <v/>
      </c>
      <c r="O655" s="74" t="str">
        <f>IF(AND(C655="Abierto",D655="Alta"),A655,"")</f>
        <v/>
      </c>
      <c r="P655" s="74" t="str">
        <f ca="1">IF(AND(C655="Abierto",D655="Alta"),TODAY()-E655,"")</f>
        <v/>
      </c>
      <c r="Q655" s="74" t="str">
        <f>IF(AND(C655="Abierto",D655="Alta"),RANK(P655,$P$13:$P$861,0)+COUNTIF($P$13:P655,P655)-1+MAX(N:N),"")</f>
        <v/>
      </c>
      <c r="R655" s="74" t="str">
        <f>IF(AND(C655="Abierto",D655="Media"),A655,"")</f>
        <v/>
      </c>
      <c r="S655" s="74" t="str">
        <f ca="1">IF(AND(C655="Abierto",D655="Media"),TODAY()-E655,"")</f>
        <v/>
      </c>
      <c r="T655" s="74" t="str">
        <f>IF(AND(C655="Abierto",D655="Media"),RANK(S655,$S$13:$S$861,0)+COUNTIF($S$13:S655,S655)-1+MAX(N:N,Q:Q),"")</f>
        <v/>
      </c>
      <c r="U655" s="74" t="str">
        <f>IF(AND(C655="Abierto",D655="Baja"),A655,"")</f>
        <v/>
      </c>
      <c r="V655" s="74" t="str">
        <f ca="1">IF(AND(C655="Abierto",D655="Baja"),TODAY()-E655,"")</f>
        <v/>
      </c>
      <c r="W655" s="74" t="str">
        <f>IF(AND(C655="Abierto",D655="Baja"),RANK(V655,$V$13:$V$861,0)+COUNTIF($V$13:V655,V655)-1+MAX(N:N,Q:Q,T:T),"")</f>
        <v/>
      </c>
      <c r="X655" s="139" t="str">
        <f>IF(OR(C655="Resuelto",C655=""),"",SUM(N655,Q655,T655,W655))</f>
        <v/>
      </c>
      <c r="Y655" s="139" t="str">
        <f>IF(OR(C655="Resuelto",C655=""),"",SUM(M655,P655,S655,V655))</f>
        <v/>
      </c>
      <c r="Z655" s="139" t="str">
        <f>IF(OR(C655="Resuelto",C655=""),"",SUM(L655,O655,R655,U655))</f>
        <v/>
      </c>
      <c r="AA655" s="28">
        <v>790</v>
      </c>
      <c r="AB655" s="28" t="str">
        <f t="shared" si="28"/>
        <v/>
      </c>
      <c r="AC655" s="75" t="str">
        <f t="shared" si="29"/>
        <v/>
      </c>
      <c r="AH655" s="78" t="str">
        <f>IF(AI655="","",MAX($AH$5:AH654)+1)</f>
        <v/>
      </c>
      <c r="AI655" s="53" t="str">
        <f>IF(G654="","",IF(COUNTIF($AI$11:AI654,G654)=0,G654,""))</f>
        <v/>
      </c>
      <c r="AJ655" s="53" t="str">
        <f t="shared" si="30"/>
        <v/>
      </c>
      <c r="AK655" s="135"/>
    </row>
    <row r="656" spans="1:37" x14ac:dyDescent="0.25">
      <c r="A656" s="136"/>
      <c r="B656" s="136"/>
      <c r="C656" s="136"/>
      <c r="D656" s="136"/>
      <c r="E656" s="137"/>
      <c r="F656" s="137"/>
      <c r="G656" s="136"/>
      <c r="H656" s="137"/>
      <c r="I656" s="140" t="str">
        <f t="shared" si="31"/>
        <v/>
      </c>
      <c r="J656" s="140"/>
      <c r="K656" s="140"/>
      <c r="L656" s="74" t="str">
        <f>IF(AND(C656="Abierto",D656="Urgente"),A656,"")</f>
        <v/>
      </c>
      <c r="M656" s="74" t="str">
        <f ca="1">IF(AND(C656="Abierto",D656="Urgente"),TODAY()-E656,"")</f>
        <v/>
      </c>
      <c r="N656" s="74" t="str">
        <f>IF(AND(C656="Abierto",D656="Urgente"),RANK(M656,$M$13:$M$861,0)+COUNTIF($M$13:M656,M656)-1,"")</f>
        <v/>
      </c>
      <c r="O656" s="74" t="str">
        <f>IF(AND(C656="Abierto",D656="Alta"),A656,"")</f>
        <v/>
      </c>
      <c r="P656" s="74" t="str">
        <f ca="1">IF(AND(C656="Abierto",D656="Alta"),TODAY()-E656,"")</f>
        <v/>
      </c>
      <c r="Q656" s="74" t="str">
        <f>IF(AND(C656="Abierto",D656="Alta"),RANK(P656,$P$13:$P$861,0)+COUNTIF($P$13:P656,P656)-1+MAX(N:N),"")</f>
        <v/>
      </c>
      <c r="R656" s="74" t="str">
        <f>IF(AND(C656="Abierto",D656="Media"),A656,"")</f>
        <v/>
      </c>
      <c r="S656" s="74" t="str">
        <f ca="1">IF(AND(C656="Abierto",D656="Media"),TODAY()-E656,"")</f>
        <v/>
      </c>
      <c r="T656" s="74" t="str">
        <f>IF(AND(C656="Abierto",D656="Media"),RANK(S656,$S$13:$S$861,0)+COUNTIF($S$13:S656,S656)-1+MAX(N:N,Q:Q),"")</f>
        <v/>
      </c>
      <c r="U656" s="74" t="str">
        <f>IF(AND(C656="Abierto",D656="Baja"),A656,"")</f>
        <v/>
      </c>
      <c r="V656" s="74" t="str">
        <f ca="1">IF(AND(C656="Abierto",D656="Baja"),TODAY()-E656,"")</f>
        <v/>
      </c>
      <c r="W656" s="74" t="str">
        <f>IF(AND(C656="Abierto",D656="Baja"),RANK(V656,$V$13:$V$861,0)+COUNTIF($V$13:V656,V656)-1+MAX(N:N,Q:Q,T:T),"")</f>
        <v/>
      </c>
      <c r="X656" s="139" t="str">
        <f>IF(OR(C656="Resuelto",C656=""),"",SUM(N656,Q656,T656,W656))</f>
        <v/>
      </c>
      <c r="Y656" s="139" t="str">
        <f>IF(OR(C656="Resuelto",C656=""),"",SUM(M656,P656,S656,V656))</f>
        <v/>
      </c>
      <c r="Z656" s="139" t="str">
        <f>IF(OR(C656="Resuelto",C656=""),"",SUM(L656,O656,R656,U656))</f>
        <v/>
      </c>
      <c r="AA656" s="28">
        <v>791</v>
      </c>
      <c r="AB656" s="28" t="str">
        <f t="shared" si="28"/>
        <v/>
      </c>
      <c r="AC656" s="75" t="str">
        <f t="shared" si="29"/>
        <v/>
      </c>
      <c r="AH656" s="78" t="str">
        <f>IF(AI656="","",MAX($AH$5:AH655)+1)</f>
        <v/>
      </c>
      <c r="AI656" s="53" t="str">
        <f>IF(G655="","",IF(COUNTIF($AI$11:AI655,G655)=0,G655,""))</f>
        <v/>
      </c>
      <c r="AJ656" s="53" t="str">
        <f t="shared" si="30"/>
        <v/>
      </c>
      <c r="AK656" s="135"/>
    </row>
    <row r="657" spans="1:37" x14ac:dyDescent="0.25">
      <c r="A657" s="136"/>
      <c r="B657" s="136"/>
      <c r="C657" s="136"/>
      <c r="D657" s="136"/>
      <c r="E657" s="137"/>
      <c r="F657" s="137"/>
      <c r="G657" s="136"/>
      <c r="H657" s="137"/>
      <c r="I657" s="140" t="str">
        <f t="shared" si="31"/>
        <v/>
      </c>
      <c r="J657" s="140"/>
      <c r="K657" s="140"/>
      <c r="L657" s="74" t="str">
        <f>IF(AND(C657="Abierto",D657="Urgente"),A657,"")</f>
        <v/>
      </c>
      <c r="M657" s="74" t="str">
        <f ca="1">IF(AND(C657="Abierto",D657="Urgente"),TODAY()-E657,"")</f>
        <v/>
      </c>
      <c r="N657" s="74" t="str">
        <f>IF(AND(C657="Abierto",D657="Urgente"),RANK(M657,$M$13:$M$861,0)+COUNTIF($M$13:M657,M657)-1,"")</f>
        <v/>
      </c>
      <c r="O657" s="74" t="str">
        <f>IF(AND(C657="Abierto",D657="Alta"),A657,"")</f>
        <v/>
      </c>
      <c r="P657" s="74" t="str">
        <f ca="1">IF(AND(C657="Abierto",D657="Alta"),TODAY()-E657,"")</f>
        <v/>
      </c>
      <c r="Q657" s="74" t="str">
        <f>IF(AND(C657="Abierto",D657="Alta"),RANK(P657,$P$13:$P$861,0)+COUNTIF($P$13:P657,P657)-1+MAX(N:N),"")</f>
        <v/>
      </c>
      <c r="R657" s="74" t="str">
        <f>IF(AND(C657="Abierto",D657="Media"),A657,"")</f>
        <v/>
      </c>
      <c r="S657" s="74" t="str">
        <f ca="1">IF(AND(C657="Abierto",D657="Media"),TODAY()-E657,"")</f>
        <v/>
      </c>
      <c r="T657" s="74" t="str">
        <f>IF(AND(C657="Abierto",D657="Media"),RANK(S657,$S$13:$S$861,0)+COUNTIF($S$13:S657,S657)-1+MAX(N:N,Q:Q),"")</f>
        <v/>
      </c>
      <c r="U657" s="74" t="str">
        <f>IF(AND(C657="Abierto",D657="Baja"),A657,"")</f>
        <v/>
      </c>
      <c r="V657" s="74" t="str">
        <f ca="1">IF(AND(C657="Abierto",D657="Baja"),TODAY()-E657,"")</f>
        <v/>
      </c>
      <c r="W657" s="74" t="str">
        <f>IF(AND(C657="Abierto",D657="Baja"),RANK(V657,$V$13:$V$861,0)+COUNTIF($V$13:V657,V657)-1+MAX(N:N,Q:Q,T:T),"")</f>
        <v/>
      </c>
      <c r="X657" s="139" t="str">
        <f>IF(OR(C657="Resuelto",C657=""),"",SUM(N657,Q657,T657,W657))</f>
        <v/>
      </c>
      <c r="Y657" s="139" t="str">
        <f>IF(OR(C657="Resuelto",C657=""),"",SUM(M657,P657,S657,V657))</f>
        <v/>
      </c>
      <c r="Z657" s="139" t="str">
        <f>IF(OR(C657="Resuelto",C657=""),"",SUM(L657,O657,R657,U657))</f>
        <v/>
      </c>
      <c r="AA657" s="28">
        <v>792</v>
      </c>
      <c r="AB657" s="28" t="str">
        <f t="shared" si="28"/>
        <v/>
      </c>
      <c r="AC657" s="75" t="str">
        <f t="shared" si="29"/>
        <v/>
      </c>
      <c r="AH657" s="78" t="str">
        <f>IF(AI657="","",MAX($AH$5:AH656)+1)</f>
        <v/>
      </c>
      <c r="AI657" s="53" t="str">
        <f>IF(G656="","",IF(COUNTIF($AI$11:AI656,G656)=0,G656,""))</f>
        <v/>
      </c>
      <c r="AJ657" s="53" t="str">
        <f t="shared" si="30"/>
        <v/>
      </c>
      <c r="AK657" s="135"/>
    </row>
    <row r="658" spans="1:37" x14ac:dyDescent="0.25">
      <c r="A658" s="136"/>
      <c r="B658" s="136"/>
      <c r="C658" s="136"/>
      <c r="D658" s="136"/>
      <c r="E658" s="137"/>
      <c r="F658" s="137"/>
      <c r="G658" s="136"/>
      <c r="H658" s="137"/>
      <c r="I658" s="140" t="str">
        <f t="shared" si="31"/>
        <v/>
      </c>
      <c r="J658" s="140"/>
      <c r="K658" s="140"/>
      <c r="L658" s="74" t="str">
        <f>IF(AND(C658="Abierto",D658="Urgente"),A658,"")</f>
        <v/>
      </c>
      <c r="M658" s="74" t="str">
        <f ca="1">IF(AND(C658="Abierto",D658="Urgente"),TODAY()-E658,"")</f>
        <v/>
      </c>
      <c r="N658" s="74" t="str">
        <f>IF(AND(C658="Abierto",D658="Urgente"),RANK(M658,$M$13:$M$861,0)+COUNTIF($M$13:M658,M658)-1,"")</f>
        <v/>
      </c>
      <c r="O658" s="74" t="str">
        <f>IF(AND(C658="Abierto",D658="Alta"),A658,"")</f>
        <v/>
      </c>
      <c r="P658" s="74" t="str">
        <f ca="1">IF(AND(C658="Abierto",D658="Alta"),TODAY()-E658,"")</f>
        <v/>
      </c>
      <c r="Q658" s="74" t="str">
        <f>IF(AND(C658="Abierto",D658="Alta"),RANK(P658,$P$13:$P$861,0)+COUNTIF($P$13:P658,P658)-1+MAX(N:N),"")</f>
        <v/>
      </c>
      <c r="R658" s="74" t="str">
        <f>IF(AND(C658="Abierto",D658="Media"),A658,"")</f>
        <v/>
      </c>
      <c r="S658" s="74" t="str">
        <f ca="1">IF(AND(C658="Abierto",D658="Media"),TODAY()-E658,"")</f>
        <v/>
      </c>
      <c r="T658" s="74" t="str">
        <f>IF(AND(C658="Abierto",D658="Media"),RANK(S658,$S$13:$S$861,0)+COUNTIF($S$13:S658,S658)-1+MAX(N:N,Q:Q),"")</f>
        <v/>
      </c>
      <c r="U658" s="74" t="str">
        <f>IF(AND(C658="Abierto",D658="Baja"),A658,"")</f>
        <v/>
      </c>
      <c r="V658" s="74" t="str">
        <f ca="1">IF(AND(C658="Abierto",D658="Baja"),TODAY()-E658,"")</f>
        <v/>
      </c>
      <c r="W658" s="74" t="str">
        <f>IF(AND(C658="Abierto",D658="Baja"),RANK(V658,$V$13:$V$861,0)+COUNTIF($V$13:V658,V658)-1+MAX(N:N,Q:Q,T:T),"")</f>
        <v/>
      </c>
      <c r="X658" s="139" t="str">
        <f>IF(OR(C658="Resuelto",C658=""),"",SUM(N658,Q658,T658,W658))</f>
        <v/>
      </c>
      <c r="Y658" s="139" t="str">
        <f>IF(OR(C658="Resuelto",C658=""),"",SUM(M658,P658,S658,V658))</f>
        <v/>
      </c>
      <c r="Z658" s="139" t="str">
        <f>IF(OR(C658="Resuelto",C658=""),"",SUM(L658,O658,R658,U658))</f>
        <v/>
      </c>
      <c r="AA658" s="28">
        <v>793</v>
      </c>
      <c r="AB658" s="28" t="str">
        <f t="shared" si="28"/>
        <v/>
      </c>
      <c r="AC658" s="75" t="str">
        <f t="shared" si="29"/>
        <v/>
      </c>
      <c r="AH658" s="78" t="str">
        <f>IF(AI658="","",MAX($AH$5:AH657)+1)</f>
        <v/>
      </c>
      <c r="AI658" s="53" t="str">
        <f>IF(G657="","",IF(COUNTIF($AI$11:AI657,G657)=0,G657,""))</f>
        <v/>
      </c>
      <c r="AJ658" s="53" t="str">
        <f t="shared" si="30"/>
        <v/>
      </c>
      <c r="AK658" s="135"/>
    </row>
    <row r="659" spans="1:37" x14ac:dyDescent="0.25">
      <c r="A659" s="136"/>
      <c r="B659" s="136"/>
      <c r="C659" s="136"/>
      <c r="D659" s="136"/>
      <c r="E659" s="137"/>
      <c r="F659" s="137"/>
      <c r="G659" s="136"/>
      <c r="H659" s="137"/>
      <c r="I659" s="140" t="str">
        <f t="shared" si="31"/>
        <v/>
      </c>
      <c r="J659" s="140"/>
      <c r="K659" s="140"/>
      <c r="L659" s="74" t="str">
        <f>IF(AND(C659="Abierto",D659="Urgente"),A659,"")</f>
        <v/>
      </c>
      <c r="M659" s="74" t="str">
        <f ca="1">IF(AND(C659="Abierto",D659="Urgente"),TODAY()-E659,"")</f>
        <v/>
      </c>
      <c r="N659" s="74" t="str">
        <f>IF(AND(C659="Abierto",D659="Urgente"),RANK(M659,$M$13:$M$861,0)+COUNTIF($M$13:M659,M659)-1,"")</f>
        <v/>
      </c>
      <c r="O659" s="74" t="str">
        <f>IF(AND(C659="Abierto",D659="Alta"),A659,"")</f>
        <v/>
      </c>
      <c r="P659" s="74" t="str">
        <f ca="1">IF(AND(C659="Abierto",D659="Alta"),TODAY()-E659,"")</f>
        <v/>
      </c>
      <c r="Q659" s="74" t="str">
        <f>IF(AND(C659="Abierto",D659="Alta"),RANK(P659,$P$13:$P$861,0)+COUNTIF($P$13:P659,P659)-1+MAX(N:N),"")</f>
        <v/>
      </c>
      <c r="R659" s="74" t="str">
        <f>IF(AND(C659="Abierto",D659="Media"),A659,"")</f>
        <v/>
      </c>
      <c r="S659" s="74" t="str">
        <f ca="1">IF(AND(C659="Abierto",D659="Media"),TODAY()-E659,"")</f>
        <v/>
      </c>
      <c r="T659" s="74" t="str">
        <f>IF(AND(C659="Abierto",D659="Media"),RANK(S659,$S$13:$S$861,0)+COUNTIF($S$13:S659,S659)-1+MAX(N:N,Q:Q),"")</f>
        <v/>
      </c>
      <c r="U659" s="74" t="str">
        <f>IF(AND(C659="Abierto",D659="Baja"),A659,"")</f>
        <v/>
      </c>
      <c r="V659" s="74" t="str">
        <f ca="1">IF(AND(C659="Abierto",D659="Baja"),TODAY()-E659,"")</f>
        <v/>
      </c>
      <c r="W659" s="74" t="str">
        <f>IF(AND(C659="Abierto",D659="Baja"),RANK(V659,$V$13:$V$861,0)+COUNTIF($V$13:V659,V659)-1+MAX(N:N,Q:Q,T:T),"")</f>
        <v/>
      </c>
      <c r="X659" s="139" t="str">
        <f>IF(OR(C659="Resuelto",C659=""),"",SUM(N659,Q659,T659,W659))</f>
        <v/>
      </c>
      <c r="Y659" s="139" t="str">
        <f>IF(OR(C659="Resuelto",C659=""),"",SUM(M659,P659,S659,V659))</f>
        <v/>
      </c>
      <c r="Z659" s="139" t="str">
        <f>IF(OR(C659="Resuelto",C659=""),"",SUM(L659,O659,R659,U659))</f>
        <v/>
      </c>
      <c r="AA659" s="28">
        <v>794</v>
      </c>
      <c r="AB659" s="28" t="str">
        <f t="shared" si="28"/>
        <v/>
      </c>
      <c r="AC659" s="75" t="str">
        <f t="shared" si="29"/>
        <v/>
      </c>
      <c r="AH659" s="78" t="str">
        <f>IF(AI659="","",MAX($AH$5:AH658)+1)</f>
        <v/>
      </c>
      <c r="AI659" s="53" t="str">
        <f>IF(G658="","",IF(COUNTIF($AI$11:AI658,G658)=0,G658,""))</f>
        <v/>
      </c>
      <c r="AJ659" s="53" t="str">
        <f t="shared" si="30"/>
        <v/>
      </c>
      <c r="AK659" s="135"/>
    </row>
    <row r="660" spans="1:37" x14ac:dyDescent="0.25">
      <c r="A660" s="136"/>
      <c r="B660" s="136"/>
      <c r="C660" s="136"/>
      <c r="D660" s="136"/>
      <c r="E660" s="137"/>
      <c r="F660" s="137"/>
      <c r="G660" s="136"/>
      <c r="H660" s="137"/>
      <c r="I660" s="140" t="str">
        <f t="shared" si="31"/>
        <v/>
      </c>
      <c r="J660" s="140"/>
      <c r="K660" s="140"/>
      <c r="L660" s="74" t="str">
        <f>IF(AND(C660="Abierto",D660="Urgente"),A660,"")</f>
        <v/>
      </c>
      <c r="M660" s="74" t="str">
        <f ca="1">IF(AND(C660="Abierto",D660="Urgente"),TODAY()-E660,"")</f>
        <v/>
      </c>
      <c r="N660" s="74" t="str">
        <f>IF(AND(C660="Abierto",D660="Urgente"),RANK(M660,$M$13:$M$861,0)+COUNTIF($M$13:M660,M660)-1,"")</f>
        <v/>
      </c>
      <c r="O660" s="74" t="str">
        <f>IF(AND(C660="Abierto",D660="Alta"),A660,"")</f>
        <v/>
      </c>
      <c r="P660" s="74" t="str">
        <f ca="1">IF(AND(C660="Abierto",D660="Alta"),TODAY()-E660,"")</f>
        <v/>
      </c>
      <c r="Q660" s="74" t="str">
        <f>IF(AND(C660="Abierto",D660="Alta"),RANK(P660,$P$13:$P$861,0)+COUNTIF($P$13:P660,P660)-1+MAX(N:N),"")</f>
        <v/>
      </c>
      <c r="R660" s="74" t="str">
        <f>IF(AND(C660="Abierto",D660="Media"),A660,"")</f>
        <v/>
      </c>
      <c r="S660" s="74" t="str">
        <f ca="1">IF(AND(C660="Abierto",D660="Media"),TODAY()-E660,"")</f>
        <v/>
      </c>
      <c r="T660" s="74" t="str">
        <f>IF(AND(C660="Abierto",D660="Media"),RANK(S660,$S$13:$S$861,0)+COUNTIF($S$13:S660,S660)-1+MAX(N:N,Q:Q),"")</f>
        <v/>
      </c>
      <c r="U660" s="74" t="str">
        <f>IF(AND(C660="Abierto",D660="Baja"),A660,"")</f>
        <v/>
      </c>
      <c r="V660" s="74" t="str">
        <f ca="1">IF(AND(C660="Abierto",D660="Baja"),TODAY()-E660,"")</f>
        <v/>
      </c>
      <c r="W660" s="74" t="str">
        <f>IF(AND(C660="Abierto",D660="Baja"),RANK(V660,$V$13:$V$861,0)+COUNTIF($V$13:V660,V660)-1+MAX(N:N,Q:Q,T:T),"")</f>
        <v/>
      </c>
      <c r="X660" s="139" t="str">
        <f>IF(OR(C660="Resuelto",C660=""),"",SUM(N660,Q660,T660,W660))</f>
        <v/>
      </c>
      <c r="Y660" s="139" t="str">
        <f>IF(OR(C660="Resuelto",C660=""),"",SUM(M660,P660,S660,V660))</f>
        <v/>
      </c>
      <c r="Z660" s="139" t="str">
        <f>IF(OR(C660="Resuelto",C660=""),"",SUM(L660,O660,R660,U660))</f>
        <v/>
      </c>
      <c r="AA660" s="28">
        <v>795</v>
      </c>
      <c r="AB660" s="28" t="str">
        <f t="shared" si="28"/>
        <v/>
      </c>
      <c r="AC660" s="75" t="str">
        <f t="shared" si="29"/>
        <v/>
      </c>
      <c r="AH660" s="78" t="str">
        <f>IF(AI660="","",MAX($AH$5:AH659)+1)</f>
        <v/>
      </c>
      <c r="AI660" s="53" t="str">
        <f>IF(G659="","",IF(COUNTIF($AI$11:AI659,G659)=0,G659,""))</f>
        <v/>
      </c>
      <c r="AJ660" s="53" t="str">
        <f t="shared" si="30"/>
        <v/>
      </c>
      <c r="AK660" s="135"/>
    </row>
    <row r="661" spans="1:37" x14ac:dyDescent="0.25">
      <c r="A661" s="136"/>
      <c r="B661" s="136"/>
      <c r="C661" s="136"/>
      <c r="D661" s="136"/>
      <c r="E661" s="137"/>
      <c r="F661" s="137"/>
      <c r="G661" s="136"/>
      <c r="H661" s="137"/>
      <c r="I661" s="140" t="str">
        <f t="shared" si="31"/>
        <v/>
      </c>
      <c r="J661" s="140"/>
      <c r="K661" s="140"/>
      <c r="L661" s="74" t="str">
        <f>IF(AND(C661="Abierto",D661="Urgente"),A661,"")</f>
        <v/>
      </c>
      <c r="M661" s="74" t="str">
        <f ca="1">IF(AND(C661="Abierto",D661="Urgente"),TODAY()-E661,"")</f>
        <v/>
      </c>
      <c r="N661" s="74" t="str">
        <f>IF(AND(C661="Abierto",D661="Urgente"),RANK(M661,$M$13:$M$861,0)+COUNTIF($M$13:M661,M661)-1,"")</f>
        <v/>
      </c>
      <c r="O661" s="74" t="str">
        <f>IF(AND(C661="Abierto",D661="Alta"),A661,"")</f>
        <v/>
      </c>
      <c r="P661" s="74" t="str">
        <f ca="1">IF(AND(C661="Abierto",D661="Alta"),TODAY()-E661,"")</f>
        <v/>
      </c>
      <c r="Q661" s="74" t="str">
        <f>IF(AND(C661="Abierto",D661="Alta"),RANK(P661,$P$13:$P$861,0)+COUNTIF($P$13:P661,P661)-1+MAX(N:N),"")</f>
        <v/>
      </c>
      <c r="R661" s="74" t="str">
        <f>IF(AND(C661="Abierto",D661="Media"),A661,"")</f>
        <v/>
      </c>
      <c r="S661" s="74" t="str">
        <f ca="1">IF(AND(C661="Abierto",D661="Media"),TODAY()-E661,"")</f>
        <v/>
      </c>
      <c r="T661" s="74" t="str">
        <f>IF(AND(C661="Abierto",D661="Media"),RANK(S661,$S$13:$S$861,0)+COUNTIF($S$13:S661,S661)-1+MAX(N:N,Q:Q),"")</f>
        <v/>
      </c>
      <c r="U661" s="74" t="str">
        <f>IF(AND(C661="Abierto",D661="Baja"),A661,"")</f>
        <v/>
      </c>
      <c r="V661" s="74" t="str">
        <f ca="1">IF(AND(C661="Abierto",D661="Baja"),TODAY()-E661,"")</f>
        <v/>
      </c>
      <c r="W661" s="74" t="str">
        <f>IF(AND(C661="Abierto",D661="Baja"),RANK(V661,$V$13:$V$861,0)+COUNTIF($V$13:V661,V661)-1+MAX(N:N,Q:Q,T:T),"")</f>
        <v/>
      </c>
      <c r="X661" s="139" t="str">
        <f>IF(OR(C661="Resuelto",C661=""),"",SUM(N661,Q661,T661,W661))</f>
        <v/>
      </c>
      <c r="Y661" s="139" t="str">
        <f>IF(OR(C661="Resuelto",C661=""),"",SUM(M661,P661,S661,V661))</f>
        <v/>
      </c>
      <c r="Z661" s="139" t="str">
        <f>IF(OR(C661="Resuelto",C661=""),"",SUM(L661,O661,R661,U661))</f>
        <v/>
      </c>
      <c r="AA661" s="28">
        <v>796</v>
      </c>
      <c r="AB661" s="28" t="str">
        <f t="shared" si="28"/>
        <v/>
      </c>
      <c r="AC661" s="75" t="str">
        <f t="shared" si="29"/>
        <v/>
      </c>
      <c r="AH661" s="78" t="str">
        <f>IF(AI661="","",MAX($AH$5:AH660)+1)</f>
        <v/>
      </c>
      <c r="AI661" s="53" t="str">
        <f>IF(G660="","",IF(COUNTIF($AI$11:AI660,G660)=0,G660,""))</f>
        <v/>
      </c>
      <c r="AJ661" s="53" t="str">
        <f t="shared" si="30"/>
        <v/>
      </c>
      <c r="AK661" s="135"/>
    </row>
    <row r="662" spans="1:37" x14ac:dyDescent="0.25">
      <c r="A662" s="136"/>
      <c r="B662" s="136"/>
      <c r="C662" s="136"/>
      <c r="D662" s="136"/>
      <c r="E662" s="137"/>
      <c r="F662" s="137"/>
      <c r="G662" s="136"/>
      <c r="H662" s="137"/>
      <c r="I662" s="140" t="str">
        <f t="shared" si="31"/>
        <v/>
      </c>
      <c r="J662" s="140"/>
      <c r="K662" s="140"/>
      <c r="L662" s="74" t="str">
        <f>IF(AND(C662="Abierto",D662="Urgente"),A662,"")</f>
        <v/>
      </c>
      <c r="M662" s="74" t="str">
        <f ca="1">IF(AND(C662="Abierto",D662="Urgente"),TODAY()-E662,"")</f>
        <v/>
      </c>
      <c r="N662" s="74" t="str">
        <f>IF(AND(C662="Abierto",D662="Urgente"),RANK(M662,$M$13:$M$861,0)+COUNTIF($M$13:M662,M662)-1,"")</f>
        <v/>
      </c>
      <c r="O662" s="74" t="str">
        <f>IF(AND(C662="Abierto",D662="Alta"),A662,"")</f>
        <v/>
      </c>
      <c r="P662" s="74" t="str">
        <f ca="1">IF(AND(C662="Abierto",D662="Alta"),TODAY()-E662,"")</f>
        <v/>
      </c>
      <c r="Q662" s="74" t="str">
        <f>IF(AND(C662="Abierto",D662="Alta"),RANK(P662,$P$13:$P$861,0)+COUNTIF($P$13:P662,P662)-1+MAX(N:N),"")</f>
        <v/>
      </c>
      <c r="R662" s="74" t="str">
        <f>IF(AND(C662="Abierto",D662="Media"),A662,"")</f>
        <v/>
      </c>
      <c r="S662" s="74" t="str">
        <f ca="1">IF(AND(C662="Abierto",D662="Media"),TODAY()-E662,"")</f>
        <v/>
      </c>
      <c r="T662" s="74" t="str">
        <f>IF(AND(C662="Abierto",D662="Media"),RANK(S662,$S$13:$S$861,0)+COUNTIF($S$13:S662,S662)-1+MAX(N:N,Q:Q),"")</f>
        <v/>
      </c>
      <c r="U662" s="74" t="str">
        <f>IF(AND(C662="Abierto",D662="Baja"),A662,"")</f>
        <v/>
      </c>
      <c r="V662" s="74" t="str">
        <f ca="1">IF(AND(C662="Abierto",D662="Baja"),TODAY()-E662,"")</f>
        <v/>
      </c>
      <c r="W662" s="74" t="str">
        <f>IF(AND(C662="Abierto",D662="Baja"),RANK(V662,$V$13:$V$861,0)+COUNTIF($V$13:V662,V662)-1+MAX(N:N,Q:Q,T:T),"")</f>
        <v/>
      </c>
      <c r="X662" s="139" t="str">
        <f>IF(OR(C662="Resuelto",C662=""),"",SUM(N662,Q662,T662,W662))</f>
        <v/>
      </c>
      <c r="Y662" s="139" t="str">
        <f>IF(OR(C662="Resuelto",C662=""),"",SUM(M662,P662,S662,V662))</f>
        <v/>
      </c>
      <c r="Z662" s="139" t="str">
        <f>IF(OR(C662="Resuelto",C662=""),"",SUM(L662,O662,R662,U662))</f>
        <v/>
      </c>
      <c r="AA662" s="28">
        <v>797</v>
      </c>
      <c r="AB662" s="28" t="str">
        <f t="shared" si="28"/>
        <v/>
      </c>
      <c r="AC662" s="75" t="str">
        <f t="shared" si="29"/>
        <v/>
      </c>
      <c r="AH662" s="78" t="str">
        <f>IF(AI662="","",MAX($AH$5:AH661)+1)</f>
        <v/>
      </c>
      <c r="AI662" s="53" t="str">
        <f>IF(G661="","",IF(COUNTIF($AI$11:AI661,G661)=0,G661,""))</f>
        <v/>
      </c>
      <c r="AJ662" s="53" t="str">
        <f t="shared" si="30"/>
        <v/>
      </c>
      <c r="AK662" s="135"/>
    </row>
    <row r="663" spans="1:37" x14ac:dyDescent="0.25">
      <c r="A663" s="136"/>
      <c r="B663" s="136"/>
      <c r="C663" s="136"/>
      <c r="D663" s="136"/>
      <c r="E663" s="137"/>
      <c r="F663" s="137"/>
      <c r="G663" s="136"/>
      <c r="H663" s="137"/>
      <c r="I663" s="140" t="str">
        <f t="shared" si="31"/>
        <v/>
      </c>
      <c r="J663" s="140"/>
      <c r="K663" s="140"/>
      <c r="L663" s="74" t="str">
        <f>IF(AND(C663="Abierto",D663="Urgente"),A663,"")</f>
        <v/>
      </c>
      <c r="M663" s="74" t="str">
        <f ca="1">IF(AND(C663="Abierto",D663="Urgente"),TODAY()-E663,"")</f>
        <v/>
      </c>
      <c r="N663" s="74" t="str">
        <f>IF(AND(C663="Abierto",D663="Urgente"),RANK(M663,$M$13:$M$861,0)+COUNTIF($M$13:M663,M663)-1,"")</f>
        <v/>
      </c>
      <c r="O663" s="74" t="str">
        <f>IF(AND(C663="Abierto",D663="Alta"),A663,"")</f>
        <v/>
      </c>
      <c r="P663" s="74" t="str">
        <f ca="1">IF(AND(C663="Abierto",D663="Alta"),TODAY()-E663,"")</f>
        <v/>
      </c>
      <c r="Q663" s="74" t="str">
        <f>IF(AND(C663="Abierto",D663="Alta"),RANK(P663,$P$13:$P$861,0)+COUNTIF($P$13:P663,P663)-1+MAX(N:N),"")</f>
        <v/>
      </c>
      <c r="R663" s="74" t="str">
        <f>IF(AND(C663="Abierto",D663="Media"),A663,"")</f>
        <v/>
      </c>
      <c r="S663" s="74" t="str">
        <f ca="1">IF(AND(C663="Abierto",D663="Media"),TODAY()-E663,"")</f>
        <v/>
      </c>
      <c r="T663" s="74" t="str">
        <f>IF(AND(C663="Abierto",D663="Media"),RANK(S663,$S$13:$S$861,0)+COUNTIF($S$13:S663,S663)-1+MAX(N:N,Q:Q),"")</f>
        <v/>
      </c>
      <c r="U663" s="74" t="str">
        <f>IF(AND(C663="Abierto",D663="Baja"),A663,"")</f>
        <v/>
      </c>
      <c r="V663" s="74" t="str">
        <f ca="1">IF(AND(C663="Abierto",D663="Baja"),TODAY()-E663,"")</f>
        <v/>
      </c>
      <c r="W663" s="74" t="str">
        <f>IF(AND(C663="Abierto",D663="Baja"),RANK(V663,$V$13:$V$861,0)+COUNTIF($V$13:V663,V663)-1+MAX(N:N,Q:Q,T:T),"")</f>
        <v/>
      </c>
      <c r="X663" s="139" t="str">
        <f>IF(OR(C663="Resuelto",C663=""),"",SUM(N663,Q663,T663,W663))</f>
        <v/>
      </c>
      <c r="Y663" s="139" t="str">
        <f>IF(OR(C663="Resuelto",C663=""),"",SUM(M663,P663,S663,V663))</f>
        <v/>
      </c>
      <c r="Z663" s="139" t="str">
        <f>IF(OR(C663="Resuelto",C663=""),"",SUM(L663,O663,R663,U663))</f>
        <v/>
      </c>
      <c r="AA663" s="28">
        <v>798</v>
      </c>
      <c r="AB663" s="28" t="str">
        <f t="shared" si="28"/>
        <v/>
      </c>
      <c r="AC663" s="75" t="str">
        <f t="shared" si="29"/>
        <v/>
      </c>
      <c r="AH663" s="78" t="str">
        <f>IF(AI663="","",MAX($AH$5:AH662)+1)</f>
        <v/>
      </c>
      <c r="AI663" s="53" t="str">
        <f>IF(G662="","",IF(COUNTIF($AI$11:AI662,G662)=0,G662,""))</f>
        <v/>
      </c>
      <c r="AJ663" s="53" t="str">
        <f t="shared" si="30"/>
        <v/>
      </c>
      <c r="AK663" s="135"/>
    </row>
    <row r="664" spans="1:37" x14ac:dyDescent="0.25">
      <c r="A664" s="136"/>
      <c r="B664" s="136"/>
      <c r="C664" s="136"/>
      <c r="D664" s="136"/>
      <c r="E664" s="137"/>
      <c r="F664" s="137"/>
      <c r="G664" s="136"/>
      <c r="H664" s="137"/>
      <c r="I664" s="140" t="str">
        <f t="shared" si="31"/>
        <v/>
      </c>
      <c r="J664" s="140"/>
      <c r="K664" s="140"/>
      <c r="L664" s="74" t="str">
        <f>IF(AND(C664="Abierto",D664="Urgente"),A664,"")</f>
        <v/>
      </c>
      <c r="M664" s="74" t="str">
        <f ca="1">IF(AND(C664="Abierto",D664="Urgente"),TODAY()-E664,"")</f>
        <v/>
      </c>
      <c r="N664" s="74" t="str">
        <f>IF(AND(C664="Abierto",D664="Urgente"),RANK(M664,$M$13:$M$861,0)+COUNTIF($M$13:M664,M664)-1,"")</f>
        <v/>
      </c>
      <c r="O664" s="74" t="str">
        <f>IF(AND(C664="Abierto",D664="Alta"),A664,"")</f>
        <v/>
      </c>
      <c r="P664" s="74" t="str">
        <f ca="1">IF(AND(C664="Abierto",D664="Alta"),TODAY()-E664,"")</f>
        <v/>
      </c>
      <c r="Q664" s="74" t="str">
        <f>IF(AND(C664="Abierto",D664="Alta"),RANK(P664,$P$13:$P$861,0)+COUNTIF($P$13:P664,P664)-1+MAX(N:N),"")</f>
        <v/>
      </c>
      <c r="R664" s="74" t="str">
        <f>IF(AND(C664="Abierto",D664="Media"),A664,"")</f>
        <v/>
      </c>
      <c r="S664" s="74" t="str">
        <f ca="1">IF(AND(C664="Abierto",D664="Media"),TODAY()-E664,"")</f>
        <v/>
      </c>
      <c r="T664" s="74" t="str">
        <f>IF(AND(C664="Abierto",D664="Media"),RANK(S664,$S$13:$S$861,0)+COUNTIF($S$13:S664,S664)-1+MAX(N:N,Q:Q),"")</f>
        <v/>
      </c>
      <c r="U664" s="74" t="str">
        <f>IF(AND(C664="Abierto",D664="Baja"),A664,"")</f>
        <v/>
      </c>
      <c r="V664" s="74" t="str">
        <f ca="1">IF(AND(C664="Abierto",D664="Baja"),TODAY()-E664,"")</f>
        <v/>
      </c>
      <c r="W664" s="74" t="str">
        <f>IF(AND(C664="Abierto",D664="Baja"),RANK(V664,$V$13:$V$861,0)+COUNTIF($V$13:V664,V664)-1+MAX(N:N,Q:Q,T:T),"")</f>
        <v/>
      </c>
      <c r="X664" s="139" t="str">
        <f>IF(OR(C664="Resuelto",C664=""),"",SUM(N664,Q664,T664,W664))</f>
        <v/>
      </c>
      <c r="Y664" s="139" t="str">
        <f>IF(OR(C664="Resuelto",C664=""),"",SUM(M664,P664,S664,V664))</f>
        <v/>
      </c>
      <c r="Z664" s="139" t="str">
        <f>IF(OR(C664="Resuelto",C664=""),"",SUM(L664,O664,R664,U664))</f>
        <v/>
      </c>
      <c r="AA664" s="28">
        <v>799</v>
      </c>
      <c r="AB664" s="28" t="str">
        <f t="shared" si="28"/>
        <v/>
      </c>
      <c r="AC664" s="75" t="str">
        <f t="shared" si="29"/>
        <v/>
      </c>
      <c r="AH664" s="78" t="str">
        <f>IF(AI664="","",MAX($AH$5:AH663)+1)</f>
        <v/>
      </c>
      <c r="AI664" s="53" t="str">
        <f>IF(G663="","",IF(COUNTIF($AI$11:AI663,G663)=0,G663,""))</f>
        <v/>
      </c>
      <c r="AJ664" s="53" t="str">
        <f t="shared" si="30"/>
        <v/>
      </c>
      <c r="AK664" s="135"/>
    </row>
    <row r="665" spans="1:37" x14ac:dyDescent="0.25">
      <c r="A665" s="136"/>
      <c r="B665" s="136"/>
      <c r="C665" s="136"/>
      <c r="D665" s="136"/>
      <c r="E665" s="137"/>
      <c r="F665" s="137"/>
      <c r="G665" s="136"/>
      <c r="H665" s="137"/>
      <c r="I665" s="140" t="str">
        <f t="shared" si="31"/>
        <v/>
      </c>
      <c r="J665" s="140"/>
      <c r="K665" s="140"/>
      <c r="L665" s="74" t="str">
        <f>IF(AND(C665="Abierto",D665="Urgente"),A665,"")</f>
        <v/>
      </c>
      <c r="M665" s="74" t="str">
        <f ca="1">IF(AND(C665="Abierto",D665="Urgente"),TODAY()-E665,"")</f>
        <v/>
      </c>
      <c r="N665" s="74" t="str">
        <f>IF(AND(C665="Abierto",D665="Urgente"),RANK(M665,$M$13:$M$861,0)+COUNTIF($M$13:M665,M665)-1,"")</f>
        <v/>
      </c>
      <c r="O665" s="74" t="str">
        <f>IF(AND(C665="Abierto",D665="Alta"),A665,"")</f>
        <v/>
      </c>
      <c r="P665" s="74" t="str">
        <f ca="1">IF(AND(C665="Abierto",D665="Alta"),TODAY()-E665,"")</f>
        <v/>
      </c>
      <c r="Q665" s="74" t="str">
        <f>IF(AND(C665="Abierto",D665="Alta"),RANK(P665,$P$13:$P$861,0)+COUNTIF($P$13:P665,P665)-1+MAX(N:N),"")</f>
        <v/>
      </c>
      <c r="R665" s="74" t="str">
        <f>IF(AND(C665="Abierto",D665="Media"),A665,"")</f>
        <v/>
      </c>
      <c r="S665" s="74" t="str">
        <f ca="1">IF(AND(C665="Abierto",D665="Media"),TODAY()-E665,"")</f>
        <v/>
      </c>
      <c r="T665" s="74" t="str">
        <f>IF(AND(C665="Abierto",D665="Media"),RANK(S665,$S$13:$S$861,0)+COUNTIF($S$13:S665,S665)-1+MAX(N:N,Q:Q),"")</f>
        <v/>
      </c>
      <c r="U665" s="74" t="str">
        <f>IF(AND(C665="Abierto",D665="Baja"),A665,"")</f>
        <v/>
      </c>
      <c r="V665" s="74" t="str">
        <f ca="1">IF(AND(C665="Abierto",D665="Baja"),TODAY()-E665,"")</f>
        <v/>
      </c>
      <c r="W665" s="74" t="str">
        <f>IF(AND(C665="Abierto",D665="Baja"),RANK(V665,$V$13:$V$861,0)+COUNTIF($V$13:V665,V665)-1+MAX(N:N,Q:Q,T:T),"")</f>
        <v/>
      </c>
      <c r="X665" s="139" t="str">
        <f>IF(OR(C665="Resuelto",C665=""),"",SUM(N665,Q665,T665,W665))</f>
        <v/>
      </c>
      <c r="Y665" s="139" t="str">
        <f>IF(OR(C665="Resuelto",C665=""),"",SUM(M665,P665,S665,V665))</f>
        <v/>
      </c>
      <c r="Z665" s="139" t="str">
        <f>IF(OR(C665="Resuelto",C665=""),"",SUM(L665,O665,R665,U665))</f>
        <v/>
      </c>
      <c r="AA665" s="28">
        <v>800</v>
      </c>
      <c r="AB665" s="28" t="str">
        <f t="shared" si="28"/>
        <v/>
      </c>
      <c r="AC665" s="75" t="str">
        <f t="shared" si="29"/>
        <v/>
      </c>
      <c r="AH665" s="78" t="str">
        <f>IF(AI665="","",MAX($AH$5:AH664)+1)</f>
        <v/>
      </c>
      <c r="AI665" s="53" t="str">
        <f>IF(G664="","",IF(COUNTIF($AI$11:AI664,G664)=0,G664,""))</f>
        <v/>
      </c>
      <c r="AJ665" s="53" t="str">
        <f t="shared" si="30"/>
        <v/>
      </c>
      <c r="AK665" s="135"/>
    </row>
    <row r="666" spans="1:37" x14ac:dyDescent="0.25">
      <c r="A666" s="136"/>
      <c r="B666" s="136"/>
      <c r="C666" s="136"/>
      <c r="D666" s="136"/>
      <c r="E666" s="137"/>
      <c r="F666" s="137"/>
      <c r="G666" s="136"/>
      <c r="H666" s="137"/>
      <c r="I666" s="140" t="str">
        <f t="shared" si="31"/>
        <v/>
      </c>
      <c r="J666" s="140"/>
      <c r="K666" s="140"/>
      <c r="L666" s="74" t="str">
        <f>IF(AND(C666="Abierto",D666="Urgente"),A666,"")</f>
        <v/>
      </c>
      <c r="M666" s="74" t="str">
        <f ca="1">IF(AND(C666="Abierto",D666="Urgente"),TODAY()-E666,"")</f>
        <v/>
      </c>
      <c r="N666" s="74" t="str">
        <f>IF(AND(C666="Abierto",D666="Urgente"),RANK(M666,$M$13:$M$861,0)+COUNTIF($M$13:M666,M666)-1,"")</f>
        <v/>
      </c>
      <c r="O666" s="74" t="str">
        <f>IF(AND(C666="Abierto",D666="Alta"),A666,"")</f>
        <v/>
      </c>
      <c r="P666" s="74" t="str">
        <f ca="1">IF(AND(C666="Abierto",D666="Alta"),TODAY()-E666,"")</f>
        <v/>
      </c>
      <c r="Q666" s="74" t="str">
        <f>IF(AND(C666="Abierto",D666="Alta"),RANK(P666,$P$13:$P$861,0)+COUNTIF($P$13:P666,P666)-1+MAX(N:N),"")</f>
        <v/>
      </c>
      <c r="R666" s="74" t="str">
        <f>IF(AND(C666="Abierto",D666="Media"),A666,"")</f>
        <v/>
      </c>
      <c r="S666" s="74" t="str">
        <f ca="1">IF(AND(C666="Abierto",D666="Media"),TODAY()-E666,"")</f>
        <v/>
      </c>
      <c r="T666" s="74" t="str">
        <f>IF(AND(C666="Abierto",D666="Media"),RANK(S666,$S$13:$S$861,0)+COUNTIF($S$13:S666,S666)-1+MAX(N:N,Q:Q),"")</f>
        <v/>
      </c>
      <c r="U666" s="74" t="str">
        <f>IF(AND(C666="Abierto",D666="Baja"),A666,"")</f>
        <v/>
      </c>
      <c r="V666" s="74" t="str">
        <f ca="1">IF(AND(C666="Abierto",D666="Baja"),TODAY()-E666,"")</f>
        <v/>
      </c>
      <c r="W666" s="74" t="str">
        <f>IF(AND(C666="Abierto",D666="Baja"),RANK(V666,$V$13:$V$861,0)+COUNTIF($V$13:V666,V666)-1+MAX(N:N,Q:Q,T:T),"")</f>
        <v/>
      </c>
      <c r="X666" s="139" t="str">
        <f>IF(OR(C666="Resuelto",C666=""),"",SUM(N666,Q666,T666,W666))</f>
        <v/>
      </c>
      <c r="Y666" s="139" t="str">
        <f>IF(OR(C666="Resuelto",C666=""),"",SUM(M666,P666,S666,V666))</f>
        <v/>
      </c>
      <c r="Z666" s="139" t="str">
        <f>IF(OR(C666="Resuelto",C666=""),"",SUM(L666,O666,R666,U666))</f>
        <v/>
      </c>
      <c r="AA666" s="28">
        <v>801</v>
      </c>
      <c r="AB666" s="28" t="str">
        <f t="shared" si="28"/>
        <v/>
      </c>
      <c r="AC666" s="75" t="str">
        <f t="shared" si="29"/>
        <v/>
      </c>
      <c r="AH666" s="78" t="str">
        <f>IF(AI666="","",MAX($AH$5:AH665)+1)</f>
        <v/>
      </c>
      <c r="AI666" s="53" t="str">
        <f>IF(G665="","",IF(COUNTIF($AI$11:AI665,G665)=0,G665,""))</f>
        <v/>
      </c>
      <c r="AJ666" s="53" t="str">
        <f t="shared" si="30"/>
        <v/>
      </c>
      <c r="AK666" s="135"/>
    </row>
    <row r="667" spans="1:37" x14ac:dyDescent="0.25">
      <c r="A667" s="136"/>
      <c r="B667" s="136"/>
      <c r="C667" s="136"/>
      <c r="D667" s="136"/>
      <c r="E667" s="137"/>
      <c r="F667" s="137"/>
      <c r="G667" s="136"/>
      <c r="H667" s="137"/>
      <c r="I667" s="140" t="str">
        <f t="shared" si="31"/>
        <v/>
      </c>
      <c r="J667" s="140"/>
      <c r="K667" s="140"/>
      <c r="L667" s="74" t="str">
        <f>IF(AND(C667="Abierto",D667="Urgente"),A667,"")</f>
        <v/>
      </c>
      <c r="M667" s="74" t="str">
        <f ca="1">IF(AND(C667="Abierto",D667="Urgente"),TODAY()-E667,"")</f>
        <v/>
      </c>
      <c r="N667" s="74" t="str">
        <f>IF(AND(C667="Abierto",D667="Urgente"),RANK(M667,$M$13:$M$861,0)+COUNTIF($M$13:M667,M667)-1,"")</f>
        <v/>
      </c>
      <c r="O667" s="74" t="str">
        <f>IF(AND(C667="Abierto",D667="Alta"),A667,"")</f>
        <v/>
      </c>
      <c r="P667" s="74" t="str">
        <f ca="1">IF(AND(C667="Abierto",D667="Alta"),TODAY()-E667,"")</f>
        <v/>
      </c>
      <c r="Q667" s="74" t="str">
        <f>IF(AND(C667="Abierto",D667="Alta"),RANK(P667,$P$13:$P$861,0)+COUNTIF($P$13:P667,P667)-1+MAX(N:N),"")</f>
        <v/>
      </c>
      <c r="R667" s="74" t="str">
        <f>IF(AND(C667="Abierto",D667="Media"),A667,"")</f>
        <v/>
      </c>
      <c r="S667" s="74" t="str">
        <f ca="1">IF(AND(C667="Abierto",D667="Media"),TODAY()-E667,"")</f>
        <v/>
      </c>
      <c r="T667" s="74" t="str">
        <f>IF(AND(C667="Abierto",D667="Media"),RANK(S667,$S$13:$S$861,0)+COUNTIF($S$13:S667,S667)-1+MAX(N:N,Q:Q),"")</f>
        <v/>
      </c>
      <c r="U667" s="74" t="str">
        <f>IF(AND(C667="Abierto",D667="Baja"),A667,"")</f>
        <v/>
      </c>
      <c r="V667" s="74" t="str">
        <f ca="1">IF(AND(C667="Abierto",D667="Baja"),TODAY()-E667,"")</f>
        <v/>
      </c>
      <c r="W667" s="74" t="str">
        <f>IF(AND(C667="Abierto",D667="Baja"),RANK(V667,$V$13:$V$861,0)+COUNTIF($V$13:V667,V667)-1+MAX(N:N,Q:Q,T:T),"")</f>
        <v/>
      </c>
      <c r="X667" s="139" t="str">
        <f>IF(OR(C667="Resuelto",C667=""),"",SUM(N667,Q667,T667,W667))</f>
        <v/>
      </c>
      <c r="Y667" s="139" t="str">
        <f>IF(OR(C667="Resuelto",C667=""),"",SUM(M667,P667,S667,V667))</f>
        <v/>
      </c>
      <c r="Z667" s="139" t="str">
        <f>IF(OR(C667="Resuelto",C667=""),"",SUM(L667,O667,R667,U667))</f>
        <v/>
      </c>
      <c r="AA667" s="28">
        <v>802</v>
      </c>
      <c r="AB667" s="28" t="str">
        <f t="shared" si="28"/>
        <v/>
      </c>
      <c r="AC667" s="75" t="str">
        <f t="shared" si="29"/>
        <v/>
      </c>
      <c r="AH667" s="78" t="str">
        <f>IF(AI667="","",MAX($AH$5:AH666)+1)</f>
        <v/>
      </c>
      <c r="AI667" s="53" t="str">
        <f>IF(G666="","",IF(COUNTIF($AI$11:AI666,G666)=0,G666,""))</f>
        <v/>
      </c>
      <c r="AJ667" s="53" t="str">
        <f t="shared" si="30"/>
        <v/>
      </c>
      <c r="AK667" s="135"/>
    </row>
    <row r="668" spans="1:37" x14ac:dyDescent="0.25">
      <c r="A668" s="136"/>
      <c r="B668" s="136"/>
      <c r="C668" s="136"/>
      <c r="D668" s="136"/>
      <c r="E668" s="137"/>
      <c r="F668" s="137"/>
      <c r="G668" s="136"/>
      <c r="H668" s="137"/>
      <c r="I668" s="140" t="str">
        <f t="shared" si="31"/>
        <v/>
      </c>
      <c r="J668" s="140"/>
      <c r="K668" s="140"/>
      <c r="L668" s="74" t="str">
        <f>IF(AND(C668="Abierto",D668="Urgente"),A668,"")</f>
        <v/>
      </c>
      <c r="M668" s="74" t="str">
        <f ca="1">IF(AND(C668="Abierto",D668="Urgente"),TODAY()-E668,"")</f>
        <v/>
      </c>
      <c r="N668" s="74" t="str">
        <f>IF(AND(C668="Abierto",D668="Urgente"),RANK(M668,$M$13:$M$861,0)+COUNTIF($M$13:M668,M668)-1,"")</f>
        <v/>
      </c>
      <c r="O668" s="74" t="str">
        <f>IF(AND(C668="Abierto",D668="Alta"),A668,"")</f>
        <v/>
      </c>
      <c r="P668" s="74" t="str">
        <f ca="1">IF(AND(C668="Abierto",D668="Alta"),TODAY()-E668,"")</f>
        <v/>
      </c>
      <c r="Q668" s="74" t="str">
        <f>IF(AND(C668="Abierto",D668="Alta"),RANK(P668,$P$13:$P$861,0)+COUNTIF($P$13:P668,P668)-1+MAX(N:N),"")</f>
        <v/>
      </c>
      <c r="R668" s="74" t="str">
        <f>IF(AND(C668="Abierto",D668="Media"),A668,"")</f>
        <v/>
      </c>
      <c r="S668" s="74" t="str">
        <f ca="1">IF(AND(C668="Abierto",D668="Media"),TODAY()-E668,"")</f>
        <v/>
      </c>
      <c r="T668" s="74" t="str">
        <f>IF(AND(C668="Abierto",D668="Media"),RANK(S668,$S$13:$S$861,0)+COUNTIF($S$13:S668,S668)-1+MAX(N:N,Q:Q),"")</f>
        <v/>
      </c>
      <c r="U668" s="74" t="str">
        <f>IF(AND(C668="Abierto",D668="Baja"),A668,"")</f>
        <v/>
      </c>
      <c r="V668" s="74" t="str">
        <f ca="1">IF(AND(C668="Abierto",D668="Baja"),TODAY()-E668,"")</f>
        <v/>
      </c>
      <c r="W668" s="74" t="str">
        <f>IF(AND(C668="Abierto",D668="Baja"),RANK(V668,$V$13:$V$861,0)+COUNTIF($V$13:V668,V668)-1+MAX(N:N,Q:Q,T:T),"")</f>
        <v/>
      </c>
      <c r="X668" s="139" t="str">
        <f>IF(OR(C668="Resuelto",C668=""),"",SUM(N668,Q668,T668,W668))</f>
        <v/>
      </c>
      <c r="Y668" s="139" t="str">
        <f>IF(OR(C668="Resuelto",C668=""),"",SUM(M668,P668,S668,V668))</f>
        <v/>
      </c>
      <c r="Z668" s="139" t="str">
        <f>IF(OR(C668="Resuelto",C668=""),"",SUM(L668,O668,R668,U668))</f>
        <v/>
      </c>
      <c r="AA668" s="28">
        <v>803</v>
      </c>
      <c r="AB668" s="28" t="str">
        <f t="shared" si="28"/>
        <v/>
      </c>
      <c r="AC668" s="75" t="str">
        <f t="shared" si="29"/>
        <v/>
      </c>
      <c r="AH668" s="78" t="str">
        <f>IF(AI668="","",MAX($AH$5:AH667)+1)</f>
        <v/>
      </c>
      <c r="AI668" s="53" t="str">
        <f>IF(G667="","",IF(COUNTIF($AI$11:AI667,G667)=0,G667,""))</f>
        <v/>
      </c>
      <c r="AJ668" s="53" t="str">
        <f t="shared" si="30"/>
        <v/>
      </c>
      <c r="AK668" s="135"/>
    </row>
    <row r="669" spans="1:37" x14ac:dyDescent="0.25">
      <c r="A669" s="136"/>
      <c r="B669" s="136"/>
      <c r="C669" s="136"/>
      <c r="D669" s="136"/>
      <c r="E669" s="137"/>
      <c r="F669" s="137"/>
      <c r="G669" s="136"/>
      <c r="H669" s="137"/>
      <c r="I669" s="140" t="str">
        <f t="shared" si="31"/>
        <v/>
      </c>
      <c r="J669" s="140"/>
      <c r="K669" s="140"/>
      <c r="L669" s="74" t="str">
        <f>IF(AND(C669="Abierto",D669="Urgente"),A669,"")</f>
        <v/>
      </c>
      <c r="M669" s="74" t="str">
        <f ca="1">IF(AND(C669="Abierto",D669="Urgente"),TODAY()-E669,"")</f>
        <v/>
      </c>
      <c r="N669" s="74" t="str">
        <f>IF(AND(C669="Abierto",D669="Urgente"),RANK(M669,$M$13:$M$861,0)+COUNTIF($M$13:M669,M669)-1,"")</f>
        <v/>
      </c>
      <c r="O669" s="74" t="str">
        <f>IF(AND(C669="Abierto",D669="Alta"),A669,"")</f>
        <v/>
      </c>
      <c r="P669" s="74" t="str">
        <f ca="1">IF(AND(C669="Abierto",D669="Alta"),TODAY()-E669,"")</f>
        <v/>
      </c>
      <c r="Q669" s="74" t="str">
        <f>IF(AND(C669="Abierto",D669="Alta"),RANK(P669,$P$13:$P$861,0)+COUNTIF($P$13:P669,P669)-1+MAX(N:N),"")</f>
        <v/>
      </c>
      <c r="R669" s="74" t="str">
        <f>IF(AND(C669="Abierto",D669="Media"),A669,"")</f>
        <v/>
      </c>
      <c r="S669" s="74" t="str">
        <f ca="1">IF(AND(C669="Abierto",D669="Media"),TODAY()-E669,"")</f>
        <v/>
      </c>
      <c r="T669" s="74" t="str">
        <f>IF(AND(C669="Abierto",D669="Media"),RANK(S669,$S$13:$S$861,0)+COUNTIF($S$13:S669,S669)-1+MAX(N:N,Q:Q),"")</f>
        <v/>
      </c>
      <c r="U669" s="74" t="str">
        <f>IF(AND(C669="Abierto",D669="Baja"),A669,"")</f>
        <v/>
      </c>
      <c r="V669" s="74" t="str">
        <f ca="1">IF(AND(C669="Abierto",D669="Baja"),TODAY()-E669,"")</f>
        <v/>
      </c>
      <c r="W669" s="74" t="str">
        <f>IF(AND(C669="Abierto",D669="Baja"),RANK(V669,$V$13:$V$861,0)+COUNTIF($V$13:V669,V669)-1+MAX(N:N,Q:Q,T:T),"")</f>
        <v/>
      </c>
      <c r="X669" s="139" t="str">
        <f>IF(OR(C669="Resuelto",C669=""),"",SUM(N669,Q669,T669,W669))</f>
        <v/>
      </c>
      <c r="Y669" s="139" t="str">
        <f>IF(OR(C669="Resuelto",C669=""),"",SUM(M669,P669,S669,V669))</f>
        <v/>
      </c>
      <c r="Z669" s="139" t="str">
        <f>IF(OR(C669="Resuelto",C669=""),"",SUM(L669,O669,R669,U669))</f>
        <v/>
      </c>
      <c r="AA669" s="28">
        <v>804</v>
      </c>
      <c r="AB669" s="28" t="str">
        <f t="shared" si="28"/>
        <v/>
      </c>
      <c r="AC669" s="75" t="str">
        <f t="shared" si="29"/>
        <v/>
      </c>
      <c r="AH669" s="78" t="str">
        <f>IF(AI669="","",MAX($AH$5:AH668)+1)</f>
        <v/>
      </c>
      <c r="AI669" s="53" t="str">
        <f>IF(G668="","",IF(COUNTIF($AI$11:AI668,G668)=0,G668,""))</f>
        <v/>
      </c>
      <c r="AJ669" s="53" t="str">
        <f t="shared" si="30"/>
        <v/>
      </c>
      <c r="AK669" s="135"/>
    </row>
    <row r="670" spans="1:37" x14ac:dyDescent="0.25">
      <c r="A670" s="136"/>
      <c r="B670" s="136"/>
      <c r="C670" s="136"/>
      <c r="D670" s="136"/>
      <c r="E670" s="137"/>
      <c r="F670" s="137"/>
      <c r="G670" s="136"/>
      <c r="H670" s="137"/>
      <c r="I670" s="140" t="str">
        <f t="shared" si="31"/>
        <v/>
      </c>
      <c r="J670" s="140"/>
      <c r="K670" s="140"/>
      <c r="L670" s="74" t="str">
        <f>IF(AND(C670="Abierto",D670="Urgente"),A670,"")</f>
        <v/>
      </c>
      <c r="M670" s="74" t="str">
        <f ca="1">IF(AND(C670="Abierto",D670="Urgente"),TODAY()-E670,"")</f>
        <v/>
      </c>
      <c r="N670" s="74" t="str">
        <f>IF(AND(C670="Abierto",D670="Urgente"),RANK(M670,$M$13:$M$861,0)+COUNTIF($M$13:M670,M670)-1,"")</f>
        <v/>
      </c>
      <c r="O670" s="74" t="str">
        <f>IF(AND(C670="Abierto",D670="Alta"),A670,"")</f>
        <v/>
      </c>
      <c r="P670" s="74" t="str">
        <f ca="1">IF(AND(C670="Abierto",D670="Alta"),TODAY()-E670,"")</f>
        <v/>
      </c>
      <c r="Q670" s="74" t="str">
        <f>IF(AND(C670="Abierto",D670="Alta"),RANK(P670,$P$13:$P$861,0)+COUNTIF($P$13:P670,P670)-1+MAX(N:N),"")</f>
        <v/>
      </c>
      <c r="R670" s="74" t="str">
        <f>IF(AND(C670="Abierto",D670="Media"),A670,"")</f>
        <v/>
      </c>
      <c r="S670" s="74" t="str">
        <f ca="1">IF(AND(C670="Abierto",D670="Media"),TODAY()-E670,"")</f>
        <v/>
      </c>
      <c r="T670" s="74" t="str">
        <f>IF(AND(C670="Abierto",D670="Media"),RANK(S670,$S$13:$S$861,0)+COUNTIF($S$13:S670,S670)-1+MAX(N:N,Q:Q),"")</f>
        <v/>
      </c>
      <c r="U670" s="74" t="str">
        <f>IF(AND(C670="Abierto",D670="Baja"),A670,"")</f>
        <v/>
      </c>
      <c r="V670" s="74" t="str">
        <f ca="1">IF(AND(C670="Abierto",D670="Baja"),TODAY()-E670,"")</f>
        <v/>
      </c>
      <c r="W670" s="74" t="str">
        <f>IF(AND(C670="Abierto",D670="Baja"),RANK(V670,$V$13:$V$861,0)+COUNTIF($V$13:V670,V670)-1+MAX(N:N,Q:Q,T:T),"")</f>
        <v/>
      </c>
      <c r="X670" s="139" t="str">
        <f>IF(OR(C670="Resuelto",C670=""),"",SUM(N670,Q670,T670,W670))</f>
        <v/>
      </c>
      <c r="Y670" s="139" t="str">
        <f>IF(OR(C670="Resuelto",C670=""),"",SUM(M670,P670,S670,V670))</f>
        <v/>
      </c>
      <c r="Z670" s="139" t="str">
        <f>IF(OR(C670="Resuelto",C670=""),"",SUM(L670,O670,R670,U670))</f>
        <v/>
      </c>
      <c r="AA670" s="28">
        <v>805</v>
      </c>
      <c r="AB670" s="28" t="str">
        <f t="shared" si="28"/>
        <v/>
      </c>
      <c r="AC670" s="75" t="str">
        <f t="shared" si="29"/>
        <v/>
      </c>
      <c r="AH670" s="78" t="str">
        <f>IF(AI670="","",MAX($AH$5:AH669)+1)</f>
        <v/>
      </c>
      <c r="AI670" s="53" t="str">
        <f>IF(G669="","",IF(COUNTIF($AI$11:AI669,G669)=0,G669,""))</f>
        <v/>
      </c>
      <c r="AJ670" s="53" t="str">
        <f t="shared" si="30"/>
        <v/>
      </c>
      <c r="AK670" s="135"/>
    </row>
    <row r="671" spans="1:37" x14ac:dyDescent="0.25">
      <c r="A671" s="136"/>
      <c r="B671" s="136"/>
      <c r="C671" s="136"/>
      <c r="D671" s="136"/>
      <c r="E671" s="137"/>
      <c r="F671" s="137"/>
      <c r="G671" s="136"/>
      <c r="H671" s="137"/>
      <c r="I671" s="140" t="str">
        <f t="shared" si="31"/>
        <v/>
      </c>
      <c r="J671" s="140"/>
      <c r="K671" s="140"/>
      <c r="L671" s="74" t="str">
        <f>IF(AND(C671="Abierto",D671="Urgente"),A671,"")</f>
        <v/>
      </c>
      <c r="M671" s="74" t="str">
        <f ca="1">IF(AND(C671="Abierto",D671="Urgente"),TODAY()-E671,"")</f>
        <v/>
      </c>
      <c r="N671" s="74" t="str">
        <f>IF(AND(C671="Abierto",D671="Urgente"),RANK(M671,$M$13:$M$861,0)+COUNTIF($M$13:M671,M671)-1,"")</f>
        <v/>
      </c>
      <c r="O671" s="74" t="str">
        <f>IF(AND(C671="Abierto",D671="Alta"),A671,"")</f>
        <v/>
      </c>
      <c r="P671" s="74" t="str">
        <f ca="1">IF(AND(C671="Abierto",D671="Alta"),TODAY()-E671,"")</f>
        <v/>
      </c>
      <c r="Q671" s="74" t="str">
        <f>IF(AND(C671="Abierto",D671="Alta"),RANK(P671,$P$13:$P$861,0)+COUNTIF($P$13:P671,P671)-1+MAX(N:N),"")</f>
        <v/>
      </c>
      <c r="R671" s="74" t="str">
        <f>IF(AND(C671="Abierto",D671="Media"),A671,"")</f>
        <v/>
      </c>
      <c r="S671" s="74" t="str">
        <f ca="1">IF(AND(C671="Abierto",D671="Media"),TODAY()-E671,"")</f>
        <v/>
      </c>
      <c r="T671" s="74" t="str">
        <f>IF(AND(C671="Abierto",D671="Media"),RANK(S671,$S$13:$S$861,0)+COUNTIF($S$13:S671,S671)-1+MAX(N:N,Q:Q),"")</f>
        <v/>
      </c>
      <c r="U671" s="74" t="str">
        <f>IF(AND(C671="Abierto",D671="Baja"),A671,"")</f>
        <v/>
      </c>
      <c r="V671" s="74" t="str">
        <f ca="1">IF(AND(C671="Abierto",D671="Baja"),TODAY()-E671,"")</f>
        <v/>
      </c>
      <c r="W671" s="74" t="str">
        <f>IF(AND(C671="Abierto",D671="Baja"),RANK(V671,$V$13:$V$861,0)+COUNTIF($V$13:V671,V671)-1+MAX(N:N,Q:Q,T:T),"")</f>
        <v/>
      </c>
      <c r="X671" s="139" t="str">
        <f>IF(OR(C671="Resuelto",C671=""),"",SUM(N671,Q671,T671,W671))</f>
        <v/>
      </c>
      <c r="Y671" s="139" t="str">
        <f>IF(OR(C671="Resuelto",C671=""),"",SUM(M671,P671,S671,V671))</f>
        <v/>
      </c>
      <c r="Z671" s="139" t="str">
        <f>IF(OR(C671="Resuelto",C671=""),"",SUM(L671,O671,R671,U671))</f>
        <v/>
      </c>
      <c r="AA671" s="28">
        <v>806</v>
      </c>
      <c r="AB671" s="28" t="str">
        <f t="shared" si="28"/>
        <v/>
      </c>
      <c r="AC671" s="75" t="str">
        <f t="shared" si="29"/>
        <v/>
      </c>
      <c r="AH671" s="78" t="str">
        <f>IF(AI671="","",MAX($AH$5:AH670)+1)</f>
        <v/>
      </c>
      <c r="AI671" s="53" t="str">
        <f>IF(G670="","",IF(COUNTIF($AI$11:AI670,G670)=0,G670,""))</f>
        <v/>
      </c>
      <c r="AJ671" s="53" t="str">
        <f t="shared" si="30"/>
        <v/>
      </c>
      <c r="AK671" s="135"/>
    </row>
    <row r="672" spans="1:37" x14ac:dyDescent="0.25">
      <c r="A672" s="136"/>
      <c r="B672" s="136"/>
      <c r="C672" s="136"/>
      <c r="D672" s="136"/>
      <c r="E672" s="137"/>
      <c r="F672" s="137"/>
      <c r="G672" s="136"/>
      <c r="H672" s="137"/>
      <c r="I672" s="140" t="str">
        <f t="shared" si="31"/>
        <v/>
      </c>
      <c r="J672" s="140"/>
      <c r="K672" s="140"/>
      <c r="L672" s="74" t="str">
        <f>IF(AND(C672="Abierto",D672="Urgente"),A672,"")</f>
        <v/>
      </c>
      <c r="M672" s="74" t="str">
        <f ca="1">IF(AND(C672="Abierto",D672="Urgente"),TODAY()-E672,"")</f>
        <v/>
      </c>
      <c r="N672" s="74" t="str">
        <f>IF(AND(C672="Abierto",D672="Urgente"),RANK(M672,$M$13:$M$861,0)+COUNTIF($M$13:M672,M672)-1,"")</f>
        <v/>
      </c>
      <c r="O672" s="74" t="str">
        <f>IF(AND(C672="Abierto",D672="Alta"),A672,"")</f>
        <v/>
      </c>
      <c r="P672" s="74" t="str">
        <f ca="1">IF(AND(C672="Abierto",D672="Alta"),TODAY()-E672,"")</f>
        <v/>
      </c>
      <c r="Q672" s="74" t="str">
        <f>IF(AND(C672="Abierto",D672="Alta"),RANK(P672,$P$13:$P$861,0)+COUNTIF($P$13:P672,P672)-1+MAX(N:N),"")</f>
        <v/>
      </c>
      <c r="R672" s="74" t="str">
        <f>IF(AND(C672="Abierto",D672="Media"),A672,"")</f>
        <v/>
      </c>
      <c r="S672" s="74" t="str">
        <f ca="1">IF(AND(C672="Abierto",D672="Media"),TODAY()-E672,"")</f>
        <v/>
      </c>
      <c r="T672" s="74" t="str">
        <f>IF(AND(C672="Abierto",D672="Media"),RANK(S672,$S$13:$S$861,0)+COUNTIF($S$13:S672,S672)-1+MAX(N:N,Q:Q),"")</f>
        <v/>
      </c>
      <c r="U672" s="74" t="str">
        <f>IF(AND(C672="Abierto",D672="Baja"),A672,"")</f>
        <v/>
      </c>
      <c r="V672" s="74" t="str">
        <f ca="1">IF(AND(C672="Abierto",D672="Baja"),TODAY()-E672,"")</f>
        <v/>
      </c>
      <c r="W672" s="74" t="str">
        <f>IF(AND(C672="Abierto",D672="Baja"),RANK(V672,$V$13:$V$861,0)+COUNTIF($V$13:V672,V672)-1+MAX(N:N,Q:Q,T:T),"")</f>
        <v/>
      </c>
      <c r="X672" s="139" t="str">
        <f>IF(OR(C672="Resuelto",C672=""),"",SUM(N672,Q672,T672,W672))</f>
        <v/>
      </c>
      <c r="Y672" s="139" t="str">
        <f>IF(OR(C672="Resuelto",C672=""),"",SUM(M672,P672,S672,V672))</f>
        <v/>
      </c>
      <c r="Z672" s="139" t="str">
        <f>IF(OR(C672="Resuelto",C672=""),"",SUM(L672,O672,R672,U672))</f>
        <v/>
      </c>
      <c r="AA672" s="28">
        <v>807</v>
      </c>
      <c r="AB672" s="28" t="str">
        <f t="shared" si="28"/>
        <v/>
      </c>
      <c r="AC672" s="75" t="str">
        <f t="shared" si="29"/>
        <v/>
      </c>
      <c r="AH672" s="78" t="str">
        <f>IF(AI672="","",MAX($AH$5:AH671)+1)</f>
        <v/>
      </c>
      <c r="AI672" s="53" t="str">
        <f>IF(G671="","",IF(COUNTIF($AI$11:AI671,G671)=0,G671,""))</f>
        <v/>
      </c>
      <c r="AJ672" s="53" t="str">
        <f t="shared" si="30"/>
        <v/>
      </c>
      <c r="AK672" s="135"/>
    </row>
    <row r="673" spans="1:37" x14ac:dyDescent="0.25">
      <c r="A673" s="136"/>
      <c r="B673" s="136"/>
      <c r="C673" s="136"/>
      <c r="D673" s="136"/>
      <c r="E673" s="137"/>
      <c r="F673" s="137"/>
      <c r="G673" s="136"/>
      <c r="H673" s="137"/>
      <c r="I673" s="140" t="str">
        <f t="shared" si="31"/>
        <v/>
      </c>
      <c r="J673" s="140"/>
      <c r="K673" s="140"/>
      <c r="L673" s="74" t="str">
        <f>IF(AND(C673="Abierto",D673="Urgente"),A673,"")</f>
        <v/>
      </c>
      <c r="M673" s="74" t="str">
        <f ca="1">IF(AND(C673="Abierto",D673="Urgente"),TODAY()-E673,"")</f>
        <v/>
      </c>
      <c r="N673" s="74" t="str">
        <f>IF(AND(C673="Abierto",D673="Urgente"),RANK(M673,$M$13:$M$861,0)+COUNTIF($M$13:M673,M673)-1,"")</f>
        <v/>
      </c>
      <c r="O673" s="74" t="str">
        <f>IF(AND(C673="Abierto",D673="Alta"),A673,"")</f>
        <v/>
      </c>
      <c r="P673" s="74" t="str">
        <f ca="1">IF(AND(C673="Abierto",D673="Alta"),TODAY()-E673,"")</f>
        <v/>
      </c>
      <c r="Q673" s="74" t="str">
        <f>IF(AND(C673="Abierto",D673="Alta"),RANK(P673,$P$13:$P$861,0)+COUNTIF($P$13:P673,P673)-1+MAX(N:N),"")</f>
        <v/>
      </c>
      <c r="R673" s="74" t="str">
        <f>IF(AND(C673="Abierto",D673="Media"),A673,"")</f>
        <v/>
      </c>
      <c r="S673" s="74" t="str">
        <f ca="1">IF(AND(C673="Abierto",D673="Media"),TODAY()-E673,"")</f>
        <v/>
      </c>
      <c r="T673" s="74" t="str">
        <f>IF(AND(C673="Abierto",D673="Media"),RANK(S673,$S$13:$S$861,0)+COUNTIF($S$13:S673,S673)-1+MAX(N:N,Q:Q),"")</f>
        <v/>
      </c>
      <c r="U673" s="74" t="str">
        <f>IF(AND(C673="Abierto",D673="Baja"),A673,"")</f>
        <v/>
      </c>
      <c r="V673" s="74" t="str">
        <f ca="1">IF(AND(C673="Abierto",D673="Baja"),TODAY()-E673,"")</f>
        <v/>
      </c>
      <c r="W673" s="74" t="str">
        <f>IF(AND(C673="Abierto",D673="Baja"),RANK(V673,$V$13:$V$861,0)+COUNTIF($V$13:V673,V673)-1+MAX(N:N,Q:Q,T:T),"")</f>
        <v/>
      </c>
      <c r="X673" s="139" t="str">
        <f>IF(OR(C673="Resuelto",C673=""),"",SUM(N673,Q673,T673,W673))</f>
        <v/>
      </c>
      <c r="Y673" s="139" t="str">
        <f>IF(OR(C673="Resuelto",C673=""),"",SUM(M673,P673,S673,V673))</f>
        <v/>
      </c>
      <c r="Z673" s="139" t="str">
        <f>IF(OR(C673="Resuelto",C673=""),"",SUM(L673,O673,R673,U673))</f>
        <v/>
      </c>
      <c r="AA673" s="28">
        <v>808</v>
      </c>
      <c r="AB673" s="28" t="str">
        <f t="shared" si="28"/>
        <v/>
      </c>
      <c r="AC673" s="75" t="str">
        <f t="shared" si="29"/>
        <v/>
      </c>
      <c r="AH673" s="78" t="str">
        <f>IF(AI673="","",MAX($AH$5:AH672)+1)</f>
        <v/>
      </c>
      <c r="AI673" s="53" t="str">
        <f>IF(G672="","",IF(COUNTIF($AI$11:AI672,G672)=0,G672,""))</f>
        <v/>
      </c>
      <c r="AJ673" s="53" t="str">
        <f t="shared" si="30"/>
        <v/>
      </c>
      <c r="AK673" s="135"/>
    </row>
    <row r="674" spans="1:37" x14ac:dyDescent="0.25">
      <c r="A674" s="136"/>
      <c r="B674" s="136"/>
      <c r="C674" s="136"/>
      <c r="D674" s="136"/>
      <c r="E674" s="137"/>
      <c r="F674" s="137"/>
      <c r="G674" s="136"/>
      <c r="H674" s="137"/>
      <c r="I674" s="140" t="str">
        <f t="shared" si="31"/>
        <v/>
      </c>
      <c r="J674" s="140"/>
      <c r="K674" s="140"/>
      <c r="L674" s="74" t="str">
        <f>IF(AND(C674="Abierto",D674="Urgente"),A674,"")</f>
        <v/>
      </c>
      <c r="M674" s="74" t="str">
        <f ca="1">IF(AND(C674="Abierto",D674="Urgente"),TODAY()-E674,"")</f>
        <v/>
      </c>
      <c r="N674" s="74" t="str">
        <f>IF(AND(C674="Abierto",D674="Urgente"),RANK(M674,$M$13:$M$861,0)+COUNTIF($M$13:M674,M674)-1,"")</f>
        <v/>
      </c>
      <c r="O674" s="74" t="str">
        <f>IF(AND(C674="Abierto",D674="Alta"),A674,"")</f>
        <v/>
      </c>
      <c r="P674" s="74" t="str">
        <f ca="1">IF(AND(C674="Abierto",D674="Alta"),TODAY()-E674,"")</f>
        <v/>
      </c>
      <c r="Q674" s="74" t="str">
        <f>IF(AND(C674="Abierto",D674="Alta"),RANK(P674,$P$13:$P$861,0)+COUNTIF($P$13:P674,P674)-1+MAX(N:N),"")</f>
        <v/>
      </c>
      <c r="R674" s="74" t="str">
        <f>IF(AND(C674="Abierto",D674="Media"),A674,"")</f>
        <v/>
      </c>
      <c r="S674" s="74" t="str">
        <f ca="1">IF(AND(C674="Abierto",D674="Media"),TODAY()-E674,"")</f>
        <v/>
      </c>
      <c r="T674" s="74" t="str">
        <f>IF(AND(C674="Abierto",D674="Media"),RANK(S674,$S$13:$S$861,0)+COUNTIF($S$13:S674,S674)-1+MAX(N:N,Q:Q),"")</f>
        <v/>
      </c>
      <c r="U674" s="74" t="str">
        <f>IF(AND(C674="Abierto",D674="Baja"),A674,"")</f>
        <v/>
      </c>
      <c r="V674" s="74" t="str">
        <f ca="1">IF(AND(C674="Abierto",D674="Baja"),TODAY()-E674,"")</f>
        <v/>
      </c>
      <c r="W674" s="74" t="str">
        <f>IF(AND(C674="Abierto",D674="Baja"),RANK(V674,$V$13:$V$861,0)+COUNTIF($V$13:V674,V674)-1+MAX(N:N,Q:Q,T:T),"")</f>
        <v/>
      </c>
      <c r="X674" s="139" t="str">
        <f>IF(OR(C674="Resuelto",C674=""),"",SUM(N674,Q674,T674,W674))</f>
        <v/>
      </c>
      <c r="Y674" s="139" t="str">
        <f>IF(OR(C674="Resuelto",C674=""),"",SUM(M674,P674,S674,V674))</f>
        <v/>
      </c>
      <c r="Z674" s="139" t="str">
        <f>IF(OR(C674="Resuelto",C674=""),"",SUM(L674,O674,R674,U674))</f>
        <v/>
      </c>
      <c r="AA674" s="28">
        <v>809</v>
      </c>
      <c r="AB674" s="28" t="str">
        <f t="shared" si="28"/>
        <v/>
      </c>
      <c r="AC674" s="75" t="str">
        <f t="shared" si="29"/>
        <v/>
      </c>
      <c r="AH674" s="78" t="str">
        <f>IF(AI674="","",MAX($AH$5:AH673)+1)</f>
        <v/>
      </c>
      <c r="AI674" s="53" t="str">
        <f>IF(G673="","",IF(COUNTIF($AI$11:AI673,G673)=0,G673,""))</f>
        <v/>
      </c>
      <c r="AJ674" s="53" t="str">
        <f t="shared" si="30"/>
        <v/>
      </c>
      <c r="AK674" s="135"/>
    </row>
    <row r="675" spans="1:37" x14ac:dyDescent="0.25">
      <c r="A675" s="136"/>
      <c r="B675" s="136"/>
      <c r="C675" s="136"/>
      <c r="D675" s="136"/>
      <c r="E675" s="137"/>
      <c r="F675" s="137"/>
      <c r="G675" s="136"/>
      <c r="H675" s="137"/>
      <c r="I675" s="140" t="str">
        <f t="shared" si="31"/>
        <v/>
      </c>
      <c r="J675" s="140"/>
      <c r="K675" s="140"/>
      <c r="L675" s="74" t="str">
        <f>IF(AND(C675="Abierto",D675="Urgente"),A675,"")</f>
        <v/>
      </c>
      <c r="M675" s="74" t="str">
        <f ca="1">IF(AND(C675="Abierto",D675="Urgente"),TODAY()-E675,"")</f>
        <v/>
      </c>
      <c r="N675" s="74" t="str">
        <f>IF(AND(C675="Abierto",D675="Urgente"),RANK(M675,$M$13:$M$861,0)+COUNTIF($M$13:M675,M675)-1,"")</f>
        <v/>
      </c>
      <c r="O675" s="74" t="str">
        <f>IF(AND(C675="Abierto",D675="Alta"),A675,"")</f>
        <v/>
      </c>
      <c r="P675" s="74" t="str">
        <f ca="1">IF(AND(C675="Abierto",D675="Alta"),TODAY()-E675,"")</f>
        <v/>
      </c>
      <c r="Q675" s="74" t="str">
        <f>IF(AND(C675="Abierto",D675="Alta"),RANK(P675,$P$13:$P$861,0)+COUNTIF($P$13:P675,P675)-1+MAX(N:N),"")</f>
        <v/>
      </c>
      <c r="R675" s="74" t="str">
        <f>IF(AND(C675="Abierto",D675="Media"),A675,"")</f>
        <v/>
      </c>
      <c r="S675" s="74" t="str">
        <f ca="1">IF(AND(C675="Abierto",D675="Media"),TODAY()-E675,"")</f>
        <v/>
      </c>
      <c r="T675" s="74" t="str">
        <f>IF(AND(C675="Abierto",D675="Media"),RANK(S675,$S$13:$S$861,0)+COUNTIF($S$13:S675,S675)-1+MAX(N:N,Q:Q),"")</f>
        <v/>
      </c>
      <c r="U675" s="74" t="str">
        <f>IF(AND(C675="Abierto",D675="Baja"),A675,"")</f>
        <v/>
      </c>
      <c r="V675" s="74" t="str">
        <f ca="1">IF(AND(C675="Abierto",D675="Baja"),TODAY()-E675,"")</f>
        <v/>
      </c>
      <c r="W675" s="74" t="str">
        <f>IF(AND(C675="Abierto",D675="Baja"),RANK(V675,$V$13:$V$861,0)+COUNTIF($V$13:V675,V675)-1+MAX(N:N,Q:Q,T:T),"")</f>
        <v/>
      </c>
      <c r="X675" s="139" t="str">
        <f>IF(OR(C675="Resuelto",C675=""),"",SUM(N675,Q675,T675,W675))</f>
        <v/>
      </c>
      <c r="Y675" s="139" t="str">
        <f>IF(OR(C675="Resuelto",C675=""),"",SUM(M675,P675,S675,V675))</f>
        <v/>
      </c>
      <c r="Z675" s="139" t="str">
        <f>IF(OR(C675="Resuelto",C675=""),"",SUM(L675,O675,R675,U675))</f>
        <v/>
      </c>
      <c r="AA675" s="28">
        <v>810</v>
      </c>
      <c r="AB675" s="28" t="str">
        <f t="shared" si="28"/>
        <v/>
      </c>
      <c r="AC675" s="75" t="str">
        <f t="shared" si="29"/>
        <v/>
      </c>
      <c r="AH675" s="78" t="str">
        <f>IF(AI675="","",MAX($AH$5:AH674)+1)</f>
        <v/>
      </c>
      <c r="AI675" s="53" t="str">
        <f>IF(G674="","",IF(COUNTIF($AI$11:AI674,G674)=0,G674,""))</f>
        <v/>
      </c>
      <c r="AJ675" s="53" t="str">
        <f t="shared" si="30"/>
        <v/>
      </c>
      <c r="AK675" s="135"/>
    </row>
    <row r="676" spans="1:37" x14ac:dyDescent="0.25">
      <c r="A676" s="136"/>
      <c r="B676" s="136"/>
      <c r="C676" s="136"/>
      <c r="D676" s="136"/>
      <c r="E676" s="137"/>
      <c r="F676" s="137"/>
      <c r="G676" s="136"/>
      <c r="H676" s="137"/>
      <c r="I676" s="140" t="str">
        <f t="shared" si="31"/>
        <v/>
      </c>
      <c r="J676" s="140"/>
      <c r="K676" s="140"/>
      <c r="L676" s="74" t="str">
        <f>IF(AND(C676="Abierto",D676="Urgente"),A676,"")</f>
        <v/>
      </c>
      <c r="M676" s="74" t="str">
        <f ca="1">IF(AND(C676="Abierto",D676="Urgente"),TODAY()-E676,"")</f>
        <v/>
      </c>
      <c r="N676" s="74" t="str">
        <f>IF(AND(C676="Abierto",D676="Urgente"),RANK(M676,$M$13:$M$861,0)+COUNTIF($M$13:M676,M676)-1,"")</f>
        <v/>
      </c>
      <c r="O676" s="74" t="str">
        <f>IF(AND(C676="Abierto",D676="Alta"),A676,"")</f>
        <v/>
      </c>
      <c r="P676" s="74" t="str">
        <f ca="1">IF(AND(C676="Abierto",D676="Alta"),TODAY()-E676,"")</f>
        <v/>
      </c>
      <c r="Q676" s="74" t="str">
        <f>IF(AND(C676="Abierto",D676="Alta"),RANK(P676,$P$13:$P$861,0)+COUNTIF($P$13:P676,P676)-1+MAX(N:N),"")</f>
        <v/>
      </c>
      <c r="R676" s="74" t="str">
        <f>IF(AND(C676="Abierto",D676="Media"),A676,"")</f>
        <v/>
      </c>
      <c r="S676" s="74" t="str">
        <f ca="1">IF(AND(C676="Abierto",D676="Media"),TODAY()-E676,"")</f>
        <v/>
      </c>
      <c r="T676" s="74" t="str">
        <f>IF(AND(C676="Abierto",D676="Media"),RANK(S676,$S$13:$S$861,0)+COUNTIF($S$13:S676,S676)-1+MAX(N:N,Q:Q),"")</f>
        <v/>
      </c>
      <c r="U676" s="74" t="str">
        <f>IF(AND(C676="Abierto",D676="Baja"),A676,"")</f>
        <v/>
      </c>
      <c r="V676" s="74" t="str">
        <f ca="1">IF(AND(C676="Abierto",D676="Baja"),TODAY()-E676,"")</f>
        <v/>
      </c>
      <c r="W676" s="74" t="str">
        <f>IF(AND(C676="Abierto",D676="Baja"),RANK(V676,$V$13:$V$861,0)+COUNTIF($V$13:V676,V676)-1+MAX(N:N,Q:Q,T:T),"")</f>
        <v/>
      </c>
      <c r="X676" s="139" t="str">
        <f>IF(OR(C676="Resuelto",C676=""),"",SUM(N676,Q676,T676,W676))</f>
        <v/>
      </c>
      <c r="Y676" s="139" t="str">
        <f>IF(OR(C676="Resuelto",C676=""),"",SUM(M676,P676,S676,V676))</f>
        <v/>
      </c>
      <c r="Z676" s="139" t="str">
        <f>IF(OR(C676="Resuelto",C676=""),"",SUM(L676,O676,R676,U676))</f>
        <v/>
      </c>
      <c r="AA676" s="28">
        <v>811</v>
      </c>
      <c r="AB676" s="28" t="str">
        <f t="shared" si="28"/>
        <v/>
      </c>
      <c r="AC676" s="75" t="str">
        <f t="shared" si="29"/>
        <v/>
      </c>
      <c r="AH676" s="78" t="str">
        <f>IF(AI676="","",MAX($AH$5:AH675)+1)</f>
        <v/>
      </c>
      <c r="AI676" s="53" t="str">
        <f>IF(G675="","",IF(COUNTIF($AI$11:AI675,G675)=0,G675,""))</f>
        <v/>
      </c>
      <c r="AJ676" s="53" t="str">
        <f t="shared" si="30"/>
        <v/>
      </c>
      <c r="AK676" s="135"/>
    </row>
    <row r="677" spans="1:37" x14ac:dyDescent="0.25">
      <c r="A677" s="136"/>
      <c r="B677" s="136"/>
      <c r="C677" s="136"/>
      <c r="D677" s="136"/>
      <c r="E677" s="137"/>
      <c r="F677" s="137"/>
      <c r="G677" s="136"/>
      <c r="H677" s="137"/>
      <c r="I677" s="140" t="str">
        <f t="shared" si="31"/>
        <v/>
      </c>
      <c r="J677" s="140"/>
      <c r="K677" s="140"/>
      <c r="L677" s="74" t="str">
        <f>IF(AND(C677="Abierto",D677="Urgente"),A677,"")</f>
        <v/>
      </c>
      <c r="M677" s="74" t="str">
        <f ca="1">IF(AND(C677="Abierto",D677="Urgente"),TODAY()-E677,"")</f>
        <v/>
      </c>
      <c r="N677" s="74" t="str">
        <f>IF(AND(C677="Abierto",D677="Urgente"),RANK(M677,$M$13:$M$861,0)+COUNTIF($M$13:M677,M677)-1,"")</f>
        <v/>
      </c>
      <c r="O677" s="74" t="str">
        <f>IF(AND(C677="Abierto",D677="Alta"),A677,"")</f>
        <v/>
      </c>
      <c r="P677" s="74" t="str">
        <f ca="1">IF(AND(C677="Abierto",D677="Alta"),TODAY()-E677,"")</f>
        <v/>
      </c>
      <c r="Q677" s="74" t="str">
        <f>IF(AND(C677="Abierto",D677="Alta"),RANK(P677,$P$13:$P$861,0)+COUNTIF($P$13:P677,P677)-1+MAX(N:N),"")</f>
        <v/>
      </c>
      <c r="R677" s="74" t="str">
        <f>IF(AND(C677="Abierto",D677="Media"),A677,"")</f>
        <v/>
      </c>
      <c r="S677" s="74" t="str">
        <f ca="1">IF(AND(C677="Abierto",D677="Media"),TODAY()-E677,"")</f>
        <v/>
      </c>
      <c r="T677" s="74" t="str">
        <f>IF(AND(C677="Abierto",D677="Media"),RANK(S677,$S$13:$S$861,0)+COUNTIF($S$13:S677,S677)-1+MAX(N:N,Q:Q),"")</f>
        <v/>
      </c>
      <c r="U677" s="74" t="str">
        <f>IF(AND(C677="Abierto",D677="Baja"),A677,"")</f>
        <v/>
      </c>
      <c r="V677" s="74" t="str">
        <f ca="1">IF(AND(C677="Abierto",D677="Baja"),TODAY()-E677,"")</f>
        <v/>
      </c>
      <c r="W677" s="74" t="str">
        <f>IF(AND(C677="Abierto",D677="Baja"),RANK(V677,$V$13:$V$861,0)+COUNTIF($V$13:V677,V677)-1+MAX(N:N,Q:Q,T:T),"")</f>
        <v/>
      </c>
      <c r="X677" s="139" t="str">
        <f>IF(OR(C677="Resuelto",C677=""),"",SUM(N677,Q677,T677,W677))</f>
        <v/>
      </c>
      <c r="Y677" s="139" t="str">
        <f>IF(OR(C677="Resuelto",C677=""),"",SUM(M677,P677,S677,V677))</f>
        <v/>
      </c>
      <c r="Z677" s="139" t="str">
        <f>IF(OR(C677="Resuelto",C677=""),"",SUM(L677,O677,R677,U677))</f>
        <v/>
      </c>
      <c r="AA677" s="28">
        <v>812</v>
      </c>
      <c r="AB677" s="28" t="str">
        <f t="shared" si="28"/>
        <v/>
      </c>
      <c r="AC677" s="75" t="str">
        <f t="shared" si="29"/>
        <v/>
      </c>
      <c r="AH677" s="78" t="str">
        <f>IF(AI677="","",MAX($AH$5:AH676)+1)</f>
        <v/>
      </c>
      <c r="AI677" s="53" t="str">
        <f>IF(G676="","",IF(COUNTIF($AI$11:AI676,G676)=0,G676,""))</f>
        <v/>
      </c>
      <c r="AJ677" s="53" t="str">
        <f t="shared" si="30"/>
        <v/>
      </c>
      <c r="AK677" s="135"/>
    </row>
    <row r="678" spans="1:37" x14ac:dyDescent="0.25">
      <c r="A678" s="136"/>
      <c r="B678" s="136"/>
      <c r="C678" s="136"/>
      <c r="D678" s="136"/>
      <c r="E678" s="137"/>
      <c r="F678" s="137"/>
      <c r="G678" s="136"/>
      <c r="H678" s="137"/>
      <c r="I678" s="140" t="str">
        <f t="shared" si="31"/>
        <v/>
      </c>
      <c r="J678" s="140"/>
      <c r="K678" s="140"/>
      <c r="L678" s="74" t="str">
        <f>IF(AND(C678="Abierto",D678="Urgente"),A678,"")</f>
        <v/>
      </c>
      <c r="M678" s="74" t="str">
        <f ca="1">IF(AND(C678="Abierto",D678="Urgente"),TODAY()-E678,"")</f>
        <v/>
      </c>
      <c r="N678" s="74" t="str">
        <f>IF(AND(C678="Abierto",D678="Urgente"),RANK(M678,$M$13:$M$861,0)+COUNTIF($M$13:M678,M678)-1,"")</f>
        <v/>
      </c>
      <c r="O678" s="74" t="str">
        <f>IF(AND(C678="Abierto",D678="Alta"),A678,"")</f>
        <v/>
      </c>
      <c r="P678" s="74" t="str">
        <f ca="1">IF(AND(C678="Abierto",D678="Alta"),TODAY()-E678,"")</f>
        <v/>
      </c>
      <c r="Q678" s="74" t="str">
        <f>IF(AND(C678="Abierto",D678="Alta"),RANK(P678,$P$13:$P$861,0)+COUNTIF($P$13:P678,P678)-1+MAX(N:N),"")</f>
        <v/>
      </c>
      <c r="R678" s="74" t="str">
        <f>IF(AND(C678="Abierto",D678="Media"),A678,"")</f>
        <v/>
      </c>
      <c r="S678" s="74" t="str">
        <f ca="1">IF(AND(C678="Abierto",D678="Media"),TODAY()-E678,"")</f>
        <v/>
      </c>
      <c r="T678" s="74" t="str">
        <f>IF(AND(C678="Abierto",D678="Media"),RANK(S678,$S$13:$S$861,0)+COUNTIF($S$13:S678,S678)-1+MAX(N:N,Q:Q),"")</f>
        <v/>
      </c>
      <c r="U678" s="74" t="str">
        <f>IF(AND(C678="Abierto",D678="Baja"),A678,"")</f>
        <v/>
      </c>
      <c r="V678" s="74" t="str">
        <f ca="1">IF(AND(C678="Abierto",D678="Baja"),TODAY()-E678,"")</f>
        <v/>
      </c>
      <c r="W678" s="74" t="str">
        <f>IF(AND(C678="Abierto",D678="Baja"),RANK(V678,$V$13:$V$861,0)+COUNTIF($V$13:V678,V678)-1+MAX(N:N,Q:Q,T:T),"")</f>
        <v/>
      </c>
      <c r="X678" s="139" t="str">
        <f>IF(OR(C678="Resuelto",C678=""),"",SUM(N678,Q678,T678,W678))</f>
        <v/>
      </c>
      <c r="Y678" s="139" t="str">
        <f>IF(OR(C678="Resuelto",C678=""),"",SUM(M678,P678,S678,V678))</f>
        <v/>
      </c>
      <c r="Z678" s="139" t="str">
        <f>IF(OR(C678="Resuelto",C678=""),"",SUM(L678,O678,R678,U678))</f>
        <v/>
      </c>
      <c r="AA678" s="28">
        <v>813</v>
      </c>
      <c r="AB678" s="28" t="str">
        <f t="shared" si="28"/>
        <v/>
      </c>
      <c r="AC678" s="75" t="str">
        <f t="shared" si="29"/>
        <v/>
      </c>
      <c r="AH678" s="78" t="str">
        <f>IF(AI678="","",MAX($AH$5:AH677)+1)</f>
        <v/>
      </c>
      <c r="AI678" s="53" t="str">
        <f>IF(G677="","",IF(COUNTIF($AI$11:AI677,G677)=0,G677,""))</f>
        <v/>
      </c>
      <c r="AJ678" s="53" t="str">
        <f t="shared" si="30"/>
        <v/>
      </c>
      <c r="AK678" s="135"/>
    </row>
    <row r="679" spans="1:37" x14ac:dyDescent="0.25">
      <c r="A679" s="136"/>
      <c r="B679" s="136"/>
      <c r="C679" s="136"/>
      <c r="D679" s="136"/>
      <c r="E679" s="137"/>
      <c r="F679" s="137"/>
      <c r="G679" s="136"/>
      <c r="H679" s="137"/>
      <c r="I679" s="140" t="str">
        <f t="shared" si="31"/>
        <v/>
      </c>
      <c r="J679" s="140"/>
      <c r="K679" s="140"/>
      <c r="L679" s="74" t="str">
        <f>IF(AND(C679="Abierto",D679="Urgente"),A679,"")</f>
        <v/>
      </c>
      <c r="M679" s="74" t="str">
        <f ca="1">IF(AND(C679="Abierto",D679="Urgente"),TODAY()-E679,"")</f>
        <v/>
      </c>
      <c r="N679" s="74" t="str">
        <f>IF(AND(C679="Abierto",D679="Urgente"),RANK(M679,$M$13:$M$861,0)+COUNTIF($M$13:M679,M679)-1,"")</f>
        <v/>
      </c>
      <c r="O679" s="74" t="str">
        <f>IF(AND(C679="Abierto",D679="Alta"),A679,"")</f>
        <v/>
      </c>
      <c r="P679" s="74" t="str">
        <f ca="1">IF(AND(C679="Abierto",D679="Alta"),TODAY()-E679,"")</f>
        <v/>
      </c>
      <c r="Q679" s="74" t="str">
        <f>IF(AND(C679="Abierto",D679="Alta"),RANK(P679,$P$13:$P$861,0)+COUNTIF($P$13:P679,P679)-1+MAX(N:N),"")</f>
        <v/>
      </c>
      <c r="R679" s="74" t="str">
        <f>IF(AND(C679="Abierto",D679="Media"),A679,"")</f>
        <v/>
      </c>
      <c r="S679" s="74" t="str">
        <f ca="1">IF(AND(C679="Abierto",D679="Media"),TODAY()-E679,"")</f>
        <v/>
      </c>
      <c r="T679" s="74" t="str">
        <f>IF(AND(C679="Abierto",D679="Media"),RANK(S679,$S$13:$S$861,0)+COUNTIF($S$13:S679,S679)-1+MAX(N:N,Q:Q),"")</f>
        <v/>
      </c>
      <c r="U679" s="74" t="str">
        <f>IF(AND(C679="Abierto",D679="Baja"),A679,"")</f>
        <v/>
      </c>
      <c r="V679" s="74" t="str">
        <f ca="1">IF(AND(C679="Abierto",D679="Baja"),TODAY()-E679,"")</f>
        <v/>
      </c>
      <c r="W679" s="74" t="str">
        <f>IF(AND(C679="Abierto",D679="Baja"),RANK(V679,$V$13:$V$861,0)+COUNTIF($V$13:V679,V679)-1+MAX(N:N,Q:Q,T:T),"")</f>
        <v/>
      </c>
      <c r="X679" s="139" t="str">
        <f>IF(OR(C679="Resuelto",C679=""),"",SUM(N679,Q679,T679,W679))</f>
        <v/>
      </c>
      <c r="Y679" s="139" t="str">
        <f>IF(OR(C679="Resuelto",C679=""),"",SUM(M679,P679,S679,V679))</f>
        <v/>
      </c>
      <c r="Z679" s="139" t="str">
        <f>IF(OR(C679="Resuelto",C679=""),"",SUM(L679,O679,R679,U679))</f>
        <v/>
      </c>
      <c r="AA679" s="28">
        <v>814</v>
      </c>
      <c r="AB679" s="28" t="str">
        <f t="shared" si="28"/>
        <v/>
      </c>
      <c r="AC679" s="75" t="str">
        <f t="shared" si="29"/>
        <v/>
      </c>
      <c r="AH679" s="78" t="str">
        <f>IF(AI679="","",MAX($AH$5:AH678)+1)</f>
        <v/>
      </c>
      <c r="AI679" s="53" t="str">
        <f>IF(G678="","",IF(COUNTIF($AI$11:AI678,G678)=0,G678,""))</f>
        <v/>
      </c>
      <c r="AJ679" s="53" t="str">
        <f t="shared" si="30"/>
        <v/>
      </c>
      <c r="AK679" s="135"/>
    </row>
    <row r="680" spans="1:37" x14ac:dyDescent="0.25">
      <c r="A680" s="136"/>
      <c r="B680" s="136"/>
      <c r="C680" s="136"/>
      <c r="D680" s="136"/>
      <c r="E680" s="137"/>
      <c r="F680" s="137"/>
      <c r="G680" s="136"/>
      <c r="H680" s="137"/>
      <c r="I680" s="140" t="str">
        <f t="shared" si="31"/>
        <v/>
      </c>
      <c r="J680" s="140"/>
      <c r="K680" s="140"/>
      <c r="L680" s="74" t="str">
        <f>IF(AND(C680="Abierto",D680="Urgente"),A680,"")</f>
        <v/>
      </c>
      <c r="M680" s="74" t="str">
        <f ca="1">IF(AND(C680="Abierto",D680="Urgente"),TODAY()-E680,"")</f>
        <v/>
      </c>
      <c r="N680" s="74" t="str">
        <f>IF(AND(C680="Abierto",D680="Urgente"),RANK(M680,$M$13:$M$861,0)+COUNTIF($M$13:M680,M680)-1,"")</f>
        <v/>
      </c>
      <c r="O680" s="74" t="str">
        <f>IF(AND(C680="Abierto",D680="Alta"),A680,"")</f>
        <v/>
      </c>
      <c r="P680" s="74" t="str">
        <f ca="1">IF(AND(C680="Abierto",D680="Alta"),TODAY()-E680,"")</f>
        <v/>
      </c>
      <c r="Q680" s="74" t="str">
        <f>IF(AND(C680="Abierto",D680="Alta"),RANK(P680,$P$13:$P$861,0)+COUNTIF($P$13:P680,P680)-1+MAX(N:N),"")</f>
        <v/>
      </c>
      <c r="R680" s="74" t="str">
        <f>IF(AND(C680="Abierto",D680="Media"),A680,"")</f>
        <v/>
      </c>
      <c r="S680" s="74" t="str">
        <f ca="1">IF(AND(C680="Abierto",D680="Media"),TODAY()-E680,"")</f>
        <v/>
      </c>
      <c r="T680" s="74" t="str">
        <f>IF(AND(C680="Abierto",D680="Media"),RANK(S680,$S$13:$S$861,0)+COUNTIF($S$13:S680,S680)-1+MAX(N:N,Q:Q),"")</f>
        <v/>
      </c>
      <c r="U680" s="74" t="str">
        <f>IF(AND(C680="Abierto",D680="Baja"),A680,"")</f>
        <v/>
      </c>
      <c r="V680" s="74" t="str">
        <f ca="1">IF(AND(C680="Abierto",D680="Baja"),TODAY()-E680,"")</f>
        <v/>
      </c>
      <c r="W680" s="74" t="str">
        <f>IF(AND(C680="Abierto",D680="Baja"),RANK(V680,$V$13:$V$861,0)+COUNTIF($V$13:V680,V680)-1+MAX(N:N,Q:Q,T:T),"")</f>
        <v/>
      </c>
      <c r="X680" s="139" t="str">
        <f>IF(OR(C680="Resuelto",C680=""),"",SUM(N680,Q680,T680,W680))</f>
        <v/>
      </c>
      <c r="Y680" s="139" t="str">
        <f>IF(OR(C680="Resuelto",C680=""),"",SUM(M680,P680,S680,V680))</f>
        <v/>
      </c>
      <c r="Z680" s="139" t="str">
        <f>IF(OR(C680="Resuelto",C680=""),"",SUM(L680,O680,R680,U680))</f>
        <v/>
      </c>
      <c r="AA680" s="28">
        <v>815</v>
      </c>
      <c r="AB680" s="28" t="str">
        <f t="shared" si="28"/>
        <v/>
      </c>
      <c r="AC680" s="75" t="str">
        <f t="shared" si="29"/>
        <v/>
      </c>
      <c r="AH680" s="78" t="str">
        <f>IF(AI680="","",MAX($AH$5:AH679)+1)</f>
        <v/>
      </c>
      <c r="AI680" s="53" t="str">
        <f>IF(G679="","",IF(COUNTIF($AI$11:AI679,G679)=0,G679,""))</f>
        <v/>
      </c>
      <c r="AJ680" s="53" t="str">
        <f t="shared" si="30"/>
        <v/>
      </c>
      <c r="AK680" s="135"/>
    </row>
    <row r="681" spans="1:37" x14ac:dyDescent="0.25">
      <c r="A681" s="136"/>
      <c r="B681" s="136"/>
      <c r="C681" s="136"/>
      <c r="D681" s="136"/>
      <c r="E681" s="137"/>
      <c r="F681" s="137"/>
      <c r="G681" s="136"/>
      <c r="H681" s="137"/>
      <c r="I681" s="140" t="str">
        <f t="shared" si="31"/>
        <v/>
      </c>
      <c r="J681" s="140"/>
      <c r="K681" s="140"/>
      <c r="L681" s="74" t="str">
        <f>IF(AND(C681="Abierto",D681="Urgente"),A681,"")</f>
        <v/>
      </c>
      <c r="M681" s="74" t="str">
        <f ca="1">IF(AND(C681="Abierto",D681="Urgente"),TODAY()-E681,"")</f>
        <v/>
      </c>
      <c r="N681" s="74" t="str">
        <f>IF(AND(C681="Abierto",D681="Urgente"),RANK(M681,$M$13:$M$861,0)+COUNTIF($M$13:M681,M681)-1,"")</f>
        <v/>
      </c>
      <c r="O681" s="74" t="str">
        <f>IF(AND(C681="Abierto",D681="Alta"),A681,"")</f>
        <v/>
      </c>
      <c r="P681" s="74" t="str">
        <f ca="1">IF(AND(C681="Abierto",D681="Alta"),TODAY()-E681,"")</f>
        <v/>
      </c>
      <c r="Q681" s="74" t="str">
        <f>IF(AND(C681="Abierto",D681="Alta"),RANK(P681,$P$13:$P$861,0)+COUNTIF($P$13:P681,P681)-1+MAX(N:N),"")</f>
        <v/>
      </c>
      <c r="R681" s="74" t="str">
        <f>IF(AND(C681="Abierto",D681="Media"),A681,"")</f>
        <v/>
      </c>
      <c r="S681" s="74" t="str">
        <f ca="1">IF(AND(C681="Abierto",D681="Media"),TODAY()-E681,"")</f>
        <v/>
      </c>
      <c r="T681" s="74" t="str">
        <f>IF(AND(C681="Abierto",D681="Media"),RANK(S681,$S$13:$S$861,0)+COUNTIF($S$13:S681,S681)-1+MAX(N:N,Q:Q),"")</f>
        <v/>
      </c>
      <c r="U681" s="74" t="str">
        <f>IF(AND(C681="Abierto",D681="Baja"),A681,"")</f>
        <v/>
      </c>
      <c r="V681" s="74" t="str">
        <f ca="1">IF(AND(C681="Abierto",D681="Baja"),TODAY()-E681,"")</f>
        <v/>
      </c>
      <c r="W681" s="74" t="str">
        <f>IF(AND(C681="Abierto",D681="Baja"),RANK(V681,$V$13:$V$861,0)+COUNTIF($V$13:V681,V681)-1+MAX(N:N,Q:Q,T:T),"")</f>
        <v/>
      </c>
      <c r="X681" s="139" t="str">
        <f>IF(OR(C681="Resuelto",C681=""),"",SUM(N681,Q681,T681,W681))</f>
        <v/>
      </c>
      <c r="Y681" s="139" t="str">
        <f>IF(OR(C681="Resuelto",C681=""),"",SUM(M681,P681,S681,V681))</f>
        <v/>
      </c>
      <c r="Z681" s="139" t="str">
        <f>IF(OR(C681="Resuelto",C681=""),"",SUM(L681,O681,R681,U681))</f>
        <v/>
      </c>
      <c r="AA681" s="28">
        <v>816</v>
      </c>
      <c r="AB681" s="28" t="str">
        <f t="shared" si="28"/>
        <v/>
      </c>
      <c r="AC681" s="75" t="str">
        <f t="shared" si="29"/>
        <v/>
      </c>
      <c r="AH681" s="78" t="str">
        <f>IF(AI681="","",MAX($AH$5:AH680)+1)</f>
        <v/>
      </c>
      <c r="AI681" s="53" t="str">
        <f>IF(G680="","",IF(COUNTIF($AI$11:AI680,G680)=0,G680,""))</f>
        <v/>
      </c>
      <c r="AJ681" s="53" t="str">
        <f t="shared" si="30"/>
        <v/>
      </c>
      <c r="AK681" s="135"/>
    </row>
    <row r="682" spans="1:37" x14ac:dyDescent="0.25">
      <c r="A682" s="136"/>
      <c r="B682" s="136"/>
      <c r="C682" s="136"/>
      <c r="D682" s="136"/>
      <c r="E682" s="137"/>
      <c r="F682" s="137"/>
      <c r="G682" s="136"/>
      <c r="H682" s="137"/>
      <c r="I682" s="140" t="str">
        <f t="shared" si="31"/>
        <v/>
      </c>
      <c r="J682" s="140"/>
      <c r="K682" s="140"/>
      <c r="L682" s="74" t="str">
        <f>IF(AND(C682="Abierto",D682="Urgente"),A682,"")</f>
        <v/>
      </c>
      <c r="M682" s="74" t="str">
        <f ca="1">IF(AND(C682="Abierto",D682="Urgente"),TODAY()-E682,"")</f>
        <v/>
      </c>
      <c r="N682" s="74" t="str">
        <f>IF(AND(C682="Abierto",D682="Urgente"),RANK(M682,$M$13:$M$861,0)+COUNTIF($M$13:M682,M682)-1,"")</f>
        <v/>
      </c>
      <c r="O682" s="74" t="str">
        <f>IF(AND(C682="Abierto",D682="Alta"),A682,"")</f>
        <v/>
      </c>
      <c r="P682" s="74" t="str">
        <f ca="1">IF(AND(C682="Abierto",D682="Alta"),TODAY()-E682,"")</f>
        <v/>
      </c>
      <c r="Q682" s="74" t="str">
        <f>IF(AND(C682="Abierto",D682="Alta"),RANK(P682,$P$13:$P$861,0)+COUNTIF($P$13:P682,P682)-1+MAX(N:N),"")</f>
        <v/>
      </c>
      <c r="R682" s="74" t="str">
        <f>IF(AND(C682="Abierto",D682="Media"),A682,"")</f>
        <v/>
      </c>
      <c r="S682" s="74" t="str">
        <f ca="1">IF(AND(C682="Abierto",D682="Media"),TODAY()-E682,"")</f>
        <v/>
      </c>
      <c r="T682" s="74" t="str">
        <f>IF(AND(C682="Abierto",D682="Media"),RANK(S682,$S$13:$S$861,0)+COUNTIF($S$13:S682,S682)-1+MAX(N:N,Q:Q),"")</f>
        <v/>
      </c>
      <c r="U682" s="74" t="str">
        <f>IF(AND(C682="Abierto",D682="Baja"),A682,"")</f>
        <v/>
      </c>
      <c r="V682" s="74" t="str">
        <f ca="1">IF(AND(C682="Abierto",D682="Baja"),TODAY()-E682,"")</f>
        <v/>
      </c>
      <c r="W682" s="74" t="str">
        <f>IF(AND(C682="Abierto",D682="Baja"),RANK(V682,$V$13:$V$861,0)+COUNTIF($V$13:V682,V682)-1+MAX(N:N,Q:Q,T:T),"")</f>
        <v/>
      </c>
      <c r="X682" s="139" t="str">
        <f>IF(OR(C682="Resuelto",C682=""),"",SUM(N682,Q682,T682,W682))</f>
        <v/>
      </c>
      <c r="Y682" s="139" t="str">
        <f>IF(OR(C682="Resuelto",C682=""),"",SUM(M682,P682,S682,V682))</f>
        <v/>
      </c>
      <c r="Z682" s="139" t="str">
        <f>IF(OR(C682="Resuelto",C682=""),"",SUM(L682,O682,R682,U682))</f>
        <v/>
      </c>
      <c r="AA682" s="28">
        <v>817</v>
      </c>
      <c r="AB682" s="28" t="str">
        <f t="shared" si="28"/>
        <v/>
      </c>
      <c r="AC682" s="75" t="str">
        <f t="shared" si="29"/>
        <v/>
      </c>
      <c r="AH682" s="78" t="str">
        <f>IF(AI682="","",MAX($AH$5:AH681)+1)</f>
        <v/>
      </c>
      <c r="AI682" s="53" t="str">
        <f>IF(G681="","",IF(COUNTIF($AI$11:AI681,G681)=0,G681,""))</f>
        <v/>
      </c>
      <c r="AJ682" s="53" t="str">
        <f t="shared" si="30"/>
        <v/>
      </c>
      <c r="AK682" s="135"/>
    </row>
    <row r="683" spans="1:37" x14ac:dyDescent="0.25">
      <c r="A683" s="136"/>
      <c r="B683" s="136"/>
      <c r="C683" s="136"/>
      <c r="D683" s="136"/>
      <c r="E683" s="137"/>
      <c r="F683" s="137"/>
      <c r="G683" s="136"/>
      <c r="H683" s="137"/>
      <c r="I683" s="140" t="str">
        <f t="shared" si="31"/>
        <v/>
      </c>
      <c r="J683" s="140"/>
      <c r="K683" s="140"/>
      <c r="L683" s="74" t="str">
        <f>IF(AND(C683="Abierto",D683="Urgente"),A683,"")</f>
        <v/>
      </c>
      <c r="M683" s="74" t="str">
        <f ca="1">IF(AND(C683="Abierto",D683="Urgente"),TODAY()-E683,"")</f>
        <v/>
      </c>
      <c r="N683" s="74" t="str">
        <f>IF(AND(C683="Abierto",D683="Urgente"),RANK(M683,$M$13:$M$861,0)+COUNTIF($M$13:M683,M683)-1,"")</f>
        <v/>
      </c>
      <c r="O683" s="74" t="str">
        <f>IF(AND(C683="Abierto",D683="Alta"),A683,"")</f>
        <v/>
      </c>
      <c r="P683" s="74" t="str">
        <f ca="1">IF(AND(C683="Abierto",D683="Alta"),TODAY()-E683,"")</f>
        <v/>
      </c>
      <c r="Q683" s="74" t="str">
        <f>IF(AND(C683="Abierto",D683="Alta"),RANK(P683,$P$13:$P$861,0)+COUNTIF($P$13:P683,P683)-1+MAX(N:N),"")</f>
        <v/>
      </c>
      <c r="R683" s="74" t="str">
        <f>IF(AND(C683="Abierto",D683="Media"),A683,"")</f>
        <v/>
      </c>
      <c r="S683" s="74" t="str">
        <f ca="1">IF(AND(C683="Abierto",D683="Media"),TODAY()-E683,"")</f>
        <v/>
      </c>
      <c r="T683" s="74" t="str">
        <f>IF(AND(C683="Abierto",D683="Media"),RANK(S683,$S$13:$S$861,0)+COUNTIF($S$13:S683,S683)-1+MAX(N:N,Q:Q),"")</f>
        <v/>
      </c>
      <c r="U683" s="74" t="str">
        <f>IF(AND(C683="Abierto",D683="Baja"),A683,"")</f>
        <v/>
      </c>
      <c r="V683" s="74" t="str">
        <f ca="1">IF(AND(C683="Abierto",D683="Baja"),TODAY()-E683,"")</f>
        <v/>
      </c>
      <c r="W683" s="74" t="str">
        <f>IF(AND(C683="Abierto",D683="Baja"),RANK(V683,$V$13:$V$861,0)+COUNTIF($V$13:V683,V683)-1+MAX(N:N,Q:Q,T:T),"")</f>
        <v/>
      </c>
      <c r="X683" s="139" t="str">
        <f>IF(OR(C683="Resuelto",C683=""),"",SUM(N683,Q683,T683,W683))</f>
        <v/>
      </c>
      <c r="Y683" s="139" t="str">
        <f>IF(OR(C683="Resuelto",C683=""),"",SUM(M683,P683,S683,V683))</f>
        <v/>
      </c>
      <c r="Z683" s="139" t="str">
        <f>IF(OR(C683="Resuelto",C683=""),"",SUM(L683,O683,R683,U683))</f>
        <v/>
      </c>
      <c r="AA683" s="28">
        <v>818</v>
      </c>
      <c r="AB683" s="28" t="str">
        <f t="shared" si="28"/>
        <v/>
      </c>
      <c r="AC683" s="75" t="str">
        <f t="shared" si="29"/>
        <v/>
      </c>
      <c r="AH683" s="78" t="str">
        <f>IF(AI683="","",MAX($AH$5:AH682)+1)</f>
        <v/>
      </c>
      <c r="AI683" s="53" t="str">
        <f>IF(G682="","",IF(COUNTIF($AI$11:AI682,G682)=0,G682,""))</f>
        <v/>
      </c>
      <c r="AJ683" s="53" t="str">
        <f t="shared" si="30"/>
        <v/>
      </c>
      <c r="AK683" s="135"/>
    </row>
    <row r="684" spans="1:37" x14ac:dyDescent="0.25">
      <c r="A684" s="136"/>
      <c r="B684" s="136"/>
      <c r="C684" s="136"/>
      <c r="D684" s="136"/>
      <c r="E684" s="137"/>
      <c r="F684" s="137"/>
      <c r="G684" s="136"/>
      <c r="H684" s="137"/>
      <c r="I684" s="140" t="str">
        <f t="shared" si="31"/>
        <v/>
      </c>
      <c r="J684" s="140"/>
      <c r="K684" s="140"/>
      <c r="L684" s="74" t="str">
        <f>IF(AND(C684="Abierto",D684="Urgente"),A684,"")</f>
        <v/>
      </c>
      <c r="M684" s="74" t="str">
        <f ca="1">IF(AND(C684="Abierto",D684="Urgente"),TODAY()-E684,"")</f>
        <v/>
      </c>
      <c r="N684" s="74" t="str">
        <f>IF(AND(C684="Abierto",D684="Urgente"),RANK(M684,$M$13:$M$861,0)+COUNTIF($M$13:M684,M684)-1,"")</f>
        <v/>
      </c>
      <c r="O684" s="74" t="str">
        <f>IF(AND(C684="Abierto",D684="Alta"),A684,"")</f>
        <v/>
      </c>
      <c r="P684" s="74" t="str">
        <f ca="1">IF(AND(C684="Abierto",D684="Alta"),TODAY()-E684,"")</f>
        <v/>
      </c>
      <c r="Q684" s="74" t="str">
        <f>IF(AND(C684="Abierto",D684="Alta"),RANK(P684,$P$13:$P$861,0)+COUNTIF($P$13:P684,P684)-1+MAX(N:N),"")</f>
        <v/>
      </c>
      <c r="R684" s="74" t="str">
        <f>IF(AND(C684="Abierto",D684="Media"),A684,"")</f>
        <v/>
      </c>
      <c r="S684" s="74" t="str">
        <f ca="1">IF(AND(C684="Abierto",D684="Media"),TODAY()-E684,"")</f>
        <v/>
      </c>
      <c r="T684" s="74" t="str">
        <f>IF(AND(C684="Abierto",D684="Media"),RANK(S684,$S$13:$S$861,0)+COUNTIF($S$13:S684,S684)-1+MAX(N:N,Q:Q),"")</f>
        <v/>
      </c>
      <c r="U684" s="74" t="str">
        <f>IF(AND(C684="Abierto",D684="Baja"),A684,"")</f>
        <v/>
      </c>
      <c r="V684" s="74" t="str">
        <f ca="1">IF(AND(C684="Abierto",D684="Baja"),TODAY()-E684,"")</f>
        <v/>
      </c>
      <c r="W684" s="74" t="str">
        <f>IF(AND(C684="Abierto",D684="Baja"),RANK(V684,$V$13:$V$861,0)+COUNTIF($V$13:V684,V684)-1+MAX(N:N,Q:Q,T:T),"")</f>
        <v/>
      </c>
      <c r="X684" s="139" t="str">
        <f>IF(OR(C684="Resuelto",C684=""),"",SUM(N684,Q684,T684,W684))</f>
        <v/>
      </c>
      <c r="Y684" s="139" t="str">
        <f>IF(OR(C684="Resuelto",C684=""),"",SUM(M684,P684,S684,V684))</f>
        <v/>
      </c>
      <c r="Z684" s="139" t="str">
        <f>IF(OR(C684="Resuelto",C684=""),"",SUM(L684,O684,R684,U684))</f>
        <v/>
      </c>
      <c r="AA684" s="28">
        <v>819</v>
      </c>
      <c r="AB684" s="28" t="str">
        <f t="shared" si="28"/>
        <v/>
      </c>
      <c r="AC684" s="75" t="str">
        <f t="shared" si="29"/>
        <v/>
      </c>
      <c r="AH684" s="78" t="str">
        <f>IF(AI684="","",MAX($AH$5:AH683)+1)</f>
        <v/>
      </c>
      <c r="AI684" s="53" t="str">
        <f>IF(G683="","",IF(COUNTIF($AI$11:AI683,G683)=0,G683,""))</f>
        <v/>
      </c>
      <c r="AJ684" s="53" t="str">
        <f t="shared" si="30"/>
        <v/>
      </c>
      <c r="AK684" s="135"/>
    </row>
    <row r="685" spans="1:37" x14ac:dyDescent="0.25">
      <c r="A685" s="136"/>
      <c r="B685" s="136"/>
      <c r="C685" s="136"/>
      <c r="D685" s="136"/>
      <c r="E685" s="137"/>
      <c r="F685" s="137"/>
      <c r="G685" s="136"/>
      <c r="H685" s="137"/>
      <c r="I685" s="140" t="str">
        <f t="shared" si="31"/>
        <v/>
      </c>
      <c r="J685" s="140"/>
      <c r="K685" s="140"/>
      <c r="L685" s="74" t="str">
        <f>IF(AND(C685="Abierto",D685="Urgente"),A685,"")</f>
        <v/>
      </c>
      <c r="M685" s="74" t="str">
        <f ca="1">IF(AND(C685="Abierto",D685="Urgente"),TODAY()-E685,"")</f>
        <v/>
      </c>
      <c r="N685" s="74" t="str">
        <f>IF(AND(C685="Abierto",D685="Urgente"),RANK(M685,$M$13:$M$861,0)+COUNTIF($M$13:M685,M685)-1,"")</f>
        <v/>
      </c>
      <c r="O685" s="74" t="str">
        <f>IF(AND(C685="Abierto",D685="Alta"),A685,"")</f>
        <v/>
      </c>
      <c r="P685" s="74" t="str">
        <f ca="1">IF(AND(C685="Abierto",D685="Alta"),TODAY()-E685,"")</f>
        <v/>
      </c>
      <c r="Q685" s="74" t="str">
        <f>IF(AND(C685="Abierto",D685="Alta"),RANK(P685,$P$13:$P$861,0)+COUNTIF($P$13:P685,P685)-1+MAX(N:N),"")</f>
        <v/>
      </c>
      <c r="R685" s="74" t="str">
        <f>IF(AND(C685="Abierto",D685="Media"),A685,"")</f>
        <v/>
      </c>
      <c r="S685" s="74" t="str">
        <f ca="1">IF(AND(C685="Abierto",D685="Media"),TODAY()-E685,"")</f>
        <v/>
      </c>
      <c r="T685" s="74" t="str">
        <f>IF(AND(C685="Abierto",D685="Media"),RANK(S685,$S$13:$S$861,0)+COUNTIF($S$13:S685,S685)-1+MAX(N:N,Q:Q),"")</f>
        <v/>
      </c>
      <c r="U685" s="74" t="str">
        <f>IF(AND(C685="Abierto",D685="Baja"),A685,"")</f>
        <v/>
      </c>
      <c r="V685" s="74" t="str">
        <f ca="1">IF(AND(C685="Abierto",D685="Baja"),TODAY()-E685,"")</f>
        <v/>
      </c>
      <c r="W685" s="74" t="str">
        <f>IF(AND(C685="Abierto",D685="Baja"),RANK(V685,$V$13:$V$861,0)+COUNTIF($V$13:V685,V685)-1+MAX(N:N,Q:Q,T:T),"")</f>
        <v/>
      </c>
      <c r="X685" s="139" t="str">
        <f>IF(OR(C685="Resuelto",C685=""),"",SUM(N685,Q685,T685,W685))</f>
        <v/>
      </c>
      <c r="Y685" s="139" t="str">
        <f>IF(OR(C685="Resuelto",C685=""),"",SUM(M685,P685,S685,V685))</f>
        <v/>
      </c>
      <c r="Z685" s="139" t="str">
        <f>IF(OR(C685="Resuelto",C685=""),"",SUM(L685,O685,R685,U685))</f>
        <v/>
      </c>
      <c r="AA685" s="28">
        <v>820</v>
      </c>
      <c r="AB685" s="28" t="str">
        <f t="shared" si="28"/>
        <v/>
      </c>
      <c r="AC685" s="75" t="str">
        <f t="shared" si="29"/>
        <v/>
      </c>
      <c r="AH685" s="78" t="str">
        <f>IF(AI685="","",MAX($AH$5:AH684)+1)</f>
        <v/>
      </c>
      <c r="AI685" s="53" t="str">
        <f>IF(G684="","",IF(COUNTIF($AI$11:AI684,G684)=0,G684,""))</f>
        <v/>
      </c>
      <c r="AJ685" s="53" t="str">
        <f t="shared" si="30"/>
        <v/>
      </c>
      <c r="AK685" s="135"/>
    </row>
    <row r="686" spans="1:37" x14ac:dyDescent="0.25">
      <c r="A686" s="136"/>
      <c r="B686" s="136"/>
      <c r="C686" s="136"/>
      <c r="D686" s="136"/>
      <c r="E686" s="137"/>
      <c r="F686" s="137"/>
      <c r="G686" s="136"/>
      <c r="H686" s="137"/>
      <c r="I686" s="140" t="str">
        <f t="shared" si="31"/>
        <v/>
      </c>
      <c r="J686" s="140"/>
      <c r="K686" s="140"/>
      <c r="L686" s="74" t="str">
        <f>IF(AND(C686="Abierto",D686="Urgente"),A686,"")</f>
        <v/>
      </c>
      <c r="M686" s="74" t="str">
        <f ca="1">IF(AND(C686="Abierto",D686="Urgente"),TODAY()-E686,"")</f>
        <v/>
      </c>
      <c r="N686" s="74" t="str">
        <f>IF(AND(C686="Abierto",D686="Urgente"),RANK(M686,$M$13:$M$861,0)+COUNTIF($M$13:M686,M686)-1,"")</f>
        <v/>
      </c>
      <c r="O686" s="74" t="str">
        <f>IF(AND(C686="Abierto",D686="Alta"),A686,"")</f>
        <v/>
      </c>
      <c r="P686" s="74" t="str">
        <f ca="1">IF(AND(C686="Abierto",D686="Alta"),TODAY()-E686,"")</f>
        <v/>
      </c>
      <c r="Q686" s="74" t="str">
        <f>IF(AND(C686="Abierto",D686="Alta"),RANK(P686,$P$13:$P$861,0)+COUNTIF($P$13:P686,P686)-1+MAX(N:N),"")</f>
        <v/>
      </c>
      <c r="R686" s="74" t="str">
        <f>IF(AND(C686="Abierto",D686="Media"),A686,"")</f>
        <v/>
      </c>
      <c r="S686" s="74" t="str">
        <f ca="1">IF(AND(C686="Abierto",D686="Media"),TODAY()-E686,"")</f>
        <v/>
      </c>
      <c r="T686" s="74" t="str">
        <f>IF(AND(C686="Abierto",D686="Media"),RANK(S686,$S$13:$S$861,0)+COUNTIF($S$13:S686,S686)-1+MAX(N:N,Q:Q),"")</f>
        <v/>
      </c>
      <c r="U686" s="74" t="str">
        <f>IF(AND(C686="Abierto",D686="Baja"),A686,"")</f>
        <v/>
      </c>
      <c r="V686" s="74" t="str">
        <f ca="1">IF(AND(C686="Abierto",D686="Baja"),TODAY()-E686,"")</f>
        <v/>
      </c>
      <c r="W686" s="74" t="str">
        <f>IF(AND(C686="Abierto",D686="Baja"),RANK(V686,$V$13:$V$861,0)+COUNTIF($V$13:V686,V686)-1+MAX(N:N,Q:Q,T:T),"")</f>
        <v/>
      </c>
      <c r="X686" s="139" t="str">
        <f>IF(OR(C686="Resuelto",C686=""),"",SUM(N686,Q686,T686,W686))</f>
        <v/>
      </c>
      <c r="Y686" s="139" t="str">
        <f>IF(OR(C686="Resuelto",C686=""),"",SUM(M686,P686,S686,V686))</f>
        <v/>
      </c>
      <c r="Z686" s="139" t="str">
        <f>IF(OR(C686="Resuelto",C686=""),"",SUM(L686,O686,R686,U686))</f>
        <v/>
      </c>
      <c r="AA686" s="28">
        <v>821</v>
      </c>
      <c r="AB686" s="28" t="str">
        <f t="shared" si="28"/>
        <v/>
      </c>
      <c r="AC686" s="75" t="str">
        <f t="shared" si="29"/>
        <v/>
      </c>
      <c r="AH686" s="78" t="str">
        <f>IF(AI686="","",MAX($AH$5:AH685)+1)</f>
        <v/>
      </c>
      <c r="AI686" s="53" t="str">
        <f>IF(G685="","",IF(COUNTIF($AI$11:AI685,G685)=0,G685,""))</f>
        <v/>
      </c>
      <c r="AJ686" s="53" t="str">
        <f t="shared" si="30"/>
        <v/>
      </c>
      <c r="AK686" s="135"/>
    </row>
    <row r="687" spans="1:37" x14ac:dyDescent="0.25">
      <c r="A687" s="136"/>
      <c r="B687" s="136"/>
      <c r="C687" s="136"/>
      <c r="D687" s="136"/>
      <c r="E687" s="137"/>
      <c r="F687" s="137"/>
      <c r="G687" s="136"/>
      <c r="H687" s="137"/>
      <c r="I687" s="140" t="str">
        <f t="shared" si="31"/>
        <v/>
      </c>
      <c r="J687" s="140"/>
      <c r="K687" s="140"/>
      <c r="L687" s="74" t="str">
        <f>IF(AND(C687="Abierto",D687="Urgente"),A687,"")</f>
        <v/>
      </c>
      <c r="M687" s="74" t="str">
        <f ca="1">IF(AND(C687="Abierto",D687="Urgente"),TODAY()-E687,"")</f>
        <v/>
      </c>
      <c r="N687" s="74" t="str">
        <f>IF(AND(C687="Abierto",D687="Urgente"),RANK(M687,$M$13:$M$861,0)+COUNTIF($M$13:M687,M687)-1,"")</f>
        <v/>
      </c>
      <c r="O687" s="74" t="str">
        <f>IF(AND(C687="Abierto",D687="Alta"),A687,"")</f>
        <v/>
      </c>
      <c r="P687" s="74" t="str">
        <f ca="1">IF(AND(C687="Abierto",D687="Alta"),TODAY()-E687,"")</f>
        <v/>
      </c>
      <c r="Q687" s="74" t="str">
        <f>IF(AND(C687="Abierto",D687="Alta"),RANK(P687,$P$13:$P$861,0)+COUNTIF($P$13:P687,P687)-1+MAX(N:N),"")</f>
        <v/>
      </c>
      <c r="R687" s="74" t="str">
        <f>IF(AND(C687="Abierto",D687="Media"),A687,"")</f>
        <v/>
      </c>
      <c r="S687" s="74" t="str">
        <f ca="1">IF(AND(C687="Abierto",D687="Media"),TODAY()-E687,"")</f>
        <v/>
      </c>
      <c r="T687" s="74" t="str">
        <f>IF(AND(C687="Abierto",D687="Media"),RANK(S687,$S$13:$S$861,0)+COUNTIF($S$13:S687,S687)-1+MAX(N:N,Q:Q),"")</f>
        <v/>
      </c>
      <c r="U687" s="74" t="str">
        <f>IF(AND(C687="Abierto",D687="Baja"),A687,"")</f>
        <v/>
      </c>
      <c r="V687" s="74" t="str">
        <f ca="1">IF(AND(C687="Abierto",D687="Baja"),TODAY()-E687,"")</f>
        <v/>
      </c>
      <c r="W687" s="74" t="str">
        <f>IF(AND(C687="Abierto",D687="Baja"),RANK(V687,$V$13:$V$861,0)+COUNTIF($V$13:V687,V687)-1+MAX(N:N,Q:Q,T:T),"")</f>
        <v/>
      </c>
      <c r="X687" s="139" t="str">
        <f>IF(OR(C687="Resuelto",C687=""),"",SUM(N687,Q687,T687,W687))</f>
        <v/>
      </c>
      <c r="Y687" s="139" t="str">
        <f>IF(OR(C687="Resuelto",C687=""),"",SUM(M687,P687,S687,V687))</f>
        <v/>
      </c>
      <c r="Z687" s="139" t="str">
        <f>IF(OR(C687="Resuelto",C687=""),"",SUM(L687,O687,R687,U687))</f>
        <v/>
      </c>
      <c r="AA687" s="28">
        <v>822</v>
      </c>
      <c r="AB687" s="28" t="str">
        <f t="shared" si="28"/>
        <v/>
      </c>
      <c r="AC687" s="75" t="str">
        <f t="shared" si="29"/>
        <v/>
      </c>
      <c r="AH687" s="78" t="str">
        <f>IF(AI687="","",MAX($AH$5:AH686)+1)</f>
        <v/>
      </c>
      <c r="AI687" s="53" t="str">
        <f>IF(G686="","",IF(COUNTIF($AI$11:AI686,G686)=0,G686,""))</f>
        <v/>
      </c>
      <c r="AJ687" s="53" t="str">
        <f t="shared" si="30"/>
        <v/>
      </c>
      <c r="AK687" s="135"/>
    </row>
    <row r="688" spans="1:37" x14ac:dyDescent="0.25">
      <c r="A688" s="136"/>
      <c r="B688" s="136"/>
      <c r="C688" s="136"/>
      <c r="D688" s="136"/>
      <c r="E688" s="137"/>
      <c r="F688" s="137"/>
      <c r="G688" s="136"/>
      <c r="H688" s="137"/>
      <c r="I688" s="140" t="str">
        <f t="shared" si="31"/>
        <v/>
      </c>
      <c r="J688" s="140"/>
      <c r="K688" s="140"/>
      <c r="L688" s="74" t="str">
        <f>IF(AND(C688="Abierto",D688="Urgente"),A688,"")</f>
        <v/>
      </c>
      <c r="M688" s="74" t="str">
        <f ca="1">IF(AND(C688="Abierto",D688="Urgente"),TODAY()-E688,"")</f>
        <v/>
      </c>
      <c r="N688" s="74" t="str">
        <f>IF(AND(C688="Abierto",D688="Urgente"),RANK(M688,$M$13:$M$861,0)+COUNTIF($M$13:M688,M688)-1,"")</f>
        <v/>
      </c>
      <c r="O688" s="74" t="str">
        <f>IF(AND(C688="Abierto",D688="Alta"),A688,"")</f>
        <v/>
      </c>
      <c r="P688" s="74" t="str">
        <f ca="1">IF(AND(C688="Abierto",D688="Alta"),TODAY()-E688,"")</f>
        <v/>
      </c>
      <c r="Q688" s="74" t="str">
        <f>IF(AND(C688="Abierto",D688="Alta"),RANK(P688,$P$13:$P$861,0)+COUNTIF($P$13:P688,P688)-1+MAX(N:N),"")</f>
        <v/>
      </c>
      <c r="R688" s="74" t="str">
        <f>IF(AND(C688="Abierto",D688="Media"),A688,"")</f>
        <v/>
      </c>
      <c r="S688" s="74" t="str">
        <f ca="1">IF(AND(C688="Abierto",D688="Media"),TODAY()-E688,"")</f>
        <v/>
      </c>
      <c r="T688" s="74" t="str">
        <f>IF(AND(C688="Abierto",D688="Media"),RANK(S688,$S$13:$S$861,0)+COUNTIF($S$13:S688,S688)-1+MAX(N:N,Q:Q),"")</f>
        <v/>
      </c>
      <c r="U688" s="74" t="str">
        <f>IF(AND(C688="Abierto",D688="Baja"),A688,"")</f>
        <v/>
      </c>
      <c r="V688" s="74" t="str">
        <f ca="1">IF(AND(C688="Abierto",D688="Baja"),TODAY()-E688,"")</f>
        <v/>
      </c>
      <c r="W688" s="74" t="str">
        <f>IF(AND(C688="Abierto",D688="Baja"),RANK(V688,$V$13:$V$861,0)+COUNTIF($V$13:V688,V688)-1+MAX(N:N,Q:Q,T:T),"")</f>
        <v/>
      </c>
      <c r="X688" s="139" t="str">
        <f>IF(OR(C688="Resuelto",C688=""),"",SUM(N688,Q688,T688,W688))</f>
        <v/>
      </c>
      <c r="Y688" s="139" t="str">
        <f>IF(OR(C688="Resuelto",C688=""),"",SUM(M688,P688,S688,V688))</f>
        <v/>
      </c>
      <c r="Z688" s="139" t="str">
        <f>IF(OR(C688="Resuelto",C688=""),"",SUM(L688,O688,R688,U688))</f>
        <v/>
      </c>
      <c r="AA688" s="28">
        <v>823</v>
      </c>
      <c r="AB688" s="28" t="str">
        <f t="shared" si="28"/>
        <v/>
      </c>
      <c r="AC688" s="75" t="str">
        <f t="shared" si="29"/>
        <v/>
      </c>
      <c r="AH688" s="78" t="str">
        <f>IF(AI688="","",MAX($AH$5:AH687)+1)</f>
        <v/>
      </c>
      <c r="AI688" s="53" t="str">
        <f>IF(G687="","",IF(COUNTIF($AI$11:AI687,G687)=0,G687,""))</f>
        <v/>
      </c>
      <c r="AJ688" s="53" t="str">
        <f t="shared" si="30"/>
        <v/>
      </c>
      <c r="AK688" s="135"/>
    </row>
    <row r="689" spans="1:37" x14ac:dyDescent="0.25">
      <c r="A689" s="136"/>
      <c r="B689" s="136"/>
      <c r="C689" s="136"/>
      <c r="D689" s="136"/>
      <c r="E689" s="137"/>
      <c r="F689" s="137"/>
      <c r="G689" s="136"/>
      <c r="H689" s="137"/>
      <c r="I689" s="140" t="str">
        <f t="shared" si="31"/>
        <v/>
      </c>
      <c r="J689" s="140"/>
      <c r="K689" s="140"/>
      <c r="L689" s="74" t="str">
        <f>IF(AND(C689="Abierto",D689="Urgente"),A689,"")</f>
        <v/>
      </c>
      <c r="M689" s="74" t="str">
        <f ca="1">IF(AND(C689="Abierto",D689="Urgente"),TODAY()-E689,"")</f>
        <v/>
      </c>
      <c r="N689" s="74" t="str">
        <f>IF(AND(C689="Abierto",D689="Urgente"),RANK(M689,$M$13:$M$861,0)+COUNTIF($M$13:M689,M689)-1,"")</f>
        <v/>
      </c>
      <c r="O689" s="74" t="str">
        <f>IF(AND(C689="Abierto",D689="Alta"),A689,"")</f>
        <v/>
      </c>
      <c r="P689" s="74" t="str">
        <f ca="1">IF(AND(C689="Abierto",D689="Alta"),TODAY()-E689,"")</f>
        <v/>
      </c>
      <c r="Q689" s="74" t="str">
        <f>IF(AND(C689="Abierto",D689="Alta"),RANK(P689,$P$13:$P$861,0)+COUNTIF($P$13:P689,P689)-1+MAX(N:N),"")</f>
        <v/>
      </c>
      <c r="R689" s="74" t="str">
        <f>IF(AND(C689="Abierto",D689="Media"),A689,"")</f>
        <v/>
      </c>
      <c r="S689" s="74" t="str">
        <f ca="1">IF(AND(C689="Abierto",D689="Media"),TODAY()-E689,"")</f>
        <v/>
      </c>
      <c r="T689" s="74" t="str">
        <f>IF(AND(C689="Abierto",D689="Media"),RANK(S689,$S$13:$S$861,0)+COUNTIF($S$13:S689,S689)-1+MAX(N:N,Q:Q),"")</f>
        <v/>
      </c>
      <c r="U689" s="74" t="str">
        <f>IF(AND(C689="Abierto",D689="Baja"),A689,"")</f>
        <v/>
      </c>
      <c r="V689" s="74" t="str">
        <f ca="1">IF(AND(C689="Abierto",D689="Baja"),TODAY()-E689,"")</f>
        <v/>
      </c>
      <c r="W689" s="74" t="str">
        <f>IF(AND(C689="Abierto",D689="Baja"),RANK(V689,$V$13:$V$861,0)+COUNTIF($V$13:V689,V689)-1+MAX(N:N,Q:Q,T:T),"")</f>
        <v/>
      </c>
      <c r="X689" s="139" t="str">
        <f>IF(OR(C689="Resuelto",C689=""),"",SUM(N689,Q689,T689,W689))</f>
        <v/>
      </c>
      <c r="Y689" s="139" t="str">
        <f>IF(OR(C689="Resuelto",C689=""),"",SUM(M689,P689,S689,V689))</f>
        <v/>
      </c>
      <c r="Z689" s="139" t="str">
        <f>IF(OR(C689="Resuelto",C689=""),"",SUM(L689,O689,R689,U689))</f>
        <v/>
      </c>
      <c r="AA689" s="28">
        <v>824</v>
      </c>
      <c r="AB689" s="28" t="str">
        <f t="shared" si="28"/>
        <v/>
      </c>
      <c r="AC689" s="75" t="str">
        <f t="shared" si="29"/>
        <v/>
      </c>
      <c r="AH689" s="78" t="str">
        <f>IF(AI689="","",MAX($AH$5:AH688)+1)</f>
        <v/>
      </c>
      <c r="AI689" s="53" t="str">
        <f>IF(G688="","",IF(COUNTIF($AI$11:AI688,G688)=0,G688,""))</f>
        <v/>
      </c>
      <c r="AJ689" s="53" t="str">
        <f t="shared" si="30"/>
        <v/>
      </c>
      <c r="AK689" s="135"/>
    </row>
    <row r="690" spans="1:37" x14ac:dyDescent="0.25">
      <c r="A690" s="136"/>
      <c r="B690" s="136"/>
      <c r="C690" s="136"/>
      <c r="D690" s="136"/>
      <c r="E690" s="137"/>
      <c r="F690" s="137"/>
      <c r="G690" s="136"/>
      <c r="H690" s="137"/>
      <c r="I690" s="140" t="str">
        <f t="shared" si="31"/>
        <v/>
      </c>
      <c r="J690" s="140"/>
      <c r="K690" s="140"/>
      <c r="L690" s="74" t="str">
        <f>IF(AND(C690="Abierto",D690="Urgente"),A690,"")</f>
        <v/>
      </c>
      <c r="M690" s="74" t="str">
        <f ca="1">IF(AND(C690="Abierto",D690="Urgente"),TODAY()-E690,"")</f>
        <v/>
      </c>
      <c r="N690" s="74" t="str">
        <f>IF(AND(C690="Abierto",D690="Urgente"),RANK(M690,$M$13:$M$861,0)+COUNTIF($M$13:M690,M690)-1,"")</f>
        <v/>
      </c>
      <c r="O690" s="74" t="str">
        <f>IF(AND(C690="Abierto",D690="Alta"),A690,"")</f>
        <v/>
      </c>
      <c r="P690" s="74" t="str">
        <f ca="1">IF(AND(C690="Abierto",D690="Alta"),TODAY()-E690,"")</f>
        <v/>
      </c>
      <c r="Q690" s="74" t="str">
        <f>IF(AND(C690="Abierto",D690="Alta"),RANK(P690,$P$13:$P$861,0)+COUNTIF($P$13:P690,P690)-1+MAX(N:N),"")</f>
        <v/>
      </c>
      <c r="R690" s="74" t="str">
        <f>IF(AND(C690="Abierto",D690="Media"),A690,"")</f>
        <v/>
      </c>
      <c r="S690" s="74" t="str">
        <f ca="1">IF(AND(C690="Abierto",D690="Media"),TODAY()-E690,"")</f>
        <v/>
      </c>
      <c r="T690" s="74" t="str">
        <f>IF(AND(C690="Abierto",D690="Media"),RANK(S690,$S$13:$S$861,0)+COUNTIF($S$13:S690,S690)-1+MAX(N:N,Q:Q),"")</f>
        <v/>
      </c>
      <c r="U690" s="74" t="str">
        <f>IF(AND(C690="Abierto",D690="Baja"),A690,"")</f>
        <v/>
      </c>
      <c r="V690" s="74" t="str">
        <f ca="1">IF(AND(C690="Abierto",D690="Baja"),TODAY()-E690,"")</f>
        <v/>
      </c>
      <c r="W690" s="74" t="str">
        <f>IF(AND(C690="Abierto",D690="Baja"),RANK(V690,$V$13:$V$861,0)+COUNTIF($V$13:V690,V690)-1+MAX(N:N,Q:Q,T:T),"")</f>
        <v/>
      </c>
      <c r="X690" s="139" t="str">
        <f>IF(OR(C690="Resuelto",C690=""),"",SUM(N690,Q690,T690,W690))</f>
        <v/>
      </c>
      <c r="Y690" s="139" t="str">
        <f>IF(OR(C690="Resuelto",C690=""),"",SUM(M690,P690,S690,V690))</f>
        <v/>
      </c>
      <c r="Z690" s="139" t="str">
        <f>IF(OR(C690="Resuelto",C690=""),"",SUM(L690,O690,R690,U690))</f>
        <v/>
      </c>
      <c r="AA690" s="28">
        <v>825</v>
      </c>
      <c r="AB690" s="28" t="str">
        <f t="shared" si="28"/>
        <v/>
      </c>
      <c r="AC690" s="75" t="str">
        <f t="shared" si="29"/>
        <v/>
      </c>
      <c r="AH690" s="78" t="str">
        <f>IF(AI690="","",MAX($AH$5:AH689)+1)</f>
        <v/>
      </c>
      <c r="AI690" s="53" t="str">
        <f>IF(G689="","",IF(COUNTIF($AI$11:AI689,G689)=0,G689,""))</f>
        <v/>
      </c>
      <c r="AJ690" s="53" t="str">
        <f t="shared" si="30"/>
        <v/>
      </c>
      <c r="AK690" s="135"/>
    </row>
    <row r="691" spans="1:37" x14ac:dyDescent="0.25">
      <c r="A691" s="136"/>
      <c r="B691" s="136"/>
      <c r="C691" s="136"/>
      <c r="D691" s="136"/>
      <c r="E691" s="137"/>
      <c r="F691" s="137"/>
      <c r="G691" s="136"/>
      <c r="H691" s="137"/>
      <c r="I691" s="140" t="str">
        <f t="shared" si="31"/>
        <v/>
      </c>
      <c r="J691" s="140"/>
      <c r="K691" s="140"/>
      <c r="L691" s="74" t="str">
        <f>IF(AND(C691="Abierto",D691="Urgente"),A691,"")</f>
        <v/>
      </c>
      <c r="M691" s="74" t="str">
        <f ca="1">IF(AND(C691="Abierto",D691="Urgente"),TODAY()-E691,"")</f>
        <v/>
      </c>
      <c r="N691" s="74" t="str">
        <f>IF(AND(C691="Abierto",D691="Urgente"),RANK(M691,$M$13:$M$861,0)+COUNTIF($M$13:M691,M691)-1,"")</f>
        <v/>
      </c>
      <c r="O691" s="74" t="str">
        <f>IF(AND(C691="Abierto",D691="Alta"),A691,"")</f>
        <v/>
      </c>
      <c r="P691" s="74" t="str">
        <f ca="1">IF(AND(C691="Abierto",D691="Alta"),TODAY()-E691,"")</f>
        <v/>
      </c>
      <c r="Q691" s="74" t="str">
        <f>IF(AND(C691="Abierto",D691="Alta"),RANK(P691,$P$13:$P$861,0)+COUNTIF($P$13:P691,P691)-1+MAX(N:N),"")</f>
        <v/>
      </c>
      <c r="R691" s="74" t="str">
        <f>IF(AND(C691="Abierto",D691="Media"),A691,"")</f>
        <v/>
      </c>
      <c r="S691" s="74" t="str">
        <f ca="1">IF(AND(C691="Abierto",D691="Media"),TODAY()-E691,"")</f>
        <v/>
      </c>
      <c r="T691" s="74" t="str">
        <f>IF(AND(C691="Abierto",D691="Media"),RANK(S691,$S$13:$S$861,0)+COUNTIF($S$13:S691,S691)-1+MAX(N:N,Q:Q),"")</f>
        <v/>
      </c>
      <c r="U691" s="74" t="str">
        <f>IF(AND(C691="Abierto",D691="Baja"),A691,"")</f>
        <v/>
      </c>
      <c r="V691" s="74" t="str">
        <f ca="1">IF(AND(C691="Abierto",D691="Baja"),TODAY()-E691,"")</f>
        <v/>
      </c>
      <c r="W691" s="74" t="str">
        <f>IF(AND(C691="Abierto",D691="Baja"),RANK(V691,$V$13:$V$861,0)+COUNTIF($V$13:V691,V691)-1+MAX(N:N,Q:Q,T:T),"")</f>
        <v/>
      </c>
      <c r="X691" s="139" t="str">
        <f>IF(OR(C691="Resuelto",C691=""),"",SUM(N691,Q691,T691,W691))</f>
        <v/>
      </c>
      <c r="Y691" s="139" t="str">
        <f>IF(OR(C691="Resuelto",C691=""),"",SUM(M691,P691,S691,V691))</f>
        <v/>
      </c>
      <c r="Z691" s="139" t="str">
        <f>IF(OR(C691="Resuelto",C691=""),"",SUM(L691,O691,R691,U691))</f>
        <v/>
      </c>
      <c r="AA691" s="28">
        <v>826</v>
      </c>
      <c r="AB691" s="28" t="str">
        <f t="shared" si="28"/>
        <v/>
      </c>
      <c r="AC691" s="75" t="str">
        <f t="shared" si="29"/>
        <v/>
      </c>
      <c r="AH691" s="78" t="str">
        <f>IF(AI691="","",MAX($AH$5:AH690)+1)</f>
        <v/>
      </c>
      <c r="AI691" s="53" t="str">
        <f>IF(G690="","",IF(COUNTIF($AI$11:AI690,G690)=0,G690,""))</f>
        <v/>
      </c>
      <c r="AJ691" s="53" t="str">
        <f t="shared" si="30"/>
        <v/>
      </c>
      <c r="AK691" s="135"/>
    </row>
    <row r="692" spans="1:37" x14ac:dyDescent="0.25">
      <c r="A692" s="136"/>
      <c r="B692" s="136"/>
      <c r="C692" s="136"/>
      <c r="D692" s="136"/>
      <c r="E692" s="137"/>
      <c r="F692" s="137"/>
      <c r="G692" s="136"/>
      <c r="H692" s="137"/>
      <c r="I692" s="140" t="str">
        <f t="shared" si="31"/>
        <v/>
      </c>
      <c r="J692" s="140"/>
      <c r="K692" s="140"/>
      <c r="L692" s="74" t="str">
        <f>IF(AND(C692="Abierto",D692="Urgente"),A692,"")</f>
        <v/>
      </c>
      <c r="M692" s="74" t="str">
        <f ca="1">IF(AND(C692="Abierto",D692="Urgente"),TODAY()-E692,"")</f>
        <v/>
      </c>
      <c r="N692" s="74" t="str">
        <f>IF(AND(C692="Abierto",D692="Urgente"),RANK(M692,$M$13:$M$861,0)+COUNTIF($M$13:M692,M692)-1,"")</f>
        <v/>
      </c>
      <c r="O692" s="74" t="str">
        <f>IF(AND(C692="Abierto",D692="Alta"),A692,"")</f>
        <v/>
      </c>
      <c r="P692" s="74" t="str">
        <f ca="1">IF(AND(C692="Abierto",D692="Alta"),TODAY()-E692,"")</f>
        <v/>
      </c>
      <c r="Q692" s="74" t="str">
        <f>IF(AND(C692="Abierto",D692="Alta"),RANK(P692,$P$13:$P$861,0)+COUNTIF($P$13:P692,P692)-1+MAX(N:N),"")</f>
        <v/>
      </c>
      <c r="R692" s="74" t="str">
        <f>IF(AND(C692="Abierto",D692="Media"),A692,"")</f>
        <v/>
      </c>
      <c r="S692" s="74" t="str">
        <f ca="1">IF(AND(C692="Abierto",D692="Media"),TODAY()-E692,"")</f>
        <v/>
      </c>
      <c r="T692" s="74" t="str">
        <f>IF(AND(C692="Abierto",D692="Media"),RANK(S692,$S$13:$S$861,0)+COUNTIF($S$13:S692,S692)-1+MAX(N:N,Q:Q),"")</f>
        <v/>
      </c>
      <c r="U692" s="74" t="str">
        <f>IF(AND(C692="Abierto",D692="Baja"),A692,"")</f>
        <v/>
      </c>
      <c r="V692" s="74" t="str">
        <f ca="1">IF(AND(C692="Abierto",D692="Baja"),TODAY()-E692,"")</f>
        <v/>
      </c>
      <c r="W692" s="74" t="str">
        <f>IF(AND(C692="Abierto",D692="Baja"),RANK(V692,$V$13:$V$861,0)+COUNTIF($V$13:V692,V692)-1+MAX(N:N,Q:Q,T:T),"")</f>
        <v/>
      </c>
      <c r="X692" s="139" t="str">
        <f>IF(OR(C692="Resuelto",C692=""),"",SUM(N692,Q692,T692,W692))</f>
        <v/>
      </c>
      <c r="Y692" s="139" t="str">
        <f>IF(OR(C692="Resuelto",C692=""),"",SUM(M692,P692,S692,V692))</f>
        <v/>
      </c>
      <c r="Z692" s="139" t="str">
        <f>IF(OR(C692="Resuelto",C692=""),"",SUM(L692,O692,R692,U692))</f>
        <v/>
      </c>
      <c r="AA692" s="28">
        <v>827</v>
      </c>
      <c r="AB692" s="28" t="str">
        <f t="shared" si="28"/>
        <v/>
      </c>
      <c r="AC692" s="75" t="str">
        <f t="shared" si="29"/>
        <v/>
      </c>
      <c r="AH692" s="78" t="str">
        <f>IF(AI692="","",MAX($AH$5:AH691)+1)</f>
        <v/>
      </c>
      <c r="AI692" s="53" t="str">
        <f>IF(G691="","",IF(COUNTIF($AI$11:AI691,G691)=0,G691,""))</f>
        <v/>
      </c>
      <c r="AJ692" s="53" t="str">
        <f t="shared" si="30"/>
        <v/>
      </c>
      <c r="AK692" s="135"/>
    </row>
    <row r="693" spans="1:37" x14ac:dyDescent="0.25">
      <c r="A693" s="136"/>
      <c r="B693" s="136"/>
      <c r="C693" s="136"/>
      <c r="D693" s="136"/>
      <c r="E693" s="137"/>
      <c r="F693" s="137"/>
      <c r="G693" s="136"/>
      <c r="H693" s="137"/>
      <c r="I693" s="140" t="str">
        <f t="shared" si="31"/>
        <v/>
      </c>
      <c r="J693" s="140"/>
      <c r="K693" s="140"/>
      <c r="L693" s="74" t="str">
        <f>IF(AND(C693="Abierto",D693="Urgente"),A693,"")</f>
        <v/>
      </c>
      <c r="M693" s="74" t="str">
        <f ca="1">IF(AND(C693="Abierto",D693="Urgente"),TODAY()-E693,"")</f>
        <v/>
      </c>
      <c r="N693" s="74" t="str">
        <f>IF(AND(C693="Abierto",D693="Urgente"),RANK(M693,$M$13:$M$861,0)+COUNTIF($M$13:M693,M693)-1,"")</f>
        <v/>
      </c>
      <c r="O693" s="74" t="str">
        <f>IF(AND(C693="Abierto",D693="Alta"),A693,"")</f>
        <v/>
      </c>
      <c r="P693" s="74" t="str">
        <f ca="1">IF(AND(C693="Abierto",D693="Alta"),TODAY()-E693,"")</f>
        <v/>
      </c>
      <c r="Q693" s="74" t="str">
        <f>IF(AND(C693="Abierto",D693="Alta"),RANK(P693,$P$13:$P$861,0)+COUNTIF($P$13:P693,P693)-1+MAX(N:N),"")</f>
        <v/>
      </c>
      <c r="R693" s="74" t="str">
        <f>IF(AND(C693="Abierto",D693="Media"),A693,"")</f>
        <v/>
      </c>
      <c r="S693" s="74" t="str">
        <f ca="1">IF(AND(C693="Abierto",D693="Media"),TODAY()-E693,"")</f>
        <v/>
      </c>
      <c r="T693" s="74" t="str">
        <f>IF(AND(C693="Abierto",D693="Media"),RANK(S693,$S$13:$S$861,0)+COUNTIF($S$13:S693,S693)-1+MAX(N:N,Q:Q),"")</f>
        <v/>
      </c>
      <c r="U693" s="74" t="str">
        <f>IF(AND(C693="Abierto",D693="Baja"),A693,"")</f>
        <v/>
      </c>
      <c r="V693" s="74" t="str">
        <f ca="1">IF(AND(C693="Abierto",D693="Baja"),TODAY()-E693,"")</f>
        <v/>
      </c>
      <c r="W693" s="74" t="str">
        <f>IF(AND(C693="Abierto",D693="Baja"),RANK(V693,$V$13:$V$861,0)+COUNTIF($V$13:V693,V693)-1+MAX(N:N,Q:Q,T:T),"")</f>
        <v/>
      </c>
      <c r="X693" s="139" t="str">
        <f>IF(OR(C693="Resuelto",C693=""),"",SUM(N693,Q693,T693,W693))</f>
        <v/>
      </c>
      <c r="Y693" s="139" t="str">
        <f>IF(OR(C693="Resuelto",C693=""),"",SUM(M693,P693,S693,V693))</f>
        <v/>
      </c>
      <c r="Z693" s="139" t="str">
        <f>IF(OR(C693="Resuelto",C693=""),"",SUM(L693,O693,R693,U693))</f>
        <v/>
      </c>
      <c r="AA693" s="28">
        <v>828</v>
      </c>
      <c r="AB693" s="28" t="str">
        <f t="shared" si="28"/>
        <v/>
      </c>
      <c r="AC693" s="75" t="str">
        <f t="shared" si="29"/>
        <v/>
      </c>
      <c r="AH693" s="78" t="str">
        <f>IF(AI693="","",MAX($AH$5:AH692)+1)</f>
        <v/>
      </c>
      <c r="AI693" s="53" t="str">
        <f>IF(G692="","",IF(COUNTIF($AI$11:AI692,G692)=0,G692,""))</f>
        <v/>
      </c>
      <c r="AJ693" s="53" t="str">
        <f t="shared" si="30"/>
        <v/>
      </c>
      <c r="AK693" s="135"/>
    </row>
    <row r="694" spans="1:37" x14ac:dyDescent="0.25">
      <c r="A694" s="136"/>
      <c r="B694" s="136"/>
      <c r="C694" s="136"/>
      <c r="D694" s="136"/>
      <c r="E694" s="137"/>
      <c r="F694" s="137"/>
      <c r="G694" s="136"/>
      <c r="H694" s="137"/>
      <c r="I694" s="140" t="str">
        <f t="shared" si="31"/>
        <v/>
      </c>
      <c r="J694" s="140"/>
      <c r="K694" s="140"/>
      <c r="L694" s="74" t="str">
        <f>IF(AND(C694="Abierto",D694="Urgente"),A694,"")</f>
        <v/>
      </c>
      <c r="M694" s="74" t="str">
        <f ca="1">IF(AND(C694="Abierto",D694="Urgente"),TODAY()-E694,"")</f>
        <v/>
      </c>
      <c r="N694" s="74" t="str">
        <f>IF(AND(C694="Abierto",D694="Urgente"),RANK(M694,$M$13:$M$861,0)+COUNTIF($M$13:M694,M694)-1,"")</f>
        <v/>
      </c>
      <c r="O694" s="74" t="str">
        <f>IF(AND(C694="Abierto",D694="Alta"),A694,"")</f>
        <v/>
      </c>
      <c r="P694" s="74" t="str">
        <f ca="1">IF(AND(C694="Abierto",D694="Alta"),TODAY()-E694,"")</f>
        <v/>
      </c>
      <c r="Q694" s="74" t="str">
        <f>IF(AND(C694="Abierto",D694="Alta"),RANK(P694,$P$13:$P$861,0)+COUNTIF($P$13:P694,P694)-1+MAX(N:N),"")</f>
        <v/>
      </c>
      <c r="R694" s="74" t="str">
        <f>IF(AND(C694="Abierto",D694="Media"),A694,"")</f>
        <v/>
      </c>
      <c r="S694" s="74" t="str">
        <f ca="1">IF(AND(C694="Abierto",D694="Media"),TODAY()-E694,"")</f>
        <v/>
      </c>
      <c r="T694" s="74" t="str">
        <f>IF(AND(C694="Abierto",D694="Media"),RANK(S694,$S$13:$S$861,0)+COUNTIF($S$13:S694,S694)-1+MAX(N:N,Q:Q),"")</f>
        <v/>
      </c>
      <c r="U694" s="74" t="str">
        <f>IF(AND(C694="Abierto",D694="Baja"),A694,"")</f>
        <v/>
      </c>
      <c r="V694" s="74" t="str">
        <f ca="1">IF(AND(C694="Abierto",D694="Baja"),TODAY()-E694,"")</f>
        <v/>
      </c>
      <c r="W694" s="74" t="str">
        <f>IF(AND(C694="Abierto",D694="Baja"),RANK(V694,$V$13:$V$861,0)+COUNTIF($V$13:V694,V694)-1+MAX(N:N,Q:Q,T:T),"")</f>
        <v/>
      </c>
      <c r="X694" s="139" t="str">
        <f>IF(OR(C694="Resuelto",C694=""),"",SUM(N694,Q694,T694,W694))</f>
        <v/>
      </c>
      <c r="Y694" s="139" t="str">
        <f>IF(OR(C694="Resuelto",C694=""),"",SUM(M694,P694,S694,V694))</f>
        <v/>
      </c>
      <c r="Z694" s="139" t="str">
        <f>IF(OR(C694="Resuelto",C694=""),"",SUM(L694,O694,R694,U694))</f>
        <v/>
      </c>
      <c r="AA694" s="28">
        <v>829</v>
      </c>
      <c r="AB694" s="28" t="str">
        <f t="shared" si="28"/>
        <v/>
      </c>
      <c r="AC694" s="75" t="str">
        <f t="shared" si="29"/>
        <v/>
      </c>
      <c r="AH694" s="78" t="str">
        <f>IF(AI694="","",MAX($AH$5:AH693)+1)</f>
        <v/>
      </c>
      <c r="AI694" s="53" t="str">
        <f>IF(G693="","",IF(COUNTIF($AI$11:AI693,G693)=0,G693,""))</f>
        <v/>
      </c>
      <c r="AJ694" s="53" t="str">
        <f t="shared" si="30"/>
        <v/>
      </c>
      <c r="AK694" s="135"/>
    </row>
    <row r="695" spans="1:37" x14ac:dyDescent="0.25">
      <c r="A695" s="136"/>
      <c r="B695" s="136"/>
      <c r="C695" s="136"/>
      <c r="D695" s="136"/>
      <c r="E695" s="137"/>
      <c r="F695" s="137"/>
      <c r="G695" s="136"/>
      <c r="H695" s="137"/>
      <c r="I695" s="140" t="str">
        <f t="shared" si="31"/>
        <v/>
      </c>
      <c r="J695" s="140"/>
      <c r="K695" s="140"/>
      <c r="L695" s="74" t="str">
        <f>IF(AND(C695="Abierto",D695="Urgente"),A695,"")</f>
        <v/>
      </c>
      <c r="M695" s="74" t="str">
        <f ca="1">IF(AND(C695="Abierto",D695="Urgente"),TODAY()-E695,"")</f>
        <v/>
      </c>
      <c r="N695" s="74" t="str">
        <f>IF(AND(C695="Abierto",D695="Urgente"),RANK(M695,$M$13:$M$861,0)+COUNTIF($M$13:M695,M695)-1,"")</f>
        <v/>
      </c>
      <c r="O695" s="74" t="str">
        <f>IF(AND(C695="Abierto",D695="Alta"),A695,"")</f>
        <v/>
      </c>
      <c r="P695" s="74" t="str">
        <f ca="1">IF(AND(C695="Abierto",D695="Alta"),TODAY()-E695,"")</f>
        <v/>
      </c>
      <c r="Q695" s="74" t="str">
        <f>IF(AND(C695="Abierto",D695="Alta"),RANK(P695,$P$13:$P$861,0)+COUNTIF($P$13:P695,P695)-1+MAX(N:N),"")</f>
        <v/>
      </c>
      <c r="R695" s="74" t="str">
        <f>IF(AND(C695="Abierto",D695="Media"),A695,"")</f>
        <v/>
      </c>
      <c r="S695" s="74" t="str">
        <f ca="1">IF(AND(C695="Abierto",D695="Media"),TODAY()-E695,"")</f>
        <v/>
      </c>
      <c r="T695" s="74" t="str">
        <f>IF(AND(C695="Abierto",D695="Media"),RANK(S695,$S$13:$S$861,0)+COUNTIF($S$13:S695,S695)-1+MAX(N:N,Q:Q),"")</f>
        <v/>
      </c>
      <c r="U695" s="74" t="str">
        <f>IF(AND(C695="Abierto",D695="Baja"),A695,"")</f>
        <v/>
      </c>
      <c r="V695" s="74" t="str">
        <f ca="1">IF(AND(C695="Abierto",D695="Baja"),TODAY()-E695,"")</f>
        <v/>
      </c>
      <c r="W695" s="74" t="str">
        <f>IF(AND(C695="Abierto",D695="Baja"),RANK(V695,$V$13:$V$861,0)+COUNTIF($V$13:V695,V695)-1+MAX(N:N,Q:Q,T:T),"")</f>
        <v/>
      </c>
      <c r="X695" s="139" t="str">
        <f>IF(OR(C695="Resuelto",C695=""),"",SUM(N695,Q695,T695,W695))</f>
        <v/>
      </c>
      <c r="Y695" s="139" t="str">
        <f>IF(OR(C695="Resuelto",C695=""),"",SUM(M695,P695,S695,V695))</f>
        <v/>
      </c>
      <c r="Z695" s="139" t="str">
        <f>IF(OR(C695="Resuelto",C695=""),"",SUM(L695,O695,R695,U695))</f>
        <v/>
      </c>
      <c r="AA695" s="28">
        <v>830</v>
      </c>
      <c r="AB695" s="28" t="str">
        <f t="shared" si="28"/>
        <v/>
      </c>
      <c r="AC695" s="75" t="str">
        <f t="shared" si="29"/>
        <v/>
      </c>
      <c r="AH695" s="78" t="str">
        <f>IF(AI695="","",MAX($AH$5:AH694)+1)</f>
        <v/>
      </c>
      <c r="AI695" s="53" t="str">
        <f>IF(G694="","",IF(COUNTIF($AI$11:AI694,G694)=0,G694,""))</f>
        <v/>
      </c>
      <c r="AJ695" s="53" t="str">
        <f t="shared" si="30"/>
        <v/>
      </c>
      <c r="AK695" s="135"/>
    </row>
    <row r="696" spans="1:37" x14ac:dyDescent="0.25">
      <c r="A696" s="136"/>
      <c r="B696" s="136"/>
      <c r="C696" s="136"/>
      <c r="D696" s="136"/>
      <c r="E696" s="137"/>
      <c r="F696" s="137"/>
      <c r="G696" s="136"/>
      <c r="H696" s="137"/>
      <c r="I696" s="140" t="str">
        <f t="shared" si="31"/>
        <v/>
      </c>
      <c r="J696" s="140"/>
      <c r="K696" s="140"/>
      <c r="L696" s="74" t="str">
        <f>IF(AND(C696="Abierto",D696="Urgente"),A696,"")</f>
        <v/>
      </c>
      <c r="M696" s="74" t="str">
        <f ca="1">IF(AND(C696="Abierto",D696="Urgente"),TODAY()-E696,"")</f>
        <v/>
      </c>
      <c r="N696" s="74" t="str">
        <f>IF(AND(C696="Abierto",D696="Urgente"),RANK(M696,$M$13:$M$861,0)+COUNTIF($M$13:M696,M696)-1,"")</f>
        <v/>
      </c>
      <c r="O696" s="74" t="str">
        <f>IF(AND(C696="Abierto",D696="Alta"),A696,"")</f>
        <v/>
      </c>
      <c r="P696" s="74" t="str">
        <f ca="1">IF(AND(C696="Abierto",D696="Alta"),TODAY()-E696,"")</f>
        <v/>
      </c>
      <c r="Q696" s="74" t="str">
        <f>IF(AND(C696="Abierto",D696="Alta"),RANK(P696,$P$13:$P$861,0)+COUNTIF($P$13:P696,P696)-1+MAX(N:N),"")</f>
        <v/>
      </c>
      <c r="R696" s="74" t="str">
        <f>IF(AND(C696="Abierto",D696="Media"),A696,"")</f>
        <v/>
      </c>
      <c r="S696" s="74" t="str">
        <f ca="1">IF(AND(C696="Abierto",D696="Media"),TODAY()-E696,"")</f>
        <v/>
      </c>
      <c r="T696" s="74" t="str">
        <f>IF(AND(C696="Abierto",D696="Media"),RANK(S696,$S$13:$S$861,0)+COUNTIF($S$13:S696,S696)-1+MAX(N:N,Q:Q),"")</f>
        <v/>
      </c>
      <c r="U696" s="74" t="str">
        <f>IF(AND(C696="Abierto",D696="Baja"),A696,"")</f>
        <v/>
      </c>
      <c r="V696" s="74" t="str">
        <f ca="1">IF(AND(C696="Abierto",D696="Baja"),TODAY()-E696,"")</f>
        <v/>
      </c>
      <c r="W696" s="74" t="str">
        <f>IF(AND(C696="Abierto",D696="Baja"),RANK(V696,$V$13:$V$861,0)+COUNTIF($V$13:V696,V696)-1+MAX(N:N,Q:Q,T:T),"")</f>
        <v/>
      </c>
      <c r="X696" s="139" t="str">
        <f>IF(OR(C696="Resuelto",C696=""),"",SUM(N696,Q696,T696,W696))</f>
        <v/>
      </c>
      <c r="Y696" s="139" t="str">
        <f>IF(OR(C696="Resuelto",C696=""),"",SUM(M696,P696,S696,V696))</f>
        <v/>
      </c>
      <c r="Z696" s="139" t="str">
        <f>IF(OR(C696="Resuelto",C696=""),"",SUM(L696,O696,R696,U696))</f>
        <v/>
      </c>
      <c r="AA696" s="28">
        <v>831</v>
      </c>
      <c r="AB696" s="28" t="str">
        <f t="shared" si="28"/>
        <v/>
      </c>
      <c r="AC696" s="75" t="str">
        <f t="shared" si="29"/>
        <v/>
      </c>
      <c r="AH696" s="78" t="str">
        <f>IF(AI696="","",MAX($AH$5:AH695)+1)</f>
        <v/>
      </c>
      <c r="AI696" s="53" t="str">
        <f>IF(G695="","",IF(COUNTIF($AI$11:AI695,G695)=0,G695,""))</f>
        <v/>
      </c>
      <c r="AJ696" s="53" t="str">
        <f t="shared" si="30"/>
        <v/>
      </c>
      <c r="AK696" s="135"/>
    </row>
    <row r="697" spans="1:37" x14ac:dyDescent="0.25">
      <c r="A697" s="136"/>
      <c r="B697" s="136"/>
      <c r="C697" s="136"/>
      <c r="D697" s="136"/>
      <c r="E697" s="137"/>
      <c r="F697" s="137"/>
      <c r="G697" s="136"/>
      <c r="H697" s="137"/>
      <c r="I697" s="140" t="str">
        <f t="shared" si="31"/>
        <v/>
      </c>
      <c r="J697" s="140"/>
      <c r="K697" s="140"/>
      <c r="L697" s="74" t="str">
        <f>IF(AND(C697="Abierto",D697="Urgente"),A697,"")</f>
        <v/>
      </c>
      <c r="M697" s="74" t="str">
        <f ca="1">IF(AND(C697="Abierto",D697="Urgente"),TODAY()-E697,"")</f>
        <v/>
      </c>
      <c r="N697" s="74" t="str">
        <f>IF(AND(C697="Abierto",D697="Urgente"),RANK(M697,$M$13:$M$861,0)+COUNTIF($M$13:M697,M697)-1,"")</f>
        <v/>
      </c>
      <c r="O697" s="74" t="str">
        <f>IF(AND(C697="Abierto",D697="Alta"),A697,"")</f>
        <v/>
      </c>
      <c r="P697" s="74" t="str">
        <f ca="1">IF(AND(C697="Abierto",D697="Alta"),TODAY()-E697,"")</f>
        <v/>
      </c>
      <c r="Q697" s="74" t="str">
        <f>IF(AND(C697="Abierto",D697="Alta"),RANK(P697,$P$13:$P$861,0)+COUNTIF($P$13:P697,P697)-1+MAX(N:N),"")</f>
        <v/>
      </c>
      <c r="R697" s="74" t="str">
        <f>IF(AND(C697="Abierto",D697="Media"),A697,"")</f>
        <v/>
      </c>
      <c r="S697" s="74" t="str">
        <f ca="1">IF(AND(C697="Abierto",D697="Media"),TODAY()-E697,"")</f>
        <v/>
      </c>
      <c r="T697" s="74" t="str">
        <f>IF(AND(C697="Abierto",D697="Media"),RANK(S697,$S$13:$S$861,0)+COUNTIF($S$13:S697,S697)-1+MAX(N:N,Q:Q),"")</f>
        <v/>
      </c>
      <c r="U697" s="74" t="str">
        <f>IF(AND(C697="Abierto",D697="Baja"),A697,"")</f>
        <v/>
      </c>
      <c r="V697" s="74" t="str">
        <f ca="1">IF(AND(C697="Abierto",D697="Baja"),TODAY()-E697,"")</f>
        <v/>
      </c>
      <c r="W697" s="74" t="str">
        <f>IF(AND(C697="Abierto",D697="Baja"),RANK(V697,$V$13:$V$861,0)+COUNTIF($V$13:V697,V697)-1+MAX(N:N,Q:Q,T:T),"")</f>
        <v/>
      </c>
      <c r="X697" s="139" t="str">
        <f>IF(OR(C697="Resuelto",C697=""),"",SUM(N697,Q697,T697,W697))</f>
        <v/>
      </c>
      <c r="Y697" s="139" t="str">
        <f>IF(OR(C697="Resuelto",C697=""),"",SUM(M697,P697,S697,V697))</f>
        <v/>
      </c>
      <c r="Z697" s="139" t="str">
        <f>IF(OR(C697="Resuelto",C697=""),"",SUM(L697,O697,R697,U697))</f>
        <v/>
      </c>
      <c r="AA697" s="28">
        <v>832</v>
      </c>
      <c r="AB697" s="28" t="str">
        <f t="shared" si="28"/>
        <v/>
      </c>
      <c r="AC697" s="75" t="str">
        <f t="shared" si="29"/>
        <v/>
      </c>
      <c r="AH697" s="78" t="str">
        <f>IF(AI697="","",MAX($AH$5:AH696)+1)</f>
        <v/>
      </c>
      <c r="AI697" s="53" t="str">
        <f>IF(G696="","",IF(COUNTIF($AI$11:AI696,G696)=0,G696,""))</f>
        <v/>
      </c>
      <c r="AJ697" s="53" t="str">
        <f t="shared" si="30"/>
        <v/>
      </c>
      <c r="AK697" s="135"/>
    </row>
    <row r="698" spans="1:37" x14ac:dyDescent="0.25">
      <c r="A698" s="136"/>
      <c r="B698" s="136"/>
      <c r="C698" s="136"/>
      <c r="D698" s="136"/>
      <c r="E698" s="137"/>
      <c r="F698" s="137"/>
      <c r="G698" s="136"/>
      <c r="H698" s="137"/>
      <c r="I698" s="140" t="str">
        <f t="shared" si="31"/>
        <v/>
      </c>
      <c r="J698" s="140"/>
      <c r="K698" s="140"/>
      <c r="L698" s="74" t="str">
        <f>IF(AND(C698="Abierto",D698="Urgente"),A698,"")</f>
        <v/>
      </c>
      <c r="M698" s="74" t="str">
        <f ca="1">IF(AND(C698="Abierto",D698="Urgente"),TODAY()-E698,"")</f>
        <v/>
      </c>
      <c r="N698" s="74" t="str">
        <f>IF(AND(C698="Abierto",D698="Urgente"),RANK(M698,$M$13:$M$861,0)+COUNTIF($M$13:M698,M698)-1,"")</f>
        <v/>
      </c>
      <c r="O698" s="74" t="str">
        <f>IF(AND(C698="Abierto",D698="Alta"),A698,"")</f>
        <v/>
      </c>
      <c r="P698" s="74" t="str">
        <f ca="1">IF(AND(C698="Abierto",D698="Alta"),TODAY()-E698,"")</f>
        <v/>
      </c>
      <c r="Q698" s="74" t="str">
        <f>IF(AND(C698="Abierto",D698="Alta"),RANK(P698,$P$13:$P$861,0)+COUNTIF($P$13:P698,P698)-1+MAX(N:N),"")</f>
        <v/>
      </c>
      <c r="R698" s="74" t="str">
        <f>IF(AND(C698="Abierto",D698="Media"),A698,"")</f>
        <v/>
      </c>
      <c r="S698" s="74" t="str">
        <f ca="1">IF(AND(C698="Abierto",D698="Media"),TODAY()-E698,"")</f>
        <v/>
      </c>
      <c r="T698" s="74" t="str">
        <f>IF(AND(C698="Abierto",D698="Media"),RANK(S698,$S$13:$S$861,0)+COUNTIF($S$13:S698,S698)-1+MAX(N:N,Q:Q),"")</f>
        <v/>
      </c>
      <c r="U698" s="74" t="str">
        <f>IF(AND(C698="Abierto",D698="Baja"),A698,"")</f>
        <v/>
      </c>
      <c r="V698" s="74" t="str">
        <f ca="1">IF(AND(C698="Abierto",D698="Baja"),TODAY()-E698,"")</f>
        <v/>
      </c>
      <c r="W698" s="74" t="str">
        <f>IF(AND(C698="Abierto",D698="Baja"),RANK(V698,$V$13:$V$861,0)+COUNTIF($V$13:V698,V698)-1+MAX(N:N,Q:Q,T:T),"")</f>
        <v/>
      </c>
      <c r="X698" s="139" t="str">
        <f>IF(OR(C698="Resuelto",C698=""),"",SUM(N698,Q698,T698,W698))</f>
        <v/>
      </c>
      <c r="Y698" s="139" t="str">
        <f>IF(OR(C698="Resuelto",C698=""),"",SUM(M698,P698,S698,V698))</f>
        <v/>
      </c>
      <c r="Z698" s="139" t="str">
        <f>IF(OR(C698="Resuelto",C698=""),"",SUM(L698,O698,R698,U698))</f>
        <v/>
      </c>
      <c r="AA698" s="28">
        <v>833</v>
      </c>
      <c r="AB698" s="28" t="str">
        <f t="shared" si="28"/>
        <v/>
      </c>
      <c r="AC698" s="75" t="str">
        <f t="shared" si="29"/>
        <v/>
      </c>
      <c r="AH698" s="78" t="str">
        <f>IF(AI698="","",MAX($AH$5:AH697)+1)</f>
        <v/>
      </c>
      <c r="AI698" s="53" t="str">
        <f>IF(G697="","",IF(COUNTIF($AI$11:AI697,G697)=0,G697,""))</f>
        <v/>
      </c>
      <c r="AJ698" s="53" t="str">
        <f t="shared" si="30"/>
        <v/>
      </c>
      <c r="AK698" s="135"/>
    </row>
    <row r="699" spans="1:37" x14ac:dyDescent="0.25">
      <c r="A699" s="136"/>
      <c r="B699" s="136"/>
      <c r="C699" s="136"/>
      <c r="D699" s="136"/>
      <c r="E699" s="137"/>
      <c r="F699" s="137"/>
      <c r="G699" s="136"/>
      <c r="H699" s="137"/>
      <c r="I699" s="140" t="str">
        <f t="shared" si="31"/>
        <v/>
      </c>
      <c r="J699" s="140"/>
      <c r="K699" s="140"/>
      <c r="L699" s="74" t="str">
        <f>IF(AND(C699="Abierto",D699="Urgente"),A699,"")</f>
        <v/>
      </c>
      <c r="M699" s="74" t="str">
        <f ca="1">IF(AND(C699="Abierto",D699="Urgente"),TODAY()-E699,"")</f>
        <v/>
      </c>
      <c r="N699" s="74" t="str">
        <f>IF(AND(C699="Abierto",D699="Urgente"),RANK(M699,$M$13:$M$861,0)+COUNTIF($M$13:M699,M699)-1,"")</f>
        <v/>
      </c>
      <c r="O699" s="74" t="str">
        <f>IF(AND(C699="Abierto",D699="Alta"),A699,"")</f>
        <v/>
      </c>
      <c r="P699" s="74" t="str">
        <f ca="1">IF(AND(C699="Abierto",D699="Alta"),TODAY()-E699,"")</f>
        <v/>
      </c>
      <c r="Q699" s="74" t="str">
        <f>IF(AND(C699="Abierto",D699="Alta"),RANK(P699,$P$13:$P$861,0)+COUNTIF($P$13:P699,P699)-1+MAX(N:N),"")</f>
        <v/>
      </c>
      <c r="R699" s="74" t="str">
        <f>IF(AND(C699="Abierto",D699="Media"),A699,"")</f>
        <v/>
      </c>
      <c r="S699" s="74" t="str">
        <f ca="1">IF(AND(C699="Abierto",D699="Media"),TODAY()-E699,"")</f>
        <v/>
      </c>
      <c r="T699" s="74" t="str">
        <f>IF(AND(C699="Abierto",D699="Media"),RANK(S699,$S$13:$S$861,0)+COUNTIF($S$13:S699,S699)-1+MAX(N:N,Q:Q),"")</f>
        <v/>
      </c>
      <c r="U699" s="74" t="str">
        <f>IF(AND(C699="Abierto",D699="Baja"),A699,"")</f>
        <v/>
      </c>
      <c r="V699" s="74" t="str">
        <f ca="1">IF(AND(C699="Abierto",D699="Baja"),TODAY()-E699,"")</f>
        <v/>
      </c>
      <c r="W699" s="74" t="str">
        <f>IF(AND(C699="Abierto",D699="Baja"),RANK(V699,$V$13:$V$861,0)+COUNTIF($V$13:V699,V699)-1+MAX(N:N,Q:Q,T:T),"")</f>
        <v/>
      </c>
      <c r="X699" s="139" t="str">
        <f>IF(OR(C699="Resuelto",C699=""),"",SUM(N699,Q699,T699,W699))</f>
        <v/>
      </c>
      <c r="Y699" s="139" t="str">
        <f>IF(OR(C699="Resuelto",C699=""),"",SUM(M699,P699,S699,V699))</f>
        <v/>
      </c>
      <c r="Z699" s="139" t="str">
        <f>IF(OR(C699="Resuelto",C699=""),"",SUM(L699,O699,R699,U699))</f>
        <v/>
      </c>
      <c r="AA699" s="28">
        <v>834</v>
      </c>
      <c r="AB699" s="28" t="str">
        <f t="shared" si="28"/>
        <v/>
      </c>
      <c r="AC699" s="75" t="str">
        <f t="shared" si="29"/>
        <v/>
      </c>
      <c r="AH699" s="78" t="str">
        <f>IF(AI699="","",MAX($AH$5:AH698)+1)</f>
        <v/>
      </c>
      <c r="AI699" s="53" t="str">
        <f>IF(G698="","",IF(COUNTIF($AI$11:AI698,G698)=0,G698,""))</f>
        <v/>
      </c>
      <c r="AJ699" s="53" t="str">
        <f t="shared" si="30"/>
        <v/>
      </c>
      <c r="AK699" s="135"/>
    </row>
    <row r="700" spans="1:37" x14ac:dyDescent="0.25">
      <c r="A700" s="136"/>
      <c r="B700" s="136"/>
      <c r="C700" s="136"/>
      <c r="D700" s="136"/>
      <c r="E700" s="137"/>
      <c r="F700" s="137"/>
      <c r="G700" s="136"/>
      <c r="H700" s="137"/>
      <c r="I700" s="140" t="str">
        <f t="shared" si="31"/>
        <v/>
      </c>
      <c r="J700" s="140"/>
      <c r="K700" s="140"/>
      <c r="L700" s="74" t="str">
        <f>IF(AND(C700="Abierto",D700="Urgente"),A700,"")</f>
        <v/>
      </c>
      <c r="M700" s="74" t="str">
        <f ca="1">IF(AND(C700="Abierto",D700="Urgente"),TODAY()-E700,"")</f>
        <v/>
      </c>
      <c r="N700" s="74" t="str">
        <f>IF(AND(C700="Abierto",D700="Urgente"),RANK(M700,$M$13:$M$861,0)+COUNTIF($M$13:M700,M700)-1,"")</f>
        <v/>
      </c>
      <c r="O700" s="74" t="str">
        <f>IF(AND(C700="Abierto",D700="Alta"),A700,"")</f>
        <v/>
      </c>
      <c r="P700" s="74" t="str">
        <f ca="1">IF(AND(C700="Abierto",D700="Alta"),TODAY()-E700,"")</f>
        <v/>
      </c>
      <c r="Q700" s="74" t="str">
        <f>IF(AND(C700="Abierto",D700="Alta"),RANK(P700,$P$13:$P$861,0)+COUNTIF($P$13:P700,P700)-1+MAX(N:N),"")</f>
        <v/>
      </c>
      <c r="R700" s="74" t="str">
        <f>IF(AND(C700="Abierto",D700="Media"),A700,"")</f>
        <v/>
      </c>
      <c r="S700" s="74" t="str">
        <f ca="1">IF(AND(C700="Abierto",D700="Media"),TODAY()-E700,"")</f>
        <v/>
      </c>
      <c r="T700" s="74" t="str">
        <f>IF(AND(C700="Abierto",D700="Media"),RANK(S700,$S$13:$S$861,0)+COUNTIF($S$13:S700,S700)-1+MAX(N:N,Q:Q),"")</f>
        <v/>
      </c>
      <c r="U700" s="74" t="str">
        <f>IF(AND(C700="Abierto",D700="Baja"),A700,"")</f>
        <v/>
      </c>
      <c r="V700" s="74" t="str">
        <f ca="1">IF(AND(C700="Abierto",D700="Baja"),TODAY()-E700,"")</f>
        <v/>
      </c>
      <c r="W700" s="74" t="str">
        <f>IF(AND(C700="Abierto",D700="Baja"),RANK(V700,$V$13:$V$861,0)+COUNTIF($V$13:V700,V700)-1+MAX(N:N,Q:Q,T:T),"")</f>
        <v/>
      </c>
      <c r="X700" s="139" t="str">
        <f>IF(OR(C700="Resuelto",C700=""),"",SUM(N700,Q700,T700,W700))</f>
        <v/>
      </c>
      <c r="Y700" s="139" t="str">
        <f>IF(OR(C700="Resuelto",C700=""),"",SUM(M700,P700,S700,V700))</f>
        <v/>
      </c>
      <c r="Z700" s="139" t="str">
        <f>IF(OR(C700="Resuelto",C700=""),"",SUM(L700,O700,R700,U700))</f>
        <v/>
      </c>
      <c r="AA700" s="28">
        <v>835</v>
      </c>
      <c r="AB700" s="28" t="str">
        <f t="shared" si="28"/>
        <v/>
      </c>
      <c r="AC700" s="75" t="str">
        <f t="shared" si="29"/>
        <v/>
      </c>
      <c r="AH700" s="78" t="str">
        <f>IF(AI700="","",MAX($AH$5:AH699)+1)</f>
        <v/>
      </c>
      <c r="AI700" s="53" t="str">
        <f>IF(G699="","",IF(COUNTIF($AI$11:AI699,G699)=0,G699,""))</f>
        <v/>
      </c>
      <c r="AJ700" s="53" t="str">
        <f t="shared" si="30"/>
        <v/>
      </c>
      <c r="AK700" s="135"/>
    </row>
    <row r="701" spans="1:37" x14ac:dyDescent="0.25">
      <c r="A701" s="136"/>
      <c r="B701" s="136"/>
      <c r="C701" s="136"/>
      <c r="D701" s="136"/>
      <c r="E701" s="137"/>
      <c r="F701" s="137"/>
      <c r="G701" s="136"/>
      <c r="H701" s="137"/>
      <c r="I701" s="140" t="str">
        <f t="shared" si="31"/>
        <v/>
      </c>
      <c r="J701" s="140"/>
      <c r="K701" s="140"/>
      <c r="L701" s="74" t="str">
        <f>IF(AND(C701="Abierto",D701="Urgente"),A701,"")</f>
        <v/>
      </c>
      <c r="M701" s="74" t="str">
        <f ca="1">IF(AND(C701="Abierto",D701="Urgente"),TODAY()-E701,"")</f>
        <v/>
      </c>
      <c r="N701" s="74" t="str">
        <f>IF(AND(C701="Abierto",D701="Urgente"),RANK(M701,$M$13:$M$861,0)+COUNTIF($M$13:M701,M701)-1,"")</f>
        <v/>
      </c>
      <c r="O701" s="74" t="str">
        <f>IF(AND(C701="Abierto",D701="Alta"),A701,"")</f>
        <v/>
      </c>
      <c r="P701" s="74" t="str">
        <f ca="1">IF(AND(C701="Abierto",D701="Alta"),TODAY()-E701,"")</f>
        <v/>
      </c>
      <c r="Q701" s="74" t="str">
        <f>IF(AND(C701="Abierto",D701="Alta"),RANK(P701,$P$13:$P$861,0)+COUNTIF($P$13:P701,P701)-1+MAX(N:N),"")</f>
        <v/>
      </c>
      <c r="R701" s="74" t="str">
        <f>IF(AND(C701="Abierto",D701="Media"),A701,"")</f>
        <v/>
      </c>
      <c r="S701" s="74" t="str">
        <f ca="1">IF(AND(C701="Abierto",D701="Media"),TODAY()-E701,"")</f>
        <v/>
      </c>
      <c r="T701" s="74" t="str">
        <f>IF(AND(C701="Abierto",D701="Media"),RANK(S701,$S$13:$S$861,0)+COUNTIF($S$13:S701,S701)-1+MAX(N:N,Q:Q),"")</f>
        <v/>
      </c>
      <c r="U701" s="74" t="str">
        <f>IF(AND(C701="Abierto",D701="Baja"),A701,"")</f>
        <v/>
      </c>
      <c r="V701" s="74" t="str">
        <f ca="1">IF(AND(C701="Abierto",D701="Baja"),TODAY()-E701,"")</f>
        <v/>
      </c>
      <c r="W701" s="74" t="str">
        <f>IF(AND(C701="Abierto",D701="Baja"),RANK(V701,$V$13:$V$861,0)+COUNTIF($V$13:V701,V701)-1+MAX(N:N,Q:Q,T:T),"")</f>
        <v/>
      </c>
      <c r="X701" s="139" t="str">
        <f>IF(OR(C701="Resuelto",C701=""),"",SUM(N701,Q701,T701,W701))</f>
        <v/>
      </c>
      <c r="Y701" s="139" t="str">
        <f>IF(OR(C701="Resuelto",C701=""),"",SUM(M701,P701,S701,V701))</f>
        <v/>
      </c>
      <c r="Z701" s="139" t="str">
        <f>IF(OR(C701="Resuelto",C701=""),"",SUM(L701,O701,R701,U701))</f>
        <v/>
      </c>
      <c r="AA701" s="28">
        <v>836</v>
      </c>
      <c r="AB701" s="28" t="str">
        <f t="shared" si="28"/>
        <v/>
      </c>
      <c r="AC701" s="75" t="str">
        <f t="shared" si="29"/>
        <v/>
      </c>
      <c r="AH701" s="78" t="str">
        <f>IF(AI701="","",MAX($AH$5:AH700)+1)</f>
        <v/>
      </c>
      <c r="AI701" s="53" t="str">
        <f>IF(G700="","",IF(COUNTIF($AI$11:AI700,G700)=0,G700,""))</f>
        <v/>
      </c>
      <c r="AJ701" s="53" t="str">
        <f t="shared" si="30"/>
        <v/>
      </c>
      <c r="AK701" s="135"/>
    </row>
    <row r="702" spans="1:37" x14ac:dyDescent="0.25">
      <c r="A702" s="136"/>
      <c r="B702" s="136"/>
      <c r="C702" s="136"/>
      <c r="D702" s="136"/>
      <c r="E702" s="137"/>
      <c r="F702" s="137"/>
      <c r="G702" s="136"/>
      <c r="H702" s="137"/>
      <c r="I702" s="140" t="str">
        <f t="shared" si="31"/>
        <v/>
      </c>
      <c r="J702" s="140"/>
      <c r="K702" s="140"/>
      <c r="L702" s="74" t="str">
        <f>IF(AND(C702="Abierto",D702="Urgente"),A702,"")</f>
        <v/>
      </c>
      <c r="M702" s="74" t="str">
        <f ca="1">IF(AND(C702="Abierto",D702="Urgente"),TODAY()-E702,"")</f>
        <v/>
      </c>
      <c r="N702" s="74" t="str">
        <f>IF(AND(C702="Abierto",D702="Urgente"),RANK(M702,$M$13:$M$861,0)+COUNTIF($M$13:M702,M702)-1,"")</f>
        <v/>
      </c>
      <c r="O702" s="74" t="str">
        <f>IF(AND(C702="Abierto",D702="Alta"),A702,"")</f>
        <v/>
      </c>
      <c r="P702" s="74" t="str">
        <f ca="1">IF(AND(C702="Abierto",D702="Alta"),TODAY()-E702,"")</f>
        <v/>
      </c>
      <c r="Q702" s="74" t="str">
        <f>IF(AND(C702="Abierto",D702="Alta"),RANK(P702,$P$13:$P$861,0)+COUNTIF($P$13:P702,P702)-1+MAX(N:N),"")</f>
        <v/>
      </c>
      <c r="R702" s="74" t="str">
        <f>IF(AND(C702="Abierto",D702="Media"),A702,"")</f>
        <v/>
      </c>
      <c r="S702" s="74" t="str">
        <f ca="1">IF(AND(C702="Abierto",D702="Media"),TODAY()-E702,"")</f>
        <v/>
      </c>
      <c r="T702" s="74" t="str">
        <f>IF(AND(C702="Abierto",D702="Media"),RANK(S702,$S$13:$S$861,0)+COUNTIF($S$13:S702,S702)-1+MAX(N:N,Q:Q),"")</f>
        <v/>
      </c>
      <c r="U702" s="74" t="str">
        <f>IF(AND(C702="Abierto",D702="Baja"),A702,"")</f>
        <v/>
      </c>
      <c r="V702" s="74" t="str">
        <f ca="1">IF(AND(C702="Abierto",D702="Baja"),TODAY()-E702,"")</f>
        <v/>
      </c>
      <c r="W702" s="74" t="str">
        <f>IF(AND(C702="Abierto",D702="Baja"),RANK(V702,$V$13:$V$861,0)+COUNTIF($V$13:V702,V702)-1+MAX(N:N,Q:Q,T:T),"")</f>
        <v/>
      </c>
      <c r="X702" s="139" t="str">
        <f>IF(OR(C702="Resuelto",C702=""),"",SUM(N702,Q702,T702,W702))</f>
        <v/>
      </c>
      <c r="Y702" s="139" t="str">
        <f>IF(OR(C702="Resuelto",C702=""),"",SUM(M702,P702,S702,V702))</f>
        <v/>
      </c>
      <c r="Z702" s="139" t="str">
        <f>IF(OR(C702="Resuelto",C702=""),"",SUM(L702,O702,R702,U702))</f>
        <v/>
      </c>
      <c r="AA702" s="28">
        <v>837</v>
      </c>
      <c r="AB702" s="28" t="str">
        <f t="shared" si="28"/>
        <v/>
      </c>
      <c r="AC702" s="75" t="str">
        <f t="shared" si="29"/>
        <v/>
      </c>
      <c r="AH702" s="78" t="str">
        <f>IF(AI702="","",MAX($AH$5:AH701)+1)</f>
        <v/>
      </c>
      <c r="AI702" s="53" t="str">
        <f>IF(G701="","",IF(COUNTIF($AI$11:AI701,G701)=0,G701,""))</f>
        <v/>
      </c>
      <c r="AJ702" s="53" t="str">
        <f t="shared" si="30"/>
        <v/>
      </c>
      <c r="AK702" s="135"/>
    </row>
    <row r="703" spans="1:37" x14ac:dyDescent="0.25">
      <c r="A703" s="136"/>
      <c r="B703" s="136"/>
      <c r="C703" s="136"/>
      <c r="D703" s="136"/>
      <c r="E703" s="137"/>
      <c r="F703" s="137"/>
      <c r="G703" s="136"/>
      <c r="H703" s="137"/>
      <c r="I703" s="140" t="str">
        <f t="shared" si="31"/>
        <v/>
      </c>
      <c r="J703" s="140"/>
      <c r="K703" s="140"/>
      <c r="L703" s="74" t="str">
        <f>IF(AND(C703="Abierto",D703="Urgente"),A703,"")</f>
        <v/>
      </c>
      <c r="M703" s="74" t="str">
        <f ca="1">IF(AND(C703="Abierto",D703="Urgente"),TODAY()-E703,"")</f>
        <v/>
      </c>
      <c r="N703" s="74" t="str">
        <f>IF(AND(C703="Abierto",D703="Urgente"),RANK(M703,$M$13:$M$861,0)+COUNTIF($M$13:M703,M703)-1,"")</f>
        <v/>
      </c>
      <c r="O703" s="74" t="str">
        <f>IF(AND(C703="Abierto",D703="Alta"),A703,"")</f>
        <v/>
      </c>
      <c r="P703" s="74" t="str">
        <f ca="1">IF(AND(C703="Abierto",D703="Alta"),TODAY()-E703,"")</f>
        <v/>
      </c>
      <c r="Q703" s="74" t="str">
        <f>IF(AND(C703="Abierto",D703="Alta"),RANK(P703,$P$13:$P$861,0)+COUNTIF($P$13:P703,P703)-1+MAX(N:N),"")</f>
        <v/>
      </c>
      <c r="R703" s="74" t="str">
        <f>IF(AND(C703="Abierto",D703="Media"),A703,"")</f>
        <v/>
      </c>
      <c r="S703" s="74" t="str">
        <f ca="1">IF(AND(C703="Abierto",D703="Media"),TODAY()-E703,"")</f>
        <v/>
      </c>
      <c r="T703" s="74" t="str">
        <f>IF(AND(C703="Abierto",D703="Media"),RANK(S703,$S$13:$S$861,0)+COUNTIF($S$13:S703,S703)-1+MAX(N:N,Q:Q),"")</f>
        <v/>
      </c>
      <c r="U703" s="74" t="str">
        <f>IF(AND(C703="Abierto",D703="Baja"),A703,"")</f>
        <v/>
      </c>
      <c r="V703" s="74" t="str">
        <f ca="1">IF(AND(C703="Abierto",D703="Baja"),TODAY()-E703,"")</f>
        <v/>
      </c>
      <c r="W703" s="74" t="str">
        <f>IF(AND(C703="Abierto",D703="Baja"),RANK(V703,$V$13:$V$861,0)+COUNTIF($V$13:V703,V703)-1+MAX(N:N,Q:Q,T:T),"")</f>
        <v/>
      </c>
      <c r="X703" s="139" t="str">
        <f>IF(OR(C703="Resuelto",C703=""),"",SUM(N703,Q703,T703,W703))</f>
        <v/>
      </c>
      <c r="Y703" s="139" t="str">
        <f>IF(OR(C703="Resuelto",C703=""),"",SUM(M703,P703,S703,V703))</f>
        <v/>
      </c>
      <c r="Z703" s="139" t="str">
        <f>IF(OR(C703="Resuelto",C703=""),"",SUM(L703,O703,R703,U703))</f>
        <v/>
      </c>
      <c r="AA703" s="28">
        <v>838</v>
      </c>
      <c r="AB703" s="28" t="str">
        <f t="shared" si="28"/>
        <v/>
      </c>
      <c r="AC703" s="75" t="str">
        <f t="shared" si="29"/>
        <v/>
      </c>
      <c r="AH703" s="78" t="str">
        <f>IF(AI703="","",MAX($AH$5:AH702)+1)</f>
        <v/>
      </c>
      <c r="AI703" s="53" t="str">
        <f>IF(G702="","",IF(COUNTIF($AI$11:AI702,G702)=0,G702,""))</f>
        <v/>
      </c>
      <c r="AJ703" s="53" t="str">
        <f t="shared" si="30"/>
        <v/>
      </c>
      <c r="AK703" s="135"/>
    </row>
    <row r="704" spans="1:37" x14ac:dyDescent="0.25">
      <c r="A704" s="136"/>
      <c r="B704" s="136"/>
      <c r="C704" s="136"/>
      <c r="D704" s="136"/>
      <c r="E704" s="137"/>
      <c r="F704" s="137"/>
      <c r="G704" s="136"/>
      <c r="H704" s="137"/>
      <c r="I704" s="140" t="str">
        <f t="shared" si="31"/>
        <v/>
      </c>
      <c r="J704" s="140"/>
      <c r="K704" s="140"/>
      <c r="L704" s="74" t="str">
        <f>IF(AND(C704="Abierto",D704="Urgente"),A704,"")</f>
        <v/>
      </c>
      <c r="M704" s="74" t="str">
        <f ca="1">IF(AND(C704="Abierto",D704="Urgente"),TODAY()-E704,"")</f>
        <v/>
      </c>
      <c r="N704" s="74" t="str">
        <f>IF(AND(C704="Abierto",D704="Urgente"),RANK(M704,$M$13:$M$861,0)+COUNTIF($M$13:M704,M704)-1,"")</f>
        <v/>
      </c>
      <c r="O704" s="74" t="str">
        <f>IF(AND(C704="Abierto",D704="Alta"),A704,"")</f>
        <v/>
      </c>
      <c r="P704" s="74" t="str">
        <f ca="1">IF(AND(C704="Abierto",D704="Alta"),TODAY()-E704,"")</f>
        <v/>
      </c>
      <c r="Q704" s="74" t="str">
        <f>IF(AND(C704="Abierto",D704="Alta"),RANK(P704,$P$13:$P$861,0)+COUNTIF($P$13:P704,P704)-1+MAX(N:N),"")</f>
        <v/>
      </c>
      <c r="R704" s="74" t="str">
        <f>IF(AND(C704="Abierto",D704="Media"),A704,"")</f>
        <v/>
      </c>
      <c r="S704" s="74" t="str">
        <f ca="1">IF(AND(C704="Abierto",D704="Media"),TODAY()-E704,"")</f>
        <v/>
      </c>
      <c r="T704" s="74" t="str">
        <f>IF(AND(C704="Abierto",D704="Media"),RANK(S704,$S$13:$S$861,0)+COUNTIF($S$13:S704,S704)-1+MAX(N:N,Q:Q),"")</f>
        <v/>
      </c>
      <c r="U704" s="74" t="str">
        <f>IF(AND(C704="Abierto",D704="Baja"),A704,"")</f>
        <v/>
      </c>
      <c r="V704" s="74" t="str">
        <f ca="1">IF(AND(C704="Abierto",D704="Baja"),TODAY()-E704,"")</f>
        <v/>
      </c>
      <c r="W704" s="74" t="str">
        <f>IF(AND(C704="Abierto",D704="Baja"),RANK(V704,$V$13:$V$861,0)+COUNTIF($V$13:V704,V704)-1+MAX(N:N,Q:Q,T:T),"")</f>
        <v/>
      </c>
      <c r="X704" s="139" t="str">
        <f>IF(OR(C704="Resuelto",C704=""),"",SUM(N704,Q704,T704,W704))</f>
        <v/>
      </c>
      <c r="Y704" s="139" t="str">
        <f>IF(OR(C704="Resuelto",C704=""),"",SUM(M704,P704,S704,V704))</f>
        <v/>
      </c>
      <c r="Z704" s="139" t="str">
        <f>IF(OR(C704="Resuelto",C704=""),"",SUM(L704,O704,R704,U704))</f>
        <v/>
      </c>
      <c r="AA704" s="28">
        <v>839</v>
      </c>
      <c r="AB704" s="28" t="str">
        <f t="shared" si="28"/>
        <v/>
      </c>
      <c r="AC704" s="75" t="str">
        <f t="shared" si="29"/>
        <v/>
      </c>
      <c r="AH704" s="78" t="str">
        <f>IF(AI704="","",MAX($AH$5:AH703)+1)</f>
        <v/>
      </c>
      <c r="AI704" s="53" t="str">
        <f>IF(G703="","",IF(COUNTIF($AI$11:AI703,G703)=0,G703,""))</f>
        <v/>
      </c>
      <c r="AJ704" s="53" t="str">
        <f t="shared" si="30"/>
        <v/>
      </c>
      <c r="AK704" s="135"/>
    </row>
    <row r="705" spans="1:37" x14ac:dyDescent="0.25">
      <c r="A705" s="136"/>
      <c r="B705" s="136"/>
      <c r="C705" s="136"/>
      <c r="D705" s="136"/>
      <c r="E705" s="137"/>
      <c r="F705" s="137"/>
      <c r="G705" s="136"/>
      <c r="H705" s="137"/>
      <c r="I705" s="140" t="str">
        <f t="shared" si="31"/>
        <v/>
      </c>
      <c r="J705" s="140"/>
      <c r="K705" s="140"/>
      <c r="L705" s="74" t="str">
        <f>IF(AND(C705="Abierto",D705="Urgente"),A705,"")</f>
        <v/>
      </c>
      <c r="M705" s="74" t="str">
        <f ca="1">IF(AND(C705="Abierto",D705="Urgente"),TODAY()-E705,"")</f>
        <v/>
      </c>
      <c r="N705" s="74" t="str">
        <f>IF(AND(C705="Abierto",D705="Urgente"),RANK(M705,$M$13:$M$861,0)+COUNTIF($M$13:M705,M705)-1,"")</f>
        <v/>
      </c>
      <c r="O705" s="74" t="str">
        <f>IF(AND(C705="Abierto",D705="Alta"),A705,"")</f>
        <v/>
      </c>
      <c r="P705" s="74" t="str">
        <f ca="1">IF(AND(C705="Abierto",D705="Alta"),TODAY()-E705,"")</f>
        <v/>
      </c>
      <c r="Q705" s="74" t="str">
        <f>IF(AND(C705="Abierto",D705="Alta"),RANK(P705,$P$13:$P$861,0)+COUNTIF($P$13:P705,P705)-1+MAX(N:N),"")</f>
        <v/>
      </c>
      <c r="R705" s="74" t="str">
        <f>IF(AND(C705="Abierto",D705="Media"),A705,"")</f>
        <v/>
      </c>
      <c r="S705" s="74" t="str">
        <f ca="1">IF(AND(C705="Abierto",D705="Media"),TODAY()-E705,"")</f>
        <v/>
      </c>
      <c r="T705" s="74" t="str">
        <f>IF(AND(C705="Abierto",D705="Media"),RANK(S705,$S$13:$S$861,0)+COUNTIF($S$13:S705,S705)-1+MAX(N:N,Q:Q),"")</f>
        <v/>
      </c>
      <c r="U705" s="74" t="str">
        <f>IF(AND(C705="Abierto",D705="Baja"),A705,"")</f>
        <v/>
      </c>
      <c r="V705" s="74" t="str">
        <f ca="1">IF(AND(C705="Abierto",D705="Baja"),TODAY()-E705,"")</f>
        <v/>
      </c>
      <c r="W705" s="74" t="str">
        <f>IF(AND(C705="Abierto",D705="Baja"),RANK(V705,$V$13:$V$861,0)+COUNTIF($V$13:V705,V705)-1+MAX(N:N,Q:Q,T:T),"")</f>
        <v/>
      </c>
      <c r="X705" s="139" t="str">
        <f>IF(OR(C705="Resuelto",C705=""),"",SUM(N705,Q705,T705,W705))</f>
        <v/>
      </c>
      <c r="Y705" s="139" t="str">
        <f>IF(OR(C705="Resuelto",C705=""),"",SUM(M705,P705,S705,V705))</f>
        <v/>
      </c>
      <c r="Z705" s="139" t="str">
        <f>IF(OR(C705="Resuelto",C705=""),"",SUM(L705,O705,R705,U705))</f>
        <v/>
      </c>
      <c r="AA705" s="28">
        <v>840</v>
      </c>
      <c r="AB705" s="28" t="str">
        <f t="shared" si="28"/>
        <v/>
      </c>
      <c r="AC705" s="75" t="str">
        <f t="shared" si="29"/>
        <v/>
      </c>
      <c r="AH705" s="78" t="str">
        <f>IF(AI705="","",MAX($AH$5:AH704)+1)</f>
        <v/>
      </c>
      <c r="AI705" s="53" t="str">
        <f>IF(G704="","",IF(COUNTIF($AI$11:AI704,G704)=0,G704,""))</f>
        <v/>
      </c>
      <c r="AJ705" s="53" t="str">
        <f t="shared" si="30"/>
        <v/>
      </c>
      <c r="AK705" s="135"/>
    </row>
    <row r="706" spans="1:37" x14ac:dyDescent="0.25">
      <c r="A706" s="136"/>
      <c r="B706" s="136"/>
      <c r="C706" s="136"/>
      <c r="D706" s="136"/>
      <c r="E706" s="137"/>
      <c r="F706" s="137"/>
      <c r="G706" s="136"/>
      <c r="H706" s="137"/>
      <c r="I706" s="140" t="str">
        <f t="shared" si="31"/>
        <v/>
      </c>
      <c r="J706" s="140"/>
      <c r="K706" s="140"/>
      <c r="L706" s="74" t="str">
        <f>IF(AND(C706="Abierto",D706="Urgente"),A706,"")</f>
        <v/>
      </c>
      <c r="M706" s="74" t="str">
        <f ca="1">IF(AND(C706="Abierto",D706="Urgente"),TODAY()-E706,"")</f>
        <v/>
      </c>
      <c r="N706" s="74" t="str">
        <f>IF(AND(C706="Abierto",D706="Urgente"),RANK(M706,$M$13:$M$861,0)+COUNTIF($M$13:M706,M706)-1,"")</f>
        <v/>
      </c>
      <c r="O706" s="74" t="str">
        <f>IF(AND(C706="Abierto",D706="Alta"),A706,"")</f>
        <v/>
      </c>
      <c r="P706" s="74" t="str">
        <f ca="1">IF(AND(C706="Abierto",D706="Alta"),TODAY()-E706,"")</f>
        <v/>
      </c>
      <c r="Q706" s="74" t="str">
        <f>IF(AND(C706="Abierto",D706="Alta"),RANK(P706,$P$13:$P$861,0)+COUNTIF($P$13:P706,P706)-1+MAX(N:N),"")</f>
        <v/>
      </c>
      <c r="R706" s="74" t="str">
        <f>IF(AND(C706="Abierto",D706="Media"),A706,"")</f>
        <v/>
      </c>
      <c r="S706" s="74" t="str">
        <f ca="1">IF(AND(C706="Abierto",D706="Media"),TODAY()-E706,"")</f>
        <v/>
      </c>
      <c r="T706" s="74" t="str">
        <f>IF(AND(C706="Abierto",D706="Media"),RANK(S706,$S$13:$S$861,0)+COUNTIF($S$13:S706,S706)-1+MAX(N:N,Q:Q),"")</f>
        <v/>
      </c>
      <c r="U706" s="74" t="str">
        <f>IF(AND(C706="Abierto",D706="Baja"),A706,"")</f>
        <v/>
      </c>
      <c r="V706" s="74" t="str">
        <f ca="1">IF(AND(C706="Abierto",D706="Baja"),TODAY()-E706,"")</f>
        <v/>
      </c>
      <c r="W706" s="74" t="str">
        <f>IF(AND(C706="Abierto",D706="Baja"),RANK(V706,$V$13:$V$861,0)+COUNTIF($V$13:V706,V706)-1+MAX(N:N,Q:Q,T:T),"")</f>
        <v/>
      </c>
      <c r="X706" s="139" t="str">
        <f>IF(OR(C706="Resuelto",C706=""),"",SUM(N706,Q706,T706,W706))</f>
        <v/>
      </c>
      <c r="Y706" s="139" t="str">
        <f>IF(OR(C706="Resuelto",C706=""),"",SUM(M706,P706,S706,V706))</f>
        <v/>
      </c>
      <c r="Z706" s="139" t="str">
        <f>IF(OR(C706="Resuelto",C706=""),"",SUM(L706,O706,R706,U706))</f>
        <v/>
      </c>
      <c r="AA706" s="28">
        <v>841</v>
      </c>
      <c r="AB706" s="28" t="str">
        <f t="shared" si="28"/>
        <v/>
      </c>
      <c r="AC706" s="75" t="str">
        <f t="shared" si="29"/>
        <v/>
      </c>
      <c r="AH706" s="78" t="str">
        <f>IF(AI706="","",MAX($AH$5:AH705)+1)</f>
        <v/>
      </c>
      <c r="AI706" s="53" t="str">
        <f>IF(G705="","",IF(COUNTIF($AI$11:AI705,G705)=0,G705,""))</f>
        <v/>
      </c>
      <c r="AJ706" s="53" t="str">
        <f t="shared" si="30"/>
        <v/>
      </c>
      <c r="AK706" s="135"/>
    </row>
    <row r="707" spans="1:37" x14ac:dyDescent="0.25">
      <c r="A707" s="136"/>
      <c r="B707" s="136"/>
      <c r="C707" s="136"/>
      <c r="D707" s="136"/>
      <c r="E707" s="137"/>
      <c r="F707" s="137"/>
      <c r="G707" s="136"/>
      <c r="H707" s="137"/>
      <c r="I707" s="140" t="str">
        <f t="shared" si="31"/>
        <v/>
      </c>
      <c r="J707" s="140"/>
      <c r="K707" s="140"/>
      <c r="L707" s="74" t="str">
        <f>IF(AND(C707="Abierto",D707="Urgente"),A707,"")</f>
        <v/>
      </c>
      <c r="M707" s="74" t="str">
        <f ca="1">IF(AND(C707="Abierto",D707="Urgente"),TODAY()-E707,"")</f>
        <v/>
      </c>
      <c r="N707" s="74" t="str">
        <f>IF(AND(C707="Abierto",D707="Urgente"),RANK(M707,$M$13:$M$861,0)+COUNTIF($M$13:M707,M707)-1,"")</f>
        <v/>
      </c>
      <c r="O707" s="74" t="str">
        <f>IF(AND(C707="Abierto",D707="Alta"),A707,"")</f>
        <v/>
      </c>
      <c r="P707" s="74" t="str">
        <f ca="1">IF(AND(C707="Abierto",D707="Alta"),TODAY()-E707,"")</f>
        <v/>
      </c>
      <c r="Q707" s="74" t="str">
        <f>IF(AND(C707="Abierto",D707="Alta"),RANK(P707,$P$13:$P$861,0)+COUNTIF($P$13:P707,P707)-1+MAX(N:N),"")</f>
        <v/>
      </c>
      <c r="R707" s="74" t="str">
        <f>IF(AND(C707="Abierto",D707="Media"),A707,"")</f>
        <v/>
      </c>
      <c r="S707" s="74" t="str">
        <f ca="1">IF(AND(C707="Abierto",D707="Media"),TODAY()-E707,"")</f>
        <v/>
      </c>
      <c r="T707" s="74" t="str">
        <f>IF(AND(C707="Abierto",D707="Media"),RANK(S707,$S$13:$S$861,0)+COUNTIF($S$13:S707,S707)-1+MAX(N:N,Q:Q),"")</f>
        <v/>
      </c>
      <c r="U707" s="74" t="str">
        <f>IF(AND(C707="Abierto",D707="Baja"),A707,"")</f>
        <v/>
      </c>
      <c r="V707" s="74" t="str">
        <f ca="1">IF(AND(C707="Abierto",D707="Baja"),TODAY()-E707,"")</f>
        <v/>
      </c>
      <c r="W707" s="74" t="str">
        <f>IF(AND(C707="Abierto",D707="Baja"),RANK(V707,$V$13:$V$861,0)+COUNTIF($V$13:V707,V707)-1+MAX(N:N,Q:Q,T:T),"")</f>
        <v/>
      </c>
      <c r="X707" s="139" t="str">
        <f>IF(OR(C707="Resuelto",C707=""),"",SUM(N707,Q707,T707,W707))</f>
        <v/>
      </c>
      <c r="Y707" s="139" t="str">
        <f>IF(OR(C707="Resuelto",C707=""),"",SUM(M707,P707,S707,V707))</f>
        <v/>
      </c>
      <c r="Z707" s="139" t="str">
        <f>IF(OR(C707="Resuelto",C707=""),"",SUM(L707,O707,R707,U707))</f>
        <v/>
      </c>
      <c r="AA707" s="28">
        <v>842</v>
      </c>
      <c r="AB707" s="28" t="str">
        <f t="shared" si="28"/>
        <v/>
      </c>
      <c r="AC707" s="75" t="str">
        <f t="shared" si="29"/>
        <v/>
      </c>
      <c r="AH707" s="78" t="str">
        <f>IF(AI707="","",MAX($AH$5:AH706)+1)</f>
        <v/>
      </c>
      <c r="AI707" s="53" t="str">
        <f>IF(G706="","",IF(COUNTIF($AI$11:AI706,G706)=0,G706,""))</f>
        <v/>
      </c>
      <c r="AJ707" s="53" t="str">
        <f t="shared" si="30"/>
        <v/>
      </c>
      <c r="AK707" s="135"/>
    </row>
    <row r="708" spans="1:37" x14ac:dyDescent="0.25">
      <c r="A708" s="136"/>
      <c r="B708" s="136"/>
      <c r="C708" s="136"/>
      <c r="D708" s="136"/>
      <c r="E708" s="137"/>
      <c r="F708" s="137"/>
      <c r="G708" s="136"/>
      <c r="H708" s="137"/>
      <c r="I708" s="140" t="str">
        <f t="shared" si="31"/>
        <v/>
      </c>
      <c r="J708" s="140"/>
      <c r="K708" s="140"/>
      <c r="L708" s="74" t="str">
        <f>IF(AND(C708="Abierto",D708="Urgente"),A708,"")</f>
        <v/>
      </c>
      <c r="M708" s="74" t="str">
        <f ca="1">IF(AND(C708="Abierto",D708="Urgente"),TODAY()-E708,"")</f>
        <v/>
      </c>
      <c r="N708" s="74" t="str">
        <f>IF(AND(C708="Abierto",D708="Urgente"),RANK(M708,$M$13:$M$861,0)+COUNTIF($M$13:M708,M708)-1,"")</f>
        <v/>
      </c>
      <c r="O708" s="74" t="str">
        <f>IF(AND(C708="Abierto",D708="Alta"),A708,"")</f>
        <v/>
      </c>
      <c r="P708" s="74" t="str">
        <f ca="1">IF(AND(C708="Abierto",D708="Alta"),TODAY()-E708,"")</f>
        <v/>
      </c>
      <c r="Q708" s="74" t="str">
        <f>IF(AND(C708="Abierto",D708="Alta"),RANK(P708,$P$13:$P$861,0)+COUNTIF($P$13:P708,P708)-1+MAX(N:N),"")</f>
        <v/>
      </c>
      <c r="R708" s="74" t="str">
        <f>IF(AND(C708="Abierto",D708="Media"),A708,"")</f>
        <v/>
      </c>
      <c r="S708" s="74" t="str">
        <f ca="1">IF(AND(C708="Abierto",D708="Media"),TODAY()-E708,"")</f>
        <v/>
      </c>
      <c r="T708" s="74" t="str">
        <f>IF(AND(C708="Abierto",D708="Media"),RANK(S708,$S$13:$S$861,0)+COUNTIF($S$13:S708,S708)-1+MAX(N:N,Q:Q),"")</f>
        <v/>
      </c>
      <c r="U708" s="74" t="str">
        <f>IF(AND(C708="Abierto",D708="Baja"),A708,"")</f>
        <v/>
      </c>
      <c r="V708" s="74" t="str">
        <f ca="1">IF(AND(C708="Abierto",D708="Baja"),TODAY()-E708,"")</f>
        <v/>
      </c>
      <c r="W708" s="74" t="str">
        <f>IF(AND(C708="Abierto",D708="Baja"),RANK(V708,$V$13:$V$861,0)+COUNTIF($V$13:V708,V708)-1+MAX(N:N,Q:Q,T:T),"")</f>
        <v/>
      </c>
      <c r="X708" s="139" t="str">
        <f>IF(OR(C708="Resuelto",C708=""),"",SUM(N708,Q708,T708,W708))</f>
        <v/>
      </c>
      <c r="Y708" s="139" t="str">
        <f>IF(OR(C708="Resuelto",C708=""),"",SUM(M708,P708,S708,V708))</f>
        <v/>
      </c>
      <c r="Z708" s="139" t="str">
        <f>IF(OR(C708="Resuelto",C708=""),"",SUM(L708,O708,R708,U708))</f>
        <v/>
      </c>
      <c r="AA708" s="28">
        <v>843</v>
      </c>
      <c r="AB708" s="28" t="str">
        <f t="shared" si="28"/>
        <v/>
      </c>
      <c r="AC708" s="75" t="str">
        <f t="shared" si="29"/>
        <v/>
      </c>
      <c r="AH708" s="78" t="str">
        <f>IF(AI708="","",MAX($AH$5:AH707)+1)</f>
        <v/>
      </c>
      <c r="AI708" s="53" t="str">
        <f>IF(G707="","",IF(COUNTIF($AI$11:AI707,G707)=0,G707,""))</f>
        <v/>
      </c>
      <c r="AJ708" s="53" t="str">
        <f t="shared" si="30"/>
        <v/>
      </c>
      <c r="AK708" s="135"/>
    </row>
    <row r="709" spans="1:37" x14ac:dyDescent="0.25">
      <c r="A709" s="136"/>
      <c r="B709" s="136"/>
      <c r="C709" s="136"/>
      <c r="D709" s="136"/>
      <c r="E709" s="137"/>
      <c r="F709" s="137"/>
      <c r="G709" s="136"/>
      <c r="H709" s="137"/>
      <c r="I709" s="140" t="str">
        <f t="shared" si="31"/>
        <v/>
      </c>
      <c r="J709" s="140"/>
      <c r="K709" s="140"/>
      <c r="L709" s="74" t="str">
        <f>IF(AND(C709="Abierto",D709="Urgente"),A709,"")</f>
        <v/>
      </c>
      <c r="M709" s="74" t="str">
        <f ca="1">IF(AND(C709="Abierto",D709="Urgente"),TODAY()-E709,"")</f>
        <v/>
      </c>
      <c r="N709" s="74" t="str">
        <f>IF(AND(C709="Abierto",D709="Urgente"),RANK(M709,$M$13:$M$861,0)+COUNTIF($M$13:M709,M709)-1,"")</f>
        <v/>
      </c>
      <c r="O709" s="74" t="str">
        <f>IF(AND(C709="Abierto",D709="Alta"),A709,"")</f>
        <v/>
      </c>
      <c r="P709" s="74" t="str">
        <f ca="1">IF(AND(C709="Abierto",D709="Alta"),TODAY()-E709,"")</f>
        <v/>
      </c>
      <c r="Q709" s="74" t="str">
        <f>IF(AND(C709="Abierto",D709="Alta"),RANK(P709,$P$13:$P$861,0)+COUNTIF($P$13:P709,P709)-1+MAX(N:N),"")</f>
        <v/>
      </c>
      <c r="R709" s="74" t="str">
        <f>IF(AND(C709="Abierto",D709="Media"),A709,"")</f>
        <v/>
      </c>
      <c r="S709" s="74" t="str">
        <f ca="1">IF(AND(C709="Abierto",D709="Media"),TODAY()-E709,"")</f>
        <v/>
      </c>
      <c r="T709" s="74" t="str">
        <f>IF(AND(C709="Abierto",D709="Media"),RANK(S709,$S$13:$S$861,0)+COUNTIF($S$13:S709,S709)-1+MAX(N:N,Q:Q),"")</f>
        <v/>
      </c>
      <c r="U709" s="74" t="str">
        <f>IF(AND(C709="Abierto",D709="Baja"),A709,"")</f>
        <v/>
      </c>
      <c r="V709" s="74" t="str">
        <f ca="1">IF(AND(C709="Abierto",D709="Baja"),TODAY()-E709,"")</f>
        <v/>
      </c>
      <c r="W709" s="74" t="str">
        <f>IF(AND(C709="Abierto",D709="Baja"),RANK(V709,$V$13:$V$861,0)+COUNTIF($V$13:V709,V709)-1+MAX(N:N,Q:Q,T:T),"")</f>
        <v/>
      </c>
      <c r="X709" s="139" t="str">
        <f>IF(OR(C709="Resuelto",C709=""),"",SUM(N709,Q709,T709,W709))</f>
        <v/>
      </c>
      <c r="Y709" s="139" t="str">
        <f>IF(OR(C709="Resuelto",C709=""),"",SUM(M709,P709,S709,V709))</f>
        <v/>
      </c>
      <c r="Z709" s="139" t="str">
        <f>IF(OR(C709="Resuelto",C709=""),"",SUM(L709,O709,R709,U709))</f>
        <v/>
      </c>
      <c r="AA709" s="28">
        <v>844</v>
      </c>
      <c r="AB709" s="28" t="str">
        <f t="shared" si="28"/>
        <v/>
      </c>
      <c r="AC709" s="75" t="str">
        <f t="shared" si="29"/>
        <v/>
      </c>
      <c r="AH709" s="78" t="str">
        <f>IF(AI709="","",MAX($AH$5:AH708)+1)</f>
        <v/>
      </c>
      <c r="AI709" s="53" t="str">
        <f>IF(G708="","",IF(COUNTIF($AI$11:AI708,G708)=0,G708,""))</f>
        <v/>
      </c>
      <c r="AJ709" s="53" t="str">
        <f t="shared" si="30"/>
        <v/>
      </c>
      <c r="AK709" s="135"/>
    </row>
    <row r="710" spans="1:37" x14ac:dyDescent="0.25">
      <c r="A710" s="136"/>
      <c r="B710" s="136"/>
      <c r="C710" s="136"/>
      <c r="D710" s="136"/>
      <c r="E710" s="137"/>
      <c r="F710" s="137"/>
      <c r="G710" s="136"/>
      <c r="H710" s="137"/>
      <c r="I710" s="140" t="str">
        <f t="shared" si="31"/>
        <v/>
      </c>
      <c r="J710" s="140"/>
      <c r="K710" s="140"/>
      <c r="L710" s="74" t="str">
        <f>IF(AND(C710="Abierto",D710="Urgente"),A710,"")</f>
        <v/>
      </c>
      <c r="M710" s="74" t="str">
        <f ca="1">IF(AND(C710="Abierto",D710="Urgente"),TODAY()-E710,"")</f>
        <v/>
      </c>
      <c r="N710" s="74" t="str">
        <f>IF(AND(C710="Abierto",D710="Urgente"),RANK(M710,$M$13:$M$861,0)+COUNTIF($M$13:M710,M710)-1,"")</f>
        <v/>
      </c>
      <c r="O710" s="74" t="str">
        <f>IF(AND(C710="Abierto",D710="Alta"),A710,"")</f>
        <v/>
      </c>
      <c r="P710" s="74" t="str">
        <f ca="1">IF(AND(C710="Abierto",D710="Alta"),TODAY()-E710,"")</f>
        <v/>
      </c>
      <c r="Q710" s="74" t="str">
        <f>IF(AND(C710="Abierto",D710="Alta"),RANK(P710,$P$13:$P$861,0)+COUNTIF($P$13:P710,P710)-1+MAX(N:N),"")</f>
        <v/>
      </c>
      <c r="R710" s="74" t="str">
        <f>IF(AND(C710="Abierto",D710="Media"),A710,"")</f>
        <v/>
      </c>
      <c r="S710" s="74" t="str">
        <f ca="1">IF(AND(C710="Abierto",D710="Media"),TODAY()-E710,"")</f>
        <v/>
      </c>
      <c r="T710" s="74" t="str">
        <f>IF(AND(C710="Abierto",D710="Media"),RANK(S710,$S$13:$S$861,0)+COUNTIF($S$13:S710,S710)-1+MAX(N:N,Q:Q),"")</f>
        <v/>
      </c>
      <c r="U710" s="74" t="str">
        <f>IF(AND(C710="Abierto",D710="Baja"),A710,"")</f>
        <v/>
      </c>
      <c r="V710" s="74" t="str">
        <f ca="1">IF(AND(C710="Abierto",D710="Baja"),TODAY()-E710,"")</f>
        <v/>
      </c>
      <c r="W710" s="74" t="str">
        <f>IF(AND(C710="Abierto",D710="Baja"),RANK(V710,$V$13:$V$861,0)+COUNTIF($V$13:V710,V710)-1+MAX(N:N,Q:Q,T:T),"")</f>
        <v/>
      </c>
      <c r="X710" s="139" t="str">
        <f>IF(OR(C710="Resuelto",C710=""),"",SUM(N710,Q710,T710,W710))</f>
        <v/>
      </c>
      <c r="Y710" s="139" t="str">
        <f>IF(OR(C710="Resuelto",C710=""),"",SUM(M710,P710,S710,V710))</f>
        <v/>
      </c>
      <c r="Z710" s="139" t="str">
        <f>IF(OR(C710="Resuelto",C710=""),"",SUM(L710,O710,R710,U710))</f>
        <v/>
      </c>
      <c r="AA710" s="28">
        <v>845</v>
      </c>
      <c r="AB710" s="28" t="str">
        <f t="shared" si="28"/>
        <v/>
      </c>
      <c r="AC710" s="75" t="str">
        <f t="shared" si="29"/>
        <v/>
      </c>
      <c r="AH710" s="78" t="str">
        <f>IF(AI710="","",MAX($AH$5:AH709)+1)</f>
        <v/>
      </c>
      <c r="AI710" s="53" t="str">
        <f>IF(G709="","",IF(COUNTIF($AI$11:AI709,G709)=0,G709,""))</f>
        <v/>
      </c>
      <c r="AJ710" s="53" t="str">
        <f t="shared" si="30"/>
        <v/>
      </c>
      <c r="AK710" s="135"/>
    </row>
    <row r="711" spans="1:37" x14ac:dyDescent="0.25">
      <c r="A711" s="136"/>
      <c r="B711" s="136"/>
      <c r="C711" s="136"/>
      <c r="D711" s="136"/>
      <c r="E711" s="137"/>
      <c r="F711" s="137"/>
      <c r="G711" s="136"/>
      <c r="H711" s="137"/>
      <c r="I711" s="140" t="str">
        <f t="shared" si="31"/>
        <v/>
      </c>
      <c r="J711" s="140"/>
      <c r="K711" s="140"/>
      <c r="L711" s="74" t="str">
        <f>IF(AND(C711="Abierto",D711="Urgente"),A711,"")</f>
        <v/>
      </c>
      <c r="M711" s="74" t="str">
        <f ca="1">IF(AND(C711="Abierto",D711="Urgente"),TODAY()-E711,"")</f>
        <v/>
      </c>
      <c r="N711" s="74" t="str">
        <f>IF(AND(C711="Abierto",D711="Urgente"),RANK(M711,$M$13:$M$861,0)+COUNTIF($M$13:M711,M711)-1,"")</f>
        <v/>
      </c>
      <c r="O711" s="74" t="str">
        <f>IF(AND(C711="Abierto",D711="Alta"),A711,"")</f>
        <v/>
      </c>
      <c r="P711" s="74" t="str">
        <f ca="1">IF(AND(C711="Abierto",D711="Alta"),TODAY()-E711,"")</f>
        <v/>
      </c>
      <c r="Q711" s="74" t="str">
        <f>IF(AND(C711="Abierto",D711="Alta"),RANK(P711,$P$13:$P$861,0)+COUNTIF($P$13:P711,P711)-1+MAX(N:N),"")</f>
        <v/>
      </c>
      <c r="R711" s="74" t="str">
        <f>IF(AND(C711="Abierto",D711="Media"),A711,"")</f>
        <v/>
      </c>
      <c r="S711" s="74" t="str">
        <f ca="1">IF(AND(C711="Abierto",D711="Media"),TODAY()-E711,"")</f>
        <v/>
      </c>
      <c r="T711" s="74" t="str">
        <f>IF(AND(C711="Abierto",D711="Media"),RANK(S711,$S$13:$S$861,0)+COUNTIF($S$13:S711,S711)-1+MAX(N:N,Q:Q),"")</f>
        <v/>
      </c>
      <c r="U711" s="74" t="str">
        <f>IF(AND(C711="Abierto",D711="Baja"),A711,"")</f>
        <v/>
      </c>
      <c r="V711" s="74" t="str">
        <f ca="1">IF(AND(C711="Abierto",D711="Baja"),TODAY()-E711,"")</f>
        <v/>
      </c>
      <c r="W711" s="74" t="str">
        <f>IF(AND(C711="Abierto",D711="Baja"),RANK(V711,$V$13:$V$861,0)+COUNTIF($V$13:V711,V711)-1+MAX(N:N,Q:Q,T:T),"")</f>
        <v/>
      </c>
      <c r="X711" s="139" t="str">
        <f>IF(OR(C711="Resuelto",C711=""),"",SUM(N711,Q711,T711,W711))</f>
        <v/>
      </c>
      <c r="Y711" s="139" t="str">
        <f>IF(OR(C711="Resuelto",C711=""),"",SUM(M711,P711,S711,V711))</f>
        <v/>
      </c>
      <c r="Z711" s="139" t="str">
        <f>IF(OR(C711="Resuelto",C711=""),"",SUM(L711,O711,R711,U711))</f>
        <v/>
      </c>
      <c r="AA711" s="28">
        <v>846</v>
      </c>
      <c r="AB711" s="28" t="str">
        <f t="shared" si="28"/>
        <v/>
      </c>
      <c r="AC711" s="75" t="str">
        <f t="shared" si="29"/>
        <v/>
      </c>
      <c r="AH711" s="78" t="str">
        <f>IF(AI711="","",MAX($AH$5:AH710)+1)</f>
        <v/>
      </c>
      <c r="AI711" s="53" t="str">
        <f>IF(G710="","",IF(COUNTIF($AI$11:AI710,G710)=0,G710,""))</f>
        <v/>
      </c>
      <c r="AJ711" s="53" t="str">
        <f t="shared" si="30"/>
        <v/>
      </c>
      <c r="AK711" s="135"/>
    </row>
    <row r="712" spans="1:37" x14ac:dyDescent="0.25">
      <c r="A712" s="136"/>
      <c r="B712" s="136"/>
      <c r="C712" s="136"/>
      <c r="D712" s="136"/>
      <c r="E712" s="137"/>
      <c r="F712" s="137"/>
      <c r="G712" s="136"/>
      <c r="H712" s="137"/>
      <c r="I712" s="140" t="str">
        <f t="shared" si="31"/>
        <v/>
      </c>
      <c r="J712" s="140"/>
      <c r="K712" s="140"/>
      <c r="L712" s="74" t="str">
        <f>IF(AND(C712="Abierto",D712="Urgente"),A712,"")</f>
        <v/>
      </c>
      <c r="M712" s="74" t="str">
        <f ca="1">IF(AND(C712="Abierto",D712="Urgente"),TODAY()-E712,"")</f>
        <v/>
      </c>
      <c r="N712" s="74" t="str">
        <f>IF(AND(C712="Abierto",D712="Urgente"),RANK(M712,$M$13:$M$861,0)+COUNTIF($M$13:M712,M712)-1,"")</f>
        <v/>
      </c>
      <c r="O712" s="74" t="str">
        <f>IF(AND(C712="Abierto",D712="Alta"),A712,"")</f>
        <v/>
      </c>
      <c r="P712" s="74" t="str">
        <f ca="1">IF(AND(C712="Abierto",D712="Alta"),TODAY()-E712,"")</f>
        <v/>
      </c>
      <c r="Q712" s="74" t="str">
        <f>IF(AND(C712="Abierto",D712="Alta"),RANK(P712,$P$13:$P$861,0)+COUNTIF($P$13:P712,P712)-1+MAX(N:N),"")</f>
        <v/>
      </c>
      <c r="R712" s="74" t="str">
        <f>IF(AND(C712="Abierto",D712="Media"),A712,"")</f>
        <v/>
      </c>
      <c r="S712" s="74" t="str">
        <f ca="1">IF(AND(C712="Abierto",D712="Media"),TODAY()-E712,"")</f>
        <v/>
      </c>
      <c r="T712" s="74" t="str">
        <f>IF(AND(C712="Abierto",D712="Media"),RANK(S712,$S$13:$S$861,0)+COUNTIF($S$13:S712,S712)-1+MAX(N:N,Q:Q),"")</f>
        <v/>
      </c>
      <c r="U712" s="74" t="str">
        <f>IF(AND(C712="Abierto",D712="Baja"),A712,"")</f>
        <v/>
      </c>
      <c r="V712" s="74" t="str">
        <f ca="1">IF(AND(C712="Abierto",D712="Baja"),TODAY()-E712,"")</f>
        <v/>
      </c>
      <c r="W712" s="74" t="str">
        <f>IF(AND(C712="Abierto",D712="Baja"),RANK(V712,$V$13:$V$861,0)+COUNTIF($V$13:V712,V712)-1+MAX(N:N,Q:Q,T:T),"")</f>
        <v/>
      </c>
      <c r="X712" s="139" t="str">
        <f>IF(OR(C712="Resuelto",C712=""),"",SUM(N712,Q712,T712,W712))</f>
        <v/>
      </c>
      <c r="Y712" s="139" t="str">
        <f>IF(OR(C712="Resuelto",C712=""),"",SUM(M712,P712,S712,V712))</f>
        <v/>
      </c>
      <c r="Z712" s="139" t="str">
        <f>IF(OR(C712="Resuelto",C712=""),"",SUM(L712,O712,R712,U712))</f>
        <v/>
      </c>
      <c r="AA712" s="28">
        <v>847</v>
      </c>
      <c r="AB712" s="28" t="str">
        <f t="shared" si="28"/>
        <v/>
      </c>
      <c r="AC712" s="75" t="str">
        <f t="shared" si="29"/>
        <v/>
      </c>
      <c r="AH712" s="78" t="str">
        <f>IF(AI712="","",MAX($AH$5:AH711)+1)</f>
        <v/>
      </c>
      <c r="AI712" s="53" t="str">
        <f>IF(G711="","",IF(COUNTIF($AI$11:AI711,G711)=0,G711,""))</f>
        <v/>
      </c>
      <c r="AJ712" s="53" t="str">
        <f t="shared" si="30"/>
        <v/>
      </c>
      <c r="AK712" s="135"/>
    </row>
    <row r="713" spans="1:37" x14ac:dyDescent="0.25">
      <c r="A713" s="136"/>
      <c r="B713" s="136"/>
      <c r="C713" s="136"/>
      <c r="D713" s="136"/>
      <c r="E713" s="137"/>
      <c r="F713" s="137"/>
      <c r="G713" s="136"/>
      <c r="H713" s="137"/>
      <c r="I713" s="140" t="str">
        <f t="shared" si="31"/>
        <v/>
      </c>
      <c r="J713" s="140"/>
      <c r="K713" s="140"/>
      <c r="L713" s="74" t="str">
        <f>IF(AND(C713="Abierto",D713="Urgente"),A713,"")</f>
        <v/>
      </c>
      <c r="M713" s="74" t="str">
        <f ca="1">IF(AND(C713="Abierto",D713="Urgente"),TODAY()-E713,"")</f>
        <v/>
      </c>
      <c r="N713" s="74" t="str">
        <f>IF(AND(C713="Abierto",D713="Urgente"),RANK(M713,$M$13:$M$861,0)+COUNTIF($M$13:M713,M713)-1,"")</f>
        <v/>
      </c>
      <c r="O713" s="74" t="str">
        <f>IF(AND(C713="Abierto",D713="Alta"),A713,"")</f>
        <v/>
      </c>
      <c r="P713" s="74" t="str">
        <f ca="1">IF(AND(C713="Abierto",D713="Alta"),TODAY()-E713,"")</f>
        <v/>
      </c>
      <c r="Q713" s="74" t="str">
        <f>IF(AND(C713="Abierto",D713="Alta"),RANK(P713,$P$13:$P$861,0)+COUNTIF($P$13:P713,P713)-1+MAX(N:N),"")</f>
        <v/>
      </c>
      <c r="R713" s="74" t="str">
        <f>IF(AND(C713="Abierto",D713="Media"),A713,"")</f>
        <v/>
      </c>
      <c r="S713" s="74" t="str">
        <f ca="1">IF(AND(C713="Abierto",D713="Media"),TODAY()-E713,"")</f>
        <v/>
      </c>
      <c r="T713" s="74" t="str">
        <f>IF(AND(C713="Abierto",D713="Media"),RANK(S713,$S$13:$S$861,0)+COUNTIF($S$13:S713,S713)-1+MAX(N:N,Q:Q),"")</f>
        <v/>
      </c>
      <c r="U713" s="74" t="str">
        <f>IF(AND(C713="Abierto",D713="Baja"),A713,"")</f>
        <v/>
      </c>
      <c r="V713" s="74" t="str">
        <f ca="1">IF(AND(C713="Abierto",D713="Baja"),TODAY()-E713,"")</f>
        <v/>
      </c>
      <c r="W713" s="74" t="str">
        <f>IF(AND(C713="Abierto",D713="Baja"),RANK(V713,$V$13:$V$861,0)+COUNTIF($V$13:V713,V713)-1+MAX(N:N,Q:Q,T:T),"")</f>
        <v/>
      </c>
      <c r="X713" s="139" t="str">
        <f>IF(OR(C713="Resuelto",C713=""),"",SUM(N713,Q713,T713,W713))</f>
        <v/>
      </c>
      <c r="Y713" s="139" t="str">
        <f>IF(OR(C713="Resuelto",C713=""),"",SUM(M713,P713,S713,V713))</f>
        <v/>
      </c>
      <c r="Z713" s="139" t="str">
        <f>IF(OR(C713="Resuelto",C713=""),"",SUM(L713,O713,R713,U713))</f>
        <v/>
      </c>
      <c r="AA713" s="28">
        <v>848</v>
      </c>
      <c r="AB713" s="28" t="str">
        <f t="shared" ref="AB713:AB776" si="32">IF(ISNA(VLOOKUP(AA713,$X$13:$Z$858,3,FALSE))=TRUE,"",VLOOKUP(AA713,$X$13:$Z$858,3,FALSE))</f>
        <v/>
      </c>
      <c r="AC713" s="75" t="str">
        <f t="shared" ref="AC713:AC776" si="33">IF(ISNA(VLOOKUP(AA713,$X$13:$Z$858,2,FALSE))=TRUE,"",VLOOKUP(AA713,$X$13:$Z$858,2,FALSE))</f>
        <v/>
      </c>
      <c r="AH713" s="78" t="str">
        <f>IF(AI713="","",MAX($AH$5:AH712)+1)</f>
        <v/>
      </c>
      <c r="AI713" s="53" t="str">
        <f>IF(G712="","",IF(COUNTIF($AI$11:AI712,G712)=0,G712,""))</f>
        <v/>
      </c>
      <c r="AJ713" s="53" t="str">
        <f t="shared" ref="AJ713:AJ776" si="34">IF(ISNA(VLOOKUP(AA713,$AH$13:$AI$858,2,FALSE))=TRUE,"",VLOOKUP(AA713,$AH$13:$AI$858,2,FALSE))</f>
        <v/>
      </c>
      <c r="AK713" s="135"/>
    </row>
    <row r="714" spans="1:37" x14ac:dyDescent="0.25">
      <c r="A714" s="136"/>
      <c r="B714" s="136"/>
      <c r="C714" s="136"/>
      <c r="D714" s="136"/>
      <c r="E714" s="137"/>
      <c r="F714" s="137"/>
      <c r="G714" s="136"/>
      <c r="H714" s="137"/>
      <c r="I714" s="140" t="str">
        <f t="shared" si="31"/>
        <v/>
      </c>
      <c r="J714" s="140"/>
      <c r="K714" s="140"/>
      <c r="L714" s="74" t="str">
        <f>IF(AND(C714="Abierto",D714="Urgente"),A714,"")</f>
        <v/>
      </c>
      <c r="M714" s="74" t="str">
        <f ca="1">IF(AND(C714="Abierto",D714="Urgente"),TODAY()-E714,"")</f>
        <v/>
      </c>
      <c r="N714" s="74" t="str">
        <f>IF(AND(C714="Abierto",D714="Urgente"),RANK(M714,$M$13:$M$861,0)+COUNTIF($M$13:M714,M714)-1,"")</f>
        <v/>
      </c>
      <c r="O714" s="74" t="str">
        <f>IF(AND(C714="Abierto",D714="Alta"),A714,"")</f>
        <v/>
      </c>
      <c r="P714" s="74" t="str">
        <f ca="1">IF(AND(C714="Abierto",D714="Alta"),TODAY()-E714,"")</f>
        <v/>
      </c>
      <c r="Q714" s="74" t="str">
        <f>IF(AND(C714="Abierto",D714="Alta"),RANK(P714,$P$13:$P$861,0)+COUNTIF($P$13:P714,P714)-1+MAX(N:N),"")</f>
        <v/>
      </c>
      <c r="R714" s="74" t="str">
        <f>IF(AND(C714="Abierto",D714="Media"),A714,"")</f>
        <v/>
      </c>
      <c r="S714" s="74" t="str">
        <f ca="1">IF(AND(C714="Abierto",D714="Media"),TODAY()-E714,"")</f>
        <v/>
      </c>
      <c r="T714" s="74" t="str">
        <f>IF(AND(C714="Abierto",D714="Media"),RANK(S714,$S$13:$S$861,0)+COUNTIF($S$13:S714,S714)-1+MAX(N:N,Q:Q),"")</f>
        <v/>
      </c>
      <c r="U714" s="74" t="str">
        <f>IF(AND(C714="Abierto",D714="Baja"),A714,"")</f>
        <v/>
      </c>
      <c r="V714" s="74" t="str">
        <f ca="1">IF(AND(C714="Abierto",D714="Baja"),TODAY()-E714,"")</f>
        <v/>
      </c>
      <c r="W714" s="74" t="str">
        <f>IF(AND(C714="Abierto",D714="Baja"),RANK(V714,$V$13:$V$861,0)+COUNTIF($V$13:V714,V714)-1+MAX(N:N,Q:Q,T:T),"")</f>
        <v/>
      </c>
      <c r="X714" s="139" t="str">
        <f>IF(OR(C714="Resuelto",C714=""),"",SUM(N714,Q714,T714,W714))</f>
        <v/>
      </c>
      <c r="Y714" s="139" t="str">
        <f>IF(OR(C714="Resuelto",C714=""),"",SUM(M714,P714,S714,V714))</f>
        <v/>
      </c>
      <c r="Z714" s="139" t="str">
        <f>IF(OR(C714="Resuelto",C714=""),"",SUM(L714,O714,R714,U714))</f>
        <v/>
      </c>
      <c r="AA714" s="28">
        <v>849</v>
      </c>
      <c r="AB714" s="28" t="str">
        <f t="shared" si="32"/>
        <v/>
      </c>
      <c r="AC714" s="75" t="str">
        <f t="shared" si="33"/>
        <v/>
      </c>
      <c r="AH714" s="78" t="str">
        <f>IF(AI714="","",MAX($AH$5:AH713)+1)</f>
        <v/>
      </c>
      <c r="AI714" s="53" t="str">
        <f>IF(G713="","",IF(COUNTIF($AI$11:AI713,G713)=0,G713,""))</f>
        <v/>
      </c>
      <c r="AJ714" s="53" t="str">
        <f t="shared" si="34"/>
        <v/>
      </c>
      <c r="AK714" s="135"/>
    </row>
    <row r="715" spans="1:37" x14ac:dyDescent="0.25">
      <c r="A715" s="136"/>
      <c r="B715" s="136"/>
      <c r="C715" s="136"/>
      <c r="D715" s="136"/>
      <c r="E715" s="137"/>
      <c r="F715" s="137"/>
      <c r="G715" s="136"/>
      <c r="H715" s="137"/>
      <c r="I715" s="140" t="str">
        <f t="shared" si="31"/>
        <v/>
      </c>
      <c r="J715" s="140"/>
      <c r="K715" s="140"/>
      <c r="L715" s="74" t="str">
        <f>IF(AND(C715="Abierto",D715="Urgente"),A715,"")</f>
        <v/>
      </c>
      <c r="M715" s="74" t="str">
        <f ca="1">IF(AND(C715="Abierto",D715="Urgente"),TODAY()-E715,"")</f>
        <v/>
      </c>
      <c r="N715" s="74" t="str">
        <f>IF(AND(C715="Abierto",D715="Urgente"),RANK(M715,$M$13:$M$861,0)+COUNTIF($M$13:M715,M715)-1,"")</f>
        <v/>
      </c>
      <c r="O715" s="74" t="str">
        <f>IF(AND(C715="Abierto",D715="Alta"),A715,"")</f>
        <v/>
      </c>
      <c r="P715" s="74" t="str">
        <f ca="1">IF(AND(C715="Abierto",D715="Alta"),TODAY()-E715,"")</f>
        <v/>
      </c>
      <c r="Q715" s="74" t="str">
        <f>IF(AND(C715="Abierto",D715="Alta"),RANK(P715,$P$13:$P$861,0)+COUNTIF($P$13:P715,P715)-1+MAX(N:N),"")</f>
        <v/>
      </c>
      <c r="R715" s="74" t="str">
        <f>IF(AND(C715="Abierto",D715="Media"),A715,"")</f>
        <v/>
      </c>
      <c r="S715" s="74" t="str">
        <f ca="1">IF(AND(C715="Abierto",D715="Media"),TODAY()-E715,"")</f>
        <v/>
      </c>
      <c r="T715" s="74" t="str">
        <f>IF(AND(C715="Abierto",D715="Media"),RANK(S715,$S$13:$S$861,0)+COUNTIF($S$13:S715,S715)-1+MAX(N:N,Q:Q),"")</f>
        <v/>
      </c>
      <c r="U715" s="74" t="str">
        <f>IF(AND(C715="Abierto",D715="Baja"),A715,"")</f>
        <v/>
      </c>
      <c r="V715" s="74" t="str">
        <f ca="1">IF(AND(C715="Abierto",D715="Baja"),TODAY()-E715,"")</f>
        <v/>
      </c>
      <c r="W715" s="74" t="str">
        <f>IF(AND(C715="Abierto",D715="Baja"),RANK(V715,$V$13:$V$861,0)+COUNTIF($V$13:V715,V715)-1+MAX(N:N,Q:Q,T:T),"")</f>
        <v/>
      </c>
      <c r="X715" s="139" t="str">
        <f>IF(OR(C715="Resuelto",C715=""),"",SUM(N715,Q715,T715,W715))</f>
        <v/>
      </c>
      <c r="Y715" s="139" t="str">
        <f>IF(OR(C715="Resuelto",C715=""),"",SUM(M715,P715,S715,V715))</f>
        <v/>
      </c>
      <c r="Z715" s="139" t="str">
        <f>IF(OR(C715="Resuelto",C715=""),"",SUM(L715,O715,R715,U715))</f>
        <v/>
      </c>
      <c r="AA715" s="28">
        <v>850</v>
      </c>
      <c r="AB715" s="28" t="str">
        <f t="shared" si="32"/>
        <v/>
      </c>
      <c r="AC715" s="75" t="str">
        <f t="shared" si="33"/>
        <v/>
      </c>
      <c r="AH715" s="78" t="str">
        <f>IF(AI715="","",MAX($AH$5:AH714)+1)</f>
        <v/>
      </c>
      <c r="AI715" s="53" t="str">
        <f>IF(G714="","",IF(COUNTIF($AI$11:AI714,G714)=0,G714,""))</f>
        <v/>
      </c>
      <c r="AJ715" s="53" t="str">
        <f t="shared" si="34"/>
        <v/>
      </c>
      <c r="AK715" s="135"/>
    </row>
    <row r="716" spans="1:37" x14ac:dyDescent="0.25">
      <c r="A716" s="136"/>
      <c r="B716" s="136"/>
      <c r="C716" s="136"/>
      <c r="D716" s="136"/>
      <c r="E716" s="137"/>
      <c r="F716" s="137"/>
      <c r="G716" s="136"/>
      <c r="H716" s="137"/>
      <c r="I716" s="140" t="str">
        <f t="shared" si="31"/>
        <v/>
      </c>
      <c r="J716" s="140"/>
      <c r="K716" s="140"/>
      <c r="L716" s="74" t="str">
        <f>IF(AND(C716="Abierto",D716="Urgente"),A716,"")</f>
        <v/>
      </c>
      <c r="M716" s="74" t="str">
        <f ca="1">IF(AND(C716="Abierto",D716="Urgente"),TODAY()-E716,"")</f>
        <v/>
      </c>
      <c r="N716" s="74" t="str">
        <f>IF(AND(C716="Abierto",D716="Urgente"),RANK(M716,$M$13:$M$861,0)+COUNTIF($M$13:M716,M716)-1,"")</f>
        <v/>
      </c>
      <c r="O716" s="74" t="str">
        <f>IF(AND(C716="Abierto",D716="Alta"),A716,"")</f>
        <v/>
      </c>
      <c r="P716" s="74" t="str">
        <f ca="1">IF(AND(C716="Abierto",D716="Alta"),TODAY()-E716,"")</f>
        <v/>
      </c>
      <c r="Q716" s="74" t="str">
        <f>IF(AND(C716="Abierto",D716="Alta"),RANK(P716,$P$13:$P$861,0)+COUNTIF($P$13:P716,P716)-1+MAX(N:N),"")</f>
        <v/>
      </c>
      <c r="R716" s="74" t="str">
        <f>IF(AND(C716="Abierto",D716="Media"),A716,"")</f>
        <v/>
      </c>
      <c r="S716" s="74" t="str">
        <f ca="1">IF(AND(C716="Abierto",D716="Media"),TODAY()-E716,"")</f>
        <v/>
      </c>
      <c r="T716" s="74" t="str">
        <f>IF(AND(C716="Abierto",D716="Media"),RANK(S716,$S$13:$S$861,0)+COUNTIF($S$13:S716,S716)-1+MAX(N:N,Q:Q),"")</f>
        <v/>
      </c>
      <c r="U716" s="74" t="str">
        <f>IF(AND(C716="Abierto",D716="Baja"),A716,"")</f>
        <v/>
      </c>
      <c r="V716" s="74" t="str">
        <f ca="1">IF(AND(C716="Abierto",D716="Baja"),TODAY()-E716,"")</f>
        <v/>
      </c>
      <c r="W716" s="74" t="str">
        <f>IF(AND(C716="Abierto",D716="Baja"),RANK(V716,$V$13:$V$861,0)+COUNTIF($V$13:V716,V716)-1+MAX(N:N,Q:Q,T:T),"")</f>
        <v/>
      </c>
      <c r="X716" s="139" t="str">
        <f>IF(OR(C716="Resuelto",C716=""),"",SUM(N716,Q716,T716,W716))</f>
        <v/>
      </c>
      <c r="Y716" s="139" t="str">
        <f>IF(OR(C716="Resuelto",C716=""),"",SUM(M716,P716,S716,V716))</f>
        <v/>
      </c>
      <c r="Z716" s="139" t="str">
        <f>IF(OR(C716="Resuelto",C716=""),"",SUM(L716,O716,R716,U716))</f>
        <v/>
      </c>
      <c r="AA716" s="28">
        <v>851</v>
      </c>
      <c r="AB716" s="28" t="str">
        <f t="shared" si="32"/>
        <v/>
      </c>
      <c r="AC716" s="75" t="str">
        <f t="shared" si="33"/>
        <v/>
      </c>
      <c r="AH716" s="78" t="str">
        <f>IF(AI716="","",MAX($AH$5:AH715)+1)</f>
        <v/>
      </c>
      <c r="AI716" s="53" t="str">
        <f>IF(G715="","",IF(COUNTIF($AI$11:AI715,G715)=0,G715,""))</f>
        <v/>
      </c>
      <c r="AJ716" s="53" t="str">
        <f t="shared" si="34"/>
        <v/>
      </c>
      <c r="AK716" s="135"/>
    </row>
    <row r="717" spans="1:37" x14ac:dyDescent="0.25">
      <c r="A717" s="136"/>
      <c r="B717" s="136"/>
      <c r="C717" s="136"/>
      <c r="D717" s="136"/>
      <c r="E717" s="137"/>
      <c r="F717" s="137"/>
      <c r="G717" s="136"/>
      <c r="H717" s="137"/>
      <c r="I717" s="140" t="str">
        <f t="shared" ref="I717:I780" si="35">IF(OR(E717=0,H717=0),"",H717-E717)</f>
        <v/>
      </c>
      <c r="J717" s="140"/>
      <c r="K717" s="140"/>
      <c r="L717" s="74" t="str">
        <f>IF(AND(C717="Abierto",D717="Urgente"),A717,"")</f>
        <v/>
      </c>
      <c r="M717" s="74" t="str">
        <f ca="1">IF(AND(C717="Abierto",D717="Urgente"),TODAY()-E717,"")</f>
        <v/>
      </c>
      <c r="N717" s="74" t="str">
        <f>IF(AND(C717="Abierto",D717="Urgente"),RANK(M717,$M$13:$M$861,0)+COUNTIF($M$13:M717,M717)-1,"")</f>
        <v/>
      </c>
      <c r="O717" s="74" t="str">
        <f>IF(AND(C717="Abierto",D717="Alta"),A717,"")</f>
        <v/>
      </c>
      <c r="P717" s="74" t="str">
        <f ca="1">IF(AND(C717="Abierto",D717="Alta"),TODAY()-E717,"")</f>
        <v/>
      </c>
      <c r="Q717" s="74" t="str">
        <f>IF(AND(C717="Abierto",D717="Alta"),RANK(P717,$P$13:$P$861,0)+COUNTIF($P$13:P717,P717)-1+MAX(N:N),"")</f>
        <v/>
      </c>
      <c r="R717" s="74" t="str">
        <f>IF(AND(C717="Abierto",D717="Media"),A717,"")</f>
        <v/>
      </c>
      <c r="S717" s="74" t="str">
        <f ca="1">IF(AND(C717="Abierto",D717="Media"),TODAY()-E717,"")</f>
        <v/>
      </c>
      <c r="T717" s="74" t="str">
        <f>IF(AND(C717="Abierto",D717="Media"),RANK(S717,$S$13:$S$861,0)+COUNTIF($S$13:S717,S717)-1+MAX(N:N,Q:Q),"")</f>
        <v/>
      </c>
      <c r="U717" s="74" t="str">
        <f>IF(AND(C717="Abierto",D717="Baja"),A717,"")</f>
        <v/>
      </c>
      <c r="V717" s="74" t="str">
        <f ca="1">IF(AND(C717="Abierto",D717="Baja"),TODAY()-E717,"")</f>
        <v/>
      </c>
      <c r="W717" s="74" t="str">
        <f>IF(AND(C717="Abierto",D717="Baja"),RANK(V717,$V$13:$V$861,0)+COUNTIF($V$13:V717,V717)-1+MAX(N:N,Q:Q,T:T),"")</f>
        <v/>
      </c>
      <c r="X717" s="139" t="str">
        <f>IF(OR(C717="Resuelto",C717=""),"",SUM(N717,Q717,T717,W717))</f>
        <v/>
      </c>
      <c r="Y717" s="139" t="str">
        <f>IF(OR(C717="Resuelto",C717=""),"",SUM(M717,P717,S717,V717))</f>
        <v/>
      </c>
      <c r="Z717" s="139" t="str">
        <f>IF(OR(C717="Resuelto",C717=""),"",SUM(L717,O717,R717,U717))</f>
        <v/>
      </c>
      <c r="AA717" s="28">
        <v>852</v>
      </c>
      <c r="AB717" s="28" t="str">
        <f t="shared" si="32"/>
        <v/>
      </c>
      <c r="AC717" s="75" t="str">
        <f t="shared" si="33"/>
        <v/>
      </c>
      <c r="AH717" s="78" t="str">
        <f>IF(AI717="","",MAX($AH$5:AH716)+1)</f>
        <v/>
      </c>
      <c r="AI717" s="53" t="str">
        <f>IF(G716="","",IF(COUNTIF($AI$11:AI716,G716)=0,G716,""))</f>
        <v/>
      </c>
      <c r="AJ717" s="53" t="str">
        <f t="shared" si="34"/>
        <v/>
      </c>
      <c r="AK717" s="135"/>
    </row>
    <row r="718" spans="1:37" x14ac:dyDescent="0.25">
      <c r="A718" s="136"/>
      <c r="B718" s="136"/>
      <c r="C718" s="136"/>
      <c r="D718" s="136"/>
      <c r="E718" s="137"/>
      <c r="F718" s="137"/>
      <c r="G718" s="136"/>
      <c r="H718" s="137"/>
      <c r="I718" s="140" t="str">
        <f t="shared" si="35"/>
        <v/>
      </c>
      <c r="J718" s="140"/>
      <c r="K718" s="140"/>
      <c r="L718" s="74" t="str">
        <f>IF(AND(C718="Abierto",D718="Urgente"),A718,"")</f>
        <v/>
      </c>
      <c r="M718" s="74" t="str">
        <f ca="1">IF(AND(C718="Abierto",D718="Urgente"),TODAY()-E718,"")</f>
        <v/>
      </c>
      <c r="N718" s="74" t="str">
        <f>IF(AND(C718="Abierto",D718="Urgente"),RANK(M718,$M$13:$M$861,0)+COUNTIF($M$13:M718,M718)-1,"")</f>
        <v/>
      </c>
      <c r="O718" s="74" t="str">
        <f>IF(AND(C718="Abierto",D718="Alta"),A718,"")</f>
        <v/>
      </c>
      <c r="P718" s="74" t="str">
        <f ca="1">IF(AND(C718="Abierto",D718="Alta"),TODAY()-E718,"")</f>
        <v/>
      </c>
      <c r="Q718" s="74" t="str">
        <f>IF(AND(C718="Abierto",D718="Alta"),RANK(P718,$P$13:$P$861,0)+COUNTIF($P$13:P718,P718)-1+MAX(N:N),"")</f>
        <v/>
      </c>
      <c r="R718" s="74" t="str">
        <f>IF(AND(C718="Abierto",D718="Media"),A718,"")</f>
        <v/>
      </c>
      <c r="S718" s="74" t="str">
        <f ca="1">IF(AND(C718="Abierto",D718="Media"),TODAY()-E718,"")</f>
        <v/>
      </c>
      <c r="T718" s="74" t="str">
        <f>IF(AND(C718="Abierto",D718="Media"),RANK(S718,$S$13:$S$861,0)+COUNTIF($S$13:S718,S718)-1+MAX(N:N,Q:Q),"")</f>
        <v/>
      </c>
      <c r="U718" s="74" t="str">
        <f>IF(AND(C718="Abierto",D718="Baja"),A718,"")</f>
        <v/>
      </c>
      <c r="V718" s="74" t="str">
        <f ca="1">IF(AND(C718="Abierto",D718="Baja"),TODAY()-E718,"")</f>
        <v/>
      </c>
      <c r="W718" s="74" t="str">
        <f>IF(AND(C718="Abierto",D718="Baja"),RANK(V718,$V$13:$V$861,0)+COUNTIF($V$13:V718,V718)-1+MAX(N:N,Q:Q,T:T),"")</f>
        <v/>
      </c>
      <c r="X718" s="139" t="str">
        <f>IF(OR(C718="Resuelto",C718=""),"",SUM(N718,Q718,T718,W718))</f>
        <v/>
      </c>
      <c r="Y718" s="139" t="str">
        <f>IF(OR(C718="Resuelto",C718=""),"",SUM(M718,P718,S718,V718))</f>
        <v/>
      </c>
      <c r="Z718" s="139" t="str">
        <f>IF(OR(C718="Resuelto",C718=""),"",SUM(L718,O718,R718,U718))</f>
        <v/>
      </c>
      <c r="AA718" s="28">
        <v>853</v>
      </c>
      <c r="AB718" s="28" t="str">
        <f t="shared" si="32"/>
        <v/>
      </c>
      <c r="AC718" s="75" t="str">
        <f t="shared" si="33"/>
        <v/>
      </c>
      <c r="AH718" s="78" t="str">
        <f>IF(AI718="","",MAX($AH$5:AH717)+1)</f>
        <v/>
      </c>
      <c r="AI718" s="53" t="str">
        <f>IF(G717="","",IF(COUNTIF($AI$11:AI717,G717)=0,G717,""))</f>
        <v/>
      </c>
      <c r="AJ718" s="53" t="str">
        <f t="shared" si="34"/>
        <v/>
      </c>
      <c r="AK718" s="135"/>
    </row>
    <row r="719" spans="1:37" x14ac:dyDescent="0.25">
      <c r="A719" s="136"/>
      <c r="B719" s="136"/>
      <c r="C719" s="136"/>
      <c r="D719" s="136"/>
      <c r="E719" s="137"/>
      <c r="F719" s="137"/>
      <c r="G719" s="136"/>
      <c r="H719" s="137"/>
      <c r="I719" s="140" t="str">
        <f t="shared" si="35"/>
        <v/>
      </c>
      <c r="J719" s="140"/>
      <c r="K719" s="140"/>
      <c r="L719" s="74" t="str">
        <f>IF(AND(C719="Abierto",D719="Urgente"),A719,"")</f>
        <v/>
      </c>
      <c r="M719" s="74" t="str">
        <f ca="1">IF(AND(C719="Abierto",D719="Urgente"),TODAY()-E719,"")</f>
        <v/>
      </c>
      <c r="N719" s="74" t="str">
        <f>IF(AND(C719="Abierto",D719="Urgente"),RANK(M719,$M$13:$M$861,0)+COUNTIF($M$13:M719,M719)-1,"")</f>
        <v/>
      </c>
      <c r="O719" s="74" t="str">
        <f>IF(AND(C719="Abierto",D719="Alta"),A719,"")</f>
        <v/>
      </c>
      <c r="P719" s="74" t="str">
        <f ca="1">IF(AND(C719="Abierto",D719="Alta"),TODAY()-E719,"")</f>
        <v/>
      </c>
      <c r="Q719" s="74" t="str">
        <f>IF(AND(C719="Abierto",D719="Alta"),RANK(P719,$P$13:$P$861,0)+COUNTIF($P$13:P719,P719)-1+MAX(N:N),"")</f>
        <v/>
      </c>
      <c r="R719" s="74" t="str">
        <f>IF(AND(C719="Abierto",D719="Media"),A719,"")</f>
        <v/>
      </c>
      <c r="S719" s="74" t="str">
        <f ca="1">IF(AND(C719="Abierto",D719="Media"),TODAY()-E719,"")</f>
        <v/>
      </c>
      <c r="T719" s="74" t="str">
        <f>IF(AND(C719="Abierto",D719="Media"),RANK(S719,$S$13:$S$861,0)+COUNTIF($S$13:S719,S719)-1+MAX(N:N,Q:Q),"")</f>
        <v/>
      </c>
      <c r="U719" s="74" t="str">
        <f>IF(AND(C719="Abierto",D719="Baja"),A719,"")</f>
        <v/>
      </c>
      <c r="V719" s="74" t="str">
        <f ca="1">IF(AND(C719="Abierto",D719="Baja"),TODAY()-E719,"")</f>
        <v/>
      </c>
      <c r="W719" s="74" t="str">
        <f>IF(AND(C719="Abierto",D719="Baja"),RANK(V719,$V$13:$V$861,0)+COUNTIF($V$13:V719,V719)-1+MAX(N:N,Q:Q,T:T),"")</f>
        <v/>
      </c>
      <c r="X719" s="139" t="str">
        <f>IF(OR(C719="Resuelto",C719=""),"",SUM(N719,Q719,T719,W719))</f>
        <v/>
      </c>
      <c r="Y719" s="139" t="str">
        <f>IF(OR(C719="Resuelto",C719=""),"",SUM(M719,P719,S719,V719))</f>
        <v/>
      </c>
      <c r="Z719" s="139" t="str">
        <f>IF(OR(C719="Resuelto",C719=""),"",SUM(L719,O719,R719,U719))</f>
        <v/>
      </c>
      <c r="AA719" s="28">
        <v>854</v>
      </c>
      <c r="AB719" s="28" t="str">
        <f t="shared" si="32"/>
        <v/>
      </c>
      <c r="AC719" s="75" t="str">
        <f t="shared" si="33"/>
        <v/>
      </c>
      <c r="AH719" s="78" t="str">
        <f>IF(AI719="","",MAX($AH$5:AH718)+1)</f>
        <v/>
      </c>
      <c r="AI719" s="53" t="str">
        <f>IF(G718="","",IF(COUNTIF($AI$11:AI718,G718)=0,G718,""))</f>
        <v/>
      </c>
      <c r="AJ719" s="53" t="str">
        <f t="shared" si="34"/>
        <v/>
      </c>
      <c r="AK719" s="135"/>
    </row>
    <row r="720" spans="1:37" x14ac:dyDescent="0.25">
      <c r="A720" s="136"/>
      <c r="B720" s="136"/>
      <c r="C720" s="136"/>
      <c r="D720" s="136"/>
      <c r="E720" s="137"/>
      <c r="F720" s="137"/>
      <c r="G720" s="136"/>
      <c r="H720" s="137"/>
      <c r="I720" s="140" t="str">
        <f t="shared" si="35"/>
        <v/>
      </c>
      <c r="J720" s="140"/>
      <c r="K720" s="140"/>
      <c r="L720" s="74" t="str">
        <f>IF(AND(C720="Abierto",D720="Urgente"),A720,"")</f>
        <v/>
      </c>
      <c r="M720" s="74" t="str">
        <f ca="1">IF(AND(C720="Abierto",D720="Urgente"),TODAY()-E720,"")</f>
        <v/>
      </c>
      <c r="N720" s="74" t="str">
        <f>IF(AND(C720="Abierto",D720="Urgente"),RANK(M720,$M$13:$M$861,0)+COUNTIF($M$13:M720,M720)-1,"")</f>
        <v/>
      </c>
      <c r="O720" s="74" t="str">
        <f>IF(AND(C720="Abierto",D720="Alta"),A720,"")</f>
        <v/>
      </c>
      <c r="P720" s="74" t="str">
        <f ca="1">IF(AND(C720="Abierto",D720="Alta"),TODAY()-E720,"")</f>
        <v/>
      </c>
      <c r="Q720" s="74" t="str">
        <f>IF(AND(C720="Abierto",D720="Alta"),RANK(P720,$P$13:$P$861,0)+COUNTIF($P$13:P720,P720)-1+MAX(N:N),"")</f>
        <v/>
      </c>
      <c r="R720" s="74" t="str">
        <f>IF(AND(C720="Abierto",D720="Media"),A720,"")</f>
        <v/>
      </c>
      <c r="S720" s="74" t="str">
        <f ca="1">IF(AND(C720="Abierto",D720="Media"),TODAY()-E720,"")</f>
        <v/>
      </c>
      <c r="T720" s="74" t="str">
        <f>IF(AND(C720="Abierto",D720="Media"),RANK(S720,$S$13:$S$861,0)+COUNTIF($S$13:S720,S720)-1+MAX(N:N,Q:Q),"")</f>
        <v/>
      </c>
      <c r="U720" s="74" t="str">
        <f>IF(AND(C720="Abierto",D720="Baja"),A720,"")</f>
        <v/>
      </c>
      <c r="V720" s="74" t="str">
        <f ca="1">IF(AND(C720="Abierto",D720="Baja"),TODAY()-E720,"")</f>
        <v/>
      </c>
      <c r="W720" s="74" t="str">
        <f>IF(AND(C720="Abierto",D720="Baja"),RANK(V720,$V$13:$V$861,0)+COUNTIF($V$13:V720,V720)-1+MAX(N:N,Q:Q,T:T),"")</f>
        <v/>
      </c>
      <c r="X720" s="139" t="str">
        <f>IF(OR(C720="Resuelto",C720=""),"",SUM(N720,Q720,T720,W720))</f>
        <v/>
      </c>
      <c r="Y720" s="139" t="str">
        <f>IF(OR(C720="Resuelto",C720=""),"",SUM(M720,P720,S720,V720))</f>
        <v/>
      </c>
      <c r="Z720" s="139" t="str">
        <f>IF(OR(C720="Resuelto",C720=""),"",SUM(L720,O720,R720,U720))</f>
        <v/>
      </c>
      <c r="AA720" s="28">
        <v>855</v>
      </c>
      <c r="AB720" s="28" t="str">
        <f t="shared" si="32"/>
        <v/>
      </c>
      <c r="AC720" s="75" t="str">
        <f t="shared" si="33"/>
        <v/>
      </c>
      <c r="AH720" s="78" t="str">
        <f>IF(AI720="","",MAX($AH$5:AH719)+1)</f>
        <v/>
      </c>
      <c r="AI720" s="53" t="str">
        <f>IF(G719="","",IF(COUNTIF($AI$11:AI719,G719)=0,G719,""))</f>
        <v/>
      </c>
      <c r="AJ720" s="53" t="str">
        <f t="shared" si="34"/>
        <v/>
      </c>
      <c r="AK720" s="135"/>
    </row>
    <row r="721" spans="1:37" x14ac:dyDescent="0.25">
      <c r="A721" s="136"/>
      <c r="B721" s="136"/>
      <c r="C721" s="136"/>
      <c r="D721" s="136"/>
      <c r="E721" s="137"/>
      <c r="F721" s="137"/>
      <c r="G721" s="136"/>
      <c r="H721" s="137"/>
      <c r="I721" s="140" t="str">
        <f t="shared" si="35"/>
        <v/>
      </c>
      <c r="J721" s="140"/>
      <c r="K721" s="140"/>
      <c r="L721" s="74" t="str">
        <f>IF(AND(C721="Abierto",D721="Urgente"),A721,"")</f>
        <v/>
      </c>
      <c r="M721" s="74" t="str">
        <f ca="1">IF(AND(C721="Abierto",D721="Urgente"),TODAY()-E721,"")</f>
        <v/>
      </c>
      <c r="N721" s="74" t="str">
        <f>IF(AND(C721="Abierto",D721="Urgente"),RANK(M721,$M$13:$M$861,0)+COUNTIF($M$13:M721,M721)-1,"")</f>
        <v/>
      </c>
      <c r="O721" s="74" t="str">
        <f>IF(AND(C721="Abierto",D721="Alta"),A721,"")</f>
        <v/>
      </c>
      <c r="P721" s="74" t="str">
        <f ca="1">IF(AND(C721="Abierto",D721="Alta"),TODAY()-E721,"")</f>
        <v/>
      </c>
      <c r="Q721" s="74" t="str">
        <f>IF(AND(C721="Abierto",D721="Alta"),RANK(P721,$P$13:$P$861,0)+COUNTIF($P$13:P721,P721)-1+MAX(N:N),"")</f>
        <v/>
      </c>
      <c r="R721" s="74" t="str">
        <f>IF(AND(C721="Abierto",D721="Media"),A721,"")</f>
        <v/>
      </c>
      <c r="S721" s="74" t="str">
        <f ca="1">IF(AND(C721="Abierto",D721="Media"),TODAY()-E721,"")</f>
        <v/>
      </c>
      <c r="T721" s="74" t="str">
        <f>IF(AND(C721="Abierto",D721="Media"),RANK(S721,$S$13:$S$861,0)+COUNTIF($S$13:S721,S721)-1+MAX(N:N,Q:Q),"")</f>
        <v/>
      </c>
      <c r="U721" s="74" t="str">
        <f>IF(AND(C721="Abierto",D721="Baja"),A721,"")</f>
        <v/>
      </c>
      <c r="V721" s="74" t="str">
        <f ca="1">IF(AND(C721="Abierto",D721="Baja"),TODAY()-E721,"")</f>
        <v/>
      </c>
      <c r="W721" s="74" t="str">
        <f>IF(AND(C721="Abierto",D721="Baja"),RANK(V721,$V$13:$V$861,0)+COUNTIF($V$13:V721,V721)-1+MAX(N:N,Q:Q,T:T),"")</f>
        <v/>
      </c>
      <c r="X721" s="139" t="str">
        <f>IF(OR(C721="Resuelto",C721=""),"",SUM(N721,Q721,T721,W721))</f>
        <v/>
      </c>
      <c r="Y721" s="139" t="str">
        <f>IF(OR(C721="Resuelto",C721=""),"",SUM(M721,P721,S721,V721))</f>
        <v/>
      </c>
      <c r="Z721" s="139" t="str">
        <f>IF(OR(C721="Resuelto",C721=""),"",SUM(L721,O721,R721,U721))</f>
        <v/>
      </c>
      <c r="AA721" s="28">
        <v>856</v>
      </c>
      <c r="AB721" s="28" t="str">
        <f t="shared" si="32"/>
        <v/>
      </c>
      <c r="AC721" s="75" t="str">
        <f t="shared" si="33"/>
        <v/>
      </c>
      <c r="AH721" s="78" t="str">
        <f>IF(AI721="","",MAX($AH$5:AH720)+1)</f>
        <v/>
      </c>
      <c r="AI721" s="53" t="str">
        <f>IF(G720="","",IF(COUNTIF($AI$11:AI720,G720)=0,G720,""))</f>
        <v/>
      </c>
      <c r="AJ721" s="53" t="str">
        <f t="shared" si="34"/>
        <v/>
      </c>
      <c r="AK721" s="135"/>
    </row>
    <row r="722" spans="1:37" x14ac:dyDescent="0.25">
      <c r="A722" s="136"/>
      <c r="B722" s="136"/>
      <c r="C722" s="136"/>
      <c r="D722" s="136"/>
      <c r="E722" s="137"/>
      <c r="F722" s="137"/>
      <c r="G722" s="136"/>
      <c r="H722" s="137"/>
      <c r="I722" s="140" t="str">
        <f t="shared" si="35"/>
        <v/>
      </c>
      <c r="J722" s="140"/>
      <c r="K722" s="140"/>
      <c r="L722" s="74" t="str">
        <f>IF(AND(C722="Abierto",D722="Urgente"),A722,"")</f>
        <v/>
      </c>
      <c r="M722" s="74" t="str">
        <f ca="1">IF(AND(C722="Abierto",D722="Urgente"),TODAY()-E722,"")</f>
        <v/>
      </c>
      <c r="N722" s="74" t="str">
        <f>IF(AND(C722="Abierto",D722="Urgente"),RANK(M722,$M$13:$M$861,0)+COUNTIF($M$13:M722,M722)-1,"")</f>
        <v/>
      </c>
      <c r="O722" s="74" t="str">
        <f>IF(AND(C722="Abierto",D722="Alta"),A722,"")</f>
        <v/>
      </c>
      <c r="P722" s="74" t="str">
        <f ca="1">IF(AND(C722="Abierto",D722="Alta"),TODAY()-E722,"")</f>
        <v/>
      </c>
      <c r="Q722" s="74" t="str">
        <f>IF(AND(C722="Abierto",D722="Alta"),RANK(P722,$P$13:$P$861,0)+COUNTIF($P$13:P722,P722)-1+MAX(N:N),"")</f>
        <v/>
      </c>
      <c r="R722" s="74" t="str">
        <f>IF(AND(C722="Abierto",D722="Media"),A722,"")</f>
        <v/>
      </c>
      <c r="S722" s="74" t="str">
        <f ca="1">IF(AND(C722="Abierto",D722="Media"),TODAY()-E722,"")</f>
        <v/>
      </c>
      <c r="T722" s="74" t="str">
        <f>IF(AND(C722="Abierto",D722="Media"),RANK(S722,$S$13:$S$861,0)+COUNTIF($S$13:S722,S722)-1+MAX(N:N,Q:Q),"")</f>
        <v/>
      </c>
      <c r="U722" s="74" t="str">
        <f>IF(AND(C722="Abierto",D722="Baja"),A722,"")</f>
        <v/>
      </c>
      <c r="V722" s="74" t="str">
        <f ca="1">IF(AND(C722="Abierto",D722="Baja"),TODAY()-E722,"")</f>
        <v/>
      </c>
      <c r="W722" s="74" t="str">
        <f>IF(AND(C722="Abierto",D722="Baja"),RANK(V722,$V$13:$V$861,0)+COUNTIF($V$13:V722,V722)-1+MAX(N:N,Q:Q,T:T),"")</f>
        <v/>
      </c>
      <c r="X722" s="139" t="str">
        <f>IF(OR(C722="Resuelto",C722=""),"",SUM(N722,Q722,T722,W722))</f>
        <v/>
      </c>
      <c r="Y722" s="139" t="str">
        <f>IF(OR(C722="Resuelto",C722=""),"",SUM(M722,P722,S722,V722))</f>
        <v/>
      </c>
      <c r="Z722" s="139" t="str">
        <f>IF(OR(C722="Resuelto",C722=""),"",SUM(L722,O722,R722,U722))</f>
        <v/>
      </c>
      <c r="AA722" s="28">
        <v>857</v>
      </c>
      <c r="AB722" s="28" t="str">
        <f t="shared" si="32"/>
        <v/>
      </c>
      <c r="AC722" s="75" t="str">
        <f t="shared" si="33"/>
        <v/>
      </c>
      <c r="AH722" s="78" t="str">
        <f>IF(AI722="","",MAX($AH$5:AH721)+1)</f>
        <v/>
      </c>
      <c r="AI722" s="53" t="str">
        <f>IF(G721="","",IF(COUNTIF($AI$11:AI721,G721)=0,G721,""))</f>
        <v/>
      </c>
      <c r="AJ722" s="53" t="str">
        <f t="shared" si="34"/>
        <v/>
      </c>
      <c r="AK722" s="135"/>
    </row>
    <row r="723" spans="1:37" x14ac:dyDescent="0.25">
      <c r="A723" s="136"/>
      <c r="B723" s="136"/>
      <c r="C723" s="136"/>
      <c r="D723" s="136"/>
      <c r="E723" s="137"/>
      <c r="F723" s="137"/>
      <c r="G723" s="136"/>
      <c r="H723" s="137"/>
      <c r="I723" s="140" t="str">
        <f t="shared" si="35"/>
        <v/>
      </c>
      <c r="J723" s="140"/>
      <c r="K723" s="140"/>
      <c r="L723" s="74" t="str">
        <f>IF(AND(C723="Abierto",D723="Urgente"),A723,"")</f>
        <v/>
      </c>
      <c r="M723" s="74" t="str">
        <f ca="1">IF(AND(C723="Abierto",D723="Urgente"),TODAY()-E723,"")</f>
        <v/>
      </c>
      <c r="N723" s="74" t="str">
        <f>IF(AND(C723="Abierto",D723="Urgente"),RANK(M723,$M$13:$M$861,0)+COUNTIF($M$13:M723,M723)-1,"")</f>
        <v/>
      </c>
      <c r="O723" s="74" t="str">
        <f>IF(AND(C723="Abierto",D723="Alta"),A723,"")</f>
        <v/>
      </c>
      <c r="P723" s="74" t="str">
        <f ca="1">IF(AND(C723="Abierto",D723="Alta"),TODAY()-E723,"")</f>
        <v/>
      </c>
      <c r="Q723" s="74" t="str">
        <f>IF(AND(C723="Abierto",D723="Alta"),RANK(P723,$P$13:$P$861,0)+COUNTIF($P$13:P723,P723)-1+MAX(N:N),"")</f>
        <v/>
      </c>
      <c r="R723" s="74" t="str">
        <f>IF(AND(C723="Abierto",D723="Media"),A723,"")</f>
        <v/>
      </c>
      <c r="S723" s="74" t="str">
        <f ca="1">IF(AND(C723="Abierto",D723="Media"),TODAY()-E723,"")</f>
        <v/>
      </c>
      <c r="T723" s="74" t="str">
        <f>IF(AND(C723="Abierto",D723="Media"),RANK(S723,$S$13:$S$861,0)+COUNTIF($S$13:S723,S723)-1+MAX(N:N,Q:Q),"")</f>
        <v/>
      </c>
      <c r="U723" s="74" t="str">
        <f>IF(AND(C723="Abierto",D723="Baja"),A723,"")</f>
        <v/>
      </c>
      <c r="V723" s="74" t="str">
        <f ca="1">IF(AND(C723="Abierto",D723="Baja"),TODAY()-E723,"")</f>
        <v/>
      </c>
      <c r="W723" s="74" t="str">
        <f>IF(AND(C723="Abierto",D723="Baja"),RANK(V723,$V$13:$V$861,0)+COUNTIF($V$13:V723,V723)-1+MAX(N:N,Q:Q,T:T),"")</f>
        <v/>
      </c>
      <c r="X723" s="139" t="str">
        <f>IF(OR(C723="Resuelto",C723=""),"",SUM(N723,Q723,T723,W723))</f>
        <v/>
      </c>
      <c r="Y723" s="139" t="str">
        <f>IF(OR(C723="Resuelto",C723=""),"",SUM(M723,P723,S723,V723))</f>
        <v/>
      </c>
      <c r="Z723" s="139" t="str">
        <f>IF(OR(C723="Resuelto",C723=""),"",SUM(L723,O723,R723,U723))</f>
        <v/>
      </c>
      <c r="AA723" s="28">
        <v>858</v>
      </c>
      <c r="AB723" s="28" t="str">
        <f t="shared" si="32"/>
        <v/>
      </c>
      <c r="AC723" s="75" t="str">
        <f t="shared" si="33"/>
        <v/>
      </c>
      <c r="AH723" s="78" t="str">
        <f>IF(AI723="","",MAX($AH$5:AH722)+1)</f>
        <v/>
      </c>
      <c r="AI723" s="53" t="str">
        <f>IF(G722="","",IF(COUNTIF($AI$11:AI722,G722)=0,G722,""))</f>
        <v/>
      </c>
      <c r="AJ723" s="53" t="str">
        <f t="shared" si="34"/>
        <v/>
      </c>
      <c r="AK723" s="135"/>
    </row>
    <row r="724" spans="1:37" x14ac:dyDescent="0.25">
      <c r="A724" s="136"/>
      <c r="B724" s="136"/>
      <c r="C724" s="136"/>
      <c r="D724" s="136"/>
      <c r="E724" s="137"/>
      <c r="F724" s="137"/>
      <c r="G724" s="136"/>
      <c r="H724" s="137"/>
      <c r="I724" s="140" t="str">
        <f t="shared" si="35"/>
        <v/>
      </c>
      <c r="J724" s="140"/>
      <c r="K724" s="140"/>
      <c r="L724" s="74" t="str">
        <f>IF(AND(C724="Abierto",D724="Urgente"),A724,"")</f>
        <v/>
      </c>
      <c r="M724" s="74" t="str">
        <f ca="1">IF(AND(C724="Abierto",D724="Urgente"),TODAY()-E724,"")</f>
        <v/>
      </c>
      <c r="N724" s="74" t="str">
        <f>IF(AND(C724="Abierto",D724="Urgente"),RANK(M724,$M$13:$M$861,0)+COUNTIF($M$13:M724,M724)-1,"")</f>
        <v/>
      </c>
      <c r="O724" s="74" t="str">
        <f>IF(AND(C724="Abierto",D724="Alta"),A724,"")</f>
        <v/>
      </c>
      <c r="P724" s="74" t="str">
        <f ca="1">IF(AND(C724="Abierto",D724="Alta"),TODAY()-E724,"")</f>
        <v/>
      </c>
      <c r="Q724" s="74" t="str">
        <f>IF(AND(C724="Abierto",D724="Alta"),RANK(P724,$P$13:$P$861,0)+COUNTIF($P$13:P724,P724)-1+MAX(N:N),"")</f>
        <v/>
      </c>
      <c r="R724" s="74" t="str">
        <f>IF(AND(C724="Abierto",D724="Media"),A724,"")</f>
        <v/>
      </c>
      <c r="S724" s="74" t="str">
        <f ca="1">IF(AND(C724="Abierto",D724="Media"),TODAY()-E724,"")</f>
        <v/>
      </c>
      <c r="T724" s="74" t="str">
        <f>IF(AND(C724="Abierto",D724="Media"),RANK(S724,$S$13:$S$861,0)+COUNTIF($S$13:S724,S724)-1+MAX(N:N,Q:Q),"")</f>
        <v/>
      </c>
      <c r="U724" s="74" t="str">
        <f>IF(AND(C724="Abierto",D724="Baja"),A724,"")</f>
        <v/>
      </c>
      <c r="V724" s="74" t="str">
        <f ca="1">IF(AND(C724="Abierto",D724="Baja"),TODAY()-E724,"")</f>
        <v/>
      </c>
      <c r="W724" s="74" t="str">
        <f>IF(AND(C724="Abierto",D724="Baja"),RANK(V724,$V$13:$V$861,0)+COUNTIF($V$13:V724,V724)-1+MAX(N:N,Q:Q,T:T),"")</f>
        <v/>
      </c>
      <c r="X724" s="139" t="str">
        <f>IF(OR(C724="Resuelto",C724=""),"",SUM(N724,Q724,T724,W724))</f>
        <v/>
      </c>
      <c r="Y724" s="139" t="str">
        <f>IF(OR(C724="Resuelto",C724=""),"",SUM(M724,P724,S724,V724))</f>
        <v/>
      </c>
      <c r="Z724" s="139" t="str">
        <f>IF(OR(C724="Resuelto",C724=""),"",SUM(L724,O724,R724,U724))</f>
        <v/>
      </c>
      <c r="AA724" s="28">
        <v>859</v>
      </c>
      <c r="AB724" s="28" t="str">
        <f t="shared" si="32"/>
        <v/>
      </c>
      <c r="AC724" s="75" t="str">
        <f t="shared" si="33"/>
        <v/>
      </c>
      <c r="AH724" s="78" t="str">
        <f>IF(AI724="","",MAX($AH$5:AH723)+1)</f>
        <v/>
      </c>
      <c r="AI724" s="53" t="str">
        <f>IF(G723="","",IF(COUNTIF($AI$11:AI723,G723)=0,G723,""))</f>
        <v/>
      </c>
      <c r="AJ724" s="53" t="str">
        <f t="shared" si="34"/>
        <v/>
      </c>
      <c r="AK724" s="135"/>
    </row>
    <row r="725" spans="1:37" x14ac:dyDescent="0.25">
      <c r="A725" s="136"/>
      <c r="B725" s="136"/>
      <c r="C725" s="136"/>
      <c r="D725" s="136"/>
      <c r="E725" s="137"/>
      <c r="F725" s="137"/>
      <c r="G725" s="136"/>
      <c r="H725" s="137"/>
      <c r="I725" s="140" t="str">
        <f t="shared" si="35"/>
        <v/>
      </c>
      <c r="J725" s="140"/>
      <c r="K725" s="140"/>
      <c r="L725" s="74" t="str">
        <f>IF(AND(C725="Abierto",D725="Urgente"),A725,"")</f>
        <v/>
      </c>
      <c r="M725" s="74" t="str">
        <f ca="1">IF(AND(C725="Abierto",D725="Urgente"),TODAY()-E725,"")</f>
        <v/>
      </c>
      <c r="N725" s="74" t="str">
        <f>IF(AND(C725="Abierto",D725="Urgente"),RANK(M725,$M$13:$M$861,0)+COUNTIF($M$13:M725,M725)-1,"")</f>
        <v/>
      </c>
      <c r="O725" s="74" t="str">
        <f>IF(AND(C725="Abierto",D725="Alta"),A725,"")</f>
        <v/>
      </c>
      <c r="P725" s="74" t="str">
        <f ca="1">IF(AND(C725="Abierto",D725="Alta"),TODAY()-E725,"")</f>
        <v/>
      </c>
      <c r="Q725" s="74" t="str">
        <f>IF(AND(C725="Abierto",D725="Alta"),RANK(P725,$P$13:$P$861,0)+COUNTIF($P$13:P725,P725)-1+MAX(N:N),"")</f>
        <v/>
      </c>
      <c r="R725" s="74" t="str">
        <f>IF(AND(C725="Abierto",D725="Media"),A725,"")</f>
        <v/>
      </c>
      <c r="S725" s="74" t="str">
        <f ca="1">IF(AND(C725="Abierto",D725="Media"),TODAY()-E725,"")</f>
        <v/>
      </c>
      <c r="T725" s="74" t="str">
        <f>IF(AND(C725="Abierto",D725="Media"),RANK(S725,$S$13:$S$861,0)+COUNTIF($S$13:S725,S725)-1+MAX(N:N,Q:Q),"")</f>
        <v/>
      </c>
      <c r="U725" s="74" t="str">
        <f>IF(AND(C725="Abierto",D725="Baja"),A725,"")</f>
        <v/>
      </c>
      <c r="V725" s="74" t="str">
        <f ca="1">IF(AND(C725="Abierto",D725="Baja"),TODAY()-E725,"")</f>
        <v/>
      </c>
      <c r="W725" s="74" t="str">
        <f>IF(AND(C725="Abierto",D725="Baja"),RANK(V725,$V$13:$V$861,0)+COUNTIF($V$13:V725,V725)-1+MAX(N:N,Q:Q,T:T),"")</f>
        <v/>
      </c>
      <c r="X725" s="139" t="str">
        <f>IF(OR(C725="Resuelto",C725=""),"",SUM(N725,Q725,T725,W725))</f>
        <v/>
      </c>
      <c r="Y725" s="139" t="str">
        <f>IF(OR(C725="Resuelto",C725=""),"",SUM(M725,P725,S725,V725))</f>
        <v/>
      </c>
      <c r="Z725" s="139" t="str">
        <f>IF(OR(C725="Resuelto",C725=""),"",SUM(L725,O725,R725,U725))</f>
        <v/>
      </c>
      <c r="AA725" s="28">
        <v>860</v>
      </c>
      <c r="AB725" s="28" t="str">
        <f t="shared" si="32"/>
        <v/>
      </c>
      <c r="AC725" s="75" t="str">
        <f t="shared" si="33"/>
        <v/>
      </c>
      <c r="AH725" s="78" t="str">
        <f>IF(AI725="","",MAX($AH$5:AH724)+1)</f>
        <v/>
      </c>
      <c r="AI725" s="53" t="str">
        <f>IF(G724="","",IF(COUNTIF($AI$11:AI724,G724)=0,G724,""))</f>
        <v/>
      </c>
      <c r="AJ725" s="53" t="str">
        <f t="shared" si="34"/>
        <v/>
      </c>
      <c r="AK725" s="135"/>
    </row>
    <row r="726" spans="1:37" x14ac:dyDescent="0.25">
      <c r="A726" s="136"/>
      <c r="B726" s="136"/>
      <c r="C726" s="136"/>
      <c r="D726" s="136"/>
      <c r="E726" s="137"/>
      <c r="F726" s="137"/>
      <c r="G726" s="136"/>
      <c r="H726" s="137"/>
      <c r="I726" s="140" t="str">
        <f t="shared" si="35"/>
        <v/>
      </c>
      <c r="J726" s="140"/>
      <c r="K726" s="140"/>
      <c r="L726" s="74" t="str">
        <f>IF(AND(C726="Abierto",D726="Urgente"),A726,"")</f>
        <v/>
      </c>
      <c r="M726" s="74" t="str">
        <f ca="1">IF(AND(C726="Abierto",D726="Urgente"),TODAY()-E726,"")</f>
        <v/>
      </c>
      <c r="N726" s="74" t="str">
        <f>IF(AND(C726="Abierto",D726="Urgente"),RANK(M726,$M$13:$M$861,0)+COUNTIF($M$13:M726,M726)-1,"")</f>
        <v/>
      </c>
      <c r="O726" s="74" t="str">
        <f>IF(AND(C726="Abierto",D726="Alta"),A726,"")</f>
        <v/>
      </c>
      <c r="P726" s="74" t="str">
        <f ca="1">IF(AND(C726="Abierto",D726="Alta"),TODAY()-E726,"")</f>
        <v/>
      </c>
      <c r="Q726" s="74" t="str">
        <f>IF(AND(C726="Abierto",D726="Alta"),RANK(P726,$P$13:$P$861,0)+COUNTIF($P$13:P726,P726)-1+MAX(N:N),"")</f>
        <v/>
      </c>
      <c r="R726" s="74" t="str">
        <f>IF(AND(C726="Abierto",D726="Media"),A726,"")</f>
        <v/>
      </c>
      <c r="S726" s="74" t="str">
        <f ca="1">IF(AND(C726="Abierto",D726="Media"),TODAY()-E726,"")</f>
        <v/>
      </c>
      <c r="T726" s="74" t="str">
        <f>IF(AND(C726="Abierto",D726="Media"),RANK(S726,$S$13:$S$861,0)+COUNTIF($S$13:S726,S726)-1+MAX(N:N,Q:Q),"")</f>
        <v/>
      </c>
      <c r="U726" s="74" t="str">
        <f>IF(AND(C726="Abierto",D726="Baja"),A726,"")</f>
        <v/>
      </c>
      <c r="V726" s="74" t="str">
        <f ca="1">IF(AND(C726="Abierto",D726="Baja"),TODAY()-E726,"")</f>
        <v/>
      </c>
      <c r="W726" s="74" t="str">
        <f>IF(AND(C726="Abierto",D726="Baja"),RANK(V726,$V$13:$V$861,0)+COUNTIF($V$13:V726,V726)-1+MAX(N:N,Q:Q,T:T),"")</f>
        <v/>
      </c>
      <c r="X726" s="139" t="str">
        <f>IF(OR(C726="Resuelto",C726=""),"",SUM(N726,Q726,T726,W726))</f>
        <v/>
      </c>
      <c r="Y726" s="139" t="str">
        <f>IF(OR(C726="Resuelto",C726=""),"",SUM(M726,P726,S726,V726))</f>
        <v/>
      </c>
      <c r="Z726" s="139" t="str">
        <f>IF(OR(C726="Resuelto",C726=""),"",SUM(L726,O726,R726,U726))</f>
        <v/>
      </c>
      <c r="AA726" s="28">
        <v>861</v>
      </c>
      <c r="AB726" s="28" t="str">
        <f t="shared" si="32"/>
        <v/>
      </c>
      <c r="AC726" s="75" t="str">
        <f t="shared" si="33"/>
        <v/>
      </c>
      <c r="AH726" s="78" t="str">
        <f>IF(AI726="","",MAX($AH$5:AH725)+1)</f>
        <v/>
      </c>
      <c r="AI726" s="53" t="str">
        <f>IF(G725="","",IF(COUNTIF($AI$11:AI725,G725)=0,G725,""))</f>
        <v/>
      </c>
      <c r="AJ726" s="53" t="str">
        <f t="shared" si="34"/>
        <v/>
      </c>
      <c r="AK726" s="135"/>
    </row>
    <row r="727" spans="1:37" x14ac:dyDescent="0.25">
      <c r="A727" s="136"/>
      <c r="B727" s="136"/>
      <c r="C727" s="136"/>
      <c r="D727" s="136"/>
      <c r="E727" s="137"/>
      <c r="F727" s="137"/>
      <c r="G727" s="136"/>
      <c r="H727" s="137"/>
      <c r="I727" s="140" t="str">
        <f t="shared" si="35"/>
        <v/>
      </c>
      <c r="J727" s="140"/>
      <c r="K727" s="140"/>
      <c r="L727" s="74" t="str">
        <f>IF(AND(C727="Abierto",D727="Urgente"),A727,"")</f>
        <v/>
      </c>
      <c r="M727" s="74" t="str">
        <f ca="1">IF(AND(C727="Abierto",D727="Urgente"),TODAY()-E727,"")</f>
        <v/>
      </c>
      <c r="N727" s="74" t="str">
        <f>IF(AND(C727="Abierto",D727="Urgente"),RANK(M727,$M$13:$M$861,0)+COUNTIF($M$13:M727,M727)-1,"")</f>
        <v/>
      </c>
      <c r="O727" s="74" t="str">
        <f>IF(AND(C727="Abierto",D727="Alta"),A727,"")</f>
        <v/>
      </c>
      <c r="P727" s="74" t="str">
        <f ca="1">IF(AND(C727="Abierto",D727="Alta"),TODAY()-E727,"")</f>
        <v/>
      </c>
      <c r="Q727" s="74" t="str">
        <f>IF(AND(C727="Abierto",D727="Alta"),RANK(P727,$P$13:$P$861,0)+COUNTIF($P$13:P727,P727)-1+MAX(N:N),"")</f>
        <v/>
      </c>
      <c r="R727" s="74" t="str">
        <f>IF(AND(C727="Abierto",D727="Media"),A727,"")</f>
        <v/>
      </c>
      <c r="S727" s="74" t="str">
        <f ca="1">IF(AND(C727="Abierto",D727="Media"),TODAY()-E727,"")</f>
        <v/>
      </c>
      <c r="T727" s="74" t="str">
        <f>IF(AND(C727="Abierto",D727="Media"),RANK(S727,$S$13:$S$861,0)+COUNTIF($S$13:S727,S727)-1+MAX(N:N,Q:Q),"")</f>
        <v/>
      </c>
      <c r="U727" s="74" t="str">
        <f>IF(AND(C727="Abierto",D727="Baja"),A727,"")</f>
        <v/>
      </c>
      <c r="V727" s="74" t="str">
        <f ca="1">IF(AND(C727="Abierto",D727="Baja"),TODAY()-E727,"")</f>
        <v/>
      </c>
      <c r="W727" s="74" t="str">
        <f>IF(AND(C727="Abierto",D727="Baja"),RANK(V727,$V$13:$V$861,0)+COUNTIF($V$13:V727,V727)-1+MAX(N:N,Q:Q,T:T),"")</f>
        <v/>
      </c>
      <c r="X727" s="139" t="str">
        <f>IF(OR(C727="Resuelto",C727=""),"",SUM(N727,Q727,T727,W727))</f>
        <v/>
      </c>
      <c r="Y727" s="139" t="str">
        <f>IF(OR(C727="Resuelto",C727=""),"",SUM(M727,P727,S727,V727))</f>
        <v/>
      </c>
      <c r="Z727" s="139" t="str">
        <f>IF(OR(C727="Resuelto",C727=""),"",SUM(L727,O727,R727,U727))</f>
        <v/>
      </c>
      <c r="AA727" s="28">
        <v>862</v>
      </c>
      <c r="AB727" s="28" t="str">
        <f t="shared" si="32"/>
        <v/>
      </c>
      <c r="AC727" s="75" t="str">
        <f t="shared" si="33"/>
        <v/>
      </c>
      <c r="AH727" s="78" t="str">
        <f>IF(AI727="","",MAX($AH$5:AH726)+1)</f>
        <v/>
      </c>
      <c r="AI727" s="53" t="str">
        <f>IF(G726="","",IF(COUNTIF($AI$11:AI726,G726)=0,G726,""))</f>
        <v/>
      </c>
      <c r="AJ727" s="53" t="str">
        <f t="shared" si="34"/>
        <v/>
      </c>
      <c r="AK727" s="135"/>
    </row>
    <row r="728" spans="1:37" x14ac:dyDescent="0.25">
      <c r="A728" s="136"/>
      <c r="B728" s="136"/>
      <c r="C728" s="136"/>
      <c r="D728" s="136"/>
      <c r="E728" s="137"/>
      <c r="F728" s="137"/>
      <c r="G728" s="136"/>
      <c r="H728" s="137"/>
      <c r="I728" s="140" t="str">
        <f t="shared" si="35"/>
        <v/>
      </c>
      <c r="J728" s="140"/>
      <c r="K728" s="140"/>
      <c r="L728" s="74" t="str">
        <f>IF(AND(C728="Abierto",D728="Urgente"),A728,"")</f>
        <v/>
      </c>
      <c r="M728" s="74" t="str">
        <f ca="1">IF(AND(C728="Abierto",D728="Urgente"),TODAY()-E728,"")</f>
        <v/>
      </c>
      <c r="N728" s="74" t="str">
        <f>IF(AND(C728="Abierto",D728="Urgente"),RANK(M728,$M$13:$M$861,0)+COUNTIF($M$13:M728,M728)-1,"")</f>
        <v/>
      </c>
      <c r="O728" s="74" t="str">
        <f>IF(AND(C728="Abierto",D728="Alta"),A728,"")</f>
        <v/>
      </c>
      <c r="P728" s="74" t="str">
        <f ca="1">IF(AND(C728="Abierto",D728="Alta"),TODAY()-E728,"")</f>
        <v/>
      </c>
      <c r="Q728" s="74" t="str">
        <f>IF(AND(C728="Abierto",D728="Alta"),RANK(P728,$P$13:$P$861,0)+COUNTIF($P$13:P728,P728)-1+MAX(N:N),"")</f>
        <v/>
      </c>
      <c r="R728" s="74" t="str">
        <f>IF(AND(C728="Abierto",D728="Media"),A728,"")</f>
        <v/>
      </c>
      <c r="S728" s="74" t="str">
        <f ca="1">IF(AND(C728="Abierto",D728="Media"),TODAY()-E728,"")</f>
        <v/>
      </c>
      <c r="T728" s="74" t="str">
        <f>IF(AND(C728="Abierto",D728="Media"),RANK(S728,$S$13:$S$861,0)+COUNTIF($S$13:S728,S728)-1+MAX(N:N,Q:Q),"")</f>
        <v/>
      </c>
      <c r="U728" s="74" t="str">
        <f>IF(AND(C728="Abierto",D728="Baja"),A728,"")</f>
        <v/>
      </c>
      <c r="V728" s="74" t="str">
        <f ca="1">IF(AND(C728="Abierto",D728="Baja"),TODAY()-E728,"")</f>
        <v/>
      </c>
      <c r="W728" s="74" t="str">
        <f>IF(AND(C728="Abierto",D728="Baja"),RANK(V728,$V$13:$V$861,0)+COUNTIF($V$13:V728,V728)-1+MAX(N:N,Q:Q,T:T),"")</f>
        <v/>
      </c>
      <c r="X728" s="139" t="str">
        <f>IF(OR(C728="Resuelto",C728=""),"",SUM(N728,Q728,T728,W728))</f>
        <v/>
      </c>
      <c r="Y728" s="139" t="str">
        <f>IF(OR(C728="Resuelto",C728=""),"",SUM(M728,P728,S728,V728))</f>
        <v/>
      </c>
      <c r="Z728" s="139" t="str">
        <f>IF(OR(C728="Resuelto",C728=""),"",SUM(L728,O728,R728,U728))</f>
        <v/>
      </c>
      <c r="AA728" s="28">
        <v>863</v>
      </c>
      <c r="AB728" s="28" t="str">
        <f t="shared" si="32"/>
        <v/>
      </c>
      <c r="AC728" s="75" t="str">
        <f t="shared" si="33"/>
        <v/>
      </c>
      <c r="AH728" s="78" t="str">
        <f>IF(AI728="","",MAX($AH$5:AH727)+1)</f>
        <v/>
      </c>
      <c r="AI728" s="53" t="str">
        <f>IF(G727="","",IF(COUNTIF($AI$11:AI727,G727)=0,G727,""))</f>
        <v/>
      </c>
      <c r="AJ728" s="53" t="str">
        <f t="shared" si="34"/>
        <v/>
      </c>
      <c r="AK728" s="135"/>
    </row>
    <row r="729" spans="1:37" x14ac:dyDescent="0.25">
      <c r="A729" s="136"/>
      <c r="B729" s="136"/>
      <c r="C729" s="136"/>
      <c r="D729" s="136"/>
      <c r="E729" s="137"/>
      <c r="F729" s="137"/>
      <c r="G729" s="136"/>
      <c r="H729" s="137"/>
      <c r="I729" s="140" t="str">
        <f t="shared" si="35"/>
        <v/>
      </c>
      <c r="J729" s="140"/>
      <c r="K729" s="140"/>
      <c r="L729" s="74" t="str">
        <f>IF(AND(C729="Abierto",D729="Urgente"),A729,"")</f>
        <v/>
      </c>
      <c r="M729" s="74" t="str">
        <f ca="1">IF(AND(C729="Abierto",D729="Urgente"),TODAY()-E729,"")</f>
        <v/>
      </c>
      <c r="N729" s="74" t="str">
        <f>IF(AND(C729="Abierto",D729="Urgente"),RANK(M729,$M$13:$M$861,0)+COUNTIF($M$13:M729,M729)-1,"")</f>
        <v/>
      </c>
      <c r="O729" s="74" t="str">
        <f>IF(AND(C729="Abierto",D729="Alta"),A729,"")</f>
        <v/>
      </c>
      <c r="P729" s="74" t="str">
        <f ca="1">IF(AND(C729="Abierto",D729="Alta"),TODAY()-E729,"")</f>
        <v/>
      </c>
      <c r="Q729" s="74" t="str">
        <f>IF(AND(C729="Abierto",D729="Alta"),RANK(P729,$P$13:$P$861,0)+COUNTIF($P$13:P729,P729)-1+MAX(N:N),"")</f>
        <v/>
      </c>
      <c r="R729" s="74" t="str">
        <f>IF(AND(C729="Abierto",D729="Media"),A729,"")</f>
        <v/>
      </c>
      <c r="S729" s="74" t="str">
        <f ca="1">IF(AND(C729="Abierto",D729="Media"),TODAY()-E729,"")</f>
        <v/>
      </c>
      <c r="T729" s="74" t="str">
        <f>IF(AND(C729="Abierto",D729="Media"),RANK(S729,$S$13:$S$861,0)+COUNTIF($S$13:S729,S729)-1+MAX(N:N,Q:Q),"")</f>
        <v/>
      </c>
      <c r="U729" s="74" t="str">
        <f>IF(AND(C729="Abierto",D729="Baja"),A729,"")</f>
        <v/>
      </c>
      <c r="V729" s="74" t="str">
        <f ca="1">IF(AND(C729="Abierto",D729="Baja"),TODAY()-E729,"")</f>
        <v/>
      </c>
      <c r="W729" s="74" t="str">
        <f>IF(AND(C729="Abierto",D729="Baja"),RANK(V729,$V$13:$V$861,0)+COUNTIF($V$13:V729,V729)-1+MAX(N:N,Q:Q,T:T),"")</f>
        <v/>
      </c>
      <c r="X729" s="139" t="str">
        <f>IF(OR(C729="Resuelto",C729=""),"",SUM(N729,Q729,T729,W729))</f>
        <v/>
      </c>
      <c r="Y729" s="139" t="str">
        <f>IF(OR(C729="Resuelto",C729=""),"",SUM(M729,P729,S729,V729))</f>
        <v/>
      </c>
      <c r="Z729" s="139" t="str">
        <f>IF(OR(C729="Resuelto",C729=""),"",SUM(L729,O729,R729,U729))</f>
        <v/>
      </c>
      <c r="AA729" s="28">
        <v>864</v>
      </c>
      <c r="AB729" s="28" t="str">
        <f t="shared" si="32"/>
        <v/>
      </c>
      <c r="AC729" s="75" t="str">
        <f t="shared" si="33"/>
        <v/>
      </c>
      <c r="AH729" s="78" t="str">
        <f>IF(AI729="","",MAX($AH$5:AH728)+1)</f>
        <v/>
      </c>
      <c r="AI729" s="53" t="str">
        <f>IF(G728="","",IF(COUNTIF($AI$11:AI728,G728)=0,G728,""))</f>
        <v/>
      </c>
      <c r="AJ729" s="53" t="str">
        <f t="shared" si="34"/>
        <v/>
      </c>
      <c r="AK729" s="135"/>
    </row>
    <row r="730" spans="1:37" x14ac:dyDescent="0.25">
      <c r="A730" s="136"/>
      <c r="B730" s="136"/>
      <c r="C730" s="136"/>
      <c r="D730" s="136"/>
      <c r="E730" s="137"/>
      <c r="F730" s="137"/>
      <c r="G730" s="136"/>
      <c r="H730" s="137"/>
      <c r="I730" s="140" t="str">
        <f t="shared" si="35"/>
        <v/>
      </c>
      <c r="J730" s="140"/>
      <c r="K730" s="140"/>
      <c r="L730" s="74" t="str">
        <f>IF(AND(C730="Abierto",D730="Urgente"),A730,"")</f>
        <v/>
      </c>
      <c r="M730" s="74" t="str">
        <f ca="1">IF(AND(C730="Abierto",D730="Urgente"),TODAY()-E730,"")</f>
        <v/>
      </c>
      <c r="N730" s="74" t="str">
        <f>IF(AND(C730="Abierto",D730="Urgente"),RANK(M730,$M$13:$M$861,0)+COUNTIF($M$13:M730,M730)-1,"")</f>
        <v/>
      </c>
      <c r="O730" s="74" t="str">
        <f>IF(AND(C730="Abierto",D730="Alta"),A730,"")</f>
        <v/>
      </c>
      <c r="P730" s="74" t="str">
        <f ca="1">IF(AND(C730="Abierto",D730="Alta"),TODAY()-E730,"")</f>
        <v/>
      </c>
      <c r="Q730" s="74" t="str">
        <f>IF(AND(C730="Abierto",D730="Alta"),RANK(P730,$P$13:$P$861,0)+COUNTIF($P$13:P730,P730)-1+MAX(N:N),"")</f>
        <v/>
      </c>
      <c r="R730" s="74" t="str">
        <f>IF(AND(C730="Abierto",D730="Media"),A730,"")</f>
        <v/>
      </c>
      <c r="S730" s="74" t="str">
        <f ca="1">IF(AND(C730="Abierto",D730="Media"),TODAY()-E730,"")</f>
        <v/>
      </c>
      <c r="T730" s="74" t="str">
        <f>IF(AND(C730="Abierto",D730="Media"),RANK(S730,$S$13:$S$861,0)+COUNTIF($S$13:S730,S730)-1+MAX(N:N,Q:Q),"")</f>
        <v/>
      </c>
      <c r="U730" s="74" t="str">
        <f>IF(AND(C730="Abierto",D730="Baja"),A730,"")</f>
        <v/>
      </c>
      <c r="V730" s="74" t="str">
        <f ca="1">IF(AND(C730="Abierto",D730="Baja"),TODAY()-E730,"")</f>
        <v/>
      </c>
      <c r="W730" s="74" t="str">
        <f>IF(AND(C730="Abierto",D730="Baja"),RANK(V730,$V$13:$V$861,0)+COUNTIF($V$13:V730,V730)-1+MAX(N:N,Q:Q,T:T),"")</f>
        <v/>
      </c>
      <c r="X730" s="139" t="str">
        <f>IF(OR(C730="Resuelto",C730=""),"",SUM(N730,Q730,T730,W730))</f>
        <v/>
      </c>
      <c r="Y730" s="139" t="str">
        <f>IF(OR(C730="Resuelto",C730=""),"",SUM(M730,P730,S730,V730))</f>
        <v/>
      </c>
      <c r="Z730" s="139" t="str">
        <f>IF(OR(C730="Resuelto",C730=""),"",SUM(L730,O730,R730,U730))</f>
        <v/>
      </c>
      <c r="AA730" s="28">
        <v>865</v>
      </c>
      <c r="AB730" s="28" t="str">
        <f t="shared" si="32"/>
        <v/>
      </c>
      <c r="AC730" s="75" t="str">
        <f t="shared" si="33"/>
        <v/>
      </c>
      <c r="AH730" s="78" t="str">
        <f>IF(AI730="","",MAX($AH$5:AH729)+1)</f>
        <v/>
      </c>
      <c r="AI730" s="53" t="str">
        <f>IF(G729="","",IF(COUNTIF($AI$11:AI729,G729)=0,G729,""))</f>
        <v/>
      </c>
      <c r="AJ730" s="53" t="str">
        <f t="shared" si="34"/>
        <v/>
      </c>
      <c r="AK730" s="135"/>
    </row>
    <row r="731" spans="1:37" x14ac:dyDescent="0.25">
      <c r="A731" s="136"/>
      <c r="B731" s="136"/>
      <c r="C731" s="136"/>
      <c r="D731" s="136"/>
      <c r="E731" s="137"/>
      <c r="F731" s="137"/>
      <c r="G731" s="136"/>
      <c r="H731" s="137"/>
      <c r="I731" s="140" t="str">
        <f t="shared" si="35"/>
        <v/>
      </c>
      <c r="J731" s="140"/>
      <c r="K731" s="140"/>
      <c r="L731" s="74" t="str">
        <f>IF(AND(C731="Abierto",D731="Urgente"),A731,"")</f>
        <v/>
      </c>
      <c r="M731" s="74" t="str">
        <f ca="1">IF(AND(C731="Abierto",D731="Urgente"),TODAY()-E731,"")</f>
        <v/>
      </c>
      <c r="N731" s="74" t="str">
        <f>IF(AND(C731="Abierto",D731="Urgente"),RANK(M731,$M$13:$M$861,0)+COUNTIF($M$13:M731,M731)-1,"")</f>
        <v/>
      </c>
      <c r="O731" s="74" t="str">
        <f>IF(AND(C731="Abierto",D731="Alta"),A731,"")</f>
        <v/>
      </c>
      <c r="P731" s="74" t="str">
        <f ca="1">IF(AND(C731="Abierto",D731="Alta"),TODAY()-E731,"")</f>
        <v/>
      </c>
      <c r="Q731" s="74" t="str">
        <f>IF(AND(C731="Abierto",D731="Alta"),RANK(P731,$P$13:$P$861,0)+COUNTIF($P$13:P731,P731)-1+MAX(N:N),"")</f>
        <v/>
      </c>
      <c r="R731" s="74" t="str">
        <f>IF(AND(C731="Abierto",D731="Media"),A731,"")</f>
        <v/>
      </c>
      <c r="S731" s="74" t="str">
        <f ca="1">IF(AND(C731="Abierto",D731="Media"),TODAY()-E731,"")</f>
        <v/>
      </c>
      <c r="T731" s="74" t="str">
        <f>IF(AND(C731="Abierto",D731="Media"),RANK(S731,$S$13:$S$861,0)+COUNTIF($S$13:S731,S731)-1+MAX(N:N,Q:Q),"")</f>
        <v/>
      </c>
      <c r="U731" s="74" t="str">
        <f>IF(AND(C731="Abierto",D731="Baja"),A731,"")</f>
        <v/>
      </c>
      <c r="V731" s="74" t="str">
        <f ca="1">IF(AND(C731="Abierto",D731="Baja"),TODAY()-E731,"")</f>
        <v/>
      </c>
      <c r="W731" s="74" t="str">
        <f>IF(AND(C731="Abierto",D731="Baja"),RANK(V731,$V$13:$V$861,0)+COUNTIF($V$13:V731,V731)-1+MAX(N:N,Q:Q,T:T),"")</f>
        <v/>
      </c>
      <c r="X731" s="139" t="str">
        <f>IF(OR(C731="Resuelto",C731=""),"",SUM(N731,Q731,T731,W731))</f>
        <v/>
      </c>
      <c r="Y731" s="139" t="str">
        <f>IF(OR(C731="Resuelto",C731=""),"",SUM(M731,P731,S731,V731))</f>
        <v/>
      </c>
      <c r="Z731" s="139" t="str">
        <f>IF(OR(C731="Resuelto",C731=""),"",SUM(L731,O731,R731,U731))</f>
        <v/>
      </c>
      <c r="AA731" s="28">
        <v>866</v>
      </c>
      <c r="AB731" s="28" t="str">
        <f t="shared" si="32"/>
        <v/>
      </c>
      <c r="AC731" s="75" t="str">
        <f t="shared" si="33"/>
        <v/>
      </c>
      <c r="AH731" s="78" t="str">
        <f>IF(AI731="","",MAX($AH$5:AH730)+1)</f>
        <v/>
      </c>
      <c r="AI731" s="53" t="str">
        <f>IF(G730="","",IF(COUNTIF($AI$11:AI730,G730)=0,G730,""))</f>
        <v/>
      </c>
      <c r="AJ731" s="53" t="str">
        <f t="shared" si="34"/>
        <v/>
      </c>
      <c r="AK731" s="135"/>
    </row>
    <row r="732" spans="1:37" x14ac:dyDescent="0.25">
      <c r="A732" s="136"/>
      <c r="B732" s="136"/>
      <c r="C732" s="136"/>
      <c r="D732" s="136"/>
      <c r="E732" s="137"/>
      <c r="F732" s="137"/>
      <c r="G732" s="136"/>
      <c r="H732" s="137"/>
      <c r="I732" s="140" t="str">
        <f t="shared" si="35"/>
        <v/>
      </c>
      <c r="J732" s="140"/>
      <c r="K732" s="140"/>
      <c r="L732" s="74" t="str">
        <f>IF(AND(C732="Abierto",D732="Urgente"),A732,"")</f>
        <v/>
      </c>
      <c r="M732" s="74" t="str">
        <f ca="1">IF(AND(C732="Abierto",D732="Urgente"),TODAY()-E732,"")</f>
        <v/>
      </c>
      <c r="N732" s="74" t="str">
        <f>IF(AND(C732="Abierto",D732="Urgente"),RANK(M732,$M$13:$M$861,0)+COUNTIF($M$13:M732,M732)-1,"")</f>
        <v/>
      </c>
      <c r="O732" s="74" t="str">
        <f>IF(AND(C732="Abierto",D732="Alta"),A732,"")</f>
        <v/>
      </c>
      <c r="P732" s="74" t="str">
        <f ca="1">IF(AND(C732="Abierto",D732="Alta"),TODAY()-E732,"")</f>
        <v/>
      </c>
      <c r="Q732" s="74" t="str">
        <f>IF(AND(C732="Abierto",D732="Alta"),RANK(P732,$P$13:$P$861,0)+COUNTIF($P$13:P732,P732)-1+MAX(N:N),"")</f>
        <v/>
      </c>
      <c r="R732" s="74" t="str">
        <f>IF(AND(C732="Abierto",D732="Media"),A732,"")</f>
        <v/>
      </c>
      <c r="S732" s="74" t="str">
        <f ca="1">IF(AND(C732="Abierto",D732="Media"),TODAY()-E732,"")</f>
        <v/>
      </c>
      <c r="T732" s="74" t="str">
        <f>IF(AND(C732="Abierto",D732="Media"),RANK(S732,$S$13:$S$861,0)+COUNTIF($S$13:S732,S732)-1+MAX(N:N,Q:Q),"")</f>
        <v/>
      </c>
      <c r="U732" s="74" t="str">
        <f>IF(AND(C732="Abierto",D732="Baja"),A732,"")</f>
        <v/>
      </c>
      <c r="V732" s="74" t="str">
        <f ca="1">IF(AND(C732="Abierto",D732="Baja"),TODAY()-E732,"")</f>
        <v/>
      </c>
      <c r="W732" s="74" t="str">
        <f>IF(AND(C732="Abierto",D732="Baja"),RANK(V732,$V$13:$V$861,0)+COUNTIF($V$13:V732,V732)-1+MAX(N:N,Q:Q,T:T),"")</f>
        <v/>
      </c>
      <c r="X732" s="139" t="str">
        <f>IF(OR(C732="Resuelto",C732=""),"",SUM(N732,Q732,T732,W732))</f>
        <v/>
      </c>
      <c r="Y732" s="139" t="str">
        <f>IF(OR(C732="Resuelto",C732=""),"",SUM(M732,P732,S732,V732))</f>
        <v/>
      </c>
      <c r="Z732" s="139" t="str">
        <f>IF(OR(C732="Resuelto",C732=""),"",SUM(L732,O732,R732,U732))</f>
        <v/>
      </c>
      <c r="AA732" s="28">
        <v>867</v>
      </c>
      <c r="AB732" s="28" t="str">
        <f t="shared" si="32"/>
        <v/>
      </c>
      <c r="AC732" s="75" t="str">
        <f t="shared" si="33"/>
        <v/>
      </c>
      <c r="AH732" s="78" t="str">
        <f>IF(AI732="","",MAX($AH$5:AH731)+1)</f>
        <v/>
      </c>
      <c r="AI732" s="53" t="str">
        <f>IF(G731="","",IF(COUNTIF($AI$11:AI731,G731)=0,G731,""))</f>
        <v/>
      </c>
      <c r="AJ732" s="53" t="str">
        <f t="shared" si="34"/>
        <v/>
      </c>
      <c r="AK732" s="135"/>
    </row>
    <row r="733" spans="1:37" x14ac:dyDescent="0.25">
      <c r="A733" s="136"/>
      <c r="B733" s="136"/>
      <c r="C733" s="136"/>
      <c r="D733" s="136"/>
      <c r="E733" s="137"/>
      <c r="F733" s="137"/>
      <c r="G733" s="136"/>
      <c r="H733" s="137"/>
      <c r="I733" s="140" t="str">
        <f t="shared" si="35"/>
        <v/>
      </c>
      <c r="J733" s="140"/>
      <c r="K733" s="140"/>
      <c r="L733" s="74" t="str">
        <f>IF(AND(C733="Abierto",D733="Urgente"),A733,"")</f>
        <v/>
      </c>
      <c r="M733" s="74" t="str">
        <f ca="1">IF(AND(C733="Abierto",D733="Urgente"),TODAY()-E733,"")</f>
        <v/>
      </c>
      <c r="N733" s="74" t="str">
        <f>IF(AND(C733="Abierto",D733="Urgente"),RANK(M733,$M$13:$M$861,0)+COUNTIF($M$13:M733,M733)-1,"")</f>
        <v/>
      </c>
      <c r="O733" s="74" t="str">
        <f>IF(AND(C733="Abierto",D733="Alta"),A733,"")</f>
        <v/>
      </c>
      <c r="P733" s="74" t="str">
        <f ca="1">IF(AND(C733="Abierto",D733="Alta"),TODAY()-E733,"")</f>
        <v/>
      </c>
      <c r="Q733" s="74" t="str">
        <f>IF(AND(C733="Abierto",D733="Alta"),RANK(P733,$P$13:$P$861,0)+COUNTIF($P$13:P733,P733)-1+MAX(N:N),"")</f>
        <v/>
      </c>
      <c r="R733" s="74" t="str">
        <f>IF(AND(C733="Abierto",D733="Media"),A733,"")</f>
        <v/>
      </c>
      <c r="S733" s="74" t="str">
        <f ca="1">IF(AND(C733="Abierto",D733="Media"),TODAY()-E733,"")</f>
        <v/>
      </c>
      <c r="T733" s="74" t="str">
        <f>IF(AND(C733="Abierto",D733="Media"),RANK(S733,$S$13:$S$861,0)+COUNTIF($S$13:S733,S733)-1+MAX(N:N,Q:Q),"")</f>
        <v/>
      </c>
      <c r="U733" s="74" t="str">
        <f>IF(AND(C733="Abierto",D733="Baja"),A733,"")</f>
        <v/>
      </c>
      <c r="V733" s="74" t="str">
        <f ca="1">IF(AND(C733="Abierto",D733="Baja"),TODAY()-E733,"")</f>
        <v/>
      </c>
      <c r="W733" s="74" t="str">
        <f>IF(AND(C733="Abierto",D733="Baja"),RANK(V733,$V$13:$V$861,0)+COUNTIF($V$13:V733,V733)-1+MAX(N:N,Q:Q,T:T),"")</f>
        <v/>
      </c>
      <c r="X733" s="139" t="str">
        <f>IF(OR(C733="Resuelto",C733=""),"",SUM(N733,Q733,T733,W733))</f>
        <v/>
      </c>
      <c r="Y733" s="139" t="str">
        <f>IF(OR(C733="Resuelto",C733=""),"",SUM(M733,P733,S733,V733))</f>
        <v/>
      </c>
      <c r="Z733" s="139" t="str">
        <f>IF(OR(C733="Resuelto",C733=""),"",SUM(L733,O733,R733,U733))</f>
        <v/>
      </c>
      <c r="AA733" s="28">
        <v>868</v>
      </c>
      <c r="AB733" s="28" t="str">
        <f t="shared" si="32"/>
        <v/>
      </c>
      <c r="AC733" s="75" t="str">
        <f t="shared" si="33"/>
        <v/>
      </c>
      <c r="AH733" s="78" t="str">
        <f>IF(AI733="","",MAX($AH$5:AH732)+1)</f>
        <v/>
      </c>
      <c r="AI733" s="53" t="str">
        <f>IF(G732="","",IF(COUNTIF($AI$11:AI732,G732)=0,G732,""))</f>
        <v/>
      </c>
      <c r="AJ733" s="53" t="str">
        <f t="shared" si="34"/>
        <v/>
      </c>
      <c r="AK733" s="135"/>
    </row>
    <row r="734" spans="1:37" x14ac:dyDescent="0.25">
      <c r="A734" s="136"/>
      <c r="B734" s="136"/>
      <c r="C734" s="136"/>
      <c r="D734" s="136"/>
      <c r="E734" s="137"/>
      <c r="F734" s="137"/>
      <c r="G734" s="136"/>
      <c r="H734" s="137"/>
      <c r="I734" s="140" t="str">
        <f t="shared" si="35"/>
        <v/>
      </c>
      <c r="J734" s="140"/>
      <c r="K734" s="140"/>
      <c r="L734" s="74" t="str">
        <f>IF(AND(C734="Abierto",D734="Urgente"),A734,"")</f>
        <v/>
      </c>
      <c r="M734" s="74" t="str">
        <f ca="1">IF(AND(C734="Abierto",D734="Urgente"),TODAY()-E734,"")</f>
        <v/>
      </c>
      <c r="N734" s="74" t="str">
        <f>IF(AND(C734="Abierto",D734="Urgente"),RANK(M734,$M$13:$M$861,0)+COUNTIF($M$13:M734,M734)-1,"")</f>
        <v/>
      </c>
      <c r="O734" s="74" t="str">
        <f>IF(AND(C734="Abierto",D734="Alta"),A734,"")</f>
        <v/>
      </c>
      <c r="P734" s="74" t="str">
        <f ca="1">IF(AND(C734="Abierto",D734="Alta"),TODAY()-E734,"")</f>
        <v/>
      </c>
      <c r="Q734" s="74" t="str">
        <f>IF(AND(C734="Abierto",D734="Alta"),RANK(P734,$P$13:$P$861,0)+COUNTIF($P$13:P734,P734)-1+MAX(N:N),"")</f>
        <v/>
      </c>
      <c r="R734" s="74" t="str">
        <f>IF(AND(C734="Abierto",D734="Media"),A734,"")</f>
        <v/>
      </c>
      <c r="S734" s="74" t="str">
        <f ca="1">IF(AND(C734="Abierto",D734="Media"),TODAY()-E734,"")</f>
        <v/>
      </c>
      <c r="T734" s="74" t="str">
        <f>IF(AND(C734="Abierto",D734="Media"),RANK(S734,$S$13:$S$861,0)+COUNTIF($S$13:S734,S734)-1+MAX(N:N,Q:Q),"")</f>
        <v/>
      </c>
      <c r="U734" s="74" t="str">
        <f>IF(AND(C734="Abierto",D734="Baja"),A734,"")</f>
        <v/>
      </c>
      <c r="V734" s="74" t="str">
        <f ca="1">IF(AND(C734="Abierto",D734="Baja"),TODAY()-E734,"")</f>
        <v/>
      </c>
      <c r="W734" s="74" t="str">
        <f>IF(AND(C734="Abierto",D734="Baja"),RANK(V734,$V$13:$V$861,0)+COUNTIF($V$13:V734,V734)-1+MAX(N:N,Q:Q,T:T),"")</f>
        <v/>
      </c>
      <c r="X734" s="139" t="str">
        <f>IF(OR(C734="Resuelto",C734=""),"",SUM(N734,Q734,T734,W734))</f>
        <v/>
      </c>
      <c r="Y734" s="139" t="str">
        <f>IF(OR(C734="Resuelto",C734=""),"",SUM(M734,P734,S734,V734))</f>
        <v/>
      </c>
      <c r="Z734" s="139" t="str">
        <f>IF(OR(C734="Resuelto",C734=""),"",SUM(L734,O734,R734,U734))</f>
        <v/>
      </c>
      <c r="AA734" s="28">
        <v>869</v>
      </c>
      <c r="AB734" s="28" t="str">
        <f t="shared" si="32"/>
        <v/>
      </c>
      <c r="AC734" s="75" t="str">
        <f t="shared" si="33"/>
        <v/>
      </c>
      <c r="AH734" s="78" t="str">
        <f>IF(AI734="","",MAX($AH$5:AH733)+1)</f>
        <v/>
      </c>
      <c r="AI734" s="53" t="str">
        <f>IF(G733="","",IF(COUNTIF($AI$11:AI733,G733)=0,G733,""))</f>
        <v/>
      </c>
      <c r="AJ734" s="53" t="str">
        <f t="shared" si="34"/>
        <v/>
      </c>
      <c r="AK734" s="135"/>
    </row>
    <row r="735" spans="1:37" x14ac:dyDescent="0.25">
      <c r="A735" s="136"/>
      <c r="B735" s="136"/>
      <c r="C735" s="136"/>
      <c r="D735" s="136"/>
      <c r="E735" s="137"/>
      <c r="F735" s="137"/>
      <c r="G735" s="136"/>
      <c r="H735" s="137"/>
      <c r="I735" s="140" t="str">
        <f t="shared" si="35"/>
        <v/>
      </c>
      <c r="J735" s="140"/>
      <c r="K735" s="140"/>
      <c r="L735" s="74" t="str">
        <f>IF(AND(C735="Abierto",D735="Urgente"),A735,"")</f>
        <v/>
      </c>
      <c r="M735" s="74" t="str">
        <f ca="1">IF(AND(C735="Abierto",D735="Urgente"),TODAY()-E735,"")</f>
        <v/>
      </c>
      <c r="N735" s="74" t="str">
        <f>IF(AND(C735="Abierto",D735="Urgente"),RANK(M735,$M$13:$M$861,0)+COUNTIF($M$13:M735,M735)-1,"")</f>
        <v/>
      </c>
      <c r="O735" s="74" t="str">
        <f>IF(AND(C735="Abierto",D735="Alta"),A735,"")</f>
        <v/>
      </c>
      <c r="P735" s="74" t="str">
        <f ca="1">IF(AND(C735="Abierto",D735="Alta"),TODAY()-E735,"")</f>
        <v/>
      </c>
      <c r="Q735" s="74" t="str">
        <f>IF(AND(C735="Abierto",D735="Alta"),RANK(P735,$P$13:$P$861,0)+COUNTIF($P$13:P735,P735)-1+MAX(N:N),"")</f>
        <v/>
      </c>
      <c r="R735" s="74" t="str">
        <f>IF(AND(C735="Abierto",D735="Media"),A735,"")</f>
        <v/>
      </c>
      <c r="S735" s="74" t="str">
        <f ca="1">IF(AND(C735="Abierto",D735="Media"),TODAY()-E735,"")</f>
        <v/>
      </c>
      <c r="T735" s="74" t="str">
        <f>IF(AND(C735="Abierto",D735="Media"),RANK(S735,$S$13:$S$861,0)+COUNTIF($S$13:S735,S735)-1+MAX(N:N,Q:Q),"")</f>
        <v/>
      </c>
      <c r="U735" s="74" t="str">
        <f>IF(AND(C735="Abierto",D735="Baja"),A735,"")</f>
        <v/>
      </c>
      <c r="V735" s="74" t="str">
        <f ca="1">IF(AND(C735="Abierto",D735="Baja"),TODAY()-E735,"")</f>
        <v/>
      </c>
      <c r="W735" s="74" t="str">
        <f>IF(AND(C735="Abierto",D735="Baja"),RANK(V735,$V$13:$V$861,0)+COUNTIF($V$13:V735,V735)-1+MAX(N:N,Q:Q,T:T),"")</f>
        <v/>
      </c>
      <c r="X735" s="139" t="str">
        <f>IF(OR(C735="Resuelto",C735=""),"",SUM(N735,Q735,T735,W735))</f>
        <v/>
      </c>
      <c r="Y735" s="139" t="str">
        <f>IF(OR(C735="Resuelto",C735=""),"",SUM(M735,P735,S735,V735))</f>
        <v/>
      </c>
      <c r="Z735" s="139" t="str">
        <f>IF(OR(C735="Resuelto",C735=""),"",SUM(L735,O735,R735,U735))</f>
        <v/>
      </c>
      <c r="AA735" s="28">
        <v>870</v>
      </c>
      <c r="AB735" s="28" t="str">
        <f t="shared" si="32"/>
        <v/>
      </c>
      <c r="AC735" s="75" t="str">
        <f t="shared" si="33"/>
        <v/>
      </c>
      <c r="AH735" s="78" t="str">
        <f>IF(AI735="","",MAX($AH$5:AH734)+1)</f>
        <v/>
      </c>
      <c r="AI735" s="53" t="str">
        <f>IF(G734="","",IF(COUNTIF($AI$11:AI734,G734)=0,G734,""))</f>
        <v/>
      </c>
      <c r="AJ735" s="53" t="str">
        <f t="shared" si="34"/>
        <v/>
      </c>
      <c r="AK735" s="135"/>
    </row>
    <row r="736" spans="1:37" x14ac:dyDescent="0.25">
      <c r="A736" s="136"/>
      <c r="B736" s="136"/>
      <c r="C736" s="136"/>
      <c r="D736" s="136"/>
      <c r="E736" s="137"/>
      <c r="F736" s="137"/>
      <c r="G736" s="136"/>
      <c r="H736" s="137"/>
      <c r="I736" s="140" t="str">
        <f t="shared" si="35"/>
        <v/>
      </c>
      <c r="J736" s="140"/>
      <c r="K736" s="140"/>
      <c r="L736" s="74" t="str">
        <f>IF(AND(C736="Abierto",D736="Urgente"),A736,"")</f>
        <v/>
      </c>
      <c r="M736" s="74" t="str">
        <f ca="1">IF(AND(C736="Abierto",D736="Urgente"),TODAY()-E736,"")</f>
        <v/>
      </c>
      <c r="N736" s="74" t="str">
        <f>IF(AND(C736="Abierto",D736="Urgente"),RANK(M736,$M$13:$M$861,0)+COUNTIF($M$13:M736,M736)-1,"")</f>
        <v/>
      </c>
      <c r="O736" s="74" t="str">
        <f>IF(AND(C736="Abierto",D736="Alta"),A736,"")</f>
        <v/>
      </c>
      <c r="P736" s="74" t="str">
        <f ca="1">IF(AND(C736="Abierto",D736="Alta"),TODAY()-E736,"")</f>
        <v/>
      </c>
      <c r="Q736" s="74" t="str">
        <f>IF(AND(C736="Abierto",D736="Alta"),RANK(P736,$P$13:$P$861,0)+COUNTIF($P$13:P736,P736)-1+MAX(N:N),"")</f>
        <v/>
      </c>
      <c r="R736" s="74" t="str">
        <f>IF(AND(C736="Abierto",D736="Media"),A736,"")</f>
        <v/>
      </c>
      <c r="S736" s="74" t="str">
        <f ca="1">IF(AND(C736="Abierto",D736="Media"),TODAY()-E736,"")</f>
        <v/>
      </c>
      <c r="T736" s="74" t="str">
        <f>IF(AND(C736="Abierto",D736="Media"),RANK(S736,$S$13:$S$861,0)+COUNTIF($S$13:S736,S736)-1+MAX(N:N,Q:Q),"")</f>
        <v/>
      </c>
      <c r="U736" s="74" t="str">
        <f>IF(AND(C736="Abierto",D736="Baja"),A736,"")</f>
        <v/>
      </c>
      <c r="V736" s="74" t="str">
        <f ca="1">IF(AND(C736="Abierto",D736="Baja"),TODAY()-E736,"")</f>
        <v/>
      </c>
      <c r="W736" s="74" t="str">
        <f>IF(AND(C736="Abierto",D736="Baja"),RANK(V736,$V$13:$V$861,0)+COUNTIF($V$13:V736,V736)-1+MAX(N:N,Q:Q,T:T),"")</f>
        <v/>
      </c>
      <c r="X736" s="139" t="str">
        <f>IF(OR(C736="Resuelto",C736=""),"",SUM(N736,Q736,T736,W736))</f>
        <v/>
      </c>
      <c r="Y736" s="139" t="str">
        <f>IF(OR(C736="Resuelto",C736=""),"",SUM(M736,P736,S736,V736))</f>
        <v/>
      </c>
      <c r="Z736" s="139" t="str">
        <f>IF(OR(C736="Resuelto",C736=""),"",SUM(L736,O736,R736,U736))</f>
        <v/>
      </c>
      <c r="AA736" s="28">
        <v>871</v>
      </c>
      <c r="AB736" s="28" t="str">
        <f t="shared" si="32"/>
        <v/>
      </c>
      <c r="AC736" s="75" t="str">
        <f t="shared" si="33"/>
        <v/>
      </c>
      <c r="AH736" s="78" t="str">
        <f>IF(AI736="","",MAX($AH$5:AH735)+1)</f>
        <v/>
      </c>
      <c r="AI736" s="53" t="str">
        <f>IF(G735="","",IF(COUNTIF($AI$11:AI735,G735)=0,G735,""))</f>
        <v/>
      </c>
      <c r="AJ736" s="53" t="str">
        <f t="shared" si="34"/>
        <v/>
      </c>
      <c r="AK736" s="135"/>
    </row>
    <row r="737" spans="1:37" x14ac:dyDescent="0.25">
      <c r="A737" s="136"/>
      <c r="B737" s="136"/>
      <c r="C737" s="136"/>
      <c r="D737" s="136"/>
      <c r="E737" s="137"/>
      <c r="F737" s="137"/>
      <c r="G737" s="136"/>
      <c r="H737" s="137"/>
      <c r="I737" s="140" t="str">
        <f t="shared" si="35"/>
        <v/>
      </c>
      <c r="J737" s="140"/>
      <c r="K737" s="140"/>
      <c r="L737" s="74" t="str">
        <f>IF(AND(C737="Abierto",D737="Urgente"),A737,"")</f>
        <v/>
      </c>
      <c r="M737" s="74" t="str">
        <f ca="1">IF(AND(C737="Abierto",D737="Urgente"),TODAY()-E737,"")</f>
        <v/>
      </c>
      <c r="N737" s="74" t="str">
        <f>IF(AND(C737="Abierto",D737="Urgente"),RANK(M737,$M$13:$M$861,0)+COUNTIF($M$13:M737,M737)-1,"")</f>
        <v/>
      </c>
      <c r="O737" s="74" t="str">
        <f>IF(AND(C737="Abierto",D737="Alta"),A737,"")</f>
        <v/>
      </c>
      <c r="P737" s="74" t="str">
        <f ca="1">IF(AND(C737="Abierto",D737="Alta"),TODAY()-E737,"")</f>
        <v/>
      </c>
      <c r="Q737" s="74" t="str">
        <f>IF(AND(C737="Abierto",D737="Alta"),RANK(P737,$P$13:$P$861,0)+COUNTIF($P$13:P737,P737)-1+MAX(N:N),"")</f>
        <v/>
      </c>
      <c r="R737" s="74" t="str">
        <f>IF(AND(C737="Abierto",D737="Media"),A737,"")</f>
        <v/>
      </c>
      <c r="S737" s="74" t="str">
        <f ca="1">IF(AND(C737="Abierto",D737="Media"),TODAY()-E737,"")</f>
        <v/>
      </c>
      <c r="T737" s="74" t="str">
        <f>IF(AND(C737="Abierto",D737="Media"),RANK(S737,$S$13:$S$861,0)+COUNTIF($S$13:S737,S737)-1+MAX(N:N,Q:Q),"")</f>
        <v/>
      </c>
      <c r="U737" s="74" t="str">
        <f>IF(AND(C737="Abierto",D737="Baja"),A737,"")</f>
        <v/>
      </c>
      <c r="V737" s="74" t="str">
        <f ca="1">IF(AND(C737="Abierto",D737="Baja"),TODAY()-E737,"")</f>
        <v/>
      </c>
      <c r="W737" s="74" t="str">
        <f>IF(AND(C737="Abierto",D737="Baja"),RANK(V737,$V$13:$V$861,0)+COUNTIF($V$13:V737,V737)-1+MAX(N:N,Q:Q,T:T),"")</f>
        <v/>
      </c>
      <c r="X737" s="139" t="str">
        <f>IF(OR(C737="Resuelto",C737=""),"",SUM(N737,Q737,T737,W737))</f>
        <v/>
      </c>
      <c r="Y737" s="139" t="str">
        <f>IF(OR(C737="Resuelto",C737=""),"",SUM(M737,P737,S737,V737))</f>
        <v/>
      </c>
      <c r="Z737" s="139" t="str">
        <f>IF(OR(C737="Resuelto",C737=""),"",SUM(L737,O737,R737,U737))</f>
        <v/>
      </c>
      <c r="AA737" s="28">
        <v>872</v>
      </c>
      <c r="AB737" s="28" t="str">
        <f t="shared" si="32"/>
        <v/>
      </c>
      <c r="AC737" s="75" t="str">
        <f t="shared" si="33"/>
        <v/>
      </c>
      <c r="AH737" s="78" t="str">
        <f>IF(AI737="","",MAX($AH$5:AH736)+1)</f>
        <v/>
      </c>
      <c r="AI737" s="53" t="str">
        <f>IF(G736="","",IF(COUNTIF($AI$11:AI736,G736)=0,G736,""))</f>
        <v/>
      </c>
      <c r="AJ737" s="53" t="str">
        <f t="shared" si="34"/>
        <v/>
      </c>
      <c r="AK737" s="135"/>
    </row>
    <row r="738" spans="1:37" x14ac:dyDescent="0.25">
      <c r="A738" s="136"/>
      <c r="B738" s="136"/>
      <c r="C738" s="136"/>
      <c r="D738" s="136"/>
      <c r="E738" s="137"/>
      <c r="F738" s="137"/>
      <c r="G738" s="136"/>
      <c r="H738" s="137"/>
      <c r="I738" s="140" t="str">
        <f t="shared" si="35"/>
        <v/>
      </c>
      <c r="J738" s="140"/>
      <c r="K738" s="140"/>
      <c r="L738" s="74" t="str">
        <f>IF(AND(C738="Abierto",D738="Urgente"),A738,"")</f>
        <v/>
      </c>
      <c r="M738" s="74" t="str">
        <f ca="1">IF(AND(C738="Abierto",D738="Urgente"),TODAY()-E738,"")</f>
        <v/>
      </c>
      <c r="N738" s="74" t="str">
        <f>IF(AND(C738="Abierto",D738="Urgente"),RANK(M738,$M$13:$M$861,0)+COUNTIF($M$13:M738,M738)-1,"")</f>
        <v/>
      </c>
      <c r="O738" s="74" t="str">
        <f>IF(AND(C738="Abierto",D738="Alta"),A738,"")</f>
        <v/>
      </c>
      <c r="P738" s="74" t="str">
        <f ca="1">IF(AND(C738="Abierto",D738="Alta"),TODAY()-E738,"")</f>
        <v/>
      </c>
      <c r="Q738" s="74" t="str">
        <f>IF(AND(C738="Abierto",D738="Alta"),RANK(P738,$P$13:$P$861,0)+COUNTIF($P$13:P738,P738)-1+MAX(N:N),"")</f>
        <v/>
      </c>
      <c r="R738" s="74" t="str">
        <f>IF(AND(C738="Abierto",D738="Media"),A738,"")</f>
        <v/>
      </c>
      <c r="S738" s="74" t="str">
        <f ca="1">IF(AND(C738="Abierto",D738="Media"),TODAY()-E738,"")</f>
        <v/>
      </c>
      <c r="T738" s="74" t="str">
        <f>IF(AND(C738="Abierto",D738="Media"),RANK(S738,$S$13:$S$861,0)+COUNTIF($S$13:S738,S738)-1+MAX(N:N,Q:Q),"")</f>
        <v/>
      </c>
      <c r="U738" s="74" t="str">
        <f>IF(AND(C738="Abierto",D738="Baja"),A738,"")</f>
        <v/>
      </c>
      <c r="V738" s="74" t="str">
        <f ca="1">IF(AND(C738="Abierto",D738="Baja"),TODAY()-E738,"")</f>
        <v/>
      </c>
      <c r="W738" s="74" t="str">
        <f>IF(AND(C738="Abierto",D738="Baja"),RANK(V738,$V$13:$V$861,0)+COUNTIF($V$13:V738,V738)-1+MAX(N:N,Q:Q,T:T),"")</f>
        <v/>
      </c>
      <c r="X738" s="139" t="str">
        <f>IF(OR(C738="Resuelto",C738=""),"",SUM(N738,Q738,T738,W738))</f>
        <v/>
      </c>
      <c r="Y738" s="139" t="str">
        <f>IF(OR(C738="Resuelto",C738=""),"",SUM(M738,P738,S738,V738))</f>
        <v/>
      </c>
      <c r="Z738" s="139" t="str">
        <f>IF(OR(C738="Resuelto",C738=""),"",SUM(L738,O738,R738,U738))</f>
        <v/>
      </c>
      <c r="AA738" s="28">
        <v>873</v>
      </c>
      <c r="AB738" s="28" t="str">
        <f t="shared" si="32"/>
        <v/>
      </c>
      <c r="AC738" s="75" t="str">
        <f t="shared" si="33"/>
        <v/>
      </c>
      <c r="AH738" s="78" t="str">
        <f>IF(AI738="","",MAX($AH$5:AH737)+1)</f>
        <v/>
      </c>
      <c r="AI738" s="53" t="str">
        <f>IF(G737="","",IF(COUNTIF($AI$11:AI737,G737)=0,G737,""))</f>
        <v/>
      </c>
      <c r="AJ738" s="53" t="str">
        <f t="shared" si="34"/>
        <v/>
      </c>
      <c r="AK738" s="135"/>
    </row>
    <row r="739" spans="1:37" x14ac:dyDescent="0.25">
      <c r="A739" s="136"/>
      <c r="B739" s="136"/>
      <c r="C739" s="136"/>
      <c r="D739" s="136"/>
      <c r="E739" s="137"/>
      <c r="F739" s="137"/>
      <c r="G739" s="136"/>
      <c r="H739" s="137"/>
      <c r="I739" s="140" t="str">
        <f t="shared" si="35"/>
        <v/>
      </c>
      <c r="J739" s="140"/>
      <c r="K739" s="140"/>
      <c r="L739" s="74" t="str">
        <f>IF(AND(C739="Abierto",D739="Urgente"),A739,"")</f>
        <v/>
      </c>
      <c r="M739" s="74" t="str">
        <f ca="1">IF(AND(C739="Abierto",D739="Urgente"),TODAY()-E739,"")</f>
        <v/>
      </c>
      <c r="N739" s="74" t="str">
        <f>IF(AND(C739="Abierto",D739="Urgente"),RANK(M739,$M$13:$M$861,0)+COUNTIF($M$13:M739,M739)-1,"")</f>
        <v/>
      </c>
      <c r="O739" s="74" t="str">
        <f>IF(AND(C739="Abierto",D739="Alta"),A739,"")</f>
        <v/>
      </c>
      <c r="P739" s="74" t="str">
        <f ca="1">IF(AND(C739="Abierto",D739="Alta"),TODAY()-E739,"")</f>
        <v/>
      </c>
      <c r="Q739" s="74" t="str">
        <f>IF(AND(C739="Abierto",D739="Alta"),RANK(P739,$P$13:$P$861,0)+COUNTIF($P$13:P739,P739)-1+MAX(N:N),"")</f>
        <v/>
      </c>
      <c r="R739" s="74" t="str">
        <f>IF(AND(C739="Abierto",D739="Media"),A739,"")</f>
        <v/>
      </c>
      <c r="S739" s="74" t="str">
        <f ca="1">IF(AND(C739="Abierto",D739="Media"),TODAY()-E739,"")</f>
        <v/>
      </c>
      <c r="T739" s="74" t="str">
        <f>IF(AND(C739="Abierto",D739="Media"),RANK(S739,$S$13:$S$861,0)+COUNTIF($S$13:S739,S739)-1+MAX(N:N,Q:Q),"")</f>
        <v/>
      </c>
      <c r="U739" s="74" t="str">
        <f>IF(AND(C739="Abierto",D739="Baja"),A739,"")</f>
        <v/>
      </c>
      <c r="V739" s="74" t="str">
        <f ca="1">IF(AND(C739="Abierto",D739="Baja"),TODAY()-E739,"")</f>
        <v/>
      </c>
      <c r="W739" s="74" t="str">
        <f>IF(AND(C739="Abierto",D739="Baja"),RANK(V739,$V$13:$V$861,0)+COUNTIF($V$13:V739,V739)-1+MAX(N:N,Q:Q,T:T),"")</f>
        <v/>
      </c>
      <c r="X739" s="139" t="str">
        <f>IF(OR(C739="Resuelto",C739=""),"",SUM(N739,Q739,T739,W739))</f>
        <v/>
      </c>
      <c r="Y739" s="139" t="str">
        <f>IF(OR(C739="Resuelto",C739=""),"",SUM(M739,P739,S739,V739))</f>
        <v/>
      </c>
      <c r="Z739" s="139" t="str">
        <f>IF(OR(C739="Resuelto",C739=""),"",SUM(L739,O739,R739,U739))</f>
        <v/>
      </c>
      <c r="AA739" s="28">
        <v>874</v>
      </c>
      <c r="AB739" s="28" t="str">
        <f t="shared" si="32"/>
        <v/>
      </c>
      <c r="AC739" s="75" t="str">
        <f t="shared" si="33"/>
        <v/>
      </c>
      <c r="AH739" s="78" t="str">
        <f>IF(AI739="","",MAX($AH$5:AH738)+1)</f>
        <v/>
      </c>
      <c r="AI739" s="53" t="str">
        <f>IF(G738="","",IF(COUNTIF($AI$11:AI738,G738)=0,G738,""))</f>
        <v/>
      </c>
      <c r="AJ739" s="53" t="str">
        <f t="shared" si="34"/>
        <v/>
      </c>
      <c r="AK739" s="135"/>
    </row>
    <row r="740" spans="1:37" x14ac:dyDescent="0.25">
      <c r="A740" s="136"/>
      <c r="B740" s="136"/>
      <c r="C740" s="136"/>
      <c r="D740" s="136"/>
      <c r="E740" s="137"/>
      <c r="F740" s="137"/>
      <c r="G740" s="136"/>
      <c r="H740" s="137"/>
      <c r="I740" s="140" t="str">
        <f t="shared" si="35"/>
        <v/>
      </c>
      <c r="J740" s="140"/>
      <c r="K740" s="140"/>
      <c r="L740" s="74" t="str">
        <f>IF(AND(C740="Abierto",D740="Urgente"),A740,"")</f>
        <v/>
      </c>
      <c r="M740" s="74" t="str">
        <f ca="1">IF(AND(C740="Abierto",D740="Urgente"),TODAY()-E740,"")</f>
        <v/>
      </c>
      <c r="N740" s="74" t="str">
        <f>IF(AND(C740="Abierto",D740="Urgente"),RANK(M740,$M$13:$M$861,0)+COUNTIF($M$13:M740,M740)-1,"")</f>
        <v/>
      </c>
      <c r="O740" s="74" t="str">
        <f>IF(AND(C740="Abierto",D740="Alta"),A740,"")</f>
        <v/>
      </c>
      <c r="P740" s="74" t="str">
        <f ca="1">IF(AND(C740="Abierto",D740="Alta"),TODAY()-E740,"")</f>
        <v/>
      </c>
      <c r="Q740" s="74" t="str">
        <f>IF(AND(C740="Abierto",D740="Alta"),RANK(P740,$P$13:$P$861,0)+COUNTIF($P$13:P740,P740)-1+MAX(N:N),"")</f>
        <v/>
      </c>
      <c r="R740" s="74" t="str">
        <f>IF(AND(C740="Abierto",D740="Media"),A740,"")</f>
        <v/>
      </c>
      <c r="S740" s="74" t="str">
        <f ca="1">IF(AND(C740="Abierto",D740="Media"),TODAY()-E740,"")</f>
        <v/>
      </c>
      <c r="T740" s="74" t="str">
        <f>IF(AND(C740="Abierto",D740="Media"),RANK(S740,$S$13:$S$861,0)+COUNTIF($S$13:S740,S740)-1+MAX(N:N,Q:Q),"")</f>
        <v/>
      </c>
      <c r="U740" s="74" t="str">
        <f>IF(AND(C740="Abierto",D740="Baja"),A740,"")</f>
        <v/>
      </c>
      <c r="V740" s="74" t="str">
        <f ca="1">IF(AND(C740="Abierto",D740="Baja"),TODAY()-E740,"")</f>
        <v/>
      </c>
      <c r="W740" s="74" t="str">
        <f>IF(AND(C740="Abierto",D740="Baja"),RANK(V740,$V$13:$V$861,0)+COUNTIF($V$13:V740,V740)-1+MAX(N:N,Q:Q,T:T),"")</f>
        <v/>
      </c>
      <c r="X740" s="139" t="str">
        <f>IF(OR(C740="Resuelto",C740=""),"",SUM(N740,Q740,T740,W740))</f>
        <v/>
      </c>
      <c r="Y740" s="139" t="str">
        <f>IF(OR(C740="Resuelto",C740=""),"",SUM(M740,P740,S740,V740))</f>
        <v/>
      </c>
      <c r="Z740" s="139" t="str">
        <f>IF(OR(C740="Resuelto",C740=""),"",SUM(L740,O740,R740,U740))</f>
        <v/>
      </c>
      <c r="AA740" s="28">
        <v>875</v>
      </c>
      <c r="AB740" s="28" t="str">
        <f t="shared" si="32"/>
        <v/>
      </c>
      <c r="AC740" s="75" t="str">
        <f t="shared" si="33"/>
        <v/>
      </c>
      <c r="AH740" s="78" t="str">
        <f>IF(AI740="","",MAX($AH$5:AH739)+1)</f>
        <v/>
      </c>
      <c r="AI740" s="53" t="str">
        <f>IF(G739="","",IF(COUNTIF($AI$11:AI739,G739)=0,G739,""))</f>
        <v/>
      </c>
      <c r="AJ740" s="53" t="str">
        <f t="shared" si="34"/>
        <v/>
      </c>
      <c r="AK740" s="135"/>
    </row>
    <row r="741" spans="1:37" x14ac:dyDescent="0.25">
      <c r="A741" s="136"/>
      <c r="B741" s="136"/>
      <c r="C741" s="136"/>
      <c r="D741" s="136"/>
      <c r="E741" s="137"/>
      <c r="F741" s="137"/>
      <c r="G741" s="136"/>
      <c r="H741" s="137"/>
      <c r="I741" s="140" t="str">
        <f t="shared" si="35"/>
        <v/>
      </c>
      <c r="J741" s="140"/>
      <c r="K741" s="140"/>
      <c r="L741" s="74" t="str">
        <f>IF(AND(C741="Abierto",D741="Urgente"),A741,"")</f>
        <v/>
      </c>
      <c r="M741" s="74" t="str">
        <f ca="1">IF(AND(C741="Abierto",D741="Urgente"),TODAY()-E741,"")</f>
        <v/>
      </c>
      <c r="N741" s="74" t="str">
        <f>IF(AND(C741="Abierto",D741="Urgente"),RANK(M741,$M$13:$M$861,0)+COUNTIF($M$13:M741,M741)-1,"")</f>
        <v/>
      </c>
      <c r="O741" s="74" t="str">
        <f>IF(AND(C741="Abierto",D741="Alta"),A741,"")</f>
        <v/>
      </c>
      <c r="P741" s="74" t="str">
        <f ca="1">IF(AND(C741="Abierto",D741="Alta"),TODAY()-E741,"")</f>
        <v/>
      </c>
      <c r="Q741" s="74" t="str">
        <f>IF(AND(C741="Abierto",D741="Alta"),RANK(P741,$P$13:$P$861,0)+COUNTIF($P$13:P741,P741)-1+MAX(N:N),"")</f>
        <v/>
      </c>
      <c r="R741" s="74" t="str">
        <f>IF(AND(C741="Abierto",D741="Media"),A741,"")</f>
        <v/>
      </c>
      <c r="S741" s="74" t="str">
        <f ca="1">IF(AND(C741="Abierto",D741="Media"),TODAY()-E741,"")</f>
        <v/>
      </c>
      <c r="T741" s="74" t="str">
        <f>IF(AND(C741="Abierto",D741="Media"),RANK(S741,$S$13:$S$861,0)+COUNTIF($S$13:S741,S741)-1+MAX(N:N,Q:Q),"")</f>
        <v/>
      </c>
      <c r="U741" s="74" t="str">
        <f>IF(AND(C741="Abierto",D741="Baja"),A741,"")</f>
        <v/>
      </c>
      <c r="V741" s="74" t="str">
        <f ca="1">IF(AND(C741="Abierto",D741="Baja"),TODAY()-E741,"")</f>
        <v/>
      </c>
      <c r="W741" s="74" t="str">
        <f>IF(AND(C741="Abierto",D741="Baja"),RANK(V741,$V$13:$V$861,0)+COUNTIF($V$13:V741,V741)-1+MAX(N:N,Q:Q,T:T),"")</f>
        <v/>
      </c>
      <c r="X741" s="139" t="str">
        <f>IF(OR(C741="Resuelto",C741=""),"",SUM(N741,Q741,T741,W741))</f>
        <v/>
      </c>
      <c r="Y741" s="139" t="str">
        <f>IF(OR(C741="Resuelto",C741=""),"",SUM(M741,P741,S741,V741))</f>
        <v/>
      </c>
      <c r="Z741" s="139" t="str">
        <f>IF(OR(C741="Resuelto",C741=""),"",SUM(L741,O741,R741,U741))</f>
        <v/>
      </c>
      <c r="AA741" s="28">
        <v>876</v>
      </c>
      <c r="AB741" s="28" t="str">
        <f t="shared" si="32"/>
        <v/>
      </c>
      <c r="AC741" s="75" t="str">
        <f t="shared" si="33"/>
        <v/>
      </c>
      <c r="AH741" s="78" t="str">
        <f>IF(AI741="","",MAX($AH$5:AH740)+1)</f>
        <v/>
      </c>
      <c r="AI741" s="53" t="str">
        <f>IF(G740="","",IF(COUNTIF($AI$11:AI740,G740)=0,G740,""))</f>
        <v/>
      </c>
      <c r="AJ741" s="53" t="str">
        <f t="shared" si="34"/>
        <v/>
      </c>
      <c r="AK741" s="135"/>
    </row>
    <row r="742" spans="1:37" x14ac:dyDescent="0.25">
      <c r="A742" s="136"/>
      <c r="B742" s="136"/>
      <c r="C742" s="136"/>
      <c r="D742" s="136"/>
      <c r="E742" s="137"/>
      <c r="F742" s="137"/>
      <c r="G742" s="136"/>
      <c r="H742" s="137"/>
      <c r="I742" s="140" t="str">
        <f t="shared" si="35"/>
        <v/>
      </c>
      <c r="J742" s="140"/>
      <c r="K742" s="140"/>
      <c r="L742" s="74" t="str">
        <f>IF(AND(C742="Abierto",D742="Urgente"),A742,"")</f>
        <v/>
      </c>
      <c r="M742" s="74" t="str">
        <f ca="1">IF(AND(C742="Abierto",D742="Urgente"),TODAY()-E742,"")</f>
        <v/>
      </c>
      <c r="N742" s="74" t="str">
        <f>IF(AND(C742="Abierto",D742="Urgente"),RANK(M742,$M$13:$M$861,0)+COUNTIF($M$13:M742,M742)-1,"")</f>
        <v/>
      </c>
      <c r="O742" s="74" t="str">
        <f>IF(AND(C742="Abierto",D742="Alta"),A742,"")</f>
        <v/>
      </c>
      <c r="P742" s="74" t="str">
        <f ca="1">IF(AND(C742="Abierto",D742="Alta"),TODAY()-E742,"")</f>
        <v/>
      </c>
      <c r="Q742" s="74" t="str">
        <f>IF(AND(C742="Abierto",D742="Alta"),RANK(P742,$P$13:$P$861,0)+COUNTIF($P$13:P742,P742)-1+MAX(N:N),"")</f>
        <v/>
      </c>
      <c r="R742" s="74" t="str">
        <f>IF(AND(C742="Abierto",D742="Media"),A742,"")</f>
        <v/>
      </c>
      <c r="S742" s="74" t="str">
        <f ca="1">IF(AND(C742="Abierto",D742="Media"),TODAY()-E742,"")</f>
        <v/>
      </c>
      <c r="T742" s="74" t="str">
        <f>IF(AND(C742="Abierto",D742="Media"),RANK(S742,$S$13:$S$861,0)+COUNTIF($S$13:S742,S742)-1+MAX(N:N,Q:Q),"")</f>
        <v/>
      </c>
      <c r="U742" s="74" t="str">
        <f>IF(AND(C742="Abierto",D742="Baja"),A742,"")</f>
        <v/>
      </c>
      <c r="V742" s="74" t="str">
        <f ca="1">IF(AND(C742="Abierto",D742="Baja"),TODAY()-E742,"")</f>
        <v/>
      </c>
      <c r="W742" s="74" t="str">
        <f>IF(AND(C742="Abierto",D742="Baja"),RANK(V742,$V$13:$V$861,0)+COUNTIF($V$13:V742,V742)-1+MAX(N:N,Q:Q,T:T),"")</f>
        <v/>
      </c>
      <c r="X742" s="139" t="str">
        <f>IF(OR(C742="Resuelto",C742=""),"",SUM(N742,Q742,T742,W742))</f>
        <v/>
      </c>
      <c r="Y742" s="139" t="str">
        <f>IF(OR(C742="Resuelto",C742=""),"",SUM(M742,P742,S742,V742))</f>
        <v/>
      </c>
      <c r="Z742" s="139" t="str">
        <f>IF(OR(C742="Resuelto",C742=""),"",SUM(L742,O742,R742,U742))</f>
        <v/>
      </c>
      <c r="AA742" s="28">
        <v>877</v>
      </c>
      <c r="AB742" s="28" t="str">
        <f t="shared" si="32"/>
        <v/>
      </c>
      <c r="AC742" s="75" t="str">
        <f t="shared" si="33"/>
        <v/>
      </c>
      <c r="AH742" s="78" t="str">
        <f>IF(AI742="","",MAX($AH$5:AH741)+1)</f>
        <v/>
      </c>
      <c r="AI742" s="53" t="str">
        <f>IF(G741="","",IF(COUNTIF($AI$11:AI741,G741)=0,G741,""))</f>
        <v/>
      </c>
      <c r="AJ742" s="53" t="str">
        <f t="shared" si="34"/>
        <v/>
      </c>
      <c r="AK742" s="135"/>
    </row>
    <row r="743" spans="1:37" x14ac:dyDescent="0.25">
      <c r="A743" s="136"/>
      <c r="B743" s="136"/>
      <c r="C743" s="136"/>
      <c r="D743" s="136"/>
      <c r="E743" s="137"/>
      <c r="F743" s="137"/>
      <c r="G743" s="136"/>
      <c r="H743" s="137"/>
      <c r="I743" s="140" t="str">
        <f t="shared" si="35"/>
        <v/>
      </c>
      <c r="J743" s="140"/>
      <c r="K743" s="140"/>
      <c r="L743" s="74" t="str">
        <f>IF(AND(C743="Abierto",D743="Urgente"),A743,"")</f>
        <v/>
      </c>
      <c r="M743" s="74" t="str">
        <f ca="1">IF(AND(C743="Abierto",D743="Urgente"),TODAY()-E743,"")</f>
        <v/>
      </c>
      <c r="N743" s="74" t="str">
        <f>IF(AND(C743="Abierto",D743="Urgente"),RANK(M743,$M$13:$M$861,0)+COUNTIF($M$13:M743,M743)-1,"")</f>
        <v/>
      </c>
      <c r="O743" s="74" t="str">
        <f>IF(AND(C743="Abierto",D743="Alta"),A743,"")</f>
        <v/>
      </c>
      <c r="P743" s="74" t="str">
        <f ca="1">IF(AND(C743="Abierto",D743="Alta"),TODAY()-E743,"")</f>
        <v/>
      </c>
      <c r="Q743" s="74" t="str">
        <f>IF(AND(C743="Abierto",D743="Alta"),RANK(P743,$P$13:$P$861,0)+COUNTIF($P$13:P743,P743)-1+MAX(N:N),"")</f>
        <v/>
      </c>
      <c r="R743" s="74" t="str">
        <f>IF(AND(C743="Abierto",D743="Media"),A743,"")</f>
        <v/>
      </c>
      <c r="S743" s="74" t="str">
        <f ca="1">IF(AND(C743="Abierto",D743="Media"),TODAY()-E743,"")</f>
        <v/>
      </c>
      <c r="T743" s="74" t="str">
        <f>IF(AND(C743="Abierto",D743="Media"),RANK(S743,$S$13:$S$861,0)+COUNTIF($S$13:S743,S743)-1+MAX(N:N,Q:Q),"")</f>
        <v/>
      </c>
      <c r="U743" s="74" t="str">
        <f>IF(AND(C743="Abierto",D743="Baja"),A743,"")</f>
        <v/>
      </c>
      <c r="V743" s="74" t="str">
        <f ca="1">IF(AND(C743="Abierto",D743="Baja"),TODAY()-E743,"")</f>
        <v/>
      </c>
      <c r="W743" s="74" t="str">
        <f>IF(AND(C743="Abierto",D743="Baja"),RANK(V743,$V$13:$V$861,0)+COUNTIF($V$13:V743,V743)-1+MAX(N:N,Q:Q,T:T),"")</f>
        <v/>
      </c>
      <c r="X743" s="139" t="str">
        <f>IF(OR(C743="Resuelto",C743=""),"",SUM(N743,Q743,T743,W743))</f>
        <v/>
      </c>
      <c r="Y743" s="139" t="str">
        <f>IF(OR(C743="Resuelto",C743=""),"",SUM(M743,P743,S743,V743))</f>
        <v/>
      </c>
      <c r="Z743" s="139" t="str">
        <f>IF(OR(C743="Resuelto",C743=""),"",SUM(L743,O743,R743,U743))</f>
        <v/>
      </c>
      <c r="AA743" s="28">
        <v>878</v>
      </c>
      <c r="AB743" s="28" t="str">
        <f t="shared" si="32"/>
        <v/>
      </c>
      <c r="AC743" s="75" t="str">
        <f t="shared" si="33"/>
        <v/>
      </c>
      <c r="AH743" s="78" t="str">
        <f>IF(AI743="","",MAX($AH$5:AH742)+1)</f>
        <v/>
      </c>
      <c r="AI743" s="53" t="str">
        <f>IF(G742="","",IF(COUNTIF($AI$11:AI742,G742)=0,G742,""))</f>
        <v/>
      </c>
      <c r="AJ743" s="53" t="str">
        <f t="shared" si="34"/>
        <v/>
      </c>
      <c r="AK743" s="135"/>
    </row>
    <row r="744" spans="1:37" x14ac:dyDescent="0.25">
      <c r="A744" s="136"/>
      <c r="B744" s="136"/>
      <c r="C744" s="136"/>
      <c r="D744" s="136"/>
      <c r="E744" s="137"/>
      <c r="F744" s="137"/>
      <c r="G744" s="136"/>
      <c r="H744" s="137"/>
      <c r="I744" s="140" t="str">
        <f t="shared" si="35"/>
        <v/>
      </c>
      <c r="J744" s="140"/>
      <c r="K744" s="140"/>
      <c r="L744" s="74" t="str">
        <f>IF(AND(C744="Abierto",D744="Urgente"),A744,"")</f>
        <v/>
      </c>
      <c r="M744" s="74" t="str">
        <f ca="1">IF(AND(C744="Abierto",D744="Urgente"),TODAY()-E744,"")</f>
        <v/>
      </c>
      <c r="N744" s="74" t="str">
        <f>IF(AND(C744="Abierto",D744="Urgente"),RANK(M744,$M$13:$M$861,0)+COUNTIF($M$13:M744,M744)-1,"")</f>
        <v/>
      </c>
      <c r="O744" s="74" t="str">
        <f>IF(AND(C744="Abierto",D744="Alta"),A744,"")</f>
        <v/>
      </c>
      <c r="P744" s="74" t="str">
        <f ca="1">IF(AND(C744="Abierto",D744="Alta"),TODAY()-E744,"")</f>
        <v/>
      </c>
      <c r="Q744" s="74" t="str">
        <f>IF(AND(C744="Abierto",D744="Alta"),RANK(P744,$P$13:$P$861,0)+COUNTIF($P$13:P744,P744)-1+MAX(N:N),"")</f>
        <v/>
      </c>
      <c r="R744" s="74" t="str">
        <f>IF(AND(C744="Abierto",D744="Media"),A744,"")</f>
        <v/>
      </c>
      <c r="S744" s="74" t="str">
        <f ca="1">IF(AND(C744="Abierto",D744="Media"),TODAY()-E744,"")</f>
        <v/>
      </c>
      <c r="T744" s="74" t="str">
        <f>IF(AND(C744="Abierto",D744="Media"),RANK(S744,$S$13:$S$861,0)+COUNTIF($S$13:S744,S744)-1+MAX(N:N,Q:Q),"")</f>
        <v/>
      </c>
      <c r="U744" s="74" t="str">
        <f>IF(AND(C744="Abierto",D744="Baja"),A744,"")</f>
        <v/>
      </c>
      <c r="V744" s="74" t="str">
        <f ca="1">IF(AND(C744="Abierto",D744="Baja"),TODAY()-E744,"")</f>
        <v/>
      </c>
      <c r="W744" s="74" t="str">
        <f>IF(AND(C744="Abierto",D744="Baja"),RANK(V744,$V$13:$V$861,0)+COUNTIF($V$13:V744,V744)-1+MAX(N:N,Q:Q,T:T),"")</f>
        <v/>
      </c>
      <c r="X744" s="139" t="str">
        <f>IF(OR(C744="Resuelto",C744=""),"",SUM(N744,Q744,T744,W744))</f>
        <v/>
      </c>
      <c r="Y744" s="139" t="str">
        <f>IF(OR(C744="Resuelto",C744=""),"",SUM(M744,P744,S744,V744))</f>
        <v/>
      </c>
      <c r="Z744" s="139" t="str">
        <f>IF(OR(C744="Resuelto",C744=""),"",SUM(L744,O744,R744,U744))</f>
        <v/>
      </c>
      <c r="AA744" s="28">
        <v>879</v>
      </c>
      <c r="AB744" s="28" t="str">
        <f t="shared" si="32"/>
        <v/>
      </c>
      <c r="AC744" s="75" t="str">
        <f t="shared" si="33"/>
        <v/>
      </c>
      <c r="AH744" s="78" t="str">
        <f>IF(AI744="","",MAX($AH$5:AH743)+1)</f>
        <v/>
      </c>
      <c r="AI744" s="53" t="str">
        <f>IF(G743="","",IF(COUNTIF($AI$11:AI743,G743)=0,G743,""))</f>
        <v/>
      </c>
      <c r="AJ744" s="53" t="str">
        <f t="shared" si="34"/>
        <v/>
      </c>
      <c r="AK744" s="135"/>
    </row>
    <row r="745" spans="1:37" x14ac:dyDescent="0.25">
      <c r="A745" s="136"/>
      <c r="B745" s="136"/>
      <c r="C745" s="136"/>
      <c r="D745" s="136"/>
      <c r="E745" s="137"/>
      <c r="F745" s="137"/>
      <c r="G745" s="136"/>
      <c r="H745" s="137"/>
      <c r="I745" s="140" t="str">
        <f t="shared" si="35"/>
        <v/>
      </c>
      <c r="J745" s="140"/>
      <c r="K745" s="140"/>
      <c r="L745" s="74" t="str">
        <f>IF(AND(C745="Abierto",D745="Urgente"),A745,"")</f>
        <v/>
      </c>
      <c r="M745" s="74" t="str">
        <f ca="1">IF(AND(C745="Abierto",D745="Urgente"),TODAY()-E745,"")</f>
        <v/>
      </c>
      <c r="N745" s="74" t="str">
        <f>IF(AND(C745="Abierto",D745="Urgente"),RANK(M745,$M$13:$M$861,0)+COUNTIF($M$13:M745,M745)-1,"")</f>
        <v/>
      </c>
      <c r="O745" s="74" t="str">
        <f>IF(AND(C745="Abierto",D745="Alta"),A745,"")</f>
        <v/>
      </c>
      <c r="P745" s="74" t="str">
        <f ca="1">IF(AND(C745="Abierto",D745="Alta"),TODAY()-E745,"")</f>
        <v/>
      </c>
      <c r="Q745" s="74" t="str">
        <f>IF(AND(C745="Abierto",D745="Alta"),RANK(P745,$P$13:$P$861,0)+COUNTIF($P$13:P745,P745)-1+MAX(N:N),"")</f>
        <v/>
      </c>
      <c r="R745" s="74" t="str">
        <f>IF(AND(C745="Abierto",D745="Media"),A745,"")</f>
        <v/>
      </c>
      <c r="S745" s="74" t="str">
        <f ca="1">IF(AND(C745="Abierto",D745="Media"),TODAY()-E745,"")</f>
        <v/>
      </c>
      <c r="T745" s="74" t="str">
        <f>IF(AND(C745="Abierto",D745="Media"),RANK(S745,$S$13:$S$861,0)+COUNTIF($S$13:S745,S745)-1+MAX(N:N,Q:Q),"")</f>
        <v/>
      </c>
      <c r="U745" s="74" t="str">
        <f>IF(AND(C745="Abierto",D745="Baja"),A745,"")</f>
        <v/>
      </c>
      <c r="V745" s="74" t="str">
        <f ca="1">IF(AND(C745="Abierto",D745="Baja"),TODAY()-E745,"")</f>
        <v/>
      </c>
      <c r="W745" s="74" t="str">
        <f>IF(AND(C745="Abierto",D745="Baja"),RANK(V745,$V$13:$V$861,0)+COUNTIF($V$13:V745,V745)-1+MAX(N:N,Q:Q,T:T),"")</f>
        <v/>
      </c>
      <c r="X745" s="139" t="str">
        <f>IF(OR(C745="Resuelto",C745=""),"",SUM(N745,Q745,T745,W745))</f>
        <v/>
      </c>
      <c r="Y745" s="139" t="str">
        <f>IF(OR(C745="Resuelto",C745=""),"",SUM(M745,P745,S745,V745))</f>
        <v/>
      </c>
      <c r="Z745" s="139" t="str">
        <f>IF(OR(C745="Resuelto",C745=""),"",SUM(L745,O745,R745,U745))</f>
        <v/>
      </c>
      <c r="AA745" s="28">
        <v>880</v>
      </c>
      <c r="AB745" s="28" t="str">
        <f t="shared" si="32"/>
        <v/>
      </c>
      <c r="AC745" s="75" t="str">
        <f t="shared" si="33"/>
        <v/>
      </c>
      <c r="AH745" s="78" t="str">
        <f>IF(AI745="","",MAX($AH$5:AH744)+1)</f>
        <v/>
      </c>
      <c r="AI745" s="53" t="str">
        <f>IF(G744="","",IF(COUNTIF($AI$11:AI744,G744)=0,G744,""))</f>
        <v/>
      </c>
      <c r="AJ745" s="53" t="str">
        <f t="shared" si="34"/>
        <v/>
      </c>
      <c r="AK745" s="135"/>
    </row>
    <row r="746" spans="1:37" x14ac:dyDescent="0.25">
      <c r="A746" s="136"/>
      <c r="B746" s="136"/>
      <c r="C746" s="136"/>
      <c r="D746" s="136"/>
      <c r="E746" s="137"/>
      <c r="F746" s="137"/>
      <c r="G746" s="136"/>
      <c r="H746" s="137"/>
      <c r="I746" s="140" t="str">
        <f t="shared" si="35"/>
        <v/>
      </c>
      <c r="J746" s="140"/>
      <c r="K746" s="140"/>
      <c r="L746" s="74" t="str">
        <f>IF(AND(C746="Abierto",D746="Urgente"),A746,"")</f>
        <v/>
      </c>
      <c r="M746" s="74" t="str">
        <f ca="1">IF(AND(C746="Abierto",D746="Urgente"),TODAY()-E746,"")</f>
        <v/>
      </c>
      <c r="N746" s="74" t="str">
        <f>IF(AND(C746="Abierto",D746="Urgente"),RANK(M746,$M$13:$M$861,0)+COUNTIF($M$13:M746,M746)-1,"")</f>
        <v/>
      </c>
      <c r="O746" s="74" t="str">
        <f>IF(AND(C746="Abierto",D746="Alta"),A746,"")</f>
        <v/>
      </c>
      <c r="P746" s="74" t="str">
        <f ca="1">IF(AND(C746="Abierto",D746="Alta"),TODAY()-E746,"")</f>
        <v/>
      </c>
      <c r="Q746" s="74" t="str">
        <f>IF(AND(C746="Abierto",D746="Alta"),RANK(P746,$P$13:$P$861,0)+COUNTIF($P$13:P746,P746)-1+MAX(N:N),"")</f>
        <v/>
      </c>
      <c r="R746" s="74" t="str">
        <f>IF(AND(C746="Abierto",D746="Media"),A746,"")</f>
        <v/>
      </c>
      <c r="S746" s="74" t="str">
        <f ca="1">IF(AND(C746="Abierto",D746="Media"),TODAY()-E746,"")</f>
        <v/>
      </c>
      <c r="T746" s="74" t="str">
        <f>IF(AND(C746="Abierto",D746="Media"),RANK(S746,$S$13:$S$861,0)+COUNTIF($S$13:S746,S746)-1+MAX(N:N,Q:Q),"")</f>
        <v/>
      </c>
      <c r="U746" s="74" t="str">
        <f>IF(AND(C746="Abierto",D746="Baja"),A746,"")</f>
        <v/>
      </c>
      <c r="V746" s="74" t="str">
        <f ca="1">IF(AND(C746="Abierto",D746="Baja"),TODAY()-E746,"")</f>
        <v/>
      </c>
      <c r="W746" s="74" t="str">
        <f>IF(AND(C746="Abierto",D746="Baja"),RANK(V746,$V$13:$V$861,0)+COUNTIF($V$13:V746,V746)-1+MAX(N:N,Q:Q,T:T),"")</f>
        <v/>
      </c>
      <c r="X746" s="139" t="str">
        <f>IF(OR(C746="Resuelto",C746=""),"",SUM(N746,Q746,T746,W746))</f>
        <v/>
      </c>
      <c r="Y746" s="139" t="str">
        <f>IF(OR(C746="Resuelto",C746=""),"",SUM(M746,P746,S746,V746))</f>
        <v/>
      </c>
      <c r="Z746" s="139" t="str">
        <f>IF(OR(C746="Resuelto",C746=""),"",SUM(L746,O746,R746,U746))</f>
        <v/>
      </c>
      <c r="AA746" s="28">
        <v>881</v>
      </c>
      <c r="AB746" s="28" t="str">
        <f t="shared" si="32"/>
        <v/>
      </c>
      <c r="AC746" s="75" t="str">
        <f t="shared" si="33"/>
        <v/>
      </c>
      <c r="AH746" s="78" t="str">
        <f>IF(AI746="","",MAX($AH$5:AH745)+1)</f>
        <v/>
      </c>
      <c r="AI746" s="53" t="str">
        <f>IF(G745="","",IF(COUNTIF($AI$11:AI745,G745)=0,G745,""))</f>
        <v/>
      </c>
      <c r="AJ746" s="53" t="str">
        <f t="shared" si="34"/>
        <v/>
      </c>
      <c r="AK746" s="135"/>
    </row>
    <row r="747" spans="1:37" x14ac:dyDescent="0.25">
      <c r="A747" s="136"/>
      <c r="B747" s="136"/>
      <c r="C747" s="136"/>
      <c r="D747" s="136"/>
      <c r="E747" s="137"/>
      <c r="F747" s="137"/>
      <c r="G747" s="136"/>
      <c r="H747" s="137"/>
      <c r="I747" s="140" t="str">
        <f t="shared" si="35"/>
        <v/>
      </c>
      <c r="J747" s="140"/>
      <c r="K747" s="140"/>
      <c r="L747" s="74" t="str">
        <f>IF(AND(C747="Abierto",D747="Urgente"),A747,"")</f>
        <v/>
      </c>
      <c r="M747" s="74" t="str">
        <f ca="1">IF(AND(C747="Abierto",D747="Urgente"),TODAY()-E747,"")</f>
        <v/>
      </c>
      <c r="N747" s="74" t="str">
        <f>IF(AND(C747="Abierto",D747="Urgente"),RANK(M747,$M$13:$M$861,0)+COUNTIF($M$13:M747,M747)-1,"")</f>
        <v/>
      </c>
      <c r="O747" s="74" t="str">
        <f>IF(AND(C747="Abierto",D747="Alta"),A747,"")</f>
        <v/>
      </c>
      <c r="P747" s="74" t="str">
        <f ca="1">IF(AND(C747="Abierto",D747="Alta"),TODAY()-E747,"")</f>
        <v/>
      </c>
      <c r="Q747" s="74" t="str">
        <f>IF(AND(C747="Abierto",D747="Alta"),RANK(P747,$P$13:$P$861,0)+COUNTIF($P$13:P747,P747)-1+MAX(N:N),"")</f>
        <v/>
      </c>
      <c r="R747" s="74" t="str">
        <f>IF(AND(C747="Abierto",D747="Media"),A747,"")</f>
        <v/>
      </c>
      <c r="S747" s="74" t="str">
        <f ca="1">IF(AND(C747="Abierto",D747="Media"),TODAY()-E747,"")</f>
        <v/>
      </c>
      <c r="T747" s="74" t="str">
        <f>IF(AND(C747="Abierto",D747="Media"),RANK(S747,$S$13:$S$861,0)+COUNTIF($S$13:S747,S747)-1+MAX(N:N,Q:Q),"")</f>
        <v/>
      </c>
      <c r="U747" s="74" t="str">
        <f>IF(AND(C747="Abierto",D747="Baja"),A747,"")</f>
        <v/>
      </c>
      <c r="V747" s="74" t="str">
        <f ca="1">IF(AND(C747="Abierto",D747="Baja"),TODAY()-E747,"")</f>
        <v/>
      </c>
      <c r="W747" s="74" t="str">
        <f>IF(AND(C747="Abierto",D747="Baja"),RANK(V747,$V$13:$V$861,0)+COUNTIF($V$13:V747,V747)-1+MAX(N:N,Q:Q,T:T),"")</f>
        <v/>
      </c>
      <c r="X747" s="139" t="str">
        <f>IF(OR(C747="Resuelto",C747=""),"",SUM(N747,Q747,T747,W747))</f>
        <v/>
      </c>
      <c r="Y747" s="139" t="str">
        <f>IF(OR(C747="Resuelto",C747=""),"",SUM(M747,P747,S747,V747))</f>
        <v/>
      </c>
      <c r="Z747" s="139" t="str">
        <f>IF(OR(C747="Resuelto",C747=""),"",SUM(L747,O747,R747,U747))</f>
        <v/>
      </c>
      <c r="AA747" s="28">
        <v>882</v>
      </c>
      <c r="AB747" s="28" t="str">
        <f t="shared" si="32"/>
        <v/>
      </c>
      <c r="AC747" s="75" t="str">
        <f t="shared" si="33"/>
        <v/>
      </c>
      <c r="AH747" s="78" t="str">
        <f>IF(AI747="","",MAX($AH$5:AH746)+1)</f>
        <v/>
      </c>
      <c r="AI747" s="53" t="str">
        <f>IF(G746="","",IF(COUNTIF($AI$11:AI746,G746)=0,G746,""))</f>
        <v/>
      </c>
      <c r="AJ747" s="53" t="str">
        <f t="shared" si="34"/>
        <v/>
      </c>
      <c r="AK747" s="135"/>
    </row>
    <row r="748" spans="1:37" x14ac:dyDescent="0.25">
      <c r="A748" s="136"/>
      <c r="B748" s="136"/>
      <c r="C748" s="136"/>
      <c r="D748" s="136"/>
      <c r="E748" s="137"/>
      <c r="F748" s="137"/>
      <c r="G748" s="136"/>
      <c r="H748" s="137"/>
      <c r="I748" s="140" t="str">
        <f t="shared" si="35"/>
        <v/>
      </c>
      <c r="J748" s="140"/>
      <c r="K748" s="140"/>
      <c r="L748" s="74" t="str">
        <f>IF(AND(C748="Abierto",D748="Urgente"),A748,"")</f>
        <v/>
      </c>
      <c r="M748" s="74" t="str">
        <f ca="1">IF(AND(C748="Abierto",D748="Urgente"),TODAY()-E748,"")</f>
        <v/>
      </c>
      <c r="N748" s="74" t="str">
        <f>IF(AND(C748="Abierto",D748="Urgente"),RANK(M748,$M$13:$M$861,0)+COUNTIF($M$13:M748,M748)-1,"")</f>
        <v/>
      </c>
      <c r="O748" s="74" t="str">
        <f>IF(AND(C748="Abierto",D748="Alta"),A748,"")</f>
        <v/>
      </c>
      <c r="P748" s="74" t="str">
        <f ca="1">IF(AND(C748="Abierto",D748="Alta"),TODAY()-E748,"")</f>
        <v/>
      </c>
      <c r="Q748" s="74" t="str">
        <f>IF(AND(C748="Abierto",D748="Alta"),RANK(P748,$P$13:$P$861,0)+COUNTIF($P$13:P748,P748)-1+MAX(N:N),"")</f>
        <v/>
      </c>
      <c r="R748" s="74" t="str">
        <f>IF(AND(C748="Abierto",D748="Media"),A748,"")</f>
        <v/>
      </c>
      <c r="S748" s="74" t="str">
        <f ca="1">IF(AND(C748="Abierto",D748="Media"),TODAY()-E748,"")</f>
        <v/>
      </c>
      <c r="T748" s="74" t="str">
        <f>IF(AND(C748="Abierto",D748="Media"),RANK(S748,$S$13:$S$861,0)+COUNTIF($S$13:S748,S748)-1+MAX(N:N,Q:Q),"")</f>
        <v/>
      </c>
      <c r="U748" s="74" t="str">
        <f>IF(AND(C748="Abierto",D748="Baja"),A748,"")</f>
        <v/>
      </c>
      <c r="V748" s="74" t="str">
        <f ca="1">IF(AND(C748="Abierto",D748="Baja"),TODAY()-E748,"")</f>
        <v/>
      </c>
      <c r="W748" s="74" t="str">
        <f>IF(AND(C748="Abierto",D748="Baja"),RANK(V748,$V$13:$V$861,0)+COUNTIF($V$13:V748,V748)-1+MAX(N:N,Q:Q,T:T),"")</f>
        <v/>
      </c>
      <c r="X748" s="139" t="str">
        <f>IF(OR(C748="Resuelto",C748=""),"",SUM(N748,Q748,T748,W748))</f>
        <v/>
      </c>
      <c r="Y748" s="139" t="str">
        <f>IF(OR(C748="Resuelto",C748=""),"",SUM(M748,P748,S748,V748))</f>
        <v/>
      </c>
      <c r="Z748" s="139" t="str">
        <f>IF(OR(C748="Resuelto",C748=""),"",SUM(L748,O748,R748,U748))</f>
        <v/>
      </c>
      <c r="AA748" s="28">
        <v>883</v>
      </c>
      <c r="AB748" s="28" t="str">
        <f t="shared" si="32"/>
        <v/>
      </c>
      <c r="AC748" s="75" t="str">
        <f t="shared" si="33"/>
        <v/>
      </c>
      <c r="AH748" s="78" t="str">
        <f>IF(AI748="","",MAX($AH$5:AH747)+1)</f>
        <v/>
      </c>
      <c r="AI748" s="53" t="str">
        <f>IF(G747="","",IF(COUNTIF($AI$11:AI747,G747)=0,G747,""))</f>
        <v/>
      </c>
      <c r="AJ748" s="53" t="str">
        <f t="shared" si="34"/>
        <v/>
      </c>
      <c r="AK748" s="135"/>
    </row>
    <row r="749" spans="1:37" x14ac:dyDescent="0.25">
      <c r="A749" s="136"/>
      <c r="B749" s="136"/>
      <c r="C749" s="136"/>
      <c r="D749" s="136"/>
      <c r="E749" s="137"/>
      <c r="F749" s="137"/>
      <c r="G749" s="136"/>
      <c r="H749" s="137"/>
      <c r="I749" s="140" t="str">
        <f t="shared" si="35"/>
        <v/>
      </c>
      <c r="J749" s="140"/>
      <c r="K749" s="140"/>
      <c r="L749" s="74" t="str">
        <f>IF(AND(C749="Abierto",D749="Urgente"),A749,"")</f>
        <v/>
      </c>
      <c r="M749" s="74" t="str">
        <f ca="1">IF(AND(C749="Abierto",D749="Urgente"),TODAY()-E749,"")</f>
        <v/>
      </c>
      <c r="N749" s="74" t="str">
        <f>IF(AND(C749="Abierto",D749="Urgente"),RANK(M749,$M$13:$M$861,0)+COUNTIF($M$13:M749,M749)-1,"")</f>
        <v/>
      </c>
      <c r="O749" s="74" t="str">
        <f>IF(AND(C749="Abierto",D749="Alta"),A749,"")</f>
        <v/>
      </c>
      <c r="P749" s="74" t="str">
        <f ca="1">IF(AND(C749="Abierto",D749="Alta"),TODAY()-E749,"")</f>
        <v/>
      </c>
      <c r="Q749" s="74" t="str">
        <f>IF(AND(C749="Abierto",D749="Alta"),RANK(P749,$P$13:$P$861,0)+COUNTIF($P$13:P749,P749)-1+MAX(N:N),"")</f>
        <v/>
      </c>
      <c r="R749" s="74" t="str">
        <f>IF(AND(C749="Abierto",D749="Media"),A749,"")</f>
        <v/>
      </c>
      <c r="S749" s="74" t="str">
        <f ca="1">IF(AND(C749="Abierto",D749="Media"),TODAY()-E749,"")</f>
        <v/>
      </c>
      <c r="T749" s="74" t="str">
        <f>IF(AND(C749="Abierto",D749="Media"),RANK(S749,$S$13:$S$861,0)+COUNTIF($S$13:S749,S749)-1+MAX(N:N,Q:Q),"")</f>
        <v/>
      </c>
      <c r="U749" s="74" t="str">
        <f>IF(AND(C749="Abierto",D749="Baja"),A749,"")</f>
        <v/>
      </c>
      <c r="V749" s="74" t="str">
        <f ca="1">IF(AND(C749="Abierto",D749="Baja"),TODAY()-E749,"")</f>
        <v/>
      </c>
      <c r="W749" s="74" t="str">
        <f>IF(AND(C749="Abierto",D749="Baja"),RANK(V749,$V$13:$V$861,0)+COUNTIF($V$13:V749,V749)-1+MAX(N:N,Q:Q,T:T),"")</f>
        <v/>
      </c>
      <c r="X749" s="139" t="str">
        <f>IF(OR(C749="Resuelto",C749=""),"",SUM(N749,Q749,T749,W749))</f>
        <v/>
      </c>
      <c r="Y749" s="139" t="str">
        <f>IF(OR(C749="Resuelto",C749=""),"",SUM(M749,P749,S749,V749))</f>
        <v/>
      </c>
      <c r="Z749" s="139" t="str">
        <f>IF(OR(C749="Resuelto",C749=""),"",SUM(L749,O749,R749,U749))</f>
        <v/>
      </c>
      <c r="AA749" s="28">
        <v>884</v>
      </c>
      <c r="AB749" s="28" t="str">
        <f t="shared" si="32"/>
        <v/>
      </c>
      <c r="AC749" s="75" t="str">
        <f t="shared" si="33"/>
        <v/>
      </c>
      <c r="AH749" s="78" t="str">
        <f>IF(AI749="","",MAX($AH$5:AH748)+1)</f>
        <v/>
      </c>
      <c r="AI749" s="53" t="str">
        <f>IF(G748="","",IF(COUNTIF($AI$11:AI748,G748)=0,G748,""))</f>
        <v/>
      </c>
      <c r="AJ749" s="53" t="str">
        <f t="shared" si="34"/>
        <v/>
      </c>
      <c r="AK749" s="135"/>
    </row>
    <row r="750" spans="1:37" x14ac:dyDescent="0.25">
      <c r="A750" s="136"/>
      <c r="B750" s="136"/>
      <c r="C750" s="136"/>
      <c r="D750" s="136"/>
      <c r="E750" s="137"/>
      <c r="F750" s="137"/>
      <c r="G750" s="136"/>
      <c r="H750" s="137"/>
      <c r="I750" s="140" t="str">
        <f t="shared" si="35"/>
        <v/>
      </c>
      <c r="J750" s="140"/>
      <c r="K750" s="140"/>
      <c r="L750" s="74" t="str">
        <f>IF(AND(C750="Abierto",D750="Urgente"),A750,"")</f>
        <v/>
      </c>
      <c r="M750" s="74" t="str">
        <f ca="1">IF(AND(C750="Abierto",D750="Urgente"),TODAY()-E750,"")</f>
        <v/>
      </c>
      <c r="N750" s="74" t="str">
        <f>IF(AND(C750="Abierto",D750="Urgente"),RANK(M750,$M$13:$M$861,0)+COUNTIF($M$13:M750,M750)-1,"")</f>
        <v/>
      </c>
      <c r="O750" s="74" t="str">
        <f>IF(AND(C750="Abierto",D750="Alta"),A750,"")</f>
        <v/>
      </c>
      <c r="P750" s="74" t="str">
        <f ca="1">IF(AND(C750="Abierto",D750="Alta"),TODAY()-E750,"")</f>
        <v/>
      </c>
      <c r="Q750" s="74" t="str">
        <f>IF(AND(C750="Abierto",D750="Alta"),RANK(P750,$P$13:$P$861,0)+COUNTIF($P$13:P750,P750)-1+MAX(N:N),"")</f>
        <v/>
      </c>
      <c r="R750" s="74" t="str">
        <f>IF(AND(C750="Abierto",D750="Media"),A750,"")</f>
        <v/>
      </c>
      <c r="S750" s="74" t="str">
        <f ca="1">IF(AND(C750="Abierto",D750="Media"),TODAY()-E750,"")</f>
        <v/>
      </c>
      <c r="T750" s="74" t="str">
        <f>IF(AND(C750="Abierto",D750="Media"),RANK(S750,$S$13:$S$861,0)+COUNTIF($S$13:S750,S750)-1+MAX(N:N,Q:Q),"")</f>
        <v/>
      </c>
      <c r="U750" s="74" t="str">
        <f>IF(AND(C750="Abierto",D750="Baja"),A750,"")</f>
        <v/>
      </c>
      <c r="V750" s="74" t="str">
        <f ca="1">IF(AND(C750="Abierto",D750="Baja"),TODAY()-E750,"")</f>
        <v/>
      </c>
      <c r="W750" s="74" t="str">
        <f>IF(AND(C750="Abierto",D750="Baja"),RANK(V750,$V$13:$V$861,0)+COUNTIF($V$13:V750,V750)-1+MAX(N:N,Q:Q,T:T),"")</f>
        <v/>
      </c>
      <c r="X750" s="139" t="str">
        <f>IF(OR(C750="Resuelto",C750=""),"",SUM(N750,Q750,T750,W750))</f>
        <v/>
      </c>
      <c r="Y750" s="139" t="str">
        <f>IF(OR(C750="Resuelto",C750=""),"",SUM(M750,P750,S750,V750))</f>
        <v/>
      </c>
      <c r="Z750" s="139" t="str">
        <f>IF(OR(C750="Resuelto",C750=""),"",SUM(L750,O750,R750,U750))</f>
        <v/>
      </c>
      <c r="AA750" s="28">
        <v>885</v>
      </c>
      <c r="AB750" s="28" t="str">
        <f t="shared" si="32"/>
        <v/>
      </c>
      <c r="AC750" s="75" t="str">
        <f t="shared" si="33"/>
        <v/>
      </c>
      <c r="AH750" s="78" t="str">
        <f>IF(AI750="","",MAX($AH$5:AH749)+1)</f>
        <v/>
      </c>
      <c r="AI750" s="53" t="str">
        <f>IF(G749="","",IF(COUNTIF($AI$11:AI749,G749)=0,G749,""))</f>
        <v/>
      </c>
      <c r="AJ750" s="53" t="str">
        <f t="shared" si="34"/>
        <v/>
      </c>
      <c r="AK750" s="135"/>
    </row>
    <row r="751" spans="1:37" x14ac:dyDescent="0.25">
      <c r="A751" s="136"/>
      <c r="B751" s="136"/>
      <c r="C751" s="136"/>
      <c r="D751" s="136"/>
      <c r="E751" s="137"/>
      <c r="F751" s="137"/>
      <c r="G751" s="136"/>
      <c r="H751" s="137"/>
      <c r="I751" s="140" t="str">
        <f t="shared" si="35"/>
        <v/>
      </c>
      <c r="J751" s="140"/>
      <c r="K751" s="140"/>
      <c r="L751" s="74" t="str">
        <f>IF(AND(C751="Abierto",D751="Urgente"),A751,"")</f>
        <v/>
      </c>
      <c r="M751" s="74" t="str">
        <f ca="1">IF(AND(C751="Abierto",D751="Urgente"),TODAY()-E751,"")</f>
        <v/>
      </c>
      <c r="N751" s="74" t="str">
        <f>IF(AND(C751="Abierto",D751="Urgente"),RANK(M751,$M$13:$M$861,0)+COUNTIF($M$13:M751,M751)-1,"")</f>
        <v/>
      </c>
      <c r="O751" s="74" t="str">
        <f>IF(AND(C751="Abierto",D751="Alta"),A751,"")</f>
        <v/>
      </c>
      <c r="P751" s="74" t="str">
        <f ca="1">IF(AND(C751="Abierto",D751="Alta"),TODAY()-E751,"")</f>
        <v/>
      </c>
      <c r="Q751" s="74" t="str">
        <f>IF(AND(C751="Abierto",D751="Alta"),RANK(P751,$P$13:$P$861,0)+COUNTIF($P$13:P751,P751)-1+MAX(N:N),"")</f>
        <v/>
      </c>
      <c r="R751" s="74" t="str">
        <f>IF(AND(C751="Abierto",D751="Media"),A751,"")</f>
        <v/>
      </c>
      <c r="S751" s="74" t="str">
        <f ca="1">IF(AND(C751="Abierto",D751="Media"),TODAY()-E751,"")</f>
        <v/>
      </c>
      <c r="T751" s="74" t="str">
        <f>IF(AND(C751="Abierto",D751="Media"),RANK(S751,$S$13:$S$861,0)+COUNTIF($S$13:S751,S751)-1+MAX(N:N,Q:Q),"")</f>
        <v/>
      </c>
      <c r="U751" s="74" t="str">
        <f>IF(AND(C751="Abierto",D751="Baja"),A751,"")</f>
        <v/>
      </c>
      <c r="V751" s="74" t="str">
        <f ca="1">IF(AND(C751="Abierto",D751="Baja"),TODAY()-E751,"")</f>
        <v/>
      </c>
      <c r="W751" s="74" t="str">
        <f>IF(AND(C751="Abierto",D751="Baja"),RANK(V751,$V$13:$V$861,0)+COUNTIF($V$13:V751,V751)-1+MAX(N:N,Q:Q,T:T),"")</f>
        <v/>
      </c>
      <c r="X751" s="139" t="str">
        <f>IF(OR(C751="Resuelto",C751=""),"",SUM(N751,Q751,T751,W751))</f>
        <v/>
      </c>
      <c r="Y751" s="139" t="str">
        <f>IF(OR(C751="Resuelto",C751=""),"",SUM(M751,P751,S751,V751))</f>
        <v/>
      </c>
      <c r="Z751" s="139" t="str">
        <f>IF(OR(C751="Resuelto",C751=""),"",SUM(L751,O751,R751,U751))</f>
        <v/>
      </c>
      <c r="AA751" s="28">
        <v>886</v>
      </c>
      <c r="AB751" s="28" t="str">
        <f t="shared" si="32"/>
        <v/>
      </c>
      <c r="AC751" s="75" t="str">
        <f t="shared" si="33"/>
        <v/>
      </c>
      <c r="AH751" s="78" t="str">
        <f>IF(AI751="","",MAX($AH$5:AH750)+1)</f>
        <v/>
      </c>
      <c r="AI751" s="53" t="str">
        <f>IF(G750="","",IF(COUNTIF($AI$11:AI750,G750)=0,G750,""))</f>
        <v/>
      </c>
      <c r="AJ751" s="53" t="str">
        <f t="shared" si="34"/>
        <v/>
      </c>
      <c r="AK751" s="135"/>
    </row>
    <row r="752" spans="1:37" x14ac:dyDescent="0.25">
      <c r="A752" s="136"/>
      <c r="B752" s="136"/>
      <c r="C752" s="136"/>
      <c r="D752" s="136"/>
      <c r="E752" s="137"/>
      <c r="F752" s="137"/>
      <c r="G752" s="136"/>
      <c r="H752" s="137"/>
      <c r="I752" s="140" t="str">
        <f t="shared" si="35"/>
        <v/>
      </c>
      <c r="J752" s="140"/>
      <c r="K752" s="140"/>
      <c r="L752" s="74" t="str">
        <f>IF(AND(C752="Abierto",D752="Urgente"),A752,"")</f>
        <v/>
      </c>
      <c r="M752" s="74" t="str">
        <f ca="1">IF(AND(C752="Abierto",D752="Urgente"),TODAY()-E752,"")</f>
        <v/>
      </c>
      <c r="N752" s="74" t="str">
        <f>IF(AND(C752="Abierto",D752="Urgente"),RANK(M752,$M$13:$M$861,0)+COUNTIF($M$13:M752,M752)-1,"")</f>
        <v/>
      </c>
      <c r="O752" s="74" t="str">
        <f>IF(AND(C752="Abierto",D752="Alta"),A752,"")</f>
        <v/>
      </c>
      <c r="P752" s="74" t="str">
        <f ca="1">IF(AND(C752="Abierto",D752="Alta"),TODAY()-E752,"")</f>
        <v/>
      </c>
      <c r="Q752" s="74" t="str">
        <f>IF(AND(C752="Abierto",D752="Alta"),RANK(P752,$P$13:$P$861,0)+COUNTIF($P$13:P752,P752)-1+MAX(N:N),"")</f>
        <v/>
      </c>
      <c r="R752" s="74" t="str">
        <f>IF(AND(C752="Abierto",D752="Media"),A752,"")</f>
        <v/>
      </c>
      <c r="S752" s="74" t="str">
        <f ca="1">IF(AND(C752="Abierto",D752="Media"),TODAY()-E752,"")</f>
        <v/>
      </c>
      <c r="T752" s="74" t="str">
        <f>IF(AND(C752="Abierto",D752="Media"),RANK(S752,$S$13:$S$861,0)+COUNTIF($S$13:S752,S752)-1+MAX(N:N,Q:Q),"")</f>
        <v/>
      </c>
      <c r="U752" s="74" t="str">
        <f>IF(AND(C752="Abierto",D752="Baja"),A752,"")</f>
        <v/>
      </c>
      <c r="V752" s="74" t="str">
        <f ca="1">IF(AND(C752="Abierto",D752="Baja"),TODAY()-E752,"")</f>
        <v/>
      </c>
      <c r="W752" s="74" t="str">
        <f>IF(AND(C752="Abierto",D752="Baja"),RANK(V752,$V$13:$V$861,0)+COUNTIF($V$13:V752,V752)-1+MAX(N:N,Q:Q,T:T),"")</f>
        <v/>
      </c>
      <c r="X752" s="139" t="str">
        <f>IF(OR(C752="Resuelto",C752=""),"",SUM(N752,Q752,T752,W752))</f>
        <v/>
      </c>
      <c r="Y752" s="139" t="str">
        <f>IF(OR(C752="Resuelto",C752=""),"",SUM(M752,P752,S752,V752))</f>
        <v/>
      </c>
      <c r="Z752" s="139" t="str">
        <f>IF(OR(C752="Resuelto",C752=""),"",SUM(L752,O752,R752,U752))</f>
        <v/>
      </c>
      <c r="AA752" s="28">
        <v>887</v>
      </c>
      <c r="AB752" s="28" t="str">
        <f t="shared" si="32"/>
        <v/>
      </c>
      <c r="AC752" s="75" t="str">
        <f t="shared" si="33"/>
        <v/>
      </c>
      <c r="AH752" s="78" t="str">
        <f>IF(AI752="","",MAX($AH$5:AH751)+1)</f>
        <v/>
      </c>
      <c r="AI752" s="53" t="str">
        <f>IF(G751="","",IF(COUNTIF($AI$11:AI751,G751)=0,G751,""))</f>
        <v/>
      </c>
      <c r="AJ752" s="53" t="str">
        <f t="shared" si="34"/>
        <v/>
      </c>
      <c r="AK752" s="135"/>
    </row>
    <row r="753" spans="1:37" x14ac:dyDescent="0.25">
      <c r="A753" s="136"/>
      <c r="B753" s="136"/>
      <c r="C753" s="136"/>
      <c r="D753" s="136"/>
      <c r="E753" s="137"/>
      <c r="F753" s="137"/>
      <c r="G753" s="136"/>
      <c r="H753" s="137"/>
      <c r="I753" s="140" t="str">
        <f t="shared" si="35"/>
        <v/>
      </c>
      <c r="J753" s="140"/>
      <c r="K753" s="140"/>
      <c r="L753" s="74" t="str">
        <f>IF(AND(C753="Abierto",D753="Urgente"),A753,"")</f>
        <v/>
      </c>
      <c r="M753" s="74" t="str">
        <f ca="1">IF(AND(C753="Abierto",D753="Urgente"),TODAY()-E753,"")</f>
        <v/>
      </c>
      <c r="N753" s="74" t="str">
        <f>IF(AND(C753="Abierto",D753="Urgente"),RANK(M753,$M$13:$M$861,0)+COUNTIF($M$13:M753,M753)-1,"")</f>
        <v/>
      </c>
      <c r="O753" s="74" t="str">
        <f>IF(AND(C753="Abierto",D753="Alta"),A753,"")</f>
        <v/>
      </c>
      <c r="P753" s="74" t="str">
        <f ca="1">IF(AND(C753="Abierto",D753="Alta"),TODAY()-E753,"")</f>
        <v/>
      </c>
      <c r="Q753" s="74" t="str">
        <f>IF(AND(C753="Abierto",D753="Alta"),RANK(P753,$P$13:$P$861,0)+COUNTIF($P$13:P753,P753)-1+MAX(N:N),"")</f>
        <v/>
      </c>
      <c r="R753" s="74" t="str">
        <f>IF(AND(C753="Abierto",D753="Media"),A753,"")</f>
        <v/>
      </c>
      <c r="S753" s="74" t="str">
        <f ca="1">IF(AND(C753="Abierto",D753="Media"),TODAY()-E753,"")</f>
        <v/>
      </c>
      <c r="T753" s="74" t="str">
        <f>IF(AND(C753="Abierto",D753="Media"),RANK(S753,$S$13:$S$861,0)+COUNTIF($S$13:S753,S753)-1+MAX(N:N,Q:Q),"")</f>
        <v/>
      </c>
      <c r="U753" s="74" t="str">
        <f>IF(AND(C753="Abierto",D753="Baja"),A753,"")</f>
        <v/>
      </c>
      <c r="V753" s="74" t="str">
        <f ca="1">IF(AND(C753="Abierto",D753="Baja"),TODAY()-E753,"")</f>
        <v/>
      </c>
      <c r="W753" s="74" t="str">
        <f>IF(AND(C753="Abierto",D753="Baja"),RANK(V753,$V$13:$V$861,0)+COUNTIF($V$13:V753,V753)-1+MAX(N:N,Q:Q,T:T),"")</f>
        <v/>
      </c>
      <c r="X753" s="139" t="str">
        <f>IF(OR(C753="Resuelto",C753=""),"",SUM(N753,Q753,T753,W753))</f>
        <v/>
      </c>
      <c r="Y753" s="139" t="str">
        <f>IF(OR(C753="Resuelto",C753=""),"",SUM(M753,P753,S753,V753))</f>
        <v/>
      </c>
      <c r="Z753" s="139" t="str">
        <f>IF(OR(C753="Resuelto",C753=""),"",SUM(L753,O753,R753,U753))</f>
        <v/>
      </c>
      <c r="AA753" s="28">
        <v>888</v>
      </c>
      <c r="AB753" s="28" t="str">
        <f t="shared" si="32"/>
        <v/>
      </c>
      <c r="AC753" s="75" t="str">
        <f t="shared" si="33"/>
        <v/>
      </c>
      <c r="AH753" s="78" t="str">
        <f>IF(AI753="","",MAX($AH$5:AH752)+1)</f>
        <v/>
      </c>
      <c r="AI753" s="53" t="str">
        <f>IF(G752="","",IF(COUNTIF($AI$11:AI752,G752)=0,G752,""))</f>
        <v/>
      </c>
      <c r="AJ753" s="53" t="str">
        <f t="shared" si="34"/>
        <v/>
      </c>
      <c r="AK753" s="135"/>
    </row>
    <row r="754" spans="1:37" x14ac:dyDescent="0.25">
      <c r="A754" s="136"/>
      <c r="B754" s="136"/>
      <c r="C754" s="136"/>
      <c r="D754" s="136"/>
      <c r="E754" s="137"/>
      <c r="F754" s="137"/>
      <c r="G754" s="136"/>
      <c r="H754" s="137"/>
      <c r="I754" s="140" t="str">
        <f t="shared" si="35"/>
        <v/>
      </c>
      <c r="J754" s="140"/>
      <c r="K754" s="140"/>
      <c r="L754" s="74" t="str">
        <f>IF(AND(C754="Abierto",D754="Urgente"),A754,"")</f>
        <v/>
      </c>
      <c r="M754" s="74" t="str">
        <f ca="1">IF(AND(C754="Abierto",D754="Urgente"),TODAY()-E754,"")</f>
        <v/>
      </c>
      <c r="N754" s="74" t="str">
        <f>IF(AND(C754="Abierto",D754="Urgente"),RANK(M754,$M$13:$M$861,0)+COUNTIF($M$13:M754,M754)-1,"")</f>
        <v/>
      </c>
      <c r="O754" s="74" t="str">
        <f>IF(AND(C754="Abierto",D754="Alta"),A754,"")</f>
        <v/>
      </c>
      <c r="P754" s="74" t="str">
        <f ca="1">IF(AND(C754="Abierto",D754="Alta"),TODAY()-E754,"")</f>
        <v/>
      </c>
      <c r="Q754" s="74" t="str">
        <f>IF(AND(C754="Abierto",D754="Alta"),RANK(P754,$P$13:$P$861,0)+COUNTIF($P$13:P754,P754)-1+MAX(N:N),"")</f>
        <v/>
      </c>
      <c r="R754" s="74" t="str">
        <f>IF(AND(C754="Abierto",D754="Media"),A754,"")</f>
        <v/>
      </c>
      <c r="S754" s="74" t="str">
        <f ca="1">IF(AND(C754="Abierto",D754="Media"),TODAY()-E754,"")</f>
        <v/>
      </c>
      <c r="T754" s="74" t="str">
        <f>IF(AND(C754="Abierto",D754="Media"),RANK(S754,$S$13:$S$861,0)+COUNTIF($S$13:S754,S754)-1+MAX(N:N,Q:Q),"")</f>
        <v/>
      </c>
      <c r="U754" s="74" t="str">
        <f>IF(AND(C754="Abierto",D754="Baja"),A754,"")</f>
        <v/>
      </c>
      <c r="V754" s="74" t="str">
        <f ca="1">IF(AND(C754="Abierto",D754="Baja"),TODAY()-E754,"")</f>
        <v/>
      </c>
      <c r="W754" s="74" t="str">
        <f>IF(AND(C754="Abierto",D754="Baja"),RANK(V754,$V$13:$V$861,0)+COUNTIF($V$13:V754,V754)-1+MAX(N:N,Q:Q,T:T),"")</f>
        <v/>
      </c>
      <c r="X754" s="139" t="str">
        <f>IF(OR(C754="Resuelto",C754=""),"",SUM(N754,Q754,T754,W754))</f>
        <v/>
      </c>
      <c r="Y754" s="139" t="str">
        <f>IF(OR(C754="Resuelto",C754=""),"",SUM(M754,P754,S754,V754))</f>
        <v/>
      </c>
      <c r="Z754" s="139" t="str">
        <f>IF(OR(C754="Resuelto",C754=""),"",SUM(L754,O754,R754,U754))</f>
        <v/>
      </c>
      <c r="AA754" s="28">
        <v>889</v>
      </c>
      <c r="AB754" s="28" t="str">
        <f t="shared" si="32"/>
        <v/>
      </c>
      <c r="AC754" s="75" t="str">
        <f t="shared" si="33"/>
        <v/>
      </c>
      <c r="AH754" s="78" t="str">
        <f>IF(AI754="","",MAX($AH$5:AH753)+1)</f>
        <v/>
      </c>
      <c r="AI754" s="53" t="str">
        <f>IF(G753="","",IF(COUNTIF($AI$11:AI753,G753)=0,G753,""))</f>
        <v/>
      </c>
      <c r="AJ754" s="53" t="str">
        <f t="shared" si="34"/>
        <v/>
      </c>
      <c r="AK754" s="135"/>
    </row>
    <row r="755" spans="1:37" x14ac:dyDescent="0.25">
      <c r="A755" s="136"/>
      <c r="B755" s="136"/>
      <c r="C755" s="136"/>
      <c r="D755" s="136"/>
      <c r="E755" s="137"/>
      <c r="F755" s="137"/>
      <c r="G755" s="136"/>
      <c r="H755" s="137"/>
      <c r="I755" s="140" t="str">
        <f t="shared" si="35"/>
        <v/>
      </c>
      <c r="J755" s="140"/>
      <c r="K755" s="140"/>
      <c r="L755" s="74" t="str">
        <f>IF(AND(C755="Abierto",D755="Urgente"),A755,"")</f>
        <v/>
      </c>
      <c r="M755" s="74" t="str">
        <f ca="1">IF(AND(C755="Abierto",D755="Urgente"),TODAY()-E755,"")</f>
        <v/>
      </c>
      <c r="N755" s="74" t="str">
        <f>IF(AND(C755="Abierto",D755="Urgente"),RANK(M755,$M$13:$M$861,0)+COUNTIF($M$13:M755,M755)-1,"")</f>
        <v/>
      </c>
      <c r="O755" s="74" t="str">
        <f>IF(AND(C755="Abierto",D755="Alta"),A755,"")</f>
        <v/>
      </c>
      <c r="P755" s="74" t="str">
        <f ca="1">IF(AND(C755="Abierto",D755="Alta"),TODAY()-E755,"")</f>
        <v/>
      </c>
      <c r="Q755" s="74" t="str">
        <f>IF(AND(C755="Abierto",D755="Alta"),RANK(P755,$P$13:$P$861,0)+COUNTIF($P$13:P755,P755)-1+MAX(N:N),"")</f>
        <v/>
      </c>
      <c r="R755" s="74" t="str">
        <f>IF(AND(C755="Abierto",D755="Media"),A755,"")</f>
        <v/>
      </c>
      <c r="S755" s="74" t="str">
        <f ca="1">IF(AND(C755="Abierto",D755="Media"),TODAY()-E755,"")</f>
        <v/>
      </c>
      <c r="T755" s="74" t="str">
        <f>IF(AND(C755="Abierto",D755="Media"),RANK(S755,$S$13:$S$861,0)+COUNTIF($S$13:S755,S755)-1+MAX(N:N,Q:Q),"")</f>
        <v/>
      </c>
      <c r="U755" s="74" t="str">
        <f>IF(AND(C755="Abierto",D755="Baja"),A755,"")</f>
        <v/>
      </c>
      <c r="V755" s="74" t="str">
        <f ca="1">IF(AND(C755="Abierto",D755="Baja"),TODAY()-E755,"")</f>
        <v/>
      </c>
      <c r="W755" s="74" t="str">
        <f>IF(AND(C755="Abierto",D755="Baja"),RANK(V755,$V$13:$V$861,0)+COUNTIF($V$13:V755,V755)-1+MAX(N:N,Q:Q,T:T),"")</f>
        <v/>
      </c>
      <c r="X755" s="139" t="str">
        <f>IF(OR(C755="Resuelto",C755=""),"",SUM(N755,Q755,T755,W755))</f>
        <v/>
      </c>
      <c r="Y755" s="139" t="str">
        <f>IF(OR(C755="Resuelto",C755=""),"",SUM(M755,P755,S755,V755))</f>
        <v/>
      </c>
      <c r="Z755" s="139" t="str">
        <f>IF(OR(C755="Resuelto",C755=""),"",SUM(L755,O755,R755,U755))</f>
        <v/>
      </c>
      <c r="AA755" s="28">
        <v>890</v>
      </c>
      <c r="AB755" s="28" t="str">
        <f t="shared" si="32"/>
        <v/>
      </c>
      <c r="AC755" s="75" t="str">
        <f t="shared" si="33"/>
        <v/>
      </c>
      <c r="AH755" s="78" t="str">
        <f>IF(AI755="","",MAX($AH$5:AH754)+1)</f>
        <v/>
      </c>
      <c r="AI755" s="53" t="str">
        <f>IF(G754="","",IF(COUNTIF($AI$11:AI754,G754)=0,G754,""))</f>
        <v/>
      </c>
      <c r="AJ755" s="53" t="str">
        <f t="shared" si="34"/>
        <v/>
      </c>
      <c r="AK755" s="135"/>
    </row>
    <row r="756" spans="1:37" x14ac:dyDescent="0.25">
      <c r="A756" s="136"/>
      <c r="B756" s="136"/>
      <c r="C756" s="136"/>
      <c r="D756" s="136"/>
      <c r="E756" s="137"/>
      <c r="F756" s="137"/>
      <c r="G756" s="136"/>
      <c r="H756" s="137"/>
      <c r="I756" s="140" t="str">
        <f t="shared" si="35"/>
        <v/>
      </c>
      <c r="J756" s="140"/>
      <c r="K756" s="140"/>
      <c r="L756" s="74" t="str">
        <f>IF(AND(C756="Abierto",D756="Urgente"),A756,"")</f>
        <v/>
      </c>
      <c r="M756" s="74" t="str">
        <f ca="1">IF(AND(C756="Abierto",D756="Urgente"),TODAY()-E756,"")</f>
        <v/>
      </c>
      <c r="N756" s="74" t="str">
        <f>IF(AND(C756="Abierto",D756="Urgente"),RANK(M756,$M$13:$M$861,0)+COUNTIF($M$13:M756,M756)-1,"")</f>
        <v/>
      </c>
      <c r="O756" s="74" t="str">
        <f>IF(AND(C756="Abierto",D756="Alta"),A756,"")</f>
        <v/>
      </c>
      <c r="P756" s="74" t="str">
        <f ca="1">IF(AND(C756="Abierto",D756="Alta"),TODAY()-E756,"")</f>
        <v/>
      </c>
      <c r="Q756" s="74" t="str">
        <f>IF(AND(C756="Abierto",D756="Alta"),RANK(P756,$P$13:$P$861,0)+COUNTIF($P$13:P756,P756)-1+MAX(N:N),"")</f>
        <v/>
      </c>
      <c r="R756" s="74" t="str">
        <f>IF(AND(C756="Abierto",D756="Media"),A756,"")</f>
        <v/>
      </c>
      <c r="S756" s="74" t="str">
        <f ca="1">IF(AND(C756="Abierto",D756="Media"),TODAY()-E756,"")</f>
        <v/>
      </c>
      <c r="T756" s="74" t="str">
        <f>IF(AND(C756="Abierto",D756="Media"),RANK(S756,$S$13:$S$861,0)+COUNTIF($S$13:S756,S756)-1+MAX(N:N,Q:Q),"")</f>
        <v/>
      </c>
      <c r="U756" s="74" t="str">
        <f>IF(AND(C756="Abierto",D756="Baja"),A756,"")</f>
        <v/>
      </c>
      <c r="V756" s="74" t="str">
        <f ca="1">IF(AND(C756="Abierto",D756="Baja"),TODAY()-E756,"")</f>
        <v/>
      </c>
      <c r="W756" s="74" t="str">
        <f>IF(AND(C756="Abierto",D756="Baja"),RANK(V756,$V$13:$V$861,0)+COUNTIF($V$13:V756,V756)-1+MAX(N:N,Q:Q,T:T),"")</f>
        <v/>
      </c>
      <c r="X756" s="139" t="str">
        <f>IF(OR(C756="Resuelto",C756=""),"",SUM(N756,Q756,T756,W756))</f>
        <v/>
      </c>
      <c r="Y756" s="139" t="str">
        <f>IF(OR(C756="Resuelto",C756=""),"",SUM(M756,P756,S756,V756))</f>
        <v/>
      </c>
      <c r="Z756" s="139" t="str">
        <f>IF(OR(C756="Resuelto",C756=""),"",SUM(L756,O756,R756,U756))</f>
        <v/>
      </c>
      <c r="AA756" s="28">
        <v>891</v>
      </c>
      <c r="AB756" s="28" t="str">
        <f t="shared" si="32"/>
        <v/>
      </c>
      <c r="AC756" s="75" t="str">
        <f t="shared" si="33"/>
        <v/>
      </c>
      <c r="AH756" s="78" t="str">
        <f>IF(AI756="","",MAX($AH$5:AH755)+1)</f>
        <v/>
      </c>
      <c r="AI756" s="53" t="str">
        <f>IF(G755="","",IF(COUNTIF($AI$11:AI755,G755)=0,G755,""))</f>
        <v/>
      </c>
      <c r="AJ756" s="53" t="str">
        <f t="shared" si="34"/>
        <v/>
      </c>
      <c r="AK756" s="135"/>
    </row>
    <row r="757" spans="1:37" x14ac:dyDescent="0.25">
      <c r="A757" s="136"/>
      <c r="B757" s="136"/>
      <c r="C757" s="136"/>
      <c r="D757" s="136"/>
      <c r="E757" s="137"/>
      <c r="F757" s="137"/>
      <c r="G757" s="136"/>
      <c r="H757" s="137"/>
      <c r="I757" s="140" t="str">
        <f t="shared" si="35"/>
        <v/>
      </c>
      <c r="J757" s="140"/>
      <c r="K757" s="140"/>
      <c r="L757" s="74" t="str">
        <f>IF(AND(C757="Abierto",D757="Urgente"),A757,"")</f>
        <v/>
      </c>
      <c r="M757" s="74" t="str">
        <f ca="1">IF(AND(C757="Abierto",D757="Urgente"),TODAY()-E757,"")</f>
        <v/>
      </c>
      <c r="N757" s="74" t="str">
        <f>IF(AND(C757="Abierto",D757="Urgente"),RANK(M757,$M$13:$M$861,0)+COUNTIF($M$13:M757,M757)-1,"")</f>
        <v/>
      </c>
      <c r="O757" s="74" t="str">
        <f>IF(AND(C757="Abierto",D757="Alta"),A757,"")</f>
        <v/>
      </c>
      <c r="P757" s="74" t="str">
        <f ca="1">IF(AND(C757="Abierto",D757="Alta"),TODAY()-E757,"")</f>
        <v/>
      </c>
      <c r="Q757" s="74" t="str">
        <f>IF(AND(C757="Abierto",D757="Alta"),RANK(P757,$P$13:$P$861,0)+COUNTIF($P$13:P757,P757)-1+MAX(N:N),"")</f>
        <v/>
      </c>
      <c r="R757" s="74" t="str">
        <f>IF(AND(C757="Abierto",D757="Media"),A757,"")</f>
        <v/>
      </c>
      <c r="S757" s="74" t="str">
        <f ca="1">IF(AND(C757="Abierto",D757="Media"),TODAY()-E757,"")</f>
        <v/>
      </c>
      <c r="T757" s="74" t="str">
        <f>IF(AND(C757="Abierto",D757="Media"),RANK(S757,$S$13:$S$861,0)+COUNTIF($S$13:S757,S757)-1+MAX(N:N,Q:Q),"")</f>
        <v/>
      </c>
      <c r="U757" s="74" t="str">
        <f>IF(AND(C757="Abierto",D757="Baja"),A757,"")</f>
        <v/>
      </c>
      <c r="V757" s="74" t="str">
        <f ca="1">IF(AND(C757="Abierto",D757="Baja"),TODAY()-E757,"")</f>
        <v/>
      </c>
      <c r="W757" s="74" t="str">
        <f>IF(AND(C757="Abierto",D757="Baja"),RANK(V757,$V$13:$V$861,0)+COUNTIF($V$13:V757,V757)-1+MAX(N:N,Q:Q,T:T),"")</f>
        <v/>
      </c>
      <c r="X757" s="139" t="str">
        <f>IF(OR(C757="Resuelto",C757=""),"",SUM(N757,Q757,T757,W757))</f>
        <v/>
      </c>
      <c r="Y757" s="139" t="str">
        <f>IF(OR(C757="Resuelto",C757=""),"",SUM(M757,P757,S757,V757))</f>
        <v/>
      </c>
      <c r="Z757" s="139" t="str">
        <f>IF(OR(C757="Resuelto",C757=""),"",SUM(L757,O757,R757,U757))</f>
        <v/>
      </c>
      <c r="AA757" s="28">
        <v>892</v>
      </c>
      <c r="AB757" s="28" t="str">
        <f t="shared" si="32"/>
        <v/>
      </c>
      <c r="AC757" s="75" t="str">
        <f t="shared" si="33"/>
        <v/>
      </c>
      <c r="AH757" s="78" t="str">
        <f>IF(AI757="","",MAX($AH$5:AH756)+1)</f>
        <v/>
      </c>
      <c r="AI757" s="53" t="str">
        <f>IF(G756="","",IF(COUNTIF($AI$11:AI756,G756)=0,G756,""))</f>
        <v/>
      </c>
      <c r="AJ757" s="53" t="str">
        <f t="shared" si="34"/>
        <v/>
      </c>
      <c r="AK757" s="135"/>
    </row>
    <row r="758" spans="1:37" x14ac:dyDescent="0.25">
      <c r="A758" s="136"/>
      <c r="B758" s="136"/>
      <c r="C758" s="136"/>
      <c r="D758" s="136"/>
      <c r="E758" s="137"/>
      <c r="F758" s="137"/>
      <c r="G758" s="136"/>
      <c r="H758" s="137"/>
      <c r="I758" s="140" t="str">
        <f t="shared" si="35"/>
        <v/>
      </c>
      <c r="J758" s="140"/>
      <c r="K758" s="140"/>
      <c r="L758" s="74" t="str">
        <f>IF(AND(C758="Abierto",D758="Urgente"),A758,"")</f>
        <v/>
      </c>
      <c r="M758" s="74" t="str">
        <f ca="1">IF(AND(C758="Abierto",D758="Urgente"),TODAY()-E758,"")</f>
        <v/>
      </c>
      <c r="N758" s="74" t="str">
        <f>IF(AND(C758="Abierto",D758="Urgente"),RANK(M758,$M$13:$M$861,0)+COUNTIF($M$13:M758,M758)-1,"")</f>
        <v/>
      </c>
      <c r="O758" s="74" t="str">
        <f>IF(AND(C758="Abierto",D758="Alta"),A758,"")</f>
        <v/>
      </c>
      <c r="P758" s="74" t="str">
        <f ca="1">IF(AND(C758="Abierto",D758="Alta"),TODAY()-E758,"")</f>
        <v/>
      </c>
      <c r="Q758" s="74" t="str">
        <f>IF(AND(C758="Abierto",D758="Alta"),RANK(P758,$P$13:$P$861,0)+COUNTIF($P$13:P758,P758)-1+MAX(N:N),"")</f>
        <v/>
      </c>
      <c r="R758" s="74" t="str">
        <f>IF(AND(C758="Abierto",D758="Media"),A758,"")</f>
        <v/>
      </c>
      <c r="S758" s="74" t="str">
        <f ca="1">IF(AND(C758="Abierto",D758="Media"),TODAY()-E758,"")</f>
        <v/>
      </c>
      <c r="T758" s="74" t="str">
        <f>IF(AND(C758="Abierto",D758="Media"),RANK(S758,$S$13:$S$861,0)+COUNTIF($S$13:S758,S758)-1+MAX(N:N,Q:Q),"")</f>
        <v/>
      </c>
      <c r="U758" s="74" t="str">
        <f>IF(AND(C758="Abierto",D758="Baja"),A758,"")</f>
        <v/>
      </c>
      <c r="V758" s="74" t="str">
        <f ca="1">IF(AND(C758="Abierto",D758="Baja"),TODAY()-E758,"")</f>
        <v/>
      </c>
      <c r="W758" s="74" t="str">
        <f>IF(AND(C758="Abierto",D758="Baja"),RANK(V758,$V$13:$V$861,0)+COUNTIF($V$13:V758,V758)-1+MAX(N:N,Q:Q,T:T),"")</f>
        <v/>
      </c>
      <c r="X758" s="139" t="str">
        <f>IF(OR(C758="Resuelto",C758=""),"",SUM(N758,Q758,T758,W758))</f>
        <v/>
      </c>
      <c r="Y758" s="139" t="str">
        <f>IF(OR(C758="Resuelto",C758=""),"",SUM(M758,P758,S758,V758))</f>
        <v/>
      </c>
      <c r="Z758" s="139" t="str">
        <f>IF(OR(C758="Resuelto",C758=""),"",SUM(L758,O758,R758,U758))</f>
        <v/>
      </c>
      <c r="AA758" s="28">
        <v>893</v>
      </c>
      <c r="AB758" s="28" t="str">
        <f t="shared" si="32"/>
        <v/>
      </c>
      <c r="AC758" s="75" t="str">
        <f t="shared" si="33"/>
        <v/>
      </c>
      <c r="AH758" s="78" t="str">
        <f>IF(AI758="","",MAX($AH$5:AH757)+1)</f>
        <v/>
      </c>
      <c r="AI758" s="53" t="str">
        <f>IF(G757="","",IF(COUNTIF($AI$11:AI757,G757)=0,G757,""))</f>
        <v/>
      </c>
      <c r="AJ758" s="53" t="str">
        <f t="shared" si="34"/>
        <v/>
      </c>
      <c r="AK758" s="135"/>
    </row>
    <row r="759" spans="1:37" x14ac:dyDescent="0.25">
      <c r="A759" s="136"/>
      <c r="B759" s="136"/>
      <c r="C759" s="136"/>
      <c r="D759" s="136"/>
      <c r="E759" s="137"/>
      <c r="F759" s="137"/>
      <c r="G759" s="136"/>
      <c r="H759" s="137"/>
      <c r="I759" s="140" t="str">
        <f t="shared" si="35"/>
        <v/>
      </c>
      <c r="J759" s="140"/>
      <c r="K759" s="140"/>
      <c r="L759" s="74" t="str">
        <f>IF(AND(C759="Abierto",D759="Urgente"),A759,"")</f>
        <v/>
      </c>
      <c r="M759" s="74" t="str">
        <f ca="1">IF(AND(C759="Abierto",D759="Urgente"),TODAY()-E759,"")</f>
        <v/>
      </c>
      <c r="N759" s="74" t="str">
        <f>IF(AND(C759="Abierto",D759="Urgente"),RANK(M759,$M$13:$M$861,0)+COUNTIF($M$13:M759,M759)-1,"")</f>
        <v/>
      </c>
      <c r="O759" s="74" t="str">
        <f>IF(AND(C759="Abierto",D759="Alta"),A759,"")</f>
        <v/>
      </c>
      <c r="P759" s="74" t="str">
        <f ca="1">IF(AND(C759="Abierto",D759="Alta"),TODAY()-E759,"")</f>
        <v/>
      </c>
      <c r="Q759" s="74" t="str">
        <f>IF(AND(C759="Abierto",D759="Alta"),RANK(P759,$P$13:$P$861,0)+COUNTIF($P$13:P759,P759)-1+MAX(N:N),"")</f>
        <v/>
      </c>
      <c r="R759" s="74" t="str">
        <f>IF(AND(C759="Abierto",D759="Media"),A759,"")</f>
        <v/>
      </c>
      <c r="S759" s="74" t="str">
        <f ca="1">IF(AND(C759="Abierto",D759="Media"),TODAY()-E759,"")</f>
        <v/>
      </c>
      <c r="T759" s="74" t="str">
        <f>IF(AND(C759="Abierto",D759="Media"),RANK(S759,$S$13:$S$861,0)+COUNTIF($S$13:S759,S759)-1+MAX(N:N,Q:Q),"")</f>
        <v/>
      </c>
      <c r="U759" s="74" t="str">
        <f>IF(AND(C759="Abierto",D759="Baja"),A759,"")</f>
        <v/>
      </c>
      <c r="V759" s="74" t="str">
        <f ca="1">IF(AND(C759="Abierto",D759="Baja"),TODAY()-E759,"")</f>
        <v/>
      </c>
      <c r="W759" s="74" t="str">
        <f>IF(AND(C759="Abierto",D759="Baja"),RANK(V759,$V$13:$V$861,0)+COUNTIF($V$13:V759,V759)-1+MAX(N:N,Q:Q,T:T),"")</f>
        <v/>
      </c>
      <c r="X759" s="139" t="str">
        <f>IF(OR(C759="Resuelto",C759=""),"",SUM(N759,Q759,T759,W759))</f>
        <v/>
      </c>
      <c r="Y759" s="139" t="str">
        <f>IF(OR(C759="Resuelto",C759=""),"",SUM(M759,P759,S759,V759))</f>
        <v/>
      </c>
      <c r="Z759" s="139" t="str">
        <f>IF(OR(C759="Resuelto",C759=""),"",SUM(L759,O759,R759,U759))</f>
        <v/>
      </c>
      <c r="AA759" s="28">
        <v>894</v>
      </c>
      <c r="AB759" s="28" t="str">
        <f t="shared" si="32"/>
        <v/>
      </c>
      <c r="AC759" s="75" t="str">
        <f t="shared" si="33"/>
        <v/>
      </c>
      <c r="AH759" s="78" t="str">
        <f>IF(AI759="","",MAX($AH$5:AH758)+1)</f>
        <v/>
      </c>
      <c r="AI759" s="53" t="str">
        <f>IF(G758="","",IF(COUNTIF($AI$11:AI758,G758)=0,G758,""))</f>
        <v/>
      </c>
      <c r="AJ759" s="53" t="str">
        <f t="shared" si="34"/>
        <v/>
      </c>
      <c r="AK759" s="135"/>
    </row>
    <row r="760" spans="1:37" x14ac:dyDescent="0.25">
      <c r="A760" s="136"/>
      <c r="B760" s="136"/>
      <c r="C760" s="136"/>
      <c r="D760" s="136"/>
      <c r="E760" s="137"/>
      <c r="F760" s="137"/>
      <c r="G760" s="136"/>
      <c r="H760" s="137"/>
      <c r="I760" s="140" t="str">
        <f t="shared" si="35"/>
        <v/>
      </c>
      <c r="J760" s="140"/>
      <c r="K760" s="140"/>
      <c r="L760" s="74" t="str">
        <f>IF(AND(C760="Abierto",D760="Urgente"),A760,"")</f>
        <v/>
      </c>
      <c r="M760" s="74" t="str">
        <f ca="1">IF(AND(C760="Abierto",D760="Urgente"),TODAY()-E760,"")</f>
        <v/>
      </c>
      <c r="N760" s="74" t="str">
        <f>IF(AND(C760="Abierto",D760="Urgente"),RANK(M760,$M$13:$M$861,0)+COUNTIF($M$13:M760,M760)-1,"")</f>
        <v/>
      </c>
      <c r="O760" s="74" t="str">
        <f>IF(AND(C760="Abierto",D760="Alta"),A760,"")</f>
        <v/>
      </c>
      <c r="P760" s="74" t="str">
        <f ca="1">IF(AND(C760="Abierto",D760="Alta"),TODAY()-E760,"")</f>
        <v/>
      </c>
      <c r="Q760" s="74" t="str">
        <f>IF(AND(C760="Abierto",D760="Alta"),RANK(P760,$P$13:$P$861,0)+COUNTIF($P$13:P760,P760)-1+MAX(N:N),"")</f>
        <v/>
      </c>
      <c r="R760" s="74" t="str">
        <f>IF(AND(C760="Abierto",D760="Media"),A760,"")</f>
        <v/>
      </c>
      <c r="S760" s="74" t="str">
        <f ca="1">IF(AND(C760="Abierto",D760="Media"),TODAY()-E760,"")</f>
        <v/>
      </c>
      <c r="T760" s="74" t="str">
        <f>IF(AND(C760="Abierto",D760="Media"),RANK(S760,$S$13:$S$861,0)+COUNTIF($S$13:S760,S760)-1+MAX(N:N,Q:Q),"")</f>
        <v/>
      </c>
      <c r="U760" s="74" t="str">
        <f>IF(AND(C760="Abierto",D760="Baja"),A760,"")</f>
        <v/>
      </c>
      <c r="V760" s="74" t="str">
        <f ca="1">IF(AND(C760="Abierto",D760="Baja"),TODAY()-E760,"")</f>
        <v/>
      </c>
      <c r="W760" s="74" t="str">
        <f>IF(AND(C760="Abierto",D760="Baja"),RANK(V760,$V$13:$V$861,0)+COUNTIF($V$13:V760,V760)-1+MAX(N:N,Q:Q,T:T),"")</f>
        <v/>
      </c>
      <c r="X760" s="139" t="str">
        <f>IF(OR(C760="Resuelto",C760=""),"",SUM(N760,Q760,T760,W760))</f>
        <v/>
      </c>
      <c r="Y760" s="139" t="str">
        <f>IF(OR(C760="Resuelto",C760=""),"",SUM(M760,P760,S760,V760))</f>
        <v/>
      </c>
      <c r="Z760" s="139" t="str">
        <f>IF(OR(C760="Resuelto",C760=""),"",SUM(L760,O760,R760,U760))</f>
        <v/>
      </c>
      <c r="AA760" s="28">
        <v>895</v>
      </c>
      <c r="AB760" s="28" t="str">
        <f t="shared" si="32"/>
        <v/>
      </c>
      <c r="AC760" s="75" t="str">
        <f t="shared" si="33"/>
        <v/>
      </c>
      <c r="AH760" s="78" t="str">
        <f>IF(AI760="","",MAX($AH$5:AH759)+1)</f>
        <v/>
      </c>
      <c r="AI760" s="53" t="str">
        <f>IF(G759="","",IF(COUNTIF($AI$11:AI759,G759)=0,G759,""))</f>
        <v/>
      </c>
      <c r="AJ760" s="53" t="str">
        <f t="shared" si="34"/>
        <v/>
      </c>
      <c r="AK760" s="135"/>
    </row>
    <row r="761" spans="1:37" x14ac:dyDescent="0.25">
      <c r="A761" s="136"/>
      <c r="B761" s="136"/>
      <c r="C761" s="136"/>
      <c r="D761" s="136"/>
      <c r="E761" s="137"/>
      <c r="F761" s="137"/>
      <c r="G761" s="136"/>
      <c r="H761" s="137"/>
      <c r="I761" s="140" t="str">
        <f t="shared" si="35"/>
        <v/>
      </c>
      <c r="J761" s="140"/>
      <c r="K761" s="140"/>
      <c r="L761" s="74" t="str">
        <f>IF(AND(C761="Abierto",D761="Urgente"),A761,"")</f>
        <v/>
      </c>
      <c r="M761" s="74" t="str">
        <f ca="1">IF(AND(C761="Abierto",D761="Urgente"),TODAY()-E761,"")</f>
        <v/>
      </c>
      <c r="N761" s="74" t="str">
        <f>IF(AND(C761="Abierto",D761="Urgente"),RANK(M761,$M$13:$M$861,0)+COUNTIF($M$13:M761,M761)-1,"")</f>
        <v/>
      </c>
      <c r="O761" s="74" t="str">
        <f>IF(AND(C761="Abierto",D761="Alta"),A761,"")</f>
        <v/>
      </c>
      <c r="P761" s="74" t="str">
        <f ca="1">IF(AND(C761="Abierto",D761="Alta"),TODAY()-E761,"")</f>
        <v/>
      </c>
      <c r="Q761" s="74" t="str">
        <f>IF(AND(C761="Abierto",D761="Alta"),RANK(P761,$P$13:$P$861,0)+COUNTIF($P$13:P761,P761)-1+MAX(N:N),"")</f>
        <v/>
      </c>
      <c r="R761" s="74" t="str">
        <f>IF(AND(C761="Abierto",D761="Media"),A761,"")</f>
        <v/>
      </c>
      <c r="S761" s="74" t="str">
        <f ca="1">IF(AND(C761="Abierto",D761="Media"),TODAY()-E761,"")</f>
        <v/>
      </c>
      <c r="T761" s="74" t="str">
        <f>IF(AND(C761="Abierto",D761="Media"),RANK(S761,$S$13:$S$861,0)+COUNTIF($S$13:S761,S761)-1+MAX(N:N,Q:Q),"")</f>
        <v/>
      </c>
      <c r="U761" s="74" t="str">
        <f>IF(AND(C761="Abierto",D761="Baja"),A761,"")</f>
        <v/>
      </c>
      <c r="V761" s="74" t="str">
        <f ca="1">IF(AND(C761="Abierto",D761="Baja"),TODAY()-E761,"")</f>
        <v/>
      </c>
      <c r="W761" s="74" t="str">
        <f>IF(AND(C761="Abierto",D761="Baja"),RANK(V761,$V$13:$V$861,0)+COUNTIF($V$13:V761,V761)-1+MAX(N:N,Q:Q,T:T),"")</f>
        <v/>
      </c>
      <c r="X761" s="139" t="str">
        <f>IF(OR(C761="Resuelto",C761=""),"",SUM(N761,Q761,T761,W761))</f>
        <v/>
      </c>
      <c r="Y761" s="139" t="str">
        <f>IF(OR(C761="Resuelto",C761=""),"",SUM(M761,P761,S761,V761))</f>
        <v/>
      </c>
      <c r="Z761" s="139" t="str">
        <f>IF(OR(C761="Resuelto",C761=""),"",SUM(L761,O761,R761,U761))</f>
        <v/>
      </c>
      <c r="AA761" s="28">
        <v>896</v>
      </c>
      <c r="AB761" s="28" t="str">
        <f t="shared" si="32"/>
        <v/>
      </c>
      <c r="AC761" s="75" t="str">
        <f t="shared" si="33"/>
        <v/>
      </c>
      <c r="AH761" s="78" t="str">
        <f>IF(AI761="","",MAX($AH$5:AH760)+1)</f>
        <v/>
      </c>
      <c r="AI761" s="53" t="str">
        <f>IF(G760="","",IF(COUNTIF($AI$11:AI760,G760)=0,G760,""))</f>
        <v/>
      </c>
      <c r="AJ761" s="53" t="str">
        <f t="shared" si="34"/>
        <v/>
      </c>
      <c r="AK761" s="135"/>
    </row>
    <row r="762" spans="1:37" x14ac:dyDescent="0.25">
      <c r="A762" s="136"/>
      <c r="B762" s="136"/>
      <c r="C762" s="136"/>
      <c r="D762" s="136"/>
      <c r="E762" s="137"/>
      <c r="F762" s="137"/>
      <c r="G762" s="136"/>
      <c r="H762" s="137"/>
      <c r="I762" s="140" t="str">
        <f t="shared" si="35"/>
        <v/>
      </c>
      <c r="J762" s="140"/>
      <c r="K762" s="140"/>
      <c r="L762" s="74" t="str">
        <f>IF(AND(C762="Abierto",D762="Urgente"),A762,"")</f>
        <v/>
      </c>
      <c r="M762" s="74" t="str">
        <f ca="1">IF(AND(C762="Abierto",D762="Urgente"),TODAY()-E762,"")</f>
        <v/>
      </c>
      <c r="N762" s="74" t="str">
        <f>IF(AND(C762="Abierto",D762="Urgente"),RANK(M762,$M$13:$M$861,0)+COUNTIF($M$13:M762,M762)-1,"")</f>
        <v/>
      </c>
      <c r="O762" s="74" t="str">
        <f>IF(AND(C762="Abierto",D762="Alta"),A762,"")</f>
        <v/>
      </c>
      <c r="P762" s="74" t="str">
        <f ca="1">IF(AND(C762="Abierto",D762="Alta"),TODAY()-E762,"")</f>
        <v/>
      </c>
      <c r="Q762" s="74" t="str">
        <f>IF(AND(C762="Abierto",D762="Alta"),RANK(P762,$P$13:$P$861,0)+COUNTIF($P$13:P762,P762)-1+MAX(N:N),"")</f>
        <v/>
      </c>
      <c r="R762" s="74" t="str">
        <f>IF(AND(C762="Abierto",D762="Media"),A762,"")</f>
        <v/>
      </c>
      <c r="S762" s="74" t="str">
        <f ca="1">IF(AND(C762="Abierto",D762="Media"),TODAY()-E762,"")</f>
        <v/>
      </c>
      <c r="T762" s="74" t="str">
        <f>IF(AND(C762="Abierto",D762="Media"),RANK(S762,$S$13:$S$861,0)+COUNTIF($S$13:S762,S762)-1+MAX(N:N,Q:Q),"")</f>
        <v/>
      </c>
      <c r="U762" s="74" t="str">
        <f>IF(AND(C762="Abierto",D762="Baja"),A762,"")</f>
        <v/>
      </c>
      <c r="V762" s="74" t="str">
        <f ca="1">IF(AND(C762="Abierto",D762="Baja"),TODAY()-E762,"")</f>
        <v/>
      </c>
      <c r="W762" s="74" t="str">
        <f>IF(AND(C762="Abierto",D762="Baja"),RANK(V762,$V$13:$V$861,0)+COUNTIF($V$13:V762,V762)-1+MAX(N:N,Q:Q,T:T),"")</f>
        <v/>
      </c>
      <c r="X762" s="139" t="str">
        <f>IF(OR(C762="Resuelto",C762=""),"",SUM(N762,Q762,T762,W762))</f>
        <v/>
      </c>
      <c r="Y762" s="139" t="str">
        <f>IF(OR(C762="Resuelto",C762=""),"",SUM(M762,P762,S762,V762))</f>
        <v/>
      </c>
      <c r="Z762" s="139" t="str">
        <f>IF(OR(C762="Resuelto",C762=""),"",SUM(L762,O762,R762,U762))</f>
        <v/>
      </c>
      <c r="AA762" s="28">
        <v>897</v>
      </c>
      <c r="AB762" s="28" t="str">
        <f t="shared" si="32"/>
        <v/>
      </c>
      <c r="AC762" s="75" t="str">
        <f t="shared" si="33"/>
        <v/>
      </c>
      <c r="AH762" s="78" t="str">
        <f>IF(AI762="","",MAX($AH$5:AH761)+1)</f>
        <v/>
      </c>
      <c r="AI762" s="53" t="str">
        <f>IF(G761="","",IF(COUNTIF($AI$11:AI761,G761)=0,G761,""))</f>
        <v/>
      </c>
      <c r="AJ762" s="53" t="str">
        <f t="shared" si="34"/>
        <v/>
      </c>
      <c r="AK762" s="135"/>
    </row>
    <row r="763" spans="1:37" x14ac:dyDescent="0.25">
      <c r="A763" s="136"/>
      <c r="B763" s="136"/>
      <c r="C763" s="136"/>
      <c r="D763" s="136"/>
      <c r="E763" s="137"/>
      <c r="F763" s="137"/>
      <c r="G763" s="136"/>
      <c r="H763" s="137"/>
      <c r="I763" s="140" t="str">
        <f t="shared" si="35"/>
        <v/>
      </c>
      <c r="J763" s="140"/>
      <c r="K763" s="140"/>
      <c r="L763" s="74" t="str">
        <f>IF(AND(C763="Abierto",D763="Urgente"),A763,"")</f>
        <v/>
      </c>
      <c r="M763" s="74" t="str">
        <f ca="1">IF(AND(C763="Abierto",D763="Urgente"),TODAY()-E763,"")</f>
        <v/>
      </c>
      <c r="N763" s="74" t="str">
        <f>IF(AND(C763="Abierto",D763="Urgente"),RANK(M763,$M$13:$M$861,0)+COUNTIF($M$13:M763,M763)-1,"")</f>
        <v/>
      </c>
      <c r="O763" s="74" t="str">
        <f>IF(AND(C763="Abierto",D763="Alta"),A763,"")</f>
        <v/>
      </c>
      <c r="P763" s="74" t="str">
        <f ca="1">IF(AND(C763="Abierto",D763="Alta"),TODAY()-E763,"")</f>
        <v/>
      </c>
      <c r="Q763" s="74" t="str">
        <f>IF(AND(C763="Abierto",D763="Alta"),RANK(P763,$P$13:$P$861,0)+COUNTIF($P$13:P763,P763)-1+MAX(N:N),"")</f>
        <v/>
      </c>
      <c r="R763" s="74" t="str">
        <f>IF(AND(C763="Abierto",D763="Media"),A763,"")</f>
        <v/>
      </c>
      <c r="S763" s="74" t="str">
        <f ca="1">IF(AND(C763="Abierto",D763="Media"),TODAY()-E763,"")</f>
        <v/>
      </c>
      <c r="T763" s="74" t="str">
        <f>IF(AND(C763="Abierto",D763="Media"),RANK(S763,$S$13:$S$861,0)+COUNTIF($S$13:S763,S763)-1+MAX(N:N,Q:Q),"")</f>
        <v/>
      </c>
      <c r="U763" s="74" t="str">
        <f>IF(AND(C763="Abierto",D763="Baja"),A763,"")</f>
        <v/>
      </c>
      <c r="V763" s="74" t="str">
        <f ca="1">IF(AND(C763="Abierto",D763="Baja"),TODAY()-E763,"")</f>
        <v/>
      </c>
      <c r="W763" s="74" t="str">
        <f>IF(AND(C763="Abierto",D763="Baja"),RANK(V763,$V$13:$V$861,0)+COUNTIF($V$13:V763,V763)-1+MAX(N:N,Q:Q,T:T),"")</f>
        <v/>
      </c>
      <c r="X763" s="139" t="str">
        <f>IF(OR(C763="Resuelto",C763=""),"",SUM(N763,Q763,T763,W763))</f>
        <v/>
      </c>
      <c r="Y763" s="139" t="str">
        <f>IF(OR(C763="Resuelto",C763=""),"",SUM(M763,P763,S763,V763))</f>
        <v/>
      </c>
      <c r="Z763" s="139" t="str">
        <f>IF(OR(C763="Resuelto",C763=""),"",SUM(L763,O763,R763,U763))</f>
        <v/>
      </c>
      <c r="AA763" s="28">
        <v>898</v>
      </c>
      <c r="AB763" s="28" t="str">
        <f t="shared" si="32"/>
        <v/>
      </c>
      <c r="AC763" s="75" t="str">
        <f t="shared" si="33"/>
        <v/>
      </c>
      <c r="AH763" s="78" t="str">
        <f>IF(AI763="","",MAX($AH$5:AH762)+1)</f>
        <v/>
      </c>
      <c r="AI763" s="53" t="str">
        <f>IF(G762="","",IF(COUNTIF($AI$11:AI762,G762)=0,G762,""))</f>
        <v/>
      </c>
      <c r="AJ763" s="53" t="str">
        <f t="shared" si="34"/>
        <v/>
      </c>
      <c r="AK763" s="135"/>
    </row>
    <row r="764" spans="1:37" x14ac:dyDescent="0.25">
      <c r="A764" s="136"/>
      <c r="B764" s="136"/>
      <c r="C764" s="136"/>
      <c r="D764" s="136"/>
      <c r="E764" s="137"/>
      <c r="F764" s="137"/>
      <c r="G764" s="136"/>
      <c r="H764" s="137"/>
      <c r="I764" s="140" t="str">
        <f t="shared" si="35"/>
        <v/>
      </c>
      <c r="J764" s="140"/>
      <c r="K764" s="140"/>
      <c r="L764" s="74" t="str">
        <f>IF(AND(C764="Abierto",D764="Urgente"),A764,"")</f>
        <v/>
      </c>
      <c r="M764" s="74" t="str">
        <f ca="1">IF(AND(C764="Abierto",D764="Urgente"),TODAY()-E764,"")</f>
        <v/>
      </c>
      <c r="N764" s="74" t="str">
        <f>IF(AND(C764="Abierto",D764="Urgente"),RANK(M764,$M$13:$M$861,0)+COUNTIF($M$13:M764,M764)-1,"")</f>
        <v/>
      </c>
      <c r="O764" s="74" t="str">
        <f>IF(AND(C764="Abierto",D764="Alta"),A764,"")</f>
        <v/>
      </c>
      <c r="P764" s="74" t="str">
        <f ca="1">IF(AND(C764="Abierto",D764="Alta"),TODAY()-E764,"")</f>
        <v/>
      </c>
      <c r="Q764" s="74" t="str">
        <f>IF(AND(C764="Abierto",D764="Alta"),RANK(P764,$P$13:$P$861,0)+COUNTIF($P$13:P764,P764)-1+MAX(N:N),"")</f>
        <v/>
      </c>
      <c r="R764" s="74" t="str">
        <f>IF(AND(C764="Abierto",D764="Media"),A764,"")</f>
        <v/>
      </c>
      <c r="S764" s="74" t="str">
        <f ca="1">IF(AND(C764="Abierto",D764="Media"),TODAY()-E764,"")</f>
        <v/>
      </c>
      <c r="T764" s="74" t="str">
        <f>IF(AND(C764="Abierto",D764="Media"),RANK(S764,$S$13:$S$861,0)+COUNTIF($S$13:S764,S764)-1+MAX(N:N,Q:Q),"")</f>
        <v/>
      </c>
      <c r="U764" s="74" t="str">
        <f>IF(AND(C764="Abierto",D764="Baja"),A764,"")</f>
        <v/>
      </c>
      <c r="V764" s="74" t="str">
        <f ca="1">IF(AND(C764="Abierto",D764="Baja"),TODAY()-E764,"")</f>
        <v/>
      </c>
      <c r="W764" s="74" t="str">
        <f>IF(AND(C764="Abierto",D764="Baja"),RANK(V764,$V$13:$V$861,0)+COUNTIF($V$13:V764,V764)-1+MAX(N:N,Q:Q,T:T),"")</f>
        <v/>
      </c>
      <c r="X764" s="139" t="str">
        <f>IF(OR(C764="Resuelto",C764=""),"",SUM(N764,Q764,T764,W764))</f>
        <v/>
      </c>
      <c r="Y764" s="139" t="str">
        <f>IF(OR(C764="Resuelto",C764=""),"",SUM(M764,P764,S764,V764))</f>
        <v/>
      </c>
      <c r="Z764" s="139" t="str">
        <f>IF(OR(C764="Resuelto",C764=""),"",SUM(L764,O764,R764,U764))</f>
        <v/>
      </c>
      <c r="AA764" s="28">
        <v>899</v>
      </c>
      <c r="AB764" s="28" t="str">
        <f t="shared" si="32"/>
        <v/>
      </c>
      <c r="AC764" s="75" t="str">
        <f t="shared" si="33"/>
        <v/>
      </c>
      <c r="AH764" s="78" t="str">
        <f>IF(AI764="","",MAX($AH$5:AH763)+1)</f>
        <v/>
      </c>
      <c r="AI764" s="53" t="str">
        <f>IF(G763="","",IF(COUNTIF($AI$11:AI763,G763)=0,G763,""))</f>
        <v/>
      </c>
      <c r="AJ764" s="53" t="str">
        <f t="shared" si="34"/>
        <v/>
      </c>
      <c r="AK764" s="135"/>
    </row>
    <row r="765" spans="1:37" x14ac:dyDescent="0.25">
      <c r="A765" s="136"/>
      <c r="B765" s="136"/>
      <c r="C765" s="136"/>
      <c r="D765" s="136"/>
      <c r="E765" s="137"/>
      <c r="F765" s="137"/>
      <c r="G765" s="136"/>
      <c r="H765" s="137"/>
      <c r="I765" s="140" t="str">
        <f t="shared" si="35"/>
        <v/>
      </c>
      <c r="J765" s="140"/>
      <c r="K765" s="140"/>
      <c r="L765" s="74" t="str">
        <f>IF(AND(C765="Abierto",D765="Urgente"),A765,"")</f>
        <v/>
      </c>
      <c r="M765" s="74" t="str">
        <f ca="1">IF(AND(C765="Abierto",D765="Urgente"),TODAY()-E765,"")</f>
        <v/>
      </c>
      <c r="N765" s="74" t="str">
        <f>IF(AND(C765="Abierto",D765="Urgente"),RANK(M765,$M$13:$M$861,0)+COUNTIF($M$13:M765,M765)-1,"")</f>
        <v/>
      </c>
      <c r="O765" s="74" t="str">
        <f>IF(AND(C765="Abierto",D765="Alta"),A765,"")</f>
        <v/>
      </c>
      <c r="P765" s="74" t="str">
        <f ca="1">IF(AND(C765="Abierto",D765="Alta"),TODAY()-E765,"")</f>
        <v/>
      </c>
      <c r="Q765" s="74" t="str">
        <f>IF(AND(C765="Abierto",D765="Alta"),RANK(P765,$P$13:$P$861,0)+COUNTIF($P$13:P765,P765)-1+MAX(N:N),"")</f>
        <v/>
      </c>
      <c r="R765" s="74" t="str">
        <f>IF(AND(C765="Abierto",D765="Media"),A765,"")</f>
        <v/>
      </c>
      <c r="S765" s="74" t="str">
        <f ca="1">IF(AND(C765="Abierto",D765="Media"),TODAY()-E765,"")</f>
        <v/>
      </c>
      <c r="T765" s="74" t="str">
        <f>IF(AND(C765="Abierto",D765="Media"),RANK(S765,$S$13:$S$861,0)+COUNTIF($S$13:S765,S765)-1+MAX(N:N,Q:Q),"")</f>
        <v/>
      </c>
      <c r="U765" s="74" t="str">
        <f>IF(AND(C765="Abierto",D765="Baja"),A765,"")</f>
        <v/>
      </c>
      <c r="V765" s="74" t="str">
        <f ca="1">IF(AND(C765="Abierto",D765="Baja"),TODAY()-E765,"")</f>
        <v/>
      </c>
      <c r="W765" s="74" t="str">
        <f>IF(AND(C765="Abierto",D765="Baja"),RANK(V765,$V$13:$V$861,0)+COUNTIF($V$13:V765,V765)-1+MAX(N:N,Q:Q,T:T),"")</f>
        <v/>
      </c>
      <c r="X765" s="139" t="str">
        <f>IF(OR(C765="Resuelto",C765=""),"",SUM(N765,Q765,T765,W765))</f>
        <v/>
      </c>
      <c r="Y765" s="139" t="str">
        <f>IF(OR(C765="Resuelto",C765=""),"",SUM(M765,P765,S765,V765))</f>
        <v/>
      </c>
      <c r="Z765" s="139" t="str">
        <f>IF(OR(C765="Resuelto",C765=""),"",SUM(L765,O765,R765,U765))</f>
        <v/>
      </c>
      <c r="AA765" s="28">
        <v>900</v>
      </c>
      <c r="AB765" s="28" t="str">
        <f t="shared" si="32"/>
        <v/>
      </c>
      <c r="AC765" s="75" t="str">
        <f t="shared" si="33"/>
        <v/>
      </c>
      <c r="AH765" s="78" t="str">
        <f>IF(AI765="","",MAX($AH$5:AH764)+1)</f>
        <v/>
      </c>
      <c r="AI765" s="53" t="str">
        <f>IF(G764="","",IF(COUNTIF($AI$11:AI764,G764)=0,G764,""))</f>
        <v/>
      </c>
      <c r="AJ765" s="53" t="str">
        <f t="shared" si="34"/>
        <v/>
      </c>
      <c r="AK765" s="135"/>
    </row>
    <row r="766" spans="1:37" x14ac:dyDescent="0.25">
      <c r="A766" s="136"/>
      <c r="B766" s="136"/>
      <c r="C766" s="136"/>
      <c r="D766" s="136"/>
      <c r="E766" s="137"/>
      <c r="F766" s="137"/>
      <c r="G766" s="136"/>
      <c r="H766" s="137"/>
      <c r="I766" s="140" t="str">
        <f t="shared" si="35"/>
        <v/>
      </c>
      <c r="J766" s="140"/>
      <c r="K766" s="140"/>
      <c r="L766" s="74" t="str">
        <f>IF(AND(C766="Abierto",D766="Urgente"),A766,"")</f>
        <v/>
      </c>
      <c r="M766" s="74" t="str">
        <f ca="1">IF(AND(C766="Abierto",D766="Urgente"),TODAY()-E766,"")</f>
        <v/>
      </c>
      <c r="N766" s="74" t="str">
        <f>IF(AND(C766="Abierto",D766="Urgente"),RANK(M766,$M$13:$M$861,0)+COUNTIF($M$13:M766,M766)-1,"")</f>
        <v/>
      </c>
      <c r="O766" s="74" t="str">
        <f>IF(AND(C766="Abierto",D766="Alta"),A766,"")</f>
        <v/>
      </c>
      <c r="P766" s="74" t="str">
        <f ca="1">IF(AND(C766="Abierto",D766="Alta"),TODAY()-E766,"")</f>
        <v/>
      </c>
      <c r="Q766" s="74" t="str">
        <f>IF(AND(C766="Abierto",D766="Alta"),RANK(P766,$P$13:$P$861,0)+COUNTIF($P$13:P766,P766)-1+MAX(N:N),"")</f>
        <v/>
      </c>
      <c r="R766" s="74" t="str">
        <f>IF(AND(C766="Abierto",D766="Media"),A766,"")</f>
        <v/>
      </c>
      <c r="S766" s="74" t="str">
        <f ca="1">IF(AND(C766="Abierto",D766="Media"),TODAY()-E766,"")</f>
        <v/>
      </c>
      <c r="T766" s="74" t="str">
        <f>IF(AND(C766="Abierto",D766="Media"),RANK(S766,$S$13:$S$861,0)+COUNTIF($S$13:S766,S766)-1+MAX(N:N,Q:Q),"")</f>
        <v/>
      </c>
      <c r="U766" s="74" t="str">
        <f>IF(AND(C766="Abierto",D766="Baja"),A766,"")</f>
        <v/>
      </c>
      <c r="V766" s="74" t="str">
        <f ca="1">IF(AND(C766="Abierto",D766="Baja"),TODAY()-E766,"")</f>
        <v/>
      </c>
      <c r="W766" s="74" t="str">
        <f>IF(AND(C766="Abierto",D766="Baja"),RANK(V766,$V$13:$V$861,0)+COUNTIF($V$13:V766,V766)-1+MAX(N:N,Q:Q,T:T),"")</f>
        <v/>
      </c>
      <c r="X766" s="139" t="str">
        <f>IF(OR(C766="Resuelto",C766=""),"",SUM(N766,Q766,T766,W766))</f>
        <v/>
      </c>
      <c r="Y766" s="139" t="str">
        <f>IF(OR(C766="Resuelto",C766=""),"",SUM(M766,P766,S766,V766))</f>
        <v/>
      </c>
      <c r="Z766" s="139" t="str">
        <f>IF(OR(C766="Resuelto",C766=""),"",SUM(L766,O766,R766,U766))</f>
        <v/>
      </c>
      <c r="AA766" s="28">
        <v>901</v>
      </c>
      <c r="AB766" s="28" t="str">
        <f t="shared" si="32"/>
        <v/>
      </c>
      <c r="AC766" s="75" t="str">
        <f t="shared" si="33"/>
        <v/>
      </c>
      <c r="AH766" s="78" t="str">
        <f>IF(AI766="","",MAX($AH$5:AH765)+1)</f>
        <v/>
      </c>
      <c r="AI766" s="53" t="str">
        <f>IF(G765="","",IF(COUNTIF($AI$11:AI765,G765)=0,G765,""))</f>
        <v/>
      </c>
      <c r="AJ766" s="53" t="str">
        <f t="shared" si="34"/>
        <v/>
      </c>
      <c r="AK766" s="135"/>
    </row>
    <row r="767" spans="1:37" x14ac:dyDescent="0.25">
      <c r="A767" s="136"/>
      <c r="B767" s="136"/>
      <c r="C767" s="136"/>
      <c r="D767" s="136"/>
      <c r="E767" s="137"/>
      <c r="F767" s="137"/>
      <c r="G767" s="136"/>
      <c r="H767" s="137"/>
      <c r="I767" s="140" t="str">
        <f t="shared" si="35"/>
        <v/>
      </c>
      <c r="J767" s="140"/>
      <c r="K767" s="140"/>
      <c r="L767" s="74" t="str">
        <f>IF(AND(C767="Abierto",D767="Urgente"),A767,"")</f>
        <v/>
      </c>
      <c r="M767" s="74" t="str">
        <f ca="1">IF(AND(C767="Abierto",D767="Urgente"),TODAY()-E767,"")</f>
        <v/>
      </c>
      <c r="N767" s="74" t="str">
        <f>IF(AND(C767="Abierto",D767="Urgente"),RANK(M767,$M$13:$M$861,0)+COUNTIF($M$13:M767,M767)-1,"")</f>
        <v/>
      </c>
      <c r="O767" s="74" t="str">
        <f>IF(AND(C767="Abierto",D767="Alta"),A767,"")</f>
        <v/>
      </c>
      <c r="P767" s="74" t="str">
        <f ca="1">IF(AND(C767="Abierto",D767="Alta"),TODAY()-E767,"")</f>
        <v/>
      </c>
      <c r="Q767" s="74" t="str">
        <f>IF(AND(C767="Abierto",D767="Alta"),RANK(P767,$P$13:$P$861,0)+COUNTIF($P$13:P767,P767)-1+MAX(N:N),"")</f>
        <v/>
      </c>
      <c r="R767" s="74" t="str">
        <f>IF(AND(C767="Abierto",D767="Media"),A767,"")</f>
        <v/>
      </c>
      <c r="S767" s="74" t="str">
        <f ca="1">IF(AND(C767="Abierto",D767="Media"),TODAY()-E767,"")</f>
        <v/>
      </c>
      <c r="T767" s="74" t="str">
        <f>IF(AND(C767="Abierto",D767="Media"),RANK(S767,$S$13:$S$861,0)+COUNTIF($S$13:S767,S767)-1+MAX(N:N,Q:Q),"")</f>
        <v/>
      </c>
      <c r="U767" s="74" t="str">
        <f>IF(AND(C767="Abierto",D767="Baja"),A767,"")</f>
        <v/>
      </c>
      <c r="V767" s="74" t="str">
        <f ca="1">IF(AND(C767="Abierto",D767="Baja"),TODAY()-E767,"")</f>
        <v/>
      </c>
      <c r="W767" s="74" t="str">
        <f>IF(AND(C767="Abierto",D767="Baja"),RANK(V767,$V$13:$V$861,0)+COUNTIF($V$13:V767,V767)-1+MAX(N:N,Q:Q,T:T),"")</f>
        <v/>
      </c>
      <c r="X767" s="139" t="str">
        <f>IF(OR(C767="Resuelto",C767=""),"",SUM(N767,Q767,T767,W767))</f>
        <v/>
      </c>
      <c r="Y767" s="139" t="str">
        <f>IF(OR(C767="Resuelto",C767=""),"",SUM(M767,P767,S767,V767))</f>
        <v/>
      </c>
      <c r="Z767" s="139" t="str">
        <f>IF(OR(C767="Resuelto",C767=""),"",SUM(L767,O767,R767,U767))</f>
        <v/>
      </c>
      <c r="AA767" s="28">
        <v>902</v>
      </c>
      <c r="AB767" s="28" t="str">
        <f t="shared" si="32"/>
        <v/>
      </c>
      <c r="AC767" s="75" t="str">
        <f t="shared" si="33"/>
        <v/>
      </c>
      <c r="AH767" s="78" t="str">
        <f>IF(AI767="","",MAX($AH$5:AH766)+1)</f>
        <v/>
      </c>
      <c r="AI767" s="53" t="str">
        <f>IF(G766="","",IF(COUNTIF($AI$11:AI766,G766)=0,G766,""))</f>
        <v/>
      </c>
      <c r="AJ767" s="53" t="str">
        <f t="shared" si="34"/>
        <v/>
      </c>
      <c r="AK767" s="135"/>
    </row>
    <row r="768" spans="1:37" x14ac:dyDescent="0.25">
      <c r="A768" s="136"/>
      <c r="B768" s="136"/>
      <c r="C768" s="136"/>
      <c r="D768" s="136"/>
      <c r="E768" s="137"/>
      <c r="F768" s="137"/>
      <c r="G768" s="136"/>
      <c r="H768" s="137"/>
      <c r="I768" s="140" t="str">
        <f t="shared" si="35"/>
        <v/>
      </c>
      <c r="J768" s="140"/>
      <c r="K768" s="140"/>
      <c r="L768" s="74" t="str">
        <f>IF(AND(C768="Abierto",D768="Urgente"),A768,"")</f>
        <v/>
      </c>
      <c r="M768" s="74" t="str">
        <f ca="1">IF(AND(C768="Abierto",D768="Urgente"),TODAY()-E768,"")</f>
        <v/>
      </c>
      <c r="N768" s="74" t="str">
        <f>IF(AND(C768="Abierto",D768="Urgente"),RANK(M768,$M$13:$M$861,0)+COUNTIF($M$13:M768,M768)-1,"")</f>
        <v/>
      </c>
      <c r="O768" s="74" t="str">
        <f>IF(AND(C768="Abierto",D768="Alta"),A768,"")</f>
        <v/>
      </c>
      <c r="P768" s="74" t="str">
        <f ca="1">IF(AND(C768="Abierto",D768="Alta"),TODAY()-E768,"")</f>
        <v/>
      </c>
      <c r="Q768" s="74" t="str">
        <f>IF(AND(C768="Abierto",D768="Alta"),RANK(P768,$P$13:$P$861,0)+COUNTIF($P$13:P768,P768)-1+MAX(N:N),"")</f>
        <v/>
      </c>
      <c r="R768" s="74" t="str">
        <f>IF(AND(C768="Abierto",D768="Media"),A768,"")</f>
        <v/>
      </c>
      <c r="S768" s="74" t="str">
        <f ca="1">IF(AND(C768="Abierto",D768="Media"),TODAY()-E768,"")</f>
        <v/>
      </c>
      <c r="T768" s="74" t="str">
        <f>IF(AND(C768="Abierto",D768="Media"),RANK(S768,$S$13:$S$861,0)+COUNTIF($S$13:S768,S768)-1+MAX(N:N,Q:Q),"")</f>
        <v/>
      </c>
      <c r="U768" s="74" t="str">
        <f>IF(AND(C768="Abierto",D768="Baja"),A768,"")</f>
        <v/>
      </c>
      <c r="V768" s="74" t="str">
        <f ca="1">IF(AND(C768="Abierto",D768="Baja"),TODAY()-E768,"")</f>
        <v/>
      </c>
      <c r="W768" s="74" t="str">
        <f>IF(AND(C768="Abierto",D768="Baja"),RANK(V768,$V$13:$V$861,0)+COUNTIF($V$13:V768,V768)-1+MAX(N:N,Q:Q,T:T),"")</f>
        <v/>
      </c>
      <c r="X768" s="139" t="str">
        <f>IF(OR(C768="Resuelto",C768=""),"",SUM(N768,Q768,T768,W768))</f>
        <v/>
      </c>
      <c r="Y768" s="139" t="str">
        <f>IF(OR(C768="Resuelto",C768=""),"",SUM(M768,P768,S768,V768))</f>
        <v/>
      </c>
      <c r="Z768" s="139" t="str">
        <f>IF(OR(C768="Resuelto",C768=""),"",SUM(L768,O768,R768,U768))</f>
        <v/>
      </c>
      <c r="AA768" s="28">
        <v>903</v>
      </c>
      <c r="AB768" s="28" t="str">
        <f t="shared" si="32"/>
        <v/>
      </c>
      <c r="AC768" s="75" t="str">
        <f t="shared" si="33"/>
        <v/>
      </c>
      <c r="AH768" s="78" t="str">
        <f>IF(AI768="","",MAX($AH$5:AH767)+1)</f>
        <v/>
      </c>
      <c r="AI768" s="53" t="str">
        <f>IF(G767="","",IF(COUNTIF($AI$11:AI767,G767)=0,G767,""))</f>
        <v/>
      </c>
      <c r="AJ768" s="53" t="str">
        <f t="shared" si="34"/>
        <v/>
      </c>
      <c r="AK768" s="135"/>
    </row>
    <row r="769" spans="1:37" x14ac:dyDescent="0.25">
      <c r="A769" s="136"/>
      <c r="B769" s="136"/>
      <c r="C769" s="136"/>
      <c r="D769" s="136"/>
      <c r="E769" s="137"/>
      <c r="F769" s="137"/>
      <c r="G769" s="136"/>
      <c r="H769" s="137"/>
      <c r="I769" s="140" t="str">
        <f t="shared" si="35"/>
        <v/>
      </c>
      <c r="J769" s="140"/>
      <c r="K769" s="140"/>
      <c r="L769" s="74" t="str">
        <f>IF(AND(C769="Abierto",D769="Urgente"),A769,"")</f>
        <v/>
      </c>
      <c r="M769" s="74" t="str">
        <f ca="1">IF(AND(C769="Abierto",D769="Urgente"),TODAY()-E769,"")</f>
        <v/>
      </c>
      <c r="N769" s="74" t="str">
        <f>IF(AND(C769="Abierto",D769="Urgente"),RANK(M769,$M$13:$M$861,0)+COUNTIF($M$13:M769,M769)-1,"")</f>
        <v/>
      </c>
      <c r="O769" s="74" t="str">
        <f>IF(AND(C769="Abierto",D769="Alta"),A769,"")</f>
        <v/>
      </c>
      <c r="P769" s="74" t="str">
        <f ca="1">IF(AND(C769="Abierto",D769="Alta"),TODAY()-E769,"")</f>
        <v/>
      </c>
      <c r="Q769" s="74" t="str">
        <f>IF(AND(C769="Abierto",D769="Alta"),RANK(P769,$P$13:$P$861,0)+COUNTIF($P$13:P769,P769)-1+MAX(N:N),"")</f>
        <v/>
      </c>
      <c r="R769" s="74" t="str">
        <f>IF(AND(C769="Abierto",D769="Media"),A769,"")</f>
        <v/>
      </c>
      <c r="S769" s="74" t="str">
        <f ca="1">IF(AND(C769="Abierto",D769="Media"),TODAY()-E769,"")</f>
        <v/>
      </c>
      <c r="T769" s="74" t="str">
        <f>IF(AND(C769="Abierto",D769="Media"),RANK(S769,$S$13:$S$861,0)+COUNTIF($S$13:S769,S769)-1+MAX(N:N,Q:Q),"")</f>
        <v/>
      </c>
      <c r="U769" s="74" t="str">
        <f>IF(AND(C769="Abierto",D769="Baja"),A769,"")</f>
        <v/>
      </c>
      <c r="V769" s="74" t="str">
        <f ca="1">IF(AND(C769="Abierto",D769="Baja"),TODAY()-E769,"")</f>
        <v/>
      </c>
      <c r="W769" s="74" t="str">
        <f>IF(AND(C769="Abierto",D769="Baja"),RANK(V769,$V$13:$V$861,0)+COUNTIF($V$13:V769,V769)-1+MAX(N:N,Q:Q,T:T),"")</f>
        <v/>
      </c>
      <c r="X769" s="139" t="str">
        <f>IF(OR(C769="Resuelto",C769=""),"",SUM(N769,Q769,T769,W769))</f>
        <v/>
      </c>
      <c r="Y769" s="139" t="str">
        <f>IF(OR(C769="Resuelto",C769=""),"",SUM(M769,P769,S769,V769))</f>
        <v/>
      </c>
      <c r="Z769" s="139" t="str">
        <f>IF(OR(C769="Resuelto",C769=""),"",SUM(L769,O769,R769,U769))</f>
        <v/>
      </c>
      <c r="AA769" s="28">
        <v>904</v>
      </c>
      <c r="AB769" s="28" t="str">
        <f t="shared" si="32"/>
        <v/>
      </c>
      <c r="AC769" s="75" t="str">
        <f t="shared" si="33"/>
        <v/>
      </c>
      <c r="AH769" s="78" t="str">
        <f>IF(AI769="","",MAX($AH$5:AH768)+1)</f>
        <v/>
      </c>
      <c r="AI769" s="53" t="str">
        <f>IF(G768="","",IF(COUNTIF($AI$11:AI768,G768)=0,G768,""))</f>
        <v/>
      </c>
      <c r="AJ769" s="53" t="str">
        <f t="shared" si="34"/>
        <v/>
      </c>
      <c r="AK769" s="135"/>
    </row>
    <row r="770" spans="1:37" x14ac:dyDescent="0.25">
      <c r="A770" s="136"/>
      <c r="B770" s="136"/>
      <c r="C770" s="136"/>
      <c r="D770" s="136"/>
      <c r="E770" s="137"/>
      <c r="F770" s="137"/>
      <c r="G770" s="136"/>
      <c r="H770" s="137"/>
      <c r="I770" s="140" t="str">
        <f t="shared" si="35"/>
        <v/>
      </c>
      <c r="J770" s="140"/>
      <c r="K770" s="140"/>
      <c r="L770" s="74" t="str">
        <f>IF(AND(C770="Abierto",D770="Urgente"),A770,"")</f>
        <v/>
      </c>
      <c r="M770" s="74" t="str">
        <f ca="1">IF(AND(C770="Abierto",D770="Urgente"),TODAY()-E770,"")</f>
        <v/>
      </c>
      <c r="N770" s="74" t="str">
        <f>IF(AND(C770="Abierto",D770="Urgente"),RANK(M770,$M$13:$M$861,0)+COUNTIF($M$13:M770,M770)-1,"")</f>
        <v/>
      </c>
      <c r="O770" s="74" t="str">
        <f>IF(AND(C770="Abierto",D770="Alta"),A770,"")</f>
        <v/>
      </c>
      <c r="P770" s="74" t="str">
        <f ca="1">IF(AND(C770="Abierto",D770="Alta"),TODAY()-E770,"")</f>
        <v/>
      </c>
      <c r="Q770" s="74" t="str">
        <f>IF(AND(C770="Abierto",D770="Alta"),RANK(P770,$P$13:$P$861,0)+COUNTIF($P$13:P770,P770)-1+MAX(N:N),"")</f>
        <v/>
      </c>
      <c r="R770" s="74" t="str">
        <f>IF(AND(C770="Abierto",D770="Media"),A770,"")</f>
        <v/>
      </c>
      <c r="S770" s="74" t="str">
        <f ca="1">IF(AND(C770="Abierto",D770="Media"),TODAY()-E770,"")</f>
        <v/>
      </c>
      <c r="T770" s="74" t="str">
        <f>IF(AND(C770="Abierto",D770="Media"),RANK(S770,$S$13:$S$861,0)+COUNTIF($S$13:S770,S770)-1+MAX(N:N,Q:Q),"")</f>
        <v/>
      </c>
      <c r="U770" s="74" t="str">
        <f>IF(AND(C770="Abierto",D770="Baja"),A770,"")</f>
        <v/>
      </c>
      <c r="V770" s="74" t="str">
        <f ca="1">IF(AND(C770="Abierto",D770="Baja"),TODAY()-E770,"")</f>
        <v/>
      </c>
      <c r="W770" s="74" t="str">
        <f>IF(AND(C770="Abierto",D770="Baja"),RANK(V770,$V$13:$V$861,0)+COUNTIF($V$13:V770,V770)-1+MAX(N:N,Q:Q,T:T),"")</f>
        <v/>
      </c>
      <c r="X770" s="139" t="str">
        <f>IF(OR(C770="Resuelto",C770=""),"",SUM(N770,Q770,T770,W770))</f>
        <v/>
      </c>
      <c r="Y770" s="139" t="str">
        <f>IF(OR(C770="Resuelto",C770=""),"",SUM(M770,P770,S770,V770))</f>
        <v/>
      </c>
      <c r="Z770" s="139" t="str">
        <f>IF(OR(C770="Resuelto",C770=""),"",SUM(L770,O770,R770,U770))</f>
        <v/>
      </c>
      <c r="AA770" s="28">
        <v>905</v>
      </c>
      <c r="AB770" s="28" t="str">
        <f t="shared" si="32"/>
        <v/>
      </c>
      <c r="AC770" s="75" t="str">
        <f t="shared" si="33"/>
        <v/>
      </c>
      <c r="AH770" s="78" t="str">
        <f>IF(AI770="","",MAX($AH$5:AH769)+1)</f>
        <v/>
      </c>
      <c r="AI770" s="53" t="str">
        <f>IF(G769="","",IF(COUNTIF($AI$11:AI769,G769)=0,G769,""))</f>
        <v/>
      </c>
      <c r="AJ770" s="53" t="str">
        <f t="shared" si="34"/>
        <v/>
      </c>
      <c r="AK770" s="135"/>
    </row>
    <row r="771" spans="1:37" x14ac:dyDescent="0.25">
      <c r="A771" s="136"/>
      <c r="B771" s="136"/>
      <c r="C771" s="136"/>
      <c r="D771" s="136"/>
      <c r="E771" s="137"/>
      <c r="F771" s="137"/>
      <c r="G771" s="136"/>
      <c r="H771" s="137"/>
      <c r="I771" s="140" t="str">
        <f t="shared" si="35"/>
        <v/>
      </c>
      <c r="J771" s="140"/>
      <c r="K771" s="140"/>
      <c r="L771" s="74" t="str">
        <f>IF(AND(C771="Abierto",D771="Urgente"),A771,"")</f>
        <v/>
      </c>
      <c r="M771" s="74" t="str">
        <f ca="1">IF(AND(C771="Abierto",D771="Urgente"),TODAY()-E771,"")</f>
        <v/>
      </c>
      <c r="N771" s="74" t="str">
        <f>IF(AND(C771="Abierto",D771="Urgente"),RANK(M771,$M$13:$M$861,0)+COUNTIF($M$13:M771,M771)-1,"")</f>
        <v/>
      </c>
      <c r="O771" s="74" t="str">
        <f>IF(AND(C771="Abierto",D771="Alta"),A771,"")</f>
        <v/>
      </c>
      <c r="P771" s="74" t="str">
        <f ca="1">IF(AND(C771="Abierto",D771="Alta"),TODAY()-E771,"")</f>
        <v/>
      </c>
      <c r="Q771" s="74" t="str">
        <f>IF(AND(C771="Abierto",D771="Alta"),RANK(P771,$P$13:$P$861,0)+COUNTIF($P$13:P771,P771)-1+MAX(N:N),"")</f>
        <v/>
      </c>
      <c r="R771" s="74" t="str">
        <f>IF(AND(C771="Abierto",D771="Media"),A771,"")</f>
        <v/>
      </c>
      <c r="S771" s="74" t="str">
        <f ca="1">IF(AND(C771="Abierto",D771="Media"),TODAY()-E771,"")</f>
        <v/>
      </c>
      <c r="T771" s="74" t="str">
        <f>IF(AND(C771="Abierto",D771="Media"),RANK(S771,$S$13:$S$861,0)+COUNTIF($S$13:S771,S771)-1+MAX(N:N,Q:Q),"")</f>
        <v/>
      </c>
      <c r="U771" s="74" t="str">
        <f>IF(AND(C771="Abierto",D771="Baja"),A771,"")</f>
        <v/>
      </c>
      <c r="V771" s="74" t="str">
        <f ca="1">IF(AND(C771="Abierto",D771="Baja"),TODAY()-E771,"")</f>
        <v/>
      </c>
      <c r="W771" s="74" t="str">
        <f>IF(AND(C771="Abierto",D771="Baja"),RANK(V771,$V$13:$V$861,0)+COUNTIF($V$13:V771,V771)-1+MAX(N:N,Q:Q,T:T),"")</f>
        <v/>
      </c>
      <c r="X771" s="139" t="str">
        <f>IF(OR(C771="Resuelto",C771=""),"",SUM(N771,Q771,T771,W771))</f>
        <v/>
      </c>
      <c r="Y771" s="139" t="str">
        <f>IF(OR(C771="Resuelto",C771=""),"",SUM(M771,P771,S771,V771))</f>
        <v/>
      </c>
      <c r="Z771" s="139" t="str">
        <f>IF(OR(C771="Resuelto",C771=""),"",SUM(L771,O771,R771,U771))</f>
        <v/>
      </c>
      <c r="AA771" s="28">
        <v>906</v>
      </c>
      <c r="AB771" s="28" t="str">
        <f t="shared" si="32"/>
        <v/>
      </c>
      <c r="AC771" s="75" t="str">
        <f t="shared" si="33"/>
        <v/>
      </c>
      <c r="AH771" s="78" t="str">
        <f>IF(AI771="","",MAX($AH$5:AH770)+1)</f>
        <v/>
      </c>
      <c r="AI771" s="53" t="str">
        <f>IF(G770="","",IF(COUNTIF($AI$11:AI770,G770)=0,G770,""))</f>
        <v/>
      </c>
      <c r="AJ771" s="53" t="str">
        <f t="shared" si="34"/>
        <v/>
      </c>
      <c r="AK771" s="135"/>
    </row>
    <row r="772" spans="1:37" x14ac:dyDescent="0.25">
      <c r="A772" s="136"/>
      <c r="B772" s="136"/>
      <c r="C772" s="136"/>
      <c r="D772" s="136"/>
      <c r="E772" s="137"/>
      <c r="F772" s="137"/>
      <c r="G772" s="136"/>
      <c r="H772" s="137"/>
      <c r="I772" s="140" t="str">
        <f t="shared" si="35"/>
        <v/>
      </c>
      <c r="J772" s="140"/>
      <c r="K772" s="140"/>
      <c r="L772" s="74" t="str">
        <f>IF(AND(C772="Abierto",D772="Urgente"),A772,"")</f>
        <v/>
      </c>
      <c r="M772" s="74" t="str">
        <f ca="1">IF(AND(C772="Abierto",D772="Urgente"),TODAY()-E772,"")</f>
        <v/>
      </c>
      <c r="N772" s="74" t="str">
        <f>IF(AND(C772="Abierto",D772="Urgente"),RANK(M772,$M$13:$M$861,0)+COUNTIF($M$13:M772,M772)-1,"")</f>
        <v/>
      </c>
      <c r="O772" s="74" t="str">
        <f>IF(AND(C772="Abierto",D772="Alta"),A772,"")</f>
        <v/>
      </c>
      <c r="P772" s="74" t="str">
        <f ca="1">IF(AND(C772="Abierto",D772="Alta"),TODAY()-E772,"")</f>
        <v/>
      </c>
      <c r="Q772" s="74" t="str">
        <f>IF(AND(C772="Abierto",D772="Alta"),RANK(P772,$P$13:$P$861,0)+COUNTIF($P$13:P772,P772)-1+MAX(N:N),"")</f>
        <v/>
      </c>
      <c r="R772" s="74" t="str">
        <f>IF(AND(C772="Abierto",D772="Media"),A772,"")</f>
        <v/>
      </c>
      <c r="S772" s="74" t="str">
        <f ca="1">IF(AND(C772="Abierto",D772="Media"),TODAY()-E772,"")</f>
        <v/>
      </c>
      <c r="T772" s="74" t="str">
        <f>IF(AND(C772="Abierto",D772="Media"),RANK(S772,$S$13:$S$861,0)+COUNTIF($S$13:S772,S772)-1+MAX(N:N,Q:Q),"")</f>
        <v/>
      </c>
      <c r="U772" s="74" t="str">
        <f>IF(AND(C772="Abierto",D772="Baja"),A772,"")</f>
        <v/>
      </c>
      <c r="V772" s="74" t="str">
        <f ca="1">IF(AND(C772="Abierto",D772="Baja"),TODAY()-E772,"")</f>
        <v/>
      </c>
      <c r="W772" s="74" t="str">
        <f>IF(AND(C772="Abierto",D772="Baja"),RANK(V772,$V$13:$V$861,0)+COUNTIF($V$13:V772,V772)-1+MAX(N:N,Q:Q,T:T),"")</f>
        <v/>
      </c>
      <c r="X772" s="139" t="str">
        <f>IF(OR(C772="Resuelto",C772=""),"",SUM(N772,Q772,T772,W772))</f>
        <v/>
      </c>
      <c r="Y772" s="139" t="str">
        <f>IF(OR(C772="Resuelto",C772=""),"",SUM(M772,P772,S772,V772))</f>
        <v/>
      </c>
      <c r="Z772" s="139" t="str">
        <f>IF(OR(C772="Resuelto",C772=""),"",SUM(L772,O772,R772,U772))</f>
        <v/>
      </c>
      <c r="AA772" s="28">
        <v>907</v>
      </c>
      <c r="AB772" s="28" t="str">
        <f t="shared" si="32"/>
        <v/>
      </c>
      <c r="AC772" s="75" t="str">
        <f t="shared" si="33"/>
        <v/>
      </c>
      <c r="AH772" s="78" t="str">
        <f>IF(AI772="","",MAX($AH$5:AH771)+1)</f>
        <v/>
      </c>
      <c r="AI772" s="53" t="str">
        <f>IF(G771="","",IF(COUNTIF($AI$11:AI771,G771)=0,G771,""))</f>
        <v/>
      </c>
      <c r="AJ772" s="53" t="str">
        <f t="shared" si="34"/>
        <v/>
      </c>
      <c r="AK772" s="135"/>
    </row>
    <row r="773" spans="1:37" x14ac:dyDescent="0.25">
      <c r="A773" s="136"/>
      <c r="B773" s="136"/>
      <c r="C773" s="136"/>
      <c r="D773" s="136"/>
      <c r="E773" s="137"/>
      <c r="F773" s="137"/>
      <c r="G773" s="136"/>
      <c r="H773" s="137"/>
      <c r="I773" s="140" t="str">
        <f t="shared" si="35"/>
        <v/>
      </c>
      <c r="J773" s="140"/>
      <c r="K773" s="140"/>
      <c r="L773" s="74" t="str">
        <f>IF(AND(C773="Abierto",D773="Urgente"),A773,"")</f>
        <v/>
      </c>
      <c r="M773" s="74" t="str">
        <f ca="1">IF(AND(C773="Abierto",D773="Urgente"),TODAY()-E773,"")</f>
        <v/>
      </c>
      <c r="N773" s="74" t="str">
        <f>IF(AND(C773="Abierto",D773="Urgente"),RANK(M773,$M$13:$M$861,0)+COUNTIF($M$13:M773,M773)-1,"")</f>
        <v/>
      </c>
      <c r="O773" s="74" t="str">
        <f>IF(AND(C773="Abierto",D773="Alta"),A773,"")</f>
        <v/>
      </c>
      <c r="P773" s="74" t="str">
        <f ca="1">IF(AND(C773="Abierto",D773="Alta"),TODAY()-E773,"")</f>
        <v/>
      </c>
      <c r="Q773" s="74" t="str">
        <f>IF(AND(C773="Abierto",D773="Alta"),RANK(P773,$P$13:$P$861,0)+COUNTIF($P$13:P773,P773)-1+MAX(N:N),"")</f>
        <v/>
      </c>
      <c r="R773" s="74" t="str">
        <f>IF(AND(C773="Abierto",D773="Media"),A773,"")</f>
        <v/>
      </c>
      <c r="S773" s="74" t="str">
        <f ca="1">IF(AND(C773="Abierto",D773="Media"),TODAY()-E773,"")</f>
        <v/>
      </c>
      <c r="T773" s="74" t="str">
        <f>IF(AND(C773="Abierto",D773="Media"),RANK(S773,$S$13:$S$861,0)+COUNTIF($S$13:S773,S773)-1+MAX(N:N,Q:Q),"")</f>
        <v/>
      </c>
      <c r="U773" s="74" t="str">
        <f>IF(AND(C773="Abierto",D773="Baja"),A773,"")</f>
        <v/>
      </c>
      <c r="V773" s="74" t="str">
        <f ca="1">IF(AND(C773="Abierto",D773="Baja"),TODAY()-E773,"")</f>
        <v/>
      </c>
      <c r="W773" s="74" t="str">
        <f>IF(AND(C773="Abierto",D773="Baja"),RANK(V773,$V$13:$V$861,0)+COUNTIF($V$13:V773,V773)-1+MAX(N:N,Q:Q,T:T),"")</f>
        <v/>
      </c>
      <c r="X773" s="139" t="str">
        <f>IF(OR(C773="Resuelto",C773=""),"",SUM(N773,Q773,T773,W773))</f>
        <v/>
      </c>
      <c r="Y773" s="139" t="str">
        <f>IF(OR(C773="Resuelto",C773=""),"",SUM(M773,P773,S773,V773))</f>
        <v/>
      </c>
      <c r="Z773" s="139" t="str">
        <f>IF(OR(C773="Resuelto",C773=""),"",SUM(L773,O773,R773,U773))</f>
        <v/>
      </c>
      <c r="AA773" s="28">
        <v>908</v>
      </c>
      <c r="AB773" s="28" t="str">
        <f t="shared" si="32"/>
        <v/>
      </c>
      <c r="AC773" s="75" t="str">
        <f t="shared" si="33"/>
        <v/>
      </c>
      <c r="AH773" s="78" t="str">
        <f>IF(AI773="","",MAX($AH$5:AH772)+1)</f>
        <v/>
      </c>
      <c r="AI773" s="53" t="str">
        <f>IF(G772="","",IF(COUNTIF($AI$11:AI772,G772)=0,G772,""))</f>
        <v/>
      </c>
      <c r="AJ773" s="53" t="str">
        <f t="shared" si="34"/>
        <v/>
      </c>
      <c r="AK773" s="135"/>
    </row>
    <row r="774" spans="1:37" x14ac:dyDescent="0.25">
      <c r="A774" s="136"/>
      <c r="B774" s="136"/>
      <c r="C774" s="136"/>
      <c r="D774" s="136"/>
      <c r="E774" s="137"/>
      <c r="F774" s="137"/>
      <c r="G774" s="136"/>
      <c r="H774" s="137"/>
      <c r="I774" s="140" t="str">
        <f t="shared" si="35"/>
        <v/>
      </c>
      <c r="J774" s="140"/>
      <c r="K774" s="140"/>
      <c r="L774" s="74" t="str">
        <f>IF(AND(C774="Abierto",D774="Urgente"),A774,"")</f>
        <v/>
      </c>
      <c r="M774" s="74" t="str">
        <f ca="1">IF(AND(C774="Abierto",D774="Urgente"),TODAY()-E774,"")</f>
        <v/>
      </c>
      <c r="N774" s="74" t="str">
        <f>IF(AND(C774="Abierto",D774="Urgente"),RANK(M774,$M$13:$M$861,0)+COUNTIF($M$13:M774,M774)-1,"")</f>
        <v/>
      </c>
      <c r="O774" s="74" t="str">
        <f>IF(AND(C774="Abierto",D774="Alta"),A774,"")</f>
        <v/>
      </c>
      <c r="P774" s="74" t="str">
        <f ca="1">IF(AND(C774="Abierto",D774="Alta"),TODAY()-E774,"")</f>
        <v/>
      </c>
      <c r="Q774" s="74" t="str">
        <f>IF(AND(C774="Abierto",D774="Alta"),RANK(P774,$P$13:$P$861,0)+COUNTIF($P$13:P774,P774)-1+MAX(N:N),"")</f>
        <v/>
      </c>
      <c r="R774" s="74" t="str">
        <f>IF(AND(C774="Abierto",D774="Media"),A774,"")</f>
        <v/>
      </c>
      <c r="S774" s="74" t="str">
        <f ca="1">IF(AND(C774="Abierto",D774="Media"),TODAY()-E774,"")</f>
        <v/>
      </c>
      <c r="T774" s="74" t="str">
        <f>IF(AND(C774="Abierto",D774="Media"),RANK(S774,$S$13:$S$861,0)+COUNTIF($S$13:S774,S774)-1+MAX(N:N,Q:Q),"")</f>
        <v/>
      </c>
      <c r="U774" s="74" t="str">
        <f>IF(AND(C774="Abierto",D774="Baja"),A774,"")</f>
        <v/>
      </c>
      <c r="V774" s="74" t="str">
        <f ca="1">IF(AND(C774="Abierto",D774="Baja"),TODAY()-E774,"")</f>
        <v/>
      </c>
      <c r="W774" s="74" t="str">
        <f>IF(AND(C774="Abierto",D774="Baja"),RANK(V774,$V$13:$V$861,0)+COUNTIF($V$13:V774,V774)-1+MAX(N:N,Q:Q,T:T),"")</f>
        <v/>
      </c>
      <c r="X774" s="139" t="str">
        <f>IF(OR(C774="Resuelto",C774=""),"",SUM(N774,Q774,T774,W774))</f>
        <v/>
      </c>
      <c r="Y774" s="139" t="str">
        <f>IF(OR(C774="Resuelto",C774=""),"",SUM(M774,P774,S774,V774))</f>
        <v/>
      </c>
      <c r="Z774" s="139" t="str">
        <f>IF(OR(C774="Resuelto",C774=""),"",SUM(L774,O774,R774,U774))</f>
        <v/>
      </c>
      <c r="AA774" s="28">
        <v>909</v>
      </c>
      <c r="AB774" s="28" t="str">
        <f t="shared" si="32"/>
        <v/>
      </c>
      <c r="AC774" s="75" t="str">
        <f t="shared" si="33"/>
        <v/>
      </c>
      <c r="AH774" s="78" t="str">
        <f>IF(AI774="","",MAX($AH$5:AH773)+1)</f>
        <v/>
      </c>
      <c r="AI774" s="53" t="str">
        <f>IF(G773="","",IF(COUNTIF($AI$11:AI773,G773)=0,G773,""))</f>
        <v/>
      </c>
      <c r="AJ774" s="53" t="str">
        <f t="shared" si="34"/>
        <v/>
      </c>
      <c r="AK774" s="135"/>
    </row>
    <row r="775" spans="1:37" x14ac:dyDescent="0.25">
      <c r="A775" s="136"/>
      <c r="B775" s="136"/>
      <c r="C775" s="136"/>
      <c r="D775" s="136"/>
      <c r="E775" s="137"/>
      <c r="F775" s="137"/>
      <c r="G775" s="136"/>
      <c r="H775" s="137"/>
      <c r="I775" s="140" t="str">
        <f t="shared" si="35"/>
        <v/>
      </c>
      <c r="J775" s="140"/>
      <c r="K775" s="140"/>
      <c r="L775" s="74" t="str">
        <f>IF(AND(C775="Abierto",D775="Urgente"),A775,"")</f>
        <v/>
      </c>
      <c r="M775" s="74" t="str">
        <f ca="1">IF(AND(C775="Abierto",D775="Urgente"),TODAY()-E775,"")</f>
        <v/>
      </c>
      <c r="N775" s="74" t="str">
        <f>IF(AND(C775="Abierto",D775="Urgente"),RANK(M775,$M$13:$M$861,0)+COUNTIF($M$13:M775,M775)-1,"")</f>
        <v/>
      </c>
      <c r="O775" s="74" t="str">
        <f>IF(AND(C775="Abierto",D775="Alta"),A775,"")</f>
        <v/>
      </c>
      <c r="P775" s="74" t="str">
        <f ca="1">IF(AND(C775="Abierto",D775="Alta"),TODAY()-E775,"")</f>
        <v/>
      </c>
      <c r="Q775" s="74" t="str">
        <f>IF(AND(C775="Abierto",D775="Alta"),RANK(P775,$P$13:$P$861,0)+COUNTIF($P$13:P775,P775)-1+MAX(N:N),"")</f>
        <v/>
      </c>
      <c r="R775" s="74" t="str">
        <f>IF(AND(C775="Abierto",D775="Media"),A775,"")</f>
        <v/>
      </c>
      <c r="S775" s="74" t="str">
        <f ca="1">IF(AND(C775="Abierto",D775="Media"),TODAY()-E775,"")</f>
        <v/>
      </c>
      <c r="T775" s="74" t="str">
        <f>IF(AND(C775="Abierto",D775="Media"),RANK(S775,$S$13:$S$861,0)+COUNTIF($S$13:S775,S775)-1+MAX(N:N,Q:Q),"")</f>
        <v/>
      </c>
      <c r="U775" s="74" t="str">
        <f>IF(AND(C775="Abierto",D775="Baja"),A775,"")</f>
        <v/>
      </c>
      <c r="V775" s="74" t="str">
        <f ca="1">IF(AND(C775="Abierto",D775="Baja"),TODAY()-E775,"")</f>
        <v/>
      </c>
      <c r="W775" s="74" t="str">
        <f>IF(AND(C775="Abierto",D775="Baja"),RANK(V775,$V$13:$V$861,0)+COUNTIF($V$13:V775,V775)-1+MAX(N:N,Q:Q,T:T),"")</f>
        <v/>
      </c>
      <c r="X775" s="139" t="str">
        <f>IF(OR(C775="Resuelto",C775=""),"",SUM(N775,Q775,T775,W775))</f>
        <v/>
      </c>
      <c r="Y775" s="139" t="str">
        <f>IF(OR(C775="Resuelto",C775=""),"",SUM(M775,P775,S775,V775))</f>
        <v/>
      </c>
      <c r="Z775" s="139" t="str">
        <f>IF(OR(C775="Resuelto",C775=""),"",SUM(L775,O775,R775,U775))</f>
        <v/>
      </c>
      <c r="AA775" s="28">
        <v>910</v>
      </c>
      <c r="AB775" s="28" t="str">
        <f t="shared" si="32"/>
        <v/>
      </c>
      <c r="AC775" s="75" t="str">
        <f t="shared" si="33"/>
        <v/>
      </c>
      <c r="AH775" s="78" t="str">
        <f>IF(AI775="","",MAX($AH$5:AH774)+1)</f>
        <v/>
      </c>
      <c r="AI775" s="53" t="str">
        <f>IF(G774="","",IF(COUNTIF($AI$11:AI774,G774)=0,G774,""))</f>
        <v/>
      </c>
      <c r="AJ775" s="53" t="str">
        <f t="shared" si="34"/>
        <v/>
      </c>
      <c r="AK775" s="135"/>
    </row>
    <row r="776" spans="1:37" x14ac:dyDescent="0.25">
      <c r="A776" s="136"/>
      <c r="B776" s="136"/>
      <c r="C776" s="136"/>
      <c r="D776" s="136"/>
      <c r="E776" s="137"/>
      <c r="F776" s="137"/>
      <c r="G776" s="136"/>
      <c r="H776" s="137"/>
      <c r="I776" s="140" t="str">
        <f t="shared" si="35"/>
        <v/>
      </c>
      <c r="J776" s="140"/>
      <c r="K776" s="140"/>
      <c r="L776" s="74" t="str">
        <f>IF(AND(C776="Abierto",D776="Urgente"),A776,"")</f>
        <v/>
      </c>
      <c r="M776" s="74" t="str">
        <f ca="1">IF(AND(C776="Abierto",D776="Urgente"),TODAY()-E776,"")</f>
        <v/>
      </c>
      <c r="N776" s="74" t="str">
        <f>IF(AND(C776="Abierto",D776="Urgente"),RANK(M776,$M$13:$M$861,0)+COUNTIF($M$13:M776,M776)-1,"")</f>
        <v/>
      </c>
      <c r="O776" s="74" t="str">
        <f>IF(AND(C776="Abierto",D776="Alta"),A776,"")</f>
        <v/>
      </c>
      <c r="P776" s="74" t="str">
        <f ca="1">IF(AND(C776="Abierto",D776="Alta"),TODAY()-E776,"")</f>
        <v/>
      </c>
      <c r="Q776" s="74" t="str">
        <f>IF(AND(C776="Abierto",D776="Alta"),RANK(P776,$P$13:$P$861,0)+COUNTIF($P$13:P776,P776)-1+MAX(N:N),"")</f>
        <v/>
      </c>
      <c r="R776" s="74" t="str">
        <f>IF(AND(C776="Abierto",D776="Media"),A776,"")</f>
        <v/>
      </c>
      <c r="S776" s="74" t="str">
        <f ca="1">IF(AND(C776="Abierto",D776="Media"),TODAY()-E776,"")</f>
        <v/>
      </c>
      <c r="T776" s="74" t="str">
        <f>IF(AND(C776="Abierto",D776="Media"),RANK(S776,$S$13:$S$861,0)+COUNTIF($S$13:S776,S776)-1+MAX(N:N,Q:Q),"")</f>
        <v/>
      </c>
      <c r="U776" s="74" t="str">
        <f>IF(AND(C776="Abierto",D776="Baja"),A776,"")</f>
        <v/>
      </c>
      <c r="V776" s="74" t="str">
        <f ca="1">IF(AND(C776="Abierto",D776="Baja"),TODAY()-E776,"")</f>
        <v/>
      </c>
      <c r="W776" s="74" t="str">
        <f>IF(AND(C776="Abierto",D776="Baja"),RANK(V776,$V$13:$V$861,0)+COUNTIF($V$13:V776,V776)-1+MAX(N:N,Q:Q,T:T),"")</f>
        <v/>
      </c>
      <c r="X776" s="139" t="str">
        <f>IF(OR(C776="Resuelto",C776=""),"",SUM(N776,Q776,T776,W776))</f>
        <v/>
      </c>
      <c r="Y776" s="139" t="str">
        <f>IF(OR(C776="Resuelto",C776=""),"",SUM(M776,P776,S776,V776))</f>
        <v/>
      </c>
      <c r="Z776" s="139" t="str">
        <f>IF(OR(C776="Resuelto",C776=""),"",SUM(L776,O776,R776,U776))</f>
        <v/>
      </c>
      <c r="AA776" s="28">
        <v>911</v>
      </c>
      <c r="AB776" s="28" t="str">
        <f t="shared" si="32"/>
        <v/>
      </c>
      <c r="AC776" s="75" t="str">
        <f t="shared" si="33"/>
        <v/>
      </c>
      <c r="AH776" s="78" t="str">
        <f>IF(AI776="","",MAX($AH$5:AH775)+1)</f>
        <v/>
      </c>
      <c r="AI776" s="53" t="str">
        <f>IF(G775="","",IF(COUNTIF($AI$11:AI775,G775)=0,G775,""))</f>
        <v/>
      </c>
      <c r="AJ776" s="53" t="str">
        <f t="shared" si="34"/>
        <v/>
      </c>
      <c r="AK776" s="135"/>
    </row>
    <row r="777" spans="1:37" x14ac:dyDescent="0.25">
      <c r="A777" s="136"/>
      <c r="B777" s="136"/>
      <c r="C777" s="136"/>
      <c r="D777" s="136"/>
      <c r="E777" s="137"/>
      <c r="F777" s="137"/>
      <c r="G777" s="136"/>
      <c r="H777" s="137"/>
      <c r="I777" s="140" t="str">
        <f t="shared" si="35"/>
        <v/>
      </c>
      <c r="J777" s="140"/>
      <c r="K777" s="140"/>
      <c r="L777" s="74" t="str">
        <f>IF(AND(C777="Abierto",D777="Urgente"),A777,"")</f>
        <v/>
      </c>
      <c r="M777" s="74" t="str">
        <f ca="1">IF(AND(C777="Abierto",D777="Urgente"),TODAY()-E777,"")</f>
        <v/>
      </c>
      <c r="N777" s="74" t="str">
        <f>IF(AND(C777="Abierto",D777="Urgente"),RANK(M777,$M$13:$M$861,0)+COUNTIF($M$13:M777,M777)-1,"")</f>
        <v/>
      </c>
      <c r="O777" s="74" t="str">
        <f>IF(AND(C777="Abierto",D777="Alta"),A777,"")</f>
        <v/>
      </c>
      <c r="P777" s="74" t="str">
        <f ca="1">IF(AND(C777="Abierto",D777="Alta"),TODAY()-E777,"")</f>
        <v/>
      </c>
      <c r="Q777" s="74" t="str">
        <f>IF(AND(C777="Abierto",D777="Alta"),RANK(P777,$P$13:$P$861,0)+COUNTIF($P$13:P777,P777)-1+MAX(N:N),"")</f>
        <v/>
      </c>
      <c r="R777" s="74" t="str">
        <f>IF(AND(C777="Abierto",D777="Media"),A777,"")</f>
        <v/>
      </c>
      <c r="S777" s="74" t="str">
        <f ca="1">IF(AND(C777="Abierto",D777="Media"),TODAY()-E777,"")</f>
        <v/>
      </c>
      <c r="T777" s="74" t="str">
        <f>IF(AND(C777="Abierto",D777="Media"),RANK(S777,$S$13:$S$861,0)+COUNTIF($S$13:S777,S777)-1+MAX(N:N,Q:Q),"")</f>
        <v/>
      </c>
      <c r="U777" s="74" t="str">
        <f>IF(AND(C777="Abierto",D777="Baja"),A777,"")</f>
        <v/>
      </c>
      <c r="V777" s="74" t="str">
        <f ca="1">IF(AND(C777="Abierto",D777="Baja"),TODAY()-E777,"")</f>
        <v/>
      </c>
      <c r="W777" s="74" t="str">
        <f>IF(AND(C777="Abierto",D777="Baja"),RANK(V777,$V$13:$V$861,0)+COUNTIF($V$13:V777,V777)-1+MAX(N:N,Q:Q,T:T),"")</f>
        <v/>
      </c>
      <c r="X777" s="139" t="str">
        <f>IF(OR(C777="Resuelto",C777=""),"",SUM(N777,Q777,T777,W777))</f>
        <v/>
      </c>
      <c r="Y777" s="139" t="str">
        <f>IF(OR(C777="Resuelto",C777=""),"",SUM(M777,P777,S777,V777))</f>
        <v/>
      </c>
      <c r="Z777" s="139" t="str">
        <f>IF(OR(C777="Resuelto",C777=""),"",SUM(L777,O777,R777,U777))</f>
        <v/>
      </c>
      <c r="AA777" s="28">
        <v>912</v>
      </c>
      <c r="AB777" s="28" t="str">
        <f t="shared" ref="AB777:AB840" si="36">IF(ISNA(VLOOKUP(AA777,$X$13:$Z$858,3,FALSE))=TRUE,"",VLOOKUP(AA777,$X$13:$Z$858,3,FALSE))</f>
        <v/>
      </c>
      <c r="AC777" s="75" t="str">
        <f t="shared" ref="AC777:AC840" si="37">IF(ISNA(VLOOKUP(AA777,$X$13:$Z$858,2,FALSE))=TRUE,"",VLOOKUP(AA777,$X$13:$Z$858,2,FALSE))</f>
        <v/>
      </c>
      <c r="AH777" s="78" t="str">
        <f>IF(AI777="","",MAX($AH$5:AH776)+1)</f>
        <v/>
      </c>
      <c r="AI777" s="53" t="str">
        <f>IF(G776="","",IF(COUNTIF($AI$11:AI776,G776)=0,G776,""))</f>
        <v/>
      </c>
      <c r="AJ777" s="53" t="str">
        <f t="shared" ref="AJ777:AJ840" si="38">IF(ISNA(VLOOKUP(AA777,$AH$13:$AI$858,2,FALSE))=TRUE,"",VLOOKUP(AA777,$AH$13:$AI$858,2,FALSE))</f>
        <v/>
      </c>
      <c r="AK777" s="135"/>
    </row>
    <row r="778" spans="1:37" x14ac:dyDescent="0.25">
      <c r="A778" s="136"/>
      <c r="B778" s="136"/>
      <c r="C778" s="136"/>
      <c r="D778" s="136"/>
      <c r="E778" s="137"/>
      <c r="F778" s="137"/>
      <c r="G778" s="136"/>
      <c r="H778" s="137"/>
      <c r="I778" s="140" t="str">
        <f t="shared" si="35"/>
        <v/>
      </c>
      <c r="J778" s="140"/>
      <c r="K778" s="140"/>
      <c r="L778" s="74" t="str">
        <f>IF(AND(C778="Abierto",D778="Urgente"),A778,"")</f>
        <v/>
      </c>
      <c r="M778" s="74" t="str">
        <f ca="1">IF(AND(C778="Abierto",D778="Urgente"),TODAY()-E778,"")</f>
        <v/>
      </c>
      <c r="N778" s="74" t="str">
        <f>IF(AND(C778="Abierto",D778="Urgente"),RANK(M778,$M$13:$M$861,0)+COUNTIF($M$13:M778,M778)-1,"")</f>
        <v/>
      </c>
      <c r="O778" s="74" t="str">
        <f>IF(AND(C778="Abierto",D778="Alta"),A778,"")</f>
        <v/>
      </c>
      <c r="P778" s="74" t="str">
        <f ca="1">IF(AND(C778="Abierto",D778="Alta"),TODAY()-E778,"")</f>
        <v/>
      </c>
      <c r="Q778" s="74" t="str">
        <f>IF(AND(C778="Abierto",D778="Alta"),RANK(P778,$P$13:$P$861,0)+COUNTIF($P$13:P778,P778)-1+MAX(N:N),"")</f>
        <v/>
      </c>
      <c r="R778" s="74" t="str">
        <f>IF(AND(C778="Abierto",D778="Media"),A778,"")</f>
        <v/>
      </c>
      <c r="S778" s="74" t="str">
        <f ca="1">IF(AND(C778="Abierto",D778="Media"),TODAY()-E778,"")</f>
        <v/>
      </c>
      <c r="T778" s="74" t="str">
        <f>IF(AND(C778="Abierto",D778="Media"),RANK(S778,$S$13:$S$861,0)+COUNTIF($S$13:S778,S778)-1+MAX(N:N,Q:Q),"")</f>
        <v/>
      </c>
      <c r="U778" s="74" t="str">
        <f>IF(AND(C778="Abierto",D778="Baja"),A778,"")</f>
        <v/>
      </c>
      <c r="V778" s="74" t="str">
        <f ca="1">IF(AND(C778="Abierto",D778="Baja"),TODAY()-E778,"")</f>
        <v/>
      </c>
      <c r="W778" s="74" t="str">
        <f>IF(AND(C778="Abierto",D778="Baja"),RANK(V778,$V$13:$V$861,0)+COUNTIF($V$13:V778,V778)-1+MAX(N:N,Q:Q,T:T),"")</f>
        <v/>
      </c>
      <c r="X778" s="139" t="str">
        <f>IF(OR(C778="Resuelto",C778=""),"",SUM(N778,Q778,T778,W778))</f>
        <v/>
      </c>
      <c r="Y778" s="139" t="str">
        <f>IF(OR(C778="Resuelto",C778=""),"",SUM(M778,P778,S778,V778))</f>
        <v/>
      </c>
      <c r="Z778" s="139" t="str">
        <f>IF(OR(C778="Resuelto",C778=""),"",SUM(L778,O778,R778,U778))</f>
        <v/>
      </c>
      <c r="AA778" s="28">
        <v>913</v>
      </c>
      <c r="AB778" s="28" t="str">
        <f t="shared" si="36"/>
        <v/>
      </c>
      <c r="AC778" s="75" t="str">
        <f t="shared" si="37"/>
        <v/>
      </c>
      <c r="AH778" s="78" t="str">
        <f>IF(AI778="","",MAX($AH$5:AH777)+1)</f>
        <v/>
      </c>
      <c r="AI778" s="53" t="str">
        <f>IF(G777="","",IF(COUNTIF($AI$11:AI777,G777)=0,G777,""))</f>
        <v/>
      </c>
      <c r="AJ778" s="53" t="str">
        <f t="shared" si="38"/>
        <v/>
      </c>
      <c r="AK778" s="135"/>
    </row>
    <row r="779" spans="1:37" x14ac:dyDescent="0.25">
      <c r="A779" s="136"/>
      <c r="B779" s="136"/>
      <c r="C779" s="136"/>
      <c r="D779" s="136"/>
      <c r="E779" s="137"/>
      <c r="F779" s="137"/>
      <c r="G779" s="136"/>
      <c r="H779" s="137"/>
      <c r="I779" s="140" t="str">
        <f t="shared" si="35"/>
        <v/>
      </c>
      <c r="J779" s="140"/>
      <c r="K779" s="140"/>
      <c r="L779" s="74" t="str">
        <f>IF(AND(C779="Abierto",D779="Urgente"),A779,"")</f>
        <v/>
      </c>
      <c r="M779" s="74" t="str">
        <f ca="1">IF(AND(C779="Abierto",D779="Urgente"),TODAY()-E779,"")</f>
        <v/>
      </c>
      <c r="N779" s="74" t="str">
        <f>IF(AND(C779="Abierto",D779="Urgente"),RANK(M779,$M$13:$M$861,0)+COUNTIF($M$13:M779,M779)-1,"")</f>
        <v/>
      </c>
      <c r="O779" s="74" t="str">
        <f>IF(AND(C779="Abierto",D779="Alta"),A779,"")</f>
        <v/>
      </c>
      <c r="P779" s="74" t="str">
        <f ca="1">IF(AND(C779="Abierto",D779="Alta"),TODAY()-E779,"")</f>
        <v/>
      </c>
      <c r="Q779" s="74" t="str">
        <f>IF(AND(C779="Abierto",D779="Alta"),RANK(P779,$P$13:$P$861,0)+COUNTIF($P$13:P779,P779)-1+MAX(N:N),"")</f>
        <v/>
      </c>
      <c r="R779" s="74" t="str">
        <f>IF(AND(C779="Abierto",D779="Media"),A779,"")</f>
        <v/>
      </c>
      <c r="S779" s="74" t="str">
        <f ca="1">IF(AND(C779="Abierto",D779="Media"),TODAY()-E779,"")</f>
        <v/>
      </c>
      <c r="T779" s="74" t="str">
        <f>IF(AND(C779="Abierto",D779="Media"),RANK(S779,$S$13:$S$861,0)+COUNTIF($S$13:S779,S779)-1+MAX(N:N,Q:Q),"")</f>
        <v/>
      </c>
      <c r="U779" s="74" t="str">
        <f>IF(AND(C779="Abierto",D779="Baja"),A779,"")</f>
        <v/>
      </c>
      <c r="V779" s="74" t="str">
        <f ca="1">IF(AND(C779="Abierto",D779="Baja"),TODAY()-E779,"")</f>
        <v/>
      </c>
      <c r="W779" s="74" t="str">
        <f>IF(AND(C779="Abierto",D779="Baja"),RANK(V779,$V$13:$V$861,0)+COUNTIF($V$13:V779,V779)-1+MAX(N:N,Q:Q,T:T),"")</f>
        <v/>
      </c>
      <c r="X779" s="139" t="str">
        <f>IF(OR(C779="Resuelto",C779=""),"",SUM(N779,Q779,T779,W779))</f>
        <v/>
      </c>
      <c r="Y779" s="139" t="str">
        <f>IF(OR(C779="Resuelto",C779=""),"",SUM(M779,P779,S779,V779))</f>
        <v/>
      </c>
      <c r="Z779" s="139" t="str">
        <f>IF(OR(C779="Resuelto",C779=""),"",SUM(L779,O779,R779,U779))</f>
        <v/>
      </c>
      <c r="AA779" s="28">
        <v>914</v>
      </c>
      <c r="AB779" s="28" t="str">
        <f t="shared" si="36"/>
        <v/>
      </c>
      <c r="AC779" s="75" t="str">
        <f t="shared" si="37"/>
        <v/>
      </c>
      <c r="AH779" s="78" t="str">
        <f>IF(AI779="","",MAX($AH$5:AH778)+1)</f>
        <v/>
      </c>
      <c r="AI779" s="53" t="str">
        <f>IF(G778="","",IF(COUNTIF($AI$11:AI778,G778)=0,G778,""))</f>
        <v/>
      </c>
      <c r="AJ779" s="53" t="str">
        <f t="shared" si="38"/>
        <v/>
      </c>
      <c r="AK779" s="135"/>
    </row>
    <row r="780" spans="1:37" x14ac:dyDescent="0.25">
      <c r="A780" s="136"/>
      <c r="B780" s="136"/>
      <c r="C780" s="136"/>
      <c r="D780" s="136"/>
      <c r="E780" s="137"/>
      <c r="F780" s="137"/>
      <c r="G780" s="136"/>
      <c r="H780" s="137"/>
      <c r="I780" s="140" t="str">
        <f t="shared" si="35"/>
        <v/>
      </c>
      <c r="J780" s="140"/>
      <c r="K780" s="140"/>
      <c r="L780" s="74" t="str">
        <f>IF(AND(C780="Abierto",D780="Urgente"),A780,"")</f>
        <v/>
      </c>
      <c r="M780" s="74" t="str">
        <f ca="1">IF(AND(C780="Abierto",D780="Urgente"),TODAY()-E780,"")</f>
        <v/>
      </c>
      <c r="N780" s="74" t="str">
        <f>IF(AND(C780="Abierto",D780="Urgente"),RANK(M780,$M$13:$M$861,0)+COUNTIF($M$13:M780,M780)-1,"")</f>
        <v/>
      </c>
      <c r="O780" s="74" t="str">
        <f>IF(AND(C780="Abierto",D780="Alta"),A780,"")</f>
        <v/>
      </c>
      <c r="P780" s="74" t="str">
        <f ca="1">IF(AND(C780="Abierto",D780="Alta"),TODAY()-E780,"")</f>
        <v/>
      </c>
      <c r="Q780" s="74" t="str">
        <f>IF(AND(C780="Abierto",D780="Alta"),RANK(P780,$P$13:$P$861,0)+COUNTIF($P$13:P780,P780)-1+MAX(N:N),"")</f>
        <v/>
      </c>
      <c r="R780" s="74" t="str">
        <f>IF(AND(C780="Abierto",D780="Media"),A780,"")</f>
        <v/>
      </c>
      <c r="S780" s="74" t="str">
        <f ca="1">IF(AND(C780="Abierto",D780="Media"),TODAY()-E780,"")</f>
        <v/>
      </c>
      <c r="T780" s="74" t="str">
        <f>IF(AND(C780="Abierto",D780="Media"),RANK(S780,$S$13:$S$861,0)+COUNTIF($S$13:S780,S780)-1+MAX(N:N,Q:Q),"")</f>
        <v/>
      </c>
      <c r="U780" s="74" t="str">
        <f>IF(AND(C780="Abierto",D780="Baja"),A780,"")</f>
        <v/>
      </c>
      <c r="V780" s="74" t="str">
        <f ca="1">IF(AND(C780="Abierto",D780="Baja"),TODAY()-E780,"")</f>
        <v/>
      </c>
      <c r="W780" s="74" t="str">
        <f>IF(AND(C780="Abierto",D780="Baja"),RANK(V780,$V$13:$V$861,0)+COUNTIF($V$13:V780,V780)-1+MAX(N:N,Q:Q,T:T),"")</f>
        <v/>
      </c>
      <c r="X780" s="139" t="str">
        <f>IF(OR(C780="Resuelto",C780=""),"",SUM(N780,Q780,T780,W780))</f>
        <v/>
      </c>
      <c r="Y780" s="139" t="str">
        <f>IF(OR(C780="Resuelto",C780=""),"",SUM(M780,P780,S780,V780))</f>
        <v/>
      </c>
      <c r="Z780" s="139" t="str">
        <f>IF(OR(C780="Resuelto",C780=""),"",SUM(L780,O780,R780,U780))</f>
        <v/>
      </c>
      <c r="AA780" s="28">
        <v>915</v>
      </c>
      <c r="AB780" s="28" t="str">
        <f t="shared" si="36"/>
        <v/>
      </c>
      <c r="AC780" s="75" t="str">
        <f t="shared" si="37"/>
        <v/>
      </c>
      <c r="AH780" s="78" t="str">
        <f>IF(AI780="","",MAX($AH$5:AH779)+1)</f>
        <v/>
      </c>
      <c r="AI780" s="53" t="str">
        <f>IF(G779="","",IF(COUNTIF($AI$11:AI779,G779)=0,G779,""))</f>
        <v/>
      </c>
      <c r="AJ780" s="53" t="str">
        <f t="shared" si="38"/>
        <v/>
      </c>
      <c r="AK780" s="135"/>
    </row>
    <row r="781" spans="1:37" x14ac:dyDescent="0.25">
      <c r="A781" s="136"/>
      <c r="B781" s="136"/>
      <c r="C781" s="136"/>
      <c r="D781" s="136"/>
      <c r="E781" s="137"/>
      <c r="F781" s="137"/>
      <c r="G781" s="136"/>
      <c r="H781" s="137"/>
      <c r="I781" s="140" t="str">
        <f t="shared" ref="I781:I844" si="39">IF(OR(E781=0,H781=0),"",H781-E781)</f>
        <v/>
      </c>
      <c r="J781" s="140"/>
      <c r="K781" s="140"/>
      <c r="L781" s="74" t="str">
        <f>IF(AND(C781="Abierto",D781="Urgente"),A781,"")</f>
        <v/>
      </c>
      <c r="M781" s="74" t="str">
        <f ca="1">IF(AND(C781="Abierto",D781="Urgente"),TODAY()-E781,"")</f>
        <v/>
      </c>
      <c r="N781" s="74" t="str">
        <f>IF(AND(C781="Abierto",D781="Urgente"),RANK(M781,$M$13:$M$861,0)+COUNTIF($M$13:M781,M781)-1,"")</f>
        <v/>
      </c>
      <c r="O781" s="74" t="str">
        <f>IF(AND(C781="Abierto",D781="Alta"),A781,"")</f>
        <v/>
      </c>
      <c r="P781" s="74" t="str">
        <f ca="1">IF(AND(C781="Abierto",D781="Alta"),TODAY()-E781,"")</f>
        <v/>
      </c>
      <c r="Q781" s="74" t="str">
        <f>IF(AND(C781="Abierto",D781="Alta"),RANK(P781,$P$13:$P$861,0)+COUNTIF($P$13:P781,P781)-1+MAX(N:N),"")</f>
        <v/>
      </c>
      <c r="R781" s="74" t="str">
        <f>IF(AND(C781="Abierto",D781="Media"),A781,"")</f>
        <v/>
      </c>
      <c r="S781" s="74" t="str">
        <f ca="1">IF(AND(C781="Abierto",D781="Media"),TODAY()-E781,"")</f>
        <v/>
      </c>
      <c r="T781" s="74" t="str">
        <f>IF(AND(C781="Abierto",D781="Media"),RANK(S781,$S$13:$S$861,0)+COUNTIF($S$13:S781,S781)-1+MAX(N:N,Q:Q),"")</f>
        <v/>
      </c>
      <c r="U781" s="74" t="str">
        <f>IF(AND(C781="Abierto",D781="Baja"),A781,"")</f>
        <v/>
      </c>
      <c r="V781" s="74" t="str">
        <f ca="1">IF(AND(C781="Abierto",D781="Baja"),TODAY()-E781,"")</f>
        <v/>
      </c>
      <c r="W781" s="74" t="str">
        <f>IF(AND(C781="Abierto",D781="Baja"),RANK(V781,$V$13:$V$861,0)+COUNTIF($V$13:V781,V781)-1+MAX(N:N,Q:Q,T:T),"")</f>
        <v/>
      </c>
      <c r="X781" s="139" t="str">
        <f>IF(OR(C781="Resuelto",C781=""),"",SUM(N781,Q781,T781,W781))</f>
        <v/>
      </c>
      <c r="Y781" s="139" t="str">
        <f>IF(OR(C781="Resuelto",C781=""),"",SUM(M781,P781,S781,V781))</f>
        <v/>
      </c>
      <c r="Z781" s="139" t="str">
        <f>IF(OR(C781="Resuelto",C781=""),"",SUM(L781,O781,R781,U781))</f>
        <v/>
      </c>
      <c r="AA781" s="28">
        <v>916</v>
      </c>
      <c r="AB781" s="28" t="str">
        <f t="shared" si="36"/>
        <v/>
      </c>
      <c r="AC781" s="75" t="str">
        <f t="shared" si="37"/>
        <v/>
      </c>
      <c r="AH781" s="78" t="str">
        <f>IF(AI781="","",MAX($AH$5:AH780)+1)</f>
        <v/>
      </c>
      <c r="AI781" s="53" t="str">
        <f>IF(G780="","",IF(COUNTIF($AI$11:AI780,G780)=0,G780,""))</f>
        <v/>
      </c>
      <c r="AJ781" s="53" t="str">
        <f t="shared" si="38"/>
        <v/>
      </c>
      <c r="AK781" s="135"/>
    </row>
    <row r="782" spans="1:37" x14ac:dyDescent="0.25">
      <c r="A782" s="136"/>
      <c r="B782" s="136"/>
      <c r="C782" s="136"/>
      <c r="D782" s="136"/>
      <c r="E782" s="137"/>
      <c r="F782" s="137"/>
      <c r="G782" s="136"/>
      <c r="H782" s="137"/>
      <c r="I782" s="140" t="str">
        <f t="shared" si="39"/>
        <v/>
      </c>
      <c r="J782" s="140"/>
      <c r="K782" s="140"/>
      <c r="L782" s="74" t="str">
        <f>IF(AND(C782="Abierto",D782="Urgente"),A782,"")</f>
        <v/>
      </c>
      <c r="M782" s="74" t="str">
        <f ca="1">IF(AND(C782="Abierto",D782="Urgente"),TODAY()-E782,"")</f>
        <v/>
      </c>
      <c r="N782" s="74" t="str">
        <f>IF(AND(C782="Abierto",D782="Urgente"),RANK(M782,$M$13:$M$861,0)+COUNTIF($M$13:M782,M782)-1,"")</f>
        <v/>
      </c>
      <c r="O782" s="74" t="str">
        <f>IF(AND(C782="Abierto",D782="Alta"),A782,"")</f>
        <v/>
      </c>
      <c r="P782" s="74" t="str">
        <f ca="1">IF(AND(C782="Abierto",D782="Alta"),TODAY()-E782,"")</f>
        <v/>
      </c>
      <c r="Q782" s="74" t="str">
        <f>IF(AND(C782="Abierto",D782="Alta"),RANK(P782,$P$13:$P$861,0)+COUNTIF($P$13:P782,P782)-1+MAX(N:N),"")</f>
        <v/>
      </c>
      <c r="R782" s="74" t="str">
        <f>IF(AND(C782="Abierto",D782="Media"),A782,"")</f>
        <v/>
      </c>
      <c r="S782" s="74" t="str">
        <f ca="1">IF(AND(C782="Abierto",D782="Media"),TODAY()-E782,"")</f>
        <v/>
      </c>
      <c r="T782" s="74" t="str">
        <f>IF(AND(C782="Abierto",D782="Media"),RANK(S782,$S$13:$S$861,0)+COUNTIF($S$13:S782,S782)-1+MAX(N:N,Q:Q),"")</f>
        <v/>
      </c>
      <c r="U782" s="74" t="str">
        <f>IF(AND(C782="Abierto",D782="Baja"),A782,"")</f>
        <v/>
      </c>
      <c r="V782" s="74" t="str">
        <f ca="1">IF(AND(C782="Abierto",D782="Baja"),TODAY()-E782,"")</f>
        <v/>
      </c>
      <c r="W782" s="74" t="str">
        <f>IF(AND(C782="Abierto",D782="Baja"),RANK(V782,$V$13:$V$861,0)+COUNTIF($V$13:V782,V782)-1+MAX(N:N,Q:Q,T:T),"")</f>
        <v/>
      </c>
      <c r="X782" s="139" t="str">
        <f>IF(OR(C782="Resuelto",C782=""),"",SUM(N782,Q782,T782,W782))</f>
        <v/>
      </c>
      <c r="Y782" s="139" t="str">
        <f>IF(OR(C782="Resuelto",C782=""),"",SUM(M782,P782,S782,V782))</f>
        <v/>
      </c>
      <c r="Z782" s="139" t="str">
        <f>IF(OR(C782="Resuelto",C782=""),"",SUM(L782,O782,R782,U782))</f>
        <v/>
      </c>
      <c r="AA782" s="28">
        <v>917</v>
      </c>
      <c r="AB782" s="28" t="str">
        <f t="shared" si="36"/>
        <v/>
      </c>
      <c r="AC782" s="75" t="str">
        <f t="shared" si="37"/>
        <v/>
      </c>
      <c r="AH782" s="78" t="str">
        <f>IF(AI782="","",MAX($AH$5:AH781)+1)</f>
        <v/>
      </c>
      <c r="AI782" s="53" t="str">
        <f>IF(G781="","",IF(COUNTIF($AI$11:AI781,G781)=0,G781,""))</f>
        <v/>
      </c>
      <c r="AJ782" s="53" t="str">
        <f t="shared" si="38"/>
        <v/>
      </c>
      <c r="AK782" s="135"/>
    </row>
    <row r="783" spans="1:37" x14ac:dyDescent="0.25">
      <c r="A783" s="136"/>
      <c r="B783" s="136"/>
      <c r="C783" s="136"/>
      <c r="D783" s="136"/>
      <c r="E783" s="137"/>
      <c r="F783" s="137"/>
      <c r="G783" s="136"/>
      <c r="H783" s="137"/>
      <c r="I783" s="140" t="str">
        <f t="shared" si="39"/>
        <v/>
      </c>
      <c r="J783" s="140"/>
      <c r="K783" s="140"/>
      <c r="L783" s="74" t="str">
        <f>IF(AND(C783="Abierto",D783="Urgente"),A783,"")</f>
        <v/>
      </c>
      <c r="M783" s="74" t="str">
        <f ca="1">IF(AND(C783="Abierto",D783="Urgente"),TODAY()-E783,"")</f>
        <v/>
      </c>
      <c r="N783" s="74" t="str">
        <f>IF(AND(C783="Abierto",D783="Urgente"),RANK(M783,$M$13:$M$861,0)+COUNTIF($M$13:M783,M783)-1,"")</f>
        <v/>
      </c>
      <c r="O783" s="74" t="str">
        <f>IF(AND(C783="Abierto",D783="Alta"),A783,"")</f>
        <v/>
      </c>
      <c r="P783" s="74" t="str">
        <f ca="1">IF(AND(C783="Abierto",D783="Alta"),TODAY()-E783,"")</f>
        <v/>
      </c>
      <c r="Q783" s="74" t="str">
        <f>IF(AND(C783="Abierto",D783="Alta"),RANK(P783,$P$13:$P$861,0)+COUNTIF($P$13:P783,P783)-1+MAX(N:N),"")</f>
        <v/>
      </c>
      <c r="R783" s="74" t="str">
        <f>IF(AND(C783="Abierto",D783="Media"),A783,"")</f>
        <v/>
      </c>
      <c r="S783" s="74" t="str">
        <f ca="1">IF(AND(C783="Abierto",D783="Media"),TODAY()-E783,"")</f>
        <v/>
      </c>
      <c r="T783" s="74" t="str">
        <f>IF(AND(C783="Abierto",D783="Media"),RANK(S783,$S$13:$S$861,0)+COUNTIF($S$13:S783,S783)-1+MAX(N:N,Q:Q),"")</f>
        <v/>
      </c>
      <c r="U783" s="74" t="str">
        <f>IF(AND(C783="Abierto",D783="Baja"),A783,"")</f>
        <v/>
      </c>
      <c r="V783" s="74" t="str">
        <f ca="1">IF(AND(C783="Abierto",D783="Baja"),TODAY()-E783,"")</f>
        <v/>
      </c>
      <c r="W783" s="74" t="str">
        <f>IF(AND(C783="Abierto",D783="Baja"),RANK(V783,$V$13:$V$861,0)+COUNTIF($V$13:V783,V783)-1+MAX(N:N,Q:Q,T:T),"")</f>
        <v/>
      </c>
      <c r="X783" s="139" t="str">
        <f>IF(OR(C783="Resuelto",C783=""),"",SUM(N783,Q783,T783,W783))</f>
        <v/>
      </c>
      <c r="Y783" s="139" t="str">
        <f>IF(OR(C783="Resuelto",C783=""),"",SUM(M783,P783,S783,V783))</f>
        <v/>
      </c>
      <c r="Z783" s="139" t="str">
        <f>IF(OR(C783="Resuelto",C783=""),"",SUM(L783,O783,R783,U783))</f>
        <v/>
      </c>
      <c r="AA783" s="28">
        <v>918</v>
      </c>
      <c r="AB783" s="28" t="str">
        <f t="shared" si="36"/>
        <v/>
      </c>
      <c r="AC783" s="75" t="str">
        <f t="shared" si="37"/>
        <v/>
      </c>
      <c r="AH783" s="78" t="str">
        <f>IF(AI783="","",MAX($AH$5:AH782)+1)</f>
        <v/>
      </c>
      <c r="AI783" s="53" t="str">
        <f>IF(G782="","",IF(COUNTIF($AI$11:AI782,G782)=0,G782,""))</f>
        <v/>
      </c>
      <c r="AJ783" s="53" t="str">
        <f t="shared" si="38"/>
        <v/>
      </c>
      <c r="AK783" s="135"/>
    </row>
    <row r="784" spans="1:37" x14ac:dyDescent="0.25">
      <c r="A784" s="136"/>
      <c r="B784" s="136"/>
      <c r="C784" s="136"/>
      <c r="D784" s="136"/>
      <c r="E784" s="137"/>
      <c r="F784" s="137"/>
      <c r="G784" s="136"/>
      <c r="H784" s="137"/>
      <c r="I784" s="140" t="str">
        <f t="shared" si="39"/>
        <v/>
      </c>
      <c r="J784" s="140"/>
      <c r="K784" s="140"/>
      <c r="L784" s="74" t="str">
        <f>IF(AND(C784="Abierto",D784="Urgente"),A784,"")</f>
        <v/>
      </c>
      <c r="M784" s="74" t="str">
        <f ca="1">IF(AND(C784="Abierto",D784="Urgente"),TODAY()-E784,"")</f>
        <v/>
      </c>
      <c r="N784" s="74" t="str">
        <f>IF(AND(C784="Abierto",D784="Urgente"),RANK(M784,$M$13:$M$861,0)+COUNTIF($M$13:M784,M784)-1,"")</f>
        <v/>
      </c>
      <c r="O784" s="74" t="str">
        <f>IF(AND(C784="Abierto",D784="Alta"),A784,"")</f>
        <v/>
      </c>
      <c r="P784" s="74" t="str">
        <f ca="1">IF(AND(C784="Abierto",D784="Alta"),TODAY()-E784,"")</f>
        <v/>
      </c>
      <c r="Q784" s="74" t="str">
        <f>IF(AND(C784="Abierto",D784="Alta"),RANK(P784,$P$13:$P$861,0)+COUNTIF($P$13:P784,P784)-1+MAX(N:N),"")</f>
        <v/>
      </c>
      <c r="R784" s="74" t="str">
        <f>IF(AND(C784="Abierto",D784="Media"),A784,"")</f>
        <v/>
      </c>
      <c r="S784" s="74" t="str">
        <f ca="1">IF(AND(C784="Abierto",D784="Media"),TODAY()-E784,"")</f>
        <v/>
      </c>
      <c r="T784" s="74" t="str">
        <f>IF(AND(C784="Abierto",D784="Media"),RANK(S784,$S$13:$S$861,0)+COUNTIF($S$13:S784,S784)-1+MAX(N:N,Q:Q),"")</f>
        <v/>
      </c>
      <c r="U784" s="74" t="str">
        <f>IF(AND(C784="Abierto",D784="Baja"),A784,"")</f>
        <v/>
      </c>
      <c r="V784" s="74" t="str">
        <f ca="1">IF(AND(C784="Abierto",D784="Baja"),TODAY()-E784,"")</f>
        <v/>
      </c>
      <c r="W784" s="74" t="str">
        <f>IF(AND(C784="Abierto",D784="Baja"),RANK(V784,$V$13:$V$861,0)+COUNTIF($V$13:V784,V784)-1+MAX(N:N,Q:Q,T:T),"")</f>
        <v/>
      </c>
      <c r="X784" s="139" t="str">
        <f>IF(OR(C784="Resuelto",C784=""),"",SUM(N784,Q784,T784,W784))</f>
        <v/>
      </c>
      <c r="Y784" s="139" t="str">
        <f>IF(OR(C784="Resuelto",C784=""),"",SUM(M784,P784,S784,V784))</f>
        <v/>
      </c>
      <c r="Z784" s="139" t="str">
        <f>IF(OR(C784="Resuelto",C784=""),"",SUM(L784,O784,R784,U784))</f>
        <v/>
      </c>
      <c r="AA784" s="28">
        <v>919</v>
      </c>
      <c r="AB784" s="28" t="str">
        <f t="shared" si="36"/>
        <v/>
      </c>
      <c r="AC784" s="75" t="str">
        <f t="shared" si="37"/>
        <v/>
      </c>
      <c r="AH784" s="78" t="str">
        <f>IF(AI784="","",MAX($AH$5:AH783)+1)</f>
        <v/>
      </c>
      <c r="AI784" s="53" t="str">
        <f>IF(G783="","",IF(COUNTIF($AI$11:AI783,G783)=0,G783,""))</f>
        <v/>
      </c>
      <c r="AJ784" s="53" t="str">
        <f t="shared" si="38"/>
        <v/>
      </c>
      <c r="AK784" s="135"/>
    </row>
    <row r="785" spans="1:37" x14ac:dyDescent="0.25">
      <c r="A785" s="136"/>
      <c r="B785" s="136"/>
      <c r="C785" s="136"/>
      <c r="D785" s="136"/>
      <c r="E785" s="137"/>
      <c r="F785" s="137"/>
      <c r="G785" s="136"/>
      <c r="H785" s="137"/>
      <c r="I785" s="140" t="str">
        <f t="shared" si="39"/>
        <v/>
      </c>
      <c r="J785" s="140"/>
      <c r="K785" s="140"/>
      <c r="L785" s="74" t="str">
        <f>IF(AND(C785="Abierto",D785="Urgente"),A785,"")</f>
        <v/>
      </c>
      <c r="M785" s="74" t="str">
        <f ca="1">IF(AND(C785="Abierto",D785="Urgente"),TODAY()-E785,"")</f>
        <v/>
      </c>
      <c r="N785" s="74" t="str">
        <f>IF(AND(C785="Abierto",D785="Urgente"),RANK(M785,$M$13:$M$861,0)+COUNTIF($M$13:M785,M785)-1,"")</f>
        <v/>
      </c>
      <c r="O785" s="74" t="str">
        <f>IF(AND(C785="Abierto",D785="Alta"),A785,"")</f>
        <v/>
      </c>
      <c r="P785" s="74" t="str">
        <f ca="1">IF(AND(C785="Abierto",D785="Alta"),TODAY()-E785,"")</f>
        <v/>
      </c>
      <c r="Q785" s="74" t="str">
        <f>IF(AND(C785="Abierto",D785="Alta"),RANK(P785,$P$13:$P$861,0)+COUNTIF($P$13:P785,P785)-1+MAX(N:N),"")</f>
        <v/>
      </c>
      <c r="R785" s="74" t="str">
        <f>IF(AND(C785="Abierto",D785="Media"),A785,"")</f>
        <v/>
      </c>
      <c r="S785" s="74" t="str">
        <f ca="1">IF(AND(C785="Abierto",D785="Media"),TODAY()-E785,"")</f>
        <v/>
      </c>
      <c r="T785" s="74" t="str">
        <f>IF(AND(C785="Abierto",D785="Media"),RANK(S785,$S$13:$S$861,0)+COUNTIF($S$13:S785,S785)-1+MAX(N:N,Q:Q),"")</f>
        <v/>
      </c>
      <c r="U785" s="74" t="str">
        <f>IF(AND(C785="Abierto",D785="Baja"),A785,"")</f>
        <v/>
      </c>
      <c r="V785" s="74" t="str">
        <f ca="1">IF(AND(C785="Abierto",D785="Baja"),TODAY()-E785,"")</f>
        <v/>
      </c>
      <c r="W785" s="74" t="str">
        <f>IF(AND(C785="Abierto",D785="Baja"),RANK(V785,$V$13:$V$861,0)+COUNTIF($V$13:V785,V785)-1+MAX(N:N,Q:Q,T:T),"")</f>
        <v/>
      </c>
      <c r="X785" s="139" t="str">
        <f>IF(OR(C785="Resuelto",C785=""),"",SUM(N785,Q785,T785,W785))</f>
        <v/>
      </c>
      <c r="Y785" s="139" t="str">
        <f>IF(OR(C785="Resuelto",C785=""),"",SUM(M785,P785,S785,V785))</f>
        <v/>
      </c>
      <c r="Z785" s="139" t="str">
        <f>IF(OR(C785="Resuelto",C785=""),"",SUM(L785,O785,R785,U785))</f>
        <v/>
      </c>
      <c r="AA785" s="28">
        <v>920</v>
      </c>
      <c r="AB785" s="28" t="str">
        <f t="shared" si="36"/>
        <v/>
      </c>
      <c r="AC785" s="75" t="str">
        <f t="shared" si="37"/>
        <v/>
      </c>
      <c r="AH785" s="78" t="str">
        <f>IF(AI785="","",MAX($AH$5:AH784)+1)</f>
        <v/>
      </c>
      <c r="AI785" s="53" t="str">
        <f>IF(G784="","",IF(COUNTIF($AI$11:AI784,G784)=0,G784,""))</f>
        <v/>
      </c>
      <c r="AJ785" s="53" t="str">
        <f t="shared" si="38"/>
        <v/>
      </c>
      <c r="AK785" s="135"/>
    </row>
    <row r="786" spans="1:37" x14ac:dyDescent="0.25">
      <c r="A786" s="136"/>
      <c r="B786" s="136"/>
      <c r="C786" s="136"/>
      <c r="D786" s="136"/>
      <c r="E786" s="137"/>
      <c r="F786" s="137"/>
      <c r="G786" s="136"/>
      <c r="H786" s="137"/>
      <c r="I786" s="140" t="str">
        <f t="shared" si="39"/>
        <v/>
      </c>
      <c r="J786" s="140"/>
      <c r="K786" s="140"/>
      <c r="L786" s="74" t="str">
        <f>IF(AND(C786="Abierto",D786="Urgente"),A786,"")</f>
        <v/>
      </c>
      <c r="M786" s="74" t="str">
        <f ca="1">IF(AND(C786="Abierto",D786="Urgente"),TODAY()-E786,"")</f>
        <v/>
      </c>
      <c r="N786" s="74" t="str">
        <f>IF(AND(C786="Abierto",D786="Urgente"),RANK(M786,$M$13:$M$861,0)+COUNTIF($M$13:M786,M786)-1,"")</f>
        <v/>
      </c>
      <c r="O786" s="74" t="str">
        <f>IF(AND(C786="Abierto",D786="Alta"),A786,"")</f>
        <v/>
      </c>
      <c r="P786" s="74" t="str">
        <f ca="1">IF(AND(C786="Abierto",D786="Alta"),TODAY()-E786,"")</f>
        <v/>
      </c>
      <c r="Q786" s="74" t="str">
        <f>IF(AND(C786="Abierto",D786="Alta"),RANK(P786,$P$13:$P$861,0)+COUNTIF($P$13:P786,P786)-1+MAX(N:N),"")</f>
        <v/>
      </c>
      <c r="R786" s="74" t="str">
        <f>IF(AND(C786="Abierto",D786="Media"),A786,"")</f>
        <v/>
      </c>
      <c r="S786" s="74" t="str">
        <f ca="1">IF(AND(C786="Abierto",D786="Media"),TODAY()-E786,"")</f>
        <v/>
      </c>
      <c r="T786" s="74" t="str">
        <f>IF(AND(C786="Abierto",D786="Media"),RANK(S786,$S$13:$S$861,0)+COUNTIF($S$13:S786,S786)-1+MAX(N:N,Q:Q),"")</f>
        <v/>
      </c>
      <c r="U786" s="74" t="str">
        <f>IF(AND(C786="Abierto",D786="Baja"),A786,"")</f>
        <v/>
      </c>
      <c r="V786" s="74" t="str">
        <f ca="1">IF(AND(C786="Abierto",D786="Baja"),TODAY()-E786,"")</f>
        <v/>
      </c>
      <c r="W786" s="74" t="str">
        <f>IF(AND(C786="Abierto",D786="Baja"),RANK(V786,$V$13:$V$861,0)+COUNTIF($V$13:V786,V786)-1+MAX(N:N,Q:Q,T:T),"")</f>
        <v/>
      </c>
      <c r="X786" s="139" t="str">
        <f>IF(OR(C786="Resuelto",C786=""),"",SUM(N786,Q786,T786,W786))</f>
        <v/>
      </c>
      <c r="Y786" s="139" t="str">
        <f>IF(OR(C786="Resuelto",C786=""),"",SUM(M786,P786,S786,V786))</f>
        <v/>
      </c>
      <c r="Z786" s="139" t="str">
        <f>IF(OR(C786="Resuelto",C786=""),"",SUM(L786,O786,R786,U786))</f>
        <v/>
      </c>
      <c r="AA786" s="28">
        <v>921</v>
      </c>
      <c r="AB786" s="28" t="str">
        <f t="shared" si="36"/>
        <v/>
      </c>
      <c r="AC786" s="75" t="str">
        <f t="shared" si="37"/>
        <v/>
      </c>
      <c r="AH786" s="78" t="str">
        <f>IF(AI786="","",MAX($AH$5:AH785)+1)</f>
        <v/>
      </c>
      <c r="AI786" s="53" t="str">
        <f>IF(G785="","",IF(COUNTIF($AI$11:AI785,G785)=0,G785,""))</f>
        <v/>
      </c>
      <c r="AJ786" s="53" t="str">
        <f t="shared" si="38"/>
        <v/>
      </c>
      <c r="AK786" s="135"/>
    </row>
    <row r="787" spans="1:37" x14ac:dyDescent="0.25">
      <c r="A787" s="136"/>
      <c r="B787" s="136"/>
      <c r="C787" s="136"/>
      <c r="D787" s="136"/>
      <c r="E787" s="137"/>
      <c r="F787" s="137"/>
      <c r="G787" s="136"/>
      <c r="H787" s="137"/>
      <c r="I787" s="140" t="str">
        <f t="shared" si="39"/>
        <v/>
      </c>
      <c r="J787" s="140"/>
      <c r="K787" s="140"/>
      <c r="L787" s="74" t="str">
        <f>IF(AND(C787="Abierto",D787="Urgente"),A787,"")</f>
        <v/>
      </c>
      <c r="M787" s="74" t="str">
        <f ca="1">IF(AND(C787="Abierto",D787="Urgente"),TODAY()-E787,"")</f>
        <v/>
      </c>
      <c r="N787" s="74" t="str">
        <f>IF(AND(C787="Abierto",D787="Urgente"),RANK(M787,$M$13:$M$861,0)+COUNTIF($M$13:M787,M787)-1,"")</f>
        <v/>
      </c>
      <c r="O787" s="74" t="str">
        <f>IF(AND(C787="Abierto",D787="Alta"),A787,"")</f>
        <v/>
      </c>
      <c r="P787" s="74" t="str">
        <f ca="1">IF(AND(C787="Abierto",D787="Alta"),TODAY()-E787,"")</f>
        <v/>
      </c>
      <c r="Q787" s="74" t="str">
        <f>IF(AND(C787="Abierto",D787="Alta"),RANK(P787,$P$13:$P$861,0)+COUNTIF($P$13:P787,P787)-1+MAX(N:N),"")</f>
        <v/>
      </c>
      <c r="R787" s="74" t="str">
        <f>IF(AND(C787="Abierto",D787="Media"),A787,"")</f>
        <v/>
      </c>
      <c r="S787" s="74" t="str">
        <f ca="1">IF(AND(C787="Abierto",D787="Media"),TODAY()-E787,"")</f>
        <v/>
      </c>
      <c r="T787" s="74" t="str">
        <f>IF(AND(C787="Abierto",D787="Media"),RANK(S787,$S$13:$S$861,0)+COUNTIF($S$13:S787,S787)-1+MAX(N:N,Q:Q),"")</f>
        <v/>
      </c>
      <c r="U787" s="74" t="str">
        <f>IF(AND(C787="Abierto",D787="Baja"),A787,"")</f>
        <v/>
      </c>
      <c r="V787" s="74" t="str">
        <f ca="1">IF(AND(C787="Abierto",D787="Baja"),TODAY()-E787,"")</f>
        <v/>
      </c>
      <c r="W787" s="74" t="str">
        <f>IF(AND(C787="Abierto",D787="Baja"),RANK(V787,$V$13:$V$861,0)+COUNTIF($V$13:V787,V787)-1+MAX(N:N,Q:Q,T:T),"")</f>
        <v/>
      </c>
      <c r="X787" s="139" t="str">
        <f>IF(OR(C787="Resuelto",C787=""),"",SUM(N787,Q787,T787,W787))</f>
        <v/>
      </c>
      <c r="Y787" s="139" t="str">
        <f>IF(OR(C787="Resuelto",C787=""),"",SUM(M787,P787,S787,V787))</f>
        <v/>
      </c>
      <c r="Z787" s="139" t="str">
        <f>IF(OR(C787="Resuelto",C787=""),"",SUM(L787,O787,R787,U787))</f>
        <v/>
      </c>
      <c r="AA787" s="28">
        <v>922</v>
      </c>
      <c r="AB787" s="28" t="str">
        <f t="shared" si="36"/>
        <v/>
      </c>
      <c r="AC787" s="75" t="str">
        <f t="shared" si="37"/>
        <v/>
      </c>
      <c r="AH787" s="78" t="str">
        <f>IF(AI787="","",MAX($AH$5:AH786)+1)</f>
        <v/>
      </c>
      <c r="AI787" s="53" t="str">
        <f>IF(G786="","",IF(COUNTIF($AI$11:AI786,G786)=0,G786,""))</f>
        <v/>
      </c>
      <c r="AJ787" s="53" t="str">
        <f t="shared" si="38"/>
        <v/>
      </c>
      <c r="AK787" s="135"/>
    </row>
    <row r="788" spans="1:37" x14ac:dyDescent="0.25">
      <c r="A788" s="136"/>
      <c r="B788" s="136"/>
      <c r="C788" s="136"/>
      <c r="D788" s="136"/>
      <c r="E788" s="137"/>
      <c r="F788" s="137"/>
      <c r="G788" s="136"/>
      <c r="H788" s="137"/>
      <c r="I788" s="140" t="str">
        <f t="shared" si="39"/>
        <v/>
      </c>
      <c r="J788" s="140"/>
      <c r="K788" s="140"/>
      <c r="L788" s="74" t="str">
        <f>IF(AND(C788="Abierto",D788="Urgente"),A788,"")</f>
        <v/>
      </c>
      <c r="M788" s="74" t="str">
        <f ca="1">IF(AND(C788="Abierto",D788="Urgente"),TODAY()-E788,"")</f>
        <v/>
      </c>
      <c r="N788" s="74" t="str">
        <f>IF(AND(C788="Abierto",D788="Urgente"),RANK(M788,$M$13:$M$861,0)+COUNTIF($M$13:M788,M788)-1,"")</f>
        <v/>
      </c>
      <c r="O788" s="74" t="str">
        <f>IF(AND(C788="Abierto",D788="Alta"),A788,"")</f>
        <v/>
      </c>
      <c r="P788" s="74" t="str">
        <f ca="1">IF(AND(C788="Abierto",D788="Alta"),TODAY()-E788,"")</f>
        <v/>
      </c>
      <c r="Q788" s="74" t="str">
        <f>IF(AND(C788="Abierto",D788="Alta"),RANK(P788,$P$13:$P$861,0)+COUNTIF($P$13:P788,P788)-1+MAX(N:N),"")</f>
        <v/>
      </c>
      <c r="R788" s="74" t="str">
        <f>IF(AND(C788="Abierto",D788="Media"),A788,"")</f>
        <v/>
      </c>
      <c r="S788" s="74" t="str">
        <f ca="1">IF(AND(C788="Abierto",D788="Media"),TODAY()-E788,"")</f>
        <v/>
      </c>
      <c r="T788" s="74" t="str">
        <f>IF(AND(C788="Abierto",D788="Media"),RANK(S788,$S$13:$S$861,0)+COUNTIF($S$13:S788,S788)-1+MAX(N:N,Q:Q),"")</f>
        <v/>
      </c>
      <c r="U788" s="74" t="str">
        <f>IF(AND(C788="Abierto",D788="Baja"),A788,"")</f>
        <v/>
      </c>
      <c r="V788" s="74" t="str">
        <f ca="1">IF(AND(C788="Abierto",D788="Baja"),TODAY()-E788,"")</f>
        <v/>
      </c>
      <c r="W788" s="74" t="str">
        <f>IF(AND(C788="Abierto",D788="Baja"),RANK(V788,$V$13:$V$861,0)+COUNTIF($V$13:V788,V788)-1+MAX(N:N,Q:Q,T:T),"")</f>
        <v/>
      </c>
      <c r="X788" s="139" t="str">
        <f>IF(OR(C788="Resuelto",C788=""),"",SUM(N788,Q788,T788,W788))</f>
        <v/>
      </c>
      <c r="Y788" s="139" t="str">
        <f>IF(OR(C788="Resuelto",C788=""),"",SUM(M788,P788,S788,V788))</f>
        <v/>
      </c>
      <c r="Z788" s="139" t="str">
        <f>IF(OR(C788="Resuelto",C788=""),"",SUM(L788,O788,R788,U788))</f>
        <v/>
      </c>
      <c r="AA788" s="28">
        <v>923</v>
      </c>
      <c r="AB788" s="28" t="str">
        <f t="shared" si="36"/>
        <v/>
      </c>
      <c r="AC788" s="75" t="str">
        <f t="shared" si="37"/>
        <v/>
      </c>
      <c r="AH788" s="78" t="str">
        <f>IF(AI788="","",MAX($AH$5:AH787)+1)</f>
        <v/>
      </c>
      <c r="AI788" s="53" t="str">
        <f>IF(G787="","",IF(COUNTIF($AI$11:AI787,G787)=0,G787,""))</f>
        <v/>
      </c>
      <c r="AJ788" s="53" t="str">
        <f t="shared" si="38"/>
        <v/>
      </c>
      <c r="AK788" s="135"/>
    </row>
    <row r="789" spans="1:37" x14ac:dyDescent="0.25">
      <c r="A789" s="136"/>
      <c r="B789" s="136"/>
      <c r="C789" s="136"/>
      <c r="D789" s="136"/>
      <c r="E789" s="137"/>
      <c r="F789" s="137"/>
      <c r="G789" s="136"/>
      <c r="H789" s="137"/>
      <c r="I789" s="140" t="str">
        <f t="shared" si="39"/>
        <v/>
      </c>
      <c r="J789" s="140"/>
      <c r="K789" s="140"/>
      <c r="L789" s="74" t="str">
        <f>IF(AND(C789="Abierto",D789="Urgente"),A789,"")</f>
        <v/>
      </c>
      <c r="M789" s="74" t="str">
        <f ca="1">IF(AND(C789="Abierto",D789="Urgente"),TODAY()-E789,"")</f>
        <v/>
      </c>
      <c r="N789" s="74" t="str">
        <f>IF(AND(C789="Abierto",D789="Urgente"),RANK(M789,$M$13:$M$861,0)+COUNTIF($M$13:M789,M789)-1,"")</f>
        <v/>
      </c>
      <c r="O789" s="74" t="str">
        <f>IF(AND(C789="Abierto",D789="Alta"),A789,"")</f>
        <v/>
      </c>
      <c r="P789" s="74" t="str">
        <f ca="1">IF(AND(C789="Abierto",D789="Alta"),TODAY()-E789,"")</f>
        <v/>
      </c>
      <c r="Q789" s="74" t="str">
        <f>IF(AND(C789="Abierto",D789="Alta"),RANK(P789,$P$13:$P$861,0)+COUNTIF($P$13:P789,P789)-1+MAX(N:N),"")</f>
        <v/>
      </c>
      <c r="R789" s="74" t="str">
        <f>IF(AND(C789="Abierto",D789="Media"),A789,"")</f>
        <v/>
      </c>
      <c r="S789" s="74" t="str">
        <f ca="1">IF(AND(C789="Abierto",D789="Media"),TODAY()-E789,"")</f>
        <v/>
      </c>
      <c r="T789" s="74" t="str">
        <f>IF(AND(C789="Abierto",D789="Media"),RANK(S789,$S$13:$S$861,0)+COUNTIF($S$13:S789,S789)-1+MAX(N:N,Q:Q),"")</f>
        <v/>
      </c>
      <c r="U789" s="74" t="str">
        <f>IF(AND(C789="Abierto",D789="Baja"),A789,"")</f>
        <v/>
      </c>
      <c r="V789" s="74" t="str">
        <f ca="1">IF(AND(C789="Abierto",D789="Baja"),TODAY()-E789,"")</f>
        <v/>
      </c>
      <c r="W789" s="74" t="str">
        <f>IF(AND(C789="Abierto",D789="Baja"),RANK(V789,$V$13:$V$861,0)+COUNTIF($V$13:V789,V789)-1+MAX(N:N,Q:Q,T:T),"")</f>
        <v/>
      </c>
      <c r="X789" s="139" t="str">
        <f>IF(OR(C789="Resuelto",C789=""),"",SUM(N789,Q789,T789,W789))</f>
        <v/>
      </c>
      <c r="Y789" s="139" t="str">
        <f>IF(OR(C789="Resuelto",C789=""),"",SUM(M789,P789,S789,V789))</f>
        <v/>
      </c>
      <c r="Z789" s="139" t="str">
        <f>IF(OR(C789="Resuelto",C789=""),"",SUM(L789,O789,R789,U789))</f>
        <v/>
      </c>
      <c r="AA789" s="28">
        <v>924</v>
      </c>
      <c r="AB789" s="28" t="str">
        <f t="shared" si="36"/>
        <v/>
      </c>
      <c r="AC789" s="75" t="str">
        <f t="shared" si="37"/>
        <v/>
      </c>
      <c r="AH789" s="78" t="str">
        <f>IF(AI789="","",MAX($AH$5:AH788)+1)</f>
        <v/>
      </c>
      <c r="AI789" s="53" t="str">
        <f>IF(G788="","",IF(COUNTIF($AI$11:AI788,G788)=0,G788,""))</f>
        <v/>
      </c>
      <c r="AJ789" s="53" t="str">
        <f t="shared" si="38"/>
        <v/>
      </c>
      <c r="AK789" s="135"/>
    </row>
    <row r="790" spans="1:37" x14ac:dyDescent="0.25">
      <c r="A790" s="136"/>
      <c r="B790" s="136"/>
      <c r="C790" s="136"/>
      <c r="D790" s="136"/>
      <c r="E790" s="137"/>
      <c r="F790" s="137"/>
      <c r="G790" s="136"/>
      <c r="H790" s="137"/>
      <c r="I790" s="140" t="str">
        <f t="shared" si="39"/>
        <v/>
      </c>
      <c r="J790" s="140"/>
      <c r="K790" s="140"/>
      <c r="L790" s="74" t="str">
        <f>IF(AND(C790="Abierto",D790="Urgente"),A790,"")</f>
        <v/>
      </c>
      <c r="M790" s="74" t="str">
        <f ca="1">IF(AND(C790="Abierto",D790="Urgente"),TODAY()-E790,"")</f>
        <v/>
      </c>
      <c r="N790" s="74" t="str">
        <f>IF(AND(C790="Abierto",D790="Urgente"),RANK(M790,$M$13:$M$861,0)+COUNTIF($M$13:M790,M790)-1,"")</f>
        <v/>
      </c>
      <c r="O790" s="74" t="str">
        <f>IF(AND(C790="Abierto",D790="Alta"),A790,"")</f>
        <v/>
      </c>
      <c r="P790" s="74" t="str">
        <f ca="1">IF(AND(C790="Abierto",D790="Alta"),TODAY()-E790,"")</f>
        <v/>
      </c>
      <c r="Q790" s="74" t="str">
        <f>IF(AND(C790="Abierto",D790="Alta"),RANK(P790,$P$13:$P$861,0)+COUNTIF($P$13:P790,P790)-1+MAX(N:N),"")</f>
        <v/>
      </c>
      <c r="R790" s="74" t="str">
        <f>IF(AND(C790="Abierto",D790="Media"),A790,"")</f>
        <v/>
      </c>
      <c r="S790" s="74" t="str">
        <f ca="1">IF(AND(C790="Abierto",D790="Media"),TODAY()-E790,"")</f>
        <v/>
      </c>
      <c r="T790" s="74" t="str">
        <f>IF(AND(C790="Abierto",D790="Media"),RANK(S790,$S$13:$S$861,0)+COUNTIF($S$13:S790,S790)-1+MAX(N:N,Q:Q),"")</f>
        <v/>
      </c>
      <c r="U790" s="74" t="str">
        <f>IF(AND(C790="Abierto",D790="Baja"),A790,"")</f>
        <v/>
      </c>
      <c r="V790" s="74" t="str">
        <f ca="1">IF(AND(C790="Abierto",D790="Baja"),TODAY()-E790,"")</f>
        <v/>
      </c>
      <c r="W790" s="74" t="str">
        <f>IF(AND(C790="Abierto",D790="Baja"),RANK(V790,$V$13:$V$861,0)+COUNTIF($V$13:V790,V790)-1+MAX(N:N,Q:Q,T:T),"")</f>
        <v/>
      </c>
      <c r="X790" s="139" t="str">
        <f>IF(OR(C790="Resuelto",C790=""),"",SUM(N790,Q790,T790,W790))</f>
        <v/>
      </c>
      <c r="Y790" s="139" t="str">
        <f>IF(OR(C790="Resuelto",C790=""),"",SUM(M790,P790,S790,V790))</f>
        <v/>
      </c>
      <c r="Z790" s="139" t="str">
        <f>IF(OR(C790="Resuelto",C790=""),"",SUM(L790,O790,R790,U790))</f>
        <v/>
      </c>
      <c r="AA790" s="28">
        <v>925</v>
      </c>
      <c r="AB790" s="28" t="str">
        <f t="shared" si="36"/>
        <v/>
      </c>
      <c r="AC790" s="75" t="str">
        <f t="shared" si="37"/>
        <v/>
      </c>
      <c r="AH790" s="78" t="str">
        <f>IF(AI790="","",MAX($AH$5:AH789)+1)</f>
        <v/>
      </c>
      <c r="AI790" s="53" t="str">
        <f>IF(G789="","",IF(COUNTIF($AI$11:AI789,G789)=0,G789,""))</f>
        <v/>
      </c>
      <c r="AJ790" s="53" t="str">
        <f t="shared" si="38"/>
        <v/>
      </c>
      <c r="AK790" s="135"/>
    </row>
    <row r="791" spans="1:37" x14ac:dyDescent="0.25">
      <c r="A791" s="136"/>
      <c r="B791" s="136"/>
      <c r="C791" s="136"/>
      <c r="D791" s="136"/>
      <c r="E791" s="137"/>
      <c r="F791" s="137"/>
      <c r="G791" s="136"/>
      <c r="H791" s="137"/>
      <c r="I791" s="140" t="str">
        <f t="shared" si="39"/>
        <v/>
      </c>
      <c r="J791" s="140"/>
      <c r="K791" s="140"/>
      <c r="L791" s="74" t="str">
        <f>IF(AND(C791="Abierto",D791="Urgente"),A791,"")</f>
        <v/>
      </c>
      <c r="M791" s="74" t="str">
        <f ca="1">IF(AND(C791="Abierto",D791="Urgente"),TODAY()-E791,"")</f>
        <v/>
      </c>
      <c r="N791" s="74" t="str">
        <f>IF(AND(C791="Abierto",D791="Urgente"),RANK(M791,$M$13:$M$861,0)+COUNTIF($M$13:M791,M791)-1,"")</f>
        <v/>
      </c>
      <c r="O791" s="74" t="str">
        <f>IF(AND(C791="Abierto",D791="Alta"),A791,"")</f>
        <v/>
      </c>
      <c r="P791" s="74" t="str">
        <f ca="1">IF(AND(C791="Abierto",D791="Alta"),TODAY()-E791,"")</f>
        <v/>
      </c>
      <c r="Q791" s="74" t="str">
        <f>IF(AND(C791="Abierto",D791="Alta"),RANK(P791,$P$13:$P$861,0)+COUNTIF($P$13:P791,P791)-1+MAX(N:N),"")</f>
        <v/>
      </c>
      <c r="R791" s="74" t="str">
        <f>IF(AND(C791="Abierto",D791="Media"),A791,"")</f>
        <v/>
      </c>
      <c r="S791" s="74" t="str">
        <f ca="1">IF(AND(C791="Abierto",D791="Media"),TODAY()-E791,"")</f>
        <v/>
      </c>
      <c r="T791" s="74" t="str">
        <f>IF(AND(C791="Abierto",D791="Media"),RANK(S791,$S$13:$S$861,0)+COUNTIF($S$13:S791,S791)-1+MAX(N:N,Q:Q),"")</f>
        <v/>
      </c>
      <c r="U791" s="74" t="str">
        <f>IF(AND(C791="Abierto",D791="Baja"),A791,"")</f>
        <v/>
      </c>
      <c r="V791" s="74" t="str">
        <f ca="1">IF(AND(C791="Abierto",D791="Baja"),TODAY()-E791,"")</f>
        <v/>
      </c>
      <c r="W791" s="74" t="str">
        <f>IF(AND(C791="Abierto",D791="Baja"),RANK(V791,$V$13:$V$861,0)+COUNTIF($V$13:V791,V791)-1+MAX(N:N,Q:Q,T:T),"")</f>
        <v/>
      </c>
      <c r="X791" s="139" t="str">
        <f>IF(OR(C791="Resuelto",C791=""),"",SUM(N791,Q791,T791,W791))</f>
        <v/>
      </c>
      <c r="Y791" s="139" t="str">
        <f>IF(OR(C791="Resuelto",C791=""),"",SUM(M791,P791,S791,V791))</f>
        <v/>
      </c>
      <c r="Z791" s="139" t="str">
        <f>IF(OR(C791="Resuelto",C791=""),"",SUM(L791,O791,R791,U791))</f>
        <v/>
      </c>
      <c r="AA791" s="28">
        <v>926</v>
      </c>
      <c r="AB791" s="28" t="str">
        <f t="shared" si="36"/>
        <v/>
      </c>
      <c r="AC791" s="75" t="str">
        <f t="shared" si="37"/>
        <v/>
      </c>
      <c r="AH791" s="78" t="str">
        <f>IF(AI791="","",MAX($AH$5:AH790)+1)</f>
        <v/>
      </c>
      <c r="AI791" s="53" t="str">
        <f>IF(G790="","",IF(COUNTIF($AI$11:AI790,G790)=0,G790,""))</f>
        <v/>
      </c>
      <c r="AJ791" s="53" t="str">
        <f t="shared" si="38"/>
        <v/>
      </c>
      <c r="AK791" s="135"/>
    </row>
    <row r="792" spans="1:37" x14ac:dyDescent="0.25">
      <c r="A792" s="136"/>
      <c r="B792" s="136"/>
      <c r="C792" s="136"/>
      <c r="D792" s="136"/>
      <c r="E792" s="137"/>
      <c r="F792" s="137"/>
      <c r="G792" s="136"/>
      <c r="H792" s="137"/>
      <c r="I792" s="140" t="str">
        <f t="shared" si="39"/>
        <v/>
      </c>
      <c r="J792" s="140"/>
      <c r="K792" s="140"/>
      <c r="L792" s="74" t="str">
        <f>IF(AND(C792="Abierto",D792="Urgente"),A792,"")</f>
        <v/>
      </c>
      <c r="M792" s="74" t="str">
        <f ca="1">IF(AND(C792="Abierto",D792="Urgente"),TODAY()-E792,"")</f>
        <v/>
      </c>
      <c r="N792" s="74" t="str">
        <f>IF(AND(C792="Abierto",D792="Urgente"),RANK(M792,$M$13:$M$861,0)+COUNTIF($M$13:M792,M792)-1,"")</f>
        <v/>
      </c>
      <c r="O792" s="74" t="str">
        <f>IF(AND(C792="Abierto",D792="Alta"),A792,"")</f>
        <v/>
      </c>
      <c r="P792" s="74" t="str">
        <f ca="1">IF(AND(C792="Abierto",D792="Alta"),TODAY()-E792,"")</f>
        <v/>
      </c>
      <c r="Q792" s="74" t="str">
        <f>IF(AND(C792="Abierto",D792="Alta"),RANK(P792,$P$13:$P$861,0)+COUNTIF($P$13:P792,P792)-1+MAX(N:N),"")</f>
        <v/>
      </c>
      <c r="R792" s="74" t="str">
        <f>IF(AND(C792="Abierto",D792="Media"),A792,"")</f>
        <v/>
      </c>
      <c r="S792" s="74" t="str">
        <f ca="1">IF(AND(C792="Abierto",D792="Media"),TODAY()-E792,"")</f>
        <v/>
      </c>
      <c r="T792" s="74" t="str">
        <f>IF(AND(C792="Abierto",D792="Media"),RANK(S792,$S$13:$S$861,0)+COUNTIF($S$13:S792,S792)-1+MAX(N:N,Q:Q),"")</f>
        <v/>
      </c>
      <c r="U792" s="74" t="str">
        <f>IF(AND(C792="Abierto",D792="Baja"),A792,"")</f>
        <v/>
      </c>
      <c r="V792" s="74" t="str">
        <f ca="1">IF(AND(C792="Abierto",D792="Baja"),TODAY()-E792,"")</f>
        <v/>
      </c>
      <c r="W792" s="74" t="str">
        <f>IF(AND(C792="Abierto",D792="Baja"),RANK(V792,$V$13:$V$861,0)+COUNTIF($V$13:V792,V792)-1+MAX(N:N,Q:Q,T:T),"")</f>
        <v/>
      </c>
      <c r="X792" s="139" t="str">
        <f>IF(OR(C792="Resuelto",C792=""),"",SUM(N792,Q792,T792,W792))</f>
        <v/>
      </c>
      <c r="Y792" s="139" t="str">
        <f>IF(OR(C792="Resuelto",C792=""),"",SUM(M792,P792,S792,V792))</f>
        <v/>
      </c>
      <c r="Z792" s="139" t="str">
        <f>IF(OR(C792="Resuelto",C792=""),"",SUM(L792,O792,R792,U792))</f>
        <v/>
      </c>
      <c r="AA792" s="28">
        <v>927</v>
      </c>
      <c r="AB792" s="28" t="str">
        <f t="shared" si="36"/>
        <v/>
      </c>
      <c r="AC792" s="75" t="str">
        <f t="shared" si="37"/>
        <v/>
      </c>
      <c r="AH792" s="78" t="str">
        <f>IF(AI792="","",MAX($AH$5:AH791)+1)</f>
        <v/>
      </c>
      <c r="AI792" s="53" t="str">
        <f>IF(G791="","",IF(COUNTIF($AI$11:AI791,G791)=0,G791,""))</f>
        <v/>
      </c>
      <c r="AJ792" s="53" t="str">
        <f t="shared" si="38"/>
        <v/>
      </c>
      <c r="AK792" s="135"/>
    </row>
    <row r="793" spans="1:37" x14ac:dyDescent="0.25">
      <c r="A793" s="136"/>
      <c r="B793" s="136"/>
      <c r="C793" s="136"/>
      <c r="D793" s="136"/>
      <c r="E793" s="137"/>
      <c r="F793" s="137"/>
      <c r="G793" s="136"/>
      <c r="H793" s="137"/>
      <c r="I793" s="140" t="str">
        <f t="shared" si="39"/>
        <v/>
      </c>
      <c r="J793" s="140"/>
      <c r="K793" s="140"/>
      <c r="L793" s="74" t="str">
        <f>IF(AND(C793="Abierto",D793="Urgente"),A793,"")</f>
        <v/>
      </c>
      <c r="M793" s="74" t="str">
        <f ca="1">IF(AND(C793="Abierto",D793="Urgente"),TODAY()-E793,"")</f>
        <v/>
      </c>
      <c r="N793" s="74" t="str">
        <f>IF(AND(C793="Abierto",D793="Urgente"),RANK(M793,$M$13:$M$861,0)+COUNTIF($M$13:M793,M793)-1,"")</f>
        <v/>
      </c>
      <c r="O793" s="74" t="str">
        <f>IF(AND(C793="Abierto",D793="Alta"),A793,"")</f>
        <v/>
      </c>
      <c r="P793" s="74" t="str">
        <f ca="1">IF(AND(C793="Abierto",D793="Alta"),TODAY()-E793,"")</f>
        <v/>
      </c>
      <c r="Q793" s="74" t="str">
        <f>IF(AND(C793="Abierto",D793="Alta"),RANK(P793,$P$13:$P$861,0)+COUNTIF($P$13:P793,P793)-1+MAX(N:N),"")</f>
        <v/>
      </c>
      <c r="R793" s="74" t="str">
        <f>IF(AND(C793="Abierto",D793="Media"),A793,"")</f>
        <v/>
      </c>
      <c r="S793" s="74" t="str">
        <f ca="1">IF(AND(C793="Abierto",D793="Media"),TODAY()-E793,"")</f>
        <v/>
      </c>
      <c r="T793" s="74" t="str">
        <f>IF(AND(C793="Abierto",D793="Media"),RANK(S793,$S$13:$S$861,0)+COUNTIF($S$13:S793,S793)-1+MAX(N:N,Q:Q),"")</f>
        <v/>
      </c>
      <c r="U793" s="74" t="str">
        <f>IF(AND(C793="Abierto",D793="Baja"),A793,"")</f>
        <v/>
      </c>
      <c r="V793" s="74" t="str">
        <f ca="1">IF(AND(C793="Abierto",D793="Baja"),TODAY()-E793,"")</f>
        <v/>
      </c>
      <c r="W793" s="74" t="str">
        <f>IF(AND(C793="Abierto",D793="Baja"),RANK(V793,$V$13:$V$861,0)+COUNTIF($V$13:V793,V793)-1+MAX(N:N,Q:Q,T:T),"")</f>
        <v/>
      </c>
      <c r="X793" s="139" t="str">
        <f>IF(OR(C793="Resuelto",C793=""),"",SUM(N793,Q793,T793,W793))</f>
        <v/>
      </c>
      <c r="Y793" s="139" t="str">
        <f>IF(OR(C793="Resuelto",C793=""),"",SUM(M793,P793,S793,V793))</f>
        <v/>
      </c>
      <c r="Z793" s="139" t="str">
        <f>IF(OR(C793="Resuelto",C793=""),"",SUM(L793,O793,R793,U793))</f>
        <v/>
      </c>
      <c r="AA793" s="28">
        <v>928</v>
      </c>
      <c r="AB793" s="28" t="str">
        <f t="shared" si="36"/>
        <v/>
      </c>
      <c r="AC793" s="75" t="str">
        <f t="shared" si="37"/>
        <v/>
      </c>
      <c r="AH793" s="78" t="str">
        <f>IF(AI793="","",MAX($AH$5:AH792)+1)</f>
        <v/>
      </c>
      <c r="AI793" s="53" t="str">
        <f>IF(G792="","",IF(COUNTIF($AI$11:AI792,G792)=0,G792,""))</f>
        <v/>
      </c>
      <c r="AJ793" s="53" t="str">
        <f t="shared" si="38"/>
        <v/>
      </c>
      <c r="AK793" s="135"/>
    </row>
    <row r="794" spans="1:37" x14ac:dyDescent="0.25">
      <c r="A794" s="136"/>
      <c r="B794" s="136"/>
      <c r="C794" s="136"/>
      <c r="D794" s="136"/>
      <c r="E794" s="137"/>
      <c r="F794" s="137"/>
      <c r="G794" s="136"/>
      <c r="H794" s="137"/>
      <c r="I794" s="140" t="str">
        <f t="shared" si="39"/>
        <v/>
      </c>
      <c r="J794" s="140"/>
      <c r="K794" s="140"/>
      <c r="L794" s="74" t="str">
        <f>IF(AND(C794="Abierto",D794="Urgente"),A794,"")</f>
        <v/>
      </c>
      <c r="M794" s="74" t="str">
        <f ca="1">IF(AND(C794="Abierto",D794="Urgente"),TODAY()-E794,"")</f>
        <v/>
      </c>
      <c r="N794" s="74" t="str">
        <f>IF(AND(C794="Abierto",D794="Urgente"),RANK(M794,$M$13:$M$861,0)+COUNTIF($M$13:M794,M794)-1,"")</f>
        <v/>
      </c>
      <c r="O794" s="74" t="str">
        <f>IF(AND(C794="Abierto",D794="Alta"),A794,"")</f>
        <v/>
      </c>
      <c r="P794" s="74" t="str">
        <f ca="1">IF(AND(C794="Abierto",D794="Alta"),TODAY()-E794,"")</f>
        <v/>
      </c>
      <c r="Q794" s="74" t="str">
        <f>IF(AND(C794="Abierto",D794="Alta"),RANK(P794,$P$13:$P$861,0)+COUNTIF($P$13:P794,P794)-1+MAX(N:N),"")</f>
        <v/>
      </c>
      <c r="R794" s="74" t="str">
        <f>IF(AND(C794="Abierto",D794="Media"),A794,"")</f>
        <v/>
      </c>
      <c r="S794" s="74" t="str">
        <f ca="1">IF(AND(C794="Abierto",D794="Media"),TODAY()-E794,"")</f>
        <v/>
      </c>
      <c r="T794" s="74" t="str">
        <f>IF(AND(C794="Abierto",D794="Media"),RANK(S794,$S$13:$S$861,0)+COUNTIF($S$13:S794,S794)-1+MAX(N:N,Q:Q),"")</f>
        <v/>
      </c>
      <c r="U794" s="74" t="str">
        <f>IF(AND(C794="Abierto",D794="Baja"),A794,"")</f>
        <v/>
      </c>
      <c r="V794" s="74" t="str">
        <f ca="1">IF(AND(C794="Abierto",D794="Baja"),TODAY()-E794,"")</f>
        <v/>
      </c>
      <c r="W794" s="74" t="str">
        <f>IF(AND(C794="Abierto",D794="Baja"),RANK(V794,$V$13:$V$861,0)+COUNTIF($V$13:V794,V794)-1+MAX(N:N,Q:Q,T:T),"")</f>
        <v/>
      </c>
      <c r="X794" s="139" t="str">
        <f>IF(OR(C794="Resuelto",C794=""),"",SUM(N794,Q794,T794,W794))</f>
        <v/>
      </c>
      <c r="Y794" s="139" t="str">
        <f>IF(OR(C794="Resuelto",C794=""),"",SUM(M794,P794,S794,V794))</f>
        <v/>
      </c>
      <c r="Z794" s="139" t="str">
        <f>IF(OR(C794="Resuelto",C794=""),"",SUM(L794,O794,R794,U794))</f>
        <v/>
      </c>
      <c r="AA794" s="28">
        <v>929</v>
      </c>
      <c r="AB794" s="28" t="str">
        <f t="shared" si="36"/>
        <v/>
      </c>
      <c r="AC794" s="75" t="str">
        <f t="shared" si="37"/>
        <v/>
      </c>
      <c r="AH794" s="78" t="str">
        <f>IF(AI794="","",MAX($AH$5:AH793)+1)</f>
        <v/>
      </c>
      <c r="AI794" s="53" t="str">
        <f>IF(G793="","",IF(COUNTIF($AI$11:AI793,G793)=0,G793,""))</f>
        <v/>
      </c>
      <c r="AJ794" s="53" t="str">
        <f t="shared" si="38"/>
        <v/>
      </c>
      <c r="AK794" s="135"/>
    </row>
    <row r="795" spans="1:37" x14ac:dyDescent="0.25">
      <c r="A795" s="136"/>
      <c r="B795" s="136"/>
      <c r="C795" s="136"/>
      <c r="D795" s="136"/>
      <c r="E795" s="137"/>
      <c r="F795" s="137"/>
      <c r="G795" s="136"/>
      <c r="H795" s="137"/>
      <c r="I795" s="140" t="str">
        <f t="shared" si="39"/>
        <v/>
      </c>
      <c r="J795" s="140"/>
      <c r="K795" s="140"/>
      <c r="L795" s="74" t="str">
        <f>IF(AND(C795="Abierto",D795="Urgente"),A795,"")</f>
        <v/>
      </c>
      <c r="M795" s="74" t="str">
        <f ca="1">IF(AND(C795="Abierto",D795="Urgente"),TODAY()-E795,"")</f>
        <v/>
      </c>
      <c r="N795" s="74" t="str">
        <f>IF(AND(C795="Abierto",D795="Urgente"),RANK(M795,$M$13:$M$861,0)+COUNTIF($M$13:M795,M795)-1,"")</f>
        <v/>
      </c>
      <c r="O795" s="74" t="str">
        <f>IF(AND(C795="Abierto",D795="Alta"),A795,"")</f>
        <v/>
      </c>
      <c r="P795" s="74" t="str">
        <f ca="1">IF(AND(C795="Abierto",D795="Alta"),TODAY()-E795,"")</f>
        <v/>
      </c>
      <c r="Q795" s="74" t="str">
        <f>IF(AND(C795="Abierto",D795="Alta"),RANK(P795,$P$13:$P$861,0)+COUNTIF($P$13:P795,P795)-1+MAX(N:N),"")</f>
        <v/>
      </c>
      <c r="R795" s="74" t="str">
        <f>IF(AND(C795="Abierto",D795="Media"),A795,"")</f>
        <v/>
      </c>
      <c r="S795" s="74" t="str">
        <f ca="1">IF(AND(C795="Abierto",D795="Media"),TODAY()-E795,"")</f>
        <v/>
      </c>
      <c r="T795" s="74" t="str">
        <f>IF(AND(C795="Abierto",D795="Media"),RANK(S795,$S$13:$S$861,0)+COUNTIF($S$13:S795,S795)-1+MAX(N:N,Q:Q),"")</f>
        <v/>
      </c>
      <c r="U795" s="74" t="str">
        <f>IF(AND(C795="Abierto",D795="Baja"),A795,"")</f>
        <v/>
      </c>
      <c r="V795" s="74" t="str">
        <f ca="1">IF(AND(C795="Abierto",D795="Baja"),TODAY()-E795,"")</f>
        <v/>
      </c>
      <c r="W795" s="74" t="str">
        <f>IF(AND(C795="Abierto",D795="Baja"),RANK(V795,$V$13:$V$861,0)+COUNTIF($V$13:V795,V795)-1+MAX(N:N,Q:Q,T:T),"")</f>
        <v/>
      </c>
      <c r="X795" s="139" t="str">
        <f>IF(OR(C795="Resuelto",C795=""),"",SUM(N795,Q795,T795,W795))</f>
        <v/>
      </c>
      <c r="Y795" s="139" t="str">
        <f>IF(OR(C795="Resuelto",C795=""),"",SUM(M795,P795,S795,V795))</f>
        <v/>
      </c>
      <c r="Z795" s="139" t="str">
        <f>IF(OR(C795="Resuelto",C795=""),"",SUM(L795,O795,R795,U795))</f>
        <v/>
      </c>
      <c r="AA795" s="28">
        <v>930</v>
      </c>
      <c r="AB795" s="28" t="str">
        <f t="shared" si="36"/>
        <v/>
      </c>
      <c r="AC795" s="75" t="str">
        <f t="shared" si="37"/>
        <v/>
      </c>
      <c r="AH795" s="78" t="str">
        <f>IF(AI795="","",MAX($AH$5:AH794)+1)</f>
        <v/>
      </c>
      <c r="AI795" s="53" t="str">
        <f>IF(G794="","",IF(COUNTIF($AI$11:AI794,G794)=0,G794,""))</f>
        <v/>
      </c>
      <c r="AJ795" s="53" t="str">
        <f t="shared" si="38"/>
        <v/>
      </c>
      <c r="AK795" s="135"/>
    </row>
    <row r="796" spans="1:37" x14ac:dyDescent="0.25">
      <c r="A796" s="136"/>
      <c r="B796" s="136"/>
      <c r="C796" s="136"/>
      <c r="D796" s="136"/>
      <c r="E796" s="137"/>
      <c r="F796" s="137"/>
      <c r="G796" s="136"/>
      <c r="H796" s="137"/>
      <c r="I796" s="140" t="str">
        <f t="shared" si="39"/>
        <v/>
      </c>
      <c r="J796" s="140"/>
      <c r="K796" s="140"/>
      <c r="L796" s="74" t="str">
        <f>IF(AND(C796="Abierto",D796="Urgente"),A796,"")</f>
        <v/>
      </c>
      <c r="M796" s="74" t="str">
        <f ca="1">IF(AND(C796="Abierto",D796="Urgente"),TODAY()-E796,"")</f>
        <v/>
      </c>
      <c r="N796" s="74" t="str">
        <f>IF(AND(C796="Abierto",D796="Urgente"),RANK(M796,$M$13:$M$861,0)+COUNTIF($M$13:M796,M796)-1,"")</f>
        <v/>
      </c>
      <c r="O796" s="74" t="str">
        <f>IF(AND(C796="Abierto",D796="Alta"),A796,"")</f>
        <v/>
      </c>
      <c r="P796" s="74" t="str">
        <f ca="1">IF(AND(C796="Abierto",D796="Alta"),TODAY()-E796,"")</f>
        <v/>
      </c>
      <c r="Q796" s="74" t="str">
        <f>IF(AND(C796="Abierto",D796="Alta"),RANK(P796,$P$13:$P$861,0)+COUNTIF($P$13:P796,P796)-1+MAX(N:N),"")</f>
        <v/>
      </c>
      <c r="R796" s="74" t="str">
        <f>IF(AND(C796="Abierto",D796="Media"),A796,"")</f>
        <v/>
      </c>
      <c r="S796" s="74" t="str">
        <f ca="1">IF(AND(C796="Abierto",D796="Media"),TODAY()-E796,"")</f>
        <v/>
      </c>
      <c r="T796" s="74" t="str">
        <f>IF(AND(C796="Abierto",D796="Media"),RANK(S796,$S$13:$S$861,0)+COUNTIF($S$13:S796,S796)-1+MAX(N:N,Q:Q),"")</f>
        <v/>
      </c>
      <c r="U796" s="74" t="str">
        <f>IF(AND(C796="Abierto",D796="Baja"),A796,"")</f>
        <v/>
      </c>
      <c r="V796" s="74" t="str">
        <f ca="1">IF(AND(C796="Abierto",D796="Baja"),TODAY()-E796,"")</f>
        <v/>
      </c>
      <c r="W796" s="74" t="str">
        <f>IF(AND(C796="Abierto",D796="Baja"),RANK(V796,$V$13:$V$861,0)+COUNTIF($V$13:V796,V796)-1+MAX(N:N,Q:Q,T:T),"")</f>
        <v/>
      </c>
      <c r="X796" s="139" t="str">
        <f>IF(OR(C796="Resuelto",C796=""),"",SUM(N796,Q796,T796,W796))</f>
        <v/>
      </c>
      <c r="Y796" s="139" t="str">
        <f>IF(OR(C796="Resuelto",C796=""),"",SUM(M796,P796,S796,V796))</f>
        <v/>
      </c>
      <c r="Z796" s="139" t="str">
        <f>IF(OR(C796="Resuelto",C796=""),"",SUM(L796,O796,R796,U796))</f>
        <v/>
      </c>
      <c r="AA796" s="28">
        <v>931</v>
      </c>
      <c r="AB796" s="28" t="str">
        <f t="shared" si="36"/>
        <v/>
      </c>
      <c r="AC796" s="75" t="str">
        <f t="shared" si="37"/>
        <v/>
      </c>
      <c r="AH796" s="78" t="str">
        <f>IF(AI796="","",MAX($AH$5:AH795)+1)</f>
        <v/>
      </c>
      <c r="AI796" s="53" t="str">
        <f>IF(G795="","",IF(COUNTIF($AI$11:AI795,G795)=0,G795,""))</f>
        <v/>
      </c>
      <c r="AJ796" s="53" t="str">
        <f t="shared" si="38"/>
        <v/>
      </c>
      <c r="AK796" s="135"/>
    </row>
    <row r="797" spans="1:37" x14ac:dyDescent="0.25">
      <c r="A797" s="136"/>
      <c r="B797" s="136"/>
      <c r="C797" s="136"/>
      <c r="D797" s="136"/>
      <c r="E797" s="137"/>
      <c r="F797" s="137"/>
      <c r="G797" s="136"/>
      <c r="H797" s="137"/>
      <c r="I797" s="140" t="str">
        <f t="shared" si="39"/>
        <v/>
      </c>
      <c r="J797" s="140"/>
      <c r="K797" s="140"/>
      <c r="L797" s="74" t="str">
        <f>IF(AND(C797="Abierto",D797="Urgente"),A797,"")</f>
        <v/>
      </c>
      <c r="M797" s="74" t="str">
        <f ca="1">IF(AND(C797="Abierto",D797="Urgente"),TODAY()-E797,"")</f>
        <v/>
      </c>
      <c r="N797" s="74" t="str">
        <f>IF(AND(C797="Abierto",D797="Urgente"),RANK(M797,$M$13:$M$861,0)+COUNTIF($M$13:M797,M797)-1,"")</f>
        <v/>
      </c>
      <c r="O797" s="74" t="str">
        <f>IF(AND(C797="Abierto",D797="Alta"),A797,"")</f>
        <v/>
      </c>
      <c r="P797" s="74" t="str">
        <f ca="1">IF(AND(C797="Abierto",D797="Alta"),TODAY()-E797,"")</f>
        <v/>
      </c>
      <c r="Q797" s="74" t="str">
        <f>IF(AND(C797="Abierto",D797="Alta"),RANK(P797,$P$13:$P$861,0)+COUNTIF($P$13:P797,P797)-1+MAX(N:N),"")</f>
        <v/>
      </c>
      <c r="R797" s="74" t="str">
        <f>IF(AND(C797="Abierto",D797="Media"),A797,"")</f>
        <v/>
      </c>
      <c r="S797" s="74" t="str">
        <f ca="1">IF(AND(C797="Abierto",D797="Media"),TODAY()-E797,"")</f>
        <v/>
      </c>
      <c r="T797" s="74" t="str">
        <f>IF(AND(C797="Abierto",D797="Media"),RANK(S797,$S$13:$S$861,0)+COUNTIF($S$13:S797,S797)-1+MAX(N:N,Q:Q),"")</f>
        <v/>
      </c>
      <c r="U797" s="74" t="str">
        <f>IF(AND(C797="Abierto",D797="Baja"),A797,"")</f>
        <v/>
      </c>
      <c r="V797" s="74" t="str">
        <f ca="1">IF(AND(C797="Abierto",D797="Baja"),TODAY()-E797,"")</f>
        <v/>
      </c>
      <c r="W797" s="74" t="str">
        <f>IF(AND(C797="Abierto",D797="Baja"),RANK(V797,$V$13:$V$861,0)+COUNTIF($V$13:V797,V797)-1+MAX(N:N,Q:Q,T:T),"")</f>
        <v/>
      </c>
      <c r="X797" s="139" t="str">
        <f>IF(OR(C797="Resuelto",C797=""),"",SUM(N797,Q797,T797,W797))</f>
        <v/>
      </c>
      <c r="Y797" s="139" t="str">
        <f>IF(OR(C797="Resuelto",C797=""),"",SUM(M797,P797,S797,V797))</f>
        <v/>
      </c>
      <c r="Z797" s="139" t="str">
        <f>IF(OR(C797="Resuelto",C797=""),"",SUM(L797,O797,R797,U797))</f>
        <v/>
      </c>
      <c r="AA797" s="28">
        <v>932</v>
      </c>
      <c r="AB797" s="28" t="str">
        <f t="shared" si="36"/>
        <v/>
      </c>
      <c r="AC797" s="75" t="str">
        <f t="shared" si="37"/>
        <v/>
      </c>
      <c r="AH797" s="78" t="str">
        <f>IF(AI797="","",MAX($AH$5:AH796)+1)</f>
        <v/>
      </c>
      <c r="AI797" s="53" t="str">
        <f>IF(G796="","",IF(COUNTIF($AI$11:AI796,G796)=0,G796,""))</f>
        <v/>
      </c>
      <c r="AJ797" s="53" t="str">
        <f t="shared" si="38"/>
        <v/>
      </c>
      <c r="AK797" s="135"/>
    </row>
    <row r="798" spans="1:37" x14ac:dyDescent="0.25">
      <c r="A798" s="136"/>
      <c r="B798" s="136"/>
      <c r="C798" s="136"/>
      <c r="D798" s="136"/>
      <c r="E798" s="137"/>
      <c r="F798" s="137"/>
      <c r="G798" s="136"/>
      <c r="H798" s="137"/>
      <c r="I798" s="140" t="str">
        <f t="shared" si="39"/>
        <v/>
      </c>
      <c r="J798" s="140"/>
      <c r="K798" s="140"/>
      <c r="L798" s="74" t="str">
        <f>IF(AND(C798="Abierto",D798="Urgente"),A798,"")</f>
        <v/>
      </c>
      <c r="M798" s="74" t="str">
        <f ca="1">IF(AND(C798="Abierto",D798="Urgente"),TODAY()-E798,"")</f>
        <v/>
      </c>
      <c r="N798" s="74" t="str">
        <f>IF(AND(C798="Abierto",D798="Urgente"),RANK(M798,$M$13:$M$861,0)+COUNTIF($M$13:M798,M798)-1,"")</f>
        <v/>
      </c>
      <c r="O798" s="74" t="str">
        <f>IF(AND(C798="Abierto",D798="Alta"),A798,"")</f>
        <v/>
      </c>
      <c r="P798" s="74" t="str">
        <f ca="1">IF(AND(C798="Abierto",D798="Alta"),TODAY()-E798,"")</f>
        <v/>
      </c>
      <c r="Q798" s="74" t="str">
        <f>IF(AND(C798="Abierto",D798="Alta"),RANK(P798,$P$13:$P$861,0)+COUNTIF($P$13:P798,P798)-1+MAX(N:N),"")</f>
        <v/>
      </c>
      <c r="R798" s="74" t="str">
        <f>IF(AND(C798="Abierto",D798="Media"),A798,"")</f>
        <v/>
      </c>
      <c r="S798" s="74" t="str">
        <f ca="1">IF(AND(C798="Abierto",D798="Media"),TODAY()-E798,"")</f>
        <v/>
      </c>
      <c r="T798" s="74" t="str">
        <f>IF(AND(C798="Abierto",D798="Media"),RANK(S798,$S$13:$S$861,0)+COUNTIF($S$13:S798,S798)-1+MAX(N:N,Q:Q),"")</f>
        <v/>
      </c>
      <c r="U798" s="74" t="str">
        <f>IF(AND(C798="Abierto",D798="Baja"),A798,"")</f>
        <v/>
      </c>
      <c r="V798" s="74" t="str">
        <f ca="1">IF(AND(C798="Abierto",D798="Baja"),TODAY()-E798,"")</f>
        <v/>
      </c>
      <c r="W798" s="74" t="str">
        <f>IF(AND(C798="Abierto",D798="Baja"),RANK(V798,$V$13:$V$861,0)+COUNTIF($V$13:V798,V798)-1+MAX(N:N,Q:Q,T:T),"")</f>
        <v/>
      </c>
      <c r="X798" s="139" t="str">
        <f>IF(OR(C798="Resuelto",C798=""),"",SUM(N798,Q798,T798,W798))</f>
        <v/>
      </c>
      <c r="Y798" s="139" t="str">
        <f>IF(OR(C798="Resuelto",C798=""),"",SUM(M798,P798,S798,V798))</f>
        <v/>
      </c>
      <c r="Z798" s="139" t="str">
        <f>IF(OR(C798="Resuelto",C798=""),"",SUM(L798,O798,R798,U798))</f>
        <v/>
      </c>
      <c r="AA798" s="28">
        <v>933</v>
      </c>
      <c r="AB798" s="28" t="str">
        <f t="shared" si="36"/>
        <v/>
      </c>
      <c r="AC798" s="75" t="str">
        <f t="shared" si="37"/>
        <v/>
      </c>
      <c r="AH798" s="78" t="str">
        <f>IF(AI798="","",MAX($AH$5:AH797)+1)</f>
        <v/>
      </c>
      <c r="AI798" s="53" t="str">
        <f>IF(G797="","",IF(COUNTIF($AI$11:AI797,G797)=0,G797,""))</f>
        <v/>
      </c>
      <c r="AJ798" s="53" t="str">
        <f t="shared" si="38"/>
        <v/>
      </c>
      <c r="AK798" s="135"/>
    </row>
    <row r="799" spans="1:37" x14ac:dyDescent="0.25">
      <c r="A799" s="136"/>
      <c r="B799" s="136"/>
      <c r="C799" s="136"/>
      <c r="D799" s="136"/>
      <c r="E799" s="137"/>
      <c r="F799" s="137"/>
      <c r="G799" s="136"/>
      <c r="H799" s="137"/>
      <c r="I799" s="140" t="str">
        <f t="shared" si="39"/>
        <v/>
      </c>
      <c r="J799" s="140"/>
      <c r="K799" s="140"/>
      <c r="L799" s="74" t="str">
        <f>IF(AND(C799="Abierto",D799="Urgente"),A799,"")</f>
        <v/>
      </c>
      <c r="M799" s="74" t="str">
        <f ca="1">IF(AND(C799="Abierto",D799="Urgente"),TODAY()-E799,"")</f>
        <v/>
      </c>
      <c r="N799" s="74" t="str">
        <f>IF(AND(C799="Abierto",D799="Urgente"),RANK(M799,$M$13:$M$861,0)+COUNTIF($M$13:M799,M799)-1,"")</f>
        <v/>
      </c>
      <c r="O799" s="74" t="str">
        <f>IF(AND(C799="Abierto",D799="Alta"),A799,"")</f>
        <v/>
      </c>
      <c r="P799" s="74" t="str">
        <f ca="1">IF(AND(C799="Abierto",D799="Alta"),TODAY()-E799,"")</f>
        <v/>
      </c>
      <c r="Q799" s="74" t="str">
        <f>IF(AND(C799="Abierto",D799="Alta"),RANK(P799,$P$13:$P$861,0)+COUNTIF($P$13:P799,P799)-1+MAX(N:N),"")</f>
        <v/>
      </c>
      <c r="R799" s="74" t="str">
        <f>IF(AND(C799="Abierto",D799="Media"),A799,"")</f>
        <v/>
      </c>
      <c r="S799" s="74" t="str">
        <f ca="1">IF(AND(C799="Abierto",D799="Media"),TODAY()-E799,"")</f>
        <v/>
      </c>
      <c r="T799" s="74" t="str">
        <f>IF(AND(C799="Abierto",D799="Media"),RANK(S799,$S$13:$S$861,0)+COUNTIF($S$13:S799,S799)-1+MAX(N:N,Q:Q),"")</f>
        <v/>
      </c>
      <c r="U799" s="74" t="str">
        <f>IF(AND(C799="Abierto",D799="Baja"),A799,"")</f>
        <v/>
      </c>
      <c r="V799" s="74" t="str">
        <f ca="1">IF(AND(C799="Abierto",D799="Baja"),TODAY()-E799,"")</f>
        <v/>
      </c>
      <c r="W799" s="74" t="str">
        <f>IF(AND(C799="Abierto",D799="Baja"),RANK(V799,$V$13:$V$861,0)+COUNTIF($V$13:V799,V799)-1+MAX(N:N,Q:Q,T:T),"")</f>
        <v/>
      </c>
      <c r="X799" s="139" t="str">
        <f>IF(OR(C799="Resuelto",C799=""),"",SUM(N799,Q799,T799,W799))</f>
        <v/>
      </c>
      <c r="Y799" s="139" t="str">
        <f>IF(OR(C799="Resuelto",C799=""),"",SUM(M799,P799,S799,V799))</f>
        <v/>
      </c>
      <c r="Z799" s="139" t="str">
        <f>IF(OR(C799="Resuelto",C799=""),"",SUM(L799,O799,R799,U799))</f>
        <v/>
      </c>
      <c r="AA799" s="28">
        <v>934</v>
      </c>
      <c r="AB799" s="28" t="str">
        <f t="shared" si="36"/>
        <v/>
      </c>
      <c r="AC799" s="75" t="str">
        <f t="shared" si="37"/>
        <v/>
      </c>
      <c r="AH799" s="78" t="str">
        <f>IF(AI799="","",MAX($AH$5:AH798)+1)</f>
        <v/>
      </c>
      <c r="AI799" s="53" t="str">
        <f>IF(G798="","",IF(COUNTIF($AI$11:AI798,G798)=0,G798,""))</f>
        <v/>
      </c>
      <c r="AJ799" s="53" t="str">
        <f t="shared" si="38"/>
        <v/>
      </c>
      <c r="AK799" s="135"/>
    </row>
    <row r="800" spans="1:37" x14ac:dyDescent="0.25">
      <c r="A800" s="136"/>
      <c r="B800" s="136"/>
      <c r="C800" s="136"/>
      <c r="D800" s="136"/>
      <c r="E800" s="137"/>
      <c r="F800" s="137"/>
      <c r="G800" s="136"/>
      <c r="H800" s="137"/>
      <c r="I800" s="140" t="str">
        <f t="shared" si="39"/>
        <v/>
      </c>
      <c r="J800" s="140"/>
      <c r="K800" s="140"/>
      <c r="L800" s="74" t="str">
        <f>IF(AND(C800="Abierto",D800="Urgente"),A800,"")</f>
        <v/>
      </c>
      <c r="M800" s="74" t="str">
        <f ca="1">IF(AND(C800="Abierto",D800="Urgente"),TODAY()-E800,"")</f>
        <v/>
      </c>
      <c r="N800" s="74" t="str">
        <f>IF(AND(C800="Abierto",D800="Urgente"),RANK(M800,$M$13:$M$861,0)+COUNTIF($M$13:M800,M800)-1,"")</f>
        <v/>
      </c>
      <c r="O800" s="74" t="str">
        <f>IF(AND(C800="Abierto",D800="Alta"),A800,"")</f>
        <v/>
      </c>
      <c r="P800" s="74" t="str">
        <f ca="1">IF(AND(C800="Abierto",D800="Alta"),TODAY()-E800,"")</f>
        <v/>
      </c>
      <c r="Q800" s="74" t="str">
        <f>IF(AND(C800="Abierto",D800="Alta"),RANK(P800,$P$13:$P$861,0)+COUNTIF($P$13:P800,P800)-1+MAX(N:N),"")</f>
        <v/>
      </c>
      <c r="R800" s="74" t="str">
        <f>IF(AND(C800="Abierto",D800="Media"),A800,"")</f>
        <v/>
      </c>
      <c r="S800" s="74" t="str">
        <f ca="1">IF(AND(C800="Abierto",D800="Media"),TODAY()-E800,"")</f>
        <v/>
      </c>
      <c r="T800" s="74" t="str">
        <f>IF(AND(C800="Abierto",D800="Media"),RANK(S800,$S$13:$S$861,0)+COUNTIF($S$13:S800,S800)-1+MAX(N:N,Q:Q),"")</f>
        <v/>
      </c>
      <c r="U800" s="74" t="str">
        <f>IF(AND(C800="Abierto",D800="Baja"),A800,"")</f>
        <v/>
      </c>
      <c r="V800" s="74" t="str">
        <f ca="1">IF(AND(C800="Abierto",D800="Baja"),TODAY()-E800,"")</f>
        <v/>
      </c>
      <c r="W800" s="74" t="str">
        <f>IF(AND(C800="Abierto",D800="Baja"),RANK(V800,$V$13:$V$861,0)+COUNTIF($V$13:V800,V800)-1+MAX(N:N,Q:Q,T:T),"")</f>
        <v/>
      </c>
      <c r="X800" s="139" t="str">
        <f>IF(OR(C800="Resuelto",C800=""),"",SUM(N800,Q800,T800,W800))</f>
        <v/>
      </c>
      <c r="Y800" s="139" t="str">
        <f>IF(OR(C800="Resuelto",C800=""),"",SUM(M800,P800,S800,V800))</f>
        <v/>
      </c>
      <c r="Z800" s="139" t="str">
        <f>IF(OR(C800="Resuelto",C800=""),"",SUM(L800,O800,R800,U800))</f>
        <v/>
      </c>
      <c r="AA800" s="28">
        <v>935</v>
      </c>
      <c r="AB800" s="28" t="str">
        <f t="shared" si="36"/>
        <v/>
      </c>
      <c r="AC800" s="75" t="str">
        <f t="shared" si="37"/>
        <v/>
      </c>
      <c r="AH800" s="78" t="str">
        <f>IF(AI800="","",MAX($AH$5:AH799)+1)</f>
        <v/>
      </c>
      <c r="AI800" s="53" t="str">
        <f>IF(G799="","",IF(COUNTIF($AI$11:AI799,G799)=0,G799,""))</f>
        <v/>
      </c>
      <c r="AJ800" s="53" t="str">
        <f t="shared" si="38"/>
        <v/>
      </c>
      <c r="AK800" s="135"/>
    </row>
    <row r="801" spans="1:37" x14ac:dyDescent="0.25">
      <c r="A801" s="136"/>
      <c r="B801" s="136"/>
      <c r="C801" s="136"/>
      <c r="D801" s="136"/>
      <c r="E801" s="137"/>
      <c r="F801" s="137"/>
      <c r="G801" s="136"/>
      <c r="H801" s="137"/>
      <c r="I801" s="140" t="str">
        <f t="shared" si="39"/>
        <v/>
      </c>
      <c r="J801" s="140"/>
      <c r="K801" s="140"/>
      <c r="L801" s="74" t="str">
        <f>IF(AND(C801="Abierto",D801="Urgente"),A801,"")</f>
        <v/>
      </c>
      <c r="M801" s="74" t="str">
        <f ca="1">IF(AND(C801="Abierto",D801="Urgente"),TODAY()-E801,"")</f>
        <v/>
      </c>
      <c r="N801" s="74" t="str">
        <f>IF(AND(C801="Abierto",D801="Urgente"),RANK(M801,$M$13:$M$861,0)+COUNTIF($M$13:M801,M801)-1,"")</f>
        <v/>
      </c>
      <c r="O801" s="74" t="str">
        <f>IF(AND(C801="Abierto",D801="Alta"),A801,"")</f>
        <v/>
      </c>
      <c r="P801" s="74" t="str">
        <f ca="1">IF(AND(C801="Abierto",D801="Alta"),TODAY()-E801,"")</f>
        <v/>
      </c>
      <c r="Q801" s="74" t="str">
        <f>IF(AND(C801="Abierto",D801="Alta"),RANK(P801,$P$13:$P$861,0)+COUNTIF($P$13:P801,P801)-1+MAX(N:N),"")</f>
        <v/>
      </c>
      <c r="R801" s="74" t="str">
        <f>IF(AND(C801="Abierto",D801="Media"),A801,"")</f>
        <v/>
      </c>
      <c r="S801" s="74" t="str">
        <f ca="1">IF(AND(C801="Abierto",D801="Media"),TODAY()-E801,"")</f>
        <v/>
      </c>
      <c r="T801" s="74" t="str">
        <f>IF(AND(C801="Abierto",D801="Media"),RANK(S801,$S$13:$S$861,0)+COUNTIF($S$13:S801,S801)-1+MAX(N:N,Q:Q),"")</f>
        <v/>
      </c>
      <c r="U801" s="74" t="str">
        <f>IF(AND(C801="Abierto",D801="Baja"),A801,"")</f>
        <v/>
      </c>
      <c r="V801" s="74" t="str">
        <f ca="1">IF(AND(C801="Abierto",D801="Baja"),TODAY()-E801,"")</f>
        <v/>
      </c>
      <c r="W801" s="74" t="str">
        <f>IF(AND(C801="Abierto",D801="Baja"),RANK(V801,$V$13:$V$861,0)+COUNTIF($V$13:V801,V801)-1+MAX(N:N,Q:Q,T:T),"")</f>
        <v/>
      </c>
      <c r="X801" s="139" t="str">
        <f>IF(OR(C801="Resuelto",C801=""),"",SUM(N801,Q801,T801,W801))</f>
        <v/>
      </c>
      <c r="Y801" s="139" t="str">
        <f>IF(OR(C801="Resuelto",C801=""),"",SUM(M801,P801,S801,V801))</f>
        <v/>
      </c>
      <c r="Z801" s="139" t="str">
        <f>IF(OR(C801="Resuelto",C801=""),"",SUM(L801,O801,R801,U801))</f>
        <v/>
      </c>
      <c r="AA801" s="28">
        <v>936</v>
      </c>
      <c r="AB801" s="28" t="str">
        <f t="shared" si="36"/>
        <v/>
      </c>
      <c r="AC801" s="75" t="str">
        <f t="shared" si="37"/>
        <v/>
      </c>
      <c r="AH801" s="78" t="str">
        <f>IF(AI801="","",MAX($AH$5:AH800)+1)</f>
        <v/>
      </c>
      <c r="AI801" s="53" t="str">
        <f>IF(G800="","",IF(COUNTIF($AI$11:AI800,G800)=0,G800,""))</f>
        <v/>
      </c>
      <c r="AJ801" s="53" t="str">
        <f t="shared" si="38"/>
        <v/>
      </c>
      <c r="AK801" s="135"/>
    </row>
    <row r="802" spans="1:37" x14ac:dyDescent="0.25">
      <c r="A802" s="136"/>
      <c r="B802" s="136"/>
      <c r="C802" s="136"/>
      <c r="D802" s="136"/>
      <c r="E802" s="137"/>
      <c r="F802" s="137"/>
      <c r="G802" s="136"/>
      <c r="H802" s="137"/>
      <c r="I802" s="140" t="str">
        <f t="shared" si="39"/>
        <v/>
      </c>
      <c r="J802" s="140"/>
      <c r="K802" s="140"/>
      <c r="L802" s="74" t="str">
        <f>IF(AND(C802="Abierto",D802="Urgente"),A802,"")</f>
        <v/>
      </c>
      <c r="M802" s="74" t="str">
        <f ca="1">IF(AND(C802="Abierto",D802="Urgente"),TODAY()-E802,"")</f>
        <v/>
      </c>
      <c r="N802" s="74" t="str">
        <f>IF(AND(C802="Abierto",D802="Urgente"),RANK(M802,$M$13:$M$861,0)+COUNTIF($M$13:M802,M802)-1,"")</f>
        <v/>
      </c>
      <c r="O802" s="74" t="str">
        <f>IF(AND(C802="Abierto",D802="Alta"),A802,"")</f>
        <v/>
      </c>
      <c r="P802" s="74" t="str">
        <f ca="1">IF(AND(C802="Abierto",D802="Alta"),TODAY()-E802,"")</f>
        <v/>
      </c>
      <c r="Q802" s="74" t="str">
        <f>IF(AND(C802="Abierto",D802="Alta"),RANK(P802,$P$13:$P$861,0)+COUNTIF($P$13:P802,P802)-1+MAX(N:N),"")</f>
        <v/>
      </c>
      <c r="R802" s="74" t="str">
        <f>IF(AND(C802="Abierto",D802="Media"),A802,"")</f>
        <v/>
      </c>
      <c r="S802" s="74" t="str">
        <f ca="1">IF(AND(C802="Abierto",D802="Media"),TODAY()-E802,"")</f>
        <v/>
      </c>
      <c r="T802" s="74" t="str">
        <f>IF(AND(C802="Abierto",D802="Media"),RANK(S802,$S$13:$S$861,0)+COUNTIF($S$13:S802,S802)-1+MAX(N:N,Q:Q),"")</f>
        <v/>
      </c>
      <c r="U802" s="74" t="str">
        <f>IF(AND(C802="Abierto",D802="Baja"),A802,"")</f>
        <v/>
      </c>
      <c r="V802" s="74" t="str">
        <f ca="1">IF(AND(C802="Abierto",D802="Baja"),TODAY()-E802,"")</f>
        <v/>
      </c>
      <c r="W802" s="74" t="str">
        <f>IF(AND(C802="Abierto",D802="Baja"),RANK(V802,$V$13:$V$861,0)+COUNTIF($V$13:V802,V802)-1+MAX(N:N,Q:Q,T:T),"")</f>
        <v/>
      </c>
      <c r="X802" s="139" t="str">
        <f>IF(OR(C802="Resuelto",C802=""),"",SUM(N802,Q802,T802,W802))</f>
        <v/>
      </c>
      <c r="Y802" s="139" t="str">
        <f>IF(OR(C802="Resuelto",C802=""),"",SUM(M802,P802,S802,V802))</f>
        <v/>
      </c>
      <c r="Z802" s="139" t="str">
        <f>IF(OR(C802="Resuelto",C802=""),"",SUM(L802,O802,R802,U802))</f>
        <v/>
      </c>
      <c r="AA802" s="28">
        <v>937</v>
      </c>
      <c r="AB802" s="28" t="str">
        <f t="shared" si="36"/>
        <v/>
      </c>
      <c r="AC802" s="75" t="str">
        <f t="shared" si="37"/>
        <v/>
      </c>
      <c r="AH802" s="78" t="str">
        <f>IF(AI802="","",MAX($AH$5:AH801)+1)</f>
        <v/>
      </c>
      <c r="AI802" s="53" t="str">
        <f>IF(G801="","",IF(COUNTIF($AI$11:AI801,G801)=0,G801,""))</f>
        <v/>
      </c>
      <c r="AJ802" s="53" t="str">
        <f t="shared" si="38"/>
        <v/>
      </c>
      <c r="AK802" s="135"/>
    </row>
    <row r="803" spans="1:37" x14ac:dyDescent="0.25">
      <c r="A803" s="136"/>
      <c r="B803" s="136"/>
      <c r="C803" s="136"/>
      <c r="D803" s="136"/>
      <c r="E803" s="137"/>
      <c r="F803" s="137"/>
      <c r="G803" s="136"/>
      <c r="H803" s="137"/>
      <c r="I803" s="140" t="str">
        <f t="shared" si="39"/>
        <v/>
      </c>
      <c r="J803" s="140"/>
      <c r="K803" s="140"/>
      <c r="L803" s="74" t="str">
        <f>IF(AND(C803="Abierto",D803="Urgente"),A803,"")</f>
        <v/>
      </c>
      <c r="M803" s="74" t="str">
        <f ca="1">IF(AND(C803="Abierto",D803="Urgente"),TODAY()-E803,"")</f>
        <v/>
      </c>
      <c r="N803" s="74" t="str">
        <f>IF(AND(C803="Abierto",D803="Urgente"),RANK(M803,$M$13:$M$861,0)+COUNTIF($M$13:M803,M803)-1,"")</f>
        <v/>
      </c>
      <c r="O803" s="74" t="str">
        <f>IF(AND(C803="Abierto",D803="Alta"),A803,"")</f>
        <v/>
      </c>
      <c r="P803" s="74" t="str">
        <f ca="1">IF(AND(C803="Abierto",D803="Alta"),TODAY()-E803,"")</f>
        <v/>
      </c>
      <c r="Q803" s="74" t="str">
        <f>IF(AND(C803="Abierto",D803="Alta"),RANK(P803,$P$13:$P$861,0)+COUNTIF($P$13:P803,P803)-1+MAX(N:N),"")</f>
        <v/>
      </c>
      <c r="R803" s="74" t="str">
        <f>IF(AND(C803="Abierto",D803="Media"),A803,"")</f>
        <v/>
      </c>
      <c r="S803" s="74" t="str">
        <f ca="1">IF(AND(C803="Abierto",D803="Media"),TODAY()-E803,"")</f>
        <v/>
      </c>
      <c r="T803" s="74" t="str">
        <f>IF(AND(C803="Abierto",D803="Media"),RANK(S803,$S$13:$S$861,0)+COUNTIF($S$13:S803,S803)-1+MAX(N:N,Q:Q),"")</f>
        <v/>
      </c>
      <c r="U803" s="74" t="str">
        <f>IF(AND(C803="Abierto",D803="Baja"),A803,"")</f>
        <v/>
      </c>
      <c r="V803" s="74" t="str">
        <f ca="1">IF(AND(C803="Abierto",D803="Baja"),TODAY()-E803,"")</f>
        <v/>
      </c>
      <c r="W803" s="74" t="str">
        <f>IF(AND(C803="Abierto",D803="Baja"),RANK(V803,$V$13:$V$861,0)+COUNTIF($V$13:V803,V803)-1+MAX(N:N,Q:Q,T:T),"")</f>
        <v/>
      </c>
      <c r="X803" s="139" t="str">
        <f>IF(OR(C803="Resuelto",C803=""),"",SUM(N803,Q803,T803,W803))</f>
        <v/>
      </c>
      <c r="Y803" s="139" t="str">
        <f>IF(OR(C803="Resuelto",C803=""),"",SUM(M803,P803,S803,V803))</f>
        <v/>
      </c>
      <c r="Z803" s="139" t="str">
        <f>IF(OR(C803="Resuelto",C803=""),"",SUM(L803,O803,R803,U803))</f>
        <v/>
      </c>
      <c r="AA803" s="28">
        <v>938</v>
      </c>
      <c r="AB803" s="28" t="str">
        <f t="shared" si="36"/>
        <v/>
      </c>
      <c r="AC803" s="75" t="str">
        <f t="shared" si="37"/>
        <v/>
      </c>
      <c r="AH803" s="78" t="str">
        <f>IF(AI803="","",MAX($AH$5:AH802)+1)</f>
        <v/>
      </c>
      <c r="AI803" s="53" t="str">
        <f>IF(G802="","",IF(COUNTIF($AI$11:AI802,G802)=0,G802,""))</f>
        <v/>
      </c>
      <c r="AJ803" s="53" t="str">
        <f t="shared" si="38"/>
        <v/>
      </c>
      <c r="AK803" s="135"/>
    </row>
    <row r="804" spans="1:37" x14ac:dyDescent="0.25">
      <c r="A804" s="136"/>
      <c r="B804" s="136"/>
      <c r="C804" s="136"/>
      <c r="D804" s="136"/>
      <c r="E804" s="137"/>
      <c r="F804" s="137"/>
      <c r="G804" s="136"/>
      <c r="H804" s="137"/>
      <c r="I804" s="140" t="str">
        <f t="shared" si="39"/>
        <v/>
      </c>
      <c r="J804" s="140"/>
      <c r="K804" s="140"/>
      <c r="L804" s="74" t="str">
        <f>IF(AND(C804="Abierto",D804="Urgente"),A804,"")</f>
        <v/>
      </c>
      <c r="M804" s="74" t="str">
        <f ca="1">IF(AND(C804="Abierto",D804="Urgente"),TODAY()-E804,"")</f>
        <v/>
      </c>
      <c r="N804" s="74" t="str">
        <f>IF(AND(C804="Abierto",D804="Urgente"),RANK(M804,$M$13:$M$861,0)+COUNTIF($M$13:M804,M804)-1,"")</f>
        <v/>
      </c>
      <c r="O804" s="74" t="str">
        <f>IF(AND(C804="Abierto",D804="Alta"),A804,"")</f>
        <v/>
      </c>
      <c r="P804" s="74" t="str">
        <f ca="1">IF(AND(C804="Abierto",D804="Alta"),TODAY()-E804,"")</f>
        <v/>
      </c>
      <c r="Q804" s="74" t="str">
        <f>IF(AND(C804="Abierto",D804="Alta"),RANK(P804,$P$13:$P$861,0)+COUNTIF($P$13:P804,P804)-1+MAX(N:N),"")</f>
        <v/>
      </c>
      <c r="R804" s="74" t="str">
        <f>IF(AND(C804="Abierto",D804="Media"),A804,"")</f>
        <v/>
      </c>
      <c r="S804" s="74" t="str">
        <f ca="1">IF(AND(C804="Abierto",D804="Media"),TODAY()-E804,"")</f>
        <v/>
      </c>
      <c r="T804" s="74" t="str">
        <f>IF(AND(C804="Abierto",D804="Media"),RANK(S804,$S$13:$S$861,0)+COUNTIF($S$13:S804,S804)-1+MAX(N:N,Q:Q),"")</f>
        <v/>
      </c>
      <c r="U804" s="74" t="str">
        <f>IF(AND(C804="Abierto",D804="Baja"),A804,"")</f>
        <v/>
      </c>
      <c r="V804" s="74" t="str">
        <f ca="1">IF(AND(C804="Abierto",D804="Baja"),TODAY()-E804,"")</f>
        <v/>
      </c>
      <c r="W804" s="74" t="str">
        <f>IF(AND(C804="Abierto",D804="Baja"),RANK(V804,$V$13:$V$861,0)+COUNTIF($V$13:V804,V804)-1+MAX(N:N,Q:Q,T:T),"")</f>
        <v/>
      </c>
      <c r="X804" s="139" t="str">
        <f>IF(OR(C804="Resuelto",C804=""),"",SUM(N804,Q804,T804,W804))</f>
        <v/>
      </c>
      <c r="Y804" s="139" t="str">
        <f>IF(OR(C804="Resuelto",C804=""),"",SUM(M804,P804,S804,V804))</f>
        <v/>
      </c>
      <c r="Z804" s="139" t="str">
        <f>IF(OR(C804="Resuelto",C804=""),"",SUM(L804,O804,R804,U804))</f>
        <v/>
      </c>
      <c r="AA804" s="28">
        <v>939</v>
      </c>
      <c r="AB804" s="28" t="str">
        <f t="shared" si="36"/>
        <v/>
      </c>
      <c r="AC804" s="75" t="str">
        <f t="shared" si="37"/>
        <v/>
      </c>
      <c r="AH804" s="78" t="str">
        <f>IF(AI804="","",MAX($AH$5:AH803)+1)</f>
        <v/>
      </c>
      <c r="AI804" s="53" t="str">
        <f>IF(G803="","",IF(COUNTIF($AI$11:AI803,G803)=0,G803,""))</f>
        <v/>
      </c>
      <c r="AJ804" s="53" t="str">
        <f t="shared" si="38"/>
        <v/>
      </c>
      <c r="AK804" s="135"/>
    </row>
    <row r="805" spans="1:37" x14ac:dyDescent="0.25">
      <c r="A805" s="136"/>
      <c r="B805" s="136"/>
      <c r="C805" s="136"/>
      <c r="D805" s="136"/>
      <c r="E805" s="137"/>
      <c r="F805" s="137"/>
      <c r="G805" s="136"/>
      <c r="H805" s="137"/>
      <c r="I805" s="140" t="str">
        <f t="shared" si="39"/>
        <v/>
      </c>
      <c r="J805" s="140"/>
      <c r="K805" s="140"/>
      <c r="L805" s="74" t="str">
        <f>IF(AND(C805="Abierto",D805="Urgente"),A805,"")</f>
        <v/>
      </c>
      <c r="M805" s="74" t="str">
        <f ca="1">IF(AND(C805="Abierto",D805="Urgente"),TODAY()-E805,"")</f>
        <v/>
      </c>
      <c r="N805" s="74" t="str">
        <f>IF(AND(C805="Abierto",D805="Urgente"),RANK(M805,$M$13:$M$861,0)+COUNTIF($M$13:M805,M805)-1,"")</f>
        <v/>
      </c>
      <c r="O805" s="74" t="str">
        <f>IF(AND(C805="Abierto",D805="Alta"),A805,"")</f>
        <v/>
      </c>
      <c r="P805" s="74" t="str">
        <f ca="1">IF(AND(C805="Abierto",D805="Alta"),TODAY()-E805,"")</f>
        <v/>
      </c>
      <c r="Q805" s="74" t="str">
        <f>IF(AND(C805="Abierto",D805="Alta"),RANK(P805,$P$13:$P$861,0)+COUNTIF($P$13:P805,P805)-1+MAX(N:N),"")</f>
        <v/>
      </c>
      <c r="R805" s="74" t="str">
        <f>IF(AND(C805="Abierto",D805="Media"),A805,"")</f>
        <v/>
      </c>
      <c r="S805" s="74" t="str">
        <f ca="1">IF(AND(C805="Abierto",D805="Media"),TODAY()-E805,"")</f>
        <v/>
      </c>
      <c r="T805" s="74" t="str">
        <f>IF(AND(C805="Abierto",D805="Media"),RANK(S805,$S$13:$S$861,0)+COUNTIF($S$13:S805,S805)-1+MAX(N:N,Q:Q),"")</f>
        <v/>
      </c>
      <c r="U805" s="74" t="str">
        <f>IF(AND(C805="Abierto",D805="Baja"),A805,"")</f>
        <v/>
      </c>
      <c r="V805" s="74" t="str">
        <f ca="1">IF(AND(C805="Abierto",D805="Baja"),TODAY()-E805,"")</f>
        <v/>
      </c>
      <c r="W805" s="74" t="str">
        <f>IF(AND(C805="Abierto",D805="Baja"),RANK(V805,$V$13:$V$861,0)+COUNTIF($V$13:V805,V805)-1+MAX(N:N,Q:Q,T:T),"")</f>
        <v/>
      </c>
      <c r="X805" s="139" t="str">
        <f>IF(OR(C805="Resuelto",C805=""),"",SUM(N805,Q805,T805,W805))</f>
        <v/>
      </c>
      <c r="Y805" s="139" t="str">
        <f>IF(OR(C805="Resuelto",C805=""),"",SUM(M805,P805,S805,V805))</f>
        <v/>
      </c>
      <c r="Z805" s="139" t="str">
        <f>IF(OR(C805="Resuelto",C805=""),"",SUM(L805,O805,R805,U805))</f>
        <v/>
      </c>
      <c r="AA805" s="28">
        <v>940</v>
      </c>
      <c r="AB805" s="28" t="str">
        <f t="shared" si="36"/>
        <v/>
      </c>
      <c r="AC805" s="75" t="str">
        <f t="shared" si="37"/>
        <v/>
      </c>
      <c r="AH805" s="78" t="str">
        <f>IF(AI805="","",MAX($AH$5:AH804)+1)</f>
        <v/>
      </c>
      <c r="AI805" s="53" t="str">
        <f>IF(G804="","",IF(COUNTIF($AI$11:AI804,G804)=0,G804,""))</f>
        <v/>
      </c>
      <c r="AJ805" s="53" t="str">
        <f t="shared" si="38"/>
        <v/>
      </c>
      <c r="AK805" s="135"/>
    </row>
    <row r="806" spans="1:37" x14ac:dyDescent="0.25">
      <c r="A806" s="136"/>
      <c r="B806" s="136"/>
      <c r="C806" s="136"/>
      <c r="D806" s="136"/>
      <c r="E806" s="137"/>
      <c r="F806" s="137"/>
      <c r="G806" s="136"/>
      <c r="H806" s="137"/>
      <c r="I806" s="140" t="str">
        <f t="shared" si="39"/>
        <v/>
      </c>
      <c r="J806" s="140"/>
      <c r="K806" s="140"/>
      <c r="L806" s="74" t="str">
        <f>IF(AND(C806="Abierto",D806="Urgente"),A806,"")</f>
        <v/>
      </c>
      <c r="M806" s="74" t="str">
        <f ca="1">IF(AND(C806="Abierto",D806="Urgente"),TODAY()-E806,"")</f>
        <v/>
      </c>
      <c r="N806" s="74" t="str">
        <f>IF(AND(C806="Abierto",D806="Urgente"),RANK(M806,$M$13:$M$861,0)+COUNTIF($M$13:M806,M806)-1,"")</f>
        <v/>
      </c>
      <c r="O806" s="74" t="str">
        <f>IF(AND(C806="Abierto",D806="Alta"),A806,"")</f>
        <v/>
      </c>
      <c r="P806" s="74" t="str">
        <f ca="1">IF(AND(C806="Abierto",D806="Alta"),TODAY()-E806,"")</f>
        <v/>
      </c>
      <c r="Q806" s="74" t="str">
        <f>IF(AND(C806="Abierto",D806="Alta"),RANK(P806,$P$13:$P$861,0)+COUNTIF($P$13:P806,P806)-1+MAX(N:N),"")</f>
        <v/>
      </c>
      <c r="R806" s="74" t="str">
        <f>IF(AND(C806="Abierto",D806="Media"),A806,"")</f>
        <v/>
      </c>
      <c r="S806" s="74" t="str">
        <f ca="1">IF(AND(C806="Abierto",D806="Media"),TODAY()-E806,"")</f>
        <v/>
      </c>
      <c r="T806" s="74" t="str">
        <f>IF(AND(C806="Abierto",D806="Media"),RANK(S806,$S$13:$S$861,0)+COUNTIF($S$13:S806,S806)-1+MAX(N:N,Q:Q),"")</f>
        <v/>
      </c>
      <c r="U806" s="74" t="str">
        <f>IF(AND(C806="Abierto",D806="Baja"),A806,"")</f>
        <v/>
      </c>
      <c r="V806" s="74" t="str">
        <f ca="1">IF(AND(C806="Abierto",D806="Baja"),TODAY()-E806,"")</f>
        <v/>
      </c>
      <c r="W806" s="74" t="str">
        <f>IF(AND(C806="Abierto",D806="Baja"),RANK(V806,$V$13:$V$861,0)+COUNTIF($V$13:V806,V806)-1+MAX(N:N,Q:Q,T:T),"")</f>
        <v/>
      </c>
      <c r="X806" s="139" t="str">
        <f>IF(OR(C806="Resuelto",C806=""),"",SUM(N806,Q806,T806,W806))</f>
        <v/>
      </c>
      <c r="Y806" s="139" t="str">
        <f>IF(OR(C806="Resuelto",C806=""),"",SUM(M806,P806,S806,V806))</f>
        <v/>
      </c>
      <c r="Z806" s="139" t="str">
        <f>IF(OR(C806="Resuelto",C806=""),"",SUM(L806,O806,R806,U806))</f>
        <v/>
      </c>
      <c r="AA806" s="28">
        <v>941</v>
      </c>
      <c r="AB806" s="28" t="str">
        <f t="shared" si="36"/>
        <v/>
      </c>
      <c r="AC806" s="75" t="str">
        <f t="shared" si="37"/>
        <v/>
      </c>
      <c r="AH806" s="78" t="str">
        <f>IF(AI806="","",MAX($AH$5:AH805)+1)</f>
        <v/>
      </c>
      <c r="AI806" s="53" t="str">
        <f>IF(G805="","",IF(COUNTIF($AI$11:AI805,G805)=0,G805,""))</f>
        <v/>
      </c>
      <c r="AJ806" s="53" t="str">
        <f t="shared" si="38"/>
        <v/>
      </c>
      <c r="AK806" s="135"/>
    </row>
    <row r="807" spans="1:37" x14ac:dyDescent="0.25">
      <c r="A807" s="136"/>
      <c r="B807" s="136"/>
      <c r="C807" s="136"/>
      <c r="D807" s="136"/>
      <c r="E807" s="137"/>
      <c r="F807" s="137"/>
      <c r="G807" s="136"/>
      <c r="H807" s="137"/>
      <c r="I807" s="140" t="str">
        <f t="shared" si="39"/>
        <v/>
      </c>
      <c r="J807" s="140"/>
      <c r="K807" s="140"/>
      <c r="L807" s="74" t="str">
        <f>IF(AND(C807="Abierto",D807="Urgente"),A807,"")</f>
        <v/>
      </c>
      <c r="M807" s="74" t="str">
        <f ca="1">IF(AND(C807="Abierto",D807="Urgente"),TODAY()-E807,"")</f>
        <v/>
      </c>
      <c r="N807" s="74" t="str">
        <f>IF(AND(C807="Abierto",D807="Urgente"),RANK(M807,$M$13:$M$861,0)+COUNTIF($M$13:M807,M807)-1,"")</f>
        <v/>
      </c>
      <c r="O807" s="74" t="str">
        <f>IF(AND(C807="Abierto",D807="Alta"),A807,"")</f>
        <v/>
      </c>
      <c r="P807" s="74" t="str">
        <f ca="1">IF(AND(C807="Abierto",D807="Alta"),TODAY()-E807,"")</f>
        <v/>
      </c>
      <c r="Q807" s="74" t="str">
        <f>IF(AND(C807="Abierto",D807="Alta"),RANK(P807,$P$13:$P$861,0)+COUNTIF($P$13:P807,P807)-1+MAX(N:N),"")</f>
        <v/>
      </c>
      <c r="R807" s="74" t="str">
        <f>IF(AND(C807="Abierto",D807="Media"),A807,"")</f>
        <v/>
      </c>
      <c r="S807" s="74" t="str">
        <f ca="1">IF(AND(C807="Abierto",D807="Media"),TODAY()-E807,"")</f>
        <v/>
      </c>
      <c r="T807" s="74" t="str">
        <f>IF(AND(C807="Abierto",D807="Media"),RANK(S807,$S$13:$S$861,0)+COUNTIF($S$13:S807,S807)-1+MAX(N:N,Q:Q),"")</f>
        <v/>
      </c>
      <c r="U807" s="74" t="str">
        <f>IF(AND(C807="Abierto",D807="Baja"),A807,"")</f>
        <v/>
      </c>
      <c r="V807" s="74" t="str">
        <f ca="1">IF(AND(C807="Abierto",D807="Baja"),TODAY()-E807,"")</f>
        <v/>
      </c>
      <c r="W807" s="74" t="str">
        <f>IF(AND(C807="Abierto",D807="Baja"),RANK(V807,$V$13:$V$861,0)+COUNTIF($V$13:V807,V807)-1+MAX(N:N,Q:Q,T:T),"")</f>
        <v/>
      </c>
      <c r="X807" s="139" t="str">
        <f>IF(OR(C807="Resuelto",C807=""),"",SUM(N807,Q807,T807,W807))</f>
        <v/>
      </c>
      <c r="Y807" s="139" t="str">
        <f>IF(OR(C807="Resuelto",C807=""),"",SUM(M807,P807,S807,V807))</f>
        <v/>
      </c>
      <c r="Z807" s="139" t="str">
        <f>IF(OR(C807="Resuelto",C807=""),"",SUM(L807,O807,R807,U807))</f>
        <v/>
      </c>
      <c r="AA807" s="28">
        <v>942</v>
      </c>
      <c r="AB807" s="28" t="str">
        <f t="shared" si="36"/>
        <v/>
      </c>
      <c r="AC807" s="75" t="str">
        <f t="shared" si="37"/>
        <v/>
      </c>
      <c r="AH807" s="78" t="str">
        <f>IF(AI807="","",MAX($AH$5:AH806)+1)</f>
        <v/>
      </c>
      <c r="AI807" s="53" t="str">
        <f>IF(G806="","",IF(COUNTIF($AI$11:AI806,G806)=0,G806,""))</f>
        <v/>
      </c>
      <c r="AJ807" s="53" t="str">
        <f t="shared" si="38"/>
        <v/>
      </c>
      <c r="AK807" s="135"/>
    </row>
    <row r="808" spans="1:37" x14ac:dyDescent="0.25">
      <c r="A808" s="136"/>
      <c r="B808" s="136"/>
      <c r="C808" s="136"/>
      <c r="D808" s="136"/>
      <c r="E808" s="137"/>
      <c r="F808" s="137"/>
      <c r="G808" s="136"/>
      <c r="H808" s="137"/>
      <c r="I808" s="140" t="str">
        <f t="shared" si="39"/>
        <v/>
      </c>
      <c r="J808" s="140"/>
      <c r="K808" s="140"/>
      <c r="L808" s="74" t="str">
        <f>IF(AND(C808="Abierto",D808="Urgente"),A808,"")</f>
        <v/>
      </c>
      <c r="M808" s="74" t="str">
        <f ca="1">IF(AND(C808="Abierto",D808="Urgente"),TODAY()-E808,"")</f>
        <v/>
      </c>
      <c r="N808" s="74" t="str">
        <f>IF(AND(C808="Abierto",D808="Urgente"),RANK(M808,$M$13:$M$861,0)+COUNTIF($M$13:M808,M808)-1,"")</f>
        <v/>
      </c>
      <c r="O808" s="74" t="str">
        <f>IF(AND(C808="Abierto",D808="Alta"),A808,"")</f>
        <v/>
      </c>
      <c r="P808" s="74" t="str">
        <f ca="1">IF(AND(C808="Abierto",D808="Alta"),TODAY()-E808,"")</f>
        <v/>
      </c>
      <c r="Q808" s="74" t="str">
        <f>IF(AND(C808="Abierto",D808="Alta"),RANK(P808,$P$13:$P$861,0)+COUNTIF($P$13:P808,P808)-1+MAX(N:N),"")</f>
        <v/>
      </c>
      <c r="R808" s="74" t="str">
        <f>IF(AND(C808="Abierto",D808="Media"),A808,"")</f>
        <v/>
      </c>
      <c r="S808" s="74" t="str">
        <f ca="1">IF(AND(C808="Abierto",D808="Media"),TODAY()-E808,"")</f>
        <v/>
      </c>
      <c r="T808" s="74" t="str">
        <f>IF(AND(C808="Abierto",D808="Media"),RANK(S808,$S$13:$S$861,0)+COUNTIF($S$13:S808,S808)-1+MAX(N:N,Q:Q),"")</f>
        <v/>
      </c>
      <c r="U808" s="74" t="str">
        <f>IF(AND(C808="Abierto",D808="Baja"),A808,"")</f>
        <v/>
      </c>
      <c r="V808" s="74" t="str">
        <f ca="1">IF(AND(C808="Abierto",D808="Baja"),TODAY()-E808,"")</f>
        <v/>
      </c>
      <c r="W808" s="74" t="str">
        <f>IF(AND(C808="Abierto",D808="Baja"),RANK(V808,$V$13:$V$861,0)+COUNTIF($V$13:V808,V808)-1+MAX(N:N,Q:Q,T:T),"")</f>
        <v/>
      </c>
      <c r="X808" s="139" t="str">
        <f>IF(OR(C808="Resuelto",C808=""),"",SUM(N808,Q808,T808,W808))</f>
        <v/>
      </c>
      <c r="Y808" s="139" t="str">
        <f>IF(OR(C808="Resuelto",C808=""),"",SUM(M808,P808,S808,V808))</f>
        <v/>
      </c>
      <c r="Z808" s="139" t="str">
        <f>IF(OR(C808="Resuelto",C808=""),"",SUM(L808,O808,R808,U808))</f>
        <v/>
      </c>
      <c r="AA808" s="28">
        <v>943</v>
      </c>
      <c r="AB808" s="28" t="str">
        <f t="shared" si="36"/>
        <v/>
      </c>
      <c r="AC808" s="75" t="str">
        <f t="shared" si="37"/>
        <v/>
      </c>
      <c r="AH808" s="78" t="str">
        <f>IF(AI808="","",MAX($AH$5:AH807)+1)</f>
        <v/>
      </c>
      <c r="AI808" s="53" t="str">
        <f>IF(G807="","",IF(COUNTIF($AI$11:AI807,G807)=0,G807,""))</f>
        <v/>
      </c>
      <c r="AJ808" s="53" t="str">
        <f t="shared" si="38"/>
        <v/>
      </c>
      <c r="AK808" s="135"/>
    </row>
    <row r="809" spans="1:37" x14ac:dyDescent="0.25">
      <c r="A809" s="136"/>
      <c r="B809" s="136"/>
      <c r="C809" s="136"/>
      <c r="D809" s="136"/>
      <c r="E809" s="137"/>
      <c r="F809" s="137"/>
      <c r="G809" s="136"/>
      <c r="H809" s="137"/>
      <c r="I809" s="140" t="str">
        <f t="shared" si="39"/>
        <v/>
      </c>
      <c r="J809" s="140"/>
      <c r="K809" s="140"/>
      <c r="L809" s="74" t="str">
        <f>IF(AND(C809="Abierto",D809="Urgente"),A809,"")</f>
        <v/>
      </c>
      <c r="M809" s="74" t="str">
        <f ca="1">IF(AND(C809="Abierto",D809="Urgente"),TODAY()-E809,"")</f>
        <v/>
      </c>
      <c r="N809" s="74" t="str">
        <f>IF(AND(C809="Abierto",D809="Urgente"),RANK(M809,$M$13:$M$861,0)+COUNTIF($M$13:M809,M809)-1,"")</f>
        <v/>
      </c>
      <c r="O809" s="74" t="str">
        <f>IF(AND(C809="Abierto",D809="Alta"),A809,"")</f>
        <v/>
      </c>
      <c r="P809" s="74" t="str">
        <f ca="1">IF(AND(C809="Abierto",D809="Alta"),TODAY()-E809,"")</f>
        <v/>
      </c>
      <c r="Q809" s="74" t="str">
        <f>IF(AND(C809="Abierto",D809="Alta"),RANK(P809,$P$13:$P$861,0)+COUNTIF($P$13:P809,P809)-1+MAX(N:N),"")</f>
        <v/>
      </c>
      <c r="R809" s="74" t="str">
        <f>IF(AND(C809="Abierto",D809="Media"),A809,"")</f>
        <v/>
      </c>
      <c r="S809" s="74" t="str">
        <f ca="1">IF(AND(C809="Abierto",D809="Media"),TODAY()-E809,"")</f>
        <v/>
      </c>
      <c r="T809" s="74" t="str">
        <f>IF(AND(C809="Abierto",D809="Media"),RANK(S809,$S$13:$S$861,0)+COUNTIF($S$13:S809,S809)-1+MAX(N:N,Q:Q),"")</f>
        <v/>
      </c>
      <c r="U809" s="74" t="str">
        <f>IF(AND(C809="Abierto",D809="Baja"),A809,"")</f>
        <v/>
      </c>
      <c r="V809" s="74" t="str">
        <f ca="1">IF(AND(C809="Abierto",D809="Baja"),TODAY()-E809,"")</f>
        <v/>
      </c>
      <c r="W809" s="74" t="str">
        <f>IF(AND(C809="Abierto",D809="Baja"),RANK(V809,$V$13:$V$861,0)+COUNTIF($V$13:V809,V809)-1+MAX(N:N,Q:Q,T:T),"")</f>
        <v/>
      </c>
      <c r="X809" s="139" t="str">
        <f>IF(OR(C809="Resuelto",C809=""),"",SUM(N809,Q809,T809,W809))</f>
        <v/>
      </c>
      <c r="Y809" s="139" t="str">
        <f>IF(OR(C809="Resuelto",C809=""),"",SUM(M809,P809,S809,V809))</f>
        <v/>
      </c>
      <c r="Z809" s="139" t="str">
        <f>IF(OR(C809="Resuelto",C809=""),"",SUM(L809,O809,R809,U809))</f>
        <v/>
      </c>
      <c r="AA809" s="28">
        <v>944</v>
      </c>
      <c r="AB809" s="28" t="str">
        <f t="shared" si="36"/>
        <v/>
      </c>
      <c r="AC809" s="75" t="str">
        <f t="shared" si="37"/>
        <v/>
      </c>
      <c r="AH809" s="78" t="str">
        <f>IF(AI809="","",MAX($AH$5:AH808)+1)</f>
        <v/>
      </c>
      <c r="AI809" s="53" t="str">
        <f>IF(G808="","",IF(COUNTIF($AI$11:AI808,G808)=0,G808,""))</f>
        <v/>
      </c>
      <c r="AJ809" s="53" t="str">
        <f t="shared" si="38"/>
        <v/>
      </c>
      <c r="AK809" s="135"/>
    </row>
    <row r="810" spans="1:37" x14ac:dyDescent="0.25">
      <c r="A810" s="136"/>
      <c r="B810" s="136"/>
      <c r="C810" s="136"/>
      <c r="D810" s="136"/>
      <c r="E810" s="137"/>
      <c r="F810" s="137"/>
      <c r="G810" s="136"/>
      <c r="H810" s="137"/>
      <c r="I810" s="140" t="str">
        <f t="shared" si="39"/>
        <v/>
      </c>
      <c r="J810" s="140"/>
      <c r="K810" s="140"/>
      <c r="L810" s="74" t="str">
        <f>IF(AND(C810="Abierto",D810="Urgente"),A810,"")</f>
        <v/>
      </c>
      <c r="M810" s="74" t="str">
        <f ca="1">IF(AND(C810="Abierto",D810="Urgente"),TODAY()-E810,"")</f>
        <v/>
      </c>
      <c r="N810" s="74" t="str">
        <f>IF(AND(C810="Abierto",D810="Urgente"),RANK(M810,$M$13:$M$861,0)+COUNTIF($M$13:M810,M810)-1,"")</f>
        <v/>
      </c>
      <c r="O810" s="74" t="str">
        <f>IF(AND(C810="Abierto",D810="Alta"),A810,"")</f>
        <v/>
      </c>
      <c r="P810" s="74" t="str">
        <f ca="1">IF(AND(C810="Abierto",D810="Alta"),TODAY()-E810,"")</f>
        <v/>
      </c>
      <c r="Q810" s="74" t="str">
        <f>IF(AND(C810="Abierto",D810="Alta"),RANK(P810,$P$13:$P$861,0)+COUNTIF($P$13:P810,P810)-1+MAX(N:N),"")</f>
        <v/>
      </c>
      <c r="R810" s="74" t="str">
        <f>IF(AND(C810="Abierto",D810="Media"),A810,"")</f>
        <v/>
      </c>
      <c r="S810" s="74" t="str">
        <f ca="1">IF(AND(C810="Abierto",D810="Media"),TODAY()-E810,"")</f>
        <v/>
      </c>
      <c r="T810" s="74" t="str">
        <f>IF(AND(C810="Abierto",D810="Media"),RANK(S810,$S$13:$S$861,0)+COUNTIF($S$13:S810,S810)-1+MAX(N:N,Q:Q),"")</f>
        <v/>
      </c>
      <c r="U810" s="74" t="str">
        <f>IF(AND(C810="Abierto",D810="Baja"),A810,"")</f>
        <v/>
      </c>
      <c r="V810" s="74" t="str">
        <f ca="1">IF(AND(C810="Abierto",D810="Baja"),TODAY()-E810,"")</f>
        <v/>
      </c>
      <c r="W810" s="74" t="str">
        <f>IF(AND(C810="Abierto",D810="Baja"),RANK(V810,$V$13:$V$861,0)+COUNTIF($V$13:V810,V810)-1+MAX(N:N,Q:Q,T:T),"")</f>
        <v/>
      </c>
      <c r="X810" s="139" t="str">
        <f>IF(OR(C810="Resuelto",C810=""),"",SUM(N810,Q810,T810,W810))</f>
        <v/>
      </c>
      <c r="Y810" s="139" t="str">
        <f>IF(OR(C810="Resuelto",C810=""),"",SUM(M810,P810,S810,V810))</f>
        <v/>
      </c>
      <c r="Z810" s="139" t="str">
        <f>IF(OR(C810="Resuelto",C810=""),"",SUM(L810,O810,R810,U810))</f>
        <v/>
      </c>
      <c r="AA810" s="28">
        <v>945</v>
      </c>
      <c r="AB810" s="28" t="str">
        <f t="shared" si="36"/>
        <v/>
      </c>
      <c r="AC810" s="75" t="str">
        <f t="shared" si="37"/>
        <v/>
      </c>
      <c r="AH810" s="78" t="str">
        <f>IF(AI810="","",MAX($AH$5:AH809)+1)</f>
        <v/>
      </c>
      <c r="AI810" s="53" t="str">
        <f>IF(G809="","",IF(COUNTIF($AI$11:AI809,G809)=0,G809,""))</f>
        <v/>
      </c>
      <c r="AJ810" s="53" t="str">
        <f t="shared" si="38"/>
        <v/>
      </c>
      <c r="AK810" s="135"/>
    </row>
    <row r="811" spans="1:37" x14ac:dyDescent="0.25">
      <c r="A811" s="136"/>
      <c r="B811" s="136"/>
      <c r="C811" s="136"/>
      <c r="D811" s="136"/>
      <c r="E811" s="137"/>
      <c r="F811" s="137"/>
      <c r="G811" s="136"/>
      <c r="H811" s="137"/>
      <c r="I811" s="140" t="str">
        <f t="shared" si="39"/>
        <v/>
      </c>
      <c r="J811" s="140"/>
      <c r="K811" s="140"/>
      <c r="L811" s="74" t="str">
        <f>IF(AND(C811="Abierto",D811="Urgente"),A811,"")</f>
        <v/>
      </c>
      <c r="M811" s="74" t="str">
        <f ca="1">IF(AND(C811="Abierto",D811="Urgente"),TODAY()-E811,"")</f>
        <v/>
      </c>
      <c r="N811" s="74" t="str">
        <f>IF(AND(C811="Abierto",D811="Urgente"),RANK(M811,$M$13:$M$861,0)+COUNTIF($M$13:M811,M811)-1,"")</f>
        <v/>
      </c>
      <c r="O811" s="74" t="str">
        <f>IF(AND(C811="Abierto",D811="Alta"),A811,"")</f>
        <v/>
      </c>
      <c r="P811" s="74" t="str">
        <f ca="1">IF(AND(C811="Abierto",D811="Alta"),TODAY()-E811,"")</f>
        <v/>
      </c>
      <c r="Q811" s="74" t="str">
        <f>IF(AND(C811="Abierto",D811="Alta"),RANK(P811,$P$13:$P$861,0)+COUNTIF($P$13:P811,P811)-1+MAX(N:N),"")</f>
        <v/>
      </c>
      <c r="R811" s="74" t="str">
        <f>IF(AND(C811="Abierto",D811="Media"),A811,"")</f>
        <v/>
      </c>
      <c r="S811" s="74" t="str">
        <f ca="1">IF(AND(C811="Abierto",D811="Media"),TODAY()-E811,"")</f>
        <v/>
      </c>
      <c r="T811" s="74" t="str">
        <f>IF(AND(C811="Abierto",D811="Media"),RANK(S811,$S$13:$S$861,0)+COUNTIF($S$13:S811,S811)-1+MAX(N:N,Q:Q),"")</f>
        <v/>
      </c>
      <c r="U811" s="74" t="str">
        <f>IF(AND(C811="Abierto",D811="Baja"),A811,"")</f>
        <v/>
      </c>
      <c r="V811" s="74" t="str">
        <f ca="1">IF(AND(C811="Abierto",D811="Baja"),TODAY()-E811,"")</f>
        <v/>
      </c>
      <c r="W811" s="74" t="str">
        <f>IF(AND(C811="Abierto",D811="Baja"),RANK(V811,$V$13:$V$861,0)+COUNTIF($V$13:V811,V811)-1+MAX(N:N,Q:Q,T:T),"")</f>
        <v/>
      </c>
      <c r="X811" s="139" t="str">
        <f>IF(OR(C811="Resuelto",C811=""),"",SUM(N811,Q811,T811,W811))</f>
        <v/>
      </c>
      <c r="Y811" s="139" t="str">
        <f>IF(OR(C811="Resuelto",C811=""),"",SUM(M811,P811,S811,V811))</f>
        <v/>
      </c>
      <c r="Z811" s="139" t="str">
        <f>IF(OR(C811="Resuelto",C811=""),"",SUM(L811,O811,R811,U811))</f>
        <v/>
      </c>
      <c r="AA811" s="28">
        <v>946</v>
      </c>
      <c r="AB811" s="28" t="str">
        <f t="shared" si="36"/>
        <v/>
      </c>
      <c r="AC811" s="75" t="str">
        <f t="shared" si="37"/>
        <v/>
      </c>
      <c r="AH811" s="78" t="str">
        <f>IF(AI811="","",MAX($AH$5:AH810)+1)</f>
        <v/>
      </c>
      <c r="AI811" s="53" t="str">
        <f>IF(G810="","",IF(COUNTIF($AI$11:AI810,G810)=0,G810,""))</f>
        <v/>
      </c>
      <c r="AJ811" s="53" t="str">
        <f t="shared" si="38"/>
        <v/>
      </c>
      <c r="AK811" s="135"/>
    </row>
    <row r="812" spans="1:37" x14ac:dyDescent="0.25">
      <c r="A812" s="136"/>
      <c r="B812" s="136"/>
      <c r="C812" s="136"/>
      <c r="D812" s="136"/>
      <c r="E812" s="137"/>
      <c r="F812" s="137"/>
      <c r="G812" s="136"/>
      <c r="H812" s="137"/>
      <c r="I812" s="140" t="str">
        <f t="shared" si="39"/>
        <v/>
      </c>
      <c r="J812" s="140"/>
      <c r="K812" s="140"/>
      <c r="L812" s="74" t="str">
        <f>IF(AND(C812="Abierto",D812="Urgente"),A812,"")</f>
        <v/>
      </c>
      <c r="M812" s="74" t="str">
        <f ca="1">IF(AND(C812="Abierto",D812="Urgente"),TODAY()-E812,"")</f>
        <v/>
      </c>
      <c r="N812" s="74" t="str">
        <f>IF(AND(C812="Abierto",D812="Urgente"),RANK(M812,$M$13:$M$861,0)+COUNTIF($M$13:M812,M812)-1,"")</f>
        <v/>
      </c>
      <c r="O812" s="74" t="str">
        <f>IF(AND(C812="Abierto",D812="Alta"),A812,"")</f>
        <v/>
      </c>
      <c r="P812" s="74" t="str">
        <f ca="1">IF(AND(C812="Abierto",D812="Alta"),TODAY()-E812,"")</f>
        <v/>
      </c>
      <c r="Q812" s="74" t="str">
        <f>IF(AND(C812="Abierto",D812="Alta"),RANK(P812,$P$13:$P$861,0)+COUNTIF($P$13:P812,P812)-1+MAX(N:N),"")</f>
        <v/>
      </c>
      <c r="R812" s="74" t="str">
        <f>IF(AND(C812="Abierto",D812="Media"),A812,"")</f>
        <v/>
      </c>
      <c r="S812" s="74" t="str">
        <f ca="1">IF(AND(C812="Abierto",D812="Media"),TODAY()-E812,"")</f>
        <v/>
      </c>
      <c r="T812" s="74" t="str">
        <f>IF(AND(C812="Abierto",D812="Media"),RANK(S812,$S$13:$S$861,0)+COUNTIF($S$13:S812,S812)-1+MAX(N:N,Q:Q),"")</f>
        <v/>
      </c>
      <c r="U812" s="74" t="str">
        <f>IF(AND(C812="Abierto",D812="Baja"),A812,"")</f>
        <v/>
      </c>
      <c r="V812" s="74" t="str">
        <f ca="1">IF(AND(C812="Abierto",D812="Baja"),TODAY()-E812,"")</f>
        <v/>
      </c>
      <c r="W812" s="74" t="str">
        <f>IF(AND(C812="Abierto",D812="Baja"),RANK(V812,$V$13:$V$861,0)+COUNTIF($V$13:V812,V812)-1+MAX(N:N,Q:Q,T:T),"")</f>
        <v/>
      </c>
      <c r="X812" s="139" t="str">
        <f>IF(OR(C812="Resuelto",C812=""),"",SUM(N812,Q812,T812,W812))</f>
        <v/>
      </c>
      <c r="Y812" s="139" t="str">
        <f>IF(OR(C812="Resuelto",C812=""),"",SUM(M812,P812,S812,V812))</f>
        <v/>
      </c>
      <c r="Z812" s="139" t="str">
        <f>IF(OR(C812="Resuelto",C812=""),"",SUM(L812,O812,R812,U812))</f>
        <v/>
      </c>
      <c r="AA812" s="28">
        <v>947</v>
      </c>
      <c r="AB812" s="28" t="str">
        <f t="shared" si="36"/>
        <v/>
      </c>
      <c r="AC812" s="75" t="str">
        <f t="shared" si="37"/>
        <v/>
      </c>
      <c r="AH812" s="78" t="str">
        <f>IF(AI812="","",MAX($AH$5:AH811)+1)</f>
        <v/>
      </c>
      <c r="AI812" s="53" t="str">
        <f>IF(G811="","",IF(COUNTIF($AI$11:AI811,G811)=0,G811,""))</f>
        <v/>
      </c>
      <c r="AJ812" s="53" t="str">
        <f t="shared" si="38"/>
        <v/>
      </c>
      <c r="AK812" s="135"/>
    </row>
    <row r="813" spans="1:37" x14ac:dyDescent="0.25">
      <c r="A813" s="136"/>
      <c r="B813" s="136"/>
      <c r="C813" s="136"/>
      <c r="D813" s="136"/>
      <c r="E813" s="137"/>
      <c r="F813" s="137"/>
      <c r="G813" s="136"/>
      <c r="H813" s="137"/>
      <c r="I813" s="140" t="str">
        <f t="shared" si="39"/>
        <v/>
      </c>
      <c r="J813" s="140"/>
      <c r="K813" s="140"/>
      <c r="L813" s="74" t="str">
        <f>IF(AND(C813="Abierto",D813="Urgente"),A813,"")</f>
        <v/>
      </c>
      <c r="M813" s="74" t="str">
        <f ca="1">IF(AND(C813="Abierto",D813="Urgente"),TODAY()-E813,"")</f>
        <v/>
      </c>
      <c r="N813" s="74" t="str">
        <f>IF(AND(C813="Abierto",D813="Urgente"),RANK(M813,$M$13:$M$861,0)+COUNTIF($M$13:M813,M813)-1,"")</f>
        <v/>
      </c>
      <c r="O813" s="74" t="str">
        <f>IF(AND(C813="Abierto",D813="Alta"),A813,"")</f>
        <v/>
      </c>
      <c r="P813" s="74" t="str">
        <f ca="1">IF(AND(C813="Abierto",D813="Alta"),TODAY()-E813,"")</f>
        <v/>
      </c>
      <c r="Q813" s="74" t="str">
        <f>IF(AND(C813="Abierto",D813="Alta"),RANK(P813,$P$13:$P$861,0)+COUNTIF($P$13:P813,P813)-1+MAX(N:N),"")</f>
        <v/>
      </c>
      <c r="R813" s="74" t="str">
        <f>IF(AND(C813="Abierto",D813="Media"),A813,"")</f>
        <v/>
      </c>
      <c r="S813" s="74" t="str">
        <f ca="1">IF(AND(C813="Abierto",D813="Media"),TODAY()-E813,"")</f>
        <v/>
      </c>
      <c r="T813" s="74" t="str">
        <f>IF(AND(C813="Abierto",D813="Media"),RANK(S813,$S$13:$S$861,0)+COUNTIF($S$13:S813,S813)-1+MAX(N:N,Q:Q),"")</f>
        <v/>
      </c>
      <c r="U813" s="74" t="str">
        <f>IF(AND(C813="Abierto",D813="Baja"),A813,"")</f>
        <v/>
      </c>
      <c r="V813" s="74" t="str">
        <f ca="1">IF(AND(C813="Abierto",D813="Baja"),TODAY()-E813,"")</f>
        <v/>
      </c>
      <c r="W813" s="74" t="str">
        <f>IF(AND(C813="Abierto",D813="Baja"),RANK(V813,$V$13:$V$861,0)+COUNTIF($V$13:V813,V813)-1+MAX(N:N,Q:Q,T:T),"")</f>
        <v/>
      </c>
      <c r="X813" s="139" t="str">
        <f>IF(OR(C813="Resuelto",C813=""),"",SUM(N813,Q813,T813,W813))</f>
        <v/>
      </c>
      <c r="Y813" s="139" t="str">
        <f>IF(OR(C813="Resuelto",C813=""),"",SUM(M813,P813,S813,V813))</f>
        <v/>
      </c>
      <c r="Z813" s="139" t="str">
        <f>IF(OR(C813="Resuelto",C813=""),"",SUM(L813,O813,R813,U813))</f>
        <v/>
      </c>
      <c r="AA813" s="28">
        <v>948</v>
      </c>
      <c r="AB813" s="28" t="str">
        <f t="shared" si="36"/>
        <v/>
      </c>
      <c r="AC813" s="75" t="str">
        <f t="shared" si="37"/>
        <v/>
      </c>
      <c r="AH813" s="78" t="str">
        <f>IF(AI813="","",MAX($AH$5:AH812)+1)</f>
        <v/>
      </c>
      <c r="AI813" s="53" t="str">
        <f>IF(G812="","",IF(COUNTIF($AI$11:AI812,G812)=0,G812,""))</f>
        <v/>
      </c>
      <c r="AJ813" s="53" t="str">
        <f t="shared" si="38"/>
        <v/>
      </c>
      <c r="AK813" s="135"/>
    </row>
    <row r="814" spans="1:37" x14ac:dyDescent="0.25">
      <c r="A814" s="136"/>
      <c r="B814" s="136"/>
      <c r="C814" s="136"/>
      <c r="D814" s="136"/>
      <c r="E814" s="137"/>
      <c r="F814" s="137"/>
      <c r="G814" s="136"/>
      <c r="H814" s="137"/>
      <c r="I814" s="140" t="str">
        <f t="shared" si="39"/>
        <v/>
      </c>
      <c r="J814" s="140"/>
      <c r="K814" s="140"/>
      <c r="L814" s="74" t="str">
        <f>IF(AND(C814="Abierto",D814="Urgente"),A814,"")</f>
        <v/>
      </c>
      <c r="M814" s="74" t="str">
        <f ca="1">IF(AND(C814="Abierto",D814="Urgente"),TODAY()-E814,"")</f>
        <v/>
      </c>
      <c r="N814" s="74" t="str">
        <f>IF(AND(C814="Abierto",D814="Urgente"),RANK(M814,$M$13:$M$861,0)+COUNTIF($M$13:M814,M814)-1,"")</f>
        <v/>
      </c>
      <c r="O814" s="74" t="str">
        <f>IF(AND(C814="Abierto",D814="Alta"),A814,"")</f>
        <v/>
      </c>
      <c r="P814" s="74" t="str">
        <f ca="1">IF(AND(C814="Abierto",D814="Alta"),TODAY()-E814,"")</f>
        <v/>
      </c>
      <c r="Q814" s="74" t="str">
        <f>IF(AND(C814="Abierto",D814="Alta"),RANK(P814,$P$13:$P$861,0)+COUNTIF($P$13:P814,P814)-1+MAX(N:N),"")</f>
        <v/>
      </c>
      <c r="R814" s="74" t="str">
        <f>IF(AND(C814="Abierto",D814="Media"),A814,"")</f>
        <v/>
      </c>
      <c r="S814" s="74" t="str">
        <f ca="1">IF(AND(C814="Abierto",D814="Media"),TODAY()-E814,"")</f>
        <v/>
      </c>
      <c r="T814" s="74" t="str">
        <f>IF(AND(C814="Abierto",D814="Media"),RANK(S814,$S$13:$S$861,0)+COUNTIF($S$13:S814,S814)-1+MAX(N:N,Q:Q),"")</f>
        <v/>
      </c>
      <c r="U814" s="74" t="str">
        <f>IF(AND(C814="Abierto",D814="Baja"),A814,"")</f>
        <v/>
      </c>
      <c r="V814" s="74" t="str">
        <f ca="1">IF(AND(C814="Abierto",D814="Baja"),TODAY()-E814,"")</f>
        <v/>
      </c>
      <c r="W814" s="74" t="str">
        <f>IF(AND(C814="Abierto",D814="Baja"),RANK(V814,$V$13:$V$861,0)+COUNTIF($V$13:V814,V814)-1+MAX(N:N,Q:Q,T:T),"")</f>
        <v/>
      </c>
      <c r="X814" s="139" t="str">
        <f>IF(OR(C814="Resuelto",C814=""),"",SUM(N814,Q814,T814,W814))</f>
        <v/>
      </c>
      <c r="Y814" s="139" t="str">
        <f>IF(OR(C814="Resuelto",C814=""),"",SUM(M814,P814,S814,V814))</f>
        <v/>
      </c>
      <c r="Z814" s="139" t="str">
        <f>IF(OR(C814="Resuelto",C814=""),"",SUM(L814,O814,R814,U814))</f>
        <v/>
      </c>
      <c r="AA814" s="28">
        <v>949</v>
      </c>
      <c r="AB814" s="28" t="str">
        <f t="shared" si="36"/>
        <v/>
      </c>
      <c r="AC814" s="75" t="str">
        <f t="shared" si="37"/>
        <v/>
      </c>
      <c r="AH814" s="78" t="str">
        <f>IF(AI814="","",MAX($AH$5:AH813)+1)</f>
        <v/>
      </c>
      <c r="AI814" s="53" t="str">
        <f>IF(G813="","",IF(COUNTIF($AI$11:AI813,G813)=0,G813,""))</f>
        <v/>
      </c>
      <c r="AJ814" s="53" t="str">
        <f t="shared" si="38"/>
        <v/>
      </c>
      <c r="AK814" s="135"/>
    </row>
    <row r="815" spans="1:37" x14ac:dyDescent="0.25">
      <c r="A815" s="136"/>
      <c r="B815" s="136"/>
      <c r="C815" s="136"/>
      <c r="D815" s="136"/>
      <c r="E815" s="137"/>
      <c r="F815" s="137"/>
      <c r="G815" s="136"/>
      <c r="H815" s="137"/>
      <c r="I815" s="140" t="str">
        <f t="shared" si="39"/>
        <v/>
      </c>
      <c r="J815" s="140"/>
      <c r="K815" s="140"/>
      <c r="L815" s="74" t="str">
        <f>IF(AND(C815="Abierto",D815="Urgente"),A815,"")</f>
        <v/>
      </c>
      <c r="M815" s="74" t="str">
        <f ca="1">IF(AND(C815="Abierto",D815="Urgente"),TODAY()-E815,"")</f>
        <v/>
      </c>
      <c r="N815" s="74" t="str">
        <f>IF(AND(C815="Abierto",D815="Urgente"),RANK(M815,$M$13:$M$861,0)+COUNTIF($M$13:M815,M815)-1,"")</f>
        <v/>
      </c>
      <c r="O815" s="74" t="str">
        <f>IF(AND(C815="Abierto",D815="Alta"),A815,"")</f>
        <v/>
      </c>
      <c r="P815" s="74" t="str">
        <f ca="1">IF(AND(C815="Abierto",D815="Alta"),TODAY()-E815,"")</f>
        <v/>
      </c>
      <c r="Q815" s="74" t="str">
        <f>IF(AND(C815="Abierto",D815="Alta"),RANK(P815,$P$13:$P$861,0)+COUNTIF($P$13:P815,P815)-1+MAX(N:N),"")</f>
        <v/>
      </c>
      <c r="R815" s="74" t="str">
        <f>IF(AND(C815="Abierto",D815="Media"),A815,"")</f>
        <v/>
      </c>
      <c r="S815" s="74" t="str">
        <f ca="1">IF(AND(C815="Abierto",D815="Media"),TODAY()-E815,"")</f>
        <v/>
      </c>
      <c r="T815" s="74" t="str">
        <f>IF(AND(C815="Abierto",D815="Media"),RANK(S815,$S$13:$S$861,0)+COUNTIF($S$13:S815,S815)-1+MAX(N:N,Q:Q),"")</f>
        <v/>
      </c>
      <c r="U815" s="74" t="str">
        <f>IF(AND(C815="Abierto",D815="Baja"),A815,"")</f>
        <v/>
      </c>
      <c r="V815" s="74" t="str">
        <f ca="1">IF(AND(C815="Abierto",D815="Baja"),TODAY()-E815,"")</f>
        <v/>
      </c>
      <c r="W815" s="74" t="str">
        <f>IF(AND(C815="Abierto",D815="Baja"),RANK(V815,$V$13:$V$861,0)+COUNTIF($V$13:V815,V815)-1+MAX(N:N,Q:Q,T:T),"")</f>
        <v/>
      </c>
      <c r="X815" s="139" t="str">
        <f>IF(OR(C815="Resuelto",C815=""),"",SUM(N815,Q815,T815,W815))</f>
        <v/>
      </c>
      <c r="Y815" s="139" t="str">
        <f>IF(OR(C815="Resuelto",C815=""),"",SUM(M815,P815,S815,V815))</f>
        <v/>
      </c>
      <c r="Z815" s="139" t="str">
        <f>IF(OR(C815="Resuelto",C815=""),"",SUM(L815,O815,R815,U815))</f>
        <v/>
      </c>
      <c r="AA815" s="28">
        <v>950</v>
      </c>
      <c r="AB815" s="28" t="str">
        <f t="shared" si="36"/>
        <v/>
      </c>
      <c r="AC815" s="75" t="str">
        <f t="shared" si="37"/>
        <v/>
      </c>
      <c r="AH815" s="78" t="str">
        <f>IF(AI815="","",MAX($AH$5:AH814)+1)</f>
        <v/>
      </c>
      <c r="AI815" s="53" t="str">
        <f>IF(G814="","",IF(COUNTIF($AI$11:AI814,G814)=0,G814,""))</f>
        <v/>
      </c>
      <c r="AJ815" s="53" t="str">
        <f t="shared" si="38"/>
        <v/>
      </c>
      <c r="AK815" s="135"/>
    </row>
    <row r="816" spans="1:37" x14ac:dyDescent="0.25">
      <c r="A816" s="136"/>
      <c r="B816" s="136"/>
      <c r="C816" s="136"/>
      <c r="D816" s="136"/>
      <c r="E816" s="137"/>
      <c r="F816" s="137"/>
      <c r="G816" s="136"/>
      <c r="H816" s="137"/>
      <c r="I816" s="140" t="str">
        <f t="shared" si="39"/>
        <v/>
      </c>
      <c r="J816" s="140"/>
      <c r="K816" s="140"/>
      <c r="L816" s="74" t="str">
        <f>IF(AND(C816="Abierto",D816="Urgente"),A816,"")</f>
        <v/>
      </c>
      <c r="M816" s="74" t="str">
        <f ca="1">IF(AND(C816="Abierto",D816="Urgente"),TODAY()-E816,"")</f>
        <v/>
      </c>
      <c r="N816" s="74" t="str">
        <f>IF(AND(C816="Abierto",D816="Urgente"),RANK(M816,$M$13:$M$861,0)+COUNTIF($M$13:M816,M816)-1,"")</f>
        <v/>
      </c>
      <c r="O816" s="74" t="str">
        <f>IF(AND(C816="Abierto",D816="Alta"),A816,"")</f>
        <v/>
      </c>
      <c r="P816" s="74" t="str">
        <f ca="1">IF(AND(C816="Abierto",D816="Alta"),TODAY()-E816,"")</f>
        <v/>
      </c>
      <c r="Q816" s="74" t="str">
        <f>IF(AND(C816="Abierto",D816="Alta"),RANK(P816,$P$13:$P$861,0)+COUNTIF($P$13:P816,P816)-1+MAX(N:N),"")</f>
        <v/>
      </c>
      <c r="R816" s="74" t="str">
        <f>IF(AND(C816="Abierto",D816="Media"),A816,"")</f>
        <v/>
      </c>
      <c r="S816" s="74" t="str">
        <f ca="1">IF(AND(C816="Abierto",D816="Media"),TODAY()-E816,"")</f>
        <v/>
      </c>
      <c r="T816" s="74" t="str">
        <f>IF(AND(C816="Abierto",D816="Media"),RANK(S816,$S$13:$S$861,0)+COUNTIF($S$13:S816,S816)-1+MAX(N:N,Q:Q),"")</f>
        <v/>
      </c>
      <c r="U816" s="74" t="str">
        <f>IF(AND(C816="Abierto",D816="Baja"),A816,"")</f>
        <v/>
      </c>
      <c r="V816" s="74" t="str">
        <f ca="1">IF(AND(C816="Abierto",D816="Baja"),TODAY()-E816,"")</f>
        <v/>
      </c>
      <c r="W816" s="74" t="str">
        <f>IF(AND(C816="Abierto",D816="Baja"),RANK(V816,$V$13:$V$861,0)+COUNTIF($V$13:V816,V816)-1+MAX(N:N,Q:Q,T:T),"")</f>
        <v/>
      </c>
      <c r="X816" s="139" t="str">
        <f>IF(OR(C816="Resuelto",C816=""),"",SUM(N816,Q816,T816,W816))</f>
        <v/>
      </c>
      <c r="Y816" s="139" t="str">
        <f>IF(OR(C816="Resuelto",C816=""),"",SUM(M816,P816,S816,V816))</f>
        <v/>
      </c>
      <c r="Z816" s="139" t="str">
        <f>IF(OR(C816="Resuelto",C816=""),"",SUM(L816,O816,R816,U816))</f>
        <v/>
      </c>
      <c r="AA816" s="28">
        <v>951</v>
      </c>
      <c r="AB816" s="28" t="str">
        <f t="shared" si="36"/>
        <v/>
      </c>
      <c r="AC816" s="75" t="str">
        <f t="shared" si="37"/>
        <v/>
      </c>
      <c r="AH816" s="78" t="str">
        <f>IF(AI816="","",MAX($AH$5:AH815)+1)</f>
        <v/>
      </c>
      <c r="AI816" s="53" t="str">
        <f>IF(G815="","",IF(COUNTIF($AI$11:AI815,G815)=0,G815,""))</f>
        <v/>
      </c>
      <c r="AJ816" s="53" t="str">
        <f t="shared" si="38"/>
        <v/>
      </c>
      <c r="AK816" s="135"/>
    </row>
    <row r="817" spans="1:37" x14ac:dyDescent="0.25">
      <c r="A817" s="136"/>
      <c r="B817" s="136"/>
      <c r="C817" s="136"/>
      <c r="D817" s="136"/>
      <c r="E817" s="137"/>
      <c r="F817" s="137"/>
      <c r="G817" s="136"/>
      <c r="H817" s="137"/>
      <c r="I817" s="140" t="str">
        <f t="shared" si="39"/>
        <v/>
      </c>
      <c r="J817" s="140"/>
      <c r="K817" s="140"/>
      <c r="L817" s="74" t="str">
        <f>IF(AND(C817="Abierto",D817="Urgente"),A817,"")</f>
        <v/>
      </c>
      <c r="M817" s="74" t="str">
        <f ca="1">IF(AND(C817="Abierto",D817="Urgente"),TODAY()-E817,"")</f>
        <v/>
      </c>
      <c r="N817" s="74" t="str">
        <f>IF(AND(C817="Abierto",D817="Urgente"),RANK(M817,$M$13:$M$861,0)+COUNTIF($M$13:M817,M817)-1,"")</f>
        <v/>
      </c>
      <c r="O817" s="74" t="str">
        <f>IF(AND(C817="Abierto",D817="Alta"),A817,"")</f>
        <v/>
      </c>
      <c r="P817" s="74" t="str">
        <f ca="1">IF(AND(C817="Abierto",D817="Alta"),TODAY()-E817,"")</f>
        <v/>
      </c>
      <c r="Q817" s="74" t="str">
        <f>IF(AND(C817="Abierto",D817="Alta"),RANK(P817,$P$13:$P$861,0)+COUNTIF($P$13:P817,P817)-1+MAX(N:N),"")</f>
        <v/>
      </c>
      <c r="R817" s="74" t="str">
        <f>IF(AND(C817="Abierto",D817="Media"),A817,"")</f>
        <v/>
      </c>
      <c r="S817" s="74" t="str">
        <f ca="1">IF(AND(C817="Abierto",D817="Media"),TODAY()-E817,"")</f>
        <v/>
      </c>
      <c r="T817" s="74" t="str">
        <f>IF(AND(C817="Abierto",D817="Media"),RANK(S817,$S$13:$S$861,0)+COUNTIF($S$13:S817,S817)-1+MAX(N:N,Q:Q),"")</f>
        <v/>
      </c>
      <c r="U817" s="74" t="str">
        <f>IF(AND(C817="Abierto",D817="Baja"),A817,"")</f>
        <v/>
      </c>
      <c r="V817" s="74" t="str">
        <f ca="1">IF(AND(C817="Abierto",D817="Baja"),TODAY()-E817,"")</f>
        <v/>
      </c>
      <c r="W817" s="74" t="str">
        <f>IF(AND(C817="Abierto",D817="Baja"),RANK(V817,$V$13:$V$861,0)+COUNTIF($V$13:V817,V817)-1+MAX(N:N,Q:Q,T:T),"")</f>
        <v/>
      </c>
      <c r="X817" s="139" t="str">
        <f>IF(OR(C817="Resuelto",C817=""),"",SUM(N817,Q817,T817,W817))</f>
        <v/>
      </c>
      <c r="Y817" s="139" t="str">
        <f>IF(OR(C817="Resuelto",C817=""),"",SUM(M817,P817,S817,V817))</f>
        <v/>
      </c>
      <c r="Z817" s="139" t="str">
        <f>IF(OR(C817="Resuelto",C817=""),"",SUM(L817,O817,R817,U817))</f>
        <v/>
      </c>
      <c r="AA817" s="28">
        <v>952</v>
      </c>
      <c r="AB817" s="28" t="str">
        <f t="shared" si="36"/>
        <v/>
      </c>
      <c r="AC817" s="75" t="str">
        <f t="shared" si="37"/>
        <v/>
      </c>
      <c r="AH817" s="78" t="str">
        <f>IF(AI817="","",MAX($AH$5:AH816)+1)</f>
        <v/>
      </c>
      <c r="AI817" s="53" t="str">
        <f>IF(G816="","",IF(COUNTIF($AI$11:AI816,G816)=0,G816,""))</f>
        <v/>
      </c>
      <c r="AJ817" s="53" t="str">
        <f t="shared" si="38"/>
        <v/>
      </c>
      <c r="AK817" s="135"/>
    </row>
    <row r="818" spans="1:37" x14ac:dyDescent="0.25">
      <c r="A818" s="136"/>
      <c r="B818" s="136"/>
      <c r="C818" s="136"/>
      <c r="D818" s="136"/>
      <c r="E818" s="137"/>
      <c r="F818" s="137"/>
      <c r="G818" s="136"/>
      <c r="H818" s="137"/>
      <c r="I818" s="140" t="str">
        <f t="shared" si="39"/>
        <v/>
      </c>
      <c r="J818" s="140"/>
      <c r="K818" s="140"/>
      <c r="L818" s="74" t="str">
        <f>IF(AND(C818="Abierto",D818="Urgente"),A818,"")</f>
        <v/>
      </c>
      <c r="M818" s="74" t="str">
        <f ca="1">IF(AND(C818="Abierto",D818="Urgente"),TODAY()-E818,"")</f>
        <v/>
      </c>
      <c r="N818" s="74" t="str">
        <f>IF(AND(C818="Abierto",D818="Urgente"),RANK(M818,$M$13:$M$861,0)+COUNTIF($M$13:M818,M818)-1,"")</f>
        <v/>
      </c>
      <c r="O818" s="74" t="str">
        <f>IF(AND(C818="Abierto",D818="Alta"),A818,"")</f>
        <v/>
      </c>
      <c r="P818" s="74" t="str">
        <f ca="1">IF(AND(C818="Abierto",D818="Alta"),TODAY()-E818,"")</f>
        <v/>
      </c>
      <c r="Q818" s="74" t="str">
        <f>IF(AND(C818="Abierto",D818="Alta"),RANK(P818,$P$13:$P$861,0)+COUNTIF($P$13:P818,P818)-1+MAX(N:N),"")</f>
        <v/>
      </c>
      <c r="R818" s="74" t="str">
        <f>IF(AND(C818="Abierto",D818="Media"),A818,"")</f>
        <v/>
      </c>
      <c r="S818" s="74" t="str">
        <f ca="1">IF(AND(C818="Abierto",D818="Media"),TODAY()-E818,"")</f>
        <v/>
      </c>
      <c r="T818" s="74" t="str">
        <f>IF(AND(C818="Abierto",D818="Media"),RANK(S818,$S$13:$S$861,0)+COUNTIF($S$13:S818,S818)-1+MAX(N:N,Q:Q),"")</f>
        <v/>
      </c>
      <c r="U818" s="74" t="str">
        <f>IF(AND(C818="Abierto",D818="Baja"),A818,"")</f>
        <v/>
      </c>
      <c r="V818" s="74" t="str">
        <f ca="1">IF(AND(C818="Abierto",D818="Baja"),TODAY()-E818,"")</f>
        <v/>
      </c>
      <c r="W818" s="74" t="str">
        <f>IF(AND(C818="Abierto",D818="Baja"),RANK(V818,$V$13:$V$861,0)+COUNTIF($V$13:V818,V818)-1+MAX(N:N,Q:Q,T:T),"")</f>
        <v/>
      </c>
      <c r="X818" s="139" t="str">
        <f>IF(OR(C818="Resuelto",C818=""),"",SUM(N818,Q818,T818,W818))</f>
        <v/>
      </c>
      <c r="Y818" s="139" t="str">
        <f>IF(OR(C818="Resuelto",C818=""),"",SUM(M818,P818,S818,V818))</f>
        <v/>
      </c>
      <c r="Z818" s="139" t="str">
        <f>IF(OR(C818="Resuelto",C818=""),"",SUM(L818,O818,R818,U818))</f>
        <v/>
      </c>
      <c r="AA818" s="28">
        <v>953</v>
      </c>
      <c r="AB818" s="28" t="str">
        <f t="shared" si="36"/>
        <v/>
      </c>
      <c r="AC818" s="75" t="str">
        <f t="shared" si="37"/>
        <v/>
      </c>
      <c r="AH818" s="78" t="str">
        <f>IF(AI818="","",MAX($AH$5:AH817)+1)</f>
        <v/>
      </c>
      <c r="AI818" s="53" t="str">
        <f>IF(G817="","",IF(COUNTIF($AI$11:AI817,G817)=0,G817,""))</f>
        <v/>
      </c>
      <c r="AJ818" s="53" t="str">
        <f t="shared" si="38"/>
        <v/>
      </c>
      <c r="AK818" s="135"/>
    </row>
    <row r="819" spans="1:37" x14ac:dyDescent="0.25">
      <c r="A819" s="136"/>
      <c r="B819" s="136"/>
      <c r="C819" s="136"/>
      <c r="D819" s="136"/>
      <c r="E819" s="137"/>
      <c r="F819" s="137"/>
      <c r="G819" s="136"/>
      <c r="H819" s="137"/>
      <c r="I819" s="140" t="str">
        <f t="shared" si="39"/>
        <v/>
      </c>
      <c r="J819" s="140"/>
      <c r="K819" s="140"/>
      <c r="L819" s="74" t="str">
        <f>IF(AND(C819="Abierto",D819="Urgente"),A819,"")</f>
        <v/>
      </c>
      <c r="M819" s="74" t="str">
        <f ca="1">IF(AND(C819="Abierto",D819="Urgente"),TODAY()-E819,"")</f>
        <v/>
      </c>
      <c r="N819" s="74" t="str">
        <f>IF(AND(C819="Abierto",D819="Urgente"),RANK(M819,$M$13:$M$861,0)+COUNTIF($M$13:M819,M819)-1,"")</f>
        <v/>
      </c>
      <c r="O819" s="74" t="str">
        <f>IF(AND(C819="Abierto",D819="Alta"),A819,"")</f>
        <v/>
      </c>
      <c r="P819" s="74" t="str">
        <f ca="1">IF(AND(C819="Abierto",D819="Alta"),TODAY()-E819,"")</f>
        <v/>
      </c>
      <c r="Q819" s="74" t="str">
        <f>IF(AND(C819="Abierto",D819="Alta"),RANK(P819,$P$13:$P$861,0)+COUNTIF($P$13:P819,P819)-1+MAX(N:N),"")</f>
        <v/>
      </c>
      <c r="R819" s="74" t="str">
        <f>IF(AND(C819="Abierto",D819="Media"),A819,"")</f>
        <v/>
      </c>
      <c r="S819" s="74" t="str">
        <f ca="1">IF(AND(C819="Abierto",D819="Media"),TODAY()-E819,"")</f>
        <v/>
      </c>
      <c r="T819" s="74" t="str">
        <f>IF(AND(C819="Abierto",D819="Media"),RANK(S819,$S$13:$S$861,0)+COUNTIF($S$13:S819,S819)-1+MAX(N:N,Q:Q),"")</f>
        <v/>
      </c>
      <c r="U819" s="74" t="str">
        <f>IF(AND(C819="Abierto",D819="Baja"),A819,"")</f>
        <v/>
      </c>
      <c r="V819" s="74" t="str">
        <f ca="1">IF(AND(C819="Abierto",D819="Baja"),TODAY()-E819,"")</f>
        <v/>
      </c>
      <c r="W819" s="74" t="str">
        <f>IF(AND(C819="Abierto",D819="Baja"),RANK(V819,$V$13:$V$861,0)+COUNTIF($V$13:V819,V819)-1+MAX(N:N,Q:Q,T:T),"")</f>
        <v/>
      </c>
      <c r="X819" s="139" t="str">
        <f>IF(OR(C819="Resuelto",C819=""),"",SUM(N819,Q819,T819,W819))</f>
        <v/>
      </c>
      <c r="Y819" s="139" t="str">
        <f>IF(OR(C819="Resuelto",C819=""),"",SUM(M819,P819,S819,V819))</f>
        <v/>
      </c>
      <c r="Z819" s="139" t="str">
        <f>IF(OR(C819="Resuelto",C819=""),"",SUM(L819,O819,R819,U819))</f>
        <v/>
      </c>
      <c r="AA819" s="28">
        <v>954</v>
      </c>
      <c r="AB819" s="28" t="str">
        <f t="shared" si="36"/>
        <v/>
      </c>
      <c r="AC819" s="75" t="str">
        <f t="shared" si="37"/>
        <v/>
      </c>
      <c r="AH819" s="78" t="str">
        <f>IF(AI819="","",MAX($AH$5:AH818)+1)</f>
        <v/>
      </c>
      <c r="AI819" s="53" t="str">
        <f>IF(G818="","",IF(COUNTIF($AI$11:AI818,G818)=0,G818,""))</f>
        <v/>
      </c>
      <c r="AJ819" s="53" t="str">
        <f t="shared" si="38"/>
        <v/>
      </c>
      <c r="AK819" s="135"/>
    </row>
    <row r="820" spans="1:37" x14ac:dyDescent="0.25">
      <c r="A820" s="136"/>
      <c r="B820" s="136"/>
      <c r="C820" s="136"/>
      <c r="D820" s="136"/>
      <c r="E820" s="137"/>
      <c r="F820" s="137"/>
      <c r="G820" s="136"/>
      <c r="H820" s="137"/>
      <c r="I820" s="140" t="str">
        <f t="shared" si="39"/>
        <v/>
      </c>
      <c r="J820" s="140"/>
      <c r="K820" s="140"/>
      <c r="L820" s="74" t="str">
        <f>IF(AND(C820="Abierto",D820="Urgente"),A820,"")</f>
        <v/>
      </c>
      <c r="M820" s="74" t="str">
        <f ca="1">IF(AND(C820="Abierto",D820="Urgente"),TODAY()-E820,"")</f>
        <v/>
      </c>
      <c r="N820" s="74" t="str">
        <f>IF(AND(C820="Abierto",D820="Urgente"),RANK(M820,$M$13:$M$861,0)+COUNTIF($M$13:M820,M820)-1,"")</f>
        <v/>
      </c>
      <c r="O820" s="74" t="str">
        <f>IF(AND(C820="Abierto",D820="Alta"),A820,"")</f>
        <v/>
      </c>
      <c r="P820" s="74" t="str">
        <f ca="1">IF(AND(C820="Abierto",D820="Alta"),TODAY()-E820,"")</f>
        <v/>
      </c>
      <c r="Q820" s="74" t="str">
        <f>IF(AND(C820="Abierto",D820="Alta"),RANK(P820,$P$13:$P$861,0)+COUNTIF($P$13:P820,P820)-1+MAX(N:N),"")</f>
        <v/>
      </c>
      <c r="R820" s="74" t="str">
        <f>IF(AND(C820="Abierto",D820="Media"),A820,"")</f>
        <v/>
      </c>
      <c r="S820" s="74" t="str">
        <f ca="1">IF(AND(C820="Abierto",D820="Media"),TODAY()-E820,"")</f>
        <v/>
      </c>
      <c r="T820" s="74" t="str">
        <f>IF(AND(C820="Abierto",D820="Media"),RANK(S820,$S$13:$S$861,0)+COUNTIF($S$13:S820,S820)-1+MAX(N:N,Q:Q),"")</f>
        <v/>
      </c>
      <c r="U820" s="74" t="str">
        <f>IF(AND(C820="Abierto",D820="Baja"),A820,"")</f>
        <v/>
      </c>
      <c r="V820" s="74" t="str">
        <f ca="1">IF(AND(C820="Abierto",D820="Baja"),TODAY()-E820,"")</f>
        <v/>
      </c>
      <c r="W820" s="74" t="str">
        <f>IF(AND(C820="Abierto",D820="Baja"),RANK(V820,$V$13:$V$861,0)+COUNTIF($V$13:V820,V820)-1+MAX(N:N,Q:Q,T:T),"")</f>
        <v/>
      </c>
      <c r="X820" s="139" t="str">
        <f>IF(OR(C820="Resuelto",C820=""),"",SUM(N820,Q820,T820,W820))</f>
        <v/>
      </c>
      <c r="Y820" s="139" t="str">
        <f>IF(OR(C820="Resuelto",C820=""),"",SUM(M820,P820,S820,V820))</f>
        <v/>
      </c>
      <c r="Z820" s="139" t="str">
        <f>IF(OR(C820="Resuelto",C820=""),"",SUM(L820,O820,R820,U820))</f>
        <v/>
      </c>
      <c r="AA820" s="28">
        <v>955</v>
      </c>
      <c r="AB820" s="28" t="str">
        <f t="shared" si="36"/>
        <v/>
      </c>
      <c r="AC820" s="75" t="str">
        <f t="shared" si="37"/>
        <v/>
      </c>
      <c r="AH820" s="78" t="str">
        <f>IF(AI820="","",MAX($AH$5:AH819)+1)</f>
        <v/>
      </c>
      <c r="AI820" s="53" t="str">
        <f>IF(G819="","",IF(COUNTIF($AI$11:AI819,G819)=0,G819,""))</f>
        <v/>
      </c>
      <c r="AJ820" s="53" t="str">
        <f t="shared" si="38"/>
        <v/>
      </c>
      <c r="AK820" s="135"/>
    </row>
    <row r="821" spans="1:37" x14ac:dyDescent="0.25">
      <c r="A821" s="136"/>
      <c r="B821" s="136"/>
      <c r="C821" s="136"/>
      <c r="D821" s="136"/>
      <c r="E821" s="137"/>
      <c r="F821" s="137"/>
      <c r="G821" s="136"/>
      <c r="H821" s="137"/>
      <c r="I821" s="140" t="str">
        <f t="shared" si="39"/>
        <v/>
      </c>
      <c r="J821" s="140"/>
      <c r="K821" s="140"/>
      <c r="L821" s="74" t="str">
        <f>IF(AND(C821="Abierto",D821="Urgente"),A821,"")</f>
        <v/>
      </c>
      <c r="M821" s="74" t="str">
        <f ca="1">IF(AND(C821="Abierto",D821="Urgente"),TODAY()-E821,"")</f>
        <v/>
      </c>
      <c r="N821" s="74" t="str">
        <f>IF(AND(C821="Abierto",D821="Urgente"),RANK(M821,$M$13:$M$861,0)+COUNTIF($M$13:M821,M821)-1,"")</f>
        <v/>
      </c>
      <c r="O821" s="74" t="str">
        <f>IF(AND(C821="Abierto",D821="Alta"),A821,"")</f>
        <v/>
      </c>
      <c r="P821" s="74" t="str">
        <f ca="1">IF(AND(C821="Abierto",D821="Alta"),TODAY()-E821,"")</f>
        <v/>
      </c>
      <c r="Q821" s="74" t="str">
        <f>IF(AND(C821="Abierto",D821="Alta"),RANK(P821,$P$13:$P$861,0)+COUNTIF($P$13:P821,P821)-1+MAX(N:N),"")</f>
        <v/>
      </c>
      <c r="R821" s="74" t="str">
        <f>IF(AND(C821="Abierto",D821="Media"),A821,"")</f>
        <v/>
      </c>
      <c r="S821" s="74" t="str">
        <f ca="1">IF(AND(C821="Abierto",D821="Media"),TODAY()-E821,"")</f>
        <v/>
      </c>
      <c r="T821" s="74" t="str">
        <f>IF(AND(C821="Abierto",D821="Media"),RANK(S821,$S$13:$S$861,0)+COUNTIF($S$13:S821,S821)-1+MAX(N:N,Q:Q),"")</f>
        <v/>
      </c>
      <c r="U821" s="74" t="str">
        <f>IF(AND(C821="Abierto",D821="Baja"),A821,"")</f>
        <v/>
      </c>
      <c r="V821" s="74" t="str">
        <f ca="1">IF(AND(C821="Abierto",D821="Baja"),TODAY()-E821,"")</f>
        <v/>
      </c>
      <c r="W821" s="74" t="str">
        <f>IF(AND(C821="Abierto",D821="Baja"),RANK(V821,$V$13:$V$861,0)+COUNTIF($V$13:V821,V821)-1+MAX(N:N,Q:Q,T:T),"")</f>
        <v/>
      </c>
      <c r="X821" s="139" t="str">
        <f>IF(OR(C821="Resuelto",C821=""),"",SUM(N821,Q821,T821,W821))</f>
        <v/>
      </c>
      <c r="Y821" s="139" t="str">
        <f>IF(OR(C821="Resuelto",C821=""),"",SUM(M821,P821,S821,V821))</f>
        <v/>
      </c>
      <c r="Z821" s="139" t="str">
        <f>IF(OR(C821="Resuelto",C821=""),"",SUM(L821,O821,R821,U821))</f>
        <v/>
      </c>
      <c r="AA821" s="28">
        <v>956</v>
      </c>
      <c r="AB821" s="28" t="str">
        <f t="shared" si="36"/>
        <v/>
      </c>
      <c r="AC821" s="75" t="str">
        <f t="shared" si="37"/>
        <v/>
      </c>
      <c r="AH821" s="78" t="str">
        <f>IF(AI821="","",MAX($AH$5:AH820)+1)</f>
        <v/>
      </c>
      <c r="AI821" s="53" t="str">
        <f>IF(G820="","",IF(COUNTIF($AI$11:AI820,G820)=0,G820,""))</f>
        <v/>
      </c>
      <c r="AJ821" s="53" t="str">
        <f t="shared" si="38"/>
        <v/>
      </c>
      <c r="AK821" s="135"/>
    </row>
    <row r="822" spans="1:37" x14ac:dyDescent="0.25">
      <c r="A822" s="136"/>
      <c r="B822" s="136"/>
      <c r="C822" s="136"/>
      <c r="D822" s="136"/>
      <c r="E822" s="137"/>
      <c r="F822" s="137"/>
      <c r="G822" s="136"/>
      <c r="H822" s="137"/>
      <c r="I822" s="140" t="str">
        <f t="shared" si="39"/>
        <v/>
      </c>
      <c r="J822" s="140"/>
      <c r="K822" s="140"/>
      <c r="L822" s="74" t="str">
        <f>IF(AND(C822="Abierto",D822="Urgente"),A822,"")</f>
        <v/>
      </c>
      <c r="M822" s="74" t="str">
        <f ca="1">IF(AND(C822="Abierto",D822="Urgente"),TODAY()-E822,"")</f>
        <v/>
      </c>
      <c r="N822" s="74" t="str">
        <f>IF(AND(C822="Abierto",D822="Urgente"),RANK(M822,$M$13:$M$861,0)+COUNTIF($M$13:M822,M822)-1,"")</f>
        <v/>
      </c>
      <c r="O822" s="74" t="str">
        <f>IF(AND(C822="Abierto",D822="Alta"),A822,"")</f>
        <v/>
      </c>
      <c r="P822" s="74" t="str">
        <f ca="1">IF(AND(C822="Abierto",D822="Alta"),TODAY()-E822,"")</f>
        <v/>
      </c>
      <c r="Q822" s="74" t="str">
        <f>IF(AND(C822="Abierto",D822="Alta"),RANK(P822,$P$13:$P$861,0)+COUNTIF($P$13:P822,P822)-1+MAX(N:N),"")</f>
        <v/>
      </c>
      <c r="R822" s="74" t="str">
        <f>IF(AND(C822="Abierto",D822="Media"),A822,"")</f>
        <v/>
      </c>
      <c r="S822" s="74" t="str">
        <f ca="1">IF(AND(C822="Abierto",D822="Media"),TODAY()-E822,"")</f>
        <v/>
      </c>
      <c r="T822" s="74" t="str">
        <f>IF(AND(C822="Abierto",D822="Media"),RANK(S822,$S$13:$S$861,0)+COUNTIF($S$13:S822,S822)-1+MAX(N:N,Q:Q),"")</f>
        <v/>
      </c>
      <c r="U822" s="74" t="str">
        <f>IF(AND(C822="Abierto",D822="Baja"),A822,"")</f>
        <v/>
      </c>
      <c r="V822" s="74" t="str">
        <f ca="1">IF(AND(C822="Abierto",D822="Baja"),TODAY()-E822,"")</f>
        <v/>
      </c>
      <c r="W822" s="74" t="str">
        <f>IF(AND(C822="Abierto",D822="Baja"),RANK(V822,$V$13:$V$861,0)+COUNTIF($V$13:V822,V822)-1+MAX(N:N,Q:Q,T:T),"")</f>
        <v/>
      </c>
      <c r="X822" s="139" t="str">
        <f>IF(OR(C822="Resuelto",C822=""),"",SUM(N822,Q822,T822,W822))</f>
        <v/>
      </c>
      <c r="Y822" s="139" t="str">
        <f>IF(OR(C822="Resuelto",C822=""),"",SUM(M822,P822,S822,V822))</f>
        <v/>
      </c>
      <c r="Z822" s="139" t="str">
        <f>IF(OR(C822="Resuelto",C822=""),"",SUM(L822,O822,R822,U822))</f>
        <v/>
      </c>
      <c r="AA822" s="28">
        <v>957</v>
      </c>
      <c r="AB822" s="28" t="str">
        <f t="shared" si="36"/>
        <v/>
      </c>
      <c r="AC822" s="75" t="str">
        <f t="shared" si="37"/>
        <v/>
      </c>
      <c r="AH822" s="78" t="str">
        <f>IF(AI822="","",MAX($AH$5:AH821)+1)</f>
        <v/>
      </c>
      <c r="AI822" s="53" t="str">
        <f>IF(G821="","",IF(COUNTIF($AI$11:AI821,G821)=0,G821,""))</f>
        <v/>
      </c>
      <c r="AJ822" s="53" t="str">
        <f t="shared" si="38"/>
        <v/>
      </c>
      <c r="AK822" s="135"/>
    </row>
    <row r="823" spans="1:37" x14ac:dyDescent="0.25">
      <c r="A823" s="136"/>
      <c r="B823" s="136"/>
      <c r="C823" s="136"/>
      <c r="D823" s="136"/>
      <c r="E823" s="137"/>
      <c r="F823" s="137"/>
      <c r="G823" s="136"/>
      <c r="H823" s="137"/>
      <c r="I823" s="140" t="str">
        <f t="shared" si="39"/>
        <v/>
      </c>
      <c r="J823" s="140"/>
      <c r="K823" s="140"/>
      <c r="L823" s="74" t="str">
        <f>IF(AND(C823="Abierto",D823="Urgente"),A823,"")</f>
        <v/>
      </c>
      <c r="M823" s="74" t="str">
        <f ca="1">IF(AND(C823="Abierto",D823="Urgente"),TODAY()-E823,"")</f>
        <v/>
      </c>
      <c r="N823" s="74" t="str">
        <f>IF(AND(C823="Abierto",D823="Urgente"),RANK(M823,$M$13:$M$861,0)+COUNTIF($M$13:M823,M823)-1,"")</f>
        <v/>
      </c>
      <c r="O823" s="74" t="str">
        <f>IF(AND(C823="Abierto",D823="Alta"),A823,"")</f>
        <v/>
      </c>
      <c r="P823" s="74" t="str">
        <f ca="1">IF(AND(C823="Abierto",D823="Alta"),TODAY()-E823,"")</f>
        <v/>
      </c>
      <c r="Q823" s="74" t="str">
        <f>IF(AND(C823="Abierto",D823="Alta"),RANK(P823,$P$13:$P$861,0)+COUNTIF($P$13:P823,P823)-1+MAX(N:N),"")</f>
        <v/>
      </c>
      <c r="R823" s="74" t="str">
        <f>IF(AND(C823="Abierto",D823="Media"),A823,"")</f>
        <v/>
      </c>
      <c r="S823" s="74" t="str">
        <f ca="1">IF(AND(C823="Abierto",D823="Media"),TODAY()-E823,"")</f>
        <v/>
      </c>
      <c r="T823" s="74" t="str">
        <f>IF(AND(C823="Abierto",D823="Media"),RANK(S823,$S$13:$S$861,0)+COUNTIF($S$13:S823,S823)-1+MAX(N:N,Q:Q),"")</f>
        <v/>
      </c>
      <c r="U823" s="74" t="str">
        <f>IF(AND(C823="Abierto",D823="Baja"),A823,"")</f>
        <v/>
      </c>
      <c r="V823" s="74" t="str">
        <f ca="1">IF(AND(C823="Abierto",D823="Baja"),TODAY()-E823,"")</f>
        <v/>
      </c>
      <c r="W823" s="74" t="str">
        <f>IF(AND(C823="Abierto",D823="Baja"),RANK(V823,$V$13:$V$861,0)+COUNTIF($V$13:V823,V823)-1+MAX(N:N,Q:Q,T:T),"")</f>
        <v/>
      </c>
      <c r="X823" s="139" t="str">
        <f>IF(OR(C823="Resuelto",C823=""),"",SUM(N823,Q823,T823,W823))</f>
        <v/>
      </c>
      <c r="Y823" s="139" t="str">
        <f>IF(OR(C823="Resuelto",C823=""),"",SUM(M823,P823,S823,V823))</f>
        <v/>
      </c>
      <c r="Z823" s="139" t="str">
        <f>IF(OR(C823="Resuelto",C823=""),"",SUM(L823,O823,R823,U823))</f>
        <v/>
      </c>
      <c r="AA823" s="28">
        <v>958</v>
      </c>
      <c r="AB823" s="28" t="str">
        <f t="shared" si="36"/>
        <v/>
      </c>
      <c r="AC823" s="75" t="str">
        <f t="shared" si="37"/>
        <v/>
      </c>
      <c r="AH823" s="78" t="str">
        <f>IF(AI823="","",MAX($AH$5:AH822)+1)</f>
        <v/>
      </c>
      <c r="AI823" s="53" t="str">
        <f>IF(G822="","",IF(COUNTIF($AI$11:AI822,G822)=0,G822,""))</f>
        <v/>
      </c>
      <c r="AJ823" s="53" t="str">
        <f t="shared" si="38"/>
        <v/>
      </c>
      <c r="AK823" s="135"/>
    </row>
    <row r="824" spans="1:37" x14ac:dyDescent="0.25">
      <c r="A824" s="136"/>
      <c r="B824" s="136"/>
      <c r="C824" s="136"/>
      <c r="D824" s="136"/>
      <c r="E824" s="137"/>
      <c r="F824" s="137"/>
      <c r="G824" s="136"/>
      <c r="H824" s="137"/>
      <c r="I824" s="140" t="str">
        <f t="shared" si="39"/>
        <v/>
      </c>
      <c r="J824" s="140"/>
      <c r="K824" s="140"/>
      <c r="L824" s="74" t="str">
        <f>IF(AND(C824="Abierto",D824="Urgente"),A824,"")</f>
        <v/>
      </c>
      <c r="M824" s="74" t="str">
        <f ca="1">IF(AND(C824="Abierto",D824="Urgente"),TODAY()-E824,"")</f>
        <v/>
      </c>
      <c r="N824" s="74" t="str">
        <f>IF(AND(C824="Abierto",D824="Urgente"),RANK(M824,$M$13:$M$861,0)+COUNTIF($M$13:M824,M824)-1,"")</f>
        <v/>
      </c>
      <c r="O824" s="74" t="str">
        <f>IF(AND(C824="Abierto",D824="Alta"),A824,"")</f>
        <v/>
      </c>
      <c r="P824" s="74" t="str">
        <f ca="1">IF(AND(C824="Abierto",D824="Alta"),TODAY()-E824,"")</f>
        <v/>
      </c>
      <c r="Q824" s="74" t="str">
        <f>IF(AND(C824="Abierto",D824="Alta"),RANK(P824,$P$13:$P$861,0)+COUNTIF($P$13:P824,P824)-1+MAX(N:N),"")</f>
        <v/>
      </c>
      <c r="R824" s="74" t="str">
        <f>IF(AND(C824="Abierto",D824="Media"),A824,"")</f>
        <v/>
      </c>
      <c r="S824" s="74" t="str">
        <f ca="1">IF(AND(C824="Abierto",D824="Media"),TODAY()-E824,"")</f>
        <v/>
      </c>
      <c r="T824" s="74" t="str">
        <f>IF(AND(C824="Abierto",D824="Media"),RANK(S824,$S$13:$S$861,0)+COUNTIF($S$13:S824,S824)-1+MAX(N:N,Q:Q),"")</f>
        <v/>
      </c>
      <c r="U824" s="74" t="str">
        <f>IF(AND(C824="Abierto",D824="Baja"),A824,"")</f>
        <v/>
      </c>
      <c r="V824" s="74" t="str">
        <f ca="1">IF(AND(C824="Abierto",D824="Baja"),TODAY()-E824,"")</f>
        <v/>
      </c>
      <c r="W824" s="74" t="str">
        <f>IF(AND(C824="Abierto",D824="Baja"),RANK(V824,$V$13:$V$861,0)+COUNTIF($V$13:V824,V824)-1+MAX(N:N,Q:Q,T:T),"")</f>
        <v/>
      </c>
      <c r="X824" s="139" t="str">
        <f>IF(OR(C824="Resuelto",C824=""),"",SUM(N824,Q824,T824,W824))</f>
        <v/>
      </c>
      <c r="Y824" s="139" t="str">
        <f>IF(OR(C824="Resuelto",C824=""),"",SUM(M824,P824,S824,V824))</f>
        <v/>
      </c>
      <c r="Z824" s="139" t="str">
        <f>IF(OR(C824="Resuelto",C824=""),"",SUM(L824,O824,R824,U824))</f>
        <v/>
      </c>
      <c r="AA824" s="28">
        <v>959</v>
      </c>
      <c r="AB824" s="28" t="str">
        <f t="shared" si="36"/>
        <v/>
      </c>
      <c r="AC824" s="75" t="str">
        <f t="shared" si="37"/>
        <v/>
      </c>
      <c r="AH824" s="78" t="str">
        <f>IF(AI824="","",MAX($AH$5:AH823)+1)</f>
        <v/>
      </c>
      <c r="AI824" s="53" t="str">
        <f>IF(G823="","",IF(COUNTIF($AI$11:AI823,G823)=0,G823,""))</f>
        <v/>
      </c>
      <c r="AJ824" s="53" t="str">
        <f t="shared" si="38"/>
        <v/>
      </c>
      <c r="AK824" s="135"/>
    </row>
    <row r="825" spans="1:37" x14ac:dyDescent="0.25">
      <c r="A825" s="136"/>
      <c r="B825" s="136"/>
      <c r="C825" s="136"/>
      <c r="D825" s="136"/>
      <c r="E825" s="137"/>
      <c r="F825" s="137"/>
      <c r="G825" s="136"/>
      <c r="H825" s="137"/>
      <c r="I825" s="140" t="str">
        <f t="shared" si="39"/>
        <v/>
      </c>
      <c r="J825" s="140"/>
      <c r="K825" s="140"/>
      <c r="L825" s="74" t="str">
        <f>IF(AND(C825="Abierto",D825="Urgente"),A825,"")</f>
        <v/>
      </c>
      <c r="M825" s="74" t="str">
        <f ca="1">IF(AND(C825="Abierto",D825="Urgente"),TODAY()-E825,"")</f>
        <v/>
      </c>
      <c r="N825" s="74" t="str">
        <f>IF(AND(C825="Abierto",D825="Urgente"),RANK(M825,$M$13:$M$861,0)+COUNTIF($M$13:M825,M825)-1,"")</f>
        <v/>
      </c>
      <c r="O825" s="74" t="str">
        <f>IF(AND(C825="Abierto",D825="Alta"),A825,"")</f>
        <v/>
      </c>
      <c r="P825" s="74" t="str">
        <f ca="1">IF(AND(C825="Abierto",D825="Alta"),TODAY()-E825,"")</f>
        <v/>
      </c>
      <c r="Q825" s="74" t="str">
        <f>IF(AND(C825="Abierto",D825="Alta"),RANK(P825,$P$13:$P$861,0)+COUNTIF($P$13:P825,P825)-1+MAX(N:N),"")</f>
        <v/>
      </c>
      <c r="R825" s="74" t="str">
        <f>IF(AND(C825="Abierto",D825="Media"),A825,"")</f>
        <v/>
      </c>
      <c r="S825" s="74" t="str">
        <f ca="1">IF(AND(C825="Abierto",D825="Media"),TODAY()-E825,"")</f>
        <v/>
      </c>
      <c r="T825" s="74" t="str">
        <f>IF(AND(C825="Abierto",D825="Media"),RANK(S825,$S$13:$S$861,0)+COUNTIF($S$13:S825,S825)-1+MAX(N:N,Q:Q),"")</f>
        <v/>
      </c>
      <c r="U825" s="74" t="str">
        <f>IF(AND(C825="Abierto",D825="Baja"),A825,"")</f>
        <v/>
      </c>
      <c r="V825" s="74" t="str">
        <f ca="1">IF(AND(C825="Abierto",D825="Baja"),TODAY()-E825,"")</f>
        <v/>
      </c>
      <c r="W825" s="74" t="str">
        <f>IF(AND(C825="Abierto",D825="Baja"),RANK(V825,$V$13:$V$861,0)+COUNTIF($V$13:V825,V825)-1+MAX(N:N,Q:Q,T:T),"")</f>
        <v/>
      </c>
      <c r="X825" s="139" t="str">
        <f>IF(OR(C825="Resuelto",C825=""),"",SUM(N825,Q825,T825,W825))</f>
        <v/>
      </c>
      <c r="Y825" s="139" t="str">
        <f>IF(OR(C825="Resuelto",C825=""),"",SUM(M825,P825,S825,V825))</f>
        <v/>
      </c>
      <c r="Z825" s="139" t="str">
        <f>IF(OR(C825="Resuelto",C825=""),"",SUM(L825,O825,R825,U825))</f>
        <v/>
      </c>
      <c r="AA825" s="28">
        <v>960</v>
      </c>
      <c r="AB825" s="28" t="str">
        <f t="shared" si="36"/>
        <v/>
      </c>
      <c r="AC825" s="75" t="str">
        <f t="shared" si="37"/>
        <v/>
      </c>
      <c r="AH825" s="78" t="str">
        <f>IF(AI825="","",MAX($AH$5:AH824)+1)</f>
        <v/>
      </c>
      <c r="AI825" s="53" t="str">
        <f>IF(G824="","",IF(COUNTIF($AI$11:AI824,G824)=0,G824,""))</f>
        <v/>
      </c>
      <c r="AJ825" s="53" t="str">
        <f t="shared" si="38"/>
        <v/>
      </c>
      <c r="AK825" s="135"/>
    </row>
    <row r="826" spans="1:37" x14ac:dyDescent="0.25">
      <c r="A826" s="136"/>
      <c r="B826" s="136"/>
      <c r="C826" s="136"/>
      <c r="D826" s="136"/>
      <c r="E826" s="137"/>
      <c r="F826" s="137"/>
      <c r="G826" s="136"/>
      <c r="H826" s="137"/>
      <c r="I826" s="140" t="str">
        <f t="shared" si="39"/>
        <v/>
      </c>
      <c r="J826" s="140"/>
      <c r="K826" s="140"/>
      <c r="L826" s="74" t="str">
        <f>IF(AND(C826="Abierto",D826="Urgente"),A826,"")</f>
        <v/>
      </c>
      <c r="M826" s="74" t="str">
        <f ca="1">IF(AND(C826="Abierto",D826="Urgente"),TODAY()-E826,"")</f>
        <v/>
      </c>
      <c r="N826" s="74" t="str">
        <f>IF(AND(C826="Abierto",D826="Urgente"),RANK(M826,$M$13:$M$861,0)+COUNTIF($M$13:M826,M826)-1,"")</f>
        <v/>
      </c>
      <c r="O826" s="74" t="str">
        <f>IF(AND(C826="Abierto",D826="Alta"),A826,"")</f>
        <v/>
      </c>
      <c r="P826" s="74" t="str">
        <f ca="1">IF(AND(C826="Abierto",D826="Alta"),TODAY()-E826,"")</f>
        <v/>
      </c>
      <c r="Q826" s="74" t="str">
        <f>IF(AND(C826="Abierto",D826="Alta"),RANK(P826,$P$13:$P$861,0)+COUNTIF($P$13:P826,P826)-1+MAX(N:N),"")</f>
        <v/>
      </c>
      <c r="R826" s="74" t="str">
        <f>IF(AND(C826="Abierto",D826="Media"),A826,"")</f>
        <v/>
      </c>
      <c r="S826" s="74" t="str">
        <f ca="1">IF(AND(C826="Abierto",D826="Media"),TODAY()-E826,"")</f>
        <v/>
      </c>
      <c r="T826" s="74" t="str">
        <f>IF(AND(C826="Abierto",D826="Media"),RANK(S826,$S$13:$S$861,0)+COUNTIF($S$13:S826,S826)-1+MAX(N:N,Q:Q),"")</f>
        <v/>
      </c>
      <c r="U826" s="74" t="str">
        <f>IF(AND(C826="Abierto",D826="Baja"),A826,"")</f>
        <v/>
      </c>
      <c r="V826" s="74" t="str">
        <f ca="1">IF(AND(C826="Abierto",D826="Baja"),TODAY()-E826,"")</f>
        <v/>
      </c>
      <c r="W826" s="74" t="str">
        <f>IF(AND(C826="Abierto",D826="Baja"),RANK(V826,$V$13:$V$861,0)+COUNTIF($V$13:V826,V826)-1+MAX(N:N,Q:Q,T:T),"")</f>
        <v/>
      </c>
      <c r="X826" s="139" t="str">
        <f>IF(OR(C826="Resuelto",C826=""),"",SUM(N826,Q826,T826,W826))</f>
        <v/>
      </c>
      <c r="Y826" s="139" t="str">
        <f>IF(OR(C826="Resuelto",C826=""),"",SUM(M826,P826,S826,V826))</f>
        <v/>
      </c>
      <c r="Z826" s="139" t="str">
        <f>IF(OR(C826="Resuelto",C826=""),"",SUM(L826,O826,R826,U826))</f>
        <v/>
      </c>
      <c r="AA826" s="28">
        <v>961</v>
      </c>
      <c r="AB826" s="28" t="str">
        <f t="shared" si="36"/>
        <v/>
      </c>
      <c r="AC826" s="75" t="str">
        <f t="shared" si="37"/>
        <v/>
      </c>
      <c r="AH826" s="78" t="str">
        <f>IF(AI826="","",MAX($AH$5:AH825)+1)</f>
        <v/>
      </c>
      <c r="AI826" s="53" t="str">
        <f>IF(G825="","",IF(COUNTIF($AI$11:AI825,G825)=0,G825,""))</f>
        <v/>
      </c>
      <c r="AJ826" s="53" t="str">
        <f t="shared" si="38"/>
        <v/>
      </c>
      <c r="AK826" s="135"/>
    </row>
    <row r="827" spans="1:37" x14ac:dyDescent="0.25">
      <c r="A827" s="136"/>
      <c r="B827" s="136"/>
      <c r="C827" s="136"/>
      <c r="D827" s="136"/>
      <c r="E827" s="137"/>
      <c r="F827" s="137"/>
      <c r="G827" s="136"/>
      <c r="H827" s="137"/>
      <c r="I827" s="140" t="str">
        <f t="shared" si="39"/>
        <v/>
      </c>
      <c r="J827" s="140"/>
      <c r="K827" s="140"/>
      <c r="L827" s="74" t="str">
        <f>IF(AND(C827="Abierto",D827="Urgente"),A827,"")</f>
        <v/>
      </c>
      <c r="M827" s="74" t="str">
        <f ca="1">IF(AND(C827="Abierto",D827="Urgente"),TODAY()-E827,"")</f>
        <v/>
      </c>
      <c r="N827" s="74" t="str">
        <f>IF(AND(C827="Abierto",D827="Urgente"),RANK(M827,$M$13:$M$861,0)+COUNTIF($M$13:M827,M827)-1,"")</f>
        <v/>
      </c>
      <c r="O827" s="74" t="str">
        <f>IF(AND(C827="Abierto",D827="Alta"),A827,"")</f>
        <v/>
      </c>
      <c r="P827" s="74" t="str">
        <f ca="1">IF(AND(C827="Abierto",D827="Alta"),TODAY()-E827,"")</f>
        <v/>
      </c>
      <c r="Q827" s="74" t="str">
        <f>IF(AND(C827="Abierto",D827="Alta"),RANK(P827,$P$13:$P$861,0)+COUNTIF($P$13:P827,P827)-1+MAX(N:N),"")</f>
        <v/>
      </c>
      <c r="R827" s="74" t="str">
        <f>IF(AND(C827="Abierto",D827="Media"),A827,"")</f>
        <v/>
      </c>
      <c r="S827" s="74" t="str">
        <f ca="1">IF(AND(C827="Abierto",D827="Media"),TODAY()-E827,"")</f>
        <v/>
      </c>
      <c r="T827" s="74" t="str">
        <f>IF(AND(C827="Abierto",D827="Media"),RANK(S827,$S$13:$S$861,0)+COUNTIF($S$13:S827,S827)-1+MAX(N:N,Q:Q),"")</f>
        <v/>
      </c>
      <c r="U827" s="74" t="str">
        <f>IF(AND(C827="Abierto",D827="Baja"),A827,"")</f>
        <v/>
      </c>
      <c r="V827" s="74" t="str">
        <f ca="1">IF(AND(C827="Abierto",D827="Baja"),TODAY()-E827,"")</f>
        <v/>
      </c>
      <c r="W827" s="74" t="str">
        <f>IF(AND(C827="Abierto",D827="Baja"),RANK(V827,$V$13:$V$861,0)+COUNTIF($V$13:V827,V827)-1+MAX(N:N,Q:Q,T:T),"")</f>
        <v/>
      </c>
      <c r="X827" s="139" t="str">
        <f>IF(OR(C827="Resuelto",C827=""),"",SUM(N827,Q827,T827,W827))</f>
        <v/>
      </c>
      <c r="Y827" s="139" t="str">
        <f>IF(OR(C827="Resuelto",C827=""),"",SUM(M827,P827,S827,V827))</f>
        <v/>
      </c>
      <c r="Z827" s="139" t="str">
        <f>IF(OR(C827="Resuelto",C827=""),"",SUM(L827,O827,R827,U827))</f>
        <v/>
      </c>
      <c r="AA827" s="28">
        <v>962</v>
      </c>
      <c r="AB827" s="28" t="str">
        <f t="shared" si="36"/>
        <v/>
      </c>
      <c r="AC827" s="75" t="str">
        <f t="shared" si="37"/>
        <v/>
      </c>
      <c r="AH827" s="78" t="str">
        <f>IF(AI827="","",MAX($AH$5:AH826)+1)</f>
        <v/>
      </c>
      <c r="AI827" s="53" t="str">
        <f>IF(G826="","",IF(COUNTIF($AI$11:AI826,G826)=0,G826,""))</f>
        <v/>
      </c>
      <c r="AJ827" s="53" t="str">
        <f t="shared" si="38"/>
        <v/>
      </c>
      <c r="AK827" s="135"/>
    </row>
    <row r="828" spans="1:37" x14ac:dyDescent="0.25">
      <c r="A828" s="136"/>
      <c r="B828" s="136"/>
      <c r="C828" s="136"/>
      <c r="D828" s="136"/>
      <c r="E828" s="137"/>
      <c r="F828" s="137"/>
      <c r="G828" s="136"/>
      <c r="H828" s="137"/>
      <c r="I828" s="140" t="str">
        <f t="shared" si="39"/>
        <v/>
      </c>
      <c r="J828" s="140"/>
      <c r="K828" s="140"/>
      <c r="L828" s="74" t="str">
        <f>IF(AND(C828="Abierto",D828="Urgente"),A828,"")</f>
        <v/>
      </c>
      <c r="M828" s="74" t="str">
        <f ca="1">IF(AND(C828="Abierto",D828="Urgente"),TODAY()-E828,"")</f>
        <v/>
      </c>
      <c r="N828" s="74" t="str">
        <f>IF(AND(C828="Abierto",D828="Urgente"),RANK(M828,$M$13:$M$861,0)+COUNTIF($M$13:M828,M828)-1,"")</f>
        <v/>
      </c>
      <c r="O828" s="74" t="str">
        <f>IF(AND(C828="Abierto",D828="Alta"),A828,"")</f>
        <v/>
      </c>
      <c r="P828" s="74" t="str">
        <f ca="1">IF(AND(C828="Abierto",D828="Alta"),TODAY()-E828,"")</f>
        <v/>
      </c>
      <c r="Q828" s="74" t="str">
        <f>IF(AND(C828="Abierto",D828="Alta"),RANK(P828,$P$13:$P$861,0)+COUNTIF($P$13:P828,P828)-1+MAX(N:N),"")</f>
        <v/>
      </c>
      <c r="R828" s="74" t="str">
        <f>IF(AND(C828="Abierto",D828="Media"),A828,"")</f>
        <v/>
      </c>
      <c r="S828" s="74" t="str">
        <f ca="1">IF(AND(C828="Abierto",D828="Media"),TODAY()-E828,"")</f>
        <v/>
      </c>
      <c r="T828" s="74" t="str">
        <f>IF(AND(C828="Abierto",D828="Media"),RANK(S828,$S$13:$S$861,0)+COUNTIF($S$13:S828,S828)-1+MAX(N:N,Q:Q),"")</f>
        <v/>
      </c>
      <c r="U828" s="74" t="str">
        <f>IF(AND(C828="Abierto",D828="Baja"),A828,"")</f>
        <v/>
      </c>
      <c r="V828" s="74" t="str">
        <f ca="1">IF(AND(C828="Abierto",D828="Baja"),TODAY()-E828,"")</f>
        <v/>
      </c>
      <c r="W828" s="74" t="str">
        <f>IF(AND(C828="Abierto",D828="Baja"),RANK(V828,$V$13:$V$861,0)+COUNTIF($V$13:V828,V828)-1+MAX(N:N,Q:Q,T:T),"")</f>
        <v/>
      </c>
      <c r="X828" s="139" t="str">
        <f>IF(OR(C828="Resuelto",C828=""),"",SUM(N828,Q828,T828,W828))</f>
        <v/>
      </c>
      <c r="Y828" s="139" t="str">
        <f>IF(OR(C828="Resuelto",C828=""),"",SUM(M828,P828,S828,V828))</f>
        <v/>
      </c>
      <c r="Z828" s="139" t="str">
        <f>IF(OR(C828="Resuelto",C828=""),"",SUM(L828,O828,R828,U828))</f>
        <v/>
      </c>
      <c r="AA828" s="28">
        <v>963</v>
      </c>
      <c r="AB828" s="28" t="str">
        <f t="shared" si="36"/>
        <v/>
      </c>
      <c r="AC828" s="75" t="str">
        <f t="shared" si="37"/>
        <v/>
      </c>
      <c r="AH828" s="78" t="str">
        <f>IF(AI828="","",MAX($AH$5:AH827)+1)</f>
        <v/>
      </c>
      <c r="AI828" s="53" t="str">
        <f>IF(G827="","",IF(COUNTIF($AI$11:AI827,G827)=0,G827,""))</f>
        <v/>
      </c>
      <c r="AJ828" s="53" t="str">
        <f t="shared" si="38"/>
        <v/>
      </c>
      <c r="AK828" s="135"/>
    </row>
    <row r="829" spans="1:37" x14ac:dyDescent="0.25">
      <c r="A829" s="136"/>
      <c r="B829" s="136"/>
      <c r="C829" s="136"/>
      <c r="D829" s="136"/>
      <c r="E829" s="137"/>
      <c r="F829" s="137"/>
      <c r="G829" s="136"/>
      <c r="H829" s="137"/>
      <c r="I829" s="140" t="str">
        <f t="shared" si="39"/>
        <v/>
      </c>
      <c r="J829" s="140"/>
      <c r="K829" s="140"/>
      <c r="L829" s="74" t="str">
        <f>IF(AND(C829="Abierto",D829="Urgente"),A829,"")</f>
        <v/>
      </c>
      <c r="M829" s="74" t="str">
        <f ca="1">IF(AND(C829="Abierto",D829="Urgente"),TODAY()-E829,"")</f>
        <v/>
      </c>
      <c r="N829" s="74" t="str">
        <f>IF(AND(C829="Abierto",D829="Urgente"),RANK(M829,$M$13:$M$861,0)+COUNTIF($M$13:M829,M829)-1,"")</f>
        <v/>
      </c>
      <c r="O829" s="74" t="str">
        <f>IF(AND(C829="Abierto",D829="Alta"),A829,"")</f>
        <v/>
      </c>
      <c r="P829" s="74" t="str">
        <f ca="1">IF(AND(C829="Abierto",D829="Alta"),TODAY()-E829,"")</f>
        <v/>
      </c>
      <c r="Q829" s="74" t="str">
        <f>IF(AND(C829="Abierto",D829="Alta"),RANK(P829,$P$13:$P$861,0)+COUNTIF($P$13:P829,P829)-1+MAX(N:N),"")</f>
        <v/>
      </c>
      <c r="R829" s="74" t="str">
        <f>IF(AND(C829="Abierto",D829="Media"),A829,"")</f>
        <v/>
      </c>
      <c r="S829" s="74" t="str">
        <f ca="1">IF(AND(C829="Abierto",D829="Media"),TODAY()-E829,"")</f>
        <v/>
      </c>
      <c r="T829" s="74" t="str">
        <f>IF(AND(C829="Abierto",D829="Media"),RANK(S829,$S$13:$S$861,0)+COUNTIF($S$13:S829,S829)-1+MAX(N:N,Q:Q),"")</f>
        <v/>
      </c>
      <c r="U829" s="74" t="str">
        <f>IF(AND(C829="Abierto",D829="Baja"),A829,"")</f>
        <v/>
      </c>
      <c r="V829" s="74" t="str">
        <f ca="1">IF(AND(C829="Abierto",D829="Baja"),TODAY()-E829,"")</f>
        <v/>
      </c>
      <c r="W829" s="74" t="str">
        <f>IF(AND(C829="Abierto",D829="Baja"),RANK(V829,$V$13:$V$861,0)+COUNTIF($V$13:V829,V829)-1+MAX(N:N,Q:Q,T:T),"")</f>
        <v/>
      </c>
      <c r="X829" s="139" t="str">
        <f>IF(OR(C829="Resuelto",C829=""),"",SUM(N829,Q829,T829,W829))</f>
        <v/>
      </c>
      <c r="Y829" s="139" t="str">
        <f>IF(OR(C829="Resuelto",C829=""),"",SUM(M829,P829,S829,V829))</f>
        <v/>
      </c>
      <c r="Z829" s="139" t="str">
        <f>IF(OR(C829="Resuelto",C829=""),"",SUM(L829,O829,R829,U829))</f>
        <v/>
      </c>
      <c r="AA829" s="28">
        <v>964</v>
      </c>
      <c r="AB829" s="28" t="str">
        <f t="shared" si="36"/>
        <v/>
      </c>
      <c r="AC829" s="75" t="str">
        <f t="shared" si="37"/>
        <v/>
      </c>
      <c r="AH829" s="78" t="str">
        <f>IF(AI829="","",MAX($AH$5:AH828)+1)</f>
        <v/>
      </c>
      <c r="AI829" s="53" t="str">
        <f>IF(G828="","",IF(COUNTIF($AI$11:AI828,G828)=0,G828,""))</f>
        <v/>
      </c>
      <c r="AJ829" s="53" t="str">
        <f t="shared" si="38"/>
        <v/>
      </c>
      <c r="AK829" s="135"/>
    </row>
    <row r="830" spans="1:37" x14ac:dyDescent="0.25">
      <c r="A830" s="136"/>
      <c r="B830" s="136"/>
      <c r="C830" s="136"/>
      <c r="D830" s="136"/>
      <c r="E830" s="137"/>
      <c r="F830" s="137"/>
      <c r="G830" s="136"/>
      <c r="H830" s="137"/>
      <c r="I830" s="140" t="str">
        <f t="shared" si="39"/>
        <v/>
      </c>
      <c r="J830" s="140"/>
      <c r="K830" s="140"/>
      <c r="L830" s="74" t="str">
        <f>IF(AND(C830="Abierto",D830="Urgente"),A830,"")</f>
        <v/>
      </c>
      <c r="M830" s="74" t="str">
        <f ca="1">IF(AND(C830="Abierto",D830="Urgente"),TODAY()-E830,"")</f>
        <v/>
      </c>
      <c r="N830" s="74" t="str">
        <f>IF(AND(C830="Abierto",D830="Urgente"),RANK(M830,$M$13:$M$861,0)+COUNTIF($M$13:M830,M830)-1,"")</f>
        <v/>
      </c>
      <c r="O830" s="74" t="str">
        <f>IF(AND(C830="Abierto",D830="Alta"),A830,"")</f>
        <v/>
      </c>
      <c r="P830" s="74" t="str">
        <f ca="1">IF(AND(C830="Abierto",D830="Alta"),TODAY()-E830,"")</f>
        <v/>
      </c>
      <c r="Q830" s="74" t="str">
        <f>IF(AND(C830="Abierto",D830="Alta"),RANK(P830,$P$13:$P$861,0)+COUNTIF($P$13:P830,P830)-1+MAX(N:N),"")</f>
        <v/>
      </c>
      <c r="R830" s="74" t="str">
        <f>IF(AND(C830="Abierto",D830="Media"),A830,"")</f>
        <v/>
      </c>
      <c r="S830" s="74" t="str">
        <f ca="1">IF(AND(C830="Abierto",D830="Media"),TODAY()-E830,"")</f>
        <v/>
      </c>
      <c r="T830" s="74" t="str">
        <f>IF(AND(C830="Abierto",D830="Media"),RANK(S830,$S$13:$S$861,0)+COUNTIF($S$13:S830,S830)-1+MAX(N:N,Q:Q),"")</f>
        <v/>
      </c>
      <c r="U830" s="74" t="str">
        <f>IF(AND(C830="Abierto",D830="Baja"),A830,"")</f>
        <v/>
      </c>
      <c r="V830" s="74" t="str">
        <f ca="1">IF(AND(C830="Abierto",D830="Baja"),TODAY()-E830,"")</f>
        <v/>
      </c>
      <c r="W830" s="74" t="str">
        <f>IF(AND(C830="Abierto",D830="Baja"),RANK(V830,$V$13:$V$861,0)+COUNTIF($V$13:V830,V830)-1+MAX(N:N,Q:Q,T:T),"")</f>
        <v/>
      </c>
      <c r="X830" s="139" t="str">
        <f>IF(OR(C830="Resuelto",C830=""),"",SUM(N830,Q830,T830,W830))</f>
        <v/>
      </c>
      <c r="Y830" s="139" t="str">
        <f>IF(OR(C830="Resuelto",C830=""),"",SUM(M830,P830,S830,V830))</f>
        <v/>
      </c>
      <c r="Z830" s="139" t="str">
        <f>IF(OR(C830="Resuelto",C830=""),"",SUM(L830,O830,R830,U830))</f>
        <v/>
      </c>
      <c r="AA830" s="28">
        <v>965</v>
      </c>
      <c r="AB830" s="28" t="str">
        <f t="shared" si="36"/>
        <v/>
      </c>
      <c r="AC830" s="75" t="str">
        <f t="shared" si="37"/>
        <v/>
      </c>
      <c r="AH830" s="78" t="str">
        <f>IF(AI830="","",MAX($AH$5:AH829)+1)</f>
        <v/>
      </c>
      <c r="AI830" s="53" t="str">
        <f>IF(G829="","",IF(COUNTIF($AI$11:AI829,G829)=0,G829,""))</f>
        <v/>
      </c>
      <c r="AJ830" s="53" t="str">
        <f t="shared" si="38"/>
        <v/>
      </c>
      <c r="AK830" s="135"/>
    </row>
    <row r="831" spans="1:37" x14ac:dyDescent="0.25">
      <c r="A831" s="136"/>
      <c r="B831" s="136"/>
      <c r="C831" s="136"/>
      <c r="D831" s="136"/>
      <c r="E831" s="137"/>
      <c r="F831" s="137"/>
      <c r="G831" s="136"/>
      <c r="H831" s="137"/>
      <c r="I831" s="140" t="str">
        <f t="shared" si="39"/>
        <v/>
      </c>
      <c r="J831" s="140"/>
      <c r="K831" s="140"/>
      <c r="L831" s="74" t="str">
        <f>IF(AND(C831="Abierto",D831="Urgente"),A831,"")</f>
        <v/>
      </c>
      <c r="M831" s="74" t="str">
        <f ca="1">IF(AND(C831="Abierto",D831="Urgente"),TODAY()-E831,"")</f>
        <v/>
      </c>
      <c r="N831" s="74" t="str">
        <f>IF(AND(C831="Abierto",D831="Urgente"),RANK(M831,$M$13:$M$861,0)+COUNTIF($M$13:M831,M831)-1,"")</f>
        <v/>
      </c>
      <c r="O831" s="74" t="str">
        <f>IF(AND(C831="Abierto",D831="Alta"),A831,"")</f>
        <v/>
      </c>
      <c r="P831" s="74" t="str">
        <f ca="1">IF(AND(C831="Abierto",D831="Alta"),TODAY()-E831,"")</f>
        <v/>
      </c>
      <c r="Q831" s="74" t="str">
        <f>IF(AND(C831="Abierto",D831="Alta"),RANK(P831,$P$13:$P$861,0)+COUNTIF($P$13:P831,P831)-1+MAX(N:N),"")</f>
        <v/>
      </c>
      <c r="R831" s="74" t="str">
        <f>IF(AND(C831="Abierto",D831="Media"),A831,"")</f>
        <v/>
      </c>
      <c r="S831" s="74" t="str">
        <f ca="1">IF(AND(C831="Abierto",D831="Media"),TODAY()-E831,"")</f>
        <v/>
      </c>
      <c r="T831" s="74" t="str">
        <f>IF(AND(C831="Abierto",D831="Media"),RANK(S831,$S$13:$S$861,0)+COUNTIF($S$13:S831,S831)-1+MAX(N:N,Q:Q),"")</f>
        <v/>
      </c>
      <c r="U831" s="74" t="str">
        <f>IF(AND(C831="Abierto",D831="Baja"),A831,"")</f>
        <v/>
      </c>
      <c r="V831" s="74" t="str">
        <f ca="1">IF(AND(C831="Abierto",D831="Baja"),TODAY()-E831,"")</f>
        <v/>
      </c>
      <c r="W831" s="74" t="str">
        <f>IF(AND(C831="Abierto",D831="Baja"),RANK(V831,$V$13:$V$861,0)+COUNTIF($V$13:V831,V831)-1+MAX(N:N,Q:Q,T:T),"")</f>
        <v/>
      </c>
      <c r="X831" s="139" t="str">
        <f>IF(OR(C831="Resuelto",C831=""),"",SUM(N831,Q831,T831,W831))</f>
        <v/>
      </c>
      <c r="Y831" s="139" t="str">
        <f>IF(OR(C831="Resuelto",C831=""),"",SUM(M831,P831,S831,V831))</f>
        <v/>
      </c>
      <c r="Z831" s="139" t="str">
        <f>IF(OR(C831="Resuelto",C831=""),"",SUM(L831,O831,R831,U831))</f>
        <v/>
      </c>
      <c r="AA831" s="28">
        <v>966</v>
      </c>
      <c r="AB831" s="28" t="str">
        <f t="shared" si="36"/>
        <v/>
      </c>
      <c r="AC831" s="75" t="str">
        <f t="shared" si="37"/>
        <v/>
      </c>
      <c r="AH831" s="78" t="str">
        <f>IF(AI831="","",MAX($AH$5:AH830)+1)</f>
        <v/>
      </c>
      <c r="AI831" s="53" t="str">
        <f>IF(G830="","",IF(COUNTIF($AI$11:AI830,G830)=0,G830,""))</f>
        <v/>
      </c>
      <c r="AJ831" s="53" t="str">
        <f t="shared" si="38"/>
        <v/>
      </c>
      <c r="AK831" s="135"/>
    </row>
    <row r="832" spans="1:37" x14ac:dyDescent="0.25">
      <c r="A832" s="136"/>
      <c r="B832" s="136"/>
      <c r="C832" s="136"/>
      <c r="D832" s="136"/>
      <c r="E832" s="137"/>
      <c r="F832" s="137"/>
      <c r="G832" s="136"/>
      <c r="H832" s="137"/>
      <c r="I832" s="140" t="str">
        <f t="shared" si="39"/>
        <v/>
      </c>
      <c r="J832" s="140"/>
      <c r="K832" s="140"/>
      <c r="L832" s="74" t="str">
        <f>IF(AND(C832="Abierto",D832="Urgente"),A832,"")</f>
        <v/>
      </c>
      <c r="M832" s="74" t="str">
        <f ca="1">IF(AND(C832="Abierto",D832="Urgente"),TODAY()-E832,"")</f>
        <v/>
      </c>
      <c r="N832" s="74" t="str">
        <f>IF(AND(C832="Abierto",D832="Urgente"),RANK(M832,$M$13:$M$861,0)+COUNTIF($M$13:M832,M832)-1,"")</f>
        <v/>
      </c>
      <c r="O832" s="74" t="str">
        <f>IF(AND(C832="Abierto",D832="Alta"),A832,"")</f>
        <v/>
      </c>
      <c r="P832" s="74" t="str">
        <f ca="1">IF(AND(C832="Abierto",D832="Alta"),TODAY()-E832,"")</f>
        <v/>
      </c>
      <c r="Q832" s="74" t="str">
        <f>IF(AND(C832="Abierto",D832="Alta"),RANK(P832,$P$13:$P$861,0)+COUNTIF($P$13:P832,P832)-1+MAX(N:N),"")</f>
        <v/>
      </c>
      <c r="R832" s="74" t="str">
        <f>IF(AND(C832="Abierto",D832="Media"),A832,"")</f>
        <v/>
      </c>
      <c r="S832" s="74" t="str">
        <f ca="1">IF(AND(C832="Abierto",D832="Media"),TODAY()-E832,"")</f>
        <v/>
      </c>
      <c r="T832" s="74" t="str">
        <f>IF(AND(C832="Abierto",D832="Media"),RANK(S832,$S$13:$S$861,0)+COUNTIF($S$13:S832,S832)-1+MAX(N:N,Q:Q),"")</f>
        <v/>
      </c>
      <c r="U832" s="74" t="str">
        <f>IF(AND(C832="Abierto",D832="Baja"),A832,"")</f>
        <v/>
      </c>
      <c r="V832" s="74" t="str">
        <f ca="1">IF(AND(C832="Abierto",D832="Baja"),TODAY()-E832,"")</f>
        <v/>
      </c>
      <c r="W832" s="74" t="str">
        <f>IF(AND(C832="Abierto",D832="Baja"),RANK(V832,$V$13:$V$861,0)+COUNTIF($V$13:V832,V832)-1+MAX(N:N,Q:Q,T:T),"")</f>
        <v/>
      </c>
      <c r="X832" s="139" t="str">
        <f>IF(OR(C832="Resuelto",C832=""),"",SUM(N832,Q832,T832,W832))</f>
        <v/>
      </c>
      <c r="Y832" s="139" t="str">
        <f>IF(OR(C832="Resuelto",C832=""),"",SUM(M832,P832,S832,V832))</f>
        <v/>
      </c>
      <c r="Z832" s="139" t="str">
        <f>IF(OR(C832="Resuelto",C832=""),"",SUM(L832,O832,R832,U832))</f>
        <v/>
      </c>
      <c r="AA832" s="28">
        <v>967</v>
      </c>
      <c r="AB832" s="28" t="str">
        <f t="shared" si="36"/>
        <v/>
      </c>
      <c r="AC832" s="75" t="str">
        <f t="shared" si="37"/>
        <v/>
      </c>
      <c r="AH832" s="78" t="str">
        <f>IF(AI832="","",MAX($AH$5:AH831)+1)</f>
        <v/>
      </c>
      <c r="AI832" s="53" t="str">
        <f>IF(G831="","",IF(COUNTIF($AI$11:AI831,G831)=0,G831,""))</f>
        <v/>
      </c>
      <c r="AJ832" s="53" t="str">
        <f t="shared" si="38"/>
        <v/>
      </c>
      <c r="AK832" s="135"/>
    </row>
    <row r="833" spans="1:37" x14ac:dyDescent="0.25">
      <c r="A833" s="136"/>
      <c r="B833" s="136"/>
      <c r="C833" s="136"/>
      <c r="D833" s="136"/>
      <c r="E833" s="137"/>
      <c r="F833" s="137"/>
      <c r="G833" s="136"/>
      <c r="H833" s="137"/>
      <c r="I833" s="140" t="str">
        <f t="shared" si="39"/>
        <v/>
      </c>
      <c r="J833" s="140"/>
      <c r="K833" s="140"/>
      <c r="L833" s="74" t="str">
        <f>IF(AND(C833="Abierto",D833="Urgente"),A833,"")</f>
        <v/>
      </c>
      <c r="M833" s="74" t="str">
        <f ca="1">IF(AND(C833="Abierto",D833="Urgente"),TODAY()-E833,"")</f>
        <v/>
      </c>
      <c r="N833" s="74" t="str">
        <f>IF(AND(C833="Abierto",D833="Urgente"),RANK(M833,$M$13:$M$861,0)+COUNTIF($M$13:M833,M833)-1,"")</f>
        <v/>
      </c>
      <c r="O833" s="74" t="str">
        <f>IF(AND(C833="Abierto",D833="Alta"),A833,"")</f>
        <v/>
      </c>
      <c r="P833" s="74" t="str">
        <f ca="1">IF(AND(C833="Abierto",D833="Alta"),TODAY()-E833,"")</f>
        <v/>
      </c>
      <c r="Q833" s="74" t="str">
        <f>IF(AND(C833="Abierto",D833="Alta"),RANK(P833,$P$13:$P$861,0)+COUNTIF($P$13:P833,P833)-1+MAX(N:N),"")</f>
        <v/>
      </c>
      <c r="R833" s="74" t="str">
        <f>IF(AND(C833="Abierto",D833="Media"),A833,"")</f>
        <v/>
      </c>
      <c r="S833" s="74" t="str">
        <f ca="1">IF(AND(C833="Abierto",D833="Media"),TODAY()-E833,"")</f>
        <v/>
      </c>
      <c r="T833" s="74" t="str">
        <f>IF(AND(C833="Abierto",D833="Media"),RANK(S833,$S$13:$S$861,0)+COUNTIF($S$13:S833,S833)-1+MAX(N:N,Q:Q),"")</f>
        <v/>
      </c>
      <c r="U833" s="74" t="str">
        <f>IF(AND(C833="Abierto",D833="Baja"),A833,"")</f>
        <v/>
      </c>
      <c r="V833" s="74" t="str">
        <f ca="1">IF(AND(C833="Abierto",D833="Baja"),TODAY()-E833,"")</f>
        <v/>
      </c>
      <c r="W833" s="74" t="str">
        <f>IF(AND(C833="Abierto",D833="Baja"),RANK(V833,$V$13:$V$861,0)+COUNTIF($V$13:V833,V833)-1+MAX(N:N,Q:Q,T:T),"")</f>
        <v/>
      </c>
      <c r="X833" s="139" t="str">
        <f>IF(OR(C833="Resuelto",C833=""),"",SUM(N833,Q833,T833,W833))</f>
        <v/>
      </c>
      <c r="Y833" s="139" t="str">
        <f>IF(OR(C833="Resuelto",C833=""),"",SUM(M833,P833,S833,V833))</f>
        <v/>
      </c>
      <c r="Z833" s="139" t="str">
        <f>IF(OR(C833="Resuelto",C833=""),"",SUM(L833,O833,R833,U833))</f>
        <v/>
      </c>
      <c r="AA833" s="28">
        <v>968</v>
      </c>
      <c r="AB833" s="28" t="str">
        <f t="shared" si="36"/>
        <v/>
      </c>
      <c r="AC833" s="75" t="str">
        <f t="shared" si="37"/>
        <v/>
      </c>
      <c r="AH833" s="78" t="str">
        <f>IF(AI833="","",MAX($AH$5:AH832)+1)</f>
        <v/>
      </c>
      <c r="AI833" s="53" t="str">
        <f>IF(G832="","",IF(COUNTIF($AI$11:AI832,G832)=0,G832,""))</f>
        <v/>
      </c>
      <c r="AJ833" s="53" t="str">
        <f t="shared" si="38"/>
        <v/>
      </c>
      <c r="AK833" s="135"/>
    </row>
    <row r="834" spans="1:37" x14ac:dyDescent="0.25">
      <c r="A834" s="136"/>
      <c r="B834" s="136"/>
      <c r="C834" s="136"/>
      <c r="D834" s="136"/>
      <c r="E834" s="137"/>
      <c r="F834" s="137"/>
      <c r="G834" s="136"/>
      <c r="H834" s="137"/>
      <c r="I834" s="140" t="str">
        <f t="shared" si="39"/>
        <v/>
      </c>
      <c r="J834" s="140"/>
      <c r="K834" s="140"/>
      <c r="L834" s="74" t="str">
        <f>IF(AND(C834="Abierto",D834="Urgente"),A834,"")</f>
        <v/>
      </c>
      <c r="M834" s="74" t="str">
        <f ca="1">IF(AND(C834="Abierto",D834="Urgente"),TODAY()-E834,"")</f>
        <v/>
      </c>
      <c r="N834" s="74" t="str">
        <f>IF(AND(C834="Abierto",D834="Urgente"),RANK(M834,$M$13:$M$861,0)+COUNTIF($M$13:M834,M834)-1,"")</f>
        <v/>
      </c>
      <c r="O834" s="74" t="str">
        <f>IF(AND(C834="Abierto",D834="Alta"),A834,"")</f>
        <v/>
      </c>
      <c r="P834" s="74" t="str">
        <f ca="1">IF(AND(C834="Abierto",D834="Alta"),TODAY()-E834,"")</f>
        <v/>
      </c>
      <c r="Q834" s="74" t="str">
        <f>IF(AND(C834="Abierto",D834="Alta"),RANK(P834,$P$13:$P$861,0)+COUNTIF($P$13:P834,P834)-1+MAX(N:N),"")</f>
        <v/>
      </c>
      <c r="R834" s="74" t="str">
        <f>IF(AND(C834="Abierto",D834="Media"),A834,"")</f>
        <v/>
      </c>
      <c r="S834" s="74" t="str">
        <f ca="1">IF(AND(C834="Abierto",D834="Media"),TODAY()-E834,"")</f>
        <v/>
      </c>
      <c r="T834" s="74" t="str">
        <f>IF(AND(C834="Abierto",D834="Media"),RANK(S834,$S$13:$S$861,0)+COUNTIF($S$13:S834,S834)-1+MAX(N:N,Q:Q),"")</f>
        <v/>
      </c>
      <c r="U834" s="74" t="str">
        <f>IF(AND(C834="Abierto",D834="Baja"),A834,"")</f>
        <v/>
      </c>
      <c r="V834" s="74" t="str">
        <f ca="1">IF(AND(C834="Abierto",D834="Baja"),TODAY()-E834,"")</f>
        <v/>
      </c>
      <c r="W834" s="74" t="str">
        <f>IF(AND(C834="Abierto",D834="Baja"),RANK(V834,$V$13:$V$861,0)+COUNTIF($V$13:V834,V834)-1+MAX(N:N,Q:Q,T:T),"")</f>
        <v/>
      </c>
      <c r="X834" s="139" t="str">
        <f>IF(OR(C834="Resuelto",C834=""),"",SUM(N834,Q834,T834,W834))</f>
        <v/>
      </c>
      <c r="Y834" s="139" t="str">
        <f>IF(OR(C834="Resuelto",C834=""),"",SUM(M834,P834,S834,V834))</f>
        <v/>
      </c>
      <c r="Z834" s="139" t="str">
        <f>IF(OR(C834="Resuelto",C834=""),"",SUM(L834,O834,R834,U834))</f>
        <v/>
      </c>
      <c r="AA834" s="28">
        <v>969</v>
      </c>
      <c r="AB834" s="28" t="str">
        <f t="shared" si="36"/>
        <v/>
      </c>
      <c r="AC834" s="75" t="str">
        <f t="shared" si="37"/>
        <v/>
      </c>
      <c r="AH834" s="78" t="str">
        <f>IF(AI834="","",MAX($AH$5:AH833)+1)</f>
        <v/>
      </c>
      <c r="AI834" s="53" t="str">
        <f>IF(G833="","",IF(COUNTIF($AI$11:AI833,G833)=0,G833,""))</f>
        <v/>
      </c>
      <c r="AJ834" s="53" t="str">
        <f t="shared" si="38"/>
        <v/>
      </c>
      <c r="AK834" s="135"/>
    </row>
    <row r="835" spans="1:37" x14ac:dyDescent="0.25">
      <c r="A835" s="136"/>
      <c r="B835" s="136"/>
      <c r="C835" s="136"/>
      <c r="D835" s="136"/>
      <c r="E835" s="137"/>
      <c r="F835" s="137"/>
      <c r="G835" s="136"/>
      <c r="H835" s="137"/>
      <c r="I835" s="140" t="str">
        <f t="shared" si="39"/>
        <v/>
      </c>
      <c r="J835" s="140"/>
      <c r="K835" s="140"/>
      <c r="L835" s="74" t="str">
        <f>IF(AND(C835="Abierto",D835="Urgente"),A835,"")</f>
        <v/>
      </c>
      <c r="M835" s="74" t="str">
        <f ca="1">IF(AND(C835="Abierto",D835="Urgente"),TODAY()-E835,"")</f>
        <v/>
      </c>
      <c r="N835" s="74" t="str">
        <f>IF(AND(C835="Abierto",D835="Urgente"),RANK(M835,$M$13:$M$861,0)+COUNTIF($M$13:M835,M835)-1,"")</f>
        <v/>
      </c>
      <c r="O835" s="74" t="str">
        <f>IF(AND(C835="Abierto",D835="Alta"),A835,"")</f>
        <v/>
      </c>
      <c r="P835" s="74" t="str">
        <f ca="1">IF(AND(C835="Abierto",D835="Alta"),TODAY()-E835,"")</f>
        <v/>
      </c>
      <c r="Q835" s="74" t="str">
        <f>IF(AND(C835="Abierto",D835="Alta"),RANK(P835,$P$13:$P$861,0)+COUNTIF($P$13:P835,P835)-1+MAX(N:N),"")</f>
        <v/>
      </c>
      <c r="R835" s="74" t="str">
        <f>IF(AND(C835="Abierto",D835="Media"),A835,"")</f>
        <v/>
      </c>
      <c r="S835" s="74" t="str">
        <f ca="1">IF(AND(C835="Abierto",D835="Media"),TODAY()-E835,"")</f>
        <v/>
      </c>
      <c r="T835" s="74" t="str">
        <f>IF(AND(C835="Abierto",D835="Media"),RANK(S835,$S$13:$S$861,0)+COUNTIF($S$13:S835,S835)-1+MAX(N:N,Q:Q),"")</f>
        <v/>
      </c>
      <c r="U835" s="74" t="str">
        <f>IF(AND(C835="Abierto",D835="Baja"),A835,"")</f>
        <v/>
      </c>
      <c r="V835" s="74" t="str">
        <f ca="1">IF(AND(C835="Abierto",D835="Baja"),TODAY()-E835,"")</f>
        <v/>
      </c>
      <c r="W835" s="74" t="str">
        <f>IF(AND(C835="Abierto",D835="Baja"),RANK(V835,$V$13:$V$861,0)+COUNTIF($V$13:V835,V835)-1+MAX(N:N,Q:Q,T:T),"")</f>
        <v/>
      </c>
      <c r="X835" s="139" t="str">
        <f>IF(OR(C835="Resuelto",C835=""),"",SUM(N835,Q835,T835,W835))</f>
        <v/>
      </c>
      <c r="Y835" s="139" t="str">
        <f>IF(OR(C835="Resuelto",C835=""),"",SUM(M835,P835,S835,V835))</f>
        <v/>
      </c>
      <c r="Z835" s="139" t="str">
        <f>IF(OR(C835="Resuelto",C835=""),"",SUM(L835,O835,R835,U835))</f>
        <v/>
      </c>
      <c r="AA835" s="28">
        <v>970</v>
      </c>
      <c r="AB835" s="28" t="str">
        <f t="shared" si="36"/>
        <v/>
      </c>
      <c r="AC835" s="75" t="str">
        <f t="shared" si="37"/>
        <v/>
      </c>
      <c r="AH835" s="78" t="str">
        <f>IF(AI835="","",MAX($AH$5:AH834)+1)</f>
        <v/>
      </c>
      <c r="AI835" s="53" t="str">
        <f>IF(G834="","",IF(COUNTIF($AI$11:AI834,G834)=0,G834,""))</f>
        <v/>
      </c>
      <c r="AJ835" s="53" t="str">
        <f t="shared" si="38"/>
        <v/>
      </c>
      <c r="AK835" s="135"/>
    </row>
    <row r="836" spans="1:37" x14ac:dyDescent="0.25">
      <c r="A836" s="136"/>
      <c r="B836" s="136"/>
      <c r="C836" s="136"/>
      <c r="D836" s="136"/>
      <c r="E836" s="137"/>
      <c r="F836" s="137"/>
      <c r="G836" s="136"/>
      <c r="H836" s="137"/>
      <c r="I836" s="140" t="str">
        <f t="shared" si="39"/>
        <v/>
      </c>
      <c r="J836" s="140"/>
      <c r="K836" s="140"/>
      <c r="L836" s="74" t="str">
        <f>IF(AND(C836="Abierto",D836="Urgente"),A836,"")</f>
        <v/>
      </c>
      <c r="M836" s="74" t="str">
        <f ca="1">IF(AND(C836="Abierto",D836="Urgente"),TODAY()-E836,"")</f>
        <v/>
      </c>
      <c r="N836" s="74" t="str">
        <f>IF(AND(C836="Abierto",D836="Urgente"),RANK(M836,$M$13:$M$861,0)+COUNTIF($M$13:M836,M836)-1,"")</f>
        <v/>
      </c>
      <c r="O836" s="74" t="str">
        <f>IF(AND(C836="Abierto",D836="Alta"),A836,"")</f>
        <v/>
      </c>
      <c r="P836" s="74" t="str">
        <f ca="1">IF(AND(C836="Abierto",D836="Alta"),TODAY()-E836,"")</f>
        <v/>
      </c>
      <c r="Q836" s="74" t="str">
        <f>IF(AND(C836="Abierto",D836="Alta"),RANK(P836,$P$13:$P$861,0)+COUNTIF($P$13:P836,P836)-1+MAX(N:N),"")</f>
        <v/>
      </c>
      <c r="R836" s="74" t="str">
        <f>IF(AND(C836="Abierto",D836="Media"),A836,"")</f>
        <v/>
      </c>
      <c r="S836" s="74" t="str">
        <f ca="1">IF(AND(C836="Abierto",D836="Media"),TODAY()-E836,"")</f>
        <v/>
      </c>
      <c r="T836" s="74" t="str">
        <f>IF(AND(C836="Abierto",D836="Media"),RANK(S836,$S$13:$S$861,0)+COUNTIF($S$13:S836,S836)-1+MAX(N:N,Q:Q),"")</f>
        <v/>
      </c>
      <c r="U836" s="74" t="str">
        <f>IF(AND(C836="Abierto",D836="Baja"),A836,"")</f>
        <v/>
      </c>
      <c r="V836" s="74" t="str">
        <f ca="1">IF(AND(C836="Abierto",D836="Baja"),TODAY()-E836,"")</f>
        <v/>
      </c>
      <c r="W836" s="74" t="str">
        <f>IF(AND(C836="Abierto",D836="Baja"),RANK(V836,$V$13:$V$861,0)+COUNTIF($V$13:V836,V836)-1+MAX(N:N,Q:Q,T:T),"")</f>
        <v/>
      </c>
      <c r="X836" s="139" t="str">
        <f>IF(OR(C836="Resuelto",C836=""),"",SUM(N836,Q836,T836,W836))</f>
        <v/>
      </c>
      <c r="Y836" s="139" t="str">
        <f>IF(OR(C836="Resuelto",C836=""),"",SUM(M836,P836,S836,V836))</f>
        <v/>
      </c>
      <c r="Z836" s="139" t="str">
        <f>IF(OR(C836="Resuelto",C836=""),"",SUM(L836,O836,R836,U836))</f>
        <v/>
      </c>
      <c r="AA836" s="28">
        <v>971</v>
      </c>
      <c r="AB836" s="28" t="str">
        <f t="shared" si="36"/>
        <v/>
      </c>
      <c r="AC836" s="75" t="str">
        <f t="shared" si="37"/>
        <v/>
      </c>
      <c r="AH836" s="78" t="str">
        <f>IF(AI836="","",MAX($AH$5:AH835)+1)</f>
        <v/>
      </c>
      <c r="AI836" s="53" t="str">
        <f>IF(G835="","",IF(COUNTIF($AI$11:AI835,G835)=0,G835,""))</f>
        <v/>
      </c>
      <c r="AJ836" s="53" t="str">
        <f t="shared" si="38"/>
        <v/>
      </c>
      <c r="AK836" s="135"/>
    </row>
    <row r="837" spans="1:37" x14ac:dyDescent="0.25">
      <c r="A837" s="136"/>
      <c r="B837" s="136"/>
      <c r="C837" s="136"/>
      <c r="D837" s="136"/>
      <c r="E837" s="137"/>
      <c r="F837" s="137"/>
      <c r="G837" s="136"/>
      <c r="H837" s="137"/>
      <c r="I837" s="140" t="str">
        <f t="shared" si="39"/>
        <v/>
      </c>
      <c r="J837" s="140"/>
      <c r="K837" s="140"/>
      <c r="L837" s="74" t="str">
        <f>IF(AND(C837="Abierto",D837="Urgente"),A837,"")</f>
        <v/>
      </c>
      <c r="M837" s="74" t="str">
        <f ca="1">IF(AND(C837="Abierto",D837="Urgente"),TODAY()-E837,"")</f>
        <v/>
      </c>
      <c r="N837" s="74" t="str">
        <f>IF(AND(C837="Abierto",D837="Urgente"),RANK(M837,$M$13:$M$861,0)+COUNTIF($M$13:M837,M837)-1,"")</f>
        <v/>
      </c>
      <c r="O837" s="74" t="str">
        <f>IF(AND(C837="Abierto",D837="Alta"),A837,"")</f>
        <v/>
      </c>
      <c r="P837" s="74" t="str">
        <f ca="1">IF(AND(C837="Abierto",D837="Alta"),TODAY()-E837,"")</f>
        <v/>
      </c>
      <c r="Q837" s="74" t="str">
        <f>IF(AND(C837="Abierto",D837="Alta"),RANK(P837,$P$13:$P$861,0)+COUNTIF($P$13:P837,P837)-1+MAX(N:N),"")</f>
        <v/>
      </c>
      <c r="R837" s="74" t="str">
        <f>IF(AND(C837="Abierto",D837="Media"),A837,"")</f>
        <v/>
      </c>
      <c r="S837" s="74" t="str">
        <f ca="1">IF(AND(C837="Abierto",D837="Media"),TODAY()-E837,"")</f>
        <v/>
      </c>
      <c r="T837" s="74" t="str">
        <f>IF(AND(C837="Abierto",D837="Media"),RANK(S837,$S$13:$S$861,0)+COUNTIF($S$13:S837,S837)-1+MAX(N:N,Q:Q),"")</f>
        <v/>
      </c>
      <c r="U837" s="74" t="str">
        <f>IF(AND(C837="Abierto",D837="Baja"),A837,"")</f>
        <v/>
      </c>
      <c r="V837" s="74" t="str">
        <f ca="1">IF(AND(C837="Abierto",D837="Baja"),TODAY()-E837,"")</f>
        <v/>
      </c>
      <c r="W837" s="74" t="str">
        <f>IF(AND(C837="Abierto",D837="Baja"),RANK(V837,$V$13:$V$861,0)+COUNTIF($V$13:V837,V837)-1+MAX(N:N,Q:Q,T:T),"")</f>
        <v/>
      </c>
      <c r="X837" s="139" t="str">
        <f>IF(OR(C837="Resuelto",C837=""),"",SUM(N837,Q837,T837,W837))</f>
        <v/>
      </c>
      <c r="Y837" s="139" t="str">
        <f>IF(OR(C837="Resuelto",C837=""),"",SUM(M837,P837,S837,V837))</f>
        <v/>
      </c>
      <c r="Z837" s="139" t="str">
        <f>IF(OR(C837="Resuelto",C837=""),"",SUM(L837,O837,R837,U837))</f>
        <v/>
      </c>
      <c r="AA837" s="28">
        <v>972</v>
      </c>
      <c r="AB837" s="28" t="str">
        <f t="shared" si="36"/>
        <v/>
      </c>
      <c r="AC837" s="75" t="str">
        <f t="shared" si="37"/>
        <v/>
      </c>
      <c r="AH837" s="78" t="str">
        <f>IF(AI837="","",MAX($AH$5:AH836)+1)</f>
        <v/>
      </c>
      <c r="AI837" s="53" t="str">
        <f>IF(G836="","",IF(COUNTIF($AI$11:AI836,G836)=0,G836,""))</f>
        <v/>
      </c>
      <c r="AJ837" s="53" t="str">
        <f t="shared" si="38"/>
        <v/>
      </c>
      <c r="AK837" s="135"/>
    </row>
    <row r="838" spans="1:37" x14ac:dyDescent="0.25">
      <c r="A838" s="136"/>
      <c r="B838" s="136"/>
      <c r="C838" s="136"/>
      <c r="D838" s="136"/>
      <c r="E838" s="137"/>
      <c r="F838" s="137"/>
      <c r="G838" s="136"/>
      <c r="H838" s="137"/>
      <c r="I838" s="140" t="str">
        <f t="shared" si="39"/>
        <v/>
      </c>
      <c r="J838" s="140"/>
      <c r="K838" s="140"/>
      <c r="L838" s="74" t="str">
        <f>IF(AND(C838="Abierto",D838="Urgente"),A838,"")</f>
        <v/>
      </c>
      <c r="M838" s="74" t="str">
        <f ca="1">IF(AND(C838="Abierto",D838="Urgente"),TODAY()-E838,"")</f>
        <v/>
      </c>
      <c r="N838" s="74" t="str">
        <f>IF(AND(C838="Abierto",D838="Urgente"),RANK(M838,$M$13:$M$861,0)+COUNTIF($M$13:M838,M838)-1,"")</f>
        <v/>
      </c>
      <c r="O838" s="74" t="str">
        <f>IF(AND(C838="Abierto",D838="Alta"),A838,"")</f>
        <v/>
      </c>
      <c r="P838" s="74" t="str">
        <f ca="1">IF(AND(C838="Abierto",D838="Alta"),TODAY()-E838,"")</f>
        <v/>
      </c>
      <c r="Q838" s="74" t="str">
        <f>IF(AND(C838="Abierto",D838="Alta"),RANK(P838,$P$13:$P$861,0)+COUNTIF($P$13:P838,P838)-1+MAX(N:N),"")</f>
        <v/>
      </c>
      <c r="R838" s="74" t="str">
        <f>IF(AND(C838="Abierto",D838="Media"),A838,"")</f>
        <v/>
      </c>
      <c r="S838" s="74" t="str">
        <f ca="1">IF(AND(C838="Abierto",D838="Media"),TODAY()-E838,"")</f>
        <v/>
      </c>
      <c r="T838" s="74" t="str">
        <f>IF(AND(C838="Abierto",D838="Media"),RANK(S838,$S$13:$S$861,0)+COUNTIF($S$13:S838,S838)-1+MAX(N:N,Q:Q),"")</f>
        <v/>
      </c>
      <c r="U838" s="74" t="str">
        <f>IF(AND(C838="Abierto",D838="Baja"),A838,"")</f>
        <v/>
      </c>
      <c r="V838" s="74" t="str">
        <f ca="1">IF(AND(C838="Abierto",D838="Baja"),TODAY()-E838,"")</f>
        <v/>
      </c>
      <c r="W838" s="74" t="str">
        <f>IF(AND(C838="Abierto",D838="Baja"),RANK(V838,$V$13:$V$861,0)+COUNTIF($V$13:V838,V838)-1+MAX(N:N,Q:Q,T:T),"")</f>
        <v/>
      </c>
      <c r="X838" s="139" t="str">
        <f>IF(OR(C838="Resuelto",C838=""),"",SUM(N838,Q838,T838,W838))</f>
        <v/>
      </c>
      <c r="Y838" s="139" t="str">
        <f>IF(OR(C838="Resuelto",C838=""),"",SUM(M838,P838,S838,V838))</f>
        <v/>
      </c>
      <c r="Z838" s="139" t="str">
        <f>IF(OR(C838="Resuelto",C838=""),"",SUM(L838,O838,R838,U838))</f>
        <v/>
      </c>
      <c r="AA838" s="28">
        <v>973</v>
      </c>
      <c r="AB838" s="28" t="str">
        <f t="shared" si="36"/>
        <v/>
      </c>
      <c r="AC838" s="75" t="str">
        <f t="shared" si="37"/>
        <v/>
      </c>
      <c r="AH838" s="78" t="str">
        <f>IF(AI838="","",MAX($AH$5:AH837)+1)</f>
        <v/>
      </c>
      <c r="AI838" s="53" t="str">
        <f>IF(G837="","",IF(COUNTIF($AI$11:AI837,G837)=0,G837,""))</f>
        <v/>
      </c>
      <c r="AJ838" s="53" t="str">
        <f t="shared" si="38"/>
        <v/>
      </c>
      <c r="AK838" s="135"/>
    </row>
    <row r="839" spans="1:37" x14ac:dyDescent="0.25">
      <c r="A839" s="136"/>
      <c r="B839" s="136"/>
      <c r="C839" s="136"/>
      <c r="D839" s="136"/>
      <c r="E839" s="137"/>
      <c r="F839" s="137"/>
      <c r="G839" s="136"/>
      <c r="H839" s="137"/>
      <c r="I839" s="140" t="str">
        <f t="shared" si="39"/>
        <v/>
      </c>
      <c r="J839" s="140"/>
      <c r="K839" s="140"/>
      <c r="L839" s="74" t="str">
        <f>IF(AND(C839="Abierto",D839="Urgente"),A839,"")</f>
        <v/>
      </c>
      <c r="M839" s="74" t="str">
        <f ca="1">IF(AND(C839="Abierto",D839="Urgente"),TODAY()-E839,"")</f>
        <v/>
      </c>
      <c r="N839" s="74" t="str">
        <f>IF(AND(C839="Abierto",D839="Urgente"),RANK(M839,$M$13:$M$861,0)+COUNTIF($M$13:M839,M839)-1,"")</f>
        <v/>
      </c>
      <c r="O839" s="74" t="str">
        <f>IF(AND(C839="Abierto",D839="Alta"),A839,"")</f>
        <v/>
      </c>
      <c r="P839" s="74" t="str">
        <f ca="1">IF(AND(C839="Abierto",D839="Alta"),TODAY()-E839,"")</f>
        <v/>
      </c>
      <c r="Q839" s="74" t="str">
        <f>IF(AND(C839="Abierto",D839="Alta"),RANK(P839,$P$13:$P$861,0)+COUNTIF($P$13:P839,P839)-1+MAX(N:N),"")</f>
        <v/>
      </c>
      <c r="R839" s="74" t="str">
        <f>IF(AND(C839="Abierto",D839="Media"),A839,"")</f>
        <v/>
      </c>
      <c r="S839" s="74" t="str">
        <f ca="1">IF(AND(C839="Abierto",D839="Media"),TODAY()-E839,"")</f>
        <v/>
      </c>
      <c r="T839" s="74" t="str">
        <f>IF(AND(C839="Abierto",D839="Media"),RANK(S839,$S$13:$S$861,0)+COUNTIF($S$13:S839,S839)-1+MAX(N:N,Q:Q),"")</f>
        <v/>
      </c>
      <c r="U839" s="74" t="str">
        <f>IF(AND(C839="Abierto",D839="Baja"),A839,"")</f>
        <v/>
      </c>
      <c r="V839" s="74" t="str">
        <f ca="1">IF(AND(C839="Abierto",D839="Baja"),TODAY()-E839,"")</f>
        <v/>
      </c>
      <c r="W839" s="74" t="str">
        <f>IF(AND(C839="Abierto",D839="Baja"),RANK(V839,$V$13:$V$861,0)+COUNTIF($V$13:V839,V839)-1+MAX(N:N,Q:Q,T:T),"")</f>
        <v/>
      </c>
      <c r="X839" s="139" t="str">
        <f>IF(OR(C839="Resuelto",C839=""),"",SUM(N839,Q839,T839,W839))</f>
        <v/>
      </c>
      <c r="Y839" s="139" t="str">
        <f>IF(OR(C839="Resuelto",C839=""),"",SUM(M839,P839,S839,V839))</f>
        <v/>
      </c>
      <c r="Z839" s="139" t="str">
        <f>IF(OR(C839="Resuelto",C839=""),"",SUM(L839,O839,R839,U839))</f>
        <v/>
      </c>
      <c r="AA839" s="28">
        <v>974</v>
      </c>
      <c r="AB839" s="28" t="str">
        <f t="shared" si="36"/>
        <v/>
      </c>
      <c r="AC839" s="75" t="str">
        <f t="shared" si="37"/>
        <v/>
      </c>
      <c r="AH839" s="78" t="str">
        <f>IF(AI839="","",MAX($AH$5:AH838)+1)</f>
        <v/>
      </c>
      <c r="AI839" s="53" t="str">
        <f>IF(G838="","",IF(COUNTIF($AI$11:AI838,G838)=0,G838,""))</f>
        <v/>
      </c>
      <c r="AJ839" s="53" t="str">
        <f t="shared" si="38"/>
        <v/>
      </c>
      <c r="AK839" s="135"/>
    </row>
    <row r="840" spans="1:37" x14ac:dyDescent="0.25">
      <c r="A840" s="136"/>
      <c r="B840" s="136"/>
      <c r="C840" s="136"/>
      <c r="D840" s="136"/>
      <c r="E840" s="137"/>
      <c r="F840" s="137"/>
      <c r="G840" s="136"/>
      <c r="H840" s="137"/>
      <c r="I840" s="140" t="str">
        <f t="shared" si="39"/>
        <v/>
      </c>
      <c r="J840" s="140"/>
      <c r="K840" s="140"/>
      <c r="L840" s="74" t="str">
        <f>IF(AND(C840="Abierto",D840="Urgente"),A840,"")</f>
        <v/>
      </c>
      <c r="M840" s="74" t="str">
        <f ca="1">IF(AND(C840="Abierto",D840="Urgente"),TODAY()-E840,"")</f>
        <v/>
      </c>
      <c r="N840" s="74" t="str">
        <f>IF(AND(C840="Abierto",D840="Urgente"),RANK(M840,$M$13:$M$861,0)+COUNTIF($M$13:M840,M840)-1,"")</f>
        <v/>
      </c>
      <c r="O840" s="74" t="str">
        <f>IF(AND(C840="Abierto",D840="Alta"),A840,"")</f>
        <v/>
      </c>
      <c r="P840" s="74" t="str">
        <f ca="1">IF(AND(C840="Abierto",D840="Alta"),TODAY()-E840,"")</f>
        <v/>
      </c>
      <c r="Q840" s="74" t="str">
        <f>IF(AND(C840="Abierto",D840="Alta"),RANK(P840,$P$13:$P$861,0)+COUNTIF($P$13:P840,P840)-1+MAX(N:N),"")</f>
        <v/>
      </c>
      <c r="R840" s="74" t="str">
        <f>IF(AND(C840="Abierto",D840="Media"),A840,"")</f>
        <v/>
      </c>
      <c r="S840" s="74" t="str">
        <f ca="1">IF(AND(C840="Abierto",D840="Media"),TODAY()-E840,"")</f>
        <v/>
      </c>
      <c r="T840" s="74" t="str">
        <f>IF(AND(C840="Abierto",D840="Media"),RANK(S840,$S$13:$S$861,0)+COUNTIF($S$13:S840,S840)-1+MAX(N:N,Q:Q),"")</f>
        <v/>
      </c>
      <c r="U840" s="74" t="str">
        <f>IF(AND(C840="Abierto",D840="Baja"),A840,"")</f>
        <v/>
      </c>
      <c r="V840" s="74" t="str">
        <f ca="1">IF(AND(C840="Abierto",D840="Baja"),TODAY()-E840,"")</f>
        <v/>
      </c>
      <c r="W840" s="74" t="str">
        <f>IF(AND(C840="Abierto",D840="Baja"),RANK(V840,$V$13:$V$861,0)+COUNTIF($V$13:V840,V840)-1+MAX(N:N,Q:Q,T:T),"")</f>
        <v/>
      </c>
      <c r="X840" s="139" t="str">
        <f>IF(OR(C840="Resuelto",C840=""),"",SUM(N840,Q840,T840,W840))</f>
        <v/>
      </c>
      <c r="Y840" s="139" t="str">
        <f>IF(OR(C840="Resuelto",C840=""),"",SUM(M840,P840,S840,V840))</f>
        <v/>
      </c>
      <c r="Z840" s="139" t="str">
        <f>IF(OR(C840="Resuelto",C840=""),"",SUM(L840,O840,R840,U840))</f>
        <v/>
      </c>
      <c r="AA840" s="28">
        <v>975</v>
      </c>
      <c r="AB840" s="28" t="str">
        <f t="shared" si="36"/>
        <v/>
      </c>
      <c r="AC840" s="75" t="str">
        <f t="shared" si="37"/>
        <v/>
      </c>
      <c r="AH840" s="78" t="str">
        <f>IF(AI840="","",MAX($AH$5:AH839)+1)</f>
        <v/>
      </c>
      <c r="AI840" s="53" t="str">
        <f>IF(G839="","",IF(COUNTIF($AI$11:AI839,G839)=0,G839,""))</f>
        <v/>
      </c>
      <c r="AJ840" s="53" t="str">
        <f t="shared" si="38"/>
        <v/>
      </c>
      <c r="AK840" s="135"/>
    </row>
    <row r="841" spans="1:37" x14ac:dyDescent="0.25">
      <c r="A841" s="136"/>
      <c r="B841" s="136"/>
      <c r="C841" s="136"/>
      <c r="D841" s="136"/>
      <c r="E841" s="137"/>
      <c r="F841" s="137"/>
      <c r="G841" s="136"/>
      <c r="H841" s="137"/>
      <c r="I841" s="140" t="str">
        <f t="shared" si="39"/>
        <v/>
      </c>
      <c r="J841" s="140"/>
      <c r="K841" s="140"/>
      <c r="L841" s="74" t="str">
        <f>IF(AND(C841="Abierto",D841="Urgente"),A841,"")</f>
        <v/>
      </c>
      <c r="M841" s="74" t="str">
        <f ca="1">IF(AND(C841="Abierto",D841="Urgente"),TODAY()-E841,"")</f>
        <v/>
      </c>
      <c r="N841" s="74" t="str">
        <f>IF(AND(C841="Abierto",D841="Urgente"),RANK(M841,$M$13:$M$861,0)+COUNTIF($M$13:M841,M841)-1,"")</f>
        <v/>
      </c>
      <c r="O841" s="74" t="str">
        <f>IF(AND(C841="Abierto",D841="Alta"),A841,"")</f>
        <v/>
      </c>
      <c r="P841" s="74" t="str">
        <f ca="1">IF(AND(C841="Abierto",D841="Alta"),TODAY()-E841,"")</f>
        <v/>
      </c>
      <c r="Q841" s="74" t="str">
        <f>IF(AND(C841="Abierto",D841="Alta"),RANK(P841,$P$13:$P$861,0)+COUNTIF($P$13:P841,P841)-1+MAX(N:N),"")</f>
        <v/>
      </c>
      <c r="R841" s="74" t="str">
        <f>IF(AND(C841="Abierto",D841="Media"),A841,"")</f>
        <v/>
      </c>
      <c r="S841" s="74" t="str">
        <f ca="1">IF(AND(C841="Abierto",D841="Media"),TODAY()-E841,"")</f>
        <v/>
      </c>
      <c r="T841" s="74" t="str">
        <f>IF(AND(C841="Abierto",D841="Media"),RANK(S841,$S$13:$S$861,0)+COUNTIF($S$13:S841,S841)-1+MAX(N:N,Q:Q),"")</f>
        <v/>
      </c>
      <c r="U841" s="74" t="str">
        <f>IF(AND(C841="Abierto",D841="Baja"),A841,"")</f>
        <v/>
      </c>
      <c r="V841" s="74" t="str">
        <f ca="1">IF(AND(C841="Abierto",D841="Baja"),TODAY()-E841,"")</f>
        <v/>
      </c>
      <c r="W841" s="74" t="str">
        <f>IF(AND(C841="Abierto",D841="Baja"),RANK(V841,$V$13:$V$861,0)+COUNTIF($V$13:V841,V841)-1+MAX(N:N,Q:Q,T:T),"")</f>
        <v/>
      </c>
      <c r="X841" s="139" t="str">
        <f>IF(OR(C841="Resuelto",C841=""),"",SUM(N841,Q841,T841,W841))</f>
        <v/>
      </c>
      <c r="Y841" s="139" t="str">
        <f>IF(OR(C841="Resuelto",C841=""),"",SUM(M841,P841,S841,V841))</f>
        <v/>
      </c>
      <c r="Z841" s="139" t="str">
        <f>IF(OR(C841="Resuelto",C841=""),"",SUM(L841,O841,R841,U841))</f>
        <v/>
      </c>
      <c r="AA841" s="28">
        <v>976</v>
      </c>
      <c r="AB841" s="28" t="str">
        <f t="shared" ref="AB841:AB858" si="40">IF(ISNA(VLOOKUP(AA841,$X$13:$Z$858,3,FALSE))=TRUE,"",VLOOKUP(AA841,$X$13:$Z$858,3,FALSE))</f>
        <v/>
      </c>
      <c r="AC841" s="75" t="str">
        <f t="shared" ref="AC841:AC858" si="41">IF(ISNA(VLOOKUP(AA841,$X$13:$Z$858,2,FALSE))=TRUE,"",VLOOKUP(AA841,$X$13:$Z$858,2,FALSE))</f>
        <v/>
      </c>
      <c r="AH841" s="78" t="str">
        <f>IF(AI841="","",MAX($AH$5:AH840)+1)</f>
        <v/>
      </c>
      <c r="AI841" s="53" t="str">
        <f>IF(G840="","",IF(COUNTIF($AI$11:AI840,G840)=0,G840,""))</f>
        <v/>
      </c>
      <c r="AJ841" s="53" t="str">
        <f t="shared" ref="AJ841:AJ858" si="42">IF(ISNA(VLOOKUP(AA841,$AH$13:$AI$858,2,FALSE))=TRUE,"",VLOOKUP(AA841,$AH$13:$AI$858,2,FALSE))</f>
        <v/>
      </c>
      <c r="AK841" s="135"/>
    </row>
    <row r="842" spans="1:37" x14ac:dyDescent="0.25">
      <c r="A842" s="136"/>
      <c r="B842" s="136"/>
      <c r="C842" s="136"/>
      <c r="D842" s="136"/>
      <c r="E842" s="137"/>
      <c r="F842" s="137"/>
      <c r="G842" s="136"/>
      <c r="H842" s="137"/>
      <c r="I842" s="140" t="str">
        <f t="shared" si="39"/>
        <v/>
      </c>
      <c r="J842" s="140"/>
      <c r="K842" s="140"/>
      <c r="L842" s="74" t="str">
        <f>IF(AND(C842="Abierto",D842="Urgente"),A842,"")</f>
        <v/>
      </c>
      <c r="M842" s="74" t="str">
        <f ca="1">IF(AND(C842="Abierto",D842="Urgente"),TODAY()-E842,"")</f>
        <v/>
      </c>
      <c r="N842" s="74" t="str">
        <f>IF(AND(C842="Abierto",D842="Urgente"),RANK(M842,$M$13:$M$861,0)+COUNTIF($M$13:M842,M842)-1,"")</f>
        <v/>
      </c>
      <c r="O842" s="74" t="str">
        <f>IF(AND(C842="Abierto",D842="Alta"),A842,"")</f>
        <v/>
      </c>
      <c r="P842" s="74" t="str">
        <f ca="1">IF(AND(C842="Abierto",D842="Alta"),TODAY()-E842,"")</f>
        <v/>
      </c>
      <c r="Q842" s="74" t="str">
        <f>IF(AND(C842="Abierto",D842="Alta"),RANK(P842,$P$13:$P$861,0)+COUNTIF($P$13:P842,P842)-1+MAX(N:N),"")</f>
        <v/>
      </c>
      <c r="R842" s="74" t="str">
        <f>IF(AND(C842="Abierto",D842="Media"),A842,"")</f>
        <v/>
      </c>
      <c r="S842" s="74" t="str">
        <f ca="1">IF(AND(C842="Abierto",D842="Media"),TODAY()-E842,"")</f>
        <v/>
      </c>
      <c r="T842" s="74" t="str">
        <f>IF(AND(C842="Abierto",D842="Media"),RANK(S842,$S$13:$S$861,0)+COUNTIF($S$13:S842,S842)-1+MAX(N:N,Q:Q),"")</f>
        <v/>
      </c>
      <c r="U842" s="74" t="str">
        <f>IF(AND(C842="Abierto",D842="Baja"),A842,"")</f>
        <v/>
      </c>
      <c r="V842" s="74" t="str">
        <f ca="1">IF(AND(C842="Abierto",D842="Baja"),TODAY()-E842,"")</f>
        <v/>
      </c>
      <c r="W842" s="74" t="str">
        <f>IF(AND(C842="Abierto",D842="Baja"),RANK(V842,$V$13:$V$861,0)+COUNTIF($V$13:V842,V842)-1+MAX(N:N,Q:Q,T:T),"")</f>
        <v/>
      </c>
      <c r="X842" s="139" t="str">
        <f>IF(OR(C842="Resuelto",C842=""),"",SUM(N842,Q842,T842,W842))</f>
        <v/>
      </c>
      <c r="Y842" s="139" t="str">
        <f>IF(OR(C842="Resuelto",C842=""),"",SUM(M842,P842,S842,V842))</f>
        <v/>
      </c>
      <c r="Z842" s="139" t="str">
        <f>IF(OR(C842="Resuelto",C842=""),"",SUM(L842,O842,R842,U842))</f>
        <v/>
      </c>
      <c r="AA842" s="28">
        <v>977</v>
      </c>
      <c r="AB842" s="28" t="str">
        <f t="shared" si="40"/>
        <v/>
      </c>
      <c r="AC842" s="75" t="str">
        <f t="shared" si="41"/>
        <v/>
      </c>
      <c r="AH842" s="78" t="str">
        <f>IF(AI842="","",MAX($AH$5:AH841)+1)</f>
        <v/>
      </c>
      <c r="AI842" s="53" t="str">
        <f>IF(G841="","",IF(COUNTIF($AI$11:AI841,G841)=0,G841,""))</f>
        <v/>
      </c>
      <c r="AJ842" s="53" t="str">
        <f t="shared" si="42"/>
        <v/>
      </c>
      <c r="AK842" s="135"/>
    </row>
    <row r="843" spans="1:37" x14ac:dyDescent="0.25">
      <c r="A843" s="136"/>
      <c r="B843" s="136"/>
      <c r="C843" s="136"/>
      <c r="D843" s="136"/>
      <c r="E843" s="137"/>
      <c r="F843" s="137"/>
      <c r="G843" s="136"/>
      <c r="H843" s="137"/>
      <c r="I843" s="140" t="str">
        <f t="shared" si="39"/>
        <v/>
      </c>
      <c r="J843" s="140"/>
      <c r="K843" s="140"/>
      <c r="L843" s="74" t="str">
        <f>IF(AND(C843="Abierto",D843="Urgente"),A843,"")</f>
        <v/>
      </c>
      <c r="M843" s="74" t="str">
        <f ca="1">IF(AND(C843="Abierto",D843="Urgente"),TODAY()-E843,"")</f>
        <v/>
      </c>
      <c r="N843" s="74" t="str">
        <f>IF(AND(C843="Abierto",D843="Urgente"),RANK(M843,$M$13:$M$861,0)+COUNTIF($M$13:M843,M843)-1,"")</f>
        <v/>
      </c>
      <c r="O843" s="74" t="str">
        <f>IF(AND(C843="Abierto",D843="Alta"),A843,"")</f>
        <v/>
      </c>
      <c r="P843" s="74" t="str">
        <f ca="1">IF(AND(C843="Abierto",D843="Alta"),TODAY()-E843,"")</f>
        <v/>
      </c>
      <c r="Q843" s="74" t="str">
        <f>IF(AND(C843="Abierto",D843="Alta"),RANK(P843,$P$13:$P$861,0)+COUNTIF($P$13:P843,P843)-1+MAX(N:N),"")</f>
        <v/>
      </c>
      <c r="R843" s="74" t="str">
        <f>IF(AND(C843="Abierto",D843="Media"),A843,"")</f>
        <v/>
      </c>
      <c r="S843" s="74" t="str">
        <f ca="1">IF(AND(C843="Abierto",D843="Media"),TODAY()-E843,"")</f>
        <v/>
      </c>
      <c r="T843" s="74" t="str">
        <f>IF(AND(C843="Abierto",D843="Media"),RANK(S843,$S$13:$S$861,0)+COUNTIF($S$13:S843,S843)-1+MAX(N:N,Q:Q),"")</f>
        <v/>
      </c>
      <c r="U843" s="74" t="str">
        <f>IF(AND(C843="Abierto",D843="Baja"),A843,"")</f>
        <v/>
      </c>
      <c r="V843" s="74" t="str">
        <f ca="1">IF(AND(C843="Abierto",D843="Baja"),TODAY()-E843,"")</f>
        <v/>
      </c>
      <c r="W843" s="74" t="str">
        <f>IF(AND(C843="Abierto",D843="Baja"),RANK(V843,$V$13:$V$861,0)+COUNTIF($V$13:V843,V843)-1+MAX(N:N,Q:Q,T:T),"")</f>
        <v/>
      </c>
      <c r="X843" s="139" t="str">
        <f>IF(OR(C843="Resuelto",C843=""),"",SUM(N843,Q843,T843,W843))</f>
        <v/>
      </c>
      <c r="Y843" s="139" t="str">
        <f>IF(OR(C843="Resuelto",C843=""),"",SUM(M843,P843,S843,V843))</f>
        <v/>
      </c>
      <c r="Z843" s="139" t="str">
        <f>IF(OR(C843="Resuelto",C843=""),"",SUM(L843,O843,R843,U843))</f>
        <v/>
      </c>
      <c r="AA843" s="28">
        <v>978</v>
      </c>
      <c r="AB843" s="28" t="str">
        <f t="shared" si="40"/>
        <v/>
      </c>
      <c r="AC843" s="75" t="str">
        <f t="shared" si="41"/>
        <v/>
      </c>
      <c r="AH843" s="78" t="str">
        <f>IF(AI843="","",MAX($AH$5:AH842)+1)</f>
        <v/>
      </c>
      <c r="AI843" s="53" t="str">
        <f>IF(G842="","",IF(COUNTIF($AI$11:AI842,G842)=0,G842,""))</f>
        <v/>
      </c>
      <c r="AJ843" s="53" t="str">
        <f t="shared" si="42"/>
        <v/>
      </c>
      <c r="AK843" s="135"/>
    </row>
    <row r="844" spans="1:37" x14ac:dyDescent="0.25">
      <c r="A844" s="136"/>
      <c r="B844" s="136"/>
      <c r="C844" s="136"/>
      <c r="D844" s="136"/>
      <c r="E844" s="137"/>
      <c r="F844" s="137"/>
      <c r="G844" s="136"/>
      <c r="H844" s="137"/>
      <c r="I844" s="140" t="str">
        <f t="shared" si="39"/>
        <v/>
      </c>
      <c r="J844" s="140"/>
      <c r="K844" s="140"/>
      <c r="L844" s="74" t="str">
        <f>IF(AND(C844="Abierto",D844="Urgente"),A844,"")</f>
        <v/>
      </c>
      <c r="M844" s="74" t="str">
        <f ca="1">IF(AND(C844="Abierto",D844="Urgente"),TODAY()-E844,"")</f>
        <v/>
      </c>
      <c r="N844" s="74" t="str">
        <f>IF(AND(C844="Abierto",D844="Urgente"),RANK(M844,$M$13:$M$861,0)+COUNTIF($M$13:M844,M844)-1,"")</f>
        <v/>
      </c>
      <c r="O844" s="74" t="str">
        <f>IF(AND(C844="Abierto",D844="Alta"),A844,"")</f>
        <v/>
      </c>
      <c r="P844" s="74" t="str">
        <f ca="1">IF(AND(C844="Abierto",D844="Alta"),TODAY()-E844,"")</f>
        <v/>
      </c>
      <c r="Q844" s="74" t="str">
        <f>IF(AND(C844="Abierto",D844="Alta"),RANK(P844,$P$13:$P$861,0)+COUNTIF($P$13:P844,P844)-1+MAX(N:N),"")</f>
        <v/>
      </c>
      <c r="R844" s="74" t="str">
        <f>IF(AND(C844="Abierto",D844="Media"),A844,"")</f>
        <v/>
      </c>
      <c r="S844" s="74" t="str">
        <f ca="1">IF(AND(C844="Abierto",D844="Media"),TODAY()-E844,"")</f>
        <v/>
      </c>
      <c r="T844" s="74" t="str">
        <f>IF(AND(C844="Abierto",D844="Media"),RANK(S844,$S$13:$S$861,0)+COUNTIF($S$13:S844,S844)-1+MAX(N:N,Q:Q),"")</f>
        <v/>
      </c>
      <c r="U844" s="74" t="str">
        <f>IF(AND(C844="Abierto",D844="Baja"),A844,"")</f>
        <v/>
      </c>
      <c r="V844" s="74" t="str">
        <f ca="1">IF(AND(C844="Abierto",D844="Baja"),TODAY()-E844,"")</f>
        <v/>
      </c>
      <c r="W844" s="74" t="str">
        <f>IF(AND(C844="Abierto",D844="Baja"),RANK(V844,$V$13:$V$861,0)+COUNTIF($V$13:V844,V844)-1+MAX(N:N,Q:Q,T:T),"")</f>
        <v/>
      </c>
      <c r="X844" s="139" t="str">
        <f>IF(OR(C844="Resuelto",C844=""),"",SUM(N844,Q844,T844,W844))</f>
        <v/>
      </c>
      <c r="Y844" s="139" t="str">
        <f>IF(OR(C844="Resuelto",C844=""),"",SUM(M844,P844,S844,V844))</f>
        <v/>
      </c>
      <c r="Z844" s="139" t="str">
        <f>IF(OR(C844="Resuelto",C844=""),"",SUM(L844,O844,R844,U844))</f>
        <v/>
      </c>
      <c r="AA844" s="28">
        <v>979</v>
      </c>
      <c r="AB844" s="28" t="str">
        <f t="shared" si="40"/>
        <v/>
      </c>
      <c r="AC844" s="75" t="str">
        <f t="shared" si="41"/>
        <v/>
      </c>
      <c r="AH844" s="78" t="str">
        <f>IF(AI844="","",MAX($AH$5:AH843)+1)</f>
        <v/>
      </c>
      <c r="AI844" s="53" t="str">
        <f>IF(G843="","",IF(COUNTIF($AI$11:AI843,G843)=0,G843,""))</f>
        <v/>
      </c>
      <c r="AJ844" s="53" t="str">
        <f t="shared" si="42"/>
        <v/>
      </c>
      <c r="AK844" s="135"/>
    </row>
    <row r="845" spans="1:37" x14ac:dyDescent="0.25">
      <c r="A845" s="136"/>
      <c r="B845" s="136"/>
      <c r="C845" s="136"/>
      <c r="D845" s="136"/>
      <c r="E845" s="137"/>
      <c r="F845" s="137"/>
      <c r="G845" s="136"/>
      <c r="H845" s="137"/>
      <c r="I845" s="140" t="str">
        <f t="shared" ref="I845:I899" si="43">IF(OR(E845=0,H845=0),"",H845-E845)</f>
        <v/>
      </c>
      <c r="J845" s="140"/>
      <c r="K845" s="140"/>
      <c r="L845" s="74" t="str">
        <f>IF(AND(C845="Abierto",D845="Urgente"),A845,"")</f>
        <v/>
      </c>
      <c r="M845" s="74" t="str">
        <f ca="1">IF(AND(C845="Abierto",D845="Urgente"),TODAY()-E845,"")</f>
        <v/>
      </c>
      <c r="N845" s="74" t="str">
        <f>IF(AND(C845="Abierto",D845="Urgente"),RANK(M845,$M$13:$M$861,0)+COUNTIF($M$13:M845,M845)-1,"")</f>
        <v/>
      </c>
      <c r="O845" s="74" t="str">
        <f>IF(AND(C845="Abierto",D845="Alta"),A845,"")</f>
        <v/>
      </c>
      <c r="P845" s="74" t="str">
        <f ca="1">IF(AND(C845="Abierto",D845="Alta"),TODAY()-E845,"")</f>
        <v/>
      </c>
      <c r="Q845" s="74" t="str">
        <f>IF(AND(C845="Abierto",D845="Alta"),RANK(P845,$P$13:$P$861,0)+COUNTIF($P$13:P845,P845)-1+MAX(N:N),"")</f>
        <v/>
      </c>
      <c r="R845" s="74" t="str">
        <f>IF(AND(C845="Abierto",D845="Media"),A845,"")</f>
        <v/>
      </c>
      <c r="S845" s="74" t="str">
        <f ca="1">IF(AND(C845="Abierto",D845="Media"),TODAY()-E845,"")</f>
        <v/>
      </c>
      <c r="T845" s="74" t="str">
        <f>IF(AND(C845="Abierto",D845="Media"),RANK(S845,$S$13:$S$861,0)+COUNTIF($S$13:S845,S845)-1+MAX(N:N,Q:Q),"")</f>
        <v/>
      </c>
      <c r="U845" s="74" t="str">
        <f>IF(AND(C845="Abierto",D845="Baja"),A845,"")</f>
        <v/>
      </c>
      <c r="V845" s="74" t="str">
        <f ca="1">IF(AND(C845="Abierto",D845="Baja"),TODAY()-E845,"")</f>
        <v/>
      </c>
      <c r="W845" s="74" t="str">
        <f>IF(AND(C845="Abierto",D845="Baja"),RANK(V845,$V$13:$V$861,0)+COUNTIF($V$13:V845,V845)-1+MAX(N:N,Q:Q,T:T),"")</f>
        <v/>
      </c>
      <c r="X845" s="139" t="str">
        <f>IF(OR(C845="Resuelto",C845=""),"",SUM(N845,Q845,T845,W845))</f>
        <v/>
      </c>
      <c r="Y845" s="139" t="str">
        <f>IF(OR(C845="Resuelto",C845=""),"",SUM(M845,P845,S845,V845))</f>
        <v/>
      </c>
      <c r="Z845" s="139" t="str">
        <f>IF(OR(C845="Resuelto",C845=""),"",SUM(L845,O845,R845,U845))</f>
        <v/>
      </c>
      <c r="AA845" s="28">
        <v>980</v>
      </c>
      <c r="AB845" s="28" t="str">
        <f t="shared" si="40"/>
        <v/>
      </c>
      <c r="AC845" s="75" t="str">
        <f t="shared" si="41"/>
        <v/>
      </c>
      <c r="AH845" s="78" t="str">
        <f>IF(AI845="","",MAX($AH$5:AH844)+1)</f>
        <v/>
      </c>
      <c r="AI845" s="53" t="str">
        <f>IF(G844="","",IF(COUNTIF($AI$11:AI844,G844)=0,G844,""))</f>
        <v/>
      </c>
      <c r="AJ845" s="53" t="str">
        <f t="shared" si="42"/>
        <v/>
      </c>
      <c r="AK845" s="135"/>
    </row>
    <row r="846" spans="1:37" x14ac:dyDescent="0.25">
      <c r="A846" s="136"/>
      <c r="B846" s="136"/>
      <c r="C846" s="136"/>
      <c r="D846" s="136"/>
      <c r="E846" s="137"/>
      <c r="F846" s="137"/>
      <c r="G846" s="136"/>
      <c r="H846" s="137"/>
      <c r="I846" s="140" t="str">
        <f t="shared" si="43"/>
        <v/>
      </c>
      <c r="J846" s="140"/>
      <c r="K846" s="140"/>
      <c r="L846" s="74" t="str">
        <f>IF(AND(C846="Abierto",D846="Urgente"),A846,"")</f>
        <v/>
      </c>
      <c r="M846" s="74" t="str">
        <f ca="1">IF(AND(C846="Abierto",D846="Urgente"),TODAY()-E846,"")</f>
        <v/>
      </c>
      <c r="N846" s="74" t="str">
        <f>IF(AND(C846="Abierto",D846="Urgente"),RANK(M846,$M$13:$M$861,0)+COUNTIF($M$13:M846,M846)-1,"")</f>
        <v/>
      </c>
      <c r="O846" s="74" t="str">
        <f>IF(AND(C846="Abierto",D846="Alta"),A846,"")</f>
        <v/>
      </c>
      <c r="P846" s="74" t="str">
        <f ca="1">IF(AND(C846="Abierto",D846="Alta"),TODAY()-E846,"")</f>
        <v/>
      </c>
      <c r="Q846" s="74" t="str">
        <f>IF(AND(C846="Abierto",D846="Alta"),RANK(P846,$P$13:$P$861,0)+COUNTIF($P$13:P846,P846)-1+MAX(N:N),"")</f>
        <v/>
      </c>
      <c r="R846" s="74" t="str">
        <f>IF(AND(C846="Abierto",D846="Media"),A846,"")</f>
        <v/>
      </c>
      <c r="S846" s="74" t="str">
        <f ca="1">IF(AND(C846="Abierto",D846="Media"),TODAY()-E846,"")</f>
        <v/>
      </c>
      <c r="T846" s="74" t="str">
        <f>IF(AND(C846="Abierto",D846="Media"),RANK(S846,$S$13:$S$861,0)+COUNTIF($S$13:S846,S846)-1+MAX(N:N,Q:Q),"")</f>
        <v/>
      </c>
      <c r="U846" s="74" t="str">
        <f>IF(AND(C846="Abierto",D846="Baja"),A846,"")</f>
        <v/>
      </c>
      <c r="V846" s="74" t="str">
        <f ca="1">IF(AND(C846="Abierto",D846="Baja"),TODAY()-E846,"")</f>
        <v/>
      </c>
      <c r="W846" s="74" t="str">
        <f>IF(AND(C846="Abierto",D846="Baja"),RANK(V846,$V$13:$V$861,0)+COUNTIF($V$13:V846,V846)-1+MAX(N:N,Q:Q,T:T),"")</f>
        <v/>
      </c>
      <c r="X846" s="139" t="str">
        <f>IF(OR(C846="Resuelto",C846=""),"",SUM(N846,Q846,T846,W846))</f>
        <v/>
      </c>
      <c r="Y846" s="139" t="str">
        <f>IF(OR(C846="Resuelto",C846=""),"",SUM(M846,P846,S846,V846))</f>
        <v/>
      </c>
      <c r="Z846" s="139" t="str">
        <f>IF(OR(C846="Resuelto",C846=""),"",SUM(L846,O846,R846,U846))</f>
        <v/>
      </c>
      <c r="AA846" s="28">
        <v>981</v>
      </c>
      <c r="AB846" s="28" t="str">
        <f t="shared" si="40"/>
        <v/>
      </c>
      <c r="AC846" s="75" t="str">
        <f t="shared" si="41"/>
        <v/>
      </c>
      <c r="AH846" s="78" t="str">
        <f>IF(AI846="","",MAX($AH$5:AH845)+1)</f>
        <v/>
      </c>
      <c r="AI846" s="53" t="str">
        <f>IF(G845="","",IF(COUNTIF($AI$11:AI845,G845)=0,G845,""))</f>
        <v/>
      </c>
      <c r="AJ846" s="53" t="str">
        <f t="shared" si="42"/>
        <v/>
      </c>
      <c r="AK846" s="135"/>
    </row>
    <row r="847" spans="1:37" x14ac:dyDescent="0.25">
      <c r="A847" s="136"/>
      <c r="B847" s="136"/>
      <c r="C847" s="136"/>
      <c r="D847" s="136"/>
      <c r="E847" s="137"/>
      <c r="F847" s="137"/>
      <c r="G847" s="136"/>
      <c r="H847" s="137"/>
      <c r="I847" s="140" t="str">
        <f t="shared" si="43"/>
        <v/>
      </c>
      <c r="J847" s="140"/>
      <c r="K847" s="140"/>
      <c r="L847" s="74" t="str">
        <f>IF(AND(C847="Abierto",D847="Urgente"),A847,"")</f>
        <v/>
      </c>
      <c r="M847" s="74" t="str">
        <f ca="1">IF(AND(C847="Abierto",D847="Urgente"),TODAY()-E847,"")</f>
        <v/>
      </c>
      <c r="N847" s="74" t="str">
        <f>IF(AND(C847="Abierto",D847="Urgente"),RANK(M847,$M$13:$M$861,0)+COUNTIF($M$13:M847,M847)-1,"")</f>
        <v/>
      </c>
      <c r="O847" s="74" t="str">
        <f>IF(AND(C847="Abierto",D847="Alta"),A847,"")</f>
        <v/>
      </c>
      <c r="P847" s="74" t="str">
        <f ca="1">IF(AND(C847="Abierto",D847="Alta"),TODAY()-E847,"")</f>
        <v/>
      </c>
      <c r="Q847" s="74" t="str">
        <f>IF(AND(C847="Abierto",D847="Alta"),RANK(P847,$P$13:$P$861,0)+COUNTIF($P$13:P847,P847)-1+MAX(N:N),"")</f>
        <v/>
      </c>
      <c r="R847" s="74" t="str">
        <f>IF(AND(C847="Abierto",D847="Media"),A847,"")</f>
        <v/>
      </c>
      <c r="S847" s="74" t="str">
        <f ca="1">IF(AND(C847="Abierto",D847="Media"),TODAY()-E847,"")</f>
        <v/>
      </c>
      <c r="T847" s="74" t="str">
        <f>IF(AND(C847="Abierto",D847="Media"),RANK(S847,$S$13:$S$861,0)+COUNTIF($S$13:S847,S847)-1+MAX(N:N,Q:Q),"")</f>
        <v/>
      </c>
      <c r="U847" s="74" t="str">
        <f>IF(AND(C847="Abierto",D847="Baja"),A847,"")</f>
        <v/>
      </c>
      <c r="V847" s="74" t="str">
        <f ca="1">IF(AND(C847="Abierto",D847="Baja"),TODAY()-E847,"")</f>
        <v/>
      </c>
      <c r="W847" s="74" t="str">
        <f>IF(AND(C847="Abierto",D847="Baja"),RANK(V847,$V$13:$V$861,0)+COUNTIF($V$13:V847,V847)-1+MAX(N:N,Q:Q,T:T),"")</f>
        <v/>
      </c>
      <c r="X847" s="139" t="str">
        <f>IF(OR(C847="Resuelto",C847=""),"",SUM(N847,Q847,T847,W847))</f>
        <v/>
      </c>
      <c r="Y847" s="139" t="str">
        <f>IF(OR(C847="Resuelto",C847=""),"",SUM(M847,P847,S847,V847))</f>
        <v/>
      </c>
      <c r="Z847" s="139" t="str">
        <f>IF(OR(C847="Resuelto",C847=""),"",SUM(L847,O847,R847,U847))</f>
        <v/>
      </c>
      <c r="AA847" s="28">
        <v>982</v>
      </c>
      <c r="AB847" s="28" t="str">
        <f t="shared" si="40"/>
        <v/>
      </c>
      <c r="AC847" s="75" t="str">
        <f t="shared" si="41"/>
        <v/>
      </c>
      <c r="AH847" s="78" t="str">
        <f>IF(AI847="","",MAX($AH$5:AH846)+1)</f>
        <v/>
      </c>
      <c r="AI847" s="53" t="str">
        <f>IF(G846="","",IF(COUNTIF($AI$11:AI846,G846)=0,G846,""))</f>
        <v/>
      </c>
      <c r="AJ847" s="53" t="str">
        <f t="shared" si="42"/>
        <v/>
      </c>
      <c r="AK847" s="135"/>
    </row>
    <row r="848" spans="1:37" x14ac:dyDescent="0.25">
      <c r="A848" s="136"/>
      <c r="B848" s="136"/>
      <c r="C848" s="136"/>
      <c r="D848" s="136"/>
      <c r="E848" s="137"/>
      <c r="F848" s="137"/>
      <c r="G848" s="136"/>
      <c r="H848" s="137"/>
      <c r="I848" s="140" t="str">
        <f t="shared" si="43"/>
        <v/>
      </c>
      <c r="J848" s="140"/>
      <c r="K848" s="140"/>
      <c r="L848" s="74" t="str">
        <f>IF(AND(C848="Abierto",D848="Urgente"),A848,"")</f>
        <v/>
      </c>
      <c r="M848" s="74" t="str">
        <f ca="1">IF(AND(C848="Abierto",D848="Urgente"),TODAY()-E848,"")</f>
        <v/>
      </c>
      <c r="N848" s="74" t="str">
        <f>IF(AND(C848="Abierto",D848="Urgente"),RANK(M848,$M$13:$M$861,0)+COUNTIF($M$13:M848,M848)-1,"")</f>
        <v/>
      </c>
      <c r="O848" s="74" t="str">
        <f>IF(AND(C848="Abierto",D848="Alta"),A848,"")</f>
        <v/>
      </c>
      <c r="P848" s="74" t="str">
        <f ca="1">IF(AND(C848="Abierto",D848="Alta"),TODAY()-E848,"")</f>
        <v/>
      </c>
      <c r="Q848" s="74" t="str">
        <f>IF(AND(C848="Abierto",D848="Alta"),RANK(P848,$P$13:$P$861,0)+COUNTIF($P$13:P848,P848)-1+MAX(N:N),"")</f>
        <v/>
      </c>
      <c r="R848" s="74" t="str">
        <f>IF(AND(C848="Abierto",D848="Media"),A848,"")</f>
        <v/>
      </c>
      <c r="S848" s="74" t="str">
        <f ca="1">IF(AND(C848="Abierto",D848="Media"),TODAY()-E848,"")</f>
        <v/>
      </c>
      <c r="T848" s="74" t="str">
        <f>IF(AND(C848="Abierto",D848="Media"),RANK(S848,$S$13:$S$861,0)+COUNTIF($S$13:S848,S848)-1+MAX(N:N,Q:Q),"")</f>
        <v/>
      </c>
      <c r="U848" s="74" t="str">
        <f>IF(AND(C848="Abierto",D848="Baja"),A848,"")</f>
        <v/>
      </c>
      <c r="V848" s="74" t="str">
        <f ca="1">IF(AND(C848="Abierto",D848="Baja"),TODAY()-E848,"")</f>
        <v/>
      </c>
      <c r="W848" s="74" t="str">
        <f>IF(AND(C848="Abierto",D848="Baja"),RANK(V848,$V$13:$V$861,0)+COUNTIF($V$13:V848,V848)-1+MAX(N:N,Q:Q,T:T),"")</f>
        <v/>
      </c>
      <c r="X848" s="139" t="str">
        <f>IF(OR(C848="Resuelto",C848=""),"",SUM(N848,Q848,T848,W848))</f>
        <v/>
      </c>
      <c r="Y848" s="139" t="str">
        <f>IF(OR(C848="Resuelto",C848=""),"",SUM(M848,P848,S848,V848))</f>
        <v/>
      </c>
      <c r="Z848" s="139" t="str">
        <f>IF(OR(C848="Resuelto",C848=""),"",SUM(L848,O848,R848,U848))</f>
        <v/>
      </c>
      <c r="AA848" s="28">
        <v>983</v>
      </c>
      <c r="AB848" s="28" t="str">
        <f t="shared" si="40"/>
        <v/>
      </c>
      <c r="AC848" s="75" t="str">
        <f t="shared" si="41"/>
        <v/>
      </c>
      <c r="AH848" s="78" t="str">
        <f>IF(AI848="","",MAX($AH$5:AH847)+1)</f>
        <v/>
      </c>
      <c r="AI848" s="53" t="str">
        <f>IF(G847="","",IF(COUNTIF($AI$11:AI847,G847)=0,G847,""))</f>
        <v/>
      </c>
      <c r="AJ848" s="53" t="str">
        <f t="shared" si="42"/>
        <v/>
      </c>
      <c r="AK848" s="135"/>
    </row>
    <row r="849" spans="1:37" x14ac:dyDescent="0.25">
      <c r="A849" s="136"/>
      <c r="B849" s="136"/>
      <c r="C849" s="136"/>
      <c r="D849" s="136"/>
      <c r="E849" s="137"/>
      <c r="F849" s="137"/>
      <c r="G849" s="136"/>
      <c r="H849" s="137"/>
      <c r="I849" s="140" t="str">
        <f t="shared" si="43"/>
        <v/>
      </c>
      <c r="J849" s="140"/>
      <c r="K849" s="140"/>
      <c r="L849" s="74" t="str">
        <f>IF(AND(C849="Abierto",D849="Urgente"),A849,"")</f>
        <v/>
      </c>
      <c r="M849" s="74" t="str">
        <f ca="1">IF(AND(C849="Abierto",D849="Urgente"),TODAY()-E849,"")</f>
        <v/>
      </c>
      <c r="N849" s="74" t="str">
        <f>IF(AND(C849="Abierto",D849="Urgente"),RANK(M849,$M$13:$M$861,0)+COUNTIF($M$13:M849,M849)-1,"")</f>
        <v/>
      </c>
      <c r="O849" s="74" t="str">
        <f>IF(AND(C849="Abierto",D849="Alta"),A849,"")</f>
        <v/>
      </c>
      <c r="P849" s="74" t="str">
        <f ca="1">IF(AND(C849="Abierto",D849="Alta"),TODAY()-E849,"")</f>
        <v/>
      </c>
      <c r="Q849" s="74" t="str">
        <f>IF(AND(C849="Abierto",D849="Alta"),RANK(P849,$P$13:$P$861,0)+COUNTIF($P$13:P849,P849)-1+MAX(N:N),"")</f>
        <v/>
      </c>
      <c r="R849" s="74" t="str">
        <f>IF(AND(C849="Abierto",D849="Media"),A849,"")</f>
        <v/>
      </c>
      <c r="S849" s="74" t="str">
        <f ca="1">IF(AND(C849="Abierto",D849="Media"),TODAY()-E849,"")</f>
        <v/>
      </c>
      <c r="T849" s="74" t="str">
        <f>IF(AND(C849="Abierto",D849="Media"),RANK(S849,$S$13:$S$861,0)+COUNTIF($S$13:S849,S849)-1+MAX(N:N,Q:Q),"")</f>
        <v/>
      </c>
      <c r="U849" s="74" t="str">
        <f>IF(AND(C849="Abierto",D849="Baja"),A849,"")</f>
        <v/>
      </c>
      <c r="V849" s="74" t="str">
        <f ca="1">IF(AND(C849="Abierto",D849="Baja"),TODAY()-E849,"")</f>
        <v/>
      </c>
      <c r="W849" s="74" t="str">
        <f>IF(AND(C849="Abierto",D849="Baja"),RANK(V849,$V$13:$V$861,0)+COUNTIF($V$13:V849,V849)-1+MAX(N:N,Q:Q,T:T),"")</f>
        <v/>
      </c>
      <c r="X849" s="139" t="str">
        <f>IF(OR(C849="Resuelto",C849=""),"",SUM(N849,Q849,T849,W849))</f>
        <v/>
      </c>
      <c r="Y849" s="139" t="str">
        <f>IF(OR(C849="Resuelto",C849=""),"",SUM(M849,P849,S849,V849))</f>
        <v/>
      </c>
      <c r="Z849" s="139" t="str">
        <f>IF(OR(C849="Resuelto",C849=""),"",SUM(L849,O849,R849,U849))</f>
        <v/>
      </c>
      <c r="AA849" s="28">
        <v>984</v>
      </c>
      <c r="AB849" s="28" t="str">
        <f t="shared" si="40"/>
        <v/>
      </c>
      <c r="AC849" s="75" t="str">
        <f t="shared" si="41"/>
        <v/>
      </c>
      <c r="AH849" s="78" t="str">
        <f>IF(AI849="","",MAX($AH$5:AH848)+1)</f>
        <v/>
      </c>
      <c r="AI849" s="53" t="str">
        <f>IF(G848="","",IF(COUNTIF($AI$11:AI848,G848)=0,G848,""))</f>
        <v/>
      </c>
      <c r="AJ849" s="53" t="str">
        <f t="shared" si="42"/>
        <v/>
      </c>
      <c r="AK849" s="135"/>
    </row>
    <row r="850" spans="1:37" x14ac:dyDescent="0.25">
      <c r="A850" s="136"/>
      <c r="B850" s="136"/>
      <c r="C850" s="136"/>
      <c r="D850" s="136"/>
      <c r="E850" s="137"/>
      <c r="F850" s="137"/>
      <c r="G850" s="136"/>
      <c r="H850" s="137"/>
      <c r="I850" s="140" t="str">
        <f t="shared" si="43"/>
        <v/>
      </c>
      <c r="J850" s="140"/>
      <c r="K850" s="140"/>
      <c r="L850" s="74" t="str">
        <f>IF(AND(C850="Abierto",D850="Urgente"),A850,"")</f>
        <v/>
      </c>
      <c r="M850" s="74" t="str">
        <f ca="1">IF(AND(C850="Abierto",D850="Urgente"),TODAY()-E850,"")</f>
        <v/>
      </c>
      <c r="N850" s="74" t="str">
        <f>IF(AND(C850="Abierto",D850="Urgente"),RANK(M850,$M$13:$M$861,0)+COUNTIF($M$13:M850,M850)-1,"")</f>
        <v/>
      </c>
      <c r="O850" s="74" t="str">
        <f>IF(AND(C850="Abierto",D850="Alta"),A850,"")</f>
        <v/>
      </c>
      <c r="P850" s="74" t="str">
        <f ca="1">IF(AND(C850="Abierto",D850="Alta"),TODAY()-E850,"")</f>
        <v/>
      </c>
      <c r="Q850" s="74" t="str">
        <f>IF(AND(C850="Abierto",D850="Alta"),RANK(P850,$P$13:$P$861,0)+COUNTIF($P$13:P850,P850)-1+MAX(N:N),"")</f>
        <v/>
      </c>
      <c r="R850" s="74" t="str">
        <f>IF(AND(C850="Abierto",D850="Media"),A850,"")</f>
        <v/>
      </c>
      <c r="S850" s="74" t="str">
        <f ca="1">IF(AND(C850="Abierto",D850="Media"),TODAY()-E850,"")</f>
        <v/>
      </c>
      <c r="T850" s="74" t="str">
        <f>IF(AND(C850="Abierto",D850="Media"),RANK(S850,$S$13:$S$861,0)+COUNTIF($S$13:S850,S850)-1+MAX(N:N,Q:Q),"")</f>
        <v/>
      </c>
      <c r="U850" s="74" t="str">
        <f>IF(AND(C850="Abierto",D850="Baja"),A850,"")</f>
        <v/>
      </c>
      <c r="V850" s="74" t="str">
        <f ca="1">IF(AND(C850="Abierto",D850="Baja"),TODAY()-E850,"")</f>
        <v/>
      </c>
      <c r="W850" s="74" t="str">
        <f>IF(AND(C850="Abierto",D850="Baja"),RANK(V850,$V$13:$V$861,0)+COUNTIF($V$13:V850,V850)-1+MAX(N:N,Q:Q,T:T),"")</f>
        <v/>
      </c>
      <c r="X850" s="139" t="str">
        <f>IF(OR(C850="Resuelto",C850=""),"",SUM(N850,Q850,T850,W850))</f>
        <v/>
      </c>
      <c r="Y850" s="139" t="str">
        <f>IF(OR(C850="Resuelto",C850=""),"",SUM(M850,P850,S850,V850))</f>
        <v/>
      </c>
      <c r="Z850" s="139" t="str">
        <f>IF(OR(C850="Resuelto",C850=""),"",SUM(L850,O850,R850,U850))</f>
        <v/>
      </c>
      <c r="AA850" s="28">
        <v>985</v>
      </c>
      <c r="AB850" s="28" t="str">
        <f t="shared" si="40"/>
        <v/>
      </c>
      <c r="AC850" s="75" t="str">
        <f t="shared" si="41"/>
        <v/>
      </c>
      <c r="AH850" s="78" t="str">
        <f>IF(AI850="","",MAX($AH$5:AH849)+1)</f>
        <v/>
      </c>
      <c r="AI850" s="53" t="str">
        <f>IF(G849="","",IF(COUNTIF($AI$11:AI849,G849)=0,G849,""))</f>
        <v/>
      </c>
      <c r="AJ850" s="53" t="str">
        <f t="shared" si="42"/>
        <v/>
      </c>
      <c r="AK850" s="135"/>
    </row>
    <row r="851" spans="1:37" x14ac:dyDescent="0.25">
      <c r="A851" s="136"/>
      <c r="B851" s="136"/>
      <c r="C851" s="136"/>
      <c r="D851" s="136"/>
      <c r="E851" s="137"/>
      <c r="F851" s="137"/>
      <c r="G851" s="136"/>
      <c r="H851" s="137"/>
      <c r="I851" s="140" t="str">
        <f t="shared" si="43"/>
        <v/>
      </c>
      <c r="J851" s="140"/>
      <c r="K851" s="140"/>
      <c r="L851" s="74" t="str">
        <f>IF(AND(C851="Abierto",D851="Urgente"),A851,"")</f>
        <v/>
      </c>
      <c r="M851" s="74" t="str">
        <f ca="1">IF(AND(C851="Abierto",D851="Urgente"),TODAY()-E851,"")</f>
        <v/>
      </c>
      <c r="N851" s="74" t="str">
        <f>IF(AND(C851="Abierto",D851="Urgente"),RANK(M851,$M$13:$M$861,0)+COUNTIF($M$13:M851,M851)-1,"")</f>
        <v/>
      </c>
      <c r="O851" s="74" t="str">
        <f>IF(AND(C851="Abierto",D851="Alta"),A851,"")</f>
        <v/>
      </c>
      <c r="P851" s="74" t="str">
        <f ca="1">IF(AND(C851="Abierto",D851="Alta"),TODAY()-E851,"")</f>
        <v/>
      </c>
      <c r="Q851" s="74" t="str">
        <f>IF(AND(C851="Abierto",D851="Alta"),RANK(P851,$P$13:$P$861,0)+COUNTIF($P$13:P851,P851)-1+MAX(N:N),"")</f>
        <v/>
      </c>
      <c r="R851" s="74" t="str">
        <f>IF(AND(C851="Abierto",D851="Media"),A851,"")</f>
        <v/>
      </c>
      <c r="S851" s="74" t="str">
        <f ca="1">IF(AND(C851="Abierto",D851="Media"),TODAY()-E851,"")</f>
        <v/>
      </c>
      <c r="T851" s="74" t="str">
        <f>IF(AND(C851="Abierto",D851="Media"),RANK(S851,$S$13:$S$861,0)+COUNTIF($S$13:S851,S851)-1+MAX(N:N,Q:Q),"")</f>
        <v/>
      </c>
      <c r="U851" s="74" t="str">
        <f>IF(AND(C851="Abierto",D851="Baja"),A851,"")</f>
        <v/>
      </c>
      <c r="V851" s="74" t="str">
        <f ca="1">IF(AND(C851="Abierto",D851="Baja"),TODAY()-E851,"")</f>
        <v/>
      </c>
      <c r="W851" s="74" t="str">
        <f>IF(AND(C851="Abierto",D851="Baja"),RANK(V851,$V$13:$V$861,0)+COUNTIF($V$13:V851,V851)-1+MAX(N:N,Q:Q,T:T),"")</f>
        <v/>
      </c>
      <c r="X851" s="139" t="str">
        <f>IF(OR(C851="Resuelto",C851=""),"",SUM(N851,Q851,T851,W851))</f>
        <v/>
      </c>
      <c r="Y851" s="139" t="str">
        <f>IF(OR(C851="Resuelto",C851=""),"",SUM(M851,P851,S851,V851))</f>
        <v/>
      </c>
      <c r="Z851" s="139" t="str">
        <f>IF(OR(C851="Resuelto",C851=""),"",SUM(L851,O851,R851,U851))</f>
        <v/>
      </c>
      <c r="AA851" s="28">
        <v>986</v>
      </c>
      <c r="AB851" s="28" t="str">
        <f t="shared" si="40"/>
        <v/>
      </c>
      <c r="AC851" s="75" t="str">
        <f t="shared" si="41"/>
        <v/>
      </c>
      <c r="AH851" s="78" t="str">
        <f>IF(AI851="","",MAX($AH$5:AH850)+1)</f>
        <v/>
      </c>
      <c r="AI851" s="53" t="str">
        <f>IF(G850="","",IF(COUNTIF($AI$11:AI850,G850)=0,G850,""))</f>
        <v/>
      </c>
      <c r="AJ851" s="53" t="str">
        <f t="shared" si="42"/>
        <v/>
      </c>
      <c r="AK851" s="135"/>
    </row>
    <row r="852" spans="1:37" x14ac:dyDescent="0.25">
      <c r="A852" s="136"/>
      <c r="B852" s="136"/>
      <c r="C852" s="136"/>
      <c r="D852" s="136"/>
      <c r="E852" s="137"/>
      <c r="F852" s="137"/>
      <c r="G852" s="136"/>
      <c r="H852" s="137"/>
      <c r="I852" s="140" t="str">
        <f t="shared" si="43"/>
        <v/>
      </c>
      <c r="J852" s="140"/>
      <c r="K852" s="140"/>
      <c r="L852" s="74" t="str">
        <f>IF(AND(C852="Abierto",D852="Urgente"),A852,"")</f>
        <v/>
      </c>
      <c r="M852" s="74" t="str">
        <f ca="1">IF(AND(C852="Abierto",D852="Urgente"),TODAY()-E852,"")</f>
        <v/>
      </c>
      <c r="N852" s="74" t="str">
        <f>IF(AND(C852="Abierto",D852="Urgente"),RANK(M852,$M$13:$M$861,0)+COUNTIF($M$13:M852,M852)-1,"")</f>
        <v/>
      </c>
      <c r="O852" s="74" t="str">
        <f>IF(AND(C852="Abierto",D852="Alta"),A852,"")</f>
        <v/>
      </c>
      <c r="P852" s="74" t="str">
        <f ca="1">IF(AND(C852="Abierto",D852="Alta"),TODAY()-E852,"")</f>
        <v/>
      </c>
      <c r="Q852" s="74" t="str">
        <f>IF(AND(C852="Abierto",D852="Alta"),RANK(P852,$P$13:$P$861,0)+COUNTIF($P$13:P852,P852)-1+MAX(N:N),"")</f>
        <v/>
      </c>
      <c r="R852" s="74" t="str">
        <f>IF(AND(C852="Abierto",D852="Media"),A852,"")</f>
        <v/>
      </c>
      <c r="S852" s="74" t="str">
        <f ca="1">IF(AND(C852="Abierto",D852="Media"),TODAY()-E852,"")</f>
        <v/>
      </c>
      <c r="T852" s="74" t="str">
        <f>IF(AND(C852="Abierto",D852="Media"),RANK(S852,$S$13:$S$861,0)+COUNTIF($S$13:S852,S852)-1+MAX(N:N,Q:Q),"")</f>
        <v/>
      </c>
      <c r="U852" s="74" t="str">
        <f>IF(AND(C852="Abierto",D852="Baja"),A852,"")</f>
        <v/>
      </c>
      <c r="V852" s="74" t="str">
        <f ca="1">IF(AND(C852="Abierto",D852="Baja"),TODAY()-E852,"")</f>
        <v/>
      </c>
      <c r="W852" s="74" t="str">
        <f>IF(AND(C852="Abierto",D852="Baja"),RANK(V852,$V$13:$V$861,0)+COUNTIF($V$13:V852,V852)-1+MAX(N:N,Q:Q,T:T),"")</f>
        <v/>
      </c>
      <c r="X852" s="139" t="str">
        <f>IF(OR(C852="Resuelto",C852=""),"",SUM(N852,Q852,T852,W852))</f>
        <v/>
      </c>
      <c r="Y852" s="139" t="str">
        <f>IF(OR(C852="Resuelto",C852=""),"",SUM(M852,P852,S852,V852))</f>
        <v/>
      </c>
      <c r="Z852" s="139" t="str">
        <f>IF(OR(C852="Resuelto",C852=""),"",SUM(L852,O852,R852,U852))</f>
        <v/>
      </c>
      <c r="AA852" s="28">
        <v>987</v>
      </c>
      <c r="AB852" s="28" t="str">
        <f t="shared" si="40"/>
        <v/>
      </c>
      <c r="AC852" s="75" t="str">
        <f t="shared" si="41"/>
        <v/>
      </c>
      <c r="AH852" s="78" t="str">
        <f>IF(AI852="","",MAX($AH$5:AH851)+1)</f>
        <v/>
      </c>
      <c r="AI852" s="53" t="str">
        <f>IF(G851="","",IF(COUNTIF($AI$11:AI851,G851)=0,G851,""))</f>
        <v/>
      </c>
      <c r="AJ852" s="53" t="str">
        <f t="shared" si="42"/>
        <v/>
      </c>
      <c r="AK852" s="135"/>
    </row>
    <row r="853" spans="1:37" x14ac:dyDescent="0.25">
      <c r="A853" s="136"/>
      <c r="B853" s="136"/>
      <c r="C853" s="136"/>
      <c r="D853" s="136"/>
      <c r="E853" s="137"/>
      <c r="F853" s="137"/>
      <c r="G853" s="136"/>
      <c r="H853" s="137"/>
      <c r="I853" s="140" t="str">
        <f t="shared" si="43"/>
        <v/>
      </c>
      <c r="J853" s="140"/>
      <c r="K853" s="140"/>
      <c r="L853" s="74" t="str">
        <f>IF(AND(C853="Abierto",D853="Urgente"),A853,"")</f>
        <v/>
      </c>
      <c r="M853" s="74" t="str">
        <f ca="1">IF(AND(C853="Abierto",D853="Urgente"),TODAY()-E853,"")</f>
        <v/>
      </c>
      <c r="N853" s="74" t="str">
        <f>IF(AND(C853="Abierto",D853="Urgente"),RANK(M853,$M$13:$M$861,0)+COUNTIF($M$13:M853,M853)-1,"")</f>
        <v/>
      </c>
      <c r="O853" s="74" t="str">
        <f>IF(AND(C853="Abierto",D853="Alta"),A853,"")</f>
        <v/>
      </c>
      <c r="P853" s="74" t="str">
        <f ca="1">IF(AND(C853="Abierto",D853="Alta"),TODAY()-E853,"")</f>
        <v/>
      </c>
      <c r="Q853" s="74" t="str">
        <f>IF(AND(C853="Abierto",D853="Alta"),RANK(P853,$P$13:$P$861,0)+COUNTIF($P$13:P853,P853)-1+MAX(N:N),"")</f>
        <v/>
      </c>
      <c r="R853" s="74" t="str">
        <f>IF(AND(C853="Abierto",D853="Media"),A853,"")</f>
        <v/>
      </c>
      <c r="S853" s="74" t="str">
        <f ca="1">IF(AND(C853="Abierto",D853="Media"),TODAY()-E853,"")</f>
        <v/>
      </c>
      <c r="T853" s="74" t="str">
        <f>IF(AND(C853="Abierto",D853="Media"),RANK(S853,$S$13:$S$861,0)+COUNTIF($S$13:S853,S853)-1+MAX(N:N,Q:Q),"")</f>
        <v/>
      </c>
      <c r="U853" s="74" t="str">
        <f>IF(AND(C853="Abierto",D853="Baja"),A853,"")</f>
        <v/>
      </c>
      <c r="V853" s="74" t="str">
        <f ca="1">IF(AND(C853="Abierto",D853="Baja"),TODAY()-E853,"")</f>
        <v/>
      </c>
      <c r="W853" s="74" t="str">
        <f>IF(AND(C853="Abierto",D853="Baja"),RANK(V853,$V$13:$V$861,0)+COUNTIF($V$13:V853,V853)-1+MAX(N:N,Q:Q,T:T),"")</f>
        <v/>
      </c>
      <c r="X853" s="139" t="str">
        <f>IF(OR(C853="Resuelto",C853=""),"",SUM(N853,Q853,T853,W853))</f>
        <v/>
      </c>
      <c r="Y853" s="139" t="str">
        <f>IF(OR(C853="Resuelto",C853=""),"",SUM(M853,P853,S853,V853))</f>
        <v/>
      </c>
      <c r="Z853" s="139" t="str">
        <f>IF(OR(C853="Resuelto",C853=""),"",SUM(L853,O853,R853,U853))</f>
        <v/>
      </c>
      <c r="AA853" s="28">
        <v>988</v>
      </c>
      <c r="AB853" s="28" t="str">
        <f t="shared" si="40"/>
        <v/>
      </c>
      <c r="AC853" s="75" t="str">
        <f t="shared" si="41"/>
        <v/>
      </c>
      <c r="AH853" s="78" t="str">
        <f>IF(AI853="","",MAX($AH$5:AH852)+1)</f>
        <v/>
      </c>
      <c r="AI853" s="53" t="str">
        <f>IF(G852="","",IF(COUNTIF($AI$11:AI852,G852)=0,G852,""))</f>
        <v/>
      </c>
      <c r="AJ853" s="53" t="str">
        <f t="shared" si="42"/>
        <v/>
      </c>
      <c r="AK853" s="135"/>
    </row>
    <row r="854" spans="1:37" x14ac:dyDescent="0.25">
      <c r="A854" s="136"/>
      <c r="B854" s="136"/>
      <c r="C854" s="136"/>
      <c r="D854" s="136"/>
      <c r="E854" s="137"/>
      <c r="F854" s="137"/>
      <c r="G854" s="136"/>
      <c r="H854" s="137"/>
      <c r="I854" s="140" t="str">
        <f t="shared" si="43"/>
        <v/>
      </c>
      <c r="J854" s="140"/>
      <c r="K854" s="140"/>
      <c r="L854" s="74" t="str">
        <f>IF(AND(C854="Abierto",D854="Urgente"),A854,"")</f>
        <v/>
      </c>
      <c r="M854" s="74" t="str">
        <f ca="1">IF(AND(C854="Abierto",D854="Urgente"),TODAY()-E854,"")</f>
        <v/>
      </c>
      <c r="N854" s="74" t="str">
        <f>IF(AND(C854="Abierto",D854="Urgente"),RANK(M854,$M$13:$M$861,0)+COUNTIF($M$13:M854,M854)-1,"")</f>
        <v/>
      </c>
      <c r="O854" s="74" t="str">
        <f>IF(AND(C854="Abierto",D854="Alta"),A854,"")</f>
        <v/>
      </c>
      <c r="P854" s="74" t="str">
        <f ca="1">IF(AND(C854="Abierto",D854="Alta"),TODAY()-E854,"")</f>
        <v/>
      </c>
      <c r="Q854" s="74" t="str">
        <f>IF(AND(C854="Abierto",D854="Alta"),RANK(P854,$P$13:$P$861,0)+COUNTIF($P$13:P854,P854)-1+MAX(N:N),"")</f>
        <v/>
      </c>
      <c r="R854" s="74" t="str">
        <f>IF(AND(C854="Abierto",D854="Media"),A854,"")</f>
        <v/>
      </c>
      <c r="S854" s="74" t="str">
        <f ca="1">IF(AND(C854="Abierto",D854="Media"),TODAY()-E854,"")</f>
        <v/>
      </c>
      <c r="T854" s="74" t="str">
        <f>IF(AND(C854="Abierto",D854="Media"),RANK(S854,$S$13:$S$861,0)+COUNTIF($S$13:S854,S854)-1+MAX(N:N,Q:Q),"")</f>
        <v/>
      </c>
      <c r="U854" s="74" t="str">
        <f>IF(AND(C854="Abierto",D854="Baja"),A854,"")</f>
        <v/>
      </c>
      <c r="V854" s="74" t="str">
        <f ca="1">IF(AND(C854="Abierto",D854="Baja"),TODAY()-E854,"")</f>
        <v/>
      </c>
      <c r="W854" s="74" t="str">
        <f>IF(AND(C854="Abierto",D854="Baja"),RANK(V854,$V$13:$V$861,0)+COUNTIF($V$13:V854,V854)-1+MAX(N:N,Q:Q,T:T),"")</f>
        <v/>
      </c>
      <c r="X854" s="139" t="str">
        <f>IF(OR(C854="Resuelto",C854=""),"",SUM(N854,Q854,T854,W854))</f>
        <v/>
      </c>
      <c r="Y854" s="139" t="str">
        <f>IF(OR(C854="Resuelto",C854=""),"",SUM(M854,P854,S854,V854))</f>
        <v/>
      </c>
      <c r="Z854" s="139" t="str">
        <f>IF(OR(C854="Resuelto",C854=""),"",SUM(L854,O854,R854,U854))</f>
        <v/>
      </c>
      <c r="AA854" s="28">
        <v>989</v>
      </c>
      <c r="AB854" s="28" t="str">
        <f t="shared" si="40"/>
        <v/>
      </c>
      <c r="AC854" s="75" t="str">
        <f t="shared" si="41"/>
        <v/>
      </c>
      <c r="AH854" s="78" t="str">
        <f>IF(AI854="","",MAX($AH$5:AH853)+1)</f>
        <v/>
      </c>
      <c r="AI854" s="53" t="str">
        <f>IF(G853="","",IF(COUNTIF($AI$11:AI853,G853)=0,G853,""))</f>
        <v/>
      </c>
      <c r="AJ854" s="53" t="str">
        <f t="shared" si="42"/>
        <v/>
      </c>
      <c r="AK854" s="135"/>
    </row>
    <row r="855" spans="1:37" x14ac:dyDescent="0.25">
      <c r="A855" s="136"/>
      <c r="B855" s="136"/>
      <c r="C855" s="136"/>
      <c r="D855" s="136"/>
      <c r="E855" s="137"/>
      <c r="F855" s="137"/>
      <c r="G855" s="136"/>
      <c r="H855" s="137"/>
      <c r="I855" s="140" t="str">
        <f t="shared" si="43"/>
        <v/>
      </c>
      <c r="J855" s="140"/>
      <c r="K855" s="140"/>
      <c r="L855" s="74" t="str">
        <f>IF(AND(C855="Abierto",D855="Urgente"),A855,"")</f>
        <v/>
      </c>
      <c r="M855" s="74" t="str">
        <f ca="1">IF(AND(C855="Abierto",D855="Urgente"),TODAY()-E855,"")</f>
        <v/>
      </c>
      <c r="N855" s="74" t="str">
        <f>IF(AND(C855="Abierto",D855="Urgente"),RANK(M855,$M$13:$M$861,0)+COUNTIF($M$13:M855,M855)-1,"")</f>
        <v/>
      </c>
      <c r="O855" s="74" t="str">
        <f>IF(AND(C855="Abierto",D855="Alta"),A855,"")</f>
        <v/>
      </c>
      <c r="P855" s="74" t="str">
        <f ca="1">IF(AND(C855="Abierto",D855="Alta"),TODAY()-E855,"")</f>
        <v/>
      </c>
      <c r="Q855" s="74" t="str">
        <f>IF(AND(C855="Abierto",D855="Alta"),RANK(P855,$P$13:$P$861,0)+COUNTIF($P$13:P855,P855)-1+MAX(N:N),"")</f>
        <v/>
      </c>
      <c r="R855" s="74" t="str">
        <f>IF(AND(C855="Abierto",D855="Media"),A855,"")</f>
        <v/>
      </c>
      <c r="S855" s="74" t="str">
        <f ca="1">IF(AND(C855="Abierto",D855="Media"),TODAY()-E855,"")</f>
        <v/>
      </c>
      <c r="T855" s="74" t="str">
        <f>IF(AND(C855="Abierto",D855="Media"),RANK(S855,$S$13:$S$861,0)+COUNTIF($S$13:S855,S855)-1+MAX(N:N,Q:Q),"")</f>
        <v/>
      </c>
      <c r="U855" s="74" t="str">
        <f>IF(AND(C855="Abierto",D855="Baja"),A855,"")</f>
        <v/>
      </c>
      <c r="V855" s="74" t="str">
        <f ca="1">IF(AND(C855="Abierto",D855="Baja"),TODAY()-E855,"")</f>
        <v/>
      </c>
      <c r="W855" s="74" t="str">
        <f>IF(AND(C855="Abierto",D855="Baja"),RANK(V855,$V$13:$V$861,0)+COUNTIF($V$13:V855,V855)-1+MAX(N:N,Q:Q,T:T),"")</f>
        <v/>
      </c>
      <c r="X855" s="139" t="str">
        <f>IF(OR(C855="Resuelto",C855=""),"",SUM(N855,Q855,T855,W855))</f>
        <v/>
      </c>
      <c r="Y855" s="139" t="str">
        <f>IF(OR(C855="Resuelto",C855=""),"",SUM(M855,P855,S855,V855))</f>
        <v/>
      </c>
      <c r="Z855" s="139" t="str">
        <f>IF(OR(C855="Resuelto",C855=""),"",SUM(L855,O855,R855,U855))</f>
        <v/>
      </c>
      <c r="AA855" s="28">
        <v>990</v>
      </c>
      <c r="AB855" s="28" t="str">
        <f t="shared" si="40"/>
        <v/>
      </c>
      <c r="AC855" s="75" t="str">
        <f t="shared" si="41"/>
        <v/>
      </c>
      <c r="AH855" s="78" t="str">
        <f>IF(AI855="","",MAX($AH$5:AH854)+1)</f>
        <v/>
      </c>
      <c r="AI855" s="53" t="str">
        <f>IF(G854="","",IF(COUNTIF($AI$11:AI854,G854)=0,G854,""))</f>
        <v/>
      </c>
      <c r="AJ855" s="53" t="str">
        <f t="shared" si="42"/>
        <v/>
      </c>
      <c r="AK855" s="135"/>
    </row>
    <row r="856" spans="1:37" x14ac:dyDescent="0.25">
      <c r="A856" s="136"/>
      <c r="B856" s="136"/>
      <c r="C856" s="136"/>
      <c r="D856" s="136"/>
      <c r="E856" s="137"/>
      <c r="F856" s="137"/>
      <c r="G856" s="136"/>
      <c r="H856" s="137"/>
      <c r="I856" s="140" t="str">
        <f t="shared" si="43"/>
        <v/>
      </c>
      <c r="J856" s="140"/>
      <c r="K856" s="140"/>
      <c r="L856" s="74" t="str">
        <f>IF(AND(C856="Abierto",D856="Urgente"),A856,"")</f>
        <v/>
      </c>
      <c r="M856" s="74" t="str">
        <f ca="1">IF(AND(C856="Abierto",D856="Urgente"),TODAY()-E856,"")</f>
        <v/>
      </c>
      <c r="N856" s="74" t="str">
        <f>IF(AND(C856="Abierto",D856="Urgente"),RANK(M856,$M$13:$M$861,0)+COUNTIF($M$13:M856,M856)-1,"")</f>
        <v/>
      </c>
      <c r="O856" s="74" t="str">
        <f>IF(AND(C856="Abierto",D856="Alta"),A856,"")</f>
        <v/>
      </c>
      <c r="P856" s="74" t="str">
        <f ca="1">IF(AND(C856="Abierto",D856="Alta"),TODAY()-E856,"")</f>
        <v/>
      </c>
      <c r="Q856" s="74" t="str">
        <f>IF(AND(C856="Abierto",D856="Alta"),RANK(P856,$P$13:$P$861,0)+COUNTIF($P$13:P856,P856)-1+MAX(N:N),"")</f>
        <v/>
      </c>
      <c r="R856" s="74" t="str">
        <f>IF(AND(C856="Abierto",D856="Media"),A856,"")</f>
        <v/>
      </c>
      <c r="S856" s="74" t="str">
        <f ca="1">IF(AND(C856="Abierto",D856="Media"),TODAY()-E856,"")</f>
        <v/>
      </c>
      <c r="T856" s="74" t="str">
        <f>IF(AND(C856="Abierto",D856="Media"),RANK(S856,$S$13:$S$861,0)+COUNTIF($S$13:S856,S856)-1+MAX(N:N,Q:Q),"")</f>
        <v/>
      </c>
      <c r="U856" s="74" t="str">
        <f>IF(AND(C856="Abierto",D856="Baja"),A856,"")</f>
        <v/>
      </c>
      <c r="V856" s="74" t="str">
        <f ca="1">IF(AND(C856="Abierto",D856="Baja"),TODAY()-E856,"")</f>
        <v/>
      </c>
      <c r="W856" s="74" t="str">
        <f>IF(AND(C856="Abierto",D856="Baja"),RANK(V856,$V$13:$V$861,0)+COUNTIF($V$13:V856,V856)-1+MAX(N:N,Q:Q,T:T),"")</f>
        <v/>
      </c>
      <c r="X856" s="139" t="str">
        <f>IF(OR(C856="Resuelto",C856=""),"",SUM(N856,Q856,T856,W856))</f>
        <v/>
      </c>
      <c r="Y856" s="139" t="str">
        <f>IF(OR(C856="Resuelto",C856=""),"",SUM(M856,P856,S856,V856))</f>
        <v/>
      </c>
      <c r="Z856" s="139" t="str">
        <f>IF(OR(C856="Resuelto",C856=""),"",SUM(L856,O856,R856,U856))</f>
        <v/>
      </c>
      <c r="AA856" s="28">
        <v>991</v>
      </c>
      <c r="AB856" s="28" t="str">
        <f t="shared" si="40"/>
        <v/>
      </c>
      <c r="AC856" s="75" t="str">
        <f t="shared" si="41"/>
        <v/>
      </c>
      <c r="AH856" s="78" t="str">
        <f>IF(AI856="","",MAX($AH$5:AH855)+1)</f>
        <v/>
      </c>
      <c r="AI856" s="53" t="str">
        <f>IF(G855="","",IF(COUNTIF($AI$11:AI855,G855)=0,G855,""))</f>
        <v/>
      </c>
      <c r="AJ856" s="53" t="str">
        <f t="shared" si="42"/>
        <v/>
      </c>
      <c r="AK856" s="135"/>
    </row>
    <row r="857" spans="1:37" x14ac:dyDescent="0.25">
      <c r="A857" s="136"/>
      <c r="B857" s="136"/>
      <c r="C857" s="136"/>
      <c r="D857" s="136"/>
      <c r="E857" s="137"/>
      <c r="F857" s="137"/>
      <c r="G857" s="136"/>
      <c r="H857" s="137"/>
      <c r="I857" s="140" t="str">
        <f t="shared" si="43"/>
        <v/>
      </c>
      <c r="J857" s="140"/>
      <c r="K857" s="140"/>
      <c r="L857" s="74" t="str">
        <f>IF(AND(C857="Abierto",D857="Urgente"),A857,"")</f>
        <v/>
      </c>
      <c r="M857" s="74" t="str">
        <f ca="1">IF(AND(C857="Abierto",D857="Urgente"),TODAY()-E857,"")</f>
        <v/>
      </c>
      <c r="N857" s="74" t="str">
        <f>IF(AND(C857="Abierto",D857="Urgente"),RANK(M857,$M$13:$M$861,0)+COUNTIF($M$13:M857,M857)-1,"")</f>
        <v/>
      </c>
      <c r="O857" s="74" t="str">
        <f>IF(AND(C857="Abierto",D857="Alta"),A857,"")</f>
        <v/>
      </c>
      <c r="P857" s="74" t="str">
        <f ca="1">IF(AND(C857="Abierto",D857="Alta"),TODAY()-E857,"")</f>
        <v/>
      </c>
      <c r="Q857" s="74" t="str">
        <f>IF(AND(C857="Abierto",D857="Alta"),RANK(P857,$P$13:$P$861,0)+COUNTIF($P$13:P857,P857)-1+MAX(N:N),"")</f>
        <v/>
      </c>
      <c r="R857" s="74" t="str">
        <f>IF(AND(C857="Abierto",D857="Media"),A857,"")</f>
        <v/>
      </c>
      <c r="S857" s="74" t="str">
        <f ca="1">IF(AND(C857="Abierto",D857="Media"),TODAY()-E857,"")</f>
        <v/>
      </c>
      <c r="T857" s="74" t="str">
        <f>IF(AND(C857="Abierto",D857="Media"),RANK(S857,$S$13:$S$861,0)+COUNTIF($S$13:S857,S857)-1+MAX(N:N,Q:Q),"")</f>
        <v/>
      </c>
      <c r="U857" s="74" t="str">
        <f>IF(AND(C857="Abierto",D857="Baja"),A857,"")</f>
        <v/>
      </c>
      <c r="V857" s="74" t="str">
        <f ca="1">IF(AND(C857="Abierto",D857="Baja"),TODAY()-E857,"")</f>
        <v/>
      </c>
      <c r="W857" s="74" t="str">
        <f>IF(AND(C857="Abierto",D857="Baja"),RANK(V857,$V$13:$V$861,0)+COUNTIF($V$13:V857,V857)-1+MAX(N:N,Q:Q,T:T),"")</f>
        <v/>
      </c>
      <c r="X857" s="139" t="str">
        <f>IF(OR(C857="Resuelto",C857=""),"",SUM(N857,Q857,T857,W857))</f>
        <v/>
      </c>
      <c r="Y857" s="139" t="str">
        <f>IF(OR(C857="Resuelto",C857=""),"",SUM(M857,P857,S857,V857))</f>
        <v/>
      </c>
      <c r="Z857" s="139" t="str">
        <f>IF(OR(C857="Resuelto",C857=""),"",SUM(L857,O857,R857,U857))</f>
        <v/>
      </c>
      <c r="AA857" s="28">
        <v>992</v>
      </c>
      <c r="AB857" s="28" t="str">
        <f t="shared" si="40"/>
        <v/>
      </c>
      <c r="AC857" s="75" t="str">
        <f t="shared" si="41"/>
        <v/>
      </c>
      <c r="AH857" s="78" t="str">
        <f>IF(AI857="","",MAX($AH$5:AH856)+1)</f>
        <v/>
      </c>
      <c r="AI857" s="53" t="str">
        <f>IF(G856="","",IF(COUNTIF($AI$11:AI856,G856)=0,G856,""))</f>
        <v/>
      </c>
      <c r="AJ857" s="53" t="str">
        <f t="shared" si="42"/>
        <v/>
      </c>
      <c r="AK857" s="135"/>
    </row>
    <row r="858" spans="1:37" x14ac:dyDescent="0.25">
      <c r="A858" s="136"/>
      <c r="B858" s="136"/>
      <c r="C858" s="136"/>
      <c r="D858" s="136"/>
      <c r="E858" s="137"/>
      <c r="F858" s="141"/>
      <c r="H858" s="137"/>
      <c r="I858" s="140" t="str">
        <f t="shared" si="43"/>
        <v/>
      </c>
      <c r="J858" s="140"/>
      <c r="K858" s="140"/>
      <c r="L858" s="74" t="str">
        <f>IF(AND(C858="Abierto",D858="Urgente"),A858,"")</f>
        <v/>
      </c>
      <c r="M858" s="74" t="str">
        <f ca="1">IF(AND(C858="Abierto",D858="Urgente"),TODAY()-E858,"")</f>
        <v/>
      </c>
      <c r="N858" s="74" t="str">
        <f>IF(AND(C858="Abierto",D858="Urgente"),RANK(M858,$M$13:$M$861,0)+COUNTIF($M$13:M858,M858)-1,"")</f>
        <v/>
      </c>
      <c r="O858" s="74" t="str">
        <f>IF(AND(C858="Abierto",D858="Alta"),A858,"")</f>
        <v/>
      </c>
      <c r="P858" s="74" t="str">
        <f ca="1">IF(AND(C858="Abierto",D858="Alta"),TODAY()-E858,"")</f>
        <v/>
      </c>
      <c r="Q858" s="74" t="str">
        <f>IF(AND(C858="Abierto",D858="Alta"),RANK(P858,$P$13:$P$861,0)+COUNTIF($P$13:P858,P858)-1+MAX(N:N),"")</f>
        <v/>
      </c>
      <c r="R858" s="74" t="str">
        <f>IF(AND(C858="Abierto",D858="Media"),A858,"")</f>
        <v/>
      </c>
      <c r="S858" s="74" t="str">
        <f ca="1">IF(AND(C858="Abierto",D858="Media"),TODAY()-E858,"")</f>
        <v/>
      </c>
      <c r="T858" s="74" t="str">
        <f>IF(AND(C858="Abierto",D858="Media"),RANK(S858,$S$13:$S$861,0)+COUNTIF($S$13:S858,S858)-1+MAX(N:N,Q:Q),"")</f>
        <v/>
      </c>
      <c r="U858" s="74" t="str">
        <f>IF(AND(C858="Abierto",D858="Baja"),A858,"")</f>
        <v/>
      </c>
      <c r="V858" s="74" t="str">
        <f ca="1">IF(AND(C858="Abierto",D858="Baja"),TODAY()-E858,"")</f>
        <v/>
      </c>
      <c r="W858" s="74" t="str">
        <f>IF(AND(C858="Abierto",D858="Baja"),RANK(V858,$V$13:$V$861,0)+COUNTIF($V$13:V858,V858)-1+MAX(N:N,Q:Q,T:T),"")</f>
        <v/>
      </c>
      <c r="X858" s="139" t="str">
        <f>IF(OR(C858="Resuelto",C858=""),"",SUM(N858,Q858,T858,W858))</f>
        <v/>
      </c>
      <c r="Y858" s="139" t="str">
        <f>IF(OR(C858="Resuelto",C858=""),"",SUM(M858,P858,S858,V858))</f>
        <v/>
      </c>
      <c r="Z858" s="139" t="str">
        <f>IF(OR(C858="Resuelto",C858=""),"",SUM(L858,O858,R858,U858))</f>
        <v/>
      </c>
      <c r="AA858" s="28">
        <v>993</v>
      </c>
      <c r="AB858" s="28" t="str">
        <f t="shared" si="40"/>
        <v/>
      </c>
      <c r="AC858" s="75" t="str">
        <f t="shared" si="41"/>
        <v/>
      </c>
      <c r="AH858" s="78" t="str">
        <f>IF(AI858="","",MAX($AH$5:AH857)+1)</f>
        <v/>
      </c>
      <c r="AI858" s="53" t="str">
        <f>IF(G857="","",IF(COUNTIF($AI$11:AI857,G857)=0,G857,""))</f>
        <v/>
      </c>
      <c r="AJ858" s="53" t="str">
        <f t="shared" si="42"/>
        <v/>
      </c>
      <c r="AK858" s="135"/>
    </row>
  </sheetData>
  <mergeCells count="28">
    <mergeCell ref="AN11:AN12"/>
    <mergeCell ref="AK11:AK12"/>
    <mergeCell ref="AL11:AL12"/>
    <mergeCell ref="AM11:AM12"/>
    <mergeCell ref="E11:E12"/>
    <mergeCell ref="F11:G11"/>
    <mergeCell ref="H11:H12"/>
    <mergeCell ref="I11:I12"/>
    <mergeCell ref="J11:K12"/>
    <mergeCell ref="A9:G9"/>
    <mergeCell ref="A10:I10"/>
    <mergeCell ref="A11:A12"/>
    <mergeCell ref="B11:B12"/>
    <mergeCell ref="C11:C12"/>
    <mergeCell ref="D11:D12"/>
    <mergeCell ref="A7:D7"/>
    <mergeCell ref="E7:G7"/>
    <mergeCell ref="A4:AN4"/>
    <mergeCell ref="A5:G5"/>
    <mergeCell ref="A6:D6"/>
    <mergeCell ref="E6:G6"/>
    <mergeCell ref="L6:W6"/>
    <mergeCell ref="X6:AC6"/>
    <mergeCell ref="D1:AN1"/>
    <mergeCell ref="D2:AN2"/>
    <mergeCell ref="E3:I3"/>
    <mergeCell ref="J3:AK3"/>
    <mergeCell ref="AL3:AN3"/>
  </mergeCells>
  <conditionalFormatting sqref="J13:J56 J58 J61:J96 J100:J250">
    <cfRule type="containsText" dxfId="362" priority="189" operator="containsText" text="SI">
      <formula>NOT(ISERROR(SEARCH("SI",J13)))</formula>
    </cfRule>
  </conditionalFormatting>
  <conditionalFormatting sqref="D13:D154 D181:D183">
    <cfRule type="cellIs" dxfId="361" priority="185" operator="equal">
      <formula>"Baja"</formula>
    </cfRule>
    <cfRule type="cellIs" dxfId="360" priority="186" operator="equal">
      <formula>"Media"</formula>
    </cfRule>
    <cfRule type="cellIs" dxfId="359" priority="187" operator="equal">
      <formula>"Alta"</formula>
    </cfRule>
    <cfRule type="cellIs" dxfId="358" priority="188" operator="equal">
      <formula>"Urgente"</formula>
    </cfRule>
  </conditionalFormatting>
  <conditionalFormatting sqref="I88:I139 I141:I185">
    <cfRule type="cellIs" dxfId="357" priority="184" operator="greaterThan">
      <formula>10</formula>
    </cfRule>
  </conditionalFormatting>
  <conditionalFormatting sqref="I13">
    <cfRule type="cellIs" dxfId="356" priority="183" operator="greaterThan">
      <formula>10</formula>
    </cfRule>
  </conditionalFormatting>
  <conditionalFormatting sqref="I14 I17 I19:I28 I42:I86">
    <cfRule type="cellIs" dxfId="355" priority="182" operator="greaterThan">
      <formula>10</formula>
    </cfRule>
  </conditionalFormatting>
  <conditionalFormatting sqref="D14">
    <cfRule type="cellIs" dxfId="354" priority="178" operator="equal">
      <formula>"Baja"</formula>
    </cfRule>
    <cfRule type="cellIs" dxfId="353" priority="179" operator="equal">
      <formula>"Media"</formula>
    </cfRule>
    <cfRule type="cellIs" dxfId="352" priority="180" operator="equal">
      <formula>"Alta"</formula>
    </cfRule>
    <cfRule type="cellIs" dxfId="351" priority="181" operator="equal">
      <formula>"Urgente"</formula>
    </cfRule>
  </conditionalFormatting>
  <conditionalFormatting sqref="D15">
    <cfRule type="cellIs" dxfId="350" priority="174" operator="equal">
      <formula>"Baja"</formula>
    </cfRule>
    <cfRule type="cellIs" dxfId="349" priority="175" operator="equal">
      <formula>"Media"</formula>
    </cfRule>
    <cfRule type="cellIs" dxfId="348" priority="176" operator="equal">
      <formula>"Alta"</formula>
    </cfRule>
    <cfRule type="cellIs" dxfId="347" priority="177" operator="equal">
      <formula>"Urgente"</formula>
    </cfRule>
  </conditionalFormatting>
  <conditionalFormatting sqref="I15">
    <cfRule type="cellIs" dxfId="346" priority="173" operator="greaterThan">
      <formula>10</formula>
    </cfRule>
  </conditionalFormatting>
  <conditionalFormatting sqref="I16">
    <cfRule type="cellIs" dxfId="345" priority="172" operator="greaterThan">
      <formula>10</formula>
    </cfRule>
  </conditionalFormatting>
  <conditionalFormatting sqref="D16">
    <cfRule type="cellIs" dxfId="344" priority="168" operator="equal">
      <formula>"Baja"</formula>
    </cfRule>
    <cfRule type="cellIs" dxfId="343" priority="169" operator="equal">
      <formula>"Media"</formula>
    </cfRule>
    <cfRule type="cellIs" dxfId="342" priority="170" operator="equal">
      <formula>"Alta"</formula>
    </cfRule>
    <cfRule type="cellIs" dxfId="341" priority="171" operator="equal">
      <formula>"Urgente"</formula>
    </cfRule>
  </conditionalFormatting>
  <conditionalFormatting sqref="I18">
    <cfRule type="cellIs" dxfId="340" priority="167" operator="greaterThan">
      <formula>10</formula>
    </cfRule>
  </conditionalFormatting>
  <conditionalFormatting sqref="I29:I37">
    <cfRule type="cellIs" dxfId="339" priority="166" operator="greaterThan">
      <formula>10</formula>
    </cfRule>
  </conditionalFormatting>
  <conditionalFormatting sqref="I38:I41">
    <cfRule type="cellIs" dxfId="338" priority="165" operator="greaterThan">
      <formula>10</formula>
    </cfRule>
  </conditionalFormatting>
  <conditionalFormatting sqref="D195 D204:D206 D209 D213 D225:D227 D229 D238 D246:D247 D249">
    <cfRule type="cellIs" dxfId="337" priority="161" operator="equal">
      <formula>"Baja"</formula>
    </cfRule>
    <cfRule type="cellIs" dxfId="336" priority="162" operator="equal">
      <formula>"Media"</formula>
    </cfRule>
    <cfRule type="cellIs" dxfId="335" priority="163" operator="equal">
      <formula>"Alta"</formula>
    </cfRule>
    <cfRule type="cellIs" dxfId="334" priority="164" operator="equal">
      <formula>"Urgente"</formula>
    </cfRule>
  </conditionalFormatting>
  <conditionalFormatting sqref="I87">
    <cfRule type="cellIs" dxfId="333" priority="160" operator="greaterThan">
      <formula>10</formula>
    </cfRule>
  </conditionalFormatting>
  <conditionalFormatting sqref="I140">
    <cfRule type="cellIs" dxfId="332" priority="159" operator="greaterThan">
      <formula>10</formula>
    </cfRule>
  </conditionalFormatting>
  <conditionalFormatting sqref="D155">
    <cfRule type="cellIs" dxfId="331" priority="155" operator="equal">
      <formula>"Baja"</formula>
    </cfRule>
    <cfRule type="cellIs" dxfId="330" priority="156" operator="equal">
      <formula>"Media"</formula>
    </cfRule>
    <cfRule type="cellIs" dxfId="329" priority="157" operator="equal">
      <formula>"Alta"</formula>
    </cfRule>
    <cfRule type="cellIs" dxfId="328" priority="158" operator="equal">
      <formula>"Urgente"</formula>
    </cfRule>
  </conditionalFormatting>
  <conditionalFormatting sqref="D156">
    <cfRule type="cellIs" dxfId="327" priority="151" operator="equal">
      <formula>"Baja"</formula>
    </cfRule>
    <cfRule type="cellIs" dxfId="326" priority="152" operator="equal">
      <formula>"Media"</formula>
    </cfRule>
    <cfRule type="cellIs" dxfId="325" priority="153" operator="equal">
      <formula>"Alta"</formula>
    </cfRule>
    <cfRule type="cellIs" dxfId="324" priority="154" operator="equal">
      <formula>"Urgente"</formula>
    </cfRule>
  </conditionalFormatting>
  <conditionalFormatting sqref="D157">
    <cfRule type="cellIs" dxfId="323" priority="147" operator="equal">
      <formula>"Baja"</formula>
    </cfRule>
    <cfRule type="cellIs" dxfId="322" priority="148" operator="equal">
      <formula>"Media"</formula>
    </cfRule>
    <cfRule type="cellIs" dxfId="321" priority="149" operator="equal">
      <formula>"Alta"</formula>
    </cfRule>
    <cfRule type="cellIs" dxfId="320" priority="150" operator="equal">
      <formula>"Urgente"</formula>
    </cfRule>
  </conditionalFormatting>
  <conditionalFormatting sqref="D158:D180">
    <cfRule type="cellIs" dxfId="319" priority="143" operator="equal">
      <formula>"Baja"</formula>
    </cfRule>
    <cfRule type="cellIs" dxfId="318" priority="144" operator="equal">
      <formula>"Media"</formula>
    </cfRule>
    <cfRule type="cellIs" dxfId="317" priority="145" operator="equal">
      <formula>"Alta"</formula>
    </cfRule>
    <cfRule type="cellIs" dxfId="316" priority="146" operator="equal">
      <formula>"Urgente"</formula>
    </cfRule>
  </conditionalFormatting>
  <conditionalFormatting sqref="D184">
    <cfRule type="cellIs" dxfId="315" priority="139" operator="equal">
      <formula>"Baja"</formula>
    </cfRule>
    <cfRule type="cellIs" dxfId="314" priority="140" operator="equal">
      <formula>"Media"</formula>
    </cfRule>
    <cfRule type="cellIs" dxfId="313" priority="141" operator="equal">
      <formula>"Alta"</formula>
    </cfRule>
    <cfRule type="cellIs" dxfId="312" priority="142" operator="equal">
      <formula>"Urgente"</formula>
    </cfRule>
  </conditionalFormatting>
  <conditionalFormatting sqref="I186:I204 I207:I258">
    <cfRule type="cellIs" dxfId="311" priority="138" operator="greaterThan">
      <formula>10</formula>
    </cfRule>
  </conditionalFormatting>
  <conditionalFormatting sqref="D185">
    <cfRule type="cellIs" dxfId="310" priority="134" operator="equal">
      <formula>"Baja"</formula>
    </cfRule>
    <cfRule type="cellIs" dxfId="309" priority="135" operator="equal">
      <formula>"Media"</formula>
    </cfRule>
    <cfRule type="cellIs" dxfId="308" priority="136" operator="equal">
      <formula>"Alta"</formula>
    </cfRule>
    <cfRule type="cellIs" dxfId="307" priority="137" operator="equal">
      <formula>"Urgente"</formula>
    </cfRule>
  </conditionalFormatting>
  <conditionalFormatting sqref="D186">
    <cfRule type="cellIs" dxfId="306" priority="130" operator="equal">
      <formula>"Baja"</formula>
    </cfRule>
    <cfRule type="cellIs" dxfId="305" priority="131" operator="equal">
      <formula>"Media"</formula>
    </cfRule>
    <cfRule type="cellIs" dxfId="304" priority="132" operator="equal">
      <formula>"Alta"</formula>
    </cfRule>
    <cfRule type="cellIs" dxfId="303" priority="133" operator="equal">
      <formula>"Urgente"</formula>
    </cfRule>
  </conditionalFormatting>
  <conditionalFormatting sqref="J57">
    <cfRule type="containsText" dxfId="302" priority="129" operator="containsText" text="SI">
      <formula>NOT(ISERROR(SEARCH("SI",J57)))</formula>
    </cfRule>
  </conditionalFormatting>
  <conditionalFormatting sqref="J59">
    <cfRule type="containsText" dxfId="301" priority="128" operator="containsText" text="SI">
      <formula>NOT(ISERROR(SEARCH("SI",J59)))</formula>
    </cfRule>
  </conditionalFormatting>
  <conditionalFormatting sqref="J60">
    <cfRule type="containsText" dxfId="300" priority="127" operator="containsText" text="SI">
      <formula>NOT(ISERROR(SEARCH("SI",J60)))</formula>
    </cfRule>
  </conditionalFormatting>
  <conditionalFormatting sqref="J97">
    <cfRule type="containsText" dxfId="299" priority="126" operator="containsText" text="SI">
      <formula>NOT(ISERROR(SEARCH("SI",J97)))</formula>
    </cfRule>
  </conditionalFormatting>
  <conditionalFormatting sqref="J98">
    <cfRule type="containsText" dxfId="298" priority="125" operator="containsText" text="SI">
      <formula>NOT(ISERROR(SEARCH("SI",J98)))</formula>
    </cfRule>
  </conditionalFormatting>
  <conditionalFormatting sqref="J99">
    <cfRule type="containsText" dxfId="297" priority="124" operator="containsText" text="SI">
      <formula>NOT(ISERROR(SEARCH("SI",J99)))</formula>
    </cfRule>
  </conditionalFormatting>
  <conditionalFormatting sqref="D187">
    <cfRule type="cellIs" dxfId="296" priority="120" operator="equal">
      <formula>"Baja"</formula>
    </cfRule>
    <cfRule type="cellIs" dxfId="295" priority="121" operator="equal">
      <formula>"Media"</formula>
    </cfRule>
    <cfRule type="cellIs" dxfId="294" priority="122" operator="equal">
      <formula>"Alta"</formula>
    </cfRule>
    <cfRule type="cellIs" dxfId="293" priority="123" operator="equal">
      <formula>"Urgente"</formula>
    </cfRule>
  </conditionalFormatting>
  <conditionalFormatting sqref="D188:D194">
    <cfRule type="cellIs" dxfId="292" priority="116" operator="equal">
      <formula>"Baja"</formula>
    </cfRule>
    <cfRule type="cellIs" dxfId="291" priority="117" operator="equal">
      <formula>"Media"</formula>
    </cfRule>
    <cfRule type="cellIs" dxfId="290" priority="118" operator="equal">
      <formula>"Alta"</formula>
    </cfRule>
    <cfRule type="cellIs" dxfId="289" priority="119" operator="equal">
      <formula>"Urgente"</formula>
    </cfRule>
  </conditionalFormatting>
  <conditionalFormatting sqref="D196:D199">
    <cfRule type="cellIs" dxfId="288" priority="112" operator="equal">
      <formula>"Baja"</formula>
    </cfRule>
    <cfRule type="cellIs" dxfId="287" priority="113" operator="equal">
      <formula>"Media"</formula>
    </cfRule>
    <cfRule type="cellIs" dxfId="286" priority="114" operator="equal">
      <formula>"Alta"</formula>
    </cfRule>
    <cfRule type="cellIs" dxfId="285" priority="115" operator="equal">
      <formula>"Urgente"</formula>
    </cfRule>
  </conditionalFormatting>
  <conditionalFormatting sqref="D200:D203">
    <cfRule type="cellIs" dxfId="284" priority="108" operator="equal">
      <formula>"Baja"</formula>
    </cfRule>
    <cfRule type="cellIs" dxfId="283" priority="109" operator="equal">
      <formula>"Media"</formula>
    </cfRule>
    <cfRule type="cellIs" dxfId="282" priority="110" operator="equal">
      <formula>"Alta"</formula>
    </cfRule>
    <cfRule type="cellIs" dxfId="281" priority="111" operator="equal">
      <formula>"Urgente"</formula>
    </cfRule>
  </conditionalFormatting>
  <conditionalFormatting sqref="I205:I206">
    <cfRule type="cellIs" dxfId="280" priority="107" operator="greaterThan">
      <formula>10</formula>
    </cfRule>
  </conditionalFormatting>
  <conditionalFormatting sqref="D207">
    <cfRule type="cellIs" dxfId="279" priority="103" operator="equal">
      <formula>"Baja"</formula>
    </cfRule>
    <cfRule type="cellIs" dxfId="278" priority="104" operator="equal">
      <formula>"Media"</formula>
    </cfRule>
    <cfRule type="cellIs" dxfId="277" priority="105" operator="equal">
      <formula>"Alta"</formula>
    </cfRule>
    <cfRule type="cellIs" dxfId="276" priority="106" operator="equal">
      <formula>"Urgente"</formula>
    </cfRule>
  </conditionalFormatting>
  <conditionalFormatting sqref="D208">
    <cfRule type="cellIs" dxfId="275" priority="99" operator="equal">
      <formula>"Baja"</formula>
    </cfRule>
    <cfRule type="cellIs" dxfId="274" priority="100" operator="equal">
      <formula>"Media"</formula>
    </cfRule>
    <cfRule type="cellIs" dxfId="273" priority="101" operator="equal">
      <formula>"Alta"</formula>
    </cfRule>
    <cfRule type="cellIs" dxfId="272" priority="102" operator="equal">
      <formula>"Urgente"</formula>
    </cfRule>
  </conditionalFormatting>
  <conditionalFormatting sqref="D210">
    <cfRule type="cellIs" dxfId="271" priority="95" operator="equal">
      <formula>"Baja"</formula>
    </cfRule>
    <cfRule type="cellIs" dxfId="270" priority="96" operator="equal">
      <formula>"Media"</formula>
    </cfRule>
    <cfRule type="cellIs" dxfId="269" priority="97" operator="equal">
      <formula>"Alta"</formula>
    </cfRule>
    <cfRule type="cellIs" dxfId="268" priority="98" operator="equal">
      <formula>"Urgente"</formula>
    </cfRule>
  </conditionalFormatting>
  <conditionalFormatting sqref="D211">
    <cfRule type="cellIs" dxfId="267" priority="91" operator="equal">
      <formula>"Baja"</formula>
    </cfRule>
    <cfRule type="cellIs" dxfId="266" priority="92" operator="equal">
      <formula>"Media"</formula>
    </cfRule>
    <cfRule type="cellIs" dxfId="265" priority="93" operator="equal">
      <formula>"Alta"</formula>
    </cfRule>
    <cfRule type="cellIs" dxfId="264" priority="94" operator="equal">
      <formula>"Urgente"</formula>
    </cfRule>
  </conditionalFormatting>
  <conditionalFormatting sqref="D212">
    <cfRule type="cellIs" dxfId="263" priority="87" operator="equal">
      <formula>"Baja"</formula>
    </cfRule>
    <cfRule type="cellIs" dxfId="262" priority="88" operator="equal">
      <formula>"Media"</formula>
    </cfRule>
    <cfRule type="cellIs" dxfId="261" priority="89" operator="equal">
      <formula>"Alta"</formula>
    </cfRule>
    <cfRule type="cellIs" dxfId="260" priority="90" operator="equal">
      <formula>"Urgente"</formula>
    </cfRule>
  </conditionalFormatting>
  <conditionalFormatting sqref="D214">
    <cfRule type="cellIs" dxfId="259" priority="83" operator="equal">
      <formula>"Baja"</formula>
    </cfRule>
    <cfRule type="cellIs" dxfId="258" priority="84" operator="equal">
      <formula>"Media"</formula>
    </cfRule>
    <cfRule type="cellIs" dxfId="257" priority="85" operator="equal">
      <formula>"Alta"</formula>
    </cfRule>
    <cfRule type="cellIs" dxfId="256" priority="86" operator="equal">
      <formula>"Urgente"</formula>
    </cfRule>
  </conditionalFormatting>
  <conditionalFormatting sqref="D215">
    <cfRule type="cellIs" dxfId="255" priority="79" operator="equal">
      <formula>"Baja"</formula>
    </cfRule>
    <cfRule type="cellIs" dxfId="254" priority="80" operator="equal">
      <formula>"Media"</formula>
    </cfRule>
    <cfRule type="cellIs" dxfId="253" priority="81" operator="equal">
      <formula>"Alta"</formula>
    </cfRule>
    <cfRule type="cellIs" dxfId="252" priority="82" operator="equal">
      <formula>"Urgente"</formula>
    </cfRule>
  </conditionalFormatting>
  <conditionalFormatting sqref="D216">
    <cfRule type="cellIs" dxfId="251" priority="75" operator="equal">
      <formula>"Baja"</formula>
    </cfRule>
    <cfRule type="cellIs" dxfId="250" priority="76" operator="equal">
      <formula>"Media"</formula>
    </cfRule>
    <cfRule type="cellIs" dxfId="249" priority="77" operator="equal">
      <formula>"Alta"</formula>
    </cfRule>
    <cfRule type="cellIs" dxfId="248" priority="78" operator="equal">
      <formula>"Urgente"</formula>
    </cfRule>
  </conditionalFormatting>
  <conditionalFormatting sqref="D217:D219">
    <cfRule type="cellIs" dxfId="247" priority="71" operator="equal">
      <formula>"Baja"</formula>
    </cfRule>
    <cfRule type="cellIs" dxfId="246" priority="72" operator="equal">
      <formula>"Media"</formula>
    </cfRule>
    <cfRule type="cellIs" dxfId="245" priority="73" operator="equal">
      <formula>"Alta"</formula>
    </cfRule>
    <cfRule type="cellIs" dxfId="244" priority="74" operator="equal">
      <formula>"Urgente"</formula>
    </cfRule>
  </conditionalFormatting>
  <conditionalFormatting sqref="D220:D223">
    <cfRule type="cellIs" dxfId="243" priority="67" operator="equal">
      <formula>"Baja"</formula>
    </cfRule>
    <cfRule type="cellIs" dxfId="242" priority="68" operator="equal">
      <formula>"Media"</formula>
    </cfRule>
    <cfRule type="cellIs" dxfId="241" priority="69" operator="equal">
      <formula>"Alta"</formula>
    </cfRule>
    <cfRule type="cellIs" dxfId="240" priority="70" operator="equal">
      <formula>"Urgente"</formula>
    </cfRule>
  </conditionalFormatting>
  <conditionalFormatting sqref="D224">
    <cfRule type="cellIs" dxfId="239" priority="63" operator="equal">
      <formula>"Baja"</formula>
    </cfRule>
    <cfRule type="cellIs" dxfId="238" priority="64" operator="equal">
      <formula>"Media"</formula>
    </cfRule>
    <cfRule type="cellIs" dxfId="237" priority="65" operator="equal">
      <formula>"Alta"</formula>
    </cfRule>
    <cfRule type="cellIs" dxfId="236" priority="66" operator="equal">
      <formula>"Urgente"</formula>
    </cfRule>
  </conditionalFormatting>
  <conditionalFormatting sqref="D228">
    <cfRule type="cellIs" dxfId="235" priority="59" operator="equal">
      <formula>"Baja"</formula>
    </cfRule>
    <cfRule type="cellIs" dxfId="234" priority="60" operator="equal">
      <formula>"Media"</formula>
    </cfRule>
    <cfRule type="cellIs" dxfId="233" priority="61" operator="equal">
      <formula>"Alta"</formula>
    </cfRule>
    <cfRule type="cellIs" dxfId="232" priority="62" operator="equal">
      <formula>"Urgente"</formula>
    </cfRule>
  </conditionalFormatting>
  <conditionalFormatting sqref="D230">
    <cfRule type="cellIs" dxfId="231" priority="55" operator="equal">
      <formula>"Baja"</formula>
    </cfRule>
    <cfRule type="cellIs" dxfId="230" priority="56" operator="equal">
      <formula>"Media"</formula>
    </cfRule>
    <cfRule type="cellIs" dxfId="229" priority="57" operator="equal">
      <formula>"Alta"</formula>
    </cfRule>
    <cfRule type="cellIs" dxfId="228" priority="58" operator="equal">
      <formula>"Urgente"</formula>
    </cfRule>
  </conditionalFormatting>
  <conditionalFormatting sqref="D231">
    <cfRule type="cellIs" dxfId="227" priority="51" operator="equal">
      <formula>"Baja"</formula>
    </cfRule>
    <cfRule type="cellIs" dxfId="226" priority="52" operator="equal">
      <formula>"Media"</formula>
    </cfRule>
    <cfRule type="cellIs" dxfId="225" priority="53" operator="equal">
      <formula>"Alta"</formula>
    </cfRule>
    <cfRule type="cellIs" dxfId="224" priority="54" operator="equal">
      <formula>"Urgente"</formula>
    </cfRule>
  </conditionalFormatting>
  <conditionalFormatting sqref="D232">
    <cfRule type="cellIs" dxfId="223" priority="47" operator="equal">
      <formula>"Baja"</formula>
    </cfRule>
    <cfRule type="cellIs" dxfId="222" priority="48" operator="equal">
      <formula>"Media"</formula>
    </cfRule>
    <cfRule type="cellIs" dxfId="221" priority="49" operator="equal">
      <formula>"Alta"</formula>
    </cfRule>
    <cfRule type="cellIs" dxfId="220" priority="50" operator="equal">
      <formula>"Urgente"</formula>
    </cfRule>
  </conditionalFormatting>
  <conditionalFormatting sqref="D233">
    <cfRule type="cellIs" dxfId="219" priority="43" operator="equal">
      <formula>"Baja"</formula>
    </cfRule>
    <cfRule type="cellIs" dxfId="218" priority="44" operator="equal">
      <formula>"Media"</formula>
    </cfRule>
    <cfRule type="cellIs" dxfId="217" priority="45" operator="equal">
      <formula>"Alta"</formula>
    </cfRule>
    <cfRule type="cellIs" dxfId="216" priority="46" operator="equal">
      <formula>"Urgente"</formula>
    </cfRule>
  </conditionalFormatting>
  <conditionalFormatting sqref="D234:D236">
    <cfRule type="cellIs" dxfId="215" priority="39" operator="equal">
      <formula>"Baja"</formula>
    </cfRule>
    <cfRule type="cellIs" dxfId="214" priority="40" operator="equal">
      <formula>"Media"</formula>
    </cfRule>
    <cfRule type="cellIs" dxfId="213" priority="41" operator="equal">
      <formula>"Alta"</formula>
    </cfRule>
    <cfRule type="cellIs" dxfId="212" priority="42" operator="equal">
      <formula>"Urgente"</formula>
    </cfRule>
  </conditionalFormatting>
  <conditionalFormatting sqref="D237">
    <cfRule type="cellIs" dxfId="211" priority="35" operator="equal">
      <formula>"Baja"</formula>
    </cfRule>
    <cfRule type="cellIs" dxfId="210" priority="36" operator="equal">
      <formula>"Media"</formula>
    </cfRule>
    <cfRule type="cellIs" dxfId="209" priority="37" operator="equal">
      <formula>"Alta"</formula>
    </cfRule>
    <cfRule type="cellIs" dxfId="208" priority="38" operator="equal">
      <formula>"Urgente"</formula>
    </cfRule>
  </conditionalFormatting>
  <conditionalFormatting sqref="D239">
    <cfRule type="cellIs" dxfId="207" priority="31" operator="equal">
      <formula>"Baja"</formula>
    </cfRule>
    <cfRule type="cellIs" dxfId="206" priority="32" operator="equal">
      <formula>"Media"</formula>
    </cfRule>
    <cfRule type="cellIs" dxfId="205" priority="33" operator="equal">
      <formula>"Alta"</formula>
    </cfRule>
    <cfRule type="cellIs" dxfId="204" priority="34" operator="equal">
      <formula>"Urgente"</formula>
    </cfRule>
  </conditionalFormatting>
  <conditionalFormatting sqref="D240">
    <cfRule type="cellIs" dxfId="203" priority="27" operator="equal">
      <formula>"Baja"</formula>
    </cfRule>
    <cfRule type="cellIs" dxfId="202" priority="28" operator="equal">
      <formula>"Media"</formula>
    </cfRule>
    <cfRule type="cellIs" dxfId="201" priority="29" operator="equal">
      <formula>"Alta"</formula>
    </cfRule>
    <cfRule type="cellIs" dxfId="200" priority="30" operator="equal">
      <formula>"Urgente"</formula>
    </cfRule>
  </conditionalFormatting>
  <conditionalFormatting sqref="D241">
    <cfRule type="cellIs" dxfId="199" priority="23" operator="equal">
      <formula>"Baja"</formula>
    </cfRule>
    <cfRule type="cellIs" dxfId="198" priority="24" operator="equal">
      <formula>"Media"</formula>
    </cfRule>
    <cfRule type="cellIs" dxfId="197" priority="25" operator="equal">
      <formula>"Alta"</formula>
    </cfRule>
    <cfRule type="cellIs" dxfId="196" priority="26" operator="equal">
      <formula>"Urgente"</formula>
    </cfRule>
  </conditionalFormatting>
  <conditionalFormatting sqref="D242:D244">
    <cfRule type="cellIs" dxfId="195" priority="19" operator="equal">
      <formula>"Baja"</formula>
    </cfRule>
    <cfRule type="cellIs" dxfId="194" priority="20" operator="equal">
      <formula>"Media"</formula>
    </cfRule>
    <cfRule type="cellIs" dxfId="193" priority="21" operator="equal">
      <formula>"Alta"</formula>
    </cfRule>
    <cfRule type="cellIs" dxfId="192" priority="22" operator="equal">
      <formula>"Urgente"</formula>
    </cfRule>
  </conditionalFormatting>
  <conditionalFormatting sqref="D245">
    <cfRule type="cellIs" dxfId="191" priority="15" operator="equal">
      <formula>"Baja"</formula>
    </cfRule>
    <cfRule type="cellIs" dxfId="190" priority="16" operator="equal">
      <formula>"Media"</formula>
    </cfRule>
    <cfRule type="cellIs" dxfId="189" priority="17" operator="equal">
      <formula>"Alta"</formula>
    </cfRule>
    <cfRule type="cellIs" dxfId="188" priority="18" operator="equal">
      <formula>"Urgente"</formula>
    </cfRule>
  </conditionalFormatting>
  <conditionalFormatting sqref="D248">
    <cfRule type="cellIs" dxfId="187" priority="11" operator="equal">
      <formula>"Baja"</formula>
    </cfRule>
    <cfRule type="cellIs" dxfId="186" priority="12" operator="equal">
      <formula>"Media"</formula>
    </cfRule>
    <cfRule type="cellIs" dxfId="185" priority="13" operator="equal">
      <formula>"Alta"</formula>
    </cfRule>
    <cfRule type="cellIs" dxfId="184" priority="14" operator="equal">
      <formula>"Urgente"</formula>
    </cfRule>
  </conditionalFormatting>
  <conditionalFormatting sqref="D250:D263">
    <cfRule type="cellIs" dxfId="183" priority="7" operator="equal">
      <formula>"Baja"</formula>
    </cfRule>
    <cfRule type="cellIs" dxfId="182" priority="8" operator="equal">
      <formula>"Media"</formula>
    </cfRule>
    <cfRule type="cellIs" dxfId="181" priority="9" operator="equal">
      <formula>"Alta"</formula>
    </cfRule>
    <cfRule type="cellIs" dxfId="180" priority="10" operator="equal">
      <formula>"Urgente"</formula>
    </cfRule>
  </conditionalFormatting>
  <conditionalFormatting sqref="D264">
    <cfRule type="cellIs" dxfId="179" priority="3" operator="equal">
      <formula>"Baja"</formula>
    </cfRule>
    <cfRule type="cellIs" dxfId="178" priority="4" operator="equal">
      <formula>"Media"</formula>
    </cfRule>
    <cfRule type="cellIs" dxfId="177" priority="5" operator="equal">
      <formula>"Alta"</formula>
    </cfRule>
    <cfRule type="cellIs" dxfId="176" priority="6" operator="equal">
      <formula>"Urgente"</formula>
    </cfRule>
  </conditionalFormatting>
  <conditionalFormatting sqref="I259:I264">
    <cfRule type="cellIs" dxfId="175" priority="2" operator="greaterThan">
      <formula>10</formula>
    </cfRule>
  </conditionalFormatting>
  <conditionalFormatting sqref="J251:J264">
    <cfRule type="containsText" dxfId="174" priority="1" operator="containsText" text="SI">
      <formula>NOT(ISERROR(SEARCH("SI",J251)))</formula>
    </cfRule>
  </conditionalFormatting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[6]Hoja1!#REF!</xm:f>
          </x14:formula1>
          <xm:sqref>AN13:AN264</xm:sqref>
        </x14:dataValidation>
        <x14:dataValidation type="list" allowBlank="1" showInputMessage="1" showErrorMessage="1">
          <x14:formula1>
            <xm:f>[6]Hoja1!#REF!</xm:f>
          </x14:formula1>
          <xm:sqref>AM13:AM264</xm:sqref>
        </x14:dataValidation>
        <x14:dataValidation type="list" allowBlank="1" showInputMessage="1" showErrorMessage="1">
          <x14:formula1>
            <xm:f>[6]Hoja1!#REF!</xm:f>
          </x14:formula1>
          <xm:sqref>AL13:AL264</xm:sqref>
        </x14:dataValidation>
        <x14:dataValidation type="list" allowBlank="1" showInputMessage="1" showErrorMessage="1">
          <x14:formula1>
            <xm:f>[6]Hoja1!#REF!</xm:f>
          </x14:formula1>
          <xm:sqref>AK13:AK264</xm:sqref>
        </x14:dataValidation>
        <x14:dataValidation type="list" allowBlank="1" showInputMessage="1" showErrorMessage="1">
          <x14:formula1>
            <xm:f>[6]Hoja1!#REF!</xm:f>
          </x14:formula1>
          <xm:sqref>J13:J264</xm:sqref>
        </x14:dataValidation>
        <x14:dataValidation type="list" allowBlank="1" showInputMessage="1" showErrorMessage="1">
          <x14:formula1>
            <xm:f>[6]Hoja1!#REF!</xm:f>
          </x14:formula1>
          <xm:sqref>G13:G264</xm:sqref>
        </x14:dataValidation>
        <x14:dataValidation type="list" allowBlank="1" showInputMessage="1" showErrorMessage="1">
          <x14:formula1>
            <xm:f>[6]Hoja1!#REF!</xm:f>
          </x14:formula1>
          <xm:sqref>F13:F264</xm:sqref>
        </x14:dataValidation>
        <x14:dataValidation type="list" allowBlank="1" showInputMessage="1" showErrorMessage="1">
          <x14:formula1>
            <xm:f>[6]Hoja1!#REF!</xm:f>
          </x14:formula1>
          <xm:sqref>D13:D264</xm:sqref>
        </x14:dataValidation>
        <x14:dataValidation type="list" allowBlank="1" showInputMessage="1" showErrorMessage="1">
          <x14:formula1>
            <xm:f>[6]Hoja1!#REF!</xm:f>
          </x14:formula1>
          <xm:sqref>C13:C264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807"/>
  <sheetViews>
    <sheetView zoomScale="70" zoomScaleNormal="70" workbookViewId="0">
      <selection activeCell="AK17" sqref="AK17"/>
    </sheetView>
  </sheetViews>
  <sheetFormatPr baseColWidth="10" defaultRowHeight="15" x14ac:dyDescent="0.25"/>
  <cols>
    <col min="1" max="1" width="5.28515625" style="88" customWidth="1"/>
    <col min="2" max="2" width="11.5703125" style="88" customWidth="1"/>
    <col min="3" max="3" width="17.42578125" style="88" customWidth="1"/>
    <col min="4" max="4" width="18" style="88" customWidth="1"/>
    <col min="5" max="5" width="16.7109375" style="142" customWidth="1"/>
    <col min="6" max="6" width="15.7109375" style="142" customWidth="1"/>
    <col min="7" max="7" width="16" style="88" customWidth="1"/>
    <col min="8" max="8" width="13" style="142" customWidth="1"/>
    <col min="9" max="9" width="10.85546875" style="134" customWidth="1"/>
    <col min="10" max="10" width="6.7109375" style="134" customWidth="1"/>
    <col min="11" max="11" width="10.85546875" style="134" customWidth="1"/>
    <col min="12" max="23" width="11.42578125" style="143" hidden="1" customWidth="1"/>
    <col min="24" max="32" width="11.42578125" style="88" hidden="1" customWidth="1"/>
    <col min="33" max="33" width="2.7109375" style="88" hidden="1" customWidth="1"/>
    <col min="34" max="34" width="0" style="134" hidden="1" customWidth="1"/>
    <col min="35" max="35" width="0" style="88" hidden="1" customWidth="1"/>
    <col min="36" max="36" width="8.28515625" style="88" hidden="1" customWidth="1"/>
    <col min="37" max="37" width="14" style="88" customWidth="1"/>
    <col min="38" max="38" width="13.28515625" style="88" customWidth="1"/>
    <col min="39" max="39" width="14.140625" style="88" customWidth="1"/>
    <col min="40" max="40" width="16.28515625" style="88" customWidth="1"/>
    <col min="41" max="16384" width="11.42578125" style="88"/>
  </cols>
  <sheetData>
    <row r="1" spans="1:40" ht="18" x14ac:dyDescent="0.25">
      <c r="D1" s="106" t="s">
        <v>96</v>
      </c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</row>
    <row r="2" spans="1:40" ht="66.75" customHeight="1" x14ac:dyDescent="0.25">
      <c r="D2" s="106" t="s">
        <v>27</v>
      </c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</row>
    <row r="3" spans="1:40" ht="15" customHeight="1" x14ac:dyDescent="0.25">
      <c r="D3" s="103" t="s">
        <v>97</v>
      </c>
      <c r="E3" s="107" t="s">
        <v>98</v>
      </c>
      <c r="F3" s="107"/>
      <c r="G3" s="107"/>
      <c r="H3" s="107"/>
      <c r="I3" s="107"/>
      <c r="J3" s="108" t="s">
        <v>99</v>
      </c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 t="s">
        <v>100</v>
      </c>
      <c r="AM3" s="108"/>
      <c r="AN3" s="108"/>
    </row>
    <row r="4" spans="1:40" ht="57.95" customHeight="1" x14ac:dyDescent="0.25">
      <c r="A4" s="109" t="s">
        <v>101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1"/>
    </row>
    <row r="5" spans="1:40" ht="15" customHeight="1" x14ac:dyDescent="0.25">
      <c r="A5" s="104" t="s">
        <v>59</v>
      </c>
      <c r="B5" s="105"/>
      <c r="C5" s="105"/>
      <c r="D5" s="105"/>
      <c r="E5" s="105"/>
      <c r="F5" s="105"/>
      <c r="G5" s="105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</row>
    <row r="6" spans="1:40" ht="21" customHeight="1" x14ac:dyDescent="0.25">
      <c r="A6" s="114" t="s">
        <v>25</v>
      </c>
      <c r="B6" s="114"/>
      <c r="C6" s="114"/>
      <c r="D6" s="114"/>
      <c r="E6" s="115" t="s">
        <v>105</v>
      </c>
      <c r="F6" s="133"/>
      <c r="G6" s="133"/>
      <c r="H6" s="88"/>
      <c r="L6" s="120" t="s">
        <v>13</v>
      </c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 t="s">
        <v>16</v>
      </c>
      <c r="Y6" s="120"/>
      <c r="Z6" s="120"/>
      <c r="AA6" s="120"/>
      <c r="AB6" s="120"/>
      <c r="AC6" s="120"/>
    </row>
    <row r="7" spans="1:40" ht="24" customHeight="1" x14ac:dyDescent="0.25">
      <c r="A7" s="114" t="s">
        <v>26</v>
      </c>
      <c r="B7" s="114"/>
      <c r="C7" s="114"/>
      <c r="D7" s="114"/>
      <c r="E7" s="115" t="s">
        <v>157</v>
      </c>
      <c r="F7" s="133"/>
      <c r="G7" s="133"/>
      <c r="H7" s="88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</row>
    <row r="8" spans="1:40" ht="9.75" customHeight="1" x14ac:dyDescent="0.25">
      <c r="A8" s="135"/>
      <c r="B8" s="135"/>
      <c r="C8" s="24"/>
      <c r="D8" s="24"/>
      <c r="E8" s="24"/>
      <c r="F8" s="24"/>
      <c r="G8" s="24"/>
      <c r="H8" s="24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</row>
    <row r="9" spans="1:40" ht="13.5" customHeight="1" x14ac:dyDescent="0.25">
      <c r="A9" s="117" t="s">
        <v>55</v>
      </c>
      <c r="B9" s="118"/>
      <c r="C9" s="118"/>
      <c r="D9" s="118"/>
      <c r="E9" s="118"/>
      <c r="F9" s="118"/>
      <c r="G9" s="119"/>
      <c r="H9" s="134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</row>
    <row r="10" spans="1:40" ht="9.75" customHeight="1" x14ac:dyDescent="0.25">
      <c r="A10" s="112"/>
      <c r="B10" s="113"/>
      <c r="C10" s="113"/>
      <c r="D10" s="113"/>
      <c r="E10" s="113"/>
      <c r="F10" s="113"/>
      <c r="G10" s="113"/>
      <c r="H10" s="113"/>
      <c r="I10" s="113"/>
      <c r="J10" s="26"/>
      <c r="K10" s="26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</row>
    <row r="11" spans="1:40" ht="29.25" customHeight="1" x14ac:dyDescent="0.25">
      <c r="A11" s="121" t="s">
        <v>29</v>
      </c>
      <c r="B11" s="121" t="s">
        <v>28</v>
      </c>
      <c r="C11" s="123" t="s">
        <v>0</v>
      </c>
      <c r="D11" s="123" t="s">
        <v>1</v>
      </c>
      <c r="E11" s="123" t="s">
        <v>3</v>
      </c>
      <c r="F11" s="125" t="s">
        <v>2</v>
      </c>
      <c r="G11" s="126"/>
      <c r="H11" s="127" t="s">
        <v>11</v>
      </c>
      <c r="I11" s="121" t="s">
        <v>10</v>
      </c>
      <c r="J11" s="129" t="s">
        <v>58</v>
      </c>
      <c r="K11" s="130"/>
      <c r="L11" s="20" t="s">
        <v>14</v>
      </c>
      <c r="M11" s="20" t="s">
        <v>19</v>
      </c>
      <c r="N11" s="20" t="s">
        <v>15</v>
      </c>
      <c r="O11" s="20" t="s">
        <v>14</v>
      </c>
      <c r="P11" s="20" t="s">
        <v>19</v>
      </c>
      <c r="Q11" s="20" t="s">
        <v>15</v>
      </c>
      <c r="R11" s="20" t="s">
        <v>14</v>
      </c>
      <c r="S11" s="20" t="s">
        <v>19</v>
      </c>
      <c r="T11" s="20" t="s">
        <v>15</v>
      </c>
      <c r="U11" s="20" t="s">
        <v>14</v>
      </c>
      <c r="V11" s="20" t="s">
        <v>19</v>
      </c>
      <c r="W11" s="20" t="s">
        <v>15</v>
      </c>
      <c r="X11" s="20" t="s">
        <v>15</v>
      </c>
      <c r="Y11" s="20" t="s">
        <v>19</v>
      </c>
      <c r="Z11" s="20" t="s">
        <v>14</v>
      </c>
      <c r="AA11" s="20" t="s">
        <v>17</v>
      </c>
      <c r="AB11" s="20" t="s">
        <v>18</v>
      </c>
      <c r="AC11" s="20" t="s">
        <v>20</v>
      </c>
      <c r="AD11" s="20"/>
      <c r="AE11" s="20" t="s">
        <v>7</v>
      </c>
      <c r="AF11" s="20" t="s">
        <v>12</v>
      </c>
      <c r="AG11" s="20"/>
      <c r="AH11" s="20" t="s">
        <v>21</v>
      </c>
      <c r="AI11" s="20" t="s">
        <v>22</v>
      </c>
      <c r="AJ11" s="20" t="s">
        <v>23</v>
      </c>
      <c r="AK11" s="123" t="s">
        <v>45</v>
      </c>
      <c r="AL11" s="123" t="s">
        <v>24</v>
      </c>
      <c r="AM11" s="123" t="s">
        <v>30</v>
      </c>
      <c r="AN11" s="123" t="s">
        <v>31</v>
      </c>
    </row>
    <row r="12" spans="1:40" ht="27" customHeight="1" x14ac:dyDescent="0.25">
      <c r="A12" s="122"/>
      <c r="B12" s="122"/>
      <c r="C12" s="124"/>
      <c r="D12" s="124"/>
      <c r="E12" s="124"/>
      <c r="F12" s="39" t="s">
        <v>103</v>
      </c>
      <c r="G12" s="39" t="s">
        <v>104</v>
      </c>
      <c r="H12" s="128"/>
      <c r="I12" s="122"/>
      <c r="J12" s="131"/>
      <c r="K12" s="132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124"/>
      <c r="AL12" s="124"/>
      <c r="AM12" s="124"/>
      <c r="AN12" s="124"/>
    </row>
    <row r="13" spans="1:40" ht="25.5" customHeight="1" x14ac:dyDescent="0.25">
      <c r="A13" s="61">
        <v>1</v>
      </c>
      <c r="B13" s="15" t="s">
        <v>143</v>
      </c>
      <c r="C13" s="53" t="s">
        <v>142</v>
      </c>
      <c r="D13" s="17" t="s">
        <v>5</v>
      </c>
      <c r="E13" s="27">
        <v>44166</v>
      </c>
      <c r="F13" s="62" t="s">
        <v>105</v>
      </c>
      <c r="G13" s="17"/>
      <c r="H13" s="27">
        <v>44166</v>
      </c>
      <c r="I13" s="16">
        <f t="shared" ref="I13:I76" si="0">IF(OR(E13=0,H13=0),"",H13-E13)</f>
        <v>0</v>
      </c>
      <c r="J13" s="28" t="s">
        <v>57</v>
      </c>
      <c r="K13" s="27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28"/>
      <c r="Y13" s="28"/>
      <c r="Z13" s="28"/>
      <c r="AA13" s="28"/>
      <c r="AB13" s="28"/>
      <c r="AC13" s="75"/>
      <c r="AD13" s="76"/>
      <c r="AE13" s="77"/>
      <c r="AF13" s="74"/>
      <c r="AG13" s="53"/>
      <c r="AH13" s="78"/>
      <c r="AI13" s="53"/>
      <c r="AJ13" s="53"/>
      <c r="AK13" s="158" t="s">
        <v>44</v>
      </c>
      <c r="AL13" s="53" t="s">
        <v>34</v>
      </c>
      <c r="AM13" s="53" t="s">
        <v>52</v>
      </c>
      <c r="AN13" s="53" t="s">
        <v>49</v>
      </c>
    </row>
    <row r="14" spans="1:40" ht="25.5" customHeight="1" x14ac:dyDescent="0.25">
      <c r="A14" s="60">
        <v>2</v>
      </c>
      <c r="B14" s="15" t="s">
        <v>143</v>
      </c>
      <c r="C14" s="53" t="s">
        <v>142</v>
      </c>
      <c r="D14" s="17" t="s">
        <v>5</v>
      </c>
      <c r="E14" s="27">
        <v>44166</v>
      </c>
      <c r="F14" s="62"/>
      <c r="G14" s="17" t="s">
        <v>126</v>
      </c>
      <c r="H14" s="27">
        <v>44175</v>
      </c>
      <c r="I14" s="16">
        <f t="shared" si="0"/>
        <v>9</v>
      </c>
      <c r="J14" s="28" t="s">
        <v>57</v>
      </c>
      <c r="K14" s="27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28"/>
      <c r="Y14" s="28"/>
      <c r="Z14" s="28"/>
      <c r="AA14" s="28"/>
      <c r="AB14" s="28"/>
      <c r="AC14" s="75"/>
      <c r="AD14" s="76"/>
      <c r="AE14" s="77"/>
      <c r="AF14" s="74"/>
      <c r="AG14" s="53"/>
      <c r="AH14" s="78"/>
      <c r="AI14" s="53"/>
      <c r="AJ14" s="53"/>
      <c r="AK14" s="158" t="s">
        <v>44</v>
      </c>
      <c r="AL14" s="53" t="s">
        <v>34</v>
      </c>
      <c r="AM14" s="53" t="s">
        <v>52</v>
      </c>
      <c r="AN14" s="53" t="s">
        <v>49</v>
      </c>
    </row>
    <row r="15" spans="1:40" ht="25.5" customHeight="1" x14ac:dyDescent="0.25">
      <c r="A15" s="61">
        <v>3</v>
      </c>
      <c r="B15" s="15">
        <v>2026006</v>
      </c>
      <c r="C15" s="53" t="s">
        <v>142</v>
      </c>
      <c r="D15" s="17" t="s">
        <v>5</v>
      </c>
      <c r="E15" s="27">
        <v>44166</v>
      </c>
      <c r="F15" s="62" t="s">
        <v>105</v>
      </c>
      <c r="G15" s="17"/>
      <c r="H15" s="27">
        <v>44166</v>
      </c>
      <c r="I15" s="16">
        <f t="shared" si="0"/>
        <v>0</v>
      </c>
      <c r="J15" s="28" t="s">
        <v>57</v>
      </c>
      <c r="K15" s="27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28"/>
      <c r="Y15" s="28"/>
      <c r="Z15" s="28"/>
      <c r="AA15" s="28"/>
      <c r="AB15" s="28"/>
      <c r="AC15" s="75"/>
      <c r="AD15" s="76"/>
      <c r="AE15" s="77"/>
      <c r="AF15" s="74"/>
      <c r="AG15" s="53"/>
      <c r="AH15" s="78"/>
      <c r="AI15" s="53"/>
      <c r="AJ15" s="53"/>
      <c r="AK15" s="158" t="s">
        <v>44</v>
      </c>
      <c r="AL15" s="53" t="s">
        <v>36</v>
      </c>
      <c r="AM15" s="53" t="s">
        <v>52</v>
      </c>
      <c r="AN15" s="53" t="s">
        <v>49</v>
      </c>
    </row>
    <row r="16" spans="1:40" ht="25.5" customHeight="1" x14ac:dyDescent="0.25">
      <c r="A16" s="60">
        <v>4</v>
      </c>
      <c r="B16" s="15" t="s">
        <v>143</v>
      </c>
      <c r="C16" s="53" t="s">
        <v>142</v>
      </c>
      <c r="D16" s="17" t="s">
        <v>5</v>
      </c>
      <c r="E16" s="27">
        <v>44166</v>
      </c>
      <c r="F16" s="62" t="s">
        <v>105</v>
      </c>
      <c r="G16" s="17"/>
      <c r="H16" s="27">
        <v>44166</v>
      </c>
      <c r="I16" s="16">
        <f t="shared" si="0"/>
        <v>0</v>
      </c>
      <c r="J16" s="28" t="s">
        <v>57</v>
      </c>
      <c r="K16" s="27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28"/>
      <c r="Y16" s="28"/>
      <c r="Z16" s="28"/>
      <c r="AA16" s="28"/>
      <c r="AB16" s="28"/>
      <c r="AC16" s="75"/>
      <c r="AD16" s="53"/>
      <c r="AE16" s="53"/>
      <c r="AF16" s="53"/>
      <c r="AG16" s="53"/>
      <c r="AH16" s="78"/>
      <c r="AI16" s="53"/>
      <c r="AJ16" s="53"/>
      <c r="AK16" s="158" t="s">
        <v>44</v>
      </c>
      <c r="AL16" s="53" t="s">
        <v>34</v>
      </c>
      <c r="AM16" s="53" t="s">
        <v>52</v>
      </c>
      <c r="AN16" s="53" t="s">
        <v>49</v>
      </c>
    </row>
    <row r="17" spans="1:40" ht="25.5" customHeight="1" x14ac:dyDescent="0.25">
      <c r="A17" s="61">
        <v>5</v>
      </c>
      <c r="B17" s="15" t="s">
        <v>143</v>
      </c>
      <c r="C17" s="53" t="s">
        <v>142</v>
      </c>
      <c r="D17" s="17" t="s">
        <v>5</v>
      </c>
      <c r="E17" s="27">
        <v>44166</v>
      </c>
      <c r="F17" s="62" t="s">
        <v>105</v>
      </c>
      <c r="G17" s="17"/>
      <c r="H17" s="27">
        <v>44166</v>
      </c>
      <c r="I17" s="16">
        <f t="shared" si="0"/>
        <v>0</v>
      </c>
      <c r="J17" s="28" t="s">
        <v>57</v>
      </c>
      <c r="K17" s="27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28"/>
      <c r="Y17" s="28"/>
      <c r="Z17" s="28"/>
      <c r="AA17" s="28"/>
      <c r="AB17" s="28"/>
      <c r="AC17" s="75"/>
      <c r="AD17" s="53"/>
      <c r="AE17" s="53"/>
      <c r="AF17" s="53"/>
      <c r="AG17" s="53"/>
      <c r="AH17" s="78"/>
      <c r="AI17" s="53"/>
      <c r="AJ17" s="53"/>
      <c r="AK17" s="158" t="s">
        <v>44</v>
      </c>
      <c r="AL17" s="53" t="s">
        <v>34</v>
      </c>
      <c r="AM17" s="53" t="s">
        <v>52</v>
      </c>
      <c r="AN17" s="53" t="s">
        <v>49</v>
      </c>
    </row>
    <row r="18" spans="1:40" ht="25.5" customHeight="1" x14ac:dyDescent="0.25">
      <c r="A18" s="60">
        <v>6</v>
      </c>
      <c r="B18" s="15" t="s">
        <v>143</v>
      </c>
      <c r="C18" s="53" t="s">
        <v>142</v>
      </c>
      <c r="D18" s="17" t="s">
        <v>5</v>
      </c>
      <c r="E18" s="27">
        <v>44166</v>
      </c>
      <c r="F18" s="62" t="s">
        <v>105</v>
      </c>
      <c r="G18" s="17"/>
      <c r="H18" s="27">
        <v>44166</v>
      </c>
      <c r="I18" s="16">
        <f t="shared" si="0"/>
        <v>0</v>
      </c>
      <c r="J18" s="28" t="s">
        <v>57</v>
      </c>
      <c r="K18" s="27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28"/>
      <c r="Y18" s="28"/>
      <c r="Z18" s="28"/>
      <c r="AA18" s="28"/>
      <c r="AB18" s="28"/>
      <c r="AC18" s="75"/>
      <c r="AD18" s="53"/>
      <c r="AE18" s="53"/>
      <c r="AF18" s="53"/>
      <c r="AG18" s="53"/>
      <c r="AH18" s="78"/>
      <c r="AI18" s="53"/>
      <c r="AJ18" s="53"/>
      <c r="AK18" s="158" t="s">
        <v>44</v>
      </c>
      <c r="AL18" s="53" t="s">
        <v>34</v>
      </c>
      <c r="AM18" s="53" t="s">
        <v>52</v>
      </c>
      <c r="AN18" s="53" t="s">
        <v>49</v>
      </c>
    </row>
    <row r="19" spans="1:40" ht="25.5" customHeight="1" x14ac:dyDescent="0.25">
      <c r="A19" s="61">
        <v>7</v>
      </c>
      <c r="B19" s="15" t="s">
        <v>143</v>
      </c>
      <c r="C19" s="53" t="s">
        <v>142</v>
      </c>
      <c r="D19" s="17" t="s">
        <v>5</v>
      </c>
      <c r="E19" s="27">
        <v>44166</v>
      </c>
      <c r="F19" s="62" t="s">
        <v>105</v>
      </c>
      <c r="G19" s="17"/>
      <c r="H19" s="27">
        <v>44166</v>
      </c>
      <c r="I19" s="16">
        <f t="shared" si="0"/>
        <v>0</v>
      </c>
      <c r="J19" s="28" t="s">
        <v>57</v>
      </c>
      <c r="K19" s="27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28"/>
      <c r="Y19" s="28"/>
      <c r="Z19" s="28"/>
      <c r="AA19" s="28"/>
      <c r="AB19" s="28"/>
      <c r="AC19" s="75"/>
      <c r="AD19" s="53"/>
      <c r="AE19" s="53"/>
      <c r="AF19" s="53"/>
      <c r="AG19" s="53"/>
      <c r="AH19" s="78"/>
      <c r="AI19" s="53"/>
      <c r="AJ19" s="53"/>
      <c r="AK19" s="158" t="s">
        <v>44</v>
      </c>
      <c r="AL19" s="53" t="s">
        <v>35</v>
      </c>
      <c r="AM19" s="53" t="s">
        <v>52</v>
      </c>
      <c r="AN19" s="53" t="s">
        <v>49</v>
      </c>
    </row>
    <row r="20" spans="1:40" ht="25.5" customHeight="1" x14ac:dyDescent="0.25">
      <c r="A20" s="60">
        <v>8</v>
      </c>
      <c r="B20" s="15" t="s">
        <v>143</v>
      </c>
      <c r="C20" s="53" t="s">
        <v>142</v>
      </c>
      <c r="D20" s="17" t="s">
        <v>5</v>
      </c>
      <c r="E20" s="27">
        <v>44166</v>
      </c>
      <c r="F20" s="62" t="s">
        <v>105</v>
      </c>
      <c r="G20" s="17"/>
      <c r="H20" s="27">
        <v>44166</v>
      </c>
      <c r="I20" s="16">
        <f t="shared" si="0"/>
        <v>0</v>
      </c>
      <c r="J20" s="28" t="s">
        <v>57</v>
      </c>
      <c r="K20" s="27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28"/>
      <c r="Y20" s="28"/>
      <c r="Z20" s="28"/>
      <c r="AA20" s="28"/>
      <c r="AB20" s="28"/>
      <c r="AC20" s="75"/>
      <c r="AD20" s="53"/>
      <c r="AE20" s="53"/>
      <c r="AF20" s="53"/>
      <c r="AG20" s="53"/>
      <c r="AH20" s="78"/>
      <c r="AI20" s="53"/>
      <c r="AJ20" s="53"/>
      <c r="AK20" s="158" t="s">
        <v>44</v>
      </c>
      <c r="AL20" s="53" t="s">
        <v>35</v>
      </c>
      <c r="AM20" s="53" t="s">
        <v>52</v>
      </c>
      <c r="AN20" s="53" t="s">
        <v>51</v>
      </c>
    </row>
    <row r="21" spans="1:40" ht="25.5" customHeight="1" x14ac:dyDescent="0.25">
      <c r="A21" s="61">
        <v>9</v>
      </c>
      <c r="B21" s="15" t="s">
        <v>143</v>
      </c>
      <c r="C21" s="53" t="s">
        <v>142</v>
      </c>
      <c r="D21" s="17" t="s">
        <v>5</v>
      </c>
      <c r="E21" s="27">
        <v>44166</v>
      </c>
      <c r="F21" s="62" t="s">
        <v>105</v>
      </c>
      <c r="G21" s="17"/>
      <c r="H21" s="27">
        <v>44166</v>
      </c>
      <c r="I21" s="16">
        <f t="shared" si="0"/>
        <v>0</v>
      </c>
      <c r="J21" s="28" t="s">
        <v>57</v>
      </c>
      <c r="K21" s="27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28"/>
      <c r="Y21" s="28"/>
      <c r="Z21" s="28"/>
      <c r="AA21" s="28"/>
      <c r="AB21" s="28"/>
      <c r="AC21" s="75"/>
      <c r="AD21" s="53"/>
      <c r="AE21" s="53"/>
      <c r="AF21" s="53"/>
      <c r="AG21" s="53"/>
      <c r="AH21" s="78"/>
      <c r="AI21" s="53"/>
      <c r="AJ21" s="53"/>
      <c r="AK21" s="158" t="s">
        <v>44</v>
      </c>
      <c r="AL21" s="53" t="s">
        <v>32</v>
      </c>
      <c r="AM21" s="53" t="s">
        <v>52</v>
      </c>
      <c r="AN21" s="53" t="s">
        <v>50</v>
      </c>
    </row>
    <row r="22" spans="1:40" ht="25.5" customHeight="1" x14ac:dyDescent="0.25">
      <c r="A22" s="60">
        <v>10</v>
      </c>
      <c r="B22" s="15" t="s">
        <v>143</v>
      </c>
      <c r="C22" s="53" t="s">
        <v>142</v>
      </c>
      <c r="D22" s="17" t="s">
        <v>5</v>
      </c>
      <c r="E22" s="27">
        <v>44166</v>
      </c>
      <c r="F22" s="62" t="s">
        <v>105</v>
      </c>
      <c r="G22" s="17"/>
      <c r="H22" s="27">
        <v>44166</v>
      </c>
      <c r="I22" s="16">
        <f t="shared" si="0"/>
        <v>0</v>
      </c>
      <c r="J22" s="28" t="s">
        <v>57</v>
      </c>
      <c r="K22" s="27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28"/>
      <c r="Y22" s="28"/>
      <c r="Z22" s="28"/>
      <c r="AA22" s="28"/>
      <c r="AB22" s="28"/>
      <c r="AC22" s="75"/>
      <c r="AD22" s="53"/>
      <c r="AE22" s="53"/>
      <c r="AF22" s="53"/>
      <c r="AG22" s="53"/>
      <c r="AH22" s="78"/>
      <c r="AI22" s="53"/>
      <c r="AJ22" s="53"/>
      <c r="AK22" s="158" t="s">
        <v>44</v>
      </c>
      <c r="AL22" s="53" t="s">
        <v>32</v>
      </c>
      <c r="AM22" s="53" t="s">
        <v>52</v>
      </c>
      <c r="AN22" s="53" t="s">
        <v>49</v>
      </c>
    </row>
    <row r="23" spans="1:40" ht="25.5" customHeight="1" x14ac:dyDescent="0.25">
      <c r="A23" s="61">
        <v>11</v>
      </c>
      <c r="B23" s="15" t="s">
        <v>143</v>
      </c>
      <c r="C23" s="53" t="s">
        <v>142</v>
      </c>
      <c r="D23" s="17" t="s">
        <v>5</v>
      </c>
      <c r="E23" s="27">
        <v>44166</v>
      </c>
      <c r="F23" s="62" t="s">
        <v>105</v>
      </c>
      <c r="G23" s="17"/>
      <c r="H23" s="27">
        <v>44166</v>
      </c>
      <c r="I23" s="16">
        <f t="shared" si="0"/>
        <v>0</v>
      </c>
      <c r="J23" s="28" t="s">
        <v>57</v>
      </c>
      <c r="K23" s="27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28"/>
      <c r="Y23" s="28"/>
      <c r="Z23" s="28"/>
      <c r="AA23" s="28"/>
      <c r="AB23" s="28"/>
      <c r="AC23" s="75"/>
      <c r="AD23" s="53"/>
      <c r="AE23" s="53"/>
      <c r="AF23" s="53"/>
      <c r="AG23" s="53"/>
      <c r="AH23" s="78"/>
      <c r="AI23" s="53"/>
      <c r="AJ23" s="53"/>
      <c r="AK23" s="158" t="s">
        <v>44</v>
      </c>
      <c r="AL23" s="53" t="s">
        <v>32</v>
      </c>
      <c r="AM23" s="53" t="s">
        <v>52</v>
      </c>
      <c r="AN23" s="53" t="s">
        <v>50</v>
      </c>
    </row>
    <row r="24" spans="1:40" ht="25.5" customHeight="1" x14ac:dyDescent="0.25">
      <c r="A24" s="60">
        <v>12</v>
      </c>
      <c r="B24" s="15" t="s">
        <v>143</v>
      </c>
      <c r="C24" s="53" t="s">
        <v>142</v>
      </c>
      <c r="D24" s="17" t="s">
        <v>5</v>
      </c>
      <c r="E24" s="27">
        <v>44166</v>
      </c>
      <c r="F24" s="62" t="s">
        <v>105</v>
      </c>
      <c r="G24" s="17"/>
      <c r="H24" s="27">
        <v>44166</v>
      </c>
      <c r="I24" s="16">
        <f t="shared" si="0"/>
        <v>0</v>
      </c>
      <c r="J24" s="28" t="s">
        <v>57</v>
      </c>
      <c r="K24" s="27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28"/>
      <c r="Y24" s="28"/>
      <c r="Z24" s="28"/>
      <c r="AA24" s="28"/>
      <c r="AB24" s="28"/>
      <c r="AC24" s="75"/>
      <c r="AD24" s="53"/>
      <c r="AE24" s="53"/>
      <c r="AF24" s="53"/>
      <c r="AG24" s="53"/>
      <c r="AH24" s="78"/>
      <c r="AI24" s="53"/>
      <c r="AJ24" s="53"/>
      <c r="AK24" s="158" t="s">
        <v>44</v>
      </c>
      <c r="AL24" s="53" t="s">
        <v>32</v>
      </c>
      <c r="AM24" s="53" t="s">
        <v>52</v>
      </c>
      <c r="AN24" s="53" t="s">
        <v>49</v>
      </c>
    </row>
    <row r="25" spans="1:40" ht="25.5" customHeight="1" x14ac:dyDescent="0.25">
      <c r="A25" s="61">
        <v>13</v>
      </c>
      <c r="B25" s="15" t="s">
        <v>143</v>
      </c>
      <c r="C25" s="53" t="s">
        <v>142</v>
      </c>
      <c r="D25" s="17" t="s">
        <v>5</v>
      </c>
      <c r="E25" s="27">
        <v>44166</v>
      </c>
      <c r="F25" s="62" t="s">
        <v>105</v>
      </c>
      <c r="G25" s="17"/>
      <c r="H25" s="27">
        <v>44166</v>
      </c>
      <c r="I25" s="16">
        <f t="shared" si="0"/>
        <v>0</v>
      </c>
      <c r="J25" s="28" t="s">
        <v>57</v>
      </c>
      <c r="K25" s="27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28"/>
      <c r="Y25" s="28"/>
      <c r="Z25" s="28"/>
      <c r="AA25" s="28"/>
      <c r="AB25" s="28"/>
      <c r="AC25" s="75"/>
      <c r="AD25" s="53"/>
      <c r="AE25" s="53"/>
      <c r="AF25" s="53"/>
      <c r="AG25" s="53"/>
      <c r="AH25" s="78"/>
      <c r="AI25" s="53"/>
      <c r="AJ25" s="53"/>
      <c r="AK25" s="158" t="s">
        <v>44</v>
      </c>
      <c r="AL25" s="53" t="s">
        <v>32</v>
      </c>
      <c r="AM25" s="53" t="s">
        <v>52</v>
      </c>
      <c r="AN25" s="53" t="s">
        <v>49</v>
      </c>
    </row>
    <row r="26" spans="1:40" ht="25.5" customHeight="1" x14ac:dyDescent="0.25">
      <c r="A26" s="60">
        <v>14</v>
      </c>
      <c r="B26" s="15" t="s">
        <v>143</v>
      </c>
      <c r="C26" s="53" t="s">
        <v>142</v>
      </c>
      <c r="D26" s="17" t="s">
        <v>5</v>
      </c>
      <c r="E26" s="27">
        <v>44167</v>
      </c>
      <c r="F26" s="62" t="s">
        <v>105</v>
      </c>
      <c r="G26" s="17"/>
      <c r="H26" s="27">
        <v>44167</v>
      </c>
      <c r="I26" s="16">
        <f t="shared" si="0"/>
        <v>0</v>
      </c>
      <c r="J26" s="28" t="s">
        <v>57</v>
      </c>
      <c r="K26" s="27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28"/>
      <c r="Y26" s="28"/>
      <c r="Z26" s="28"/>
      <c r="AA26" s="28"/>
      <c r="AB26" s="28"/>
      <c r="AC26" s="75"/>
      <c r="AD26" s="53"/>
      <c r="AE26" s="53"/>
      <c r="AF26" s="53"/>
      <c r="AG26" s="53"/>
      <c r="AH26" s="78"/>
      <c r="AI26" s="53"/>
      <c r="AJ26" s="53"/>
      <c r="AK26" s="158" t="s">
        <v>44</v>
      </c>
      <c r="AL26" s="53" t="s">
        <v>34</v>
      </c>
      <c r="AM26" s="53" t="s">
        <v>53</v>
      </c>
      <c r="AN26" s="53" t="s">
        <v>51</v>
      </c>
    </row>
    <row r="27" spans="1:40" ht="25.5" customHeight="1" x14ac:dyDescent="0.25">
      <c r="A27" s="61">
        <v>15</v>
      </c>
      <c r="B27" s="15" t="s">
        <v>143</v>
      </c>
      <c r="C27" s="53" t="s">
        <v>142</v>
      </c>
      <c r="D27" s="17" t="s">
        <v>5</v>
      </c>
      <c r="E27" s="27">
        <v>44167</v>
      </c>
      <c r="F27" s="62" t="s">
        <v>105</v>
      </c>
      <c r="G27" s="17"/>
      <c r="H27" s="27">
        <v>44167</v>
      </c>
      <c r="I27" s="16">
        <f t="shared" si="0"/>
        <v>0</v>
      </c>
      <c r="J27" s="28" t="s">
        <v>57</v>
      </c>
      <c r="K27" s="27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28"/>
      <c r="Y27" s="28"/>
      <c r="Z27" s="28"/>
      <c r="AA27" s="28"/>
      <c r="AB27" s="28"/>
      <c r="AC27" s="75"/>
      <c r="AD27" s="53"/>
      <c r="AE27" s="53"/>
      <c r="AF27" s="53"/>
      <c r="AG27" s="53"/>
      <c r="AH27" s="78"/>
      <c r="AI27" s="53"/>
      <c r="AJ27" s="53"/>
      <c r="AK27" s="158" t="s">
        <v>44</v>
      </c>
      <c r="AL27" s="53" t="s">
        <v>34</v>
      </c>
      <c r="AM27" s="53" t="s">
        <v>52</v>
      </c>
      <c r="AN27" s="53" t="s">
        <v>49</v>
      </c>
    </row>
    <row r="28" spans="1:40" ht="25.5" customHeight="1" x14ac:dyDescent="0.25">
      <c r="A28" s="60">
        <v>16</v>
      </c>
      <c r="B28" s="15" t="s">
        <v>143</v>
      </c>
      <c r="C28" s="53" t="s">
        <v>142</v>
      </c>
      <c r="D28" s="17" t="s">
        <v>5</v>
      </c>
      <c r="E28" s="27">
        <v>44167</v>
      </c>
      <c r="F28" s="62" t="s">
        <v>105</v>
      </c>
      <c r="G28" s="17"/>
      <c r="H28" s="27">
        <v>44167</v>
      </c>
      <c r="I28" s="16">
        <f t="shared" si="0"/>
        <v>0</v>
      </c>
      <c r="J28" s="28" t="s">
        <v>57</v>
      </c>
      <c r="K28" s="27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28"/>
      <c r="Y28" s="28"/>
      <c r="Z28" s="28"/>
      <c r="AA28" s="28"/>
      <c r="AB28" s="28"/>
      <c r="AC28" s="75"/>
      <c r="AD28" s="53"/>
      <c r="AE28" s="53"/>
      <c r="AF28" s="53"/>
      <c r="AG28" s="53"/>
      <c r="AH28" s="78"/>
      <c r="AI28" s="53"/>
      <c r="AJ28" s="53"/>
      <c r="AK28" s="158" t="s">
        <v>44</v>
      </c>
      <c r="AL28" s="53" t="s">
        <v>34</v>
      </c>
      <c r="AM28" s="53" t="s">
        <v>52</v>
      </c>
      <c r="AN28" s="53" t="s">
        <v>49</v>
      </c>
    </row>
    <row r="29" spans="1:40" ht="25.5" customHeight="1" x14ac:dyDescent="0.25">
      <c r="A29" s="61">
        <v>17</v>
      </c>
      <c r="B29" s="15" t="s">
        <v>143</v>
      </c>
      <c r="C29" s="53" t="s">
        <v>142</v>
      </c>
      <c r="D29" s="17" t="s">
        <v>5</v>
      </c>
      <c r="E29" s="27">
        <v>44167</v>
      </c>
      <c r="F29" s="62" t="s">
        <v>105</v>
      </c>
      <c r="G29" s="17"/>
      <c r="H29" s="27">
        <v>44167</v>
      </c>
      <c r="I29" s="16">
        <f t="shared" si="0"/>
        <v>0</v>
      </c>
      <c r="J29" s="28" t="s">
        <v>57</v>
      </c>
      <c r="K29" s="27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28"/>
      <c r="Y29" s="28"/>
      <c r="Z29" s="28"/>
      <c r="AA29" s="28"/>
      <c r="AB29" s="28"/>
      <c r="AC29" s="75"/>
      <c r="AD29" s="53"/>
      <c r="AE29" s="53"/>
      <c r="AF29" s="53"/>
      <c r="AG29" s="53"/>
      <c r="AH29" s="78"/>
      <c r="AI29" s="53"/>
      <c r="AJ29" s="53"/>
      <c r="AK29" s="158" t="s">
        <v>44</v>
      </c>
      <c r="AL29" s="53" t="s">
        <v>34</v>
      </c>
      <c r="AM29" s="53" t="s">
        <v>52</v>
      </c>
      <c r="AN29" s="53" t="s">
        <v>49</v>
      </c>
    </row>
    <row r="30" spans="1:40" ht="25.5" customHeight="1" x14ac:dyDescent="0.25">
      <c r="A30" s="60">
        <v>18</v>
      </c>
      <c r="B30" s="15" t="s">
        <v>143</v>
      </c>
      <c r="C30" s="53" t="s">
        <v>142</v>
      </c>
      <c r="D30" s="17" t="s">
        <v>5</v>
      </c>
      <c r="E30" s="27">
        <v>44167</v>
      </c>
      <c r="F30" s="62" t="s">
        <v>105</v>
      </c>
      <c r="G30" s="17"/>
      <c r="H30" s="27">
        <v>44167</v>
      </c>
      <c r="I30" s="16">
        <f t="shared" si="0"/>
        <v>0</v>
      </c>
      <c r="J30" s="28" t="s">
        <v>57</v>
      </c>
      <c r="K30" s="27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28"/>
      <c r="Y30" s="28"/>
      <c r="Z30" s="28"/>
      <c r="AA30" s="28"/>
      <c r="AB30" s="28"/>
      <c r="AC30" s="75"/>
      <c r="AD30" s="53"/>
      <c r="AE30" s="53"/>
      <c r="AF30" s="53"/>
      <c r="AG30" s="53"/>
      <c r="AH30" s="78"/>
      <c r="AI30" s="53"/>
      <c r="AJ30" s="53"/>
      <c r="AK30" s="158" t="s">
        <v>44</v>
      </c>
      <c r="AL30" s="53" t="s">
        <v>34</v>
      </c>
      <c r="AM30" s="53" t="s">
        <v>52</v>
      </c>
      <c r="AN30" s="53" t="s">
        <v>49</v>
      </c>
    </row>
    <row r="31" spans="1:40" ht="25.5" customHeight="1" x14ac:dyDescent="0.25">
      <c r="A31" s="61">
        <v>19</v>
      </c>
      <c r="B31" s="15" t="s">
        <v>143</v>
      </c>
      <c r="C31" s="53" t="s">
        <v>142</v>
      </c>
      <c r="D31" s="17" t="s">
        <v>5</v>
      </c>
      <c r="E31" s="27">
        <v>44167</v>
      </c>
      <c r="F31" s="62" t="s">
        <v>105</v>
      </c>
      <c r="G31" s="17"/>
      <c r="H31" s="27">
        <v>44167</v>
      </c>
      <c r="I31" s="16">
        <f t="shared" si="0"/>
        <v>0</v>
      </c>
      <c r="J31" s="28" t="s">
        <v>57</v>
      </c>
      <c r="K31" s="27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28"/>
      <c r="Y31" s="28"/>
      <c r="Z31" s="28"/>
      <c r="AA31" s="28"/>
      <c r="AB31" s="28"/>
      <c r="AC31" s="75"/>
      <c r="AD31" s="53"/>
      <c r="AE31" s="53"/>
      <c r="AF31" s="53"/>
      <c r="AG31" s="53"/>
      <c r="AH31" s="78"/>
      <c r="AI31" s="53"/>
      <c r="AJ31" s="53"/>
      <c r="AK31" s="158" t="s">
        <v>44</v>
      </c>
      <c r="AL31" s="53" t="s">
        <v>35</v>
      </c>
      <c r="AM31" s="53" t="s">
        <v>52</v>
      </c>
      <c r="AN31" s="53" t="s">
        <v>49</v>
      </c>
    </row>
    <row r="32" spans="1:40" ht="25.5" customHeight="1" x14ac:dyDescent="0.25">
      <c r="A32" s="60">
        <v>20</v>
      </c>
      <c r="B32" s="15" t="s">
        <v>143</v>
      </c>
      <c r="C32" s="53" t="s">
        <v>142</v>
      </c>
      <c r="D32" s="17" t="s">
        <v>5</v>
      </c>
      <c r="E32" s="27">
        <v>44167</v>
      </c>
      <c r="F32" s="62" t="s">
        <v>105</v>
      </c>
      <c r="G32" s="17"/>
      <c r="H32" s="27">
        <v>44167</v>
      </c>
      <c r="I32" s="16">
        <f t="shared" si="0"/>
        <v>0</v>
      </c>
      <c r="J32" s="28" t="s">
        <v>57</v>
      </c>
      <c r="K32" s="27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28"/>
      <c r="Y32" s="28"/>
      <c r="Z32" s="28"/>
      <c r="AA32" s="28"/>
      <c r="AB32" s="28"/>
      <c r="AC32" s="75"/>
      <c r="AD32" s="53"/>
      <c r="AE32" s="53"/>
      <c r="AF32" s="53"/>
      <c r="AG32" s="53"/>
      <c r="AH32" s="78"/>
      <c r="AI32" s="53"/>
      <c r="AJ32" s="53"/>
      <c r="AK32" s="158" t="s">
        <v>44</v>
      </c>
      <c r="AL32" s="53" t="s">
        <v>35</v>
      </c>
      <c r="AM32" s="53" t="s">
        <v>52</v>
      </c>
      <c r="AN32" s="53" t="s">
        <v>49</v>
      </c>
    </row>
    <row r="33" spans="1:40" ht="25.5" customHeight="1" x14ac:dyDescent="0.25">
      <c r="A33" s="61">
        <v>21</v>
      </c>
      <c r="B33" s="15" t="s">
        <v>143</v>
      </c>
      <c r="C33" s="53" t="s">
        <v>142</v>
      </c>
      <c r="D33" s="17" t="s">
        <v>5</v>
      </c>
      <c r="E33" s="27">
        <v>44167</v>
      </c>
      <c r="F33" s="62" t="s">
        <v>105</v>
      </c>
      <c r="G33" s="17"/>
      <c r="H33" s="27">
        <v>44167</v>
      </c>
      <c r="I33" s="16">
        <f t="shared" si="0"/>
        <v>0</v>
      </c>
      <c r="J33" s="28" t="s">
        <v>57</v>
      </c>
      <c r="K33" s="27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28"/>
      <c r="Y33" s="28"/>
      <c r="Z33" s="28"/>
      <c r="AA33" s="28"/>
      <c r="AB33" s="28"/>
      <c r="AC33" s="75"/>
      <c r="AD33" s="53"/>
      <c r="AE33" s="53"/>
      <c r="AF33" s="53"/>
      <c r="AG33" s="53"/>
      <c r="AH33" s="78"/>
      <c r="AI33" s="53"/>
      <c r="AJ33" s="53"/>
      <c r="AK33" s="158" t="s">
        <v>44</v>
      </c>
      <c r="AL33" s="53" t="s">
        <v>35</v>
      </c>
      <c r="AM33" s="53" t="s">
        <v>52</v>
      </c>
      <c r="AN33" s="53" t="s">
        <v>49</v>
      </c>
    </row>
    <row r="34" spans="1:40" ht="25.5" customHeight="1" x14ac:dyDescent="0.25">
      <c r="A34" s="60">
        <v>22</v>
      </c>
      <c r="B34" s="15" t="s">
        <v>143</v>
      </c>
      <c r="C34" s="53" t="s">
        <v>142</v>
      </c>
      <c r="D34" s="17" t="s">
        <v>5</v>
      </c>
      <c r="E34" s="27">
        <v>44167</v>
      </c>
      <c r="F34" s="62" t="s">
        <v>105</v>
      </c>
      <c r="G34" s="17"/>
      <c r="H34" s="27">
        <v>44167</v>
      </c>
      <c r="I34" s="16">
        <f t="shared" si="0"/>
        <v>0</v>
      </c>
      <c r="J34" s="28" t="s">
        <v>57</v>
      </c>
      <c r="K34" s="27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28"/>
      <c r="Y34" s="28"/>
      <c r="Z34" s="28"/>
      <c r="AA34" s="28"/>
      <c r="AB34" s="28"/>
      <c r="AC34" s="75"/>
      <c r="AD34" s="53"/>
      <c r="AE34" s="53"/>
      <c r="AF34" s="53"/>
      <c r="AG34" s="53"/>
      <c r="AH34" s="78"/>
      <c r="AI34" s="53"/>
      <c r="AJ34" s="53"/>
      <c r="AK34" s="158" t="s">
        <v>44</v>
      </c>
      <c r="AL34" s="53" t="s">
        <v>32</v>
      </c>
      <c r="AM34" s="53" t="s">
        <v>52</v>
      </c>
      <c r="AN34" s="53" t="s">
        <v>49</v>
      </c>
    </row>
    <row r="35" spans="1:40" ht="25.5" customHeight="1" x14ac:dyDescent="0.25">
      <c r="A35" s="61">
        <v>23</v>
      </c>
      <c r="B35" s="15" t="s">
        <v>143</v>
      </c>
      <c r="C35" s="53" t="s">
        <v>142</v>
      </c>
      <c r="D35" s="17" t="s">
        <v>5</v>
      </c>
      <c r="E35" s="27">
        <v>44167</v>
      </c>
      <c r="F35" s="62" t="s">
        <v>105</v>
      </c>
      <c r="G35" s="17"/>
      <c r="H35" s="27">
        <v>44167</v>
      </c>
      <c r="I35" s="16">
        <f t="shared" si="0"/>
        <v>0</v>
      </c>
      <c r="J35" s="28" t="s">
        <v>57</v>
      </c>
      <c r="K35" s="27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28"/>
      <c r="Y35" s="28"/>
      <c r="Z35" s="28"/>
      <c r="AA35" s="28"/>
      <c r="AB35" s="28"/>
      <c r="AC35" s="75"/>
      <c r="AD35" s="53"/>
      <c r="AE35" s="53"/>
      <c r="AF35" s="53"/>
      <c r="AG35" s="53"/>
      <c r="AH35" s="78"/>
      <c r="AI35" s="53"/>
      <c r="AJ35" s="53"/>
      <c r="AK35" s="158" t="s">
        <v>44</v>
      </c>
      <c r="AL35" s="53" t="s">
        <v>32</v>
      </c>
      <c r="AM35" s="53" t="s">
        <v>52</v>
      </c>
      <c r="AN35" s="53" t="s">
        <v>49</v>
      </c>
    </row>
    <row r="36" spans="1:40" ht="25.5" customHeight="1" x14ac:dyDescent="0.25">
      <c r="A36" s="60">
        <v>24</v>
      </c>
      <c r="B36" s="15" t="s">
        <v>143</v>
      </c>
      <c r="C36" s="53" t="s">
        <v>142</v>
      </c>
      <c r="D36" s="17" t="s">
        <v>5</v>
      </c>
      <c r="E36" s="27">
        <v>44167</v>
      </c>
      <c r="F36" s="62" t="s">
        <v>105</v>
      </c>
      <c r="G36" s="17"/>
      <c r="H36" s="27">
        <v>44167</v>
      </c>
      <c r="I36" s="16">
        <f t="shared" si="0"/>
        <v>0</v>
      </c>
      <c r="J36" s="28" t="s">
        <v>57</v>
      </c>
      <c r="K36" s="27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28"/>
      <c r="Y36" s="28"/>
      <c r="Z36" s="28"/>
      <c r="AA36" s="28"/>
      <c r="AB36" s="28"/>
      <c r="AC36" s="75"/>
      <c r="AD36" s="53"/>
      <c r="AE36" s="53"/>
      <c r="AF36" s="53"/>
      <c r="AG36" s="53"/>
      <c r="AH36" s="78"/>
      <c r="AI36" s="53"/>
      <c r="AJ36" s="53"/>
      <c r="AK36" s="158" t="s">
        <v>44</v>
      </c>
      <c r="AL36" s="53" t="s">
        <v>32</v>
      </c>
      <c r="AM36" s="53" t="s">
        <v>52</v>
      </c>
      <c r="AN36" s="53" t="s">
        <v>49</v>
      </c>
    </row>
    <row r="37" spans="1:40" ht="25.5" customHeight="1" x14ac:dyDescent="0.25">
      <c r="A37" s="61">
        <v>25</v>
      </c>
      <c r="B37" s="15" t="s">
        <v>143</v>
      </c>
      <c r="C37" s="53" t="s">
        <v>142</v>
      </c>
      <c r="D37" s="17" t="s">
        <v>5</v>
      </c>
      <c r="E37" s="27">
        <v>44168</v>
      </c>
      <c r="F37" s="62" t="s">
        <v>105</v>
      </c>
      <c r="G37" s="17"/>
      <c r="H37" s="27">
        <v>44168</v>
      </c>
      <c r="I37" s="16">
        <f t="shared" si="0"/>
        <v>0</v>
      </c>
      <c r="J37" s="28" t="s">
        <v>57</v>
      </c>
      <c r="K37" s="27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28"/>
      <c r="Y37" s="28"/>
      <c r="Z37" s="28"/>
      <c r="AA37" s="28"/>
      <c r="AB37" s="28"/>
      <c r="AC37" s="75"/>
      <c r="AD37" s="53"/>
      <c r="AE37" s="53"/>
      <c r="AF37" s="53"/>
      <c r="AG37" s="53"/>
      <c r="AH37" s="78"/>
      <c r="AI37" s="53"/>
      <c r="AJ37" s="53"/>
      <c r="AK37" s="158" t="s">
        <v>44</v>
      </c>
      <c r="AL37" s="53" t="s">
        <v>34</v>
      </c>
      <c r="AM37" s="53" t="s">
        <v>52</v>
      </c>
      <c r="AN37" s="53" t="s">
        <v>49</v>
      </c>
    </row>
    <row r="38" spans="1:40" ht="25.5" customHeight="1" x14ac:dyDescent="0.25">
      <c r="A38" s="60">
        <v>26</v>
      </c>
      <c r="B38" s="15">
        <v>2026007</v>
      </c>
      <c r="C38" s="53" t="s">
        <v>8</v>
      </c>
      <c r="D38" s="17" t="s">
        <v>6</v>
      </c>
      <c r="E38" s="27">
        <v>44168</v>
      </c>
      <c r="F38" s="62" t="s">
        <v>87</v>
      </c>
      <c r="G38" s="17"/>
      <c r="H38" s="27"/>
      <c r="I38" s="16" t="str">
        <f t="shared" si="0"/>
        <v/>
      </c>
      <c r="J38" s="28" t="s">
        <v>56</v>
      </c>
      <c r="K38" s="27">
        <v>44182</v>
      </c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28"/>
      <c r="Y38" s="28"/>
      <c r="Z38" s="28"/>
      <c r="AA38" s="28"/>
      <c r="AB38" s="28"/>
      <c r="AC38" s="75"/>
      <c r="AD38" s="53"/>
      <c r="AE38" s="53"/>
      <c r="AF38" s="53"/>
      <c r="AG38" s="53"/>
      <c r="AH38" s="78"/>
      <c r="AI38" s="53"/>
      <c r="AJ38" s="53"/>
      <c r="AK38" s="158" t="s">
        <v>40</v>
      </c>
      <c r="AL38" s="53" t="s">
        <v>34</v>
      </c>
      <c r="AM38" s="53" t="s">
        <v>53</v>
      </c>
      <c r="AN38" s="53" t="s">
        <v>49</v>
      </c>
    </row>
    <row r="39" spans="1:40" ht="25.5" customHeight="1" x14ac:dyDescent="0.25">
      <c r="A39" s="61">
        <v>27</v>
      </c>
      <c r="B39" s="15" t="s">
        <v>143</v>
      </c>
      <c r="C39" s="53" t="s">
        <v>142</v>
      </c>
      <c r="D39" s="17" t="s">
        <v>5</v>
      </c>
      <c r="E39" s="27">
        <v>44168</v>
      </c>
      <c r="F39" s="62" t="s">
        <v>105</v>
      </c>
      <c r="G39" s="17"/>
      <c r="H39" s="27">
        <v>44168</v>
      </c>
      <c r="I39" s="16">
        <f t="shared" si="0"/>
        <v>0</v>
      </c>
      <c r="J39" s="28" t="s">
        <v>57</v>
      </c>
      <c r="K39" s="27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28"/>
      <c r="Y39" s="28"/>
      <c r="Z39" s="28"/>
      <c r="AA39" s="28"/>
      <c r="AB39" s="28"/>
      <c r="AC39" s="75"/>
      <c r="AD39" s="53"/>
      <c r="AE39" s="53"/>
      <c r="AF39" s="53"/>
      <c r="AG39" s="53"/>
      <c r="AH39" s="78"/>
      <c r="AI39" s="53"/>
      <c r="AJ39" s="53"/>
      <c r="AK39" s="158" t="s">
        <v>44</v>
      </c>
      <c r="AL39" s="53" t="s">
        <v>34</v>
      </c>
      <c r="AM39" s="53" t="s">
        <v>52</v>
      </c>
      <c r="AN39" s="53" t="s">
        <v>49</v>
      </c>
    </row>
    <row r="40" spans="1:40" ht="25.5" customHeight="1" x14ac:dyDescent="0.25">
      <c r="A40" s="60">
        <v>28</v>
      </c>
      <c r="B40" s="15" t="s">
        <v>143</v>
      </c>
      <c r="C40" s="53" t="s">
        <v>142</v>
      </c>
      <c r="D40" s="17" t="s">
        <v>5</v>
      </c>
      <c r="E40" s="27">
        <v>44168</v>
      </c>
      <c r="F40" s="62" t="s">
        <v>105</v>
      </c>
      <c r="G40" s="17"/>
      <c r="H40" s="27">
        <v>44168</v>
      </c>
      <c r="I40" s="16">
        <f t="shared" si="0"/>
        <v>0</v>
      </c>
      <c r="J40" s="28" t="s">
        <v>57</v>
      </c>
      <c r="K40" s="27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28"/>
      <c r="Y40" s="28"/>
      <c r="Z40" s="28"/>
      <c r="AA40" s="28"/>
      <c r="AB40" s="28"/>
      <c r="AC40" s="75"/>
      <c r="AD40" s="53"/>
      <c r="AE40" s="53"/>
      <c r="AF40" s="53"/>
      <c r="AG40" s="53"/>
      <c r="AH40" s="78"/>
      <c r="AI40" s="53"/>
      <c r="AJ40" s="53"/>
      <c r="AK40" s="158" t="s">
        <v>44</v>
      </c>
      <c r="AL40" s="53" t="s">
        <v>34</v>
      </c>
      <c r="AM40" s="53" t="s">
        <v>52</v>
      </c>
      <c r="AN40" s="53" t="s">
        <v>49</v>
      </c>
    </row>
    <row r="41" spans="1:40" ht="25.5" customHeight="1" x14ac:dyDescent="0.25">
      <c r="A41" s="61">
        <v>29</v>
      </c>
      <c r="B41" s="15" t="s">
        <v>143</v>
      </c>
      <c r="C41" s="53" t="s">
        <v>142</v>
      </c>
      <c r="D41" s="17" t="s">
        <v>5</v>
      </c>
      <c r="E41" s="27">
        <v>44168</v>
      </c>
      <c r="F41" s="62" t="s">
        <v>105</v>
      </c>
      <c r="G41" s="17"/>
      <c r="H41" s="27">
        <v>44168</v>
      </c>
      <c r="I41" s="16">
        <f t="shared" si="0"/>
        <v>0</v>
      </c>
      <c r="J41" s="28" t="s">
        <v>57</v>
      </c>
      <c r="K41" s="27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28"/>
      <c r="Y41" s="28"/>
      <c r="Z41" s="28"/>
      <c r="AA41" s="28"/>
      <c r="AB41" s="28"/>
      <c r="AC41" s="75"/>
      <c r="AD41" s="53"/>
      <c r="AE41" s="53"/>
      <c r="AF41" s="53"/>
      <c r="AG41" s="53"/>
      <c r="AH41" s="78"/>
      <c r="AI41" s="53"/>
      <c r="AJ41" s="53"/>
      <c r="AK41" s="158" t="s">
        <v>44</v>
      </c>
      <c r="AL41" s="53" t="s">
        <v>34</v>
      </c>
      <c r="AM41" s="53" t="s">
        <v>52</v>
      </c>
      <c r="AN41" s="53" t="s">
        <v>49</v>
      </c>
    </row>
    <row r="42" spans="1:40" ht="25.5" customHeight="1" x14ac:dyDescent="0.25">
      <c r="A42" s="60">
        <v>30</v>
      </c>
      <c r="B42" s="15" t="s">
        <v>143</v>
      </c>
      <c r="C42" s="53" t="s">
        <v>142</v>
      </c>
      <c r="D42" s="17" t="s">
        <v>5</v>
      </c>
      <c r="E42" s="27">
        <v>44168</v>
      </c>
      <c r="F42" s="62" t="s">
        <v>105</v>
      </c>
      <c r="G42" s="17"/>
      <c r="H42" s="27">
        <v>44168</v>
      </c>
      <c r="I42" s="16">
        <f t="shared" si="0"/>
        <v>0</v>
      </c>
      <c r="J42" s="28" t="s">
        <v>57</v>
      </c>
      <c r="K42" s="27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28"/>
      <c r="Y42" s="28"/>
      <c r="Z42" s="28"/>
      <c r="AA42" s="28"/>
      <c r="AB42" s="28"/>
      <c r="AC42" s="75"/>
      <c r="AD42" s="53"/>
      <c r="AE42" s="53"/>
      <c r="AF42" s="53"/>
      <c r="AG42" s="53"/>
      <c r="AH42" s="78"/>
      <c r="AI42" s="53"/>
      <c r="AJ42" s="53"/>
      <c r="AK42" s="158" t="s">
        <v>44</v>
      </c>
      <c r="AL42" s="53" t="s">
        <v>35</v>
      </c>
      <c r="AM42" s="53" t="s">
        <v>52</v>
      </c>
      <c r="AN42" s="53" t="s">
        <v>49</v>
      </c>
    </row>
    <row r="43" spans="1:40" ht="25.5" customHeight="1" x14ac:dyDescent="0.25">
      <c r="A43" s="61">
        <v>31</v>
      </c>
      <c r="B43" s="15" t="s">
        <v>143</v>
      </c>
      <c r="C43" s="53" t="s">
        <v>142</v>
      </c>
      <c r="D43" s="17" t="s">
        <v>5</v>
      </c>
      <c r="E43" s="27">
        <v>44168</v>
      </c>
      <c r="F43" s="62" t="s">
        <v>105</v>
      </c>
      <c r="G43" s="17"/>
      <c r="H43" s="27">
        <v>44168</v>
      </c>
      <c r="I43" s="16">
        <f t="shared" si="0"/>
        <v>0</v>
      </c>
      <c r="J43" s="28" t="s">
        <v>57</v>
      </c>
      <c r="K43" s="27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28"/>
      <c r="Y43" s="28"/>
      <c r="Z43" s="28"/>
      <c r="AA43" s="28"/>
      <c r="AB43" s="28"/>
      <c r="AC43" s="75"/>
      <c r="AD43" s="53"/>
      <c r="AE43" s="53"/>
      <c r="AF43" s="53"/>
      <c r="AG43" s="53"/>
      <c r="AH43" s="78"/>
      <c r="AI43" s="53"/>
      <c r="AJ43" s="53"/>
      <c r="AK43" s="158" t="s">
        <v>44</v>
      </c>
      <c r="AL43" s="53" t="s">
        <v>35</v>
      </c>
      <c r="AM43" s="53" t="s">
        <v>52</v>
      </c>
      <c r="AN43" s="53" t="s">
        <v>49</v>
      </c>
    </row>
    <row r="44" spans="1:40" ht="25.5" customHeight="1" x14ac:dyDescent="0.25">
      <c r="A44" s="60">
        <v>32</v>
      </c>
      <c r="B44" s="15" t="s">
        <v>143</v>
      </c>
      <c r="C44" s="53" t="s">
        <v>142</v>
      </c>
      <c r="D44" s="17" t="s">
        <v>5</v>
      </c>
      <c r="E44" s="27">
        <v>44168</v>
      </c>
      <c r="F44" s="62" t="s">
        <v>105</v>
      </c>
      <c r="G44" s="17"/>
      <c r="H44" s="27">
        <v>44168</v>
      </c>
      <c r="I44" s="16">
        <f t="shared" si="0"/>
        <v>0</v>
      </c>
      <c r="J44" s="28" t="s">
        <v>57</v>
      </c>
      <c r="K44" s="27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28"/>
      <c r="Y44" s="28"/>
      <c r="Z44" s="28"/>
      <c r="AA44" s="28"/>
      <c r="AB44" s="28"/>
      <c r="AC44" s="75"/>
      <c r="AD44" s="53"/>
      <c r="AE44" s="53"/>
      <c r="AF44" s="53"/>
      <c r="AG44" s="53"/>
      <c r="AH44" s="78"/>
      <c r="AI44" s="53"/>
      <c r="AJ44" s="53"/>
      <c r="AK44" s="158" t="s">
        <v>44</v>
      </c>
      <c r="AL44" s="53" t="s">
        <v>35</v>
      </c>
      <c r="AM44" s="53" t="s">
        <v>52</v>
      </c>
      <c r="AN44" s="53" t="s">
        <v>49</v>
      </c>
    </row>
    <row r="45" spans="1:40" ht="25.5" customHeight="1" x14ac:dyDescent="0.25">
      <c r="A45" s="61">
        <v>33</v>
      </c>
      <c r="B45" s="15" t="s">
        <v>143</v>
      </c>
      <c r="C45" s="53" t="s">
        <v>142</v>
      </c>
      <c r="D45" s="17" t="s">
        <v>5</v>
      </c>
      <c r="E45" s="27">
        <v>44168</v>
      </c>
      <c r="F45" s="62" t="s">
        <v>105</v>
      </c>
      <c r="G45" s="17"/>
      <c r="H45" s="27">
        <v>44168</v>
      </c>
      <c r="I45" s="16">
        <f t="shared" si="0"/>
        <v>0</v>
      </c>
      <c r="J45" s="28" t="s">
        <v>57</v>
      </c>
      <c r="K45" s="27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28"/>
      <c r="Y45" s="28"/>
      <c r="Z45" s="28"/>
      <c r="AA45" s="28"/>
      <c r="AB45" s="28"/>
      <c r="AC45" s="75"/>
      <c r="AD45" s="53"/>
      <c r="AE45" s="53"/>
      <c r="AF45" s="53"/>
      <c r="AG45" s="53"/>
      <c r="AH45" s="78"/>
      <c r="AI45" s="53"/>
      <c r="AJ45" s="53"/>
      <c r="AK45" s="158" t="s">
        <v>44</v>
      </c>
      <c r="AL45" s="53" t="s">
        <v>32</v>
      </c>
      <c r="AM45" s="53" t="s">
        <v>52</v>
      </c>
      <c r="AN45" s="53" t="s">
        <v>49</v>
      </c>
    </row>
    <row r="46" spans="1:40" ht="25.5" customHeight="1" x14ac:dyDescent="0.25">
      <c r="A46" s="60">
        <v>34</v>
      </c>
      <c r="B46" s="15" t="s">
        <v>143</v>
      </c>
      <c r="C46" s="53" t="s">
        <v>142</v>
      </c>
      <c r="D46" s="17" t="s">
        <v>5</v>
      </c>
      <c r="E46" s="27">
        <v>44168</v>
      </c>
      <c r="F46" s="62" t="s">
        <v>105</v>
      </c>
      <c r="G46" s="17"/>
      <c r="H46" s="27">
        <v>44168</v>
      </c>
      <c r="I46" s="16">
        <f t="shared" si="0"/>
        <v>0</v>
      </c>
      <c r="J46" s="28" t="s">
        <v>57</v>
      </c>
      <c r="K46" s="27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28"/>
      <c r="Y46" s="28"/>
      <c r="Z46" s="28"/>
      <c r="AA46" s="28"/>
      <c r="AB46" s="28"/>
      <c r="AC46" s="75"/>
      <c r="AD46" s="53"/>
      <c r="AE46" s="53"/>
      <c r="AF46" s="53"/>
      <c r="AG46" s="53"/>
      <c r="AH46" s="78"/>
      <c r="AI46" s="53"/>
      <c r="AJ46" s="53"/>
      <c r="AK46" s="158" t="s">
        <v>44</v>
      </c>
      <c r="AL46" s="53" t="s">
        <v>32</v>
      </c>
      <c r="AM46" s="53" t="s">
        <v>52</v>
      </c>
      <c r="AN46" s="53" t="s">
        <v>49</v>
      </c>
    </row>
    <row r="47" spans="1:40" ht="25.5" customHeight="1" x14ac:dyDescent="0.25">
      <c r="A47" s="61">
        <v>35</v>
      </c>
      <c r="B47" s="15" t="s">
        <v>143</v>
      </c>
      <c r="C47" s="53" t="s">
        <v>142</v>
      </c>
      <c r="D47" s="17" t="s">
        <v>6</v>
      </c>
      <c r="E47" s="52">
        <v>44169</v>
      </c>
      <c r="F47" s="62" t="s">
        <v>86</v>
      </c>
      <c r="G47" s="17"/>
      <c r="H47" s="52">
        <v>44169</v>
      </c>
      <c r="I47" s="16">
        <f t="shared" si="0"/>
        <v>0</v>
      </c>
      <c r="J47" s="28" t="s">
        <v>57</v>
      </c>
      <c r="K47" s="27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28"/>
      <c r="Y47" s="28"/>
      <c r="Z47" s="28"/>
      <c r="AA47" s="28"/>
      <c r="AB47" s="28"/>
      <c r="AC47" s="75"/>
      <c r="AD47" s="53"/>
      <c r="AE47" s="53"/>
      <c r="AF47" s="53"/>
      <c r="AG47" s="53"/>
      <c r="AH47" s="78"/>
      <c r="AI47" s="53"/>
      <c r="AJ47" s="53"/>
      <c r="AK47" s="158" t="s">
        <v>39</v>
      </c>
      <c r="AL47" s="53" t="s">
        <v>34</v>
      </c>
      <c r="AM47" s="53" t="s">
        <v>52</v>
      </c>
      <c r="AN47" s="53" t="s">
        <v>51</v>
      </c>
    </row>
    <row r="48" spans="1:40" ht="25.5" customHeight="1" x14ac:dyDescent="0.25">
      <c r="A48" s="60">
        <v>36</v>
      </c>
      <c r="B48" s="15" t="s">
        <v>143</v>
      </c>
      <c r="C48" s="53" t="s">
        <v>142</v>
      </c>
      <c r="D48" s="17" t="s">
        <v>5</v>
      </c>
      <c r="E48" s="52">
        <v>44169</v>
      </c>
      <c r="F48" s="62" t="s">
        <v>105</v>
      </c>
      <c r="G48" s="17"/>
      <c r="H48" s="52">
        <v>44169</v>
      </c>
      <c r="I48" s="16">
        <f t="shared" si="0"/>
        <v>0</v>
      </c>
      <c r="J48" s="28" t="s">
        <v>57</v>
      </c>
      <c r="K48" s="27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28"/>
      <c r="Y48" s="28"/>
      <c r="Z48" s="28"/>
      <c r="AA48" s="28"/>
      <c r="AB48" s="28"/>
      <c r="AC48" s="75"/>
      <c r="AD48" s="53"/>
      <c r="AE48" s="53"/>
      <c r="AF48" s="53"/>
      <c r="AG48" s="53"/>
      <c r="AH48" s="78"/>
      <c r="AI48" s="53"/>
      <c r="AJ48" s="53"/>
      <c r="AK48" s="158" t="s">
        <v>44</v>
      </c>
      <c r="AL48" s="53" t="s">
        <v>34</v>
      </c>
      <c r="AM48" s="53" t="s">
        <v>52</v>
      </c>
      <c r="AN48" s="53" t="s">
        <v>49</v>
      </c>
    </row>
    <row r="49" spans="1:40" ht="25.5" customHeight="1" x14ac:dyDescent="0.25">
      <c r="A49" s="61">
        <v>37</v>
      </c>
      <c r="B49" s="15" t="s">
        <v>143</v>
      </c>
      <c r="C49" s="53" t="s">
        <v>142</v>
      </c>
      <c r="D49" s="17" t="s">
        <v>6</v>
      </c>
      <c r="E49" s="52">
        <v>44169</v>
      </c>
      <c r="F49" s="62" t="s">
        <v>86</v>
      </c>
      <c r="G49" s="17"/>
      <c r="H49" s="52">
        <v>44169</v>
      </c>
      <c r="I49" s="16">
        <f t="shared" si="0"/>
        <v>0</v>
      </c>
      <c r="J49" s="28" t="s">
        <v>57</v>
      </c>
      <c r="K49" s="27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28"/>
      <c r="Y49" s="28"/>
      <c r="Z49" s="28"/>
      <c r="AA49" s="28"/>
      <c r="AB49" s="28"/>
      <c r="AC49" s="75"/>
      <c r="AD49" s="53"/>
      <c r="AE49" s="53"/>
      <c r="AF49" s="53"/>
      <c r="AG49" s="53"/>
      <c r="AH49" s="78"/>
      <c r="AI49" s="53"/>
      <c r="AJ49" s="53"/>
      <c r="AK49" s="158" t="s">
        <v>39</v>
      </c>
      <c r="AL49" s="53" t="s">
        <v>34</v>
      </c>
      <c r="AM49" s="53" t="s">
        <v>52</v>
      </c>
      <c r="AN49" s="53" t="s">
        <v>49</v>
      </c>
    </row>
    <row r="50" spans="1:40" ht="25.5" customHeight="1" x14ac:dyDescent="0.25">
      <c r="A50" s="60">
        <v>38</v>
      </c>
      <c r="B50" s="15" t="s">
        <v>143</v>
      </c>
      <c r="C50" s="53" t="s">
        <v>142</v>
      </c>
      <c r="D50" s="17" t="s">
        <v>5</v>
      </c>
      <c r="E50" s="52">
        <v>44169</v>
      </c>
      <c r="F50" s="62" t="s">
        <v>105</v>
      </c>
      <c r="G50" s="17"/>
      <c r="H50" s="52">
        <v>44169</v>
      </c>
      <c r="I50" s="16">
        <f>IF(OR(E50=0,H50=0),"",H50-E50)</f>
        <v>0</v>
      </c>
      <c r="J50" s="28" t="s">
        <v>57</v>
      </c>
      <c r="K50" s="27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28"/>
      <c r="Y50" s="28"/>
      <c r="Z50" s="28"/>
      <c r="AA50" s="28"/>
      <c r="AB50" s="28"/>
      <c r="AC50" s="75"/>
      <c r="AD50" s="53"/>
      <c r="AE50" s="53"/>
      <c r="AF50" s="53"/>
      <c r="AG50" s="53"/>
      <c r="AH50" s="78"/>
      <c r="AI50" s="53"/>
      <c r="AJ50" s="53"/>
      <c r="AK50" s="158" t="s">
        <v>44</v>
      </c>
      <c r="AL50" s="53" t="s">
        <v>35</v>
      </c>
      <c r="AM50" s="53" t="s">
        <v>52</v>
      </c>
      <c r="AN50" s="53" t="s">
        <v>49</v>
      </c>
    </row>
    <row r="51" spans="1:40" ht="25.5" customHeight="1" x14ac:dyDescent="0.25">
      <c r="A51" s="61">
        <v>39</v>
      </c>
      <c r="B51" s="15" t="s">
        <v>143</v>
      </c>
      <c r="C51" s="53" t="s">
        <v>142</v>
      </c>
      <c r="D51" s="17" t="s">
        <v>5</v>
      </c>
      <c r="E51" s="52">
        <v>44169</v>
      </c>
      <c r="F51" s="62" t="s">
        <v>105</v>
      </c>
      <c r="G51" s="17"/>
      <c r="H51" s="52">
        <v>44169</v>
      </c>
      <c r="I51" s="16">
        <f>IF(OR(E51=0,H51=0),"",H51-E51)</f>
        <v>0</v>
      </c>
      <c r="J51" s="28" t="s">
        <v>57</v>
      </c>
      <c r="K51" s="27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28"/>
      <c r="Y51" s="28"/>
      <c r="Z51" s="28"/>
      <c r="AA51" s="28"/>
      <c r="AB51" s="28"/>
      <c r="AC51" s="75"/>
      <c r="AD51" s="53"/>
      <c r="AE51" s="53"/>
      <c r="AF51" s="53"/>
      <c r="AG51" s="53"/>
      <c r="AH51" s="78"/>
      <c r="AI51" s="53"/>
      <c r="AJ51" s="53"/>
      <c r="AK51" s="158" t="s">
        <v>44</v>
      </c>
      <c r="AL51" s="53" t="s">
        <v>35</v>
      </c>
      <c r="AM51" s="53" t="s">
        <v>52</v>
      </c>
      <c r="AN51" s="53" t="s">
        <v>49</v>
      </c>
    </row>
    <row r="52" spans="1:40" ht="25.5" customHeight="1" x14ac:dyDescent="0.25">
      <c r="A52" s="60">
        <v>40</v>
      </c>
      <c r="B52" s="15" t="s">
        <v>143</v>
      </c>
      <c r="C52" s="53" t="s">
        <v>142</v>
      </c>
      <c r="D52" s="17" t="s">
        <v>5</v>
      </c>
      <c r="E52" s="52">
        <v>44169</v>
      </c>
      <c r="F52" s="62" t="s">
        <v>105</v>
      </c>
      <c r="G52" s="17"/>
      <c r="H52" s="52">
        <v>44169</v>
      </c>
      <c r="I52" s="16">
        <f t="shared" si="0"/>
        <v>0</v>
      </c>
      <c r="J52" s="28" t="s">
        <v>57</v>
      </c>
      <c r="K52" s="27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28"/>
      <c r="Y52" s="28"/>
      <c r="Z52" s="28"/>
      <c r="AA52" s="28"/>
      <c r="AB52" s="28"/>
      <c r="AC52" s="75"/>
      <c r="AD52" s="53"/>
      <c r="AE52" s="53"/>
      <c r="AF52" s="53"/>
      <c r="AG52" s="53"/>
      <c r="AH52" s="78"/>
      <c r="AI52" s="53"/>
      <c r="AJ52" s="53"/>
      <c r="AK52" s="158" t="s">
        <v>44</v>
      </c>
      <c r="AL52" s="53" t="s">
        <v>32</v>
      </c>
      <c r="AM52" s="53" t="s">
        <v>52</v>
      </c>
      <c r="AN52" s="53" t="s">
        <v>49</v>
      </c>
    </row>
    <row r="53" spans="1:40" ht="25.5" customHeight="1" x14ac:dyDescent="0.25">
      <c r="A53" s="61">
        <v>41</v>
      </c>
      <c r="B53" s="15" t="s">
        <v>143</v>
      </c>
      <c r="C53" s="53" t="s">
        <v>142</v>
      </c>
      <c r="D53" s="17" t="s">
        <v>5</v>
      </c>
      <c r="E53" s="52">
        <v>44169</v>
      </c>
      <c r="F53" s="62" t="s">
        <v>105</v>
      </c>
      <c r="G53" s="17"/>
      <c r="H53" s="52">
        <v>44169</v>
      </c>
      <c r="I53" s="16">
        <f t="shared" si="0"/>
        <v>0</v>
      </c>
      <c r="J53" s="28" t="s">
        <v>57</v>
      </c>
      <c r="K53" s="27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28"/>
      <c r="Y53" s="28"/>
      <c r="Z53" s="28"/>
      <c r="AA53" s="28"/>
      <c r="AB53" s="28"/>
      <c r="AC53" s="75"/>
      <c r="AD53" s="53"/>
      <c r="AE53" s="53"/>
      <c r="AF53" s="53"/>
      <c r="AG53" s="53"/>
      <c r="AH53" s="78"/>
      <c r="AI53" s="53"/>
      <c r="AJ53" s="53"/>
      <c r="AK53" s="158" t="s">
        <v>44</v>
      </c>
      <c r="AL53" s="53" t="s">
        <v>32</v>
      </c>
      <c r="AM53" s="53" t="s">
        <v>52</v>
      </c>
      <c r="AN53" s="53" t="s">
        <v>49</v>
      </c>
    </row>
    <row r="54" spans="1:40" ht="25.5" customHeight="1" x14ac:dyDescent="0.25">
      <c r="A54" s="60">
        <v>42</v>
      </c>
      <c r="B54" s="15" t="s">
        <v>143</v>
      </c>
      <c r="C54" s="53" t="s">
        <v>142</v>
      </c>
      <c r="D54" s="17" t="s">
        <v>5</v>
      </c>
      <c r="E54" s="52">
        <v>44169</v>
      </c>
      <c r="F54" s="62" t="s">
        <v>105</v>
      </c>
      <c r="G54" s="17"/>
      <c r="H54" s="52">
        <v>44169</v>
      </c>
      <c r="I54" s="16">
        <f t="shared" si="0"/>
        <v>0</v>
      </c>
      <c r="J54" s="28" t="s">
        <v>57</v>
      </c>
      <c r="K54" s="27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28"/>
      <c r="Y54" s="28"/>
      <c r="Z54" s="28"/>
      <c r="AA54" s="28"/>
      <c r="AB54" s="28"/>
      <c r="AC54" s="75"/>
      <c r="AD54" s="53"/>
      <c r="AE54" s="53"/>
      <c r="AF54" s="53"/>
      <c r="AG54" s="53"/>
      <c r="AH54" s="78"/>
      <c r="AI54" s="53"/>
      <c r="AJ54" s="53"/>
      <c r="AK54" s="158" t="s">
        <v>44</v>
      </c>
      <c r="AL54" s="53" t="s">
        <v>32</v>
      </c>
      <c r="AM54" s="53" t="s">
        <v>52</v>
      </c>
      <c r="AN54" s="53" t="s">
        <v>49</v>
      </c>
    </row>
    <row r="55" spans="1:40" ht="25.5" customHeight="1" x14ac:dyDescent="0.25">
      <c r="A55" s="61">
        <v>43</v>
      </c>
      <c r="B55" s="15" t="s">
        <v>143</v>
      </c>
      <c r="C55" s="53" t="s">
        <v>8</v>
      </c>
      <c r="D55" s="17" t="s">
        <v>5</v>
      </c>
      <c r="E55" s="52">
        <v>44172</v>
      </c>
      <c r="F55" s="62" t="s">
        <v>62</v>
      </c>
      <c r="G55" s="17"/>
      <c r="H55" s="52"/>
      <c r="I55" s="16" t="str">
        <f t="shared" si="0"/>
        <v/>
      </c>
      <c r="J55" s="28" t="s">
        <v>56</v>
      </c>
      <c r="K55" s="27">
        <v>44182</v>
      </c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28"/>
      <c r="Y55" s="28"/>
      <c r="Z55" s="28"/>
      <c r="AA55" s="28"/>
      <c r="AB55" s="28"/>
      <c r="AC55" s="75"/>
      <c r="AD55" s="53"/>
      <c r="AE55" s="53"/>
      <c r="AF55" s="53"/>
      <c r="AG55" s="53"/>
      <c r="AH55" s="78"/>
      <c r="AI55" s="53"/>
      <c r="AJ55" s="53"/>
      <c r="AK55" s="158" t="s">
        <v>44</v>
      </c>
      <c r="AL55" s="53" t="s">
        <v>34</v>
      </c>
      <c r="AM55" s="53" t="s">
        <v>52</v>
      </c>
      <c r="AN55" s="53" t="s">
        <v>49</v>
      </c>
    </row>
    <row r="56" spans="1:40" ht="25.5" customHeight="1" x14ac:dyDescent="0.25">
      <c r="A56" s="60">
        <v>44</v>
      </c>
      <c r="B56" s="15" t="s">
        <v>143</v>
      </c>
      <c r="C56" s="53" t="s">
        <v>142</v>
      </c>
      <c r="D56" s="17" t="s">
        <v>5</v>
      </c>
      <c r="E56" s="52">
        <v>44172</v>
      </c>
      <c r="F56" s="62" t="s">
        <v>87</v>
      </c>
      <c r="G56" s="17"/>
      <c r="H56" s="52">
        <v>44172</v>
      </c>
      <c r="I56" s="16">
        <f t="shared" si="0"/>
        <v>0</v>
      </c>
      <c r="J56" s="28" t="s">
        <v>57</v>
      </c>
      <c r="K56" s="27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28"/>
      <c r="Y56" s="28"/>
      <c r="Z56" s="28"/>
      <c r="AA56" s="28"/>
      <c r="AB56" s="28"/>
      <c r="AC56" s="75"/>
      <c r="AD56" s="53"/>
      <c r="AE56" s="53"/>
      <c r="AF56" s="53"/>
      <c r="AG56" s="53"/>
      <c r="AH56" s="78"/>
      <c r="AI56" s="53"/>
      <c r="AJ56" s="53"/>
      <c r="AK56" s="158" t="s">
        <v>39</v>
      </c>
      <c r="AL56" s="53" t="s">
        <v>34</v>
      </c>
      <c r="AM56" s="53" t="s">
        <v>53</v>
      </c>
      <c r="AN56" s="53" t="s">
        <v>49</v>
      </c>
    </row>
    <row r="57" spans="1:40" ht="25.5" customHeight="1" x14ac:dyDescent="0.25">
      <c r="A57" s="61">
        <v>45</v>
      </c>
      <c r="B57" s="15" t="s">
        <v>143</v>
      </c>
      <c r="C57" s="53" t="s">
        <v>142</v>
      </c>
      <c r="D57" s="17" t="s">
        <v>5</v>
      </c>
      <c r="E57" s="52">
        <v>44172</v>
      </c>
      <c r="F57" s="62" t="s">
        <v>105</v>
      </c>
      <c r="G57" s="17"/>
      <c r="H57" s="52">
        <v>44172</v>
      </c>
      <c r="I57" s="16">
        <f t="shared" si="0"/>
        <v>0</v>
      </c>
      <c r="J57" s="28" t="s">
        <v>57</v>
      </c>
      <c r="K57" s="27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28"/>
      <c r="Y57" s="28"/>
      <c r="Z57" s="28"/>
      <c r="AA57" s="28"/>
      <c r="AB57" s="28"/>
      <c r="AC57" s="75"/>
      <c r="AD57" s="53"/>
      <c r="AE57" s="53"/>
      <c r="AF57" s="53"/>
      <c r="AG57" s="53"/>
      <c r="AH57" s="78"/>
      <c r="AI57" s="53"/>
      <c r="AJ57" s="53"/>
      <c r="AK57" s="158" t="s">
        <v>44</v>
      </c>
      <c r="AL57" s="53" t="s">
        <v>34</v>
      </c>
      <c r="AM57" s="53" t="s">
        <v>52</v>
      </c>
      <c r="AN57" s="53" t="s">
        <v>49</v>
      </c>
    </row>
    <row r="58" spans="1:40" ht="25.5" customHeight="1" x14ac:dyDescent="0.25">
      <c r="A58" s="60">
        <v>46</v>
      </c>
      <c r="B58" s="15" t="s">
        <v>143</v>
      </c>
      <c r="C58" s="53" t="s">
        <v>142</v>
      </c>
      <c r="D58" s="17" t="s">
        <v>5</v>
      </c>
      <c r="E58" s="52">
        <v>44172</v>
      </c>
      <c r="F58" s="62" t="s">
        <v>105</v>
      </c>
      <c r="G58" s="17"/>
      <c r="H58" s="52">
        <v>44172</v>
      </c>
      <c r="I58" s="16">
        <f t="shared" si="0"/>
        <v>0</v>
      </c>
      <c r="J58" s="28" t="s">
        <v>57</v>
      </c>
      <c r="K58" s="27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28"/>
      <c r="Y58" s="28"/>
      <c r="Z58" s="28"/>
      <c r="AA58" s="28"/>
      <c r="AB58" s="28"/>
      <c r="AC58" s="75"/>
      <c r="AD58" s="53"/>
      <c r="AE58" s="53"/>
      <c r="AF58" s="53"/>
      <c r="AG58" s="53"/>
      <c r="AH58" s="78"/>
      <c r="AI58" s="53"/>
      <c r="AJ58" s="53"/>
      <c r="AK58" s="158" t="s">
        <v>44</v>
      </c>
      <c r="AL58" s="53" t="s">
        <v>34</v>
      </c>
      <c r="AM58" s="53" t="s">
        <v>52</v>
      </c>
      <c r="AN58" s="53" t="s">
        <v>49</v>
      </c>
    </row>
    <row r="59" spans="1:40" ht="25.5" customHeight="1" x14ac:dyDescent="0.25">
      <c r="A59" s="61">
        <v>47</v>
      </c>
      <c r="B59" s="15" t="s">
        <v>143</v>
      </c>
      <c r="C59" s="53" t="s">
        <v>142</v>
      </c>
      <c r="D59" s="17" t="s">
        <v>5</v>
      </c>
      <c r="E59" s="52">
        <v>44172</v>
      </c>
      <c r="F59" s="62" t="s">
        <v>105</v>
      </c>
      <c r="G59" s="17"/>
      <c r="H59" s="52">
        <v>44172</v>
      </c>
      <c r="I59" s="16">
        <f t="shared" si="0"/>
        <v>0</v>
      </c>
      <c r="J59" s="28" t="s">
        <v>57</v>
      </c>
      <c r="K59" s="27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28"/>
      <c r="Y59" s="28"/>
      <c r="Z59" s="28"/>
      <c r="AA59" s="28"/>
      <c r="AB59" s="28"/>
      <c r="AC59" s="75"/>
      <c r="AD59" s="53"/>
      <c r="AE59" s="53"/>
      <c r="AF59" s="53"/>
      <c r="AG59" s="53"/>
      <c r="AH59" s="78"/>
      <c r="AI59" s="53"/>
      <c r="AJ59" s="53"/>
      <c r="AK59" s="158" t="s">
        <v>44</v>
      </c>
      <c r="AL59" s="53" t="s">
        <v>34</v>
      </c>
      <c r="AM59" s="53" t="s">
        <v>52</v>
      </c>
      <c r="AN59" s="53" t="s">
        <v>49</v>
      </c>
    </row>
    <row r="60" spans="1:40" ht="25.5" customHeight="1" x14ac:dyDescent="0.25">
      <c r="A60" s="60">
        <v>48</v>
      </c>
      <c r="B60" s="15" t="s">
        <v>143</v>
      </c>
      <c r="C60" s="53" t="s">
        <v>142</v>
      </c>
      <c r="D60" s="17" t="s">
        <v>5</v>
      </c>
      <c r="E60" s="52">
        <v>44172</v>
      </c>
      <c r="F60" s="62" t="s">
        <v>105</v>
      </c>
      <c r="G60" s="17"/>
      <c r="H60" s="52">
        <v>44172</v>
      </c>
      <c r="I60" s="16">
        <f t="shared" si="0"/>
        <v>0</v>
      </c>
      <c r="J60" s="28" t="s">
        <v>57</v>
      </c>
      <c r="K60" s="27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28"/>
      <c r="Y60" s="28"/>
      <c r="Z60" s="28"/>
      <c r="AA60" s="28"/>
      <c r="AB60" s="28"/>
      <c r="AC60" s="75"/>
      <c r="AD60" s="53"/>
      <c r="AE60" s="53"/>
      <c r="AF60" s="53"/>
      <c r="AG60" s="53"/>
      <c r="AH60" s="78"/>
      <c r="AI60" s="53"/>
      <c r="AJ60" s="53"/>
      <c r="AK60" s="158" t="s">
        <v>44</v>
      </c>
      <c r="AL60" s="53" t="s">
        <v>34</v>
      </c>
      <c r="AM60" s="53" t="s">
        <v>53</v>
      </c>
      <c r="AN60" s="53" t="s">
        <v>49</v>
      </c>
    </row>
    <row r="61" spans="1:40" ht="25.5" customHeight="1" x14ac:dyDescent="0.25">
      <c r="A61" s="61">
        <v>49</v>
      </c>
      <c r="B61" s="15" t="s">
        <v>143</v>
      </c>
      <c r="C61" s="53" t="s">
        <v>142</v>
      </c>
      <c r="D61" s="17" t="s">
        <v>5</v>
      </c>
      <c r="E61" s="52">
        <v>44172</v>
      </c>
      <c r="F61" s="62" t="s">
        <v>105</v>
      </c>
      <c r="G61" s="17"/>
      <c r="H61" s="52">
        <v>44172</v>
      </c>
      <c r="I61" s="16">
        <f t="shared" si="0"/>
        <v>0</v>
      </c>
      <c r="J61" s="28" t="s">
        <v>57</v>
      </c>
      <c r="K61" s="27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28"/>
      <c r="Y61" s="28"/>
      <c r="Z61" s="28"/>
      <c r="AA61" s="28"/>
      <c r="AB61" s="28"/>
      <c r="AC61" s="75"/>
      <c r="AD61" s="53"/>
      <c r="AE61" s="53"/>
      <c r="AF61" s="53"/>
      <c r="AG61" s="53"/>
      <c r="AH61" s="78"/>
      <c r="AI61" s="53"/>
      <c r="AJ61" s="53"/>
      <c r="AK61" s="158" t="s">
        <v>44</v>
      </c>
      <c r="AL61" s="53" t="s">
        <v>34</v>
      </c>
      <c r="AM61" s="53" t="s">
        <v>53</v>
      </c>
      <c r="AN61" s="53" t="s">
        <v>49</v>
      </c>
    </row>
    <row r="62" spans="1:40" ht="25.5" customHeight="1" x14ac:dyDescent="0.25">
      <c r="A62" s="60">
        <v>50</v>
      </c>
      <c r="B62" s="15" t="s">
        <v>143</v>
      </c>
      <c r="C62" s="53" t="s">
        <v>142</v>
      </c>
      <c r="D62" s="17" t="s">
        <v>5</v>
      </c>
      <c r="E62" s="52">
        <v>44172</v>
      </c>
      <c r="F62" s="62" t="s">
        <v>105</v>
      </c>
      <c r="G62" s="17"/>
      <c r="H62" s="52">
        <v>44172</v>
      </c>
      <c r="I62" s="16">
        <f t="shared" si="0"/>
        <v>0</v>
      </c>
      <c r="J62" s="28" t="s">
        <v>57</v>
      </c>
      <c r="K62" s="27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28"/>
      <c r="Y62" s="28"/>
      <c r="Z62" s="28"/>
      <c r="AA62" s="28"/>
      <c r="AB62" s="28"/>
      <c r="AC62" s="75"/>
      <c r="AD62" s="53"/>
      <c r="AE62" s="53"/>
      <c r="AF62" s="53"/>
      <c r="AG62" s="53"/>
      <c r="AH62" s="78"/>
      <c r="AI62" s="53"/>
      <c r="AJ62" s="53"/>
      <c r="AK62" s="158" t="s">
        <v>44</v>
      </c>
      <c r="AL62" s="53" t="s">
        <v>34</v>
      </c>
      <c r="AM62" s="53" t="s">
        <v>52</v>
      </c>
      <c r="AN62" s="53" t="s">
        <v>49</v>
      </c>
    </row>
    <row r="63" spans="1:40" ht="25.5" customHeight="1" x14ac:dyDescent="0.25">
      <c r="A63" s="61">
        <v>51</v>
      </c>
      <c r="B63" s="15" t="s">
        <v>143</v>
      </c>
      <c r="C63" s="53" t="s">
        <v>142</v>
      </c>
      <c r="D63" s="17" t="s">
        <v>5</v>
      </c>
      <c r="E63" s="52">
        <v>44172</v>
      </c>
      <c r="F63" s="62" t="s">
        <v>105</v>
      </c>
      <c r="G63" s="17"/>
      <c r="H63" s="52">
        <v>44172</v>
      </c>
      <c r="I63" s="16">
        <f t="shared" si="0"/>
        <v>0</v>
      </c>
      <c r="J63" s="28" t="s">
        <v>57</v>
      </c>
      <c r="K63" s="27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28"/>
      <c r="Y63" s="28"/>
      <c r="Z63" s="28"/>
      <c r="AA63" s="28"/>
      <c r="AB63" s="28"/>
      <c r="AC63" s="75"/>
      <c r="AD63" s="53"/>
      <c r="AE63" s="53"/>
      <c r="AF63" s="53"/>
      <c r="AG63" s="53"/>
      <c r="AH63" s="78"/>
      <c r="AI63" s="53"/>
      <c r="AJ63" s="53"/>
      <c r="AK63" s="158" t="s">
        <v>44</v>
      </c>
      <c r="AL63" s="53" t="s">
        <v>34</v>
      </c>
      <c r="AM63" s="53" t="s">
        <v>52</v>
      </c>
      <c r="AN63" s="53" t="s">
        <v>49</v>
      </c>
    </row>
    <row r="64" spans="1:40" ht="25.5" customHeight="1" x14ac:dyDescent="0.25">
      <c r="A64" s="60">
        <v>52</v>
      </c>
      <c r="B64" s="15" t="s">
        <v>143</v>
      </c>
      <c r="C64" s="53" t="s">
        <v>142</v>
      </c>
      <c r="D64" s="17" t="s">
        <v>5</v>
      </c>
      <c r="E64" s="52">
        <v>44172</v>
      </c>
      <c r="F64" s="62" t="s">
        <v>105</v>
      </c>
      <c r="G64" s="17"/>
      <c r="H64" s="52">
        <v>44172</v>
      </c>
      <c r="I64" s="16">
        <f t="shared" si="0"/>
        <v>0</v>
      </c>
      <c r="J64" s="28" t="s">
        <v>57</v>
      </c>
      <c r="K64" s="27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28"/>
      <c r="Y64" s="28"/>
      <c r="Z64" s="28"/>
      <c r="AA64" s="28"/>
      <c r="AB64" s="28"/>
      <c r="AC64" s="75"/>
      <c r="AD64" s="53"/>
      <c r="AE64" s="53"/>
      <c r="AF64" s="53"/>
      <c r="AG64" s="53"/>
      <c r="AH64" s="78"/>
      <c r="AI64" s="53"/>
      <c r="AJ64" s="53"/>
      <c r="AK64" s="158" t="s">
        <v>44</v>
      </c>
      <c r="AL64" s="53" t="s">
        <v>34</v>
      </c>
      <c r="AM64" s="53" t="s">
        <v>52</v>
      </c>
      <c r="AN64" s="53" t="s">
        <v>49</v>
      </c>
    </row>
    <row r="65" spans="1:40" ht="25.5" customHeight="1" x14ac:dyDescent="0.25">
      <c r="A65" s="61">
        <v>53</v>
      </c>
      <c r="B65" s="15" t="s">
        <v>143</v>
      </c>
      <c r="C65" s="53" t="s">
        <v>142</v>
      </c>
      <c r="D65" s="17" t="s">
        <v>5</v>
      </c>
      <c r="E65" s="52">
        <v>44172</v>
      </c>
      <c r="F65" s="62" t="s">
        <v>105</v>
      </c>
      <c r="G65" s="17"/>
      <c r="H65" s="52">
        <v>44172</v>
      </c>
      <c r="I65" s="16">
        <f t="shared" si="0"/>
        <v>0</v>
      </c>
      <c r="J65" s="28" t="s">
        <v>57</v>
      </c>
      <c r="K65" s="27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28"/>
      <c r="Y65" s="28"/>
      <c r="Z65" s="28"/>
      <c r="AA65" s="28"/>
      <c r="AB65" s="28"/>
      <c r="AC65" s="75"/>
      <c r="AD65" s="53"/>
      <c r="AE65" s="53"/>
      <c r="AF65" s="53"/>
      <c r="AG65" s="53"/>
      <c r="AH65" s="78"/>
      <c r="AI65" s="53"/>
      <c r="AJ65" s="53"/>
      <c r="AK65" s="158" t="s">
        <v>44</v>
      </c>
      <c r="AL65" s="53" t="s">
        <v>35</v>
      </c>
      <c r="AM65" s="53" t="s">
        <v>52</v>
      </c>
      <c r="AN65" s="53" t="s">
        <v>49</v>
      </c>
    </row>
    <row r="66" spans="1:40" ht="25.5" customHeight="1" x14ac:dyDescent="0.25">
      <c r="A66" s="60">
        <v>54</v>
      </c>
      <c r="B66" s="15" t="s">
        <v>143</v>
      </c>
      <c r="C66" s="53" t="s">
        <v>142</v>
      </c>
      <c r="D66" s="17" t="s">
        <v>5</v>
      </c>
      <c r="E66" s="52">
        <v>44172</v>
      </c>
      <c r="F66" s="62" t="s">
        <v>105</v>
      </c>
      <c r="G66" s="17"/>
      <c r="H66" s="52">
        <v>44172</v>
      </c>
      <c r="I66" s="16">
        <f t="shared" si="0"/>
        <v>0</v>
      </c>
      <c r="J66" s="28" t="s">
        <v>57</v>
      </c>
      <c r="K66" s="27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28"/>
      <c r="Y66" s="28"/>
      <c r="Z66" s="28"/>
      <c r="AA66" s="28"/>
      <c r="AB66" s="28"/>
      <c r="AC66" s="75"/>
      <c r="AD66" s="53"/>
      <c r="AE66" s="53"/>
      <c r="AF66" s="53"/>
      <c r="AG66" s="53"/>
      <c r="AH66" s="78"/>
      <c r="AI66" s="53"/>
      <c r="AJ66" s="53"/>
      <c r="AK66" s="158" t="s">
        <v>44</v>
      </c>
      <c r="AL66" s="53" t="s">
        <v>35</v>
      </c>
      <c r="AM66" s="53" t="s">
        <v>52</v>
      </c>
      <c r="AN66" s="53" t="s">
        <v>49</v>
      </c>
    </row>
    <row r="67" spans="1:40" ht="25.5" customHeight="1" x14ac:dyDescent="0.25">
      <c r="A67" s="61">
        <v>55</v>
      </c>
      <c r="B67" s="15" t="s">
        <v>143</v>
      </c>
      <c r="C67" s="53" t="s">
        <v>142</v>
      </c>
      <c r="D67" s="17" t="s">
        <v>5</v>
      </c>
      <c r="E67" s="52">
        <v>44172</v>
      </c>
      <c r="F67" s="62" t="s">
        <v>105</v>
      </c>
      <c r="G67" s="17"/>
      <c r="H67" s="52">
        <v>44172</v>
      </c>
      <c r="I67" s="16">
        <f t="shared" si="0"/>
        <v>0</v>
      </c>
      <c r="J67" s="28" t="s">
        <v>57</v>
      </c>
      <c r="K67" s="27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28"/>
      <c r="Y67" s="28"/>
      <c r="Z67" s="28"/>
      <c r="AA67" s="28"/>
      <c r="AB67" s="28"/>
      <c r="AC67" s="75"/>
      <c r="AD67" s="53"/>
      <c r="AE67" s="53"/>
      <c r="AF67" s="53"/>
      <c r="AG67" s="53"/>
      <c r="AH67" s="78"/>
      <c r="AI67" s="53"/>
      <c r="AJ67" s="53"/>
      <c r="AK67" s="158" t="s">
        <v>44</v>
      </c>
      <c r="AL67" s="53" t="s">
        <v>32</v>
      </c>
      <c r="AM67" s="53" t="s">
        <v>52</v>
      </c>
      <c r="AN67" s="53" t="s">
        <v>49</v>
      </c>
    </row>
    <row r="68" spans="1:40" ht="25.5" customHeight="1" x14ac:dyDescent="0.25">
      <c r="A68" s="60">
        <v>56</v>
      </c>
      <c r="B68" s="15">
        <v>2026008</v>
      </c>
      <c r="C68" s="53" t="s">
        <v>8</v>
      </c>
      <c r="D68" s="17" t="s">
        <v>5</v>
      </c>
      <c r="E68" s="52">
        <v>44172</v>
      </c>
      <c r="F68" s="62" t="s">
        <v>62</v>
      </c>
      <c r="G68" s="17"/>
      <c r="H68" s="52"/>
      <c r="I68" s="16" t="str">
        <f t="shared" si="0"/>
        <v/>
      </c>
      <c r="J68" s="28" t="s">
        <v>56</v>
      </c>
      <c r="K68" s="27">
        <v>44182</v>
      </c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28"/>
      <c r="Y68" s="28"/>
      <c r="Z68" s="28"/>
      <c r="AA68" s="28"/>
      <c r="AB68" s="28"/>
      <c r="AC68" s="75"/>
      <c r="AD68" s="53"/>
      <c r="AE68" s="53"/>
      <c r="AF68" s="53"/>
      <c r="AG68" s="53"/>
      <c r="AH68" s="78"/>
      <c r="AI68" s="53"/>
      <c r="AJ68" s="53"/>
      <c r="AK68" s="158" t="s">
        <v>44</v>
      </c>
      <c r="AL68" s="53" t="s">
        <v>36</v>
      </c>
      <c r="AM68" s="53" t="s">
        <v>52</v>
      </c>
      <c r="AN68" s="53" t="s">
        <v>51</v>
      </c>
    </row>
    <row r="69" spans="1:40" ht="25.5" customHeight="1" x14ac:dyDescent="0.25">
      <c r="A69" s="61">
        <v>57</v>
      </c>
      <c r="B69" s="15">
        <v>2026009</v>
      </c>
      <c r="C69" s="53" t="s">
        <v>142</v>
      </c>
      <c r="D69" s="17" t="s">
        <v>5</v>
      </c>
      <c r="E69" s="52">
        <v>44172</v>
      </c>
      <c r="F69" s="62" t="s">
        <v>105</v>
      </c>
      <c r="G69" s="17"/>
      <c r="H69" s="52">
        <v>44172</v>
      </c>
      <c r="I69" s="16">
        <f t="shared" si="0"/>
        <v>0</v>
      </c>
      <c r="J69" s="28" t="s">
        <v>57</v>
      </c>
      <c r="K69" s="27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28"/>
      <c r="Y69" s="28"/>
      <c r="Z69" s="28"/>
      <c r="AA69" s="28"/>
      <c r="AB69" s="28"/>
      <c r="AC69" s="75"/>
      <c r="AD69" s="53"/>
      <c r="AE69" s="53"/>
      <c r="AF69" s="53"/>
      <c r="AG69" s="53"/>
      <c r="AH69" s="78"/>
      <c r="AI69" s="53"/>
      <c r="AJ69" s="53"/>
      <c r="AK69" s="158" t="s">
        <v>44</v>
      </c>
      <c r="AL69" s="53" t="s">
        <v>36</v>
      </c>
      <c r="AM69" s="53" t="s">
        <v>52</v>
      </c>
      <c r="AN69" s="53" t="s">
        <v>51</v>
      </c>
    </row>
    <row r="70" spans="1:40" ht="25.5" customHeight="1" x14ac:dyDescent="0.25">
      <c r="A70" s="60">
        <v>58</v>
      </c>
      <c r="B70" s="15">
        <v>2026010</v>
      </c>
      <c r="C70" s="53" t="s">
        <v>142</v>
      </c>
      <c r="D70" s="17" t="s">
        <v>5</v>
      </c>
      <c r="E70" s="52">
        <v>44174</v>
      </c>
      <c r="F70" s="62" t="s">
        <v>105</v>
      </c>
      <c r="G70" s="17"/>
      <c r="H70" s="52">
        <v>44174</v>
      </c>
      <c r="I70" s="16">
        <f t="shared" si="0"/>
        <v>0</v>
      </c>
      <c r="J70" s="28" t="s">
        <v>57</v>
      </c>
      <c r="K70" s="27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28"/>
      <c r="Y70" s="28"/>
      <c r="Z70" s="28"/>
      <c r="AA70" s="28"/>
      <c r="AB70" s="28"/>
      <c r="AC70" s="75"/>
      <c r="AD70" s="53"/>
      <c r="AE70" s="53"/>
      <c r="AF70" s="53"/>
      <c r="AG70" s="53"/>
      <c r="AH70" s="78"/>
      <c r="AI70" s="53"/>
      <c r="AJ70" s="53"/>
      <c r="AK70" s="158" t="s">
        <v>44</v>
      </c>
      <c r="AL70" s="53" t="s">
        <v>36</v>
      </c>
      <c r="AM70" s="53" t="s">
        <v>52</v>
      </c>
      <c r="AN70" s="53" t="s">
        <v>50</v>
      </c>
    </row>
    <row r="71" spans="1:40" ht="25.5" customHeight="1" x14ac:dyDescent="0.25">
      <c r="A71" s="61">
        <v>59</v>
      </c>
      <c r="B71" s="15">
        <v>2026011</v>
      </c>
      <c r="C71" s="53" t="s">
        <v>142</v>
      </c>
      <c r="D71" s="17" t="s">
        <v>6</v>
      </c>
      <c r="E71" s="52">
        <v>44174</v>
      </c>
      <c r="F71" s="62" t="s">
        <v>86</v>
      </c>
      <c r="G71" s="17"/>
      <c r="H71" s="52">
        <v>44174</v>
      </c>
      <c r="I71" s="16">
        <f t="shared" si="0"/>
        <v>0</v>
      </c>
      <c r="J71" s="28" t="s">
        <v>57</v>
      </c>
      <c r="K71" s="27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28"/>
      <c r="Y71" s="28"/>
      <c r="Z71" s="28"/>
      <c r="AA71" s="28"/>
      <c r="AB71" s="28"/>
      <c r="AC71" s="75"/>
      <c r="AD71" s="53"/>
      <c r="AE71" s="53"/>
      <c r="AF71" s="53"/>
      <c r="AG71" s="53"/>
      <c r="AH71" s="78"/>
      <c r="AI71" s="53"/>
      <c r="AJ71" s="53"/>
      <c r="AK71" s="158" t="s">
        <v>39</v>
      </c>
      <c r="AL71" s="53" t="s">
        <v>36</v>
      </c>
      <c r="AM71" s="53" t="s">
        <v>52</v>
      </c>
      <c r="AN71" s="53" t="s">
        <v>49</v>
      </c>
    </row>
    <row r="72" spans="1:40" ht="25.5" customHeight="1" x14ac:dyDescent="0.25">
      <c r="A72" s="60">
        <v>60</v>
      </c>
      <c r="B72" s="15" t="s">
        <v>143</v>
      </c>
      <c r="C72" s="53" t="s">
        <v>142</v>
      </c>
      <c r="D72" s="17" t="s">
        <v>5</v>
      </c>
      <c r="E72" s="52">
        <v>44174</v>
      </c>
      <c r="F72" s="62" t="s">
        <v>105</v>
      </c>
      <c r="G72" s="17"/>
      <c r="H72" s="52">
        <v>44174</v>
      </c>
      <c r="I72" s="16">
        <f t="shared" si="0"/>
        <v>0</v>
      </c>
      <c r="J72" s="28" t="s">
        <v>57</v>
      </c>
      <c r="K72" s="27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28"/>
      <c r="Y72" s="28"/>
      <c r="Z72" s="28"/>
      <c r="AA72" s="28"/>
      <c r="AB72" s="28"/>
      <c r="AC72" s="75"/>
      <c r="AD72" s="53"/>
      <c r="AE72" s="53"/>
      <c r="AF72" s="53"/>
      <c r="AG72" s="53"/>
      <c r="AH72" s="78"/>
      <c r="AI72" s="53"/>
      <c r="AJ72" s="53"/>
      <c r="AK72" s="158" t="s">
        <v>44</v>
      </c>
      <c r="AL72" s="53" t="s">
        <v>34</v>
      </c>
      <c r="AM72" s="53" t="s">
        <v>52</v>
      </c>
      <c r="AN72" s="53" t="s">
        <v>49</v>
      </c>
    </row>
    <row r="73" spans="1:40" ht="25.5" customHeight="1" x14ac:dyDescent="0.25">
      <c r="A73" s="61">
        <v>61</v>
      </c>
      <c r="B73" s="15" t="s">
        <v>143</v>
      </c>
      <c r="C73" s="53" t="s">
        <v>142</v>
      </c>
      <c r="D73" s="17" t="s">
        <v>5</v>
      </c>
      <c r="E73" s="52">
        <v>44174</v>
      </c>
      <c r="F73" s="62" t="s">
        <v>105</v>
      </c>
      <c r="G73" s="17"/>
      <c r="H73" s="52">
        <v>44174</v>
      </c>
      <c r="I73" s="16">
        <f t="shared" si="0"/>
        <v>0</v>
      </c>
      <c r="J73" s="28" t="s">
        <v>57</v>
      </c>
      <c r="K73" s="27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28"/>
      <c r="Y73" s="28"/>
      <c r="Z73" s="28"/>
      <c r="AA73" s="28"/>
      <c r="AB73" s="28"/>
      <c r="AC73" s="75"/>
      <c r="AD73" s="53"/>
      <c r="AE73" s="53"/>
      <c r="AF73" s="53"/>
      <c r="AG73" s="53"/>
      <c r="AH73" s="78"/>
      <c r="AI73" s="53"/>
      <c r="AJ73" s="53"/>
      <c r="AK73" s="158" t="s">
        <v>44</v>
      </c>
      <c r="AL73" s="53" t="s">
        <v>34</v>
      </c>
      <c r="AM73" s="53" t="s">
        <v>52</v>
      </c>
      <c r="AN73" s="53" t="s">
        <v>49</v>
      </c>
    </row>
    <row r="74" spans="1:40" ht="25.5" customHeight="1" x14ac:dyDescent="0.25">
      <c r="A74" s="60">
        <v>62</v>
      </c>
      <c r="B74" s="15" t="s">
        <v>143</v>
      </c>
      <c r="C74" s="53" t="s">
        <v>8</v>
      </c>
      <c r="D74" s="17" t="s">
        <v>6</v>
      </c>
      <c r="E74" s="52">
        <v>44174</v>
      </c>
      <c r="F74" s="62" t="s">
        <v>87</v>
      </c>
      <c r="G74" s="17"/>
      <c r="H74" s="52"/>
      <c r="I74" s="16" t="str">
        <f t="shared" si="0"/>
        <v/>
      </c>
      <c r="J74" s="28" t="s">
        <v>56</v>
      </c>
      <c r="K74" s="27">
        <v>44182</v>
      </c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28"/>
      <c r="Y74" s="28"/>
      <c r="Z74" s="28"/>
      <c r="AA74" s="28"/>
      <c r="AB74" s="28"/>
      <c r="AC74" s="75"/>
      <c r="AD74" s="53"/>
      <c r="AE74" s="53"/>
      <c r="AF74" s="53"/>
      <c r="AG74" s="53"/>
      <c r="AH74" s="78"/>
      <c r="AI74" s="53"/>
      <c r="AJ74" s="53"/>
      <c r="AK74" s="158" t="s">
        <v>39</v>
      </c>
      <c r="AL74" s="53" t="s">
        <v>34</v>
      </c>
      <c r="AM74" s="53" t="s">
        <v>53</v>
      </c>
      <c r="AN74" s="53" t="s">
        <v>49</v>
      </c>
    </row>
    <row r="75" spans="1:40" ht="25.5" customHeight="1" x14ac:dyDescent="0.25">
      <c r="A75" s="61">
        <v>63</v>
      </c>
      <c r="B75" s="15">
        <v>2026012</v>
      </c>
      <c r="C75" s="53" t="s">
        <v>8</v>
      </c>
      <c r="D75" s="17" t="s">
        <v>6</v>
      </c>
      <c r="E75" s="52">
        <v>44174</v>
      </c>
      <c r="F75" s="62" t="s">
        <v>87</v>
      </c>
      <c r="G75" s="17"/>
      <c r="H75" s="52"/>
      <c r="I75" s="16" t="str">
        <f t="shared" si="0"/>
        <v/>
      </c>
      <c r="J75" s="28" t="s">
        <v>56</v>
      </c>
      <c r="K75" s="27">
        <v>44182</v>
      </c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28"/>
      <c r="Y75" s="28"/>
      <c r="Z75" s="28"/>
      <c r="AA75" s="28"/>
      <c r="AB75" s="28"/>
      <c r="AC75" s="75"/>
      <c r="AD75" s="53"/>
      <c r="AE75" s="53"/>
      <c r="AF75" s="53"/>
      <c r="AG75" s="53"/>
      <c r="AH75" s="78"/>
      <c r="AI75" s="53"/>
      <c r="AJ75" s="53"/>
      <c r="AK75" s="158" t="s">
        <v>40</v>
      </c>
      <c r="AL75" s="53" t="s">
        <v>34</v>
      </c>
      <c r="AM75" s="53" t="s">
        <v>53</v>
      </c>
      <c r="AN75" s="53" t="s">
        <v>49</v>
      </c>
    </row>
    <row r="76" spans="1:40" ht="25.5" customHeight="1" x14ac:dyDescent="0.25">
      <c r="A76" s="60">
        <v>64</v>
      </c>
      <c r="B76" s="15" t="s">
        <v>143</v>
      </c>
      <c r="C76" s="53" t="s">
        <v>8</v>
      </c>
      <c r="D76" s="17" t="s">
        <v>6</v>
      </c>
      <c r="E76" s="52">
        <v>44174</v>
      </c>
      <c r="F76" s="62" t="s">
        <v>87</v>
      </c>
      <c r="G76" s="17"/>
      <c r="H76" s="52"/>
      <c r="I76" s="16" t="str">
        <f t="shared" si="0"/>
        <v/>
      </c>
      <c r="J76" s="28" t="s">
        <v>56</v>
      </c>
      <c r="K76" s="27">
        <v>44182</v>
      </c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28"/>
      <c r="Y76" s="28"/>
      <c r="Z76" s="28"/>
      <c r="AA76" s="28"/>
      <c r="AB76" s="28"/>
      <c r="AC76" s="75"/>
      <c r="AD76" s="53"/>
      <c r="AE76" s="53"/>
      <c r="AF76" s="53"/>
      <c r="AG76" s="53"/>
      <c r="AH76" s="78"/>
      <c r="AI76" s="53"/>
      <c r="AJ76" s="53"/>
      <c r="AK76" s="158" t="s">
        <v>39</v>
      </c>
      <c r="AL76" s="53" t="s">
        <v>34</v>
      </c>
      <c r="AM76" s="53" t="s">
        <v>53</v>
      </c>
      <c r="AN76" s="53" t="s">
        <v>49</v>
      </c>
    </row>
    <row r="77" spans="1:40" ht="25.5" customHeight="1" x14ac:dyDescent="0.25">
      <c r="A77" s="61">
        <v>65</v>
      </c>
      <c r="B77" s="15" t="s">
        <v>143</v>
      </c>
      <c r="C77" s="53" t="s">
        <v>142</v>
      </c>
      <c r="D77" s="17" t="s">
        <v>5</v>
      </c>
      <c r="E77" s="52">
        <v>44174</v>
      </c>
      <c r="F77" s="62" t="s">
        <v>105</v>
      </c>
      <c r="G77" s="17"/>
      <c r="H77" s="52">
        <v>44174</v>
      </c>
      <c r="I77" s="16">
        <f t="shared" ref="I77:I140" si="1">IF(OR(E77=0,H77=0),"",H77-E77)</f>
        <v>0</v>
      </c>
      <c r="J77" s="28" t="s">
        <v>57</v>
      </c>
      <c r="K77" s="27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28"/>
      <c r="Y77" s="28"/>
      <c r="Z77" s="28"/>
      <c r="AA77" s="28"/>
      <c r="AB77" s="28"/>
      <c r="AC77" s="75"/>
      <c r="AD77" s="53"/>
      <c r="AE77" s="53"/>
      <c r="AF77" s="53"/>
      <c r="AG77" s="53"/>
      <c r="AH77" s="78"/>
      <c r="AI77" s="53"/>
      <c r="AJ77" s="53"/>
      <c r="AK77" s="158" t="s">
        <v>44</v>
      </c>
      <c r="AL77" s="53" t="s">
        <v>35</v>
      </c>
      <c r="AM77" s="53" t="s">
        <v>52</v>
      </c>
      <c r="AN77" s="53" t="s">
        <v>50</v>
      </c>
    </row>
    <row r="78" spans="1:40" ht="25.5" customHeight="1" x14ac:dyDescent="0.25">
      <c r="A78" s="60">
        <v>66</v>
      </c>
      <c r="B78" s="15" t="s">
        <v>143</v>
      </c>
      <c r="C78" s="53" t="s">
        <v>142</v>
      </c>
      <c r="D78" s="17" t="s">
        <v>5</v>
      </c>
      <c r="E78" s="52">
        <v>44174</v>
      </c>
      <c r="F78" s="62" t="s">
        <v>105</v>
      </c>
      <c r="G78" s="17"/>
      <c r="H78" s="52">
        <v>44174</v>
      </c>
      <c r="I78" s="16">
        <f t="shared" si="1"/>
        <v>0</v>
      </c>
      <c r="J78" s="28" t="s">
        <v>57</v>
      </c>
      <c r="K78" s="27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28"/>
      <c r="Y78" s="28"/>
      <c r="Z78" s="28"/>
      <c r="AA78" s="28"/>
      <c r="AB78" s="28"/>
      <c r="AC78" s="75"/>
      <c r="AD78" s="53"/>
      <c r="AE78" s="53"/>
      <c r="AF78" s="53"/>
      <c r="AG78" s="53"/>
      <c r="AH78" s="78"/>
      <c r="AI78" s="53"/>
      <c r="AJ78" s="53"/>
      <c r="AK78" s="158" t="s">
        <v>44</v>
      </c>
      <c r="AL78" s="53" t="s">
        <v>35</v>
      </c>
      <c r="AM78" s="53" t="s">
        <v>52</v>
      </c>
      <c r="AN78" s="53" t="s">
        <v>49</v>
      </c>
    </row>
    <row r="79" spans="1:40" ht="25.5" customHeight="1" x14ac:dyDescent="0.25">
      <c r="A79" s="61">
        <v>67</v>
      </c>
      <c r="B79" s="15" t="s">
        <v>143</v>
      </c>
      <c r="C79" s="53" t="s">
        <v>142</v>
      </c>
      <c r="D79" s="17" t="s">
        <v>5</v>
      </c>
      <c r="E79" s="52">
        <v>44174</v>
      </c>
      <c r="F79" s="62" t="s">
        <v>105</v>
      </c>
      <c r="G79" s="17"/>
      <c r="H79" s="52">
        <v>44174</v>
      </c>
      <c r="I79" s="16">
        <f t="shared" si="1"/>
        <v>0</v>
      </c>
      <c r="J79" s="28" t="s">
        <v>57</v>
      </c>
      <c r="K79" s="27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28"/>
      <c r="Y79" s="28"/>
      <c r="Z79" s="28"/>
      <c r="AA79" s="28"/>
      <c r="AB79" s="28"/>
      <c r="AC79" s="75"/>
      <c r="AD79" s="53"/>
      <c r="AE79" s="53"/>
      <c r="AF79" s="53"/>
      <c r="AG79" s="53"/>
      <c r="AH79" s="78"/>
      <c r="AI79" s="53"/>
      <c r="AJ79" s="53"/>
      <c r="AK79" s="158" t="s">
        <v>44</v>
      </c>
      <c r="AL79" s="53" t="s">
        <v>35</v>
      </c>
      <c r="AM79" s="53" t="s">
        <v>52</v>
      </c>
      <c r="AN79" s="53" t="s">
        <v>49</v>
      </c>
    </row>
    <row r="80" spans="1:40" ht="25.5" customHeight="1" x14ac:dyDescent="0.25">
      <c r="A80" s="60">
        <v>68</v>
      </c>
      <c r="B80" s="15" t="s">
        <v>143</v>
      </c>
      <c r="C80" s="53" t="s">
        <v>142</v>
      </c>
      <c r="D80" s="17" t="s">
        <v>5</v>
      </c>
      <c r="E80" s="52">
        <v>44174</v>
      </c>
      <c r="F80" s="62" t="s">
        <v>105</v>
      </c>
      <c r="G80" s="17"/>
      <c r="H80" s="52">
        <v>44174</v>
      </c>
      <c r="I80" s="16">
        <f t="shared" si="1"/>
        <v>0</v>
      </c>
      <c r="J80" s="28" t="s">
        <v>57</v>
      </c>
      <c r="K80" s="27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28"/>
      <c r="Y80" s="28"/>
      <c r="Z80" s="28"/>
      <c r="AA80" s="28"/>
      <c r="AB80" s="28"/>
      <c r="AC80" s="75"/>
      <c r="AD80" s="53"/>
      <c r="AE80" s="53"/>
      <c r="AF80" s="53"/>
      <c r="AG80" s="53"/>
      <c r="AH80" s="78"/>
      <c r="AI80" s="53"/>
      <c r="AJ80" s="53"/>
      <c r="AK80" s="158" t="s">
        <v>44</v>
      </c>
      <c r="AL80" s="53" t="s">
        <v>35</v>
      </c>
      <c r="AM80" s="53" t="s">
        <v>52</v>
      </c>
      <c r="AN80" s="53" t="s">
        <v>49</v>
      </c>
    </row>
    <row r="81" spans="1:40" ht="25.5" customHeight="1" x14ac:dyDescent="0.25">
      <c r="A81" s="61">
        <v>69</v>
      </c>
      <c r="B81" s="15" t="s">
        <v>143</v>
      </c>
      <c r="C81" s="53" t="s">
        <v>142</v>
      </c>
      <c r="D81" s="17" t="s">
        <v>5</v>
      </c>
      <c r="E81" s="52">
        <v>44174</v>
      </c>
      <c r="F81" s="62" t="s">
        <v>105</v>
      </c>
      <c r="G81" s="17"/>
      <c r="H81" s="52">
        <v>44174</v>
      </c>
      <c r="I81" s="16">
        <f t="shared" si="1"/>
        <v>0</v>
      </c>
      <c r="J81" s="28" t="s">
        <v>57</v>
      </c>
      <c r="K81" s="27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28"/>
      <c r="Y81" s="28"/>
      <c r="Z81" s="28"/>
      <c r="AA81" s="28"/>
      <c r="AB81" s="28"/>
      <c r="AC81" s="75"/>
      <c r="AD81" s="53"/>
      <c r="AE81" s="53"/>
      <c r="AF81" s="53"/>
      <c r="AG81" s="53"/>
      <c r="AH81" s="78"/>
      <c r="AI81" s="53"/>
      <c r="AJ81" s="53"/>
      <c r="AK81" s="158" t="s">
        <v>44</v>
      </c>
      <c r="AL81" s="53" t="s">
        <v>35</v>
      </c>
      <c r="AM81" s="53" t="s">
        <v>52</v>
      </c>
      <c r="AN81" s="53" t="s">
        <v>49</v>
      </c>
    </row>
    <row r="82" spans="1:40" ht="25.5" customHeight="1" x14ac:dyDescent="0.25">
      <c r="A82" s="60">
        <v>70</v>
      </c>
      <c r="B82" s="15" t="s">
        <v>143</v>
      </c>
      <c r="C82" s="53" t="s">
        <v>142</v>
      </c>
      <c r="D82" s="17" t="s">
        <v>5</v>
      </c>
      <c r="E82" s="52">
        <v>44174</v>
      </c>
      <c r="F82" s="62" t="s">
        <v>105</v>
      </c>
      <c r="G82" s="17"/>
      <c r="H82" s="52">
        <v>44174</v>
      </c>
      <c r="I82" s="16">
        <f t="shared" si="1"/>
        <v>0</v>
      </c>
      <c r="J82" s="28" t="s">
        <v>57</v>
      </c>
      <c r="K82" s="27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28"/>
      <c r="Y82" s="28"/>
      <c r="Z82" s="28"/>
      <c r="AA82" s="28"/>
      <c r="AB82" s="28"/>
      <c r="AC82" s="75"/>
      <c r="AD82" s="53"/>
      <c r="AE82" s="53"/>
      <c r="AF82" s="53"/>
      <c r="AG82" s="53"/>
      <c r="AH82" s="78"/>
      <c r="AI82" s="53"/>
      <c r="AJ82" s="53"/>
      <c r="AK82" s="158" t="s">
        <v>44</v>
      </c>
      <c r="AL82" s="53" t="s">
        <v>35</v>
      </c>
      <c r="AM82" s="53" t="s">
        <v>52</v>
      </c>
      <c r="AN82" s="53" t="s">
        <v>49</v>
      </c>
    </row>
    <row r="83" spans="1:40" ht="25.5" customHeight="1" x14ac:dyDescent="0.25">
      <c r="A83" s="61">
        <v>71</v>
      </c>
      <c r="B83" s="15" t="s">
        <v>143</v>
      </c>
      <c r="C83" s="53" t="s">
        <v>142</v>
      </c>
      <c r="D83" s="17" t="s">
        <v>5</v>
      </c>
      <c r="E83" s="52">
        <v>44174</v>
      </c>
      <c r="F83" s="62" t="s">
        <v>105</v>
      </c>
      <c r="G83" s="17"/>
      <c r="H83" s="52">
        <v>44174</v>
      </c>
      <c r="I83" s="16">
        <f t="shared" si="1"/>
        <v>0</v>
      </c>
      <c r="J83" s="28" t="s">
        <v>57</v>
      </c>
      <c r="K83" s="27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28"/>
      <c r="Y83" s="28"/>
      <c r="Z83" s="28"/>
      <c r="AA83" s="28"/>
      <c r="AB83" s="28"/>
      <c r="AC83" s="75"/>
      <c r="AD83" s="53"/>
      <c r="AE83" s="53"/>
      <c r="AF83" s="53"/>
      <c r="AG83" s="53"/>
      <c r="AH83" s="78"/>
      <c r="AI83" s="53"/>
      <c r="AJ83" s="53"/>
      <c r="AK83" s="158" t="s">
        <v>44</v>
      </c>
      <c r="AL83" s="53" t="s">
        <v>32</v>
      </c>
      <c r="AM83" s="53" t="s">
        <v>52</v>
      </c>
      <c r="AN83" s="53" t="s">
        <v>49</v>
      </c>
    </row>
    <row r="84" spans="1:40" ht="25.5" customHeight="1" x14ac:dyDescent="0.25">
      <c r="A84" s="60">
        <v>72</v>
      </c>
      <c r="B84" s="15" t="s">
        <v>143</v>
      </c>
      <c r="C84" s="53" t="s">
        <v>142</v>
      </c>
      <c r="D84" s="17" t="s">
        <v>5</v>
      </c>
      <c r="E84" s="52">
        <v>44174</v>
      </c>
      <c r="F84" s="62" t="s">
        <v>105</v>
      </c>
      <c r="G84" s="17"/>
      <c r="H84" s="52">
        <v>44174</v>
      </c>
      <c r="I84" s="16">
        <f t="shared" si="1"/>
        <v>0</v>
      </c>
      <c r="J84" s="28" t="s">
        <v>57</v>
      </c>
      <c r="K84" s="27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28"/>
      <c r="Y84" s="28"/>
      <c r="Z84" s="28"/>
      <c r="AA84" s="28"/>
      <c r="AB84" s="28"/>
      <c r="AC84" s="75"/>
      <c r="AD84" s="53"/>
      <c r="AE84" s="53"/>
      <c r="AF84" s="53"/>
      <c r="AG84" s="53"/>
      <c r="AH84" s="78"/>
      <c r="AI84" s="53"/>
      <c r="AJ84" s="53"/>
      <c r="AK84" s="158" t="s">
        <v>44</v>
      </c>
      <c r="AL84" s="53" t="s">
        <v>32</v>
      </c>
      <c r="AM84" s="53" t="s">
        <v>52</v>
      </c>
      <c r="AN84" s="53" t="s">
        <v>51</v>
      </c>
    </row>
    <row r="85" spans="1:40" ht="25.5" customHeight="1" x14ac:dyDescent="0.25">
      <c r="A85" s="61">
        <v>73</v>
      </c>
      <c r="B85" s="15" t="s">
        <v>143</v>
      </c>
      <c r="C85" s="53" t="s">
        <v>142</v>
      </c>
      <c r="D85" s="17" t="s">
        <v>5</v>
      </c>
      <c r="E85" s="52">
        <v>44174</v>
      </c>
      <c r="F85" s="62" t="s">
        <v>105</v>
      </c>
      <c r="G85" s="17"/>
      <c r="H85" s="52">
        <v>44174</v>
      </c>
      <c r="I85" s="16">
        <f t="shared" si="1"/>
        <v>0</v>
      </c>
      <c r="J85" s="28" t="s">
        <v>57</v>
      </c>
      <c r="K85" s="27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28"/>
      <c r="Y85" s="28"/>
      <c r="Z85" s="28"/>
      <c r="AA85" s="28"/>
      <c r="AB85" s="28"/>
      <c r="AC85" s="75"/>
      <c r="AD85" s="53"/>
      <c r="AE85" s="53"/>
      <c r="AF85" s="53"/>
      <c r="AG85" s="53"/>
      <c r="AH85" s="78"/>
      <c r="AI85" s="53"/>
      <c r="AJ85" s="53"/>
      <c r="AK85" s="158" t="s">
        <v>44</v>
      </c>
      <c r="AL85" s="53" t="s">
        <v>32</v>
      </c>
      <c r="AM85" s="53" t="s">
        <v>52</v>
      </c>
      <c r="AN85" s="53" t="s">
        <v>49</v>
      </c>
    </row>
    <row r="86" spans="1:40" ht="25.5" customHeight="1" x14ac:dyDescent="0.25">
      <c r="A86" s="60">
        <v>74</v>
      </c>
      <c r="B86" s="15" t="s">
        <v>143</v>
      </c>
      <c r="C86" s="53" t="s">
        <v>142</v>
      </c>
      <c r="D86" s="17" t="s">
        <v>5</v>
      </c>
      <c r="E86" s="52">
        <v>44175</v>
      </c>
      <c r="F86" s="62" t="s">
        <v>105</v>
      </c>
      <c r="G86" s="17"/>
      <c r="H86" s="52">
        <v>44175</v>
      </c>
      <c r="I86" s="16">
        <f t="shared" si="1"/>
        <v>0</v>
      </c>
      <c r="J86" s="28" t="s">
        <v>57</v>
      </c>
      <c r="K86" s="27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28"/>
      <c r="Y86" s="28"/>
      <c r="Z86" s="28"/>
      <c r="AA86" s="28"/>
      <c r="AB86" s="28"/>
      <c r="AC86" s="75"/>
      <c r="AD86" s="53"/>
      <c r="AE86" s="53"/>
      <c r="AF86" s="53"/>
      <c r="AG86" s="53"/>
      <c r="AH86" s="78"/>
      <c r="AI86" s="53"/>
      <c r="AJ86" s="53"/>
      <c r="AK86" s="158" t="s">
        <v>44</v>
      </c>
      <c r="AL86" s="53" t="s">
        <v>34</v>
      </c>
      <c r="AM86" s="53" t="s">
        <v>52</v>
      </c>
      <c r="AN86" s="53" t="s">
        <v>49</v>
      </c>
    </row>
    <row r="87" spans="1:40" ht="25.5" customHeight="1" x14ac:dyDescent="0.25">
      <c r="A87" s="61">
        <v>75</v>
      </c>
      <c r="B87" s="15" t="s">
        <v>143</v>
      </c>
      <c r="C87" s="53" t="s">
        <v>142</v>
      </c>
      <c r="D87" s="17" t="s">
        <v>6</v>
      </c>
      <c r="E87" s="52">
        <v>44175</v>
      </c>
      <c r="F87" s="62" t="s">
        <v>86</v>
      </c>
      <c r="G87" s="17"/>
      <c r="H87" s="52">
        <v>44176</v>
      </c>
      <c r="I87" s="16">
        <f t="shared" si="1"/>
        <v>1</v>
      </c>
      <c r="J87" s="28" t="s">
        <v>57</v>
      </c>
      <c r="K87" s="27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28"/>
      <c r="Y87" s="28"/>
      <c r="Z87" s="28"/>
      <c r="AA87" s="28"/>
      <c r="AB87" s="28"/>
      <c r="AC87" s="75"/>
      <c r="AD87" s="53"/>
      <c r="AE87" s="53"/>
      <c r="AF87" s="53"/>
      <c r="AG87" s="53"/>
      <c r="AH87" s="78"/>
      <c r="AI87" s="53"/>
      <c r="AJ87" s="53"/>
      <c r="AK87" s="158" t="s">
        <v>39</v>
      </c>
      <c r="AL87" s="53" t="s">
        <v>34</v>
      </c>
      <c r="AM87" s="53" t="s">
        <v>52</v>
      </c>
      <c r="AN87" s="53" t="s">
        <v>49</v>
      </c>
    </row>
    <row r="88" spans="1:40" ht="25.5" customHeight="1" x14ac:dyDescent="0.25">
      <c r="A88" s="60">
        <v>76</v>
      </c>
      <c r="B88" s="15" t="s">
        <v>143</v>
      </c>
      <c r="C88" s="53" t="s">
        <v>142</v>
      </c>
      <c r="D88" s="17" t="s">
        <v>5</v>
      </c>
      <c r="E88" s="52">
        <v>44175</v>
      </c>
      <c r="F88" s="62" t="s">
        <v>105</v>
      </c>
      <c r="G88" s="17"/>
      <c r="H88" s="52">
        <v>44175</v>
      </c>
      <c r="I88" s="16">
        <f t="shared" si="1"/>
        <v>0</v>
      </c>
      <c r="J88" s="28" t="s">
        <v>57</v>
      </c>
      <c r="K88" s="27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28"/>
      <c r="Y88" s="28"/>
      <c r="Z88" s="28"/>
      <c r="AA88" s="28"/>
      <c r="AB88" s="28"/>
      <c r="AC88" s="75"/>
      <c r="AD88" s="53"/>
      <c r="AE88" s="53"/>
      <c r="AF88" s="53"/>
      <c r="AG88" s="53"/>
      <c r="AH88" s="78"/>
      <c r="AI88" s="53"/>
      <c r="AJ88" s="53"/>
      <c r="AK88" s="158" t="s">
        <v>44</v>
      </c>
      <c r="AL88" s="53" t="s">
        <v>34</v>
      </c>
      <c r="AM88" s="53" t="s">
        <v>52</v>
      </c>
      <c r="AN88" s="53" t="s">
        <v>49</v>
      </c>
    </row>
    <row r="89" spans="1:40" ht="25.5" customHeight="1" x14ac:dyDescent="0.25">
      <c r="A89" s="61">
        <v>77</v>
      </c>
      <c r="B89" s="15" t="s">
        <v>143</v>
      </c>
      <c r="C89" s="53" t="s">
        <v>142</v>
      </c>
      <c r="D89" s="17" t="s">
        <v>5</v>
      </c>
      <c r="E89" s="52">
        <v>44175</v>
      </c>
      <c r="F89" s="62" t="s">
        <v>105</v>
      </c>
      <c r="G89" s="17"/>
      <c r="H89" s="52">
        <v>44175</v>
      </c>
      <c r="I89" s="16">
        <f t="shared" si="1"/>
        <v>0</v>
      </c>
      <c r="J89" s="28" t="s">
        <v>57</v>
      </c>
      <c r="K89" s="27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28"/>
      <c r="Y89" s="28"/>
      <c r="Z89" s="28"/>
      <c r="AA89" s="28"/>
      <c r="AB89" s="28"/>
      <c r="AC89" s="75"/>
      <c r="AD89" s="53"/>
      <c r="AE89" s="53"/>
      <c r="AF89" s="53"/>
      <c r="AG89" s="53"/>
      <c r="AH89" s="78"/>
      <c r="AI89" s="53"/>
      <c r="AJ89" s="53"/>
      <c r="AK89" s="158" t="s">
        <v>44</v>
      </c>
      <c r="AL89" s="53" t="s">
        <v>34</v>
      </c>
      <c r="AM89" s="53" t="s">
        <v>52</v>
      </c>
      <c r="AN89" s="53" t="s">
        <v>49</v>
      </c>
    </row>
    <row r="90" spans="1:40" ht="25.5" customHeight="1" x14ac:dyDescent="0.25">
      <c r="A90" s="60">
        <v>78</v>
      </c>
      <c r="B90" s="15" t="s">
        <v>143</v>
      </c>
      <c r="C90" s="53" t="s">
        <v>142</v>
      </c>
      <c r="D90" s="17" t="s">
        <v>5</v>
      </c>
      <c r="E90" s="52">
        <v>44175</v>
      </c>
      <c r="F90" s="62" t="s">
        <v>105</v>
      </c>
      <c r="G90" s="17"/>
      <c r="H90" s="52">
        <v>44175</v>
      </c>
      <c r="I90" s="16">
        <f t="shared" si="1"/>
        <v>0</v>
      </c>
      <c r="J90" s="28" t="s">
        <v>57</v>
      </c>
      <c r="K90" s="27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28"/>
      <c r="Y90" s="28"/>
      <c r="Z90" s="28"/>
      <c r="AA90" s="28"/>
      <c r="AB90" s="28"/>
      <c r="AC90" s="75"/>
      <c r="AD90" s="53"/>
      <c r="AE90" s="53"/>
      <c r="AF90" s="53"/>
      <c r="AG90" s="53"/>
      <c r="AH90" s="78"/>
      <c r="AI90" s="53"/>
      <c r="AJ90" s="53"/>
      <c r="AK90" s="158" t="s">
        <v>44</v>
      </c>
      <c r="AL90" s="53" t="s">
        <v>35</v>
      </c>
      <c r="AM90" s="53" t="s">
        <v>52</v>
      </c>
      <c r="AN90" s="53" t="s">
        <v>49</v>
      </c>
    </row>
    <row r="91" spans="1:40" ht="25.5" customHeight="1" x14ac:dyDescent="0.25">
      <c r="A91" s="61">
        <v>79</v>
      </c>
      <c r="B91" s="15" t="s">
        <v>143</v>
      </c>
      <c r="C91" s="53" t="s">
        <v>142</v>
      </c>
      <c r="D91" s="17" t="s">
        <v>5</v>
      </c>
      <c r="E91" s="52">
        <v>44175</v>
      </c>
      <c r="F91" s="62" t="s">
        <v>105</v>
      </c>
      <c r="G91" s="17"/>
      <c r="H91" s="52">
        <v>44175</v>
      </c>
      <c r="I91" s="16">
        <f t="shared" si="1"/>
        <v>0</v>
      </c>
      <c r="J91" s="28" t="s">
        <v>57</v>
      </c>
      <c r="K91" s="27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28"/>
      <c r="Y91" s="28"/>
      <c r="Z91" s="28"/>
      <c r="AA91" s="28"/>
      <c r="AB91" s="28"/>
      <c r="AC91" s="75"/>
      <c r="AD91" s="53"/>
      <c r="AE91" s="53"/>
      <c r="AF91" s="53"/>
      <c r="AG91" s="53"/>
      <c r="AH91" s="78"/>
      <c r="AI91" s="53"/>
      <c r="AJ91" s="53"/>
      <c r="AK91" s="158" t="s">
        <v>44</v>
      </c>
      <c r="AL91" s="15" t="s">
        <v>35</v>
      </c>
      <c r="AM91" s="53" t="s">
        <v>52</v>
      </c>
      <c r="AN91" s="53" t="s">
        <v>49</v>
      </c>
    </row>
    <row r="92" spans="1:40" ht="25.5" customHeight="1" x14ac:dyDescent="0.25">
      <c r="A92" s="60">
        <v>80</v>
      </c>
      <c r="B92" s="15" t="s">
        <v>143</v>
      </c>
      <c r="C92" s="53" t="s">
        <v>142</v>
      </c>
      <c r="D92" s="17" t="s">
        <v>5</v>
      </c>
      <c r="E92" s="52">
        <v>44175</v>
      </c>
      <c r="F92" s="62" t="s">
        <v>105</v>
      </c>
      <c r="G92" s="17"/>
      <c r="H92" s="52">
        <v>44175</v>
      </c>
      <c r="I92" s="16">
        <f t="shared" si="1"/>
        <v>0</v>
      </c>
      <c r="J92" s="28" t="s">
        <v>57</v>
      </c>
      <c r="K92" s="27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28"/>
      <c r="Y92" s="28"/>
      <c r="Z92" s="28"/>
      <c r="AA92" s="28"/>
      <c r="AB92" s="28"/>
      <c r="AC92" s="75"/>
      <c r="AD92" s="53"/>
      <c r="AE92" s="53"/>
      <c r="AF92" s="53"/>
      <c r="AG92" s="53"/>
      <c r="AH92" s="78"/>
      <c r="AI92" s="53"/>
      <c r="AJ92" s="53"/>
      <c r="AK92" s="158" t="s">
        <v>44</v>
      </c>
      <c r="AL92" s="53" t="s">
        <v>35</v>
      </c>
      <c r="AM92" s="53" t="s">
        <v>52</v>
      </c>
      <c r="AN92" s="53" t="s">
        <v>49</v>
      </c>
    </row>
    <row r="93" spans="1:40" ht="25.5" customHeight="1" x14ac:dyDescent="0.25">
      <c r="A93" s="61">
        <v>81</v>
      </c>
      <c r="B93" s="15" t="s">
        <v>143</v>
      </c>
      <c r="C93" s="53" t="s">
        <v>142</v>
      </c>
      <c r="D93" s="17" t="s">
        <v>5</v>
      </c>
      <c r="E93" s="52">
        <v>44175</v>
      </c>
      <c r="F93" s="62" t="s">
        <v>105</v>
      </c>
      <c r="G93" s="17"/>
      <c r="H93" s="52">
        <v>44175</v>
      </c>
      <c r="I93" s="16">
        <f t="shared" si="1"/>
        <v>0</v>
      </c>
      <c r="J93" s="28" t="s">
        <v>57</v>
      </c>
      <c r="K93" s="27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28"/>
      <c r="Y93" s="28"/>
      <c r="Z93" s="28"/>
      <c r="AA93" s="28"/>
      <c r="AB93" s="28"/>
      <c r="AC93" s="75"/>
      <c r="AD93" s="53"/>
      <c r="AE93" s="53"/>
      <c r="AF93" s="53"/>
      <c r="AG93" s="53"/>
      <c r="AH93" s="78"/>
      <c r="AI93" s="53"/>
      <c r="AJ93" s="53"/>
      <c r="AK93" s="158" t="s">
        <v>44</v>
      </c>
      <c r="AL93" s="53" t="s">
        <v>32</v>
      </c>
      <c r="AM93" s="53" t="s">
        <v>52</v>
      </c>
      <c r="AN93" s="53" t="s">
        <v>49</v>
      </c>
    </row>
    <row r="94" spans="1:40" ht="25.5" customHeight="1" x14ac:dyDescent="0.25">
      <c r="A94" s="60">
        <v>82</v>
      </c>
      <c r="B94" s="15" t="s">
        <v>143</v>
      </c>
      <c r="C94" s="53" t="s">
        <v>142</v>
      </c>
      <c r="D94" s="17" t="s">
        <v>5</v>
      </c>
      <c r="E94" s="52">
        <v>44175</v>
      </c>
      <c r="F94" s="62" t="s">
        <v>105</v>
      </c>
      <c r="G94" s="17"/>
      <c r="H94" s="52">
        <v>44175</v>
      </c>
      <c r="I94" s="16">
        <f t="shared" si="1"/>
        <v>0</v>
      </c>
      <c r="J94" s="28" t="s">
        <v>57</v>
      </c>
      <c r="K94" s="27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28"/>
      <c r="Y94" s="28"/>
      <c r="Z94" s="28"/>
      <c r="AA94" s="28"/>
      <c r="AB94" s="28"/>
      <c r="AC94" s="75"/>
      <c r="AD94" s="53"/>
      <c r="AE94" s="53"/>
      <c r="AF94" s="53"/>
      <c r="AG94" s="53"/>
      <c r="AH94" s="78"/>
      <c r="AI94" s="53"/>
      <c r="AJ94" s="53"/>
      <c r="AK94" s="158" t="s">
        <v>44</v>
      </c>
      <c r="AL94" s="53" t="s">
        <v>32</v>
      </c>
      <c r="AM94" s="53" t="s">
        <v>53</v>
      </c>
      <c r="AN94" s="53" t="s">
        <v>49</v>
      </c>
    </row>
    <row r="95" spans="1:40" ht="25.5" customHeight="1" x14ac:dyDescent="0.25">
      <c r="A95" s="61">
        <v>83</v>
      </c>
      <c r="B95" s="15" t="s">
        <v>143</v>
      </c>
      <c r="C95" s="53" t="s">
        <v>142</v>
      </c>
      <c r="D95" s="17" t="s">
        <v>5</v>
      </c>
      <c r="E95" s="52">
        <v>44175</v>
      </c>
      <c r="F95" s="62" t="s">
        <v>105</v>
      </c>
      <c r="G95" s="17"/>
      <c r="H95" s="52">
        <v>44175</v>
      </c>
      <c r="I95" s="16">
        <f t="shared" si="1"/>
        <v>0</v>
      </c>
      <c r="J95" s="28" t="s">
        <v>57</v>
      </c>
      <c r="K95" s="27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28"/>
      <c r="Y95" s="28"/>
      <c r="Z95" s="28"/>
      <c r="AA95" s="28"/>
      <c r="AB95" s="28"/>
      <c r="AC95" s="75"/>
      <c r="AD95" s="53"/>
      <c r="AE95" s="53"/>
      <c r="AF95" s="53"/>
      <c r="AG95" s="53"/>
      <c r="AH95" s="78"/>
      <c r="AI95" s="53"/>
      <c r="AJ95" s="53"/>
      <c r="AK95" s="158" t="s">
        <v>44</v>
      </c>
      <c r="AL95" s="53" t="s">
        <v>32</v>
      </c>
      <c r="AM95" s="53" t="s">
        <v>52</v>
      </c>
      <c r="AN95" s="53" t="s">
        <v>49</v>
      </c>
    </row>
    <row r="96" spans="1:40" ht="25.5" customHeight="1" x14ac:dyDescent="0.25">
      <c r="A96" s="60">
        <v>84</v>
      </c>
      <c r="B96" s="15" t="s">
        <v>143</v>
      </c>
      <c r="C96" s="53" t="s">
        <v>142</v>
      </c>
      <c r="D96" s="17" t="s">
        <v>6</v>
      </c>
      <c r="E96" s="52">
        <v>44176</v>
      </c>
      <c r="F96" s="62" t="s">
        <v>86</v>
      </c>
      <c r="G96" s="17"/>
      <c r="H96" s="52">
        <v>44179</v>
      </c>
      <c r="I96" s="16">
        <f t="shared" si="1"/>
        <v>3</v>
      </c>
      <c r="J96" s="28" t="s">
        <v>57</v>
      </c>
      <c r="K96" s="27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28"/>
      <c r="Y96" s="28"/>
      <c r="Z96" s="28"/>
      <c r="AA96" s="28"/>
      <c r="AB96" s="28"/>
      <c r="AC96" s="75"/>
      <c r="AD96" s="53"/>
      <c r="AE96" s="53"/>
      <c r="AF96" s="53"/>
      <c r="AG96" s="53"/>
      <c r="AH96" s="78"/>
      <c r="AI96" s="53"/>
      <c r="AJ96" s="53"/>
      <c r="AK96" s="158" t="s">
        <v>39</v>
      </c>
      <c r="AL96" s="53" t="s">
        <v>34</v>
      </c>
      <c r="AM96" s="53" t="s">
        <v>52</v>
      </c>
      <c r="AN96" s="53" t="s">
        <v>49</v>
      </c>
    </row>
    <row r="97" spans="1:40" ht="25.5" customHeight="1" x14ac:dyDescent="0.25">
      <c r="A97" s="61">
        <v>85</v>
      </c>
      <c r="B97" s="15" t="s">
        <v>143</v>
      </c>
      <c r="C97" s="53" t="s">
        <v>142</v>
      </c>
      <c r="D97" s="17" t="s">
        <v>5</v>
      </c>
      <c r="E97" s="52">
        <v>44176</v>
      </c>
      <c r="F97" s="62" t="s">
        <v>105</v>
      </c>
      <c r="G97" s="17"/>
      <c r="H97" s="52">
        <v>44176</v>
      </c>
      <c r="I97" s="16">
        <f t="shared" si="1"/>
        <v>0</v>
      </c>
      <c r="J97" s="28" t="s">
        <v>57</v>
      </c>
      <c r="K97" s="27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28"/>
      <c r="Y97" s="28"/>
      <c r="Z97" s="28"/>
      <c r="AA97" s="28"/>
      <c r="AB97" s="28"/>
      <c r="AC97" s="75"/>
      <c r="AD97" s="53"/>
      <c r="AE97" s="53"/>
      <c r="AF97" s="53"/>
      <c r="AG97" s="53"/>
      <c r="AH97" s="78"/>
      <c r="AI97" s="53"/>
      <c r="AJ97" s="53"/>
      <c r="AK97" s="158" t="s">
        <v>44</v>
      </c>
      <c r="AL97" s="53" t="s">
        <v>34</v>
      </c>
      <c r="AM97" s="53" t="s">
        <v>52</v>
      </c>
      <c r="AN97" s="53" t="s">
        <v>49</v>
      </c>
    </row>
    <row r="98" spans="1:40" ht="25.5" customHeight="1" x14ac:dyDescent="0.25">
      <c r="A98" s="60">
        <v>86</v>
      </c>
      <c r="B98" s="15" t="s">
        <v>143</v>
      </c>
      <c r="C98" s="53" t="s">
        <v>142</v>
      </c>
      <c r="D98" s="17" t="s">
        <v>5</v>
      </c>
      <c r="E98" s="52">
        <v>44176</v>
      </c>
      <c r="F98" s="62" t="s">
        <v>86</v>
      </c>
      <c r="G98" s="17"/>
      <c r="H98" s="27">
        <v>44179</v>
      </c>
      <c r="I98" s="16">
        <f t="shared" si="1"/>
        <v>3</v>
      </c>
      <c r="J98" s="28" t="s">
        <v>57</v>
      </c>
      <c r="K98" s="27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28"/>
      <c r="Y98" s="28"/>
      <c r="Z98" s="28"/>
      <c r="AA98" s="28"/>
      <c r="AB98" s="28"/>
      <c r="AC98" s="75"/>
      <c r="AD98" s="53"/>
      <c r="AE98" s="53"/>
      <c r="AF98" s="53"/>
      <c r="AG98" s="53"/>
      <c r="AH98" s="78"/>
      <c r="AI98" s="53"/>
      <c r="AJ98" s="53"/>
      <c r="AK98" s="158" t="s">
        <v>39</v>
      </c>
      <c r="AL98" s="53" t="s">
        <v>34</v>
      </c>
      <c r="AM98" s="53" t="s">
        <v>52</v>
      </c>
      <c r="AN98" s="53" t="s">
        <v>49</v>
      </c>
    </row>
    <row r="99" spans="1:40" ht="25.5" customHeight="1" x14ac:dyDescent="0.25">
      <c r="A99" s="61">
        <v>87</v>
      </c>
      <c r="B99" s="15" t="s">
        <v>143</v>
      </c>
      <c r="C99" s="53" t="s">
        <v>142</v>
      </c>
      <c r="D99" s="17" t="s">
        <v>5</v>
      </c>
      <c r="E99" s="52">
        <v>44176</v>
      </c>
      <c r="F99" s="62" t="s">
        <v>105</v>
      </c>
      <c r="G99" s="17"/>
      <c r="H99" s="52">
        <v>44176</v>
      </c>
      <c r="I99" s="16">
        <f t="shared" si="1"/>
        <v>0</v>
      </c>
      <c r="J99" s="28" t="s">
        <v>57</v>
      </c>
      <c r="K99" s="27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28"/>
      <c r="Y99" s="28"/>
      <c r="Z99" s="28"/>
      <c r="AA99" s="28"/>
      <c r="AB99" s="28"/>
      <c r="AC99" s="75"/>
      <c r="AD99" s="53"/>
      <c r="AE99" s="53"/>
      <c r="AF99" s="53"/>
      <c r="AG99" s="53"/>
      <c r="AH99" s="78"/>
      <c r="AI99" s="53"/>
      <c r="AJ99" s="53"/>
      <c r="AK99" s="158" t="s">
        <v>44</v>
      </c>
      <c r="AL99" s="53" t="s">
        <v>34</v>
      </c>
      <c r="AM99" s="53" t="s">
        <v>52</v>
      </c>
      <c r="AN99" s="53" t="s">
        <v>49</v>
      </c>
    </row>
    <row r="100" spans="1:40" ht="25.5" customHeight="1" x14ac:dyDescent="0.25">
      <c r="A100" s="60">
        <v>88</v>
      </c>
      <c r="B100" s="15" t="s">
        <v>143</v>
      </c>
      <c r="C100" s="53" t="s">
        <v>142</v>
      </c>
      <c r="D100" s="17" t="s">
        <v>5</v>
      </c>
      <c r="E100" s="52">
        <v>44176</v>
      </c>
      <c r="F100" s="62" t="s">
        <v>105</v>
      </c>
      <c r="G100" s="17"/>
      <c r="H100" s="52">
        <v>44176</v>
      </c>
      <c r="I100" s="16">
        <f t="shared" si="1"/>
        <v>0</v>
      </c>
      <c r="J100" s="28" t="s">
        <v>57</v>
      </c>
      <c r="K100" s="27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28"/>
      <c r="Y100" s="28"/>
      <c r="Z100" s="28"/>
      <c r="AA100" s="28"/>
      <c r="AB100" s="28"/>
      <c r="AC100" s="75"/>
      <c r="AD100" s="53"/>
      <c r="AE100" s="53"/>
      <c r="AF100" s="53"/>
      <c r="AG100" s="53"/>
      <c r="AH100" s="78"/>
      <c r="AI100" s="53"/>
      <c r="AJ100" s="53"/>
      <c r="AK100" s="158" t="s">
        <v>44</v>
      </c>
      <c r="AL100" s="53" t="s">
        <v>34</v>
      </c>
      <c r="AM100" s="53" t="s">
        <v>53</v>
      </c>
      <c r="AN100" s="53" t="s">
        <v>49</v>
      </c>
    </row>
    <row r="101" spans="1:40" ht="25.5" customHeight="1" x14ac:dyDescent="0.25">
      <c r="A101" s="61">
        <v>89</v>
      </c>
      <c r="B101" s="15" t="s">
        <v>143</v>
      </c>
      <c r="C101" s="53" t="s">
        <v>142</v>
      </c>
      <c r="D101" s="17" t="s">
        <v>5</v>
      </c>
      <c r="E101" s="52">
        <v>44176</v>
      </c>
      <c r="F101" s="62" t="s">
        <v>105</v>
      </c>
      <c r="G101" s="17"/>
      <c r="H101" s="52">
        <v>44176</v>
      </c>
      <c r="I101" s="16">
        <f t="shared" si="1"/>
        <v>0</v>
      </c>
      <c r="J101" s="28" t="s">
        <v>57</v>
      </c>
      <c r="K101" s="27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28"/>
      <c r="Y101" s="28"/>
      <c r="Z101" s="28"/>
      <c r="AA101" s="28"/>
      <c r="AB101" s="28"/>
      <c r="AC101" s="75"/>
      <c r="AD101" s="53"/>
      <c r="AE101" s="53"/>
      <c r="AF101" s="53"/>
      <c r="AG101" s="53"/>
      <c r="AH101" s="78"/>
      <c r="AI101" s="53"/>
      <c r="AJ101" s="53"/>
      <c r="AK101" s="158" t="s">
        <v>44</v>
      </c>
      <c r="AL101" s="53" t="s">
        <v>35</v>
      </c>
      <c r="AM101" s="53" t="s">
        <v>52</v>
      </c>
      <c r="AN101" s="53" t="s">
        <v>49</v>
      </c>
    </row>
    <row r="102" spans="1:40" ht="25.5" customHeight="1" x14ac:dyDescent="0.25">
      <c r="A102" s="60">
        <v>90</v>
      </c>
      <c r="B102" s="15" t="s">
        <v>143</v>
      </c>
      <c r="C102" s="53" t="s">
        <v>142</v>
      </c>
      <c r="D102" s="17" t="s">
        <v>5</v>
      </c>
      <c r="E102" s="52">
        <v>44176</v>
      </c>
      <c r="F102" s="62" t="s">
        <v>105</v>
      </c>
      <c r="G102" s="17"/>
      <c r="H102" s="52">
        <v>44176</v>
      </c>
      <c r="I102" s="16">
        <f t="shared" si="1"/>
        <v>0</v>
      </c>
      <c r="J102" s="28" t="s">
        <v>57</v>
      </c>
      <c r="K102" s="27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28"/>
      <c r="Y102" s="28"/>
      <c r="Z102" s="28"/>
      <c r="AA102" s="28"/>
      <c r="AB102" s="28"/>
      <c r="AC102" s="75"/>
      <c r="AD102" s="53"/>
      <c r="AE102" s="53"/>
      <c r="AF102" s="53"/>
      <c r="AG102" s="53"/>
      <c r="AH102" s="78"/>
      <c r="AI102" s="53"/>
      <c r="AJ102" s="53"/>
      <c r="AK102" s="158" t="s">
        <v>44</v>
      </c>
      <c r="AL102" s="53" t="s">
        <v>35</v>
      </c>
      <c r="AM102" s="53" t="s">
        <v>52</v>
      </c>
      <c r="AN102" s="53" t="s">
        <v>49</v>
      </c>
    </row>
    <row r="103" spans="1:40" ht="25.5" customHeight="1" x14ac:dyDescent="0.25">
      <c r="A103" s="61">
        <v>91</v>
      </c>
      <c r="B103" s="15" t="s">
        <v>143</v>
      </c>
      <c r="C103" s="53" t="s">
        <v>142</v>
      </c>
      <c r="D103" s="17" t="s">
        <v>5</v>
      </c>
      <c r="E103" s="52">
        <v>44176</v>
      </c>
      <c r="F103" s="62" t="s">
        <v>105</v>
      </c>
      <c r="G103" s="17"/>
      <c r="H103" s="52">
        <v>44176</v>
      </c>
      <c r="I103" s="16">
        <f t="shared" si="1"/>
        <v>0</v>
      </c>
      <c r="J103" s="28" t="s">
        <v>57</v>
      </c>
      <c r="K103" s="27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28"/>
      <c r="Y103" s="28"/>
      <c r="Z103" s="28"/>
      <c r="AA103" s="28"/>
      <c r="AB103" s="28"/>
      <c r="AC103" s="75"/>
      <c r="AD103" s="53"/>
      <c r="AE103" s="53"/>
      <c r="AF103" s="53"/>
      <c r="AG103" s="53"/>
      <c r="AH103" s="78"/>
      <c r="AI103" s="53"/>
      <c r="AJ103" s="53"/>
      <c r="AK103" s="158" t="s">
        <v>44</v>
      </c>
      <c r="AL103" s="53" t="s">
        <v>32</v>
      </c>
      <c r="AM103" s="53" t="s">
        <v>52</v>
      </c>
      <c r="AN103" s="53" t="s">
        <v>49</v>
      </c>
    </row>
    <row r="104" spans="1:40" ht="25.5" customHeight="1" x14ac:dyDescent="0.25">
      <c r="A104" s="60">
        <v>92</v>
      </c>
      <c r="B104" s="15" t="s">
        <v>143</v>
      </c>
      <c r="C104" s="53" t="s">
        <v>142</v>
      </c>
      <c r="D104" s="17" t="s">
        <v>5</v>
      </c>
      <c r="E104" s="52">
        <v>44176</v>
      </c>
      <c r="F104" s="62" t="s">
        <v>105</v>
      </c>
      <c r="G104" s="17"/>
      <c r="H104" s="52">
        <v>44176</v>
      </c>
      <c r="I104" s="16">
        <f t="shared" si="1"/>
        <v>0</v>
      </c>
      <c r="J104" s="28" t="s">
        <v>57</v>
      </c>
      <c r="K104" s="27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28"/>
      <c r="Y104" s="28"/>
      <c r="Z104" s="28"/>
      <c r="AA104" s="28"/>
      <c r="AB104" s="28"/>
      <c r="AC104" s="75"/>
      <c r="AD104" s="53"/>
      <c r="AE104" s="53"/>
      <c r="AF104" s="53"/>
      <c r="AG104" s="53"/>
      <c r="AH104" s="78"/>
      <c r="AI104" s="53"/>
      <c r="AJ104" s="53"/>
      <c r="AK104" s="158" t="s">
        <v>44</v>
      </c>
      <c r="AL104" s="53" t="s">
        <v>32</v>
      </c>
      <c r="AM104" s="53" t="s">
        <v>52</v>
      </c>
      <c r="AN104" s="53" t="s">
        <v>49</v>
      </c>
    </row>
    <row r="105" spans="1:40" ht="25.5" customHeight="1" x14ac:dyDescent="0.25">
      <c r="A105" s="61">
        <v>93</v>
      </c>
      <c r="B105" s="15" t="s">
        <v>143</v>
      </c>
      <c r="C105" s="53" t="s">
        <v>142</v>
      </c>
      <c r="D105" s="17" t="s">
        <v>5</v>
      </c>
      <c r="E105" s="52">
        <v>44176</v>
      </c>
      <c r="F105" s="62" t="s">
        <v>105</v>
      </c>
      <c r="G105" s="17"/>
      <c r="H105" s="52">
        <v>44176</v>
      </c>
      <c r="I105" s="16">
        <f t="shared" si="1"/>
        <v>0</v>
      </c>
      <c r="J105" s="28" t="s">
        <v>57</v>
      </c>
      <c r="K105" s="27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28"/>
      <c r="Y105" s="28"/>
      <c r="Z105" s="28"/>
      <c r="AA105" s="28"/>
      <c r="AB105" s="28"/>
      <c r="AC105" s="75"/>
      <c r="AD105" s="53"/>
      <c r="AE105" s="53"/>
      <c r="AF105" s="53"/>
      <c r="AG105" s="53"/>
      <c r="AH105" s="78"/>
      <c r="AI105" s="53"/>
      <c r="AJ105" s="53"/>
      <c r="AK105" s="158" t="s">
        <v>44</v>
      </c>
      <c r="AL105" s="53" t="s">
        <v>32</v>
      </c>
      <c r="AM105" s="53" t="s">
        <v>52</v>
      </c>
      <c r="AN105" s="53" t="s">
        <v>49</v>
      </c>
    </row>
    <row r="106" spans="1:40" ht="25.5" customHeight="1" x14ac:dyDescent="0.25">
      <c r="A106" s="60">
        <v>94</v>
      </c>
      <c r="B106" s="15" t="s">
        <v>143</v>
      </c>
      <c r="C106" s="53" t="s">
        <v>142</v>
      </c>
      <c r="D106" s="17" t="s">
        <v>5</v>
      </c>
      <c r="E106" s="52">
        <v>44179</v>
      </c>
      <c r="F106" s="62" t="s">
        <v>105</v>
      </c>
      <c r="G106" s="17"/>
      <c r="H106" s="52">
        <v>44179</v>
      </c>
      <c r="I106" s="16">
        <f t="shared" si="1"/>
        <v>0</v>
      </c>
      <c r="J106" s="28" t="s">
        <v>57</v>
      </c>
      <c r="K106" s="27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28"/>
      <c r="Y106" s="28"/>
      <c r="Z106" s="28"/>
      <c r="AA106" s="28"/>
      <c r="AB106" s="28"/>
      <c r="AC106" s="75"/>
      <c r="AD106" s="53"/>
      <c r="AE106" s="53"/>
      <c r="AF106" s="53"/>
      <c r="AG106" s="53"/>
      <c r="AH106" s="78"/>
      <c r="AI106" s="53"/>
      <c r="AJ106" s="53"/>
      <c r="AK106" s="158" t="s">
        <v>44</v>
      </c>
      <c r="AL106" s="53" t="s">
        <v>34</v>
      </c>
      <c r="AM106" s="53" t="s">
        <v>52</v>
      </c>
      <c r="AN106" s="53" t="s">
        <v>49</v>
      </c>
    </row>
    <row r="107" spans="1:40" ht="25.5" customHeight="1" x14ac:dyDescent="0.25">
      <c r="A107" s="61">
        <v>95</v>
      </c>
      <c r="B107" s="15" t="s">
        <v>143</v>
      </c>
      <c r="C107" s="53" t="s">
        <v>142</v>
      </c>
      <c r="D107" s="17" t="s">
        <v>5</v>
      </c>
      <c r="E107" s="52">
        <v>44179</v>
      </c>
      <c r="F107" s="62" t="s">
        <v>105</v>
      </c>
      <c r="G107" s="17"/>
      <c r="H107" s="52">
        <v>44179</v>
      </c>
      <c r="I107" s="16">
        <f t="shared" si="1"/>
        <v>0</v>
      </c>
      <c r="J107" s="28" t="s">
        <v>57</v>
      </c>
      <c r="K107" s="27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28"/>
      <c r="Y107" s="28"/>
      <c r="Z107" s="28"/>
      <c r="AA107" s="28"/>
      <c r="AB107" s="28"/>
      <c r="AC107" s="75"/>
      <c r="AD107" s="53"/>
      <c r="AE107" s="53"/>
      <c r="AF107" s="53"/>
      <c r="AG107" s="53"/>
      <c r="AH107" s="78"/>
      <c r="AI107" s="53"/>
      <c r="AJ107" s="53"/>
      <c r="AK107" s="158" t="s">
        <v>44</v>
      </c>
      <c r="AL107" s="53" t="s">
        <v>34</v>
      </c>
      <c r="AM107" s="53" t="s">
        <v>53</v>
      </c>
      <c r="AN107" s="53" t="s">
        <v>49</v>
      </c>
    </row>
    <row r="108" spans="1:40" ht="25.5" customHeight="1" x14ac:dyDescent="0.25">
      <c r="A108" s="60">
        <v>96</v>
      </c>
      <c r="B108" s="15" t="s">
        <v>143</v>
      </c>
      <c r="C108" s="53" t="s">
        <v>142</v>
      </c>
      <c r="D108" s="17" t="s">
        <v>5</v>
      </c>
      <c r="E108" s="52">
        <v>44179</v>
      </c>
      <c r="F108" s="62" t="s">
        <v>105</v>
      </c>
      <c r="G108" s="17"/>
      <c r="H108" s="52">
        <v>44179</v>
      </c>
      <c r="I108" s="16">
        <f t="shared" si="1"/>
        <v>0</v>
      </c>
      <c r="J108" s="28" t="s">
        <v>57</v>
      </c>
      <c r="K108" s="27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28"/>
      <c r="Y108" s="28"/>
      <c r="Z108" s="28"/>
      <c r="AA108" s="28"/>
      <c r="AB108" s="28"/>
      <c r="AC108" s="75"/>
      <c r="AD108" s="53"/>
      <c r="AE108" s="53"/>
      <c r="AF108" s="53"/>
      <c r="AG108" s="53"/>
      <c r="AH108" s="78"/>
      <c r="AI108" s="53"/>
      <c r="AJ108" s="53"/>
      <c r="AK108" s="158" t="s">
        <v>44</v>
      </c>
      <c r="AL108" s="53" t="s">
        <v>34</v>
      </c>
      <c r="AM108" s="53" t="s">
        <v>52</v>
      </c>
      <c r="AN108" s="53" t="s">
        <v>49</v>
      </c>
    </row>
    <row r="109" spans="1:40" ht="25.5" customHeight="1" x14ac:dyDescent="0.25">
      <c r="A109" s="61">
        <v>97</v>
      </c>
      <c r="B109" s="15" t="s">
        <v>143</v>
      </c>
      <c r="C109" s="53" t="s">
        <v>142</v>
      </c>
      <c r="D109" s="17" t="s">
        <v>5</v>
      </c>
      <c r="E109" s="52">
        <v>44179</v>
      </c>
      <c r="F109" s="62" t="s">
        <v>105</v>
      </c>
      <c r="G109" s="17"/>
      <c r="H109" s="52">
        <v>44179</v>
      </c>
      <c r="I109" s="16">
        <f t="shared" si="1"/>
        <v>0</v>
      </c>
      <c r="J109" s="28" t="s">
        <v>57</v>
      </c>
      <c r="K109" s="27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28"/>
      <c r="Y109" s="28"/>
      <c r="Z109" s="28"/>
      <c r="AA109" s="28"/>
      <c r="AB109" s="28"/>
      <c r="AC109" s="75"/>
      <c r="AD109" s="53"/>
      <c r="AE109" s="53"/>
      <c r="AF109" s="53"/>
      <c r="AG109" s="53"/>
      <c r="AH109" s="78"/>
      <c r="AI109" s="53"/>
      <c r="AJ109" s="53"/>
      <c r="AK109" s="158" t="s">
        <v>44</v>
      </c>
      <c r="AL109" s="53" t="s">
        <v>34</v>
      </c>
      <c r="AM109" s="53" t="s">
        <v>52</v>
      </c>
      <c r="AN109" s="53" t="s">
        <v>49</v>
      </c>
    </row>
    <row r="110" spans="1:40" ht="25.5" customHeight="1" x14ac:dyDescent="0.25">
      <c r="A110" s="60">
        <v>98</v>
      </c>
      <c r="B110" s="15" t="s">
        <v>143</v>
      </c>
      <c r="C110" s="53" t="s">
        <v>142</v>
      </c>
      <c r="D110" s="17" t="s">
        <v>5</v>
      </c>
      <c r="E110" s="52">
        <v>44179</v>
      </c>
      <c r="F110" s="62" t="s">
        <v>105</v>
      </c>
      <c r="G110" s="17"/>
      <c r="H110" s="52">
        <v>44179</v>
      </c>
      <c r="I110" s="16">
        <f t="shared" si="1"/>
        <v>0</v>
      </c>
      <c r="J110" s="28" t="s">
        <v>57</v>
      </c>
      <c r="K110" s="27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28"/>
      <c r="Y110" s="28"/>
      <c r="Z110" s="28"/>
      <c r="AA110" s="28"/>
      <c r="AB110" s="28"/>
      <c r="AC110" s="75"/>
      <c r="AD110" s="53"/>
      <c r="AE110" s="53"/>
      <c r="AF110" s="53"/>
      <c r="AG110" s="53"/>
      <c r="AH110" s="78"/>
      <c r="AI110" s="53"/>
      <c r="AJ110" s="53"/>
      <c r="AK110" s="158" t="s">
        <v>44</v>
      </c>
      <c r="AL110" s="53" t="s">
        <v>34</v>
      </c>
      <c r="AM110" s="53" t="s">
        <v>52</v>
      </c>
      <c r="AN110" s="53" t="s">
        <v>49</v>
      </c>
    </row>
    <row r="111" spans="1:40" ht="25.5" customHeight="1" x14ac:dyDescent="0.25">
      <c r="A111" s="61">
        <v>99</v>
      </c>
      <c r="B111" s="15" t="s">
        <v>143</v>
      </c>
      <c r="C111" s="53" t="s">
        <v>142</v>
      </c>
      <c r="D111" s="17" t="s">
        <v>5</v>
      </c>
      <c r="E111" s="52">
        <v>44179</v>
      </c>
      <c r="F111" s="62" t="s">
        <v>105</v>
      </c>
      <c r="G111" s="17"/>
      <c r="H111" s="52">
        <v>44179</v>
      </c>
      <c r="I111" s="16">
        <f t="shared" si="1"/>
        <v>0</v>
      </c>
      <c r="J111" s="28" t="s">
        <v>57</v>
      </c>
      <c r="K111" s="27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28"/>
      <c r="Y111" s="28"/>
      <c r="Z111" s="28"/>
      <c r="AA111" s="28"/>
      <c r="AB111" s="28"/>
      <c r="AC111" s="75"/>
      <c r="AD111" s="53"/>
      <c r="AE111" s="53"/>
      <c r="AF111" s="53"/>
      <c r="AG111" s="53"/>
      <c r="AH111" s="78"/>
      <c r="AI111" s="53"/>
      <c r="AJ111" s="53"/>
      <c r="AK111" s="158" t="s">
        <v>44</v>
      </c>
      <c r="AL111" s="53" t="s">
        <v>35</v>
      </c>
      <c r="AM111" s="53" t="s">
        <v>52</v>
      </c>
      <c r="AN111" s="53" t="s">
        <v>49</v>
      </c>
    </row>
    <row r="112" spans="1:40" ht="25.5" customHeight="1" x14ac:dyDescent="0.25">
      <c r="A112" s="60">
        <v>100</v>
      </c>
      <c r="B112" s="15" t="s">
        <v>143</v>
      </c>
      <c r="C112" s="53" t="s">
        <v>142</v>
      </c>
      <c r="D112" s="17" t="s">
        <v>5</v>
      </c>
      <c r="E112" s="52">
        <v>44179</v>
      </c>
      <c r="F112" s="62" t="s">
        <v>105</v>
      </c>
      <c r="G112" s="17"/>
      <c r="H112" s="52">
        <v>44179</v>
      </c>
      <c r="I112" s="16">
        <f t="shared" si="1"/>
        <v>0</v>
      </c>
      <c r="J112" s="28" t="s">
        <v>57</v>
      </c>
      <c r="K112" s="27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28"/>
      <c r="Y112" s="28"/>
      <c r="Z112" s="28"/>
      <c r="AA112" s="28"/>
      <c r="AB112" s="28"/>
      <c r="AC112" s="75"/>
      <c r="AD112" s="53"/>
      <c r="AE112" s="53"/>
      <c r="AF112" s="53"/>
      <c r="AG112" s="53"/>
      <c r="AH112" s="78"/>
      <c r="AI112" s="53"/>
      <c r="AJ112" s="53"/>
      <c r="AK112" s="158" t="s">
        <v>44</v>
      </c>
      <c r="AL112" s="53" t="s">
        <v>35</v>
      </c>
      <c r="AM112" s="53" t="s">
        <v>52</v>
      </c>
      <c r="AN112" s="53" t="s">
        <v>49</v>
      </c>
    </row>
    <row r="113" spans="1:40" ht="25.5" customHeight="1" x14ac:dyDescent="0.25">
      <c r="A113" s="61">
        <v>101</v>
      </c>
      <c r="B113" s="15" t="s">
        <v>143</v>
      </c>
      <c r="C113" s="53" t="s">
        <v>142</v>
      </c>
      <c r="D113" s="17" t="s">
        <v>5</v>
      </c>
      <c r="E113" s="52">
        <v>44179</v>
      </c>
      <c r="F113" s="62" t="s">
        <v>105</v>
      </c>
      <c r="G113" s="17"/>
      <c r="H113" s="52">
        <v>44179</v>
      </c>
      <c r="I113" s="16">
        <f t="shared" si="1"/>
        <v>0</v>
      </c>
      <c r="J113" s="28" t="s">
        <v>57</v>
      </c>
      <c r="K113" s="27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28"/>
      <c r="Y113" s="28"/>
      <c r="Z113" s="28"/>
      <c r="AA113" s="28"/>
      <c r="AB113" s="28"/>
      <c r="AC113" s="75"/>
      <c r="AD113" s="53"/>
      <c r="AE113" s="53"/>
      <c r="AF113" s="53"/>
      <c r="AG113" s="53"/>
      <c r="AH113" s="78"/>
      <c r="AI113" s="53"/>
      <c r="AJ113" s="53"/>
      <c r="AK113" s="158" t="s">
        <v>44</v>
      </c>
      <c r="AL113" s="53" t="s">
        <v>35</v>
      </c>
      <c r="AM113" s="53" t="s">
        <v>52</v>
      </c>
      <c r="AN113" s="53" t="s">
        <v>49</v>
      </c>
    </row>
    <row r="114" spans="1:40" ht="25.5" customHeight="1" x14ac:dyDescent="0.25">
      <c r="A114" s="60">
        <v>102</v>
      </c>
      <c r="B114" s="15" t="s">
        <v>143</v>
      </c>
      <c r="C114" s="53" t="s">
        <v>142</v>
      </c>
      <c r="D114" s="17" t="s">
        <v>5</v>
      </c>
      <c r="E114" s="52">
        <v>44179</v>
      </c>
      <c r="F114" s="62" t="s">
        <v>105</v>
      </c>
      <c r="G114" s="17"/>
      <c r="H114" s="52">
        <v>44179</v>
      </c>
      <c r="I114" s="16">
        <f t="shared" si="1"/>
        <v>0</v>
      </c>
      <c r="J114" s="28" t="s">
        <v>57</v>
      </c>
      <c r="K114" s="27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28"/>
      <c r="Y114" s="28"/>
      <c r="Z114" s="28"/>
      <c r="AA114" s="28"/>
      <c r="AB114" s="28"/>
      <c r="AC114" s="75"/>
      <c r="AD114" s="53"/>
      <c r="AE114" s="53"/>
      <c r="AF114" s="53"/>
      <c r="AG114" s="53"/>
      <c r="AH114" s="78"/>
      <c r="AI114" s="53"/>
      <c r="AJ114" s="53"/>
      <c r="AK114" s="158" t="s">
        <v>44</v>
      </c>
      <c r="AL114" s="53" t="s">
        <v>35</v>
      </c>
      <c r="AM114" s="53" t="s">
        <v>52</v>
      </c>
      <c r="AN114" s="53" t="s">
        <v>49</v>
      </c>
    </row>
    <row r="115" spans="1:40" ht="25.5" customHeight="1" x14ac:dyDescent="0.25">
      <c r="A115" s="61">
        <v>103</v>
      </c>
      <c r="B115" s="15" t="s">
        <v>143</v>
      </c>
      <c r="C115" s="53" t="s">
        <v>142</v>
      </c>
      <c r="D115" s="17" t="s">
        <v>5</v>
      </c>
      <c r="E115" s="52">
        <v>44179</v>
      </c>
      <c r="F115" s="62" t="s">
        <v>105</v>
      </c>
      <c r="G115" s="17"/>
      <c r="H115" s="52">
        <v>44179</v>
      </c>
      <c r="I115" s="16">
        <f t="shared" si="1"/>
        <v>0</v>
      </c>
      <c r="J115" s="28" t="s">
        <v>57</v>
      </c>
      <c r="K115" s="27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28"/>
      <c r="Y115" s="28"/>
      <c r="Z115" s="28"/>
      <c r="AA115" s="28"/>
      <c r="AB115" s="28"/>
      <c r="AC115" s="75"/>
      <c r="AD115" s="53"/>
      <c r="AE115" s="53"/>
      <c r="AF115" s="53"/>
      <c r="AG115" s="53"/>
      <c r="AH115" s="78"/>
      <c r="AI115" s="53"/>
      <c r="AJ115" s="53"/>
      <c r="AK115" s="158" t="s">
        <v>44</v>
      </c>
      <c r="AL115" s="53" t="s">
        <v>35</v>
      </c>
      <c r="AM115" s="53" t="s">
        <v>52</v>
      </c>
      <c r="AN115" s="53" t="s">
        <v>49</v>
      </c>
    </row>
    <row r="116" spans="1:40" ht="25.5" customHeight="1" x14ac:dyDescent="0.25">
      <c r="A116" s="60">
        <v>104</v>
      </c>
      <c r="B116" s="15" t="s">
        <v>143</v>
      </c>
      <c r="C116" s="53" t="s">
        <v>142</v>
      </c>
      <c r="D116" s="17" t="s">
        <v>5</v>
      </c>
      <c r="E116" s="52">
        <v>44179</v>
      </c>
      <c r="F116" s="62" t="s">
        <v>105</v>
      </c>
      <c r="G116" s="17"/>
      <c r="H116" s="52">
        <v>44179</v>
      </c>
      <c r="I116" s="16">
        <f t="shared" si="1"/>
        <v>0</v>
      </c>
      <c r="J116" s="28" t="s">
        <v>57</v>
      </c>
      <c r="K116" s="27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28"/>
      <c r="Y116" s="28"/>
      <c r="Z116" s="28"/>
      <c r="AA116" s="28"/>
      <c r="AB116" s="28"/>
      <c r="AC116" s="75"/>
      <c r="AD116" s="53"/>
      <c r="AE116" s="53"/>
      <c r="AF116" s="53"/>
      <c r="AG116" s="53"/>
      <c r="AH116" s="78"/>
      <c r="AI116" s="53"/>
      <c r="AJ116" s="53"/>
      <c r="AK116" s="158" t="s">
        <v>44</v>
      </c>
      <c r="AL116" s="53" t="s">
        <v>35</v>
      </c>
      <c r="AM116" s="53" t="s">
        <v>52</v>
      </c>
      <c r="AN116" s="53" t="s">
        <v>49</v>
      </c>
    </row>
    <row r="117" spans="1:40" ht="25.5" customHeight="1" x14ac:dyDescent="0.25">
      <c r="A117" s="61">
        <v>105</v>
      </c>
      <c r="B117" s="15" t="s">
        <v>143</v>
      </c>
      <c r="C117" s="53" t="s">
        <v>142</v>
      </c>
      <c r="D117" s="17" t="s">
        <v>5</v>
      </c>
      <c r="E117" s="52">
        <v>44179</v>
      </c>
      <c r="F117" s="62" t="s">
        <v>105</v>
      </c>
      <c r="G117" s="17"/>
      <c r="H117" s="52">
        <v>44179</v>
      </c>
      <c r="I117" s="16">
        <f t="shared" si="1"/>
        <v>0</v>
      </c>
      <c r="J117" s="28" t="s">
        <v>57</v>
      </c>
      <c r="K117" s="27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28"/>
      <c r="Y117" s="28"/>
      <c r="Z117" s="28"/>
      <c r="AA117" s="28"/>
      <c r="AB117" s="28"/>
      <c r="AC117" s="75"/>
      <c r="AD117" s="53"/>
      <c r="AE117" s="53"/>
      <c r="AF117" s="53"/>
      <c r="AG117" s="53"/>
      <c r="AH117" s="78"/>
      <c r="AI117" s="53"/>
      <c r="AJ117" s="53"/>
      <c r="AK117" s="158" t="s">
        <v>44</v>
      </c>
      <c r="AL117" s="53" t="s">
        <v>35</v>
      </c>
      <c r="AM117" s="53" t="s">
        <v>52</v>
      </c>
      <c r="AN117" s="53" t="s">
        <v>49</v>
      </c>
    </row>
    <row r="118" spans="1:40" ht="25.5" customHeight="1" x14ac:dyDescent="0.25">
      <c r="A118" s="60">
        <v>106</v>
      </c>
      <c r="B118" s="15" t="s">
        <v>143</v>
      </c>
      <c r="C118" s="53" t="s">
        <v>142</v>
      </c>
      <c r="D118" s="17" t="s">
        <v>5</v>
      </c>
      <c r="E118" s="52">
        <v>44179</v>
      </c>
      <c r="F118" s="62" t="s">
        <v>105</v>
      </c>
      <c r="G118" s="17"/>
      <c r="H118" s="52">
        <v>44179</v>
      </c>
      <c r="I118" s="16">
        <f t="shared" si="1"/>
        <v>0</v>
      </c>
      <c r="J118" s="28" t="s">
        <v>57</v>
      </c>
      <c r="K118" s="27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28"/>
      <c r="Y118" s="28"/>
      <c r="Z118" s="28"/>
      <c r="AA118" s="28"/>
      <c r="AB118" s="28"/>
      <c r="AC118" s="75"/>
      <c r="AD118" s="53"/>
      <c r="AE118" s="53"/>
      <c r="AF118" s="53"/>
      <c r="AG118" s="53"/>
      <c r="AH118" s="78"/>
      <c r="AI118" s="53"/>
      <c r="AJ118" s="53"/>
      <c r="AK118" s="158" t="s">
        <v>44</v>
      </c>
      <c r="AL118" s="53" t="s">
        <v>35</v>
      </c>
      <c r="AM118" s="53" t="s">
        <v>52</v>
      </c>
      <c r="AN118" s="53" t="s">
        <v>49</v>
      </c>
    </row>
    <row r="119" spans="1:40" ht="25.5" customHeight="1" x14ac:dyDescent="0.25">
      <c r="A119" s="61">
        <v>107</v>
      </c>
      <c r="B119" s="15" t="s">
        <v>143</v>
      </c>
      <c r="C119" s="53" t="s">
        <v>142</v>
      </c>
      <c r="D119" s="17" t="s">
        <v>5</v>
      </c>
      <c r="E119" s="52">
        <v>44179</v>
      </c>
      <c r="F119" s="62" t="s">
        <v>105</v>
      </c>
      <c r="G119" s="17"/>
      <c r="H119" s="52">
        <v>44179</v>
      </c>
      <c r="I119" s="16">
        <f t="shared" si="1"/>
        <v>0</v>
      </c>
      <c r="J119" s="28" t="s">
        <v>57</v>
      </c>
      <c r="K119" s="27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28"/>
      <c r="Y119" s="28"/>
      <c r="Z119" s="28"/>
      <c r="AA119" s="28"/>
      <c r="AB119" s="28"/>
      <c r="AC119" s="75"/>
      <c r="AD119" s="53"/>
      <c r="AE119" s="53"/>
      <c r="AF119" s="53"/>
      <c r="AG119" s="53"/>
      <c r="AH119" s="78"/>
      <c r="AI119" s="53"/>
      <c r="AJ119" s="53"/>
      <c r="AK119" s="158" t="s">
        <v>44</v>
      </c>
      <c r="AL119" s="53" t="s">
        <v>34</v>
      </c>
      <c r="AM119" s="53" t="s">
        <v>52</v>
      </c>
      <c r="AN119" s="53" t="s">
        <v>49</v>
      </c>
    </row>
    <row r="120" spans="1:40" ht="25.5" customHeight="1" x14ac:dyDescent="0.25">
      <c r="A120" s="60">
        <v>108</v>
      </c>
      <c r="B120" s="15" t="s">
        <v>143</v>
      </c>
      <c r="C120" s="53" t="s">
        <v>142</v>
      </c>
      <c r="D120" s="17" t="s">
        <v>5</v>
      </c>
      <c r="E120" s="52">
        <v>44179</v>
      </c>
      <c r="F120" s="62" t="s">
        <v>105</v>
      </c>
      <c r="G120" s="17"/>
      <c r="H120" s="52">
        <v>44179</v>
      </c>
      <c r="I120" s="16">
        <f t="shared" si="1"/>
        <v>0</v>
      </c>
      <c r="J120" s="28" t="s">
        <v>57</v>
      </c>
      <c r="K120" s="27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28"/>
      <c r="Y120" s="28"/>
      <c r="Z120" s="28"/>
      <c r="AA120" s="28"/>
      <c r="AB120" s="28"/>
      <c r="AC120" s="75"/>
      <c r="AD120" s="53"/>
      <c r="AE120" s="53"/>
      <c r="AF120" s="53"/>
      <c r="AG120" s="53"/>
      <c r="AH120" s="78"/>
      <c r="AI120" s="53"/>
      <c r="AJ120" s="53"/>
      <c r="AK120" s="158" t="s">
        <v>44</v>
      </c>
      <c r="AL120" s="53" t="s">
        <v>32</v>
      </c>
      <c r="AM120" s="53" t="s">
        <v>52</v>
      </c>
      <c r="AN120" s="53" t="s">
        <v>50</v>
      </c>
    </row>
    <row r="121" spans="1:40" ht="25.5" customHeight="1" x14ac:dyDescent="0.25">
      <c r="A121" s="61">
        <v>109</v>
      </c>
      <c r="B121" s="15" t="s">
        <v>143</v>
      </c>
      <c r="C121" s="53" t="s">
        <v>142</v>
      </c>
      <c r="D121" s="17" t="s">
        <v>5</v>
      </c>
      <c r="E121" s="52">
        <v>44179</v>
      </c>
      <c r="F121" s="62" t="s">
        <v>105</v>
      </c>
      <c r="G121" s="17"/>
      <c r="H121" s="52">
        <v>44179</v>
      </c>
      <c r="I121" s="16">
        <f t="shared" si="1"/>
        <v>0</v>
      </c>
      <c r="J121" s="28" t="s">
        <v>57</v>
      </c>
      <c r="K121" s="27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28"/>
      <c r="Y121" s="28"/>
      <c r="Z121" s="28"/>
      <c r="AA121" s="28"/>
      <c r="AB121" s="28"/>
      <c r="AC121" s="75"/>
      <c r="AD121" s="53"/>
      <c r="AE121" s="53"/>
      <c r="AF121" s="53"/>
      <c r="AG121" s="53"/>
      <c r="AH121" s="78"/>
      <c r="AI121" s="53"/>
      <c r="AJ121" s="53"/>
      <c r="AK121" s="158" t="s">
        <v>44</v>
      </c>
      <c r="AL121" s="53" t="s">
        <v>32</v>
      </c>
      <c r="AM121" s="53" t="s">
        <v>52</v>
      </c>
      <c r="AN121" s="53" t="s">
        <v>49</v>
      </c>
    </row>
    <row r="122" spans="1:40" ht="25.5" customHeight="1" x14ac:dyDescent="0.25">
      <c r="A122" s="60">
        <v>110</v>
      </c>
      <c r="B122" s="15" t="s">
        <v>143</v>
      </c>
      <c r="C122" s="53" t="s">
        <v>142</v>
      </c>
      <c r="D122" s="17" t="s">
        <v>5</v>
      </c>
      <c r="E122" s="52">
        <v>44180</v>
      </c>
      <c r="F122" s="62" t="s">
        <v>105</v>
      </c>
      <c r="G122" s="17"/>
      <c r="H122" s="52">
        <v>44180</v>
      </c>
      <c r="I122" s="16">
        <f t="shared" si="1"/>
        <v>0</v>
      </c>
      <c r="J122" s="28" t="s">
        <v>57</v>
      </c>
      <c r="K122" s="27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28"/>
      <c r="Y122" s="28"/>
      <c r="Z122" s="28"/>
      <c r="AA122" s="28"/>
      <c r="AB122" s="28"/>
      <c r="AC122" s="75"/>
      <c r="AD122" s="53"/>
      <c r="AE122" s="53"/>
      <c r="AF122" s="53"/>
      <c r="AG122" s="53"/>
      <c r="AH122" s="78"/>
      <c r="AI122" s="53"/>
      <c r="AJ122" s="53"/>
      <c r="AK122" s="158" t="s">
        <v>44</v>
      </c>
      <c r="AL122" s="53" t="s">
        <v>34</v>
      </c>
      <c r="AM122" s="53" t="s">
        <v>52</v>
      </c>
      <c r="AN122" s="53" t="s">
        <v>49</v>
      </c>
    </row>
    <row r="123" spans="1:40" ht="25.5" customHeight="1" x14ac:dyDescent="0.25">
      <c r="A123" s="61">
        <v>111</v>
      </c>
      <c r="B123" s="15" t="s">
        <v>143</v>
      </c>
      <c r="C123" s="53" t="s">
        <v>142</v>
      </c>
      <c r="D123" s="17" t="s">
        <v>5</v>
      </c>
      <c r="E123" s="52">
        <v>44180</v>
      </c>
      <c r="F123" s="62" t="s">
        <v>105</v>
      </c>
      <c r="G123" s="17"/>
      <c r="H123" s="52">
        <v>44180</v>
      </c>
      <c r="I123" s="16">
        <f t="shared" si="1"/>
        <v>0</v>
      </c>
      <c r="J123" s="28" t="s">
        <v>57</v>
      </c>
      <c r="K123" s="27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28"/>
      <c r="Y123" s="28"/>
      <c r="Z123" s="28"/>
      <c r="AA123" s="28"/>
      <c r="AB123" s="28"/>
      <c r="AC123" s="75"/>
      <c r="AD123" s="53"/>
      <c r="AE123" s="53"/>
      <c r="AF123" s="53"/>
      <c r="AG123" s="53"/>
      <c r="AH123" s="78"/>
      <c r="AI123" s="53"/>
      <c r="AJ123" s="53"/>
      <c r="AK123" s="158" t="s">
        <v>44</v>
      </c>
      <c r="AL123" s="53" t="s">
        <v>34</v>
      </c>
      <c r="AM123" s="53" t="s">
        <v>52</v>
      </c>
      <c r="AN123" s="53" t="s">
        <v>49</v>
      </c>
    </row>
    <row r="124" spans="1:40" ht="25.5" customHeight="1" x14ac:dyDescent="0.25">
      <c r="A124" s="60">
        <v>112</v>
      </c>
      <c r="B124" s="15" t="s">
        <v>143</v>
      </c>
      <c r="C124" s="53" t="s">
        <v>142</v>
      </c>
      <c r="D124" s="17" t="s">
        <v>5</v>
      </c>
      <c r="E124" s="52">
        <v>44180</v>
      </c>
      <c r="F124" s="62" t="s">
        <v>105</v>
      </c>
      <c r="G124" s="17"/>
      <c r="H124" s="52">
        <v>44180</v>
      </c>
      <c r="I124" s="16">
        <f t="shared" si="1"/>
        <v>0</v>
      </c>
      <c r="J124" s="28" t="s">
        <v>57</v>
      </c>
      <c r="K124" s="27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28"/>
      <c r="Y124" s="28"/>
      <c r="Z124" s="28"/>
      <c r="AA124" s="28"/>
      <c r="AB124" s="28"/>
      <c r="AC124" s="75"/>
      <c r="AD124" s="53"/>
      <c r="AE124" s="53"/>
      <c r="AF124" s="53"/>
      <c r="AG124" s="53"/>
      <c r="AH124" s="78"/>
      <c r="AI124" s="53"/>
      <c r="AJ124" s="53"/>
      <c r="AK124" s="158" t="s">
        <v>44</v>
      </c>
      <c r="AL124" s="53" t="s">
        <v>35</v>
      </c>
      <c r="AM124" s="53" t="s">
        <v>52</v>
      </c>
      <c r="AN124" s="53" t="s">
        <v>49</v>
      </c>
    </row>
    <row r="125" spans="1:40" ht="25.5" customHeight="1" x14ac:dyDescent="0.25">
      <c r="A125" s="61">
        <v>113</v>
      </c>
      <c r="B125" s="15" t="s">
        <v>143</v>
      </c>
      <c r="C125" s="53" t="s">
        <v>142</v>
      </c>
      <c r="D125" s="17" t="s">
        <v>5</v>
      </c>
      <c r="E125" s="52">
        <v>44180</v>
      </c>
      <c r="F125" s="62" t="s">
        <v>105</v>
      </c>
      <c r="G125" s="17"/>
      <c r="H125" s="52">
        <v>44180</v>
      </c>
      <c r="I125" s="16">
        <f t="shared" si="1"/>
        <v>0</v>
      </c>
      <c r="J125" s="28" t="s">
        <v>57</v>
      </c>
      <c r="K125" s="27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28"/>
      <c r="Y125" s="28"/>
      <c r="Z125" s="28"/>
      <c r="AA125" s="28"/>
      <c r="AB125" s="28"/>
      <c r="AC125" s="75"/>
      <c r="AD125" s="53"/>
      <c r="AE125" s="53"/>
      <c r="AF125" s="53"/>
      <c r="AG125" s="53"/>
      <c r="AH125" s="78"/>
      <c r="AI125" s="53"/>
      <c r="AJ125" s="53"/>
      <c r="AK125" s="158" t="s">
        <v>44</v>
      </c>
      <c r="AL125" s="53" t="s">
        <v>35</v>
      </c>
      <c r="AM125" s="53" t="s">
        <v>52</v>
      </c>
      <c r="AN125" s="53" t="s">
        <v>49</v>
      </c>
    </row>
    <row r="126" spans="1:40" ht="25.5" customHeight="1" x14ac:dyDescent="0.25">
      <c r="A126" s="60">
        <v>114</v>
      </c>
      <c r="B126" s="15" t="s">
        <v>143</v>
      </c>
      <c r="C126" s="53" t="s">
        <v>142</v>
      </c>
      <c r="D126" s="17" t="s">
        <v>5</v>
      </c>
      <c r="E126" s="52">
        <v>44180</v>
      </c>
      <c r="F126" s="62" t="s">
        <v>105</v>
      </c>
      <c r="G126" s="17"/>
      <c r="H126" s="52">
        <v>44180</v>
      </c>
      <c r="I126" s="16">
        <f t="shared" si="1"/>
        <v>0</v>
      </c>
      <c r="J126" s="28" t="s">
        <v>57</v>
      </c>
      <c r="K126" s="27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28"/>
      <c r="Y126" s="28"/>
      <c r="Z126" s="28"/>
      <c r="AA126" s="28"/>
      <c r="AB126" s="28"/>
      <c r="AC126" s="75"/>
      <c r="AD126" s="53"/>
      <c r="AE126" s="53"/>
      <c r="AF126" s="53"/>
      <c r="AG126" s="53"/>
      <c r="AH126" s="78"/>
      <c r="AI126" s="53"/>
      <c r="AJ126" s="53"/>
      <c r="AK126" s="158" t="s">
        <v>44</v>
      </c>
      <c r="AL126" s="53" t="s">
        <v>35</v>
      </c>
      <c r="AM126" s="53" t="s">
        <v>52</v>
      </c>
      <c r="AN126" s="53" t="s">
        <v>49</v>
      </c>
    </row>
    <row r="127" spans="1:40" ht="25.5" customHeight="1" x14ac:dyDescent="0.25">
      <c r="A127" s="61">
        <v>115</v>
      </c>
      <c r="B127" s="15" t="s">
        <v>143</v>
      </c>
      <c r="C127" s="53" t="s">
        <v>142</v>
      </c>
      <c r="D127" s="17" t="s">
        <v>5</v>
      </c>
      <c r="E127" s="52">
        <v>44180</v>
      </c>
      <c r="F127" s="62" t="s">
        <v>105</v>
      </c>
      <c r="G127" s="17"/>
      <c r="H127" s="52">
        <v>44180</v>
      </c>
      <c r="I127" s="16">
        <f t="shared" si="1"/>
        <v>0</v>
      </c>
      <c r="J127" s="28" t="s">
        <v>57</v>
      </c>
      <c r="K127" s="27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28"/>
      <c r="Y127" s="28"/>
      <c r="Z127" s="28"/>
      <c r="AA127" s="28"/>
      <c r="AB127" s="28"/>
      <c r="AC127" s="75"/>
      <c r="AD127" s="53"/>
      <c r="AE127" s="53"/>
      <c r="AF127" s="53"/>
      <c r="AG127" s="53"/>
      <c r="AH127" s="78"/>
      <c r="AI127" s="53"/>
      <c r="AJ127" s="53"/>
      <c r="AK127" s="158" t="s">
        <v>44</v>
      </c>
      <c r="AL127" s="53" t="s">
        <v>35</v>
      </c>
      <c r="AM127" s="53" t="s">
        <v>52</v>
      </c>
      <c r="AN127" s="53" t="s">
        <v>51</v>
      </c>
    </row>
    <row r="128" spans="1:40" ht="25.5" customHeight="1" x14ac:dyDescent="0.25">
      <c r="A128" s="60">
        <v>116</v>
      </c>
      <c r="B128" s="15" t="s">
        <v>143</v>
      </c>
      <c r="C128" s="53" t="s">
        <v>142</v>
      </c>
      <c r="D128" s="17" t="s">
        <v>5</v>
      </c>
      <c r="E128" s="52">
        <v>44180</v>
      </c>
      <c r="F128" s="62" t="s">
        <v>105</v>
      </c>
      <c r="G128" s="17"/>
      <c r="H128" s="52">
        <v>44180</v>
      </c>
      <c r="I128" s="16">
        <f t="shared" si="1"/>
        <v>0</v>
      </c>
      <c r="J128" s="28" t="s">
        <v>57</v>
      </c>
      <c r="K128" s="27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28"/>
      <c r="Y128" s="28"/>
      <c r="Z128" s="28"/>
      <c r="AA128" s="28"/>
      <c r="AB128" s="28"/>
      <c r="AC128" s="75"/>
      <c r="AD128" s="53"/>
      <c r="AE128" s="53"/>
      <c r="AF128" s="53"/>
      <c r="AG128" s="53"/>
      <c r="AH128" s="78"/>
      <c r="AI128" s="53"/>
      <c r="AJ128" s="53"/>
      <c r="AK128" s="158" t="s">
        <v>44</v>
      </c>
      <c r="AL128" s="53" t="s">
        <v>34</v>
      </c>
      <c r="AM128" s="53" t="s">
        <v>52</v>
      </c>
      <c r="AN128" s="53" t="s">
        <v>50</v>
      </c>
    </row>
    <row r="129" spans="1:40" ht="25.5" customHeight="1" x14ac:dyDescent="0.25">
      <c r="A129" s="61">
        <v>117</v>
      </c>
      <c r="B129" s="15" t="s">
        <v>143</v>
      </c>
      <c r="C129" s="53" t="s">
        <v>142</v>
      </c>
      <c r="D129" s="17" t="s">
        <v>5</v>
      </c>
      <c r="E129" s="52">
        <v>44180</v>
      </c>
      <c r="F129" s="62" t="s">
        <v>105</v>
      </c>
      <c r="G129" s="17"/>
      <c r="H129" s="52">
        <v>44180</v>
      </c>
      <c r="I129" s="16">
        <f t="shared" si="1"/>
        <v>0</v>
      </c>
      <c r="J129" s="28" t="s">
        <v>57</v>
      </c>
      <c r="K129" s="27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28"/>
      <c r="Y129" s="28"/>
      <c r="Z129" s="28"/>
      <c r="AA129" s="28"/>
      <c r="AB129" s="28"/>
      <c r="AC129" s="75"/>
      <c r="AD129" s="53"/>
      <c r="AE129" s="53"/>
      <c r="AF129" s="53"/>
      <c r="AG129" s="53"/>
      <c r="AH129" s="78"/>
      <c r="AI129" s="53"/>
      <c r="AJ129" s="53"/>
      <c r="AK129" s="158" t="s">
        <v>44</v>
      </c>
      <c r="AL129" s="53" t="s">
        <v>32</v>
      </c>
      <c r="AM129" s="53" t="s">
        <v>52</v>
      </c>
      <c r="AN129" s="53" t="s">
        <v>49</v>
      </c>
    </row>
    <row r="130" spans="1:40" ht="25.5" customHeight="1" x14ac:dyDescent="0.25">
      <c r="A130" s="60">
        <v>118</v>
      </c>
      <c r="B130" s="15" t="s">
        <v>143</v>
      </c>
      <c r="C130" s="53" t="s">
        <v>142</v>
      </c>
      <c r="D130" s="17" t="s">
        <v>5</v>
      </c>
      <c r="E130" s="52">
        <v>44180</v>
      </c>
      <c r="F130" s="62" t="s">
        <v>105</v>
      </c>
      <c r="G130" s="17"/>
      <c r="H130" s="52">
        <v>44180</v>
      </c>
      <c r="I130" s="16">
        <f t="shared" si="1"/>
        <v>0</v>
      </c>
      <c r="J130" s="28" t="s">
        <v>57</v>
      </c>
      <c r="K130" s="27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28"/>
      <c r="Y130" s="28"/>
      <c r="Z130" s="28"/>
      <c r="AA130" s="28"/>
      <c r="AB130" s="28"/>
      <c r="AC130" s="75"/>
      <c r="AD130" s="53"/>
      <c r="AE130" s="53"/>
      <c r="AF130" s="53"/>
      <c r="AG130" s="53"/>
      <c r="AH130" s="78"/>
      <c r="AI130" s="53"/>
      <c r="AJ130" s="53"/>
      <c r="AK130" s="158" t="s">
        <v>44</v>
      </c>
      <c r="AL130" s="53" t="s">
        <v>32</v>
      </c>
      <c r="AM130" s="53" t="s">
        <v>52</v>
      </c>
      <c r="AN130" s="53" t="s">
        <v>49</v>
      </c>
    </row>
    <row r="131" spans="1:40" ht="25.5" customHeight="1" x14ac:dyDescent="0.25">
      <c r="A131" s="61">
        <v>119</v>
      </c>
      <c r="B131" s="15" t="s">
        <v>143</v>
      </c>
      <c r="C131" s="53" t="s">
        <v>142</v>
      </c>
      <c r="D131" s="17" t="s">
        <v>5</v>
      </c>
      <c r="E131" s="52">
        <v>44180</v>
      </c>
      <c r="F131" s="62" t="s">
        <v>105</v>
      </c>
      <c r="G131" s="17"/>
      <c r="H131" s="52">
        <v>44180</v>
      </c>
      <c r="I131" s="16">
        <f t="shared" si="1"/>
        <v>0</v>
      </c>
      <c r="J131" s="28" t="s">
        <v>57</v>
      </c>
      <c r="K131" s="27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28"/>
      <c r="Y131" s="28"/>
      <c r="Z131" s="28"/>
      <c r="AA131" s="28"/>
      <c r="AB131" s="28"/>
      <c r="AC131" s="75"/>
      <c r="AD131" s="53"/>
      <c r="AE131" s="53"/>
      <c r="AF131" s="53"/>
      <c r="AG131" s="53"/>
      <c r="AH131" s="78"/>
      <c r="AI131" s="53"/>
      <c r="AJ131" s="53"/>
      <c r="AK131" s="158" t="s">
        <v>44</v>
      </c>
      <c r="AL131" s="53" t="s">
        <v>32</v>
      </c>
      <c r="AM131" s="53" t="s">
        <v>52</v>
      </c>
      <c r="AN131" s="53" t="s">
        <v>49</v>
      </c>
    </row>
    <row r="132" spans="1:40" ht="25.5" customHeight="1" x14ac:dyDescent="0.25">
      <c r="A132" s="60">
        <v>120</v>
      </c>
      <c r="B132" s="15" t="s">
        <v>143</v>
      </c>
      <c r="C132" s="53" t="s">
        <v>142</v>
      </c>
      <c r="D132" s="17" t="s">
        <v>5</v>
      </c>
      <c r="E132" s="52">
        <v>44180</v>
      </c>
      <c r="F132" s="62" t="s">
        <v>105</v>
      </c>
      <c r="G132" s="17"/>
      <c r="H132" s="52">
        <v>44180</v>
      </c>
      <c r="I132" s="16">
        <f t="shared" si="1"/>
        <v>0</v>
      </c>
      <c r="J132" s="28" t="s">
        <v>57</v>
      </c>
      <c r="K132" s="27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28"/>
      <c r="Y132" s="28"/>
      <c r="Z132" s="28"/>
      <c r="AA132" s="28"/>
      <c r="AB132" s="28"/>
      <c r="AC132" s="75"/>
      <c r="AD132" s="53"/>
      <c r="AE132" s="53"/>
      <c r="AF132" s="53"/>
      <c r="AG132" s="53"/>
      <c r="AH132" s="78"/>
      <c r="AI132" s="53"/>
      <c r="AJ132" s="53"/>
      <c r="AK132" s="158" t="s">
        <v>44</v>
      </c>
      <c r="AL132" s="53" t="s">
        <v>32</v>
      </c>
      <c r="AM132" s="53" t="s">
        <v>52</v>
      </c>
      <c r="AN132" s="53" t="s">
        <v>49</v>
      </c>
    </row>
    <row r="133" spans="1:40" ht="25.5" customHeight="1" x14ac:dyDescent="0.25">
      <c r="A133" s="61">
        <v>121</v>
      </c>
      <c r="B133" s="15" t="s">
        <v>143</v>
      </c>
      <c r="C133" s="53" t="s">
        <v>142</v>
      </c>
      <c r="D133" s="17" t="s">
        <v>5</v>
      </c>
      <c r="E133" s="27">
        <v>44181</v>
      </c>
      <c r="F133" s="62" t="s">
        <v>105</v>
      </c>
      <c r="G133" s="17"/>
      <c r="H133" s="27">
        <v>44181</v>
      </c>
      <c r="I133" s="16">
        <f t="shared" si="1"/>
        <v>0</v>
      </c>
      <c r="J133" s="28" t="s">
        <v>57</v>
      </c>
      <c r="K133" s="27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28"/>
      <c r="Y133" s="28"/>
      <c r="Z133" s="28"/>
      <c r="AA133" s="28"/>
      <c r="AB133" s="28"/>
      <c r="AC133" s="75"/>
      <c r="AD133" s="53"/>
      <c r="AE133" s="53"/>
      <c r="AF133" s="53"/>
      <c r="AG133" s="53"/>
      <c r="AH133" s="78"/>
      <c r="AI133" s="53"/>
      <c r="AJ133" s="53"/>
      <c r="AK133" s="158" t="s">
        <v>44</v>
      </c>
      <c r="AL133" s="53" t="s">
        <v>34</v>
      </c>
      <c r="AM133" s="53" t="s">
        <v>52</v>
      </c>
      <c r="AN133" s="53" t="s">
        <v>49</v>
      </c>
    </row>
    <row r="134" spans="1:40" ht="25.5" customHeight="1" x14ac:dyDescent="0.25">
      <c r="A134" s="60">
        <v>122</v>
      </c>
      <c r="B134" s="15" t="s">
        <v>143</v>
      </c>
      <c r="C134" s="53" t="s">
        <v>142</v>
      </c>
      <c r="D134" s="17" t="s">
        <v>5</v>
      </c>
      <c r="E134" s="27">
        <v>44181</v>
      </c>
      <c r="F134" s="62" t="s">
        <v>105</v>
      </c>
      <c r="G134" s="17"/>
      <c r="H134" s="27">
        <v>44181</v>
      </c>
      <c r="I134" s="16">
        <f t="shared" si="1"/>
        <v>0</v>
      </c>
      <c r="J134" s="28" t="s">
        <v>57</v>
      </c>
      <c r="K134" s="27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28"/>
      <c r="Y134" s="28"/>
      <c r="Z134" s="28"/>
      <c r="AA134" s="28"/>
      <c r="AB134" s="28"/>
      <c r="AC134" s="75"/>
      <c r="AD134" s="53"/>
      <c r="AE134" s="53"/>
      <c r="AF134" s="53"/>
      <c r="AG134" s="53"/>
      <c r="AH134" s="78"/>
      <c r="AI134" s="53"/>
      <c r="AJ134" s="53"/>
      <c r="AK134" s="158" t="s">
        <v>44</v>
      </c>
      <c r="AL134" s="53" t="s">
        <v>34</v>
      </c>
      <c r="AM134" s="53" t="s">
        <v>52</v>
      </c>
      <c r="AN134" s="53" t="s">
        <v>49</v>
      </c>
    </row>
    <row r="135" spans="1:40" ht="25.5" customHeight="1" x14ac:dyDescent="0.25">
      <c r="A135" s="61">
        <v>123</v>
      </c>
      <c r="B135" s="15" t="s">
        <v>143</v>
      </c>
      <c r="C135" s="53" t="s">
        <v>142</v>
      </c>
      <c r="D135" s="17" t="s">
        <v>5</v>
      </c>
      <c r="E135" s="27">
        <v>44181</v>
      </c>
      <c r="F135" s="62" t="s">
        <v>105</v>
      </c>
      <c r="G135" s="17"/>
      <c r="H135" s="27">
        <v>44181</v>
      </c>
      <c r="I135" s="16">
        <f t="shared" si="1"/>
        <v>0</v>
      </c>
      <c r="J135" s="28" t="s">
        <v>57</v>
      </c>
      <c r="K135" s="27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28"/>
      <c r="Y135" s="28"/>
      <c r="Z135" s="28"/>
      <c r="AA135" s="28"/>
      <c r="AB135" s="28"/>
      <c r="AC135" s="75"/>
      <c r="AD135" s="53"/>
      <c r="AE135" s="53"/>
      <c r="AF135" s="53"/>
      <c r="AG135" s="53"/>
      <c r="AH135" s="78"/>
      <c r="AI135" s="53"/>
      <c r="AJ135" s="53"/>
      <c r="AK135" s="158" t="s">
        <v>44</v>
      </c>
      <c r="AL135" s="53" t="s">
        <v>34</v>
      </c>
      <c r="AM135" s="53" t="s">
        <v>52</v>
      </c>
      <c r="AN135" s="53" t="s">
        <v>49</v>
      </c>
    </row>
    <row r="136" spans="1:40" ht="25.5" customHeight="1" x14ac:dyDescent="0.25">
      <c r="A136" s="60">
        <v>124</v>
      </c>
      <c r="B136" s="15" t="s">
        <v>143</v>
      </c>
      <c r="C136" s="53" t="s">
        <v>142</v>
      </c>
      <c r="D136" s="17" t="s">
        <v>5</v>
      </c>
      <c r="E136" s="27">
        <v>44181</v>
      </c>
      <c r="F136" s="62" t="s">
        <v>105</v>
      </c>
      <c r="G136" s="17"/>
      <c r="H136" s="27">
        <v>44181</v>
      </c>
      <c r="I136" s="16">
        <f t="shared" si="1"/>
        <v>0</v>
      </c>
      <c r="J136" s="28" t="s">
        <v>57</v>
      </c>
      <c r="K136" s="27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28"/>
      <c r="Y136" s="28"/>
      <c r="Z136" s="28"/>
      <c r="AA136" s="28"/>
      <c r="AB136" s="28"/>
      <c r="AC136" s="75"/>
      <c r="AD136" s="53"/>
      <c r="AE136" s="53"/>
      <c r="AF136" s="53"/>
      <c r="AG136" s="53"/>
      <c r="AH136" s="78"/>
      <c r="AI136" s="53"/>
      <c r="AJ136" s="53"/>
      <c r="AK136" s="158" t="s">
        <v>44</v>
      </c>
      <c r="AL136" s="53" t="s">
        <v>34</v>
      </c>
      <c r="AM136" s="53" t="s">
        <v>52</v>
      </c>
      <c r="AN136" s="53" t="s">
        <v>49</v>
      </c>
    </row>
    <row r="137" spans="1:40" ht="25.5" customHeight="1" x14ac:dyDescent="0.25">
      <c r="A137" s="61">
        <v>125</v>
      </c>
      <c r="B137" s="15" t="s">
        <v>143</v>
      </c>
      <c r="C137" s="53" t="s">
        <v>142</v>
      </c>
      <c r="D137" s="17" t="s">
        <v>5</v>
      </c>
      <c r="E137" s="27">
        <v>44181</v>
      </c>
      <c r="F137" s="62" t="s">
        <v>62</v>
      </c>
      <c r="G137" s="17"/>
      <c r="H137" s="27">
        <v>44181</v>
      </c>
      <c r="I137" s="16">
        <f t="shared" si="1"/>
        <v>0</v>
      </c>
      <c r="J137" s="28" t="s">
        <v>57</v>
      </c>
      <c r="K137" s="27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28"/>
      <c r="Y137" s="28"/>
      <c r="Z137" s="28"/>
      <c r="AA137" s="28"/>
      <c r="AB137" s="28"/>
      <c r="AC137" s="75"/>
      <c r="AD137" s="53"/>
      <c r="AE137" s="53"/>
      <c r="AF137" s="53"/>
      <c r="AG137" s="53"/>
      <c r="AH137" s="78"/>
      <c r="AI137" s="53"/>
      <c r="AJ137" s="53"/>
      <c r="AK137" s="158" t="s">
        <v>44</v>
      </c>
      <c r="AL137" s="53" t="s">
        <v>34</v>
      </c>
      <c r="AM137" s="53" t="s">
        <v>52</v>
      </c>
      <c r="AN137" s="53" t="s">
        <v>49</v>
      </c>
    </row>
    <row r="138" spans="1:40" ht="25.5" customHeight="1" x14ac:dyDescent="0.25">
      <c r="A138" s="60">
        <v>126</v>
      </c>
      <c r="B138" s="15" t="s">
        <v>143</v>
      </c>
      <c r="C138" s="53" t="s">
        <v>142</v>
      </c>
      <c r="D138" s="17" t="s">
        <v>5</v>
      </c>
      <c r="E138" s="27">
        <v>44181</v>
      </c>
      <c r="F138" s="62" t="s">
        <v>105</v>
      </c>
      <c r="G138" s="17"/>
      <c r="H138" s="27">
        <v>44181</v>
      </c>
      <c r="I138" s="16">
        <f t="shared" si="1"/>
        <v>0</v>
      </c>
      <c r="J138" s="28" t="s">
        <v>57</v>
      </c>
      <c r="K138" s="27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28"/>
      <c r="Y138" s="28"/>
      <c r="Z138" s="28"/>
      <c r="AA138" s="28"/>
      <c r="AB138" s="28"/>
      <c r="AC138" s="75"/>
      <c r="AD138" s="53"/>
      <c r="AE138" s="53"/>
      <c r="AF138" s="53"/>
      <c r="AG138" s="53"/>
      <c r="AH138" s="78"/>
      <c r="AI138" s="53"/>
      <c r="AJ138" s="53"/>
      <c r="AK138" s="158" t="s">
        <v>44</v>
      </c>
      <c r="AL138" s="53" t="s">
        <v>35</v>
      </c>
      <c r="AM138" s="53" t="s">
        <v>52</v>
      </c>
      <c r="AN138" s="53" t="s">
        <v>49</v>
      </c>
    </row>
    <row r="139" spans="1:40" ht="25.5" customHeight="1" x14ac:dyDescent="0.25">
      <c r="A139" s="61">
        <v>127</v>
      </c>
      <c r="B139" s="15" t="s">
        <v>143</v>
      </c>
      <c r="C139" s="53" t="s">
        <v>142</v>
      </c>
      <c r="D139" s="17" t="s">
        <v>5</v>
      </c>
      <c r="E139" s="27">
        <v>44181</v>
      </c>
      <c r="F139" s="62" t="s">
        <v>105</v>
      </c>
      <c r="G139" s="17"/>
      <c r="H139" s="27">
        <v>44181</v>
      </c>
      <c r="I139" s="16">
        <f t="shared" si="1"/>
        <v>0</v>
      </c>
      <c r="J139" s="28" t="s">
        <v>57</v>
      </c>
      <c r="K139" s="27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28"/>
      <c r="Y139" s="28"/>
      <c r="Z139" s="28"/>
      <c r="AA139" s="28"/>
      <c r="AB139" s="28"/>
      <c r="AC139" s="75"/>
      <c r="AD139" s="53"/>
      <c r="AE139" s="53"/>
      <c r="AF139" s="53"/>
      <c r="AG139" s="53"/>
      <c r="AH139" s="78"/>
      <c r="AI139" s="53"/>
      <c r="AJ139" s="53"/>
      <c r="AK139" s="158" t="s">
        <v>44</v>
      </c>
      <c r="AL139" s="53" t="s">
        <v>35</v>
      </c>
      <c r="AM139" s="53" t="s">
        <v>52</v>
      </c>
      <c r="AN139" s="53" t="s">
        <v>49</v>
      </c>
    </row>
    <row r="140" spans="1:40" ht="25.5" customHeight="1" x14ac:dyDescent="0.25">
      <c r="A140" s="60">
        <v>128</v>
      </c>
      <c r="B140" s="15" t="s">
        <v>143</v>
      </c>
      <c r="C140" s="53" t="s">
        <v>142</v>
      </c>
      <c r="D140" s="17" t="s">
        <v>5</v>
      </c>
      <c r="E140" s="27">
        <v>44181</v>
      </c>
      <c r="F140" s="62" t="s">
        <v>105</v>
      </c>
      <c r="G140" s="17"/>
      <c r="H140" s="27">
        <v>44181</v>
      </c>
      <c r="I140" s="16">
        <f t="shared" si="1"/>
        <v>0</v>
      </c>
      <c r="J140" s="28" t="s">
        <v>57</v>
      </c>
      <c r="K140" s="27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28"/>
      <c r="Y140" s="28"/>
      <c r="Z140" s="28"/>
      <c r="AA140" s="28"/>
      <c r="AB140" s="28"/>
      <c r="AC140" s="75"/>
      <c r="AD140" s="53"/>
      <c r="AE140" s="53"/>
      <c r="AF140" s="53"/>
      <c r="AG140" s="53"/>
      <c r="AH140" s="78"/>
      <c r="AI140" s="53"/>
      <c r="AJ140" s="53"/>
      <c r="AK140" s="158" t="s">
        <v>44</v>
      </c>
      <c r="AL140" s="53" t="s">
        <v>35</v>
      </c>
      <c r="AM140" s="53" t="s">
        <v>52</v>
      </c>
      <c r="AN140" s="53" t="s">
        <v>49</v>
      </c>
    </row>
    <row r="141" spans="1:40" ht="25.5" customHeight="1" x14ac:dyDescent="0.25">
      <c r="A141" s="61">
        <v>129</v>
      </c>
      <c r="B141" s="15" t="s">
        <v>143</v>
      </c>
      <c r="C141" s="53" t="s">
        <v>142</v>
      </c>
      <c r="D141" s="17" t="s">
        <v>5</v>
      </c>
      <c r="E141" s="27">
        <v>44181</v>
      </c>
      <c r="F141" s="62" t="s">
        <v>105</v>
      </c>
      <c r="G141" s="17"/>
      <c r="H141" s="27">
        <v>44181</v>
      </c>
      <c r="I141" s="16">
        <f t="shared" ref="I141:I204" si="2">IF(OR(E141=0,H141=0),"",H141-E141)</f>
        <v>0</v>
      </c>
      <c r="J141" s="28" t="s">
        <v>57</v>
      </c>
      <c r="K141" s="27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28"/>
      <c r="Y141" s="28"/>
      <c r="Z141" s="28"/>
      <c r="AA141" s="28"/>
      <c r="AB141" s="28"/>
      <c r="AC141" s="75"/>
      <c r="AD141" s="53"/>
      <c r="AE141" s="53"/>
      <c r="AF141" s="53"/>
      <c r="AG141" s="53"/>
      <c r="AH141" s="78"/>
      <c r="AI141" s="53"/>
      <c r="AJ141" s="53"/>
      <c r="AK141" s="158" t="s">
        <v>44</v>
      </c>
      <c r="AL141" s="53" t="s">
        <v>35</v>
      </c>
      <c r="AM141" s="53" t="s">
        <v>52</v>
      </c>
      <c r="AN141" s="53" t="s">
        <v>49</v>
      </c>
    </row>
    <row r="142" spans="1:40" ht="25.5" customHeight="1" x14ac:dyDescent="0.25">
      <c r="A142" s="60">
        <v>130</v>
      </c>
      <c r="B142" s="15">
        <v>2026013</v>
      </c>
      <c r="C142" s="53" t="s">
        <v>142</v>
      </c>
      <c r="D142" s="17" t="s">
        <v>5</v>
      </c>
      <c r="E142" s="27">
        <v>44181</v>
      </c>
      <c r="F142" s="62" t="s">
        <v>105</v>
      </c>
      <c r="G142" s="17"/>
      <c r="H142" s="27">
        <v>44181</v>
      </c>
      <c r="I142" s="16">
        <f t="shared" si="2"/>
        <v>0</v>
      </c>
      <c r="J142" s="28" t="s">
        <v>57</v>
      </c>
      <c r="K142" s="27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28"/>
      <c r="Y142" s="28"/>
      <c r="Z142" s="28"/>
      <c r="AA142" s="28"/>
      <c r="AB142" s="28"/>
      <c r="AC142" s="75"/>
      <c r="AD142" s="53"/>
      <c r="AE142" s="53"/>
      <c r="AF142" s="53"/>
      <c r="AG142" s="53"/>
      <c r="AH142" s="78"/>
      <c r="AI142" s="53"/>
      <c r="AJ142" s="53"/>
      <c r="AK142" s="158" t="s">
        <v>44</v>
      </c>
      <c r="AL142" s="53" t="s">
        <v>36</v>
      </c>
      <c r="AM142" s="53" t="s">
        <v>52</v>
      </c>
      <c r="AN142" s="53" t="s">
        <v>49</v>
      </c>
    </row>
    <row r="143" spans="1:40" ht="25.5" customHeight="1" x14ac:dyDescent="0.25">
      <c r="A143" s="61">
        <v>131</v>
      </c>
      <c r="B143" s="15">
        <v>2026014</v>
      </c>
      <c r="C143" s="53" t="s">
        <v>142</v>
      </c>
      <c r="D143" s="17" t="s">
        <v>5</v>
      </c>
      <c r="E143" s="27">
        <v>44181</v>
      </c>
      <c r="F143" s="62" t="s">
        <v>105</v>
      </c>
      <c r="G143" s="17"/>
      <c r="H143" s="27">
        <v>44181</v>
      </c>
      <c r="I143" s="16">
        <f t="shared" si="2"/>
        <v>0</v>
      </c>
      <c r="J143" s="28" t="s">
        <v>57</v>
      </c>
      <c r="K143" s="27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28"/>
      <c r="Y143" s="28"/>
      <c r="Z143" s="28"/>
      <c r="AA143" s="28"/>
      <c r="AB143" s="28"/>
      <c r="AC143" s="75"/>
      <c r="AD143" s="53"/>
      <c r="AE143" s="53"/>
      <c r="AF143" s="53"/>
      <c r="AG143" s="53"/>
      <c r="AH143" s="78"/>
      <c r="AI143" s="53"/>
      <c r="AJ143" s="53"/>
      <c r="AK143" s="158" t="s">
        <v>44</v>
      </c>
      <c r="AL143" s="53" t="s">
        <v>36</v>
      </c>
      <c r="AM143" s="53" t="s">
        <v>53</v>
      </c>
      <c r="AN143" s="53" t="s">
        <v>49</v>
      </c>
    </row>
    <row r="144" spans="1:40" ht="25.5" customHeight="1" x14ac:dyDescent="0.25">
      <c r="A144" s="60">
        <v>132</v>
      </c>
      <c r="B144" s="88">
        <v>2026015</v>
      </c>
      <c r="C144" s="15" t="s">
        <v>142</v>
      </c>
      <c r="D144" s="17" t="s">
        <v>5</v>
      </c>
      <c r="E144" s="27">
        <v>44181</v>
      </c>
      <c r="F144" s="62" t="s">
        <v>105</v>
      </c>
      <c r="G144" s="17"/>
      <c r="H144" s="27">
        <v>44181</v>
      </c>
      <c r="I144" s="16">
        <f t="shared" si="2"/>
        <v>0</v>
      </c>
      <c r="J144" s="28" t="s">
        <v>57</v>
      </c>
      <c r="K144" s="27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28"/>
      <c r="Y144" s="28"/>
      <c r="Z144" s="28"/>
      <c r="AA144" s="28"/>
      <c r="AB144" s="28"/>
      <c r="AC144" s="75"/>
      <c r="AD144" s="53"/>
      <c r="AE144" s="53"/>
      <c r="AF144" s="53"/>
      <c r="AG144" s="53"/>
      <c r="AH144" s="78"/>
      <c r="AI144" s="53"/>
      <c r="AJ144" s="53"/>
      <c r="AK144" s="158" t="s">
        <v>44</v>
      </c>
      <c r="AL144" s="53" t="s">
        <v>36</v>
      </c>
      <c r="AM144" s="53" t="s">
        <v>53</v>
      </c>
      <c r="AN144" s="53" t="s">
        <v>49</v>
      </c>
    </row>
    <row r="145" spans="1:40" ht="25.5" customHeight="1" x14ac:dyDescent="0.25">
      <c r="A145" s="61">
        <v>133</v>
      </c>
      <c r="B145" s="15" t="s">
        <v>143</v>
      </c>
      <c r="C145" s="53" t="s">
        <v>142</v>
      </c>
      <c r="D145" s="17" t="s">
        <v>5</v>
      </c>
      <c r="E145" s="27">
        <v>44181</v>
      </c>
      <c r="F145" s="62" t="s">
        <v>105</v>
      </c>
      <c r="G145" s="17"/>
      <c r="H145" s="27">
        <v>44181</v>
      </c>
      <c r="I145" s="16">
        <f t="shared" si="2"/>
        <v>0</v>
      </c>
      <c r="J145" s="28" t="s">
        <v>57</v>
      </c>
      <c r="K145" s="27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28"/>
      <c r="Y145" s="28"/>
      <c r="Z145" s="28"/>
      <c r="AA145" s="28"/>
      <c r="AB145" s="28"/>
      <c r="AC145" s="75"/>
      <c r="AD145" s="53"/>
      <c r="AE145" s="53"/>
      <c r="AF145" s="53"/>
      <c r="AG145" s="53"/>
      <c r="AH145" s="78"/>
      <c r="AI145" s="53"/>
      <c r="AJ145" s="53"/>
      <c r="AK145" s="158" t="s">
        <v>44</v>
      </c>
      <c r="AL145" s="53" t="s">
        <v>32</v>
      </c>
      <c r="AM145" s="53" t="s">
        <v>52</v>
      </c>
      <c r="AN145" s="53" t="s">
        <v>49</v>
      </c>
    </row>
    <row r="146" spans="1:40" ht="25.5" customHeight="1" x14ac:dyDescent="0.25">
      <c r="A146" s="60">
        <v>134</v>
      </c>
      <c r="B146" s="15" t="s">
        <v>143</v>
      </c>
      <c r="C146" s="53" t="s">
        <v>142</v>
      </c>
      <c r="D146" s="17" t="s">
        <v>5</v>
      </c>
      <c r="E146" s="27">
        <v>44181</v>
      </c>
      <c r="F146" s="62" t="s">
        <v>105</v>
      </c>
      <c r="G146" s="17"/>
      <c r="H146" s="27">
        <v>44181</v>
      </c>
      <c r="I146" s="16">
        <f t="shared" si="2"/>
        <v>0</v>
      </c>
      <c r="J146" s="28" t="s">
        <v>57</v>
      </c>
      <c r="K146" s="27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28"/>
      <c r="Y146" s="28"/>
      <c r="Z146" s="28"/>
      <c r="AA146" s="28"/>
      <c r="AB146" s="28"/>
      <c r="AC146" s="75"/>
      <c r="AD146" s="53"/>
      <c r="AE146" s="53"/>
      <c r="AF146" s="53"/>
      <c r="AG146" s="53"/>
      <c r="AH146" s="78"/>
      <c r="AI146" s="53"/>
      <c r="AJ146" s="53"/>
      <c r="AK146" s="158" t="s">
        <v>44</v>
      </c>
      <c r="AL146" s="53" t="s">
        <v>32</v>
      </c>
      <c r="AM146" s="53" t="s">
        <v>52</v>
      </c>
      <c r="AN146" s="53" t="s">
        <v>49</v>
      </c>
    </row>
    <row r="147" spans="1:40" ht="25.5" customHeight="1" x14ac:dyDescent="0.25">
      <c r="A147" s="61">
        <v>135</v>
      </c>
      <c r="B147" s="15" t="s">
        <v>143</v>
      </c>
      <c r="C147" s="53" t="s">
        <v>142</v>
      </c>
      <c r="D147" s="17" t="s">
        <v>5</v>
      </c>
      <c r="E147" s="27">
        <v>44181</v>
      </c>
      <c r="F147" s="62" t="s">
        <v>105</v>
      </c>
      <c r="G147" s="17"/>
      <c r="H147" s="27">
        <v>44181</v>
      </c>
      <c r="I147" s="16">
        <f t="shared" si="2"/>
        <v>0</v>
      </c>
      <c r="J147" s="28" t="s">
        <v>57</v>
      </c>
      <c r="K147" s="27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28"/>
      <c r="Y147" s="28"/>
      <c r="Z147" s="28"/>
      <c r="AA147" s="28"/>
      <c r="AB147" s="28"/>
      <c r="AC147" s="75"/>
      <c r="AD147" s="53"/>
      <c r="AE147" s="53"/>
      <c r="AF147" s="53"/>
      <c r="AG147" s="53"/>
      <c r="AH147" s="78"/>
      <c r="AI147" s="53"/>
      <c r="AJ147" s="53"/>
      <c r="AK147" s="66" t="s">
        <v>44</v>
      </c>
      <c r="AL147" s="53" t="s">
        <v>32</v>
      </c>
      <c r="AM147" s="53" t="s">
        <v>52</v>
      </c>
      <c r="AN147" s="53" t="s">
        <v>49</v>
      </c>
    </row>
    <row r="148" spans="1:40" ht="25.5" customHeight="1" x14ac:dyDescent="0.25">
      <c r="A148" s="60">
        <v>136</v>
      </c>
      <c r="B148" s="15" t="s">
        <v>143</v>
      </c>
      <c r="C148" s="53" t="s">
        <v>142</v>
      </c>
      <c r="D148" s="17" t="s">
        <v>5</v>
      </c>
      <c r="E148" s="27">
        <v>44182</v>
      </c>
      <c r="F148" s="62" t="s">
        <v>105</v>
      </c>
      <c r="G148" s="17"/>
      <c r="H148" s="27">
        <v>44182</v>
      </c>
      <c r="I148" s="16">
        <f t="shared" si="2"/>
        <v>0</v>
      </c>
      <c r="J148" s="28" t="s">
        <v>57</v>
      </c>
      <c r="K148" s="27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28"/>
      <c r="Y148" s="28"/>
      <c r="Z148" s="28"/>
      <c r="AA148" s="28"/>
      <c r="AB148" s="28"/>
      <c r="AC148" s="75"/>
      <c r="AD148" s="53"/>
      <c r="AE148" s="53"/>
      <c r="AF148" s="53"/>
      <c r="AG148" s="53"/>
      <c r="AH148" s="78"/>
      <c r="AI148" s="53"/>
      <c r="AJ148" s="53"/>
      <c r="AK148" s="158" t="s">
        <v>44</v>
      </c>
      <c r="AL148" s="53" t="s">
        <v>34</v>
      </c>
      <c r="AM148" s="53" t="s">
        <v>52</v>
      </c>
      <c r="AN148" s="53" t="s">
        <v>49</v>
      </c>
    </row>
    <row r="149" spans="1:40" ht="25.5" customHeight="1" x14ac:dyDescent="0.25">
      <c r="A149" s="61">
        <v>137</v>
      </c>
      <c r="B149" s="15" t="s">
        <v>143</v>
      </c>
      <c r="C149" s="53" t="s">
        <v>142</v>
      </c>
      <c r="D149" s="17" t="s">
        <v>5</v>
      </c>
      <c r="E149" s="27">
        <v>44182</v>
      </c>
      <c r="F149" s="62" t="s">
        <v>105</v>
      </c>
      <c r="G149" s="17"/>
      <c r="H149" s="27">
        <v>44182</v>
      </c>
      <c r="I149" s="16">
        <f t="shared" si="2"/>
        <v>0</v>
      </c>
      <c r="J149" s="28" t="s">
        <v>57</v>
      </c>
      <c r="K149" s="27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28"/>
      <c r="Y149" s="28"/>
      <c r="Z149" s="28"/>
      <c r="AA149" s="28"/>
      <c r="AB149" s="28"/>
      <c r="AC149" s="75"/>
      <c r="AD149" s="53"/>
      <c r="AE149" s="53"/>
      <c r="AF149" s="53"/>
      <c r="AG149" s="53"/>
      <c r="AH149" s="78"/>
      <c r="AI149" s="53"/>
      <c r="AJ149" s="53"/>
      <c r="AK149" s="158" t="s">
        <v>44</v>
      </c>
      <c r="AL149" s="53" t="s">
        <v>34</v>
      </c>
      <c r="AM149" s="53" t="s">
        <v>52</v>
      </c>
      <c r="AN149" s="53" t="s">
        <v>49</v>
      </c>
    </row>
    <row r="150" spans="1:40" ht="25.5" customHeight="1" x14ac:dyDescent="0.25">
      <c r="A150" s="60">
        <v>138</v>
      </c>
      <c r="B150" s="15" t="s">
        <v>143</v>
      </c>
      <c r="C150" s="53" t="s">
        <v>142</v>
      </c>
      <c r="D150" s="17" t="s">
        <v>5</v>
      </c>
      <c r="E150" s="27">
        <v>44182</v>
      </c>
      <c r="F150" s="62" t="s">
        <v>105</v>
      </c>
      <c r="G150" s="17"/>
      <c r="H150" s="27">
        <v>44182</v>
      </c>
      <c r="I150" s="16">
        <f t="shared" si="2"/>
        <v>0</v>
      </c>
      <c r="J150" s="28" t="s">
        <v>57</v>
      </c>
      <c r="K150" s="27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28"/>
      <c r="Y150" s="28"/>
      <c r="Z150" s="28"/>
      <c r="AA150" s="28"/>
      <c r="AB150" s="28"/>
      <c r="AC150" s="75"/>
      <c r="AD150" s="53"/>
      <c r="AE150" s="53"/>
      <c r="AF150" s="53"/>
      <c r="AG150" s="53"/>
      <c r="AH150" s="78"/>
      <c r="AI150" s="53"/>
      <c r="AJ150" s="53"/>
      <c r="AK150" s="158" t="s">
        <v>44</v>
      </c>
      <c r="AL150" s="53" t="s">
        <v>34</v>
      </c>
      <c r="AM150" s="53" t="s">
        <v>52</v>
      </c>
      <c r="AN150" s="53" t="s">
        <v>51</v>
      </c>
    </row>
    <row r="151" spans="1:40" ht="25.5" customHeight="1" x14ac:dyDescent="0.25">
      <c r="A151" s="61">
        <v>139</v>
      </c>
      <c r="B151" s="15" t="s">
        <v>143</v>
      </c>
      <c r="C151" s="15" t="s">
        <v>8</v>
      </c>
      <c r="D151" s="17" t="s">
        <v>6</v>
      </c>
      <c r="E151" s="27">
        <v>44182</v>
      </c>
      <c r="F151" s="62" t="s">
        <v>87</v>
      </c>
      <c r="G151" s="17"/>
      <c r="H151" s="27"/>
      <c r="I151" s="16" t="str">
        <f t="shared" si="2"/>
        <v/>
      </c>
      <c r="J151" s="28" t="s">
        <v>57</v>
      </c>
      <c r="K151" s="27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28"/>
      <c r="Y151" s="28"/>
      <c r="Z151" s="28"/>
      <c r="AA151" s="28"/>
      <c r="AB151" s="28"/>
      <c r="AC151" s="75"/>
      <c r="AD151" s="53"/>
      <c r="AE151" s="53"/>
      <c r="AF151" s="53"/>
      <c r="AG151" s="53"/>
      <c r="AH151" s="78"/>
      <c r="AI151" s="53"/>
      <c r="AJ151" s="53"/>
      <c r="AK151" s="158" t="s">
        <v>39</v>
      </c>
      <c r="AL151" s="53" t="s">
        <v>34</v>
      </c>
      <c r="AM151" s="53" t="s">
        <v>53</v>
      </c>
      <c r="AN151" s="53" t="s">
        <v>49</v>
      </c>
    </row>
    <row r="152" spans="1:40" ht="25.5" customHeight="1" x14ac:dyDescent="0.25">
      <c r="A152" s="60">
        <v>140</v>
      </c>
      <c r="B152" s="15" t="s">
        <v>143</v>
      </c>
      <c r="C152" s="15" t="s">
        <v>142</v>
      </c>
      <c r="D152" s="17" t="s">
        <v>6</v>
      </c>
      <c r="E152" s="27">
        <v>44182</v>
      </c>
      <c r="F152" s="62" t="s">
        <v>86</v>
      </c>
      <c r="G152" s="17"/>
      <c r="H152" s="27">
        <v>44182</v>
      </c>
      <c r="I152" s="16">
        <f t="shared" si="2"/>
        <v>0</v>
      </c>
      <c r="J152" s="28" t="s">
        <v>57</v>
      </c>
      <c r="K152" s="27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28"/>
      <c r="Y152" s="28"/>
      <c r="Z152" s="28"/>
      <c r="AA152" s="28"/>
      <c r="AB152" s="28"/>
      <c r="AC152" s="75"/>
      <c r="AD152" s="53"/>
      <c r="AE152" s="53"/>
      <c r="AF152" s="53"/>
      <c r="AG152" s="53"/>
      <c r="AH152" s="78"/>
      <c r="AI152" s="53"/>
      <c r="AJ152" s="53"/>
      <c r="AK152" s="158" t="s">
        <v>39</v>
      </c>
      <c r="AL152" s="53" t="s">
        <v>34</v>
      </c>
      <c r="AM152" s="53" t="s">
        <v>52</v>
      </c>
      <c r="AN152" s="53" t="s">
        <v>51</v>
      </c>
    </row>
    <row r="153" spans="1:40" ht="25.5" customHeight="1" x14ac:dyDescent="0.25">
      <c r="A153" s="61">
        <v>141</v>
      </c>
      <c r="B153" s="15" t="s">
        <v>143</v>
      </c>
      <c r="C153" s="15" t="s">
        <v>142</v>
      </c>
      <c r="D153" s="17" t="s">
        <v>5</v>
      </c>
      <c r="E153" s="27">
        <v>44182</v>
      </c>
      <c r="F153" s="62" t="s">
        <v>105</v>
      </c>
      <c r="G153" s="17"/>
      <c r="H153" s="27">
        <v>44182</v>
      </c>
      <c r="I153" s="16">
        <f t="shared" si="2"/>
        <v>0</v>
      </c>
      <c r="J153" s="28" t="s">
        <v>57</v>
      </c>
      <c r="K153" s="27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28"/>
      <c r="Y153" s="28"/>
      <c r="Z153" s="28"/>
      <c r="AA153" s="28"/>
      <c r="AB153" s="28"/>
      <c r="AC153" s="75"/>
      <c r="AD153" s="53"/>
      <c r="AE153" s="53"/>
      <c r="AF153" s="53"/>
      <c r="AG153" s="53"/>
      <c r="AH153" s="78"/>
      <c r="AI153" s="53"/>
      <c r="AJ153" s="53"/>
      <c r="AK153" s="158" t="s">
        <v>44</v>
      </c>
      <c r="AL153" s="53" t="s">
        <v>35</v>
      </c>
      <c r="AM153" s="53" t="s">
        <v>53</v>
      </c>
      <c r="AN153" s="53" t="s">
        <v>46</v>
      </c>
    </row>
    <row r="154" spans="1:40" ht="25.5" customHeight="1" x14ac:dyDescent="0.25">
      <c r="A154" s="60">
        <v>142</v>
      </c>
      <c r="B154" s="15" t="s">
        <v>143</v>
      </c>
      <c r="C154" s="15" t="s">
        <v>142</v>
      </c>
      <c r="D154" s="17" t="s">
        <v>5</v>
      </c>
      <c r="E154" s="27">
        <v>44182</v>
      </c>
      <c r="F154" s="62" t="s">
        <v>105</v>
      </c>
      <c r="G154" s="17"/>
      <c r="H154" s="27">
        <v>44182</v>
      </c>
      <c r="I154" s="16">
        <f t="shared" si="2"/>
        <v>0</v>
      </c>
      <c r="J154" s="28" t="s">
        <v>57</v>
      </c>
      <c r="K154" s="27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28"/>
      <c r="Y154" s="28"/>
      <c r="Z154" s="28"/>
      <c r="AA154" s="28"/>
      <c r="AB154" s="28"/>
      <c r="AC154" s="75"/>
      <c r="AD154" s="53"/>
      <c r="AE154" s="53"/>
      <c r="AF154" s="53"/>
      <c r="AG154" s="53"/>
      <c r="AH154" s="78"/>
      <c r="AI154" s="53"/>
      <c r="AJ154" s="53"/>
      <c r="AK154" s="158" t="s">
        <v>44</v>
      </c>
      <c r="AL154" s="53" t="s">
        <v>35</v>
      </c>
      <c r="AM154" s="53" t="s">
        <v>52</v>
      </c>
      <c r="AN154" s="53" t="s">
        <v>49</v>
      </c>
    </row>
    <row r="155" spans="1:40" ht="25.5" customHeight="1" x14ac:dyDescent="0.25">
      <c r="A155" s="61">
        <v>143</v>
      </c>
      <c r="B155" s="15" t="s">
        <v>143</v>
      </c>
      <c r="C155" s="15" t="s">
        <v>142</v>
      </c>
      <c r="D155" s="17" t="s">
        <v>5</v>
      </c>
      <c r="E155" s="27">
        <v>44182</v>
      </c>
      <c r="F155" s="62" t="s">
        <v>105</v>
      </c>
      <c r="G155" s="17"/>
      <c r="H155" s="27">
        <v>44182</v>
      </c>
      <c r="I155" s="16">
        <f t="shared" si="2"/>
        <v>0</v>
      </c>
      <c r="J155" s="28" t="s">
        <v>57</v>
      </c>
      <c r="K155" s="27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28"/>
      <c r="Y155" s="28"/>
      <c r="Z155" s="28"/>
      <c r="AA155" s="28"/>
      <c r="AB155" s="28"/>
      <c r="AC155" s="75"/>
      <c r="AD155" s="53"/>
      <c r="AE155" s="53"/>
      <c r="AF155" s="53"/>
      <c r="AG155" s="53"/>
      <c r="AH155" s="78"/>
      <c r="AI155" s="53"/>
      <c r="AJ155" s="53"/>
      <c r="AK155" s="158" t="s">
        <v>44</v>
      </c>
      <c r="AL155" s="53" t="s">
        <v>35</v>
      </c>
      <c r="AM155" s="53" t="s">
        <v>52</v>
      </c>
      <c r="AN155" s="53" t="s">
        <v>49</v>
      </c>
    </row>
    <row r="156" spans="1:40" ht="25.5" customHeight="1" x14ac:dyDescent="0.25">
      <c r="A156" s="60">
        <v>144</v>
      </c>
      <c r="B156" s="15" t="s">
        <v>143</v>
      </c>
      <c r="C156" s="15" t="s">
        <v>142</v>
      </c>
      <c r="D156" s="17" t="s">
        <v>5</v>
      </c>
      <c r="E156" s="27">
        <v>44182</v>
      </c>
      <c r="F156" s="62" t="s">
        <v>105</v>
      </c>
      <c r="G156" s="17"/>
      <c r="H156" s="27">
        <v>44182</v>
      </c>
      <c r="I156" s="16">
        <f t="shared" si="2"/>
        <v>0</v>
      </c>
      <c r="J156" s="28" t="s">
        <v>57</v>
      </c>
      <c r="K156" s="27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28"/>
      <c r="Y156" s="28"/>
      <c r="Z156" s="28"/>
      <c r="AA156" s="28"/>
      <c r="AB156" s="28"/>
      <c r="AC156" s="75"/>
      <c r="AD156" s="53"/>
      <c r="AE156" s="53"/>
      <c r="AF156" s="53"/>
      <c r="AG156" s="53"/>
      <c r="AH156" s="78"/>
      <c r="AI156" s="53"/>
      <c r="AJ156" s="53"/>
      <c r="AK156" s="158" t="s">
        <v>44</v>
      </c>
      <c r="AL156" s="53" t="s">
        <v>32</v>
      </c>
      <c r="AM156" s="53" t="s">
        <v>52</v>
      </c>
      <c r="AN156" s="53" t="s">
        <v>49</v>
      </c>
    </row>
    <row r="157" spans="1:40" ht="25.5" customHeight="1" x14ac:dyDescent="0.25">
      <c r="A157" s="61">
        <v>145</v>
      </c>
      <c r="B157" s="15" t="s">
        <v>143</v>
      </c>
      <c r="C157" s="15" t="s">
        <v>142</v>
      </c>
      <c r="D157" s="17" t="s">
        <v>5</v>
      </c>
      <c r="E157" s="27">
        <v>44182</v>
      </c>
      <c r="F157" s="62" t="s">
        <v>105</v>
      </c>
      <c r="G157" s="17"/>
      <c r="H157" s="27">
        <v>44182</v>
      </c>
      <c r="I157" s="16">
        <f t="shared" si="2"/>
        <v>0</v>
      </c>
      <c r="J157" s="28" t="s">
        <v>57</v>
      </c>
      <c r="K157" s="27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28"/>
      <c r="Y157" s="28"/>
      <c r="Z157" s="28"/>
      <c r="AA157" s="28"/>
      <c r="AB157" s="28"/>
      <c r="AC157" s="75"/>
      <c r="AD157" s="53"/>
      <c r="AE157" s="53"/>
      <c r="AF157" s="53"/>
      <c r="AG157" s="53"/>
      <c r="AH157" s="78"/>
      <c r="AI157" s="53"/>
      <c r="AJ157" s="53"/>
      <c r="AK157" s="158" t="s">
        <v>44</v>
      </c>
      <c r="AL157" s="53" t="s">
        <v>34</v>
      </c>
      <c r="AM157" s="53" t="s">
        <v>52</v>
      </c>
      <c r="AN157" s="53" t="s">
        <v>49</v>
      </c>
    </row>
    <row r="158" spans="1:40" ht="25.5" customHeight="1" x14ac:dyDescent="0.25">
      <c r="A158" s="60">
        <v>146</v>
      </c>
      <c r="B158" s="15" t="s">
        <v>143</v>
      </c>
      <c r="C158" s="15" t="s">
        <v>142</v>
      </c>
      <c r="D158" s="17" t="s">
        <v>5</v>
      </c>
      <c r="E158" s="27">
        <v>44182</v>
      </c>
      <c r="F158" s="62" t="s">
        <v>105</v>
      </c>
      <c r="G158" s="17"/>
      <c r="H158" s="27">
        <v>44182</v>
      </c>
      <c r="I158" s="16">
        <f t="shared" si="2"/>
        <v>0</v>
      </c>
      <c r="J158" s="28" t="s">
        <v>57</v>
      </c>
      <c r="K158" s="27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28"/>
      <c r="Y158" s="28"/>
      <c r="Z158" s="28"/>
      <c r="AA158" s="28"/>
      <c r="AB158" s="28"/>
      <c r="AC158" s="75"/>
      <c r="AD158" s="53"/>
      <c r="AE158" s="53"/>
      <c r="AF158" s="53"/>
      <c r="AG158" s="53"/>
      <c r="AH158" s="78"/>
      <c r="AI158" s="53"/>
      <c r="AJ158" s="53"/>
      <c r="AK158" s="158" t="s">
        <v>44</v>
      </c>
      <c r="AL158" s="53" t="s">
        <v>34</v>
      </c>
      <c r="AM158" s="53" t="s">
        <v>52</v>
      </c>
      <c r="AN158" s="53" t="s">
        <v>49</v>
      </c>
    </row>
    <row r="159" spans="1:40" ht="25.5" customHeight="1" x14ac:dyDescent="0.25">
      <c r="A159" s="61">
        <v>147</v>
      </c>
      <c r="B159" s="15" t="s">
        <v>143</v>
      </c>
      <c r="C159" s="15" t="s">
        <v>142</v>
      </c>
      <c r="D159" s="17" t="s">
        <v>5</v>
      </c>
      <c r="E159" s="27">
        <v>44183</v>
      </c>
      <c r="F159" s="62" t="s">
        <v>105</v>
      </c>
      <c r="G159" s="17"/>
      <c r="H159" s="27">
        <v>44183</v>
      </c>
      <c r="I159" s="16">
        <f t="shared" si="2"/>
        <v>0</v>
      </c>
      <c r="J159" s="28" t="s">
        <v>57</v>
      </c>
      <c r="K159" s="27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28"/>
      <c r="Y159" s="28"/>
      <c r="Z159" s="28"/>
      <c r="AA159" s="28"/>
      <c r="AB159" s="28"/>
      <c r="AC159" s="75"/>
      <c r="AD159" s="53"/>
      <c r="AE159" s="53"/>
      <c r="AF159" s="53"/>
      <c r="AG159" s="53"/>
      <c r="AH159" s="78"/>
      <c r="AI159" s="53"/>
      <c r="AJ159" s="53"/>
      <c r="AK159" s="158" t="s">
        <v>44</v>
      </c>
      <c r="AL159" s="53" t="s">
        <v>34</v>
      </c>
      <c r="AM159" s="53" t="s">
        <v>52</v>
      </c>
      <c r="AN159" s="53" t="s">
        <v>51</v>
      </c>
    </row>
    <row r="160" spans="1:40" ht="25.5" customHeight="1" x14ac:dyDescent="0.25">
      <c r="A160" s="60">
        <v>148</v>
      </c>
      <c r="B160" s="15" t="s">
        <v>143</v>
      </c>
      <c r="C160" s="15" t="s">
        <v>8</v>
      </c>
      <c r="D160" s="17" t="s">
        <v>6</v>
      </c>
      <c r="E160" s="27">
        <v>44183</v>
      </c>
      <c r="F160" s="62"/>
      <c r="G160" s="17" t="s">
        <v>92</v>
      </c>
      <c r="H160" s="27"/>
      <c r="I160" s="16" t="str">
        <f t="shared" si="2"/>
        <v/>
      </c>
      <c r="J160" s="28" t="s">
        <v>57</v>
      </c>
      <c r="K160" s="27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28"/>
      <c r="Y160" s="28"/>
      <c r="Z160" s="28"/>
      <c r="AA160" s="28"/>
      <c r="AB160" s="28"/>
      <c r="AC160" s="75"/>
      <c r="AD160" s="53"/>
      <c r="AE160" s="53"/>
      <c r="AF160" s="53"/>
      <c r="AG160" s="53"/>
      <c r="AH160" s="78"/>
      <c r="AI160" s="53"/>
      <c r="AJ160" s="53"/>
      <c r="AK160" s="158" t="s">
        <v>39</v>
      </c>
      <c r="AL160" s="53" t="s">
        <v>34</v>
      </c>
      <c r="AM160" s="53" t="s">
        <v>52</v>
      </c>
      <c r="AN160" s="53" t="s">
        <v>51</v>
      </c>
    </row>
    <row r="161" spans="1:40" ht="25.5" customHeight="1" x14ac:dyDescent="0.25">
      <c r="A161" s="61">
        <v>149</v>
      </c>
      <c r="B161" s="15" t="s">
        <v>143</v>
      </c>
      <c r="C161" s="15" t="s">
        <v>142</v>
      </c>
      <c r="D161" s="17" t="s">
        <v>5</v>
      </c>
      <c r="E161" s="27">
        <v>44183</v>
      </c>
      <c r="F161" s="62" t="s">
        <v>105</v>
      </c>
      <c r="G161" s="17"/>
      <c r="H161" s="27">
        <v>44183</v>
      </c>
      <c r="I161" s="16">
        <f t="shared" si="2"/>
        <v>0</v>
      </c>
      <c r="J161" s="28" t="s">
        <v>57</v>
      </c>
      <c r="K161" s="27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28"/>
      <c r="Y161" s="28"/>
      <c r="Z161" s="28"/>
      <c r="AA161" s="28"/>
      <c r="AB161" s="28"/>
      <c r="AC161" s="75"/>
      <c r="AD161" s="53"/>
      <c r="AE161" s="53"/>
      <c r="AF161" s="53"/>
      <c r="AG161" s="53"/>
      <c r="AH161" s="78"/>
      <c r="AI161" s="53"/>
      <c r="AJ161" s="53"/>
      <c r="AK161" s="158" t="s">
        <v>44</v>
      </c>
      <c r="AL161" s="53" t="s">
        <v>34</v>
      </c>
      <c r="AM161" s="53" t="s">
        <v>52</v>
      </c>
      <c r="AN161" s="53" t="s">
        <v>49</v>
      </c>
    </row>
    <row r="162" spans="1:40" ht="25.5" customHeight="1" x14ac:dyDescent="0.25">
      <c r="A162" s="60">
        <v>150</v>
      </c>
      <c r="B162" s="15" t="s">
        <v>143</v>
      </c>
      <c r="C162" s="15" t="s">
        <v>142</v>
      </c>
      <c r="D162" s="17" t="s">
        <v>5</v>
      </c>
      <c r="E162" s="27">
        <v>44183</v>
      </c>
      <c r="F162" s="62" t="s">
        <v>105</v>
      </c>
      <c r="G162" s="17"/>
      <c r="H162" s="27">
        <v>44183</v>
      </c>
      <c r="I162" s="16">
        <f t="shared" si="2"/>
        <v>0</v>
      </c>
      <c r="J162" s="28" t="s">
        <v>57</v>
      </c>
      <c r="K162" s="27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28"/>
      <c r="Y162" s="28"/>
      <c r="Z162" s="28"/>
      <c r="AA162" s="28"/>
      <c r="AB162" s="28"/>
      <c r="AC162" s="75"/>
      <c r="AD162" s="53"/>
      <c r="AE162" s="53"/>
      <c r="AF162" s="53"/>
      <c r="AG162" s="53"/>
      <c r="AH162" s="78"/>
      <c r="AI162" s="53"/>
      <c r="AJ162" s="53"/>
      <c r="AK162" s="158" t="s">
        <v>44</v>
      </c>
      <c r="AL162" s="53" t="s">
        <v>34</v>
      </c>
      <c r="AM162" s="53" t="s">
        <v>52</v>
      </c>
      <c r="AN162" s="53" t="s">
        <v>50</v>
      </c>
    </row>
    <row r="163" spans="1:40" ht="25.5" customHeight="1" x14ac:dyDescent="0.25">
      <c r="A163" s="61">
        <v>151</v>
      </c>
      <c r="B163" s="15" t="s">
        <v>143</v>
      </c>
      <c r="C163" s="15" t="s">
        <v>142</v>
      </c>
      <c r="D163" s="17" t="s">
        <v>5</v>
      </c>
      <c r="E163" s="27">
        <v>44183</v>
      </c>
      <c r="F163" s="62" t="s">
        <v>105</v>
      </c>
      <c r="G163" s="17"/>
      <c r="H163" s="27">
        <v>44183</v>
      </c>
      <c r="I163" s="16">
        <f t="shared" si="2"/>
        <v>0</v>
      </c>
      <c r="J163" s="28" t="s">
        <v>57</v>
      </c>
      <c r="K163" s="27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28"/>
      <c r="Y163" s="28"/>
      <c r="Z163" s="28"/>
      <c r="AA163" s="28"/>
      <c r="AB163" s="28"/>
      <c r="AC163" s="75"/>
      <c r="AD163" s="53"/>
      <c r="AE163" s="53"/>
      <c r="AF163" s="53"/>
      <c r="AG163" s="53"/>
      <c r="AH163" s="78"/>
      <c r="AI163" s="53"/>
      <c r="AJ163" s="53"/>
      <c r="AK163" s="158" t="s">
        <v>44</v>
      </c>
      <c r="AL163" s="53" t="s">
        <v>34</v>
      </c>
      <c r="AM163" s="53" t="s">
        <v>52</v>
      </c>
      <c r="AN163" s="53" t="s">
        <v>49</v>
      </c>
    </row>
    <row r="164" spans="1:40" ht="25.5" customHeight="1" x14ac:dyDescent="0.25">
      <c r="A164" s="60">
        <v>152</v>
      </c>
      <c r="B164" s="15">
        <v>2026016</v>
      </c>
      <c r="C164" s="15" t="s">
        <v>8</v>
      </c>
      <c r="D164" s="17" t="s">
        <v>6</v>
      </c>
      <c r="E164" s="27">
        <v>44183</v>
      </c>
      <c r="F164" s="64" t="s">
        <v>87</v>
      </c>
      <c r="G164" s="17"/>
      <c r="H164" s="27"/>
      <c r="I164" s="49" t="str">
        <f t="shared" si="2"/>
        <v/>
      </c>
      <c r="J164" s="28" t="s">
        <v>57</v>
      </c>
      <c r="K164" s="50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28"/>
      <c r="Y164" s="28"/>
      <c r="Z164" s="28"/>
      <c r="AA164" s="28"/>
      <c r="AB164" s="28"/>
      <c r="AC164" s="75"/>
      <c r="AD164" s="53"/>
      <c r="AE164" s="53"/>
      <c r="AF164" s="53"/>
      <c r="AG164" s="53"/>
      <c r="AH164" s="78"/>
      <c r="AI164" s="53"/>
      <c r="AJ164" s="53"/>
      <c r="AK164" s="158" t="s">
        <v>41</v>
      </c>
      <c r="AL164" s="53" t="s">
        <v>34</v>
      </c>
      <c r="AM164" s="53" t="s">
        <v>53</v>
      </c>
      <c r="AN164" s="53" t="s">
        <v>49</v>
      </c>
    </row>
    <row r="165" spans="1:40" ht="25.5" customHeight="1" x14ac:dyDescent="0.25">
      <c r="A165" s="61">
        <v>153</v>
      </c>
      <c r="B165" s="15" t="s">
        <v>143</v>
      </c>
      <c r="C165" s="15" t="s">
        <v>142</v>
      </c>
      <c r="D165" s="17" t="s">
        <v>5</v>
      </c>
      <c r="E165" s="27">
        <v>44183</v>
      </c>
      <c r="F165" s="62" t="s">
        <v>105</v>
      </c>
      <c r="G165" s="17"/>
      <c r="H165" s="27">
        <v>44183</v>
      </c>
      <c r="I165" s="16">
        <f t="shared" si="2"/>
        <v>0</v>
      </c>
      <c r="J165" s="28" t="s">
        <v>57</v>
      </c>
      <c r="K165" s="27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28"/>
      <c r="Y165" s="28"/>
      <c r="Z165" s="28"/>
      <c r="AA165" s="28"/>
      <c r="AB165" s="28"/>
      <c r="AC165" s="75"/>
      <c r="AD165" s="53"/>
      <c r="AE165" s="53"/>
      <c r="AF165" s="53"/>
      <c r="AG165" s="53"/>
      <c r="AH165" s="78"/>
      <c r="AI165" s="53"/>
      <c r="AJ165" s="53"/>
      <c r="AK165" s="158" t="s">
        <v>44</v>
      </c>
      <c r="AL165" s="53" t="s">
        <v>35</v>
      </c>
      <c r="AM165" s="53" t="s">
        <v>52</v>
      </c>
      <c r="AN165" s="53" t="s">
        <v>49</v>
      </c>
    </row>
    <row r="166" spans="1:40" ht="25.5" customHeight="1" x14ac:dyDescent="0.25">
      <c r="A166" s="60">
        <v>154</v>
      </c>
      <c r="B166" s="15" t="s">
        <v>143</v>
      </c>
      <c r="C166" s="15" t="s">
        <v>142</v>
      </c>
      <c r="D166" s="17" t="s">
        <v>5</v>
      </c>
      <c r="E166" s="27">
        <v>44183</v>
      </c>
      <c r="F166" s="62" t="s">
        <v>105</v>
      </c>
      <c r="G166" s="17"/>
      <c r="H166" s="27">
        <v>44183</v>
      </c>
      <c r="I166" s="16">
        <f t="shared" si="2"/>
        <v>0</v>
      </c>
      <c r="J166" s="28" t="s">
        <v>57</v>
      </c>
      <c r="K166" s="27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28"/>
      <c r="Y166" s="28"/>
      <c r="Z166" s="28"/>
      <c r="AA166" s="28"/>
      <c r="AB166" s="28"/>
      <c r="AC166" s="75"/>
      <c r="AD166" s="53"/>
      <c r="AE166" s="53"/>
      <c r="AF166" s="53"/>
      <c r="AG166" s="53"/>
      <c r="AH166" s="78"/>
      <c r="AI166" s="53"/>
      <c r="AJ166" s="53"/>
      <c r="AK166" s="158" t="s">
        <v>44</v>
      </c>
      <c r="AL166" s="53" t="s">
        <v>32</v>
      </c>
      <c r="AM166" s="53" t="s">
        <v>52</v>
      </c>
      <c r="AN166" s="53" t="s">
        <v>49</v>
      </c>
    </row>
    <row r="167" spans="1:40" ht="25.5" customHeight="1" x14ac:dyDescent="0.25">
      <c r="A167" s="61">
        <v>155</v>
      </c>
      <c r="B167" s="15" t="s">
        <v>143</v>
      </c>
      <c r="C167" s="15" t="s">
        <v>142</v>
      </c>
      <c r="D167" s="17" t="s">
        <v>5</v>
      </c>
      <c r="E167" s="27">
        <v>44183</v>
      </c>
      <c r="F167" s="62" t="s">
        <v>105</v>
      </c>
      <c r="G167" s="17"/>
      <c r="H167" s="27">
        <v>44183</v>
      </c>
      <c r="I167" s="16">
        <f t="shared" si="2"/>
        <v>0</v>
      </c>
      <c r="J167" s="28" t="s">
        <v>57</v>
      </c>
      <c r="K167" s="27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28"/>
      <c r="Y167" s="28"/>
      <c r="Z167" s="28"/>
      <c r="AA167" s="28"/>
      <c r="AB167" s="28"/>
      <c r="AC167" s="75"/>
      <c r="AD167" s="53"/>
      <c r="AE167" s="53"/>
      <c r="AF167" s="53"/>
      <c r="AG167" s="53"/>
      <c r="AH167" s="78"/>
      <c r="AI167" s="53"/>
      <c r="AJ167" s="53"/>
      <c r="AK167" s="158" t="s">
        <v>44</v>
      </c>
      <c r="AL167" s="53" t="s">
        <v>32</v>
      </c>
      <c r="AM167" s="53" t="s">
        <v>52</v>
      </c>
      <c r="AN167" s="53" t="s">
        <v>49</v>
      </c>
    </row>
    <row r="168" spans="1:40" ht="25.5" customHeight="1" x14ac:dyDescent="0.25">
      <c r="A168" s="60">
        <v>156</v>
      </c>
      <c r="B168" s="15" t="s">
        <v>143</v>
      </c>
      <c r="C168" s="15" t="s">
        <v>142</v>
      </c>
      <c r="D168" s="17" t="s">
        <v>5</v>
      </c>
      <c r="E168" s="27">
        <v>44183</v>
      </c>
      <c r="F168" s="62" t="s">
        <v>105</v>
      </c>
      <c r="G168" s="17"/>
      <c r="H168" s="27">
        <v>44183</v>
      </c>
      <c r="I168" s="16">
        <f t="shared" si="2"/>
        <v>0</v>
      </c>
      <c r="J168" s="28" t="s">
        <v>57</v>
      </c>
      <c r="K168" s="27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28"/>
      <c r="Y168" s="28"/>
      <c r="Z168" s="28"/>
      <c r="AA168" s="28"/>
      <c r="AB168" s="28"/>
      <c r="AC168" s="75"/>
      <c r="AD168" s="53"/>
      <c r="AE168" s="53"/>
      <c r="AF168" s="53"/>
      <c r="AG168" s="53"/>
      <c r="AH168" s="78"/>
      <c r="AI168" s="53"/>
      <c r="AJ168" s="53"/>
      <c r="AK168" s="158" t="s">
        <v>44</v>
      </c>
      <c r="AL168" s="53" t="s">
        <v>32</v>
      </c>
      <c r="AM168" s="53" t="s">
        <v>52</v>
      </c>
      <c r="AN168" s="53" t="s">
        <v>49</v>
      </c>
    </row>
    <row r="169" spans="1:40" ht="25.5" customHeight="1" x14ac:dyDescent="0.25">
      <c r="A169" s="61">
        <v>157</v>
      </c>
      <c r="B169" s="15" t="s">
        <v>143</v>
      </c>
      <c r="C169" s="15" t="s">
        <v>142</v>
      </c>
      <c r="D169" s="17" t="s">
        <v>5</v>
      </c>
      <c r="E169" s="27">
        <v>44183</v>
      </c>
      <c r="F169" s="62" t="s">
        <v>105</v>
      </c>
      <c r="G169" s="17"/>
      <c r="H169" s="27">
        <v>44183</v>
      </c>
      <c r="I169" s="16">
        <f t="shared" si="2"/>
        <v>0</v>
      </c>
      <c r="J169" s="28" t="s">
        <v>57</v>
      </c>
      <c r="K169" s="27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28"/>
      <c r="Y169" s="28"/>
      <c r="Z169" s="28"/>
      <c r="AA169" s="28"/>
      <c r="AB169" s="28"/>
      <c r="AC169" s="75"/>
      <c r="AD169" s="53"/>
      <c r="AE169" s="53"/>
      <c r="AF169" s="53"/>
      <c r="AG169" s="53"/>
      <c r="AH169" s="78"/>
      <c r="AI169" s="53"/>
      <c r="AJ169" s="53"/>
      <c r="AK169" s="158" t="s">
        <v>44</v>
      </c>
      <c r="AL169" s="53" t="s">
        <v>32</v>
      </c>
      <c r="AM169" s="53" t="s">
        <v>52</v>
      </c>
      <c r="AN169" s="53" t="s">
        <v>49</v>
      </c>
    </row>
    <row r="170" spans="1:40" ht="25.5" customHeight="1" x14ac:dyDescent="0.25">
      <c r="A170" s="60">
        <v>158</v>
      </c>
      <c r="B170" s="15" t="s">
        <v>143</v>
      </c>
      <c r="C170" s="15" t="s">
        <v>142</v>
      </c>
      <c r="D170" s="17" t="s">
        <v>5</v>
      </c>
      <c r="E170" s="27">
        <v>44183</v>
      </c>
      <c r="F170" s="62" t="s">
        <v>105</v>
      </c>
      <c r="G170" s="17"/>
      <c r="H170" s="27">
        <v>44183</v>
      </c>
      <c r="I170" s="16">
        <f t="shared" si="2"/>
        <v>0</v>
      </c>
      <c r="J170" s="28"/>
      <c r="K170" s="27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28"/>
      <c r="Y170" s="28"/>
      <c r="Z170" s="28"/>
      <c r="AA170" s="28"/>
      <c r="AB170" s="28"/>
      <c r="AC170" s="75"/>
      <c r="AD170" s="53"/>
      <c r="AE170" s="53"/>
      <c r="AF170" s="53"/>
      <c r="AG170" s="53"/>
      <c r="AH170" s="78"/>
      <c r="AI170" s="53"/>
      <c r="AJ170" s="53"/>
      <c r="AK170" s="158" t="s">
        <v>44</v>
      </c>
      <c r="AL170" s="53" t="s">
        <v>32</v>
      </c>
      <c r="AM170" s="53" t="s">
        <v>52</v>
      </c>
      <c r="AN170" s="53" t="s">
        <v>49</v>
      </c>
    </row>
    <row r="171" spans="1:40" ht="25.5" customHeight="1" x14ac:dyDescent="0.25">
      <c r="A171" s="61">
        <v>159</v>
      </c>
      <c r="B171" s="15" t="s">
        <v>143</v>
      </c>
      <c r="C171" s="15" t="s">
        <v>142</v>
      </c>
      <c r="D171" s="17" t="s">
        <v>5</v>
      </c>
      <c r="E171" s="27">
        <v>44183</v>
      </c>
      <c r="F171" s="62" t="s">
        <v>105</v>
      </c>
      <c r="G171" s="17"/>
      <c r="H171" s="27">
        <v>44183</v>
      </c>
      <c r="I171" s="16">
        <f t="shared" si="2"/>
        <v>0</v>
      </c>
      <c r="J171" s="28"/>
      <c r="K171" s="27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28"/>
      <c r="Y171" s="28"/>
      <c r="Z171" s="28"/>
      <c r="AA171" s="28"/>
      <c r="AB171" s="28"/>
      <c r="AC171" s="75"/>
      <c r="AD171" s="53"/>
      <c r="AE171" s="53"/>
      <c r="AF171" s="53"/>
      <c r="AG171" s="53"/>
      <c r="AH171" s="78"/>
      <c r="AI171" s="53"/>
      <c r="AJ171" s="53"/>
      <c r="AK171" s="158" t="s">
        <v>44</v>
      </c>
      <c r="AL171" s="53" t="s">
        <v>34</v>
      </c>
      <c r="AM171" s="53" t="s">
        <v>52</v>
      </c>
      <c r="AN171" s="53" t="s">
        <v>49</v>
      </c>
    </row>
    <row r="172" spans="1:40" ht="25.5" customHeight="1" x14ac:dyDescent="0.25">
      <c r="A172" s="60">
        <v>160</v>
      </c>
      <c r="B172" s="15" t="s">
        <v>143</v>
      </c>
      <c r="C172" s="15" t="s">
        <v>142</v>
      </c>
      <c r="D172" s="17" t="s">
        <v>5</v>
      </c>
      <c r="E172" s="27">
        <v>44183</v>
      </c>
      <c r="F172" s="62" t="s">
        <v>105</v>
      </c>
      <c r="G172" s="17"/>
      <c r="H172" s="27">
        <v>44183</v>
      </c>
      <c r="I172" s="16">
        <f t="shared" si="2"/>
        <v>0</v>
      </c>
      <c r="J172" s="28"/>
      <c r="K172" s="27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28"/>
      <c r="Y172" s="28"/>
      <c r="Z172" s="28"/>
      <c r="AA172" s="28"/>
      <c r="AB172" s="28"/>
      <c r="AC172" s="75"/>
      <c r="AD172" s="53"/>
      <c r="AE172" s="53"/>
      <c r="AF172" s="53"/>
      <c r="AG172" s="53"/>
      <c r="AH172" s="78"/>
      <c r="AI172" s="53"/>
      <c r="AJ172" s="53"/>
      <c r="AK172" s="158" t="s">
        <v>44</v>
      </c>
      <c r="AL172" s="53" t="s">
        <v>34</v>
      </c>
      <c r="AM172" s="53" t="s">
        <v>52</v>
      </c>
      <c r="AN172" s="53" t="s">
        <v>49</v>
      </c>
    </row>
    <row r="173" spans="1:40" ht="25.5" customHeight="1" x14ac:dyDescent="0.25">
      <c r="A173" s="61">
        <v>161</v>
      </c>
      <c r="B173" s="15" t="s">
        <v>143</v>
      </c>
      <c r="C173" s="15" t="s">
        <v>142</v>
      </c>
      <c r="D173" s="17" t="s">
        <v>5</v>
      </c>
      <c r="E173" s="27">
        <v>44183</v>
      </c>
      <c r="F173" s="62" t="s">
        <v>105</v>
      </c>
      <c r="G173" s="17"/>
      <c r="H173" s="27">
        <v>44183</v>
      </c>
      <c r="I173" s="16">
        <f t="shared" si="2"/>
        <v>0</v>
      </c>
      <c r="J173" s="28"/>
      <c r="K173" s="27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28"/>
      <c r="Y173" s="28"/>
      <c r="Z173" s="28"/>
      <c r="AA173" s="28"/>
      <c r="AB173" s="28"/>
      <c r="AC173" s="75"/>
      <c r="AD173" s="53"/>
      <c r="AE173" s="53"/>
      <c r="AF173" s="53"/>
      <c r="AG173" s="53"/>
      <c r="AH173" s="78"/>
      <c r="AI173" s="53"/>
      <c r="AJ173" s="53"/>
      <c r="AK173" s="158" t="s">
        <v>44</v>
      </c>
      <c r="AL173" s="53" t="s">
        <v>34</v>
      </c>
      <c r="AM173" s="53" t="s">
        <v>52</v>
      </c>
      <c r="AN173" s="53" t="s">
        <v>49</v>
      </c>
    </row>
    <row r="174" spans="1:40" ht="25.5" customHeight="1" x14ac:dyDescent="0.25">
      <c r="A174" s="60">
        <v>162</v>
      </c>
      <c r="B174" s="15"/>
      <c r="C174" s="15"/>
      <c r="D174" s="17"/>
      <c r="E174" s="27"/>
      <c r="F174" s="62"/>
      <c r="G174" s="17"/>
      <c r="H174" s="27"/>
      <c r="I174" s="16" t="str">
        <f t="shared" si="2"/>
        <v/>
      </c>
      <c r="J174" s="28"/>
      <c r="K174" s="27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28"/>
      <c r="Y174" s="28"/>
      <c r="Z174" s="28"/>
      <c r="AA174" s="28"/>
      <c r="AB174" s="28"/>
      <c r="AC174" s="75"/>
      <c r="AD174" s="53"/>
      <c r="AE174" s="53"/>
      <c r="AF174" s="53"/>
      <c r="AG174" s="53"/>
      <c r="AH174" s="78"/>
      <c r="AI174" s="53"/>
      <c r="AJ174" s="53"/>
      <c r="AK174" s="158"/>
      <c r="AL174" s="15"/>
      <c r="AM174" s="53"/>
      <c r="AN174" s="53"/>
    </row>
    <row r="175" spans="1:40" ht="25.5" customHeight="1" x14ac:dyDescent="0.25">
      <c r="A175" s="61">
        <v>163</v>
      </c>
      <c r="B175" s="15"/>
      <c r="C175" s="15"/>
      <c r="D175" s="17"/>
      <c r="E175" s="27"/>
      <c r="F175" s="62"/>
      <c r="G175" s="17"/>
      <c r="H175" s="27"/>
      <c r="I175" s="16" t="str">
        <f t="shared" si="2"/>
        <v/>
      </c>
      <c r="J175" s="28"/>
      <c r="K175" s="27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28"/>
      <c r="Y175" s="28"/>
      <c r="Z175" s="28"/>
      <c r="AA175" s="28"/>
      <c r="AB175" s="28"/>
      <c r="AC175" s="75"/>
      <c r="AD175" s="53"/>
      <c r="AE175" s="53"/>
      <c r="AF175" s="53"/>
      <c r="AG175" s="53"/>
      <c r="AH175" s="78"/>
      <c r="AI175" s="53"/>
      <c r="AJ175" s="53"/>
      <c r="AK175" s="158"/>
      <c r="AL175" s="15"/>
      <c r="AM175" s="15"/>
      <c r="AN175" s="53"/>
    </row>
    <row r="176" spans="1:40" ht="25.5" customHeight="1" x14ac:dyDescent="0.25">
      <c r="A176" s="60">
        <v>164</v>
      </c>
      <c r="B176" s="15"/>
      <c r="C176" s="15"/>
      <c r="D176" s="17"/>
      <c r="E176" s="27"/>
      <c r="F176" s="62"/>
      <c r="G176" s="17"/>
      <c r="H176" s="27"/>
      <c r="I176" s="16" t="str">
        <f t="shared" si="2"/>
        <v/>
      </c>
      <c r="J176" s="28"/>
      <c r="K176" s="27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28"/>
      <c r="Y176" s="28"/>
      <c r="Z176" s="28"/>
      <c r="AA176" s="28"/>
      <c r="AB176" s="28"/>
      <c r="AC176" s="75"/>
      <c r="AD176" s="53"/>
      <c r="AE176" s="53"/>
      <c r="AF176" s="53"/>
      <c r="AG176" s="53"/>
      <c r="AH176" s="78"/>
      <c r="AI176" s="53"/>
      <c r="AJ176" s="53"/>
      <c r="AK176" s="158"/>
      <c r="AL176" s="15"/>
      <c r="AM176" s="53"/>
      <c r="AN176" s="15"/>
    </row>
    <row r="177" spans="1:40" ht="25.5" customHeight="1" x14ac:dyDescent="0.25">
      <c r="A177" s="61">
        <v>165</v>
      </c>
      <c r="B177" s="15"/>
      <c r="C177" s="15"/>
      <c r="D177" s="17"/>
      <c r="E177" s="27"/>
      <c r="F177" s="62"/>
      <c r="G177" s="17"/>
      <c r="H177" s="27"/>
      <c r="I177" s="16" t="str">
        <f t="shared" si="2"/>
        <v/>
      </c>
      <c r="J177" s="28"/>
      <c r="K177" s="27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28"/>
      <c r="Y177" s="28"/>
      <c r="Z177" s="28"/>
      <c r="AA177" s="28"/>
      <c r="AB177" s="28"/>
      <c r="AC177" s="75"/>
      <c r="AD177" s="53"/>
      <c r="AE177" s="53"/>
      <c r="AF177" s="53"/>
      <c r="AG177" s="53"/>
      <c r="AH177" s="78"/>
      <c r="AI177" s="53"/>
      <c r="AJ177" s="53"/>
      <c r="AK177" s="158"/>
      <c r="AL177" s="15"/>
      <c r="AM177" s="53"/>
      <c r="AN177" s="15"/>
    </row>
    <row r="178" spans="1:40" ht="25.5" customHeight="1" x14ac:dyDescent="0.25">
      <c r="A178" s="60">
        <v>166</v>
      </c>
      <c r="B178" s="15"/>
      <c r="C178" s="15"/>
      <c r="D178" s="17"/>
      <c r="E178" s="27"/>
      <c r="F178" s="62"/>
      <c r="G178" s="17"/>
      <c r="H178" s="27"/>
      <c r="I178" s="16" t="str">
        <f t="shared" si="2"/>
        <v/>
      </c>
      <c r="J178" s="28"/>
      <c r="K178" s="27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28"/>
      <c r="Y178" s="28"/>
      <c r="Z178" s="28"/>
      <c r="AA178" s="28"/>
      <c r="AB178" s="28"/>
      <c r="AC178" s="75"/>
      <c r="AD178" s="53"/>
      <c r="AE178" s="53"/>
      <c r="AF178" s="53"/>
      <c r="AG178" s="53"/>
      <c r="AH178" s="78"/>
      <c r="AI178" s="53"/>
      <c r="AJ178" s="53"/>
      <c r="AK178" s="158"/>
      <c r="AL178" s="15"/>
      <c r="AM178" s="53"/>
      <c r="AN178" s="15"/>
    </row>
    <row r="179" spans="1:40" ht="25.5" customHeight="1" x14ac:dyDescent="0.25">
      <c r="A179" s="61">
        <v>167</v>
      </c>
      <c r="B179" s="15"/>
      <c r="C179" s="15"/>
      <c r="D179" s="17"/>
      <c r="E179" s="27"/>
      <c r="F179" s="62"/>
      <c r="G179" s="17"/>
      <c r="H179" s="27"/>
      <c r="I179" s="16" t="str">
        <f t="shared" si="2"/>
        <v/>
      </c>
      <c r="J179" s="28"/>
      <c r="K179" s="27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28"/>
      <c r="Y179" s="28"/>
      <c r="Z179" s="28"/>
      <c r="AA179" s="28"/>
      <c r="AB179" s="28"/>
      <c r="AC179" s="75"/>
      <c r="AD179" s="53"/>
      <c r="AE179" s="53"/>
      <c r="AF179" s="53"/>
      <c r="AG179" s="53"/>
      <c r="AH179" s="78"/>
      <c r="AI179" s="53"/>
      <c r="AJ179" s="53"/>
      <c r="AK179" s="158"/>
      <c r="AL179" s="15"/>
      <c r="AM179" s="53"/>
      <c r="AN179" s="53"/>
    </row>
    <row r="180" spans="1:40" ht="25.5" customHeight="1" x14ac:dyDescent="0.25">
      <c r="A180" s="60">
        <v>168</v>
      </c>
      <c r="B180" s="15"/>
      <c r="C180" s="15"/>
      <c r="D180" s="17"/>
      <c r="E180" s="27"/>
      <c r="F180" s="62"/>
      <c r="G180" s="17"/>
      <c r="H180" s="27"/>
      <c r="I180" s="16" t="str">
        <f t="shared" si="2"/>
        <v/>
      </c>
      <c r="J180" s="28"/>
      <c r="K180" s="27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28"/>
      <c r="Y180" s="28"/>
      <c r="Z180" s="28"/>
      <c r="AA180" s="28"/>
      <c r="AB180" s="28"/>
      <c r="AC180" s="75"/>
      <c r="AD180" s="53"/>
      <c r="AE180" s="53"/>
      <c r="AF180" s="53"/>
      <c r="AG180" s="53"/>
      <c r="AH180" s="78"/>
      <c r="AI180" s="53"/>
      <c r="AJ180" s="53"/>
      <c r="AK180" s="158"/>
      <c r="AL180" s="15"/>
      <c r="AM180" s="15"/>
      <c r="AN180" s="53"/>
    </row>
    <row r="181" spans="1:40" ht="25.5" customHeight="1" x14ac:dyDescent="0.25">
      <c r="A181" s="61">
        <v>169</v>
      </c>
      <c r="B181" s="15"/>
      <c r="C181" s="15"/>
      <c r="D181" s="17"/>
      <c r="E181" s="27"/>
      <c r="F181" s="62"/>
      <c r="G181" s="17"/>
      <c r="H181" s="27"/>
      <c r="I181" s="16" t="str">
        <f t="shared" si="2"/>
        <v/>
      </c>
      <c r="J181" s="28"/>
      <c r="K181" s="27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28"/>
      <c r="Y181" s="28"/>
      <c r="Z181" s="28"/>
      <c r="AA181" s="28"/>
      <c r="AB181" s="28"/>
      <c r="AC181" s="75"/>
      <c r="AD181" s="53"/>
      <c r="AE181" s="53"/>
      <c r="AF181" s="53"/>
      <c r="AG181" s="53"/>
      <c r="AH181" s="78"/>
      <c r="AI181" s="53"/>
      <c r="AJ181" s="53"/>
      <c r="AK181" s="158"/>
      <c r="AL181" s="15"/>
      <c r="AM181" s="15"/>
      <c r="AN181" s="53"/>
    </row>
    <row r="182" spans="1:40" ht="25.5" customHeight="1" x14ac:dyDescent="0.25">
      <c r="A182" s="60">
        <v>170</v>
      </c>
      <c r="B182" s="15"/>
      <c r="C182" s="15"/>
      <c r="D182" s="17"/>
      <c r="E182" s="27"/>
      <c r="F182" s="62"/>
      <c r="G182" s="17"/>
      <c r="H182" s="27"/>
      <c r="I182" s="16" t="str">
        <f t="shared" si="2"/>
        <v/>
      </c>
      <c r="J182" s="28"/>
      <c r="K182" s="27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28"/>
      <c r="Y182" s="28"/>
      <c r="Z182" s="28"/>
      <c r="AA182" s="28"/>
      <c r="AB182" s="28"/>
      <c r="AC182" s="75"/>
      <c r="AD182" s="53"/>
      <c r="AE182" s="53"/>
      <c r="AF182" s="53"/>
      <c r="AG182" s="53"/>
      <c r="AH182" s="78"/>
      <c r="AI182" s="53"/>
      <c r="AJ182" s="53"/>
      <c r="AK182" s="158"/>
      <c r="AL182" s="15"/>
      <c r="AM182" s="53"/>
      <c r="AN182" s="53"/>
    </row>
    <row r="183" spans="1:40" ht="25.5" customHeight="1" x14ac:dyDescent="0.25">
      <c r="A183" s="61">
        <v>171</v>
      </c>
      <c r="B183" s="15"/>
      <c r="C183" s="15"/>
      <c r="D183" s="17"/>
      <c r="E183" s="27"/>
      <c r="F183" s="62"/>
      <c r="G183" s="17"/>
      <c r="H183" s="27"/>
      <c r="I183" s="16" t="str">
        <f t="shared" si="2"/>
        <v/>
      </c>
      <c r="J183" s="28"/>
      <c r="K183" s="27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28"/>
      <c r="Y183" s="28"/>
      <c r="Z183" s="28"/>
      <c r="AA183" s="28"/>
      <c r="AB183" s="28"/>
      <c r="AC183" s="75"/>
      <c r="AD183" s="53"/>
      <c r="AE183" s="53"/>
      <c r="AF183" s="53"/>
      <c r="AG183" s="53"/>
      <c r="AH183" s="78"/>
      <c r="AI183" s="53"/>
      <c r="AJ183" s="53"/>
      <c r="AK183" s="158"/>
      <c r="AL183" s="15"/>
      <c r="AM183" s="53"/>
      <c r="AN183" s="53"/>
    </row>
    <row r="184" spans="1:40" ht="25.5" customHeight="1" x14ac:dyDescent="0.25">
      <c r="A184" s="60">
        <v>172</v>
      </c>
      <c r="B184" s="15"/>
      <c r="C184" s="15"/>
      <c r="D184" s="17"/>
      <c r="E184" s="27"/>
      <c r="F184" s="62"/>
      <c r="G184" s="17"/>
      <c r="H184" s="27"/>
      <c r="I184" s="16" t="str">
        <f t="shared" si="2"/>
        <v/>
      </c>
      <c r="J184" s="28"/>
      <c r="K184" s="27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28"/>
      <c r="Y184" s="28"/>
      <c r="Z184" s="28"/>
      <c r="AA184" s="28"/>
      <c r="AB184" s="28"/>
      <c r="AC184" s="75"/>
      <c r="AD184" s="53"/>
      <c r="AE184" s="53"/>
      <c r="AF184" s="53"/>
      <c r="AG184" s="53"/>
      <c r="AH184" s="78"/>
      <c r="AI184" s="53"/>
      <c r="AJ184" s="53"/>
      <c r="AK184" s="158"/>
      <c r="AL184" s="15"/>
      <c r="AM184" s="53"/>
      <c r="AN184" s="53"/>
    </row>
    <row r="185" spans="1:40" ht="25.5" customHeight="1" x14ac:dyDescent="0.25">
      <c r="A185" s="61">
        <v>173</v>
      </c>
      <c r="B185" s="15"/>
      <c r="C185" s="15"/>
      <c r="D185" s="17"/>
      <c r="E185" s="27"/>
      <c r="F185" s="62"/>
      <c r="G185" s="17"/>
      <c r="H185" s="27"/>
      <c r="I185" s="16" t="str">
        <f t="shared" si="2"/>
        <v/>
      </c>
      <c r="J185" s="28"/>
      <c r="K185" s="27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28"/>
      <c r="Y185" s="28"/>
      <c r="Z185" s="28"/>
      <c r="AA185" s="28"/>
      <c r="AB185" s="28"/>
      <c r="AC185" s="75"/>
      <c r="AD185" s="53"/>
      <c r="AE185" s="53"/>
      <c r="AF185" s="53"/>
      <c r="AG185" s="53"/>
      <c r="AH185" s="78"/>
      <c r="AI185" s="53"/>
      <c r="AJ185" s="53"/>
      <c r="AK185" s="158"/>
      <c r="AL185" s="15"/>
      <c r="AM185" s="53"/>
      <c r="AN185" s="53"/>
    </row>
    <row r="186" spans="1:40" ht="25.5" customHeight="1" x14ac:dyDescent="0.25">
      <c r="A186" s="60">
        <v>174</v>
      </c>
      <c r="B186" s="15"/>
      <c r="C186" s="15"/>
      <c r="D186" s="17"/>
      <c r="E186" s="27"/>
      <c r="F186" s="62"/>
      <c r="G186" s="17"/>
      <c r="H186" s="27"/>
      <c r="I186" s="16" t="str">
        <f t="shared" si="2"/>
        <v/>
      </c>
      <c r="J186" s="28"/>
      <c r="K186" s="27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28"/>
      <c r="Y186" s="28"/>
      <c r="Z186" s="28"/>
      <c r="AA186" s="28"/>
      <c r="AB186" s="28"/>
      <c r="AC186" s="75"/>
      <c r="AD186" s="53"/>
      <c r="AE186" s="53"/>
      <c r="AF186" s="53"/>
      <c r="AG186" s="53"/>
      <c r="AH186" s="78"/>
      <c r="AI186" s="53"/>
      <c r="AJ186" s="53"/>
      <c r="AK186" s="158"/>
      <c r="AL186" s="15"/>
      <c r="AM186" s="53"/>
      <c r="AN186" s="15"/>
    </row>
    <row r="187" spans="1:40" ht="25.5" customHeight="1" x14ac:dyDescent="0.25">
      <c r="A187" s="61">
        <v>175</v>
      </c>
      <c r="B187" s="54"/>
      <c r="C187" s="15"/>
      <c r="D187" s="17"/>
      <c r="E187" s="27"/>
      <c r="F187" s="62"/>
      <c r="G187" s="17"/>
      <c r="H187" s="27"/>
      <c r="I187" s="16" t="str">
        <f t="shared" si="2"/>
        <v/>
      </c>
      <c r="J187" s="28"/>
      <c r="K187" s="27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28"/>
      <c r="Y187" s="28"/>
      <c r="Z187" s="28"/>
      <c r="AA187" s="28"/>
      <c r="AB187" s="28"/>
      <c r="AC187" s="75"/>
      <c r="AD187" s="53"/>
      <c r="AE187" s="53"/>
      <c r="AF187" s="53"/>
      <c r="AG187" s="53"/>
      <c r="AH187" s="78"/>
      <c r="AI187" s="53"/>
      <c r="AJ187" s="53"/>
      <c r="AK187" s="158"/>
      <c r="AL187" s="15"/>
      <c r="AM187" s="15"/>
      <c r="AN187" s="53"/>
    </row>
    <row r="188" spans="1:40" ht="25.5" customHeight="1" x14ac:dyDescent="0.25">
      <c r="A188" s="60">
        <v>176</v>
      </c>
      <c r="B188" s="15"/>
      <c r="C188" s="15"/>
      <c r="D188" s="17"/>
      <c r="E188" s="27"/>
      <c r="F188" s="62"/>
      <c r="G188" s="17"/>
      <c r="H188" s="27"/>
      <c r="I188" s="16" t="str">
        <f t="shared" si="2"/>
        <v/>
      </c>
      <c r="J188" s="28"/>
      <c r="K188" s="27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28"/>
      <c r="Y188" s="28"/>
      <c r="Z188" s="28"/>
      <c r="AA188" s="28"/>
      <c r="AB188" s="28"/>
      <c r="AC188" s="75"/>
      <c r="AD188" s="53"/>
      <c r="AE188" s="53"/>
      <c r="AF188" s="53"/>
      <c r="AG188" s="53"/>
      <c r="AH188" s="78"/>
      <c r="AI188" s="53"/>
      <c r="AJ188" s="53"/>
      <c r="AK188" s="158"/>
      <c r="AL188" s="15"/>
      <c r="AM188" s="53"/>
      <c r="AN188" s="15"/>
    </row>
    <row r="189" spans="1:40" ht="25.5" customHeight="1" x14ac:dyDescent="0.25">
      <c r="A189" s="61">
        <v>177</v>
      </c>
      <c r="B189" s="15"/>
      <c r="C189" s="15"/>
      <c r="D189" s="17"/>
      <c r="E189" s="27"/>
      <c r="F189" s="62"/>
      <c r="G189" s="17"/>
      <c r="H189" s="27"/>
      <c r="I189" s="16" t="str">
        <f t="shared" si="2"/>
        <v/>
      </c>
      <c r="J189" s="28"/>
      <c r="K189" s="27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28"/>
      <c r="Y189" s="28"/>
      <c r="Z189" s="28"/>
      <c r="AA189" s="28"/>
      <c r="AB189" s="28"/>
      <c r="AC189" s="75"/>
      <c r="AD189" s="53"/>
      <c r="AE189" s="53"/>
      <c r="AF189" s="53"/>
      <c r="AG189" s="53"/>
      <c r="AH189" s="78"/>
      <c r="AI189" s="53"/>
      <c r="AJ189" s="53"/>
      <c r="AK189" s="158"/>
      <c r="AL189" s="15"/>
      <c r="AM189" s="53"/>
      <c r="AN189" s="53"/>
    </row>
    <row r="190" spans="1:40" ht="25.5" customHeight="1" x14ac:dyDescent="0.25">
      <c r="A190" s="60">
        <v>178</v>
      </c>
      <c r="B190" s="15"/>
      <c r="C190" s="15"/>
      <c r="D190" s="17"/>
      <c r="E190" s="27"/>
      <c r="F190" s="62"/>
      <c r="G190" s="17"/>
      <c r="H190" s="27"/>
      <c r="I190" s="16" t="str">
        <f t="shared" si="2"/>
        <v/>
      </c>
      <c r="J190" s="28"/>
      <c r="K190" s="27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28"/>
      <c r="Y190" s="28"/>
      <c r="Z190" s="28"/>
      <c r="AA190" s="28"/>
      <c r="AB190" s="28"/>
      <c r="AC190" s="75"/>
      <c r="AD190" s="53"/>
      <c r="AE190" s="53"/>
      <c r="AF190" s="53"/>
      <c r="AG190" s="53"/>
      <c r="AH190" s="78"/>
      <c r="AI190" s="53"/>
      <c r="AJ190" s="53"/>
      <c r="AK190" s="158"/>
      <c r="AL190" s="15"/>
      <c r="AM190" s="53"/>
      <c r="AN190" s="53"/>
    </row>
    <row r="191" spans="1:40" ht="25.5" customHeight="1" x14ac:dyDescent="0.25">
      <c r="A191" s="61">
        <v>179</v>
      </c>
      <c r="B191" s="15"/>
      <c r="C191" s="15"/>
      <c r="D191" s="17"/>
      <c r="E191" s="27"/>
      <c r="F191" s="62"/>
      <c r="G191" s="17"/>
      <c r="H191" s="27"/>
      <c r="I191" s="16" t="str">
        <f t="shared" si="2"/>
        <v/>
      </c>
      <c r="J191" s="28"/>
      <c r="K191" s="27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28"/>
      <c r="Y191" s="28"/>
      <c r="Z191" s="28"/>
      <c r="AA191" s="28"/>
      <c r="AB191" s="28"/>
      <c r="AC191" s="75"/>
      <c r="AD191" s="53"/>
      <c r="AE191" s="53"/>
      <c r="AF191" s="53"/>
      <c r="AG191" s="53"/>
      <c r="AH191" s="78"/>
      <c r="AI191" s="53"/>
      <c r="AJ191" s="53"/>
      <c r="AK191" s="158"/>
      <c r="AL191" s="15"/>
      <c r="AM191" s="53"/>
      <c r="AN191" s="53"/>
    </row>
    <row r="192" spans="1:40" ht="25.5" customHeight="1" x14ac:dyDescent="0.25">
      <c r="A192" s="60">
        <v>180</v>
      </c>
      <c r="B192" s="15"/>
      <c r="C192" s="15"/>
      <c r="D192" s="17"/>
      <c r="E192" s="27"/>
      <c r="F192" s="62"/>
      <c r="G192" s="17"/>
      <c r="H192" s="27"/>
      <c r="I192" s="16" t="str">
        <f t="shared" si="2"/>
        <v/>
      </c>
      <c r="J192" s="28"/>
      <c r="K192" s="27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28"/>
      <c r="Y192" s="28"/>
      <c r="Z192" s="28"/>
      <c r="AA192" s="28"/>
      <c r="AB192" s="28"/>
      <c r="AC192" s="75"/>
      <c r="AD192" s="53"/>
      <c r="AE192" s="53"/>
      <c r="AF192" s="53"/>
      <c r="AG192" s="53"/>
      <c r="AH192" s="78"/>
      <c r="AI192" s="53"/>
      <c r="AJ192" s="53"/>
      <c r="AK192" s="158"/>
      <c r="AL192" s="15"/>
      <c r="AM192" s="53"/>
      <c r="AN192" s="53"/>
    </row>
    <row r="193" spans="1:40" ht="25.5" customHeight="1" x14ac:dyDescent="0.25">
      <c r="A193" s="61">
        <v>181</v>
      </c>
      <c r="B193" s="15"/>
      <c r="C193" s="15"/>
      <c r="D193" s="17"/>
      <c r="E193" s="27"/>
      <c r="F193" s="62"/>
      <c r="G193" s="17"/>
      <c r="H193" s="27"/>
      <c r="I193" s="16" t="str">
        <f t="shared" si="2"/>
        <v/>
      </c>
      <c r="J193" s="28"/>
      <c r="K193" s="27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28"/>
      <c r="Y193" s="28"/>
      <c r="Z193" s="28"/>
      <c r="AA193" s="28"/>
      <c r="AB193" s="28"/>
      <c r="AC193" s="75"/>
      <c r="AD193" s="53"/>
      <c r="AE193" s="53"/>
      <c r="AF193" s="53"/>
      <c r="AG193" s="53"/>
      <c r="AH193" s="78"/>
      <c r="AI193" s="53"/>
      <c r="AJ193" s="53"/>
      <c r="AK193" s="158"/>
      <c r="AL193" s="15"/>
      <c r="AM193" s="53"/>
      <c r="AN193" s="53"/>
    </row>
    <row r="194" spans="1:40" ht="25.5" customHeight="1" x14ac:dyDescent="0.25">
      <c r="A194" s="60">
        <v>182</v>
      </c>
      <c r="B194" s="15"/>
      <c r="C194" s="15"/>
      <c r="D194" s="17"/>
      <c r="E194" s="27"/>
      <c r="F194" s="62"/>
      <c r="G194" s="17"/>
      <c r="H194" s="27"/>
      <c r="I194" s="16" t="str">
        <f t="shared" si="2"/>
        <v/>
      </c>
      <c r="J194" s="28"/>
      <c r="K194" s="27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28"/>
      <c r="Y194" s="28"/>
      <c r="Z194" s="28"/>
      <c r="AA194" s="28"/>
      <c r="AB194" s="28"/>
      <c r="AC194" s="75"/>
      <c r="AD194" s="53"/>
      <c r="AE194" s="53"/>
      <c r="AF194" s="53"/>
      <c r="AG194" s="53"/>
      <c r="AH194" s="78"/>
      <c r="AI194" s="53"/>
      <c r="AJ194" s="53"/>
      <c r="AK194" s="158"/>
      <c r="AL194" s="53"/>
      <c r="AM194" s="15"/>
      <c r="AN194" s="53"/>
    </row>
    <row r="195" spans="1:40" ht="25.5" customHeight="1" x14ac:dyDescent="0.25">
      <c r="A195" s="61">
        <v>183</v>
      </c>
      <c r="B195" s="15"/>
      <c r="C195" s="15"/>
      <c r="D195" s="17"/>
      <c r="E195" s="27"/>
      <c r="F195" s="62"/>
      <c r="G195" s="17"/>
      <c r="H195" s="27"/>
      <c r="I195" s="16" t="str">
        <f t="shared" si="2"/>
        <v/>
      </c>
      <c r="J195" s="28"/>
      <c r="K195" s="27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28"/>
      <c r="Y195" s="28"/>
      <c r="Z195" s="28"/>
      <c r="AA195" s="28"/>
      <c r="AB195" s="28"/>
      <c r="AC195" s="75"/>
      <c r="AD195" s="53"/>
      <c r="AE195" s="53"/>
      <c r="AF195" s="53"/>
      <c r="AG195" s="53"/>
      <c r="AH195" s="78"/>
      <c r="AI195" s="53"/>
      <c r="AJ195" s="53"/>
      <c r="AK195" s="158"/>
      <c r="AL195" s="53"/>
      <c r="AM195" s="15"/>
      <c r="AN195" s="53"/>
    </row>
    <row r="196" spans="1:40" ht="25.5" customHeight="1" x14ac:dyDescent="0.25">
      <c r="A196" s="60">
        <v>184</v>
      </c>
      <c r="B196" s="15"/>
      <c r="C196" s="15"/>
      <c r="D196" s="17"/>
      <c r="E196" s="27"/>
      <c r="F196" s="62"/>
      <c r="G196" s="17"/>
      <c r="H196" s="27"/>
      <c r="I196" s="16" t="str">
        <f t="shared" si="2"/>
        <v/>
      </c>
      <c r="J196" s="28"/>
      <c r="K196" s="27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28"/>
      <c r="Y196" s="28"/>
      <c r="Z196" s="28"/>
      <c r="AA196" s="28"/>
      <c r="AB196" s="28"/>
      <c r="AC196" s="75"/>
      <c r="AD196" s="53"/>
      <c r="AE196" s="53"/>
      <c r="AF196" s="53"/>
      <c r="AG196" s="53"/>
      <c r="AH196" s="78"/>
      <c r="AI196" s="53"/>
      <c r="AJ196" s="53"/>
      <c r="AK196" s="158"/>
      <c r="AL196" s="53"/>
      <c r="AM196" s="53"/>
      <c r="AN196" s="15"/>
    </row>
    <row r="197" spans="1:40" ht="25.5" customHeight="1" x14ac:dyDescent="0.25">
      <c r="A197" s="61">
        <v>185</v>
      </c>
      <c r="B197" s="15"/>
      <c r="C197" s="15"/>
      <c r="D197" s="17"/>
      <c r="E197" s="27"/>
      <c r="F197" s="62"/>
      <c r="G197" s="17"/>
      <c r="H197" s="27"/>
      <c r="I197" s="16" t="str">
        <f t="shared" si="2"/>
        <v/>
      </c>
      <c r="J197" s="28"/>
      <c r="K197" s="27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28"/>
      <c r="Y197" s="28"/>
      <c r="Z197" s="28"/>
      <c r="AA197" s="28"/>
      <c r="AB197" s="28"/>
      <c r="AC197" s="75"/>
      <c r="AD197" s="53"/>
      <c r="AE197" s="53"/>
      <c r="AF197" s="53"/>
      <c r="AG197" s="53"/>
      <c r="AH197" s="78"/>
      <c r="AI197" s="53"/>
      <c r="AJ197" s="53"/>
      <c r="AK197" s="158"/>
      <c r="AL197" s="53"/>
      <c r="AM197" s="15"/>
      <c r="AN197" s="53"/>
    </row>
    <row r="198" spans="1:40" ht="25.5" customHeight="1" x14ac:dyDescent="0.25">
      <c r="A198" s="60">
        <v>186</v>
      </c>
      <c r="B198" s="15"/>
      <c r="C198" s="15"/>
      <c r="D198" s="17"/>
      <c r="E198" s="27"/>
      <c r="F198" s="62"/>
      <c r="G198" s="17"/>
      <c r="H198" s="27"/>
      <c r="I198" s="16" t="str">
        <f t="shared" si="2"/>
        <v/>
      </c>
      <c r="J198" s="28"/>
      <c r="K198" s="27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28"/>
      <c r="Y198" s="28"/>
      <c r="Z198" s="28"/>
      <c r="AA198" s="28"/>
      <c r="AB198" s="28"/>
      <c r="AC198" s="75"/>
      <c r="AD198" s="53"/>
      <c r="AE198" s="53"/>
      <c r="AF198" s="53"/>
      <c r="AG198" s="53"/>
      <c r="AH198" s="78"/>
      <c r="AI198" s="53"/>
      <c r="AJ198" s="53"/>
      <c r="AK198" s="158"/>
      <c r="AL198" s="15"/>
      <c r="AM198" s="53"/>
      <c r="AN198" s="53"/>
    </row>
    <row r="199" spans="1:40" ht="25.5" customHeight="1" x14ac:dyDescent="0.25">
      <c r="A199" s="61">
        <v>187</v>
      </c>
      <c r="B199" s="15"/>
      <c r="C199" s="15"/>
      <c r="D199" s="17"/>
      <c r="E199" s="27"/>
      <c r="F199" s="62"/>
      <c r="G199" s="17"/>
      <c r="H199" s="27"/>
      <c r="I199" s="16" t="str">
        <f t="shared" si="2"/>
        <v/>
      </c>
      <c r="J199" s="28"/>
      <c r="K199" s="27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28"/>
      <c r="Y199" s="28"/>
      <c r="Z199" s="28"/>
      <c r="AA199" s="28"/>
      <c r="AB199" s="28"/>
      <c r="AC199" s="75"/>
      <c r="AD199" s="53"/>
      <c r="AE199" s="53"/>
      <c r="AF199" s="53"/>
      <c r="AG199" s="53"/>
      <c r="AH199" s="78"/>
      <c r="AI199" s="53"/>
      <c r="AJ199" s="53"/>
      <c r="AK199" s="158"/>
      <c r="AL199" s="15"/>
      <c r="AM199" s="15"/>
      <c r="AN199" s="53"/>
    </row>
    <row r="200" spans="1:40" ht="25.5" customHeight="1" x14ac:dyDescent="0.25">
      <c r="A200" s="60">
        <v>188</v>
      </c>
      <c r="B200" s="15"/>
      <c r="C200" s="15"/>
      <c r="D200" s="17"/>
      <c r="E200" s="27"/>
      <c r="F200" s="62"/>
      <c r="G200" s="17"/>
      <c r="H200" s="27"/>
      <c r="I200" s="16" t="str">
        <f t="shared" si="2"/>
        <v/>
      </c>
      <c r="J200" s="28"/>
      <c r="K200" s="27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28"/>
      <c r="Y200" s="28"/>
      <c r="Z200" s="28"/>
      <c r="AA200" s="28"/>
      <c r="AB200" s="28"/>
      <c r="AC200" s="75"/>
      <c r="AD200" s="53"/>
      <c r="AE200" s="53"/>
      <c r="AF200" s="53"/>
      <c r="AG200" s="53"/>
      <c r="AH200" s="78"/>
      <c r="AI200" s="53"/>
      <c r="AJ200" s="53"/>
      <c r="AK200" s="158"/>
      <c r="AL200" s="15"/>
      <c r="AM200" s="15"/>
      <c r="AN200" s="53"/>
    </row>
    <row r="201" spans="1:40" ht="25.5" customHeight="1" x14ac:dyDescent="0.25">
      <c r="A201" s="61">
        <v>189</v>
      </c>
      <c r="B201" s="15"/>
      <c r="C201" s="15"/>
      <c r="D201" s="17"/>
      <c r="E201" s="27"/>
      <c r="F201" s="62"/>
      <c r="G201" s="17"/>
      <c r="H201" s="27"/>
      <c r="I201" s="16" t="str">
        <f t="shared" si="2"/>
        <v/>
      </c>
      <c r="J201" s="28"/>
      <c r="K201" s="27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28"/>
      <c r="Y201" s="28"/>
      <c r="Z201" s="28"/>
      <c r="AA201" s="28"/>
      <c r="AB201" s="28"/>
      <c r="AC201" s="75"/>
      <c r="AD201" s="53"/>
      <c r="AE201" s="53"/>
      <c r="AF201" s="53"/>
      <c r="AG201" s="53"/>
      <c r="AH201" s="78"/>
      <c r="AI201" s="53"/>
      <c r="AJ201" s="53"/>
      <c r="AK201" s="158"/>
      <c r="AL201" s="15"/>
      <c r="AM201" s="15"/>
      <c r="AN201" s="53"/>
    </row>
    <row r="202" spans="1:40" ht="25.5" customHeight="1" x14ac:dyDescent="0.25">
      <c r="A202" s="60">
        <v>190</v>
      </c>
      <c r="B202" s="15"/>
      <c r="C202" s="15"/>
      <c r="D202" s="17"/>
      <c r="E202" s="27"/>
      <c r="F202" s="62"/>
      <c r="G202" s="17"/>
      <c r="H202" s="27"/>
      <c r="I202" s="16" t="str">
        <f t="shared" si="2"/>
        <v/>
      </c>
      <c r="J202" s="28"/>
      <c r="K202" s="27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28"/>
      <c r="Y202" s="28"/>
      <c r="Z202" s="28"/>
      <c r="AA202" s="28"/>
      <c r="AB202" s="28"/>
      <c r="AC202" s="75"/>
      <c r="AD202" s="53"/>
      <c r="AE202" s="53"/>
      <c r="AF202" s="53"/>
      <c r="AG202" s="53"/>
      <c r="AH202" s="78"/>
      <c r="AI202" s="53"/>
      <c r="AJ202" s="53"/>
      <c r="AK202" s="158"/>
      <c r="AL202" s="15"/>
      <c r="AM202" s="15"/>
      <c r="AN202" s="53"/>
    </row>
    <row r="203" spans="1:40" ht="25.5" customHeight="1" x14ac:dyDescent="0.25">
      <c r="A203" s="61">
        <v>191</v>
      </c>
      <c r="B203" s="15"/>
      <c r="C203" s="15"/>
      <c r="D203" s="17"/>
      <c r="E203" s="27"/>
      <c r="F203" s="62"/>
      <c r="G203" s="17"/>
      <c r="H203" s="50"/>
      <c r="I203" s="16" t="str">
        <f t="shared" si="2"/>
        <v/>
      </c>
      <c r="J203" s="28"/>
      <c r="K203" s="27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28"/>
      <c r="Y203" s="28"/>
      <c r="Z203" s="28"/>
      <c r="AA203" s="28"/>
      <c r="AB203" s="28"/>
      <c r="AC203" s="75"/>
      <c r="AD203" s="53"/>
      <c r="AE203" s="53"/>
      <c r="AF203" s="53"/>
      <c r="AG203" s="53"/>
      <c r="AH203" s="78"/>
      <c r="AI203" s="53"/>
      <c r="AJ203" s="53"/>
      <c r="AK203" s="158"/>
      <c r="AL203" s="53"/>
      <c r="AM203" s="15"/>
      <c r="AN203" s="15"/>
    </row>
    <row r="204" spans="1:40" ht="25.5" customHeight="1" x14ac:dyDescent="0.25">
      <c r="A204" s="60">
        <v>192</v>
      </c>
      <c r="B204" s="15"/>
      <c r="C204" s="15"/>
      <c r="D204" s="17"/>
      <c r="E204" s="27"/>
      <c r="F204" s="62"/>
      <c r="G204" s="17"/>
      <c r="H204" s="27"/>
      <c r="I204" s="16" t="str">
        <f t="shared" si="2"/>
        <v/>
      </c>
      <c r="J204" s="28"/>
      <c r="K204" s="27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28"/>
      <c r="Y204" s="28"/>
      <c r="Z204" s="28"/>
      <c r="AA204" s="28"/>
      <c r="AB204" s="28"/>
      <c r="AC204" s="75"/>
      <c r="AD204" s="53"/>
      <c r="AE204" s="53"/>
      <c r="AF204" s="53"/>
      <c r="AG204" s="53"/>
      <c r="AH204" s="78"/>
      <c r="AI204" s="53"/>
      <c r="AJ204" s="53"/>
      <c r="AK204" s="158"/>
      <c r="AL204" s="53"/>
      <c r="AM204" s="53"/>
      <c r="AN204" s="53"/>
    </row>
    <row r="205" spans="1:40" ht="25.5" customHeight="1" x14ac:dyDescent="0.25">
      <c r="A205" s="61">
        <v>193</v>
      </c>
      <c r="B205" s="15"/>
      <c r="C205" s="15"/>
      <c r="D205" s="17"/>
      <c r="E205" s="27"/>
      <c r="F205" s="62"/>
      <c r="G205" s="17"/>
      <c r="H205" s="27"/>
      <c r="I205" s="16" t="str">
        <f t="shared" ref="I205:I268" si="3">IF(OR(E205=0,H205=0),"",H205-E205)</f>
        <v/>
      </c>
      <c r="J205" s="28"/>
      <c r="K205" s="27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28"/>
      <c r="Y205" s="28"/>
      <c r="Z205" s="28"/>
      <c r="AA205" s="28"/>
      <c r="AB205" s="28"/>
      <c r="AC205" s="75"/>
      <c r="AD205" s="53"/>
      <c r="AE205" s="53"/>
      <c r="AF205" s="53"/>
      <c r="AG205" s="53"/>
      <c r="AH205" s="78"/>
      <c r="AI205" s="53"/>
      <c r="AJ205" s="53"/>
      <c r="AK205" s="158"/>
      <c r="AL205" s="53"/>
      <c r="AM205" s="53"/>
      <c r="AN205" s="53"/>
    </row>
    <row r="206" spans="1:40" ht="25.5" customHeight="1" x14ac:dyDescent="0.25">
      <c r="A206" s="60">
        <v>194</v>
      </c>
      <c r="B206" s="15"/>
      <c r="C206" s="15"/>
      <c r="D206" s="17"/>
      <c r="E206" s="27"/>
      <c r="F206" s="62"/>
      <c r="G206" s="17"/>
      <c r="H206" s="27"/>
      <c r="I206" s="16" t="str">
        <f t="shared" si="3"/>
        <v/>
      </c>
      <c r="J206" s="28"/>
      <c r="K206" s="27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28"/>
      <c r="Y206" s="28"/>
      <c r="Z206" s="28"/>
      <c r="AA206" s="28"/>
      <c r="AB206" s="28"/>
      <c r="AC206" s="75"/>
      <c r="AD206" s="53"/>
      <c r="AE206" s="53"/>
      <c r="AF206" s="53"/>
      <c r="AG206" s="53"/>
      <c r="AH206" s="78"/>
      <c r="AI206" s="53"/>
      <c r="AJ206" s="53"/>
      <c r="AK206" s="158"/>
      <c r="AL206" s="15"/>
      <c r="AM206" s="53"/>
      <c r="AN206" s="53"/>
    </row>
    <row r="207" spans="1:40" ht="25.5" customHeight="1" x14ac:dyDescent="0.25">
      <c r="A207" s="61">
        <v>195</v>
      </c>
      <c r="B207" s="15"/>
      <c r="C207" s="15"/>
      <c r="D207" s="17"/>
      <c r="E207" s="27"/>
      <c r="F207" s="62"/>
      <c r="G207" s="17"/>
      <c r="H207" s="27"/>
      <c r="I207" s="16" t="str">
        <f t="shared" si="3"/>
        <v/>
      </c>
      <c r="J207" s="28"/>
      <c r="K207" s="27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28"/>
      <c r="Y207" s="28"/>
      <c r="Z207" s="28"/>
      <c r="AA207" s="28"/>
      <c r="AB207" s="28"/>
      <c r="AC207" s="75"/>
      <c r="AD207" s="53"/>
      <c r="AE207" s="53"/>
      <c r="AF207" s="53"/>
      <c r="AG207" s="53"/>
      <c r="AH207" s="78"/>
      <c r="AI207" s="53"/>
      <c r="AJ207" s="53"/>
      <c r="AK207" s="158"/>
      <c r="AL207" s="15"/>
      <c r="AM207" s="15"/>
      <c r="AN207" s="53"/>
    </row>
    <row r="208" spans="1:40" ht="25.5" customHeight="1" x14ac:dyDescent="0.25">
      <c r="A208" s="60">
        <v>196</v>
      </c>
      <c r="B208" s="15"/>
      <c r="C208" s="15"/>
      <c r="D208" s="17"/>
      <c r="E208" s="27"/>
      <c r="F208" s="62"/>
      <c r="G208" s="17"/>
      <c r="H208" s="27"/>
      <c r="I208" s="16" t="str">
        <f t="shared" si="3"/>
        <v/>
      </c>
      <c r="J208" s="28"/>
      <c r="K208" s="27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28"/>
      <c r="Y208" s="28"/>
      <c r="Z208" s="28"/>
      <c r="AA208" s="28"/>
      <c r="AB208" s="28"/>
      <c r="AC208" s="75"/>
      <c r="AD208" s="53"/>
      <c r="AE208" s="53"/>
      <c r="AF208" s="53"/>
      <c r="AG208" s="53"/>
      <c r="AH208" s="78"/>
      <c r="AI208" s="53"/>
      <c r="AJ208" s="53"/>
      <c r="AK208" s="158"/>
      <c r="AL208" s="15"/>
      <c r="AM208" s="15"/>
      <c r="AN208" s="53"/>
    </row>
    <row r="209" spans="1:40" ht="25.5" customHeight="1" x14ac:dyDescent="0.25">
      <c r="A209" s="61">
        <v>197</v>
      </c>
      <c r="B209" s="56"/>
      <c r="C209" s="15"/>
      <c r="D209" s="17"/>
      <c r="E209" s="27"/>
      <c r="F209" s="62"/>
      <c r="G209" s="17"/>
      <c r="H209" s="27"/>
      <c r="I209" s="16" t="str">
        <f t="shared" si="3"/>
        <v/>
      </c>
      <c r="J209" s="28"/>
      <c r="K209" s="27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28"/>
      <c r="Y209" s="28"/>
      <c r="Z209" s="28"/>
      <c r="AA209" s="28"/>
      <c r="AB209" s="28"/>
      <c r="AC209" s="75"/>
      <c r="AD209" s="53"/>
      <c r="AE209" s="53"/>
      <c r="AF209" s="53"/>
      <c r="AG209" s="53"/>
      <c r="AH209" s="78"/>
      <c r="AI209" s="53"/>
      <c r="AJ209" s="53"/>
      <c r="AK209" s="158"/>
      <c r="AL209" s="15"/>
      <c r="AM209" s="15"/>
      <c r="AN209" s="53"/>
    </row>
    <row r="210" spans="1:40" ht="25.5" customHeight="1" x14ac:dyDescent="0.25">
      <c r="A210" s="60">
        <v>198</v>
      </c>
      <c r="B210" s="56"/>
      <c r="C210" s="15"/>
      <c r="D210" s="17"/>
      <c r="E210" s="27"/>
      <c r="F210" s="62"/>
      <c r="G210" s="17"/>
      <c r="H210" s="27"/>
      <c r="I210" s="16" t="str">
        <f t="shared" si="3"/>
        <v/>
      </c>
      <c r="J210" s="28"/>
      <c r="K210" s="27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28"/>
      <c r="Y210" s="28"/>
      <c r="Z210" s="28"/>
      <c r="AA210" s="28"/>
      <c r="AB210" s="28"/>
      <c r="AC210" s="75"/>
      <c r="AD210" s="53"/>
      <c r="AE210" s="53"/>
      <c r="AF210" s="53"/>
      <c r="AG210" s="53"/>
      <c r="AH210" s="78"/>
      <c r="AI210" s="53"/>
      <c r="AJ210" s="53"/>
      <c r="AK210" s="158"/>
      <c r="AL210" s="15"/>
      <c r="AM210" s="15"/>
      <c r="AN210" s="53"/>
    </row>
    <row r="211" spans="1:40" ht="25.5" customHeight="1" x14ac:dyDescent="0.25">
      <c r="A211" s="61">
        <v>199</v>
      </c>
      <c r="B211" s="56"/>
      <c r="C211" s="15"/>
      <c r="D211" s="17"/>
      <c r="E211" s="27"/>
      <c r="F211" s="62"/>
      <c r="G211" s="17"/>
      <c r="H211" s="27"/>
      <c r="I211" s="16" t="str">
        <f t="shared" si="3"/>
        <v/>
      </c>
      <c r="J211" s="28"/>
      <c r="K211" s="27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28"/>
      <c r="Y211" s="28"/>
      <c r="Z211" s="28"/>
      <c r="AA211" s="28"/>
      <c r="AB211" s="28"/>
      <c r="AC211" s="75"/>
      <c r="AD211" s="53"/>
      <c r="AE211" s="53"/>
      <c r="AF211" s="53"/>
      <c r="AG211" s="53"/>
      <c r="AH211" s="78"/>
      <c r="AI211" s="53"/>
      <c r="AJ211" s="53"/>
      <c r="AK211" s="158"/>
      <c r="AL211" s="15"/>
      <c r="AM211" s="15"/>
      <c r="AN211" s="53"/>
    </row>
    <row r="212" spans="1:40" ht="25.5" customHeight="1" x14ac:dyDescent="0.25">
      <c r="A212" s="60">
        <v>200</v>
      </c>
      <c r="B212" s="15"/>
      <c r="C212" s="15"/>
      <c r="D212" s="17"/>
      <c r="E212" s="27"/>
      <c r="F212" s="62"/>
      <c r="G212" s="17"/>
      <c r="H212" s="27"/>
      <c r="I212" s="16" t="str">
        <f t="shared" si="3"/>
        <v/>
      </c>
      <c r="J212" s="28"/>
      <c r="K212" s="27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28"/>
      <c r="Y212" s="28"/>
      <c r="Z212" s="28"/>
      <c r="AA212" s="28"/>
      <c r="AB212" s="28"/>
      <c r="AC212" s="75"/>
      <c r="AD212" s="53"/>
      <c r="AE212" s="53"/>
      <c r="AF212" s="53"/>
      <c r="AG212" s="53"/>
      <c r="AH212" s="78"/>
      <c r="AI212" s="53"/>
      <c r="AJ212" s="53"/>
      <c r="AK212" s="158"/>
      <c r="AL212" s="53"/>
      <c r="AM212" s="15"/>
      <c r="AN212" s="53"/>
    </row>
    <row r="213" spans="1:40" ht="25.5" customHeight="1" x14ac:dyDescent="0.25">
      <c r="A213" s="61">
        <v>201</v>
      </c>
      <c r="B213" s="15"/>
      <c r="C213" s="15"/>
      <c r="D213" s="17"/>
      <c r="E213" s="27"/>
      <c r="F213" s="62"/>
      <c r="G213" s="17"/>
      <c r="H213" s="27"/>
      <c r="I213" s="16" t="str">
        <f t="shared" si="3"/>
        <v/>
      </c>
      <c r="J213" s="28"/>
      <c r="K213" s="27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28"/>
      <c r="Y213" s="28"/>
      <c r="Z213" s="28"/>
      <c r="AA213" s="28"/>
      <c r="AB213" s="28"/>
      <c r="AC213" s="75"/>
      <c r="AD213" s="53"/>
      <c r="AE213" s="53"/>
      <c r="AF213" s="53"/>
      <c r="AG213" s="53"/>
      <c r="AH213" s="78"/>
      <c r="AI213" s="53"/>
      <c r="AJ213" s="53"/>
      <c r="AK213" s="158"/>
      <c r="AL213" s="53"/>
      <c r="AM213" s="15"/>
      <c r="AN213" s="53"/>
    </row>
    <row r="214" spans="1:40" ht="25.5" customHeight="1" x14ac:dyDescent="0.25">
      <c r="A214" s="60">
        <v>202</v>
      </c>
      <c r="B214" s="15"/>
      <c r="C214" s="15"/>
      <c r="D214" s="17"/>
      <c r="E214" s="27"/>
      <c r="F214" s="62"/>
      <c r="G214" s="17"/>
      <c r="H214" s="27"/>
      <c r="I214" s="16" t="str">
        <f t="shared" si="3"/>
        <v/>
      </c>
      <c r="J214" s="28"/>
      <c r="K214" s="27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28"/>
      <c r="Y214" s="28"/>
      <c r="Z214" s="28"/>
      <c r="AA214" s="28"/>
      <c r="AB214" s="28"/>
      <c r="AC214" s="75"/>
      <c r="AD214" s="53"/>
      <c r="AE214" s="53"/>
      <c r="AF214" s="53"/>
      <c r="AG214" s="53"/>
      <c r="AH214" s="78"/>
      <c r="AI214" s="53"/>
      <c r="AJ214" s="53"/>
      <c r="AK214" s="158"/>
      <c r="AL214" s="53"/>
      <c r="AM214" s="53"/>
      <c r="AN214" s="53"/>
    </row>
    <row r="215" spans="1:40" ht="25.5" customHeight="1" x14ac:dyDescent="0.25">
      <c r="A215" s="61">
        <v>203</v>
      </c>
      <c r="B215" s="15"/>
      <c r="C215" s="15"/>
      <c r="D215" s="17"/>
      <c r="E215" s="27"/>
      <c r="F215" s="62"/>
      <c r="G215" s="17"/>
      <c r="H215" s="27"/>
      <c r="I215" s="16" t="str">
        <f t="shared" si="3"/>
        <v/>
      </c>
      <c r="J215" s="28"/>
      <c r="K215" s="27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28"/>
      <c r="Y215" s="28"/>
      <c r="Z215" s="28"/>
      <c r="AA215" s="28"/>
      <c r="AB215" s="28"/>
      <c r="AC215" s="75"/>
      <c r="AD215" s="53"/>
      <c r="AE215" s="53"/>
      <c r="AF215" s="53"/>
      <c r="AG215" s="53"/>
      <c r="AH215" s="78"/>
      <c r="AI215" s="53"/>
      <c r="AJ215" s="53"/>
      <c r="AK215" s="158"/>
      <c r="AL215" s="53"/>
      <c r="AM215" s="53"/>
      <c r="AN215" s="15"/>
    </row>
    <row r="216" spans="1:40" ht="25.5" customHeight="1" x14ac:dyDescent="0.25">
      <c r="A216" s="60">
        <v>204</v>
      </c>
      <c r="B216" s="15"/>
      <c r="C216" s="15"/>
      <c r="D216" s="17"/>
      <c r="E216" s="27"/>
      <c r="F216" s="62"/>
      <c r="G216" s="17"/>
      <c r="H216" s="27"/>
      <c r="I216" s="16" t="str">
        <f t="shared" si="3"/>
        <v/>
      </c>
      <c r="J216" s="28"/>
      <c r="K216" s="27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28"/>
      <c r="Y216" s="28"/>
      <c r="Z216" s="28"/>
      <c r="AA216" s="28"/>
      <c r="AB216" s="28"/>
      <c r="AC216" s="75"/>
      <c r="AD216" s="53"/>
      <c r="AE216" s="53"/>
      <c r="AF216" s="53"/>
      <c r="AG216" s="53"/>
      <c r="AH216" s="78"/>
      <c r="AI216" s="53"/>
      <c r="AJ216" s="53"/>
      <c r="AK216" s="158"/>
      <c r="AL216" s="15"/>
      <c r="AM216" s="53"/>
      <c r="AN216" s="53"/>
    </row>
    <row r="217" spans="1:40" ht="25.5" customHeight="1" x14ac:dyDescent="0.25">
      <c r="A217" s="61">
        <v>205</v>
      </c>
      <c r="B217" s="15"/>
      <c r="C217" s="15"/>
      <c r="D217" s="17"/>
      <c r="E217" s="27"/>
      <c r="F217" s="62"/>
      <c r="G217" s="17"/>
      <c r="H217" s="27"/>
      <c r="I217" s="16" t="str">
        <f t="shared" si="3"/>
        <v/>
      </c>
      <c r="J217" s="28"/>
      <c r="K217" s="27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28"/>
      <c r="Y217" s="28"/>
      <c r="Z217" s="28"/>
      <c r="AA217" s="28"/>
      <c r="AB217" s="28"/>
      <c r="AC217" s="75"/>
      <c r="AD217" s="53"/>
      <c r="AE217" s="53"/>
      <c r="AF217" s="53"/>
      <c r="AG217" s="53"/>
      <c r="AH217" s="78"/>
      <c r="AI217" s="53"/>
      <c r="AJ217" s="53"/>
      <c r="AK217" s="158"/>
      <c r="AL217" s="15"/>
      <c r="AM217" s="15"/>
      <c r="AN217" s="53"/>
    </row>
    <row r="218" spans="1:40" ht="25.5" customHeight="1" x14ac:dyDescent="0.25">
      <c r="A218" s="60">
        <v>206</v>
      </c>
      <c r="B218" s="15"/>
      <c r="C218" s="15"/>
      <c r="D218" s="17"/>
      <c r="E218" s="27"/>
      <c r="F218" s="62"/>
      <c r="G218" s="17"/>
      <c r="H218" s="27"/>
      <c r="I218" s="16" t="str">
        <f t="shared" si="3"/>
        <v/>
      </c>
      <c r="J218" s="28"/>
      <c r="K218" s="27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28"/>
      <c r="Y218" s="28"/>
      <c r="Z218" s="28"/>
      <c r="AA218" s="28"/>
      <c r="AB218" s="28"/>
      <c r="AC218" s="75"/>
      <c r="AD218" s="53"/>
      <c r="AE218" s="53"/>
      <c r="AF218" s="53"/>
      <c r="AG218" s="53"/>
      <c r="AH218" s="78"/>
      <c r="AI218" s="53"/>
      <c r="AJ218" s="53"/>
      <c r="AK218" s="158"/>
      <c r="AL218" s="15"/>
      <c r="AM218" s="53"/>
      <c r="AN218" s="53"/>
    </row>
    <row r="219" spans="1:40" ht="25.5" customHeight="1" x14ac:dyDescent="0.25">
      <c r="A219" s="61">
        <v>207</v>
      </c>
      <c r="B219" s="15"/>
      <c r="C219" s="15"/>
      <c r="D219" s="17"/>
      <c r="E219" s="27"/>
      <c r="F219" s="62"/>
      <c r="G219" s="17"/>
      <c r="H219" s="27"/>
      <c r="I219" s="16" t="str">
        <f t="shared" si="3"/>
        <v/>
      </c>
      <c r="J219" s="28"/>
      <c r="K219" s="27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28"/>
      <c r="Y219" s="28"/>
      <c r="Z219" s="28"/>
      <c r="AA219" s="28"/>
      <c r="AB219" s="28"/>
      <c r="AC219" s="75"/>
      <c r="AD219" s="53"/>
      <c r="AE219" s="53"/>
      <c r="AF219" s="53"/>
      <c r="AG219" s="53"/>
      <c r="AH219" s="78"/>
      <c r="AI219" s="53"/>
      <c r="AJ219" s="53"/>
      <c r="AK219" s="158"/>
      <c r="AL219" s="15"/>
      <c r="AM219" s="53"/>
      <c r="AN219" s="53"/>
    </row>
    <row r="220" spans="1:40" ht="25.5" customHeight="1" x14ac:dyDescent="0.25">
      <c r="A220" s="60">
        <v>208</v>
      </c>
      <c r="B220" s="15"/>
      <c r="C220" s="15"/>
      <c r="D220" s="17"/>
      <c r="E220" s="27"/>
      <c r="F220" s="62"/>
      <c r="G220" s="17"/>
      <c r="H220" s="27"/>
      <c r="I220" s="16" t="str">
        <f t="shared" si="3"/>
        <v/>
      </c>
      <c r="J220" s="28"/>
      <c r="K220" s="27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28"/>
      <c r="Y220" s="28"/>
      <c r="Z220" s="28"/>
      <c r="AA220" s="28"/>
      <c r="AB220" s="28"/>
      <c r="AC220" s="75"/>
      <c r="AD220" s="53"/>
      <c r="AE220" s="53"/>
      <c r="AF220" s="53"/>
      <c r="AG220" s="53"/>
      <c r="AH220" s="78"/>
      <c r="AI220" s="53"/>
      <c r="AJ220" s="53"/>
      <c r="AK220" s="158"/>
      <c r="AL220" s="15"/>
      <c r="AM220" s="53"/>
      <c r="AN220" s="53"/>
    </row>
    <row r="221" spans="1:40" ht="25.5" customHeight="1" x14ac:dyDescent="0.25">
      <c r="A221" s="61">
        <v>209</v>
      </c>
      <c r="B221" s="15"/>
      <c r="C221" s="15"/>
      <c r="D221" s="17"/>
      <c r="E221" s="27"/>
      <c r="F221" s="62"/>
      <c r="G221" s="17"/>
      <c r="H221" s="27"/>
      <c r="I221" s="16" t="str">
        <f t="shared" si="3"/>
        <v/>
      </c>
      <c r="J221" s="28"/>
      <c r="K221" s="27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28"/>
      <c r="Y221" s="28"/>
      <c r="Z221" s="28"/>
      <c r="AA221" s="28"/>
      <c r="AB221" s="28"/>
      <c r="AC221" s="75"/>
      <c r="AD221" s="53"/>
      <c r="AE221" s="53"/>
      <c r="AF221" s="53"/>
      <c r="AG221" s="53"/>
      <c r="AH221" s="78"/>
      <c r="AI221" s="53"/>
      <c r="AJ221" s="53"/>
      <c r="AK221" s="158"/>
      <c r="AL221" s="15"/>
      <c r="AM221" s="15"/>
      <c r="AN221" s="53"/>
    </row>
    <row r="222" spans="1:40" ht="25.5" customHeight="1" x14ac:dyDescent="0.25">
      <c r="A222" s="60">
        <v>210</v>
      </c>
      <c r="B222" s="15"/>
      <c r="C222" s="15"/>
      <c r="D222" s="17"/>
      <c r="E222" s="27"/>
      <c r="F222" s="62"/>
      <c r="G222" s="17"/>
      <c r="H222" s="27"/>
      <c r="I222" s="16" t="str">
        <f t="shared" si="3"/>
        <v/>
      </c>
      <c r="J222" s="28"/>
      <c r="K222" s="27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28"/>
      <c r="Y222" s="28"/>
      <c r="Z222" s="28"/>
      <c r="AA222" s="28"/>
      <c r="AB222" s="28"/>
      <c r="AC222" s="75"/>
      <c r="AD222" s="53"/>
      <c r="AE222" s="53"/>
      <c r="AF222" s="53"/>
      <c r="AG222" s="53"/>
      <c r="AH222" s="78"/>
      <c r="AI222" s="53"/>
      <c r="AJ222" s="53"/>
      <c r="AK222" s="158"/>
      <c r="AL222" s="15"/>
      <c r="AM222" s="53"/>
      <c r="AN222" s="53"/>
    </row>
    <row r="223" spans="1:40" ht="25.5" customHeight="1" x14ac:dyDescent="0.25">
      <c r="A223" s="61">
        <v>211</v>
      </c>
      <c r="B223" s="15"/>
      <c r="C223" s="15"/>
      <c r="D223" s="17"/>
      <c r="E223" s="27"/>
      <c r="F223" s="62"/>
      <c r="G223" s="17"/>
      <c r="H223" s="27"/>
      <c r="I223" s="16" t="str">
        <f t="shared" si="3"/>
        <v/>
      </c>
      <c r="J223" s="28"/>
      <c r="K223" s="27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28"/>
      <c r="Y223" s="28"/>
      <c r="Z223" s="28"/>
      <c r="AA223" s="28"/>
      <c r="AB223" s="28"/>
      <c r="AC223" s="75"/>
      <c r="AD223" s="53"/>
      <c r="AE223" s="53"/>
      <c r="AF223" s="53"/>
      <c r="AG223" s="53"/>
      <c r="AH223" s="78"/>
      <c r="AI223" s="53"/>
      <c r="AJ223" s="53"/>
      <c r="AK223" s="158"/>
      <c r="AL223" s="15"/>
      <c r="AM223" s="53"/>
      <c r="AN223" s="15"/>
    </row>
    <row r="224" spans="1:40" ht="25.5" customHeight="1" x14ac:dyDescent="0.25">
      <c r="A224" s="60">
        <v>212</v>
      </c>
      <c r="B224" s="15"/>
      <c r="C224" s="15"/>
      <c r="D224" s="17"/>
      <c r="E224" s="27"/>
      <c r="F224" s="62"/>
      <c r="G224" s="17"/>
      <c r="H224" s="50"/>
      <c r="I224" s="16" t="str">
        <f t="shared" si="3"/>
        <v/>
      </c>
      <c r="J224" s="28"/>
      <c r="K224" s="27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28"/>
      <c r="Y224" s="28"/>
      <c r="Z224" s="28"/>
      <c r="AA224" s="28"/>
      <c r="AB224" s="28"/>
      <c r="AC224" s="75"/>
      <c r="AD224" s="53"/>
      <c r="AE224" s="53"/>
      <c r="AF224" s="53"/>
      <c r="AG224" s="53"/>
      <c r="AH224" s="78"/>
      <c r="AI224" s="53"/>
      <c r="AJ224" s="53"/>
      <c r="AK224" s="158"/>
      <c r="AL224" s="53"/>
      <c r="AM224" s="53"/>
      <c r="AN224" s="53"/>
    </row>
    <row r="225" spans="1:40" ht="25.5" customHeight="1" x14ac:dyDescent="0.25">
      <c r="A225" s="61">
        <v>213</v>
      </c>
      <c r="B225" s="15"/>
      <c r="C225" s="15"/>
      <c r="D225" s="17"/>
      <c r="E225" s="27"/>
      <c r="F225" s="62"/>
      <c r="G225" s="17"/>
      <c r="H225" s="27"/>
      <c r="I225" s="16" t="str">
        <f t="shared" si="3"/>
        <v/>
      </c>
      <c r="J225" s="28"/>
      <c r="K225" s="27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28"/>
      <c r="Y225" s="28"/>
      <c r="Z225" s="28"/>
      <c r="AA225" s="28"/>
      <c r="AB225" s="28"/>
      <c r="AC225" s="75"/>
      <c r="AD225" s="53"/>
      <c r="AE225" s="53"/>
      <c r="AF225" s="53"/>
      <c r="AG225" s="53"/>
      <c r="AH225" s="78"/>
      <c r="AI225" s="53"/>
      <c r="AJ225" s="53"/>
      <c r="AK225" s="158"/>
      <c r="AL225" s="53"/>
      <c r="AM225" s="53"/>
      <c r="AN225" s="53"/>
    </row>
    <row r="226" spans="1:40" ht="25.5" customHeight="1" x14ac:dyDescent="0.25">
      <c r="A226" s="60">
        <v>214</v>
      </c>
      <c r="B226" s="15"/>
      <c r="C226" s="15"/>
      <c r="D226" s="17"/>
      <c r="E226" s="27"/>
      <c r="F226" s="62"/>
      <c r="G226" s="17"/>
      <c r="H226" s="27"/>
      <c r="I226" s="16" t="str">
        <f t="shared" si="3"/>
        <v/>
      </c>
      <c r="J226" s="28"/>
      <c r="K226" s="27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28"/>
      <c r="Y226" s="28"/>
      <c r="Z226" s="28"/>
      <c r="AA226" s="28"/>
      <c r="AB226" s="28"/>
      <c r="AC226" s="75"/>
      <c r="AD226" s="53"/>
      <c r="AE226" s="53"/>
      <c r="AF226" s="53"/>
      <c r="AG226" s="53"/>
      <c r="AH226" s="78"/>
      <c r="AI226" s="53"/>
      <c r="AJ226" s="53"/>
      <c r="AK226" s="158"/>
      <c r="AL226" s="53"/>
      <c r="AM226" s="15"/>
      <c r="AN226" s="15"/>
    </row>
    <row r="227" spans="1:40" ht="25.5" customHeight="1" x14ac:dyDescent="0.25">
      <c r="A227" s="61">
        <v>215</v>
      </c>
      <c r="B227" s="15"/>
      <c r="C227" s="15"/>
      <c r="D227" s="17"/>
      <c r="E227" s="27"/>
      <c r="F227" s="62"/>
      <c r="G227" s="17"/>
      <c r="H227" s="27"/>
      <c r="I227" s="16" t="str">
        <f t="shared" si="3"/>
        <v/>
      </c>
      <c r="J227" s="28"/>
      <c r="K227" s="27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28"/>
      <c r="Y227" s="28"/>
      <c r="Z227" s="28"/>
      <c r="AA227" s="28"/>
      <c r="AB227" s="28"/>
      <c r="AC227" s="75"/>
      <c r="AD227" s="53"/>
      <c r="AE227" s="53"/>
      <c r="AF227" s="53"/>
      <c r="AG227" s="53"/>
      <c r="AH227" s="78"/>
      <c r="AI227" s="53"/>
      <c r="AJ227" s="53"/>
      <c r="AK227" s="158"/>
      <c r="AL227" s="53"/>
      <c r="AM227" s="53"/>
      <c r="AN227" s="15"/>
    </row>
    <row r="228" spans="1:40" ht="25.5" customHeight="1" x14ac:dyDescent="0.25">
      <c r="A228" s="60">
        <v>216</v>
      </c>
      <c r="B228" s="15"/>
      <c r="C228" s="15"/>
      <c r="D228" s="17"/>
      <c r="E228" s="27"/>
      <c r="F228" s="62"/>
      <c r="G228" s="17"/>
      <c r="H228" s="27"/>
      <c r="I228" s="16" t="str">
        <f t="shared" si="3"/>
        <v/>
      </c>
      <c r="J228" s="28"/>
      <c r="K228" s="27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28"/>
      <c r="Y228" s="28"/>
      <c r="Z228" s="28"/>
      <c r="AA228" s="28"/>
      <c r="AB228" s="28"/>
      <c r="AC228" s="75"/>
      <c r="AD228" s="53"/>
      <c r="AE228" s="53"/>
      <c r="AF228" s="53"/>
      <c r="AG228" s="53"/>
      <c r="AH228" s="78"/>
      <c r="AI228" s="53"/>
      <c r="AJ228" s="53"/>
      <c r="AK228" s="158"/>
      <c r="AL228" s="15"/>
      <c r="AM228" s="15"/>
      <c r="AN228" s="53"/>
    </row>
    <row r="229" spans="1:40" ht="25.5" customHeight="1" x14ac:dyDescent="0.25">
      <c r="A229" s="61">
        <v>217</v>
      </c>
      <c r="B229" s="15"/>
      <c r="C229" s="15"/>
      <c r="D229" s="17"/>
      <c r="E229" s="27"/>
      <c r="F229" s="62"/>
      <c r="G229" s="17"/>
      <c r="H229" s="27"/>
      <c r="I229" s="16" t="str">
        <f t="shared" si="3"/>
        <v/>
      </c>
      <c r="J229" s="28"/>
      <c r="K229" s="27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28"/>
      <c r="Y229" s="28"/>
      <c r="Z229" s="28"/>
      <c r="AA229" s="28"/>
      <c r="AB229" s="28"/>
      <c r="AC229" s="75"/>
      <c r="AD229" s="53"/>
      <c r="AE229" s="53"/>
      <c r="AF229" s="53"/>
      <c r="AG229" s="53"/>
      <c r="AH229" s="78"/>
      <c r="AI229" s="53"/>
      <c r="AJ229" s="53"/>
      <c r="AK229" s="158"/>
      <c r="AL229" s="15"/>
      <c r="AM229" s="53"/>
      <c r="AN229" s="53"/>
    </row>
    <row r="230" spans="1:40" ht="25.5" customHeight="1" x14ac:dyDescent="0.25">
      <c r="A230" s="60">
        <v>218</v>
      </c>
      <c r="B230" s="15"/>
      <c r="C230" s="15"/>
      <c r="D230" s="17"/>
      <c r="E230" s="27"/>
      <c r="F230" s="62"/>
      <c r="G230" s="17"/>
      <c r="H230" s="27"/>
      <c r="I230" s="16" t="str">
        <f t="shared" si="3"/>
        <v/>
      </c>
      <c r="J230" s="28"/>
      <c r="K230" s="27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28"/>
      <c r="Y230" s="28"/>
      <c r="Z230" s="28"/>
      <c r="AA230" s="28"/>
      <c r="AB230" s="28"/>
      <c r="AC230" s="75"/>
      <c r="AD230" s="53"/>
      <c r="AE230" s="53"/>
      <c r="AF230" s="53"/>
      <c r="AG230" s="53"/>
      <c r="AH230" s="78"/>
      <c r="AI230" s="53"/>
      <c r="AJ230" s="53"/>
      <c r="AK230" s="158"/>
      <c r="AL230" s="15"/>
      <c r="AM230" s="53"/>
      <c r="AN230" s="53"/>
    </row>
    <row r="231" spans="1:40" ht="25.5" customHeight="1" x14ac:dyDescent="0.25">
      <c r="A231" s="61">
        <v>219</v>
      </c>
      <c r="B231" s="15"/>
      <c r="C231" s="15"/>
      <c r="D231" s="17"/>
      <c r="E231" s="27"/>
      <c r="F231" s="62"/>
      <c r="G231" s="17"/>
      <c r="H231" s="27"/>
      <c r="I231" s="16" t="str">
        <f t="shared" si="3"/>
        <v/>
      </c>
      <c r="J231" s="28"/>
      <c r="K231" s="27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28"/>
      <c r="Y231" s="28"/>
      <c r="Z231" s="28"/>
      <c r="AA231" s="28"/>
      <c r="AB231" s="28"/>
      <c r="AC231" s="75"/>
      <c r="AD231" s="53"/>
      <c r="AE231" s="53"/>
      <c r="AF231" s="53"/>
      <c r="AG231" s="53"/>
      <c r="AH231" s="78"/>
      <c r="AI231" s="53"/>
      <c r="AJ231" s="53"/>
      <c r="AK231" s="158"/>
      <c r="AL231" s="15"/>
      <c r="AM231" s="53"/>
      <c r="AN231" s="53"/>
    </row>
    <row r="232" spans="1:40" ht="25.5" customHeight="1" x14ac:dyDescent="0.25">
      <c r="A232" s="60">
        <v>220</v>
      </c>
      <c r="B232" s="15"/>
      <c r="C232" s="15"/>
      <c r="D232" s="17"/>
      <c r="E232" s="27"/>
      <c r="F232" s="62"/>
      <c r="G232" s="17"/>
      <c r="H232" s="27"/>
      <c r="I232" s="16" t="str">
        <f t="shared" si="3"/>
        <v/>
      </c>
      <c r="J232" s="28"/>
      <c r="K232" s="27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28"/>
      <c r="Y232" s="28"/>
      <c r="Z232" s="28"/>
      <c r="AA232" s="28"/>
      <c r="AB232" s="28"/>
      <c r="AC232" s="75"/>
      <c r="AD232" s="53"/>
      <c r="AE232" s="53"/>
      <c r="AF232" s="53"/>
      <c r="AG232" s="53"/>
      <c r="AH232" s="78"/>
      <c r="AI232" s="53"/>
      <c r="AJ232" s="53"/>
      <c r="AK232" s="158"/>
      <c r="AL232" s="53"/>
      <c r="AM232" s="53"/>
      <c r="AN232" s="53"/>
    </row>
    <row r="233" spans="1:40" ht="25.5" customHeight="1" x14ac:dyDescent="0.25">
      <c r="A233" s="61">
        <v>221</v>
      </c>
      <c r="B233" s="15"/>
      <c r="C233" s="15"/>
      <c r="D233" s="17"/>
      <c r="E233" s="27"/>
      <c r="F233" s="62"/>
      <c r="G233" s="17"/>
      <c r="H233" s="27"/>
      <c r="I233" s="16" t="str">
        <f t="shared" si="3"/>
        <v/>
      </c>
      <c r="J233" s="28"/>
      <c r="K233" s="27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28"/>
      <c r="Y233" s="28"/>
      <c r="Z233" s="28"/>
      <c r="AA233" s="28"/>
      <c r="AB233" s="28"/>
      <c r="AC233" s="75"/>
      <c r="AD233" s="53"/>
      <c r="AE233" s="53"/>
      <c r="AF233" s="53"/>
      <c r="AG233" s="53"/>
      <c r="AH233" s="78"/>
      <c r="AI233" s="53"/>
      <c r="AJ233" s="53"/>
      <c r="AK233" s="158"/>
      <c r="AL233" s="53"/>
      <c r="AM233" s="53"/>
      <c r="AN233" s="53"/>
    </row>
    <row r="234" spans="1:40" ht="25.5" customHeight="1" x14ac:dyDescent="0.25">
      <c r="A234" s="60">
        <v>222</v>
      </c>
      <c r="B234" s="15"/>
      <c r="C234" s="15"/>
      <c r="D234" s="17"/>
      <c r="E234" s="27"/>
      <c r="F234" s="62"/>
      <c r="G234" s="17"/>
      <c r="H234" s="27"/>
      <c r="I234" s="16" t="str">
        <f t="shared" si="3"/>
        <v/>
      </c>
      <c r="J234" s="28"/>
      <c r="K234" s="27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28"/>
      <c r="Y234" s="28"/>
      <c r="Z234" s="28"/>
      <c r="AA234" s="28"/>
      <c r="AB234" s="28"/>
      <c r="AC234" s="75"/>
      <c r="AD234" s="53"/>
      <c r="AE234" s="53"/>
      <c r="AF234" s="53"/>
      <c r="AG234" s="53"/>
      <c r="AH234" s="78"/>
      <c r="AI234" s="53"/>
      <c r="AJ234" s="53"/>
      <c r="AK234" s="158"/>
      <c r="AL234" s="53"/>
      <c r="AM234" s="53"/>
      <c r="AN234" s="53"/>
    </row>
    <row r="235" spans="1:40" ht="25.5" customHeight="1" x14ac:dyDescent="0.25">
      <c r="A235" s="61">
        <v>223</v>
      </c>
      <c r="B235" s="15"/>
      <c r="C235" s="15"/>
      <c r="D235" s="17"/>
      <c r="E235" s="27"/>
      <c r="F235" s="62"/>
      <c r="G235" s="17"/>
      <c r="H235" s="27"/>
      <c r="I235" s="16" t="str">
        <f t="shared" si="3"/>
        <v/>
      </c>
      <c r="J235" s="28"/>
      <c r="K235" s="27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28"/>
      <c r="Y235" s="28"/>
      <c r="Z235" s="28"/>
      <c r="AA235" s="28"/>
      <c r="AB235" s="28"/>
      <c r="AC235" s="75"/>
      <c r="AD235" s="53"/>
      <c r="AE235" s="53"/>
      <c r="AF235" s="53"/>
      <c r="AG235" s="53"/>
      <c r="AH235" s="78"/>
      <c r="AI235" s="53"/>
      <c r="AJ235" s="53"/>
      <c r="AK235" s="158"/>
      <c r="AL235" s="53"/>
      <c r="AM235" s="15"/>
      <c r="AN235" s="53"/>
    </row>
    <row r="236" spans="1:40" ht="25.5" customHeight="1" x14ac:dyDescent="0.25">
      <c r="A236" s="60">
        <v>224</v>
      </c>
      <c r="B236" s="15"/>
      <c r="C236" s="15"/>
      <c r="D236" s="17"/>
      <c r="E236" s="27"/>
      <c r="F236" s="62"/>
      <c r="G236" s="17"/>
      <c r="H236" s="50"/>
      <c r="I236" s="16" t="str">
        <f t="shared" si="3"/>
        <v/>
      </c>
      <c r="J236" s="28"/>
      <c r="K236" s="27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28"/>
      <c r="Y236" s="28"/>
      <c r="Z236" s="28"/>
      <c r="AA236" s="28"/>
      <c r="AB236" s="28"/>
      <c r="AC236" s="75"/>
      <c r="AD236" s="53"/>
      <c r="AE236" s="53"/>
      <c r="AF236" s="53"/>
      <c r="AG236" s="53"/>
      <c r="AH236" s="78"/>
      <c r="AI236" s="53"/>
      <c r="AJ236" s="53"/>
      <c r="AK236" s="158"/>
      <c r="AL236" s="53"/>
      <c r="AM236" s="53"/>
      <c r="AN236" s="15"/>
    </row>
    <row r="237" spans="1:40" ht="25.5" customHeight="1" x14ac:dyDescent="0.25">
      <c r="A237" s="61">
        <v>225</v>
      </c>
      <c r="B237" s="15"/>
      <c r="C237" s="15"/>
      <c r="D237" s="17"/>
      <c r="E237" s="27"/>
      <c r="F237" s="62"/>
      <c r="G237" s="17"/>
      <c r="H237" s="27"/>
      <c r="I237" s="16" t="str">
        <f t="shared" si="3"/>
        <v/>
      </c>
      <c r="J237" s="28"/>
      <c r="K237" s="27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28"/>
      <c r="Y237" s="28"/>
      <c r="Z237" s="28"/>
      <c r="AA237" s="28"/>
      <c r="AB237" s="28"/>
      <c r="AC237" s="75"/>
      <c r="AD237" s="53"/>
      <c r="AE237" s="53"/>
      <c r="AF237" s="53"/>
      <c r="AG237" s="53"/>
      <c r="AH237" s="78"/>
      <c r="AI237" s="53"/>
      <c r="AJ237" s="53"/>
      <c r="AK237" s="158"/>
      <c r="AL237" s="15"/>
      <c r="AM237" s="53"/>
      <c r="AN237" s="53"/>
    </row>
    <row r="238" spans="1:40" ht="25.5" customHeight="1" x14ac:dyDescent="0.25">
      <c r="A238" s="60">
        <v>226</v>
      </c>
      <c r="B238" s="15"/>
      <c r="C238" s="15"/>
      <c r="D238" s="17"/>
      <c r="E238" s="27"/>
      <c r="F238" s="62"/>
      <c r="G238" s="17"/>
      <c r="H238" s="50"/>
      <c r="I238" s="16" t="str">
        <f t="shared" si="3"/>
        <v/>
      </c>
      <c r="J238" s="28"/>
      <c r="K238" s="27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28"/>
      <c r="Y238" s="28"/>
      <c r="Z238" s="28"/>
      <c r="AA238" s="28"/>
      <c r="AB238" s="28"/>
      <c r="AC238" s="75"/>
      <c r="AD238" s="53"/>
      <c r="AE238" s="53"/>
      <c r="AF238" s="53"/>
      <c r="AG238" s="53"/>
      <c r="AH238" s="78"/>
      <c r="AI238" s="53"/>
      <c r="AJ238" s="53"/>
      <c r="AK238" s="158"/>
      <c r="AL238" s="53"/>
      <c r="AM238" s="15"/>
      <c r="AN238" s="53"/>
    </row>
    <row r="239" spans="1:40" ht="25.5" customHeight="1" x14ac:dyDescent="0.25">
      <c r="A239" s="61">
        <v>227</v>
      </c>
      <c r="B239" s="15"/>
      <c r="C239" s="15"/>
      <c r="D239" s="17"/>
      <c r="E239" s="27"/>
      <c r="F239" s="62"/>
      <c r="G239" s="17"/>
      <c r="H239" s="27"/>
      <c r="I239" s="16" t="str">
        <f t="shared" si="3"/>
        <v/>
      </c>
      <c r="J239" s="28"/>
      <c r="K239" s="27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28"/>
      <c r="Y239" s="28"/>
      <c r="Z239" s="28"/>
      <c r="AA239" s="28"/>
      <c r="AB239" s="28"/>
      <c r="AC239" s="75"/>
      <c r="AD239" s="53"/>
      <c r="AE239" s="53"/>
      <c r="AF239" s="53"/>
      <c r="AG239" s="53"/>
      <c r="AH239" s="78"/>
      <c r="AI239" s="53"/>
      <c r="AJ239" s="53"/>
      <c r="AK239" s="158"/>
      <c r="AL239" s="53"/>
      <c r="AM239" s="53"/>
      <c r="AN239" s="15"/>
    </row>
    <row r="240" spans="1:40" ht="25.5" customHeight="1" x14ac:dyDescent="0.25">
      <c r="A240" s="60">
        <v>228</v>
      </c>
      <c r="B240" s="15"/>
      <c r="C240" s="15"/>
      <c r="D240" s="17"/>
      <c r="E240" s="27"/>
      <c r="F240" s="62"/>
      <c r="G240" s="17"/>
      <c r="H240" s="50"/>
      <c r="I240" s="16" t="str">
        <f t="shared" si="3"/>
        <v/>
      </c>
      <c r="J240" s="28"/>
      <c r="K240" s="27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28"/>
      <c r="Y240" s="28"/>
      <c r="Z240" s="28"/>
      <c r="AA240" s="28"/>
      <c r="AB240" s="28"/>
      <c r="AC240" s="75"/>
      <c r="AD240" s="53"/>
      <c r="AE240" s="53"/>
      <c r="AF240" s="53"/>
      <c r="AG240" s="53"/>
      <c r="AH240" s="78"/>
      <c r="AI240" s="53"/>
      <c r="AJ240" s="53"/>
      <c r="AK240" s="158"/>
      <c r="AL240" s="53"/>
      <c r="AM240" s="15"/>
      <c r="AN240" s="53"/>
    </row>
    <row r="241" spans="1:40" ht="25.5" customHeight="1" x14ac:dyDescent="0.25">
      <c r="A241" s="61">
        <v>229</v>
      </c>
      <c r="B241" s="15"/>
      <c r="C241" s="15"/>
      <c r="D241" s="17"/>
      <c r="E241" s="27"/>
      <c r="F241" s="62"/>
      <c r="G241" s="17"/>
      <c r="H241" s="27"/>
      <c r="I241" s="16" t="str">
        <f t="shared" si="3"/>
        <v/>
      </c>
      <c r="J241" s="28"/>
      <c r="K241" s="27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28"/>
      <c r="Y241" s="28"/>
      <c r="Z241" s="28"/>
      <c r="AA241" s="28"/>
      <c r="AB241" s="28"/>
      <c r="AC241" s="75"/>
      <c r="AD241" s="53"/>
      <c r="AE241" s="53"/>
      <c r="AF241" s="53"/>
      <c r="AG241" s="53"/>
      <c r="AH241" s="78"/>
      <c r="AI241" s="53"/>
      <c r="AJ241" s="53"/>
      <c r="AK241" s="158"/>
      <c r="AL241" s="53"/>
      <c r="AM241" s="15"/>
      <c r="AN241" s="53"/>
    </row>
    <row r="242" spans="1:40" ht="25.5" customHeight="1" x14ac:dyDescent="0.25">
      <c r="A242" s="60">
        <v>230</v>
      </c>
      <c r="B242" s="15"/>
      <c r="C242" s="15"/>
      <c r="D242" s="17"/>
      <c r="E242" s="27"/>
      <c r="F242" s="62"/>
      <c r="G242" s="17"/>
      <c r="H242" s="27"/>
      <c r="I242" s="16" t="str">
        <f t="shared" si="3"/>
        <v/>
      </c>
      <c r="J242" s="28"/>
      <c r="K242" s="27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28"/>
      <c r="Y242" s="28"/>
      <c r="Z242" s="28"/>
      <c r="AA242" s="28"/>
      <c r="AB242" s="28"/>
      <c r="AC242" s="75"/>
      <c r="AD242" s="53"/>
      <c r="AE242" s="53"/>
      <c r="AF242" s="53"/>
      <c r="AG242" s="53"/>
      <c r="AH242" s="78"/>
      <c r="AI242" s="53"/>
      <c r="AJ242" s="53"/>
      <c r="AK242" s="158"/>
      <c r="AL242" s="53"/>
      <c r="AM242" s="15"/>
      <c r="AN242" s="53"/>
    </row>
    <row r="243" spans="1:40" ht="25.5" customHeight="1" x14ac:dyDescent="0.25">
      <c r="A243" s="61">
        <v>231</v>
      </c>
      <c r="B243" s="15"/>
      <c r="C243" s="15"/>
      <c r="D243" s="17"/>
      <c r="E243" s="27"/>
      <c r="F243" s="62"/>
      <c r="G243" s="17"/>
      <c r="H243" s="27"/>
      <c r="I243" s="16" t="str">
        <f t="shared" si="3"/>
        <v/>
      </c>
      <c r="J243" s="28"/>
      <c r="K243" s="27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28"/>
      <c r="Y243" s="28"/>
      <c r="Z243" s="28"/>
      <c r="AA243" s="28"/>
      <c r="AB243" s="28"/>
      <c r="AC243" s="75"/>
      <c r="AD243" s="53"/>
      <c r="AE243" s="53"/>
      <c r="AF243" s="53"/>
      <c r="AG243" s="53"/>
      <c r="AH243" s="78"/>
      <c r="AI243" s="53"/>
      <c r="AJ243" s="53"/>
      <c r="AK243" s="158"/>
      <c r="AL243" s="53"/>
      <c r="AM243" s="15"/>
      <c r="AN243" s="53"/>
    </row>
    <row r="244" spans="1:40" ht="25.5" customHeight="1" x14ac:dyDescent="0.25">
      <c r="A244" s="60">
        <v>232</v>
      </c>
      <c r="B244" s="15"/>
      <c r="C244" s="15"/>
      <c r="D244" s="17"/>
      <c r="E244" s="27"/>
      <c r="F244" s="62"/>
      <c r="G244" s="17"/>
      <c r="H244" s="27"/>
      <c r="I244" s="16" t="str">
        <f t="shared" si="3"/>
        <v/>
      </c>
      <c r="J244" s="28"/>
      <c r="K244" s="27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28"/>
      <c r="Y244" s="28"/>
      <c r="Z244" s="28"/>
      <c r="AA244" s="28"/>
      <c r="AB244" s="28"/>
      <c r="AC244" s="75"/>
      <c r="AD244" s="53"/>
      <c r="AE244" s="53"/>
      <c r="AF244" s="53"/>
      <c r="AG244" s="53"/>
      <c r="AH244" s="78"/>
      <c r="AI244" s="53"/>
      <c r="AJ244" s="53"/>
      <c r="AK244" s="158"/>
      <c r="AL244" s="53"/>
      <c r="AM244" s="15"/>
      <c r="AN244" s="53"/>
    </row>
    <row r="245" spans="1:40" ht="25.5" customHeight="1" x14ac:dyDescent="0.25">
      <c r="A245" s="61">
        <v>233</v>
      </c>
      <c r="B245" s="15"/>
      <c r="C245" s="15"/>
      <c r="D245" s="17"/>
      <c r="E245" s="27"/>
      <c r="F245" s="62"/>
      <c r="G245" s="17"/>
      <c r="H245" s="27"/>
      <c r="I245" s="16" t="str">
        <f t="shared" si="3"/>
        <v/>
      </c>
      <c r="J245" s="28"/>
      <c r="K245" s="27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28"/>
      <c r="Y245" s="28"/>
      <c r="Z245" s="28"/>
      <c r="AA245" s="28"/>
      <c r="AB245" s="28"/>
      <c r="AC245" s="75"/>
      <c r="AD245" s="53"/>
      <c r="AE245" s="53"/>
      <c r="AF245" s="53"/>
      <c r="AG245" s="53"/>
      <c r="AH245" s="78"/>
      <c r="AI245" s="53"/>
      <c r="AJ245" s="53"/>
      <c r="AK245" s="158"/>
      <c r="AL245" s="53"/>
      <c r="AM245" s="53"/>
      <c r="AN245" s="53"/>
    </row>
    <row r="246" spans="1:40" ht="25.5" customHeight="1" x14ac:dyDescent="0.25">
      <c r="A246" s="60">
        <v>234</v>
      </c>
      <c r="B246" s="15"/>
      <c r="C246" s="15"/>
      <c r="D246" s="17"/>
      <c r="E246" s="27"/>
      <c r="F246" s="62"/>
      <c r="G246" s="17"/>
      <c r="H246" s="27"/>
      <c r="I246" s="16" t="str">
        <f t="shared" si="3"/>
        <v/>
      </c>
      <c r="J246" s="28"/>
      <c r="K246" s="27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28"/>
      <c r="Y246" s="28"/>
      <c r="Z246" s="28"/>
      <c r="AA246" s="28"/>
      <c r="AB246" s="28"/>
      <c r="AC246" s="75"/>
      <c r="AD246" s="53"/>
      <c r="AE246" s="53"/>
      <c r="AF246" s="53"/>
      <c r="AG246" s="53"/>
      <c r="AH246" s="78"/>
      <c r="AI246" s="53"/>
      <c r="AJ246" s="53"/>
      <c r="AK246" s="158"/>
      <c r="AL246" s="53"/>
      <c r="AM246" s="15"/>
      <c r="AN246" s="53"/>
    </row>
    <row r="247" spans="1:40" ht="25.5" customHeight="1" x14ac:dyDescent="0.25">
      <c r="A247" s="61">
        <v>235</v>
      </c>
      <c r="B247" s="15"/>
      <c r="C247" s="15"/>
      <c r="D247" s="17"/>
      <c r="E247" s="27"/>
      <c r="F247" s="62"/>
      <c r="G247" s="17"/>
      <c r="H247" s="27"/>
      <c r="I247" s="16" t="str">
        <f t="shared" si="3"/>
        <v/>
      </c>
      <c r="J247" s="28"/>
      <c r="K247" s="27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28"/>
      <c r="Y247" s="28"/>
      <c r="Z247" s="28"/>
      <c r="AA247" s="28"/>
      <c r="AB247" s="28"/>
      <c r="AC247" s="75"/>
      <c r="AD247" s="53"/>
      <c r="AE247" s="53"/>
      <c r="AF247" s="53"/>
      <c r="AG247" s="53"/>
      <c r="AH247" s="78"/>
      <c r="AI247" s="53"/>
      <c r="AJ247" s="53"/>
      <c r="AK247" s="158"/>
      <c r="AL247" s="53"/>
      <c r="AM247" s="53"/>
      <c r="AN247" s="53"/>
    </row>
    <row r="248" spans="1:40" ht="25.5" customHeight="1" x14ac:dyDescent="0.25">
      <c r="A248" s="60">
        <v>236</v>
      </c>
      <c r="B248" s="15"/>
      <c r="C248" s="15"/>
      <c r="D248" s="17"/>
      <c r="E248" s="27"/>
      <c r="F248" s="62"/>
      <c r="G248" s="17"/>
      <c r="H248" s="27"/>
      <c r="I248" s="16" t="str">
        <f t="shared" si="3"/>
        <v/>
      </c>
      <c r="J248" s="28"/>
      <c r="K248" s="27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28"/>
      <c r="Y248" s="28"/>
      <c r="Z248" s="28"/>
      <c r="AA248" s="28"/>
      <c r="AB248" s="28"/>
      <c r="AC248" s="75"/>
      <c r="AD248" s="53"/>
      <c r="AE248" s="53"/>
      <c r="AF248" s="53"/>
      <c r="AG248" s="53"/>
      <c r="AH248" s="78"/>
      <c r="AI248" s="53"/>
      <c r="AJ248" s="53"/>
      <c r="AK248" s="158"/>
      <c r="AL248" s="53"/>
      <c r="AM248" s="53"/>
      <c r="AN248" s="53"/>
    </row>
    <row r="249" spans="1:40" ht="25.5" customHeight="1" x14ac:dyDescent="0.25">
      <c r="A249" s="61">
        <v>237</v>
      </c>
      <c r="B249" s="15"/>
      <c r="C249" s="15"/>
      <c r="D249" s="17"/>
      <c r="E249" s="27"/>
      <c r="F249" s="62"/>
      <c r="G249" s="17"/>
      <c r="H249" s="27"/>
      <c r="I249" s="16" t="str">
        <f t="shared" si="3"/>
        <v/>
      </c>
      <c r="J249" s="28"/>
      <c r="K249" s="27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28"/>
      <c r="Y249" s="28"/>
      <c r="Z249" s="28"/>
      <c r="AA249" s="28"/>
      <c r="AB249" s="28"/>
      <c r="AC249" s="75"/>
      <c r="AD249" s="53"/>
      <c r="AE249" s="53"/>
      <c r="AF249" s="53"/>
      <c r="AG249" s="53"/>
      <c r="AH249" s="78"/>
      <c r="AI249" s="53"/>
      <c r="AJ249" s="53"/>
      <c r="AK249" s="158"/>
      <c r="AL249" s="53"/>
      <c r="AM249" s="15"/>
      <c r="AN249" s="53"/>
    </row>
    <row r="250" spans="1:40" ht="25.5" customHeight="1" x14ac:dyDescent="0.25">
      <c r="A250" s="60">
        <v>238</v>
      </c>
      <c r="B250" s="15"/>
      <c r="C250" s="15"/>
      <c r="D250" s="17"/>
      <c r="E250" s="27"/>
      <c r="F250" s="62"/>
      <c r="G250" s="17"/>
      <c r="H250" s="27"/>
      <c r="I250" s="16" t="str">
        <f t="shared" si="3"/>
        <v/>
      </c>
      <c r="J250" s="28"/>
      <c r="K250" s="27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28"/>
      <c r="Y250" s="28"/>
      <c r="Z250" s="28"/>
      <c r="AA250" s="28"/>
      <c r="AB250" s="28"/>
      <c r="AC250" s="75"/>
      <c r="AD250" s="53"/>
      <c r="AE250" s="53"/>
      <c r="AF250" s="53"/>
      <c r="AG250" s="53"/>
      <c r="AH250" s="78"/>
      <c r="AI250" s="53"/>
      <c r="AJ250" s="53"/>
      <c r="AK250" s="158"/>
      <c r="AL250" s="53"/>
      <c r="AM250" s="53"/>
      <c r="AN250" s="15"/>
    </row>
    <row r="251" spans="1:40" ht="25.5" customHeight="1" x14ac:dyDescent="0.25">
      <c r="A251" s="61">
        <v>239</v>
      </c>
      <c r="B251" s="15"/>
      <c r="C251" s="15"/>
      <c r="D251" s="17"/>
      <c r="E251" s="27"/>
      <c r="F251" s="62"/>
      <c r="G251" s="17"/>
      <c r="H251" s="27"/>
      <c r="I251" s="16" t="str">
        <f t="shared" si="3"/>
        <v/>
      </c>
      <c r="J251" s="28"/>
      <c r="K251" s="27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28"/>
      <c r="Y251" s="28"/>
      <c r="Z251" s="28"/>
      <c r="AA251" s="28"/>
      <c r="AB251" s="28"/>
      <c r="AC251" s="75"/>
      <c r="AD251" s="53"/>
      <c r="AE251" s="53"/>
      <c r="AF251" s="53"/>
      <c r="AG251" s="53"/>
      <c r="AH251" s="78"/>
      <c r="AI251" s="53"/>
      <c r="AJ251" s="53"/>
      <c r="AK251" s="158"/>
      <c r="AL251" s="53"/>
      <c r="AM251" s="53"/>
      <c r="AN251" s="15"/>
    </row>
    <row r="252" spans="1:40" ht="25.5" customHeight="1" x14ac:dyDescent="0.25">
      <c r="A252" s="60">
        <v>240</v>
      </c>
      <c r="B252" s="15"/>
      <c r="C252" s="15"/>
      <c r="D252" s="17"/>
      <c r="E252" s="27"/>
      <c r="F252" s="62"/>
      <c r="G252" s="17"/>
      <c r="H252" s="27"/>
      <c r="I252" s="16" t="str">
        <f t="shared" si="3"/>
        <v/>
      </c>
      <c r="J252" s="28"/>
      <c r="K252" s="27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28"/>
      <c r="Y252" s="28"/>
      <c r="Z252" s="28"/>
      <c r="AA252" s="28"/>
      <c r="AB252" s="28"/>
      <c r="AC252" s="75"/>
      <c r="AD252" s="53"/>
      <c r="AE252" s="53"/>
      <c r="AF252" s="53"/>
      <c r="AG252" s="53"/>
      <c r="AH252" s="78"/>
      <c r="AI252" s="53"/>
      <c r="AJ252" s="53"/>
      <c r="AK252" s="66"/>
      <c r="AL252" s="53"/>
      <c r="AM252" s="15"/>
      <c r="AN252" s="53"/>
    </row>
    <row r="253" spans="1:40" ht="25.5" customHeight="1" x14ac:dyDescent="0.25">
      <c r="A253" s="61">
        <v>241</v>
      </c>
      <c r="B253" s="15"/>
      <c r="C253" s="15"/>
      <c r="D253" s="17"/>
      <c r="E253" s="27"/>
      <c r="F253" s="62"/>
      <c r="G253" s="17"/>
      <c r="H253" s="27"/>
      <c r="I253" s="16" t="str">
        <f t="shared" si="3"/>
        <v/>
      </c>
      <c r="J253" s="28"/>
      <c r="K253" s="27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28"/>
      <c r="Y253" s="28"/>
      <c r="Z253" s="28"/>
      <c r="AA253" s="28"/>
      <c r="AB253" s="28"/>
      <c r="AC253" s="75"/>
      <c r="AD253" s="53"/>
      <c r="AE253" s="53"/>
      <c r="AF253" s="53"/>
      <c r="AG253" s="53"/>
      <c r="AH253" s="78"/>
      <c r="AI253" s="53"/>
      <c r="AJ253" s="53"/>
      <c r="AK253" s="158"/>
      <c r="AL253" s="53"/>
      <c r="AM253" s="53"/>
      <c r="AN253" s="15"/>
    </row>
    <row r="254" spans="1:40" ht="25.5" customHeight="1" x14ac:dyDescent="0.25">
      <c r="A254" s="60">
        <v>242</v>
      </c>
      <c r="B254" s="15"/>
      <c r="C254" s="15"/>
      <c r="D254" s="17"/>
      <c r="E254" s="27"/>
      <c r="F254" s="62"/>
      <c r="G254" s="17"/>
      <c r="H254" s="27"/>
      <c r="I254" s="16" t="str">
        <f t="shared" si="3"/>
        <v/>
      </c>
      <c r="J254" s="28"/>
      <c r="K254" s="27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28"/>
      <c r="Y254" s="28"/>
      <c r="Z254" s="28"/>
      <c r="AA254" s="28"/>
      <c r="AB254" s="28"/>
      <c r="AC254" s="75"/>
      <c r="AD254" s="53"/>
      <c r="AE254" s="53"/>
      <c r="AF254" s="53"/>
      <c r="AG254" s="53"/>
      <c r="AH254" s="78"/>
      <c r="AI254" s="53"/>
      <c r="AJ254" s="53"/>
      <c r="AK254" s="158"/>
      <c r="AL254" s="53"/>
      <c r="AM254" s="15"/>
      <c r="AN254" s="53"/>
    </row>
    <row r="255" spans="1:40" ht="25.5" customHeight="1" x14ac:dyDescent="0.25">
      <c r="A255" s="61">
        <v>243</v>
      </c>
      <c r="B255" s="15"/>
      <c r="C255" s="15"/>
      <c r="D255" s="17"/>
      <c r="E255" s="27"/>
      <c r="F255" s="62"/>
      <c r="G255" s="17"/>
      <c r="H255" s="27"/>
      <c r="I255" s="16" t="str">
        <f t="shared" si="3"/>
        <v/>
      </c>
      <c r="J255" s="28"/>
      <c r="K255" s="27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28"/>
      <c r="Y255" s="28"/>
      <c r="Z255" s="28"/>
      <c r="AA255" s="28"/>
      <c r="AB255" s="28"/>
      <c r="AC255" s="75"/>
      <c r="AD255" s="53"/>
      <c r="AE255" s="53"/>
      <c r="AF255" s="53"/>
      <c r="AG255" s="53"/>
      <c r="AH255" s="78"/>
      <c r="AI255" s="53"/>
      <c r="AJ255" s="53"/>
      <c r="AK255" s="66"/>
      <c r="AL255" s="53"/>
      <c r="AM255" s="53"/>
      <c r="AN255" s="15"/>
    </row>
    <row r="256" spans="1:40" ht="25.5" customHeight="1" x14ac:dyDescent="0.25">
      <c r="A256" s="60">
        <v>244</v>
      </c>
      <c r="B256" s="15"/>
      <c r="C256" s="15"/>
      <c r="D256" s="17"/>
      <c r="E256" s="27"/>
      <c r="F256" s="62"/>
      <c r="G256" s="17"/>
      <c r="H256" s="27"/>
      <c r="I256" s="16" t="str">
        <f t="shared" si="3"/>
        <v/>
      </c>
      <c r="J256" s="28"/>
      <c r="K256" s="27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28"/>
      <c r="Y256" s="28"/>
      <c r="Z256" s="28"/>
      <c r="AA256" s="28"/>
      <c r="AB256" s="28"/>
      <c r="AC256" s="75"/>
      <c r="AD256" s="53"/>
      <c r="AE256" s="53"/>
      <c r="AF256" s="53"/>
      <c r="AG256" s="53"/>
      <c r="AH256" s="78"/>
      <c r="AI256" s="53"/>
      <c r="AJ256" s="53"/>
      <c r="AK256" s="158"/>
      <c r="AL256" s="15"/>
      <c r="AM256" s="15"/>
      <c r="AN256" s="53"/>
    </row>
    <row r="257" spans="1:40" ht="25.5" customHeight="1" x14ac:dyDescent="0.25">
      <c r="A257" s="61">
        <v>245</v>
      </c>
      <c r="B257" s="15"/>
      <c r="C257" s="15"/>
      <c r="D257" s="17"/>
      <c r="E257" s="27"/>
      <c r="F257" s="62"/>
      <c r="G257" s="17"/>
      <c r="H257" s="27"/>
      <c r="I257" s="16" t="str">
        <f t="shared" si="3"/>
        <v/>
      </c>
      <c r="J257" s="28"/>
      <c r="K257" s="27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28"/>
      <c r="Y257" s="28"/>
      <c r="Z257" s="28"/>
      <c r="AA257" s="28"/>
      <c r="AB257" s="28"/>
      <c r="AC257" s="75"/>
      <c r="AD257" s="53"/>
      <c r="AE257" s="53"/>
      <c r="AF257" s="53"/>
      <c r="AG257" s="53"/>
      <c r="AH257" s="78"/>
      <c r="AI257" s="53"/>
      <c r="AJ257" s="53"/>
      <c r="AK257" s="158"/>
      <c r="AL257" s="15"/>
      <c r="AM257" s="53"/>
      <c r="AN257" s="53"/>
    </row>
    <row r="258" spans="1:40" ht="25.5" customHeight="1" x14ac:dyDescent="0.25">
      <c r="A258" s="60">
        <v>246</v>
      </c>
      <c r="B258" s="15"/>
      <c r="C258" s="15"/>
      <c r="D258" s="17"/>
      <c r="E258" s="27"/>
      <c r="F258" s="62"/>
      <c r="G258" s="17"/>
      <c r="H258" s="27"/>
      <c r="I258" s="16" t="str">
        <f t="shared" si="3"/>
        <v/>
      </c>
      <c r="J258" s="28"/>
      <c r="K258" s="27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28"/>
      <c r="Y258" s="28"/>
      <c r="Z258" s="28"/>
      <c r="AA258" s="28"/>
      <c r="AB258" s="28"/>
      <c r="AC258" s="75"/>
      <c r="AD258" s="53"/>
      <c r="AE258" s="53"/>
      <c r="AF258" s="53"/>
      <c r="AG258" s="53"/>
      <c r="AH258" s="78"/>
      <c r="AI258" s="53"/>
      <c r="AJ258" s="53"/>
      <c r="AK258" s="158"/>
      <c r="AL258" s="15"/>
      <c r="AM258" s="53"/>
      <c r="AN258" s="15"/>
    </row>
    <row r="259" spans="1:40" ht="25.5" customHeight="1" x14ac:dyDescent="0.25">
      <c r="A259" s="61">
        <v>247</v>
      </c>
      <c r="B259" s="15"/>
      <c r="C259" s="15"/>
      <c r="D259" s="17"/>
      <c r="E259" s="27"/>
      <c r="F259" s="62"/>
      <c r="G259" s="17"/>
      <c r="H259" s="27"/>
      <c r="I259" s="16" t="str">
        <f t="shared" si="3"/>
        <v/>
      </c>
      <c r="J259" s="28"/>
      <c r="K259" s="27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28"/>
      <c r="Y259" s="28"/>
      <c r="Z259" s="28"/>
      <c r="AA259" s="28"/>
      <c r="AB259" s="28"/>
      <c r="AC259" s="75"/>
      <c r="AD259" s="53"/>
      <c r="AE259" s="53"/>
      <c r="AF259" s="53"/>
      <c r="AG259" s="53"/>
      <c r="AH259" s="78"/>
      <c r="AI259" s="53"/>
      <c r="AJ259" s="53"/>
      <c r="AK259" s="158"/>
      <c r="AL259" s="15"/>
      <c r="AM259" s="53"/>
      <c r="AN259" s="15"/>
    </row>
    <row r="260" spans="1:40" ht="25.5" customHeight="1" x14ac:dyDescent="0.25">
      <c r="A260" s="60">
        <v>248</v>
      </c>
      <c r="B260" s="15"/>
      <c r="C260" s="15"/>
      <c r="D260" s="17"/>
      <c r="E260" s="27"/>
      <c r="F260" s="62"/>
      <c r="G260" s="17"/>
      <c r="H260" s="27"/>
      <c r="I260" s="16" t="str">
        <f t="shared" si="3"/>
        <v/>
      </c>
      <c r="J260" s="28"/>
      <c r="K260" s="27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28"/>
      <c r="Y260" s="28"/>
      <c r="Z260" s="28"/>
      <c r="AA260" s="28"/>
      <c r="AB260" s="28"/>
      <c r="AC260" s="75"/>
      <c r="AD260" s="53"/>
      <c r="AE260" s="53"/>
      <c r="AF260" s="53"/>
      <c r="AG260" s="53"/>
      <c r="AH260" s="78"/>
      <c r="AI260" s="53"/>
      <c r="AJ260" s="53"/>
      <c r="AK260" s="158"/>
      <c r="AL260" s="15"/>
      <c r="AM260" s="53"/>
      <c r="AN260" s="53"/>
    </row>
    <row r="261" spans="1:40" ht="25.5" customHeight="1" x14ac:dyDescent="0.25">
      <c r="A261" s="61">
        <v>249</v>
      </c>
      <c r="B261" s="15"/>
      <c r="C261" s="15"/>
      <c r="D261" s="17"/>
      <c r="E261" s="27"/>
      <c r="F261" s="62"/>
      <c r="G261" s="17"/>
      <c r="H261" s="27"/>
      <c r="I261" s="16" t="str">
        <f t="shared" si="3"/>
        <v/>
      </c>
      <c r="J261" s="28"/>
      <c r="K261" s="27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28"/>
      <c r="Y261" s="28"/>
      <c r="Z261" s="28"/>
      <c r="AA261" s="28"/>
      <c r="AB261" s="28"/>
      <c r="AC261" s="75"/>
      <c r="AD261" s="53"/>
      <c r="AE261" s="53"/>
      <c r="AF261" s="53"/>
      <c r="AG261" s="53"/>
      <c r="AH261" s="78"/>
      <c r="AI261" s="53"/>
      <c r="AJ261" s="53"/>
      <c r="AK261" s="158"/>
      <c r="AL261" s="15"/>
      <c r="AM261" s="53"/>
      <c r="AN261" s="53"/>
    </row>
    <row r="262" spans="1:40" ht="25.5" customHeight="1" x14ac:dyDescent="0.25">
      <c r="A262" s="60">
        <v>250</v>
      </c>
      <c r="B262" s="15"/>
      <c r="C262" s="15"/>
      <c r="D262" s="17"/>
      <c r="E262" s="27"/>
      <c r="F262" s="62"/>
      <c r="G262" s="17"/>
      <c r="H262" s="27"/>
      <c r="I262" s="16" t="str">
        <f t="shared" si="3"/>
        <v/>
      </c>
      <c r="J262" s="28"/>
      <c r="K262" s="27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28"/>
      <c r="Y262" s="28"/>
      <c r="Z262" s="28"/>
      <c r="AA262" s="28"/>
      <c r="AB262" s="28"/>
      <c r="AC262" s="75"/>
      <c r="AD262" s="53"/>
      <c r="AE262" s="53"/>
      <c r="AF262" s="53"/>
      <c r="AG262" s="53"/>
      <c r="AH262" s="78"/>
      <c r="AI262" s="53"/>
      <c r="AJ262" s="53"/>
      <c r="AK262" s="158"/>
      <c r="AL262" s="15"/>
      <c r="AM262" s="53"/>
      <c r="AN262" s="53"/>
    </row>
    <row r="263" spans="1:40" ht="25.5" customHeight="1" x14ac:dyDescent="0.25">
      <c r="A263" s="61">
        <v>251</v>
      </c>
      <c r="B263" s="15"/>
      <c r="C263" s="15"/>
      <c r="D263" s="17"/>
      <c r="E263" s="27"/>
      <c r="F263" s="62"/>
      <c r="G263" s="17"/>
      <c r="H263" s="27"/>
      <c r="I263" s="16" t="str">
        <f t="shared" si="3"/>
        <v/>
      </c>
      <c r="J263" s="28"/>
      <c r="K263" s="27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28"/>
      <c r="Y263" s="28"/>
      <c r="Z263" s="28"/>
      <c r="AA263" s="28"/>
      <c r="AB263" s="28"/>
      <c r="AC263" s="75"/>
      <c r="AD263" s="53"/>
      <c r="AE263" s="53"/>
      <c r="AF263" s="53"/>
      <c r="AG263" s="53"/>
      <c r="AH263" s="78"/>
      <c r="AI263" s="53"/>
      <c r="AJ263" s="53"/>
      <c r="AK263" s="158"/>
      <c r="AL263" s="15"/>
      <c r="AM263" s="53"/>
      <c r="AN263" s="53"/>
    </row>
    <row r="264" spans="1:40" ht="25.5" customHeight="1" x14ac:dyDescent="0.25">
      <c r="A264" s="60">
        <v>252</v>
      </c>
      <c r="B264" s="15"/>
      <c r="C264" s="15"/>
      <c r="D264" s="17"/>
      <c r="E264" s="27"/>
      <c r="F264" s="62"/>
      <c r="G264" s="17"/>
      <c r="H264" s="27"/>
      <c r="I264" s="16" t="str">
        <f t="shared" si="3"/>
        <v/>
      </c>
      <c r="J264" s="28"/>
      <c r="K264" s="27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28"/>
      <c r="Y264" s="28"/>
      <c r="Z264" s="28"/>
      <c r="AA264" s="28"/>
      <c r="AB264" s="28"/>
      <c r="AC264" s="75"/>
      <c r="AD264" s="53"/>
      <c r="AE264" s="53"/>
      <c r="AF264" s="53"/>
      <c r="AG264" s="53"/>
      <c r="AH264" s="78"/>
      <c r="AI264" s="53"/>
      <c r="AJ264" s="53"/>
      <c r="AK264" s="158"/>
      <c r="AL264" s="15"/>
      <c r="AM264" s="15"/>
      <c r="AN264" s="53"/>
    </row>
    <row r="265" spans="1:40" ht="25.5" customHeight="1" x14ac:dyDescent="0.25">
      <c r="A265" s="61">
        <v>253</v>
      </c>
      <c r="B265" s="15"/>
      <c r="C265" s="15"/>
      <c r="D265" s="17"/>
      <c r="E265" s="27"/>
      <c r="F265" s="62"/>
      <c r="G265" s="17"/>
      <c r="H265" s="27"/>
      <c r="I265" s="16" t="str">
        <f t="shared" si="3"/>
        <v/>
      </c>
      <c r="J265" s="28"/>
      <c r="K265" s="27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28"/>
      <c r="Y265" s="28"/>
      <c r="Z265" s="28"/>
      <c r="AA265" s="28"/>
      <c r="AB265" s="28"/>
      <c r="AC265" s="75"/>
      <c r="AD265" s="53"/>
      <c r="AE265" s="53"/>
      <c r="AF265" s="53"/>
      <c r="AG265" s="53"/>
      <c r="AH265" s="78"/>
      <c r="AI265" s="53"/>
      <c r="AJ265" s="53"/>
      <c r="AK265" s="66"/>
      <c r="AL265" s="53"/>
      <c r="AM265" s="53"/>
      <c r="AN265" s="53"/>
    </row>
    <row r="266" spans="1:40" ht="25.5" customHeight="1" x14ac:dyDescent="0.25">
      <c r="A266" s="60">
        <v>254</v>
      </c>
      <c r="B266" s="15"/>
      <c r="C266" s="15"/>
      <c r="D266" s="17"/>
      <c r="E266" s="27"/>
      <c r="F266" s="62"/>
      <c r="G266" s="17"/>
      <c r="H266" s="27"/>
      <c r="I266" s="16" t="str">
        <f t="shared" si="3"/>
        <v/>
      </c>
      <c r="J266" s="28"/>
      <c r="K266" s="27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28"/>
      <c r="Y266" s="28"/>
      <c r="Z266" s="28"/>
      <c r="AA266" s="28"/>
      <c r="AB266" s="28"/>
      <c r="AC266" s="75"/>
      <c r="AD266" s="53"/>
      <c r="AE266" s="53"/>
      <c r="AF266" s="53"/>
      <c r="AG266" s="53"/>
      <c r="AH266" s="78"/>
      <c r="AI266" s="53"/>
      <c r="AJ266" s="53"/>
      <c r="AK266" s="158"/>
      <c r="AL266" s="15"/>
      <c r="AM266" s="53"/>
      <c r="AN266" s="53"/>
    </row>
    <row r="267" spans="1:40" ht="25.5" customHeight="1" x14ac:dyDescent="0.25">
      <c r="A267" s="61">
        <v>255</v>
      </c>
      <c r="B267" s="15"/>
      <c r="C267" s="15"/>
      <c r="D267" s="17"/>
      <c r="E267" s="27"/>
      <c r="F267" s="62"/>
      <c r="G267" s="17"/>
      <c r="H267" s="27"/>
      <c r="I267" s="16" t="str">
        <f t="shared" si="3"/>
        <v/>
      </c>
      <c r="J267" s="28"/>
      <c r="K267" s="27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28"/>
      <c r="Y267" s="28"/>
      <c r="Z267" s="28"/>
      <c r="AA267" s="28"/>
      <c r="AB267" s="28"/>
      <c r="AC267" s="75"/>
      <c r="AD267" s="53"/>
      <c r="AE267" s="53"/>
      <c r="AF267" s="53"/>
      <c r="AG267" s="53"/>
      <c r="AH267" s="78"/>
      <c r="AI267" s="53"/>
      <c r="AJ267" s="53"/>
      <c r="AK267" s="66"/>
      <c r="AL267" s="15"/>
      <c r="AM267" s="53"/>
      <c r="AN267" s="15"/>
    </row>
    <row r="268" spans="1:40" ht="25.5" customHeight="1" x14ac:dyDescent="0.25">
      <c r="A268" s="60">
        <v>256</v>
      </c>
      <c r="B268" s="15"/>
      <c r="C268" s="15"/>
      <c r="D268" s="17"/>
      <c r="E268" s="27"/>
      <c r="F268" s="62"/>
      <c r="G268" s="17"/>
      <c r="H268" s="50"/>
      <c r="I268" s="16" t="str">
        <f t="shared" si="3"/>
        <v/>
      </c>
      <c r="J268" s="28"/>
      <c r="K268" s="27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28"/>
      <c r="Y268" s="28"/>
      <c r="Z268" s="28"/>
      <c r="AA268" s="28"/>
      <c r="AB268" s="28"/>
      <c r="AC268" s="75"/>
      <c r="AD268" s="53"/>
      <c r="AE268" s="53"/>
      <c r="AF268" s="53"/>
      <c r="AG268" s="53"/>
      <c r="AH268" s="78"/>
      <c r="AI268" s="53"/>
      <c r="AJ268" s="53"/>
      <c r="AK268" s="66"/>
      <c r="AL268" s="53"/>
      <c r="AM268" s="15"/>
      <c r="AN268" s="53"/>
    </row>
    <row r="269" spans="1:40" ht="25.5" customHeight="1" x14ac:dyDescent="0.25">
      <c r="A269" s="61">
        <v>257</v>
      </c>
      <c r="B269" s="15"/>
      <c r="C269" s="15"/>
      <c r="D269" s="17"/>
      <c r="E269" s="27"/>
      <c r="F269" s="62"/>
      <c r="G269" s="17"/>
      <c r="H269" s="27"/>
      <c r="I269" s="16" t="str">
        <f t="shared" ref="I269:I332" si="4">IF(OR(E269=0,H269=0),"",H269-E269)</f>
        <v/>
      </c>
      <c r="J269" s="28"/>
      <c r="K269" s="27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28"/>
      <c r="Y269" s="28"/>
      <c r="Z269" s="28"/>
      <c r="AA269" s="28"/>
      <c r="AB269" s="28"/>
      <c r="AC269" s="75"/>
      <c r="AD269" s="53"/>
      <c r="AE269" s="53"/>
      <c r="AF269" s="53"/>
      <c r="AG269" s="53"/>
      <c r="AH269" s="78"/>
      <c r="AI269" s="53"/>
      <c r="AJ269" s="53"/>
      <c r="AK269" s="158"/>
      <c r="AL269" s="53"/>
      <c r="AM269" s="53"/>
      <c r="AN269" s="53"/>
    </row>
    <row r="270" spans="1:40" ht="25.5" customHeight="1" x14ac:dyDescent="0.25">
      <c r="A270" s="60">
        <v>258</v>
      </c>
      <c r="B270" s="15"/>
      <c r="C270" s="15"/>
      <c r="D270" s="17"/>
      <c r="E270" s="27"/>
      <c r="F270" s="62"/>
      <c r="G270" s="17"/>
      <c r="H270" s="27"/>
      <c r="I270" s="16" t="str">
        <f t="shared" si="4"/>
        <v/>
      </c>
      <c r="J270" s="28"/>
      <c r="K270" s="27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28"/>
      <c r="Y270" s="28"/>
      <c r="Z270" s="28"/>
      <c r="AA270" s="28"/>
      <c r="AB270" s="28"/>
      <c r="AC270" s="75"/>
      <c r="AD270" s="53"/>
      <c r="AE270" s="53"/>
      <c r="AF270" s="53"/>
      <c r="AG270" s="53"/>
      <c r="AH270" s="78"/>
      <c r="AI270" s="53"/>
      <c r="AJ270" s="53"/>
      <c r="AK270" s="158"/>
      <c r="AL270" s="15"/>
      <c r="AM270" s="15"/>
      <c r="AN270" s="53"/>
    </row>
    <row r="271" spans="1:40" ht="25.5" customHeight="1" x14ac:dyDescent="0.25">
      <c r="A271" s="61">
        <v>259</v>
      </c>
      <c r="B271" s="15"/>
      <c r="C271" s="15"/>
      <c r="D271" s="17"/>
      <c r="E271" s="27"/>
      <c r="F271" s="62"/>
      <c r="G271" s="17"/>
      <c r="H271" s="27"/>
      <c r="I271" s="16" t="str">
        <f t="shared" si="4"/>
        <v/>
      </c>
      <c r="J271" s="28"/>
      <c r="K271" s="27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28"/>
      <c r="Y271" s="28"/>
      <c r="Z271" s="28"/>
      <c r="AA271" s="28"/>
      <c r="AB271" s="28"/>
      <c r="AC271" s="75"/>
      <c r="AD271" s="53"/>
      <c r="AE271" s="53"/>
      <c r="AF271" s="53"/>
      <c r="AG271" s="53"/>
      <c r="AH271" s="78"/>
      <c r="AI271" s="53"/>
      <c r="AJ271" s="53"/>
      <c r="AK271" s="158"/>
      <c r="AL271" s="15"/>
      <c r="AM271" s="53"/>
      <c r="AN271" s="15"/>
    </row>
    <row r="272" spans="1:40" ht="25.5" customHeight="1" x14ac:dyDescent="0.25">
      <c r="A272" s="60">
        <v>260</v>
      </c>
      <c r="B272" s="15"/>
      <c r="C272" s="15"/>
      <c r="D272" s="17"/>
      <c r="E272" s="27"/>
      <c r="F272" s="62"/>
      <c r="G272" s="17"/>
      <c r="H272" s="27"/>
      <c r="I272" s="16" t="str">
        <f t="shared" si="4"/>
        <v/>
      </c>
      <c r="J272" s="28"/>
      <c r="K272" s="27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28"/>
      <c r="Y272" s="28"/>
      <c r="Z272" s="28"/>
      <c r="AA272" s="28"/>
      <c r="AB272" s="28"/>
      <c r="AC272" s="75"/>
      <c r="AD272" s="53"/>
      <c r="AE272" s="53"/>
      <c r="AF272" s="53"/>
      <c r="AG272" s="53"/>
      <c r="AH272" s="78"/>
      <c r="AI272" s="53"/>
      <c r="AJ272" s="53"/>
      <c r="AK272" s="158"/>
      <c r="AL272" s="53"/>
      <c r="AM272" s="53"/>
      <c r="AN272" s="53"/>
    </row>
    <row r="273" spans="1:40" ht="25.5" customHeight="1" x14ac:dyDescent="0.25">
      <c r="A273" s="61">
        <v>261</v>
      </c>
      <c r="B273" s="15"/>
      <c r="C273" s="15"/>
      <c r="D273" s="17"/>
      <c r="E273" s="27"/>
      <c r="F273" s="62"/>
      <c r="G273" s="17"/>
      <c r="H273" s="27"/>
      <c r="I273" s="16" t="str">
        <f t="shared" si="4"/>
        <v/>
      </c>
      <c r="J273" s="28"/>
      <c r="K273" s="27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28"/>
      <c r="Y273" s="28"/>
      <c r="Z273" s="28"/>
      <c r="AA273" s="28"/>
      <c r="AB273" s="28"/>
      <c r="AC273" s="75"/>
      <c r="AD273" s="53"/>
      <c r="AE273" s="53"/>
      <c r="AF273" s="53"/>
      <c r="AG273" s="53"/>
      <c r="AH273" s="78"/>
      <c r="AI273" s="53"/>
      <c r="AJ273" s="53"/>
      <c r="AK273" s="158"/>
      <c r="AL273" s="15"/>
      <c r="AM273" s="15"/>
      <c r="AN273" s="15"/>
    </row>
    <row r="274" spans="1:40" ht="25.5" customHeight="1" x14ac:dyDescent="0.25">
      <c r="A274" s="60">
        <v>262</v>
      </c>
      <c r="B274" s="15"/>
      <c r="C274" s="15"/>
      <c r="D274" s="17"/>
      <c r="E274" s="27"/>
      <c r="F274" s="62"/>
      <c r="G274" s="17"/>
      <c r="H274" s="27"/>
      <c r="I274" s="16" t="str">
        <f t="shared" si="4"/>
        <v/>
      </c>
      <c r="J274" s="28"/>
      <c r="K274" s="27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28"/>
      <c r="Y274" s="28"/>
      <c r="Z274" s="28"/>
      <c r="AA274" s="28"/>
      <c r="AB274" s="28"/>
      <c r="AC274" s="75"/>
      <c r="AD274" s="53"/>
      <c r="AE274" s="53"/>
      <c r="AF274" s="53"/>
      <c r="AG274" s="53"/>
      <c r="AH274" s="78"/>
      <c r="AI274" s="53"/>
      <c r="AJ274" s="53"/>
      <c r="AK274" s="158"/>
      <c r="AL274" s="15"/>
      <c r="AM274" s="53"/>
      <c r="AN274" s="53"/>
    </row>
    <row r="275" spans="1:40" ht="25.5" customHeight="1" x14ac:dyDescent="0.25">
      <c r="A275" s="61">
        <v>263</v>
      </c>
      <c r="B275" s="15"/>
      <c r="C275" s="15"/>
      <c r="D275" s="17"/>
      <c r="E275" s="27"/>
      <c r="F275" s="62"/>
      <c r="G275" s="17"/>
      <c r="H275" s="27"/>
      <c r="I275" s="16" t="str">
        <f t="shared" si="4"/>
        <v/>
      </c>
      <c r="J275" s="28"/>
      <c r="K275" s="27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28"/>
      <c r="Y275" s="28"/>
      <c r="Z275" s="28"/>
      <c r="AA275" s="28"/>
      <c r="AB275" s="28"/>
      <c r="AC275" s="75"/>
      <c r="AD275" s="53"/>
      <c r="AE275" s="53"/>
      <c r="AF275" s="53"/>
      <c r="AG275" s="53"/>
      <c r="AH275" s="78"/>
      <c r="AI275" s="53"/>
      <c r="AJ275" s="53"/>
      <c r="AK275" s="158"/>
      <c r="AL275" s="15"/>
      <c r="AM275" s="53"/>
      <c r="AN275" s="53"/>
    </row>
    <row r="276" spans="1:40" ht="25.5" customHeight="1" x14ac:dyDescent="0.25">
      <c r="A276" s="60">
        <v>264</v>
      </c>
      <c r="B276" s="15"/>
      <c r="C276" s="15"/>
      <c r="D276" s="17"/>
      <c r="E276" s="27"/>
      <c r="F276" s="62"/>
      <c r="G276" s="17"/>
      <c r="H276" s="27"/>
      <c r="I276" s="16" t="str">
        <f t="shared" si="4"/>
        <v/>
      </c>
      <c r="J276" s="28"/>
      <c r="K276" s="27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28"/>
      <c r="Y276" s="28"/>
      <c r="Z276" s="28"/>
      <c r="AA276" s="28"/>
      <c r="AB276" s="28"/>
      <c r="AC276" s="75"/>
      <c r="AD276" s="53"/>
      <c r="AE276" s="53"/>
      <c r="AF276" s="53"/>
      <c r="AG276" s="53"/>
      <c r="AH276" s="78"/>
      <c r="AI276" s="53"/>
      <c r="AJ276" s="53"/>
      <c r="AK276" s="158"/>
      <c r="AL276" s="15"/>
      <c r="AM276" s="53"/>
      <c r="AN276" s="53"/>
    </row>
    <row r="277" spans="1:40" ht="25.5" customHeight="1" x14ac:dyDescent="0.25">
      <c r="A277" s="61">
        <v>265</v>
      </c>
      <c r="B277" s="15"/>
      <c r="C277" s="15"/>
      <c r="D277" s="17"/>
      <c r="E277" s="27"/>
      <c r="F277" s="62"/>
      <c r="G277" s="17"/>
      <c r="H277" s="27"/>
      <c r="I277" s="16" t="str">
        <f t="shared" si="4"/>
        <v/>
      </c>
      <c r="J277" s="28"/>
      <c r="K277" s="27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28"/>
      <c r="Y277" s="28"/>
      <c r="Z277" s="28"/>
      <c r="AA277" s="28"/>
      <c r="AB277" s="28"/>
      <c r="AC277" s="75"/>
      <c r="AD277" s="53"/>
      <c r="AE277" s="53"/>
      <c r="AF277" s="53"/>
      <c r="AG277" s="53"/>
      <c r="AH277" s="78"/>
      <c r="AI277" s="53"/>
      <c r="AJ277" s="53"/>
      <c r="AK277" s="158"/>
      <c r="AL277" s="15"/>
      <c r="AM277" s="53"/>
      <c r="AN277" s="53"/>
    </row>
    <row r="278" spans="1:40" ht="25.5" customHeight="1" x14ac:dyDescent="0.25">
      <c r="A278" s="60">
        <v>266</v>
      </c>
      <c r="B278" s="15"/>
      <c r="C278" s="15"/>
      <c r="D278" s="17"/>
      <c r="E278" s="27"/>
      <c r="F278" s="62"/>
      <c r="G278" s="17"/>
      <c r="H278" s="27"/>
      <c r="I278" s="16" t="str">
        <f t="shared" si="4"/>
        <v/>
      </c>
      <c r="J278" s="28"/>
      <c r="K278" s="27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28"/>
      <c r="Y278" s="28"/>
      <c r="Z278" s="28"/>
      <c r="AA278" s="28"/>
      <c r="AB278" s="28"/>
      <c r="AC278" s="75"/>
      <c r="AD278" s="53"/>
      <c r="AE278" s="53"/>
      <c r="AF278" s="53"/>
      <c r="AG278" s="53"/>
      <c r="AH278" s="78"/>
      <c r="AI278" s="53"/>
      <c r="AJ278" s="53"/>
      <c r="AK278" s="158"/>
      <c r="AL278" s="53"/>
      <c r="AM278" s="53"/>
      <c r="AN278" s="53"/>
    </row>
    <row r="279" spans="1:40" ht="25.5" customHeight="1" x14ac:dyDescent="0.25">
      <c r="A279" s="61">
        <v>267</v>
      </c>
      <c r="B279" s="15"/>
      <c r="C279" s="15"/>
      <c r="D279" s="17"/>
      <c r="E279" s="27"/>
      <c r="F279" s="62"/>
      <c r="G279" s="17"/>
      <c r="H279" s="27"/>
      <c r="I279" s="16" t="str">
        <f t="shared" si="4"/>
        <v/>
      </c>
      <c r="J279" s="28"/>
      <c r="K279" s="27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28"/>
      <c r="Y279" s="28"/>
      <c r="Z279" s="28"/>
      <c r="AA279" s="28"/>
      <c r="AB279" s="28"/>
      <c r="AC279" s="75"/>
      <c r="AD279" s="53"/>
      <c r="AE279" s="53"/>
      <c r="AF279" s="53"/>
      <c r="AG279" s="53"/>
      <c r="AH279" s="78"/>
      <c r="AI279" s="53"/>
      <c r="AJ279" s="53"/>
      <c r="AK279" s="158"/>
      <c r="AL279" s="53"/>
      <c r="AM279" s="53"/>
      <c r="AN279" s="53"/>
    </row>
    <row r="280" spans="1:40" ht="25.5" customHeight="1" x14ac:dyDescent="0.25">
      <c r="A280" s="60">
        <v>268</v>
      </c>
      <c r="B280" s="15"/>
      <c r="C280" s="15"/>
      <c r="D280" s="17"/>
      <c r="E280" s="27"/>
      <c r="F280" s="62"/>
      <c r="G280" s="17"/>
      <c r="H280" s="27"/>
      <c r="I280" s="16" t="str">
        <f t="shared" si="4"/>
        <v/>
      </c>
      <c r="J280" s="28"/>
      <c r="K280" s="27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28"/>
      <c r="Y280" s="28"/>
      <c r="Z280" s="28"/>
      <c r="AA280" s="28"/>
      <c r="AB280" s="28"/>
      <c r="AC280" s="75"/>
      <c r="AD280" s="53"/>
      <c r="AE280" s="53"/>
      <c r="AF280" s="53"/>
      <c r="AG280" s="53"/>
      <c r="AH280" s="78"/>
      <c r="AI280" s="53"/>
      <c r="AJ280" s="53"/>
      <c r="AK280" s="158"/>
      <c r="AL280" s="15"/>
      <c r="AM280" s="15"/>
      <c r="AN280" s="53"/>
    </row>
    <row r="281" spans="1:40" ht="25.5" customHeight="1" x14ac:dyDescent="0.25">
      <c r="A281" s="61">
        <v>269</v>
      </c>
      <c r="B281" s="15"/>
      <c r="C281" s="15"/>
      <c r="D281" s="17"/>
      <c r="E281" s="27"/>
      <c r="F281" s="62"/>
      <c r="G281" s="17"/>
      <c r="H281" s="27"/>
      <c r="I281" s="16" t="str">
        <f t="shared" si="4"/>
        <v/>
      </c>
      <c r="J281" s="28"/>
      <c r="K281" s="27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28"/>
      <c r="Y281" s="28"/>
      <c r="Z281" s="28"/>
      <c r="AA281" s="28"/>
      <c r="AB281" s="28"/>
      <c r="AC281" s="75"/>
      <c r="AD281" s="53"/>
      <c r="AE281" s="53"/>
      <c r="AF281" s="53"/>
      <c r="AG281" s="53"/>
      <c r="AH281" s="78"/>
      <c r="AI281" s="53"/>
      <c r="AJ281" s="53"/>
      <c r="AK281" s="158"/>
      <c r="AL281" s="15"/>
      <c r="AM281" s="53"/>
      <c r="AN281" s="53"/>
    </row>
    <row r="282" spans="1:40" ht="25.5" customHeight="1" x14ac:dyDescent="0.25">
      <c r="A282" s="60">
        <v>270</v>
      </c>
      <c r="B282" s="15"/>
      <c r="C282" s="15"/>
      <c r="D282" s="17"/>
      <c r="E282" s="27"/>
      <c r="F282" s="62"/>
      <c r="G282" s="17"/>
      <c r="H282" s="27"/>
      <c r="I282" s="16" t="str">
        <f t="shared" si="4"/>
        <v/>
      </c>
      <c r="J282" s="28"/>
      <c r="K282" s="27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28"/>
      <c r="Y282" s="28"/>
      <c r="Z282" s="28"/>
      <c r="AA282" s="28"/>
      <c r="AB282" s="28"/>
      <c r="AC282" s="75"/>
      <c r="AD282" s="53"/>
      <c r="AE282" s="53"/>
      <c r="AF282" s="53"/>
      <c r="AG282" s="53"/>
      <c r="AH282" s="78"/>
      <c r="AI282" s="53"/>
      <c r="AJ282" s="53"/>
      <c r="AK282" s="158"/>
      <c r="AL282" s="53"/>
      <c r="AM282" s="53"/>
      <c r="AN282" s="15"/>
    </row>
    <row r="283" spans="1:40" ht="25.5" customHeight="1" x14ac:dyDescent="0.25">
      <c r="A283" s="61">
        <v>271</v>
      </c>
      <c r="B283" s="15"/>
      <c r="C283" s="15"/>
      <c r="D283" s="17"/>
      <c r="E283" s="27"/>
      <c r="F283" s="62"/>
      <c r="G283" s="17"/>
      <c r="H283" s="27"/>
      <c r="I283" s="16" t="str">
        <f t="shared" si="4"/>
        <v/>
      </c>
      <c r="J283" s="28"/>
      <c r="K283" s="27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28"/>
      <c r="Y283" s="28"/>
      <c r="Z283" s="28"/>
      <c r="AA283" s="28"/>
      <c r="AB283" s="28"/>
      <c r="AC283" s="75"/>
      <c r="AD283" s="53"/>
      <c r="AE283" s="53"/>
      <c r="AF283" s="53"/>
      <c r="AG283" s="53"/>
      <c r="AH283" s="78"/>
      <c r="AI283" s="53"/>
      <c r="AJ283" s="53"/>
      <c r="AK283" s="158"/>
      <c r="AL283" s="53"/>
      <c r="AM283" s="15"/>
      <c r="AN283" s="53"/>
    </row>
    <row r="284" spans="1:40" ht="25.5" customHeight="1" x14ac:dyDescent="0.25">
      <c r="A284" s="60">
        <v>272</v>
      </c>
      <c r="B284" s="15"/>
      <c r="C284" s="15"/>
      <c r="D284" s="17"/>
      <c r="E284" s="27"/>
      <c r="F284" s="62"/>
      <c r="G284" s="17"/>
      <c r="H284" s="50"/>
      <c r="I284" s="16" t="str">
        <f t="shared" si="4"/>
        <v/>
      </c>
      <c r="J284" s="28"/>
      <c r="K284" s="27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28"/>
      <c r="Y284" s="28"/>
      <c r="Z284" s="28"/>
      <c r="AA284" s="28"/>
      <c r="AB284" s="28"/>
      <c r="AC284" s="75"/>
      <c r="AD284" s="53"/>
      <c r="AE284" s="53"/>
      <c r="AF284" s="53"/>
      <c r="AG284" s="53"/>
      <c r="AH284" s="78"/>
      <c r="AI284" s="53"/>
      <c r="AJ284" s="53"/>
      <c r="AK284" s="66"/>
      <c r="AL284" s="53"/>
      <c r="AM284" s="15"/>
      <c r="AN284" s="53"/>
    </row>
    <row r="285" spans="1:40" ht="25.5" customHeight="1" x14ac:dyDescent="0.25">
      <c r="A285" s="61">
        <v>273</v>
      </c>
      <c r="B285" s="15"/>
      <c r="C285" s="15"/>
      <c r="D285" s="17"/>
      <c r="E285" s="27"/>
      <c r="F285" s="62"/>
      <c r="G285" s="17"/>
      <c r="H285" s="27"/>
      <c r="I285" s="16" t="str">
        <f t="shared" si="4"/>
        <v/>
      </c>
      <c r="J285" s="28"/>
      <c r="K285" s="27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28"/>
      <c r="Y285" s="28"/>
      <c r="Z285" s="28"/>
      <c r="AA285" s="28"/>
      <c r="AB285" s="28"/>
      <c r="AC285" s="75"/>
      <c r="AD285" s="53"/>
      <c r="AE285" s="53"/>
      <c r="AF285" s="53"/>
      <c r="AG285" s="53"/>
      <c r="AH285" s="78"/>
      <c r="AI285" s="53"/>
      <c r="AJ285" s="53"/>
      <c r="AK285" s="66"/>
      <c r="AL285" s="53"/>
      <c r="AM285" s="15"/>
      <c r="AN285" s="53"/>
    </row>
    <row r="286" spans="1:40" ht="25.5" customHeight="1" x14ac:dyDescent="0.25">
      <c r="A286" s="60">
        <v>274</v>
      </c>
      <c r="B286" s="15"/>
      <c r="C286" s="15"/>
      <c r="D286" s="17"/>
      <c r="E286" s="27"/>
      <c r="F286" s="62"/>
      <c r="G286" s="17"/>
      <c r="H286" s="27"/>
      <c r="I286" s="16" t="str">
        <f t="shared" si="4"/>
        <v/>
      </c>
      <c r="J286" s="28"/>
      <c r="K286" s="27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28"/>
      <c r="Y286" s="28"/>
      <c r="Z286" s="28"/>
      <c r="AA286" s="28"/>
      <c r="AB286" s="28"/>
      <c r="AC286" s="75"/>
      <c r="AD286" s="53"/>
      <c r="AE286" s="53"/>
      <c r="AF286" s="53"/>
      <c r="AG286" s="53"/>
      <c r="AH286" s="78"/>
      <c r="AI286" s="53"/>
      <c r="AJ286" s="53"/>
      <c r="AK286" s="158"/>
      <c r="AL286" s="53"/>
      <c r="AM286" s="15"/>
      <c r="AN286" s="53"/>
    </row>
    <row r="287" spans="1:40" ht="25.5" customHeight="1" x14ac:dyDescent="0.25">
      <c r="A287" s="61">
        <v>275</v>
      </c>
      <c r="B287" s="15"/>
      <c r="C287" s="15"/>
      <c r="D287" s="17"/>
      <c r="E287" s="27"/>
      <c r="F287" s="62"/>
      <c r="G287" s="17"/>
      <c r="H287" s="27"/>
      <c r="I287" s="16" t="str">
        <f t="shared" si="4"/>
        <v/>
      </c>
      <c r="J287" s="28"/>
      <c r="K287" s="27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28"/>
      <c r="Y287" s="28"/>
      <c r="Z287" s="28"/>
      <c r="AA287" s="28"/>
      <c r="AB287" s="28"/>
      <c r="AC287" s="75"/>
      <c r="AD287" s="53"/>
      <c r="AE287" s="53"/>
      <c r="AF287" s="53"/>
      <c r="AG287" s="53"/>
      <c r="AH287" s="78"/>
      <c r="AI287" s="53"/>
      <c r="AJ287" s="53"/>
      <c r="AK287" s="66"/>
      <c r="AL287" s="53"/>
      <c r="AM287" s="53"/>
      <c r="AN287" s="15"/>
    </row>
    <row r="288" spans="1:40" ht="25.5" customHeight="1" x14ac:dyDescent="0.25">
      <c r="A288" s="60">
        <v>276</v>
      </c>
      <c r="B288" s="15"/>
      <c r="C288" s="15"/>
      <c r="D288" s="17"/>
      <c r="E288" s="27"/>
      <c r="F288" s="62"/>
      <c r="G288" s="17"/>
      <c r="H288" s="27"/>
      <c r="I288" s="16" t="str">
        <f t="shared" si="4"/>
        <v/>
      </c>
      <c r="J288" s="28"/>
      <c r="K288" s="27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28"/>
      <c r="Y288" s="28"/>
      <c r="Z288" s="28"/>
      <c r="AA288" s="28"/>
      <c r="AB288" s="28"/>
      <c r="AC288" s="75"/>
      <c r="AD288" s="53"/>
      <c r="AE288" s="53"/>
      <c r="AF288" s="53"/>
      <c r="AG288" s="53"/>
      <c r="AH288" s="78"/>
      <c r="AI288" s="53"/>
      <c r="AJ288" s="53"/>
      <c r="AK288" s="158"/>
      <c r="AL288" s="53"/>
      <c r="AM288" s="53"/>
      <c r="AN288" s="53"/>
    </row>
    <row r="289" spans="1:40" ht="25.5" customHeight="1" x14ac:dyDescent="0.25">
      <c r="A289" s="61">
        <v>277</v>
      </c>
      <c r="B289" s="15"/>
      <c r="C289" s="15"/>
      <c r="D289" s="17"/>
      <c r="E289" s="27"/>
      <c r="F289" s="62"/>
      <c r="G289" s="17"/>
      <c r="H289" s="27"/>
      <c r="I289" s="16" t="str">
        <f t="shared" si="4"/>
        <v/>
      </c>
      <c r="J289" s="28"/>
      <c r="K289" s="27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28"/>
      <c r="Y289" s="28"/>
      <c r="Z289" s="28"/>
      <c r="AA289" s="28"/>
      <c r="AB289" s="28"/>
      <c r="AC289" s="75"/>
      <c r="AD289" s="53"/>
      <c r="AE289" s="53"/>
      <c r="AF289" s="53"/>
      <c r="AG289" s="53"/>
      <c r="AH289" s="78"/>
      <c r="AI289" s="53"/>
      <c r="AJ289" s="53"/>
      <c r="AK289" s="158"/>
      <c r="AL289" s="15"/>
      <c r="AM289" s="53"/>
      <c r="AN289" s="53"/>
    </row>
    <row r="290" spans="1:40" ht="25.5" customHeight="1" x14ac:dyDescent="0.25">
      <c r="A290" s="60">
        <v>278</v>
      </c>
      <c r="B290" s="15"/>
      <c r="C290" s="15"/>
      <c r="D290" s="17"/>
      <c r="E290" s="27"/>
      <c r="F290" s="62"/>
      <c r="G290" s="17"/>
      <c r="H290" s="27"/>
      <c r="I290" s="16" t="str">
        <f t="shared" si="4"/>
        <v/>
      </c>
      <c r="J290" s="28"/>
      <c r="K290" s="27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28"/>
      <c r="Y290" s="28"/>
      <c r="Z290" s="28"/>
      <c r="AA290" s="28"/>
      <c r="AB290" s="28"/>
      <c r="AC290" s="75"/>
      <c r="AD290" s="53"/>
      <c r="AE290" s="53"/>
      <c r="AF290" s="53"/>
      <c r="AG290" s="53"/>
      <c r="AH290" s="78"/>
      <c r="AI290" s="53"/>
      <c r="AJ290" s="53"/>
      <c r="AK290" s="158"/>
      <c r="AL290" s="15"/>
      <c r="AM290" s="53"/>
      <c r="AN290" s="53"/>
    </row>
    <row r="291" spans="1:40" ht="25.5" customHeight="1" x14ac:dyDescent="0.25">
      <c r="A291" s="61">
        <v>279</v>
      </c>
      <c r="B291" s="15"/>
      <c r="C291" s="15"/>
      <c r="D291" s="17"/>
      <c r="E291" s="27"/>
      <c r="F291" s="62"/>
      <c r="G291" s="17"/>
      <c r="H291" s="27"/>
      <c r="I291" s="16" t="str">
        <f t="shared" si="4"/>
        <v/>
      </c>
      <c r="J291" s="28"/>
      <c r="K291" s="27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28"/>
      <c r="Y291" s="28"/>
      <c r="Z291" s="28"/>
      <c r="AA291" s="28"/>
      <c r="AB291" s="28"/>
      <c r="AC291" s="75"/>
      <c r="AD291" s="53"/>
      <c r="AE291" s="53"/>
      <c r="AF291" s="53"/>
      <c r="AG291" s="53"/>
      <c r="AH291" s="78"/>
      <c r="AI291" s="53"/>
      <c r="AJ291" s="53"/>
      <c r="AK291" s="158"/>
      <c r="AL291" s="15"/>
      <c r="AM291" s="53"/>
      <c r="AN291" s="15"/>
    </row>
    <row r="292" spans="1:40" ht="25.5" customHeight="1" x14ac:dyDescent="0.25">
      <c r="A292" s="60">
        <v>280</v>
      </c>
      <c r="B292" s="15"/>
      <c r="C292" s="15"/>
      <c r="D292" s="17"/>
      <c r="E292" s="27"/>
      <c r="F292" s="62"/>
      <c r="G292" s="17"/>
      <c r="H292" s="27"/>
      <c r="I292" s="16" t="str">
        <f t="shared" si="4"/>
        <v/>
      </c>
      <c r="J292" s="28"/>
      <c r="K292" s="27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28"/>
      <c r="Y292" s="28"/>
      <c r="Z292" s="28"/>
      <c r="AA292" s="28"/>
      <c r="AB292" s="28"/>
      <c r="AC292" s="75"/>
      <c r="AD292" s="53"/>
      <c r="AE292" s="53"/>
      <c r="AF292" s="53"/>
      <c r="AG292" s="53"/>
      <c r="AH292" s="78"/>
      <c r="AI292" s="53"/>
      <c r="AJ292" s="53"/>
      <c r="AK292" s="158"/>
      <c r="AL292" s="15"/>
      <c r="AM292" s="15"/>
      <c r="AN292" s="53"/>
    </row>
    <row r="293" spans="1:40" ht="25.5" customHeight="1" x14ac:dyDescent="0.25">
      <c r="A293" s="61">
        <v>281</v>
      </c>
      <c r="B293" s="15"/>
      <c r="C293" s="15"/>
      <c r="D293" s="17"/>
      <c r="E293" s="27"/>
      <c r="F293" s="62"/>
      <c r="G293" s="17"/>
      <c r="H293" s="27"/>
      <c r="I293" s="16" t="str">
        <f t="shared" si="4"/>
        <v/>
      </c>
      <c r="J293" s="28"/>
      <c r="K293" s="27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28"/>
      <c r="Y293" s="28"/>
      <c r="Z293" s="28"/>
      <c r="AA293" s="28"/>
      <c r="AB293" s="28"/>
      <c r="AC293" s="75"/>
      <c r="AD293" s="53"/>
      <c r="AE293" s="53"/>
      <c r="AF293" s="53"/>
      <c r="AG293" s="53"/>
      <c r="AH293" s="78"/>
      <c r="AI293" s="53"/>
      <c r="AJ293" s="53"/>
      <c r="AK293" s="158"/>
      <c r="AL293" s="15"/>
      <c r="AM293" s="53"/>
      <c r="AN293" s="15"/>
    </row>
    <row r="294" spans="1:40" ht="25.5" customHeight="1" x14ac:dyDescent="0.25">
      <c r="A294" s="60">
        <v>282</v>
      </c>
      <c r="B294" s="15"/>
      <c r="C294" s="15"/>
      <c r="D294" s="17"/>
      <c r="E294" s="27"/>
      <c r="F294" s="62"/>
      <c r="G294" s="17"/>
      <c r="H294" s="27"/>
      <c r="I294" s="16" t="str">
        <f t="shared" si="4"/>
        <v/>
      </c>
      <c r="J294" s="28"/>
      <c r="K294" s="27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28"/>
      <c r="Y294" s="28"/>
      <c r="Z294" s="28"/>
      <c r="AA294" s="28"/>
      <c r="AB294" s="28"/>
      <c r="AC294" s="75"/>
      <c r="AD294" s="53"/>
      <c r="AE294" s="53"/>
      <c r="AF294" s="53"/>
      <c r="AG294" s="53"/>
      <c r="AH294" s="78"/>
      <c r="AI294" s="53"/>
      <c r="AJ294" s="53"/>
      <c r="AK294" s="158"/>
      <c r="AL294" s="15"/>
      <c r="AM294" s="53"/>
      <c r="AN294" s="53"/>
    </row>
    <row r="295" spans="1:40" ht="25.5" customHeight="1" x14ac:dyDescent="0.25">
      <c r="A295" s="61">
        <v>283</v>
      </c>
      <c r="B295" s="15"/>
      <c r="C295" s="15"/>
      <c r="D295" s="17"/>
      <c r="E295" s="27"/>
      <c r="F295" s="62"/>
      <c r="G295" s="17"/>
      <c r="H295" s="27"/>
      <c r="I295" s="16" t="str">
        <f t="shared" si="4"/>
        <v/>
      </c>
      <c r="J295" s="28"/>
      <c r="K295" s="27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28"/>
      <c r="Y295" s="28"/>
      <c r="Z295" s="28"/>
      <c r="AA295" s="28"/>
      <c r="AB295" s="28"/>
      <c r="AC295" s="75"/>
      <c r="AD295" s="53"/>
      <c r="AE295" s="53"/>
      <c r="AF295" s="53"/>
      <c r="AG295" s="53"/>
      <c r="AH295" s="78"/>
      <c r="AI295" s="53"/>
      <c r="AJ295" s="53"/>
      <c r="AK295" s="158"/>
      <c r="AL295" s="15"/>
      <c r="AM295" s="15"/>
      <c r="AN295" s="53"/>
    </row>
    <row r="296" spans="1:40" ht="25.5" customHeight="1" x14ac:dyDescent="0.25">
      <c r="A296" s="60">
        <v>284</v>
      </c>
      <c r="B296" s="15"/>
      <c r="C296" s="15"/>
      <c r="D296" s="17"/>
      <c r="E296" s="27"/>
      <c r="F296" s="62"/>
      <c r="G296" s="17"/>
      <c r="H296" s="27"/>
      <c r="I296" s="16" t="str">
        <f t="shared" si="4"/>
        <v/>
      </c>
      <c r="J296" s="28"/>
      <c r="K296" s="27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28"/>
      <c r="Y296" s="28"/>
      <c r="Z296" s="28"/>
      <c r="AA296" s="28"/>
      <c r="AB296" s="28"/>
      <c r="AC296" s="75"/>
      <c r="AD296" s="53"/>
      <c r="AE296" s="53"/>
      <c r="AF296" s="53"/>
      <c r="AG296" s="53"/>
      <c r="AH296" s="78"/>
      <c r="AI296" s="53"/>
      <c r="AJ296" s="53"/>
      <c r="AK296" s="158"/>
      <c r="AL296" s="15"/>
      <c r="AM296" s="53"/>
      <c r="AN296" s="15"/>
    </row>
    <row r="297" spans="1:40" ht="25.5" customHeight="1" x14ac:dyDescent="0.25">
      <c r="A297" s="61">
        <v>285</v>
      </c>
      <c r="B297" s="15"/>
      <c r="C297" s="15"/>
      <c r="D297" s="17"/>
      <c r="E297" s="27"/>
      <c r="F297" s="62"/>
      <c r="G297" s="17"/>
      <c r="H297" s="27"/>
      <c r="I297" s="16" t="str">
        <f t="shared" si="4"/>
        <v/>
      </c>
      <c r="J297" s="28"/>
      <c r="K297" s="27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28"/>
      <c r="Y297" s="28"/>
      <c r="Z297" s="28"/>
      <c r="AA297" s="28"/>
      <c r="AB297" s="28"/>
      <c r="AC297" s="75"/>
      <c r="AD297" s="53"/>
      <c r="AE297" s="53"/>
      <c r="AF297" s="53"/>
      <c r="AG297" s="53"/>
      <c r="AH297" s="78"/>
      <c r="AI297" s="53"/>
      <c r="AJ297" s="53"/>
      <c r="AK297" s="158"/>
      <c r="AL297" s="15"/>
      <c r="AM297" s="53"/>
      <c r="AN297" s="53"/>
    </row>
    <row r="298" spans="1:40" ht="25.5" customHeight="1" x14ac:dyDescent="0.25">
      <c r="A298" s="60">
        <v>286</v>
      </c>
      <c r="B298" s="15"/>
      <c r="C298" s="15"/>
      <c r="D298" s="17"/>
      <c r="E298" s="27"/>
      <c r="F298" s="62"/>
      <c r="G298" s="17"/>
      <c r="H298" s="27"/>
      <c r="I298" s="16" t="str">
        <f t="shared" si="4"/>
        <v/>
      </c>
      <c r="J298" s="28"/>
      <c r="K298" s="27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28"/>
      <c r="Y298" s="28"/>
      <c r="Z298" s="28"/>
      <c r="AA298" s="28"/>
      <c r="AB298" s="28"/>
      <c r="AC298" s="75"/>
      <c r="AD298" s="53"/>
      <c r="AE298" s="53"/>
      <c r="AF298" s="53"/>
      <c r="AG298" s="53"/>
      <c r="AH298" s="78"/>
      <c r="AI298" s="53"/>
      <c r="AJ298" s="53"/>
      <c r="AK298" s="158"/>
      <c r="AL298" s="15"/>
      <c r="AM298" s="53"/>
      <c r="AN298" s="15"/>
    </row>
    <row r="299" spans="1:40" ht="25.5" customHeight="1" x14ac:dyDescent="0.25">
      <c r="A299" s="61">
        <v>287</v>
      </c>
      <c r="B299" s="55"/>
      <c r="C299" s="15"/>
      <c r="D299" s="57"/>
      <c r="E299" s="27"/>
      <c r="F299" s="62"/>
      <c r="G299" s="17"/>
      <c r="H299" s="27"/>
      <c r="I299" s="16" t="str">
        <f t="shared" si="4"/>
        <v/>
      </c>
      <c r="J299" s="28"/>
      <c r="K299" s="27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28"/>
      <c r="Y299" s="28"/>
      <c r="Z299" s="28"/>
      <c r="AA299" s="28"/>
      <c r="AB299" s="28"/>
      <c r="AC299" s="75"/>
      <c r="AD299" s="53"/>
      <c r="AE299" s="53"/>
      <c r="AF299" s="53"/>
      <c r="AG299" s="53"/>
      <c r="AH299" s="78"/>
      <c r="AI299" s="53"/>
      <c r="AJ299" s="53"/>
      <c r="AK299" s="66"/>
      <c r="AL299" s="15"/>
      <c r="AM299" s="53"/>
      <c r="AN299" s="53"/>
    </row>
    <row r="300" spans="1:40" ht="25.5" customHeight="1" x14ac:dyDescent="0.25">
      <c r="A300" s="60">
        <v>288</v>
      </c>
      <c r="B300" s="15"/>
      <c r="C300" s="15"/>
      <c r="D300" s="57"/>
      <c r="E300" s="27"/>
      <c r="F300" s="62"/>
      <c r="G300" s="17"/>
      <c r="H300" s="27"/>
      <c r="I300" s="16" t="str">
        <f t="shared" si="4"/>
        <v/>
      </c>
      <c r="J300" s="28"/>
      <c r="K300" s="27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28"/>
      <c r="Y300" s="28"/>
      <c r="Z300" s="28"/>
      <c r="AA300" s="28"/>
      <c r="AB300" s="28"/>
      <c r="AC300" s="75"/>
      <c r="AD300" s="53"/>
      <c r="AE300" s="53"/>
      <c r="AF300" s="53"/>
      <c r="AG300" s="53"/>
      <c r="AH300" s="78"/>
      <c r="AI300" s="53"/>
      <c r="AJ300" s="53"/>
      <c r="AK300" s="66"/>
      <c r="AL300" s="15"/>
      <c r="AM300" s="53"/>
      <c r="AN300" s="15"/>
    </row>
    <row r="301" spans="1:40" ht="25.5" customHeight="1" x14ac:dyDescent="0.25">
      <c r="A301" s="61">
        <v>289</v>
      </c>
      <c r="B301" s="15"/>
      <c r="C301" s="15"/>
      <c r="D301" s="17"/>
      <c r="E301" s="27"/>
      <c r="F301" s="62"/>
      <c r="G301" s="17"/>
      <c r="H301" s="27"/>
      <c r="I301" s="16" t="str">
        <f t="shared" si="4"/>
        <v/>
      </c>
      <c r="J301" s="28"/>
      <c r="K301" s="27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28"/>
      <c r="Y301" s="28"/>
      <c r="Z301" s="28"/>
      <c r="AA301" s="28"/>
      <c r="AB301" s="28"/>
      <c r="AC301" s="75"/>
      <c r="AD301" s="53"/>
      <c r="AE301" s="53"/>
      <c r="AF301" s="53"/>
      <c r="AG301" s="53"/>
      <c r="AH301" s="78"/>
      <c r="AI301" s="53"/>
      <c r="AJ301" s="53"/>
      <c r="AK301" s="158"/>
      <c r="AL301" s="15"/>
      <c r="AM301" s="53"/>
      <c r="AN301" s="15"/>
    </row>
    <row r="302" spans="1:40" ht="25.5" customHeight="1" x14ac:dyDescent="0.25">
      <c r="A302" s="60">
        <v>290</v>
      </c>
      <c r="B302" s="15"/>
      <c r="C302" s="15"/>
      <c r="D302" s="17"/>
      <c r="E302" s="27"/>
      <c r="F302" s="62"/>
      <c r="G302" s="17"/>
      <c r="H302" s="27"/>
      <c r="I302" s="16" t="str">
        <f t="shared" si="4"/>
        <v/>
      </c>
      <c r="J302" s="28"/>
      <c r="K302" s="27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28"/>
      <c r="Y302" s="28"/>
      <c r="Z302" s="28"/>
      <c r="AA302" s="28"/>
      <c r="AB302" s="28"/>
      <c r="AC302" s="75"/>
      <c r="AD302" s="53"/>
      <c r="AE302" s="53"/>
      <c r="AF302" s="53"/>
      <c r="AG302" s="53"/>
      <c r="AH302" s="78"/>
      <c r="AI302" s="53"/>
      <c r="AJ302" s="53"/>
      <c r="AK302" s="66"/>
      <c r="AL302" s="53"/>
      <c r="AM302" s="53"/>
      <c r="AN302" s="15"/>
    </row>
    <row r="303" spans="1:40" ht="25.5" customHeight="1" x14ac:dyDescent="0.25">
      <c r="A303" s="61">
        <v>291</v>
      </c>
      <c r="B303" s="15"/>
      <c r="C303" s="15"/>
      <c r="D303" s="17"/>
      <c r="E303" s="27"/>
      <c r="F303" s="62"/>
      <c r="G303" s="17"/>
      <c r="H303" s="27"/>
      <c r="I303" s="16" t="str">
        <f t="shared" si="4"/>
        <v/>
      </c>
      <c r="J303" s="28"/>
      <c r="K303" s="27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28"/>
      <c r="Y303" s="28"/>
      <c r="Z303" s="28"/>
      <c r="AA303" s="28"/>
      <c r="AB303" s="28"/>
      <c r="AC303" s="75"/>
      <c r="AD303" s="53"/>
      <c r="AE303" s="53"/>
      <c r="AF303" s="53"/>
      <c r="AG303" s="53"/>
      <c r="AH303" s="78"/>
      <c r="AI303" s="53"/>
      <c r="AJ303" s="53"/>
      <c r="AK303" s="158"/>
      <c r="AL303" s="53"/>
      <c r="AM303" s="53"/>
      <c r="AN303" s="15"/>
    </row>
    <row r="304" spans="1:40" ht="25.5" customHeight="1" x14ac:dyDescent="0.25">
      <c r="A304" s="60">
        <v>292</v>
      </c>
      <c r="B304" s="15"/>
      <c r="C304" s="15"/>
      <c r="D304" s="17"/>
      <c r="E304" s="27"/>
      <c r="F304" s="62"/>
      <c r="G304" s="17"/>
      <c r="H304" s="27"/>
      <c r="I304" s="16" t="str">
        <f t="shared" si="4"/>
        <v/>
      </c>
      <c r="J304" s="28"/>
      <c r="K304" s="27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28"/>
      <c r="Y304" s="28"/>
      <c r="Z304" s="28"/>
      <c r="AA304" s="28"/>
      <c r="AB304" s="28"/>
      <c r="AC304" s="75"/>
      <c r="AD304" s="53"/>
      <c r="AE304" s="53"/>
      <c r="AF304" s="53"/>
      <c r="AG304" s="53"/>
      <c r="AH304" s="78"/>
      <c r="AI304" s="53"/>
      <c r="AJ304" s="53"/>
      <c r="AK304" s="158"/>
      <c r="AL304" s="15"/>
      <c r="AM304" s="53"/>
      <c r="AN304" s="53"/>
    </row>
    <row r="305" spans="1:40" ht="25.5" customHeight="1" x14ac:dyDescent="0.25">
      <c r="A305" s="61">
        <v>293</v>
      </c>
      <c r="B305" s="15"/>
      <c r="C305" s="15"/>
      <c r="D305" s="17"/>
      <c r="E305" s="27"/>
      <c r="F305" s="62"/>
      <c r="G305" s="17"/>
      <c r="H305" s="27"/>
      <c r="I305" s="16" t="str">
        <f t="shared" si="4"/>
        <v/>
      </c>
      <c r="J305" s="28"/>
      <c r="K305" s="27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28"/>
      <c r="Y305" s="28"/>
      <c r="Z305" s="28"/>
      <c r="AA305" s="28"/>
      <c r="AB305" s="28"/>
      <c r="AC305" s="75"/>
      <c r="AD305" s="53"/>
      <c r="AE305" s="53"/>
      <c r="AF305" s="53"/>
      <c r="AG305" s="53"/>
      <c r="AH305" s="78"/>
      <c r="AI305" s="53"/>
      <c r="AJ305" s="53"/>
      <c r="AK305" s="158"/>
      <c r="AL305" s="15"/>
      <c r="AM305" s="53"/>
      <c r="AN305" s="15"/>
    </row>
    <row r="306" spans="1:40" ht="25.5" customHeight="1" x14ac:dyDescent="0.25">
      <c r="A306" s="60">
        <v>294</v>
      </c>
      <c r="B306" s="15"/>
      <c r="C306" s="15"/>
      <c r="D306" s="17"/>
      <c r="E306" s="27"/>
      <c r="F306" s="62"/>
      <c r="G306" s="17"/>
      <c r="H306" s="27"/>
      <c r="I306" s="16" t="str">
        <f t="shared" si="4"/>
        <v/>
      </c>
      <c r="J306" s="28"/>
      <c r="K306" s="27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28"/>
      <c r="Y306" s="28"/>
      <c r="Z306" s="28"/>
      <c r="AA306" s="28"/>
      <c r="AB306" s="28"/>
      <c r="AC306" s="75"/>
      <c r="AD306" s="53"/>
      <c r="AE306" s="53"/>
      <c r="AF306" s="53"/>
      <c r="AG306" s="53"/>
      <c r="AH306" s="78"/>
      <c r="AI306" s="53"/>
      <c r="AJ306" s="53"/>
      <c r="AK306" s="158"/>
      <c r="AL306" s="15"/>
      <c r="AM306" s="15"/>
      <c r="AN306" s="53"/>
    </row>
    <row r="307" spans="1:40" ht="25.5" customHeight="1" x14ac:dyDescent="0.25">
      <c r="A307" s="61">
        <v>295</v>
      </c>
      <c r="B307" s="15"/>
      <c r="C307" s="15"/>
      <c r="D307" s="17"/>
      <c r="E307" s="27"/>
      <c r="F307" s="62"/>
      <c r="G307" s="17"/>
      <c r="H307" s="27"/>
      <c r="I307" s="16" t="str">
        <f t="shared" si="4"/>
        <v/>
      </c>
      <c r="J307" s="28"/>
      <c r="K307" s="27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28"/>
      <c r="Y307" s="28"/>
      <c r="Z307" s="28"/>
      <c r="AA307" s="28"/>
      <c r="AB307" s="28"/>
      <c r="AC307" s="75"/>
      <c r="AD307" s="53"/>
      <c r="AE307" s="53"/>
      <c r="AF307" s="53"/>
      <c r="AG307" s="53"/>
      <c r="AH307" s="78"/>
      <c r="AI307" s="53"/>
      <c r="AJ307" s="53"/>
      <c r="AK307" s="158"/>
      <c r="AL307" s="15"/>
      <c r="AM307" s="53"/>
      <c r="AN307" s="53"/>
    </row>
    <row r="308" spans="1:40" ht="25.5" customHeight="1" x14ac:dyDescent="0.25">
      <c r="A308" s="60">
        <v>296</v>
      </c>
      <c r="B308" s="15"/>
      <c r="C308" s="15"/>
      <c r="D308" s="17"/>
      <c r="E308" s="27"/>
      <c r="F308" s="62"/>
      <c r="G308" s="17"/>
      <c r="H308" s="27"/>
      <c r="I308" s="16" t="str">
        <f t="shared" si="4"/>
        <v/>
      </c>
      <c r="J308" s="28"/>
      <c r="K308" s="27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28"/>
      <c r="Y308" s="28"/>
      <c r="Z308" s="28"/>
      <c r="AA308" s="28"/>
      <c r="AB308" s="28"/>
      <c r="AC308" s="75"/>
      <c r="AD308" s="53"/>
      <c r="AE308" s="53"/>
      <c r="AF308" s="53"/>
      <c r="AG308" s="53"/>
      <c r="AH308" s="78"/>
      <c r="AI308" s="53"/>
      <c r="AJ308" s="53"/>
      <c r="AK308" s="66"/>
      <c r="AL308" s="53"/>
      <c r="AM308" s="15"/>
      <c r="AN308" s="15"/>
    </row>
    <row r="309" spans="1:40" ht="25.5" customHeight="1" x14ac:dyDescent="0.25">
      <c r="A309" s="61">
        <v>297</v>
      </c>
      <c r="B309" s="15"/>
      <c r="C309" s="15"/>
      <c r="D309" s="17"/>
      <c r="E309" s="27"/>
      <c r="F309" s="62"/>
      <c r="G309" s="17"/>
      <c r="H309" s="27"/>
      <c r="I309" s="16" t="str">
        <f t="shared" si="4"/>
        <v/>
      </c>
      <c r="J309" s="28"/>
      <c r="K309" s="27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28"/>
      <c r="Y309" s="28"/>
      <c r="Z309" s="28"/>
      <c r="AA309" s="28"/>
      <c r="AB309" s="28"/>
      <c r="AC309" s="75"/>
      <c r="AD309" s="53"/>
      <c r="AE309" s="53"/>
      <c r="AF309" s="53"/>
      <c r="AG309" s="53"/>
      <c r="AH309" s="78"/>
      <c r="AI309" s="53"/>
      <c r="AJ309" s="53"/>
      <c r="AK309" s="66"/>
      <c r="AL309" s="15"/>
      <c r="AM309" s="15"/>
      <c r="AN309" s="53"/>
    </row>
    <row r="310" spans="1:40" ht="25.5" customHeight="1" x14ac:dyDescent="0.25">
      <c r="A310" s="60">
        <v>298</v>
      </c>
      <c r="B310" s="15"/>
      <c r="C310" s="15"/>
      <c r="D310" s="17"/>
      <c r="E310" s="27"/>
      <c r="F310" s="62"/>
      <c r="G310" s="17"/>
      <c r="H310" s="27"/>
      <c r="I310" s="16" t="str">
        <f t="shared" si="4"/>
        <v/>
      </c>
      <c r="J310" s="28"/>
      <c r="K310" s="27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28"/>
      <c r="Y310" s="28"/>
      <c r="Z310" s="28"/>
      <c r="AA310" s="28"/>
      <c r="AB310" s="28"/>
      <c r="AC310" s="75"/>
      <c r="AD310" s="53"/>
      <c r="AE310" s="53"/>
      <c r="AF310" s="53"/>
      <c r="AG310" s="53"/>
      <c r="AH310" s="78"/>
      <c r="AI310" s="53"/>
      <c r="AJ310" s="53"/>
      <c r="AK310" s="158"/>
      <c r="AL310" s="53"/>
      <c r="AM310" s="53"/>
      <c r="AN310" s="53"/>
    </row>
    <row r="311" spans="1:40" ht="25.5" customHeight="1" x14ac:dyDescent="0.25">
      <c r="A311" s="61">
        <v>299</v>
      </c>
      <c r="B311" s="15"/>
      <c r="C311" s="15"/>
      <c r="D311" s="17"/>
      <c r="E311" s="27"/>
      <c r="F311" s="62"/>
      <c r="G311" s="17"/>
      <c r="H311" s="27"/>
      <c r="I311" s="16" t="str">
        <f t="shared" si="4"/>
        <v/>
      </c>
      <c r="J311" s="28"/>
      <c r="K311" s="27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28"/>
      <c r="Y311" s="28"/>
      <c r="Z311" s="28"/>
      <c r="AA311" s="28"/>
      <c r="AB311" s="28"/>
      <c r="AC311" s="75"/>
      <c r="AD311" s="53"/>
      <c r="AE311" s="53"/>
      <c r="AF311" s="53"/>
      <c r="AG311" s="53"/>
      <c r="AH311" s="78"/>
      <c r="AI311" s="53"/>
      <c r="AJ311" s="53"/>
      <c r="AK311" s="158"/>
      <c r="AL311" s="15"/>
      <c r="AM311" s="15"/>
      <c r="AN311" s="53"/>
    </row>
    <row r="312" spans="1:40" ht="25.5" customHeight="1" x14ac:dyDescent="0.25">
      <c r="A312" s="60">
        <v>300</v>
      </c>
      <c r="B312" s="15"/>
      <c r="C312" s="15"/>
      <c r="D312" s="17"/>
      <c r="E312" s="27"/>
      <c r="F312" s="62"/>
      <c r="G312" s="17"/>
      <c r="H312" s="27"/>
      <c r="I312" s="16" t="str">
        <f t="shared" si="4"/>
        <v/>
      </c>
      <c r="J312" s="28"/>
      <c r="K312" s="27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28"/>
      <c r="Y312" s="28"/>
      <c r="Z312" s="28"/>
      <c r="AA312" s="28"/>
      <c r="AB312" s="28"/>
      <c r="AC312" s="75"/>
      <c r="AD312" s="53"/>
      <c r="AE312" s="53"/>
      <c r="AF312" s="53"/>
      <c r="AG312" s="53"/>
      <c r="AH312" s="78"/>
      <c r="AI312" s="53"/>
      <c r="AJ312" s="53"/>
      <c r="AK312" s="158"/>
      <c r="AL312" s="53"/>
      <c r="AM312" s="53"/>
      <c r="AN312" s="15"/>
    </row>
    <row r="313" spans="1:40" ht="25.5" customHeight="1" x14ac:dyDescent="0.25">
      <c r="A313" s="61">
        <v>301</v>
      </c>
      <c r="B313" s="15"/>
      <c r="C313" s="15"/>
      <c r="D313" s="17"/>
      <c r="E313" s="27"/>
      <c r="F313" s="62"/>
      <c r="G313" s="17"/>
      <c r="H313" s="27"/>
      <c r="I313" s="16" t="str">
        <f t="shared" si="4"/>
        <v/>
      </c>
      <c r="J313" s="28"/>
      <c r="K313" s="27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28"/>
      <c r="Y313" s="28"/>
      <c r="Z313" s="28"/>
      <c r="AA313" s="28"/>
      <c r="AB313" s="28"/>
      <c r="AC313" s="75"/>
      <c r="AD313" s="53"/>
      <c r="AE313" s="53"/>
      <c r="AF313" s="53"/>
      <c r="AG313" s="53"/>
      <c r="AH313" s="78"/>
      <c r="AI313" s="53"/>
      <c r="AJ313" s="53"/>
      <c r="AK313" s="158"/>
      <c r="AL313" s="53"/>
      <c r="AM313" s="53"/>
      <c r="AN313" s="53"/>
    </row>
    <row r="314" spans="1:40" ht="25.5" customHeight="1" x14ac:dyDescent="0.25">
      <c r="A314" s="60">
        <v>302</v>
      </c>
      <c r="B314" s="15"/>
      <c r="C314" s="15"/>
      <c r="D314" s="17"/>
      <c r="E314" s="27"/>
      <c r="F314" s="62"/>
      <c r="G314" s="17"/>
      <c r="H314" s="27"/>
      <c r="I314" s="16" t="str">
        <f t="shared" si="4"/>
        <v/>
      </c>
      <c r="J314" s="28"/>
      <c r="K314" s="27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28"/>
      <c r="Y314" s="28"/>
      <c r="Z314" s="28"/>
      <c r="AA314" s="28"/>
      <c r="AB314" s="28"/>
      <c r="AC314" s="75"/>
      <c r="AD314" s="53"/>
      <c r="AE314" s="53"/>
      <c r="AF314" s="53"/>
      <c r="AG314" s="53"/>
      <c r="AH314" s="78"/>
      <c r="AI314" s="53"/>
      <c r="AJ314" s="53"/>
      <c r="AK314" s="158"/>
      <c r="AL314" s="15"/>
      <c r="AM314" s="53"/>
      <c r="AN314" s="53"/>
    </row>
    <row r="315" spans="1:40" ht="25.5" customHeight="1" x14ac:dyDescent="0.25">
      <c r="A315" s="61">
        <v>303</v>
      </c>
      <c r="B315" s="15"/>
      <c r="C315" s="15"/>
      <c r="D315" s="17"/>
      <c r="E315" s="27"/>
      <c r="F315" s="62"/>
      <c r="G315" s="17"/>
      <c r="H315" s="27"/>
      <c r="I315" s="16" t="str">
        <f t="shared" si="4"/>
        <v/>
      </c>
      <c r="J315" s="28"/>
      <c r="K315" s="27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28"/>
      <c r="Y315" s="28"/>
      <c r="Z315" s="28"/>
      <c r="AA315" s="28"/>
      <c r="AB315" s="28"/>
      <c r="AC315" s="75"/>
      <c r="AD315" s="53"/>
      <c r="AE315" s="53"/>
      <c r="AF315" s="53"/>
      <c r="AG315" s="53"/>
      <c r="AH315" s="78"/>
      <c r="AI315" s="53"/>
      <c r="AJ315" s="53"/>
      <c r="AK315" s="158"/>
      <c r="AL315" s="15"/>
      <c r="AM315" s="53"/>
      <c r="AN315" s="15"/>
    </row>
    <row r="316" spans="1:40" ht="25.5" customHeight="1" x14ac:dyDescent="0.25">
      <c r="A316" s="60">
        <v>304</v>
      </c>
      <c r="B316" s="15"/>
      <c r="C316" s="15"/>
      <c r="D316" s="17"/>
      <c r="E316" s="27"/>
      <c r="F316" s="62"/>
      <c r="G316" s="17"/>
      <c r="H316" s="27"/>
      <c r="I316" s="16" t="str">
        <f t="shared" si="4"/>
        <v/>
      </c>
      <c r="J316" s="28"/>
      <c r="K316" s="27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28"/>
      <c r="Y316" s="28"/>
      <c r="Z316" s="28"/>
      <c r="AA316" s="28"/>
      <c r="AB316" s="28"/>
      <c r="AC316" s="75"/>
      <c r="AD316" s="53"/>
      <c r="AE316" s="53"/>
      <c r="AF316" s="53"/>
      <c r="AG316" s="53"/>
      <c r="AH316" s="78"/>
      <c r="AI316" s="53"/>
      <c r="AJ316" s="53"/>
      <c r="AK316" s="158"/>
      <c r="AL316" s="15"/>
      <c r="AM316" s="53"/>
      <c r="AN316" s="53"/>
    </row>
    <row r="317" spans="1:40" ht="25.5" customHeight="1" x14ac:dyDescent="0.25">
      <c r="A317" s="61">
        <v>305</v>
      </c>
      <c r="B317" s="15"/>
      <c r="C317" s="15"/>
      <c r="D317" s="57"/>
      <c r="E317" s="27"/>
      <c r="F317" s="62"/>
      <c r="G317" s="17"/>
      <c r="H317" s="27"/>
      <c r="I317" s="16" t="str">
        <f t="shared" si="4"/>
        <v/>
      </c>
      <c r="J317" s="28"/>
      <c r="K317" s="27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28"/>
      <c r="Y317" s="28"/>
      <c r="Z317" s="28"/>
      <c r="AA317" s="28"/>
      <c r="AB317" s="28"/>
      <c r="AC317" s="75"/>
      <c r="AD317" s="53"/>
      <c r="AE317" s="53"/>
      <c r="AF317" s="53"/>
      <c r="AG317" s="53"/>
      <c r="AH317" s="78"/>
      <c r="AI317" s="53"/>
      <c r="AJ317" s="53"/>
      <c r="AK317" s="158"/>
      <c r="AL317" s="15"/>
      <c r="AM317" s="53"/>
      <c r="AN317" s="53"/>
    </row>
    <row r="318" spans="1:40" ht="25.5" customHeight="1" x14ac:dyDescent="0.25">
      <c r="A318" s="60">
        <v>306</v>
      </c>
      <c r="B318" s="15"/>
      <c r="C318" s="15"/>
      <c r="D318" s="57"/>
      <c r="E318" s="27"/>
      <c r="F318" s="62"/>
      <c r="G318" s="17"/>
      <c r="H318" s="27"/>
      <c r="I318" s="16" t="str">
        <f t="shared" si="4"/>
        <v/>
      </c>
      <c r="J318" s="28"/>
      <c r="K318" s="27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28"/>
      <c r="Y318" s="28"/>
      <c r="Z318" s="28"/>
      <c r="AA318" s="28"/>
      <c r="AB318" s="28"/>
      <c r="AC318" s="75"/>
      <c r="AD318" s="53"/>
      <c r="AE318" s="53"/>
      <c r="AF318" s="53"/>
      <c r="AG318" s="53"/>
      <c r="AH318" s="78"/>
      <c r="AI318" s="53"/>
      <c r="AJ318" s="53"/>
      <c r="AK318" s="158"/>
      <c r="AL318" s="15"/>
      <c r="AM318" s="53"/>
      <c r="AN318" s="15"/>
    </row>
    <row r="319" spans="1:40" ht="25.5" customHeight="1" x14ac:dyDescent="0.25">
      <c r="A319" s="61">
        <v>307</v>
      </c>
      <c r="B319" s="15"/>
      <c r="C319" s="15"/>
      <c r="D319" s="57"/>
      <c r="E319" s="27"/>
      <c r="F319" s="62"/>
      <c r="G319" s="17"/>
      <c r="H319" s="27"/>
      <c r="I319" s="16" t="str">
        <f t="shared" si="4"/>
        <v/>
      </c>
      <c r="J319" s="28"/>
      <c r="K319" s="27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28"/>
      <c r="Y319" s="28"/>
      <c r="Z319" s="28"/>
      <c r="AA319" s="28"/>
      <c r="AB319" s="28"/>
      <c r="AC319" s="75"/>
      <c r="AD319" s="53"/>
      <c r="AE319" s="53"/>
      <c r="AF319" s="53"/>
      <c r="AG319" s="53"/>
      <c r="AH319" s="78"/>
      <c r="AI319" s="53"/>
      <c r="AJ319" s="53"/>
      <c r="AK319" s="158"/>
      <c r="AL319" s="15"/>
      <c r="AM319" s="53"/>
      <c r="AN319" s="15"/>
    </row>
    <row r="320" spans="1:40" ht="25.5" customHeight="1" x14ac:dyDescent="0.25">
      <c r="A320" s="60">
        <v>308</v>
      </c>
      <c r="B320" s="15"/>
      <c r="C320" s="15"/>
      <c r="D320" s="57"/>
      <c r="E320" s="27"/>
      <c r="F320" s="62"/>
      <c r="G320" s="17"/>
      <c r="H320" s="27"/>
      <c r="I320" s="16" t="str">
        <f t="shared" si="4"/>
        <v/>
      </c>
      <c r="J320" s="28"/>
      <c r="K320" s="27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28"/>
      <c r="Y320" s="28"/>
      <c r="Z320" s="28"/>
      <c r="AA320" s="28"/>
      <c r="AB320" s="28"/>
      <c r="AC320" s="75"/>
      <c r="AD320" s="53"/>
      <c r="AE320" s="53"/>
      <c r="AF320" s="53"/>
      <c r="AG320" s="53"/>
      <c r="AH320" s="78"/>
      <c r="AI320" s="53"/>
      <c r="AJ320" s="53"/>
      <c r="AK320" s="158"/>
      <c r="AL320" s="15"/>
      <c r="AM320" s="53"/>
      <c r="AN320" s="15"/>
    </row>
    <row r="321" spans="1:40" ht="25.5" customHeight="1" x14ac:dyDescent="0.25">
      <c r="A321" s="61">
        <v>309</v>
      </c>
      <c r="B321" s="15"/>
      <c r="C321" s="15"/>
      <c r="D321" s="57"/>
      <c r="E321" s="27"/>
      <c r="F321" s="62"/>
      <c r="G321" s="17"/>
      <c r="H321" s="27"/>
      <c r="I321" s="16" t="str">
        <f t="shared" si="4"/>
        <v/>
      </c>
      <c r="J321" s="28"/>
      <c r="K321" s="27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28"/>
      <c r="Y321" s="28"/>
      <c r="Z321" s="28"/>
      <c r="AA321" s="28"/>
      <c r="AB321" s="28"/>
      <c r="AC321" s="75"/>
      <c r="AD321" s="53"/>
      <c r="AE321" s="53"/>
      <c r="AF321" s="53"/>
      <c r="AG321" s="53"/>
      <c r="AH321" s="78"/>
      <c r="AI321" s="53"/>
      <c r="AJ321" s="53"/>
      <c r="AK321" s="158"/>
      <c r="AL321" s="15"/>
      <c r="AM321" s="15"/>
      <c r="AN321" s="53"/>
    </row>
    <row r="322" spans="1:40" ht="25.5" customHeight="1" x14ac:dyDescent="0.25">
      <c r="A322" s="60">
        <v>310</v>
      </c>
      <c r="B322" s="15"/>
      <c r="C322" s="15"/>
      <c r="D322" s="57"/>
      <c r="E322" s="27"/>
      <c r="F322" s="62"/>
      <c r="G322" s="17"/>
      <c r="H322" s="27"/>
      <c r="I322" s="16" t="str">
        <f t="shared" si="4"/>
        <v/>
      </c>
      <c r="J322" s="28"/>
      <c r="K322" s="27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28"/>
      <c r="Y322" s="28"/>
      <c r="Z322" s="28"/>
      <c r="AA322" s="28"/>
      <c r="AB322" s="28"/>
      <c r="AC322" s="75"/>
      <c r="AD322" s="53"/>
      <c r="AE322" s="53"/>
      <c r="AF322" s="53"/>
      <c r="AG322" s="53"/>
      <c r="AH322" s="78"/>
      <c r="AI322" s="53"/>
      <c r="AJ322" s="53"/>
      <c r="AK322" s="158"/>
      <c r="AL322" s="15"/>
      <c r="AM322" s="53"/>
      <c r="AN322" s="53"/>
    </row>
    <row r="323" spans="1:40" ht="25.5" customHeight="1" x14ac:dyDescent="0.25">
      <c r="A323" s="61">
        <v>311</v>
      </c>
      <c r="B323" s="15"/>
      <c r="C323" s="15"/>
      <c r="D323" s="57"/>
      <c r="E323" s="27"/>
      <c r="F323" s="62"/>
      <c r="G323" s="17"/>
      <c r="H323" s="27"/>
      <c r="I323" s="16" t="str">
        <f t="shared" si="4"/>
        <v/>
      </c>
      <c r="J323" s="28"/>
      <c r="K323" s="27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28"/>
      <c r="Y323" s="28"/>
      <c r="Z323" s="28"/>
      <c r="AA323" s="28"/>
      <c r="AB323" s="28"/>
      <c r="AC323" s="75"/>
      <c r="AD323" s="53"/>
      <c r="AE323" s="53"/>
      <c r="AF323" s="53"/>
      <c r="AG323" s="53"/>
      <c r="AH323" s="78"/>
      <c r="AI323" s="53"/>
      <c r="AJ323" s="53"/>
      <c r="AK323" s="158"/>
      <c r="AL323" s="15"/>
      <c r="AM323" s="53"/>
      <c r="AN323" s="53"/>
    </row>
    <row r="324" spans="1:40" ht="25.5" customHeight="1" x14ac:dyDescent="0.25">
      <c r="A324" s="60">
        <v>312</v>
      </c>
      <c r="B324" s="15"/>
      <c r="C324" s="15"/>
      <c r="D324" s="57"/>
      <c r="E324" s="27"/>
      <c r="F324" s="62"/>
      <c r="G324" s="17"/>
      <c r="H324" s="27"/>
      <c r="I324" s="16" t="str">
        <f t="shared" si="4"/>
        <v/>
      </c>
      <c r="J324" s="28"/>
      <c r="K324" s="27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28"/>
      <c r="Y324" s="28"/>
      <c r="Z324" s="28"/>
      <c r="AA324" s="28"/>
      <c r="AB324" s="28"/>
      <c r="AC324" s="75"/>
      <c r="AD324" s="53"/>
      <c r="AE324" s="53"/>
      <c r="AF324" s="53"/>
      <c r="AG324" s="53"/>
      <c r="AH324" s="78"/>
      <c r="AI324" s="53"/>
      <c r="AJ324" s="53"/>
      <c r="AK324" s="66"/>
      <c r="AL324" s="53"/>
      <c r="AM324" s="15"/>
      <c r="AN324" s="53"/>
    </row>
    <row r="325" spans="1:40" ht="25.5" customHeight="1" x14ac:dyDescent="0.25">
      <c r="A325" s="61">
        <v>313</v>
      </c>
      <c r="B325" s="15"/>
      <c r="C325" s="15"/>
      <c r="D325" s="57"/>
      <c r="E325" s="27"/>
      <c r="F325" s="62"/>
      <c r="G325" s="17"/>
      <c r="H325" s="27"/>
      <c r="I325" s="16" t="str">
        <f t="shared" si="4"/>
        <v/>
      </c>
      <c r="J325" s="28"/>
      <c r="K325" s="27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28"/>
      <c r="Y325" s="28"/>
      <c r="Z325" s="28"/>
      <c r="AA325" s="28"/>
      <c r="AB325" s="28"/>
      <c r="AC325" s="75"/>
      <c r="AD325" s="53"/>
      <c r="AE325" s="53"/>
      <c r="AF325" s="53"/>
      <c r="AG325" s="53"/>
      <c r="AH325" s="78"/>
      <c r="AI325" s="53"/>
      <c r="AJ325" s="53"/>
      <c r="AK325" s="66"/>
      <c r="AL325" s="53"/>
      <c r="AM325" s="53"/>
      <c r="AN325" s="15"/>
    </row>
    <row r="326" spans="1:40" ht="25.5" customHeight="1" x14ac:dyDescent="0.25">
      <c r="A326" s="60">
        <v>314</v>
      </c>
      <c r="B326" s="15"/>
      <c r="C326" s="15"/>
      <c r="D326" s="57"/>
      <c r="E326" s="27"/>
      <c r="F326" s="62"/>
      <c r="G326" s="17"/>
      <c r="H326" s="27"/>
      <c r="I326" s="16" t="str">
        <f t="shared" si="4"/>
        <v/>
      </c>
      <c r="J326" s="28"/>
      <c r="K326" s="27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28"/>
      <c r="Y326" s="28"/>
      <c r="Z326" s="28"/>
      <c r="AA326" s="28"/>
      <c r="AB326" s="28"/>
      <c r="AC326" s="75"/>
      <c r="AD326" s="53"/>
      <c r="AE326" s="53"/>
      <c r="AF326" s="53"/>
      <c r="AG326" s="53"/>
      <c r="AH326" s="78"/>
      <c r="AI326" s="53"/>
      <c r="AJ326" s="53"/>
      <c r="AK326" s="158"/>
      <c r="AL326" s="15"/>
      <c r="AM326" s="53"/>
      <c r="AN326" s="15"/>
    </row>
    <row r="327" spans="1:40" ht="25.5" customHeight="1" x14ac:dyDescent="0.25">
      <c r="A327" s="61">
        <v>315</v>
      </c>
      <c r="B327" s="15"/>
      <c r="C327" s="15"/>
      <c r="D327" s="57"/>
      <c r="E327" s="27"/>
      <c r="F327" s="62"/>
      <c r="G327" s="17"/>
      <c r="H327" s="27"/>
      <c r="I327" s="16" t="str">
        <f t="shared" si="4"/>
        <v/>
      </c>
      <c r="J327" s="28"/>
      <c r="K327" s="27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28"/>
      <c r="Y327" s="28"/>
      <c r="Z327" s="28"/>
      <c r="AA327" s="28"/>
      <c r="AB327" s="28"/>
      <c r="AC327" s="75"/>
      <c r="AD327" s="53"/>
      <c r="AE327" s="53"/>
      <c r="AF327" s="53"/>
      <c r="AG327" s="53"/>
      <c r="AH327" s="78"/>
      <c r="AI327" s="53"/>
      <c r="AJ327" s="53"/>
      <c r="AK327" s="158"/>
      <c r="AL327" s="15"/>
      <c r="AM327" s="53"/>
      <c r="AN327" s="53"/>
    </row>
    <row r="328" spans="1:40" ht="25.5" customHeight="1" x14ac:dyDescent="0.25">
      <c r="A328" s="60">
        <v>316</v>
      </c>
      <c r="B328" s="15"/>
      <c r="C328" s="15"/>
      <c r="D328" s="57"/>
      <c r="E328" s="27"/>
      <c r="F328" s="62"/>
      <c r="G328" s="17"/>
      <c r="H328" s="27"/>
      <c r="I328" s="16" t="str">
        <f t="shared" si="4"/>
        <v/>
      </c>
      <c r="J328" s="28"/>
      <c r="K328" s="27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28"/>
      <c r="Y328" s="28"/>
      <c r="Z328" s="28"/>
      <c r="AA328" s="28"/>
      <c r="AB328" s="28"/>
      <c r="AC328" s="75"/>
      <c r="AD328" s="53"/>
      <c r="AE328" s="53"/>
      <c r="AF328" s="53"/>
      <c r="AG328" s="53"/>
      <c r="AH328" s="78"/>
      <c r="AI328" s="53"/>
      <c r="AJ328" s="53"/>
      <c r="AK328" s="158"/>
      <c r="AL328" s="15"/>
      <c r="AM328" s="53"/>
      <c r="AN328" s="15"/>
    </row>
    <row r="329" spans="1:40" ht="25.5" customHeight="1" x14ac:dyDescent="0.25">
      <c r="A329" s="61">
        <v>317</v>
      </c>
      <c r="B329" s="15"/>
      <c r="C329" s="15"/>
      <c r="D329" s="57"/>
      <c r="E329" s="27"/>
      <c r="F329" s="62"/>
      <c r="G329" s="17"/>
      <c r="H329" s="27"/>
      <c r="I329" s="16" t="str">
        <f t="shared" si="4"/>
        <v/>
      </c>
      <c r="J329" s="28"/>
      <c r="K329" s="27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28"/>
      <c r="Y329" s="28"/>
      <c r="Z329" s="28"/>
      <c r="AA329" s="28"/>
      <c r="AB329" s="28"/>
      <c r="AC329" s="75"/>
      <c r="AD329" s="53"/>
      <c r="AE329" s="53"/>
      <c r="AF329" s="53"/>
      <c r="AG329" s="53"/>
      <c r="AH329" s="78"/>
      <c r="AI329" s="53"/>
      <c r="AJ329" s="53"/>
      <c r="AK329" s="158"/>
      <c r="AL329" s="15"/>
      <c r="AM329" s="15"/>
      <c r="AN329" s="53"/>
    </row>
    <row r="330" spans="1:40" ht="25.5" customHeight="1" x14ac:dyDescent="0.25">
      <c r="A330" s="60">
        <v>318</v>
      </c>
      <c r="B330" s="55"/>
      <c r="C330" s="15"/>
      <c r="D330" s="57"/>
      <c r="E330" s="27"/>
      <c r="F330" s="62"/>
      <c r="G330" s="17"/>
      <c r="H330" s="50"/>
      <c r="I330" s="16" t="str">
        <f t="shared" si="4"/>
        <v/>
      </c>
      <c r="J330" s="28"/>
      <c r="K330" s="27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28"/>
      <c r="Y330" s="28"/>
      <c r="Z330" s="28"/>
      <c r="AA330" s="28"/>
      <c r="AB330" s="28"/>
      <c r="AC330" s="75"/>
      <c r="AD330" s="53"/>
      <c r="AE330" s="53"/>
      <c r="AF330" s="53"/>
      <c r="AG330" s="53"/>
      <c r="AH330" s="78"/>
      <c r="AI330" s="53"/>
      <c r="AJ330" s="53"/>
      <c r="AK330" s="66"/>
      <c r="AL330" s="15"/>
      <c r="AM330" s="15"/>
      <c r="AN330" s="53"/>
    </row>
    <row r="331" spans="1:40" ht="25.5" customHeight="1" x14ac:dyDescent="0.25">
      <c r="A331" s="61">
        <v>319</v>
      </c>
      <c r="B331" s="55"/>
      <c r="C331" s="15"/>
      <c r="D331" s="57"/>
      <c r="E331" s="27"/>
      <c r="F331" s="62"/>
      <c r="G331" s="17"/>
      <c r="H331" s="50"/>
      <c r="I331" s="16" t="str">
        <f t="shared" si="4"/>
        <v/>
      </c>
      <c r="J331" s="28"/>
      <c r="K331" s="27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28"/>
      <c r="Y331" s="28"/>
      <c r="Z331" s="28"/>
      <c r="AA331" s="28"/>
      <c r="AB331" s="28"/>
      <c r="AC331" s="75"/>
      <c r="AD331" s="53"/>
      <c r="AE331" s="53"/>
      <c r="AF331" s="53"/>
      <c r="AG331" s="53"/>
      <c r="AH331" s="78"/>
      <c r="AI331" s="53"/>
      <c r="AJ331" s="53"/>
      <c r="AK331" s="66"/>
      <c r="AL331" s="15"/>
      <c r="AM331" s="15"/>
      <c r="AN331" s="53"/>
    </row>
    <row r="332" spans="1:40" ht="25.5" customHeight="1" x14ac:dyDescent="0.25">
      <c r="A332" s="60">
        <v>320</v>
      </c>
      <c r="B332" s="55"/>
      <c r="C332" s="15"/>
      <c r="D332" s="57"/>
      <c r="E332" s="27"/>
      <c r="F332" s="62"/>
      <c r="G332" s="17"/>
      <c r="H332" s="50"/>
      <c r="I332" s="16" t="str">
        <f t="shared" si="4"/>
        <v/>
      </c>
      <c r="J332" s="28"/>
      <c r="K332" s="27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28"/>
      <c r="Y332" s="28"/>
      <c r="Z332" s="28"/>
      <c r="AA332" s="28"/>
      <c r="AB332" s="28"/>
      <c r="AC332" s="75"/>
      <c r="AD332" s="53"/>
      <c r="AE332" s="53"/>
      <c r="AF332" s="53"/>
      <c r="AG332" s="53"/>
      <c r="AH332" s="78"/>
      <c r="AI332" s="53"/>
      <c r="AJ332" s="53"/>
      <c r="AK332" s="66"/>
      <c r="AL332" s="15"/>
      <c r="AM332" s="15"/>
      <c r="AN332" s="53"/>
    </row>
    <row r="333" spans="1:40" ht="25.5" customHeight="1" x14ac:dyDescent="0.25">
      <c r="A333" s="61">
        <v>321</v>
      </c>
      <c r="B333" s="55"/>
      <c r="C333" s="15"/>
      <c r="D333" s="57"/>
      <c r="E333" s="27"/>
      <c r="F333" s="62"/>
      <c r="G333" s="17"/>
      <c r="H333" s="50"/>
      <c r="I333" s="16" t="str">
        <f t="shared" ref="I333:I396" si="5">IF(OR(E333=0,H333=0),"",H333-E333)</f>
        <v/>
      </c>
      <c r="J333" s="28"/>
      <c r="K333" s="27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28"/>
      <c r="Y333" s="28"/>
      <c r="Z333" s="28"/>
      <c r="AA333" s="28"/>
      <c r="AB333" s="28"/>
      <c r="AC333" s="75"/>
      <c r="AD333" s="53"/>
      <c r="AE333" s="53"/>
      <c r="AF333" s="53"/>
      <c r="AG333" s="53"/>
      <c r="AH333" s="78"/>
      <c r="AI333" s="53"/>
      <c r="AJ333" s="53"/>
      <c r="AK333" s="66"/>
      <c r="AL333" s="15"/>
      <c r="AM333" s="15"/>
      <c r="AN333" s="53"/>
    </row>
    <row r="334" spans="1:40" ht="25.5" customHeight="1" x14ac:dyDescent="0.25">
      <c r="A334" s="60">
        <v>322</v>
      </c>
      <c r="B334" s="15"/>
      <c r="C334" s="15"/>
      <c r="D334" s="57"/>
      <c r="E334" s="27"/>
      <c r="F334" s="62"/>
      <c r="G334" s="17"/>
      <c r="H334" s="50"/>
      <c r="I334" s="16" t="str">
        <f t="shared" si="5"/>
        <v/>
      </c>
      <c r="J334" s="28"/>
      <c r="K334" s="27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28"/>
      <c r="Y334" s="28"/>
      <c r="Z334" s="28"/>
      <c r="AA334" s="28"/>
      <c r="AB334" s="28"/>
      <c r="AC334" s="75"/>
      <c r="AD334" s="53"/>
      <c r="AE334" s="53"/>
      <c r="AF334" s="53"/>
      <c r="AG334" s="53"/>
      <c r="AH334" s="78"/>
      <c r="AI334" s="53"/>
      <c r="AJ334" s="53"/>
      <c r="AK334" s="158"/>
      <c r="AL334" s="53"/>
      <c r="AM334" s="53"/>
      <c r="AN334" s="53"/>
    </row>
    <row r="335" spans="1:40" ht="25.5" customHeight="1" x14ac:dyDescent="0.25">
      <c r="A335" s="61">
        <v>323</v>
      </c>
      <c r="B335" s="55"/>
      <c r="C335" s="15"/>
      <c r="D335" s="57"/>
      <c r="E335" s="27"/>
      <c r="F335" s="62"/>
      <c r="G335" s="17"/>
      <c r="H335" s="27"/>
      <c r="I335" s="16" t="str">
        <f t="shared" si="5"/>
        <v/>
      </c>
      <c r="J335" s="28"/>
      <c r="K335" s="27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28"/>
      <c r="Y335" s="28"/>
      <c r="Z335" s="28"/>
      <c r="AA335" s="28"/>
      <c r="AB335" s="28"/>
      <c r="AC335" s="75"/>
      <c r="AD335" s="53"/>
      <c r="AE335" s="53"/>
      <c r="AF335" s="53"/>
      <c r="AG335" s="53"/>
      <c r="AH335" s="78"/>
      <c r="AI335" s="53"/>
      <c r="AJ335" s="53"/>
      <c r="AK335" s="66"/>
      <c r="AL335" s="15"/>
      <c r="AM335" s="53"/>
      <c r="AN335" s="53"/>
    </row>
    <row r="336" spans="1:40" ht="25.5" customHeight="1" x14ac:dyDescent="0.25">
      <c r="A336" s="60">
        <v>324</v>
      </c>
      <c r="B336" s="15"/>
      <c r="C336" s="15"/>
      <c r="D336" s="57"/>
      <c r="E336" s="27"/>
      <c r="F336" s="62"/>
      <c r="G336" s="17"/>
      <c r="H336" s="27"/>
      <c r="I336" s="16" t="str">
        <f t="shared" si="5"/>
        <v/>
      </c>
      <c r="J336" s="28"/>
      <c r="K336" s="27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28"/>
      <c r="Y336" s="28"/>
      <c r="Z336" s="28"/>
      <c r="AA336" s="28"/>
      <c r="AB336" s="28"/>
      <c r="AC336" s="75"/>
      <c r="AD336" s="53"/>
      <c r="AE336" s="53"/>
      <c r="AF336" s="53"/>
      <c r="AG336" s="53"/>
      <c r="AH336" s="78"/>
      <c r="AI336" s="53"/>
      <c r="AJ336" s="53"/>
      <c r="AK336" s="158"/>
      <c r="AL336" s="15"/>
      <c r="AM336" s="53"/>
      <c r="AN336" s="53"/>
    </row>
    <row r="337" spans="1:40" ht="25.5" customHeight="1" x14ac:dyDescent="0.25">
      <c r="A337" s="61">
        <v>325</v>
      </c>
      <c r="B337" s="15"/>
      <c r="C337" s="15"/>
      <c r="D337" s="57"/>
      <c r="E337" s="27"/>
      <c r="F337" s="62"/>
      <c r="G337" s="17"/>
      <c r="H337" s="27"/>
      <c r="I337" s="16" t="str">
        <f t="shared" si="5"/>
        <v/>
      </c>
      <c r="J337" s="28"/>
      <c r="K337" s="27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28"/>
      <c r="Y337" s="28"/>
      <c r="Z337" s="28"/>
      <c r="AA337" s="28"/>
      <c r="AB337" s="28"/>
      <c r="AC337" s="75"/>
      <c r="AD337" s="53"/>
      <c r="AE337" s="53"/>
      <c r="AF337" s="53"/>
      <c r="AG337" s="53"/>
      <c r="AH337" s="78"/>
      <c r="AI337" s="53"/>
      <c r="AJ337" s="53"/>
      <c r="AK337" s="66"/>
      <c r="AL337" s="53"/>
      <c r="AM337" s="15"/>
      <c r="AN337" s="53"/>
    </row>
    <row r="338" spans="1:40" ht="25.5" customHeight="1" x14ac:dyDescent="0.25">
      <c r="A338" s="60">
        <v>326</v>
      </c>
      <c r="B338" s="15"/>
      <c r="C338" s="15"/>
      <c r="D338" s="57"/>
      <c r="E338" s="27"/>
      <c r="F338" s="62"/>
      <c r="G338" s="17"/>
      <c r="H338" s="27"/>
      <c r="I338" s="16" t="str">
        <f t="shared" si="5"/>
        <v/>
      </c>
      <c r="J338" s="28"/>
      <c r="K338" s="27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28"/>
      <c r="Y338" s="28"/>
      <c r="Z338" s="28"/>
      <c r="AA338" s="28"/>
      <c r="AB338" s="28"/>
      <c r="AC338" s="75"/>
      <c r="AD338" s="53"/>
      <c r="AE338" s="53"/>
      <c r="AF338" s="53"/>
      <c r="AG338" s="53"/>
      <c r="AH338" s="78"/>
      <c r="AI338" s="53"/>
      <c r="AJ338" s="53"/>
      <c r="AK338" s="158"/>
      <c r="AL338" s="15"/>
      <c r="AM338" s="53"/>
      <c r="AN338" s="15"/>
    </row>
    <row r="339" spans="1:40" ht="25.5" customHeight="1" x14ac:dyDescent="0.25">
      <c r="A339" s="61">
        <v>327</v>
      </c>
      <c r="B339" s="15"/>
      <c r="C339" s="15"/>
      <c r="D339" s="57"/>
      <c r="E339" s="27"/>
      <c r="F339" s="62"/>
      <c r="G339" s="17"/>
      <c r="H339" s="27"/>
      <c r="I339" s="16" t="str">
        <f t="shared" si="5"/>
        <v/>
      </c>
      <c r="J339" s="28"/>
      <c r="K339" s="27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28"/>
      <c r="Y339" s="28"/>
      <c r="Z339" s="28"/>
      <c r="AA339" s="28"/>
      <c r="AB339" s="28"/>
      <c r="AC339" s="75"/>
      <c r="AD339" s="53"/>
      <c r="AE339" s="53"/>
      <c r="AF339" s="53"/>
      <c r="AG339" s="53"/>
      <c r="AH339" s="78"/>
      <c r="AI339" s="53"/>
      <c r="AJ339" s="53"/>
      <c r="AK339" s="158"/>
      <c r="AL339" s="53"/>
      <c r="AM339" s="15"/>
      <c r="AN339" s="15"/>
    </row>
    <row r="340" spans="1:40" ht="25.5" customHeight="1" x14ac:dyDescent="0.25">
      <c r="A340" s="60">
        <v>328</v>
      </c>
      <c r="B340" s="15"/>
      <c r="C340" s="15"/>
      <c r="D340" s="57"/>
      <c r="E340" s="27"/>
      <c r="F340" s="62"/>
      <c r="G340" s="17"/>
      <c r="H340" s="50"/>
      <c r="I340" s="16" t="str">
        <f>IF(OR(E340=0,H340=0),"",H340-E340)</f>
        <v/>
      </c>
      <c r="J340" s="28"/>
      <c r="K340" s="27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28"/>
      <c r="Y340" s="28"/>
      <c r="Z340" s="28"/>
      <c r="AA340" s="28"/>
      <c r="AB340" s="28"/>
      <c r="AC340" s="75"/>
      <c r="AD340" s="53"/>
      <c r="AE340" s="53"/>
      <c r="AF340" s="53"/>
      <c r="AG340" s="53"/>
      <c r="AH340" s="78"/>
      <c r="AI340" s="53"/>
      <c r="AJ340" s="53"/>
      <c r="AK340" s="158"/>
      <c r="AL340" s="53"/>
      <c r="AM340" s="15"/>
      <c r="AN340" s="53"/>
    </row>
    <row r="341" spans="1:40" ht="25.5" customHeight="1" x14ac:dyDescent="0.25">
      <c r="A341" s="61">
        <v>329</v>
      </c>
      <c r="B341" s="15"/>
      <c r="C341" s="15"/>
      <c r="D341" s="57"/>
      <c r="E341" s="27"/>
      <c r="F341" s="62"/>
      <c r="G341" s="17"/>
      <c r="H341" s="27"/>
      <c r="I341" s="16" t="str">
        <f t="shared" si="5"/>
        <v/>
      </c>
      <c r="J341" s="28"/>
      <c r="K341" s="27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28"/>
      <c r="Y341" s="28"/>
      <c r="Z341" s="28"/>
      <c r="AA341" s="28"/>
      <c r="AB341" s="28"/>
      <c r="AC341" s="75"/>
      <c r="AD341" s="53"/>
      <c r="AE341" s="53"/>
      <c r="AF341" s="53"/>
      <c r="AG341" s="53"/>
      <c r="AH341" s="78"/>
      <c r="AI341" s="53"/>
      <c r="AJ341" s="53"/>
      <c r="AK341" s="158"/>
      <c r="AL341" s="15"/>
      <c r="AM341" s="53"/>
      <c r="AN341" s="53"/>
    </row>
    <row r="342" spans="1:40" ht="25.5" customHeight="1" x14ac:dyDescent="0.25">
      <c r="A342" s="60">
        <v>330</v>
      </c>
      <c r="B342" s="15"/>
      <c r="C342" s="15"/>
      <c r="D342" s="57"/>
      <c r="E342" s="27"/>
      <c r="F342" s="62"/>
      <c r="G342" s="17"/>
      <c r="H342" s="27"/>
      <c r="I342" s="16" t="str">
        <f t="shared" si="5"/>
        <v/>
      </c>
      <c r="J342" s="28"/>
      <c r="K342" s="27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28"/>
      <c r="Y342" s="28"/>
      <c r="Z342" s="28"/>
      <c r="AA342" s="28"/>
      <c r="AB342" s="28"/>
      <c r="AC342" s="75"/>
      <c r="AD342" s="53"/>
      <c r="AE342" s="53"/>
      <c r="AF342" s="53"/>
      <c r="AG342" s="53"/>
      <c r="AH342" s="78"/>
      <c r="AI342" s="53"/>
      <c r="AJ342" s="53"/>
      <c r="AK342" s="158"/>
      <c r="AL342" s="15"/>
      <c r="AM342" s="15"/>
      <c r="AN342" s="15"/>
    </row>
    <row r="343" spans="1:40" ht="25.5" customHeight="1" x14ac:dyDescent="0.25">
      <c r="A343" s="61">
        <v>331</v>
      </c>
      <c r="B343" s="15"/>
      <c r="C343" s="15"/>
      <c r="D343" s="57"/>
      <c r="E343" s="27"/>
      <c r="F343" s="62"/>
      <c r="G343" s="17"/>
      <c r="H343" s="27"/>
      <c r="I343" s="16" t="str">
        <f t="shared" si="5"/>
        <v/>
      </c>
      <c r="J343" s="28"/>
      <c r="K343" s="27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28"/>
      <c r="Y343" s="28"/>
      <c r="Z343" s="28"/>
      <c r="AA343" s="28"/>
      <c r="AB343" s="28"/>
      <c r="AC343" s="75"/>
      <c r="AD343" s="53"/>
      <c r="AE343" s="53"/>
      <c r="AF343" s="53"/>
      <c r="AG343" s="53"/>
      <c r="AH343" s="78"/>
      <c r="AI343" s="53"/>
      <c r="AJ343" s="53"/>
      <c r="AK343" s="158"/>
      <c r="AL343" s="15"/>
      <c r="AM343" s="15"/>
      <c r="AN343" s="53"/>
    </row>
    <row r="344" spans="1:40" ht="25.5" customHeight="1" x14ac:dyDescent="0.25">
      <c r="A344" s="60">
        <v>332</v>
      </c>
      <c r="B344" s="15"/>
      <c r="C344" s="15"/>
      <c r="D344" s="57"/>
      <c r="E344" s="27"/>
      <c r="F344" s="62"/>
      <c r="G344" s="17"/>
      <c r="H344" s="27"/>
      <c r="I344" s="16" t="str">
        <f t="shared" si="5"/>
        <v/>
      </c>
      <c r="J344" s="28"/>
      <c r="K344" s="27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28"/>
      <c r="Y344" s="28"/>
      <c r="Z344" s="28"/>
      <c r="AA344" s="28"/>
      <c r="AB344" s="28"/>
      <c r="AC344" s="75"/>
      <c r="AD344" s="53"/>
      <c r="AE344" s="53"/>
      <c r="AF344" s="53"/>
      <c r="AG344" s="53"/>
      <c r="AH344" s="78"/>
      <c r="AI344" s="53"/>
      <c r="AJ344" s="53"/>
      <c r="AK344" s="158"/>
      <c r="AL344" s="15"/>
      <c r="AM344" s="53"/>
      <c r="AN344" s="53"/>
    </row>
    <row r="345" spans="1:40" ht="25.5" customHeight="1" x14ac:dyDescent="0.25">
      <c r="A345" s="61">
        <v>333</v>
      </c>
      <c r="B345" s="15"/>
      <c r="C345" s="15"/>
      <c r="D345" s="57"/>
      <c r="E345" s="27"/>
      <c r="F345" s="62"/>
      <c r="G345" s="17"/>
      <c r="H345" s="27"/>
      <c r="I345" s="16" t="str">
        <f t="shared" si="5"/>
        <v/>
      </c>
      <c r="J345" s="28"/>
      <c r="K345" s="27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28"/>
      <c r="Y345" s="28"/>
      <c r="Z345" s="28"/>
      <c r="AA345" s="28"/>
      <c r="AB345" s="28"/>
      <c r="AC345" s="75"/>
      <c r="AD345" s="53"/>
      <c r="AE345" s="53"/>
      <c r="AF345" s="53"/>
      <c r="AG345" s="53"/>
      <c r="AH345" s="78"/>
      <c r="AI345" s="53"/>
      <c r="AJ345" s="53"/>
      <c r="AK345" s="158"/>
      <c r="AL345" s="15"/>
      <c r="AM345" s="53"/>
      <c r="AN345" s="53"/>
    </row>
    <row r="346" spans="1:40" ht="25.5" customHeight="1" x14ac:dyDescent="0.25">
      <c r="A346" s="60">
        <v>334</v>
      </c>
      <c r="B346" s="15"/>
      <c r="C346" s="15"/>
      <c r="D346" s="57"/>
      <c r="E346" s="27"/>
      <c r="F346" s="62"/>
      <c r="G346" s="17"/>
      <c r="H346" s="27"/>
      <c r="I346" s="16" t="str">
        <f t="shared" si="5"/>
        <v/>
      </c>
      <c r="J346" s="28"/>
      <c r="K346" s="27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28"/>
      <c r="Y346" s="28"/>
      <c r="Z346" s="28"/>
      <c r="AA346" s="28"/>
      <c r="AB346" s="28"/>
      <c r="AC346" s="75"/>
      <c r="AD346" s="53"/>
      <c r="AE346" s="53"/>
      <c r="AF346" s="53"/>
      <c r="AG346" s="53"/>
      <c r="AH346" s="78"/>
      <c r="AI346" s="53"/>
      <c r="AJ346" s="53"/>
      <c r="AK346" s="158"/>
      <c r="AL346" s="15"/>
      <c r="AM346" s="53"/>
      <c r="AN346" s="53"/>
    </row>
    <row r="347" spans="1:40" ht="25.5" customHeight="1" x14ac:dyDescent="0.25">
      <c r="A347" s="61">
        <v>335</v>
      </c>
      <c r="B347" s="15"/>
      <c r="C347" s="15"/>
      <c r="D347" s="57"/>
      <c r="E347" s="27"/>
      <c r="F347" s="62"/>
      <c r="G347" s="17"/>
      <c r="H347" s="27"/>
      <c r="I347" s="16" t="str">
        <f t="shared" si="5"/>
        <v/>
      </c>
      <c r="J347" s="28"/>
      <c r="K347" s="27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28"/>
      <c r="Y347" s="28"/>
      <c r="Z347" s="28"/>
      <c r="AA347" s="28"/>
      <c r="AB347" s="28"/>
      <c r="AC347" s="75"/>
      <c r="AD347" s="53"/>
      <c r="AE347" s="53"/>
      <c r="AF347" s="53"/>
      <c r="AG347" s="53"/>
      <c r="AH347" s="78"/>
      <c r="AI347" s="53"/>
      <c r="AJ347" s="53"/>
      <c r="AK347" s="158"/>
      <c r="AL347" s="15"/>
      <c r="AM347" s="53"/>
      <c r="AN347" s="15"/>
    </row>
    <row r="348" spans="1:40" ht="25.5" customHeight="1" x14ac:dyDescent="0.25">
      <c r="A348" s="60">
        <v>336</v>
      </c>
      <c r="B348" s="15"/>
      <c r="C348" s="15"/>
      <c r="D348" s="57"/>
      <c r="E348" s="27"/>
      <c r="F348" s="62"/>
      <c r="G348" s="17"/>
      <c r="H348" s="27"/>
      <c r="I348" s="16" t="str">
        <f t="shared" si="5"/>
        <v/>
      </c>
      <c r="J348" s="28"/>
      <c r="K348" s="27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28"/>
      <c r="Y348" s="28"/>
      <c r="Z348" s="28"/>
      <c r="AA348" s="28"/>
      <c r="AB348" s="28"/>
      <c r="AC348" s="75"/>
      <c r="AD348" s="53"/>
      <c r="AE348" s="53"/>
      <c r="AF348" s="53"/>
      <c r="AG348" s="53"/>
      <c r="AH348" s="78"/>
      <c r="AI348" s="53"/>
      <c r="AJ348" s="53"/>
      <c r="AK348" s="158"/>
      <c r="AL348" s="15"/>
      <c r="AM348" s="53"/>
      <c r="AN348" s="15"/>
    </row>
    <row r="349" spans="1:40" ht="25.5" customHeight="1" x14ac:dyDescent="0.25">
      <c r="A349" s="61">
        <v>337</v>
      </c>
      <c r="B349" s="15"/>
      <c r="C349" s="15"/>
      <c r="D349" s="57"/>
      <c r="E349" s="27"/>
      <c r="F349" s="62"/>
      <c r="G349" s="17"/>
      <c r="H349" s="27"/>
      <c r="I349" s="16" t="str">
        <f t="shared" si="5"/>
        <v/>
      </c>
      <c r="J349" s="28"/>
      <c r="K349" s="27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28"/>
      <c r="Y349" s="28"/>
      <c r="Z349" s="28"/>
      <c r="AA349" s="28"/>
      <c r="AB349" s="28"/>
      <c r="AC349" s="75"/>
      <c r="AD349" s="53"/>
      <c r="AE349" s="53"/>
      <c r="AF349" s="53"/>
      <c r="AG349" s="53"/>
      <c r="AH349" s="78"/>
      <c r="AI349" s="53"/>
      <c r="AJ349" s="53"/>
      <c r="AK349" s="158"/>
      <c r="AL349" s="15"/>
      <c r="AM349" s="53"/>
      <c r="AN349" s="53"/>
    </row>
    <row r="350" spans="1:40" ht="25.5" customHeight="1" x14ac:dyDescent="0.25">
      <c r="A350" s="60">
        <v>338</v>
      </c>
      <c r="B350" s="15"/>
      <c r="C350" s="15"/>
      <c r="D350" s="57"/>
      <c r="E350" s="27"/>
      <c r="F350" s="62"/>
      <c r="G350" s="17"/>
      <c r="H350" s="27"/>
      <c r="I350" s="16" t="str">
        <f t="shared" si="5"/>
        <v/>
      </c>
      <c r="J350" s="28"/>
      <c r="K350" s="27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28"/>
      <c r="Y350" s="28"/>
      <c r="Z350" s="28"/>
      <c r="AA350" s="28"/>
      <c r="AB350" s="28"/>
      <c r="AC350" s="75"/>
      <c r="AD350" s="53"/>
      <c r="AE350" s="53"/>
      <c r="AF350" s="53"/>
      <c r="AG350" s="53"/>
      <c r="AH350" s="78"/>
      <c r="AI350" s="53"/>
      <c r="AJ350" s="53"/>
      <c r="AK350" s="158"/>
      <c r="AL350" s="15"/>
      <c r="AM350" s="53"/>
      <c r="AN350" s="15"/>
    </row>
    <row r="351" spans="1:40" ht="25.5" customHeight="1" x14ac:dyDescent="0.25">
      <c r="A351" s="61">
        <v>339</v>
      </c>
      <c r="B351" s="15"/>
      <c r="C351" s="15"/>
      <c r="D351" s="57"/>
      <c r="E351" s="27"/>
      <c r="F351" s="62"/>
      <c r="G351" s="17"/>
      <c r="H351" s="27"/>
      <c r="I351" s="16" t="str">
        <f t="shared" si="5"/>
        <v/>
      </c>
      <c r="J351" s="28"/>
      <c r="K351" s="27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28"/>
      <c r="Y351" s="28"/>
      <c r="Z351" s="28"/>
      <c r="AA351" s="28"/>
      <c r="AB351" s="28"/>
      <c r="AC351" s="75"/>
      <c r="AD351" s="53"/>
      <c r="AE351" s="53"/>
      <c r="AF351" s="53"/>
      <c r="AG351" s="53"/>
      <c r="AH351" s="78"/>
      <c r="AI351" s="53"/>
      <c r="AJ351" s="53"/>
      <c r="AK351" s="158"/>
      <c r="AL351" s="15"/>
      <c r="AM351" s="53"/>
      <c r="AN351" s="53"/>
    </row>
    <row r="352" spans="1:40" ht="25.5" customHeight="1" x14ac:dyDescent="0.25">
      <c r="A352" s="60">
        <v>340</v>
      </c>
      <c r="B352" s="55"/>
      <c r="C352" s="15"/>
      <c r="D352" s="57"/>
      <c r="E352" s="27"/>
      <c r="F352" s="62"/>
      <c r="G352" s="17"/>
      <c r="H352" s="27"/>
      <c r="I352" s="16" t="str">
        <f t="shared" si="5"/>
        <v/>
      </c>
      <c r="J352" s="28"/>
      <c r="K352" s="27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28"/>
      <c r="Y352" s="28"/>
      <c r="Z352" s="28"/>
      <c r="AA352" s="28"/>
      <c r="AB352" s="28"/>
      <c r="AC352" s="75"/>
      <c r="AD352" s="53"/>
      <c r="AE352" s="53"/>
      <c r="AF352" s="53"/>
      <c r="AG352" s="53"/>
      <c r="AH352" s="78"/>
      <c r="AI352" s="53"/>
      <c r="AJ352" s="53"/>
      <c r="AK352" s="158"/>
      <c r="AL352" s="15"/>
      <c r="AM352" s="15"/>
      <c r="AN352" s="53"/>
    </row>
    <row r="353" spans="1:40" ht="25.5" customHeight="1" x14ac:dyDescent="0.25">
      <c r="A353" s="61">
        <v>341</v>
      </c>
      <c r="B353" s="55"/>
      <c r="C353" s="15"/>
      <c r="D353" s="57"/>
      <c r="E353" s="27"/>
      <c r="F353" s="62"/>
      <c r="G353" s="17"/>
      <c r="H353" s="27"/>
      <c r="I353" s="16" t="str">
        <f t="shared" si="5"/>
        <v/>
      </c>
      <c r="J353" s="28"/>
      <c r="K353" s="27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28"/>
      <c r="Y353" s="28"/>
      <c r="Z353" s="28"/>
      <c r="AA353" s="28"/>
      <c r="AB353" s="28"/>
      <c r="AC353" s="75"/>
      <c r="AD353" s="53"/>
      <c r="AE353" s="53"/>
      <c r="AF353" s="53"/>
      <c r="AG353" s="53"/>
      <c r="AH353" s="78"/>
      <c r="AI353" s="53"/>
      <c r="AJ353" s="53"/>
      <c r="AK353" s="158"/>
      <c r="AL353" s="15"/>
      <c r="AM353" s="15"/>
      <c r="AN353" s="53"/>
    </row>
    <row r="354" spans="1:40" ht="25.5" customHeight="1" x14ac:dyDescent="0.25">
      <c r="A354" s="60">
        <v>342</v>
      </c>
      <c r="B354" s="15"/>
      <c r="C354" s="15"/>
      <c r="D354" s="57"/>
      <c r="E354" s="27"/>
      <c r="F354" s="62"/>
      <c r="G354" s="17"/>
      <c r="H354" s="27"/>
      <c r="I354" s="16" t="str">
        <f t="shared" si="5"/>
        <v/>
      </c>
      <c r="J354" s="28"/>
      <c r="K354" s="27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28"/>
      <c r="Y354" s="28"/>
      <c r="Z354" s="28"/>
      <c r="AA354" s="28"/>
      <c r="AB354" s="28"/>
      <c r="AC354" s="75"/>
      <c r="AD354" s="53"/>
      <c r="AE354" s="53"/>
      <c r="AF354" s="53"/>
      <c r="AG354" s="53"/>
      <c r="AH354" s="78"/>
      <c r="AI354" s="53"/>
      <c r="AJ354" s="53"/>
      <c r="AK354" s="158"/>
      <c r="AL354" s="15"/>
      <c r="AM354" s="53"/>
      <c r="AN354" s="15"/>
    </row>
    <row r="355" spans="1:40" ht="25.5" customHeight="1" x14ac:dyDescent="0.25">
      <c r="A355" s="61">
        <v>343</v>
      </c>
      <c r="B355" s="55"/>
      <c r="C355" s="15"/>
      <c r="D355" s="57"/>
      <c r="E355" s="27"/>
      <c r="F355" s="62"/>
      <c r="G355" s="17"/>
      <c r="H355" s="27"/>
      <c r="I355" s="16" t="str">
        <f t="shared" si="5"/>
        <v/>
      </c>
      <c r="J355" s="28"/>
      <c r="K355" s="27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28"/>
      <c r="Y355" s="28"/>
      <c r="Z355" s="28"/>
      <c r="AA355" s="28"/>
      <c r="AB355" s="28"/>
      <c r="AC355" s="75"/>
      <c r="AD355" s="53"/>
      <c r="AE355" s="53"/>
      <c r="AF355" s="53"/>
      <c r="AG355" s="53"/>
      <c r="AH355" s="78"/>
      <c r="AI355" s="53"/>
      <c r="AJ355" s="53"/>
      <c r="AK355" s="158"/>
      <c r="AL355" s="15"/>
      <c r="AM355" s="53"/>
      <c r="AN355" s="53"/>
    </row>
    <row r="356" spans="1:40" ht="25.5" customHeight="1" x14ac:dyDescent="0.25">
      <c r="A356" s="60">
        <v>344</v>
      </c>
      <c r="B356" s="15"/>
      <c r="C356" s="15"/>
      <c r="D356" s="57"/>
      <c r="E356" s="27"/>
      <c r="F356" s="62"/>
      <c r="G356" s="17"/>
      <c r="H356" s="27"/>
      <c r="I356" s="16" t="str">
        <f t="shared" si="5"/>
        <v/>
      </c>
      <c r="J356" s="28"/>
      <c r="K356" s="27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28"/>
      <c r="Y356" s="28"/>
      <c r="Z356" s="28"/>
      <c r="AA356" s="28"/>
      <c r="AB356" s="28"/>
      <c r="AC356" s="75"/>
      <c r="AD356" s="53"/>
      <c r="AE356" s="53"/>
      <c r="AF356" s="53"/>
      <c r="AG356" s="53"/>
      <c r="AH356" s="78"/>
      <c r="AI356" s="53"/>
      <c r="AJ356" s="53"/>
      <c r="AK356" s="158"/>
      <c r="AL356" s="15"/>
      <c r="AM356" s="53"/>
      <c r="AN356" s="53"/>
    </row>
    <row r="357" spans="1:40" ht="25.5" customHeight="1" x14ac:dyDescent="0.25">
      <c r="A357" s="61">
        <v>345</v>
      </c>
      <c r="B357" s="15"/>
      <c r="C357" s="15"/>
      <c r="D357" s="57"/>
      <c r="E357" s="27"/>
      <c r="F357" s="62"/>
      <c r="G357" s="17"/>
      <c r="H357" s="27"/>
      <c r="I357" s="16" t="str">
        <f t="shared" si="5"/>
        <v/>
      </c>
      <c r="J357" s="28"/>
      <c r="K357" s="27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28"/>
      <c r="Y357" s="28"/>
      <c r="Z357" s="28"/>
      <c r="AA357" s="28"/>
      <c r="AB357" s="28"/>
      <c r="AC357" s="75"/>
      <c r="AD357" s="53"/>
      <c r="AE357" s="53"/>
      <c r="AF357" s="53"/>
      <c r="AG357" s="53"/>
      <c r="AH357" s="78"/>
      <c r="AI357" s="53"/>
      <c r="AJ357" s="53"/>
      <c r="AK357" s="158"/>
      <c r="AL357" s="53"/>
      <c r="AM357" s="53"/>
      <c r="AN357" s="53"/>
    </row>
    <row r="358" spans="1:40" ht="25.5" customHeight="1" x14ac:dyDescent="0.25">
      <c r="A358" s="60">
        <v>346</v>
      </c>
      <c r="B358" s="55"/>
      <c r="C358" s="15"/>
      <c r="D358" s="57"/>
      <c r="E358" s="27"/>
      <c r="F358" s="62"/>
      <c r="G358" s="17"/>
      <c r="H358" s="27"/>
      <c r="I358" s="16" t="str">
        <f t="shared" si="5"/>
        <v/>
      </c>
      <c r="J358" s="28"/>
      <c r="K358" s="27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28"/>
      <c r="Y358" s="28"/>
      <c r="Z358" s="28"/>
      <c r="AA358" s="28"/>
      <c r="AB358" s="28"/>
      <c r="AC358" s="75"/>
      <c r="AD358" s="53"/>
      <c r="AE358" s="53"/>
      <c r="AF358" s="53"/>
      <c r="AG358" s="53"/>
      <c r="AH358" s="78"/>
      <c r="AI358" s="53"/>
      <c r="AJ358" s="53"/>
      <c r="AK358" s="158"/>
      <c r="AL358" s="15"/>
      <c r="AM358" s="53"/>
      <c r="AN358" s="53"/>
    </row>
    <row r="359" spans="1:40" ht="25.5" customHeight="1" x14ac:dyDescent="0.25">
      <c r="A359" s="61">
        <v>347</v>
      </c>
      <c r="B359" s="15"/>
      <c r="C359" s="15"/>
      <c r="D359" s="57"/>
      <c r="E359" s="27"/>
      <c r="F359" s="62"/>
      <c r="G359" s="17"/>
      <c r="H359" s="27"/>
      <c r="I359" s="16" t="str">
        <f t="shared" si="5"/>
        <v/>
      </c>
      <c r="J359" s="28"/>
      <c r="K359" s="27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28"/>
      <c r="Y359" s="28"/>
      <c r="Z359" s="28"/>
      <c r="AA359" s="28"/>
      <c r="AB359" s="28"/>
      <c r="AC359" s="75"/>
      <c r="AD359" s="53"/>
      <c r="AE359" s="53"/>
      <c r="AF359" s="53"/>
      <c r="AG359" s="53"/>
      <c r="AH359" s="78"/>
      <c r="AI359" s="53"/>
      <c r="AJ359" s="53"/>
      <c r="AK359" s="158"/>
      <c r="AL359" s="53"/>
      <c r="AM359" s="53"/>
      <c r="AN359" s="53"/>
    </row>
    <row r="360" spans="1:40" ht="25.5" customHeight="1" x14ac:dyDescent="0.25">
      <c r="A360" s="60">
        <v>348</v>
      </c>
      <c r="B360" s="15"/>
      <c r="C360" s="15"/>
      <c r="D360" s="57"/>
      <c r="E360" s="27"/>
      <c r="F360" s="62"/>
      <c r="G360" s="17"/>
      <c r="H360" s="27"/>
      <c r="I360" s="16" t="str">
        <f t="shared" si="5"/>
        <v/>
      </c>
      <c r="J360" s="28"/>
      <c r="K360" s="27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28"/>
      <c r="Y360" s="28"/>
      <c r="Z360" s="28"/>
      <c r="AA360" s="28"/>
      <c r="AB360" s="28"/>
      <c r="AC360" s="75"/>
      <c r="AD360" s="53"/>
      <c r="AE360" s="53"/>
      <c r="AF360" s="53"/>
      <c r="AG360" s="53"/>
      <c r="AH360" s="78"/>
      <c r="AI360" s="53"/>
      <c r="AJ360" s="53"/>
      <c r="AK360" s="158"/>
      <c r="AL360" s="53"/>
      <c r="AM360" s="53"/>
      <c r="AN360" s="15"/>
    </row>
    <row r="361" spans="1:40" ht="25.5" customHeight="1" x14ac:dyDescent="0.25">
      <c r="A361" s="61">
        <v>349</v>
      </c>
      <c r="B361" s="15"/>
      <c r="C361" s="15"/>
      <c r="D361" s="57"/>
      <c r="E361" s="27"/>
      <c r="F361" s="62"/>
      <c r="G361" s="17"/>
      <c r="H361" s="27"/>
      <c r="I361" s="16" t="str">
        <f t="shared" si="5"/>
        <v/>
      </c>
      <c r="J361" s="28"/>
      <c r="K361" s="27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28"/>
      <c r="Y361" s="28"/>
      <c r="Z361" s="28"/>
      <c r="AA361" s="28"/>
      <c r="AB361" s="28"/>
      <c r="AC361" s="75"/>
      <c r="AD361" s="53"/>
      <c r="AE361" s="53"/>
      <c r="AF361" s="53"/>
      <c r="AG361" s="53"/>
      <c r="AH361" s="78"/>
      <c r="AI361" s="53"/>
      <c r="AJ361" s="53"/>
      <c r="AK361" s="158"/>
      <c r="AL361" s="15"/>
      <c r="AM361" s="53"/>
      <c r="AN361" s="53"/>
    </row>
    <row r="362" spans="1:40" ht="25.5" customHeight="1" x14ac:dyDescent="0.25">
      <c r="A362" s="60">
        <v>350</v>
      </c>
      <c r="B362" s="15"/>
      <c r="C362" s="15"/>
      <c r="D362" s="57"/>
      <c r="E362" s="27"/>
      <c r="F362" s="62"/>
      <c r="G362" s="17"/>
      <c r="H362" s="27"/>
      <c r="I362" s="16" t="str">
        <f t="shared" si="5"/>
        <v/>
      </c>
      <c r="J362" s="28"/>
      <c r="K362" s="27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28"/>
      <c r="Y362" s="28"/>
      <c r="Z362" s="28"/>
      <c r="AA362" s="28"/>
      <c r="AB362" s="28"/>
      <c r="AC362" s="75"/>
      <c r="AD362" s="53"/>
      <c r="AE362" s="53"/>
      <c r="AF362" s="53"/>
      <c r="AG362" s="53"/>
      <c r="AH362" s="78"/>
      <c r="AI362" s="53"/>
      <c r="AJ362" s="53"/>
      <c r="AK362" s="66"/>
      <c r="AL362" s="53"/>
      <c r="AM362" s="53"/>
      <c r="AN362" s="15"/>
    </row>
    <row r="363" spans="1:40" ht="25.5" customHeight="1" x14ac:dyDescent="0.25">
      <c r="A363" s="61">
        <v>351</v>
      </c>
      <c r="B363" s="15"/>
      <c r="C363" s="42"/>
      <c r="D363" s="57"/>
      <c r="E363" s="27"/>
      <c r="F363" s="62"/>
      <c r="G363" s="17"/>
      <c r="H363" s="50"/>
      <c r="I363" s="16" t="str">
        <f t="shared" si="5"/>
        <v/>
      </c>
      <c r="J363" s="28"/>
      <c r="K363" s="27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28"/>
      <c r="Y363" s="28"/>
      <c r="Z363" s="28"/>
      <c r="AA363" s="28"/>
      <c r="AB363" s="28"/>
      <c r="AC363" s="75"/>
      <c r="AD363" s="53"/>
      <c r="AE363" s="53"/>
      <c r="AF363" s="53"/>
      <c r="AG363" s="53"/>
      <c r="AH363" s="78"/>
      <c r="AI363" s="53"/>
      <c r="AJ363" s="53"/>
      <c r="AK363" s="66"/>
      <c r="AL363" s="53"/>
      <c r="AM363" s="53"/>
      <c r="AN363" s="15"/>
    </row>
    <row r="364" spans="1:40" ht="25.5" customHeight="1" x14ac:dyDescent="0.25">
      <c r="A364" s="60">
        <v>352</v>
      </c>
      <c r="B364" s="15"/>
      <c r="C364" s="15"/>
      <c r="D364" s="57"/>
      <c r="E364" s="27"/>
      <c r="F364" s="62"/>
      <c r="G364" s="17"/>
      <c r="H364" s="27"/>
      <c r="I364" s="16" t="str">
        <f t="shared" si="5"/>
        <v/>
      </c>
      <c r="J364" s="28"/>
      <c r="K364" s="27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28"/>
      <c r="Y364" s="28"/>
      <c r="Z364" s="28"/>
      <c r="AA364" s="28"/>
      <c r="AB364" s="28"/>
      <c r="AC364" s="75"/>
      <c r="AD364" s="53"/>
      <c r="AE364" s="53"/>
      <c r="AF364" s="53"/>
      <c r="AG364" s="53"/>
      <c r="AH364" s="78"/>
      <c r="AI364" s="53"/>
      <c r="AJ364" s="53"/>
      <c r="AK364" s="158"/>
      <c r="AL364" s="53"/>
      <c r="AM364" s="15"/>
      <c r="AN364" s="53"/>
    </row>
    <row r="365" spans="1:40" ht="25.5" customHeight="1" x14ac:dyDescent="0.25">
      <c r="A365" s="61">
        <v>353</v>
      </c>
      <c r="B365" s="15"/>
      <c r="C365" s="15"/>
      <c r="D365" s="57"/>
      <c r="E365" s="27"/>
      <c r="F365" s="62"/>
      <c r="G365" s="17"/>
      <c r="H365" s="27"/>
      <c r="I365" s="16" t="str">
        <f t="shared" si="5"/>
        <v/>
      </c>
      <c r="J365" s="28"/>
      <c r="K365" s="27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28"/>
      <c r="Y365" s="28"/>
      <c r="Z365" s="28"/>
      <c r="AA365" s="28"/>
      <c r="AB365" s="28"/>
      <c r="AC365" s="75"/>
      <c r="AD365" s="53"/>
      <c r="AE365" s="53"/>
      <c r="AF365" s="53"/>
      <c r="AG365" s="53"/>
      <c r="AH365" s="78"/>
      <c r="AI365" s="53"/>
      <c r="AJ365" s="53"/>
      <c r="AK365" s="158"/>
      <c r="AL365" s="53"/>
      <c r="AM365" s="15"/>
      <c r="AN365" s="15"/>
    </row>
    <row r="366" spans="1:40" ht="25.5" customHeight="1" x14ac:dyDescent="0.25">
      <c r="A366" s="60">
        <v>354</v>
      </c>
      <c r="B366" s="15"/>
      <c r="C366" s="15"/>
      <c r="D366" s="57"/>
      <c r="E366" s="27"/>
      <c r="F366" s="62"/>
      <c r="G366" s="17"/>
      <c r="H366" s="27"/>
      <c r="I366" s="16" t="str">
        <f t="shared" si="5"/>
        <v/>
      </c>
      <c r="J366" s="28"/>
      <c r="K366" s="27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28"/>
      <c r="Y366" s="28"/>
      <c r="Z366" s="28"/>
      <c r="AA366" s="28"/>
      <c r="AB366" s="28"/>
      <c r="AC366" s="75"/>
      <c r="AD366" s="53"/>
      <c r="AE366" s="53"/>
      <c r="AF366" s="53"/>
      <c r="AG366" s="53"/>
      <c r="AH366" s="78"/>
      <c r="AI366" s="53"/>
      <c r="AJ366" s="53"/>
      <c r="AK366" s="158"/>
      <c r="AL366" s="53"/>
      <c r="AM366" s="53"/>
      <c r="AN366" s="53"/>
    </row>
    <row r="367" spans="1:40" ht="25.5" customHeight="1" x14ac:dyDescent="0.25">
      <c r="A367" s="61">
        <v>355</v>
      </c>
      <c r="B367" s="15"/>
      <c r="C367" s="15"/>
      <c r="D367" s="57"/>
      <c r="E367" s="27"/>
      <c r="F367" s="62"/>
      <c r="G367" s="17"/>
      <c r="H367" s="27"/>
      <c r="I367" s="16" t="str">
        <f t="shared" si="5"/>
        <v/>
      </c>
      <c r="J367" s="28"/>
      <c r="K367" s="27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28"/>
      <c r="Y367" s="28"/>
      <c r="Z367" s="28"/>
      <c r="AA367" s="28"/>
      <c r="AB367" s="28"/>
      <c r="AC367" s="75"/>
      <c r="AD367" s="53"/>
      <c r="AE367" s="53"/>
      <c r="AF367" s="53"/>
      <c r="AG367" s="53"/>
      <c r="AH367" s="78"/>
      <c r="AI367" s="53"/>
      <c r="AJ367" s="53"/>
      <c r="AK367" s="158"/>
      <c r="AL367" s="53"/>
      <c r="AM367" s="53"/>
      <c r="AN367" s="53"/>
    </row>
    <row r="368" spans="1:40" ht="25.5" customHeight="1" x14ac:dyDescent="0.25">
      <c r="A368" s="60">
        <v>356</v>
      </c>
      <c r="B368" s="15"/>
      <c r="C368" s="15"/>
      <c r="D368" s="57"/>
      <c r="E368" s="27"/>
      <c r="F368" s="62"/>
      <c r="G368" s="17"/>
      <c r="H368" s="27"/>
      <c r="I368" s="16" t="str">
        <f t="shared" si="5"/>
        <v/>
      </c>
      <c r="J368" s="28"/>
      <c r="K368" s="27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28"/>
      <c r="Y368" s="28"/>
      <c r="Z368" s="28"/>
      <c r="AA368" s="28"/>
      <c r="AB368" s="28"/>
      <c r="AC368" s="75"/>
      <c r="AD368" s="53"/>
      <c r="AE368" s="53"/>
      <c r="AF368" s="53"/>
      <c r="AG368" s="53"/>
      <c r="AH368" s="78"/>
      <c r="AI368" s="53"/>
      <c r="AJ368" s="53"/>
      <c r="AK368" s="158"/>
      <c r="AL368" s="53"/>
      <c r="AM368" s="53"/>
      <c r="AN368" s="53"/>
    </row>
    <row r="369" spans="1:40" ht="25.5" customHeight="1" x14ac:dyDescent="0.25">
      <c r="A369" s="61">
        <v>357</v>
      </c>
      <c r="B369" s="15"/>
      <c r="C369" s="15"/>
      <c r="D369" s="57"/>
      <c r="E369" s="27"/>
      <c r="F369" s="62"/>
      <c r="G369" s="17"/>
      <c r="H369" s="27"/>
      <c r="I369" s="16" t="str">
        <f t="shared" si="5"/>
        <v/>
      </c>
      <c r="J369" s="28"/>
      <c r="K369" s="27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28"/>
      <c r="Y369" s="28"/>
      <c r="Z369" s="28"/>
      <c r="AA369" s="28"/>
      <c r="AB369" s="28"/>
      <c r="AC369" s="75"/>
      <c r="AD369" s="53"/>
      <c r="AE369" s="53"/>
      <c r="AF369" s="53"/>
      <c r="AG369" s="53"/>
      <c r="AH369" s="78"/>
      <c r="AI369" s="53"/>
      <c r="AJ369" s="53"/>
      <c r="AK369" s="158"/>
      <c r="AL369" s="53"/>
      <c r="AM369" s="53"/>
      <c r="AN369" s="53"/>
    </row>
    <row r="370" spans="1:40" ht="25.5" customHeight="1" x14ac:dyDescent="0.25">
      <c r="A370" s="60">
        <v>358</v>
      </c>
      <c r="B370" s="15"/>
      <c r="C370" s="15"/>
      <c r="D370" s="57"/>
      <c r="E370" s="27"/>
      <c r="F370" s="62"/>
      <c r="G370" s="17"/>
      <c r="H370" s="27"/>
      <c r="I370" s="16" t="str">
        <f t="shared" si="5"/>
        <v/>
      </c>
      <c r="J370" s="28"/>
      <c r="K370" s="27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28"/>
      <c r="Y370" s="28"/>
      <c r="Z370" s="28"/>
      <c r="AA370" s="28"/>
      <c r="AB370" s="28"/>
      <c r="AC370" s="75"/>
      <c r="AD370" s="53"/>
      <c r="AE370" s="53"/>
      <c r="AF370" s="53"/>
      <c r="AG370" s="53"/>
      <c r="AH370" s="78"/>
      <c r="AI370" s="53"/>
      <c r="AJ370" s="53"/>
      <c r="AK370" s="158"/>
      <c r="AL370" s="15"/>
      <c r="AM370" s="53"/>
      <c r="AN370" s="53"/>
    </row>
    <row r="371" spans="1:40" ht="25.5" customHeight="1" x14ac:dyDescent="0.25">
      <c r="A371" s="61">
        <v>359</v>
      </c>
      <c r="B371" s="15"/>
      <c r="C371" s="15"/>
      <c r="D371" s="57"/>
      <c r="E371" s="27"/>
      <c r="F371" s="62"/>
      <c r="G371" s="17"/>
      <c r="H371" s="27"/>
      <c r="I371" s="16" t="str">
        <f t="shared" si="5"/>
        <v/>
      </c>
      <c r="J371" s="28"/>
      <c r="K371" s="27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28"/>
      <c r="Y371" s="28"/>
      <c r="Z371" s="28"/>
      <c r="AA371" s="28"/>
      <c r="AB371" s="28"/>
      <c r="AC371" s="75"/>
      <c r="AD371" s="53"/>
      <c r="AE371" s="53"/>
      <c r="AF371" s="53"/>
      <c r="AG371" s="53"/>
      <c r="AH371" s="78"/>
      <c r="AI371" s="53"/>
      <c r="AJ371" s="53"/>
      <c r="AK371" s="158"/>
      <c r="AL371" s="15"/>
      <c r="AM371" s="53"/>
      <c r="AN371" s="53"/>
    </row>
    <row r="372" spans="1:40" ht="25.5" customHeight="1" x14ac:dyDescent="0.25">
      <c r="A372" s="60">
        <v>360</v>
      </c>
      <c r="B372" s="15"/>
      <c r="C372" s="15"/>
      <c r="D372" s="57"/>
      <c r="E372" s="27"/>
      <c r="F372" s="62"/>
      <c r="G372" s="17"/>
      <c r="H372" s="27"/>
      <c r="I372" s="16" t="str">
        <f t="shared" si="5"/>
        <v/>
      </c>
      <c r="J372" s="28"/>
      <c r="K372" s="27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28"/>
      <c r="Y372" s="28"/>
      <c r="Z372" s="28"/>
      <c r="AA372" s="28"/>
      <c r="AB372" s="28"/>
      <c r="AC372" s="75"/>
      <c r="AD372" s="53"/>
      <c r="AE372" s="53"/>
      <c r="AF372" s="53"/>
      <c r="AG372" s="53"/>
      <c r="AH372" s="78"/>
      <c r="AI372" s="53"/>
      <c r="AJ372" s="53"/>
      <c r="AK372" s="158"/>
      <c r="AL372" s="15"/>
      <c r="AM372" s="53"/>
      <c r="AN372" s="53"/>
    </row>
    <row r="373" spans="1:40" ht="25.5" customHeight="1" x14ac:dyDescent="0.25">
      <c r="A373" s="61">
        <v>361</v>
      </c>
      <c r="B373" s="15"/>
      <c r="C373" s="15"/>
      <c r="D373" s="57"/>
      <c r="E373" s="27"/>
      <c r="F373" s="62"/>
      <c r="G373" s="17"/>
      <c r="H373" s="27"/>
      <c r="I373" s="16" t="str">
        <f t="shared" si="5"/>
        <v/>
      </c>
      <c r="J373" s="28"/>
      <c r="K373" s="27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28"/>
      <c r="Y373" s="28"/>
      <c r="Z373" s="28"/>
      <c r="AA373" s="28"/>
      <c r="AB373" s="28"/>
      <c r="AC373" s="75"/>
      <c r="AD373" s="53"/>
      <c r="AE373" s="53"/>
      <c r="AF373" s="53"/>
      <c r="AG373" s="53"/>
      <c r="AH373" s="78"/>
      <c r="AI373" s="53"/>
      <c r="AJ373" s="53"/>
      <c r="AK373" s="158"/>
      <c r="AL373" s="15"/>
      <c r="AM373" s="15"/>
      <c r="AN373" s="53"/>
    </row>
    <row r="374" spans="1:40" ht="25.5" customHeight="1" x14ac:dyDescent="0.25">
      <c r="A374" s="60">
        <v>362</v>
      </c>
      <c r="B374" s="15"/>
      <c r="C374" s="15"/>
      <c r="D374" s="57"/>
      <c r="E374" s="27"/>
      <c r="F374" s="62"/>
      <c r="G374" s="17"/>
      <c r="H374" s="27"/>
      <c r="I374" s="16" t="str">
        <f t="shared" si="5"/>
        <v/>
      </c>
      <c r="J374" s="28"/>
      <c r="K374" s="27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28"/>
      <c r="Y374" s="28"/>
      <c r="Z374" s="28"/>
      <c r="AA374" s="28"/>
      <c r="AB374" s="28"/>
      <c r="AC374" s="75"/>
      <c r="AD374" s="53"/>
      <c r="AE374" s="53"/>
      <c r="AF374" s="53"/>
      <c r="AG374" s="53"/>
      <c r="AH374" s="78"/>
      <c r="AI374" s="53"/>
      <c r="AJ374" s="53"/>
      <c r="AK374" s="158"/>
      <c r="AL374" s="15"/>
      <c r="AM374" s="53"/>
      <c r="AN374" s="53"/>
    </row>
    <row r="375" spans="1:40" ht="25.5" customHeight="1" x14ac:dyDescent="0.25">
      <c r="A375" s="61">
        <v>363</v>
      </c>
      <c r="B375" s="15"/>
      <c r="C375" s="15"/>
      <c r="D375" s="57"/>
      <c r="E375" s="27"/>
      <c r="F375" s="62"/>
      <c r="G375" s="17"/>
      <c r="H375" s="27"/>
      <c r="I375" s="16" t="str">
        <f t="shared" si="5"/>
        <v/>
      </c>
      <c r="J375" s="28"/>
      <c r="K375" s="27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28"/>
      <c r="Y375" s="28"/>
      <c r="Z375" s="28"/>
      <c r="AA375" s="28"/>
      <c r="AB375" s="28"/>
      <c r="AC375" s="75"/>
      <c r="AD375" s="53"/>
      <c r="AE375" s="53"/>
      <c r="AF375" s="53"/>
      <c r="AG375" s="53"/>
      <c r="AH375" s="78"/>
      <c r="AI375" s="53"/>
      <c r="AJ375" s="53"/>
      <c r="AK375" s="158"/>
      <c r="AL375" s="15"/>
      <c r="AM375" s="53"/>
      <c r="AN375" s="53"/>
    </row>
    <row r="376" spans="1:40" ht="25.5" customHeight="1" x14ac:dyDescent="0.25">
      <c r="A376" s="60">
        <v>364</v>
      </c>
      <c r="B376" s="15"/>
      <c r="C376" s="15"/>
      <c r="D376" s="57"/>
      <c r="E376" s="27"/>
      <c r="F376" s="62"/>
      <c r="G376" s="17"/>
      <c r="H376" s="50"/>
      <c r="I376" s="16" t="str">
        <f t="shared" si="5"/>
        <v/>
      </c>
      <c r="J376" s="28"/>
      <c r="K376" s="27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28"/>
      <c r="Y376" s="28"/>
      <c r="Z376" s="28"/>
      <c r="AA376" s="28"/>
      <c r="AB376" s="28"/>
      <c r="AC376" s="75"/>
      <c r="AD376" s="53"/>
      <c r="AE376" s="53"/>
      <c r="AF376" s="53"/>
      <c r="AG376" s="53"/>
      <c r="AH376" s="78"/>
      <c r="AI376" s="53"/>
      <c r="AJ376" s="53"/>
      <c r="AK376" s="66"/>
      <c r="AL376" s="53"/>
      <c r="AM376" s="53"/>
      <c r="AN376" s="15"/>
    </row>
    <row r="377" spans="1:40" ht="25.5" customHeight="1" x14ac:dyDescent="0.25">
      <c r="A377" s="61">
        <v>365</v>
      </c>
      <c r="B377" s="15"/>
      <c r="C377" s="15"/>
      <c r="D377" s="57"/>
      <c r="E377" s="27"/>
      <c r="F377" s="62"/>
      <c r="G377" s="17"/>
      <c r="H377" s="27"/>
      <c r="I377" s="16" t="str">
        <f t="shared" si="5"/>
        <v/>
      </c>
      <c r="J377" s="28"/>
      <c r="K377" s="27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28"/>
      <c r="Y377" s="28"/>
      <c r="Z377" s="28"/>
      <c r="AA377" s="28"/>
      <c r="AB377" s="28"/>
      <c r="AC377" s="75"/>
      <c r="AD377" s="53"/>
      <c r="AE377" s="53"/>
      <c r="AF377" s="53"/>
      <c r="AG377" s="53"/>
      <c r="AH377" s="78"/>
      <c r="AI377" s="53"/>
      <c r="AJ377" s="53"/>
      <c r="AK377" s="158"/>
      <c r="AL377" s="53"/>
      <c r="AM377" s="53"/>
      <c r="AN377" s="53"/>
    </row>
    <row r="378" spans="1:40" ht="25.5" customHeight="1" x14ac:dyDescent="0.25">
      <c r="A378" s="60">
        <v>366</v>
      </c>
      <c r="B378" s="15"/>
      <c r="C378" s="15"/>
      <c r="D378" s="57"/>
      <c r="E378" s="27"/>
      <c r="F378" s="62"/>
      <c r="G378" s="17"/>
      <c r="H378" s="27"/>
      <c r="I378" s="16" t="str">
        <f t="shared" si="5"/>
        <v/>
      </c>
      <c r="J378" s="28"/>
      <c r="K378" s="27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28"/>
      <c r="Y378" s="28"/>
      <c r="Z378" s="28"/>
      <c r="AA378" s="28"/>
      <c r="AB378" s="28"/>
      <c r="AC378" s="75"/>
      <c r="AD378" s="53"/>
      <c r="AE378" s="53"/>
      <c r="AF378" s="53"/>
      <c r="AG378" s="53"/>
      <c r="AH378" s="78"/>
      <c r="AI378" s="53"/>
      <c r="AJ378" s="53"/>
      <c r="AK378" s="66"/>
      <c r="AL378" s="53"/>
      <c r="AM378" s="53"/>
      <c r="AN378" s="15"/>
    </row>
    <row r="379" spans="1:40" ht="25.5" customHeight="1" x14ac:dyDescent="0.25">
      <c r="A379" s="61">
        <v>367</v>
      </c>
      <c r="B379" s="15"/>
      <c r="C379" s="15"/>
      <c r="D379" s="57"/>
      <c r="E379" s="27"/>
      <c r="F379" s="62"/>
      <c r="G379" s="17"/>
      <c r="H379" s="50"/>
      <c r="I379" s="16" t="str">
        <f t="shared" si="5"/>
        <v/>
      </c>
      <c r="J379" s="28"/>
      <c r="K379" s="27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28"/>
      <c r="Y379" s="28"/>
      <c r="Z379" s="28"/>
      <c r="AA379" s="28"/>
      <c r="AB379" s="28"/>
      <c r="AC379" s="75"/>
      <c r="AD379" s="53"/>
      <c r="AE379" s="53"/>
      <c r="AF379" s="53"/>
      <c r="AG379" s="53"/>
      <c r="AH379" s="78"/>
      <c r="AI379" s="53"/>
      <c r="AJ379" s="53"/>
      <c r="AK379" s="66"/>
      <c r="AL379" s="53"/>
      <c r="AM379" s="15"/>
      <c r="AN379" s="53"/>
    </row>
    <row r="380" spans="1:40" ht="25.5" customHeight="1" x14ac:dyDescent="0.25">
      <c r="A380" s="60">
        <v>368</v>
      </c>
      <c r="B380" s="15"/>
      <c r="C380" s="15"/>
      <c r="D380" s="57"/>
      <c r="E380" s="27"/>
      <c r="F380" s="62"/>
      <c r="G380" s="17"/>
      <c r="H380" s="50"/>
      <c r="I380" s="49" t="str">
        <f t="shared" si="5"/>
        <v/>
      </c>
      <c r="J380" s="28"/>
      <c r="K380" s="27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28"/>
      <c r="Y380" s="28"/>
      <c r="Z380" s="28"/>
      <c r="AA380" s="28"/>
      <c r="AB380" s="28"/>
      <c r="AC380" s="75"/>
      <c r="AD380" s="53"/>
      <c r="AE380" s="53"/>
      <c r="AF380" s="53"/>
      <c r="AG380" s="53"/>
      <c r="AH380" s="78"/>
      <c r="AI380" s="53"/>
      <c r="AJ380" s="53"/>
      <c r="AK380" s="158"/>
      <c r="AL380" s="53"/>
      <c r="AM380" s="53"/>
      <c r="AN380" s="53"/>
    </row>
    <row r="381" spans="1:40" ht="25.5" customHeight="1" x14ac:dyDescent="0.25">
      <c r="A381" s="61">
        <v>369</v>
      </c>
      <c r="B381" s="15"/>
      <c r="C381" s="15"/>
      <c r="D381" s="57"/>
      <c r="E381" s="27"/>
      <c r="F381" s="62"/>
      <c r="G381" s="17"/>
      <c r="H381" s="27"/>
      <c r="I381" s="16" t="str">
        <f t="shared" si="5"/>
        <v/>
      </c>
      <c r="J381" s="28"/>
      <c r="K381" s="27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28"/>
      <c r="Y381" s="28"/>
      <c r="Z381" s="28"/>
      <c r="AA381" s="28"/>
      <c r="AB381" s="28"/>
      <c r="AC381" s="75"/>
      <c r="AD381" s="53"/>
      <c r="AE381" s="53"/>
      <c r="AF381" s="53"/>
      <c r="AG381" s="53"/>
      <c r="AH381" s="78"/>
      <c r="AI381" s="53"/>
      <c r="AJ381" s="53"/>
      <c r="AK381" s="158"/>
      <c r="AL381" s="15"/>
      <c r="AM381" s="53"/>
      <c r="AN381" s="53"/>
    </row>
    <row r="382" spans="1:40" ht="25.5" customHeight="1" x14ac:dyDescent="0.25">
      <c r="A382" s="60">
        <v>370</v>
      </c>
      <c r="B382" s="15"/>
      <c r="C382" s="15"/>
      <c r="D382" s="57"/>
      <c r="E382" s="27"/>
      <c r="F382" s="62"/>
      <c r="G382" s="17"/>
      <c r="H382" s="27"/>
      <c r="I382" s="16" t="str">
        <f t="shared" si="5"/>
        <v/>
      </c>
      <c r="J382" s="28"/>
      <c r="K382" s="27"/>
      <c r="L382" s="74"/>
      <c r="M382" s="74"/>
      <c r="N382" s="74"/>
      <c r="O382" s="74"/>
      <c r="P382" s="74"/>
      <c r="Q382" s="74"/>
      <c r="R382" s="74"/>
      <c r="S382" s="74"/>
      <c r="T382" s="74"/>
      <c r="U382" s="74"/>
      <c r="V382" s="74"/>
      <c r="W382" s="74"/>
      <c r="X382" s="28"/>
      <c r="Y382" s="28"/>
      <c r="Z382" s="28"/>
      <c r="AA382" s="28"/>
      <c r="AB382" s="28"/>
      <c r="AC382" s="75"/>
      <c r="AD382" s="53"/>
      <c r="AE382" s="53"/>
      <c r="AF382" s="53"/>
      <c r="AG382" s="53"/>
      <c r="AH382" s="78"/>
      <c r="AI382" s="53"/>
      <c r="AJ382" s="53"/>
      <c r="AK382" s="158"/>
      <c r="AL382" s="15"/>
      <c r="AM382" s="15"/>
      <c r="AN382" s="53"/>
    </row>
    <row r="383" spans="1:40" ht="25.5" customHeight="1" x14ac:dyDescent="0.25">
      <c r="A383" s="61">
        <v>371</v>
      </c>
      <c r="B383" s="15"/>
      <c r="C383" s="15"/>
      <c r="D383" s="57"/>
      <c r="E383" s="27"/>
      <c r="F383" s="62"/>
      <c r="G383" s="17"/>
      <c r="H383" s="27"/>
      <c r="I383" s="16" t="str">
        <f t="shared" si="5"/>
        <v/>
      </c>
      <c r="J383" s="28"/>
      <c r="K383" s="27"/>
      <c r="L383" s="74"/>
      <c r="M383" s="74"/>
      <c r="N383" s="74"/>
      <c r="O383" s="74"/>
      <c r="P383" s="74"/>
      <c r="Q383" s="74"/>
      <c r="R383" s="74"/>
      <c r="S383" s="74"/>
      <c r="T383" s="74"/>
      <c r="U383" s="74"/>
      <c r="V383" s="74"/>
      <c r="W383" s="74"/>
      <c r="X383" s="28"/>
      <c r="Y383" s="28"/>
      <c r="Z383" s="28"/>
      <c r="AA383" s="28"/>
      <c r="AB383" s="28"/>
      <c r="AC383" s="75"/>
      <c r="AD383" s="53"/>
      <c r="AE383" s="53"/>
      <c r="AF383" s="53"/>
      <c r="AG383" s="53"/>
      <c r="AH383" s="78"/>
      <c r="AI383" s="53"/>
      <c r="AJ383" s="53"/>
      <c r="AK383" s="158"/>
      <c r="AL383" s="15"/>
      <c r="AM383" s="53"/>
      <c r="AN383" s="53"/>
    </row>
    <row r="384" spans="1:40" ht="25.5" customHeight="1" x14ac:dyDescent="0.25">
      <c r="A384" s="60">
        <v>372</v>
      </c>
      <c r="B384" s="15"/>
      <c r="C384" s="15"/>
      <c r="D384" s="57"/>
      <c r="E384" s="27"/>
      <c r="F384" s="62"/>
      <c r="G384" s="17"/>
      <c r="H384" s="27"/>
      <c r="I384" s="16" t="str">
        <f t="shared" si="5"/>
        <v/>
      </c>
      <c r="J384" s="28"/>
      <c r="K384" s="27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28"/>
      <c r="Y384" s="28"/>
      <c r="Z384" s="28"/>
      <c r="AA384" s="28"/>
      <c r="AB384" s="28"/>
      <c r="AC384" s="75"/>
      <c r="AD384" s="53"/>
      <c r="AE384" s="53"/>
      <c r="AF384" s="53"/>
      <c r="AG384" s="53"/>
      <c r="AH384" s="78"/>
      <c r="AI384" s="53"/>
      <c r="AJ384" s="53"/>
      <c r="AK384" s="158"/>
      <c r="AL384" s="15"/>
      <c r="AM384" s="53"/>
      <c r="AN384" s="53"/>
    </row>
    <row r="385" spans="1:40" ht="25.5" customHeight="1" x14ac:dyDescent="0.25">
      <c r="A385" s="61">
        <v>373</v>
      </c>
      <c r="B385" s="55"/>
      <c r="C385" s="15"/>
      <c r="D385" s="57"/>
      <c r="E385" s="27"/>
      <c r="F385" s="62"/>
      <c r="G385" s="17"/>
      <c r="H385" s="27"/>
      <c r="I385" s="16" t="str">
        <f t="shared" si="5"/>
        <v/>
      </c>
      <c r="J385" s="28"/>
      <c r="K385" s="27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28"/>
      <c r="Y385" s="28"/>
      <c r="Z385" s="28"/>
      <c r="AA385" s="28"/>
      <c r="AB385" s="28"/>
      <c r="AC385" s="75"/>
      <c r="AD385" s="53"/>
      <c r="AE385" s="53"/>
      <c r="AF385" s="53"/>
      <c r="AG385" s="53"/>
      <c r="AH385" s="78"/>
      <c r="AI385" s="53"/>
      <c r="AJ385" s="53"/>
      <c r="AK385" s="158"/>
      <c r="AL385" s="15"/>
      <c r="AM385" s="53"/>
      <c r="AN385" s="53"/>
    </row>
    <row r="386" spans="1:40" ht="25.5" customHeight="1" x14ac:dyDescent="0.25">
      <c r="A386" s="60">
        <v>374</v>
      </c>
      <c r="B386" s="15"/>
      <c r="C386" s="15"/>
      <c r="D386" s="57"/>
      <c r="E386" s="27"/>
      <c r="F386" s="62"/>
      <c r="G386" s="17"/>
      <c r="H386" s="27"/>
      <c r="I386" s="16" t="str">
        <f t="shared" si="5"/>
        <v/>
      </c>
      <c r="J386" s="28"/>
      <c r="K386" s="27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28"/>
      <c r="Y386" s="28"/>
      <c r="Z386" s="28"/>
      <c r="AA386" s="28"/>
      <c r="AB386" s="28"/>
      <c r="AC386" s="75"/>
      <c r="AD386" s="53"/>
      <c r="AE386" s="53"/>
      <c r="AF386" s="53"/>
      <c r="AG386" s="53"/>
      <c r="AH386" s="78"/>
      <c r="AI386" s="53"/>
      <c r="AJ386" s="53"/>
      <c r="AK386" s="158"/>
      <c r="AL386" s="53"/>
      <c r="AM386" s="53"/>
      <c r="AN386" s="15"/>
    </row>
    <row r="387" spans="1:40" ht="25.5" customHeight="1" x14ac:dyDescent="0.25">
      <c r="A387" s="61">
        <v>375</v>
      </c>
      <c r="B387" s="15"/>
      <c r="C387" s="15"/>
      <c r="D387" s="57"/>
      <c r="E387" s="27"/>
      <c r="F387" s="62"/>
      <c r="G387" s="17"/>
      <c r="H387" s="27"/>
      <c r="I387" s="16" t="str">
        <f t="shared" si="5"/>
        <v/>
      </c>
      <c r="J387" s="28"/>
      <c r="K387" s="27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28"/>
      <c r="Y387" s="28"/>
      <c r="Z387" s="28"/>
      <c r="AA387" s="28"/>
      <c r="AB387" s="28"/>
      <c r="AC387" s="75"/>
      <c r="AD387" s="53"/>
      <c r="AE387" s="53"/>
      <c r="AF387" s="53"/>
      <c r="AG387" s="53"/>
      <c r="AH387" s="78"/>
      <c r="AI387" s="53"/>
      <c r="AJ387" s="53"/>
      <c r="AK387" s="158"/>
      <c r="AL387" s="53"/>
      <c r="AM387" s="53"/>
      <c r="AN387" s="53"/>
    </row>
    <row r="388" spans="1:40" ht="25.5" customHeight="1" x14ac:dyDescent="0.25">
      <c r="A388" s="60">
        <v>376</v>
      </c>
      <c r="B388" s="15"/>
      <c r="C388" s="15"/>
      <c r="D388" s="57"/>
      <c r="E388" s="27"/>
      <c r="F388" s="62"/>
      <c r="G388" s="17"/>
      <c r="H388" s="27"/>
      <c r="I388" s="16" t="str">
        <f t="shared" si="5"/>
        <v/>
      </c>
      <c r="J388" s="28"/>
      <c r="K388" s="27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28"/>
      <c r="Y388" s="28"/>
      <c r="Z388" s="28"/>
      <c r="AA388" s="28"/>
      <c r="AB388" s="28"/>
      <c r="AC388" s="75"/>
      <c r="AD388" s="53"/>
      <c r="AE388" s="53"/>
      <c r="AF388" s="53"/>
      <c r="AG388" s="53"/>
      <c r="AH388" s="78"/>
      <c r="AI388" s="53"/>
      <c r="AJ388" s="53"/>
      <c r="AK388" s="158"/>
      <c r="AL388" s="15"/>
      <c r="AM388" s="53"/>
      <c r="AN388" s="53"/>
    </row>
    <row r="389" spans="1:40" ht="25.5" customHeight="1" x14ac:dyDescent="0.25">
      <c r="A389" s="61">
        <v>377</v>
      </c>
      <c r="B389" s="15"/>
      <c r="C389" s="15"/>
      <c r="D389" s="57"/>
      <c r="E389" s="27"/>
      <c r="F389" s="62"/>
      <c r="G389" s="17"/>
      <c r="H389" s="27"/>
      <c r="I389" s="16" t="str">
        <f t="shared" si="5"/>
        <v/>
      </c>
      <c r="J389" s="28"/>
      <c r="K389" s="27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28"/>
      <c r="Y389" s="28"/>
      <c r="Z389" s="28"/>
      <c r="AA389" s="28"/>
      <c r="AB389" s="28"/>
      <c r="AC389" s="75"/>
      <c r="AD389" s="53"/>
      <c r="AE389" s="53"/>
      <c r="AF389" s="53"/>
      <c r="AG389" s="53"/>
      <c r="AH389" s="78"/>
      <c r="AI389" s="53"/>
      <c r="AJ389" s="53"/>
      <c r="AK389" s="158"/>
      <c r="AL389" s="15"/>
      <c r="AM389" s="53"/>
      <c r="AN389" s="15"/>
    </row>
    <row r="390" spans="1:40" ht="25.5" customHeight="1" x14ac:dyDescent="0.25">
      <c r="A390" s="60">
        <v>378</v>
      </c>
      <c r="B390" s="15"/>
      <c r="C390" s="15"/>
      <c r="D390" s="57"/>
      <c r="E390" s="27"/>
      <c r="F390" s="62"/>
      <c r="G390" s="17"/>
      <c r="H390" s="27"/>
      <c r="I390" s="16" t="str">
        <f t="shared" si="5"/>
        <v/>
      </c>
      <c r="J390" s="28"/>
      <c r="K390" s="27"/>
      <c r="L390" s="74"/>
      <c r="M390" s="74"/>
      <c r="N390" s="74"/>
      <c r="O390" s="74"/>
      <c r="P390" s="74"/>
      <c r="Q390" s="74"/>
      <c r="R390" s="74"/>
      <c r="S390" s="74"/>
      <c r="T390" s="74"/>
      <c r="U390" s="74"/>
      <c r="V390" s="74"/>
      <c r="W390" s="74"/>
      <c r="X390" s="28"/>
      <c r="Y390" s="28"/>
      <c r="Z390" s="28"/>
      <c r="AA390" s="28"/>
      <c r="AB390" s="28"/>
      <c r="AC390" s="75"/>
      <c r="AD390" s="53"/>
      <c r="AE390" s="53"/>
      <c r="AF390" s="53"/>
      <c r="AG390" s="53"/>
      <c r="AH390" s="78"/>
      <c r="AI390" s="53"/>
      <c r="AJ390" s="53"/>
      <c r="AK390" s="158"/>
      <c r="AL390" s="15"/>
      <c r="AM390" s="53"/>
      <c r="AN390" s="53"/>
    </row>
    <row r="391" spans="1:40" ht="25.5" customHeight="1" x14ac:dyDescent="0.25">
      <c r="A391" s="61">
        <v>379</v>
      </c>
      <c r="B391" s="15"/>
      <c r="C391" s="15"/>
      <c r="D391" s="57"/>
      <c r="E391" s="27"/>
      <c r="F391" s="62"/>
      <c r="G391" s="17"/>
      <c r="H391" s="27"/>
      <c r="I391" s="16" t="str">
        <f t="shared" si="5"/>
        <v/>
      </c>
      <c r="J391" s="28"/>
      <c r="K391" s="27"/>
      <c r="L391" s="74"/>
      <c r="M391" s="74"/>
      <c r="N391" s="74"/>
      <c r="O391" s="74"/>
      <c r="P391" s="74"/>
      <c r="Q391" s="74"/>
      <c r="R391" s="74"/>
      <c r="S391" s="74"/>
      <c r="T391" s="74"/>
      <c r="U391" s="74"/>
      <c r="V391" s="74"/>
      <c r="W391" s="74"/>
      <c r="X391" s="28"/>
      <c r="Y391" s="28"/>
      <c r="Z391" s="28"/>
      <c r="AA391" s="28"/>
      <c r="AB391" s="28"/>
      <c r="AC391" s="75"/>
      <c r="AD391" s="53"/>
      <c r="AE391" s="53"/>
      <c r="AF391" s="53"/>
      <c r="AG391" s="53"/>
      <c r="AH391" s="78"/>
      <c r="AI391" s="53"/>
      <c r="AJ391" s="53"/>
      <c r="AK391" s="158"/>
      <c r="AL391" s="15"/>
      <c r="AM391" s="53"/>
      <c r="AN391" s="53"/>
    </row>
    <row r="392" spans="1:40" ht="25.5" customHeight="1" x14ac:dyDescent="0.25">
      <c r="A392" s="60">
        <v>380</v>
      </c>
      <c r="B392" s="15"/>
      <c r="C392" s="15"/>
      <c r="D392" s="57"/>
      <c r="E392" s="27"/>
      <c r="F392" s="62"/>
      <c r="G392" s="17"/>
      <c r="H392" s="27"/>
      <c r="I392" s="16" t="str">
        <f t="shared" si="5"/>
        <v/>
      </c>
      <c r="J392" s="28"/>
      <c r="K392" s="27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28"/>
      <c r="Y392" s="28"/>
      <c r="Z392" s="28"/>
      <c r="AA392" s="28"/>
      <c r="AB392" s="28"/>
      <c r="AC392" s="75"/>
      <c r="AD392" s="53"/>
      <c r="AE392" s="53"/>
      <c r="AF392" s="53"/>
      <c r="AG392" s="53"/>
      <c r="AH392" s="78"/>
      <c r="AI392" s="53"/>
      <c r="AJ392" s="53"/>
      <c r="AK392" s="158"/>
      <c r="AL392" s="15"/>
      <c r="AM392" s="53"/>
      <c r="AN392" s="53"/>
    </row>
    <row r="393" spans="1:40" ht="25.5" customHeight="1" x14ac:dyDescent="0.25">
      <c r="A393" s="61">
        <v>381</v>
      </c>
      <c r="B393" s="55"/>
      <c r="C393" s="15"/>
      <c r="D393" s="57"/>
      <c r="E393" s="27"/>
      <c r="F393" s="62"/>
      <c r="G393" s="17"/>
      <c r="H393" s="27"/>
      <c r="I393" s="16" t="str">
        <f t="shared" si="5"/>
        <v/>
      </c>
      <c r="J393" s="28"/>
      <c r="K393" s="27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28"/>
      <c r="Y393" s="28"/>
      <c r="Z393" s="28"/>
      <c r="AA393" s="28"/>
      <c r="AB393" s="28"/>
      <c r="AC393" s="75"/>
      <c r="AD393" s="53"/>
      <c r="AE393" s="53"/>
      <c r="AF393" s="53"/>
      <c r="AG393" s="53"/>
      <c r="AH393" s="78"/>
      <c r="AI393" s="53"/>
      <c r="AJ393" s="53"/>
      <c r="AK393" s="158"/>
      <c r="AL393" s="15"/>
      <c r="AM393" s="53"/>
      <c r="AN393" s="15"/>
    </row>
    <row r="394" spans="1:40" ht="25.5" customHeight="1" x14ac:dyDescent="0.25">
      <c r="A394" s="60">
        <v>382</v>
      </c>
      <c r="B394" s="55"/>
      <c r="C394" s="15"/>
      <c r="D394" s="57"/>
      <c r="E394" s="27"/>
      <c r="F394" s="62"/>
      <c r="G394" s="17"/>
      <c r="H394" s="27"/>
      <c r="I394" s="16" t="str">
        <f t="shared" si="5"/>
        <v/>
      </c>
      <c r="J394" s="28"/>
      <c r="K394" s="27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28"/>
      <c r="Y394" s="28"/>
      <c r="Z394" s="28"/>
      <c r="AA394" s="28"/>
      <c r="AB394" s="28"/>
      <c r="AC394" s="75"/>
      <c r="AD394" s="53"/>
      <c r="AE394" s="53"/>
      <c r="AF394" s="53"/>
      <c r="AG394" s="53"/>
      <c r="AH394" s="78"/>
      <c r="AI394" s="53"/>
      <c r="AJ394" s="53"/>
      <c r="AK394" s="158"/>
      <c r="AL394" s="15"/>
      <c r="AM394" s="53"/>
      <c r="AN394" s="15"/>
    </row>
    <row r="395" spans="1:40" ht="25.5" customHeight="1" x14ac:dyDescent="0.25">
      <c r="A395" s="61">
        <v>383</v>
      </c>
      <c r="B395" s="55"/>
      <c r="C395" s="15"/>
      <c r="D395" s="57"/>
      <c r="E395" s="27"/>
      <c r="F395" s="62"/>
      <c r="G395" s="17"/>
      <c r="H395" s="27"/>
      <c r="I395" s="16" t="str">
        <f t="shared" si="5"/>
        <v/>
      </c>
      <c r="J395" s="28"/>
      <c r="K395" s="27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28"/>
      <c r="Y395" s="28"/>
      <c r="Z395" s="28"/>
      <c r="AA395" s="28"/>
      <c r="AB395" s="28"/>
      <c r="AC395" s="75"/>
      <c r="AD395" s="53"/>
      <c r="AE395" s="53"/>
      <c r="AF395" s="53"/>
      <c r="AG395" s="53"/>
      <c r="AH395" s="78"/>
      <c r="AI395" s="53"/>
      <c r="AJ395" s="53"/>
      <c r="AK395" s="158"/>
      <c r="AL395" s="15"/>
      <c r="AM395" s="53"/>
      <c r="AN395" s="53"/>
    </row>
    <row r="396" spans="1:40" ht="25.5" customHeight="1" x14ac:dyDescent="0.25">
      <c r="A396" s="60">
        <v>384</v>
      </c>
      <c r="B396" s="55"/>
      <c r="C396" s="15"/>
      <c r="D396" s="57"/>
      <c r="E396" s="27"/>
      <c r="F396" s="62"/>
      <c r="G396" s="17"/>
      <c r="H396" s="27"/>
      <c r="I396" s="16" t="str">
        <f t="shared" si="5"/>
        <v/>
      </c>
      <c r="J396" s="28"/>
      <c r="K396" s="27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28"/>
      <c r="Y396" s="28"/>
      <c r="Z396" s="28"/>
      <c r="AA396" s="28"/>
      <c r="AB396" s="28"/>
      <c r="AC396" s="75"/>
      <c r="AD396" s="53"/>
      <c r="AE396" s="53"/>
      <c r="AF396" s="53"/>
      <c r="AG396" s="53"/>
      <c r="AH396" s="78"/>
      <c r="AI396" s="53"/>
      <c r="AJ396" s="53"/>
      <c r="AK396" s="158"/>
      <c r="AL396" s="15"/>
      <c r="AM396" s="53"/>
      <c r="AN396" s="15"/>
    </row>
    <row r="397" spans="1:40" ht="25.5" customHeight="1" x14ac:dyDescent="0.25">
      <c r="A397" s="61">
        <v>385</v>
      </c>
      <c r="B397" s="55"/>
      <c r="C397" s="15"/>
      <c r="D397" s="57"/>
      <c r="E397" s="27"/>
      <c r="F397" s="62"/>
      <c r="G397" s="17"/>
      <c r="H397" s="27"/>
      <c r="I397" s="16" t="str">
        <f t="shared" ref="I397:I460" si="6">IF(OR(E397=0,H397=0),"",H397-E397)</f>
        <v/>
      </c>
      <c r="J397" s="28"/>
      <c r="K397" s="27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28"/>
      <c r="Y397" s="28"/>
      <c r="Z397" s="28"/>
      <c r="AA397" s="28"/>
      <c r="AB397" s="28"/>
      <c r="AC397" s="75"/>
      <c r="AD397" s="53"/>
      <c r="AE397" s="53"/>
      <c r="AF397" s="53"/>
      <c r="AG397" s="53"/>
      <c r="AH397" s="78"/>
      <c r="AI397" s="53"/>
      <c r="AJ397" s="53"/>
      <c r="AK397" s="158"/>
      <c r="AL397" s="15"/>
      <c r="AM397" s="53"/>
      <c r="AN397" s="53"/>
    </row>
    <row r="398" spans="1:40" ht="25.5" customHeight="1" x14ac:dyDescent="0.25">
      <c r="A398" s="60">
        <v>386</v>
      </c>
      <c r="B398" s="55"/>
      <c r="C398" s="15"/>
      <c r="D398" s="57"/>
      <c r="E398" s="27"/>
      <c r="F398" s="62"/>
      <c r="G398" s="17"/>
      <c r="H398" s="27"/>
      <c r="I398" s="16" t="str">
        <f t="shared" si="6"/>
        <v/>
      </c>
      <c r="J398" s="28"/>
      <c r="K398" s="27"/>
      <c r="L398" s="74"/>
      <c r="M398" s="74"/>
      <c r="N398" s="74"/>
      <c r="O398" s="74"/>
      <c r="P398" s="74"/>
      <c r="Q398" s="74"/>
      <c r="R398" s="74"/>
      <c r="S398" s="74"/>
      <c r="T398" s="74"/>
      <c r="U398" s="74"/>
      <c r="V398" s="74"/>
      <c r="W398" s="74"/>
      <c r="X398" s="28"/>
      <c r="Y398" s="28"/>
      <c r="Z398" s="28"/>
      <c r="AA398" s="28"/>
      <c r="AB398" s="28"/>
      <c r="AC398" s="75"/>
      <c r="AD398" s="53"/>
      <c r="AE398" s="53"/>
      <c r="AF398" s="53"/>
      <c r="AG398" s="53"/>
      <c r="AH398" s="78"/>
      <c r="AI398" s="53"/>
      <c r="AJ398" s="53"/>
      <c r="AK398" s="66"/>
      <c r="AL398" s="53"/>
      <c r="AM398" s="53"/>
      <c r="AN398" s="15"/>
    </row>
    <row r="399" spans="1:40" ht="25.5" customHeight="1" x14ac:dyDescent="0.25">
      <c r="A399" s="61">
        <v>387</v>
      </c>
      <c r="B399" s="55"/>
      <c r="C399" s="15"/>
      <c r="D399" s="57"/>
      <c r="E399" s="27"/>
      <c r="F399" s="62"/>
      <c r="G399" s="17"/>
      <c r="H399" s="50"/>
      <c r="I399" s="16" t="str">
        <f t="shared" si="6"/>
        <v/>
      </c>
      <c r="J399" s="28"/>
      <c r="K399" s="27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28"/>
      <c r="Y399" s="28"/>
      <c r="Z399" s="28"/>
      <c r="AA399" s="28"/>
      <c r="AB399" s="28"/>
      <c r="AC399" s="75"/>
      <c r="AD399" s="53"/>
      <c r="AE399" s="53"/>
      <c r="AF399" s="53"/>
      <c r="AG399" s="53"/>
      <c r="AH399" s="78"/>
      <c r="AI399" s="53"/>
      <c r="AJ399" s="53"/>
      <c r="AK399" s="158"/>
      <c r="AL399" s="53"/>
      <c r="AM399" s="53"/>
      <c r="AN399" s="53"/>
    </row>
    <row r="400" spans="1:40" ht="25.5" customHeight="1" x14ac:dyDescent="0.25">
      <c r="A400" s="60">
        <v>388</v>
      </c>
      <c r="B400" s="55"/>
      <c r="C400" s="15"/>
      <c r="D400" s="57"/>
      <c r="E400" s="27"/>
      <c r="F400" s="62"/>
      <c r="G400" s="17"/>
      <c r="H400" s="50"/>
      <c r="I400" s="16" t="str">
        <f t="shared" si="6"/>
        <v/>
      </c>
      <c r="J400" s="28"/>
      <c r="K400" s="27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28"/>
      <c r="Y400" s="28"/>
      <c r="Z400" s="28"/>
      <c r="AA400" s="28"/>
      <c r="AB400" s="28"/>
      <c r="AC400" s="75"/>
      <c r="AD400" s="53"/>
      <c r="AE400" s="53"/>
      <c r="AF400" s="53"/>
      <c r="AG400" s="53"/>
      <c r="AH400" s="78"/>
      <c r="AI400" s="53"/>
      <c r="AJ400" s="53"/>
      <c r="AK400" s="66"/>
      <c r="AL400" s="53"/>
      <c r="AM400" s="53"/>
      <c r="AN400" s="53"/>
    </row>
    <row r="401" spans="1:40" ht="25.5" customHeight="1" x14ac:dyDescent="0.25">
      <c r="A401" s="61">
        <v>389</v>
      </c>
      <c r="B401" s="55"/>
      <c r="C401" s="15"/>
      <c r="D401" s="57"/>
      <c r="E401" s="27"/>
      <c r="F401" s="62"/>
      <c r="G401" s="17"/>
      <c r="H401" s="27"/>
      <c r="I401" s="16" t="str">
        <f t="shared" si="6"/>
        <v/>
      </c>
      <c r="J401" s="28"/>
      <c r="K401" s="27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28"/>
      <c r="Y401" s="28"/>
      <c r="Z401" s="28"/>
      <c r="AA401" s="28"/>
      <c r="AB401" s="28"/>
      <c r="AC401" s="75"/>
      <c r="AD401" s="53"/>
      <c r="AE401" s="53"/>
      <c r="AF401" s="53"/>
      <c r="AG401" s="53"/>
      <c r="AH401" s="78"/>
      <c r="AI401" s="53"/>
      <c r="AJ401" s="53"/>
      <c r="AK401" s="66"/>
      <c r="AL401" s="53"/>
      <c r="AM401" s="53"/>
      <c r="AN401" s="53"/>
    </row>
    <row r="402" spans="1:40" ht="25.5" customHeight="1" x14ac:dyDescent="0.25">
      <c r="A402" s="60">
        <v>390</v>
      </c>
      <c r="B402" s="55"/>
      <c r="C402" s="15"/>
      <c r="D402" s="57"/>
      <c r="E402" s="27"/>
      <c r="F402" s="62"/>
      <c r="G402" s="17"/>
      <c r="H402" s="27"/>
      <c r="I402" s="16" t="str">
        <f t="shared" si="6"/>
        <v/>
      </c>
      <c r="J402" s="28"/>
      <c r="K402" s="27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28"/>
      <c r="Y402" s="28"/>
      <c r="Z402" s="28"/>
      <c r="AA402" s="28"/>
      <c r="AB402" s="28"/>
      <c r="AC402" s="75"/>
      <c r="AD402" s="53"/>
      <c r="AE402" s="53"/>
      <c r="AF402" s="53"/>
      <c r="AG402" s="53"/>
      <c r="AH402" s="78"/>
      <c r="AI402" s="53"/>
      <c r="AJ402" s="53"/>
      <c r="AK402" s="66"/>
      <c r="AL402" s="53"/>
      <c r="AM402" s="53"/>
      <c r="AN402" s="15"/>
    </row>
    <row r="403" spans="1:40" ht="25.5" customHeight="1" x14ac:dyDescent="0.25">
      <c r="A403" s="61">
        <v>391</v>
      </c>
      <c r="B403" s="55"/>
      <c r="C403" s="15"/>
      <c r="D403" s="57"/>
      <c r="E403" s="27"/>
      <c r="F403" s="62"/>
      <c r="G403" s="17"/>
      <c r="H403" s="27"/>
      <c r="I403" s="16" t="str">
        <f t="shared" si="6"/>
        <v/>
      </c>
      <c r="J403" s="28"/>
      <c r="K403" s="27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28"/>
      <c r="Y403" s="28"/>
      <c r="Z403" s="28"/>
      <c r="AA403" s="28"/>
      <c r="AB403" s="28"/>
      <c r="AC403" s="75"/>
      <c r="AD403" s="53"/>
      <c r="AE403" s="53"/>
      <c r="AF403" s="53"/>
      <c r="AG403" s="53"/>
      <c r="AH403" s="78"/>
      <c r="AI403" s="53"/>
      <c r="AJ403" s="53"/>
      <c r="AK403" s="158"/>
      <c r="AL403" s="15"/>
      <c r="AM403" s="53"/>
      <c r="AN403" s="15"/>
    </row>
    <row r="404" spans="1:40" ht="25.5" customHeight="1" x14ac:dyDescent="0.25">
      <c r="A404" s="60">
        <v>392</v>
      </c>
      <c r="B404" s="55"/>
      <c r="C404" s="15"/>
      <c r="D404" s="57"/>
      <c r="E404" s="27"/>
      <c r="F404" s="62"/>
      <c r="G404" s="17"/>
      <c r="H404" s="27"/>
      <c r="I404" s="16" t="str">
        <f t="shared" si="6"/>
        <v/>
      </c>
      <c r="J404" s="28"/>
      <c r="K404" s="27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28"/>
      <c r="Y404" s="28"/>
      <c r="Z404" s="28"/>
      <c r="AA404" s="28"/>
      <c r="AB404" s="28"/>
      <c r="AC404" s="75"/>
      <c r="AD404" s="53"/>
      <c r="AE404" s="53"/>
      <c r="AF404" s="53"/>
      <c r="AG404" s="53"/>
      <c r="AH404" s="78"/>
      <c r="AI404" s="53"/>
      <c r="AJ404" s="53"/>
      <c r="AK404" s="158"/>
      <c r="AL404" s="53"/>
      <c r="AM404" s="53"/>
      <c r="AN404" s="53"/>
    </row>
    <row r="405" spans="1:40" ht="25.5" customHeight="1" x14ac:dyDescent="0.25">
      <c r="A405" s="61">
        <v>393</v>
      </c>
      <c r="B405" s="55"/>
      <c r="C405" s="15"/>
      <c r="D405" s="57"/>
      <c r="E405" s="27"/>
      <c r="F405" s="62"/>
      <c r="G405" s="17"/>
      <c r="H405" s="27"/>
      <c r="I405" s="16" t="str">
        <f t="shared" si="6"/>
        <v/>
      </c>
      <c r="J405" s="28"/>
      <c r="K405" s="27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28"/>
      <c r="Y405" s="28"/>
      <c r="Z405" s="28"/>
      <c r="AA405" s="28"/>
      <c r="AB405" s="28"/>
      <c r="AC405" s="75"/>
      <c r="AD405" s="53"/>
      <c r="AE405" s="53"/>
      <c r="AF405" s="53"/>
      <c r="AG405" s="53"/>
      <c r="AH405" s="78"/>
      <c r="AI405" s="53"/>
      <c r="AJ405" s="53"/>
      <c r="AK405" s="158"/>
      <c r="AL405" s="53"/>
      <c r="AM405" s="53"/>
      <c r="AN405" s="15"/>
    </row>
    <row r="406" spans="1:40" ht="25.5" customHeight="1" x14ac:dyDescent="0.25">
      <c r="A406" s="60">
        <v>394</v>
      </c>
      <c r="B406" s="55"/>
      <c r="C406" s="15"/>
      <c r="D406" s="57"/>
      <c r="E406" s="27"/>
      <c r="F406" s="62"/>
      <c r="G406" s="17"/>
      <c r="H406" s="27"/>
      <c r="I406" s="16" t="str">
        <f t="shared" si="6"/>
        <v/>
      </c>
      <c r="J406" s="28"/>
      <c r="K406" s="27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28"/>
      <c r="Y406" s="28"/>
      <c r="Z406" s="28"/>
      <c r="AA406" s="28"/>
      <c r="AB406" s="28"/>
      <c r="AC406" s="75"/>
      <c r="AD406" s="53"/>
      <c r="AE406" s="53"/>
      <c r="AF406" s="53"/>
      <c r="AG406" s="53"/>
      <c r="AH406" s="78"/>
      <c r="AI406" s="53"/>
      <c r="AJ406" s="53"/>
      <c r="AK406" s="66"/>
      <c r="AL406" s="53"/>
      <c r="AM406" s="53"/>
      <c r="AN406" s="15"/>
    </row>
    <row r="407" spans="1:40" ht="25.5" customHeight="1" x14ac:dyDescent="0.25">
      <c r="A407" s="61">
        <v>395</v>
      </c>
      <c r="B407" s="55"/>
      <c r="C407" s="15"/>
      <c r="D407" s="57"/>
      <c r="E407" s="27"/>
      <c r="F407" s="62"/>
      <c r="G407" s="17"/>
      <c r="H407" s="27"/>
      <c r="I407" s="16" t="str">
        <f t="shared" si="6"/>
        <v/>
      </c>
      <c r="J407" s="28"/>
      <c r="K407" s="27"/>
      <c r="L407" s="74"/>
      <c r="M407" s="74"/>
      <c r="N407" s="74"/>
      <c r="O407" s="74"/>
      <c r="P407" s="74"/>
      <c r="Q407" s="74"/>
      <c r="R407" s="74"/>
      <c r="S407" s="74"/>
      <c r="T407" s="74"/>
      <c r="U407" s="74"/>
      <c r="V407" s="74"/>
      <c r="W407" s="74"/>
      <c r="X407" s="28"/>
      <c r="Y407" s="28"/>
      <c r="Z407" s="28"/>
      <c r="AA407" s="28"/>
      <c r="AB407" s="28"/>
      <c r="AC407" s="75"/>
      <c r="AD407" s="53"/>
      <c r="AE407" s="53"/>
      <c r="AF407" s="53"/>
      <c r="AG407" s="53"/>
      <c r="AH407" s="78"/>
      <c r="AI407" s="53"/>
      <c r="AJ407" s="53"/>
      <c r="AK407" s="158"/>
      <c r="AL407" s="53"/>
      <c r="AM407" s="53"/>
      <c r="AN407" s="15"/>
    </row>
    <row r="408" spans="1:40" ht="25.5" customHeight="1" x14ac:dyDescent="0.25">
      <c r="A408" s="60">
        <v>396</v>
      </c>
      <c r="B408" s="55"/>
      <c r="C408" s="15"/>
      <c r="D408" s="57"/>
      <c r="E408" s="27"/>
      <c r="F408" s="62"/>
      <c r="G408" s="17"/>
      <c r="H408" s="27"/>
      <c r="I408" s="16" t="str">
        <f t="shared" si="6"/>
        <v/>
      </c>
      <c r="J408" s="28"/>
      <c r="K408" s="27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28"/>
      <c r="Y408" s="28"/>
      <c r="Z408" s="28"/>
      <c r="AA408" s="28"/>
      <c r="AB408" s="28"/>
      <c r="AC408" s="75"/>
      <c r="AD408" s="53"/>
      <c r="AE408" s="53"/>
      <c r="AF408" s="53"/>
      <c r="AG408" s="53"/>
      <c r="AH408" s="78"/>
      <c r="AI408" s="53"/>
      <c r="AJ408" s="53"/>
      <c r="AK408" s="158"/>
      <c r="AL408" s="15"/>
      <c r="AM408" s="53"/>
      <c r="AN408" s="15"/>
    </row>
    <row r="409" spans="1:40" ht="25.5" customHeight="1" x14ac:dyDescent="0.25">
      <c r="A409" s="61">
        <v>397</v>
      </c>
      <c r="B409" s="55"/>
      <c r="C409" s="15"/>
      <c r="D409" s="57"/>
      <c r="E409" s="27"/>
      <c r="F409" s="62"/>
      <c r="G409" s="17"/>
      <c r="H409" s="27"/>
      <c r="I409" s="16" t="str">
        <f t="shared" si="6"/>
        <v/>
      </c>
      <c r="J409" s="28"/>
      <c r="K409" s="27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28"/>
      <c r="Y409" s="28"/>
      <c r="Z409" s="28"/>
      <c r="AA409" s="28"/>
      <c r="AB409" s="28"/>
      <c r="AC409" s="75"/>
      <c r="AD409" s="53"/>
      <c r="AE409" s="53"/>
      <c r="AF409" s="53"/>
      <c r="AG409" s="53"/>
      <c r="AH409" s="78"/>
      <c r="AI409" s="53"/>
      <c r="AJ409" s="53"/>
      <c r="AK409" s="158"/>
      <c r="AL409" s="15"/>
      <c r="AM409" s="53"/>
      <c r="AN409" s="15"/>
    </row>
    <row r="410" spans="1:40" ht="25.5" customHeight="1" x14ac:dyDescent="0.25">
      <c r="A410" s="60">
        <v>398</v>
      </c>
      <c r="B410" s="55"/>
      <c r="C410" s="15"/>
      <c r="D410" s="57"/>
      <c r="E410" s="27"/>
      <c r="F410" s="62"/>
      <c r="G410" s="17"/>
      <c r="H410" s="27"/>
      <c r="I410" s="16" t="str">
        <f t="shared" si="6"/>
        <v/>
      </c>
      <c r="J410" s="28"/>
      <c r="K410" s="27"/>
      <c r="L410" s="74"/>
      <c r="M410" s="74"/>
      <c r="N410" s="74"/>
      <c r="O410" s="74"/>
      <c r="P410" s="74"/>
      <c r="Q410" s="74"/>
      <c r="R410" s="74"/>
      <c r="S410" s="74"/>
      <c r="T410" s="74"/>
      <c r="U410" s="74"/>
      <c r="V410" s="74"/>
      <c r="W410" s="74"/>
      <c r="X410" s="28"/>
      <c r="Y410" s="28"/>
      <c r="Z410" s="28"/>
      <c r="AA410" s="28"/>
      <c r="AB410" s="28"/>
      <c r="AC410" s="75"/>
      <c r="AD410" s="53"/>
      <c r="AE410" s="53"/>
      <c r="AF410" s="53"/>
      <c r="AG410" s="53"/>
      <c r="AH410" s="78"/>
      <c r="AI410" s="53"/>
      <c r="AJ410" s="53"/>
      <c r="AK410" s="158"/>
      <c r="AL410" s="15"/>
      <c r="AM410" s="53"/>
      <c r="AN410" s="15"/>
    </row>
    <row r="411" spans="1:40" ht="25.5" customHeight="1" x14ac:dyDescent="0.25">
      <c r="A411" s="61">
        <v>399</v>
      </c>
      <c r="B411" s="55"/>
      <c r="C411" s="15"/>
      <c r="D411" s="57"/>
      <c r="E411" s="27"/>
      <c r="F411" s="62"/>
      <c r="G411" s="17"/>
      <c r="H411" s="27"/>
      <c r="I411" s="16" t="str">
        <f t="shared" si="6"/>
        <v/>
      </c>
      <c r="J411" s="28"/>
      <c r="K411" s="27"/>
      <c r="L411" s="74"/>
      <c r="M411" s="74"/>
      <c r="N411" s="74"/>
      <c r="O411" s="74"/>
      <c r="P411" s="74"/>
      <c r="Q411" s="74"/>
      <c r="R411" s="74"/>
      <c r="S411" s="74"/>
      <c r="T411" s="74"/>
      <c r="U411" s="74"/>
      <c r="V411" s="74"/>
      <c r="W411" s="74"/>
      <c r="X411" s="28"/>
      <c r="Y411" s="28"/>
      <c r="Z411" s="28"/>
      <c r="AA411" s="28"/>
      <c r="AB411" s="28"/>
      <c r="AC411" s="75"/>
      <c r="AD411" s="53"/>
      <c r="AE411" s="53"/>
      <c r="AF411" s="53"/>
      <c r="AG411" s="53"/>
      <c r="AH411" s="78"/>
      <c r="AI411" s="53"/>
      <c r="AJ411" s="53"/>
      <c r="AK411" s="158"/>
      <c r="AL411" s="15"/>
      <c r="AM411" s="53"/>
      <c r="AN411" s="53"/>
    </row>
    <row r="412" spans="1:40" ht="25.5" customHeight="1" x14ac:dyDescent="0.25">
      <c r="A412" s="60">
        <v>400</v>
      </c>
      <c r="B412" s="55"/>
      <c r="C412" s="15"/>
      <c r="D412" s="57"/>
      <c r="E412" s="27"/>
      <c r="F412" s="62"/>
      <c r="G412" s="17"/>
      <c r="H412" s="27"/>
      <c r="I412" s="16" t="str">
        <f t="shared" si="6"/>
        <v/>
      </c>
      <c r="J412" s="28"/>
      <c r="K412" s="27"/>
      <c r="L412" s="74"/>
      <c r="M412" s="74"/>
      <c r="N412" s="74"/>
      <c r="O412" s="74"/>
      <c r="P412" s="74"/>
      <c r="Q412" s="74"/>
      <c r="R412" s="74"/>
      <c r="S412" s="74"/>
      <c r="T412" s="74"/>
      <c r="U412" s="74"/>
      <c r="V412" s="74"/>
      <c r="W412" s="74"/>
      <c r="X412" s="28"/>
      <c r="Y412" s="28"/>
      <c r="Z412" s="28"/>
      <c r="AA412" s="28"/>
      <c r="AB412" s="28"/>
      <c r="AC412" s="75"/>
      <c r="AD412" s="53"/>
      <c r="AE412" s="53"/>
      <c r="AF412" s="53"/>
      <c r="AG412" s="53"/>
      <c r="AH412" s="78"/>
      <c r="AI412" s="53"/>
      <c r="AJ412" s="53"/>
      <c r="AK412" s="158"/>
      <c r="AL412" s="15"/>
      <c r="AM412" s="53"/>
      <c r="AN412" s="15"/>
    </row>
    <row r="413" spans="1:40" ht="25.5" customHeight="1" x14ac:dyDescent="0.25">
      <c r="A413" s="61">
        <v>401</v>
      </c>
      <c r="B413" s="55"/>
      <c r="C413" s="15"/>
      <c r="D413" s="57"/>
      <c r="E413" s="27"/>
      <c r="F413" s="62"/>
      <c r="G413" s="17"/>
      <c r="H413" s="27"/>
      <c r="I413" s="16" t="str">
        <f t="shared" si="6"/>
        <v/>
      </c>
      <c r="J413" s="28"/>
      <c r="K413" s="27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28"/>
      <c r="Y413" s="28"/>
      <c r="Z413" s="28"/>
      <c r="AA413" s="28"/>
      <c r="AB413" s="28"/>
      <c r="AC413" s="75"/>
      <c r="AD413" s="53"/>
      <c r="AE413" s="53"/>
      <c r="AF413" s="53"/>
      <c r="AG413" s="53"/>
      <c r="AH413" s="78"/>
      <c r="AI413" s="53"/>
      <c r="AJ413" s="53"/>
      <c r="AK413" s="158"/>
      <c r="AL413" s="15"/>
      <c r="AM413" s="53"/>
      <c r="AN413" s="15"/>
    </row>
    <row r="414" spans="1:40" ht="25.5" customHeight="1" x14ac:dyDescent="0.25">
      <c r="A414" s="60">
        <v>402</v>
      </c>
      <c r="B414" s="55"/>
      <c r="C414" s="15"/>
      <c r="D414" s="57"/>
      <c r="E414" s="27"/>
      <c r="F414" s="62"/>
      <c r="G414" s="17"/>
      <c r="H414" s="27"/>
      <c r="I414" s="16" t="str">
        <f t="shared" si="6"/>
        <v/>
      </c>
      <c r="J414" s="28"/>
      <c r="K414" s="27"/>
      <c r="L414" s="74"/>
      <c r="M414" s="74"/>
      <c r="N414" s="74"/>
      <c r="O414" s="74"/>
      <c r="P414" s="74"/>
      <c r="Q414" s="74"/>
      <c r="R414" s="74"/>
      <c r="S414" s="74"/>
      <c r="T414" s="74"/>
      <c r="U414" s="74"/>
      <c r="V414" s="74"/>
      <c r="W414" s="74"/>
      <c r="X414" s="28"/>
      <c r="Y414" s="28"/>
      <c r="Z414" s="28"/>
      <c r="AA414" s="28"/>
      <c r="AB414" s="28"/>
      <c r="AC414" s="75"/>
      <c r="AD414" s="53"/>
      <c r="AE414" s="53"/>
      <c r="AF414" s="53"/>
      <c r="AG414" s="53"/>
      <c r="AH414" s="78"/>
      <c r="AI414" s="53"/>
      <c r="AJ414" s="53"/>
      <c r="AK414" s="158"/>
      <c r="AL414" s="53"/>
      <c r="AM414" s="53"/>
      <c r="AN414" s="15"/>
    </row>
    <row r="415" spans="1:40" ht="25.5" customHeight="1" x14ac:dyDescent="0.25">
      <c r="A415" s="61">
        <v>403</v>
      </c>
      <c r="B415" s="55"/>
      <c r="C415" s="15"/>
      <c r="D415" s="57"/>
      <c r="E415" s="27"/>
      <c r="F415" s="62"/>
      <c r="G415" s="17"/>
      <c r="H415" s="27"/>
      <c r="I415" s="16" t="str">
        <f t="shared" si="6"/>
        <v/>
      </c>
      <c r="J415" s="28"/>
      <c r="K415" s="27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28"/>
      <c r="Y415" s="28"/>
      <c r="Z415" s="28"/>
      <c r="AA415" s="28"/>
      <c r="AB415" s="28"/>
      <c r="AC415" s="75"/>
      <c r="AD415" s="53"/>
      <c r="AE415" s="53"/>
      <c r="AF415" s="53"/>
      <c r="AG415" s="53"/>
      <c r="AH415" s="78"/>
      <c r="AI415" s="53"/>
      <c r="AJ415" s="53"/>
      <c r="AK415" s="158"/>
      <c r="AL415" s="53"/>
      <c r="AM415" s="53"/>
      <c r="AN415" s="15"/>
    </row>
    <row r="416" spans="1:40" ht="25.5" customHeight="1" x14ac:dyDescent="0.25">
      <c r="A416" s="60">
        <v>404</v>
      </c>
      <c r="B416" s="55"/>
      <c r="C416" s="15"/>
      <c r="D416" s="57"/>
      <c r="E416" s="27"/>
      <c r="F416" s="62"/>
      <c r="G416" s="17"/>
      <c r="H416" s="27"/>
      <c r="I416" s="16" t="str">
        <f t="shared" si="6"/>
        <v/>
      </c>
      <c r="J416" s="28"/>
      <c r="K416" s="27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28"/>
      <c r="Y416" s="28"/>
      <c r="Z416" s="28"/>
      <c r="AA416" s="28"/>
      <c r="AB416" s="28"/>
      <c r="AC416" s="75"/>
      <c r="AD416" s="53"/>
      <c r="AE416" s="53"/>
      <c r="AF416" s="53"/>
      <c r="AG416" s="53"/>
      <c r="AH416" s="78"/>
      <c r="AI416" s="53"/>
      <c r="AJ416" s="53"/>
      <c r="AK416" s="158"/>
      <c r="AL416" s="15"/>
      <c r="AM416" s="53"/>
      <c r="AN416" s="15"/>
    </row>
    <row r="417" spans="1:40" ht="25.5" customHeight="1" x14ac:dyDescent="0.25">
      <c r="A417" s="61">
        <v>405</v>
      </c>
      <c r="B417" s="55"/>
      <c r="C417" s="15"/>
      <c r="D417" s="57"/>
      <c r="E417" s="27"/>
      <c r="F417" s="62"/>
      <c r="G417" s="17"/>
      <c r="H417" s="27"/>
      <c r="I417" s="16" t="str">
        <f t="shared" si="6"/>
        <v/>
      </c>
      <c r="J417" s="28"/>
      <c r="K417" s="27"/>
      <c r="L417" s="74"/>
      <c r="M417" s="74"/>
      <c r="N417" s="74"/>
      <c r="O417" s="74"/>
      <c r="P417" s="74"/>
      <c r="Q417" s="74"/>
      <c r="R417" s="74"/>
      <c r="S417" s="74"/>
      <c r="T417" s="74"/>
      <c r="U417" s="74"/>
      <c r="V417" s="74"/>
      <c r="W417" s="74"/>
      <c r="X417" s="28"/>
      <c r="Y417" s="28"/>
      <c r="Z417" s="28"/>
      <c r="AA417" s="28"/>
      <c r="AB417" s="28"/>
      <c r="AC417" s="75"/>
      <c r="AD417" s="53"/>
      <c r="AE417" s="53"/>
      <c r="AF417" s="53"/>
      <c r="AG417" s="53"/>
      <c r="AH417" s="78"/>
      <c r="AI417" s="53"/>
      <c r="AJ417" s="53"/>
      <c r="AK417" s="158"/>
      <c r="AL417" s="15"/>
      <c r="AM417" s="53"/>
      <c r="AN417" s="15"/>
    </row>
    <row r="418" spans="1:40" ht="25.5" customHeight="1" x14ac:dyDescent="0.25">
      <c r="A418" s="60">
        <v>406</v>
      </c>
      <c r="B418" s="55"/>
      <c r="C418" s="15"/>
      <c r="D418" s="57"/>
      <c r="E418" s="27"/>
      <c r="F418" s="62"/>
      <c r="G418" s="17"/>
      <c r="H418" s="27"/>
      <c r="I418" s="16" t="str">
        <f t="shared" si="6"/>
        <v/>
      </c>
      <c r="J418" s="28"/>
      <c r="K418" s="27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28"/>
      <c r="Y418" s="28"/>
      <c r="Z418" s="28"/>
      <c r="AA418" s="28"/>
      <c r="AB418" s="28"/>
      <c r="AC418" s="75"/>
      <c r="AD418" s="53"/>
      <c r="AE418" s="53"/>
      <c r="AF418" s="53"/>
      <c r="AG418" s="53"/>
      <c r="AH418" s="78"/>
      <c r="AI418" s="53"/>
      <c r="AJ418" s="53"/>
      <c r="AK418" s="158"/>
      <c r="AL418" s="15"/>
      <c r="AM418" s="53"/>
      <c r="AN418" s="15"/>
    </row>
    <row r="419" spans="1:40" ht="25.5" customHeight="1" x14ac:dyDescent="0.25">
      <c r="A419" s="61">
        <v>407</v>
      </c>
      <c r="B419" s="55"/>
      <c r="C419" s="15"/>
      <c r="D419" s="57"/>
      <c r="E419" s="27"/>
      <c r="F419" s="62"/>
      <c r="G419" s="17"/>
      <c r="H419" s="27"/>
      <c r="I419" s="16" t="str">
        <f t="shared" si="6"/>
        <v/>
      </c>
      <c r="J419" s="28"/>
      <c r="K419" s="27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28"/>
      <c r="Y419" s="28"/>
      <c r="Z419" s="28"/>
      <c r="AA419" s="28"/>
      <c r="AB419" s="28"/>
      <c r="AC419" s="75"/>
      <c r="AD419" s="53"/>
      <c r="AE419" s="53"/>
      <c r="AF419" s="53"/>
      <c r="AG419" s="53"/>
      <c r="AH419" s="78"/>
      <c r="AI419" s="53"/>
      <c r="AJ419" s="53"/>
      <c r="AK419" s="158"/>
      <c r="AL419" s="15"/>
      <c r="AM419" s="53"/>
      <c r="AN419" s="53"/>
    </row>
    <row r="420" spans="1:40" ht="25.5" customHeight="1" x14ac:dyDescent="0.25">
      <c r="A420" s="60">
        <v>408</v>
      </c>
      <c r="B420" s="55"/>
      <c r="C420" s="15"/>
      <c r="D420" s="57"/>
      <c r="E420" s="27"/>
      <c r="F420" s="62"/>
      <c r="G420" s="17"/>
      <c r="H420" s="27"/>
      <c r="I420" s="16" t="str">
        <f t="shared" si="6"/>
        <v/>
      </c>
      <c r="J420" s="28"/>
      <c r="K420" s="27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28"/>
      <c r="Y420" s="28"/>
      <c r="Z420" s="28"/>
      <c r="AA420" s="28"/>
      <c r="AB420" s="28"/>
      <c r="AC420" s="75"/>
      <c r="AD420" s="53"/>
      <c r="AE420" s="53"/>
      <c r="AF420" s="53"/>
      <c r="AG420" s="53"/>
      <c r="AH420" s="78"/>
      <c r="AI420" s="53"/>
      <c r="AJ420" s="53"/>
      <c r="AK420" s="158"/>
      <c r="AL420" s="15"/>
      <c r="AM420" s="53"/>
      <c r="AN420" s="53"/>
    </row>
    <row r="421" spans="1:40" ht="25.5" customHeight="1" x14ac:dyDescent="0.25">
      <c r="A421" s="61">
        <v>409</v>
      </c>
      <c r="B421" s="55"/>
      <c r="C421" s="42"/>
      <c r="D421" s="57"/>
      <c r="E421" s="27"/>
      <c r="F421" s="62"/>
      <c r="G421" s="17"/>
      <c r="H421" s="50"/>
      <c r="I421" s="16" t="str">
        <f t="shared" si="6"/>
        <v/>
      </c>
      <c r="J421" s="28"/>
      <c r="K421" s="27"/>
      <c r="L421" s="74"/>
      <c r="M421" s="74"/>
      <c r="N421" s="74"/>
      <c r="O421" s="74"/>
      <c r="P421" s="74"/>
      <c r="Q421" s="74"/>
      <c r="R421" s="74"/>
      <c r="S421" s="74"/>
      <c r="T421" s="74"/>
      <c r="U421" s="74"/>
      <c r="V421" s="74"/>
      <c r="W421" s="74"/>
      <c r="X421" s="28"/>
      <c r="Y421" s="28"/>
      <c r="Z421" s="28"/>
      <c r="AA421" s="28"/>
      <c r="AB421" s="28"/>
      <c r="AC421" s="75"/>
      <c r="AD421" s="53"/>
      <c r="AE421" s="53"/>
      <c r="AF421" s="53"/>
      <c r="AG421" s="53"/>
      <c r="AH421" s="78"/>
      <c r="AI421" s="53"/>
      <c r="AJ421" s="53"/>
      <c r="AK421" s="158"/>
      <c r="AL421" s="53"/>
      <c r="AM421" s="53"/>
      <c r="AN421" s="53"/>
    </row>
    <row r="422" spans="1:40" ht="25.5" customHeight="1" x14ac:dyDescent="0.25">
      <c r="A422" s="60">
        <v>410</v>
      </c>
      <c r="B422" s="55"/>
      <c r="C422" s="15"/>
      <c r="D422" s="57"/>
      <c r="E422" s="27"/>
      <c r="F422" s="62"/>
      <c r="G422" s="17"/>
      <c r="H422" s="27"/>
      <c r="I422" s="16" t="str">
        <f>IF(OR(E422=0,H422=0),"",H422-E422)</f>
        <v/>
      </c>
      <c r="J422" s="28"/>
      <c r="K422" s="27"/>
      <c r="L422" s="74"/>
      <c r="M422" s="74"/>
      <c r="N422" s="74"/>
      <c r="O422" s="74"/>
      <c r="P422" s="74"/>
      <c r="Q422" s="74"/>
      <c r="R422" s="74"/>
      <c r="S422" s="74"/>
      <c r="T422" s="74"/>
      <c r="U422" s="74"/>
      <c r="V422" s="74"/>
      <c r="W422" s="74"/>
      <c r="X422" s="28"/>
      <c r="Y422" s="28"/>
      <c r="Z422" s="28"/>
      <c r="AA422" s="28"/>
      <c r="AB422" s="28"/>
      <c r="AC422" s="75"/>
      <c r="AD422" s="53"/>
      <c r="AE422" s="53"/>
      <c r="AF422" s="53"/>
      <c r="AG422" s="53"/>
      <c r="AH422" s="78"/>
      <c r="AI422" s="53"/>
      <c r="AJ422" s="53"/>
      <c r="AK422" s="158"/>
      <c r="AL422" s="53"/>
      <c r="AM422" s="53"/>
      <c r="AN422" s="53"/>
    </row>
    <row r="423" spans="1:40" ht="25.5" customHeight="1" x14ac:dyDescent="0.25">
      <c r="A423" s="61">
        <v>411</v>
      </c>
      <c r="B423" s="55"/>
      <c r="C423" s="15"/>
      <c r="D423" s="57"/>
      <c r="E423" s="27"/>
      <c r="F423" s="62"/>
      <c r="G423" s="17"/>
      <c r="H423" s="27"/>
      <c r="I423" s="16" t="str">
        <f t="shared" si="6"/>
        <v/>
      </c>
      <c r="J423" s="28"/>
      <c r="K423" s="27"/>
      <c r="L423" s="74"/>
      <c r="M423" s="74"/>
      <c r="N423" s="74"/>
      <c r="O423" s="74"/>
      <c r="P423" s="74"/>
      <c r="Q423" s="74"/>
      <c r="R423" s="74"/>
      <c r="S423" s="74"/>
      <c r="T423" s="74"/>
      <c r="U423" s="74"/>
      <c r="V423" s="74"/>
      <c r="W423" s="74"/>
      <c r="X423" s="28"/>
      <c r="Y423" s="28"/>
      <c r="Z423" s="28"/>
      <c r="AA423" s="28"/>
      <c r="AB423" s="28"/>
      <c r="AC423" s="75"/>
      <c r="AD423" s="53"/>
      <c r="AE423" s="53"/>
      <c r="AF423" s="53"/>
      <c r="AG423" s="53"/>
      <c r="AH423" s="78"/>
      <c r="AI423" s="53"/>
      <c r="AJ423" s="53"/>
      <c r="AK423" s="158"/>
      <c r="AL423" s="15"/>
      <c r="AM423" s="53"/>
      <c r="AN423" s="15"/>
    </row>
    <row r="424" spans="1:40" ht="25.5" customHeight="1" x14ac:dyDescent="0.25">
      <c r="A424" s="60">
        <v>412</v>
      </c>
      <c r="B424" s="55"/>
      <c r="C424" s="15"/>
      <c r="D424" s="57"/>
      <c r="E424" s="27"/>
      <c r="F424" s="62"/>
      <c r="G424" s="17"/>
      <c r="H424" s="27"/>
      <c r="I424" s="16" t="str">
        <f t="shared" si="6"/>
        <v/>
      </c>
      <c r="J424" s="28"/>
      <c r="K424" s="27"/>
      <c r="L424" s="74"/>
      <c r="M424" s="74"/>
      <c r="N424" s="74"/>
      <c r="O424" s="74"/>
      <c r="P424" s="74"/>
      <c r="Q424" s="74"/>
      <c r="R424" s="74"/>
      <c r="S424" s="74"/>
      <c r="T424" s="74"/>
      <c r="U424" s="74"/>
      <c r="V424" s="74"/>
      <c r="W424" s="74"/>
      <c r="X424" s="28"/>
      <c r="Y424" s="28"/>
      <c r="Z424" s="28"/>
      <c r="AA424" s="28"/>
      <c r="AB424" s="28"/>
      <c r="AC424" s="75"/>
      <c r="AD424" s="53"/>
      <c r="AE424" s="53"/>
      <c r="AF424" s="53"/>
      <c r="AG424" s="53"/>
      <c r="AH424" s="78"/>
      <c r="AI424" s="53"/>
      <c r="AJ424" s="53"/>
      <c r="AK424" s="158"/>
      <c r="AL424" s="15"/>
      <c r="AM424" s="53"/>
      <c r="AN424" s="53"/>
    </row>
    <row r="425" spans="1:40" ht="25.5" customHeight="1" x14ac:dyDescent="0.25">
      <c r="A425" s="61">
        <v>413</v>
      </c>
      <c r="B425" s="55"/>
      <c r="C425" s="15"/>
      <c r="D425" s="57"/>
      <c r="E425" s="27"/>
      <c r="F425" s="62"/>
      <c r="G425" s="17"/>
      <c r="H425" s="27"/>
      <c r="I425" s="16" t="str">
        <f t="shared" si="6"/>
        <v/>
      </c>
      <c r="J425" s="28"/>
      <c r="K425" s="27"/>
      <c r="L425" s="74"/>
      <c r="M425" s="74"/>
      <c r="N425" s="74"/>
      <c r="O425" s="74"/>
      <c r="P425" s="74"/>
      <c r="Q425" s="74"/>
      <c r="R425" s="74"/>
      <c r="S425" s="74"/>
      <c r="T425" s="74"/>
      <c r="U425" s="74"/>
      <c r="V425" s="74"/>
      <c r="W425" s="74"/>
      <c r="X425" s="28"/>
      <c r="Y425" s="28"/>
      <c r="Z425" s="28"/>
      <c r="AA425" s="28"/>
      <c r="AB425" s="28"/>
      <c r="AC425" s="75"/>
      <c r="AD425" s="53"/>
      <c r="AE425" s="53"/>
      <c r="AF425" s="53"/>
      <c r="AG425" s="53"/>
      <c r="AH425" s="78"/>
      <c r="AI425" s="53"/>
      <c r="AJ425" s="53"/>
      <c r="AK425" s="158"/>
      <c r="AL425" s="15"/>
      <c r="AM425" s="53"/>
      <c r="AN425" s="53"/>
    </row>
    <row r="426" spans="1:40" ht="25.5" customHeight="1" x14ac:dyDescent="0.25">
      <c r="A426" s="60">
        <v>414</v>
      </c>
      <c r="B426" s="55"/>
      <c r="C426" s="15"/>
      <c r="D426" s="57"/>
      <c r="E426" s="27"/>
      <c r="F426" s="62"/>
      <c r="G426" s="17"/>
      <c r="H426" s="27"/>
      <c r="I426" s="16" t="str">
        <f t="shared" si="6"/>
        <v/>
      </c>
      <c r="J426" s="28"/>
      <c r="K426" s="27"/>
      <c r="L426" s="74"/>
      <c r="M426" s="74"/>
      <c r="N426" s="74"/>
      <c r="O426" s="74"/>
      <c r="P426" s="74"/>
      <c r="Q426" s="74"/>
      <c r="R426" s="74"/>
      <c r="S426" s="74"/>
      <c r="T426" s="74"/>
      <c r="U426" s="74"/>
      <c r="V426" s="74"/>
      <c r="W426" s="74"/>
      <c r="X426" s="28"/>
      <c r="Y426" s="28"/>
      <c r="Z426" s="28"/>
      <c r="AA426" s="28"/>
      <c r="AB426" s="28"/>
      <c r="AC426" s="75"/>
      <c r="AD426" s="53"/>
      <c r="AE426" s="53"/>
      <c r="AF426" s="53"/>
      <c r="AG426" s="53"/>
      <c r="AH426" s="78"/>
      <c r="AI426" s="53"/>
      <c r="AJ426" s="53"/>
      <c r="AK426" s="158"/>
      <c r="AL426" s="15"/>
      <c r="AM426" s="53"/>
      <c r="AN426" s="15"/>
    </row>
    <row r="427" spans="1:40" ht="25.5" customHeight="1" x14ac:dyDescent="0.25">
      <c r="A427" s="61">
        <v>415</v>
      </c>
      <c r="B427" s="55"/>
      <c r="C427" s="15"/>
      <c r="D427" s="57"/>
      <c r="E427" s="27"/>
      <c r="F427" s="62"/>
      <c r="G427" s="17"/>
      <c r="H427" s="27"/>
      <c r="I427" s="16" t="str">
        <f t="shared" si="6"/>
        <v/>
      </c>
      <c r="J427" s="28"/>
      <c r="K427" s="27"/>
      <c r="L427" s="74"/>
      <c r="M427" s="74"/>
      <c r="N427" s="74"/>
      <c r="O427" s="74"/>
      <c r="P427" s="74"/>
      <c r="Q427" s="74"/>
      <c r="R427" s="74"/>
      <c r="S427" s="74"/>
      <c r="T427" s="74"/>
      <c r="U427" s="74"/>
      <c r="V427" s="74"/>
      <c r="W427" s="74"/>
      <c r="X427" s="28"/>
      <c r="Y427" s="28"/>
      <c r="Z427" s="28"/>
      <c r="AA427" s="28"/>
      <c r="AB427" s="28"/>
      <c r="AC427" s="75"/>
      <c r="AD427" s="53"/>
      <c r="AE427" s="53"/>
      <c r="AF427" s="53"/>
      <c r="AG427" s="53"/>
      <c r="AH427" s="78"/>
      <c r="AI427" s="53"/>
      <c r="AJ427" s="53"/>
      <c r="AK427" s="158"/>
      <c r="AL427" s="15"/>
      <c r="AM427" s="53"/>
      <c r="AN427" s="15"/>
    </row>
    <row r="428" spans="1:40" ht="25.5" customHeight="1" x14ac:dyDescent="0.25">
      <c r="A428" s="60">
        <v>416</v>
      </c>
      <c r="B428" s="55"/>
      <c r="C428" s="15"/>
      <c r="D428" s="57"/>
      <c r="E428" s="27"/>
      <c r="F428" s="62"/>
      <c r="G428" s="17"/>
      <c r="H428" s="27"/>
      <c r="I428" s="16" t="str">
        <f t="shared" si="6"/>
        <v/>
      </c>
      <c r="J428" s="28"/>
      <c r="K428" s="27"/>
      <c r="L428" s="74"/>
      <c r="M428" s="74"/>
      <c r="N428" s="74"/>
      <c r="O428" s="74"/>
      <c r="P428" s="74"/>
      <c r="Q428" s="74"/>
      <c r="R428" s="74"/>
      <c r="S428" s="74"/>
      <c r="T428" s="74"/>
      <c r="U428" s="74"/>
      <c r="V428" s="74"/>
      <c r="W428" s="74"/>
      <c r="X428" s="28"/>
      <c r="Y428" s="28"/>
      <c r="Z428" s="28"/>
      <c r="AA428" s="28"/>
      <c r="AB428" s="28"/>
      <c r="AC428" s="75"/>
      <c r="AD428" s="53"/>
      <c r="AE428" s="53"/>
      <c r="AF428" s="53"/>
      <c r="AG428" s="53"/>
      <c r="AH428" s="78"/>
      <c r="AI428" s="53"/>
      <c r="AJ428" s="53"/>
      <c r="AK428" s="158"/>
      <c r="AL428" s="15"/>
      <c r="AM428" s="53"/>
      <c r="AN428" s="53"/>
    </row>
    <row r="429" spans="1:40" ht="25.5" customHeight="1" x14ac:dyDescent="0.25">
      <c r="A429" s="61">
        <v>417</v>
      </c>
      <c r="B429" s="55"/>
      <c r="C429" s="15"/>
      <c r="D429" s="57"/>
      <c r="E429" s="27"/>
      <c r="F429" s="62"/>
      <c r="G429" s="17"/>
      <c r="H429" s="27"/>
      <c r="I429" s="16" t="str">
        <f t="shared" si="6"/>
        <v/>
      </c>
      <c r="J429" s="28"/>
      <c r="K429" s="27"/>
      <c r="L429" s="74"/>
      <c r="M429" s="74"/>
      <c r="N429" s="74"/>
      <c r="O429" s="74"/>
      <c r="P429" s="74"/>
      <c r="Q429" s="74"/>
      <c r="R429" s="74"/>
      <c r="S429" s="74"/>
      <c r="T429" s="74"/>
      <c r="U429" s="74"/>
      <c r="V429" s="74"/>
      <c r="W429" s="74"/>
      <c r="X429" s="28"/>
      <c r="Y429" s="28"/>
      <c r="Z429" s="28"/>
      <c r="AA429" s="28"/>
      <c r="AB429" s="28"/>
      <c r="AC429" s="75"/>
      <c r="AD429" s="53"/>
      <c r="AE429" s="53"/>
      <c r="AF429" s="53"/>
      <c r="AG429" s="53"/>
      <c r="AH429" s="78"/>
      <c r="AI429" s="53"/>
      <c r="AJ429" s="53"/>
      <c r="AK429" s="158"/>
      <c r="AL429" s="15"/>
      <c r="AM429" s="53"/>
      <c r="AN429" s="15"/>
    </row>
    <row r="430" spans="1:40" ht="25.5" customHeight="1" x14ac:dyDescent="0.25">
      <c r="A430" s="60">
        <v>418</v>
      </c>
      <c r="B430" s="55"/>
      <c r="C430" s="15"/>
      <c r="D430" s="57"/>
      <c r="E430" s="27"/>
      <c r="F430" s="62"/>
      <c r="G430" s="17"/>
      <c r="H430" s="27"/>
      <c r="I430" s="16" t="str">
        <f t="shared" si="6"/>
        <v/>
      </c>
      <c r="J430" s="28"/>
      <c r="K430" s="27"/>
      <c r="L430" s="74"/>
      <c r="M430" s="74"/>
      <c r="N430" s="74"/>
      <c r="O430" s="74"/>
      <c r="P430" s="74"/>
      <c r="Q430" s="74"/>
      <c r="R430" s="74"/>
      <c r="S430" s="74"/>
      <c r="T430" s="74"/>
      <c r="U430" s="74"/>
      <c r="V430" s="74"/>
      <c r="W430" s="74"/>
      <c r="X430" s="28"/>
      <c r="Y430" s="28"/>
      <c r="Z430" s="28"/>
      <c r="AA430" s="28"/>
      <c r="AB430" s="28"/>
      <c r="AC430" s="75"/>
      <c r="AD430" s="53"/>
      <c r="AE430" s="53"/>
      <c r="AF430" s="53"/>
      <c r="AG430" s="53"/>
      <c r="AH430" s="78"/>
      <c r="AI430" s="53"/>
      <c r="AJ430" s="53"/>
      <c r="AK430" s="158"/>
      <c r="AL430" s="53"/>
      <c r="AM430" s="53"/>
      <c r="AN430" s="15"/>
    </row>
    <row r="431" spans="1:40" ht="25.5" customHeight="1" x14ac:dyDescent="0.25">
      <c r="A431" s="61">
        <v>419</v>
      </c>
      <c r="B431" s="55"/>
      <c r="C431" s="15"/>
      <c r="D431" s="57"/>
      <c r="E431" s="27"/>
      <c r="F431" s="62"/>
      <c r="G431" s="17"/>
      <c r="H431" s="50"/>
      <c r="I431" s="16" t="str">
        <f t="shared" si="6"/>
        <v/>
      </c>
      <c r="J431" s="28"/>
      <c r="K431" s="27"/>
      <c r="L431" s="74"/>
      <c r="M431" s="74"/>
      <c r="N431" s="74"/>
      <c r="O431" s="74"/>
      <c r="P431" s="74"/>
      <c r="Q431" s="74"/>
      <c r="R431" s="74"/>
      <c r="S431" s="74"/>
      <c r="T431" s="74"/>
      <c r="U431" s="74"/>
      <c r="V431" s="74"/>
      <c r="W431" s="74"/>
      <c r="X431" s="28"/>
      <c r="Y431" s="28"/>
      <c r="Z431" s="28"/>
      <c r="AA431" s="28"/>
      <c r="AB431" s="28"/>
      <c r="AC431" s="75"/>
      <c r="AD431" s="53"/>
      <c r="AE431" s="53"/>
      <c r="AF431" s="53"/>
      <c r="AG431" s="53"/>
      <c r="AH431" s="78"/>
      <c r="AI431" s="53"/>
      <c r="AJ431" s="53"/>
      <c r="AK431" s="158"/>
      <c r="AL431" s="53"/>
      <c r="AM431" s="53"/>
      <c r="AN431" s="53"/>
    </row>
    <row r="432" spans="1:40" ht="25.5" customHeight="1" x14ac:dyDescent="0.25">
      <c r="A432" s="60">
        <v>420</v>
      </c>
      <c r="B432" s="55"/>
      <c r="C432" s="15"/>
      <c r="D432" s="57"/>
      <c r="E432" s="27"/>
      <c r="F432" s="62"/>
      <c r="G432" s="17"/>
      <c r="H432" s="27"/>
      <c r="I432" s="16" t="str">
        <f t="shared" si="6"/>
        <v/>
      </c>
      <c r="J432" s="28"/>
      <c r="K432" s="27"/>
      <c r="L432" s="74"/>
      <c r="M432" s="74"/>
      <c r="N432" s="74"/>
      <c r="O432" s="74"/>
      <c r="P432" s="74"/>
      <c r="Q432" s="74"/>
      <c r="R432" s="74"/>
      <c r="S432" s="74"/>
      <c r="T432" s="74"/>
      <c r="U432" s="74"/>
      <c r="V432" s="74"/>
      <c r="W432" s="74"/>
      <c r="X432" s="28"/>
      <c r="Y432" s="28"/>
      <c r="Z432" s="28"/>
      <c r="AA432" s="28"/>
      <c r="AB432" s="28"/>
      <c r="AC432" s="75"/>
      <c r="AD432" s="53"/>
      <c r="AE432" s="53"/>
      <c r="AF432" s="53"/>
      <c r="AG432" s="53"/>
      <c r="AH432" s="78"/>
      <c r="AI432" s="53"/>
      <c r="AJ432" s="53"/>
      <c r="AK432" s="158"/>
      <c r="AL432" s="53"/>
      <c r="AM432" s="53"/>
      <c r="AN432" s="53"/>
    </row>
    <row r="433" spans="1:40" ht="25.5" customHeight="1" x14ac:dyDescent="0.25">
      <c r="A433" s="61">
        <v>421</v>
      </c>
      <c r="B433" s="55"/>
      <c r="C433" s="15"/>
      <c r="D433" s="57"/>
      <c r="E433" s="27"/>
      <c r="F433" s="62"/>
      <c r="G433" s="17"/>
      <c r="H433" s="27"/>
      <c r="I433" s="16" t="str">
        <f t="shared" si="6"/>
        <v/>
      </c>
      <c r="J433" s="28"/>
      <c r="K433" s="27"/>
      <c r="L433" s="74"/>
      <c r="M433" s="74"/>
      <c r="N433" s="74"/>
      <c r="O433" s="74"/>
      <c r="P433" s="74"/>
      <c r="Q433" s="74"/>
      <c r="R433" s="74"/>
      <c r="S433" s="74"/>
      <c r="T433" s="74"/>
      <c r="U433" s="74"/>
      <c r="V433" s="74"/>
      <c r="W433" s="74"/>
      <c r="X433" s="28"/>
      <c r="Y433" s="28"/>
      <c r="Z433" s="28"/>
      <c r="AA433" s="28"/>
      <c r="AB433" s="28"/>
      <c r="AC433" s="75"/>
      <c r="AD433" s="53"/>
      <c r="AE433" s="53"/>
      <c r="AF433" s="53"/>
      <c r="AG433" s="53"/>
      <c r="AH433" s="78"/>
      <c r="AI433" s="53"/>
      <c r="AJ433" s="53"/>
      <c r="AK433" s="158"/>
      <c r="AL433" s="53"/>
      <c r="AM433" s="53"/>
      <c r="AN433" s="53"/>
    </row>
    <row r="434" spans="1:40" ht="25.5" customHeight="1" x14ac:dyDescent="0.25">
      <c r="A434" s="60">
        <v>422</v>
      </c>
      <c r="B434" s="55"/>
      <c r="C434" s="15"/>
      <c r="D434" s="57"/>
      <c r="E434" s="27"/>
      <c r="F434" s="62"/>
      <c r="G434" s="17"/>
      <c r="H434" s="27"/>
      <c r="I434" s="16" t="str">
        <f t="shared" si="6"/>
        <v/>
      </c>
      <c r="J434" s="28"/>
      <c r="K434" s="27"/>
      <c r="L434" s="74"/>
      <c r="M434" s="74"/>
      <c r="N434" s="74"/>
      <c r="O434" s="74"/>
      <c r="P434" s="74"/>
      <c r="Q434" s="74"/>
      <c r="R434" s="74"/>
      <c r="S434" s="74"/>
      <c r="T434" s="74"/>
      <c r="U434" s="74"/>
      <c r="V434" s="74"/>
      <c r="W434" s="74"/>
      <c r="X434" s="28"/>
      <c r="Y434" s="28"/>
      <c r="Z434" s="28"/>
      <c r="AA434" s="28"/>
      <c r="AB434" s="28"/>
      <c r="AC434" s="75"/>
      <c r="AD434" s="53"/>
      <c r="AE434" s="53"/>
      <c r="AF434" s="53"/>
      <c r="AG434" s="53"/>
      <c r="AH434" s="78"/>
      <c r="AI434" s="53"/>
      <c r="AJ434" s="53"/>
      <c r="AK434" s="158"/>
      <c r="AL434" s="53"/>
      <c r="AM434" s="53"/>
      <c r="AN434" s="53"/>
    </row>
    <row r="435" spans="1:40" ht="25.5" customHeight="1" x14ac:dyDescent="0.25">
      <c r="A435" s="61">
        <v>423</v>
      </c>
      <c r="B435" s="55"/>
      <c r="C435" s="15"/>
      <c r="D435" s="57"/>
      <c r="E435" s="27"/>
      <c r="F435" s="62"/>
      <c r="G435" s="17"/>
      <c r="H435" s="27"/>
      <c r="I435" s="16" t="str">
        <f t="shared" si="6"/>
        <v/>
      </c>
      <c r="J435" s="28"/>
      <c r="K435" s="27"/>
      <c r="L435" s="74"/>
      <c r="M435" s="74"/>
      <c r="N435" s="74"/>
      <c r="O435" s="74"/>
      <c r="P435" s="74"/>
      <c r="Q435" s="74"/>
      <c r="R435" s="74"/>
      <c r="S435" s="74"/>
      <c r="T435" s="74"/>
      <c r="U435" s="74"/>
      <c r="V435" s="74"/>
      <c r="W435" s="74"/>
      <c r="X435" s="28"/>
      <c r="Y435" s="28"/>
      <c r="Z435" s="28"/>
      <c r="AA435" s="28"/>
      <c r="AB435" s="28"/>
      <c r="AC435" s="75"/>
      <c r="AD435" s="53"/>
      <c r="AE435" s="53"/>
      <c r="AF435" s="53"/>
      <c r="AG435" s="53"/>
      <c r="AH435" s="78"/>
      <c r="AI435" s="53"/>
      <c r="AJ435" s="53"/>
      <c r="AK435" s="158"/>
      <c r="AL435" s="53"/>
      <c r="AM435" s="15"/>
      <c r="AN435" s="15"/>
    </row>
    <row r="436" spans="1:40" ht="25.5" customHeight="1" x14ac:dyDescent="0.25">
      <c r="A436" s="60">
        <v>424</v>
      </c>
      <c r="B436" s="55"/>
      <c r="C436" s="15"/>
      <c r="D436" s="57"/>
      <c r="E436" s="27"/>
      <c r="F436" s="62"/>
      <c r="G436" s="17"/>
      <c r="H436" s="27"/>
      <c r="I436" s="16" t="str">
        <f t="shared" si="6"/>
        <v/>
      </c>
      <c r="J436" s="28"/>
      <c r="K436" s="27"/>
      <c r="L436" s="74"/>
      <c r="M436" s="74"/>
      <c r="N436" s="74"/>
      <c r="O436" s="74"/>
      <c r="P436" s="74"/>
      <c r="Q436" s="74"/>
      <c r="R436" s="74"/>
      <c r="S436" s="74"/>
      <c r="T436" s="74"/>
      <c r="U436" s="74"/>
      <c r="V436" s="74"/>
      <c r="W436" s="74"/>
      <c r="X436" s="28"/>
      <c r="Y436" s="28"/>
      <c r="Z436" s="28"/>
      <c r="AA436" s="28"/>
      <c r="AB436" s="28"/>
      <c r="AC436" s="75"/>
      <c r="AD436" s="53"/>
      <c r="AE436" s="53"/>
      <c r="AF436" s="53"/>
      <c r="AG436" s="53"/>
      <c r="AH436" s="78"/>
      <c r="AI436" s="53"/>
      <c r="AJ436" s="53"/>
      <c r="AK436" s="158"/>
      <c r="AL436" s="15"/>
      <c r="AM436" s="15"/>
      <c r="AN436" s="15"/>
    </row>
    <row r="437" spans="1:40" ht="25.5" customHeight="1" x14ac:dyDescent="0.25">
      <c r="A437" s="61">
        <v>425</v>
      </c>
      <c r="B437" s="55"/>
      <c r="C437" s="15"/>
      <c r="D437" s="57"/>
      <c r="E437" s="27"/>
      <c r="F437" s="62"/>
      <c r="G437" s="17"/>
      <c r="H437" s="27"/>
      <c r="I437" s="16" t="str">
        <f t="shared" si="6"/>
        <v/>
      </c>
      <c r="J437" s="28"/>
      <c r="K437" s="27"/>
      <c r="L437" s="74"/>
      <c r="M437" s="74"/>
      <c r="N437" s="74"/>
      <c r="O437" s="74"/>
      <c r="P437" s="74"/>
      <c r="Q437" s="74"/>
      <c r="R437" s="74"/>
      <c r="S437" s="74"/>
      <c r="T437" s="74"/>
      <c r="U437" s="74"/>
      <c r="V437" s="74"/>
      <c r="W437" s="74"/>
      <c r="X437" s="28"/>
      <c r="Y437" s="28"/>
      <c r="Z437" s="28"/>
      <c r="AA437" s="28"/>
      <c r="AB437" s="28"/>
      <c r="AC437" s="75"/>
      <c r="AD437" s="53"/>
      <c r="AE437" s="53"/>
      <c r="AF437" s="53"/>
      <c r="AG437" s="53"/>
      <c r="AH437" s="78"/>
      <c r="AI437" s="53"/>
      <c r="AJ437" s="53"/>
      <c r="AK437" s="158"/>
      <c r="AL437" s="15"/>
      <c r="AM437" s="53"/>
      <c r="AN437" s="15"/>
    </row>
    <row r="438" spans="1:40" ht="25.5" customHeight="1" x14ac:dyDescent="0.25">
      <c r="A438" s="60">
        <v>426</v>
      </c>
      <c r="B438" s="55"/>
      <c r="C438" s="15"/>
      <c r="D438" s="57"/>
      <c r="E438" s="27"/>
      <c r="F438" s="62"/>
      <c r="G438" s="17"/>
      <c r="H438" s="27"/>
      <c r="I438" s="16" t="str">
        <f t="shared" si="6"/>
        <v/>
      </c>
      <c r="J438" s="28"/>
      <c r="K438" s="27"/>
      <c r="L438" s="74"/>
      <c r="M438" s="74"/>
      <c r="N438" s="74"/>
      <c r="O438" s="74"/>
      <c r="P438" s="74"/>
      <c r="Q438" s="74"/>
      <c r="R438" s="74"/>
      <c r="S438" s="74"/>
      <c r="T438" s="74"/>
      <c r="U438" s="74"/>
      <c r="V438" s="74"/>
      <c r="W438" s="74"/>
      <c r="X438" s="28"/>
      <c r="Y438" s="28"/>
      <c r="Z438" s="28"/>
      <c r="AA438" s="28"/>
      <c r="AB438" s="28"/>
      <c r="AC438" s="75"/>
      <c r="AD438" s="53"/>
      <c r="AE438" s="53"/>
      <c r="AF438" s="53"/>
      <c r="AG438" s="53"/>
      <c r="AH438" s="78"/>
      <c r="AI438" s="53"/>
      <c r="AJ438" s="53"/>
      <c r="AK438" s="158"/>
      <c r="AL438" s="15"/>
      <c r="AM438" s="53"/>
      <c r="AN438" s="15"/>
    </row>
    <row r="439" spans="1:40" ht="25.5" customHeight="1" x14ac:dyDescent="0.25">
      <c r="A439" s="61">
        <v>427</v>
      </c>
      <c r="B439" s="15"/>
      <c r="C439" s="15"/>
      <c r="D439" s="17"/>
      <c r="E439" s="27"/>
      <c r="F439" s="62"/>
      <c r="G439" s="17"/>
      <c r="H439" s="27"/>
      <c r="I439" s="16" t="str">
        <f t="shared" si="6"/>
        <v/>
      </c>
      <c r="J439" s="28"/>
      <c r="K439" s="27"/>
      <c r="L439" s="74"/>
      <c r="M439" s="74"/>
      <c r="N439" s="74"/>
      <c r="O439" s="74"/>
      <c r="P439" s="74"/>
      <c r="Q439" s="74"/>
      <c r="R439" s="74"/>
      <c r="S439" s="74"/>
      <c r="T439" s="74"/>
      <c r="U439" s="74"/>
      <c r="V439" s="74"/>
      <c r="W439" s="74"/>
      <c r="X439" s="28"/>
      <c r="Y439" s="28"/>
      <c r="Z439" s="28"/>
      <c r="AA439" s="28"/>
      <c r="AB439" s="28"/>
      <c r="AC439" s="75"/>
      <c r="AD439" s="53"/>
      <c r="AE439" s="53"/>
      <c r="AF439" s="53"/>
      <c r="AG439" s="53"/>
      <c r="AH439" s="78"/>
      <c r="AI439" s="53"/>
      <c r="AJ439" s="53"/>
      <c r="AK439" s="158"/>
      <c r="AL439" s="15"/>
      <c r="AM439" s="53"/>
      <c r="AN439" s="53"/>
    </row>
    <row r="440" spans="1:40" ht="25.5" customHeight="1" x14ac:dyDescent="0.25">
      <c r="A440" s="60">
        <v>428</v>
      </c>
      <c r="B440" s="15"/>
      <c r="C440" s="15"/>
      <c r="D440" s="17"/>
      <c r="E440" s="27"/>
      <c r="F440" s="62"/>
      <c r="G440" s="17"/>
      <c r="H440" s="27"/>
      <c r="I440" s="16" t="str">
        <f t="shared" si="6"/>
        <v/>
      </c>
      <c r="J440" s="28"/>
      <c r="K440" s="27"/>
      <c r="L440" s="74"/>
      <c r="M440" s="74"/>
      <c r="N440" s="74"/>
      <c r="O440" s="74"/>
      <c r="P440" s="74"/>
      <c r="Q440" s="74"/>
      <c r="R440" s="74"/>
      <c r="S440" s="74"/>
      <c r="T440" s="74"/>
      <c r="U440" s="74"/>
      <c r="V440" s="74"/>
      <c r="W440" s="74"/>
      <c r="X440" s="28"/>
      <c r="Y440" s="28"/>
      <c r="Z440" s="28"/>
      <c r="AA440" s="28"/>
      <c r="AB440" s="28"/>
      <c r="AC440" s="75"/>
      <c r="AD440" s="53"/>
      <c r="AE440" s="53"/>
      <c r="AF440" s="53"/>
      <c r="AG440" s="53"/>
      <c r="AH440" s="78"/>
      <c r="AI440" s="53"/>
      <c r="AJ440" s="53"/>
      <c r="AK440" s="158"/>
      <c r="AL440" s="15"/>
      <c r="AM440" s="53"/>
      <c r="AN440" s="53"/>
    </row>
    <row r="441" spans="1:40" ht="25.5" customHeight="1" x14ac:dyDescent="0.25">
      <c r="A441" s="61">
        <v>429</v>
      </c>
      <c r="B441" s="15"/>
      <c r="C441" s="15"/>
      <c r="D441" s="17"/>
      <c r="E441" s="27"/>
      <c r="F441" s="62"/>
      <c r="G441" s="17"/>
      <c r="H441" s="50"/>
      <c r="I441" s="16" t="str">
        <f t="shared" si="6"/>
        <v/>
      </c>
      <c r="J441" s="28"/>
      <c r="K441" s="27"/>
      <c r="L441" s="74"/>
      <c r="M441" s="74"/>
      <c r="N441" s="74"/>
      <c r="O441" s="74"/>
      <c r="P441" s="74"/>
      <c r="Q441" s="74"/>
      <c r="R441" s="74"/>
      <c r="S441" s="74"/>
      <c r="T441" s="74"/>
      <c r="U441" s="74"/>
      <c r="V441" s="74"/>
      <c r="W441" s="74"/>
      <c r="X441" s="28"/>
      <c r="Y441" s="28"/>
      <c r="Z441" s="28"/>
      <c r="AA441" s="28"/>
      <c r="AB441" s="28"/>
      <c r="AC441" s="75"/>
      <c r="AD441" s="53"/>
      <c r="AE441" s="53"/>
      <c r="AF441" s="53"/>
      <c r="AG441" s="53"/>
      <c r="AH441" s="78"/>
      <c r="AI441" s="53"/>
      <c r="AJ441" s="53"/>
      <c r="AK441" s="158"/>
      <c r="AL441" s="53"/>
      <c r="AM441" s="53"/>
      <c r="AN441" s="53"/>
    </row>
    <row r="442" spans="1:40" ht="25.5" customHeight="1" x14ac:dyDescent="0.25">
      <c r="A442" s="60">
        <v>430</v>
      </c>
      <c r="B442" s="15"/>
      <c r="C442" s="15"/>
      <c r="D442" s="17"/>
      <c r="E442" s="27"/>
      <c r="F442" s="62"/>
      <c r="G442" s="17"/>
      <c r="H442" s="27"/>
      <c r="I442" s="16" t="str">
        <f t="shared" si="6"/>
        <v/>
      </c>
      <c r="J442" s="28"/>
      <c r="K442" s="27"/>
      <c r="L442" s="74"/>
      <c r="M442" s="74"/>
      <c r="N442" s="74"/>
      <c r="O442" s="74"/>
      <c r="P442" s="74"/>
      <c r="Q442" s="74"/>
      <c r="R442" s="74"/>
      <c r="S442" s="74"/>
      <c r="T442" s="74"/>
      <c r="U442" s="74"/>
      <c r="V442" s="74"/>
      <c r="W442" s="74"/>
      <c r="X442" s="28"/>
      <c r="Y442" s="28"/>
      <c r="Z442" s="28"/>
      <c r="AA442" s="28"/>
      <c r="AB442" s="28"/>
      <c r="AC442" s="75"/>
      <c r="AD442" s="53"/>
      <c r="AE442" s="53"/>
      <c r="AF442" s="53"/>
      <c r="AG442" s="53"/>
      <c r="AH442" s="78"/>
      <c r="AI442" s="53"/>
      <c r="AJ442" s="53"/>
      <c r="AK442" s="158"/>
      <c r="AL442" s="53"/>
      <c r="AM442" s="53"/>
      <c r="AN442" s="53"/>
    </row>
    <row r="443" spans="1:40" ht="25.5" customHeight="1" x14ac:dyDescent="0.25">
      <c r="A443" s="61">
        <v>431</v>
      </c>
      <c r="B443" s="15"/>
      <c r="C443" s="15"/>
      <c r="D443" s="17"/>
      <c r="E443" s="27"/>
      <c r="F443" s="62"/>
      <c r="G443" s="17"/>
      <c r="H443" s="27"/>
      <c r="I443" s="16" t="str">
        <f t="shared" si="6"/>
        <v/>
      </c>
      <c r="J443" s="28"/>
      <c r="K443" s="27"/>
      <c r="L443" s="74"/>
      <c r="M443" s="74"/>
      <c r="N443" s="74"/>
      <c r="O443" s="74"/>
      <c r="P443" s="74"/>
      <c r="Q443" s="74"/>
      <c r="R443" s="74"/>
      <c r="S443" s="74"/>
      <c r="T443" s="74"/>
      <c r="U443" s="74"/>
      <c r="V443" s="74"/>
      <c r="W443" s="74"/>
      <c r="X443" s="28"/>
      <c r="Y443" s="28"/>
      <c r="Z443" s="28"/>
      <c r="AA443" s="28"/>
      <c r="AB443" s="28"/>
      <c r="AC443" s="75"/>
      <c r="AD443" s="53"/>
      <c r="AE443" s="53"/>
      <c r="AF443" s="53"/>
      <c r="AG443" s="53"/>
      <c r="AH443" s="78"/>
      <c r="AI443" s="53"/>
      <c r="AJ443" s="53"/>
      <c r="AK443" s="158"/>
      <c r="AL443" s="53"/>
      <c r="AM443" s="53"/>
      <c r="AN443" s="53"/>
    </row>
    <row r="444" spans="1:40" ht="25.5" customHeight="1" x14ac:dyDescent="0.25">
      <c r="A444" s="60">
        <v>432</v>
      </c>
      <c r="B444" s="15"/>
      <c r="C444" s="15"/>
      <c r="D444" s="17"/>
      <c r="E444" s="27"/>
      <c r="F444" s="62"/>
      <c r="G444" s="17"/>
      <c r="H444" s="27"/>
      <c r="I444" s="16" t="str">
        <f t="shared" si="6"/>
        <v/>
      </c>
      <c r="J444" s="28"/>
      <c r="K444" s="27"/>
      <c r="L444" s="74"/>
      <c r="M444" s="74"/>
      <c r="N444" s="74"/>
      <c r="O444" s="74"/>
      <c r="P444" s="74"/>
      <c r="Q444" s="74"/>
      <c r="R444" s="74"/>
      <c r="S444" s="74"/>
      <c r="T444" s="74"/>
      <c r="U444" s="74"/>
      <c r="V444" s="74"/>
      <c r="W444" s="74"/>
      <c r="X444" s="28"/>
      <c r="Y444" s="28"/>
      <c r="Z444" s="28"/>
      <c r="AA444" s="28"/>
      <c r="AB444" s="28"/>
      <c r="AC444" s="75"/>
      <c r="AD444" s="53"/>
      <c r="AE444" s="53"/>
      <c r="AF444" s="53"/>
      <c r="AG444" s="53"/>
      <c r="AH444" s="78"/>
      <c r="AI444" s="53"/>
      <c r="AJ444" s="53"/>
      <c r="AK444" s="158"/>
      <c r="AL444" s="15"/>
      <c r="AM444" s="53"/>
      <c r="AN444" s="15"/>
    </row>
    <row r="445" spans="1:40" x14ac:dyDescent="0.25">
      <c r="A445" s="136"/>
      <c r="B445" s="136"/>
      <c r="C445" s="136"/>
      <c r="D445" s="136"/>
      <c r="E445" s="137"/>
      <c r="F445" s="137"/>
      <c r="G445" s="136"/>
      <c r="H445" s="137"/>
      <c r="I445" s="140" t="str">
        <f t="shared" si="6"/>
        <v/>
      </c>
      <c r="J445" s="140"/>
      <c r="K445" s="140"/>
      <c r="L445" s="74" t="str">
        <f>IF(AND(C445="Abierto",D445="Urgente"),A445,"")</f>
        <v/>
      </c>
      <c r="M445" s="74" t="str">
        <f ca="1">IF(AND(C445="Abierto",D445="Urgente"),TODAY()-E445,"")</f>
        <v/>
      </c>
      <c r="N445" s="74" t="str">
        <f>IF(AND(C445="Abierto",D445="Urgente"),RANK(M445,$M$13:$M$810,0)+COUNTIF($M$13:M445,M445)-1,"")</f>
        <v/>
      </c>
      <c r="O445" s="74" t="str">
        <f>IF(AND(C445="Abierto",D445="Alta"),A445,"")</f>
        <v/>
      </c>
      <c r="P445" s="74" t="str">
        <f ca="1">IF(AND(C445="Abierto",D445="Alta"),TODAY()-E445,"")</f>
        <v/>
      </c>
      <c r="Q445" s="74" t="str">
        <f>IF(AND(C445="Abierto",D445="Alta"),RANK(P445,$P$13:$P$810,0)+COUNTIF($P$13:P445,P445)-1+MAX(N:N),"")</f>
        <v/>
      </c>
      <c r="R445" s="74" t="str">
        <f>IF(AND(C445="Abierto",D445="Media"),A445,"")</f>
        <v/>
      </c>
      <c r="S445" s="74" t="str">
        <f ca="1">IF(AND(C445="Abierto",D445="Media"),TODAY()-E445,"")</f>
        <v/>
      </c>
      <c r="T445" s="74" t="str">
        <f>IF(AND(C445="Abierto",D445="Media"),RANK(S445,$S$13:$S$810,0)+COUNTIF($S$13:S445,S445)-1+MAX(N:N,Q:Q),"")</f>
        <v/>
      </c>
      <c r="U445" s="74" t="str">
        <f>IF(AND(C445="Abierto",D445="Baja"),A445,"")</f>
        <v/>
      </c>
      <c r="V445" s="74" t="str">
        <f ca="1">IF(AND(C445="Abierto",D445="Baja"),TODAY()-E445,"")</f>
        <v/>
      </c>
      <c r="W445" s="74" t="str">
        <f>IF(AND(C445="Abierto",D445="Baja"),RANK(V445,$V$13:$V$810,0)+COUNTIF($V$13:V445,V445)-1+MAX(N:N,Q:Q,T:T),"")</f>
        <v/>
      </c>
      <c r="X445" s="139" t="str">
        <f>IF(OR(C445="Resuelto",C445=""),"",SUM(N445,Q445,T445,W445))</f>
        <v/>
      </c>
      <c r="Y445" s="139" t="str">
        <f>IF(OR(C445="Resuelto",C445=""),"",SUM(M445,P445,S445,V445))</f>
        <v/>
      </c>
      <c r="Z445" s="139" t="str">
        <f>IF(OR(C445="Resuelto",C445=""),"",SUM(L445,O445,R445,U445))</f>
        <v/>
      </c>
      <c r="AA445" s="28">
        <v>631</v>
      </c>
      <c r="AB445" s="28" t="str">
        <f t="shared" ref="AB445:AB508" si="7">IF(ISNA(VLOOKUP(AA445,$X$13:$Z$807,3,FALSE))=TRUE,"",VLOOKUP(AA445,$X$13:$Z$807,3,FALSE))</f>
        <v/>
      </c>
      <c r="AC445" s="75" t="str">
        <f t="shared" ref="AC445:AC508" si="8">IF(ISNA(VLOOKUP(AA445,$X$13:$Z$807,2,FALSE))=TRUE,"",VLOOKUP(AA445,$X$13:$Z$807,2,FALSE))</f>
        <v/>
      </c>
      <c r="AH445" s="78" t="e">
        <f>IF(AI445="","",MAX($AH$5:AH444)+1)</f>
        <v>#REF!</v>
      </c>
      <c r="AI445" s="53" t="e">
        <f>IF(#REF!="","",IF(COUNTIF($AI$11:AI444,#REF!)=0,#REF!,""))</f>
        <v>#REF!</v>
      </c>
      <c r="AJ445" s="53" t="str">
        <f t="shared" ref="AJ445:AJ508" si="9">IF(ISNA(VLOOKUP(AA445,$AH$13:$AI$807,2,FALSE))=TRUE,"",VLOOKUP(AA445,$AH$13:$AI$807,2,FALSE))</f>
        <v/>
      </c>
      <c r="AK445" s="135"/>
    </row>
    <row r="446" spans="1:40" x14ac:dyDescent="0.25">
      <c r="A446" s="136"/>
      <c r="B446" s="136"/>
      <c r="C446" s="136"/>
      <c r="D446" s="136"/>
      <c r="E446" s="137"/>
      <c r="F446" s="137"/>
      <c r="G446" s="136"/>
      <c r="H446" s="137"/>
      <c r="I446" s="140" t="str">
        <f t="shared" si="6"/>
        <v/>
      </c>
      <c r="J446" s="140"/>
      <c r="K446" s="140"/>
      <c r="L446" s="74" t="str">
        <f>IF(AND(C446="Abierto",D446="Urgente"),A446,"")</f>
        <v/>
      </c>
      <c r="M446" s="74" t="str">
        <f ca="1">IF(AND(C446="Abierto",D446="Urgente"),TODAY()-E446,"")</f>
        <v/>
      </c>
      <c r="N446" s="74" t="str">
        <f>IF(AND(C446="Abierto",D446="Urgente"),RANK(M446,$M$13:$M$810,0)+COUNTIF($M$13:M446,M446)-1,"")</f>
        <v/>
      </c>
      <c r="O446" s="74" t="str">
        <f>IF(AND(C446="Abierto",D446="Alta"),A446,"")</f>
        <v/>
      </c>
      <c r="P446" s="74" t="str">
        <f ca="1">IF(AND(C446="Abierto",D446="Alta"),TODAY()-E446,"")</f>
        <v/>
      </c>
      <c r="Q446" s="74" t="str">
        <f>IF(AND(C446="Abierto",D446="Alta"),RANK(P446,$P$13:$P$810,0)+COUNTIF($P$13:P446,P446)-1+MAX(N:N),"")</f>
        <v/>
      </c>
      <c r="R446" s="74" t="str">
        <f>IF(AND(C446="Abierto",D446="Media"),A446,"")</f>
        <v/>
      </c>
      <c r="S446" s="74" t="str">
        <f ca="1">IF(AND(C446="Abierto",D446="Media"),TODAY()-E446,"")</f>
        <v/>
      </c>
      <c r="T446" s="74" t="str">
        <f>IF(AND(C446="Abierto",D446="Media"),RANK(S446,$S$13:$S$810,0)+COUNTIF($S$13:S446,S446)-1+MAX(N:N,Q:Q),"")</f>
        <v/>
      </c>
      <c r="U446" s="74" t="str">
        <f>IF(AND(C446="Abierto",D446="Baja"),A446,"")</f>
        <v/>
      </c>
      <c r="V446" s="74" t="str">
        <f ca="1">IF(AND(C446="Abierto",D446="Baja"),TODAY()-E446,"")</f>
        <v/>
      </c>
      <c r="W446" s="74" t="str">
        <f>IF(AND(C446="Abierto",D446="Baja"),RANK(V446,$V$13:$V$810,0)+COUNTIF($V$13:V446,V446)-1+MAX(N:N,Q:Q,T:T),"")</f>
        <v/>
      </c>
      <c r="X446" s="139" t="str">
        <f>IF(OR(C446="Resuelto",C446=""),"",SUM(N446,Q446,T446,W446))</f>
        <v/>
      </c>
      <c r="Y446" s="139" t="str">
        <f>IF(OR(C446="Resuelto",C446=""),"",SUM(M446,P446,S446,V446))</f>
        <v/>
      </c>
      <c r="Z446" s="139" t="str">
        <f>IF(OR(C446="Resuelto",C446=""),"",SUM(L446,O446,R446,U446))</f>
        <v/>
      </c>
      <c r="AA446" s="28">
        <v>632</v>
      </c>
      <c r="AB446" s="28" t="str">
        <f t="shared" si="7"/>
        <v/>
      </c>
      <c r="AC446" s="75" t="str">
        <f t="shared" si="8"/>
        <v/>
      </c>
      <c r="AH446" s="78" t="str">
        <f>IF(AI446="","",MAX($AH$5:AH445)+1)</f>
        <v/>
      </c>
      <c r="AI446" s="53" t="str">
        <f>IF(G445="","",IF(COUNTIF($AI$11:AI445,G445)=0,G445,""))</f>
        <v/>
      </c>
      <c r="AJ446" s="53" t="str">
        <f t="shared" si="9"/>
        <v/>
      </c>
      <c r="AK446" s="135"/>
    </row>
    <row r="447" spans="1:40" x14ac:dyDescent="0.25">
      <c r="A447" s="136"/>
      <c r="B447" s="136"/>
      <c r="C447" s="136"/>
      <c r="D447" s="136"/>
      <c r="E447" s="137"/>
      <c r="F447" s="137"/>
      <c r="G447" s="136"/>
      <c r="H447" s="137"/>
      <c r="I447" s="140" t="str">
        <f t="shared" si="6"/>
        <v/>
      </c>
      <c r="J447" s="140"/>
      <c r="K447" s="140"/>
      <c r="L447" s="74" t="str">
        <f>IF(AND(C447="Abierto",D447="Urgente"),A447,"")</f>
        <v/>
      </c>
      <c r="M447" s="74" t="str">
        <f ca="1">IF(AND(C447="Abierto",D447="Urgente"),TODAY()-E447,"")</f>
        <v/>
      </c>
      <c r="N447" s="74" t="str">
        <f>IF(AND(C447="Abierto",D447="Urgente"),RANK(M447,$M$13:$M$810,0)+COUNTIF($M$13:M447,M447)-1,"")</f>
        <v/>
      </c>
      <c r="O447" s="74" t="str">
        <f>IF(AND(C447="Abierto",D447="Alta"),A447,"")</f>
        <v/>
      </c>
      <c r="P447" s="74" t="str">
        <f ca="1">IF(AND(C447="Abierto",D447="Alta"),TODAY()-E447,"")</f>
        <v/>
      </c>
      <c r="Q447" s="74" t="str">
        <f>IF(AND(C447="Abierto",D447="Alta"),RANK(P447,$P$13:$P$810,0)+COUNTIF($P$13:P447,P447)-1+MAX(N:N),"")</f>
        <v/>
      </c>
      <c r="R447" s="74" t="str">
        <f>IF(AND(C447="Abierto",D447="Media"),A447,"")</f>
        <v/>
      </c>
      <c r="S447" s="74" t="str">
        <f ca="1">IF(AND(C447="Abierto",D447="Media"),TODAY()-E447,"")</f>
        <v/>
      </c>
      <c r="T447" s="74" t="str">
        <f>IF(AND(C447="Abierto",D447="Media"),RANK(S447,$S$13:$S$810,0)+COUNTIF($S$13:S447,S447)-1+MAX(N:N,Q:Q),"")</f>
        <v/>
      </c>
      <c r="U447" s="74" t="str">
        <f>IF(AND(C447="Abierto",D447="Baja"),A447,"")</f>
        <v/>
      </c>
      <c r="V447" s="74" t="str">
        <f ca="1">IF(AND(C447="Abierto",D447="Baja"),TODAY()-E447,"")</f>
        <v/>
      </c>
      <c r="W447" s="74" t="str">
        <f>IF(AND(C447="Abierto",D447="Baja"),RANK(V447,$V$13:$V$810,0)+COUNTIF($V$13:V447,V447)-1+MAX(N:N,Q:Q,T:T),"")</f>
        <v/>
      </c>
      <c r="X447" s="139" t="str">
        <f>IF(OR(C447="Resuelto",C447=""),"",SUM(N447,Q447,T447,W447))</f>
        <v/>
      </c>
      <c r="Y447" s="139" t="str">
        <f>IF(OR(C447="Resuelto",C447=""),"",SUM(M447,P447,S447,V447))</f>
        <v/>
      </c>
      <c r="Z447" s="139" t="str">
        <f>IF(OR(C447="Resuelto",C447=""),"",SUM(L447,O447,R447,U447))</f>
        <v/>
      </c>
      <c r="AA447" s="28">
        <v>633</v>
      </c>
      <c r="AB447" s="28" t="str">
        <f t="shared" si="7"/>
        <v/>
      </c>
      <c r="AC447" s="75" t="str">
        <f t="shared" si="8"/>
        <v/>
      </c>
      <c r="AH447" s="78" t="str">
        <f>IF(AI447="","",MAX($AH$5:AH446)+1)</f>
        <v/>
      </c>
      <c r="AI447" s="53" t="str">
        <f>IF(G446="","",IF(COUNTIF($AI$11:AI446,G446)=0,G446,""))</f>
        <v/>
      </c>
      <c r="AJ447" s="53" t="str">
        <f t="shared" si="9"/>
        <v/>
      </c>
      <c r="AK447" s="135"/>
    </row>
    <row r="448" spans="1:40" x14ac:dyDescent="0.25">
      <c r="A448" s="136"/>
      <c r="B448" s="136"/>
      <c r="C448" s="136"/>
      <c r="D448" s="136"/>
      <c r="E448" s="137"/>
      <c r="F448" s="137"/>
      <c r="G448" s="136"/>
      <c r="H448" s="137"/>
      <c r="I448" s="140" t="str">
        <f t="shared" si="6"/>
        <v/>
      </c>
      <c r="J448" s="140"/>
      <c r="K448" s="140"/>
      <c r="L448" s="74" t="str">
        <f>IF(AND(C448="Abierto",D448="Urgente"),A448,"")</f>
        <v/>
      </c>
      <c r="M448" s="74" t="str">
        <f ca="1">IF(AND(C448="Abierto",D448="Urgente"),TODAY()-E448,"")</f>
        <v/>
      </c>
      <c r="N448" s="74" t="str">
        <f>IF(AND(C448="Abierto",D448="Urgente"),RANK(M448,$M$13:$M$810,0)+COUNTIF($M$13:M448,M448)-1,"")</f>
        <v/>
      </c>
      <c r="O448" s="74" t="str">
        <f>IF(AND(C448="Abierto",D448="Alta"),A448,"")</f>
        <v/>
      </c>
      <c r="P448" s="74" t="str">
        <f ca="1">IF(AND(C448="Abierto",D448="Alta"),TODAY()-E448,"")</f>
        <v/>
      </c>
      <c r="Q448" s="74" t="str">
        <f>IF(AND(C448="Abierto",D448="Alta"),RANK(P448,$P$13:$P$810,0)+COUNTIF($P$13:P448,P448)-1+MAX(N:N),"")</f>
        <v/>
      </c>
      <c r="R448" s="74" t="str">
        <f>IF(AND(C448="Abierto",D448="Media"),A448,"")</f>
        <v/>
      </c>
      <c r="S448" s="74" t="str">
        <f ca="1">IF(AND(C448="Abierto",D448="Media"),TODAY()-E448,"")</f>
        <v/>
      </c>
      <c r="T448" s="74" t="str">
        <f>IF(AND(C448="Abierto",D448="Media"),RANK(S448,$S$13:$S$810,0)+COUNTIF($S$13:S448,S448)-1+MAX(N:N,Q:Q),"")</f>
        <v/>
      </c>
      <c r="U448" s="74" t="str">
        <f>IF(AND(C448="Abierto",D448="Baja"),A448,"")</f>
        <v/>
      </c>
      <c r="V448" s="74" t="str">
        <f ca="1">IF(AND(C448="Abierto",D448="Baja"),TODAY()-E448,"")</f>
        <v/>
      </c>
      <c r="W448" s="74" t="str">
        <f>IF(AND(C448="Abierto",D448="Baja"),RANK(V448,$V$13:$V$810,0)+COUNTIF($V$13:V448,V448)-1+MAX(N:N,Q:Q,T:T),"")</f>
        <v/>
      </c>
      <c r="X448" s="139" t="str">
        <f>IF(OR(C448="Resuelto",C448=""),"",SUM(N448,Q448,T448,W448))</f>
        <v/>
      </c>
      <c r="Y448" s="139" t="str">
        <f>IF(OR(C448="Resuelto",C448=""),"",SUM(M448,P448,S448,V448))</f>
        <v/>
      </c>
      <c r="Z448" s="139" t="str">
        <f>IF(OR(C448="Resuelto",C448=""),"",SUM(L448,O448,R448,U448))</f>
        <v/>
      </c>
      <c r="AA448" s="28">
        <v>634</v>
      </c>
      <c r="AB448" s="28" t="str">
        <f t="shared" si="7"/>
        <v/>
      </c>
      <c r="AC448" s="75" t="str">
        <f t="shared" si="8"/>
        <v/>
      </c>
      <c r="AH448" s="78" t="str">
        <f>IF(AI448="","",MAX($AH$5:AH447)+1)</f>
        <v/>
      </c>
      <c r="AI448" s="53" t="str">
        <f>IF(G447="","",IF(COUNTIF($AI$11:AI447,G447)=0,G447,""))</f>
        <v/>
      </c>
      <c r="AJ448" s="53" t="str">
        <f t="shared" si="9"/>
        <v/>
      </c>
      <c r="AK448" s="135"/>
    </row>
    <row r="449" spans="1:37" x14ac:dyDescent="0.25">
      <c r="A449" s="136"/>
      <c r="B449" s="136"/>
      <c r="C449" s="136"/>
      <c r="D449" s="136"/>
      <c r="E449" s="137"/>
      <c r="F449" s="137"/>
      <c r="G449" s="136"/>
      <c r="H449" s="137"/>
      <c r="I449" s="140" t="str">
        <f t="shared" si="6"/>
        <v/>
      </c>
      <c r="J449" s="140"/>
      <c r="K449" s="140"/>
      <c r="L449" s="74" t="str">
        <f>IF(AND(C449="Abierto",D449="Urgente"),A449,"")</f>
        <v/>
      </c>
      <c r="M449" s="74" t="str">
        <f ca="1">IF(AND(C449="Abierto",D449="Urgente"),TODAY()-E449,"")</f>
        <v/>
      </c>
      <c r="N449" s="74" t="str">
        <f>IF(AND(C449="Abierto",D449="Urgente"),RANK(M449,$M$13:$M$810,0)+COUNTIF($M$13:M449,M449)-1,"")</f>
        <v/>
      </c>
      <c r="O449" s="74" t="str">
        <f>IF(AND(C449="Abierto",D449="Alta"),A449,"")</f>
        <v/>
      </c>
      <c r="P449" s="74" t="str">
        <f ca="1">IF(AND(C449="Abierto",D449="Alta"),TODAY()-E449,"")</f>
        <v/>
      </c>
      <c r="Q449" s="74" t="str">
        <f>IF(AND(C449="Abierto",D449="Alta"),RANK(P449,$P$13:$P$810,0)+COUNTIF($P$13:P449,P449)-1+MAX(N:N),"")</f>
        <v/>
      </c>
      <c r="R449" s="74" t="str">
        <f>IF(AND(C449="Abierto",D449="Media"),A449,"")</f>
        <v/>
      </c>
      <c r="S449" s="74" t="str">
        <f ca="1">IF(AND(C449="Abierto",D449="Media"),TODAY()-E449,"")</f>
        <v/>
      </c>
      <c r="T449" s="74" t="str">
        <f>IF(AND(C449="Abierto",D449="Media"),RANK(S449,$S$13:$S$810,0)+COUNTIF($S$13:S449,S449)-1+MAX(N:N,Q:Q),"")</f>
        <v/>
      </c>
      <c r="U449" s="74" t="str">
        <f>IF(AND(C449="Abierto",D449="Baja"),A449,"")</f>
        <v/>
      </c>
      <c r="V449" s="74" t="str">
        <f ca="1">IF(AND(C449="Abierto",D449="Baja"),TODAY()-E449,"")</f>
        <v/>
      </c>
      <c r="W449" s="74" t="str">
        <f>IF(AND(C449="Abierto",D449="Baja"),RANK(V449,$V$13:$V$810,0)+COUNTIF($V$13:V449,V449)-1+MAX(N:N,Q:Q,T:T),"")</f>
        <v/>
      </c>
      <c r="X449" s="139" t="str">
        <f>IF(OR(C449="Resuelto",C449=""),"",SUM(N449,Q449,T449,W449))</f>
        <v/>
      </c>
      <c r="Y449" s="139" t="str">
        <f>IF(OR(C449="Resuelto",C449=""),"",SUM(M449,P449,S449,V449))</f>
        <v/>
      </c>
      <c r="Z449" s="139" t="str">
        <f>IF(OR(C449="Resuelto",C449=""),"",SUM(L449,O449,R449,U449))</f>
        <v/>
      </c>
      <c r="AA449" s="28">
        <v>635</v>
      </c>
      <c r="AB449" s="28" t="str">
        <f t="shared" si="7"/>
        <v/>
      </c>
      <c r="AC449" s="75" t="str">
        <f t="shared" si="8"/>
        <v/>
      </c>
      <c r="AH449" s="78" t="str">
        <f>IF(AI449="","",MAX($AH$5:AH448)+1)</f>
        <v/>
      </c>
      <c r="AI449" s="53" t="str">
        <f>IF(G448="","",IF(COUNTIF($AI$11:AI448,G448)=0,G448,""))</f>
        <v/>
      </c>
      <c r="AJ449" s="53" t="str">
        <f t="shared" si="9"/>
        <v/>
      </c>
      <c r="AK449" s="135"/>
    </row>
    <row r="450" spans="1:37" x14ac:dyDescent="0.25">
      <c r="A450" s="136"/>
      <c r="B450" s="136"/>
      <c r="C450" s="136"/>
      <c r="D450" s="136"/>
      <c r="E450" s="137"/>
      <c r="F450" s="137"/>
      <c r="G450" s="136"/>
      <c r="H450" s="137"/>
      <c r="I450" s="140" t="str">
        <f t="shared" si="6"/>
        <v/>
      </c>
      <c r="J450" s="140"/>
      <c r="K450" s="140"/>
      <c r="L450" s="74" t="str">
        <f>IF(AND(C450="Abierto",D450="Urgente"),A450,"")</f>
        <v/>
      </c>
      <c r="M450" s="74" t="str">
        <f ca="1">IF(AND(C450="Abierto",D450="Urgente"),TODAY()-E450,"")</f>
        <v/>
      </c>
      <c r="N450" s="74" t="str">
        <f>IF(AND(C450="Abierto",D450="Urgente"),RANK(M450,$M$13:$M$810,0)+COUNTIF($M$13:M450,M450)-1,"")</f>
        <v/>
      </c>
      <c r="O450" s="74" t="str">
        <f>IF(AND(C450="Abierto",D450="Alta"),A450,"")</f>
        <v/>
      </c>
      <c r="P450" s="74" t="str">
        <f ca="1">IF(AND(C450="Abierto",D450="Alta"),TODAY()-E450,"")</f>
        <v/>
      </c>
      <c r="Q450" s="74" t="str">
        <f>IF(AND(C450="Abierto",D450="Alta"),RANK(P450,$P$13:$P$810,0)+COUNTIF($P$13:P450,P450)-1+MAX(N:N),"")</f>
        <v/>
      </c>
      <c r="R450" s="74" t="str">
        <f>IF(AND(C450="Abierto",D450="Media"),A450,"")</f>
        <v/>
      </c>
      <c r="S450" s="74" t="str">
        <f ca="1">IF(AND(C450="Abierto",D450="Media"),TODAY()-E450,"")</f>
        <v/>
      </c>
      <c r="T450" s="74" t="str">
        <f>IF(AND(C450="Abierto",D450="Media"),RANK(S450,$S$13:$S$810,0)+COUNTIF($S$13:S450,S450)-1+MAX(N:N,Q:Q),"")</f>
        <v/>
      </c>
      <c r="U450" s="74" t="str">
        <f>IF(AND(C450="Abierto",D450="Baja"),A450,"")</f>
        <v/>
      </c>
      <c r="V450" s="74" t="str">
        <f ca="1">IF(AND(C450="Abierto",D450="Baja"),TODAY()-E450,"")</f>
        <v/>
      </c>
      <c r="W450" s="74" t="str">
        <f>IF(AND(C450="Abierto",D450="Baja"),RANK(V450,$V$13:$V$810,0)+COUNTIF($V$13:V450,V450)-1+MAX(N:N,Q:Q,T:T),"")</f>
        <v/>
      </c>
      <c r="X450" s="139" t="str">
        <f>IF(OR(C450="Resuelto",C450=""),"",SUM(N450,Q450,T450,W450))</f>
        <v/>
      </c>
      <c r="Y450" s="139" t="str">
        <f>IF(OR(C450="Resuelto",C450=""),"",SUM(M450,P450,S450,V450))</f>
        <v/>
      </c>
      <c r="Z450" s="139" t="str">
        <f>IF(OR(C450="Resuelto",C450=""),"",SUM(L450,O450,R450,U450))</f>
        <v/>
      </c>
      <c r="AA450" s="28">
        <v>636</v>
      </c>
      <c r="AB450" s="28" t="str">
        <f t="shared" si="7"/>
        <v/>
      </c>
      <c r="AC450" s="75" t="str">
        <f t="shared" si="8"/>
        <v/>
      </c>
      <c r="AH450" s="78" t="str">
        <f>IF(AI450="","",MAX($AH$5:AH449)+1)</f>
        <v/>
      </c>
      <c r="AI450" s="53" t="str">
        <f>IF(G449="","",IF(COUNTIF($AI$11:AI449,G449)=0,G449,""))</f>
        <v/>
      </c>
      <c r="AJ450" s="53" t="str">
        <f t="shared" si="9"/>
        <v/>
      </c>
      <c r="AK450" s="135"/>
    </row>
    <row r="451" spans="1:37" x14ac:dyDescent="0.25">
      <c r="A451" s="136"/>
      <c r="B451" s="136"/>
      <c r="C451" s="136"/>
      <c r="D451" s="136"/>
      <c r="E451" s="137"/>
      <c r="F451" s="137"/>
      <c r="G451" s="136"/>
      <c r="H451" s="137"/>
      <c r="I451" s="140" t="str">
        <f t="shared" si="6"/>
        <v/>
      </c>
      <c r="J451" s="140"/>
      <c r="K451" s="140"/>
      <c r="L451" s="74" t="str">
        <f>IF(AND(C451="Abierto",D451="Urgente"),A451,"")</f>
        <v/>
      </c>
      <c r="M451" s="74" t="str">
        <f ca="1">IF(AND(C451="Abierto",D451="Urgente"),TODAY()-E451,"")</f>
        <v/>
      </c>
      <c r="N451" s="74" t="str">
        <f>IF(AND(C451="Abierto",D451="Urgente"),RANK(M451,$M$13:$M$810,0)+COUNTIF($M$13:M451,M451)-1,"")</f>
        <v/>
      </c>
      <c r="O451" s="74" t="str">
        <f>IF(AND(C451="Abierto",D451="Alta"),A451,"")</f>
        <v/>
      </c>
      <c r="P451" s="74" t="str">
        <f ca="1">IF(AND(C451="Abierto",D451="Alta"),TODAY()-E451,"")</f>
        <v/>
      </c>
      <c r="Q451" s="74" t="str">
        <f>IF(AND(C451="Abierto",D451="Alta"),RANK(P451,$P$13:$P$810,0)+COUNTIF($P$13:P451,P451)-1+MAX(N:N),"")</f>
        <v/>
      </c>
      <c r="R451" s="74" t="str">
        <f>IF(AND(C451="Abierto",D451="Media"),A451,"")</f>
        <v/>
      </c>
      <c r="S451" s="74" t="str">
        <f ca="1">IF(AND(C451="Abierto",D451="Media"),TODAY()-E451,"")</f>
        <v/>
      </c>
      <c r="T451" s="74" t="str">
        <f>IF(AND(C451="Abierto",D451="Media"),RANK(S451,$S$13:$S$810,0)+COUNTIF($S$13:S451,S451)-1+MAX(N:N,Q:Q),"")</f>
        <v/>
      </c>
      <c r="U451" s="74" t="str">
        <f>IF(AND(C451="Abierto",D451="Baja"),A451,"")</f>
        <v/>
      </c>
      <c r="V451" s="74" t="str">
        <f ca="1">IF(AND(C451="Abierto",D451="Baja"),TODAY()-E451,"")</f>
        <v/>
      </c>
      <c r="W451" s="74" t="str">
        <f>IF(AND(C451="Abierto",D451="Baja"),RANK(V451,$V$13:$V$810,0)+COUNTIF($V$13:V451,V451)-1+MAX(N:N,Q:Q,T:T),"")</f>
        <v/>
      </c>
      <c r="X451" s="139" t="str">
        <f>IF(OR(C451="Resuelto",C451=""),"",SUM(N451,Q451,T451,W451))</f>
        <v/>
      </c>
      <c r="Y451" s="139" t="str">
        <f>IF(OR(C451="Resuelto",C451=""),"",SUM(M451,P451,S451,V451))</f>
        <v/>
      </c>
      <c r="Z451" s="139" t="str">
        <f>IF(OR(C451="Resuelto",C451=""),"",SUM(L451,O451,R451,U451))</f>
        <v/>
      </c>
      <c r="AA451" s="28">
        <v>637</v>
      </c>
      <c r="AB451" s="28" t="str">
        <f t="shared" si="7"/>
        <v/>
      </c>
      <c r="AC451" s="75" t="str">
        <f t="shared" si="8"/>
        <v/>
      </c>
      <c r="AH451" s="78" t="str">
        <f>IF(AI451="","",MAX($AH$5:AH450)+1)</f>
        <v/>
      </c>
      <c r="AI451" s="53" t="str">
        <f>IF(G450="","",IF(COUNTIF($AI$11:AI450,G450)=0,G450,""))</f>
        <v/>
      </c>
      <c r="AJ451" s="53" t="str">
        <f t="shared" si="9"/>
        <v/>
      </c>
      <c r="AK451" s="135"/>
    </row>
    <row r="452" spans="1:37" x14ac:dyDescent="0.25">
      <c r="A452" s="136"/>
      <c r="B452" s="136"/>
      <c r="C452" s="136"/>
      <c r="D452" s="136"/>
      <c r="E452" s="137"/>
      <c r="F452" s="137"/>
      <c r="G452" s="136"/>
      <c r="H452" s="137"/>
      <c r="I452" s="140" t="str">
        <f t="shared" si="6"/>
        <v/>
      </c>
      <c r="J452" s="140"/>
      <c r="K452" s="140"/>
      <c r="L452" s="74" t="str">
        <f>IF(AND(C452="Abierto",D452="Urgente"),A452,"")</f>
        <v/>
      </c>
      <c r="M452" s="74" t="str">
        <f ca="1">IF(AND(C452="Abierto",D452="Urgente"),TODAY()-E452,"")</f>
        <v/>
      </c>
      <c r="N452" s="74" t="str">
        <f>IF(AND(C452="Abierto",D452="Urgente"),RANK(M452,$M$13:$M$810,0)+COUNTIF($M$13:M452,M452)-1,"")</f>
        <v/>
      </c>
      <c r="O452" s="74" t="str">
        <f>IF(AND(C452="Abierto",D452="Alta"),A452,"")</f>
        <v/>
      </c>
      <c r="P452" s="74" t="str">
        <f ca="1">IF(AND(C452="Abierto",D452="Alta"),TODAY()-E452,"")</f>
        <v/>
      </c>
      <c r="Q452" s="74" t="str">
        <f>IF(AND(C452="Abierto",D452="Alta"),RANK(P452,$P$13:$P$810,0)+COUNTIF($P$13:P452,P452)-1+MAX(N:N),"")</f>
        <v/>
      </c>
      <c r="R452" s="74" t="str">
        <f>IF(AND(C452="Abierto",D452="Media"),A452,"")</f>
        <v/>
      </c>
      <c r="S452" s="74" t="str">
        <f ca="1">IF(AND(C452="Abierto",D452="Media"),TODAY()-E452,"")</f>
        <v/>
      </c>
      <c r="T452" s="74" t="str">
        <f>IF(AND(C452="Abierto",D452="Media"),RANK(S452,$S$13:$S$810,0)+COUNTIF($S$13:S452,S452)-1+MAX(N:N,Q:Q),"")</f>
        <v/>
      </c>
      <c r="U452" s="74" t="str">
        <f>IF(AND(C452="Abierto",D452="Baja"),A452,"")</f>
        <v/>
      </c>
      <c r="V452" s="74" t="str">
        <f ca="1">IF(AND(C452="Abierto",D452="Baja"),TODAY()-E452,"")</f>
        <v/>
      </c>
      <c r="W452" s="74" t="str">
        <f>IF(AND(C452="Abierto",D452="Baja"),RANK(V452,$V$13:$V$810,0)+COUNTIF($V$13:V452,V452)-1+MAX(N:N,Q:Q,T:T),"")</f>
        <v/>
      </c>
      <c r="X452" s="139" t="str">
        <f>IF(OR(C452="Resuelto",C452=""),"",SUM(N452,Q452,T452,W452))</f>
        <v/>
      </c>
      <c r="Y452" s="139" t="str">
        <f>IF(OR(C452="Resuelto",C452=""),"",SUM(M452,P452,S452,V452))</f>
        <v/>
      </c>
      <c r="Z452" s="139" t="str">
        <f>IF(OR(C452="Resuelto",C452=""),"",SUM(L452,O452,R452,U452))</f>
        <v/>
      </c>
      <c r="AA452" s="28">
        <v>638</v>
      </c>
      <c r="AB452" s="28" t="str">
        <f t="shared" si="7"/>
        <v/>
      </c>
      <c r="AC452" s="75" t="str">
        <f t="shared" si="8"/>
        <v/>
      </c>
      <c r="AH452" s="78" t="str">
        <f>IF(AI452="","",MAX($AH$5:AH451)+1)</f>
        <v/>
      </c>
      <c r="AI452" s="53" t="str">
        <f>IF(G451="","",IF(COUNTIF($AI$11:AI451,G451)=0,G451,""))</f>
        <v/>
      </c>
      <c r="AJ452" s="53" t="str">
        <f t="shared" si="9"/>
        <v/>
      </c>
      <c r="AK452" s="135"/>
    </row>
    <row r="453" spans="1:37" x14ac:dyDescent="0.25">
      <c r="A453" s="136"/>
      <c r="B453" s="136"/>
      <c r="C453" s="136"/>
      <c r="D453" s="136"/>
      <c r="E453" s="137"/>
      <c r="F453" s="137"/>
      <c r="G453" s="136"/>
      <c r="H453" s="137"/>
      <c r="I453" s="140" t="str">
        <f t="shared" si="6"/>
        <v/>
      </c>
      <c r="J453" s="140"/>
      <c r="K453" s="140"/>
      <c r="L453" s="74" t="str">
        <f>IF(AND(C453="Abierto",D453="Urgente"),A453,"")</f>
        <v/>
      </c>
      <c r="M453" s="74" t="str">
        <f ca="1">IF(AND(C453="Abierto",D453="Urgente"),TODAY()-E453,"")</f>
        <v/>
      </c>
      <c r="N453" s="74" t="str">
        <f>IF(AND(C453="Abierto",D453="Urgente"),RANK(M453,$M$13:$M$810,0)+COUNTIF($M$13:M453,M453)-1,"")</f>
        <v/>
      </c>
      <c r="O453" s="74" t="str">
        <f>IF(AND(C453="Abierto",D453="Alta"),A453,"")</f>
        <v/>
      </c>
      <c r="P453" s="74" t="str">
        <f ca="1">IF(AND(C453="Abierto",D453="Alta"),TODAY()-E453,"")</f>
        <v/>
      </c>
      <c r="Q453" s="74" t="str">
        <f>IF(AND(C453="Abierto",D453="Alta"),RANK(P453,$P$13:$P$810,0)+COUNTIF($P$13:P453,P453)-1+MAX(N:N),"")</f>
        <v/>
      </c>
      <c r="R453" s="74" t="str">
        <f>IF(AND(C453="Abierto",D453="Media"),A453,"")</f>
        <v/>
      </c>
      <c r="S453" s="74" t="str">
        <f ca="1">IF(AND(C453="Abierto",D453="Media"),TODAY()-E453,"")</f>
        <v/>
      </c>
      <c r="T453" s="74" t="str">
        <f>IF(AND(C453="Abierto",D453="Media"),RANK(S453,$S$13:$S$810,0)+COUNTIF($S$13:S453,S453)-1+MAX(N:N,Q:Q),"")</f>
        <v/>
      </c>
      <c r="U453" s="74" t="str">
        <f>IF(AND(C453="Abierto",D453="Baja"),A453,"")</f>
        <v/>
      </c>
      <c r="V453" s="74" t="str">
        <f ca="1">IF(AND(C453="Abierto",D453="Baja"),TODAY()-E453,"")</f>
        <v/>
      </c>
      <c r="W453" s="74" t="str">
        <f>IF(AND(C453="Abierto",D453="Baja"),RANK(V453,$V$13:$V$810,0)+COUNTIF($V$13:V453,V453)-1+MAX(N:N,Q:Q,T:T),"")</f>
        <v/>
      </c>
      <c r="X453" s="139" t="str">
        <f>IF(OR(C453="Resuelto",C453=""),"",SUM(N453,Q453,T453,W453))</f>
        <v/>
      </c>
      <c r="Y453" s="139" t="str">
        <f>IF(OR(C453="Resuelto",C453=""),"",SUM(M453,P453,S453,V453))</f>
        <v/>
      </c>
      <c r="Z453" s="139" t="str">
        <f>IF(OR(C453="Resuelto",C453=""),"",SUM(L453,O453,R453,U453))</f>
        <v/>
      </c>
      <c r="AA453" s="28">
        <v>639</v>
      </c>
      <c r="AB453" s="28" t="str">
        <f t="shared" si="7"/>
        <v/>
      </c>
      <c r="AC453" s="75" t="str">
        <f t="shared" si="8"/>
        <v/>
      </c>
      <c r="AH453" s="78" t="str">
        <f>IF(AI453="","",MAX($AH$5:AH452)+1)</f>
        <v/>
      </c>
      <c r="AI453" s="53" t="str">
        <f>IF(G452="","",IF(COUNTIF($AI$11:AI452,G452)=0,G452,""))</f>
        <v/>
      </c>
      <c r="AJ453" s="53" t="str">
        <f t="shared" si="9"/>
        <v/>
      </c>
      <c r="AK453" s="135"/>
    </row>
    <row r="454" spans="1:37" x14ac:dyDescent="0.25">
      <c r="A454" s="136"/>
      <c r="B454" s="136"/>
      <c r="C454" s="136"/>
      <c r="D454" s="136"/>
      <c r="E454" s="137"/>
      <c r="F454" s="137"/>
      <c r="G454" s="136"/>
      <c r="H454" s="137"/>
      <c r="I454" s="140" t="str">
        <f t="shared" si="6"/>
        <v/>
      </c>
      <c r="J454" s="140"/>
      <c r="K454" s="140"/>
      <c r="L454" s="74" t="str">
        <f>IF(AND(C454="Abierto",D454="Urgente"),A454,"")</f>
        <v/>
      </c>
      <c r="M454" s="74" t="str">
        <f ca="1">IF(AND(C454="Abierto",D454="Urgente"),TODAY()-E454,"")</f>
        <v/>
      </c>
      <c r="N454" s="74" t="str">
        <f>IF(AND(C454="Abierto",D454="Urgente"),RANK(M454,$M$13:$M$810,0)+COUNTIF($M$13:M454,M454)-1,"")</f>
        <v/>
      </c>
      <c r="O454" s="74" t="str">
        <f>IF(AND(C454="Abierto",D454="Alta"),A454,"")</f>
        <v/>
      </c>
      <c r="P454" s="74" t="str">
        <f ca="1">IF(AND(C454="Abierto",D454="Alta"),TODAY()-E454,"")</f>
        <v/>
      </c>
      <c r="Q454" s="74" t="str">
        <f>IF(AND(C454="Abierto",D454="Alta"),RANK(P454,$P$13:$P$810,0)+COUNTIF($P$13:P454,P454)-1+MAX(N:N),"")</f>
        <v/>
      </c>
      <c r="R454" s="74" t="str">
        <f>IF(AND(C454="Abierto",D454="Media"),A454,"")</f>
        <v/>
      </c>
      <c r="S454" s="74" t="str">
        <f ca="1">IF(AND(C454="Abierto",D454="Media"),TODAY()-E454,"")</f>
        <v/>
      </c>
      <c r="T454" s="74" t="str">
        <f>IF(AND(C454="Abierto",D454="Media"),RANK(S454,$S$13:$S$810,0)+COUNTIF($S$13:S454,S454)-1+MAX(N:N,Q:Q),"")</f>
        <v/>
      </c>
      <c r="U454" s="74" t="str">
        <f>IF(AND(C454="Abierto",D454="Baja"),A454,"")</f>
        <v/>
      </c>
      <c r="V454" s="74" t="str">
        <f ca="1">IF(AND(C454="Abierto",D454="Baja"),TODAY()-E454,"")</f>
        <v/>
      </c>
      <c r="W454" s="74" t="str">
        <f>IF(AND(C454="Abierto",D454="Baja"),RANK(V454,$V$13:$V$810,0)+COUNTIF($V$13:V454,V454)-1+MAX(N:N,Q:Q,T:T),"")</f>
        <v/>
      </c>
      <c r="X454" s="139" t="str">
        <f>IF(OR(C454="Resuelto",C454=""),"",SUM(N454,Q454,T454,W454))</f>
        <v/>
      </c>
      <c r="Y454" s="139" t="str">
        <f>IF(OR(C454="Resuelto",C454=""),"",SUM(M454,P454,S454,V454))</f>
        <v/>
      </c>
      <c r="Z454" s="139" t="str">
        <f>IF(OR(C454="Resuelto",C454=""),"",SUM(L454,O454,R454,U454))</f>
        <v/>
      </c>
      <c r="AA454" s="28">
        <v>640</v>
      </c>
      <c r="AB454" s="28" t="str">
        <f t="shared" si="7"/>
        <v/>
      </c>
      <c r="AC454" s="75" t="str">
        <f t="shared" si="8"/>
        <v/>
      </c>
      <c r="AH454" s="78" t="str">
        <f>IF(AI454="","",MAX($AH$5:AH453)+1)</f>
        <v/>
      </c>
      <c r="AI454" s="53" t="str">
        <f>IF(G453="","",IF(COUNTIF($AI$11:AI453,G453)=0,G453,""))</f>
        <v/>
      </c>
      <c r="AJ454" s="53" t="str">
        <f t="shared" si="9"/>
        <v/>
      </c>
      <c r="AK454" s="135"/>
    </row>
    <row r="455" spans="1:37" x14ac:dyDescent="0.25">
      <c r="A455" s="136"/>
      <c r="B455" s="136"/>
      <c r="C455" s="136"/>
      <c r="D455" s="136"/>
      <c r="E455" s="137"/>
      <c r="F455" s="137"/>
      <c r="G455" s="136"/>
      <c r="H455" s="137"/>
      <c r="I455" s="140" t="str">
        <f t="shared" si="6"/>
        <v/>
      </c>
      <c r="J455" s="140"/>
      <c r="K455" s="140"/>
      <c r="L455" s="74" t="str">
        <f>IF(AND(C455="Abierto",D455="Urgente"),A455,"")</f>
        <v/>
      </c>
      <c r="M455" s="74" t="str">
        <f ca="1">IF(AND(C455="Abierto",D455="Urgente"),TODAY()-E455,"")</f>
        <v/>
      </c>
      <c r="N455" s="74" t="str">
        <f>IF(AND(C455="Abierto",D455="Urgente"),RANK(M455,$M$13:$M$810,0)+COUNTIF($M$13:M455,M455)-1,"")</f>
        <v/>
      </c>
      <c r="O455" s="74" t="str">
        <f>IF(AND(C455="Abierto",D455="Alta"),A455,"")</f>
        <v/>
      </c>
      <c r="P455" s="74" t="str">
        <f ca="1">IF(AND(C455="Abierto",D455="Alta"),TODAY()-E455,"")</f>
        <v/>
      </c>
      <c r="Q455" s="74" t="str">
        <f>IF(AND(C455="Abierto",D455="Alta"),RANK(P455,$P$13:$P$810,0)+COUNTIF($P$13:P455,P455)-1+MAX(N:N),"")</f>
        <v/>
      </c>
      <c r="R455" s="74" t="str">
        <f>IF(AND(C455="Abierto",D455="Media"),A455,"")</f>
        <v/>
      </c>
      <c r="S455" s="74" t="str">
        <f ca="1">IF(AND(C455="Abierto",D455="Media"),TODAY()-E455,"")</f>
        <v/>
      </c>
      <c r="T455" s="74" t="str">
        <f>IF(AND(C455="Abierto",D455="Media"),RANK(S455,$S$13:$S$810,0)+COUNTIF($S$13:S455,S455)-1+MAX(N:N,Q:Q),"")</f>
        <v/>
      </c>
      <c r="U455" s="74" t="str">
        <f>IF(AND(C455="Abierto",D455="Baja"),A455,"")</f>
        <v/>
      </c>
      <c r="V455" s="74" t="str">
        <f ca="1">IF(AND(C455="Abierto",D455="Baja"),TODAY()-E455,"")</f>
        <v/>
      </c>
      <c r="W455" s="74" t="str">
        <f>IF(AND(C455="Abierto",D455="Baja"),RANK(V455,$V$13:$V$810,0)+COUNTIF($V$13:V455,V455)-1+MAX(N:N,Q:Q,T:T),"")</f>
        <v/>
      </c>
      <c r="X455" s="139" t="str">
        <f>IF(OR(C455="Resuelto",C455=""),"",SUM(N455,Q455,T455,W455))</f>
        <v/>
      </c>
      <c r="Y455" s="139" t="str">
        <f>IF(OR(C455="Resuelto",C455=""),"",SUM(M455,P455,S455,V455))</f>
        <v/>
      </c>
      <c r="Z455" s="139" t="str">
        <f>IF(OR(C455="Resuelto",C455=""),"",SUM(L455,O455,R455,U455))</f>
        <v/>
      </c>
      <c r="AA455" s="28">
        <v>641</v>
      </c>
      <c r="AB455" s="28" t="str">
        <f t="shared" si="7"/>
        <v/>
      </c>
      <c r="AC455" s="75" t="str">
        <f t="shared" si="8"/>
        <v/>
      </c>
      <c r="AH455" s="78" t="str">
        <f>IF(AI455="","",MAX($AH$5:AH454)+1)</f>
        <v/>
      </c>
      <c r="AI455" s="53" t="str">
        <f>IF(G454="","",IF(COUNTIF($AI$11:AI454,G454)=0,G454,""))</f>
        <v/>
      </c>
      <c r="AJ455" s="53" t="str">
        <f t="shared" si="9"/>
        <v/>
      </c>
      <c r="AK455" s="135"/>
    </row>
    <row r="456" spans="1:37" x14ac:dyDescent="0.25">
      <c r="A456" s="136"/>
      <c r="B456" s="136"/>
      <c r="C456" s="136"/>
      <c r="D456" s="136"/>
      <c r="E456" s="137"/>
      <c r="F456" s="137"/>
      <c r="G456" s="136"/>
      <c r="H456" s="137"/>
      <c r="I456" s="140" t="str">
        <f t="shared" si="6"/>
        <v/>
      </c>
      <c r="J456" s="140"/>
      <c r="K456" s="140"/>
      <c r="L456" s="74" t="str">
        <f>IF(AND(C456="Abierto",D456="Urgente"),A456,"")</f>
        <v/>
      </c>
      <c r="M456" s="74" t="str">
        <f ca="1">IF(AND(C456="Abierto",D456="Urgente"),TODAY()-E456,"")</f>
        <v/>
      </c>
      <c r="N456" s="74" t="str">
        <f>IF(AND(C456="Abierto",D456="Urgente"),RANK(M456,$M$13:$M$810,0)+COUNTIF($M$13:M456,M456)-1,"")</f>
        <v/>
      </c>
      <c r="O456" s="74" t="str">
        <f>IF(AND(C456="Abierto",D456="Alta"),A456,"")</f>
        <v/>
      </c>
      <c r="P456" s="74" t="str">
        <f ca="1">IF(AND(C456="Abierto",D456="Alta"),TODAY()-E456,"")</f>
        <v/>
      </c>
      <c r="Q456" s="74" t="str">
        <f>IF(AND(C456="Abierto",D456="Alta"),RANK(P456,$P$13:$P$810,0)+COUNTIF($P$13:P456,P456)-1+MAX(N:N),"")</f>
        <v/>
      </c>
      <c r="R456" s="74" t="str">
        <f>IF(AND(C456="Abierto",D456="Media"),A456,"")</f>
        <v/>
      </c>
      <c r="S456" s="74" t="str">
        <f ca="1">IF(AND(C456="Abierto",D456="Media"),TODAY()-E456,"")</f>
        <v/>
      </c>
      <c r="T456" s="74" t="str">
        <f>IF(AND(C456="Abierto",D456="Media"),RANK(S456,$S$13:$S$810,0)+COUNTIF($S$13:S456,S456)-1+MAX(N:N,Q:Q),"")</f>
        <v/>
      </c>
      <c r="U456" s="74" t="str">
        <f>IF(AND(C456="Abierto",D456="Baja"),A456,"")</f>
        <v/>
      </c>
      <c r="V456" s="74" t="str">
        <f ca="1">IF(AND(C456="Abierto",D456="Baja"),TODAY()-E456,"")</f>
        <v/>
      </c>
      <c r="W456" s="74" t="str">
        <f>IF(AND(C456="Abierto",D456="Baja"),RANK(V456,$V$13:$V$810,0)+COUNTIF($V$13:V456,V456)-1+MAX(N:N,Q:Q,T:T),"")</f>
        <v/>
      </c>
      <c r="X456" s="139" t="str">
        <f>IF(OR(C456="Resuelto",C456=""),"",SUM(N456,Q456,T456,W456))</f>
        <v/>
      </c>
      <c r="Y456" s="139" t="str">
        <f>IF(OR(C456="Resuelto",C456=""),"",SUM(M456,P456,S456,V456))</f>
        <v/>
      </c>
      <c r="Z456" s="139" t="str">
        <f>IF(OR(C456="Resuelto",C456=""),"",SUM(L456,O456,R456,U456))</f>
        <v/>
      </c>
      <c r="AA456" s="28">
        <v>642</v>
      </c>
      <c r="AB456" s="28" t="str">
        <f t="shared" si="7"/>
        <v/>
      </c>
      <c r="AC456" s="75" t="str">
        <f t="shared" si="8"/>
        <v/>
      </c>
      <c r="AH456" s="78" t="str">
        <f>IF(AI456="","",MAX($AH$5:AH455)+1)</f>
        <v/>
      </c>
      <c r="AI456" s="53" t="str">
        <f>IF(G455="","",IF(COUNTIF($AI$11:AI455,G455)=0,G455,""))</f>
        <v/>
      </c>
      <c r="AJ456" s="53" t="str">
        <f t="shared" si="9"/>
        <v/>
      </c>
      <c r="AK456" s="135"/>
    </row>
    <row r="457" spans="1:37" x14ac:dyDescent="0.25">
      <c r="A457" s="136"/>
      <c r="B457" s="136"/>
      <c r="C457" s="136"/>
      <c r="D457" s="136"/>
      <c r="E457" s="137"/>
      <c r="F457" s="137"/>
      <c r="G457" s="136"/>
      <c r="H457" s="137"/>
      <c r="I457" s="140" t="str">
        <f t="shared" si="6"/>
        <v/>
      </c>
      <c r="J457" s="140"/>
      <c r="K457" s="140"/>
      <c r="L457" s="74" t="str">
        <f>IF(AND(C457="Abierto",D457="Urgente"),A457,"")</f>
        <v/>
      </c>
      <c r="M457" s="74" t="str">
        <f ca="1">IF(AND(C457="Abierto",D457="Urgente"),TODAY()-E457,"")</f>
        <v/>
      </c>
      <c r="N457" s="74" t="str">
        <f>IF(AND(C457="Abierto",D457="Urgente"),RANK(M457,$M$13:$M$810,0)+COUNTIF($M$13:M457,M457)-1,"")</f>
        <v/>
      </c>
      <c r="O457" s="74" t="str">
        <f>IF(AND(C457="Abierto",D457="Alta"),A457,"")</f>
        <v/>
      </c>
      <c r="P457" s="74" t="str">
        <f ca="1">IF(AND(C457="Abierto",D457="Alta"),TODAY()-E457,"")</f>
        <v/>
      </c>
      <c r="Q457" s="74" t="str">
        <f>IF(AND(C457="Abierto",D457="Alta"),RANK(P457,$P$13:$P$810,0)+COUNTIF($P$13:P457,P457)-1+MAX(N:N),"")</f>
        <v/>
      </c>
      <c r="R457" s="74" t="str">
        <f>IF(AND(C457="Abierto",D457="Media"),A457,"")</f>
        <v/>
      </c>
      <c r="S457" s="74" t="str">
        <f ca="1">IF(AND(C457="Abierto",D457="Media"),TODAY()-E457,"")</f>
        <v/>
      </c>
      <c r="T457" s="74" t="str">
        <f>IF(AND(C457="Abierto",D457="Media"),RANK(S457,$S$13:$S$810,0)+COUNTIF($S$13:S457,S457)-1+MAX(N:N,Q:Q),"")</f>
        <v/>
      </c>
      <c r="U457" s="74" t="str">
        <f>IF(AND(C457="Abierto",D457="Baja"),A457,"")</f>
        <v/>
      </c>
      <c r="V457" s="74" t="str">
        <f ca="1">IF(AND(C457="Abierto",D457="Baja"),TODAY()-E457,"")</f>
        <v/>
      </c>
      <c r="W457" s="74" t="str">
        <f>IF(AND(C457="Abierto",D457="Baja"),RANK(V457,$V$13:$V$810,0)+COUNTIF($V$13:V457,V457)-1+MAX(N:N,Q:Q,T:T),"")</f>
        <v/>
      </c>
      <c r="X457" s="139" t="str">
        <f>IF(OR(C457="Resuelto",C457=""),"",SUM(N457,Q457,T457,W457))</f>
        <v/>
      </c>
      <c r="Y457" s="139" t="str">
        <f>IF(OR(C457="Resuelto",C457=""),"",SUM(M457,P457,S457,V457))</f>
        <v/>
      </c>
      <c r="Z457" s="139" t="str">
        <f>IF(OR(C457="Resuelto",C457=""),"",SUM(L457,O457,R457,U457))</f>
        <v/>
      </c>
      <c r="AA457" s="28">
        <v>643</v>
      </c>
      <c r="AB457" s="28" t="str">
        <f t="shared" si="7"/>
        <v/>
      </c>
      <c r="AC457" s="75" t="str">
        <f t="shared" si="8"/>
        <v/>
      </c>
      <c r="AH457" s="78" t="str">
        <f>IF(AI457="","",MAX($AH$5:AH456)+1)</f>
        <v/>
      </c>
      <c r="AI457" s="53" t="str">
        <f>IF(G456="","",IF(COUNTIF($AI$11:AI456,G456)=0,G456,""))</f>
        <v/>
      </c>
      <c r="AJ457" s="53" t="str">
        <f t="shared" si="9"/>
        <v/>
      </c>
      <c r="AK457" s="135"/>
    </row>
    <row r="458" spans="1:37" x14ac:dyDescent="0.25">
      <c r="A458" s="136"/>
      <c r="B458" s="136"/>
      <c r="C458" s="136"/>
      <c r="D458" s="136"/>
      <c r="E458" s="137"/>
      <c r="F458" s="137"/>
      <c r="G458" s="136"/>
      <c r="H458" s="137"/>
      <c r="I458" s="140" t="str">
        <f t="shared" si="6"/>
        <v/>
      </c>
      <c r="J458" s="140"/>
      <c r="K458" s="140"/>
      <c r="L458" s="74" t="str">
        <f>IF(AND(C458="Abierto",D458="Urgente"),A458,"")</f>
        <v/>
      </c>
      <c r="M458" s="74" t="str">
        <f ca="1">IF(AND(C458="Abierto",D458="Urgente"),TODAY()-E458,"")</f>
        <v/>
      </c>
      <c r="N458" s="74" t="str">
        <f>IF(AND(C458="Abierto",D458="Urgente"),RANK(M458,$M$13:$M$810,0)+COUNTIF($M$13:M458,M458)-1,"")</f>
        <v/>
      </c>
      <c r="O458" s="74" t="str">
        <f>IF(AND(C458="Abierto",D458="Alta"),A458,"")</f>
        <v/>
      </c>
      <c r="P458" s="74" t="str">
        <f ca="1">IF(AND(C458="Abierto",D458="Alta"),TODAY()-E458,"")</f>
        <v/>
      </c>
      <c r="Q458" s="74" t="str">
        <f>IF(AND(C458="Abierto",D458="Alta"),RANK(P458,$P$13:$P$810,0)+COUNTIF($P$13:P458,P458)-1+MAX(N:N),"")</f>
        <v/>
      </c>
      <c r="R458" s="74" t="str">
        <f>IF(AND(C458="Abierto",D458="Media"),A458,"")</f>
        <v/>
      </c>
      <c r="S458" s="74" t="str">
        <f ca="1">IF(AND(C458="Abierto",D458="Media"),TODAY()-E458,"")</f>
        <v/>
      </c>
      <c r="T458" s="74" t="str">
        <f>IF(AND(C458="Abierto",D458="Media"),RANK(S458,$S$13:$S$810,0)+COUNTIF($S$13:S458,S458)-1+MAX(N:N,Q:Q),"")</f>
        <v/>
      </c>
      <c r="U458" s="74" t="str">
        <f>IF(AND(C458="Abierto",D458="Baja"),A458,"")</f>
        <v/>
      </c>
      <c r="V458" s="74" t="str">
        <f ca="1">IF(AND(C458="Abierto",D458="Baja"),TODAY()-E458,"")</f>
        <v/>
      </c>
      <c r="W458" s="74" t="str">
        <f>IF(AND(C458="Abierto",D458="Baja"),RANK(V458,$V$13:$V$810,0)+COUNTIF($V$13:V458,V458)-1+MAX(N:N,Q:Q,T:T),"")</f>
        <v/>
      </c>
      <c r="X458" s="139" t="str">
        <f>IF(OR(C458="Resuelto",C458=""),"",SUM(N458,Q458,T458,W458))</f>
        <v/>
      </c>
      <c r="Y458" s="139" t="str">
        <f>IF(OR(C458="Resuelto",C458=""),"",SUM(M458,P458,S458,V458))</f>
        <v/>
      </c>
      <c r="Z458" s="139" t="str">
        <f>IF(OR(C458="Resuelto",C458=""),"",SUM(L458,O458,R458,U458))</f>
        <v/>
      </c>
      <c r="AA458" s="28">
        <v>644</v>
      </c>
      <c r="AB458" s="28" t="str">
        <f t="shared" si="7"/>
        <v/>
      </c>
      <c r="AC458" s="75" t="str">
        <f t="shared" si="8"/>
        <v/>
      </c>
      <c r="AH458" s="78" t="str">
        <f>IF(AI458="","",MAX($AH$5:AH457)+1)</f>
        <v/>
      </c>
      <c r="AI458" s="53" t="str">
        <f>IF(G457="","",IF(COUNTIF($AI$11:AI457,G457)=0,G457,""))</f>
        <v/>
      </c>
      <c r="AJ458" s="53" t="str">
        <f t="shared" si="9"/>
        <v/>
      </c>
      <c r="AK458" s="135"/>
    </row>
    <row r="459" spans="1:37" x14ac:dyDescent="0.25">
      <c r="A459" s="136"/>
      <c r="B459" s="136"/>
      <c r="C459" s="136"/>
      <c r="D459" s="136"/>
      <c r="E459" s="137"/>
      <c r="F459" s="137"/>
      <c r="G459" s="136"/>
      <c r="H459" s="137"/>
      <c r="I459" s="140" t="str">
        <f t="shared" si="6"/>
        <v/>
      </c>
      <c r="J459" s="140"/>
      <c r="K459" s="140"/>
      <c r="L459" s="74" t="str">
        <f>IF(AND(C459="Abierto",D459="Urgente"),A459,"")</f>
        <v/>
      </c>
      <c r="M459" s="74" t="str">
        <f ca="1">IF(AND(C459="Abierto",D459="Urgente"),TODAY()-E459,"")</f>
        <v/>
      </c>
      <c r="N459" s="74" t="str">
        <f>IF(AND(C459="Abierto",D459="Urgente"),RANK(M459,$M$13:$M$810,0)+COUNTIF($M$13:M459,M459)-1,"")</f>
        <v/>
      </c>
      <c r="O459" s="74" t="str">
        <f>IF(AND(C459="Abierto",D459="Alta"),A459,"")</f>
        <v/>
      </c>
      <c r="P459" s="74" t="str">
        <f ca="1">IF(AND(C459="Abierto",D459="Alta"),TODAY()-E459,"")</f>
        <v/>
      </c>
      <c r="Q459" s="74" t="str">
        <f>IF(AND(C459="Abierto",D459="Alta"),RANK(P459,$P$13:$P$810,0)+COUNTIF($P$13:P459,P459)-1+MAX(N:N),"")</f>
        <v/>
      </c>
      <c r="R459" s="74" t="str">
        <f>IF(AND(C459="Abierto",D459="Media"),A459,"")</f>
        <v/>
      </c>
      <c r="S459" s="74" t="str">
        <f ca="1">IF(AND(C459="Abierto",D459="Media"),TODAY()-E459,"")</f>
        <v/>
      </c>
      <c r="T459" s="74" t="str">
        <f>IF(AND(C459="Abierto",D459="Media"),RANK(S459,$S$13:$S$810,0)+COUNTIF($S$13:S459,S459)-1+MAX(N:N,Q:Q),"")</f>
        <v/>
      </c>
      <c r="U459" s="74" t="str">
        <f>IF(AND(C459="Abierto",D459="Baja"),A459,"")</f>
        <v/>
      </c>
      <c r="V459" s="74" t="str">
        <f ca="1">IF(AND(C459="Abierto",D459="Baja"),TODAY()-E459,"")</f>
        <v/>
      </c>
      <c r="W459" s="74" t="str">
        <f>IF(AND(C459="Abierto",D459="Baja"),RANK(V459,$V$13:$V$810,0)+COUNTIF($V$13:V459,V459)-1+MAX(N:N,Q:Q,T:T),"")</f>
        <v/>
      </c>
      <c r="X459" s="139" t="str">
        <f>IF(OR(C459="Resuelto",C459=""),"",SUM(N459,Q459,T459,W459))</f>
        <v/>
      </c>
      <c r="Y459" s="139" t="str">
        <f>IF(OR(C459="Resuelto",C459=""),"",SUM(M459,P459,S459,V459))</f>
        <v/>
      </c>
      <c r="Z459" s="139" t="str">
        <f>IF(OR(C459="Resuelto",C459=""),"",SUM(L459,O459,R459,U459))</f>
        <v/>
      </c>
      <c r="AA459" s="28">
        <v>645</v>
      </c>
      <c r="AB459" s="28" t="str">
        <f t="shared" si="7"/>
        <v/>
      </c>
      <c r="AC459" s="75" t="str">
        <f t="shared" si="8"/>
        <v/>
      </c>
      <c r="AH459" s="78" t="str">
        <f>IF(AI459="","",MAX($AH$5:AH458)+1)</f>
        <v/>
      </c>
      <c r="AI459" s="53" t="str">
        <f>IF(G458="","",IF(COUNTIF($AI$11:AI458,G458)=0,G458,""))</f>
        <v/>
      </c>
      <c r="AJ459" s="53" t="str">
        <f t="shared" si="9"/>
        <v/>
      </c>
      <c r="AK459" s="135"/>
    </row>
    <row r="460" spans="1:37" x14ac:dyDescent="0.25">
      <c r="A460" s="136"/>
      <c r="B460" s="136"/>
      <c r="C460" s="136"/>
      <c r="D460" s="136"/>
      <c r="E460" s="137"/>
      <c r="F460" s="137"/>
      <c r="G460" s="136"/>
      <c r="H460" s="137"/>
      <c r="I460" s="140" t="str">
        <f t="shared" si="6"/>
        <v/>
      </c>
      <c r="J460" s="140"/>
      <c r="K460" s="140"/>
      <c r="L460" s="74" t="str">
        <f>IF(AND(C460="Abierto",D460="Urgente"),A460,"")</f>
        <v/>
      </c>
      <c r="M460" s="74" t="str">
        <f ca="1">IF(AND(C460="Abierto",D460="Urgente"),TODAY()-E460,"")</f>
        <v/>
      </c>
      <c r="N460" s="74" t="str">
        <f>IF(AND(C460="Abierto",D460="Urgente"),RANK(M460,$M$13:$M$810,0)+COUNTIF($M$13:M460,M460)-1,"")</f>
        <v/>
      </c>
      <c r="O460" s="74" t="str">
        <f>IF(AND(C460="Abierto",D460="Alta"),A460,"")</f>
        <v/>
      </c>
      <c r="P460" s="74" t="str">
        <f ca="1">IF(AND(C460="Abierto",D460="Alta"),TODAY()-E460,"")</f>
        <v/>
      </c>
      <c r="Q460" s="74" t="str">
        <f>IF(AND(C460="Abierto",D460="Alta"),RANK(P460,$P$13:$P$810,0)+COUNTIF($P$13:P460,P460)-1+MAX(N:N),"")</f>
        <v/>
      </c>
      <c r="R460" s="74" t="str">
        <f>IF(AND(C460="Abierto",D460="Media"),A460,"")</f>
        <v/>
      </c>
      <c r="S460" s="74" t="str">
        <f ca="1">IF(AND(C460="Abierto",D460="Media"),TODAY()-E460,"")</f>
        <v/>
      </c>
      <c r="T460" s="74" t="str">
        <f>IF(AND(C460="Abierto",D460="Media"),RANK(S460,$S$13:$S$810,0)+COUNTIF($S$13:S460,S460)-1+MAX(N:N,Q:Q),"")</f>
        <v/>
      </c>
      <c r="U460" s="74" t="str">
        <f>IF(AND(C460="Abierto",D460="Baja"),A460,"")</f>
        <v/>
      </c>
      <c r="V460" s="74" t="str">
        <f ca="1">IF(AND(C460="Abierto",D460="Baja"),TODAY()-E460,"")</f>
        <v/>
      </c>
      <c r="W460" s="74" t="str">
        <f>IF(AND(C460="Abierto",D460="Baja"),RANK(V460,$V$13:$V$810,0)+COUNTIF($V$13:V460,V460)-1+MAX(N:N,Q:Q,T:T),"")</f>
        <v/>
      </c>
      <c r="X460" s="139" t="str">
        <f>IF(OR(C460="Resuelto",C460=""),"",SUM(N460,Q460,T460,W460))</f>
        <v/>
      </c>
      <c r="Y460" s="139" t="str">
        <f>IF(OR(C460="Resuelto",C460=""),"",SUM(M460,P460,S460,V460))</f>
        <v/>
      </c>
      <c r="Z460" s="139" t="str">
        <f>IF(OR(C460="Resuelto",C460=""),"",SUM(L460,O460,R460,U460))</f>
        <v/>
      </c>
      <c r="AA460" s="28">
        <v>646</v>
      </c>
      <c r="AB460" s="28" t="str">
        <f t="shared" si="7"/>
        <v/>
      </c>
      <c r="AC460" s="75" t="str">
        <f t="shared" si="8"/>
        <v/>
      </c>
      <c r="AH460" s="78" t="str">
        <f>IF(AI460="","",MAX($AH$5:AH459)+1)</f>
        <v/>
      </c>
      <c r="AI460" s="53" t="str">
        <f>IF(G459="","",IF(COUNTIF($AI$11:AI459,G459)=0,G459,""))</f>
        <v/>
      </c>
      <c r="AJ460" s="53" t="str">
        <f t="shared" si="9"/>
        <v/>
      </c>
      <c r="AK460" s="135"/>
    </row>
    <row r="461" spans="1:37" x14ac:dyDescent="0.25">
      <c r="A461" s="136"/>
      <c r="B461" s="136"/>
      <c r="C461" s="136"/>
      <c r="D461" s="136"/>
      <c r="E461" s="137"/>
      <c r="F461" s="137"/>
      <c r="G461" s="136"/>
      <c r="H461" s="137"/>
      <c r="I461" s="140" t="str">
        <f t="shared" ref="I461:I524" si="10">IF(OR(E461=0,H461=0),"",H461-E461)</f>
        <v/>
      </c>
      <c r="J461" s="140"/>
      <c r="K461" s="140"/>
      <c r="L461" s="74" t="str">
        <f>IF(AND(C461="Abierto",D461="Urgente"),A461,"")</f>
        <v/>
      </c>
      <c r="M461" s="74" t="str">
        <f ca="1">IF(AND(C461="Abierto",D461="Urgente"),TODAY()-E461,"")</f>
        <v/>
      </c>
      <c r="N461" s="74" t="str">
        <f>IF(AND(C461="Abierto",D461="Urgente"),RANK(M461,$M$13:$M$810,0)+COUNTIF($M$13:M461,M461)-1,"")</f>
        <v/>
      </c>
      <c r="O461" s="74" t="str">
        <f>IF(AND(C461="Abierto",D461="Alta"),A461,"")</f>
        <v/>
      </c>
      <c r="P461" s="74" t="str">
        <f ca="1">IF(AND(C461="Abierto",D461="Alta"),TODAY()-E461,"")</f>
        <v/>
      </c>
      <c r="Q461" s="74" t="str">
        <f>IF(AND(C461="Abierto",D461="Alta"),RANK(P461,$P$13:$P$810,0)+COUNTIF($P$13:P461,P461)-1+MAX(N:N),"")</f>
        <v/>
      </c>
      <c r="R461" s="74" t="str">
        <f>IF(AND(C461="Abierto",D461="Media"),A461,"")</f>
        <v/>
      </c>
      <c r="S461" s="74" t="str">
        <f ca="1">IF(AND(C461="Abierto",D461="Media"),TODAY()-E461,"")</f>
        <v/>
      </c>
      <c r="T461" s="74" t="str">
        <f>IF(AND(C461="Abierto",D461="Media"),RANK(S461,$S$13:$S$810,0)+COUNTIF($S$13:S461,S461)-1+MAX(N:N,Q:Q),"")</f>
        <v/>
      </c>
      <c r="U461" s="74" t="str">
        <f>IF(AND(C461="Abierto",D461="Baja"),A461,"")</f>
        <v/>
      </c>
      <c r="V461" s="74" t="str">
        <f ca="1">IF(AND(C461="Abierto",D461="Baja"),TODAY()-E461,"")</f>
        <v/>
      </c>
      <c r="W461" s="74" t="str">
        <f>IF(AND(C461="Abierto",D461="Baja"),RANK(V461,$V$13:$V$810,0)+COUNTIF($V$13:V461,V461)-1+MAX(N:N,Q:Q,T:T),"")</f>
        <v/>
      </c>
      <c r="X461" s="139" t="str">
        <f>IF(OR(C461="Resuelto",C461=""),"",SUM(N461,Q461,T461,W461))</f>
        <v/>
      </c>
      <c r="Y461" s="139" t="str">
        <f>IF(OR(C461="Resuelto",C461=""),"",SUM(M461,P461,S461,V461))</f>
        <v/>
      </c>
      <c r="Z461" s="139" t="str">
        <f>IF(OR(C461="Resuelto",C461=""),"",SUM(L461,O461,R461,U461))</f>
        <v/>
      </c>
      <c r="AA461" s="28">
        <v>647</v>
      </c>
      <c r="AB461" s="28" t="str">
        <f t="shared" si="7"/>
        <v/>
      </c>
      <c r="AC461" s="75" t="str">
        <f t="shared" si="8"/>
        <v/>
      </c>
      <c r="AH461" s="78" t="str">
        <f>IF(AI461="","",MAX($AH$5:AH460)+1)</f>
        <v/>
      </c>
      <c r="AI461" s="53" t="str">
        <f>IF(G460="","",IF(COUNTIF($AI$11:AI460,G460)=0,G460,""))</f>
        <v/>
      </c>
      <c r="AJ461" s="53" t="str">
        <f t="shared" si="9"/>
        <v/>
      </c>
      <c r="AK461" s="135"/>
    </row>
    <row r="462" spans="1:37" x14ac:dyDescent="0.25">
      <c r="A462" s="136"/>
      <c r="B462" s="136"/>
      <c r="C462" s="136"/>
      <c r="D462" s="136"/>
      <c r="E462" s="137"/>
      <c r="F462" s="137"/>
      <c r="G462" s="136"/>
      <c r="H462" s="137"/>
      <c r="I462" s="140" t="str">
        <f t="shared" si="10"/>
        <v/>
      </c>
      <c r="J462" s="140"/>
      <c r="K462" s="140"/>
      <c r="L462" s="74" t="str">
        <f>IF(AND(C462="Abierto",D462="Urgente"),A462,"")</f>
        <v/>
      </c>
      <c r="M462" s="74" t="str">
        <f ca="1">IF(AND(C462="Abierto",D462="Urgente"),TODAY()-E462,"")</f>
        <v/>
      </c>
      <c r="N462" s="74" t="str">
        <f>IF(AND(C462="Abierto",D462="Urgente"),RANK(M462,$M$13:$M$810,0)+COUNTIF($M$13:M462,M462)-1,"")</f>
        <v/>
      </c>
      <c r="O462" s="74" t="str">
        <f>IF(AND(C462="Abierto",D462="Alta"),A462,"")</f>
        <v/>
      </c>
      <c r="P462" s="74" t="str">
        <f ca="1">IF(AND(C462="Abierto",D462="Alta"),TODAY()-E462,"")</f>
        <v/>
      </c>
      <c r="Q462" s="74" t="str">
        <f>IF(AND(C462="Abierto",D462="Alta"),RANK(P462,$P$13:$P$810,0)+COUNTIF($P$13:P462,P462)-1+MAX(N:N),"")</f>
        <v/>
      </c>
      <c r="R462" s="74" t="str">
        <f>IF(AND(C462="Abierto",D462="Media"),A462,"")</f>
        <v/>
      </c>
      <c r="S462" s="74" t="str">
        <f ca="1">IF(AND(C462="Abierto",D462="Media"),TODAY()-E462,"")</f>
        <v/>
      </c>
      <c r="T462" s="74" t="str">
        <f>IF(AND(C462="Abierto",D462="Media"),RANK(S462,$S$13:$S$810,0)+COUNTIF($S$13:S462,S462)-1+MAX(N:N,Q:Q),"")</f>
        <v/>
      </c>
      <c r="U462" s="74" t="str">
        <f>IF(AND(C462="Abierto",D462="Baja"),A462,"")</f>
        <v/>
      </c>
      <c r="V462" s="74" t="str">
        <f ca="1">IF(AND(C462="Abierto",D462="Baja"),TODAY()-E462,"")</f>
        <v/>
      </c>
      <c r="W462" s="74" t="str">
        <f>IF(AND(C462="Abierto",D462="Baja"),RANK(V462,$V$13:$V$810,0)+COUNTIF($V$13:V462,V462)-1+MAX(N:N,Q:Q,T:T),"")</f>
        <v/>
      </c>
      <c r="X462" s="139" t="str">
        <f>IF(OR(C462="Resuelto",C462=""),"",SUM(N462,Q462,T462,W462))</f>
        <v/>
      </c>
      <c r="Y462" s="139" t="str">
        <f>IF(OR(C462="Resuelto",C462=""),"",SUM(M462,P462,S462,V462))</f>
        <v/>
      </c>
      <c r="Z462" s="139" t="str">
        <f>IF(OR(C462="Resuelto",C462=""),"",SUM(L462,O462,R462,U462))</f>
        <v/>
      </c>
      <c r="AA462" s="28">
        <v>648</v>
      </c>
      <c r="AB462" s="28" t="str">
        <f t="shared" si="7"/>
        <v/>
      </c>
      <c r="AC462" s="75" t="str">
        <f t="shared" si="8"/>
        <v/>
      </c>
      <c r="AH462" s="78" t="str">
        <f>IF(AI462="","",MAX($AH$5:AH461)+1)</f>
        <v/>
      </c>
      <c r="AI462" s="53" t="str">
        <f>IF(G461="","",IF(COUNTIF($AI$11:AI461,G461)=0,G461,""))</f>
        <v/>
      </c>
      <c r="AJ462" s="53" t="str">
        <f t="shared" si="9"/>
        <v/>
      </c>
      <c r="AK462" s="135"/>
    </row>
    <row r="463" spans="1:37" x14ac:dyDescent="0.25">
      <c r="A463" s="136"/>
      <c r="B463" s="136"/>
      <c r="C463" s="136"/>
      <c r="D463" s="136"/>
      <c r="E463" s="137"/>
      <c r="F463" s="137"/>
      <c r="G463" s="136"/>
      <c r="H463" s="137"/>
      <c r="I463" s="140" t="str">
        <f t="shared" si="10"/>
        <v/>
      </c>
      <c r="J463" s="140"/>
      <c r="K463" s="140"/>
      <c r="L463" s="74" t="str">
        <f>IF(AND(C463="Abierto",D463="Urgente"),A463,"")</f>
        <v/>
      </c>
      <c r="M463" s="74" t="str">
        <f ca="1">IF(AND(C463="Abierto",D463="Urgente"),TODAY()-E463,"")</f>
        <v/>
      </c>
      <c r="N463" s="74" t="str">
        <f>IF(AND(C463="Abierto",D463="Urgente"),RANK(M463,$M$13:$M$810,0)+COUNTIF($M$13:M463,M463)-1,"")</f>
        <v/>
      </c>
      <c r="O463" s="74" t="str">
        <f>IF(AND(C463="Abierto",D463="Alta"),A463,"")</f>
        <v/>
      </c>
      <c r="P463" s="74" t="str">
        <f ca="1">IF(AND(C463="Abierto",D463="Alta"),TODAY()-E463,"")</f>
        <v/>
      </c>
      <c r="Q463" s="74" t="str">
        <f>IF(AND(C463="Abierto",D463="Alta"),RANK(P463,$P$13:$P$810,0)+COUNTIF($P$13:P463,P463)-1+MAX(N:N),"")</f>
        <v/>
      </c>
      <c r="R463" s="74" t="str">
        <f>IF(AND(C463="Abierto",D463="Media"),A463,"")</f>
        <v/>
      </c>
      <c r="S463" s="74" t="str">
        <f ca="1">IF(AND(C463="Abierto",D463="Media"),TODAY()-E463,"")</f>
        <v/>
      </c>
      <c r="T463" s="74" t="str">
        <f>IF(AND(C463="Abierto",D463="Media"),RANK(S463,$S$13:$S$810,0)+COUNTIF($S$13:S463,S463)-1+MAX(N:N,Q:Q),"")</f>
        <v/>
      </c>
      <c r="U463" s="74" t="str">
        <f>IF(AND(C463="Abierto",D463="Baja"),A463,"")</f>
        <v/>
      </c>
      <c r="V463" s="74" t="str">
        <f ca="1">IF(AND(C463="Abierto",D463="Baja"),TODAY()-E463,"")</f>
        <v/>
      </c>
      <c r="W463" s="74" t="str">
        <f>IF(AND(C463="Abierto",D463="Baja"),RANK(V463,$V$13:$V$810,0)+COUNTIF($V$13:V463,V463)-1+MAX(N:N,Q:Q,T:T),"")</f>
        <v/>
      </c>
      <c r="X463" s="139" t="str">
        <f>IF(OR(C463="Resuelto",C463=""),"",SUM(N463,Q463,T463,W463))</f>
        <v/>
      </c>
      <c r="Y463" s="139" t="str">
        <f>IF(OR(C463="Resuelto",C463=""),"",SUM(M463,P463,S463,V463))</f>
        <v/>
      </c>
      <c r="Z463" s="139" t="str">
        <f>IF(OR(C463="Resuelto",C463=""),"",SUM(L463,O463,R463,U463))</f>
        <v/>
      </c>
      <c r="AA463" s="28">
        <v>649</v>
      </c>
      <c r="AB463" s="28" t="str">
        <f t="shared" si="7"/>
        <v/>
      </c>
      <c r="AC463" s="75" t="str">
        <f t="shared" si="8"/>
        <v/>
      </c>
      <c r="AH463" s="78" t="str">
        <f>IF(AI463="","",MAX($AH$5:AH462)+1)</f>
        <v/>
      </c>
      <c r="AI463" s="53" t="str">
        <f>IF(G462="","",IF(COUNTIF($AI$11:AI462,G462)=0,G462,""))</f>
        <v/>
      </c>
      <c r="AJ463" s="53" t="str">
        <f t="shared" si="9"/>
        <v/>
      </c>
      <c r="AK463" s="135"/>
    </row>
    <row r="464" spans="1:37" x14ac:dyDescent="0.25">
      <c r="A464" s="136"/>
      <c r="B464" s="136"/>
      <c r="C464" s="136"/>
      <c r="D464" s="136"/>
      <c r="E464" s="137"/>
      <c r="F464" s="137"/>
      <c r="G464" s="136"/>
      <c r="H464" s="137"/>
      <c r="I464" s="140" t="str">
        <f t="shared" si="10"/>
        <v/>
      </c>
      <c r="J464" s="140"/>
      <c r="K464" s="140"/>
      <c r="L464" s="74" t="str">
        <f>IF(AND(C464="Abierto",D464="Urgente"),A464,"")</f>
        <v/>
      </c>
      <c r="M464" s="74" t="str">
        <f ca="1">IF(AND(C464="Abierto",D464="Urgente"),TODAY()-E464,"")</f>
        <v/>
      </c>
      <c r="N464" s="74" t="str">
        <f>IF(AND(C464="Abierto",D464="Urgente"),RANK(M464,$M$13:$M$810,0)+COUNTIF($M$13:M464,M464)-1,"")</f>
        <v/>
      </c>
      <c r="O464" s="74" t="str">
        <f>IF(AND(C464="Abierto",D464="Alta"),A464,"")</f>
        <v/>
      </c>
      <c r="P464" s="74" t="str">
        <f ca="1">IF(AND(C464="Abierto",D464="Alta"),TODAY()-E464,"")</f>
        <v/>
      </c>
      <c r="Q464" s="74" t="str">
        <f>IF(AND(C464="Abierto",D464="Alta"),RANK(P464,$P$13:$P$810,0)+COUNTIF($P$13:P464,P464)-1+MAX(N:N),"")</f>
        <v/>
      </c>
      <c r="R464" s="74" t="str">
        <f>IF(AND(C464="Abierto",D464="Media"),A464,"")</f>
        <v/>
      </c>
      <c r="S464" s="74" t="str">
        <f ca="1">IF(AND(C464="Abierto",D464="Media"),TODAY()-E464,"")</f>
        <v/>
      </c>
      <c r="T464" s="74" t="str">
        <f>IF(AND(C464="Abierto",D464="Media"),RANK(S464,$S$13:$S$810,0)+COUNTIF($S$13:S464,S464)-1+MAX(N:N,Q:Q),"")</f>
        <v/>
      </c>
      <c r="U464" s="74" t="str">
        <f>IF(AND(C464="Abierto",D464="Baja"),A464,"")</f>
        <v/>
      </c>
      <c r="V464" s="74" t="str">
        <f ca="1">IF(AND(C464="Abierto",D464="Baja"),TODAY()-E464,"")</f>
        <v/>
      </c>
      <c r="W464" s="74" t="str">
        <f>IF(AND(C464="Abierto",D464="Baja"),RANK(V464,$V$13:$V$810,0)+COUNTIF($V$13:V464,V464)-1+MAX(N:N,Q:Q,T:T),"")</f>
        <v/>
      </c>
      <c r="X464" s="139" t="str">
        <f>IF(OR(C464="Resuelto",C464=""),"",SUM(N464,Q464,T464,W464))</f>
        <v/>
      </c>
      <c r="Y464" s="139" t="str">
        <f>IF(OR(C464="Resuelto",C464=""),"",SUM(M464,P464,S464,V464))</f>
        <v/>
      </c>
      <c r="Z464" s="139" t="str">
        <f>IF(OR(C464="Resuelto",C464=""),"",SUM(L464,O464,R464,U464))</f>
        <v/>
      </c>
      <c r="AA464" s="28">
        <v>650</v>
      </c>
      <c r="AB464" s="28" t="str">
        <f t="shared" si="7"/>
        <v/>
      </c>
      <c r="AC464" s="75" t="str">
        <f t="shared" si="8"/>
        <v/>
      </c>
      <c r="AH464" s="78" t="str">
        <f>IF(AI464="","",MAX($AH$5:AH463)+1)</f>
        <v/>
      </c>
      <c r="AI464" s="53" t="str">
        <f>IF(G463="","",IF(COUNTIF($AI$11:AI463,G463)=0,G463,""))</f>
        <v/>
      </c>
      <c r="AJ464" s="53" t="str">
        <f t="shared" si="9"/>
        <v/>
      </c>
      <c r="AK464" s="135"/>
    </row>
    <row r="465" spans="1:37" x14ac:dyDescent="0.25">
      <c r="A465" s="136"/>
      <c r="B465" s="136"/>
      <c r="C465" s="136"/>
      <c r="D465" s="136"/>
      <c r="E465" s="137"/>
      <c r="F465" s="137"/>
      <c r="G465" s="136"/>
      <c r="H465" s="137"/>
      <c r="I465" s="140" t="str">
        <f t="shared" si="10"/>
        <v/>
      </c>
      <c r="J465" s="140"/>
      <c r="K465" s="140"/>
      <c r="L465" s="74" t="str">
        <f>IF(AND(C465="Abierto",D465="Urgente"),A465,"")</f>
        <v/>
      </c>
      <c r="M465" s="74" t="str">
        <f ca="1">IF(AND(C465="Abierto",D465="Urgente"),TODAY()-E465,"")</f>
        <v/>
      </c>
      <c r="N465" s="74" t="str">
        <f>IF(AND(C465="Abierto",D465="Urgente"),RANK(M465,$M$13:$M$810,0)+COUNTIF($M$13:M465,M465)-1,"")</f>
        <v/>
      </c>
      <c r="O465" s="74" t="str">
        <f>IF(AND(C465="Abierto",D465="Alta"),A465,"")</f>
        <v/>
      </c>
      <c r="P465" s="74" t="str">
        <f ca="1">IF(AND(C465="Abierto",D465="Alta"),TODAY()-E465,"")</f>
        <v/>
      </c>
      <c r="Q465" s="74" t="str">
        <f>IF(AND(C465="Abierto",D465="Alta"),RANK(P465,$P$13:$P$810,0)+COUNTIF($P$13:P465,P465)-1+MAX(N:N),"")</f>
        <v/>
      </c>
      <c r="R465" s="74" t="str">
        <f>IF(AND(C465="Abierto",D465="Media"),A465,"")</f>
        <v/>
      </c>
      <c r="S465" s="74" t="str">
        <f ca="1">IF(AND(C465="Abierto",D465="Media"),TODAY()-E465,"")</f>
        <v/>
      </c>
      <c r="T465" s="74" t="str">
        <f>IF(AND(C465="Abierto",D465="Media"),RANK(S465,$S$13:$S$810,0)+COUNTIF($S$13:S465,S465)-1+MAX(N:N,Q:Q),"")</f>
        <v/>
      </c>
      <c r="U465" s="74" t="str">
        <f>IF(AND(C465="Abierto",D465="Baja"),A465,"")</f>
        <v/>
      </c>
      <c r="V465" s="74" t="str">
        <f ca="1">IF(AND(C465="Abierto",D465="Baja"),TODAY()-E465,"")</f>
        <v/>
      </c>
      <c r="W465" s="74" t="str">
        <f>IF(AND(C465="Abierto",D465="Baja"),RANK(V465,$V$13:$V$810,0)+COUNTIF($V$13:V465,V465)-1+MAX(N:N,Q:Q,T:T),"")</f>
        <v/>
      </c>
      <c r="X465" s="139" t="str">
        <f>IF(OR(C465="Resuelto",C465=""),"",SUM(N465,Q465,T465,W465))</f>
        <v/>
      </c>
      <c r="Y465" s="139" t="str">
        <f>IF(OR(C465="Resuelto",C465=""),"",SUM(M465,P465,S465,V465))</f>
        <v/>
      </c>
      <c r="Z465" s="139" t="str">
        <f>IF(OR(C465="Resuelto",C465=""),"",SUM(L465,O465,R465,U465))</f>
        <v/>
      </c>
      <c r="AA465" s="28">
        <v>651</v>
      </c>
      <c r="AB465" s="28" t="str">
        <f t="shared" si="7"/>
        <v/>
      </c>
      <c r="AC465" s="75" t="str">
        <f t="shared" si="8"/>
        <v/>
      </c>
      <c r="AH465" s="78" t="str">
        <f>IF(AI465="","",MAX($AH$5:AH464)+1)</f>
        <v/>
      </c>
      <c r="AI465" s="53" t="str">
        <f>IF(G464="","",IF(COUNTIF($AI$11:AI464,G464)=0,G464,""))</f>
        <v/>
      </c>
      <c r="AJ465" s="53" t="str">
        <f t="shared" si="9"/>
        <v/>
      </c>
      <c r="AK465" s="135"/>
    </row>
    <row r="466" spans="1:37" x14ac:dyDescent="0.25">
      <c r="A466" s="136"/>
      <c r="B466" s="136"/>
      <c r="C466" s="136"/>
      <c r="D466" s="136"/>
      <c r="E466" s="137"/>
      <c r="F466" s="137"/>
      <c r="G466" s="136"/>
      <c r="H466" s="137"/>
      <c r="I466" s="140" t="str">
        <f t="shared" si="10"/>
        <v/>
      </c>
      <c r="J466" s="140"/>
      <c r="K466" s="140"/>
      <c r="L466" s="74" t="str">
        <f>IF(AND(C466="Abierto",D466="Urgente"),A466,"")</f>
        <v/>
      </c>
      <c r="M466" s="74" t="str">
        <f ca="1">IF(AND(C466="Abierto",D466="Urgente"),TODAY()-E466,"")</f>
        <v/>
      </c>
      <c r="N466" s="74" t="str">
        <f>IF(AND(C466="Abierto",D466="Urgente"),RANK(M466,$M$13:$M$810,0)+COUNTIF($M$13:M466,M466)-1,"")</f>
        <v/>
      </c>
      <c r="O466" s="74" t="str">
        <f>IF(AND(C466="Abierto",D466="Alta"),A466,"")</f>
        <v/>
      </c>
      <c r="P466" s="74" t="str">
        <f ca="1">IF(AND(C466="Abierto",D466="Alta"),TODAY()-E466,"")</f>
        <v/>
      </c>
      <c r="Q466" s="74" t="str">
        <f>IF(AND(C466="Abierto",D466="Alta"),RANK(P466,$P$13:$P$810,0)+COUNTIF($P$13:P466,P466)-1+MAX(N:N),"")</f>
        <v/>
      </c>
      <c r="R466" s="74" t="str">
        <f>IF(AND(C466="Abierto",D466="Media"),A466,"")</f>
        <v/>
      </c>
      <c r="S466" s="74" t="str">
        <f ca="1">IF(AND(C466="Abierto",D466="Media"),TODAY()-E466,"")</f>
        <v/>
      </c>
      <c r="T466" s="74" t="str">
        <f>IF(AND(C466="Abierto",D466="Media"),RANK(S466,$S$13:$S$810,0)+COUNTIF($S$13:S466,S466)-1+MAX(N:N,Q:Q),"")</f>
        <v/>
      </c>
      <c r="U466" s="74" t="str">
        <f>IF(AND(C466="Abierto",D466="Baja"),A466,"")</f>
        <v/>
      </c>
      <c r="V466" s="74" t="str">
        <f ca="1">IF(AND(C466="Abierto",D466="Baja"),TODAY()-E466,"")</f>
        <v/>
      </c>
      <c r="W466" s="74" t="str">
        <f>IF(AND(C466="Abierto",D466="Baja"),RANK(V466,$V$13:$V$810,0)+COUNTIF($V$13:V466,V466)-1+MAX(N:N,Q:Q,T:T),"")</f>
        <v/>
      </c>
      <c r="X466" s="139" t="str">
        <f>IF(OR(C466="Resuelto",C466=""),"",SUM(N466,Q466,T466,W466))</f>
        <v/>
      </c>
      <c r="Y466" s="139" t="str">
        <f>IF(OR(C466="Resuelto",C466=""),"",SUM(M466,P466,S466,V466))</f>
        <v/>
      </c>
      <c r="Z466" s="139" t="str">
        <f>IF(OR(C466="Resuelto",C466=""),"",SUM(L466,O466,R466,U466))</f>
        <v/>
      </c>
      <c r="AA466" s="28">
        <v>652</v>
      </c>
      <c r="AB466" s="28" t="str">
        <f t="shared" si="7"/>
        <v/>
      </c>
      <c r="AC466" s="75" t="str">
        <f t="shared" si="8"/>
        <v/>
      </c>
      <c r="AH466" s="78" t="str">
        <f>IF(AI466="","",MAX($AH$5:AH465)+1)</f>
        <v/>
      </c>
      <c r="AI466" s="53" t="str">
        <f>IF(G465="","",IF(COUNTIF($AI$11:AI465,G465)=0,G465,""))</f>
        <v/>
      </c>
      <c r="AJ466" s="53" t="str">
        <f t="shared" si="9"/>
        <v/>
      </c>
      <c r="AK466" s="135"/>
    </row>
    <row r="467" spans="1:37" x14ac:dyDescent="0.25">
      <c r="A467" s="136"/>
      <c r="B467" s="136"/>
      <c r="C467" s="136"/>
      <c r="D467" s="136"/>
      <c r="E467" s="137"/>
      <c r="F467" s="137"/>
      <c r="G467" s="136"/>
      <c r="H467" s="137"/>
      <c r="I467" s="140" t="str">
        <f t="shared" si="10"/>
        <v/>
      </c>
      <c r="J467" s="140"/>
      <c r="K467" s="140"/>
      <c r="L467" s="74" t="str">
        <f>IF(AND(C467="Abierto",D467="Urgente"),A467,"")</f>
        <v/>
      </c>
      <c r="M467" s="74" t="str">
        <f ca="1">IF(AND(C467="Abierto",D467="Urgente"),TODAY()-E467,"")</f>
        <v/>
      </c>
      <c r="N467" s="74" t="str">
        <f>IF(AND(C467="Abierto",D467="Urgente"),RANK(M467,$M$13:$M$810,0)+COUNTIF($M$13:M467,M467)-1,"")</f>
        <v/>
      </c>
      <c r="O467" s="74" t="str">
        <f>IF(AND(C467="Abierto",D467="Alta"),A467,"")</f>
        <v/>
      </c>
      <c r="P467" s="74" t="str">
        <f ca="1">IF(AND(C467="Abierto",D467="Alta"),TODAY()-E467,"")</f>
        <v/>
      </c>
      <c r="Q467" s="74" t="str">
        <f>IF(AND(C467="Abierto",D467="Alta"),RANK(P467,$P$13:$P$810,0)+COUNTIF($P$13:P467,P467)-1+MAX(N:N),"")</f>
        <v/>
      </c>
      <c r="R467" s="74" t="str">
        <f>IF(AND(C467="Abierto",D467="Media"),A467,"")</f>
        <v/>
      </c>
      <c r="S467" s="74" t="str">
        <f ca="1">IF(AND(C467="Abierto",D467="Media"),TODAY()-E467,"")</f>
        <v/>
      </c>
      <c r="T467" s="74" t="str">
        <f>IF(AND(C467="Abierto",D467="Media"),RANK(S467,$S$13:$S$810,0)+COUNTIF($S$13:S467,S467)-1+MAX(N:N,Q:Q),"")</f>
        <v/>
      </c>
      <c r="U467" s="74" t="str">
        <f>IF(AND(C467="Abierto",D467="Baja"),A467,"")</f>
        <v/>
      </c>
      <c r="V467" s="74" t="str">
        <f ca="1">IF(AND(C467="Abierto",D467="Baja"),TODAY()-E467,"")</f>
        <v/>
      </c>
      <c r="W467" s="74" t="str">
        <f>IF(AND(C467="Abierto",D467="Baja"),RANK(V467,$V$13:$V$810,0)+COUNTIF($V$13:V467,V467)-1+MAX(N:N,Q:Q,T:T),"")</f>
        <v/>
      </c>
      <c r="X467" s="139" t="str">
        <f>IF(OR(C467="Resuelto",C467=""),"",SUM(N467,Q467,T467,W467))</f>
        <v/>
      </c>
      <c r="Y467" s="139" t="str">
        <f>IF(OR(C467="Resuelto",C467=""),"",SUM(M467,P467,S467,V467))</f>
        <v/>
      </c>
      <c r="Z467" s="139" t="str">
        <f>IF(OR(C467="Resuelto",C467=""),"",SUM(L467,O467,R467,U467))</f>
        <v/>
      </c>
      <c r="AA467" s="28">
        <v>653</v>
      </c>
      <c r="AB467" s="28" t="str">
        <f t="shared" si="7"/>
        <v/>
      </c>
      <c r="AC467" s="75" t="str">
        <f t="shared" si="8"/>
        <v/>
      </c>
      <c r="AH467" s="78" t="str">
        <f>IF(AI467="","",MAX($AH$5:AH466)+1)</f>
        <v/>
      </c>
      <c r="AI467" s="53" t="str">
        <f>IF(G466="","",IF(COUNTIF($AI$11:AI466,G466)=0,G466,""))</f>
        <v/>
      </c>
      <c r="AJ467" s="53" t="str">
        <f t="shared" si="9"/>
        <v/>
      </c>
      <c r="AK467" s="135"/>
    </row>
    <row r="468" spans="1:37" x14ac:dyDescent="0.25">
      <c r="A468" s="136"/>
      <c r="B468" s="136"/>
      <c r="C468" s="136"/>
      <c r="D468" s="136"/>
      <c r="E468" s="137"/>
      <c r="F468" s="137"/>
      <c r="G468" s="136"/>
      <c r="H468" s="137"/>
      <c r="I468" s="140" t="str">
        <f t="shared" si="10"/>
        <v/>
      </c>
      <c r="J468" s="140"/>
      <c r="K468" s="140"/>
      <c r="L468" s="74" t="str">
        <f>IF(AND(C468="Abierto",D468="Urgente"),A468,"")</f>
        <v/>
      </c>
      <c r="M468" s="74" t="str">
        <f ca="1">IF(AND(C468="Abierto",D468="Urgente"),TODAY()-E468,"")</f>
        <v/>
      </c>
      <c r="N468" s="74" t="str">
        <f>IF(AND(C468="Abierto",D468="Urgente"),RANK(M468,$M$13:$M$810,0)+COUNTIF($M$13:M468,M468)-1,"")</f>
        <v/>
      </c>
      <c r="O468" s="74" t="str">
        <f>IF(AND(C468="Abierto",D468="Alta"),A468,"")</f>
        <v/>
      </c>
      <c r="P468" s="74" t="str">
        <f ca="1">IF(AND(C468="Abierto",D468="Alta"),TODAY()-E468,"")</f>
        <v/>
      </c>
      <c r="Q468" s="74" t="str">
        <f>IF(AND(C468="Abierto",D468="Alta"),RANK(P468,$P$13:$P$810,0)+COUNTIF($P$13:P468,P468)-1+MAX(N:N),"")</f>
        <v/>
      </c>
      <c r="R468" s="74" t="str">
        <f>IF(AND(C468="Abierto",D468="Media"),A468,"")</f>
        <v/>
      </c>
      <c r="S468" s="74" t="str">
        <f ca="1">IF(AND(C468="Abierto",D468="Media"),TODAY()-E468,"")</f>
        <v/>
      </c>
      <c r="T468" s="74" t="str">
        <f>IF(AND(C468="Abierto",D468="Media"),RANK(S468,$S$13:$S$810,0)+COUNTIF($S$13:S468,S468)-1+MAX(N:N,Q:Q),"")</f>
        <v/>
      </c>
      <c r="U468" s="74" t="str">
        <f>IF(AND(C468="Abierto",D468="Baja"),A468,"")</f>
        <v/>
      </c>
      <c r="V468" s="74" t="str">
        <f ca="1">IF(AND(C468="Abierto",D468="Baja"),TODAY()-E468,"")</f>
        <v/>
      </c>
      <c r="W468" s="74" t="str">
        <f>IF(AND(C468="Abierto",D468="Baja"),RANK(V468,$V$13:$V$810,0)+COUNTIF($V$13:V468,V468)-1+MAX(N:N,Q:Q,T:T),"")</f>
        <v/>
      </c>
      <c r="X468" s="139" t="str">
        <f>IF(OR(C468="Resuelto",C468=""),"",SUM(N468,Q468,T468,W468))</f>
        <v/>
      </c>
      <c r="Y468" s="139" t="str">
        <f>IF(OR(C468="Resuelto",C468=""),"",SUM(M468,P468,S468,V468))</f>
        <v/>
      </c>
      <c r="Z468" s="139" t="str">
        <f>IF(OR(C468="Resuelto",C468=""),"",SUM(L468,O468,R468,U468))</f>
        <v/>
      </c>
      <c r="AA468" s="28">
        <v>654</v>
      </c>
      <c r="AB468" s="28" t="str">
        <f t="shared" si="7"/>
        <v/>
      </c>
      <c r="AC468" s="75" t="str">
        <f t="shared" si="8"/>
        <v/>
      </c>
      <c r="AH468" s="78" t="str">
        <f>IF(AI468="","",MAX($AH$5:AH467)+1)</f>
        <v/>
      </c>
      <c r="AI468" s="53" t="str">
        <f>IF(G467="","",IF(COUNTIF($AI$11:AI467,G467)=0,G467,""))</f>
        <v/>
      </c>
      <c r="AJ468" s="53" t="str">
        <f t="shared" si="9"/>
        <v/>
      </c>
      <c r="AK468" s="135"/>
    </row>
    <row r="469" spans="1:37" x14ac:dyDescent="0.25">
      <c r="A469" s="136"/>
      <c r="B469" s="136"/>
      <c r="C469" s="136"/>
      <c r="D469" s="136"/>
      <c r="E469" s="137"/>
      <c r="F469" s="137"/>
      <c r="G469" s="136"/>
      <c r="H469" s="137"/>
      <c r="I469" s="140" t="str">
        <f t="shared" si="10"/>
        <v/>
      </c>
      <c r="J469" s="140"/>
      <c r="K469" s="140"/>
      <c r="L469" s="74" t="str">
        <f>IF(AND(C469="Abierto",D469="Urgente"),A469,"")</f>
        <v/>
      </c>
      <c r="M469" s="74" t="str">
        <f ca="1">IF(AND(C469="Abierto",D469="Urgente"),TODAY()-E469,"")</f>
        <v/>
      </c>
      <c r="N469" s="74" t="str">
        <f>IF(AND(C469="Abierto",D469="Urgente"),RANK(M469,$M$13:$M$810,0)+COUNTIF($M$13:M469,M469)-1,"")</f>
        <v/>
      </c>
      <c r="O469" s="74" t="str">
        <f>IF(AND(C469="Abierto",D469="Alta"),A469,"")</f>
        <v/>
      </c>
      <c r="P469" s="74" t="str">
        <f ca="1">IF(AND(C469="Abierto",D469="Alta"),TODAY()-E469,"")</f>
        <v/>
      </c>
      <c r="Q469" s="74" t="str">
        <f>IF(AND(C469="Abierto",D469="Alta"),RANK(P469,$P$13:$P$810,0)+COUNTIF($P$13:P469,P469)-1+MAX(N:N),"")</f>
        <v/>
      </c>
      <c r="R469" s="74" t="str">
        <f>IF(AND(C469="Abierto",D469="Media"),A469,"")</f>
        <v/>
      </c>
      <c r="S469" s="74" t="str">
        <f ca="1">IF(AND(C469="Abierto",D469="Media"),TODAY()-E469,"")</f>
        <v/>
      </c>
      <c r="T469" s="74" t="str">
        <f>IF(AND(C469="Abierto",D469="Media"),RANK(S469,$S$13:$S$810,0)+COUNTIF($S$13:S469,S469)-1+MAX(N:N,Q:Q),"")</f>
        <v/>
      </c>
      <c r="U469" s="74" t="str">
        <f>IF(AND(C469="Abierto",D469="Baja"),A469,"")</f>
        <v/>
      </c>
      <c r="V469" s="74" t="str">
        <f ca="1">IF(AND(C469="Abierto",D469="Baja"),TODAY()-E469,"")</f>
        <v/>
      </c>
      <c r="W469" s="74" t="str">
        <f>IF(AND(C469="Abierto",D469="Baja"),RANK(V469,$V$13:$V$810,0)+COUNTIF($V$13:V469,V469)-1+MAX(N:N,Q:Q,T:T),"")</f>
        <v/>
      </c>
      <c r="X469" s="139" t="str">
        <f>IF(OR(C469="Resuelto",C469=""),"",SUM(N469,Q469,T469,W469))</f>
        <v/>
      </c>
      <c r="Y469" s="139" t="str">
        <f>IF(OR(C469="Resuelto",C469=""),"",SUM(M469,P469,S469,V469))</f>
        <v/>
      </c>
      <c r="Z469" s="139" t="str">
        <f>IF(OR(C469="Resuelto",C469=""),"",SUM(L469,O469,R469,U469))</f>
        <v/>
      </c>
      <c r="AA469" s="28">
        <v>655</v>
      </c>
      <c r="AB469" s="28" t="str">
        <f t="shared" si="7"/>
        <v/>
      </c>
      <c r="AC469" s="75" t="str">
        <f t="shared" si="8"/>
        <v/>
      </c>
      <c r="AH469" s="78" t="str">
        <f>IF(AI469="","",MAX($AH$5:AH468)+1)</f>
        <v/>
      </c>
      <c r="AI469" s="53" t="str">
        <f>IF(G468="","",IF(COUNTIF($AI$11:AI468,G468)=0,G468,""))</f>
        <v/>
      </c>
      <c r="AJ469" s="53" t="str">
        <f t="shared" si="9"/>
        <v/>
      </c>
      <c r="AK469" s="135"/>
    </row>
    <row r="470" spans="1:37" x14ac:dyDescent="0.25">
      <c r="A470" s="136"/>
      <c r="B470" s="136"/>
      <c r="C470" s="136"/>
      <c r="D470" s="136"/>
      <c r="E470" s="137"/>
      <c r="F470" s="137"/>
      <c r="G470" s="136"/>
      <c r="H470" s="137"/>
      <c r="I470" s="140" t="str">
        <f t="shared" si="10"/>
        <v/>
      </c>
      <c r="J470" s="140"/>
      <c r="K470" s="140"/>
      <c r="L470" s="74" t="str">
        <f>IF(AND(C470="Abierto",D470="Urgente"),A470,"")</f>
        <v/>
      </c>
      <c r="M470" s="74" t="str">
        <f ca="1">IF(AND(C470="Abierto",D470="Urgente"),TODAY()-E470,"")</f>
        <v/>
      </c>
      <c r="N470" s="74" t="str">
        <f>IF(AND(C470="Abierto",D470="Urgente"),RANK(M470,$M$13:$M$810,0)+COUNTIF($M$13:M470,M470)-1,"")</f>
        <v/>
      </c>
      <c r="O470" s="74" t="str">
        <f>IF(AND(C470="Abierto",D470="Alta"),A470,"")</f>
        <v/>
      </c>
      <c r="P470" s="74" t="str">
        <f ca="1">IF(AND(C470="Abierto",D470="Alta"),TODAY()-E470,"")</f>
        <v/>
      </c>
      <c r="Q470" s="74" t="str">
        <f>IF(AND(C470="Abierto",D470="Alta"),RANK(P470,$P$13:$P$810,0)+COUNTIF($P$13:P470,P470)-1+MAX(N:N),"")</f>
        <v/>
      </c>
      <c r="R470" s="74" t="str">
        <f>IF(AND(C470="Abierto",D470="Media"),A470,"")</f>
        <v/>
      </c>
      <c r="S470" s="74" t="str">
        <f ca="1">IF(AND(C470="Abierto",D470="Media"),TODAY()-E470,"")</f>
        <v/>
      </c>
      <c r="T470" s="74" t="str">
        <f>IF(AND(C470="Abierto",D470="Media"),RANK(S470,$S$13:$S$810,0)+COUNTIF($S$13:S470,S470)-1+MAX(N:N,Q:Q),"")</f>
        <v/>
      </c>
      <c r="U470" s="74" t="str">
        <f>IF(AND(C470="Abierto",D470="Baja"),A470,"")</f>
        <v/>
      </c>
      <c r="V470" s="74" t="str">
        <f ca="1">IF(AND(C470="Abierto",D470="Baja"),TODAY()-E470,"")</f>
        <v/>
      </c>
      <c r="W470" s="74" t="str">
        <f>IF(AND(C470="Abierto",D470="Baja"),RANK(V470,$V$13:$V$810,0)+COUNTIF($V$13:V470,V470)-1+MAX(N:N,Q:Q,T:T),"")</f>
        <v/>
      </c>
      <c r="X470" s="139" t="str">
        <f>IF(OR(C470="Resuelto",C470=""),"",SUM(N470,Q470,T470,W470))</f>
        <v/>
      </c>
      <c r="Y470" s="139" t="str">
        <f>IF(OR(C470="Resuelto",C470=""),"",SUM(M470,P470,S470,V470))</f>
        <v/>
      </c>
      <c r="Z470" s="139" t="str">
        <f>IF(OR(C470="Resuelto",C470=""),"",SUM(L470,O470,R470,U470))</f>
        <v/>
      </c>
      <c r="AA470" s="28">
        <v>656</v>
      </c>
      <c r="AB470" s="28" t="str">
        <f t="shared" si="7"/>
        <v/>
      </c>
      <c r="AC470" s="75" t="str">
        <f t="shared" si="8"/>
        <v/>
      </c>
      <c r="AH470" s="78" t="str">
        <f>IF(AI470="","",MAX($AH$5:AH469)+1)</f>
        <v/>
      </c>
      <c r="AI470" s="53" t="str">
        <f>IF(G469="","",IF(COUNTIF($AI$11:AI469,G469)=0,G469,""))</f>
        <v/>
      </c>
      <c r="AJ470" s="53" t="str">
        <f t="shared" si="9"/>
        <v/>
      </c>
      <c r="AK470" s="135"/>
    </row>
    <row r="471" spans="1:37" x14ac:dyDescent="0.25">
      <c r="A471" s="136"/>
      <c r="B471" s="136"/>
      <c r="C471" s="136"/>
      <c r="D471" s="136"/>
      <c r="E471" s="137"/>
      <c r="F471" s="137"/>
      <c r="G471" s="136"/>
      <c r="H471" s="137"/>
      <c r="I471" s="140" t="str">
        <f t="shared" si="10"/>
        <v/>
      </c>
      <c r="J471" s="140"/>
      <c r="K471" s="140"/>
      <c r="L471" s="74" t="str">
        <f>IF(AND(C471="Abierto",D471="Urgente"),A471,"")</f>
        <v/>
      </c>
      <c r="M471" s="74" t="str">
        <f ca="1">IF(AND(C471="Abierto",D471="Urgente"),TODAY()-E471,"")</f>
        <v/>
      </c>
      <c r="N471" s="74" t="str">
        <f>IF(AND(C471="Abierto",D471="Urgente"),RANK(M471,$M$13:$M$810,0)+COUNTIF($M$13:M471,M471)-1,"")</f>
        <v/>
      </c>
      <c r="O471" s="74" t="str">
        <f>IF(AND(C471="Abierto",D471="Alta"),A471,"")</f>
        <v/>
      </c>
      <c r="P471" s="74" t="str">
        <f ca="1">IF(AND(C471="Abierto",D471="Alta"),TODAY()-E471,"")</f>
        <v/>
      </c>
      <c r="Q471" s="74" t="str">
        <f>IF(AND(C471="Abierto",D471="Alta"),RANK(P471,$P$13:$P$810,0)+COUNTIF($P$13:P471,P471)-1+MAX(N:N),"")</f>
        <v/>
      </c>
      <c r="R471" s="74" t="str">
        <f>IF(AND(C471="Abierto",D471="Media"),A471,"")</f>
        <v/>
      </c>
      <c r="S471" s="74" t="str">
        <f ca="1">IF(AND(C471="Abierto",D471="Media"),TODAY()-E471,"")</f>
        <v/>
      </c>
      <c r="T471" s="74" t="str">
        <f>IF(AND(C471="Abierto",D471="Media"),RANK(S471,$S$13:$S$810,0)+COUNTIF($S$13:S471,S471)-1+MAX(N:N,Q:Q),"")</f>
        <v/>
      </c>
      <c r="U471" s="74" t="str">
        <f>IF(AND(C471="Abierto",D471="Baja"),A471,"")</f>
        <v/>
      </c>
      <c r="V471" s="74" t="str">
        <f ca="1">IF(AND(C471="Abierto",D471="Baja"),TODAY()-E471,"")</f>
        <v/>
      </c>
      <c r="W471" s="74" t="str">
        <f>IF(AND(C471="Abierto",D471="Baja"),RANK(V471,$V$13:$V$810,0)+COUNTIF($V$13:V471,V471)-1+MAX(N:N,Q:Q,T:T),"")</f>
        <v/>
      </c>
      <c r="X471" s="139" t="str">
        <f>IF(OR(C471="Resuelto",C471=""),"",SUM(N471,Q471,T471,W471))</f>
        <v/>
      </c>
      <c r="Y471" s="139" t="str">
        <f>IF(OR(C471="Resuelto",C471=""),"",SUM(M471,P471,S471,V471))</f>
        <v/>
      </c>
      <c r="Z471" s="139" t="str">
        <f>IF(OR(C471="Resuelto",C471=""),"",SUM(L471,O471,R471,U471))</f>
        <v/>
      </c>
      <c r="AA471" s="28">
        <v>657</v>
      </c>
      <c r="AB471" s="28" t="str">
        <f t="shared" si="7"/>
        <v/>
      </c>
      <c r="AC471" s="75" t="str">
        <f t="shared" si="8"/>
        <v/>
      </c>
      <c r="AH471" s="78" t="str">
        <f>IF(AI471="","",MAX($AH$5:AH470)+1)</f>
        <v/>
      </c>
      <c r="AI471" s="53" t="str">
        <f>IF(G470="","",IF(COUNTIF($AI$11:AI470,G470)=0,G470,""))</f>
        <v/>
      </c>
      <c r="AJ471" s="53" t="str">
        <f t="shared" si="9"/>
        <v/>
      </c>
      <c r="AK471" s="135"/>
    </row>
    <row r="472" spans="1:37" x14ac:dyDescent="0.25">
      <c r="A472" s="136"/>
      <c r="B472" s="136"/>
      <c r="C472" s="136"/>
      <c r="D472" s="136"/>
      <c r="E472" s="137"/>
      <c r="F472" s="137"/>
      <c r="G472" s="136"/>
      <c r="H472" s="137"/>
      <c r="I472" s="140" t="str">
        <f t="shared" si="10"/>
        <v/>
      </c>
      <c r="J472" s="140"/>
      <c r="K472" s="140"/>
      <c r="L472" s="74" t="str">
        <f>IF(AND(C472="Abierto",D472="Urgente"),A472,"")</f>
        <v/>
      </c>
      <c r="M472" s="74" t="str">
        <f ca="1">IF(AND(C472="Abierto",D472="Urgente"),TODAY()-E472,"")</f>
        <v/>
      </c>
      <c r="N472" s="74" t="str">
        <f>IF(AND(C472="Abierto",D472="Urgente"),RANK(M472,$M$13:$M$810,0)+COUNTIF($M$13:M472,M472)-1,"")</f>
        <v/>
      </c>
      <c r="O472" s="74" t="str">
        <f>IF(AND(C472="Abierto",D472="Alta"),A472,"")</f>
        <v/>
      </c>
      <c r="P472" s="74" t="str">
        <f ca="1">IF(AND(C472="Abierto",D472="Alta"),TODAY()-E472,"")</f>
        <v/>
      </c>
      <c r="Q472" s="74" t="str">
        <f>IF(AND(C472="Abierto",D472="Alta"),RANK(P472,$P$13:$P$810,0)+COUNTIF($P$13:P472,P472)-1+MAX(N:N),"")</f>
        <v/>
      </c>
      <c r="R472" s="74" t="str">
        <f>IF(AND(C472="Abierto",D472="Media"),A472,"")</f>
        <v/>
      </c>
      <c r="S472" s="74" t="str">
        <f ca="1">IF(AND(C472="Abierto",D472="Media"),TODAY()-E472,"")</f>
        <v/>
      </c>
      <c r="T472" s="74" t="str">
        <f>IF(AND(C472="Abierto",D472="Media"),RANK(S472,$S$13:$S$810,0)+COUNTIF($S$13:S472,S472)-1+MAX(N:N,Q:Q),"")</f>
        <v/>
      </c>
      <c r="U472" s="74" t="str">
        <f>IF(AND(C472="Abierto",D472="Baja"),A472,"")</f>
        <v/>
      </c>
      <c r="V472" s="74" t="str">
        <f ca="1">IF(AND(C472="Abierto",D472="Baja"),TODAY()-E472,"")</f>
        <v/>
      </c>
      <c r="W472" s="74" t="str">
        <f>IF(AND(C472="Abierto",D472="Baja"),RANK(V472,$V$13:$V$810,0)+COUNTIF($V$13:V472,V472)-1+MAX(N:N,Q:Q,T:T),"")</f>
        <v/>
      </c>
      <c r="X472" s="139" t="str">
        <f>IF(OR(C472="Resuelto",C472=""),"",SUM(N472,Q472,T472,W472))</f>
        <v/>
      </c>
      <c r="Y472" s="139" t="str">
        <f>IF(OR(C472="Resuelto",C472=""),"",SUM(M472,P472,S472,V472))</f>
        <v/>
      </c>
      <c r="Z472" s="139" t="str">
        <f>IF(OR(C472="Resuelto",C472=""),"",SUM(L472,O472,R472,U472))</f>
        <v/>
      </c>
      <c r="AA472" s="28">
        <v>658</v>
      </c>
      <c r="AB472" s="28" t="str">
        <f t="shared" si="7"/>
        <v/>
      </c>
      <c r="AC472" s="75" t="str">
        <f t="shared" si="8"/>
        <v/>
      </c>
      <c r="AH472" s="78" t="str">
        <f>IF(AI472="","",MAX($AH$5:AH471)+1)</f>
        <v/>
      </c>
      <c r="AI472" s="53" t="str">
        <f>IF(G471="","",IF(COUNTIF($AI$11:AI471,G471)=0,G471,""))</f>
        <v/>
      </c>
      <c r="AJ472" s="53" t="str">
        <f t="shared" si="9"/>
        <v/>
      </c>
      <c r="AK472" s="135"/>
    </row>
    <row r="473" spans="1:37" x14ac:dyDescent="0.25">
      <c r="A473" s="136"/>
      <c r="B473" s="136"/>
      <c r="C473" s="136"/>
      <c r="D473" s="136"/>
      <c r="E473" s="137"/>
      <c r="F473" s="137"/>
      <c r="G473" s="136"/>
      <c r="H473" s="137"/>
      <c r="I473" s="140" t="str">
        <f t="shared" si="10"/>
        <v/>
      </c>
      <c r="J473" s="140"/>
      <c r="K473" s="140"/>
      <c r="L473" s="74" t="str">
        <f>IF(AND(C473="Abierto",D473="Urgente"),A473,"")</f>
        <v/>
      </c>
      <c r="M473" s="74" t="str">
        <f ca="1">IF(AND(C473="Abierto",D473="Urgente"),TODAY()-E473,"")</f>
        <v/>
      </c>
      <c r="N473" s="74" t="str">
        <f>IF(AND(C473="Abierto",D473="Urgente"),RANK(M473,$M$13:$M$810,0)+COUNTIF($M$13:M473,M473)-1,"")</f>
        <v/>
      </c>
      <c r="O473" s="74" t="str">
        <f>IF(AND(C473="Abierto",D473="Alta"),A473,"")</f>
        <v/>
      </c>
      <c r="P473" s="74" t="str">
        <f ca="1">IF(AND(C473="Abierto",D473="Alta"),TODAY()-E473,"")</f>
        <v/>
      </c>
      <c r="Q473" s="74" t="str">
        <f>IF(AND(C473="Abierto",D473="Alta"),RANK(P473,$P$13:$P$810,0)+COUNTIF($P$13:P473,P473)-1+MAX(N:N),"")</f>
        <v/>
      </c>
      <c r="R473" s="74" t="str">
        <f>IF(AND(C473="Abierto",D473="Media"),A473,"")</f>
        <v/>
      </c>
      <c r="S473" s="74" t="str">
        <f ca="1">IF(AND(C473="Abierto",D473="Media"),TODAY()-E473,"")</f>
        <v/>
      </c>
      <c r="T473" s="74" t="str">
        <f>IF(AND(C473="Abierto",D473="Media"),RANK(S473,$S$13:$S$810,0)+COUNTIF($S$13:S473,S473)-1+MAX(N:N,Q:Q),"")</f>
        <v/>
      </c>
      <c r="U473" s="74" t="str">
        <f>IF(AND(C473="Abierto",D473="Baja"),A473,"")</f>
        <v/>
      </c>
      <c r="V473" s="74" t="str">
        <f ca="1">IF(AND(C473="Abierto",D473="Baja"),TODAY()-E473,"")</f>
        <v/>
      </c>
      <c r="W473" s="74" t="str">
        <f>IF(AND(C473="Abierto",D473="Baja"),RANK(V473,$V$13:$V$810,0)+COUNTIF($V$13:V473,V473)-1+MAX(N:N,Q:Q,T:T),"")</f>
        <v/>
      </c>
      <c r="X473" s="139" t="str">
        <f>IF(OR(C473="Resuelto",C473=""),"",SUM(N473,Q473,T473,W473))</f>
        <v/>
      </c>
      <c r="Y473" s="139" t="str">
        <f>IF(OR(C473="Resuelto",C473=""),"",SUM(M473,P473,S473,V473))</f>
        <v/>
      </c>
      <c r="Z473" s="139" t="str">
        <f>IF(OR(C473="Resuelto",C473=""),"",SUM(L473,O473,R473,U473))</f>
        <v/>
      </c>
      <c r="AA473" s="28">
        <v>659</v>
      </c>
      <c r="AB473" s="28" t="str">
        <f t="shared" si="7"/>
        <v/>
      </c>
      <c r="AC473" s="75" t="str">
        <f t="shared" si="8"/>
        <v/>
      </c>
      <c r="AH473" s="78" t="str">
        <f>IF(AI473="","",MAX($AH$5:AH472)+1)</f>
        <v/>
      </c>
      <c r="AI473" s="53" t="str">
        <f>IF(G472="","",IF(COUNTIF($AI$11:AI472,G472)=0,G472,""))</f>
        <v/>
      </c>
      <c r="AJ473" s="53" t="str">
        <f t="shared" si="9"/>
        <v/>
      </c>
      <c r="AK473" s="135"/>
    </row>
    <row r="474" spans="1:37" x14ac:dyDescent="0.25">
      <c r="A474" s="136"/>
      <c r="B474" s="136"/>
      <c r="C474" s="136"/>
      <c r="D474" s="136"/>
      <c r="E474" s="137"/>
      <c r="F474" s="137"/>
      <c r="G474" s="136"/>
      <c r="H474" s="137"/>
      <c r="I474" s="140" t="str">
        <f t="shared" si="10"/>
        <v/>
      </c>
      <c r="J474" s="140"/>
      <c r="K474" s="140"/>
      <c r="L474" s="74" t="str">
        <f>IF(AND(C474="Abierto",D474="Urgente"),A474,"")</f>
        <v/>
      </c>
      <c r="M474" s="74" t="str">
        <f ca="1">IF(AND(C474="Abierto",D474="Urgente"),TODAY()-E474,"")</f>
        <v/>
      </c>
      <c r="N474" s="74" t="str">
        <f>IF(AND(C474="Abierto",D474="Urgente"),RANK(M474,$M$13:$M$810,0)+COUNTIF($M$13:M474,M474)-1,"")</f>
        <v/>
      </c>
      <c r="O474" s="74" t="str">
        <f>IF(AND(C474="Abierto",D474="Alta"),A474,"")</f>
        <v/>
      </c>
      <c r="P474" s="74" t="str">
        <f ca="1">IF(AND(C474="Abierto",D474="Alta"),TODAY()-E474,"")</f>
        <v/>
      </c>
      <c r="Q474" s="74" t="str">
        <f>IF(AND(C474="Abierto",D474="Alta"),RANK(P474,$P$13:$P$810,0)+COUNTIF($P$13:P474,P474)-1+MAX(N:N),"")</f>
        <v/>
      </c>
      <c r="R474" s="74" t="str">
        <f>IF(AND(C474="Abierto",D474="Media"),A474,"")</f>
        <v/>
      </c>
      <c r="S474" s="74" t="str">
        <f ca="1">IF(AND(C474="Abierto",D474="Media"),TODAY()-E474,"")</f>
        <v/>
      </c>
      <c r="T474" s="74" t="str">
        <f>IF(AND(C474="Abierto",D474="Media"),RANK(S474,$S$13:$S$810,0)+COUNTIF($S$13:S474,S474)-1+MAX(N:N,Q:Q),"")</f>
        <v/>
      </c>
      <c r="U474" s="74" t="str">
        <f>IF(AND(C474="Abierto",D474="Baja"),A474,"")</f>
        <v/>
      </c>
      <c r="V474" s="74" t="str">
        <f ca="1">IF(AND(C474="Abierto",D474="Baja"),TODAY()-E474,"")</f>
        <v/>
      </c>
      <c r="W474" s="74" t="str">
        <f>IF(AND(C474="Abierto",D474="Baja"),RANK(V474,$V$13:$V$810,0)+COUNTIF($V$13:V474,V474)-1+MAX(N:N,Q:Q,T:T),"")</f>
        <v/>
      </c>
      <c r="X474" s="139" t="str">
        <f>IF(OR(C474="Resuelto",C474=""),"",SUM(N474,Q474,T474,W474))</f>
        <v/>
      </c>
      <c r="Y474" s="139" t="str">
        <f>IF(OR(C474="Resuelto",C474=""),"",SUM(M474,P474,S474,V474))</f>
        <v/>
      </c>
      <c r="Z474" s="139" t="str">
        <f>IF(OR(C474="Resuelto",C474=""),"",SUM(L474,O474,R474,U474))</f>
        <v/>
      </c>
      <c r="AA474" s="28">
        <v>660</v>
      </c>
      <c r="AB474" s="28" t="str">
        <f t="shared" si="7"/>
        <v/>
      </c>
      <c r="AC474" s="75" t="str">
        <f t="shared" si="8"/>
        <v/>
      </c>
      <c r="AH474" s="78" t="str">
        <f>IF(AI474="","",MAX($AH$5:AH473)+1)</f>
        <v/>
      </c>
      <c r="AI474" s="53" t="str">
        <f>IF(G473="","",IF(COUNTIF($AI$11:AI473,G473)=0,G473,""))</f>
        <v/>
      </c>
      <c r="AJ474" s="53" t="str">
        <f t="shared" si="9"/>
        <v/>
      </c>
      <c r="AK474" s="135"/>
    </row>
    <row r="475" spans="1:37" x14ac:dyDescent="0.25">
      <c r="A475" s="136"/>
      <c r="B475" s="136"/>
      <c r="C475" s="136"/>
      <c r="D475" s="136"/>
      <c r="E475" s="137"/>
      <c r="F475" s="137"/>
      <c r="G475" s="136"/>
      <c r="H475" s="137"/>
      <c r="I475" s="140" t="str">
        <f t="shared" si="10"/>
        <v/>
      </c>
      <c r="J475" s="140"/>
      <c r="K475" s="140"/>
      <c r="L475" s="74" t="str">
        <f>IF(AND(C475="Abierto",D475="Urgente"),A475,"")</f>
        <v/>
      </c>
      <c r="M475" s="74" t="str">
        <f ca="1">IF(AND(C475="Abierto",D475="Urgente"),TODAY()-E475,"")</f>
        <v/>
      </c>
      <c r="N475" s="74" t="str">
        <f>IF(AND(C475="Abierto",D475="Urgente"),RANK(M475,$M$13:$M$810,0)+COUNTIF($M$13:M475,M475)-1,"")</f>
        <v/>
      </c>
      <c r="O475" s="74" t="str">
        <f>IF(AND(C475="Abierto",D475="Alta"),A475,"")</f>
        <v/>
      </c>
      <c r="P475" s="74" t="str">
        <f ca="1">IF(AND(C475="Abierto",D475="Alta"),TODAY()-E475,"")</f>
        <v/>
      </c>
      <c r="Q475" s="74" t="str">
        <f>IF(AND(C475="Abierto",D475="Alta"),RANK(P475,$P$13:$P$810,0)+COUNTIF($P$13:P475,P475)-1+MAX(N:N),"")</f>
        <v/>
      </c>
      <c r="R475" s="74" t="str">
        <f>IF(AND(C475="Abierto",D475="Media"),A475,"")</f>
        <v/>
      </c>
      <c r="S475" s="74" t="str">
        <f ca="1">IF(AND(C475="Abierto",D475="Media"),TODAY()-E475,"")</f>
        <v/>
      </c>
      <c r="T475" s="74" t="str">
        <f>IF(AND(C475="Abierto",D475="Media"),RANK(S475,$S$13:$S$810,0)+COUNTIF($S$13:S475,S475)-1+MAX(N:N,Q:Q),"")</f>
        <v/>
      </c>
      <c r="U475" s="74" t="str">
        <f>IF(AND(C475="Abierto",D475="Baja"),A475,"")</f>
        <v/>
      </c>
      <c r="V475" s="74" t="str">
        <f ca="1">IF(AND(C475="Abierto",D475="Baja"),TODAY()-E475,"")</f>
        <v/>
      </c>
      <c r="W475" s="74" t="str">
        <f>IF(AND(C475="Abierto",D475="Baja"),RANK(V475,$V$13:$V$810,0)+COUNTIF($V$13:V475,V475)-1+MAX(N:N,Q:Q,T:T),"")</f>
        <v/>
      </c>
      <c r="X475" s="139" t="str">
        <f>IF(OR(C475="Resuelto",C475=""),"",SUM(N475,Q475,T475,W475))</f>
        <v/>
      </c>
      <c r="Y475" s="139" t="str">
        <f>IF(OR(C475="Resuelto",C475=""),"",SUM(M475,P475,S475,V475))</f>
        <v/>
      </c>
      <c r="Z475" s="139" t="str">
        <f>IF(OR(C475="Resuelto",C475=""),"",SUM(L475,O475,R475,U475))</f>
        <v/>
      </c>
      <c r="AA475" s="28">
        <v>661</v>
      </c>
      <c r="AB475" s="28" t="str">
        <f t="shared" si="7"/>
        <v/>
      </c>
      <c r="AC475" s="75" t="str">
        <f t="shared" si="8"/>
        <v/>
      </c>
      <c r="AH475" s="78" t="str">
        <f>IF(AI475="","",MAX($AH$5:AH474)+1)</f>
        <v/>
      </c>
      <c r="AI475" s="53" t="str">
        <f>IF(G474="","",IF(COUNTIF($AI$11:AI474,G474)=0,G474,""))</f>
        <v/>
      </c>
      <c r="AJ475" s="53" t="str">
        <f t="shared" si="9"/>
        <v/>
      </c>
      <c r="AK475" s="135"/>
    </row>
    <row r="476" spans="1:37" x14ac:dyDescent="0.25">
      <c r="A476" s="136"/>
      <c r="B476" s="136"/>
      <c r="C476" s="136"/>
      <c r="D476" s="136"/>
      <c r="E476" s="137"/>
      <c r="F476" s="137"/>
      <c r="G476" s="136"/>
      <c r="H476" s="137"/>
      <c r="I476" s="140" t="str">
        <f t="shared" si="10"/>
        <v/>
      </c>
      <c r="J476" s="140"/>
      <c r="K476" s="140"/>
      <c r="L476" s="74" t="str">
        <f>IF(AND(C476="Abierto",D476="Urgente"),A476,"")</f>
        <v/>
      </c>
      <c r="M476" s="74" t="str">
        <f ca="1">IF(AND(C476="Abierto",D476="Urgente"),TODAY()-E476,"")</f>
        <v/>
      </c>
      <c r="N476" s="74" t="str">
        <f>IF(AND(C476="Abierto",D476="Urgente"),RANK(M476,$M$13:$M$810,0)+COUNTIF($M$13:M476,M476)-1,"")</f>
        <v/>
      </c>
      <c r="O476" s="74" t="str">
        <f>IF(AND(C476="Abierto",D476="Alta"),A476,"")</f>
        <v/>
      </c>
      <c r="P476" s="74" t="str">
        <f ca="1">IF(AND(C476="Abierto",D476="Alta"),TODAY()-E476,"")</f>
        <v/>
      </c>
      <c r="Q476" s="74" t="str">
        <f>IF(AND(C476="Abierto",D476="Alta"),RANK(P476,$P$13:$P$810,0)+COUNTIF($P$13:P476,P476)-1+MAX(N:N),"")</f>
        <v/>
      </c>
      <c r="R476" s="74" t="str">
        <f>IF(AND(C476="Abierto",D476="Media"),A476,"")</f>
        <v/>
      </c>
      <c r="S476" s="74" t="str">
        <f ca="1">IF(AND(C476="Abierto",D476="Media"),TODAY()-E476,"")</f>
        <v/>
      </c>
      <c r="T476" s="74" t="str">
        <f>IF(AND(C476="Abierto",D476="Media"),RANK(S476,$S$13:$S$810,0)+COUNTIF($S$13:S476,S476)-1+MAX(N:N,Q:Q),"")</f>
        <v/>
      </c>
      <c r="U476" s="74" t="str">
        <f>IF(AND(C476="Abierto",D476="Baja"),A476,"")</f>
        <v/>
      </c>
      <c r="V476" s="74" t="str">
        <f ca="1">IF(AND(C476="Abierto",D476="Baja"),TODAY()-E476,"")</f>
        <v/>
      </c>
      <c r="W476" s="74" t="str">
        <f>IF(AND(C476="Abierto",D476="Baja"),RANK(V476,$V$13:$V$810,0)+COUNTIF($V$13:V476,V476)-1+MAX(N:N,Q:Q,T:T),"")</f>
        <v/>
      </c>
      <c r="X476" s="139" t="str">
        <f>IF(OR(C476="Resuelto",C476=""),"",SUM(N476,Q476,T476,W476))</f>
        <v/>
      </c>
      <c r="Y476" s="139" t="str">
        <f>IF(OR(C476="Resuelto",C476=""),"",SUM(M476,P476,S476,V476))</f>
        <v/>
      </c>
      <c r="Z476" s="139" t="str">
        <f>IF(OR(C476="Resuelto",C476=""),"",SUM(L476,O476,R476,U476))</f>
        <v/>
      </c>
      <c r="AA476" s="28">
        <v>662</v>
      </c>
      <c r="AB476" s="28" t="str">
        <f t="shared" si="7"/>
        <v/>
      </c>
      <c r="AC476" s="75" t="str">
        <f t="shared" si="8"/>
        <v/>
      </c>
      <c r="AH476" s="78" t="str">
        <f>IF(AI476="","",MAX($AH$5:AH475)+1)</f>
        <v/>
      </c>
      <c r="AI476" s="53" t="str">
        <f>IF(G475="","",IF(COUNTIF($AI$11:AI475,G475)=0,G475,""))</f>
        <v/>
      </c>
      <c r="AJ476" s="53" t="str">
        <f t="shared" si="9"/>
        <v/>
      </c>
      <c r="AK476" s="135"/>
    </row>
    <row r="477" spans="1:37" x14ac:dyDescent="0.25">
      <c r="A477" s="136"/>
      <c r="B477" s="136"/>
      <c r="C477" s="136"/>
      <c r="D477" s="136"/>
      <c r="E477" s="137"/>
      <c r="F477" s="137"/>
      <c r="G477" s="136"/>
      <c r="H477" s="137"/>
      <c r="I477" s="140" t="str">
        <f t="shared" si="10"/>
        <v/>
      </c>
      <c r="J477" s="140"/>
      <c r="K477" s="140"/>
      <c r="L477" s="74" t="str">
        <f>IF(AND(C477="Abierto",D477="Urgente"),A477,"")</f>
        <v/>
      </c>
      <c r="M477" s="74" t="str">
        <f ca="1">IF(AND(C477="Abierto",D477="Urgente"),TODAY()-E477,"")</f>
        <v/>
      </c>
      <c r="N477" s="74" t="str">
        <f>IF(AND(C477="Abierto",D477="Urgente"),RANK(M477,$M$13:$M$810,0)+COUNTIF($M$13:M477,M477)-1,"")</f>
        <v/>
      </c>
      <c r="O477" s="74" t="str">
        <f>IF(AND(C477="Abierto",D477="Alta"),A477,"")</f>
        <v/>
      </c>
      <c r="P477" s="74" t="str">
        <f ca="1">IF(AND(C477="Abierto",D477="Alta"),TODAY()-E477,"")</f>
        <v/>
      </c>
      <c r="Q477" s="74" t="str">
        <f>IF(AND(C477="Abierto",D477="Alta"),RANK(P477,$P$13:$P$810,0)+COUNTIF($P$13:P477,P477)-1+MAX(N:N),"")</f>
        <v/>
      </c>
      <c r="R477" s="74" t="str">
        <f>IF(AND(C477="Abierto",D477="Media"),A477,"")</f>
        <v/>
      </c>
      <c r="S477" s="74" t="str">
        <f ca="1">IF(AND(C477="Abierto",D477="Media"),TODAY()-E477,"")</f>
        <v/>
      </c>
      <c r="T477" s="74" t="str">
        <f>IF(AND(C477="Abierto",D477="Media"),RANK(S477,$S$13:$S$810,0)+COUNTIF($S$13:S477,S477)-1+MAX(N:N,Q:Q),"")</f>
        <v/>
      </c>
      <c r="U477" s="74" t="str">
        <f>IF(AND(C477="Abierto",D477="Baja"),A477,"")</f>
        <v/>
      </c>
      <c r="V477" s="74" t="str">
        <f ca="1">IF(AND(C477="Abierto",D477="Baja"),TODAY()-E477,"")</f>
        <v/>
      </c>
      <c r="W477" s="74" t="str">
        <f>IF(AND(C477="Abierto",D477="Baja"),RANK(V477,$V$13:$V$810,0)+COUNTIF($V$13:V477,V477)-1+MAX(N:N,Q:Q,T:T),"")</f>
        <v/>
      </c>
      <c r="X477" s="139" t="str">
        <f>IF(OR(C477="Resuelto",C477=""),"",SUM(N477,Q477,T477,W477))</f>
        <v/>
      </c>
      <c r="Y477" s="139" t="str">
        <f>IF(OR(C477="Resuelto",C477=""),"",SUM(M477,P477,S477,V477))</f>
        <v/>
      </c>
      <c r="Z477" s="139" t="str">
        <f>IF(OR(C477="Resuelto",C477=""),"",SUM(L477,O477,R477,U477))</f>
        <v/>
      </c>
      <c r="AA477" s="28">
        <v>663</v>
      </c>
      <c r="AB477" s="28" t="str">
        <f t="shared" si="7"/>
        <v/>
      </c>
      <c r="AC477" s="75" t="str">
        <f t="shared" si="8"/>
        <v/>
      </c>
      <c r="AH477" s="78" t="str">
        <f>IF(AI477="","",MAX($AH$5:AH476)+1)</f>
        <v/>
      </c>
      <c r="AI477" s="53" t="str">
        <f>IF(G476="","",IF(COUNTIF($AI$11:AI476,G476)=0,G476,""))</f>
        <v/>
      </c>
      <c r="AJ477" s="53" t="str">
        <f t="shared" si="9"/>
        <v/>
      </c>
      <c r="AK477" s="135"/>
    </row>
    <row r="478" spans="1:37" x14ac:dyDescent="0.25">
      <c r="A478" s="136"/>
      <c r="B478" s="136"/>
      <c r="C478" s="136"/>
      <c r="D478" s="136"/>
      <c r="E478" s="137"/>
      <c r="F478" s="137"/>
      <c r="G478" s="136"/>
      <c r="H478" s="137"/>
      <c r="I478" s="140" t="str">
        <f t="shared" si="10"/>
        <v/>
      </c>
      <c r="J478" s="140"/>
      <c r="K478" s="140"/>
      <c r="L478" s="74" t="str">
        <f>IF(AND(C478="Abierto",D478="Urgente"),A478,"")</f>
        <v/>
      </c>
      <c r="M478" s="74" t="str">
        <f ca="1">IF(AND(C478="Abierto",D478="Urgente"),TODAY()-E478,"")</f>
        <v/>
      </c>
      <c r="N478" s="74" t="str">
        <f>IF(AND(C478="Abierto",D478="Urgente"),RANK(M478,$M$13:$M$810,0)+COUNTIF($M$13:M478,M478)-1,"")</f>
        <v/>
      </c>
      <c r="O478" s="74" t="str">
        <f>IF(AND(C478="Abierto",D478="Alta"),A478,"")</f>
        <v/>
      </c>
      <c r="P478" s="74" t="str">
        <f ca="1">IF(AND(C478="Abierto",D478="Alta"),TODAY()-E478,"")</f>
        <v/>
      </c>
      <c r="Q478" s="74" t="str">
        <f>IF(AND(C478="Abierto",D478="Alta"),RANK(P478,$P$13:$P$810,0)+COUNTIF($P$13:P478,P478)-1+MAX(N:N),"")</f>
        <v/>
      </c>
      <c r="R478" s="74" t="str">
        <f>IF(AND(C478="Abierto",D478="Media"),A478,"")</f>
        <v/>
      </c>
      <c r="S478" s="74" t="str">
        <f ca="1">IF(AND(C478="Abierto",D478="Media"),TODAY()-E478,"")</f>
        <v/>
      </c>
      <c r="T478" s="74" t="str">
        <f>IF(AND(C478="Abierto",D478="Media"),RANK(S478,$S$13:$S$810,0)+COUNTIF($S$13:S478,S478)-1+MAX(N:N,Q:Q),"")</f>
        <v/>
      </c>
      <c r="U478" s="74" t="str">
        <f>IF(AND(C478="Abierto",D478="Baja"),A478,"")</f>
        <v/>
      </c>
      <c r="V478" s="74" t="str">
        <f ca="1">IF(AND(C478="Abierto",D478="Baja"),TODAY()-E478,"")</f>
        <v/>
      </c>
      <c r="W478" s="74" t="str">
        <f>IF(AND(C478="Abierto",D478="Baja"),RANK(V478,$V$13:$V$810,0)+COUNTIF($V$13:V478,V478)-1+MAX(N:N,Q:Q,T:T),"")</f>
        <v/>
      </c>
      <c r="X478" s="139" t="str">
        <f>IF(OR(C478="Resuelto",C478=""),"",SUM(N478,Q478,T478,W478))</f>
        <v/>
      </c>
      <c r="Y478" s="139" t="str">
        <f>IF(OR(C478="Resuelto",C478=""),"",SUM(M478,P478,S478,V478))</f>
        <v/>
      </c>
      <c r="Z478" s="139" t="str">
        <f>IF(OR(C478="Resuelto",C478=""),"",SUM(L478,O478,R478,U478))</f>
        <v/>
      </c>
      <c r="AA478" s="28">
        <v>664</v>
      </c>
      <c r="AB478" s="28" t="str">
        <f t="shared" si="7"/>
        <v/>
      </c>
      <c r="AC478" s="75" t="str">
        <f t="shared" si="8"/>
        <v/>
      </c>
      <c r="AH478" s="78" t="str">
        <f>IF(AI478="","",MAX($AH$5:AH477)+1)</f>
        <v/>
      </c>
      <c r="AI478" s="53" t="str">
        <f>IF(G477="","",IF(COUNTIF($AI$11:AI477,G477)=0,G477,""))</f>
        <v/>
      </c>
      <c r="AJ478" s="53" t="str">
        <f t="shared" si="9"/>
        <v/>
      </c>
      <c r="AK478" s="135"/>
    </row>
    <row r="479" spans="1:37" x14ac:dyDescent="0.25">
      <c r="A479" s="136"/>
      <c r="B479" s="136"/>
      <c r="C479" s="136"/>
      <c r="D479" s="136"/>
      <c r="E479" s="137"/>
      <c r="F479" s="137"/>
      <c r="G479" s="136"/>
      <c r="H479" s="137"/>
      <c r="I479" s="140" t="str">
        <f t="shared" si="10"/>
        <v/>
      </c>
      <c r="J479" s="140"/>
      <c r="K479" s="140"/>
      <c r="L479" s="74" t="str">
        <f>IF(AND(C479="Abierto",D479="Urgente"),A479,"")</f>
        <v/>
      </c>
      <c r="M479" s="74" t="str">
        <f ca="1">IF(AND(C479="Abierto",D479="Urgente"),TODAY()-E479,"")</f>
        <v/>
      </c>
      <c r="N479" s="74" t="str">
        <f>IF(AND(C479="Abierto",D479="Urgente"),RANK(M479,$M$13:$M$810,0)+COUNTIF($M$13:M479,M479)-1,"")</f>
        <v/>
      </c>
      <c r="O479" s="74" t="str">
        <f>IF(AND(C479="Abierto",D479="Alta"),A479,"")</f>
        <v/>
      </c>
      <c r="P479" s="74" t="str">
        <f ca="1">IF(AND(C479="Abierto",D479="Alta"),TODAY()-E479,"")</f>
        <v/>
      </c>
      <c r="Q479" s="74" t="str">
        <f>IF(AND(C479="Abierto",D479="Alta"),RANK(P479,$P$13:$P$810,0)+COUNTIF($P$13:P479,P479)-1+MAX(N:N),"")</f>
        <v/>
      </c>
      <c r="R479" s="74" t="str">
        <f>IF(AND(C479="Abierto",D479="Media"),A479,"")</f>
        <v/>
      </c>
      <c r="S479" s="74" t="str">
        <f ca="1">IF(AND(C479="Abierto",D479="Media"),TODAY()-E479,"")</f>
        <v/>
      </c>
      <c r="T479" s="74" t="str">
        <f>IF(AND(C479="Abierto",D479="Media"),RANK(S479,$S$13:$S$810,0)+COUNTIF($S$13:S479,S479)-1+MAX(N:N,Q:Q),"")</f>
        <v/>
      </c>
      <c r="U479" s="74" t="str">
        <f>IF(AND(C479="Abierto",D479="Baja"),A479,"")</f>
        <v/>
      </c>
      <c r="V479" s="74" t="str">
        <f ca="1">IF(AND(C479="Abierto",D479="Baja"),TODAY()-E479,"")</f>
        <v/>
      </c>
      <c r="W479" s="74" t="str">
        <f>IF(AND(C479="Abierto",D479="Baja"),RANK(V479,$V$13:$V$810,0)+COUNTIF($V$13:V479,V479)-1+MAX(N:N,Q:Q,T:T),"")</f>
        <v/>
      </c>
      <c r="X479" s="139" t="str">
        <f>IF(OR(C479="Resuelto",C479=""),"",SUM(N479,Q479,T479,W479))</f>
        <v/>
      </c>
      <c r="Y479" s="139" t="str">
        <f>IF(OR(C479="Resuelto",C479=""),"",SUM(M479,P479,S479,V479))</f>
        <v/>
      </c>
      <c r="Z479" s="139" t="str">
        <f>IF(OR(C479="Resuelto",C479=""),"",SUM(L479,O479,R479,U479))</f>
        <v/>
      </c>
      <c r="AA479" s="28">
        <v>665</v>
      </c>
      <c r="AB479" s="28" t="str">
        <f t="shared" si="7"/>
        <v/>
      </c>
      <c r="AC479" s="75" t="str">
        <f t="shared" si="8"/>
        <v/>
      </c>
      <c r="AH479" s="78" t="str">
        <f>IF(AI479="","",MAX($AH$5:AH478)+1)</f>
        <v/>
      </c>
      <c r="AI479" s="53" t="str">
        <f>IF(G478="","",IF(COUNTIF($AI$11:AI478,G478)=0,G478,""))</f>
        <v/>
      </c>
      <c r="AJ479" s="53" t="str">
        <f t="shared" si="9"/>
        <v/>
      </c>
      <c r="AK479" s="135"/>
    </row>
    <row r="480" spans="1:37" x14ac:dyDescent="0.25">
      <c r="A480" s="136"/>
      <c r="B480" s="136"/>
      <c r="C480" s="136"/>
      <c r="D480" s="136"/>
      <c r="E480" s="137"/>
      <c r="F480" s="137"/>
      <c r="G480" s="136"/>
      <c r="H480" s="137"/>
      <c r="I480" s="140" t="str">
        <f t="shared" si="10"/>
        <v/>
      </c>
      <c r="J480" s="140"/>
      <c r="K480" s="140"/>
      <c r="L480" s="74" t="str">
        <f>IF(AND(C480="Abierto",D480="Urgente"),A480,"")</f>
        <v/>
      </c>
      <c r="M480" s="74" t="str">
        <f ca="1">IF(AND(C480="Abierto",D480="Urgente"),TODAY()-E480,"")</f>
        <v/>
      </c>
      <c r="N480" s="74" t="str">
        <f>IF(AND(C480="Abierto",D480="Urgente"),RANK(M480,$M$13:$M$810,0)+COUNTIF($M$13:M480,M480)-1,"")</f>
        <v/>
      </c>
      <c r="O480" s="74" t="str">
        <f>IF(AND(C480="Abierto",D480="Alta"),A480,"")</f>
        <v/>
      </c>
      <c r="P480" s="74" t="str">
        <f ca="1">IF(AND(C480="Abierto",D480="Alta"),TODAY()-E480,"")</f>
        <v/>
      </c>
      <c r="Q480" s="74" t="str">
        <f>IF(AND(C480="Abierto",D480="Alta"),RANK(P480,$P$13:$P$810,0)+COUNTIF($P$13:P480,P480)-1+MAX(N:N),"")</f>
        <v/>
      </c>
      <c r="R480" s="74" t="str">
        <f>IF(AND(C480="Abierto",D480="Media"),A480,"")</f>
        <v/>
      </c>
      <c r="S480" s="74" t="str">
        <f ca="1">IF(AND(C480="Abierto",D480="Media"),TODAY()-E480,"")</f>
        <v/>
      </c>
      <c r="T480" s="74" t="str">
        <f>IF(AND(C480="Abierto",D480="Media"),RANK(S480,$S$13:$S$810,0)+COUNTIF($S$13:S480,S480)-1+MAX(N:N,Q:Q),"")</f>
        <v/>
      </c>
      <c r="U480" s="74" t="str">
        <f>IF(AND(C480="Abierto",D480="Baja"),A480,"")</f>
        <v/>
      </c>
      <c r="V480" s="74" t="str">
        <f ca="1">IF(AND(C480="Abierto",D480="Baja"),TODAY()-E480,"")</f>
        <v/>
      </c>
      <c r="W480" s="74" t="str">
        <f>IF(AND(C480="Abierto",D480="Baja"),RANK(V480,$V$13:$V$810,0)+COUNTIF($V$13:V480,V480)-1+MAX(N:N,Q:Q,T:T),"")</f>
        <v/>
      </c>
      <c r="X480" s="139" t="str">
        <f>IF(OR(C480="Resuelto",C480=""),"",SUM(N480,Q480,T480,W480))</f>
        <v/>
      </c>
      <c r="Y480" s="139" t="str">
        <f>IF(OR(C480="Resuelto",C480=""),"",SUM(M480,P480,S480,V480))</f>
        <v/>
      </c>
      <c r="Z480" s="139" t="str">
        <f>IF(OR(C480="Resuelto",C480=""),"",SUM(L480,O480,R480,U480))</f>
        <v/>
      </c>
      <c r="AA480" s="28">
        <v>666</v>
      </c>
      <c r="AB480" s="28" t="str">
        <f t="shared" si="7"/>
        <v/>
      </c>
      <c r="AC480" s="75" t="str">
        <f t="shared" si="8"/>
        <v/>
      </c>
      <c r="AH480" s="78" t="str">
        <f>IF(AI480="","",MAX($AH$5:AH479)+1)</f>
        <v/>
      </c>
      <c r="AI480" s="53" t="str">
        <f>IF(G479="","",IF(COUNTIF($AI$11:AI479,G479)=0,G479,""))</f>
        <v/>
      </c>
      <c r="AJ480" s="53" t="str">
        <f t="shared" si="9"/>
        <v/>
      </c>
      <c r="AK480" s="135"/>
    </row>
    <row r="481" spans="1:37" x14ac:dyDescent="0.25">
      <c r="A481" s="136"/>
      <c r="B481" s="136"/>
      <c r="C481" s="136"/>
      <c r="D481" s="136"/>
      <c r="E481" s="137"/>
      <c r="F481" s="137"/>
      <c r="G481" s="136"/>
      <c r="H481" s="137"/>
      <c r="I481" s="140" t="str">
        <f t="shared" si="10"/>
        <v/>
      </c>
      <c r="J481" s="140"/>
      <c r="K481" s="140"/>
      <c r="L481" s="74" t="str">
        <f>IF(AND(C481="Abierto",D481="Urgente"),A481,"")</f>
        <v/>
      </c>
      <c r="M481" s="74" t="str">
        <f ca="1">IF(AND(C481="Abierto",D481="Urgente"),TODAY()-E481,"")</f>
        <v/>
      </c>
      <c r="N481" s="74" t="str">
        <f>IF(AND(C481="Abierto",D481="Urgente"),RANK(M481,$M$13:$M$810,0)+COUNTIF($M$13:M481,M481)-1,"")</f>
        <v/>
      </c>
      <c r="O481" s="74" t="str">
        <f>IF(AND(C481="Abierto",D481="Alta"),A481,"")</f>
        <v/>
      </c>
      <c r="P481" s="74" t="str">
        <f ca="1">IF(AND(C481="Abierto",D481="Alta"),TODAY()-E481,"")</f>
        <v/>
      </c>
      <c r="Q481" s="74" t="str">
        <f>IF(AND(C481="Abierto",D481="Alta"),RANK(P481,$P$13:$P$810,0)+COUNTIF($P$13:P481,P481)-1+MAX(N:N),"")</f>
        <v/>
      </c>
      <c r="R481" s="74" t="str">
        <f>IF(AND(C481="Abierto",D481="Media"),A481,"")</f>
        <v/>
      </c>
      <c r="S481" s="74" t="str">
        <f ca="1">IF(AND(C481="Abierto",D481="Media"),TODAY()-E481,"")</f>
        <v/>
      </c>
      <c r="T481" s="74" t="str">
        <f>IF(AND(C481="Abierto",D481="Media"),RANK(S481,$S$13:$S$810,0)+COUNTIF($S$13:S481,S481)-1+MAX(N:N,Q:Q),"")</f>
        <v/>
      </c>
      <c r="U481" s="74" t="str">
        <f>IF(AND(C481="Abierto",D481="Baja"),A481,"")</f>
        <v/>
      </c>
      <c r="V481" s="74" t="str">
        <f ca="1">IF(AND(C481="Abierto",D481="Baja"),TODAY()-E481,"")</f>
        <v/>
      </c>
      <c r="W481" s="74" t="str">
        <f>IF(AND(C481="Abierto",D481="Baja"),RANK(V481,$V$13:$V$810,0)+COUNTIF($V$13:V481,V481)-1+MAX(N:N,Q:Q,T:T),"")</f>
        <v/>
      </c>
      <c r="X481" s="139" t="str">
        <f>IF(OR(C481="Resuelto",C481=""),"",SUM(N481,Q481,T481,W481))</f>
        <v/>
      </c>
      <c r="Y481" s="139" t="str">
        <f>IF(OR(C481="Resuelto",C481=""),"",SUM(M481,P481,S481,V481))</f>
        <v/>
      </c>
      <c r="Z481" s="139" t="str">
        <f>IF(OR(C481="Resuelto",C481=""),"",SUM(L481,O481,R481,U481))</f>
        <v/>
      </c>
      <c r="AA481" s="28">
        <v>667</v>
      </c>
      <c r="AB481" s="28" t="str">
        <f t="shared" si="7"/>
        <v/>
      </c>
      <c r="AC481" s="75" t="str">
        <f t="shared" si="8"/>
        <v/>
      </c>
      <c r="AH481" s="78" t="str">
        <f>IF(AI481="","",MAX($AH$5:AH480)+1)</f>
        <v/>
      </c>
      <c r="AI481" s="53" t="str">
        <f>IF(G480="","",IF(COUNTIF($AI$11:AI480,G480)=0,G480,""))</f>
        <v/>
      </c>
      <c r="AJ481" s="53" t="str">
        <f t="shared" si="9"/>
        <v/>
      </c>
      <c r="AK481" s="135"/>
    </row>
    <row r="482" spans="1:37" x14ac:dyDescent="0.25">
      <c r="A482" s="136"/>
      <c r="B482" s="136"/>
      <c r="C482" s="136"/>
      <c r="D482" s="136"/>
      <c r="E482" s="137"/>
      <c r="F482" s="137"/>
      <c r="G482" s="136"/>
      <c r="H482" s="137"/>
      <c r="I482" s="140" t="str">
        <f t="shared" si="10"/>
        <v/>
      </c>
      <c r="J482" s="140"/>
      <c r="K482" s="140"/>
      <c r="L482" s="74" t="str">
        <f>IF(AND(C482="Abierto",D482="Urgente"),A482,"")</f>
        <v/>
      </c>
      <c r="M482" s="74" t="str">
        <f ca="1">IF(AND(C482="Abierto",D482="Urgente"),TODAY()-E482,"")</f>
        <v/>
      </c>
      <c r="N482" s="74" t="str">
        <f>IF(AND(C482="Abierto",D482="Urgente"),RANK(M482,$M$13:$M$810,0)+COUNTIF($M$13:M482,M482)-1,"")</f>
        <v/>
      </c>
      <c r="O482" s="74" t="str">
        <f>IF(AND(C482="Abierto",D482="Alta"),A482,"")</f>
        <v/>
      </c>
      <c r="P482" s="74" t="str">
        <f ca="1">IF(AND(C482="Abierto",D482="Alta"),TODAY()-E482,"")</f>
        <v/>
      </c>
      <c r="Q482" s="74" t="str">
        <f>IF(AND(C482="Abierto",D482="Alta"),RANK(P482,$P$13:$P$810,0)+COUNTIF($P$13:P482,P482)-1+MAX(N:N),"")</f>
        <v/>
      </c>
      <c r="R482" s="74" t="str">
        <f>IF(AND(C482="Abierto",D482="Media"),A482,"")</f>
        <v/>
      </c>
      <c r="S482" s="74" t="str">
        <f ca="1">IF(AND(C482="Abierto",D482="Media"),TODAY()-E482,"")</f>
        <v/>
      </c>
      <c r="T482" s="74" t="str">
        <f>IF(AND(C482="Abierto",D482="Media"),RANK(S482,$S$13:$S$810,0)+COUNTIF($S$13:S482,S482)-1+MAX(N:N,Q:Q),"")</f>
        <v/>
      </c>
      <c r="U482" s="74" t="str">
        <f>IF(AND(C482="Abierto",D482="Baja"),A482,"")</f>
        <v/>
      </c>
      <c r="V482" s="74" t="str">
        <f ca="1">IF(AND(C482="Abierto",D482="Baja"),TODAY()-E482,"")</f>
        <v/>
      </c>
      <c r="W482" s="74" t="str">
        <f>IF(AND(C482="Abierto",D482="Baja"),RANK(V482,$V$13:$V$810,0)+COUNTIF($V$13:V482,V482)-1+MAX(N:N,Q:Q,T:T),"")</f>
        <v/>
      </c>
      <c r="X482" s="139" t="str">
        <f>IF(OR(C482="Resuelto",C482=""),"",SUM(N482,Q482,T482,W482))</f>
        <v/>
      </c>
      <c r="Y482" s="139" t="str">
        <f>IF(OR(C482="Resuelto",C482=""),"",SUM(M482,P482,S482,V482))</f>
        <v/>
      </c>
      <c r="Z482" s="139" t="str">
        <f>IF(OR(C482="Resuelto",C482=""),"",SUM(L482,O482,R482,U482))</f>
        <v/>
      </c>
      <c r="AA482" s="28">
        <v>668</v>
      </c>
      <c r="AB482" s="28" t="str">
        <f t="shared" si="7"/>
        <v/>
      </c>
      <c r="AC482" s="75" t="str">
        <f t="shared" si="8"/>
        <v/>
      </c>
      <c r="AH482" s="78" t="str">
        <f>IF(AI482="","",MAX($AH$5:AH481)+1)</f>
        <v/>
      </c>
      <c r="AI482" s="53" t="str">
        <f>IF(G481="","",IF(COUNTIF($AI$11:AI481,G481)=0,G481,""))</f>
        <v/>
      </c>
      <c r="AJ482" s="53" t="str">
        <f t="shared" si="9"/>
        <v/>
      </c>
      <c r="AK482" s="135"/>
    </row>
    <row r="483" spans="1:37" x14ac:dyDescent="0.25">
      <c r="A483" s="136"/>
      <c r="B483" s="136"/>
      <c r="C483" s="136"/>
      <c r="D483" s="136"/>
      <c r="E483" s="137"/>
      <c r="F483" s="137"/>
      <c r="G483" s="136"/>
      <c r="H483" s="137"/>
      <c r="I483" s="140" t="str">
        <f t="shared" si="10"/>
        <v/>
      </c>
      <c r="J483" s="140"/>
      <c r="K483" s="140"/>
      <c r="L483" s="74" t="str">
        <f>IF(AND(C483="Abierto",D483="Urgente"),A483,"")</f>
        <v/>
      </c>
      <c r="M483" s="74" t="str">
        <f ca="1">IF(AND(C483="Abierto",D483="Urgente"),TODAY()-E483,"")</f>
        <v/>
      </c>
      <c r="N483" s="74" t="str">
        <f>IF(AND(C483="Abierto",D483="Urgente"),RANK(M483,$M$13:$M$810,0)+COUNTIF($M$13:M483,M483)-1,"")</f>
        <v/>
      </c>
      <c r="O483" s="74" t="str">
        <f>IF(AND(C483="Abierto",D483="Alta"),A483,"")</f>
        <v/>
      </c>
      <c r="P483" s="74" t="str">
        <f ca="1">IF(AND(C483="Abierto",D483="Alta"),TODAY()-E483,"")</f>
        <v/>
      </c>
      <c r="Q483" s="74" t="str">
        <f>IF(AND(C483="Abierto",D483="Alta"),RANK(P483,$P$13:$P$810,0)+COUNTIF($P$13:P483,P483)-1+MAX(N:N),"")</f>
        <v/>
      </c>
      <c r="R483" s="74" t="str">
        <f>IF(AND(C483="Abierto",D483="Media"),A483,"")</f>
        <v/>
      </c>
      <c r="S483" s="74" t="str">
        <f ca="1">IF(AND(C483="Abierto",D483="Media"),TODAY()-E483,"")</f>
        <v/>
      </c>
      <c r="T483" s="74" t="str">
        <f>IF(AND(C483="Abierto",D483="Media"),RANK(S483,$S$13:$S$810,0)+COUNTIF($S$13:S483,S483)-1+MAX(N:N,Q:Q),"")</f>
        <v/>
      </c>
      <c r="U483" s="74" t="str">
        <f>IF(AND(C483="Abierto",D483="Baja"),A483,"")</f>
        <v/>
      </c>
      <c r="V483" s="74" t="str">
        <f ca="1">IF(AND(C483="Abierto",D483="Baja"),TODAY()-E483,"")</f>
        <v/>
      </c>
      <c r="W483" s="74" t="str">
        <f>IF(AND(C483="Abierto",D483="Baja"),RANK(V483,$V$13:$V$810,0)+COUNTIF($V$13:V483,V483)-1+MAX(N:N,Q:Q,T:T),"")</f>
        <v/>
      </c>
      <c r="X483" s="139" t="str">
        <f>IF(OR(C483="Resuelto",C483=""),"",SUM(N483,Q483,T483,W483))</f>
        <v/>
      </c>
      <c r="Y483" s="139" t="str">
        <f>IF(OR(C483="Resuelto",C483=""),"",SUM(M483,P483,S483,V483))</f>
        <v/>
      </c>
      <c r="Z483" s="139" t="str">
        <f>IF(OR(C483="Resuelto",C483=""),"",SUM(L483,O483,R483,U483))</f>
        <v/>
      </c>
      <c r="AA483" s="28">
        <v>669</v>
      </c>
      <c r="AB483" s="28" t="str">
        <f t="shared" si="7"/>
        <v/>
      </c>
      <c r="AC483" s="75" t="str">
        <f t="shared" si="8"/>
        <v/>
      </c>
      <c r="AH483" s="78" t="str">
        <f>IF(AI483="","",MAX($AH$5:AH482)+1)</f>
        <v/>
      </c>
      <c r="AI483" s="53" t="str">
        <f>IF(G482="","",IF(COUNTIF($AI$11:AI482,G482)=0,G482,""))</f>
        <v/>
      </c>
      <c r="AJ483" s="53" t="str">
        <f t="shared" si="9"/>
        <v/>
      </c>
      <c r="AK483" s="135"/>
    </row>
    <row r="484" spans="1:37" x14ac:dyDescent="0.25">
      <c r="A484" s="136"/>
      <c r="B484" s="136"/>
      <c r="C484" s="136"/>
      <c r="D484" s="136"/>
      <c r="E484" s="137"/>
      <c r="F484" s="137"/>
      <c r="G484" s="136"/>
      <c r="H484" s="137"/>
      <c r="I484" s="140" t="str">
        <f t="shared" si="10"/>
        <v/>
      </c>
      <c r="J484" s="140"/>
      <c r="K484" s="140"/>
      <c r="L484" s="74" t="str">
        <f>IF(AND(C484="Abierto",D484="Urgente"),A484,"")</f>
        <v/>
      </c>
      <c r="M484" s="74" t="str">
        <f ca="1">IF(AND(C484="Abierto",D484="Urgente"),TODAY()-E484,"")</f>
        <v/>
      </c>
      <c r="N484" s="74" t="str">
        <f>IF(AND(C484="Abierto",D484="Urgente"),RANK(M484,$M$13:$M$810,0)+COUNTIF($M$13:M484,M484)-1,"")</f>
        <v/>
      </c>
      <c r="O484" s="74" t="str">
        <f>IF(AND(C484="Abierto",D484="Alta"),A484,"")</f>
        <v/>
      </c>
      <c r="P484" s="74" t="str">
        <f ca="1">IF(AND(C484="Abierto",D484="Alta"),TODAY()-E484,"")</f>
        <v/>
      </c>
      <c r="Q484" s="74" t="str">
        <f>IF(AND(C484="Abierto",D484="Alta"),RANK(P484,$P$13:$P$810,0)+COUNTIF($P$13:P484,P484)-1+MAX(N:N),"")</f>
        <v/>
      </c>
      <c r="R484" s="74" t="str">
        <f>IF(AND(C484="Abierto",D484="Media"),A484,"")</f>
        <v/>
      </c>
      <c r="S484" s="74" t="str">
        <f ca="1">IF(AND(C484="Abierto",D484="Media"),TODAY()-E484,"")</f>
        <v/>
      </c>
      <c r="T484" s="74" t="str">
        <f>IF(AND(C484="Abierto",D484="Media"),RANK(S484,$S$13:$S$810,0)+COUNTIF($S$13:S484,S484)-1+MAX(N:N,Q:Q),"")</f>
        <v/>
      </c>
      <c r="U484" s="74" t="str">
        <f>IF(AND(C484="Abierto",D484="Baja"),A484,"")</f>
        <v/>
      </c>
      <c r="V484" s="74" t="str">
        <f ca="1">IF(AND(C484="Abierto",D484="Baja"),TODAY()-E484,"")</f>
        <v/>
      </c>
      <c r="W484" s="74" t="str">
        <f>IF(AND(C484="Abierto",D484="Baja"),RANK(V484,$V$13:$V$810,0)+COUNTIF($V$13:V484,V484)-1+MAX(N:N,Q:Q,T:T),"")</f>
        <v/>
      </c>
      <c r="X484" s="139" t="str">
        <f>IF(OR(C484="Resuelto",C484=""),"",SUM(N484,Q484,T484,W484))</f>
        <v/>
      </c>
      <c r="Y484" s="139" t="str">
        <f>IF(OR(C484="Resuelto",C484=""),"",SUM(M484,P484,S484,V484))</f>
        <v/>
      </c>
      <c r="Z484" s="139" t="str">
        <f>IF(OR(C484="Resuelto",C484=""),"",SUM(L484,O484,R484,U484))</f>
        <v/>
      </c>
      <c r="AA484" s="28">
        <v>670</v>
      </c>
      <c r="AB484" s="28" t="str">
        <f t="shared" si="7"/>
        <v/>
      </c>
      <c r="AC484" s="75" t="str">
        <f t="shared" si="8"/>
        <v/>
      </c>
      <c r="AH484" s="78" t="str">
        <f>IF(AI484="","",MAX($AH$5:AH483)+1)</f>
        <v/>
      </c>
      <c r="AI484" s="53" t="str">
        <f>IF(G483="","",IF(COUNTIF($AI$11:AI483,G483)=0,G483,""))</f>
        <v/>
      </c>
      <c r="AJ484" s="53" t="str">
        <f t="shared" si="9"/>
        <v/>
      </c>
      <c r="AK484" s="135"/>
    </row>
    <row r="485" spans="1:37" x14ac:dyDescent="0.25">
      <c r="A485" s="136"/>
      <c r="B485" s="136"/>
      <c r="C485" s="136"/>
      <c r="D485" s="136"/>
      <c r="E485" s="137"/>
      <c r="F485" s="137"/>
      <c r="G485" s="136"/>
      <c r="H485" s="137"/>
      <c r="I485" s="140" t="str">
        <f t="shared" si="10"/>
        <v/>
      </c>
      <c r="J485" s="140"/>
      <c r="K485" s="140"/>
      <c r="L485" s="74" t="str">
        <f>IF(AND(C485="Abierto",D485="Urgente"),A485,"")</f>
        <v/>
      </c>
      <c r="M485" s="74" t="str">
        <f ca="1">IF(AND(C485="Abierto",D485="Urgente"),TODAY()-E485,"")</f>
        <v/>
      </c>
      <c r="N485" s="74" t="str">
        <f>IF(AND(C485="Abierto",D485="Urgente"),RANK(M485,$M$13:$M$810,0)+COUNTIF($M$13:M485,M485)-1,"")</f>
        <v/>
      </c>
      <c r="O485" s="74" t="str">
        <f>IF(AND(C485="Abierto",D485="Alta"),A485,"")</f>
        <v/>
      </c>
      <c r="P485" s="74" t="str">
        <f ca="1">IF(AND(C485="Abierto",D485="Alta"),TODAY()-E485,"")</f>
        <v/>
      </c>
      <c r="Q485" s="74" t="str">
        <f>IF(AND(C485="Abierto",D485="Alta"),RANK(P485,$P$13:$P$810,0)+COUNTIF($P$13:P485,P485)-1+MAX(N:N),"")</f>
        <v/>
      </c>
      <c r="R485" s="74" t="str">
        <f>IF(AND(C485="Abierto",D485="Media"),A485,"")</f>
        <v/>
      </c>
      <c r="S485" s="74" t="str">
        <f ca="1">IF(AND(C485="Abierto",D485="Media"),TODAY()-E485,"")</f>
        <v/>
      </c>
      <c r="T485" s="74" t="str">
        <f>IF(AND(C485="Abierto",D485="Media"),RANK(S485,$S$13:$S$810,0)+COUNTIF($S$13:S485,S485)-1+MAX(N:N,Q:Q),"")</f>
        <v/>
      </c>
      <c r="U485" s="74" t="str">
        <f>IF(AND(C485="Abierto",D485="Baja"),A485,"")</f>
        <v/>
      </c>
      <c r="V485" s="74" t="str">
        <f ca="1">IF(AND(C485="Abierto",D485="Baja"),TODAY()-E485,"")</f>
        <v/>
      </c>
      <c r="W485" s="74" t="str">
        <f>IF(AND(C485="Abierto",D485="Baja"),RANK(V485,$V$13:$V$810,0)+COUNTIF($V$13:V485,V485)-1+MAX(N:N,Q:Q,T:T),"")</f>
        <v/>
      </c>
      <c r="X485" s="139" t="str">
        <f>IF(OR(C485="Resuelto",C485=""),"",SUM(N485,Q485,T485,W485))</f>
        <v/>
      </c>
      <c r="Y485" s="139" t="str">
        <f>IF(OR(C485="Resuelto",C485=""),"",SUM(M485,P485,S485,V485))</f>
        <v/>
      </c>
      <c r="Z485" s="139" t="str">
        <f>IF(OR(C485="Resuelto",C485=""),"",SUM(L485,O485,R485,U485))</f>
        <v/>
      </c>
      <c r="AA485" s="28">
        <v>671</v>
      </c>
      <c r="AB485" s="28" t="str">
        <f t="shared" si="7"/>
        <v/>
      </c>
      <c r="AC485" s="75" t="str">
        <f t="shared" si="8"/>
        <v/>
      </c>
      <c r="AH485" s="78" t="str">
        <f>IF(AI485="","",MAX($AH$5:AH484)+1)</f>
        <v/>
      </c>
      <c r="AI485" s="53" t="str">
        <f>IF(G484="","",IF(COUNTIF($AI$11:AI484,G484)=0,G484,""))</f>
        <v/>
      </c>
      <c r="AJ485" s="53" t="str">
        <f t="shared" si="9"/>
        <v/>
      </c>
      <c r="AK485" s="135"/>
    </row>
    <row r="486" spans="1:37" x14ac:dyDescent="0.25">
      <c r="A486" s="136"/>
      <c r="B486" s="136"/>
      <c r="C486" s="136"/>
      <c r="D486" s="136"/>
      <c r="E486" s="137"/>
      <c r="F486" s="137"/>
      <c r="G486" s="136"/>
      <c r="H486" s="137"/>
      <c r="I486" s="140" t="str">
        <f t="shared" si="10"/>
        <v/>
      </c>
      <c r="J486" s="140"/>
      <c r="K486" s="140"/>
      <c r="L486" s="74" t="str">
        <f>IF(AND(C486="Abierto",D486="Urgente"),A486,"")</f>
        <v/>
      </c>
      <c r="M486" s="74" t="str">
        <f ca="1">IF(AND(C486="Abierto",D486="Urgente"),TODAY()-E486,"")</f>
        <v/>
      </c>
      <c r="N486" s="74" t="str">
        <f>IF(AND(C486="Abierto",D486="Urgente"),RANK(M486,$M$13:$M$810,0)+COUNTIF($M$13:M486,M486)-1,"")</f>
        <v/>
      </c>
      <c r="O486" s="74" t="str">
        <f>IF(AND(C486="Abierto",D486="Alta"),A486,"")</f>
        <v/>
      </c>
      <c r="P486" s="74" t="str">
        <f ca="1">IF(AND(C486="Abierto",D486="Alta"),TODAY()-E486,"")</f>
        <v/>
      </c>
      <c r="Q486" s="74" t="str">
        <f>IF(AND(C486="Abierto",D486="Alta"),RANK(P486,$P$13:$P$810,0)+COUNTIF($P$13:P486,P486)-1+MAX(N:N),"")</f>
        <v/>
      </c>
      <c r="R486" s="74" t="str">
        <f>IF(AND(C486="Abierto",D486="Media"),A486,"")</f>
        <v/>
      </c>
      <c r="S486" s="74" t="str">
        <f ca="1">IF(AND(C486="Abierto",D486="Media"),TODAY()-E486,"")</f>
        <v/>
      </c>
      <c r="T486" s="74" t="str">
        <f>IF(AND(C486="Abierto",D486="Media"),RANK(S486,$S$13:$S$810,0)+COUNTIF($S$13:S486,S486)-1+MAX(N:N,Q:Q),"")</f>
        <v/>
      </c>
      <c r="U486" s="74" t="str">
        <f>IF(AND(C486="Abierto",D486="Baja"),A486,"")</f>
        <v/>
      </c>
      <c r="V486" s="74" t="str">
        <f ca="1">IF(AND(C486="Abierto",D486="Baja"),TODAY()-E486,"")</f>
        <v/>
      </c>
      <c r="W486" s="74" t="str">
        <f>IF(AND(C486="Abierto",D486="Baja"),RANK(V486,$V$13:$V$810,0)+COUNTIF($V$13:V486,V486)-1+MAX(N:N,Q:Q,T:T),"")</f>
        <v/>
      </c>
      <c r="X486" s="139" t="str">
        <f>IF(OR(C486="Resuelto",C486=""),"",SUM(N486,Q486,T486,W486))</f>
        <v/>
      </c>
      <c r="Y486" s="139" t="str">
        <f>IF(OR(C486="Resuelto",C486=""),"",SUM(M486,P486,S486,V486))</f>
        <v/>
      </c>
      <c r="Z486" s="139" t="str">
        <f>IF(OR(C486="Resuelto",C486=""),"",SUM(L486,O486,R486,U486))</f>
        <v/>
      </c>
      <c r="AA486" s="28">
        <v>672</v>
      </c>
      <c r="AB486" s="28" t="str">
        <f t="shared" si="7"/>
        <v/>
      </c>
      <c r="AC486" s="75" t="str">
        <f t="shared" si="8"/>
        <v/>
      </c>
      <c r="AH486" s="78" t="str">
        <f>IF(AI486="","",MAX($AH$5:AH485)+1)</f>
        <v/>
      </c>
      <c r="AI486" s="53" t="str">
        <f>IF(G485="","",IF(COUNTIF($AI$11:AI485,G485)=0,G485,""))</f>
        <v/>
      </c>
      <c r="AJ486" s="53" t="str">
        <f t="shared" si="9"/>
        <v/>
      </c>
      <c r="AK486" s="135"/>
    </row>
    <row r="487" spans="1:37" x14ac:dyDescent="0.25">
      <c r="A487" s="136"/>
      <c r="B487" s="136"/>
      <c r="C487" s="136"/>
      <c r="D487" s="136"/>
      <c r="E487" s="137"/>
      <c r="F487" s="137"/>
      <c r="G487" s="136"/>
      <c r="H487" s="137"/>
      <c r="I487" s="140" t="str">
        <f t="shared" si="10"/>
        <v/>
      </c>
      <c r="J487" s="140"/>
      <c r="K487" s="140"/>
      <c r="L487" s="74" t="str">
        <f>IF(AND(C487="Abierto",D487="Urgente"),A487,"")</f>
        <v/>
      </c>
      <c r="M487" s="74" t="str">
        <f ca="1">IF(AND(C487="Abierto",D487="Urgente"),TODAY()-E487,"")</f>
        <v/>
      </c>
      <c r="N487" s="74" t="str">
        <f>IF(AND(C487="Abierto",D487="Urgente"),RANK(M487,$M$13:$M$810,0)+COUNTIF($M$13:M487,M487)-1,"")</f>
        <v/>
      </c>
      <c r="O487" s="74" t="str">
        <f>IF(AND(C487="Abierto",D487="Alta"),A487,"")</f>
        <v/>
      </c>
      <c r="P487" s="74" t="str">
        <f ca="1">IF(AND(C487="Abierto",D487="Alta"),TODAY()-E487,"")</f>
        <v/>
      </c>
      <c r="Q487" s="74" t="str">
        <f>IF(AND(C487="Abierto",D487="Alta"),RANK(P487,$P$13:$P$810,0)+COUNTIF($P$13:P487,P487)-1+MAX(N:N),"")</f>
        <v/>
      </c>
      <c r="R487" s="74" t="str">
        <f>IF(AND(C487="Abierto",D487="Media"),A487,"")</f>
        <v/>
      </c>
      <c r="S487" s="74" t="str">
        <f ca="1">IF(AND(C487="Abierto",D487="Media"),TODAY()-E487,"")</f>
        <v/>
      </c>
      <c r="T487" s="74" t="str">
        <f>IF(AND(C487="Abierto",D487="Media"),RANK(S487,$S$13:$S$810,0)+COUNTIF($S$13:S487,S487)-1+MAX(N:N,Q:Q),"")</f>
        <v/>
      </c>
      <c r="U487" s="74" t="str">
        <f>IF(AND(C487="Abierto",D487="Baja"),A487,"")</f>
        <v/>
      </c>
      <c r="V487" s="74" t="str">
        <f ca="1">IF(AND(C487="Abierto",D487="Baja"),TODAY()-E487,"")</f>
        <v/>
      </c>
      <c r="W487" s="74" t="str">
        <f>IF(AND(C487="Abierto",D487="Baja"),RANK(V487,$V$13:$V$810,0)+COUNTIF($V$13:V487,V487)-1+MAX(N:N,Q:Q,T:T),"")</f>
        <v/>
      </c>
      <c r="X487" s="139" t="str">
        <f>IF(OR(C487="Resuelto",C487=""),"",SUM(N487,Q487,T487,W487))</f>
        <v/>
      </c>
      <c r="Y487" s="139" t="str">
        <f>IF(OR(C487="Resuelto",C487=""),"",SUM(M487,P487,S487,V487))</f>
        <v/>
      </c>
      <c r="Z487" s="139" t="str">
        <f>IF(OR(C487="Resuelto",C487=""),"",SUM(L487,O487,R487,U487))</f>
        <v/>
      </c>
      <c r="AA487" s="28">
        <v>673</v>
      </c>
      <c r="AB487" s="28" t="str">
        <f t="shared" si="7"/>
        <v/>
      </c>
      <c r="AC487" s="75" t="str">
        <f t="shared" si="8"/>
        <v/>
      </c>
      <c r="AH487" s="78" t="str">
        <f>IF(AI487="","",MAX($AH$5:AH486)+1)</f>
        <v/>
      </c>
      <c r="AI487" s="53" t="str">
        <f>IF(G486="","",IF(COUNTIF($AI$11:AI486,G486)=0,G486,""))</f>
        <v/>
      </c>
      <c r="AJ487" s="53" t="str">
        <f t="shared" si="9"/>
        <v/>
      </c>
      <c r="AK487" s="135"/>
    </row>
    <row r="488" spans="1:37" x14ac:dyDescent="0.25">
      <c r="A488" s="136"/>
      <c r="B488" s="136"/>
      <c r="C488" s="136"/>
      <c r="D488" s="136"/>
      <c r="E488" s="137"/>
      <c r="F488" s="137"/>
      <c r="G488" s="136"/>
      <c r="H488" s="137"/>
      <c r="I488" s="140" t="str">
        <f t="shared" si="10"/>
        <v/>
      </c>
      <c r="J488" s="140"/>
      <c r="K488" s="140"/>
      <c r="L488" s="74" t="str">
        <f>IF(AND(C488="Abierto",D488="Urgente"),A488,"")</f>
        <v/>
      </c>
      <c r="M488" s="74" t="str">
        <f ca="1">IF(AND(C488="Abierto",D488="Urgente"),TODAY()-E488,"")</f>
        <v/>
      </c>
      <c r="N488" s="74" t="str">
        <f>IF(AND(C488="Abierto",D488="Urgente"),RANK(M488,$M$13:$M$810,0)+COUNTIF($M$13:M488,M488)-1,"")</f>
        <v/>
      </c>
      <c r="O488" s="74" t="str">
        <f>IF(AND(C488="Abierto",D488="Alta"),A488,"")</f>
        <v/>
      </c>
      <c r="P488" s="74" t="str">
        <f ca="1">IF(AND(C488="Abierto",D488="Alta"),TODAY()-E488,"")</f>
        <v/>
      </c>
      <c r="Q488" s="74" t="str">
        <f>IF(AND(C488="Abierto",D488="Alta"),RANK(P488,$P$13:$P$810,0)+COUNTIF($P$13:P488,P488)-1+MAX(N:N),"")</f>
        <v/>
      </c>
      <c r="R488" s="74" t="str">
        <f>IF(AND(C488="Abierto",D488="Media"),A488,"")</f>
        <v/>
      </c>
      <c r="S488" s="74" t="str">
        <f ca="1">IF(AND(C488="Abierto",D488="Media"),TODAY()-E488,"")</f>
        <v/>
      </c>
      <c r="T488" s="74" t="str">
        <f>IF(AND(C488="Abierto",D488="Media"),RANK(S488,$S$13:$S$810,0)+COUNTIF($S$13:S488,S488)-1+MAX(N:N,Q:Q),"")</f>
        <v/>
      </c>
      <c r="U488" s="74" t="str">
        <f>IF(AND(C488="Abierto",D488="Baja"),A488,"")</f>
        <v/>
      </c>
      <c r="V488" s="74" t="str">
        <f ca="1">IF(AND(C488="Abierto",D488="Baja"),TODAY()-E488,"")</f>
        <v/>
      </c>
      <c r="W488" s="74" t="str">
        <f>IF(AND(C488="Abierto",D488="Baja"),RANK(V488,$V$13:$V$810,0)+COUNTIF($V$13:V488,V488)-1+MAX(N:N,Q:Q,T:T),"")</f>
        <v/>
      </c>
      <c r="X488" s="139" t="str">
        <f>IF(OR(C488="Resuelto",C488=""),"",SUM(N488,Q488,T488,W488))</f>
        <v/>
      </c>
      <c r="Y488" s="139" t="str">
        <f>IF(OR(C488="Resuelto",C488=""),"",SUM(M488,P488,S488,V488))</f>
        <v/>
      </c>
      <c r="Z488" s="139" t="str">
        <f>IF(OR(C488="Resuelto",C488=""),"",SUM(L488,O488,R488,U488))</f>
        <v/>
      </c>
      <c r="AA488" s="28">
        <v>674</v>
      </c>
      <c r="AB488" s="28" t="str">
        <f t="shared" si="7"/>
        <v/>
      </c>
      <c r="AC488" s="75" t="str">
        <f t="shared" si="8"/>
        <v/>
      </c>
      <c r="AH488" s="78" t="str">
        <f>IF(AI488="","",MAX($AH$5:AH487)+1)</f>
        <v/>
      </c>
      <c r="AI488" s="53" t="str">
        <f>IF(G487="","",IF(COUNTIF($AI$11:AI487,G487)=0,G487,""))</f>
        <v/>
      </c>
      <c r="AJ488" s="53" t="str">
        <f t="shared" si="9"/>
        <v/>
      </c>
      <c r="AK488" s="135"/>
    </row>
    <row r="489" spans="1:37" x14ac:dyDescent="0.25">
      <c r="A489" s="136"/>
      <c r="B489" s="136"/>
      <c r="C489" s="136"/>
      <c r="D489" s="136"/>
      <c r="E489" s="137"/>
      <c r="F489" s="137"/>
      <c r="G489" s="136"/>
      <c r="H489" s="137"/>
      <c r="I489" s="140" t="str">
        <f t="shared" si="10"/>
        <v/>
      </c>
      <c r="J489" s="140"/>
      <c r="K489" s="140"/>
      <c r="L489" s="74" t="str">
        <f>IF(AND(C489="Abierto",D489="Urgente"),A489,"")</f>
        <v/>
      </c>
      <c r="M489" s="74" t="str">
        <f ca="1">IF(AND(C489="Abierto",D489="Urgente"),TODAY()-E489,"")</f>
        <v/>
      </c>
      <c r="N489" s="74" t="str">
        <f>IF(AND(C489="Abierto",D489="Urgente"),RANK(M489,$M$13:$M$810,0)+COUNTIF($M$13:M489,M489)-1,"")</f>
        <v/>
      </c>
      <c r="O489" s="74" t="str">
        <f>IF(AND(C489="Abierto",D489="Alta"),A489,"")</f>
        <v/>
      </c>
      <c r="P489" s="74" t="str">
        <f ca="1">IF(AND(C489="Abierto",D489="Alta"),TODAY()-E489,"")</f>
        <v/>
      </c>
      <c r="Q489" s="74" t="str">
        <f>IF(AND(C489="Abierto",D489="Alta"),RANK(P489,$P$13:$P$810,0)+COUNTIF($P$13:P489,P489)-1+MAX(N:N),"")</f>
        <v/>
      </c>
      <c r="R489" s="74" t="str">
        <f>IF(AND(C489="Abierto",D489="Media"),A489,"")</f>
        <v/>
      </c>
      <c r="S489" s="74" t="str">
        <f ca="1">IF(AND(C489="Abierto",D489="Media"),TODAY()-E489,"")</f>
        <v/>
      </c>
      <c r="T489" s="74" t="str">
        <f>IF(AND(C489="Abierto",D489="Media"),RANK(S489,$S$13:$S$810,0)+COUNTIF($S$13:S489,S489)-1+MAX(N:N,Q:Q),"")</f>
        <v/>
      </c>
      <c r="U489" s="74" t="str">
        <f>IF(AND(C489="Abierto",D489="Baja"),A489,"")</f>
        <v/>
      </c>
      <c r="V489" s="74" t="str">
        <f ca="1">IF(AND(C489="Abierto",D489="Baja"),TODAY()-E489,"")</f>
        <v/>
      </c>
      <c r="W489" s="74" t="str">
        <f>IF(AND(C489="Abierto",D489="Baja"),RANK(V489,$V$13:$V$810,0)+COUNTIF($V$13:V489,V489)-1+MAX(N:N,Q:Q,T:T),"")</f>
        <v/>
      </c>
      <c r="X489" s="139" t="str">
        <f>IF(OR(C489="Resuelto",C489=""),"",SUM(N489,Q489,T489,W489))</f>
        <v/>
      </c>
      <c r="Y489" s="139" t="str">
        <f>IF(OR(C489="Resuelto",C489=""),"",SUM(M489,P489,S489,V489))</f>
        <v/>
      </c>
      <c r="Z489" s="139" t="str">
        <f>IF(OR(C489="Resuelto",C489=""),"",SUM(L489,O489,R489,U489))</f>
        <v/>
      </c>
      <c r="AA489" s="28">
        <v>675</v>
      </c>
      <c r="AB489" s="28" t="str">
        <f t="shared" si="7"/>
        <v/>
      </c>
      <c r="AC489" s="75" t="str">
        <f t="shared" si="8"/>
        <v/>
      </c>
      <c r="AH489" s="78" t="str">
        <f>IF(AI489="","",MAX($AH$5:AH488)+1)</f>
        <v/>
      </c>
      <c r="AI489" s="53" t="str">
        <f>IF(G488="","",IF(COUNTIF($AI$11:AI488,G488)=0,G488,""))</f>
        <v/>
      </c>
      <c r="AJ489" s="53" t="str">
        <f t="shared" si="9"/>
        <v/>
      </c>
      <c r="AK489" s="135"/>
    </row>
    <row r="490" spans="1:37" x14ac:dyDescent="0.25">
      <c r="A490" s="136"/>
      <c r="B490" s="136"/>
      <c r="C490" s="136"/>
      <c r="D490" s="136"/>
      <c r="E490" s="137"/>
      <c r="F490" s="137"/>
      <c r="G490" s="136"/>
      <c r="H490" s="137"/>
      <c r="I490" s="140" t="str">
        <f t="shared" si="10"/>
        <v/>
      </c>
      <c r="J490" s="140"/>
      <c r="K490" s="140"/>
      <c r="L490" s="74" t="str">
        <f>IF(AND(C490="Abierto",D490="Urgente"),A490,"")</f>
        <v/>
      </c>
      <c r="M490" s="74" t="str">
        <f ca="1">IF(AND(C490="Abierto",D490="Urgente"),TODAY()-E490,"")</f>
        <v/>
      </c>
      <c r="N490" s="74" t="str">
        <f>IF(AND(C490="Abierto",D490="Urgente"),RANK(M490,$M$13:$M$810,0)+COUNTIF($M$13:M490,M490)-1,"")</f>
        <v/>
      </c>
      <c r="O490" s="74" t="str">
        <f>IF(AND(C490="Abierto",D490="Alta"),A490,"")</f>
        <v/>
      </c>
      <c r="P490" s="74" t="str">
        <f ca="1">IF(AND(C490="Abierto",D490="Alta"),TODAY()-E490,"")</f>
        <v/>
      </c>
      <c r="Q490" s="74" t="str">
        <f>IF(AND(C490="Abierto",D490="Alta"),RANK(P490,$P$13:$P$810,0)+COUNTIF($P$13:P490,P490)-1+MAX(N:N),"")</f>
        <v/>
      </c>
      <c r="R490" s="74" t="str">
        <f>IF(AND(C490="Abierto",D490="Media"),A490,"")</f>
        <v/>
      </c>
      <c r="S490" s="74" t="str">
        <f ca="1">IF(AND(C490="Abierto",D490="Media"),TODAY()-E490,"")</f>
        <v/>
      </c>
      <c r="T490" s="74" t="str">
        <f>IF(AND(C490="Abierto",D490="Media"),RANK(S490,$S$13:$S$810,0)+COUNTIF($S$13:S490,S490)-1+MAX(N:N,Q:Q),"")</f>
        <v/>
      </c>
      <c r="U490" s="74" t="str">
        <f>IF(AND(C490="Abierto",D490="Baja"),A490,"")</f>
        <v/>
      </c>
      <c r="V490" s="74" t="str">
        <f ca="1">IF(AND(C490="Abierto",D490="Baja"),TODAY()-E490,"")</f>
        <v/>
      </c>
      <c r="W490" s="74" t="str">
        <f>IF(AND(C490="Abierto",D490="Baja"),RANK(V490,$V$13:$V$810,0)+COUNTIF($V$13:V490,V490)-1+MAX(N:N,Q:Q,T:T),"")</f>
        <v/>
      </c>
      <c r="X490" s="139" t="str">
        <f>IF(OR(C490="Resuelto",C490=""),"",SUM(N490,Q490,T490,W490))</f>
        <v/>
      </c>
      <c r="Y490" s="139" t="str">
        <f>IF(OR(C490="Resuelto",C490=""),"",SUM(M490,P490,S490,V490))</f>
        <v/>
      </c>
      <c r="Z490" s="139" t="str">
        <f>IF(OR(C490="Resuelto",C490=""),"",SUM(L490,O490,R490,U490))</f>
        <v/>
      </c>
      <c r="AA490" s="28">
        <v>676</v>
      </c>
      <c r="AB490" s="28" t="str">
        <f t="shared" si="7"/>
        <v/>
      </c>
      <c r="AC490" s="75" t="str">
        <f t="shared" si="8"/>
        <v/>
      </c>
      <c r="AH490" s="78" t="str">
        <f>IF(AI490="","",MAX($AH$5:AH489)+1)</f>
        <v/>
      </c>
      <c r="AI490" s="53" t="str">
        <f>IF(G489="","",IF(COUNTIF($AI$11:AI489,G489)=0,G489,""))</f>
        <v/>
      </c>
      <c r="AJ490" s="53" t="str">
        <f t="shared" si="9"/>
        <v/>
      </c>
      <c r="AK490" s="135"/>
    </row>
    <row r="491" spans="1:37" x14ac:dyDescent="0.25">
      <c r="A491" s="136"/>
      <c r="B491" s="136"/>
      <c r="C491" s="136"/>
      <c r="D491" s="136"/>
      <c r="E491" s="137"/>
      <c r="F491" s="137"/>
      <c r="G491" s="136"/>
      <c r="H491" s="137"/>
      <c r="I491" s="140" t="str">
        <f t="shared" si="10"/>
        <v/>
      </c>
      <c r="J491" s="140"/>
      <c r="K491" s="140"/>
      <c r="L491" s="74" t="str">
        <f>IF(AND(C491="Abierto",D491="Urgente"),A491,"")</f>
        <v/>
      </c>
      <c r="M491" s="74" t="str">
        <f ca="1">IF(AND(C491="Abierto",D491="Urgente"),TODAY()-E491,"")</f>
        <v/>
      </c>
      <c r="N491" s="74" t="str">
        <f>IF(AND(C491="Abierto",D491="Urgente"),RANK(M491,$M$13:$M$810,0)+COUNTIF($M$13:M491,M491)-1,"")</f>
        <v/>
      </c>
      <c r="O491" s="74" t="str">
        <f>IF(AND(C491="Abierto",D491="Alta"),A491,"")</f>
        <v/>
      </c>
      <c r="P491" s="74" t="str">
        <f ca="1">IF(AND(C491="Abierto",D491="Alta"),TODAY()-E491,"")</f>
        <v/>
      </c>
      <c r="Q491" s="74" t="str">
        <f>IF(AND(C491="Abierto",D491="Alta"),RANK(P491,$P$13:$P$810,0)+COUNTIF($P$13:P491,P491)-1+MAX(N:N),"")</f>
        <v/>
      </c>
      <c r="R491" s="74" t="str">
        <f>IF(AND(C491="Abierto",D491="Media"),A491,"")</f>
        <v/>
      </c>
      <c r="S491" s="74" t="str">
        <f ca="1">IF(AND(C491="Abierto",D491="Media"),TODAY()-E491,"")</f>
        <v/>
      </c>
      <c r="T491" s="74" t="str">
        <f>IF(AND(C491="Abierto",D491="Media"),RANK(S491,$S$13:$S$810,0)+COUNTIF($S$13:S491,S491)-1+MAX(N:N,Q:Q),"")</f>
        <v/>
      </c>
      <c r="U491" s="74" t="str">
        <f>IF(AND(C491="Abierto",D491="Baja"),A491,"")</f>
        <v/>
      </c>
      <c r="V491" s="74" t="str">
        <f ca="1">IF(AND(C491="Abierto",D491="Baja"),TODAY()-E491,"")</f>
        <v/>
      </c>
      <c r="W491" s="74" t="str">
        <f>IF(AND(C491="Abierto",D491="Baja"),RANK(V491,$V$13:$V$810,0)+COUNTIF($V$13:V491,V491)-1+MAX(N:N,Q:Q,T:T),"")</f>
        <v/>
      </c>
      <c r="X491" s="139" t="str">
        <f>IF(OR(C491="Resuelto",C491=""),"",SUM(N491,Q491,T491,W491))</f>
        <v/>
      </c>
      <c r="Y491" s="139" t="str">
        <f>IF(OR(C491="Resuelto",C491=""),"",SUM(M491,P491,S491,V491))</f>
        <v/>
      </c>
      <c r="Z491" s="139" t="str">
        <f>IF(OR(C491="Resuelto",C491=""),"",SUM(L491,O491,R491,U491))</f>
        <v/>
      </c>
      <c r="AA491" s="28">
        <v>677</v>
      </c>
      <c r="AB491" s="28" t="str">
        <f t="shared" si="7"/>
        <v/>
      </c>
      <c r="AC491" s="75" t="str">
        <f t="shared" si="8"/>
        <v/>
      </c>
      <c r="AH491" s="78" t="str">
        <f>IF(AI491="","",MAX($AH$5:AH490)+1)</f>
        <v/>
      </c>
      <c r="AI491" s="53" t="str">
        <f>IF(G490="","",IF(COUNTIF($AI$11:AI490,G490)=0,G490,""))</f>
        <v/>
      </c>
      <c r="AJ491" s="53" t="str">
        <f t="shared" si="9"/>
        <v/>
      </c>
      <c r="AK491" s="135"/>
    </row>
    <row r="492" spans="1:37" x14ac:dyDescent="0.25">
      <c r="A492" s="136"/>
      <c r="B492" s="136"/>
      <c r="C492" s="136"/>
      <c r="D492" s="136"/>
      <c r="E492" s="137"/>
      <c r="F492" s="137"/>
      <c r="G492" s="136"/>
      <c r="H492" s="137"/>
      <c r="I492" s="140" t="str">
        <f t="shared" si="10"/>
        <v/>
      </c>
      <c r="J492" s="140"/>
      <c r="K492" s="140"/>
      <c r="L492" s="74" t="str">
        <f>IF(AND(C492="Abierto",D492="Urgente"),A492,"")</f>
        <v/>
      </c>
      <c r="M492" s="74" t="str">
        <f ca="1">IF(AND(C492="Abierto",D492="Urgente"),TODAY()-E492,"")</f>
        <v/>
      </c>
      <c r="N492" s="74" t="str">
        <f>IF(AND(C492="Abierto",D492="Urgente"),RANK(M492,$M$13:$M$810,0)+COUNTIF($M$13:M492,M492)-1,"")</f>
        <v/>
      </c>
      <c r="O492" s="74" t="str">
        <f>IF(AND(C492="Abierto",D492="Alta"),A492,"")</f>
        <v/>
      </c>
      <c r="P492" s="74" t="str">
        <f ca="1">IF(AND(C492="Abierto",D492="Alta"),TODAY()-E492,"")</f>
        <v/>
      </c>
      <c r="Q492" s="74" t="str">
        <f>IF(AND(C492="Abierto",D492="Alta"),RANK(P492,$P$13:$P$810,0)+COUNTIF($P$13:P492,P492)-1+MAX(N:N),"")</f>
        <v/>
      </c>
      <c r="R492" s="74" t="str">
        <f>IF(AND(C492="Abierto",D492="Media"),A492,"")</f>
        <v/>
      </c>
      <c r="S492" s="74" t="str">
        <f ca="1">IF(AND(C492="Abierto",D492="Media"),TODAY()-E492,"")</f>
        <v/>
      </c>
      <c r="T492" s="74" t="str">
        <f>IF(AND(C492="Abierto",D492="Media"),RANK(S492,$S$13:$S$810,0)+COUNTIF($S$13:S492,S492)-1+MAX(N:N,Q:Q),"")</f>
        <v/>
      </c>
      <c r="U492" s="74" t="str">
        <f>IF(AND(C492="Abierto",D492="Baja"),A492,"")</f>
        <v/>
      </c>
      <c r="V492" s="74" t="str">
        <f ca="1">IF(AND(C492="Abierto",D492="Baja"),TODAY()-E492,"")</f>
        <v/>
      </c>
      <c r="W492" s="74" t="str">
        <f>IF(AND(C492="Abierto",D492="Baja"),RANK(V492,$V$13:$V$810,0)+COUNTIF($V$13:V492,V492)-1+MAX(N:N,Q:Q,T:T),"")</f>
        <v/>
      </c>
      <c r="X492" s="139" t="str">
        <f>IF(OR(C492="Resuelto",C492=""),"",SUM(N492,Q492,T492,W492))</f>
        <v/>
      </c>
      <c r="Y492" s="139" t="str">
        <f>IF(OR(C492="Resuelto",C492=""),"",SUM(M492,P492,S492,V492))</f>
        <v/>
      </c>
      <c r="Z492" s="139" t="str">
        <f>IF(OR(C492="Resuelto",C492=""),"",SUM(L492,O492,R492,U492))</f>
        <v/>
      </c>
      <c r="AA492" s="28">
        <v>678</v>
      </c>
      <c r="AB492" s="28" t="str">
        <f t="shared" si="7"/>
        <v/>
      </c>
      <c r="AC492" s="75" t="str">
        <f t="shared" si="8"/>
        <v/>
      </c>
      <c r="AH492" s="78" t="str">
        <f>IF(AI492="","",MAX($AH$5:AH491)+1)</f>
        <v/>
      </c>
      <c r="AI492" s="53" t="str">
        <f>IF(G491="","",IF(COUNTIF($AI$11:AI491,G491)=0,G491,""))</f>
        <v/>
      </c>
      <c r="AJ492" s="53" t="str">
        <f t="shared" si="9"/>
        <v/>
      </c>
      <c r="AK492" s="135"/>
    </row>
    <row r="493" spans="1:37" x14ac:dyDescent="0.25">
      <c r="A493" s="136"/>
      <c r="B493" s="136"/>
      <c r="C493" s="136"/>
      <c r="D493" s="136"/>
      <c r="E493" s="137"/>
      <c r="F493" s="137"/>
      <c r="G493" s="136"/>
      <c r="H493" s="137"/>
      <c r="I493" s="140" t="str">
        <f t="shared" si="10"/>
        <v/>
      </c>
      <c r="J493" s="140"/>
      <c r="K493" s="140"/>
      <c r="L493" s="74" t="str">
        <f>IF(AND(C493="Abierto",D493="Urgente"),A493,"")</f>
        <v/>
      </c>
      <c r="M493" s="74" t="str">
        <f ca="1">IF(AND(C493="Abierto",D493="Urgente"),TODAY()-E493,"")</f>
        <v/>
      </c>
      <c r="N493" s="74" t="str">
        <f>IF(AND(C493="Abierto",D493="Urgente"),RANK(M493,$M$13:$M$810,0)+COUNTIF($M$13:M493,M493)-1,"")</f>
        <v/>
      </c>
      <c r="O493" s="74" t="str">
        <f>IF(AND(C493="Abierto",D493="Alta"),A493,"")</f>
        <v/>
      </c>
      <c r="P493" s="74" t="str">
        <f ca="1">IF(AND(C493="Abierto",D493="Alta"),TODAY()-E493,"")</f>
        <v/>
      </c>
      <c r="Q493" s="74" t="str">
        <f>IF(AND(C493="Abierto",D493="Alta"),RANK(P493,$P$13:$P$810,0)+COUNTIF($P$13:P493,P493)-1+MAX(N:N),"")</f>
        <v/>
      </c>
      <c r="R493" s="74" t="str">
        <f>IF(AND(C493="Abierto",D493="Media"),A493,"")</f>
        <v/>
      </c>
      <c r="S493" s="74" t="str">
        <f ca="1">IF(AND(C493="Abierto",D493="Media"),TODAY()-E493,"")</f>
        <v/>
      </c>
      <c r="T493" s="74" t="str">
        <f>IF(AND(C493="Abierto",D493="Media"),RANK(S493,$S$13:$S$810,0)+COUNTIF($S$13:S493,S493)-1+MAX(N:N,Q:Q),"")</f>
        <v/>
      </c>
      <c r="U493" s="74" t="str">
        <f>IF(AND(C493="Abierto",D493="Baja"),A493,"")</f>
        <v/>
      </c>
      <c r="V493" s="74" t="str">
        <f ca="1">IF(AND(C493="Abierto",D493="Baja"),TODAY()-E493,"")</f>
        <v/>
      </c>
      <c r="W493" s="74" t="str">
        <f>IF(AND(C493="Abierto",D493="Baja"),RANK(V493,$V$13:$V$810,0)+COUNTIF($V$13:V493,V493)-1+MAX(N:N,Q:Q,T:T),"")</f>
        <v/>
      </c>
      <c r="X493" s="139" t="str">
        <f>IF(OR(C493="Resuelto",C493=""),"",SUM(N493,Q493,T493,W493))</f>
        <v/>
      </c>
      <c r="Y493" s="139" t="str">
        <f>IF(OR(C493="Resuelto",C493=""),"",SUM(M493,P493,S493,V493))</f>
        <v/>
      </c>
      <c r="Z493" s="139" t="str">
        <f>IF(OR(C493="Resuelto",C493=""),"",SUM(L493,O493,R493,U493))</f>
        <v/>
      </c>
      <c r="AA493" s="28">
        <v>679</v>
      </c>
      <c r="AB493" s="28" t="str">
        <f t="shared" si="7"/>
        <v/>
      </c>
      <c r="AC493" s="75" t="str">
        <f t="shared" si="8"/>
        <v/>
      </c>
      <c r="AH493" s="78" t="str">
        <f>IF(AI493="","",MAX($AH$5:AH492)+1)</f>
        <v/>
      </c>
      <c r="AI493" s="53" t="str">
        <f>IF(G492="","",IF(COUNTIF($AI$11:AI492,G492)=0,G492,""))</f>
        <v/>
      </c>
      <c r="AJ493" s="53" t="str">
        <f t="shared" si="9"/>
        <v/>
      </c>
      <c r="AK493" s="135"/>
    </row>
    <row r="494" spans="1:37" x14ac:dyDescent="0.25">
      <c r="A494" s="136"/>
      <c r="B494" s="136"/>
      <c r="C494" s="136"/>
      <c r="D494" s="136"/>
      <c r="E494" s="137"/>
      <c r="F494" s="137"/>
      <c r="G494" s="136"/>
      <c r="H494" s="137"/>
      <c r="I494" s="140" t="str">
        <f t="shared" si="10"/>
        <v/>
      </c>
      <c r="J494" s="140"/>
      <c r="K494" s="140"/>
      <c r="L494" s="74" t="str">
        <f>IF(AND(C494="Abierto",D494="Urgente"),A494,"")</f>
        <v/>
      </c>
      <c r="M494" s="74" t="str">
        <f ca="1">IF(AND(C494="Abierto",D494="Urgente"),TODAY()-E494,"")</f>
        <v/>
      </c>
      <c r="N494" s="74" t="str">
        <f>IF(AND(C494="Abierto",D494="Urgente"),RANK(M494,$M$13:$M$810,0)+COUNTIF($M$13:M494,M494)-1,"")</f>
        <v/>
      </c>
      <c r="O494" s="74" t="str">
        <f>IF(AND(C494="Abierto",D494="Alta"),A494,"")</f>
        <v/>
      </c>
      <c r="P494" s="74" t="str">
        <f ca="1">IF(AND(C494="Abierto",D494="Alta"),TODAY()-E494,"")</f>
        <v/>
      </c>
      <c r="Q494" s="74" t="str">
        <f>IF(AND(C494="Abierto",D494="Alta"),RANK(P494,$P$13:$P$810,0)+COUNTIF($P$13:P494,P494)-1+MAX(N:N),"")</f>
        <v/>
      </c>
      <c r="R494" s="74" t="str">
        <f>IF(AND(C494="Abierto",D494="Media"),A494,"")</f>
        <v/>
      </c>
      <c r="S494" s="74" t="str">
        <f ca="1">IF(AND(C494="Abierto",D494="Media"),TODAY()-E494,"")</f>
        <v/>
      </c>
      <c r="T494" s="74" t="str">
        <f>IF(AND(C494="Abierto",D494="Media"),RANK(S494,$S$13:$S$810,0)+COUNTIF($S$13:S494,S494)-1+MAX(N:N,Q:Q),"")</f>
        <v/>
      </c>
      <c r="U494" s="74" t="str">
        <f>IF(AND(C494="Abierto",D494="Baja"),A494,"")</f>
        <v/>
      </c>
      <c r="V494" s="74" t="str">
        <f ca="1">IF(AND(C494="Abierto",D494="Baja"),TODAY()-E494,"")</f>
        <v/>
      </c>
      <c r="W494" s="74" t="str">
        <f>IF(AND(C494="Abierto",D494="Baja"),RANK(V494,$V$13:$V$810,0)+COUNTIF($V$13:V494,V494)-1+MAX(N:N,Q:Q,T:T),"")</f>
        <v/>
      </c>
      <c r="X494" s="139" t="str">
        <f>IF(OR(C494="Resuelto",C494=""),"",SUM(N494,Q494,T494,W494))</f>
        <v/>
      </c>
      <c r="Y494" s="139" t="str">
        <f>IF(OR(C494="Resuelto",C494=""),"",SUM(M494,P494,S494,V494))</f>
        <v/>
      </c>
      <c r="Z494" s="139" t="str">
        <f>IF(OR(C494="Resuelto",C494=""),"",SUM(L494,O494,R494,U494))</f>
        <v/>
      </c>
      <c r="AA494" s="28">
        <v>680</v>
      </c>
      <c r="AB494" s="28" t="str">
        <f t="shared" si="7"/>
        <v/>
      </c>
      <c r="AC494" s="75" t="str">
        <f t="shared" si="8"/>
        <v/>
      </c>
      <c r="AH494" s="78" t="str">
        <f>IF(AI494="","",MAX($AH$5:AH493)+1)</f>
        <v/>
      </c>
      <c r="AI494" s="53" t="str">
        <f>IF(G493="","",IF(COUNTIF($AI$11:AI493,G493)=0,G493,""))</f>
        <v/>
      </c>
      <c r="AJ494" s="53" t="str">
        <f t="shared" si="9"/>
        <v/>
      </c>
      <c r="AK494" s="135"/>
    </row>
    <row r="495" spans="1:37" x14ac:dyDescent="0.25">
      <c r="A495" s="136"/>
      <c r="B495" s="136"/>
      <c r="C495" s="136"/>
      <c r="D495" s="136"/>
      <c r="E495" s="137"/>
      <c r="F495" s="137"/>
      <c r="G495" s="136"/>
      <c r="H495" s="137"/>
      <c r="I495" s="140" t="str">
        <f t="shared" si="10"/>
        <v/>
      </c>
      <c r="J495" s="140"/>
      <c r="K495" s="140"/>
      <c r="L495" s="74" t="str">
        <f>IF(AND(C495="Abierto",D495="Urgente"),A495,"")</f>
        <v/>
      </c>
      <c r="M495" s="74" t="str">
        <f ca="1">IF(AND(C495="Abierto",D495="Urgente"),TODAY()-E495,"")</f>
        <v/>
      </c>
      <c r="N495" s="74" t="str">
        <f>IF(AND(C495="Abierto",D495="Urgente"),RANK(M495,$M$13:$M$810,0)+COUNTIF($M$13:M495,M495)-1,"")</f>
        <v/>
      </c>
      <c r="O495" s="74" t="str">
        <f>IF(AND(C495="Abierto",D495="Alta"),A495,"")</f>
        <v/>
      </c>
      <c r="P495" s="74" t="str">
        <f ca="1">IF(AND(C495="Abierto",D495="Alta"),TODAY()-E495,"")</f>
        <v/>
      </c>
      <c r="Q495" s="74" t="str">
        <f>IF(AND(C495="Abierto",D495="Alta"),RANK(P495,$P$13:$P$810,0)+COUNTIF($P$13:P495,P495)-1+MAX(N:N),"")</f>
        <v/>
      </c>
      <c r="R495" s="74" t="str">
        <f>IF(AND(C495="Abierto",D495="Media"),A495,"")</f>
        <v/>
      </c>
      <c r="S495" s="74" t="str">
        <f ca="1">IF(AND(C495="Abierto",D495="Media"),TODAY()-E495,"")</f>
        <v/>
      </c>
      <c r="T495" s="74" t="str">
        <f>IF(AND(C495="Abierto",D495="Media"),RANK(S495,$S$13:$S$810,0)+COUNTIF($S$13:S495,S495)-1+MAX(N:N,Q:Q),"")</f>
        <v/>
      </c>
      <c r="U495" s="74" t="str">
        <f>IF(AND(C495="Abierto",D495="Baja"),A495,"")</f>
        <v/>
      </c>
      <c r="V495" s="74" t="str">
        <f ca="1">IF(AND(C495="Abierto",D495="Baja"),TODAY()-E495,"")</f>
        <v/>
      </c>
      <c r="W495" s="74" t="str">
        <f>IF(AND(C495="Abierto",D495="Baja"),RANK(V495,$V$13:$V$810,0)+COUNTIF($V$13:V495,V495)-1+MAX(N:N,Q:Q,T:T),"")</f>
        <v/>
      </c>
      <c r="X495" s="139" t="str">
        <f>IF(OR(C495="Resuelto",C495=""),"",SUM(N495,Q495,T495,W495))</f>
        <v/>
      </c>
      <c r="Y495" s="139" t="str">
        <f>IF(OR(C495="Resuelto",C495=""),"",SUM(M495,P495,S495,V495))</f>
        <v/>
      </c>
      <c r="Z495" s="139" t="str">
        <f>IF(OR(C495="Resuelto",C495=""),"",SUM(L495,O495,R495,U495))</f>
        <v/>
      </c>
      <c r="AA495" s="28">
        <v>681</v>
      </c>
      <c r="AB495" s="28" t="str">
        <f t="shared" si="7"/>
        <v/>
      </c>
      <c r="AC495" s="75" t="str">
        <f t="shared" si="8"/>
        <v/>
      </c>
      <c r="AH495" s="78" t="str">
        <f>IF(AI495="","",MAX($AH$5:AH494)+1)</f>
        <v/>
      </c>
      <c r="AI495" s="53" t="str">
        <f>IF(G494="","",IF(COUNTIF($AI$11:AI494,G494)=0,G494,""))</f>
        <v/>
      </c>
      <c r="AJ495" s="53" t="str">
        <f t="shared" si="9"/>
        <v/>
      </c>
      <c r="AK495" s="135"/>
    </row>
    <row r="496" spans="1:37" x14ac:dyDescent="0.25">
      <c r="A496" s="136"/>
      <c r="B496" s="136"/>
      <c r="C496" s="136"/>
      <c r="D496" s="136"/>
      <c r="E496" s="137"/>
      <c r="F496" s="137"/>
      <c r="G496" s="136"/>
      <c r="H496" s="137"/>
      <c r="I496" s="140" t="str">
        <f t="shared" si="10"/>
        <v/>
      </c>
      <c r="J496" s="140"/>
      <c r="K496" s="140"/>
      <c r="L496" s="74" t="str">
        <f>IF(AND(C496="Abierto",D496="Urgente"),A496,"")</f>
        <v/>
      </c>
      <c r="M496" s="74" t="str">
        <f ca="1">IF(AND(C496="Abierto",D496="Urgente"),TODAY()-E496,"")</f>
        <v/>
      </c>
      <c r="N496" s="74" t="str">
        <f>IF(AND(C496="Abierto",D496="Urgente"),RANK(M496,$M$13:$M$810,0)+COUNTIF($M$13:M496,M496)-1,"")</f>
        <v/>
      </c>
      <c r="O496" s="74" t="str">
        <f>IF(AND(C496="Abierto",D496="Alta"),A496,"")</f>
        <v/>
      </c>
      <c r="P496" s="74" t="str">
        <f ca="1">IF(AND(C496="Abierto",D496="Alta"),TODAY()-E496,"")</f>
        <v/>
      </c>
      <c r="Q496" s="74" t="str">
        <f>IF(AND(C496="Abierto",D496="Alta"),RANK(P496,$P$13:$P$810,0)+COUNTIF($P$13:P496,P496)-1+MAX(N:N),"")</f>
        <v/>
      </c>
      <c r="R496" s="74" t="str">
        <f>IF(AND(C496="Abierto",D496="Media"),A496,"")</f>
        <v/>
      </c>
      <c r="S496" s="74" t="str">
        <f ca="1">IF(AND(C496="Abierto",D496="Media"),TODAY()-E496,"")</f>
        <v/>
      </c>
      <c r="T496" s="74" t="str">
        <f>IF(AND(C496="Abierto",D496="Media"),RANK(S496,$S$13:$S$810,0)+COUNTIF($S$13:S496,S496)-1+MAX(N:N,Q:Q),"")</f>
        <v/>
      </c>
      <c r="U496" s="74" t="str">
        <f>IF(AND(C496="Abierto",D496="Baja"),A496,"")</f>
        <v/>
      </c>
      <c r="V496" s="74" t="str">
        <f ca="1">IF(AND(C496="Abierto",D496="Baja"),TODAY()-E496,"")</f>
        <v/>
      </c>
      <c r="W496" s="74" t="str">
        <f>IF(AND(C496="Abierto",D496="Baja"),RANK(V496,$V$13:$V$810,0)+COUNTIF($V$13:V496,V496)-1+MAX(N:N,Q:Q,T:T),"")</f>
        <v/>
      </c>
      <c r="X496" s="139" t="str">
        <f>IF(OR(C496="Resuelto",C496=""),"",SUM(N496,Q496,T496,W496))</f>
        <v/>
      </c>
      <c r="Y496" s="139" t="str">
        <f>IF(OR(C496="Resuelto",C496=""),"",SUM(M496,P496,S496,V496))</f>
        <v/>
      </c>
      <c r="Z496" s="139" t="str">
        <f>IF(OR(C496="Resuelto",C496=""),"",SUM(L496,O496,R496,U496))</f>
        <v/>
      </c>
      <c r="AA496" s="28">
        <v>682</v>
      </c>
      <c r="AB496" s="28" t="str">
        <f t="shared" si="7"/>
        <v/>
      </c>
      <c r="AC496" s="75" t="str">
        <f t="shared" si="8"/>
        <v/>
      </c>
      <c r="AH496" s="78" t="str">
        <f>IF(AI496="","",MAX($AH$5:AH495)+1)</f>
        <v/>
      </c>
      <c r="AI496" s="53" t="str">
        <f>IF(G495="","",IF(COUNTIF($AI$11:AI495,G495)=0,G495,""))</f>
        <v/>
      </c>
      <c r="AJ496" s="53" t="str">
        <f t="shared" si="9"/>
        <v/>
      </c>
      <c r="AK496" s="135"/>
    </row>
    <row r="497" spans="1:37" x14ac:dyDescent="0.25">
      <c r="A497" s="136"/>
      <c r="B497" s="136"/>
      <c r="C497" s="136"/>
      <c r="D497" s="136"/>
      <c r="E497" s="137"/>
      <c r="F497" s="137"/>
      <c r="G497" s="136"/>
      <c r="H497" s="137"/>
      <c r="I497" s="140" t="str">
        <f t="shared" si="10"/>
        <v/>
      </c>
      <c r="J497" s="140"/>
      <c r="K497" s="140"/>
      <c r="L497" s="74" t="str">
        <f>IF(AND(C497="Abierto",D497="Urgente"),A497,"")</f>
        <v/>
      </c>
      <c r="M497" s="74" t="str">
        <f ca="1">IF(AND(C497="Abierto",D497="Urgente"),TODAY()-E497,"")</f>
        <v/>
      </c>
      <c r="N497" s="74" t="str">
        <f>IF(AND(C497="Abierto",D497="Urgente"),RANK(M497,$M$13:$M$810,0)+COUNTIF($M$13:M497,M497)-1,"")</f>
        <v/>
      </c>
      <c r="O497" s="74" t="str">
        <f>IF(AND(C497="Abierto",D497="Alta"),A497,"")</f>
        <v/>
      </c>
      <c r="P497" s="74" t="str">
        <f ca="1">IF(AND(C497="Abierto",D497="Alta"),TODAY()-E497,"")</f>
        <v/>
      </c>
      <c r="Q497" s="74" t="str">
        <f>IF(AND(C497="Abierto",D497="Alta"),RANK(P497,$P$13:$P$810,0)+COUNTIF($P$13:P497,P497)-1+MAX(N:N),"")</f>
        <v/>
      </c>
      <c r="R497" s="74" t="str">
        <f>IF(AND(C497="Abierto",D497="Media"),A497,"")</f>
        <v/>
      </c>
      <c r="S497" s="74" t="str">
        <f ca="1">IF(AND(C497="Abierto",D497="Media"),TODAY()-E497,"")</f>
        <v/>
      </c>
      <c r="T497" s="74" t="str">
        <f>IF(AND(C497="Abierto",D497="Media"),RANK(S497,$S$13:$S$810,0)+COUNTIF($S$13:S497,S497)-1+MAX(N:N,Q:Q),"")</f>
        <v/>
      </c>
      <c r="U497" s="74" t="str">
        <f>IF(AND(C497="Abierto",D497="Baja"),A497,"")</f>
        <v/>
      </c>
      <c r="V497" s="74" t="str">
        <f ca="1">IF(AND(C497="Abierto",D497="Baja"),TODAY()-E497,"")</f>
        <v/>
      </c>
      <c r="W497" s="74" t="str">
        <f>IF(AND(C497="Abierto",D497="Baja"),RANK(V497,$V$13:$V$810,0)+COUNTIF($V$13:V497,V497)-1+MAX(N:N,Q:Q,T:T),"")</f>
        <v/>
      </c>
      <c r="X497" s="139" t="str">
        <f>IF(OR(C497="Resuelto",C497=""),"",SUM(N497,Q497,T497,W497))</f>
        <v/>
      </c>
      <c r="Y497" s="139" t="str">
        <f>IF(OR(C497="Resuelto",C497=""),"",SUM(M497,P497,S497,V497))</f>
        <v/>
      </c>
      <c r="Z497" s="139" t="str">
        <f>IF(OR(C497="Resuelto",C497=""),"",SUM(L497,O497,R497,U497))</f>
        <v/>
      </c>
      <c r="AA497" s="28">
        <v>683</v>
      </c>
      <c r="AB497" s="28" t="str">
        <f t="shared" si="7"/>
        <v/>
      </c>
      <c r="AC497" s="75" t="str">
        <f t="shared" si="8"/>
        <v/>
      </c>
      <c r="AH497" s="78" t="str">
        <f>IF(AI497="","",MAX($AH$5:AH496)+1)</f>
        <v/>
      </c>
      <c r="AI497" s="53" t="str">
        <f>IF(G496="","",IF(COUNTIF($AI$11:AI496,G496)=0,G496,""))</f>
        <v/>
      </c>
      <c r="AJ497" s="53" t="str">
        <f t="shared" si="9"/>
        <v/>
      </c>
      <c r="AK497" s="135"/>
    </row>
    <row r="498" spans="1:37" x14ac:dyDescent="0.25">
      <c r="A498" s="136"/>
      <c r="B498" s="136"/>
      <c r="C498" s="136"/>
      <c r="D498" s="136"/>
      <c r="E498" s="137"/>
      <c r="F498" s="137"/>
      <c r="G498" s="136"/>
      <c r="H498" s="137"/>
      <c r="I498" s="140" t="str">
        <f t="shared" si="10"/>
        <v/>
      </c>
      <c r="J498" s="140"/>
      <c r="K498" s="140"/>
      <c r="L498" s="74" t="str">
        <f>IF(AND(C498="Abierto",D498="Urgente"),A498,"")</f>
        <v/>
      </c>
      <c r="M498" s="74" t="str">
        <f ca="1">IF(AND(C498="Abierto",D498="Urgente"),TODAY()-E498,"")</f>
        <v/>
      </c>
      <c r="N498" s="74" t="str">
        <f>IF(AND(C498="Abierto",D498="Urgente"),RANK(M498,$M$13:$M$810,0)+COUNTIF($M$13:M498,M498)-1,"")</f>
        <v/>
      </c>
      <c r="O498" s="74" t="str">
        <f>IF(AND(C498="Abierto",D498="Alta"),A498,"")</f>
        <v/>
      </c>
      <c r="P498" s="74" t="str">
        <f ca="1">IF(AND(C498="Abierto",D498="Alta"),TODAY()-E498,"")</f>
        <v/>
      </c>
      <c r="Q498" s="74" t="str">
        <f>IF(AND(C498="Abierto",D498="Alta"),RANK(P498,$P$13:$P$810,0)+COUNTIF($P$13:P498,P498)-1+MAX(N:N),"")</f>
        <v/>
      </c>
      <c r="R498" s="74" t="str">
        <f>IF(AND(C498="Abierto",D498="Media"),A498,"")</f>
        <v/>
      </c>
      <c r="S498" s="74" t="str">
        <f ca="1">IF(AND(C498="Abierto",D498="Media"),TODAY()-E498,"")</f>
        <v/>
      </c>
      <c r="T498" s="74" t="str">
        <f>IF(AND(C498="Abierto",D498="Media"),RANK(S498,$S$13:$S$810,0)+COUNTIF($S$13:S498,S498)-1+MAX(N:N,Q:Q),"")</f>
        <v/>
      </c>
      <c r="U498" s="74" t="str">
        <f>IF(AND(C498="Abierto",D498="Baja"),A498,"")</f>
        <v/>
      </c>
      <c r="V498" s="74" t="str">
        <f ca="1">IF(AND(C498="Abierto",D498="Baja"),TODAY()-E498,"")</f>
        <v/>
      </c>
      <c r="W498" s="74" t="str">
        <f>IF(AND(C498="Abierto",D498="Baja"),RANK(V498,$V$13:$V$810,0)+COUNTIF($V$13:V498,V498)-1+MAX(N:N,Q:Q,T:T),"")</f>
        <v/>
      </c>
      <c r="X498" s="139" t="str">
        <f>IF(OR(C498="Resuelto",C498=""),"",SUM(N498,Q498,T498,W498))</f>
        <v/>
      </c>
      <c r="Y498" s="139" t="str">
        <f>IF(OR(C498="Resuelto",C498=""),"",SUM(M498,P498,S498,V498))</f>
        <v/>
      </c>
      <c r="Z498" s="139" t="str">
        <f>IF(OR(C498="Resuelto",C498=""),"",SUM(L498,O498,R498,U498))</f>
        <v/>
      </c>
      <c r="AA498" s="28">
        <v>684</v>
      </c>
      <c r="AB498" s="28" t="str">
        <f t="shared" si="7"/>
        <v/>
      </c>
      <c r="AC498" s="75" t="str">
        <f t="shared" si="8"/>
        <v/>
      </c>
      <c r="AH498" s="78" t="str">
        <f>IF(AI498="","",MAX($AH$5:AH497)+1)</f>
        <v/>
      </c>
      <c r="AI498" s="53" t="str">
        <f>IF(G497="","",IF(COUNTIF($AI$11:AI497,G497)=0,G497,""))</f>
        <v/>
      </c>
      <c r="AJ498" s="53" t="str">
        <f t="shared" si="9"/>
        <v/>
      </c>
      <c r="AK498" s="135"/>
    </row>
    <row r="499" spans="1:37" x14ac:dyDescent="0.25">
      <c r="A499" s="136"/>
      <c r="B499" s="136"/>
      <c r="C499" s="136"/>
      <c r="D499" s="136"/>
      <c r="E499" s="137"/>
      <c r="F499" s="137"/>
      <c r="G499" s="136"/>
      <c r="H499" s="137"/>
      <c r="I499" s="140" t="str">
        <f t="shared" si="10"/>
        <v/>
      </c>
      <c r="J499" s="140"/>
      <c r="K499" s="140"/>
      <c r="L499" s="74" t="str">
        <f>IF(AND(C499="Abierto",D499="Urgente"),A499,"")</f>
        <v/>
      </c>
      <c r="M499" s="74" t="str">
        <f ca="1">IF(AND(C499="Abierto",D499="Urgente"),TODAY()-E499,"")</f>
        <v/>
      </c>
      <c r="N499" s="74" t="str">
        <f>IF(AND(C499="Abierto",D499="Urgente"),RANK(M499,$M$13:$M$810,0)+COUNTIF($M$13:M499,M499)-1,"")</f>
        <v/>
      </c>
      <c r="O499" s="74" t="str">
        <f>IF(AND(C499="Abierto",D499="Alta"),A499,"")</f>
        <v/>
      </c>
      <c r="P499" s="74" t="str">
        <f ca="1">IF(AND(C499="Abierto",D499="Alta"),TODAY()-E499,"")</f>
        <v/>
      </c>
      <c r="Q499" s="74" t="str">
        <f>IF(AND(C499="Abierto",D499="Alta"),RANK(P499,$P$13:$P$810,0)+COUNTIF($P$13:P499,P499)-1+MAX(N:N),"")</f>
        <v/>
      </c>
      <c r="R499" s="74" t="str">
        <f>IF(AND(C499="Abierto",D499="Media"),A499,"")</f>
        <v/>
      </c>
      <c r="S499" s="74" t="str">
        <f ca="1">IF(AND(C499="Abierto",D499="Media"),TODAY()-E499,"")</f>
        <v/>
      </c>
      <c r="T499" s="74" t="str">
        <f>IF(AND(C499="Abierto",D499="Media"),RANK(S499,$S$13:$S$810,0)+COUNTIF($S$13:S499,S499)-1+MAX(N:N,Q:Q),"")</f>
        <v/>
      </c>
      <c r="U499" s="74" t="str">
        <f>IF(AND(C499="Abierto",D499="Baja"),A499,"")</f>
        <v/>
      </c>
      <c r="V499" s="74" t="str">
        <f ca="1">IF(AND(C499="Abierto",D499="Baja"),TODAY()-E499,"")</f>
        <v/>
      </c>
      <c r="W499" s="74" t="str">
        <f>IF(AND(C499="Abierto",D499="Baja"),RANK(V499,$V$13:$V$810,0)+COUNTIF($V$13:V499,V499)-1+MAX(N:N,Q:Q,T:T),"")</f>
        <v/>
      </c>
      <c r="X499" s="139" t="str">
        <f>IF(OR(C499="Resuelto",C499=""),"",SUM(N499,Q499,T499,W499))</f>
        <v/>
      </c>
      <c r="Y499" s="139" t="str">
        <f>IF(OR(C499="Resuelto",C499=""),"",SUM(M499,P499,S499,V499))</f>
        <v/>
      </c>
      <c r="Z499" s="139" t="str">
        <f>IF(OR(C499="Resuelto",C499=""),"",SUM(L499,O499,R499,U499))</f>
        <v/>
      </c>
      <c r="AA499" s="28">
        <v>685</v>
      </c>
      <c r="AB499" s="28" t="str">
        <f t="shared" si="7"/>
        <v/>
      </c>
      <c r="AC499" s="75" t="str">
        <f t="shared" si="8"/>
        <v/>
      </c>
      <c r="AH499" s="78" t="str">
        <f>IF(AI499="","",MAX($AH$5:AH498)+1)</f>
        <v/>
      </c>
      <c r="AI499" s="53" t="str">
        <f>IF(G498="","",IF(COUNTIF($AI$11:AI498,G498)=0,G498,""))</f>
        <v/>
      </c>
      <c r="AJ499" s="53" t="str">
        <f t="shared" si="9"/>
        <v/>
      </c>
      <c r="AK499" s="135"/>
    </row>
    <row r="500" spans="1:37" x14ac:dyDescent="0.25">
      <c r="A500" s="136"/>
      <c r="B500" s="136"/>
      <c r="C500" s="136"/>
      <c r="D500" s="136"/>
      <c r="E500" s="137"/>
      <c r="F500" s="137"/>
      <c r="G500" s="136"/>
      <c r="H500" s="137"/>
      <c r="I500" s="140" t="str">
        <f t="shared" si="10"/>
        <v/>
      </c>
      <c r="J500" s="140"/>
      <c r="K500" s="140"/>
      <c r="L500" s="74" t="str">
        <f>IF(AND(C500="Abierto",D500="Urgente"),A500,"")</f>
        <v/>
      </c>
      <c r="M500" s="74" t="str">
        <f ca="1">IF(AND(C500="Abierto",D500="Urgente"),TODAY()-E500,"")</f>
        <v/>
      </c>
      <c r="N500" s="74" t="str">
        <f>IF(AND(C500="Abierto",D500="Urgente"),RANK(M500,$M$13:$M$810,0)+COUNTIF($M$13:M500,M500)-1,"")</f>
        <v/>
      </c>
      <c r="O500" s="74" t="str">
        <f>IF(AND(C500="Abierto",D500="Alta"),A500,"")</f>
        <v/>
      </c>
      <c r="P500" s="74" t="str">
        <f ca="1">IF(AND(C500="Abierto",D500="Alta"),TODAY()-E500,"")</f>
        <v/>
      </c>
      <c r="Q500" s="74" t="str">
        <f>IF(AND(C500="Abierto",D500="Alta"),RANK(P500,$P$13:$P$810,0)+COUNTIF($P$13:P500,P500)-1+MAX(N:N),"")</f>
        <v/>
      </c>
      <c r="R500" s="74" t="str">
        <f>IF(AND(C500="Abierto",D500="Media"),A500,"")</f>
        <v/>
      </c>
      <c r="S500" s="74" t="str">
        <f ca="1">IF(AND(C500="Abierto",D500="Media"),TODAY()-E500,"")</f>
        <v/>
      </c>
      <c r="T500" s="74" t="str">
        <f>IF(AND(C500="Abierto",D500="Media"),RANK(S500,$S$13:$S$810,0)+COUNTIF($S$13:S500,S500)-1+MAX(N:N,Q:Q),"")</f>
        <v/>
      </c>
      <c r="U500" s="74" t="str">
        <f>IF(AND(C500="Abierto",D500="Baja"),A500,"")</f>
        <v/>
      </c>
      <c r="V500" s="74" t="str">
        <f ca="1">IF(AND(C500="Abierto",D500="Baja"),TODAY()-E500,"")</f>
        <v/>
      </c>
      <c r="W500" s="74" t="str">
        <f>IF(AND(C500="Abierto",D500="Baja"),RANK(V500,$V$13:$V$810,0)+COUNTIF($V$13:V500,V500)-1+MAX(N:N,Q:Q,T:T),"")</f>
        <v/>
      </c>
      <c r="X500" s="139" t="str">
        <f>IF(OR(C500="Resuelto",C500=""),"",SUM(N500,Q500,T500,W500))</f>
        <v/>
      </c>
      <c r="Y500" s="139" t="str">
        <f>IF(OR(C500="Resuelto",C500=""),"",SUM(M500,P500,S500,V500))</f>
        <v/>
      </c>
      <c r="Z500" s="139" t="str">
        <f>IF(OR(C500="Resuelto",C500=""),"",SUM(L500,O500,R500,U500))</f>
        <v/>
      </c>
      <c r="AA500" s="28">
        <v>686</v>
      </c>
      <c r="AB500" s="28" t="str">
        <f t="shared" si="7"/>
        <v/>
      </c>
      <c r="AC500" s="75" t="str">
        <f t="shared" si="8"/>
        <v/>
      </c>
      <c r="AH500" s="78" t="str">
        <f>IF(AI500="","",MAX($AH$5:AH499)+1)</f>
        <v/>
      </c>
      <c r="AI500" s="53" t="str">
        <f>IF(G499="","",IF(COUNTIF($AI$11:AI499,G499)=0,G499,""))</f>
        <v/>
      </c>
      <c r="AJ500" s="53" t="str">
        <f t="shared" si="9"/>
        <v/>
      </c>
      <c r="AK500" s="135"/>
    </row>
    <row r="501" spans="1:37" x14ac:dyDescent="0.25">
      <c r="A501" s="136"/>
      <c r="B501" s="136"/>
      <c r="C501" s="136"/>
      <c r="D501" s="136"/>
      <c r="E501" s="137"/>
      <c r="F501" s="137"/>
      <c r="G501" s="136"/>
      <c r="H501" s="137"/>
      <c r="I501" s="140" t="str">
        <f t="shared" si="10"/>
        <v/>
      </c>
      <c r="J501" s="140"/>
      <c r="K501" s="140"/>
      <c r="L501" s="74" t="str">
        <f>IF(AND(C501="Abierto",D501="Urgente"),A501,"")</f>
        <v/>
      </c>
      <c r="M501" s="74" t="str">
        <f ca="1">IF(AND(C501="Abierto",D501="Urgente"),TODAY()-E501,"")</f>
        <v/>
      </c>
      <c r="N501" s="74" t="str">
        <f>IF(AND(C501="Abierto",D501="Urgente"),RANK(M501,$M$13:$M$810,0)+COUNTIF($M$13:M501,M501)-1,"")</f>
        <v/>
      </c>
      <c r="O501" s="74" t="str">
        <f>IF(AND(C501="Abierto",D501="Alta"),A501,"")</f>
        <v/>
      </c>
      <c r="P501" s="74" t="str">
        <f ca="1">IF(AND(C501="Abierto",D501="Alta"),TODAY()-E501,"")</f>
        <v/>
      </c>
      <c r="Q501" s="74" t="str">
        <f>IF(AND(C501="Abierto",D501="Alta"),RANK(P501,$P$13:$P$810,0)+COUNTIF($P$13:P501,P501)-1+MAX(N:N),"")</f>
        <v/>
      </c>
      <c r="R501" s="74" t="str">
        <f>IF(AND(C501="Abierto",D501="Media"),A501,"")</f>
        <v/>
      </c>
      <c r="S501" s="74" t="str">
        <f ca="1">IF(AND(C501="Abierto",D501="Media"),TODAY()-E501,"")</f>
        <v/>
      </c>
      <c r="T501" s="74" t="str">
        <f>IF(AND(C501="Abierto",D501="Media"),RANK(S501,$S$13:$S$810,0)+COUNTIF($S$13:S501,S501)-1+MAX(N:N,Q:Q),"")</f>
        <v/>
      </c>
      <c r="U501" s="74" t="str">
        <f>IF(AND(C501="Abierto",D501="Baja"),A501,"")</f>
        <v/>
      </c>
      <c r="V501" s="74" t="str">
        <f ca="1">IF(AND(C501="Abierto",D501="Baja"),TODAY()-E501,"")</f>
        <v/>
      </c>
      <c r="W501" s="74" t="str">
        <f>IF(AND(C501="Abierto",D501="Baja"),RANK(V501,$V$13:$V$810,0)+COUNTIF($V$13:V501,V501)-1+MAX(N:N,Q:Q,T:T),"")</f>
        <v/>
      </c>
      <c r="X501" s="139" t="str">
        <f>IF(OR(C501="Resuelto",C501=""),"",SUM(N501,Q501,T501,W501))</f>
        <v/>
      </c>
      <c r="Y501" s="139" t="str">
        <f>IF(OR(C501="Resuelto",C501=""),"",SUM(M501,P501,S501,V501))</f>
        <v/>
      </c>
      <c r="Z501" s="139" t="str">
        <f>IF(OR(C501="Resuelto",C501=""),"",SUM(L501,O501,R501,U501))</f>
        <v/>
      </c>
      <c r="AA501" s="28">
        <v>687</v>
      </c>
      <c r="AB501" s="28" t="str">
        <f t="shared" si="7"/>
        <v/>
      </c>
      <c r="AC501" s="75" t="str">
        <f t="shared" si="8"/>
        <v/>
      </c>
      <c r="AH501" s="78" t="str">
        <f>IF(AI501="","",MAX($AH$5:AH500)+1)</f>
        <v/>
      </c>
      <c r="AI501" s="53" t="str">
        <f>IF(G500="","",IF(COUNTIF($AI$11:AI500,G500)=0,G500,""))</f>
        <v/>
      </c>
      <c r="AJ501" s="53" t="str">
        <f t="shared" si="9"/>
        <v/>
      </c>
      <c r="AK501" s="135"/>
    </row>
    <row r="502" spans="1:37" x14ac:dyDescent="0.25">
      <c r="A502" s="136"/>
      <c r="B502" s="136"/>
      <c r="C502" s="136"/>
      <c r="D502" s="136"/>
      <c r="E502" s="137"/>
      <c r="F502" s="137"/>
      <c r="G502" s="136"/>
      <c r="H502" s="137"/>
      <c r="I502" s="140" t="str">
        <f t="shared" si="10"/>
        <v/>
      </c>
      <c r="J502" s="140"/>
      <c r="K502" s="140"/>
      <c r="L502" s="74" t="str">
        <f>IF(AND(C502="Abierto",D502="Urgente"),A502,"")</f>
        <v/>
      </c>
      <c r="M502" s="74" t="str">
        <f ca="1">IF(AND(C502="Abierto",D502="Urgente"),TODAY()-E502,"")</f>
        <v/>
      </c>
      <c r="N502" s="74" t="str">
        <f>IF(AND(C502="Abierto",D502="Urgente"),RANK(M502,$M$13:$M$810,0)+COUNTIF($M$13:M502,M502)-1,"")</f>
        <v/>
      </c>
      <c r="O502" s="74" t="str">
        <f>IF(AND(C502="Abierto",D502="Alta"),A502,"")</f>
        <v/>
      </c>
      <c r="P502" s="74" t="str">
        <f ca="1">IF(AND(C502="Abierto",D502="Alta"),TODAY()-E502,"")</f>
        <v/>
      </c>
      <c r="Q502" s="74" t="str">
        <f>IF(AND(C502="Abierto",D502="Alta"),RANK(P502,$P$13:$P$810,0)+COUNTIF($P$13:P502,P502)-1+MAX(N:N),"")</f>
        <v/>
      </c>
      <c r="R502" s="74" t="str">
        <f>IF(AND(C502="Abierto",D502="Media"),A502,"")</f>
        <v/>
      </c>
      <c r="S502" s="74" t="str">
        <f ca="1">IF(AND(C502="Abierto",D502="Media"),TODAY()-E502,"")</f>
        <v/>
      </c>
      <c r="T502" s="74" t="str">
        <f>IF(AND(C502="Abierto",D502="Media"),RANK(S502,$S$13:$S$810,0)+COUNTIF($S$13:S502,S502)-1+MAX(N:N,Q:Q),"")</f>
        <v/>
      </c>
      <c r="U502" s="74" t="str">
        <f>IF(AND(C502="Abierto",D502="Baja"),A502,"")</f>
        <v/>
      </c>
      <c r="V502" s="74" t="str">
        <f ca="1">IF(AND(C502="Abierto",D502="Baja"),TODAY()-E502,"")</f>
        <v/>
      </c>
      <c r="W502" s="74" t="str">
        <f>IF(AND(C502="Abierto",D502="Baja"),RANK(V502,$V$13:$V$810,0)+COUNTIF($V$13:V502,V502)-1+MAX(N:N,Q:Q,T:T),"")</f>
        <v/>
      </c>
      <c r="X502" s="139" t="str">
        <f>IF(OR(C502="Resuelto",C502=""),"",SUM(N502,Q502,T502,W502))</f>
        <v/>
      </c>
      <c r="Y502" s="139" t="str">
        <f>IF(OR(C502="Resuelto",C502=""),"",SUM(M502,P502,S502,V502))</f>
        <v/>
      </c>
      <c r="Z502" s="139" t="str">
        <f>IF(OR(C502="Resuelto",C502=""),"",SUM(L502,O502,R502,U502))</f>
        <v/>
      </c>
      <c r="AA502" s="28">
        <v>688</v>
      </c>
      <c r="AB502" s="28" t="str">
        <f t="shared" si="7"/>
        <v/>
      </c>
      <c r="AC502" s="75" t="str">
        <f t="shared" si="8"/>
        <v/>
      </c>
      <c r="AH502" s="78" t="str">
        <f>IF(AI502="","",MAX($AH$5:AH501)+1)</f>
        <v/>
      </c>
      <c r="AI502" s="53" t="str">
        <f>IF(G501="","",IF(COUNTIF($AI$11:AI501,G501)=0,G501,""))</f>
        <v/>
      </c>
      <c r="AJ502" s="53" t="str">
        <f t="shared" si="9"/>
        <v/>
      </c>
      <c r="AK502" s="135"/>
    </row>
    <row r="503" spans="1:37" x14ac:dyDescent="0.25">
      <c r="A503" s="136"/>
      <c r="B503" s="136"/>
      <c r="C503" s="136"/>
      <c r="D503" s="136"/>
      <c r="E503" s="137"/>
      <c r="F503" s="137"/>
      <c r="G503" s="136"/>
      <c r="H503" s="137"/>
      <c r="I503" s="140" t="str">
        <f t="shared" si="10"/>
        <v/>
      </c>
      <c r="J503" s="140"/>
      <c r="K503" s="140"/>
      <c r="L503" s="74" t="str">
        <f>IF(AND(C503="Abierto",D503="Urgente"),A503,"")</f>
        <v/>
      </c>
      <c r="M503" s="74" t="str">
        <f ca="1">IF(AND(C503="Abierto",D503="Urgente"),TODAY()-E503,"")</f>
        <v/>
      </c>
      <c r="N503" s="74" t="str">
        <f>IF(AND(C503="Abierto",D503="Urgente"),RANK(M503,$M$13:$M$810,0)+COUNTIF($M$13:M503,M503)-1,"")</f>
        <v/>
      </c>
      <c r="O503" s="74" t="str">
        <f>IF(AND(C503="Abierto",D503="Alta"),A503,"")</f>
        <v/>
      </c>
      <c r="P503" s="74" t="str">
        <f ca="1">IF(AND(C503="Abierto",D503="Alta"),TODAY()-E503,"")</f>
        <v/>
      </c>
      <c r="Q503" s="74" t="str">
        <f>IF(AND(C503="Abierto",D503="Alta"),RANK(P503,$P$13:$P$810,0)+COUNTIF($P$13:P503,P503)-1+MAX(N:N),"")</f>
        <v/>
      </c>
      <c r="R503" s="74" t="str">
        <f>IF(AND(C503="Abierto",D503="Media"),A503,"")</f>
        <v/>
      </c>
      <c r="S503" s="74" t="str">
        <f ca="1">IF(AND(C503="Abierto",D503="Media"),TODAY()-E503,"")</f>
        <v/>
      </c>
      <c r="T503" s="74" t="str">
        <f>IF(AND(C503="Abierto",D503="Media"),RANK(S503,$S$13:$S$810,0)+COUNTIF($S$13:S503,S503)-1+MAX(N:N,Q:Q),"")</f>
        <v/>
      </c>
      <c r="U503" s="74" t="str">
        <f>IF(AND(C503="Abierto",D503="Baja"),A503,"")</f>
        <v/>
      </c>
      <c r="V503" s="74" t="str">
        <f ca="1">IF(AND(C503="Abierto",D503="Baja"),TODAY()-E503,"")</f>
        <v/>
      </c>
      <c r="W503" s="74" t="str">
        <f>IF(AND(C503="Abierto",D503="Baja"),RANK(V503,$V$13:$V$810,0)+COUNTIF($V$13:V503,V503)-1+MAX(N:N,Q:Q,T:T),"")</f>
        <v/>
      </c>
      <c r="X503" s="139" t="str">
        <f>IF(OR(C503="Resuelto",C503=""),"",SUM(N503,Q503,T503,W503))</f>
        <v/>
      </c>
      <c r="Y503" s="139" t="str">
        <f>IF(OR(C503="Resuelto",C503=""),"",SUM(M503,P503,S503,V503))</f>
        <v/>
      </c>
      <c r="Z503" s="139" t="str">
        <f>IF(OR(C503="Resuelto",C503=""),"",SUM(L503,O503,R503,U503))</f>
        <v/>
      </c>
      <c r="AA503" s="28">
        <v>689</v>
      </c>
      <c r="AB503" s="28" t="str">
        <f t="shared" si="7"/>
        <v/>
      </c>
      <c r="AC503" s="75" t="str">
        <f t="shared" si="8"/>
        <v/>
      </c>
      <c r="AH503" s="78" t="str">
        <f>IF(AI503="","",MAX($AH$5:AH502)+1)</f>
        <v/>
      </c>
      <c r="AI503" s="53" t="str">
        <f>IF(G502="","",IF(COUNTIF($AI$11:AI502,G502)=0,G502,""))</f>
        <v/>
      </c>
      <c r="AJ503" s="53" t="str">
        <f t="shared" si="9"/>
        <v/>
      </c>
      <c r="AK503" s="135"/>
    </row>
    <row r="504" spans="1:37" x14ac:dyDescent="0.25">
      <c r="A504" s="136"/>
      <c r="B504" s="136"/>
      <c r="C504" s="136"/>
      <c r="D504" s="136"/>
      <c r="E504" s="137"/>
      <c r="F504" s="137"/>
      <c r="G504" s="136"/>
      <c r="H504" s="137"/>
      <c r="I504" s="140" t="str">
        <f t="shared" si="10"/>
        <v/>
      </c>
      <c r="J504" s="140"/>
      <c r="K504" s="140"/>
      <c r="L504" s="74" t="str">
        <f>IF(AND(C504="Abierto",D504="Urgente"),A504,"")</f>
        <v/>
      </c>
      <c r="M504" s="74" t="str">
        <f ca="1">IF(AND(C504="Abierto",D504="Urgente"),TODAY()-E504,"")</f>
        <v/>
      </c>
      <c r="N504" s="74" t="str">
        <f>IF(AND(C504="Abierto",D504="Urgente"),RANK(M504,$M$13:$M$810,0)+COUNTIF($M$13:M504,M504)-1,"")</f>
        <v/>
      </c>
      <c r="O504" s="74" t="str">
        <f>IF(AND(C504="Abierto",D504="Alta"),A504,"")</f>
        <v/>
      </c>
      <c r="P504" s="74" t="str">
        <f ca="1">IF(AND(C504="Abierto",D504="Alta"),TODAY()-E504,"")</f>
        <v/>
      </c>
      <c r="Q504" s="74" t="str">
        <f>IF(AND(C504="Abierto",D504="Alta"),RANK(P504,$P$13:$P$810,0)+COUNTIF($P$13:P504,P504)-1+MAX(N:N),"")</f>
        <v/>
      </c>
      <c r="R504" s="74" t="str">
        <f>IF(AND(C504="Abierto",D504="Media"),A504,"")</f>
        <v/>
      </c>
      <c r="S504" s="74" t="str">
        <f ca="1">IF(AND(C504="Abierto",D504="Media"),TODAY()-E504,"")</f>
        <v/>
      </c>
      <c r="T504" s="74" t="str">
        <f>IF(AND(C504="Abierto",D504="Media"),RANK(S504,$S$13:$S$810,0)+COUNTIF($S$13:S504,S504)-1+MAX(N:N,Q:Q),"")</f>
        <v/>
      </c>
      <c r="U504" s="74" t="str">
        <f>IF(AND(C504="Abierto",D504="Baja"),A504,"")</f>
        <v/>
      </c>
      <c r="V504" s="74" t="str">
        <f ca="1">IF(AND(C504="Abierto",D504="Baja"),TODAY()-E504,"")</f>
        <v/>
      </c>
      <c r="W504" s="74" t="str">
        <f>IF(AND(C504="Abierto",D504="Baja"),RANK(V504,$V$13:$V$810,0)+COUNTIF($V$13:V504,V504)-1+MAX(N:N,Q:Q,T:T),"")</f>
        <v/>
      </c>
      <c r="X504" s="139" t="str">
        <f>IF(OR(C504="Resuelto",C504=""),"",SUM(N504,Q504,T504,W504))</f>
        <v/>
      </c>
      <c r="Y504" s="139" t="str">
        <f>IF(OR(C504="Resuelto",C504=""),"",SUM(M504,P504,S504,V504))</f>
        <v/>
      </c>
      <c r="Z504" s="139" t="str">
        <f>IF(OR(C504="Resuelto",C504=""),"",SUM(L504,O504,R504,U504))</f>
        <v/>
      </c>
      <c r="AA504" s="28">
        <v>690</v>
      </c>
      <c r="AB504" s="28" t="str">
        <f t="shared" si="7"/>
        <v/>
      </c>
      <c r="AC504" s="75" t="str">
        <f t="shared" si="8"/>
        <v/>
      </c>
      <c r="AH504" s="78" t="str">
        <f>IF(AI504="","",MAX($AH$5:AH503)+1)</f>
        <v/>
      </c>
      <c r="AI504" s="53" t="str">
        <f>IF(G503="","",IF(COUNTIF($AI$11:AI503,G503)=0,G503,""))</f>
        <v/>
      </c>
      <c r="AJ504" s="53" t="str">
        <f t="shared" si="9"/>
        <v/>
      </c>
      <c r="AK504" s="135"/>
    </row>
    <row r="505" spans="1:37" x14ac:dyDescent="0.25">
      <c r="A505" s="136"/>
      <c r="B505" s="136"/>
      <c r="C505" s="136"/>
      <c r="D505" s="136"/>
      <c r="E505" s="137"/>
      <c r="F505" s="137"/>
      <c r="G505" s="136"/>
      <c r="H505" s="137"/>
      <c r="I505" s="140" t="str">
        <f t="shared" si="10"/>
        <v/>
      </c>
      <c r="J505" s="140"/>
      <c r="K505" s="140"/>
      <c r="L505" s="74" t="str">
        <f>IF(AND(C505="Abierto",D505="Urgente"),A505,"")</f>
        <v/>
      </c>
      <c r="M505" s="74" t="str">
        <f ca="1">IF(AND(C505="Abierto",D505="Urgente"),TODAY()-E505,"")</f>
        <v/>
      </c>
      <c r="N505" s="74" t="str">
        <f>IF(AND(C505="Abierto",D505="Urgente"),RANK(M505,$M$13:$M$810,0)+COUNTIF($M$13:M505,M505)-1,"")</f>
        <v/>
      </c>
      <c r="O505" s="74" t="str">
        <f>IF(AND(C505="Abierto",D505="Alta"),A505,"")</f>
        <v/>
      </c>
      <c r="P505" s="74" t="str">
        <f ca="1">IF(AND(C505="Abierto",D505="Alta"),TODAY()-E505,"")</f>
        <v/>
      </c>
      <c r="Q505" s="74" t="str">
        <f>IF(AND(C505="Abierto",D505="Alta"),RANK(P505,$P$13:$P$810,0)+COUNTIF($P$13:P505,P505)-1+MAX(N:N),"")</f>
        <v/>
      </c>
      <c r="R505" s="74" t="str">
        <f>IF(AND(C505="Abierto",D505="Media"),A505,"")</f>
        <v/>
      </c>
      <c r="S505" s="74" t="str">
        <f ca="1">IF(AND(C505="Abierto",D505="Media"),TODAY()-E505,"")</f>
        <v/>
      </c>
      <c r="T505" s="74" t="str">
        <f>IF(AND(C505="Abierto",D505="Media"),RANK(S505,$S$13:$S$810,0)+COUNTIF($S$13:S505,S505)-1+MAX(N:N,Q:Q),"")</f>
        <v/>
      </c>
      <c r="U505" s="74" t="str">
        <f>IF(AND(C505="Abierto",D505="Baja"),A505,"")</f>
        <v/>
      </c>
      <c r="V505" s="74" t="str">
        <f ca="1">IF(AND(C505="Abierto",D505="Baja"),TODAY()-E505,"")</f>
        <v/>
      </c>
      <c r="W505" s="74" t="str">
        <f>IF(AND(C505="Abierto",D505="Baja"),RANK(V505,$V$13:$V$810,0)+COUNTIF($V$13:V505,V505)-1+MAX(N:N,Q:Q,T:T),"")</f>
        <v/>
      </c>
      <c r="X505" s="139" t="str">
        <f>IF(OR(C505="Resuelto",C505=""),"",SUM(N505,Q505,T505,W505))</f>
        <v/>
      </c>
      <c r="Y505" s="139" t="str">
        <f>IF(OR(C505="Resuelto",C505=""),"",SUM(M505,P505,S505,V505))</f>
        <v/>
      </c>
      <c r="Z505" s="139" t="str">
        <f>IF(OR(C505="Resuelto",C505=""),"",SUM(L505,O505,R505,U505))</f>
        <v/>
      </c>
      <c r="AA505" s="28">
        <v>691</v>
      </c>
      <c r="AB505" s="28" t="str">
        <f t="shared" si="7"/>
        <v/>
      </c>
      <c r="AC505" s="75" t="str">
        <f t="shared" si="8"/>
        <v/>
      </c>
      <c r="AH505" s="78" t="str">
        <f>IF(AI505="","",MAX($AH$5:AH504)+1)</f>
        <v/>
      </c>
      <c r="AI505" s="53" t="str">
        <f>IF(G504="","",IF(COUNTIF($AI$11:AI504,G504)=0,G504,""))</f>
        <v/>
      </c>
      <c r="AJ505" s="53" t="str">
        <f t="shared" si="9"/>
        <v/>
      </c>
      <c r="AK505" s="135"/>
    </row>
    <row r="506" spans="1:37" x14ac:dyDescent="0.25">
      <c r="A506" s="136"/>
      <c r="B506" s="136"/>
      <c r="C506" s="136"/>
      <c r="D506" s="136"/>
      <c r="E506" s="137"/>
      <c r="F506" s="137"/>
      <c r="G506" s="136"/>
      <c r="H506" s="137"/>
      <c r="I506" s="140" t="str">
        <f t="shared" si="10"/>
        <v/>
      </c>
      <c r="J506" s="140"/>
      <c r="K506" s="140"/>
      <c r="L506" s="74" t="str">
        <f>IF(AND(C506="Abierto",D506="Urgente"),A506,"")</f>
        <v/>
      </c>
      <c r="M506" s="74" t="str">
        <f ca="1">IF(AND(C506="Abierto",D506="Urgente"),TODAY()-E506,"")</f>
        <v/>
      </c>
      <c r="N506" s="74" t="str">
        <f>IF(AND(C506="Abierto",D506="Urgente"),RANK(M506,$M$13:$M$810,0)+COUNTIF($M$13:M506,M506)-1,"")</f>
        <v/>
      </c>
      <c r="O506" s="74" t="str">
        <f>IF(AND(C506="Abierto",D506="Alta"),A506,"")</f>
        <v/>
      </c>
      <c r="P506" s="74" t="str">
        <f ca="1">IF(AND(C506="Abierto",D506="Alta"),TODAY()-E506,"")</f>
        <v/>
      </c>
      <c r="Q506" s="74" t="str">
        <f>IF(AND(C506="Abierto",D506="Alta"),RANK(P506,$P$13:$P$810,0)+COUNTIF($P$13:P506,P506)-1+MAX(N:N),"")</f>
        <v/>
      </c>
      <c r="R506" s="74" t="str">
        <f>IF(AND(C506="Abierto",D506="Media"),A506,"")</f>
        <v/>
      </c>
      <c r="S506" s="74" t="str">
        <f ca="1">IF(AND(C506="Abierto",D506="Media"),TODAY()-E506,"")</f>
        <v/>
      </c>
      <c r="T506" s="74" t="str">
        <f>IF(AND(C506="Abierto",D506="Media"),RANK(S506,$S$13:$S$810,0)+COUNTIF($S$13:S506,S506)-1+MAX(N:N,Q:Q),"")</f>
        <v/>
      </c>
      <c r="U506" s="74" t="str">
        <f>IF(AND(C506="Abierto",D506="Baja"),A506,"")</f>
        <v/>
      </c>
      <c r="V506" s="74" t="str">
        <f ca="1">IF(AND(C506="Abierto",D506="Baja"),TODAY()-E506,"")</f>
        <v/>
      </c>
      <c r="W506" s="74" t="str">
        <f>IF(AND(C506="Abierto",D506="Baja"),RANK(V506,$V$13:$V$810,0)+COUNTIF($V$13:V506,V506)-1+MAX(N:N,Q:Q,T:T),"")</f>
        <v/>
      </c>
      <c r="X506" s="139" t="str">
        <f>IF(OR(C506="Resuelto",C506=""),"",SUM(N506,Q506,T506,W506))</f>
        <v/>
      </c>
      <c r="Y506" s="139" t="str">
        <f>IF(OR(C506="Resuelto",C506=""),"",SUM(M506,P506,S506,V506))</f>
        <v/>
      </c>
      <c r="Z506" s="139" t="str">
        <f>IF(OR(C506="Resuelto",C506=""),"",SUM(L506,O506,R506,U506))</f>
        <v/>
      </c>
      <c r="AA506" s="28">
        <v>692</v>
      </c>
      <c r="AB506" s="28" t="str">
        <f t="shared" si="7"/>
        <v/>
      </c>
      <c r="AC506" s="75" t="str">
        <f t="shared" si="8"/>
        <v/>
      </c>
      <c r="AH506" s="78" t="str">
        <f>IF(AI506="","",MAX($AH$5:AH505)+1)</f>
        <v/>
      </c>
      <c r="AI506" s="53" t="str">
        <f>IF(G505="","",IF(COUNTIF($AI$11:AI505,G505)=0,G505,""))</f>
        <v/>
      </c>
      <c r="AJ506" s="53" t="str">
        <f t="shared" si="9"/>
        <v/>
      </c>
      <c r="AK506" s="135"/>
    </row>
    <row r="507" spans="1:37" x14ac:dyDescent="0.25">
      <c r="A507" s="136"/>
      <c r="B507" s="136"/>
      <c r="C507" s="136"/>
      <c r="D507" s="136"/>
      <c r="E507" s="137"/>
      <c r="F507" s="137"/>
      <c r="G507" s="136"/>
      <c r="H507" s="137"/>
      <c r="I507" s="140" t="str">
        <f t="shared" si="10"/>
        <v/>
      </c>
      <c r="J507" s="140"/>
      <c r="K507" s="140"/>
      <c r="L507" s="74" t="str">
        <f>IF(AND(C507="Abierto",D507="Urgente"),A507,"")</f>
        <v/>
      </c>
      <c r="M507" s="74" t="str">
        <f ca="1">IF(AND(C507="Abierto",D507="Urgente"),TODAY()-E507,"")</f>
        <v/>
      </c>
      <c r="N507" s="74" t="str">
        <f>IF(AND(C507="Abierto",D507="Urgente"),RANK(M507,$M$13:$M$810,0)+COUNTIF($M$13:M507,M507)-1,"")</f>
        <v/>
      </c>
      <c r="O507" s="74" t="str">
        <f>IF(AND(C507="Abierto",D507="Alta"),A507,"")</f>
        <v/>
      </c>
      <c r="P507" s="74" t="str">
        <f ca="1">IF(AND(C507="Abierto",D507="Alta"),TODAY()-E507,"")</f>
        <v/>
      </c>
      <c r="Q507" s="74" t="str">
        <f>IF(AND(C507="Abierto",D507="Alta"),RANK(P507,$P$13:$P$810,0)+COUNTIF($P$13:P507,P507)-1+MAX(N:N),"")</f>
        <v/>
      </c>
      <c r="R507" s="74" t="str">
        <f>IF(AND(C507="Abierto",D507="Media"),A507,"")</f>
        <v/>
      </c>
      <c r="S507" s="74" t="str">
        <f ca="1">IF(AND(C507="Abierto",D507="Media"),TODAY()-E507,"")</f>
        <v/>
      </c>
      <c r="T507" s="74" t="str">
        <f>IF(AND(C507="Abierto",D507="Media"),RANK(S507,$S$13:$S$810,0)+COUNTIF($S$13:S507,S507)-1+MAX(N:N,Q:Q),"")</f>
        <v/>
      </c>
      <c r="U507" s="74" t="str">
        <f>IF(AND(C507="Abierto",D507="Baja"),A507,"")</f>
        <v/>
      </c>
      <c r="V507" s="74" t="str">
        <f ca="1">IF(AND(C507="Abierto",D507="Baja"),TODAY()-E507,"")</f>
        <v/>
      </c>
      <c r="W507" s="74" t="str">
        <f>IF(AND(C507="Abierto",D507="Baja"),RANK(V507,$V$13:$V$810,0)+COUNTIF($V$13:V507,V507)-1+MAX(N:N,Q:Q,T:T),"")</f>
        <v/>
      </c>
      <c r="X507" s="139" t="str">
        <f>IF(OR(C507="Resuelto",C507=""),"",SUM(N507,Q507,T507,W507))</f>
        <v/>
      </c>
      <c r="Y507" s="139" t="str">
        <f>IF(OR(C507="Resuelto",C507=""),"",SUM(M507,P507,S507,V507))</f>
        <v/>
      </c>
      <c r="Z507" s="139" t="str">
        <f>IF(OR(C507="Resuelto",C507=""),"",SUM(L507,O507,R507,U507))</f>
        <v/>
      </c>
      <c r="AA507" s="28">
        <v>693</v>
      </c>
      <c r="AB507" s="28" t="str">
        <f t="shared" si="7"/>
        <v/>
      </c>
      <c r="AC507" s="75" t="str">
        <f t="shared" si="8"/>
        <v/>
      </c>
      <c r="AH507" s="78" t="str">
        <f>IF(AI507="","",MAX($AH$5:AH506)+1)</f>
        <v/>
      </c>
      <c r="AI507" s="53" t="str">
        <f>IF(G506="","",IF(COUNTIF($AI$11:AI506,G506)=0,G506,""))</f>
        <v/>
      </c>
      <c r="AJ507" s="53" t="str">
        <f t="shared" si="9"/>
        <v/>
      </c>
      <c r="AK507" s="135"/>
    </row>
    <row r="508" spans="1:37" x14ac:dyDescent="0.25">
      <c r="A508" s="136"/>
      <c r="B508" s="136"/>
      <c r="C508" s="136"/>
      <c r="D508" s="136"/>
      <c r="E508" s="137"/>
      <c r="F508" s="137"/>
      <c r="G508" s="136"/>
      <c r="H508" s="137"/>
      <c r="I508" s="140" t="str">
        <f t="shared" si="10"/>
        <v/>
      </c>
      <c r="J508" s="140"/>
      <c r="K508" s="140"/>
      <c r="L508" s="74" t="str">
        <f>IF(AND(C508="Abierto",D508="Urgente"),A508,"")</f>
        <v/>
      </c>
      <c r="M508" s="74" t="str">
        <f ca="1">IF(AND(C508="Abierto",D508="Urgente"),TODAY()-E508,"")</f>
        <v/>
      </c>
      <c r="N508" s="74" t="str">
        <f>IF(AND(C508="Abierto",D508="Urgente"),RANK(M508,$M$13:$M$810,0)+COUNTIF($M$13:M508,M508)-1,"")</f>
        <v/>
      </c>
      <c r="O508" s="74" t="str">
        <f>IF(AND(C508="Abierto",D508="Alta"),A508,"")</f>
        <v/>
      </c>
      <c r="P508" s="74" t="str">
        <f ca="1">IF(AND(C508="Abierto",D508="Alta"),TODAY()-E508,"")</f>
        <v/>
      </c>
      <c r="Q508" s="74" t="str">
        <f>IF(AND(C508="Abierto",D508="Alta"),RANK(P508,$P$13:$P$810,0)+COUNTIF($P$13:P508,P508)-1+MAX(N:N),"")</f>
        <v/>
      </c>
      <c r="R508" s="74" t="str">
        <f>IF(AND(C508="Abierto",D508="Media"),A508,"")</f>
        <v/>
      </c>
      <c r="S508" s="74" t="str">
        <f ca="1">IF(AND(C508="Abierto",D508="Media"),TODAY()-E508,"")</f>
        <v/>
      </c>
      <c r="T508" s="74" t="str">
        <f>IF(AND(C508="Abierto",D508="Media"),RANK(S508,$S$13:$S$810,0)+COUNTIF($S$13:S508,S508)-1+MAX(N:N,Q:Q),"")</f>
        <v/>
      </c>
      <c r="U508" s="74" t="str">
        <f>IF(AND(C508="Abierto",D508="Baja"),A508,"")</f>
        <v/>
      </c>
      <c r="V508" s="74" t="str">
        <f ca="1">IF(AND(C508="Abierto",D508="Baja"),TODAY()-E508,"")</f>
        <v/>
      </c>
      <c r="W508" s="74" t="str">
        <f>IF(AND(C508="Abierto",D508="Baja"),RANK(V508,$V$13:$V$810,0)+COUNTIF($V$13:V508,V508)-1+MAX(N:N,Q:Q,T:T),"")</f>
        <v/>
      </c>
      <c r="X508" s="139" t="str">
        <f>IF(OR(C508="Resuelto",C508=""),"",SUM(N508,Q508,T508,W508))</f>
        <v/>
      </c>
      <c r="Y508" s="139" t="str">
        <f>IF(OR(C508="Resuelto",C508=""),"",SUM(M508,P508,S508,V508))</f>
        <v/>
      </c>
      <c r="Z508" s="139" t="str">
        <f>IF(OR(C508="Resuelto",C508=""),"",SUM(L508,O508,R508,U508))</f>
        <v/>
      </c>
      <c r="AA508" s="28">
        <v>694</v>
      </c>
      <c r="AB508" s="28" t="str">
        <f t="shared" si="7"/>
        <v/>
      </c>
      <c r="AC508" s="75" t="str">
        <f t="shared" si="8"/>
        <v/>
      </c>
      <c r="AH508" s="78" t="str">
        <f>IF(AI508="","",MAX($AH$5:AH507)+1)</f>
        <v/>
      </c>
      <c r="AI508" s="53" t="str">
        <f>IF(G507="","",IF(COUNTIF($AI$11:AI507,G507)=0,G507,""))</f>
        <v/>
      </c>
      <c r="AJ508" s="53" t="str">
        <f t="shared" si="9"/>
        <v/>
      </c>
      <c r="AK508" s="135"/>
    </row>
    <row r="509" spans="1:37" x14ac:dyDescent="0.25">
      <c r="A509" s="136"/>
      <c r="B509" s="136"/>
      <c r="C509" s="136"/>
      <c r="D509" s="136"/>
      <c r="E509" s="137"/>
      <c r="F509" s="137"/>
      <c r="G509" s="136"/>
      <c r="H509" s="137"/>
      <c r="I509" s="140" t="str">
        <f t="shared" si="10"/>
        <v/>
      </c>
      <c r="J509" s="140"/>
      <c r="K509" s="140"/>
      <c r="L509" s="74" t="str">
        <f>IF(AND(C509="Abierto",D509="Urgente"),A509,"")</f>
        <v/>
      </c>
      <c r="M509" s="74" t="str">
        <f ca="1">IF(AND(C509="Abierto",D509="Urgente"),TODAY()-E509,"")</f>
        <v/>
      </c>
      <c r="N509" s="74" t="str">
        <f>IF(AND(C509="Abierto",D509="Urgente"),RANK(M509,$M$13:$M$810,0)+COUNTIF($M$13:M509,M509)-1,"")</f>
        <v/>
      </c>
      <c r="O509" s="74" t="str">
        <f>IF(AND(C509="Abierto",D509="Alta"),A509,"")</f>
        <v/>
      </c>
      <c r="P509" s="74" t="str">
        <f ca="1">IF(AND(C509="Abierto",D509="Alta"),TODAY()-E509,"")</f>
        <v/>
      </c>
      <c r="Q509" s="74" t="str">
        <f>IF(AND(C509="Abierto",D509="Alta"),RANK(P509,$P$13:$P$810,0)+COUNTIF($P$13:P509,P509)-1+MAX(N:N),"")</f>
        <v/>
      </c>
      <c r="R509" s="74" t="str">
        <f>IF(AND(C509="Abierto",D509="Media"),A509,"")</f>
        <v/>
      </c>
      <c r="S509" s="74" t="str">
        <f ca="1">IF(AND(C509="Abierto",D509="Media"),TODAY()-E509,"")</f>
        <v/>
      </c>
      <c r="T509" s="74" t="str">
        <f>IF(AND(C509="Abierto",D509="Media"),RANK(S509,$S$13:$S$810,0)+COUNTIF($S$13:S509,S509)-1+MAX(N:N,Q:Q),"")</f>
        <v/>
      </c>
      <c r="U509" s="74" t="str">
        <f>IF(AND(C509="Abierto",D509="Baja"),A509,"")</f>
        <v/>
      </c>
      <c r="V509" s="74" t="str">
        <f ca="1">IF(AND(C509="Abierto",D509="Baja"),TODAY()-E509,"")</f>
        <v/>
      </c>
      <c r="W509" s="74" t="str">
        <f>IF(AND(C509="Abierto",D509="Baja"),RANK(V509,$V$13:$V$810,0)+COUNTIF($V$13:V509,V509)-1+MAX(N:N,Q:Q,T:T),"")</f>
        <v/>
      </c>
      <c r="X509" s="139" t="str">
        <f>IF(OR(C509="Resuelto",C509=""),"",SUM(N509,Q509,T509,W509))</f>
        <v/>
      </c>
      <c r="Y509" s="139" t="str">
        <f>IF(OR(C509="Resuelto",C509=""),"",SUM(M509,P509,S509,V509))</f>
        <v/>
      </c>
      <c r="Z509" s="139" t="str">
        <f>IF(OR(C509="Resuelto",C509=""),"",SUM(L509,O509,R509,U509))</f>
        <v/>
      </c>
      <c r="AA509" s="28">
        <v>695</v>
      </c>
      <c r="AB509" s="28" t="str">
        <f t="shared" ref="AB509:AB572" si="11">IF(ISNA(VLOOKUP(AA509,$X$13:$Z$807,3,FALSE))=TRUE,"",VLOOKUP(AA509,$X$13:$Z$807,3,FALSE))</f>
        <v/>
      </c>
      <c r="AC509" s="75" t="str">
        <f t="shared" ref="AC509:AC572" si="12">IF(ISNA(VLOOKUP(AA509,$X$13:$Z$807,2,FALSE))=TRUE,"",VLOOKUP(AA509,$X$13:$Z$807,2,FALSE))</f>
        <v/>
      </c>
      <c r="AH509" s="78" t="str">
        <f>IF(AI509="","",MAX($AH$5:AH508)+1)</f>
        <v/>
      </c>
      <c r="AI509" s="53" t="str">
        <f>IF(G508="","",IF(COUNTIF($AI$11:AI508,G508)=0,G508,""))</f>
        <v/>
      </c>
      <c r="AJ509" s="53" t="str">
        <f t="shared" ref="AJ509:AJ572" si="13">IF(ISNA(VLOOKUP(AA509,$AH$13:$AI$807,2,FALSE))=TRUE,"",VLOOKUP(AA509,$AH$13:$AI$807,2,FALSE))</f>
        <v/>
      </c>
      <c r="AK509" s="135"/>
    </row>
    <row r="510" spans="1:37" x14ac:dyDescent="0.25">
      <c r="A510" s="136"/>
      <c r="B510" s="136"/>
      <c r="C510" s="136"/>
      <c r="D510" s="136"/>
      <c r="E510" s="137"/>
      <c r="F510" s="137"/>
      <c r="G510" s="136"/>
      <c r="H510" s="137"/>
      <c r="I510" s="140" t="str">
        <f t="shared" si="10"/>
        <v/>
      </c>
      <c r="J510" s="140"/>
      <c r="K510" s="140"/>
      <c r="L510" s="74" t="str">
        <f>IF(AND(C510="Abierto",D510="Urgente"),A510,"")</f>
        <v/>
      </c>
      <c r="M510" s="74" t="str">
        <f ca="1">IF(AND(C510="Abierto",D510="Urgente"),TODAY()-E510,"")</f>
        <v/>
      </c>
      <c r="N510" s="74" t="str">
        <f>IF(AND(C510="Abierto",D510="Urgente"),RANK(M510,$M$13:$M$810,0)+COUNTIF($M$13:M510,M510)-1,"")</f>
        <v/>
      </c>
      <c r="O510" s="74" t="str">
        <f>IF(AND(C510="Abierto",D510="Alta"),A510,"")</f>
        <v/>
      </c>
      <c r="P510" s="74" t="str">
        <f ca="1">IF(AND(C510="Abierto",D510="Alta"),TODAY()-E510,"")</f>
        <v/>
      </c>
      <c r="Q510" s="74" t="str">
        <f>IF(AND(C510="Abierto",D510="Alta"),RANK(P510,$P$13:$P$810,0)+COUNTIF($P$13:P510,P510)-1+MAX(N:N),"")</f>
        <v/>
      </c>
      <c r="R510" s="74" t="str">
        <f>IF(AND(C510="Abierto",D510="Media"),A510,"")</f>
        <v/>
      </c>
      <c r="S510" s="74" t="str">
        <f ca="1">IF(AND(C510="Abierto",D510="Media"),TODAY()-E510,"")</f>
        <v/>
      </c>
      <c r="T510" s="74" t="str">
        <f>IF(AND(C510="Abierto",D510="Media"),RANK(S510,$S$13:$S$810,0)+COUNTIF($S$13:S510,S510)-1+MAX(N:N,Q:Q),"")</f>
        <v/>
      </c>
      <c r="U510" s="74" t="str">
        <f>IF(AND(C510="Abierto",D510="Baja"),A510,"")</f>
        <v/>
      </c>
      <c r="V510" s="74" t="str">
        <f ca="1">IF(AND(C510="Abierto",D510="Baja"),TODAY()-E510,"")</f>
        <v/>
      </c>
      <c r="W510" s="74" t="str">
        <f>IF(AND(C510="Abierto",D510="Baja"),RANK(V510,$V$13:$V$810,0)+COUNTIF($V$13:V510,V510)-1+MAX(N:N,Q:Q,T:T),"")</f>
        <v/>
      </c>
      <c r="X510" s="139" t="str">
        <f>IF(OR(C510="Resuelto",C510=""),"",SUM(N510,Q510,T510,W510))</f>
        <v/>
      </c>
      <c r="Y510" s="139" t="str">
        <f>IF(OR(C510="Resuelto",C510=""),"",SUM(M510,P510,S510,V510))</f>
        <v/>
      </c>
      <c r="Z510" s="139" t="str">
        <f>IF(OR(C510="Resuelto",C510=""),"",SUM(L510,O510,R510,U510))</f>
        <v/>
      </c>
      <c r="AA510" s="28">
        <v>696</v>
      </c>
      <c r="AB510" s="28" t="str">
        <f t="shared" si="11"/>
        <v/>
      </c>
      <c r="AC510" s="75" t="str">
        <f t="shared" si="12"/>
        <v/>
      </c>
      <c r="AH510" s="78" t="str">
        <f>IF(AI510="","",MAX($AH$5:AH509)+1)</f>
        <v/>
      </c>
      <c r="AI510" s="53" t="str">
        <f>IF(G509="","",IF(COUNTIF($AI$11:AI509,G509)=0,G509,""))</f>
        <v/>
      </c>
      <c r="AJ510" s="53" t="str">
        <f t="shared" si="13"/>
        <v/>
      </c>
      <c r="AK510" s="135"/>
    </row>
    <row r="511" spans="1:37" x14ac:dyDescent="0.25">
      <c r="A511" s="136"/>
      <c r="B511" s="136"/>
      <c r="C511" s="136"/>
      <c r="D511" s="136"/>
      <c r="E511" s="137"/>
      <c r="F511" s="137"/>
      <c r="G511" s="136"/>
      <c r="H511" s="137"/>
      <c r="I511" s="140" t="str">
        <f t="shared" si="10"/>
        <v/>
      </c>
      <c r="J511" s="140"/>
      <c r="K511" s="140"/>
      <c r="L511" s="74" t="str">
        <f>IF(AND(C511="Abierto",D511="Urgente"),A511,"")</f>
        <v/>
      </c>
      <c r="M511" s="74" t="str">
        <f ca="1">IF(AND(C511="Abierto",D511="Urgente"),TODAY()-E511,"")</f>
        <v/>
      </c>
      <c r="N511" s="74" t="str">
        <f>IF(AND(C511="Abierto",D511="Urgente"),RANK(M511,$M$13:$M$810,0)+COUNTIF($M$13:M511,M511)-1,"")</f>
        <v/>
      </c>
      <c r="O511" s="74" t="str">
        <f>IF(AND(C511="Abierto",D511="Alta"),A511,"")</f>
        <v/>
      </c>
      <c r="P511" s="74" t="str">
        <f ca="1">IF(AND(C511="Abierto",D511="Alta"),TODAY()-E511,"")</f>
        <v/>
      </c>
      <c r="Q511" s="74" t="str">
        <f>IF(AND(C511="Abierto",D511="Alta"),RANK(P511,$P$13:$P$810,0)+COUNTIF($P$13:P511,P511)-1+MAX(N:N),"")</f>
        <v/>
      </c>
      <c r="R511" s="74" t="str">
        <f>IF(AND(C511="Abierto",D511="Media"),A511,"")</f>
        <v/>
      </c>
      <c r="S511" s="74" t="str">
        <f ca="1">IF(AND(C511="Abierto",D511="Media"),TODAY()-E511,"")</f>
        <v/>
      </c>
      <c r="T511" s="74" t="str">
        <f>IF(AND(C511="Abierto",D511="Media"),RANK(S511,$S$13:$S$810,0)+COUNTIF($S$13:S511,S511)-1+MAX(N:N,Q:Q),"")</f>
        <v/>
      </c>
      <c r="U511" s="74" t="str">
        <f>IF(AND(C511="Abierto",D511="Baja"),A511,"")</f>
        <v/>
      </c>
      <c r="V511" s="74" t="str">
        <f ca="1">IF(AND(C511="Abierto",D511="Baja"),TODAY()-E511,"")</f>
        <v/>
      </c>
      <c r="W511" s="74" t="str">
        <f>IF(AND(C511="Abierto",D511="Baja"),RANK(V511,$V$13:$V$810,0)+COUNTIF($V$13:V511,V511)-1+MAX(N:N,Q:Q,T:T),"")</f>
        <v/>
      </c>
      <c r="X511" s="139" t="str">
        <f>IF(OR(C511="Resuelto",C511=""),"",SUM(N511,Q511,T511,W511))</f>
        <v/>
      </c>
      <c r="Y511" s="139" t="str">
        <f>IF(OR(C511="Resuelto",C511=""),"",SUM(M511,P511,S511,V511))</f>
        <v/>
      </c>
      <c r="Z511" s="139" t="str">
        <f>IF(OR(C511="Resuelto",C511=""),"",SUM(L511,O511,R511,U511))</f>
        <v/>
      </c>
      <c r="AA511" s="28">
        <v>697</v>
      </c>
      <c r="AB511" s="28" t="str">
        <f t="shared" si="11"/>
        <v/>
      </c>
      <c r="AC511" s="75" t="str">
        <f t="shared" si="12"/>
        <v/>
      </c>
      <c r="AH511" s="78" t="str">
        <f>IF(AI511="","",MAX($AH$5:AH510)+1)</f>
        <v/>
      </c>
      <c r="AI511" s="53" t="str">
        <f>IF(G510="","",IF(COUNTIF($AI$11:AI510,G510)=0,G510,""))</f>
        <v/>
      </c>
      <c r="AJ511" s="53" t="str">
        <f t="shared" si="13"/>
        <v/>
      </c>
      <c r="AK511" s="135"/>
    </row>
    <row r="512" spans="1:37" x14ac:dyDescent="0.25">
      <c r="A512" s="136"/>
      <c r="B512" s="136"/>
      <c r="C512" s="136"/>
      <c r="D512" s="136"/>
      <c r="E512" s="137"/>
      <c r="F512" s="137"/>
      <c r="G512" s="136"/>
      <c r="H512" s="137"/>
      <c r="I512" s="140" t="str">
        <f t="shared" si="10"/>
        <v/>
      </c>
      <c r="J512" s="140"/>
      <c r="K512" s="140"/>
      <c r="L512" s="74" t="str">
        <f>IF(AND(C512="Abierto",D512="Urgente"),A512,"")</f>
        <v/>
      </c>
      <c r="M512" s="74" t="str">
        <f ca="1">IF(AND(C512="Abierto",D512="Urgente"),TODAY()-E512,"")</f>
        <v/>
      </c>
      <c r="N512" s="74" t="str">
        <f>IF(AND(C512="Abierto",D512="Urgente"),RANK(M512,$M$13:$M$810,0)+COUNTIF($M$13:M512,M512)-1,"")</f>
        <v/>
      </c>
      <c r="O512" s="74" t="str">
        <f>IF(AND(C512="Abierto",D512="Alta"),A512,"")</f>
        <v/>
      </c>
      <c r="P512" s="74" t="str">
        <f ca="1">IF(AND(C512="Abierto",D512="Alta"),TODAY()-E512,"")</f>
        <v/>
      </c>
      <c r="Q512" s="74" t="str">
        <f>IF(AND(C512="Abierto",D512="Alta"),RANK(P512,$P$13:$P$810,0)+COUNTIF($P$13:P512,P512)-1+MAX(N:N),"")</f>
        <v/>
      </c>
      <c r="R512" s="74" t="str">
        <f>IF(AND(C512="Abierto",D512="Media"),A512,"")</f>
        <v/>
      </c>
      <c r="S512" s="74" t="str">
        <f ca="1">IF(AND(C512="Abierto",D512="Media"),TODAY()-E512,"")</f>
        <v/>
      </c>
      <c r="T512" s="74" t="str">
        <f>IF(AND(C512="Abierto",D512="Media"),RANK(S512,$S$13:$S$810,0)+COUNTIF($S$13:S512,S512)-1+MAX(N:N,Q:Q),"")</f>
        <v/>
      </c>
      <c r="U512" s="74" t="str">
        <f>IF(AND(C512="Abierto",D512="Baja"),A512,"")</f>
        <v/>
      </c>
      <c r="V512" s="74" t="str">
        <f ca="1">IF(AND(C512="Abierto",D512="Baja"),TODAY()-E512,"")</f>
        <v/>
      </c>
      <c r="W512" s="74" t="str">
        <f>IF(AND(C512="Abierto",D512="Baja"),RANK(V512,$V$13:$V$810,0)+COUNTIF($V$13:V512,V512)-1+MAX(N:N,Q:Q,T:T),"")</f>
        <v/>
      </c>
      <c r="X512" s="139" t="str">
        <f>IF(OR(C512="Resuelto",C512=""),"",SUM(N512,Q512,T512,W512))</f>
        <v/>
      </c>
      <c r="Y512" s="139" t="str">
        <f>IF(OR(C512="Resuelto",C512=""),"",SUM(M512,P512,S512,V512))</f>
        <v/>
      </c>
      <c r="Z512" s="139" t="str">
        <f>IF(OR(C512="Resuelto",C512=""),"",SUM(L512,O512,R512,U512))</f>
        <v/>
      </c>
      <c r="AA512" s="28">
        <v>698</v>
      </c>
      <c r="AB512" s="28" t="str">
        <f t="shared" si="11"/>
        <v/>
      </c>
      <c r="AC512" s="75" t="str">
        <f t="shared" si="12"/>
        <v/>
      </c>
      <c r="AH512" s="78" t="str">
        <f>IF(AI512="","",MAX($AH$5:AH511)+1)</f>
        <v/>
      </c>
      <c r="AI512" s="53" t="str">
        <f>IF(G511="","",IF(COUNTIF($AI$11:AI511,G511)=0,G511,""))</f>
        <v/>
      </c>
      <c r="AJ512" s="53" t="str">
        <f t="shared" si="13"/>
        <v/>
      </c>
      <c r="AK512" s="135"/>
    </row>
    <row r="513" spans="1:37" x14ac:dyDescent="0.25">
      <c r="A513" s="136"/>
      <c r="B513" s="136"/>
      <c r="C513" s="136"/>
      <c r="D513" s="136"/>
      <c r="E513" s="137"/>
      <c r="F513" s="137"/>
      <c r="G513" s="136"/>
      <c r="H513" s="137"/>
      <c r="I513" s="140" t="str">
        <f t="shared" si="10"/>
        <v/>
      </c>
      <c r="J513" s="140"/>
      <c r="K513" s="140"/>
      <c r="L513" s="74" t="str">
        <f>IF(AND(C513="Abierto",D513="Urgente"),A513,"")</f>
        <v/>
      </c>
      <c r="M513" s="74" t="str">
        <f ca="1">IF(AND(C513="Abierto",D513="Urgente"),TODAY()-E513,"")</f>
        <v/>
      </c>
      <c r="N513" s="74" t="str">
        <f>IF(AND(C513="Abierto",D513="Urgente"),RANK(M513,$M$13:$M$810,0)+COUNTIF($M$13:M513,M513)-1,"")</f>
        <v/>
      </c>
      <c r="O513" s="74" t="str">
        <f>IF(AND(C513="Abierto",D513="Alta"),A513,"")</f>
        <v/>
      </c>
      <c r="P513" s="74" t="str">
        <f ca="1">IF(AND(C513="Abierto",D513="Alta"),TODAY()-E513,"")</f>
        <v/>
      </c>
      <c r="Q513" s="74" t="str">
        <f>IF(AND(C513="Abierto",D513="Alta"),RANK(P513,$P$13:$P$810,0)+COUNTIF($P$13:P513,P513)-1+MAX(N:N),"")</f>
        <v/>
      </c>
      <c r="R513" s="74" t="str">
        <f>IF(AND(C513="Abierto",D513="Media"),A513,"")</f>
        <v/>
      </c>
      <c r="S513" s="74" t="str">
        <f ca="1">IF(AND(C513="Abierto",D513="Media"),TODAY()-E513,"")</f>
        <v/>
      </c>
      <c r="T513" s="74" t="str">
        <f>IF(AND(C513="Abierto",D513="Media"),RANK(S513,$S$13:$S$810,0)+COUNTIF($S$13:S513,S513)-1+MAX(N:N,Q:Q),"")</f>
        <v/>
      </c>
      <c r="U513" s="74" t="str">
        <f>IF(AND(C513="Abierto",D513="Baja"),A513,"")</f>
        <v/>
      </c>
      <c r="V513" s="74" t="str">
        <f ca="1">IF(AND(C513="Abierto",D513="Baja"),TODAY()-E513,"")</f>
        <v/>
      </c>
      <c r="W513" s="74" t="str">
        <f>IF(AND(C513="Abierto",D513="Baja"),RANK(V513,$V$13:$V$810,0)+COUNTIF($V$13:V513,V513)-1+MAX(N:N,Q:Q,T:T),"")</f>
        <v/>
      </c>
      <c r="X513" s="139" t="str">
        <f>IF(OR(C513="Resuelto",C513=""),"",SUM(N513,Q513,T513,W513))</f>
        <v/>
      </c>
      <c r="Y513" s="139" t="str">
        <f>IF(OR(C513="Resuelto",C513=""),"",SUM(M513,P513,S513,V513))</f>
        <v/>
      </c>
      <c r="Z513" s="139" t="str">
        <f>IF(OR(C513="Resuelto",C513=""),"",SUM(L513,O513,R513,U513))</f>
        <v/>
      </c>
      <c r="AA513" s="28">
        <v>699</v>
      </c>
      <c r="AB513" s="28" t="str">
        <f t="shared" si="11"/>
        <v/>
      </c>
      <c r="AC513" s="75" t="str">
        <f t="shared" si="12"/>
        <v/>
      </c>
      <c r="AH513" s="78" t="str">
        <f>IF(AI513="","",MAX($AH$5:AH512)+1)</f>
        <v/>
      </c>
      <c r="AI513" s="53" t="str">
        <f>IF(G512="","",IF(COUNTIF($AI$11:AI512,G512)=0,G512,""))</f>
        <v/>
      </c>
      <c r="AJ513" s="53" t="str">
        <f t="shared" si="13"/>
        <v/>
      </c>
      <c r="AK513" s="135"/>
    </row>
    <row r="514" spans="1:37" x14ac:dyDescent="0.25">
      <c r="A514" s="136"/>
      <c r="B514" s="136"/>
      <c r="C514" s="136"/>
      <c r="D514" s="136"/>
      <c r="E514" s="137"/>
      <c r="F514" s="137"/>
      <c r="G514" s="136"/>
      <c r="H514" s="137"/>
      <c r="I514" s="140" t="str">
        <f t="shared" si="10"/>
        <v/>
      </c>
      <c r="J514" s="140"/>
      <c r="K514" s="140"/>
      <c r="L514" s="74" t="str">
        <f>IF(AND(C514="Abierto",D514="Urgente"),A514,"")</f>
        <v/>
      </c>
      <c r="M514" s="74" t="str">
        <f ca="1">IF(AND(C514="Abierto",D514="Urgente"),TODAY()-E514,"")</f>
        <v/>
      </c>
      <c r="N514" s="74" t="str">
        <f>IF(AND(C514="Abierto",D514="Urgente"),RANK(M514,$M$13:$M$810,0)+COUNTIF($M$13:M514,M514)-1,"")</f>
        <v/>
      </c>
      <c r="O514" s="74" t="str">
        <f>IF(AND(C514="Abierto",D514="Alta"),A514,"")</f>
        <v/>
      </c>
      <c r="P514" s="74" t="str">
        <f ca="1">IF(AND(C514="Abierto",D514="Alta"),TODAY()-E514,"")</f>
        <v/>
      </c>
      <c r="Q514" s="74" t="str">
        <f>IF(AND(C514="Abierto",D514="Alta"),RANK(P514,$P$13:$P$810,0)+COUNTIF($P$13:P514,P514)-1+MAX(N:N),"")</f>
        <v/>
      </c>
      <c r="R514" s="74" t="str">
        <f>IF(AND(C514="Abierto",D514="Media"),A514,"")</f>
        <v/>
      </c>
      <c r="S514" s="74" t="str">
        <f ca="1">IF(AND(C514="Abierto",D514="Media"),TODAY()-E514,"")</f>
        <v/>
      </c>
      <c r="T514" s="74" t="str">
        <f>IF(AND(C514="Abierto",D514="Media"),RANK(S514,$S$13:$S$810,0)+COUNTIF($S$13:S514,S514)-1+MAX(N:N,Q:Q),"")</f>
        <v/>
      </c>
      <c r="U514" s="74" t="str">
        <f>IF(AND(C514="Abierto",D514="Baja"),A514,"")</f>
        <v/>
      </c>
      <c r="V514" s="74" t="str">
        <f ca="1">IF(AND(C514="Abierto",D514="Baja"),TODAY()-E514,"")</f>
        <v/>
      </c>
      <c r="W514" s="74" t="str">
        <f>IF(AND(C514="Abierto",D514="Baja"),RANK(V514,$V$13:$V$810,0)+COUNTIF($V$13:V514,V514)-1+MAX(N:N,Q:Q,T:T),"")</f>
        <v/>
      </c>
      <c r="X514" s="139" t="str">
        <f>IF(OR(C514="Resuelto",C514=""),"",SUM(N514,Q514,T514,W514))</f>
        <v/>
      </c>
      <c r="Y514" s="139" t="str">
        <f>IF(OR(C514="Resuelto",C514=""),"",SUM(M514,P514,S514,V514))</f>
        <v/>
      </c>
      <c r="Z514" s="139" t="str">
        <f>IF(OR(C514="Resuelto",C514=""),"",SUM(L514,O514,R514,U514))</f>
        <v/>
      </c>
      <c r="AA514" s="28">
        <v>700</v>
      </c>
      <c r="AB514" s="28" t="str">
        <f t="shared" si="11"/>
        <v/>
      </c>
      <c r="AC514" s="75" t="str">
        <f t="shared" si="12"/>
        <v/>
      </c>
      <c r="AH514" s="78" t="str">
        <f>IF(AI514="","",MAX($AH$5:AH513)+1)</f>
        <v/>
      </c>
      <c r="AI514" s="53" t="str">
        <f>IF(G513="","",IF(COUNTIF($AI$11:AI513,G513)=0,G513,""))</f>
        <v/>
      </c>
      <c r="AJ514" s="53" t="str">
        <f t="shared" si="13"/>
        <v/>
      </c>
      <c r="AK514" s="135"/>
    </row>
    <row r="515" spans="1:37" x14ac:dyDescent="0.25">
      <c r="A515" s="136"/>
      <c r="B515" s="136"/>
      <c r="C515" s="136"/>
      <c r="D515" s="136"/>
      <c r="E515" s="137"/>
      <c r="F515" s="137"/>
      <c r="G515" s="136"/>
      <c r="H515" s="137"/>
      <c r="I515" s="140" t="str">
        <f t="shared" si="10"/>
        <v/>
      </c>
      <c r="J515" s="140"/>
      <c r="K515" s="140"/>
      <c r="L515" s="74" t="str">
        <f>IF(AND(C515="Abierto",D515="Urgente"),A515,"")</f>
        <v/>
      </c>
      <c r="M515" s="74" t="str">
        <f ca="1">IF(AND(C515="Abierto",D515="Urgente"),TODAY()-E515,"")</f>
        <v/>
      </c>
      <c r="N515" s="74" t="str">
        <f>IF(AND(C515="Abierto",D515="Urgente"),RANK(M515,$M$13:$M$810,0)+COUNTIF($M$13:M515,M515)-1,"")</f>
        <v/>
      </c>
      <c r="O515" s="74" t="str">
        <f>IF(AND(C515="Abierto",D515="Alta"),A515,"")</f>
        <v/>
      </c>
      <c r="P515" s="74" t="str">
        <f ca="1">IF(AND(C515="Abierto",D515="Alta"),TODAY()-E515,"")</f>
        <v/>
      </c>
      <c r="Q515" s="74" t="str">
        <f>IF(AND(C515="Abierto",D515="Alta"),RANK(P515,$P$13:$P$810,0)+COUNTIF($P$13:P515,P515)-1+MAX(N:N),"")</f>
        <v/>
      </c>
      <c r="R515" s="74" t="str">
        <f>IF(AND(C515="Abierto",D515="Media"),A515,"")</f>
        <v/>
      </c>
      <c r="S515" s="74" t="str">
        <f ca="1">IF(AND(C515="Abierto",D515="Media"),TODAY()-E515,"")</f>
        <v/>
      </c>
      <c r="T515" s="74" t="str">
        <f>IF(AND(C515="Abierto",D515="Media"),RANK(S515,$S$13:$S$810,0)+COUNTIF($S$13:S515,S515)-1+MAX(N:N,Q:Q),"")</f>
        <v/>
      </c>
      <c r="U515" s="74" t="str">
        <f>IF(AND(C515="Abierto",D515="Baja"),A515,"")</f>
        <v/>
      </c>
      <c r="V515" s="74" t="str">
        <f ca="1">IF(AND(C515="Abierto",D515="Baja"),TODAY()-E515,"")</f>
        <v/>
      </c>
      <c r="W515" s="74" t="str">
        <f>IF(AND(C515="Abierto",D515="Baja"),RANK(V515,$V$13:$V$810,0)+COUNTIF($V$13:V515,V515)-1+MAX(N:N,Q:Q,T:T),"")</f>
        <v/>
      </c>
      <c r="X515" s="139" t="str">
        <f>IF(OR(C515="Resuelto",C515=""),"",SUM(N515,Q515,T515,W515))</f>
        <v/>
      </c>
      <c r="Y515" s="139" t="str">
        <f>IF(OR(C515="Resuelto",C515=""),"",SUM(M515,P515,S515,V515))</f>
        <v/>
      </c>
      <c r="Z515" s="139" t="str">
        <f>IF(OR(C515="Resuelto",C515=""),"",SUM(L515,O515,R515,U515))</f>
        <v/>
      </c>
      <c r="AA515" s="28">
        <v>701</v>
      </c>
      <c r="AB515" s="28" t="str">
        <f t="shared" si="11"/>
        <v/>
      </c>
      <c r="AC515" s="75" t="str">
        <f t="shared" si="12"/>
        <v/>
      </c>
      <c r="AH515" s="78" t="str">
        <f>IF(AI515="","",MAX($AH$5:AH514)+1)</f>
        <v/>
      </c>
      <c r="AI515" s="53" t="str">
        <f>IF(G514="","",IF(COUNTIF($AI$11:AI514,G514)=0,G514,""))</f>
        <v/>
      </c>
      <c r="AJ515" s="53" t="str">
        <f t="shared" si="13"/>
        <v/>
      </c>
      <c r="AK515" s="135"/>
    </row>
    <row r="516" spans="1:37" x14ac:dyDescent="0.25">
      <c r="A516" s="136"/>
      <c r="B516" s="136"/>
      <c r="C516" s="136"/>
      <c r="D516" s="136"/>
      <c r="E516" s="137"/>
      <c r="F516" s="137"/>
      <c r="G516" s="136"/>
      <c r="H516" s="137"/>
      <c r="I516" s="140" t="str">
        <f t="shared" si="10"/>
        <v/>
      </c>
      <c r="J516" s="140"/>
      <c r="K516" s="140"/>
      <c r="L516" s="74" t="str">
        <f>IF(AND(C516="Abierto",D516="Urgente"),A516,"")</f>
        <v/>
      </c>
      <c r="M516" s="74" t="str">
        <f ca="1">IF(AND(C516="Abierto",D516="Urgente"),TODAY()-E516,"")</f>
        <v/>
      </c>
      <c r="N516" s="74" t="str">
        <f>IF(AND(C516="Abierto",D516="Urgente"),RANK(M516,$M$13:$M$810,0)+COUNTIF($M$13:M516,M516)-1,"")</f>
        <v/>
      </c>
      <c r="O516" s="74" t="str">
        <f>IF(AND(C516="Abierto",D516="Alta"),A516,"")</f>
        <v/>
      </c>
      <c r="P516" s="74" t="str">
        <f ca="1">IF(AND(C516="Abierto",D516="Alta"),TODAY()-E516,"")</f>
        <v/>
      </c>
      <c r="Q516" s="74" t="str">
        <f>IF(AND(C516="Abierto",D516="Alta"),RANK(P516,$P$13:$P$810,0)+COUNTIF($P$13:P516,P516)-1+MAX(N:N),"")</f>
        <v/>
      </c>
      <c r="R516" s="74" t="str">
        <f>IF(AND(C516="Abierto",D516="Media"),A516,"")</f>
        <v/>
      </c>
      <c r="S516" s="74" t="str">
        <f ca="1">IF(AND(C516="Abierto",D516="Media"),TODAY()-E516,"")</f>
        <v/>
      </c>
      <c r="T516" s="74" t="str">
        <f>IF(AND(C516="Abierto",D516="Media"),RANK(S516,$S$13:$S$810,0)+COUNTIF($S$13:S516,S516)-1+MAX(N:N,Q:Q),"")</f>
        <v/>
      </c>
      <c r="U516" s="74" t="str">
        <f>IF(AND(C516="Abierto",D516="Baja"),A516,"")</f>
        <v/>
      </c>
      <c r="V516" s="74" t="str">
        <f ca="1">IF(AND(C516="Abierto",D516="Baja"),TODAY()-E516,"")</f>
        <v/>
      </c>
      <c r="W516" s="74" t="str">
        <f>IF(AND(C516="Abierto",D516="Baja"),RANK(V516,$V$13:$V$810,0)+COUNTIF($V$13:V516,V516)-1+MAX(N:N,Q:Q,T:T),"")</f>
        <v/>
      </c>
      <c r="X516" s="139" t="str">
        <f>IF(OR(C516="Resuelto",C516=""),"",SUM(N516,Q516,T516,W516))</f>
        <v/>
      </c>
      <c r="Y516" s="139" t="str">
        <f>IF(OR(C516="Resuelto",C516=""),"",SUM(M516,P516,S516,V516))</f>
        <v/>
      </c>
      <c r="Z516" s="139" t="str">
        <f>IF(OR(C516="Resuelto",C516=""),"",SUM(L516,O516,R516,U516))</f>
        <v/>
      </c>
      <c r="AA516" s="28">
        <v>702</v>
      </c>
      <c r="AB516" s="28" t="str">
        <f t="shared" si="11"/>
        <v/>
      </c>
      <c r="AC516" s="75" t="str">
        <f t="shared" si="12"/>
        <v/>
      </c>
      <c r="AH516" s="78" t="str">
        <f>IF(AI516="","",MAX($AH$5:AH515)+1)</f>
        <v/>
      </c>
      <c r="AI516" s="53" t="str">
        <f>IF(G515="","",IF(COUNTIF($AI$11:AI515,G515)=0,G515,""))</f>
        <v/>
      </c>
      <c r="AJ516" s="53" t="str">
        <f t="shared" si="13"/>
        <v/>
      </c>
      <c r="AK516" s="135"/>
    </row>
    <row r="517" spans="1:37" x14ac:dyDescent="0.25">
      <c r="A517" s="136"/>
      <c r="B517" s="136"/>
      <c r="C517" s="136"/>
      <c r="D517" s="136"/>
      <c r="E517" s="137"/>
      <c r="F517" s="137"/>
      <c r="G517" s="136"/>
      <c r="H517" s="137"/>
      <c r="I517" s="140" t="str">
        <f t="shared" si="10"/>
        <v/>
      </c>
      <c r="J517" s="140"/>
      <c r="K517" s="140"/>
      <c r="L517" s="74" t="str">
        <f>IF(AND(C517="Abierto",D517="Urgente"),A517,"")</f>
        <v/>
      </c>
      <c r="M517" s="74" t="str">
        <f ca="1">IF(AND(C517="Abierto",D517="Urgente"),TODAY()-E517,"")</f>
        <v/>
      </c>
      <c r="N517" s="74" t="str">
        <f>IF(AND(C517="Abierto",D517="Urgente"),RANK(M517,$M$13:$M$810,0)+COUNTIF($M$13:M517,M517)-1,"")</f>
        <v/>
      </c>
      <c r="O517" s="74" t="str">
        <f>IF(AND(C517="Abierto",D517="Alta"),A517,"")</f>
        <v/>
      </c>
      <c r="P517" s="74" t="str">
        <f ca="1">IF(AND(C517="Abierto",D517="Alta"),TODAY()-E517,"")</f>
        <v/>
      </c>
      <c r="Q517" s="74" t="str">
        <f>IF(AND(C517="Abierto",D517="Alta"),RANK(P517,$P$13:$P$810,0)+COUNTIF($P$13:P517,P517)-1+MAX(N:N),"")</f>
        <v/>
      </c>
      <c r="R517" s="74" t="str">
        <f>IF(AND(C517="Abierto",D517="Media"),A517,"")</f>
        <v/>
      </c>
      <c r="S517" s="74" t="str">
        <f ca="1">IF(AND(C517="Abierto",D517="Media"),TODAY()-E517,"")</f>
        <v/>
      </c>
      <c r="T517" s="74" t="str">
        <f>IF(AND(C517="Abierto",D517="Media"),RANK(S517,$S$13:$S$810,0)+COUNTIF($S$13:S517,S517)-1+MAX(N:N,Q:Q),"")</f>
        <v/>
      </c>
      <c r="U517" s="74" t="str">
        <f>IF(AND(C517="Abierto",D517="Baja"),A517,"")</f>
        <v/>
      </c>
      <c r="V517" s="74" t="str">
        <f ca="1">IF(AND(C517="Abierto",D517="Baja"),TODAY()-E517,"")</f>
        <v/>
      </c>
      <c r="W517" s="74" t="str">
        <f>IF(AND(C517="Abierto",D517="Baja"),RANK(V517,$V$13:$V$810,0)+COUNTIF($V$13:V517,V517)-1+MAX(N:N,Q:Q,T:T),"")</f>
        <v/>
      </c>
      <c r="X517" s="139" t="str">
        <f>IF(OR(C517="Resuelto",C517=""),"",SUM(N517,Q517,T517,W517))</f>
        <v/>
      </c>
      <c r="Y517" s="139" t="str">
        <f>IF(OR(C517="Resuelto",C517=""),"",SUM(M517,P517,S517,V517))</f>
        <v/>
      </c>
      <c r="Z517" s="139" t="str">
        <f>IF(OR(C517="Resuelto",C517=""),"",SUM(L517,O517,R517,U517))</f>
        <v/>
      </c>
      <c r="AA517" s="28">
        <v>703</v>
      </c>
      <c r="AB517" s="28" t="str">
        <f t="shared" si="11"/>
        <v/>
      </c>
      <c r="AC517" s="75" t="str">
        <f t="shared" si="12"/>
        <v/>
      </c>
      <c r="AH517" s="78" t="str">
        <f>IF(AI517="","",MAX($AH$5:AH516)+1)</f>
        <v/>
      </c>
      <c r="AI517" s="53" t="str">
        <f>IF(G516="","",IF(COUNTIF($AI$11:AI516,G516)=0,G516,""))</f>
        <v/>
      </c>
      <c r="AJ517" s="53" t="str">
        <f t="shared" si="13"/>
        <v/>
      </c>
      <c r="AK517" s="135"/>
    </row>
    <row r="518" spans="1:37" x14ac:dyDescent="0.25">
      <c r="A518" s="136"/>
      <c r="B518" s="136"/>
      <c r="C518" s="136"/>
      <c r="D518" s="136"/>
      <c r="E518" s="137"/>
      <c r="F518" s="137"/>
      <c r="G518" s="136"/>
      <c r="H518" s="137"/>
      <c r="I518" s="140" t="str">
        <f t="shared" si="10"/>
        <v/>
      </c>
      <c r="J518" s="140"/>
      <c r="K518" s="140"/>
      <c r="L518" s="74" t="str">
        <f>IF(AND(C518="Abierto",D518="Urgente"),A518,"")</f>
        <v/>
      </c>
      <c r="M518" s="74" t="str">
        <f ca="1">IF(AND(C518="Abierto",D518="Urgente"),TODAY()-E518,"")</f>
        <v/>
      </c>
      <c r="N518" s="74" t="str">
        <f>IF(AND(C518="Abierto",D518="Urgente"),RANK(M518,$M$13:$M$810,0)+COUNTIF($M$13:M518,M518)-1,"")</f>
        <v/>
      </c>
      <c r="O518" s="74" t="str">
        <f>IF(AND(C518="Abierto",D518="Alta"),A518,"")</f>
        <v/>
      </c>
      <c r="P518" s="74" t="str">
        <f ca="1">IF(AND(C518="Abierto",D518="Alta"),TODAY()-E518,"")</f>
        <v/>
      </c>
      <c r="Q518" s="74" t="str">
        <f>IF(AND(C518="Abierto",D518="Alta"),RANK(P518,$P$13:$P$810,0)+COUNTIF($P$13:P518,P518)-1+MAX(N:N),"")</f>
        <v/>
      </c>
      <c r="R518" s="74" t="str">
        <f>IF(AND(C518="Abierto",D518="Media"),A518,"")</f>
        <v/>
      </c>
      <c r="S518" s="74" t="str">
        <f ca="1">IF(AND(C518="Abierto",D518="Media"),TODAY()-E518,"")</f>
        <v/>
      </c>
      <c r="T518" s="74" t="str">
        <f>IF(AND(C518="Abierto",D518="Media"),RANK(S518,$S$13:$S$810,0)+COUNTIF($S$13:S518,S518)-1+MAX(N:N,Q:Q),"")</f>
        <v/>
      </c>
      <c r="U518" s="74" t="str">
        <f>IF(AND(C518="Abierto",D518="Baja"),A518,"")</f>
        <v/>
      </c>
      <c r="V518" s="74" t="str">
        <f ca="1">IF(AND(C518="Abierto",D518="Baja"),TODAY()-E518,"")</f>
        <v/>
      </c>
      <c r="W518" s="74" t="str">
        <f>IF(AND(C518="Abierto",D518="Baja"),RANK(V518,$V$13:$V$810,0)+COUNTIF($V$13:V518,V518)-1+MAX(N:N,Q:Q,T:T),"")</f>
        <v/>
      </c>
      <c r="X518" s="139" t="str">
        <f>IF(OR(C518="Resuelto",C518=""),"",SUM(N518,Q518,T518,W518))</f>
        <v/>
      </c>
      <c r="Y518" s="139" t="str">
        <f>IF(OR(C518="Resuelto",C518=""),"",SUM(M518,P518,S518,V518))</f>
        <v/>
      </c>
      <c r="Z518" s="139" t="str">
        <f>IF(OR(C518="Resuelto",C518=""),"",SUM(L518,O518,R518,U518))</f>
        <v/>
      </c>
      <c r="AA518" s="28">
        <v>704</v>
      </c>
      <c r="AB518" s="28" t="str">
        <f t="shared" si="11"/>
        <v/>
      </c>
      <c r="AC518" s="75" t="str">
        <f t="shared" si="12"/>
        <v/>
      </c>
      <c r="AH518" s="78" t="str">
        <f>IF(AI518="","",MAX($AH$5:AH517)+1)</f>
        <v/>
      </c>
      <c r="AI518" s="53" t="str">
        <f>IF(G517="","",IF(COUNTIF($AI$11:AI517,G517)=0,G517,""))</f>
        <v/>
      </c>
      <c r="AJ518" s="53" t="str">
        <f t="shared" si="13"/>
        <v/>
      </c>
      <c r="AK518" s="135"/>
    </row>
    <row r="519" spans="1:37" x14ac:dyDescent="0.25">
      <c r="A519" s="136"/>
      <c r="B519" s="136"/>
      <c r="C519" s="136"/>
      <c r="D519" s="136"/>
      <c r="E519" s="137"/>
      <c r="F519" s="137"/>
      <c r="G519" s="136"/>
      <c r="H519" s="137"/>
      <c r="I519" s="140" t="str">
        <f t="shared" si="10"/>
        <v/>
      </c>
      <c r="J519" s="140"/>
      <c r="K519" s="140"/>
      <c r="L519" s="74" t="str">
        <f>IF(AND(C519="Abierto",D519="Urgente"),A519,"")</f>
        <v/>
      </c>
      <c r="M519" s="74" t="str">
        <f ca="1">IF(AND(C519="Abierto",D519="Urgente"),TODAY()-E519,"")</f>
        <v/>
      </c>
      <c r="N519" s="74" t="str">
        <f>IF(AND(C519="Abierto",D519="Urgente"),RANK(M519,$M$13:$M$810,0)+COUNTIF($M$13:M519,M519)-1,"")</f>
        <v/>
      </c>
      <c r="O519" s="74" t="str">
        <f>IF(AND(C519="Abierto",D519="Alta"),A519,"")</f>
        <v/>
      </c>
      <c r="P519" s="74" t="str">
        <f ca="1">IF(AND(C519="Abierto",D519="Alta"),TODAY()-E519,"")</f>
        <v/>
      </c>
      <c r="Q519" s="74" t="str">
        <f>IF(AND(C519="Abierto",D519="Alta"),RANK(P519,$P$13:$P$810,0)+COUNTIF($P$13:P519,P519)-1+MAX(N:N),"")</f>
        <v/>
      </c>
      <c r="R519" s="74" t="str">
        <f>IF(AND(C519="Abierto",D519="Media"),A519,"")</f>
        <v/>
      </c>
      <c r="S519" s="74" t="str">
        <f ca="1">IF(AND(C519="Abierto",D519="Media"),TODAY()-E519,"")</f>
        <v/>
      </c>
      <c r="T519" s="74" t="str">
        <f>IF(AND(C519="Abierto",D519="Media"),RANK(S519,$S$13:$S$810,0)+COUNTIF($S$13:S519,S519)-1+MAX(N:N,Q:Q),"")</f>
        <v/>
      </c>
      <c r="U519" s="74" t="str">
        <f>IF(AND(C519="Abierto",D519="Baja"),A519,"")</f>
        <v/>
      </c>
      <c r="V519" s="74" t="str">
        <f ca="1">IF(AND(C519="Abierto",D519="Baja"),TODAY()-E519,"")</f>
        <v/>
      </c>
      <c r="W519" s="74" t="str">
        <f>IF(AND(C519="Abierto",D519="Baja"),RANK(V519,$V$13:$V$810,0)+COUNTIF($V$13:V519,V519)-1+MAX(N:N,Q:Q,T:T),"")</f>
        <v/>
      </c>
      <c r="X519" s="139" t="str">
        <f>IF(OR(C519="Resuelto",C519=""),"",SUM(N519,Q519,T519,W519))</f>
        <v/>
      </c>
      <c r="Y519" s="139" t="str">
        <f>IF(OR(C519="Resuelto",C519=""),"",SUM(M519,P519,S519,V519))</f>
        <v/>
      </c>
      <c r="Z519" s="139" t="str">
        <f>IF(OR(C519="Resuelto",C519=""),"",SUM(L519,O519,R519,U519))</f>
        <v/>
      </c>
      <c r="AA519" s="28">
        <v>705</v>
      </c>
      <c r="AB519" s="28" t="str">
        <f t="shared" si="11"/>
        <v/>
      </c>
      <c r="AC519" s="75" t="str">
        <f t="shared" si="12"/>
        <v/>
      </c>
      <c r="AH519" s="78" t="str">
        <f>IF(AI519="","",MAX($AH$5:AH518)+1)</f>
        <v/>
      </c>
      <c r="AI519" s="53" t="str">
        <f>IF(G518="","",IF(COUNTIF($AI$11:AI518,G518)=0,G518,""))</f>
        <v/>
      </c>
      <c r="AJ519" s="53" t="str">
        <f t="shared" si="13"/>
        <v/>
      </c>
      <c r="AK519" s="135"/>
    </row>
    <row r="520" spans="1:37" x14ac:dyDescent="0.25">
      <c r="A520" s="136"/>
      <c r="B520" s="136"/>
      <c r="C520" s="136"/>
      <c r="D520" s="136"/>
      <c r="E520" s="137"/>
      <c r="F520" s="137"/>
      <c r="G520" s="136"/>
      <c r="H520" s="137"/>
      <c r="I520" s="140" t="str">
        <f t="shared" si="10"/>
        <v/>
      </c>
      <c r="J520" s="140"/>
      <c r="K520" s="140"/>
      <c r="L520" s="74" t="str">
        <f>IF(AND(C520="Abierto",D520="Urgente"),A520,"")</f>
        <v/>
      </c>
      <c r="M520" s="74" t="str">
        <f ca="1">IF(AND(C520="Abierto",D520="Urgente"),TODAY()-E520,"")</f>
        <v/>
      </c>
      <c r="N520" s="74" t="str">
        <f>IF(AND(C520="Abierto",D520="Urgente"),RANK(M520,$M$13:$M$810,0)+COUNTIF($M$13:M520,M520)-1,"")</f>
        <v/>
      </c>
      <c r="O520" s="74" t="str">
        <f>IF(AND(C520="Abierto",D520="Alta"),A520,"")</f>
        <v/>
      </c>
      <c r="P520" s="74" t="str">
        <f ca="1">IF(AND(C520="Abierto",D520="Alta"),TODAY()-E520,"")</f>
        <v/>
      </c>
      <c r="Q520" s="74" t="str">
        <f>IF(AND(C520="Abierto",D520="Alta"),RANK(P520,$P$13:$P$810,0)+COUNTIF($P$13:P520,P520)-1+MAX(N:N),"")</f>
        <v/>
      </c>
      <c r="R520" s="74" t="str">
        <f>IF(AND(C520="Abierto",D520="Media"),A520,"")</f>
        <v/>
      </c>
      <c r="S520" s="74" t="str">
        <f ca="1">IF(AND(C520="Abierto",D520="Media"),TODAY()-E520,"")</f>
        <v/>
      </c>
      <c r="T520" s="74" t="str">
        <f>IF(AND(C520="Abierto",D520="Media"),RANK(S520,$S$13:$S$810,0)+COUNTIF($S$13:S520,S520)-1+MAX(N:N,Q:Q),"")</f>
        <v/>
      </c>
      <c r="U520" s="74" t="str">
        <f>IF(AND(C520="Abierto",D520="Baja"),A520,"")</f>
        <v/>
      </c>
      <c r="V520" s="74" t="str">
        <f ca="1">IF(AND(C520="Abierto",D520="Baja"),TODAY()-E520,"")</f>
        <v/>
      </c>
      <c r="W520" s="74" t="str">
        <f>IF(AND(C520="Abierto",D520="Baja"),RANK(V520,$V$13:$V$810,0)+COUNTIF($V$13:V520,V520)-1+MAX(N:N,Q:Q,T:T),"")</f>
        <v/>
      </c>
      <c r="X520" s="139" t="str">
        <f>IF(OR(C520="Resuelto",C520=""),"",SUM(N520,Q520,T520,W520))</f>
        <v/>
      </c>
      <c r="Y520" s="139" t="str">
        <f>IF(OR(C520="Resuelto",C520=""),"",SUM(M520,P520,S520,V520))</f>
        <v/>
      </c>
      <c r="Z520" s="139" t="str">
        <f>IF(OR(C520="Resuelto",C520=""),"",SUM(L520,O520,R520,U520))</f>
        <v/>
      </c>
      <c r="AA520" s="28">
        <v>706</v>
      </c>
      <c r="AB520" s="28" t="str">
        <f t="shared" si="11"/>
        <v/>
      </c>
      <c r="AC520" s="75" t="str">
        <f t="shared" si="12"/>
        <v/>
      </c>
      <c r="AH520" s="78" t="str">
        <f>IF(AI520="","",MAX($AH$5:AH519)+1)</f>
        <v/>
      </c>
      <c r="AI520" s="53" t="str">
        <f>IF(G519="","",IF(COUNTIF($AI$11:AI519,G519)=0,G519,""))</f>
        <v/>
      </c>
      <c r="AJ520" s="53" t="str">
        <f t="shared" si="13"/>
        <v/>
      </c>
      <c r="AK520" s="135"/>
    </row>
    <row r="521" spans="1:37" x14ac:dyDescent="0.25">
      <c r="A521" s="136"/>
      <c r="B521" s="136"/>
      <c r="C521" s="136"/>
      <c r="D521" s="136"/>
      <c r="E521" s="137"/>
      <c r="F521" s="137"/>
      <c r="G521" s="136"/>
      <c r="H521" s="137"/>
      <c r="I521" s="140" t="str">
        <f t="shared" si="10"/>
        <v/>
      </c>
      <c r="J521" s="140"/>
      <c r="K521" s="140"/>
      <c r="L521" s="74" t="str">
        <f>IF(AND(C521="Abierto",D521="Urgente"),A521,"")</f>
        <v/>
      </c>
      <c r="M521" s="74" t="str">
        <f ca="1">IF(AND(C521="Abierto",D521="Urgente"),TODAY()-E521,"")</f>
        <v/>
      </c>
      <c r="N521" s="74" t="str">
        <f>IF(AND(C521="Abierto",D521="Urgente"),RANK(M521,$M$13:$M$810,0)+COUNTIF($M$13:M521,M521)-1,"")</f>
        <v/>
      </c>
      <c r="O521" s="74" t="str">
        <f>IF(AND(C521="Abierto",D521="Alta"),A521,"")</f>
        <v/>
      </c>
      <c r="P521" s="74" t="str">
        <f ca="1">IF(AND(C521="Abierto",D521="Alta"),TODAY()-E521,"")</f>
        <v/>
      </c>
      <c r="Q521" s="74" t="str">
        <f>IF(AND(C521="Abierto",D521="Alta"),RANK(P521,$P$13:$P$810,0)+COUNTIF($P$13:P521,P521)-1+MAX(N:N),"")</f>
        <v/>
      </c>
      <c r="R521" s="74" t="str">
        <f>IF(AND(C521="Abierto",D521="Media"),A521,"")</f>
        <v/>
      </c>
      <c r="S521" s="74" t="str">
        <f ca="1">IF(AND(C521="Abierto",D521="Media"),TODAY()-E521,"")</f>
        <v/>
      </c>
      <c r="T521" s="74" t="str">
        <f>IF(AND(C521="Abierto",D521="Media"),RANK(S521,$S$13:$S$810,0)+COUNTIF($S$13:S521,S521)-1+MAX(N:N,Q:Q),"")</f>
        <v/>
      </c>
      <c r="U521" s="74" t="str">
        <f>IF(AND(C521="Abierto",D521="Baja"),A521,"")</f>
        <v/>
      </c>
      <c r="V521" s="74" t="str">
        <f ca="1">IF(AND(C521="Abierto",D521="Baja"),TODAY()-E521,"")</f>
        <v/>
      </c>
      <c r="W521" s="74" t="str">
        <f>IF(AND(C521="Abierto",D521="Baja"),RANK(V521,$V$13:$V$810,0)+COUNTIF($V$13:V521,V521)-1+MAX(N:N,Q:Q,T:T),"")</f>
        <v/>
      </c>
      <c r="X521" s="139" t="str">
        <f>IF(OR(C521="Resuelto",C521=""),"",SUM(N521,Q521,T521,W521))</f>
        <v/>
      </c>
      <c r="Y521" s="139" t="str">
        <f>IF(OR(C521="Resuelto",C521=""),"",SUM(M521,P521,S521,V521))</f>
        <v/>
      </c>
      <c r="Z521" s="139" t="str">
        <f>IF(OR(C521="Resuelto",C521=""),"",SUM(L521,O521,R521,U521))</f>
        <v/>
      </c>
      <c r="AA521" s="28">
        <v>707</v>
      </c>
      <c r="AB521" s="28" t="str">
        <f t="shared" si="11"/>
        <v/>
      </c>
      <c r="AC521" s="75" t="str">
        <f t="shared" si="12"/>
        <v/>
      </c>
      <c r="AH521" s="78" t="str">
        <f>IF(AI521="","",MAX($AH$5:AH520)+1)</f>
        <v/>
      </c>
      <c r="AI521" s="53" t="str">
        <f>IF(G520="","",IF(COUNTIF($AI$11:AI520,G520)=0,G520,""))</f>
        <v/>
      </c>
      <c r="AJ521" s="53" t="str">
        <f t="shared" si="13"/>
        <v/>
      </c>
      <c r="AK521" s="135"/>
    </row>
    <row r="522" spans="1:37" x14ac:dyDescent="0.25">
      <c r="A522" s="136"/>
      <c r="B522" s="136"/>
      <c r="C522" s="136"/>
      <c r="D522" s="136"/>
      <c r="E522" s="137"/>
      <c r="F522" s="137"/>
      <c r="G522" s="136"/>
      <c r="H522" s="137"/>
      <c r="I522" s="140" t="str">
        <f t="shared" si="10"/>
        <v/>
      </c>
      <c r="J522" s="140"/>
      <c r="K522" s="140"/>
      <c r="L522" s="74" t="str">
        <f>IF(AND(C522="Abierto",D522="Urgente"),A522,"")</f>
        <v/>
      </c>
      <c r="M522" s="74" t="str">
        <f ca="1">IF(AND(C522="Abierto",D522="Urgente"),TODAY()-E522,"")</f>
        <v/>
      </c>
      <c r="N522" s="74" t="str">
        <f>IF(AND(C522="Abierto",D522="Urgente"),RANK(M522,$M$13:$M$810,0)+COUNTIF($M$13:M522,M522)-1,"")</f>
        <v/>
      </c>
      <c r="O522" s="74" t="str">
        <f>IF(AND(C522="Abierto",D522="Alta"),A522,"")</f>
        <v/>
      </c>
      <c r="P522" s="74" t="str">
        <f ca="1">IF(AND(C522="Abierto",D522="Alta"),TODAY()-E522,"")</f>
        <v/>
      </c>
      <c r="Q522" s="74" t="str">
        <f>IF(AND(C522="Abierto",D522="Alta"),RANK(P522,$P$13:$P$810,0)+COUNTIF($P$13:P522,P522)-1+MAX(N:N),"")</f>
        <v/>
      </c>
      <c r="R522" s="74" t="str">
        <f>IF(AND(C522="Abierto",D522="Media"),A522,"")</f>
        <v/>
      </c>
      <c r="S522" s="74" t="str">
        <f ca="1">IF(AND(C522="Abierto",D522="Media"),TODAY()-E522,"")</f>
        <v/>
      </c>
      <c r="T522" s="74" t="str">
        <f>IF(AND(C522="Abierto",D522="Media"),RANK(S522,$S$13:$S$810,0)+COUNTIF($S$13:S522,S522)-1+MAX(N:N,Q:Q),"")</f>
        <v/>
      </c>
      <c r="U522" s="74" t="str">
        <f>IF(AND(C522="Abierto",D522="Baja"),A522,"")</f>
        <v/>
      </c>
      <c r="V522" s="74" t="str">
        <f ca="1">IF(AND(C522="Abierto",D522="Baja"),TODAY()-E522,"")</f>
        <v/>
      </c>
      <c r="W522" s="74" t="str">
        <f>IF(AND(C522="Abierto",D522="Baja"),RANK(V522,$V$13:$V$810,0)+COUNTIF($V$13:V522,V522)-1+MAX(N:N,Q:Q,T:T),"")</f>
        <v/>
      </c>
      <c r="X522" s="139" t="str">
        <f>IF(OR(C522="Resuelto",C522=""),"",SUM(N522,Q522,T522,W522))</f>
        <v/>
      </c>
      <c r="Y522" s="139" t="str">
        <f>IF(OR(C522="Resuelto",C522=""),"",SUM(M522,P522,S522,V522))</f>
        <v/>
      </c>
      <c r="Z522" s="139" t="str">
        <f>IF(OR(C522="Resuelto",C522=""),"",SUM(L522,O522,R522,U522))</f>
        <v/>
      </c>
      <c r="AA522" s="28">
        <v>708</v>
      </c>
      <c r="AB522" s="28" t="str">
        <f t="shared" si="11"/>
        <v/>
      </c>
      <c r="AC522" s="75" t="str">
        <f t="shared" si="12"/>
        <v/>
      </c>
      <c r="AH522" s="78" t="str">
        <f>IF(AI522="","",MAX($AH$5:AH521)+1)</f>
        <v/>
      </c>
      <c r="AI522" s="53" t="str">
        <f>IF(G521="","",IF(COUNTIF($AI$11:AI521,G521)=0,G521,""))</f>
        <v/>
      </c>
      <c r="AJ522" s="53" t="str">
        <f t="shared" si="13"/>
        <v/>
      </c>
      <c r="AK522" s="135"/>
    </row>
    <row r="523" spans="1:37" x14ac:dyDescent="0.25">
      <c r="A523" s="136"/>
      <c r="B523" s="136"/>
      <c r="C523" s="136"/>
      <c r="D523" s="136"/>
      <c r="E523" s="137"/>
      <c r="F523" s="137"/>
      <c r="G523" s="136"/>
      <c r="H523" s="137"/>
      <c r="I523" s="140" t="str">
        <f t="shared" si="10"/>
        <v/>
      </c>
      <c r="J523" s="140"/>
      <c r="K523" s="140"/>
      <c r="L523" s="74" t="str">
        <f>IF(AND(C523="Abierto",D523="Urgente"),A523,"")</f>
        <v/>
      </c>
      <c r="M523" s="74" t="str">
        <f ca="1">IF(AND(C523="Abierto",D523="Urgente"),TODAY()-E523,"")</f>
        <v/>
      </c>
      <c r="N523" s="74" t="str">
        <f>IF(AND(C523="Abierto",D523="Urgente"),RANK(M523,$M$13:$M$810,0)+COUNTIF($M$13:M523,M523)-1,"")</f>
        <v/>
      </c>
      <c r="O523" s="74" t="str">
        <f>IF(AND(C523="Abierto",D523="Alta"),A523,"")</f>
        <v/>
      </c>
      <c r="P523" s="74" t="str">
        <f ca="1">IF(AND(C523="Abierto",D523="Alta"),TODAY()-E523,"")</f>
        <v/>
      </c>
      <c r="Q523" s="74" t="str">
        <f>IF(AND(C523="Abierto",D523="Alta"),RANK(P523,$P$13:$P$810,0)+COUNTIF($P$13:P523,P523)-1+MAX(N:N),"")</f>
        <v/>
      </c>
      <c r="R523" s="74" t="str">
        <f>IF(AND(C523="Abierto",D523="Media"),A523,"")</f>
        <v/>
      </c>
      <c r="S523" s="74" t="str">
        <f ca="1">IF(AND(C523="Abierto",D523="Media"),TODAY()-E523,"")</f>
        <v/>
      </c>
      <c r="T523" s="74" t="str">
        <f>IF(AND(C523="Abierto",D523="Media"),RANK(S523,$S$13:$S$810,0)+COUNTIF($S$13:S523,S523)-1+MAX(N:N,Q:Q),"")</f>
        <v/>
      </c>
      <c r="U523" s="74" t="str">
        <f>IF(AND(C523="Abierto",D523="Baja"),A523,"")</f>
        <v/>
      </c>
      <c r="V523" s="74" t="str">
        <f ca="1">IF(AND(C523="Abierto",D523="Baja"),TODAY()-E523,"")</f>
        <v/>
      </c>
      <c r="W523" s="74" t="str">
        <f>IF(AND(C523="Abierto",D523="Baja"),RANK(V523,$V$13:$V$810,0)+COUNTIF($V$13:V523,V523)-1+MAX(N:N,Q:Q,T:T),"")</f>
        <v/>
      </c>
      <c r="X523" s="139" t="str">
        <f>IF(OR(C523="Resuelto",C523=""),"",SUM(N523,Q523,T523,W523))</f>
        <v/>
      </c>
      <c r="Y523" s="139" t="str">
        <f>IF(OR(C523="Resuelto",C523=""),"",SUM(M523,P523,S523,V523))</f>
        <v/>
      </c>
      <c r="Z523" s="139" t="str">
        <f>IF(OR(C523="Resuelto",C523=""),"",SUM(L523,O523,R523,U523))</f>
        <v/>
      </c>
      <c r="AA523" s="28">
        <v>709</v>
      </c>
      <c r="AB523" s="28" t="str">
        <f t="shared" si="11"/>
        <v/>
      </c>
      <c r="AC523" s="75" t="str">
        <f t="shared" si="12"/>
        <v/>
      </c>
      <c r="AH523" s="78" t="str">
        <f>IF(AI523="","",MAX($AH$5:AH522)+1)</f>
        <v/>
      </c>
      <c r="AI523" s="53" t="str">
        <f>IF(G522="","",IF(COUNTIF($AI$11:AI522,G522)=0,G522,""))</f>
        <v/>
      </c>
      <c r="AJ523" s="53" t="str">
        <f t="shared" si="13"/>
        <v/>
      </c>
      <c r="AK523" s="135"/>
    </row>
    <row r="524" spans="1:37" x14ac:dyDescent="0.25">
      <c r="A524" s="136"/>
      <c r="B524" s="136"/>
      <c r="C524" s="136"/>
      <c r="D524" s="136"/>
      <c r="E524" s="137"/>
      <c r="F524" s="137"/>
      <c r="G524" s="136"/>
      <c r="H524" s="137"/>
      <c r="I524" s="140" t="str">
        <f t="shared" si="10"/>
        <v/>
      </c>
      <c r="J524" s="140"/>
      <c r="K524" s="140"/>
      <c r="L524" s="74" t="str">
        <f>IF(AND(C524="Abierto",D524="Urgente"),A524,"")</f>
        <v/>
      </c>
      <c r="M524" s="74" t="str">
        <f ca="1">IF(AND(C524="Abierto",D524="Urgente"),TODAY()-E524,"")</f>
        <v/>
      </c>
      <c r="N524" s="74" t="str">
        <f>IF(AND(C524="Abierto",D524="Urgente"),RANK(M524,$M$13:$M$810,0)+COUNTIF($M$13:M524,M524)-1,"")</f>
        <v/>
      </c>
      <c r="O524" s="74" t="str">
        <f>IF(AND(C524="Abierto",D524="Alta"),A524,"")</f>
        <v/>
      </c>
      <c r="P524" s="74" t="str">
        <f ca="1">IF(AND(C524="Abierto",D524="Alta"),TODAY()-E524,"")</f>
        <v/>
      </c>
      <c r="Q524" s="74" t="str">
        <f>IF(AND(C524="Abierto",D524="Alta"),RANK(P524,$P$13:$P$810,0)+COUNTIF($P$13:P524,P524)-1+MAX(N:N),"")</f>
        <v/>
      </c>
      <c r="R524" s="74" t="str">
        <f>IF(AND(C524="Abierto",D524="Media"),A524,"")</f>
        <v/>
      </c>
      <c r="S524" s="74" t="str">
        <f ca="1">IF(AND(C524="Abierto",D524="Media"),TODAY()-E524,"")</f>
        <v/>
      </c>
      <c r="T524" s="74" t="str">
        <f>IF(AND(C524="Abierto",D524="Media"),RANK(S524,$S$13:$S$810,0)+COUNTIF($S$13:S524,S524)-1+MAX(N:N,Q:Q),"")</f>
        <v/>
      </c>
      <c r="U524" s="74" t="str">
        <f>IF(AND(C524="Abierto",D524="Baja"),A524,"")</f>
        <v/>
      </c>
      <c r="V524" s="74" t="str">
        <f ca="1">IF(AND(C524="Abierto",D524="Baja"),TODAY()-E524,"")</f>
        <v/>
      </c>
      <c r="W524" s="74" t="str">
        <f>IF(AND(C524="Abierto",D524="Baja"),RANK(V524,$V$13:$V$810,0)+COUNTIF($V$13:V524,V524)-1+MAX(N:N,Q:Q,T:T),"")</f>
        <v/>
      </c>
      <c r="X524" s="139" t="str">
        <f>IF(OR(C524="Resuelto",C524=""),"",SUM(N524,Q524,T524,W524))</f>
        <v/>
      </c>
      <c r="Y524" s="139" t="str">
        <f>IF(OR(C524="Resuelto",C524=""),"",SUM(M524,P524,S524,V524))</f>
        <v/>
      </c>
      <c r="Z524" s="139" t="str">
        <f>IF(OR(C524="Resuelto",C524=""),"",SUM(L524,O524,R524,U524))</f>
        <v/>
      </c>
      <c r="AA524" s="28">
        <v>710</v>
      </c>
      <c r="AB524" s="28" t="str">
        <f t="shared" si="11"/>
        <v/>
      </c>
      <c r="AC524" s="75" t="str">
        <f t="shared" si="12"/>
        <v/>
      </c>
      <c r="AH524" s="78" t="str">
        <f>IF(AI524="","",MAX($AH$5:AH523)+1)</f>
        <v/>
      </c>
      <c r="AI524" s="53" t="str">
        <f>IF(G523="","",IF(COUNTIF($AI$11:AI523,G523)=0,G523,""))</f>
        <v/>
      </c>
      <c r="AJ524" s="53" t="str">
        <f t="shared" si="13"/>
        <v/>
      </c>
      <c r="AK524" s="135"/>
    </row>
    <row r="525" spans="1:37" x14ac:dyDescent="0.25">
      <c r="A525" s="136"/>
      <c r="B525" s="136"/>
      <c r="C525" s="136"/>
      <c r="D525" s="136"/>
      <c r="E525" s="137"/>
      <c r="F525" s="137"/>
      <c r="G525" s="136"/>
      <c r="H525" s="137"/>
      <c r="I525" s="140" t="str">
        <f t="shared" ref="I525:I588" si="14">IF(OR(E525=0,H525=0),"",H525-E525)</f>
        <v/>
      </c>
      <c r="J525" s="140"/>
      <c r="K525" s="140"/>
      <c r="L525" s="74" t="str">
        <f>IF(AND(C525="Abierto",D525="Urgente"),A525,"")</f>
        <v/>
      </c>
      <c r="M525" s="74" t="str">
        <f ca="1">IF(AND(C525="Abierto",D525="Urgente"),TODAY()-E525,"")</f>
        <v/>
      </c>
      <c r="N525" s="74" t="str">
        <f>IF(AND(C525="Abierto",D525="Urgente"),RANK(M525,$M$13:$M$810,0)+COUNTIF($M$13:M525,M525)-1,"")</f>
        <v/>
      </c>
      <c r="O525" s="74" t="str">
        <f>IF(AND(C525="Abierto",D525="Alta"),A525,"")</f>
        <v/>
      </c>
      <c r="P525" s="74" t="str">
        <f ca="1">IF(AND(C525="Abierto",D525="Alta"),TODAY()-E525,"")</f>
        <v/>
      </c>
      <c r="Q525" s="74" t="str">
        <f>IF(AND(C525="Abierto",D525="Alta"),RANK(P525,$P$13:$P$810,0)+COUNTIF($P$13:P525,P525)-1+MAX(N:N),"")</f>
        <v/>
      </c>
      <c r="R525" s="74" t="str">
        <f>IF(AND(C525="Abierto",D525="Media"),A525,"")</f>
        <v/>
      </c>
      <c r="S525" s="74" t="str">
        <f ca="1">IF(AND(C525="Abierto",D525="Media"),TODAY()-E525,"")</f>
        <v/>
      </c>
      <c r="T525" s="74" t="str">
        <f>IF(AND(C525="Abierto",D525="Media"),RANK(S525,$S$13:$S$810,0)+COUNTIF($S$13:S525,S525)-1+MAX(N:N,Q:Q),"")</f>
        <v/>
      </c>
      <c r="U525" s="74" t="str">
        <f>IF(AND(C525="Abierto",D525="Baja"),A525,"")</f>
        <v/>
      </c>
      <c r="V525" s="74" t="str">
        <f ca="1">IF(AND(C525="Abierto",D525="Baja"),TODAY()-E525,"")</f>
        <v/>
      </c>
      <c r="W525" s="74" t="str">
        <f>IF(AND(C525="Abierto",D525="Baja"),RANK(V525,$V$13:$V$810,0)+COUNTIF($V$13:V525,V525)-1+MAX(N:N,Q:Q,T:T),"")</f>
        <v/>
      </c>
      <c r="X525" s="139" t="str">
        <f>IF(OR(C525="Resuelto",C525=""),"",SUM(N525,Q525,T525,W525))</f>
        <v/>
      </c>
      <c r="Y525" s="139" t="str">
        <f>IF(OR(C525="Resuelto",C525=""),"",SUM(M525,P525,S525,V525))</f>
        <v/>
      </c>
      <c r="Z525" s="139" t="str">
        <f>IF(OR(C525="Resuelto",C525=""),"",SUM(L525,O525,R525,U525))</f>
        <v/>
      </c>
      <c r="AA525" s="28">
        <v>711</v>
      </c>
      <c r="AB525" s="28" t="str">
        <f t="shared" si="11"/>
        <v/>
      </c>
      <c r="AC525" s="75" t="str">
        <f t="shared" si="12"/>
        <v/>
      </c>
      <c r="AH525" s="78" t="str">
        <f>IF(AI525="","",MAX($AH$5:AH524)+1)</f>
        <v/>
      </c>
      <c r="AI525" s="53" t="str">
        <f>IF(G524="","",IF(COUNTIF($AI$11:AI524,G524)=0,G524,""))</f>
        <v/>
      </c>
      <c r="AJ525" s="53" t="str">
        <f t="shared" si="13"/>
        <v/>
      </c>
      <c r="AK525" s="135"/>
    </row>
    <row r="526" spans="1:37" x14ac:dyDescent="0.25">
      <c r="A526" s="136"/>
      <c r="B526" s="136"/>
      <c r="C526" s="136"/>
      <c r="D526" s="136"/>
      <c r="E526" s="137"/>
      <c r="F526" s="137"/>
      <c r="G526" s="136"/>
      <c r="H526" s="137"/>
      <c r="I526" s="140" t="str">
        <f t="shared" si="14"/>
        <v/>
      </c>
      <c r="J526" s="140"/>
      <c r="K526" s="140"/>
      <c r="L526" s="74" t="str">
        <f>IF(AND(C526="Abierto",D526="Urgente"),A526,"")</f>
        <v/>
      </c>
      <c r="M526" s="74" t="str">
        <f ca="1">IF(AND(C526="Abierto",D526="Urgente"),TODAY()-E526,"")</f>
        <v/>
      </c>
      <c r="N526" s="74" t="str">
        <f>IF(AND(C526="Abierto",D526="Urgente"),RANK(M526,$M$13:$M$810,0)+COUNTIF($M$13:M526,M526)-1,"")</f>
        <v/>
      </c>
      <c r="O526" s="74" t="str">
        <f>IF(AND(C526="Abierto",D526="Alta"),A526,"")</f>
        <v/>
      </c>
      <c r="P526" s="74" t="str">
        <f ca="1">IF(AND(C526="Abierto",D526="Alta"),TODAY()-E526,"")</f>
        <v/>
      </c>
      <c r="Q526" s="74" t="str">
        <f>IF(AND(C526="Abierto",D526="Alta"),RANK(P526,$P$13:$P$810,0)+COUNTIF($P$13:P526,P526)-1+MAX(N:N),"")</f>
        <v/>
      </c>
      <c r="R526" s="74" t="str">
        <f>IF(AND(C526="Abierto",D526="Media"),A526,"")</f>
        <v/>
      </c>
      <c r="S526" s="74" t="str">
        <f ca="1">IF(AND(C526="Abierto",D526="Media"),TODAY()-E526,"")</f>
        <v/>
      </c>
      <c r="T526" s="74" t="str">
        <f>IF(AND(C526="Abierto",D526="Media"),RANK(S526,$S$13:$S$810,0)+COUNTIF($S$13:S526,S526)-1+MAX(N:N,Q:Q),"")</f>
        <v/>
      </c>
      <c r="U526" s="74" t="str">
        <f>IF(AND(C526="Abierto",D526="Baja"),A526,"")</f>
        <v/>
      </c>
      <c r="V526" s="74" t="str">
        <f ca="1">IF(AND(C526="Abierto",D526="Baja"),TODAY()-E526,"")</f>
        <v/>
      </c>
      <c r="W526" s="74" t="str">
        <f>IF(AND(C526="Abierto",D526="Baja"),RANK(V526,$V$13:$V$810,0)+COUNTIF($V$13:V526,V526)-1+MAX(N:N,Q:Q,T:T),"")</f>
        <v/>
      </c>
      <c r="X526" s="139" t="str">
        <f>IF(OR(C526="Resuelto",C526=""),"",SUM(N526,Q526,T526,W526))</f>
        <v/>
      </c>
      <c r="Y526" s="139" t="str">
        <f>IF(OR(C526="Resuelto",C526=""),"",SUM(M526,P526,S526,V526))</f>
        <v/>
      </c>
      <c r="Z526" s="139" t="str">
        <f>IF(OR(C526="Resuelto",C526=""),"",SUM(L526,O526,R526,U526))</f>
        <v/>
      </c>
      <c r="AA526" s="28">
        <v>712</v>
      </c>
      <c r="AB526" s="28" t="str">
        <f t="shared" si="11"/>
        <v/>
      </c>
      <c r="AC526" s="75" t="str">
        <f t="shared" si="12"/>
        <v/>
      </c>
      <c r="AH526" s="78" t="str">
        <f>IF(AI526="","",MAX($AH$5:AH525)+1)</f>
        <v/>
      </c>
      <c r="AI526" s="53" t="str">
        <f>IF(G525="","",IF(COUNTIF($AI$11:AI525,G525)=0,G525,""))</f>
        <v/>
      </c>
      <c r="AJ526" s="53" t="str">
        <f t="shared" si="13"/>
        <v/>
      </c>
      <c r="AK526" s="135"/>
    </row>
    <row r="527" spans="1:37" x14ac:dyDescent="0.25">
      <c r="A527" s="136"/>
      <c r="B527" s="136"/>
      <c r="C527" s="136"/>
      <c r="D527" s="136"/>
      <c r="E527" s="137"/>
      <c r="F527" s="137"/>
      <c r="G527" s="136"/>
      <c r="H527" s="137"/>
      <c r="I527" s="140" t="str">
        <f t="shared" si="14"/>
        <v/>
      </c>
      <c r="J527" s="140"/>
      <c r="K527" s="140"/>
      <c r="L527" s="74" t="str">
        <f>IF(AND(C527="Abierto",D527="Urgente"),A527,"")</f>
        <v/>
      </c>
      <c r="M527" s="74" t="str">
        <f ca="1">IF(AND(C527="Abierto",D527="Urgente"),TODAY()-E527,"")</f>
        <v/>
      </c>
      <c r="N527" s="74" t="str">
        <f>IF(AND(C527="Abierto",D527="Urgente"),RANK(M527,$M$13:$M$810,0)+COUNTIF($M$13:M527,M527)-1,"")</f>
        <v/>
      </c>
      <c r="O527" s="74" t="str">
        <f>IF(AND(C527="Abierto",D527="Alta"),A527,"")</f>
        <v/>
      </c>
      <c r="P527" s="74" t="str">
        <f ca="1">IF(AND(C527="Abierto",D527="Alta"),TODAY()-E527,"")</f>
        <v/>
      </c>
      <c r="Q527" s="74" t="str">
        <f>IF(AND(C527="Abierto",D527="Alta"),RANK(P527,$P$13:$P$810,0)+COUNTIF($P$13:P527,P527)-1+MAX(N:N),"")</f>
        <v/>
      </c>
      <c r="R527" s="74" t="str">
        <f>IF(AND(C527="Abierto",D527="Media"),A527,"")</f>
        <v/>
      </c>
      <c r="S527" s="74" t="str">
        <f ca="1">IF(AND(C527="Abierto",D527="Media"),TODAY()-E527,"")</f>
        <v/>
      </c>
      <c r="T527" s="74" t="str">
        <f>IF(AND(C527="Abierto",D527="Media"),RANK(S527,$S$13:$S$810,0)+COUNTIF($S$13:S527,S527)-1+MAX(N:N,Q:Q),"")</f>
        <v/>
      </c>
      <c r="U527" s="74" t="str">
        <f>IF(AND(C527="Abierto",D527="Baja"),A527,"")</f>
        <v/>
      </c>
      <c r="V527" s="74" t="str">
        <f ca="1">IF(AND(C527="Abierto",D527="Baja"),TODAY()-E527,"")</f>
        <v/>
      </c>
      <c r="W527" s="74" t="str">
        <f>IF(AND(C527="Abierto",D527="Baja"),RANK(V527,$V$13:$V$810,0)+COUNTIF($V$13:V527,V527)-1+MAX(N:N,Q:Q,T:T),"")</f>
        <v/>
      </c>
      <c r="X527" s="139" t="str">
        <f>IF(OR(C527="Resuelto",C527=""),"",SUM(N527,Q527,T527,W527))</f>
        <v/>
      </c>
      <c r="Y527" s="139" t="str">
        <f>IF(OR(C527="Resuelto",C527=""),"",SUM(M527,P527,S527,V527))</f>
        <v/>
      </c>
      <c r="Z527" s="139" t="str">
        <f>IF(OR(C527="Resuelto",C527=""),"",SUM(L527,O527,R527,U527))</f>
        <v/>
      </c>
      <c r="AA527" s="28">
        <v>713</v>
      </c>
      <c r="AB527" s="28" t="str">
        <f t="shared" si="11"/>
        <v/>
      </c>
      <c r="AC527" s="75" t="str">
        <f t="shared" si="12"/>
        <v/>
      </c>
      <c r="AH527" s="78" t="str">
        <f>IF(AI527="","",MAX($AH$5:AH526)+1)</f>
        <v/>
      </c>
      <c r="AI527" s="53" t="str">
        <f>IF(G526="","",IF(COUNTIF($AI$11:AI526,G526)=0,G526,""))</f>
        <v/>
      </c>
      <c r="AJ527" s="53" t="str">
        <f t="shared" si="13"/>
        <v/>
      </c>
      <c r="AK527" s="135"/>
    </row>
    <row r="528" spans="1:37" x14ac:dyDescent="0.25">
      <c r="A528" s="136"/>
      <c r="B528" s="136"/>
      <c r="C528" s="136"/>
      <c r="D528" s="136"/>
      <c r="E528" s="137"/>
      <c r="F528" s="137"/>
      <c r="G528" s="136"/>
      <c r="H528" s="137"/>
      <c r="I528" s="140" t="str">
        <f t="shared" si="14"/>
        <v/>
      </c>
      <c r="J528" s="140"/>
      <c r="K528" s="140"/>
      <c r="L528" s="74" t="str">
        <f>IF(AND(C528="Abierto",D528="Urgente"),A528,"")</f>
        <v/>
      </c>
      <c r="M528" s="74" t="str">
        <f ca="1">IF(AND(C528="Abierto",D528="Urgente"),TODAY()-E528,"")</f>
        <v/>
      </c>
      <c r="N528" s="74" t="str">
        <f>IF(AND(C528="Abierto",D528="Urgente"),RANK(M528,$M$13:$M$810,0)+COUNTIF($M$13:M528,M528)-1,"")</f>
        <v/>
      </c>
      <c r="O528" s="74" t="str">
        <f>IF(AND(C528="Abierto",D528="Alta"),A528,"")</f>
        <v/>
      </c>
      <c r="P528" s="74" t="str">
        <f ca="1">IF(AND(C528="Abierto",D528="Alta"),TODAY()-E528,"")</f>
        <v/>
      </c>
      <c r="Q528" s="74" t="str">
        <f>IF(AND(C528="Abierto",D528="Alta"),RANK(P528,$P$13:$P$810,0)+COUNTIF($P$13:P528,P528)-1+MAX(N:N),"")</f>
        <v/>
      </c>
      <c r="R528" s="74" t="str">
        <f>IF(AND(C528="Abierto",D528="Media"),A528,"")</f>
        <v/>
      </c>
      <c r="S528" s="74" t="str">
        <f ca="1">IF(AND(C528="Abierto",D528="Media"),TODAY()-E528,"")</f>
        <v/>
      </c>
      <c r="T528" s="74" t="str">
        <f>IF(AND(C528="Abierto",D528="Media"),RANK(S528,$S$13:$S$810,0)+COUNTIF($S$13:S528,S528)-1+MAX(N:N,Q:Q),"")</f>
        <v/>
      </c>
      <c r="U528" s="74" t="str">
        <f>IF(AND(C528="Abierto",D528="Baja"),A528,"")</f>
        <v/>
      </c>
      <c r="V528" s="74" t="str">
        <f ca="1">IF(AND(C528="Abierto",D528="Baja"),TODAY()-E528,"")</f>
        <v/>
      </c>
      <c r="W528" s="74" t="str">
        <f>IF(AND(C528="Abierto",D528="Baja"),RANK(V528,$V$13:$V$810,0)+COUNTIF($V$13:V528,V528)-1+MAX(N:N,Q:Q,T:T),"")</f>
        <v/>
      </c>
      <c r="X528" s="139" t="str">
        <f>IF(OR(C528="Resuelto",C528=""),"",SUM(N528,Q528,T528,W528))</f>
        <v/>
      </c>
      <c r="Y528" s="139" t="str">
        <f>IF(OR(C528="Resuelto",C528=""),"",SUM(M528,P528,S528,V528))</f>
        <v/>
      </c>
      <c r="Z528" s="139" t="str">
        <f>IF(OR(C528="Resuelto",C528=""),"",SUM(L528,O528,R528,U528))</f>
        <v/>
      </c>
      <c r="AA528" s="28">
        <v>714</v>
      </c>
      <c r="AB528" s="28" t="str">
        <f t="shared" si="11"/>
        <v/>
      </c>
      <c r="AC528" s="75" t="str">
        <f t="shared" si="12"/>
        <v/>
      </c>
      <c r="AH528" s="78" t="str">
        <f>IF(AI528="","",MAX($AH$5:AH527)+1)</f>
        <v/>
      </c>
      <c r="AI528" s="53" t="str">
        <f>IF(G527="","",IF(COUNTIF($AI$11:AI527,G527)=0,G527,""))</f>
        <v/>
      </c>
      <c r="AJ528" s="53" t="str">
        <f t="shared" si="13"/>
        <v/>
      </c>
      <c r="AK528" s="135"/>
    </row>
    <row r="529" spans="1:37" x14ac:dyDescent="0.25">
      <c r="A529" s="136"/>
      <c r="B529" s="136"/>
      <c r="C529" s="136"/>
      <c r="D529" s="136"/>
      <c r="E529" s="137"/>
      <c r="F529" s="137"/>
      <c r="G529" s="136"/>
      <c r="H529" s="137"/>
      <c r="I529" s="140" t="str">
        <f t="shared" si="14"/>
        <v/>
      </c>
      <c r="J529" s="140"/>
      <c r="K529" s="140"/>
      <c r="L529" s="74" t="str">
        <f>IF(AND(C529="Abierto",D529="Urgente"),A529,"")</f>
        <v/>
      </c>
      <c r="M529" s="74" t="str">
        <f ca="1">IF(AND(C529="Abierto",D529="Urgente"),TODAY()-E529,"")</f>
        <v/>
      </c>
      <c r="N529" s="74" t="str">
        <f>IF(AND(C529="Abierto",D529="Urgente"),RANK(M529,$M$13:$M$810,0)+COUNTIF($M$13:M529,M529)-1,"")</f>
        <v/>
      </c>
      <c r="O529" s="74" t="str">
        <f>IF(AND(C529="Abierto",D529="Alta"),A529,"")</f>
        <v/>
      </c>
      <c r="P529" s="74" t="str">
        <f ca="1">IF(AND(C529="Abierto",D529="Alta"),TODAY()-E529,"")</f>
        <v/>
      </c>
      <c r="Q529" s="74" t="str">
        <f>IF(AND(C529="Abierto",D529="Alta"),RANK(P529,$P$13:$P$810,0)+COUNTIF($P$13:P529,P529)-1+MAX(N:N),"")</f>
        <v/>
      </c>
      <c r="R529" s="74" t="str">
        <f>IF(AND(C529="Abierto",D529="Media"),A529,"")</f>
        <v/>
      </c>
      <c r="S529" s="74" t="str">
        <f ca="1">IF(AND(C529="Abierto",D529="Media"),TODAY()-E529,"")</f>
        <v/>
      </c>
      <c r="T529" s="74" t="str">
        <f>IF(AND(C529="Abierto",D529="Media"),RANK(S529,$S$13:$S$810,0)+COUNTIF($S$13:S529,S529)-1+MAX(N:N,Q:Q),"")</f>
        <v/>
      </c>
      <c r="U529" s="74" t="str">
        <f>IF(AND(C529="Abierto",D529="Baja"),A529,"")</f>
        <v/>
      </c>
      <c r="V529" s="74" t="str">
        <f ca="1">IF(AND(C529="Abierto",D529="Baja"),TODAY()-E529,"")</f>
        <v/>
      </c>
      <c r="W529" s="74" t="str">
        <f>IF(AND(C529="Abierto",D529="Baja"),RANK(V529,$V$13:$V$810,0)+COUNTIF($V$13:V529,V529)-1+MAX(N:N,Q:Q,T:T),"")</f>
        <v/>
      </c>
      <c r="X529" s="139" t="str">
        <f>IF(OR(C529="Resuelto",C529=""),"",SUM(N529,Q529,T529,W529))</f>
        <v/>
      </c>
      <c r="Y529" s="139" t="str">
        <f>IF(OR(C529="Resuelto",C529=""),"",SUM(M529,P529,S529,V529))</f>
        <v/>
      </c>
      <c r="Z529" s="139" t="str">
        <f>IF(OR(C529="Resuelto",C529=""),"",SUM(L529,O529,R529,U529))</f>
        <v/>
      </c>
      <c r="AA529" s="28">
        <v>715</v>
      </c>
      <c r="AB529" s="28" t="str">
        <f t="shared" si="11"/>
        <v/>
      </c>
      <c r="AC529" s="75" t="str">
        <f t="shared" si="12"/>
        <v/>
      </c>
      <c r="AH529" s="78" t="str">
        <f>IF(AI529="","",MAX($AH$5:AH528)+1)</f>
        <v/>
      </c>
      <c r="AI529" s="53" t="str">
        <f>IF(G528="","",IF(COUNTIF($AI$11:AI528,G528)=0,G528,""))</f>
        <v/>
      </c>
      <c r="AJ529" s="53" t="str">
        <f t="shared" si="13"/>
        <v/>
      </c>
      <c r="AK529" s="135"/>
    </row>
    <row r="530" spans="1:37" x14ac:dyDescent="0.25">
      <c r="A530" s="136"/>
      <c r="B530" s="136"/>
      <c r="C530" s="136"/>
      <c r="D530" s="136"/>
      <c r="E530" s="137"/>
      <c r="F530" s="137"/>
      <c r="G530" s="136"/>
      <c r="H530" s="137"/>
      <c r="I530" s="140" t="str">
        <f t="shared" si="14"/>
        <v/>
      </c>
      <c r="J530" s="140"/>
      <c r="K530" s="140"/>
      <c r="L530" s="74" t="str">
        <f>IF(AND(C530="Abierto",D530="Urgente"),A530,"")</f>
        <v/>
      </c>
      <c r="M530" s="74" t="str">
        <f ca="1">IF(AND(C530="Abierto",D530="Urgente"),TODAY()-E530,"")</f>
        <v/>
      </c>
      <c r="N530" s="74" t="str">
        <f>IF(AND(C530="Abierto",D530="Urgente"),RANK(M530,$M$13:$M$810,0)+COUNTIF($M$13:M530,M530)-1,"")</f>
        <v/>
      </c>
      <c r="O530" s="74" t="str">
        <f>IF(AND(C530="Abierto",D530="Alta"),A530,"")</f>
        <v/>
      </c>
      <c r="P530" s="74" t="str">
        <f ca="1">IF(AND(C530="Abierto",D530="Alta"),TODAY()-E530,"")</f>
        <v/>
      </c>
      <c r="Q530" s="74" t="str">
        <f>IF(AND(C530="Abierto",D530="Alta"),RANK(P530,$P$13:$P$810,0)+COUNTIF($P$13:P530,P530)-1+MAX(N:N),"")</f>
        <v/>
      </c>
      <c r="R530" s="74" t="str">
        <f>IF(AND(C530="Abierto",D530="Media"),A530,"")</f>
        <v/>
      </c>
      <c r="S530" s="74" t="str">
        <f ca="1">IF(AND(C530="Abierto",D530="Media"),TODAY()-E530,"")</f>
        <v/>
      </c>
      <c r="T530" s="74" t="str">
        <f>IF(AND(C530="Abierto",D530="Media"),RANK(S530,$S$13:$S$810,0)+COUNTIF($S$13:S530,S530)-1+MAX(N:N,Q:Q),"")</f>
        <v/>
      </c>
      <c r="U530" s="74" t="str">
        <f>IF(AND(C530="Abierto",D530="Baja"),A530,"")</f>
        <v/>
      </c>
      <c r="V530" s="74" t="str">
        <f ca="1">IF(AND(C530="Abierto",D530="Baja"),TODAY()-E530,"")</f>
        <v/>
      </c>
      <c r="W530" s="74" t="str">
        <f>IF(AND(C530="Abierto",D530="Baja"),RANK(V530,$V$13:$V$810,0)+COUNTIF($V$13:V530,V530)-1+MAX(N:N,Q:Q,T:T),"")</f>
        <v/>
      </c>
      <c r="X530" s="139" t="str">
        <f>IF(OR(C530="Resuelto",C530=""),"",SUM(N530,Q530,T530,W530))</f>
        <v/>
      </c>
      <c r="Y530" s="139" t="str">
        <f>IF(OR(C530="Resuelto",C530=""),"",SUM(M530,P530,S530,V530))</f>
        <v/>
      </c>
      <c r="Z530" s="139" t="str">
        <f>IF(OR(C530="Resuelto",C530=""),"",SUM(L530,O530,R530,U530))</f>
        <v/>
      </c>
      <c r="AA530" s="28">
        <v>716</v>
      </c>
      <c r="AB530" s="28" t="str">
        <f t="shared" si="11"/>
        <v/>
      </c>
      <c r="AC530" s="75" t="str">
        <f t="shared" si="12"/>
        <v/>
      </c>
      <c r="AH530" s="78" t="str">
        <f>IF(AI530="","",MAX($AH$5:AH529)+1)</f>
        <v/>
      </c>
      <c r="AI530" s="53" t="str">
        <f>IF(G529="","",IF(COUNTIF($AI$11:AI529,G529)=0,G529,""))</f>
        <v/>
      </c>
      <c r="AJ530" s="53" t="str">
        <f t="shared" si="13"/>
        <v/>
      </c>
      <c r="AK530" s="135"/>
    </row>
    <row r="531" spans="1:37" x14ac:dyDescent="0.25">
      <c r="A531" s="136"/>
      <c r="B531" s="136"/>
      <c r="C531" s="136"/>
      <c r="D531" s="136"/>
      <c r="E531" s="137"/>
      <c r="F531" s="137"/>
      <c r="G531" s="136"/>
      <c r="H531" s="137"/>
      <c r="I531" s="140" t="str">
        <f t="shared" si="14"/>
        <v/>
      </c>
      <c r="J531" s="140"/>
      <c r="K531" s="140"/>
      <c r="L531" s="74" t="str">
        <f>IF(AND(C531="Abierto",D531="Urgente"),A531,"")</f>
        <v/>
      </c>
      <c r="M531" s="74" t="str">
        <f ca="1">IF(AND(C531="Abierto",D531="Urgente"),TODAY()-E531,"")</f>
        <v/>
      </c>
      <c r="N531" s="74" t="str">
        <f>IF(AND(C531="Abierto",D531="Urgente"),RANK(M531,$M$13:$M$810,0)+COUNTIF($M$13:M531,M531)-1,"")</f>
        <v/>
      </c>
      <c r="O531" s="74" t="str">
        <f>IF(AND(C531="Abierto",D531="Alta"),A531,"")</f>
        <v/>
      </c>
      <c r="P531" s="74" t="str">
        <f ca="1">IF(AND(C531="Abierto",D531="Alta"),TODAY()-E531,"")</f>
        <v/>
      </c>
      <c r="Q531" s="74" t="str">
        <f>IF(AND(C531="Abierto",D531="Alta"),RANK(P531,$P$13:$P$810,0)+COUNTIF($P$13:P531,P531)-1+MAX(N:N),"")</f>
        <v/>
      </c>
      <c r="R531" s="74" t="str">
        <f>IF(AND(C531="Abierto",D531="Media"),A531,"")</f>
        <v/>
      </c>
      <c r="S531" s="74" t="str">
        <f ca="1">IF(AND(C531="Abierto",D531="Media"),TODAY()-E531,"")</f>
        <v/>
      </c>
      <c r="T531" s="74" t="str">
        <f>IF(AND(C531="Abierto",D531="Media"),RANK(S531,$S$13:$S$810,0)+COUNTIF($S$13:S531,S531)-1+MAX(N:N,Q:Q),"")</f>
        <v/>
      </c>
      <c r="U531" s="74" t="str">
        <f>IF(AND(C531="Abierto",D531="Baja"),A531,"")</f>
        <v/>
      </c>
      <c r="V531" s="74" t="str">
        <f ca="1">IF(AND(C531="Abierto",D531="Baja"),TODAY()-E531,"")</f>
        <v/>
      </c>
      <c r="W531" s="74" t="str">
        <f>IF(AND(C531="Abierto",D531="Baja"),RANK(V531,$V$13:$V$810,0)+COUNTIF($V$13:V531,V531)-1+MAX(N:N,Q:Q,T:T),"")</f>
        <v/>
      </c>
      <c r="X531" s="139" t="str">
        <f>IF(OR(C531="Resuelto",C531=""),"",SUM(N531,Q531,T531,W531))</f>
        <v/>
      </c>
      <c r="Y531" s="139" t="str">
        <f>IF(OR(C531="Resuelto",C531=""),"",SUM(M531,P531,S531,V531))</f>
        <v/>
      </c>
      <c r="Z531" s="139" t="str">
        <f>IF(OR(C531="Resuelto",C531=""),"",SUM(L531,O531,R531,U531))</f>
        <v/>
      </c>
      <c r="AA531" s="28">
        <v>717</v>
      </c>
      <c r="AB531" s="28" t="str">
        <f t="shared" si="11"/>
        <v/>
      </c>
      <c r="AC531" s="75" t="str">
        <f t="shared" si="12"/>
        <v/>
      </c>
      <c r="AH531" s="78" t="str">
        <f>IF(AI531="","",MAX($AH$5:AH530)+1)</f>
        <v/>
      </c>
      <c r="AI531" s="53" t="str">
        <f>IF(G530="","",IF(COUNTIF($AI$11:AI530,G530)=0,G530,""))</f>
        <v/>
      </c>
      <c r="AJ531" s="53" t="str">
        <f t="shared" si="13"/>
        <v/>
      </c>
      <c r="AK531" s="135"/>
    </row>
    <row r="532" spans="1:37" x14ac:dyDescent="0.25">
      <c r="A532" s="136"/>
      <c r="B532" s="136"/>
      <c r="C532" s="136"/>
      <c r="D532" s="136"/>
      <c r="E532" s="137"/>
      <c r="F532" s="137"/>
      <c r="G532" s="136"/>
      <c r="H532" s="137"/>
      <c r="I532" s="140" t="str">
        <f t="shared" si="14"/>
        <v/>
      </c>
      <c r="J532" s="140"/>
      <c r="K532" s="140"/>
      <c r="L532" s="74" t="str">
        <f>IF(AND(C532="Abierto",D532="Urgente"),A532,"")</f>
        <v/>
      </c>
      <c r="M532" s="74" t="str">
        <f ca="1">IF(AND(C532="Abierto",D532="Urgente"),TODAY()-E532,"")</f>
        <v/>
      </c>
      <c r="N532" s="74" t="str">
        <f>IF(AND(C532="Abierto",D532="Urgente"),RANK(M532,$M$13:$M$810,0)+COUNTIF($M$13:M532,M532)-1,"")</f>
        <v/>
      </c>
      <c r="O532" s="74" t="str">
        <f>IF(AND(C532="Abierto",D532="Alta"),A532,"")</f>
        <v/>
      </c>
      <c r="P532" s="74" t="str">
        <f ca="1">IF(AND(C532="Abierto",D532="Alta"),TODAY()-E532,"")</f>
        <v/>
      </c>
      <c r="Q532" s="74" t="str">
        <f>IF(AND(C532="Abierto",D532="Alta"),RANK(P532,$P$13:$P$810,0)+COUNTIF($P$13:P532,P532)-1+MAX(N:N),"")</f>
        <v/>
      </c>
      <c r="R532" s="74" t="str">
        <f>IF(AND(C532="Abierto",D532="Media"),A532,"")</f>
        <v/>
      </c>
      <c r="S532" s="74" t="str">
        <f ca="1">IF(AND(C532="Abierto",D532="Media"),TODAY()-E532,"")</f>
        <v/>
      </c>
      <c r="T532" s="74" t="str">
        <f>IF(AND(C532="Abierto",D532="Media"),RANK(S532,$S$13:$S$810,0)+COUNTIF($S$13:S532,S532)-1+MAX(N:N,Q:Q),"")</f>
        <v/>
      </c>
      <c r="U532" s="74" t="str">
        <f>IF(AND(C532="Abierto",D532="Baja"),A532,"")</f>
        <v/>
      </c>
      <c r="V532" s="74" t="str">
        <f ca="1">IF(AND(C532="Abierto",D532="Baja"),TODAY()-E532,"")</f>
        <v/>
      </c>
      <c r="W532" s="74" t="str">
        <f>IF(AND(C532="Abierto",D532="Baja"),RANK(V532,$V$13:$V$810,0)+COUNTIF($V$13:V532,V532)-1+MAX(N:N,Q:Q,T:T),"")</f>
        <v/>
      </c>
      <c r="X532" s="139" t="str">
        <f>IF(OR(C532="Resuelto",C532=""),"",SUM(N532,Q532,T532,W532))</f>
        <v/>
      </c>
      <c r="Y532" s="139" t="str">
        <f>IF(OR(C532="Resuelto",C532=""),"",SUM(M532,P532,S532,V532))</f>
        <v/>
      </c>
      <c r="Z532" s="139" t="str">
        <f>IF(OR(C532="Resuelto",C532=""),"",SUM(L532,O532,R532,U532))</f>
        <v/>
      </c>
      <c r="AA532" s="28">
        <v>718</v>
      </c>
      <c r="AB532" s="28" t="str">
        <f t="shared" si="11"/>
        <v/>
      </c>
      <c r="AC532" s="75" t="str">
        <f t="shared" si="12"/>
        <v/>
      </c>
      <c r="AH532" s="78" t="str">
        <f>IF(AI532="","",MAX($AH$5:AH531)+1)</f>
        <v/>
      </c>
      <c r="AI532" s="53" t="str">
        <f>IF(G531="","",IF(COUNTIF($AI$11:AI531,G531)=0,G531,""))</f>
        <v/>
      </c>
      <c r="AJ532" s="53" t="str">
        <f t="shared" si="13"/>
        <v/>
      </c>
      <c r="AK532" s="135"/>
    </row>
    <row r="533" spans="1:37" x14ac:dyDescent="0.25">
      <c r="A533" s="136"/>
      <c r="B533" s="136"/>
      <c r="C533" s="136"/>
      <c r="D533" s="136"/>
      <c r="E533" s="137"/>
      <c r="F533" s="137"/>
      <c r="G533" s="136"/>
      <c r="H533" s="137"/>
      <c r="I533" s="140" t="str">
        <f t="shared" si="14"/>
        <v/>
      </c>
      <c r="J533" s="140"/>
      <c r="K533" s="140"/>
      <c r="L533" s="74" t="str">
        <f>IF(AND(C533="Abierto",D533="Urgente"),A533,"")</f>
        <v/>
      </c>
      <c r="M533" s="74" t="str">
        <f ca="1">IF(AND(C533="Abierto",D533="Urgente"),TODAY()-E533,"")</f>
        <v/>
      </c>
      <c r="N533" s="74" t="str">
        <f>IF(AND(C533="Abierto",D533="Urgente"),RANK(M533,$M$13:$M$810,0)+COUNTIF($M$13:M533,M533)-1,"")</f>
        <v/>
      </c>
      <c r="O533" s="74" t="str">
        <f>IF(AND(C533="Abierto",D533="Alta"),A533,"")</f>
        <v/>
      </c>
      <c r="P533" s="74" t="str">
        <f ca="1">IF(AND(C533="Abierto",D533="Alta"),TODAY()-E533,"")</f>
        <v/>
      </c>
      <c r="Q533" s="74" t="str">
        <f>IF(AND(C533="Abierto",D533="Alta"),RANK(P533,$P$13:$P$810,0)+COUNTIF($P$13:P533,P533)-1+MAX(N:N),"")</f>
        <v/>
      </c>
      <c r="R533" s="74" t="str">
        <f>IF(AND(C533="Abierto",D533="Media"),A533,"")</f>
        <v/>
      </c>
      <c r="S533" s="74" t="str">
        <f ca="1">IF(AND(C533="Abierto",D533="Media"),TODAY()-E533,"")</f>
        <v/>
      </c>
      <c r="T533" s="74" t="str">
        <f>IF(AND(C533="Abierto",D533="Media"),RANK(S533,$S$13:$S$810,0)+COUNTIF($S$13:S533,S533)-1+MAX(N:N,Q:Q),"")</f>
        <v/>
      </c>
      <c r="U533" s="74" t="str">
        <f>IF(AND(C533="Abierto",D533="Baja"),A533,"")</f>
        <v/>
      </c>
      <c r="V533" s="74" t="str">
        <f ca="1">IF(AND(C533="Abierto",D533="Baja"),TODAY()-E533,"")</f>
        <v/>
      </c>
      <c r="W533" s="74" t="str">
        <f>IF(AND(C533="Abierto",D533="Baja"),RANK(V533,$V$13:$V$810,0)+COUNTIF($V$13:V533,V533)-1+MAX(N:N,Q:Q,T:T),"")</f>
        <v/>
      </c>
      <c r="X533" s="139" t="str">
        <f>IF(OR(C533="Resuelto",C533=""),"",SUM(N533,Q533,T533,W533))</f>
        <v/>
      </c>
      <c r="Y533" s="139" t="str">
        <f>IF(OR(C533="Resuelto",C533=""),"",SUM(M533,P533,S533,V533))</f>
        <v/>
      </c>
      <c r="Z533" s="139" t="str">
        <f>IF(OR(C533="Resuelto",C533=""),"",SUM(L533,O533,R533,U533))</f>
        <v/>
      </c>
      <c r="AA533" s="28">
        <v>719</v>
      </c>
      <c r="AB533" s="28" t="str">
        <f t="shared" si="11"/>
        <v/>
      </c>
      <c r="AC533" s="75" t="str">
        <f t="shared" si="12"/>
        <v/>
      </c>
      <c r="AH533" s="78" t="str">
        <f>IF(AI533="","",MAX($AH$5:AH532)+1)</f>
        <v/>
      </c>
      <c r="AI533" s="53" t="str">
        <f>IF(G532="","",IF(COUNTIF($AI$11:AI532,G532)=0,G532,""))</f>
        <v/>
      </c>
      <c r="AJ533" s="53" t="str">
        <f t="shared" si="13"/>
        <v/>
      </c>
      <c r="AK533" s="135"/>
    </row>
    <row r="534" spans="1:37" x14ac:dyDescent="0.25">
      <c r="A534" s="136"/>
      <c r="B534" s="136"/>
      <c r="C534" s="136"/>
      <c r="D534" s="136"/>
      <c r="E534" s="137"/>
      <c r="F534" s="137"/>
      <c r="G534" s="136"/>
      <c r="H534" s="137"/>
      <c r="I534" s="140" t="str">
        <f t="shared" si="14"/>
        <v/>
      </c>
      <c r="J534" s="140"/>
      <c r="K534" s="140"/>
      <c r="L534" s="74" t="str">
        <f>IF(AND(C534="Abierto",D534="Urgente"),A534,"")</f>
        <v/>
      </c>
      <c r="M534" s="74" t="str">
        <f ca="1">IF(AND(C534="Abierto",D534="Urgente"),TODAY()-E534,"")</f>
        <v/>
      </c>
      <c r="N534" s="74" t="str">
        <f>IF(AND(C534="Abierto",D534="Urgente"),RANK(M534,$M$13:$M$810,0)+COUNTIF($M$13:M534,M534)-1,"")</f>
        <v/>
      </c>
      <c r="O534" s="74" t="str">
        <f>IF(AND(C534="Abierto",D534="Alta"),A534,"")</f>
        <v/>
      </c>
      <c r="P534" s="74" t="str">
        <f ca="1">IF(AND(C534="Abierto",D534="Alta"),TODAY()-E534,"")</f>
        <v/>
      </c>
      <c r="Q534" s="74" t="str">
        <f>IF(AND(C534="Abierto",D534="Alta"),RANK(P534,$P$13:$P$810,0)+COUNTIF($P$13:P534,P534)-1+MAX(N:N),"")</f>
        <v/>
      </c>
      <c r="R534" s="74" t="str">
        <f>IF(AND(C534="Abierto",D534="Media"),A534,"")</f>
        <v/>
      </c>
      <c r="S534" s="74" t="str">
        <f ca="1">IF(AND(C534="Abierto",D534="Media"),TODAY()-E534,"")</f>
        <v/>
      </c>
      <c r="T534" s="74" t="str">
        <f>IF(AND(C534="Abierto",D534="Media"),RANK(S534,$S$13:$S$810,0)+COUNTIF($S$13:S534,S534)-1+MAX(N:N,Q:Q),"")</f>
        <v/>
      </c>
      <c r="U534" s="74" t="str">
        <f>IF(AND(C534="Abierto",D534="Baja"),A534,"")</f>
        <v/>
      </c>
      <c r="V534" s="74" t="str">
        <f ca="1">IF(AND(C534="Abierto",D534="Baja"),TODAY()-E534,"")</f>
        <v/>
      </c>
      <c r="W534" s="74" t="str">
        <f>IF(AND(C534="Abierto",D534="Baja"),RANK(V534,$V$13:$V$810,0)+COUNTIF($V$13:V534,V534)-1+MAX(N:N,Q:Q,T:T),"")</f>
        <v/>
      </c>
      <c r="X534" s="139" t="str">
        <f>IF(OR(C534="Resuelto",C534=""),"",SUM(N534,Q534,T534,W534))</f>
        <v/>
      </c>
      <c r="Y534" s="139" t="str">
        <f>IF(OR(C534="Resuelto",C534=""),"",SUM(M534,P534,S534,V534))</f>
        <v/>
      </c>
      <c r="Z534" s="139" t="str">
        <f>IF(OR(C534="Resuelto",C534=""),"",SUM(L534,O534,R534,U534))</f>
        <v/>
      </c>
      <c r="AA534" s="28">
        <v>720</v>
      </c>
      <c r="AB534" s="28" t="str">
        <f t="shared" si="11"/>
        <v/>
      </c>
      <c r="AC534" s="75" t="str">
        <f t="shared" si="12"/>
        <v/>
      </c>
      <c r="AH534" s="78" t="str">
        <f>IF(AI534="","",MAX($AH$5:AH533)+1)</f>
        <v/>
      </c>
      <c r="AI534" s="53" t="str">
        <f>IF(G533="","",IF(COUNTIF($AI$11:AI533,G533)=0,G533,""))</f>
        <v/>
      </c>
      <c r="AJ534" s="53" t="str">
        <f t="shared" si="13"/>
        <v/>
      </c>
      <c r="AK534" s="135"/>
    </row>
    <row r="535" spans="1:37" x14ac:dyDescent="0.25">
      <c r="A535" s="136"/>
      <c r="B535" s="136"/>
      <c r="C535" s="136"/>
      <c r="D535" s="136"/>
      <c r="E535" s="137"/>
      <c r="F535" s="137"/>
      <c r="G535" s="136"/>
      <c r="H535" s="137"/>
      <c r="I535" s="140" t="str">
        <f t="shared" si="14"/>
        <v/>
      </c>
      <c r="J535" s="140"/>
      <c r="K535" s="140"/>
      <c r="L535" s="74" t="str">
        <f>IF(AND(C535="Abierto",D535="Urgente"),A535,"")</f>
        <v/>
      </c>
      <c r="M535" s="74" t="str">
        <f ca="1">IF(AND(C535="Abierto",D535="Urgente"),TODAY()-E535,"")</f>
        <v/>
      </c>
      <c r="N535" s="74" t="str">
        <f>IF(AND(C535="Abierto",D535="Urgente"),RANK(M535,$M$13:$M$810,0)+COUNTIF($M$13:M535,M535)-1,"")</f>
        <v/>
      </c>
      <c r="O535" s="74" t="str">
        <f>IF(AND(C535="Abierto",D535="Alta"),A535,"")</f>
        <v/>
      </c>
      <c r="P535" s="74" t="str">
        <f ca="1">IF(AND(C535="Abierto",D535="Alta"),TODAY()-E535,"")</f>
        <v/>
      </c>
      <c r="Q535" s="74" t="str">
        <f>IF(AND(C535="Abierto",D535="Alta"),RANK(P535,$P$13:$P$810,0)+COUNTIF($P$13:P535,P535)-1+MAX(N:N),"")</f>
        <v/>
      </c>
      <c r="R535" s="74" t="str">
        <f>IF(AND(C535="Abierto",D535="Media"),A535,"")</f>
        <v/>
      </c>
      <c r="S535" s="74" t="str">
        <f ca="1">IF(AND(C535="Abierto",D535="Media"),TODAY()-E535,"")</f>
        <v/>
      </c>
      <c r="T535" s="74" t="str">
        <f>IF(AND(C535="Abierto",D535="Media"),RANK(S535,$S$13:$S$810,0)+COUNTIF($S$13:S535,S535)-1+MAX(N:N,Q:Q),"")</f>
        <v/>
      </c>
      <c r="U535" s="74" t="str">
        <f>IF(AND(C535="Abierto",D535="Baja"),A535,"")</f>
        <v/>
      </c>
      <c r="V535" s="74" t="str">
        <f ca="1">IF(AND(C535="Abierto",D535="Baja"),TODAY()-E535,"")</f>
        <v/>
      </c>
      <c r="W535" s="74" t="str">
        <f>IF(AND(C535="Abierto",D535="Baja"),RANK(V535,$V$13:$V$810,0)+COUNTIF($V$13:V535,V535)-1+MAX(N:N,Q:Q,T:T),"")</f>
        <v/>
      </c>
      <c r="X535" s="139" t="str">
        <f>IF(OR(C535="Resuelto",C535=""),"",SUM(N535,Q535,T535,W535))</f>
        <v/>
      </c>
      <c r="Y535" s="139" t="str">
        <f>IF(OR(C535="Resuelto",C535=""),"",SUM(M535,P535,S535,V535))</f>
        <v/>
      </c>
      <c r="Z535" s="139" t="str">
        <f>IF(OR(C535="Resuelto",C535=""),"",SUM(L535,O535,R535,U535))</f>
        <v/>
      </c>
      <c r="AA535" s="28">
        <v>721</v>
      </c>
      <c r="AB535" s="28" t="str">
        <f t="shared" si="11"/>
        <v/>
      </c>
      <c r="AC535" s="75" t="str">
        <f t="shared" si="12"/>
        <v/>
      </c>
      <c r="AH535" s="78" t="str">
        <f>IF(AI535="","",MAX($AH$5:AH534)+1)</f>
        <v/>
      </c>
      <c r="AI535" s="53" t="str">
        <f>IF(G534="","",IF(COUNTIF($AI$11:AI534,G534)=0,G534,""))</f>
        <v/>
      </c>
      <c r="AJ535" s="53" t="str">
        <f t="shared" si="13"/>
        <v/>
      </c>
      <c r="AK535" s="135"/>
    </row>
    <row r="536" spans="1:37" x14ac:dyDescent="0.25">
      <c r="A536" s="136"/>
      <c r="B536" s="136"/>
      <c r="C536" s="136"/>
      <c r="D536" s="136"/>
      <c r="E536" s="137"/>
      <c r="F536" s="137"/>
      <c r="G536" s="136"/>
      <c r="H536" s="137"/>
      <c r="I536" s="140" t="str">
        <f t="shared" si="14"/>
        <v/>
      </c>
      <c r="J536" s="140"/>
      <c r="K536" s="140"/>
      <c r="L536" s="74" t="str">
        <f>IF(AND(C536="Abierto",D536="Urgente"),A536,"")</f>
        <v/>
      </c>
      <c r="M536" s="74" t="str">
        <f ca="1">IF(AND(C536="Abierto",D536="Urgente"),TODAY()-E536,"")</f>
        <v/>
      </c>
      <c r="N536" s="74" t="str">
        <f>IF(AND(C536="Abierto",D536="Urgente"),RANK(M536,$M$13:$M$810,0)+COUNTIF($M$13:M536,M536)-1,"")</f>
        <v/>
      </c>
      <c r="O536" s="74" t="str">
        <f>IF(AND(C536="Abierto",D536="Alta"),A536,"")</f>
        <v/>
      </c>
      <c r="P536" s="74" t="str">
        <f ca="1">IF(AND(C536="Abierto",D536="Alta"),TODAY()-E536,"")</f>
        <v/>
      </c>
      <c r="Q536" s="74" t="str">
        <f>IF(AND(C536="Abierto",D536="Alta"),RANK(P536,$P$13:$P$810,0)+COUNTIF($P$13:P536,P536)-1+MAX(N:N),"")</f>
        <v/>
      </c>
      <c r="R536" s="74" t="str">
        <f>IF(AND(C536="Abierto",D536="Media"),A536,"")</f>
        <v/>
      </c>
      <c r="S536" s="74" t="str">
        <f ca="1">IF(AND(C536="Abierto",D536="Media"),TODAY()-E536,"")</f>
        <v/>
      </c>
      <c r="T536" s="74" t="str">
        <f>IF(AND(C536="Abierto",D536="Media"),RANK(S536,$S$13:$S$810,0)+COUNTIF($S$13:S536,S536)-1+MAX(N:N,Q:Q),"")</f>
        <v/>
      </c>
      <c r="U536" s="74" t="str">
        <f>IF(AND(C536="Abierto",D536="Baja"),A536,"")</f>
        <v/>
      </c>
      <c r="V536" s="74" t="str">
        <f ca="1">IF(AND(C536="Abierto",D536="Baja"),TODAY()-E536,"")</f>
        <v/>
      </c>
      <c r="W536" s="74" t="str">
        <f>IF(AND(C536="Abierto",D536="Baja"),RANK(V536,$V$13:$V$810,0)+COUNTIF($V$13:V536,V536)-1+MAX(N:N,Q:Q,T:T),"")</f>
        <v/>
      </c>
      <c r="X536" s="139" t="str">
        <f>IF(OR(C536="Resuelto",C536=""),"",SUM(N536,Q536,T536,W536))</f>
        <v/>
      </c>
      <c r="Y536" s="139" t="str">
        <f>IF(OR(C536="Resuelto",C536=""),"",SUM(M536,P536,S536,V536))</f>
        <v/>
      </c>
      <c r="Z536" s="139" t="str">
        <f>IF(OR(C536="Resuelto",C536=""),"",SUM(L536,O536,R536,U536))</f>
        <v/>
      </c>
      <c r="AA536" s="28">
        <v>722</v>
      </c>
      <c r="AB536" s="28" t="str">
        <f t="shared" si="11"/>
        <v/>
      </c>
      <c r="AC536" s="75" t="str">
        <f t="shared" si="12"/>
        <v/>
      </c>
      <c r="AH536" s="78" t="str">
        <f>IF(AI536="","",MAX($AH$5:AH535)+1)</f>
        <v/>
      </c>
      <c r="AI536" s="53" t="str">
        <f>IF(G535="","",IF(COUNTIF($AI$11:AI535,G535)=0,G535,""))</f>
        <v/>
      </c>
      <c r="AJ536" s="53" t="str">
        <f t="shared" si="13"/>
        <v/>
      </c>
      <c r="AK536" s="135"/>
    </row>
    <row r="537" spans="1:37" x14ac:dyDescent="0.25">
      <c r="A537" s="136"/>
      <c r="B537" s="136"/>
      <c r="C537" s="136"/>
      <c r="D537" s="136"/>
      <c r="E537" s="137"/>
      <c r="F537" s="137"/>
      <c r="G537" s="136"/>
      <c r="H537" s="137"/>
      <c r="I537" s="140" t="str">
        <f t="shared" si="14"/>
        <v/>
      </c>
      <c r="J537" s="140"/>
      <c r="K537" s="140"/>
      <c r="L537" s="74" t="str">
        <f>IF(AND(C537="Abierto",D537="Urgente"),A537,"")</f>
        <v/>
      </c>
      <c r="M537" s="74" t="str">
        <f ca="1">IF(AND(C537="Abierto",D537="Urgente"),TODAY()-E537,"")</f>
        <v/>
      </c>
      <c r="N537" s="74" t="str">
        <f>IF(AND(C537="Abierto",D537="Urgente"),RANK(M537,$M$13:$M$810,0)+COUNTIF($M$13:M537,M537)-1,"")</f>
        <v/>
      </c>
      <c r="O537" s="74" t="str">
        <f>IF(AND(C537="Abierto",D537="Alta"),A537,"")</f>
        <v/>
      </c>
      <c r="P537" s="74" t="str">
        <f ca="1">IF(AND(C537="Abierto",D537="Alta"),TODAY()-E537,"")</f>
        <v/>
      </c>
      <c r="Q537" s="74" t="str">
        <f>IF(AND(C537="Abierto",D537="Alta"),RANK(P537,$P$13:$P$810,0)+COUNTIF($P$13:P537,P537)-1+MAX(N:N),"")</f>
        <v/>
      </c>
      <c r="R537" s="74" t="str">
        <f>IF(AND(C537="Abierto",D537="Media"),A537,"")</f>
        <v/>
      </c>
      <c r="S537" s="74" t="str">
        <f ca="1">IF(AND(C537="Abierto",D537="Media"),TODAY()-E537,"")</f>
        <v/>
      </c>
      <c r="T537" s="74" t="str">
        <f>IF(AND(C537="Abierto",D537="Media"),RANK(S537,$S$13:$S$810,0)+COUNTIF($S$13:S537,S537)-1+MAX(N:N,Q:Q),"")</f>
        <v/>
      </c>
      <c r="U537" s="74" t="str">
        <f>IF(AND(C537="Abierto",D537="Baja"),A537,"")</f>
        <v/>
      </c>
      <c r="V537" s="74" t="str">
        <f ca="1">IF(AND(C537="Abierto",D537="Baja"),TODAY()-E537,"")</f>
        <v/>
      </c>
      <c r="W537" s="74" t="str">
        <f>IF(AND(C537="Abierto",D537="Baja"),RANK(V537,$V$13:$V$810,0)+COUNTIF($V$13:V537,V537)-1+MAX(N:N,Q:Q,T:T),"")</f>
        <v/>
      </c>
      <c r="X537" s="139" t="str">
        <f>IF(OR(C537="Resuelto",C537=""),"",SUM(N537,Q537,T537,W537))</f>
        <v/>
      </c>
      <c r="Y537" s="139" t="str">
        <f>IF(OR(C537="Resuelto",C537=""),"",SUM(M537,P537,S537,V537))</f>
        <v/>
      </c>
      <c r="Z537" s="139" t="str">
        <f>IF(OR(C537="Resuelto",C537=""),"",SUM(L537,O537,R537,U537))</f>
        <v/>
      </c>
      <c r="AA537" s="28">
        <v>723</v>
      </c>
      <c r="AB537" s="28" t="str">
        <f t="shared" si="11"/>
        <v/>
      </c>
      <c r="AC537" s="75" t="str">
        <f t="shared" si="12"/>
        <v/>
      </c>
      <c r="AH537" s="78" t="str">
        <f>IF(AI537="","",MAX($AH$5:AH536)+1)</f>
        <v/>
      </c>
      <c r="AI537" s="53" t="str">
        <f>IF(G536="","",IF(COUNTIF($AI$11:AI536,G536)=0,G536,""))</f>
        <v/>
      </c>
      <c r="AJ537" s="53" t="str">
        <f t="shared" si="13"/>
        <v/>
      </c>
      <c r="AK537" s="135"/>
    </row>
    <row r="538" spans="1:37" x14ac:dyDescent="0.25">
      <c r="A538" s="136"/>
      <c r="B538" s="136"/>
      <c r="C538" s="136"/>
      <c r="D538" s="136"/>
      <c r="E538" s="137"/>
      <c r="F538" s="137"/>
      <c r="G538" s="136"/>
      <c r="H538" s="137"/>
      <c r="I538" s="140" t="str">
        <f t="shared" si="14"/>
        <v/>
      </c>
      <c r="J538" s="140"/>
      <c r="K538" s="140"/>
      <c r="L538" s="74" t="str">
        <f>IF(AND(C538="Abierto",D538="Urgente"),A538,"")</f>
        <v/>
      </c>
      <c r="M538" s="74" t="str">
        <f ca="1">IF(AND(C538="Abierto",D538="Urgente"),TODAY()-E538,"")</f>
        <v/>
      </c>
      <c r="N538" s="74" t="str">
        <f>IF(AND(C538="Abierto",D538="Urgente"),RANK(M538,$M$13:$M$810,0)+COUNTIF($M$13:M538,M538)-1,"")</f>
        <v/>
      </c>
      <c r="O538" s="74" t="str">
        <f>IF(AND(C538="Abierto",D538="Alta"),A538,"")</f>
        <v/>
      </c>
      <c r="P538" s="74" t="str">
        <f ca="1">IF(AND(C538="Abierto",D538="Alta"),TODAY()-E538,"")</f>
        <v/>
      </c>
      <c r="Q538" s="74" t="str">
        <f>IF(AND(C538="Abierto",D538="Alta"),RANK(P538,$P$13:$P$810,0)+COUNTIF($P$13:P538,P538)-1+MAX(N:N),"")</f>
        <v/>
      </c>
      <c r="R538" s="74" t="str">
        <f>IF(AND(C538="Abierto",D538="Media"),A538,"")</f>
        <v/>
      </c>
      <c r="S538" s="74" t="str">
        <f ca="1">IF(AND(C538="Abierto",D538="Media"),TODAY()-E538,"")</f>
        <v/>
      </c>
      <c r="T538" s="74" t="str">
        <f>IF(AND(C538="Abierto",D538="Media"),RANK(S538,$S$13:$S$810,0)+COUNTIF($S$13:S538,S538)-1+MAX(N:N,Q:Q),"")</f>
        <v/>
      </c>
      <c r="U538" s="74" t="str">
        <f>IF(AND(C538="Abierto",D538="Baja"),A538,"")</f>
        <v/>
      </c>
      <c r="V538" s="74" t="str">
        <f ca="1">IF(AND(C538="Abierto",D538="Baja"),TODAY()-E538,"")</f>
        <v/>
      </c>
      <c r="W538" s="74" t="str">
        <f>IF(AND(C538="Abierto",D538="Baja"),RANK(V538,$V$13:$V$810,0)+COUNTIF($V$13:V538,V538)-1+MAX(N:N,Q:Q,T:T),"")</f>
        <v/>
      </c>
      <c r="X538" s="139" t="str">
        <f>IF(OR(C538="Resuelto",C538=""),"",SUM(N538,Q538,T538,W538))</f>
        <v/>
      </c>
      <c r="Y538" s="139" t="str">
        <f>IF(OR(C538="Resuelto",C538=""),"",SUM(M538,P538,S538,V538))</f>
        <v/>
      </c>
      <c r="Z538" s="139" t="str">
        <f>IF(OR(C538="Resuelto",C538=""),"",SUM(L538,O538,R538,U538))</f>
        <v/>
      </c>
      <c r="AA538" s="28">
        <v>724</v>
      </c>
      <c r="AB538" s="28" t="str">
        <f t="shared" si="11"/>
        <v/>
      </c>
      <c r="AC538" s="75" t="str">
        <f t="shared" si="12"/>
        <v/>
      </c>
      <c r="AH538" s="78" t="str">
        <f>IF(AI538="","",MAX($AH$5:AH537)+1)</f>
        <v/>
      </c>
      <c r="AI538" s="53" t="str">
        <f>IF(G537="","",IF(COUNTIF($AI$11:AI537,G537)=0,G537,""))</f>
        <v/>
      </c>
      <c r="AJ538" s="53" t="str">
        <f t="shared" si="13"/>
        <v/>
      </c>
      <c r="AK538" s="135"/>
    </row>
    <row r="539" spans="1:37" x14ac:dyDescent="0.25">
      <c r="A539" s="136"/>
      <c r="B539" s="136"/>
      <c r="C539" s="136"/>
      <c r="D539" s="136"/>
      <c r="E539" s="137"/>
      <c r="F539" s="137"/>
      <c r="G539" s="136"/>
      <c r="H539" s="137"/>
      <c r="I539" s="140" t="str">
        <f t="shared" si="14"/>
        <v/>
      </c>
      <c r="J539" s="140"/>
      <c r="K539" s="140"/>
      <c r="L539" s="74" t="str">
        <f>IF(AND(C539="Abierto",D539="Urgente"),A539,"")</f>
        <v/>
      </c>
      <c r="M539" s="74" t="str">
        <f ca="1">IF(AND(C539="Abierto",D539="Urgente"),TODAY()-E539,"")</f>
        <v/>
      </c>
      <c r="N539" s="74" t="str">
        <f>IF(AND(C539="Abierto",D539="Urgente"),RANK(M539,$M$13:$M$810,0)+COUNTIF($M$13:M539,M539)-1,"")</f>
        <v/>
      </c>
      <c r="O539" s="74" t="str">
        <f>IF(AND(C539="Abierto",D539="Alta"),A539,"")</f>
        <v/>
      </c>
      <c r="P539" s="74" t="str">
        <f ca="1">IF(AND(C539="Abierto",D539="Alta"),TODAY()-E539,"")</f>
        <v/>
      </c>
      <c r="Q539" s="74" t="str">
        <f>IF(AND(C539="Abierto",D539="Alta"),RANK(P539,$P$13:$P$810,0)+COUNTIF($P$13:P539,P539)-1+MAX(N:N),"")</f>
        <v/>
      </c>
      <c r="R539" s="74" t="str">
        <f>IF(AND(C539="Abierto",D539="Media"),A539,"")</f>
        <v/>
      </c>
      <c r="S539" s="74" t="str">
        <f ca="1">IF(AND(C539="Abierto",D539="Media"),TODAY()-E539,"")</f>
        <v/>
      </c>
      <c r="T539" s="74" t="str">
        <f>IF(AND(C539="Abierto",D539="Media"),RANK(S539,$S$13:$S$810,0)+COUNTIF($S$13:S539,S539)-1+MAX(N:N,Q:Q),"")</f>
        <v/>
      </c>
      <c r="U539" s="74" t="str">
        <f>IF(AND(C539="Abierto",D539="Baja"),A539,"")</f>
        <v/>
      </c>
      <c r="V539" s="74" t="str">
        <f ca="1">IF(AND(C539="Abierto",D539="Baja"),TODAY()-E539,"")</f>
        <v/>
      </c>
      <c r="W539" s="74" t="str">
        <f>IF(AND(C539="Abierto",D539="Baja"),RANK(V539,$V$13:$V$810,0)+COUNTIF($V$13:V539,V539)-1+MAX(N:N,Q:Q,T:T),"")</f>
        <v/>
      </c>
      <c r="X539" s="139" t="str">
        <f>IF(OR(C539="Resuelto",C539=""),"",SUM(N539,Q539,T539,W539))</f>
        <v/>
      </c>
      <c r="Y539" s="139" t="str">
        <f>IF(OR(C539="Resuelto",C539=""),"",SUM(M539,P539,S539,V539))</f>
        <v/>
      </c>
      <c r="Z539" s="139" t="str">
        <f>IF(OR(C539="Resuelto",C539=""),"",SUM(L539,O539,R539,U539))</f>
        <v/>
      </c>
      <c r="AA539" s="28">
        <v>725</v>
      </c>
      <c r="AB539" s="28" t="str">
        <f t="shared" si="11"/>
        <v/>
      </c>
      <c r="AC539" s="75" t="str">
        <f t="shared" si="12"/>
        <v/>
      </c>
      <c r="AH539" s="78" t="str">
        <f>IF(AI539="","",MAX($AH$5:AH538)+1)</f>
        <v/>
      </c>
      <c r="AI539" s="53" t="str">
        <f>IF(G538="","",IF(COUNTIF($AI$11:AI538,G538)=0,G538,""))</f>
        <v/>
      </c>
      <c r="AJ539" s="53" t="str">
        <f t="shared" si="13"/>
        <v/>
      </c>
      <c r="AK539" s="135"/>
    </row>
    <row r="540" spans="1:37" x14ac:dyDescent="0.25">
      <c r="A540" s="136"/>
      <c r="B540" s="136"/>
      <c r="C540" s="136"/>
      <c r="D540" s="136"/>
      <c r="E540" s="137"/>
      <c r="F540" s="137"/>
      <c r="G540" s="136"/>
      <c r="H540" s="137"/>
      <c r="I540" s="140" t="str">
        <f t="shared" si="14"/>
        <v/>
      </c>
      <c r="J540" s="140"/>
      <c r="K540" s="140"/>
      <c r="L540" s="74" t="str">
        <f>IF(AND(C540="Abierto",D540="Urgente"),A540,"")</f>
        <v/>
      </c>
      <c r="M540" s="74" t="str">
        <f ca="1">IF(AND(C540="Abierto",D540="Urgente"),TODAY()-E540,"")</f>
        <v/>
      </c>
      <c r="N540" s="74" t="str">
        <f>IF(AND(C540="Abierto",D540="Urgente"),RANK(M540,$M$13:$M$810,0)+COUNTIF($M$13:M540,M540)-1,"")</f>
        <v/>
      </c>
      <c r="O540" s="74" t="str">
        <f>IF(AND(C540="Abierto",D540="Alta"),A540,"")</f>
        <v/>
      </c>
      <c r="P540" s="74" t="str">
        <f ca="1">IF(AND(C540="Abierto",D540="Alta"),TODAY()-E540,"")</f>
        <v/>
      </c>
      <c r="Q540" s="74" t="str">
        <f>IF(AND(C540="Abierto",D540="Alta"),RANK(P540,$P$13:$P$810,0)+COUNTIF($P$13:P540,P540)-1+MAX(N:N),"")</f>
        <v/>
      </c>
      <c r="R540" s="74" t="str">
        <f>IF(AND(C540="Abierto",D540="Media"),A540,"")</f>
        <v/>
      </c>
      <c r="S540" s="74" t="str">
        <f ca="1">IF(AND(C540="Abierto",D540="Media"),TODAY()-E540,"")</f>
        <v/>
      </c>
      <c r="T540" s="74" t="str">
        <f>IF(AND(C540="Abierto",D540="Media"),RANK(S540,$S$13:$S$810,0)+COUNTIF($S$13:S540,S540)-1+MAX(N:N,Q:Q),"")</f>
        <v/>
      </c>
      <c r="U540" s="74" t="str">
        <f>IF(AND(C540="Abierto",D540="Baja"),A540,"")</f>
        <v/>
      </c>
      <c r="V540" s="74" t="str">
        <f ca="1">IF(AND(C540="Abierto",D540="Baja"),TODAY()-E540,"")</f>
        <v/>
      </c>
      <c r="W540" s="74" t="str">
        <f>IF(AND(C540="Abierto",D540="Baja"),RANK(V540,$V$13:$V$810,0)+COUNTIF($V$13:V540,V540)-1+MAX(N:N,Q:Q,T:T),"")</f>
        <v/>
      </c>
      <c r="X540" s="139" t="str">
        <f>IF(OR(C540="Resuelto",C540=""),"",SUM(N540,Q540,T540,W540))</f>
        <v/>
      </c>
      <c r="Y540" s="139" t="str">
        <f>IF(OR(C540="Resuelto",C540=""),"",SUM(M540,P540,S540,V540))</f>
        <v/>
      </c>
      <c r="Z540" s="139" t="str">
        <f>IF(OR(C540="Resuelto",C540=""),"",SUM(L540,O540,R540,U540))</f>
        <v/>
      </c>
      <c r="AA540" s="28">
        <v>726</v>
      </c>
      <c r="AB540" s="28" t="str">
        <f t="shared" si="11"/>
        <v/>
      </c>
      <c r="AC540" s="75" t="str">
        <f t="shared" si="12"/>
        <v/>
      </c>
      <c r="AH540" s="78" t="str">
        <f>IF(AI540="","",MAX($AH$5:AH539)+1)</f>
        <v/>
      </c>
      <c r="AI540" s="53" t="str">
        <f>IF(G539="","",IF(COUNTIF($AI$11:AI539,G539)=0,G539,""))</f>
        <v/>
      </c>
      <c r="AJ540" s="53" t="str">
        <f t="shared" si="13"/>
        <v/>
      </c>
      <c r="AK540" s="135"/>
    </row>
    <row r="541" spans="1:37" x14ac:dyDescent="0.25">
      <c r="A541" s="136"/>
      <c r="B541" s="136"/>
      <c r="C541" s="136"/>
      <c r="D541" s="136"/>
      <c r="E541" s="137"/>
      <c r="F541" s="137"/>
      <c r="G541" s="136"/>
      <c r="H541" s="137"/>
      <c r="I541" s="140" t="str">
        <f t="shared" si="14"/>
        <v/>
      </c>
      <c r="J541" s="140"/>
      <c r="K541" s="140"/>
      <c r="L541" s="74" t="str">
        <f>IF(AND(C541="Abierto",D541="Urgente"),A541,"")</f>
        <v/>
      </c>
      <c r="M541" s="74" t="str">
        <f ca="1">IF(AND(C541="Abierto",D541="Urgente"),TODAY()-E541,"")</f>
        <v/>
      </c>
      <c r="N541" s="74" t="str">
        <f>IF(AND(C541="Abierto",D541="Urgente"),RANK(M541,$M$13:$M$810,0)+COUNTIF($M$13:M541,M541)-1,"")</f>
        <v/>
      </c>
      <c r="O541" s="74" t="str">
        <f>IF(AND(C541="Abierto",D541="Alta"),A541,"")</f>
        <v/>
      </c>
      <c r="P541" s="74" t="str">
        <f ca="1">IF(AND(C541="Abierto",D541="Alta"),TODAY()-E541,"")</f>
        <v/>
      </c>
      <c r="Q541" s="74" t="str">
        <f>IF(AND(C541="Abierto",D541="Alta"),RANK(P541,$P$13:$P$810,0)+COUNTIF($P$13:P541,P541)-1+MAX(N:N),"")</f>
        <v/>
      </c>
      <c r="R541" s="74" t="str">
        <f>IF(AND(C541="Abierto",D541="Media"),A541,"")</f>
        <v/>
      </c>
      <c r="S541" s="74" t="str">
        <f ca="1">IF(AND(C541="Abierto",D541="Media"),TODAY()-E541,"")</f>
        <v/>
      </c>
      <c r="T541" s="74" t="str">
        <f>IF(AND(C541="Abierto",D541="Media"),RANK(S541,$S$13:$S$810,0)+COUNTIF($S$13:S541,S541)-1+MAX(N:N,Q:Q),"")</f>
        <v/>
      </c>
      <c r="U541" s="74" t="str">
        <f>IF(AND(C541="Abierto",D541="Baja"),A541,"")</f>
        <v/>
      </c>
      <c r="V541" s="74" t="str">
        <f ca="1">IF(AND(C541="Abierto",D541="Baja"),TODAY()-E541,"")</f>
        <v/>
      </c>
      <c r="W541" s="74" t="str">
        <f>IF(AND(C541="Abierto",D541="Baja"),RANK(V541,$V$13:$V$810,0)+COUNTIF($V$13:V541,V541)-1+MAX(N:N,Q:Q,T:T),"")</f>
        <v/>
      </c>
      <c r="X541" s="139" t="str">
        <f>IF(OR(C541="Resuelto",C541=""),"",SUM(N541,Q541,T541,W541))</f>
        <v/>
      </c>
      <c r="Y541" s="139" t="str">
        <f>IF(OR(C541="Resuelto",C541=""),"",SUM(M541,P541,S541,V541))</f>
        <v/>
      </c>
      <c r="Z541" s="139" t="str">
        <f>IF(OR(C541="Resuelto",C541=""),"",SUM(L541,O541,R541,U541))</f>
        <v/>
      </c>
      <c r="AA541" s="28">
        <v>727</v>
      </c>
      <c r="AB541" s="28" t="str">
        <f t="shared" si="11"/>
        <v/>
      </c>
      <c r="AC541" s="75" t="str">
        <f t="shared" si="12"/>
        <v/>
      </c>
      <c r="AH541" s="78" t="str">
        <f>IF(AI541="","",MAX($AH$5:AH540)+1)</f>
        <v/>
      </c>
      <c r="AI541" s="53" t="str">
        <f>IF(G540="","",IF(COUNTIF($AI$11:AI540,G540)=0,G540,""))</f>
        <v/>
      </c>
      <c r="AJ541" s="53" t="str">
        <f t="shared" si="13"/>
        <v/>
      </c>
      <c r="AK541" s="135"/>
    </row>
    <row r="542" spans="1:37" x14ac:dyDescent="0.25">
      <c r="A542" s="136"/>
      <c r="B542" s="136"/>
      <c r="C542" s="136"/>
      <c r="D542" s="136"/>
      <c r="E542" s="137"/>
      <c r="F542" s="137"/>
      <c r="G542" s="136"/>
      <c r="H542" s="137"/>
      <c r="I542" s="140" t="str">
        <f t="shared" si="14"/>
        <v/>
      </c>
      <c r="J542" s="140"/>
      <c r="K542" s="140"/>
      <c r="L542" s="74" t="str">
        <f>IF(AND(C542="Abierto",D542="Urgente"),A542,"")</f>
        <v/>
      </c>
      <c r="M542" s="74" t="str">
        <f ca="1">IF(AND(C542="Abierto",D542="Urgente"),TODAY()-E542,"")</f>
        <v/>
      </c>
      <c r="N542" s="74" t="str">
        <f>IF(AND(C542="Abierto",D542="Urgente"),RANK(M542,$M$13:$M$810,0)+COUNTIF($M$13:M542,M542)-1,"")</f>
        <v/>
      </c>
      <c r="O542" s="74" t="str">
        <f>IF(AND(C542="Abierto",D542="Alta"),A542,"")</f>
        <v/>
      </c>
      <c r="P542" s="74" t="str">
        <f ca="1">IF(AND(C542="Abierto",D542="Alta"),TODAY()-E542,"")</f>
        <v/>
      </c>
      <c r="Q542" s="74" t="str">
        <f>IF(AND(C542="Abierto",D542="Alta"),RANK(P542,$P$13:$P$810,0)+COUNTIF($P$13:P542,P542)-1+MAX(N:N),"")</f>
        <v/>
      </c>
      <c r="R542" s="74" t="str">
        <f>IF(AND(C542="Abierto",D542="Media"),A542,"")</f>
        <v/>
      </c>
      <c r="S542" s="74" t="str">
        <f ca="1">IF(AND(C542="Abierto",D542="Media"),TODAY()-E542,"")</f>
        <v/>
      </c>
      <c r="T542" s="74" t="str">
        <f>IF(AND(C542="Abierto",D542="Media"),RANK(S542,$S$13:$S$810,0)+COUNTIF($S$13:S542,S542)-1+MAX(N:N,Q:Q),"")</f>
        <v/>
      </c>
      <c r="U542" s="74" t="str">
        <f>IF(AND(C542="Abierto",D542="Baja"),A542,"")</f>
        <v/>
      </c>
      <c r="V542" s="74" t="str">
        <f ca="1">IF(AND(C542="Abierto",D542="Baja"),TODAY()-E542,"")</f>
        <v/>
      </c>
      <c r="W542" s="74" t="str">
        <f>IF(AND(C542="Abierto",D542="Baja"),RANK(V542,$V$13:$V$810,0)+COUNTIF($V$13:V542,V542)-1+MAX(N:N,Q:Q,T:T),"")</f>
        <v/>
      </c>
      <c r="X542" s="139" t="str">
        <f>IF(OR(C542="Resuelto",C542=""),"",SUM(N542,Q542,T542,W542))</f>
        <v/>
      </c>
      <c r="Y542" s="139" t="str">
        <f>IF(OR(C542="Resuelto",C542=""),"",SUM(M542,P542,S542,V542))</f>
        <v/>
      </c>
      <c r="Z542" s="139" t="str">
        <f>IF(OR(C542="Resuelto",C542=""),"",SUM(L542,O542,R542,U542))</f>
        <v/>
      </c>
      <c r="AA542" s="28">
        <v>728</v>
      </c>
      <c r="AB542" s="28" t="str">
        <f t="shared" si="11"/>
        <v/>
      </c>
      <c r="AC542" s="75" t="str">
        <f t="shared" si="12"/>
        <v/>
      </c>
      <c r="AH542" s="78" t="str">
        <f>IF(AI542="","",MAX($AH$5:AH541)+1)</f>
        <v/>
      </c>
      <c r="AI542" s="53" t="str">
        <f>IF(G541="","",IF(COUNTIF($AI$11:AI541,G541)=0,G541,""))</f>
        <v/>
      </c>
      <c r="AJ542" s="53" t="str">
        <f t="shared" si="13"/>
        <v/>
      </c>
      <c r="AK542" s="135"/>
    </row>
    <row r="543" spans="1:37" x14ac:dyDescent="0.25">
      <c r="A543" s="136"/>
      <c r="B543" s="136"/>
      <c r="C543" s="136"/>
      <c r="D543" s="136"/>
      <c r="E543" s="137"/>
      <c r="F543" s="137"/>
      <c r="G543" s="136"/>
      <c r="H543" s="137"/>
      <c r="I543" s="140" t="str">
        <f t="shared" si="14"/>
        <v/>
      </c>
      <c r="J543" s="140"/>
      <c r="K543" s="140"/>
      <c r="L543" s="74" t="str">
        <f>IF(AND(C543="Abierto",D543="Urgente"),A543,"")</f>
        <v/>
      </c>
      <c r="M543" s="74" t="str">
        <f ca="1">IF(AND(C543="Abierto",D543="Urgente"),TODAY()-E543,"")</f>
        <v/>
      </c>
      <c r="N543" s="74" t="str">
        <f>IF(AND(C543="Abierto",D543="Urgente"),RANK(M543,$M$13:$M$810,0)+COUNTIF($M$13:M543,M543)-1,"")</f>
        <v/>
      </c>
      <c r="O543" s="74" t="str">
        <f>IF(AND(C543="Abierto",D543="Alta"),A543,"")</f>
        <v/>
      </c>
      <c r="P543" s="74" t="str">
        <f ca="1">IF(AND(C543="Abierto",D543="Alta"),TODAY()-E543,"")</f>
        <v/>
      </c>
      <c r="Q543" s="74" t="str">
        <f>IF(AND(C543="Abierto",D543="Alta"),RANK(P543,$P$13:$P$810,0)+COUNTIF($P$13:P543,P543)-1+MAX(N:N),"")</f>
        <v/>
      </c>
      <c r="R543" s="74" t="str">
        <f>IF(AND(C543="Abierto",D543="Media"),A543,"")</f>
        <v/>
      </c>
      <c r="S543" s="74" t="str">
        <f ca="1">IF(AND(C543="Abierto",D543="Media"),TODAY()-E543,"")</f>
        <v/>
      </c>
      <c r="T543" s="74" t="str">
        <f>IF(AND(C543="Abierto",D543="Media"),RANK(S543,$S$13:$S$810,0)+COUNTIF($S$13:S543,S543)-1+MAX(N:N,Q:Q),"")</f>
        <v/>
      </c>
      <c r="U543" s="74" t="str">
        <f>IF(AND(C543="Abierto",D543="Baja"),A543,"")</f>
        <v/>
      </c>
      <c r="V543" s="74" t="str">
        <f ca="1">IF(AND(C543="Abierto",D543="Baja"),TODAY()-E543,"")</f>
        <v/>
      </c>
      <c r="W543" s="74" t="str">
        <f>IF(AND(C543="Abierto",D543="Baja"),RANK(V543,$V$13:$V$810,0)+COUNTIF($V$13:V543,V543)-1+MAX(N:N,Q:Q,T:T),"")</f>
        <v/>
      </c>
      <c r="X543" s="139" t="str">
        <f>IF(OR(C543="Resuelto",C543=""),"",SUM(N543,Q543,T543,W543))</f>
        <v/>
      </c>
      <c r="Y543" s="139" t="str">
        <f>IF(OR(C543="Resuelto",C543=""),"",SUM(M543,P543,S543,V543))</f>
        <v/>
      </c>
      <c r="Z543" s="139" t="str">
        <f>IF(OR(C543="Resuelto",C543=""),"",SUM(L543,O543,R543,U543))</f>
        <v/>
      </c>
      <c r="AA543" s="28">
        <v>729</v>
      </c>
      <c r="AB543" s="28" t="str">
        <f t="shared" si="11"/>
        <v/>
      </c>
      <c r="AC543" s="75" t="str">
        <f t="shared" si="12"/>
        <v/>
      </c>
      <c r="AH543" s="78" t="str">
        <f>IF(AI543="","",MAX($AH$5:AH542)+1)</f>
        <v/>
      </c>
      <c r="AI543" s="53" t="str">
        <f>IF(G542="","",IF(COUNTIF($AI$11:AI542,G542)=0,G542,""))</f>
        <v/>
      </c>
      <c r="AJ543" s="53" t="str">
        <f t="shared" si="13"/>
        <v/>
      </c>
      <c r="AK543" s="135"/>
    </row>
    <row r="544" spans="1:37" x14ac:dyDescent="0.25">
      <c r="A544" s="136"/>
      <c r="B544" s="136"/>
      <c r="C544" s="136"/>
      <c r="D544" s="136"/>
      <c r="E544" s="137"/>
      <c r="F544" s="137"/>
      <c r="G544" s="136"/>
      <c r="H544" s="137"/>
      <c r="I544" s="140" t="str">
        <f t="shared" si="14"/>
        <v/>
      </c>
      <c r="J544" s="140"/>
      <c r="K544" s="140"/>
      <c r="L544" s="74" t="str">
        <f>IF(AND(C544="Abierto",D544="Urgente"),A544,"")</f>
        <v/>
      </c>
      <c r="M544" s="74" t="str">
        <f ca="1">IF(AND(C544="Abierto",D544="Urgente"),TODAY()-E544,"")</f>
        <v/>
      </c>
      <c r="N544" s="74" t="str">
        <f>IF(AND(C544="Abierto",D544="Urgente"),RANK(M544,$M$13:$M$810,0)+COUNTIF($M$13:M544,M544)-1,"")</f>
        <v/>
      </c>
      <c r="O544" s="74" t="str">
        <f>IF(AND(C544="Abierto",D544="Alta"),A544,"")</f>
        <v/>
      </c>
      <c r="P544" s="74" t="str">
        <f ca="1">IF(AND(C544="Abierto",D544="Alta"),TODAY()-E544,"")</f>
        <v/>
      </c>
      <c r="Q544" s="74" t="str">
        <f>IF(AND(C544="Abierto",D544="Alta"),RANK(P544,$P$13:$P$810,0)+COUNTIF($P$13:P544,P544)-1+MAX(N:N),"")</f>
        <v/>
      </c>
      <c r="R544" s="74" t="str">
        <f>IF(AND(C544="Abierto",D544="Media"),A544,"")</f>
        <v/>
      </c>
      <c r="S544" s="74" t="str">
        <f ca="1">IF(AND(C544="Abierto",D544="Media"),TODAY()-E544,"")</f>
        <v/>
      </c>
      <c r="T544" s="74" t="str">
        <f>IF(AND(C544="Abierto",D544="Media"),RANK(S544,$S$13:$S$810,0)+COUNTIF($S$13:S544,S544)-1+MAX(N:N,Q:Q),"")</f>
        <v/>
      </c>
      <c r="U544" s="74" t="str">
        <f>IF(AND(C544="Abierto",D544="Baja"),A544,"")</f>
        <v/>
      </c>
      <c r="V544" s="74" t="str">
        <f ca="1">IF(AND(C544="Abierto",D544="Baja"),TODAY()-E544,"")</f>
        <v/>
      </c>
      <c r="W544" s="74" t="str">
        <f>IF(AND(C544="Abierto",D544="Baja"),RANK(V544,$V$13:$V$810,0)+COUNTIF($V$13:V544,V544)-1+MAX(N:N,Q:Q,T:T),"")</f>
        <v/>
      </c>
      <c r="X544" s="139" t="str">
        <f>IF(OR(C544="Resuelto",C544=""),"",SUM(N544,Q544,T544,W544))</f>
        <v/>
      </c>
      <c r="Y544" s="139" t="str">
        <f>IF(OR(C544="Resuelto",C544=""),"",SUM(M544,P544,S544,V544))</f>
        <v/>
      </c>
      <c r="Z544" s="139" t="str">
        <f>IF(OR(C544="Resuelto",C544=""),"",SUM(L544,O544,R544,U544))</f>
        <v/>
      </c>
      <c r="AA544" s="28">
        <v>730</v>
      </c>
      <c r="AB544" s="28" t="str">
        <f t="shared" si="11"/>
        <v/>
      </c>
      <c r="AC544" s="75" t="str">
        <f t="shared" si="12"/>
        <v/>
      </c>
      <c r="AH544" s="78" t="str">
        <f>IF(AI544="","",MAX($AH$5:AH543)+1)</f>
        <v/>
      </c>
      <c r="AI544" s="53" t="str">
        <f>IF(G543="","",IF(COUNTIF($AI$11:AI543,G543)=0,G543,""))</f>
        <v/>
      </c>
      <c r="AJ544" s="53" t="str">
        <f t="shared" si="13"/>
        <v/>
      </c>
      <c r="AK544" s="135"/>
    </row>
    <row r="545" spans="1:37" x14ac:dyDescent="0.25">
      <c r="A545" s="136"/>
      <c r="B545" s="136"/>
      <c r="C545" s="136"/>
      <c r="D545" s="136"/>
      <c r="E545" s="137"/>
      <c r="F545" s="137"/>
      <c r="G545" s="136"/>
      <c r="H545" s="137"/>
      <c r="I545" s="140" t="str">
        <f t="shared" si="14"/>
        <v/>
      </c>
      <c r="J545" s="140"/>
      <c r="K545" s="140"/>
      <c r="L545" s="74" t="str">
        <f>IF(AND(C545="Abierto",D545="Urgente"),A545,"")</f>
        <v/>
      </c>
      <c r="M545" s="74" t="str">
        <f ca="1">IF(AND(C545="Abierto",D545="Urgente"),TODAY()-E545,"")</f>
        <v/>
      </c>
      <c r="N545" s="74" t="str">
        <f>IF(AND(C545="Abierto",D545="Urgente"),RANK(M545,$M$13:$M$810,0)+COUNTIF($M$13:M545,M545)-1,"")</f>
        <v/>
      </c>
      <c r="O545" s="74" t="str">
        <f>IF(AND(C545="Abierto",D545="Alta"),A545,"")</f>
        <v/>
      </c>
      <c r="P545" s="74" t="str">
        <f ca="1">IF(AND(C545="Abierto",D545="Alta"),TODAY()-E545,"")</f>
        <v/>
      </c>
      <c r="Q545" s="74" t="str">
        <f>IF(AND(C545="Abierto",D545="Alta"),RANK(P545,$P$13:$P$810,0)+COUNTIF($P$13:P545,P545)-1+MAX(N:N),"")</f>
        <v/>
      </c>
      <c r="R545" s="74" t="str">
        <f>IF(AND(C545="Abierto",D545="Media"),A545,"")</f>
        <v/>
      </c>
      <c r="S545" s="74" t="str">
        <f ca="1">IF(AND(C545="Abierto",D545="Media"),TODAY()-E545,"")</f>
        <v/>
      </c>
      <c r="T545" s="74" t="str">
        <f>IF(AND(C545="Abierto",D545="Media"),RANK(S545,$S$13:$S$810,0)+COUNTIF($S$13:S545,S545)-1+MAX(N:N,Q:Q),"")</f>
        <v/>
      </c>
      <c r="U545" s="74" t="str">
        <f>IF(AND(C545="Abierto",D545="Baja"),A545,"")</f>
        <v/>
      </c>
      <c r="V545" s="74" t="str">
        <f ca="1">IF(AND(C545="Abierto",D545="Baja"),TODAY()-E545,"")</f>
        <v/>
      </c>
      <c r="W545" s="74" t="str">
        <f>IF(AND(C545="Abierto",D545="Baja"),RANK(V545,$V$13:$V$810,0)+COUNTIF($V$13:V545,V545)-1+MAX(N:N,Q:Q,T:T),"")</f>
        <v/>
      </c>
      <c r="X545" s="139" t="str">
        <f>IF(OR(C545="Resuelto",C545=""),"",SUM(N545,Q545,T545,W545))</f>
        <v/>
      </c>
      <c r="Y545" s="139" t="str">
        <f>IF(OR(C545="Resuelto",C545=""),"",SUM(M545,P545,S545,V545))</f>
        <v/>
      </c>
      <c r="Z545" s="139" t="str">
        <f>IF(OR(C545="Resuelto",C545=""),"",SUM(L545,O545,R545,U545))</f>
        <v/>
      </c>
      <c r="AA545" s="28">
        <v>731</v>
      </c>
      <c r="AB545" s="28" t="str">
        <f t="shared" si="11"/>
        <v/>
      </c>
      <c r="AC545" s="75" t="str">
        <f t="shared" si="12"/>
        <v/>
      </c>
      <c r="AH545" s="78" t="str">
        <f>IF(AI545="","",MAX($AH$5:AH544)+1)</f>
        <v/>
      </c>
      <c r="AI545" s="53" t="str">
        <f>IF(G544="","",IF(COUNTIF($AI$11:AI544,G544)=0,G544,""))</f>
        <v/>
      </c>
      <c r="AJ545" s="53" t="str">
        <f t="shared" si="13"/>
        <v/>
      </c>
      <c r="AK545" s="135"/>
    </row>
    <row r="546" spans="1:37" x14ac:dyDescent="0.25">
      <c r="A546" s="136"/>
      <c r="B546" s="136"/>
      <c r="C546" s="136"/>
      <c r="D546" s="136"/>
      <c r="E546" s="137"/>
      <c r="F546" s="137"/>
      <c r="G546" s="136"/>
      <c r="H546" s="137"/>
      <c r="I546" s="140" t="str">
        <f t="shared" si="14"/>
        <v/>
      </c>
      <c r="J546" s="140"/>
      <c r="K546" s="140"/>
      <c r="L546" s="74" t="str">
        <f>IF(AND(C546="Abierto",D546="Urgente"),A546,"")</f>
        <v/>
      </c>
      <c r="M546" s="74" t="str">
        <f ca="1">IF(AND(C546="Abierto",D546="Urgente"),TODAY()-E546,"")</f>
        <v/>
      </c>
      <c r="N546" s="74" t="str">
        <f>IF(AND(C546="Abierto",D546="Urgente"),RANK(M546,$M$13:$M$810,0)+COUNTIF($M$13:M546,M546)-1,"")</f>
        <v/>
      </c>
      <c r="O546" s="74" t="str">
        <f>IF(AND(C546="Abierto",D546="Alta"),A546,"")</f>
        <v/>
      </c>
      <c r="P546" s="74" t="str">
        <f ca="1">IF(AND(C546="Abierto",D546="Alta"),TODAY()-E546,"")</f>
        <v/>
      </c>
      <c r="Q546" s="74" t="str">
        <f>IF(AND(C546="Abierto",D546="Alta"),RANK(P546,$P$13:$P$810,0)+COUNTIF($P$13:P546,P546)-1+MAX(N:N),"")</f>
        <v/>
      </c>
      <c r="R546" s="74" t="str">
        <f>IF(AND(C546="Abierto",D546="Media"),A546,"")</f>
        <v/>
      </c>
      <c r="S546" s="74" t="str">
        <f ca="1">IF(AND(C546="Abierto",D546="Media"),TODAY()-E546,"")</f>
        <v/>
      </c>
      <c r="T546" s="74" t="str">
        <f>IF(AND(C546="Abierto",D546="Media"),RANK(S546,$S$13:$S$810,0)+COUNTIF($S$13:S546,S546)-1+MAX(N:N,Q:Q),"")</f>
        <v/>
      </c>
      <c r="U546" s="74" t="str">
        <f>IF(AND(C546="Abierto",D546="Baja"),A546,"")</f>
        <v/>
      </c>
      <c r="V546" s="74" t="str">
        <f ca="1">IF(AND(C546="Abierto",D546="Baja"),TODAY()-E546,"")</f>
        <v/>
      </c>
      <c r="W546" s="74" t="str">
        <f>IF(AND(C546="Abierto",D546="Baja"),RANK(V546,$V$13:$V$810,0)+COUNTIF($V$13:V546,V546)-1+MAX(N:N,Q:Q,T:T),"")</f>
        <v/>
      </c>
      <c r="X546" s="139" t="str">
        <f>IF(OR(C546="Resuelto",C546=""),"",SUM(N546,Q546,T546,W546))</f>
        <v/>
      </c>
      <c r="Y546" s="139" t="str">
        <f>IF(OR(C546="Resuelto",C546=""),"",SUM(M546,P546,S546,V546))</f>
        <v/>
      </c>
      <c r="Z546" s="139" t="str">
        <f>IF(OR(C546="Resuelto",C546=""),"",SUM(L546,O546,R546,U546))</f>
        <v/>
      </c>
      <c r="AA546" s="28">
        <v>732</v>
      </c>
      <c r="AB546" s="28" t="str">
        <f t="shared" si="11"/>
        <v/>
      </c>
      <c r="AC546" s="75" t="str">
        <f t="shared" si="12"/>
        <v/>
      </c>
      <c r="AH546" s="78" t="str">
        <f>IF(AI546="","",MAX($AH$5:AH545)+1)</f>
        <v/>
      </c>
      <c r="AI546" s="53" t="str">
        <f>IF(G545="","",IF(COUNTIF($AI$11:AI545,G545)=0,G545,""))</f>
        <v/>
      </c>
      <c r="AJ546" s="53" t="str">
        <f t="shared" si="13"/>
        <v/>
      </c>
      <c r="AK546" s="135"/>
    </row>
    <row r="547" spans="1:37" x14ac:dyDescent="0.25">
      <c r="A547" s="136"/>
      <c r="B547" s="136"/>
      <c r="C547" s="136"/>
      <c r="D547" s="136"/>
      <c r="E547" s="137"/>
      <c r="F547" s="137"/>
      <c r="G547" s="136"/>
      <c r="H547" s="137"/>
      <c r="I547" s="140" t="str">
        <f t="shared" si="14"/>
        <v/>
      </c>
      <c r="J547" s="140"/>
      <c r="K547" s="140"/>
      <c r="L547" s="74" t="str">
        <f>IF(AND(C547="Abierto",D547="Urgente"),A547,"")</f>
        <v/>
      </c>
      <c r="M547" s="74" t="str">
        <f ca="1">IF(AND(C547="Abierto",D547="Urgente"),TODAY()-E547,"")</f>
        <v/>
      </c>
      <c r="N547" s="74" t="str">
        <f>IF(AND(C547="Abierto",D547="Urgente"),RANK(M547,$M$13:$M$810,0)+COUNTIF($M$13:M547,M547)-1,"")</f>
        <v/>
      </c>
      <c r="O547" s="74" t="str">
        <f>IF(AND(C547="Abierto",D547="Alta"),A547,"")</f>
        <v/>
      </c>
      <c r="P547" s="74" t="str">
        <f ca="1">IF(AND(C547="Abierto",D547="Alta"),TODAY()-E547,"")</f>
        <v/>
      </c>
      <c r="Q547" s="74" t="str">
        <f>IF(AND(C547="Abierto",D547="Alta"),RANK(P547,$P$13:$P$810,0)+COUNTIF($P$13:P547,P547)-1+MAX(N:N),"")</f>
        <v/>
      </c>
      <c r="R547" s="74" t="str">
        <f>IF(AND(C547="Abierto",D547="Media"),A547,"")</f>
        <v/>
      </c>
      <c r="S547" s="74" t="str">
        <f ca="1">IF(AND(C547="Abierto",D547="Media"),TODAY()-E547,"")</f>
        <v/>
      </c>
      <c r="T547" s="74" t="str">
        <f>IF(AND(C547="Abierto",D547="Media"),RANK(S547,$S$13:$S$810,0)+COUNTIF($S$13:S547,S547)-1+MAX(N:N,Q:Q),"")</f>
        <v/>
      </c>
      <c r="U547" s="74" t="str">
        <f>IF(AND(C547="Abierto",D547="Baja"),A547,"")</f>
        <v/>
      </c>
      <c r="V547" s="74" t="str">
        <f ca="1">IF(AND(C547="Abierto",D547="Baja"),TODAY()-E547,"")</f>
        <v/>
      </c>
      <c r="W547" s="74" t="str">
        <f>IF(AND(C547="Abierto",D547="Baja"),RANK(V547,$V$13:$V$810,0)+COUNTIF($V$13:V547,V547)-1+MAX(N:N,Q:Q,T:T),"")</f>
        <v/>
      </c>
      <c r="X547" s="139" t="str">
        <f>IF(OR(C547="Resuelto",C547=""),"",SUM(N547,Q547,T547,W547))</f>
        <v/>
      </c>
      <c r="Y547" s="139" t="str">
        <f>IF(OR(C547="Resuelto",C547=""),"",SUM(M547,P547,S547,V547))</f>
        <v/>
      </c>
      <c r="Z547" s="139" t="str">
        <f>IF(OR(C547="Resuelto",C547=""),"",SUM(L547,O547,R547,U547))</f>
        <v/>
      </c>
      <c r="AA547" s="28">
        <v>733</v>
      </c>
      <c r="AB547" s="28" t="str">
        <f t="shared" si="11"/>
        <v/>
      </c>
      <c r="AC547" s="75" t="str">
        <f t="shared" si="12"/>
        <v/>
      </c>
      <c r="AH547" s="78" t="str">
        <f>IF(AI547="","",MAX($AH$5:AH546)+1)</f>
        <v/>
      </c>
      <c r="AI547" s="53" t="str">
        <f>IF(G546="","",IF(COUNTIF($AI$11:AI546,G546)=0,G546,""))</f>
        <v/>
      </c>
      <c r="AJ547" s="53" t="str">
        <f t="shared" si="13"/>
        <v/>
      </c>
      <c r="AK547" s="135"/>
    </row>
    <row r="548" spans="1:37" x14ac:dyDescent="0.25">
      <c r="A548" s="136"/>
      <c r="B548" s="136"/>
      <c r="C548" s="136"/>
      <c r="D548" s="136"/>
      <c r="E548" s="137"/>
      <c r="F548" s="137"/>
      <c r="G548" s="136"/>
      <c r="H548" s="137"/>
      <c r="I548" s="140" t="str">
        <f t="shared" si="14"/>
        <v/>
      </c>
      <c r="J548" s="140"/>
      <c r="K548" s="140"/>
      <c r="L548" s="74" t="str">
        <f>IF(AND(C548="Abierto",D548="Urgente"),A548,"")</f>
        <v/>
      </c>
      <c r="M548" s="74" t="str">
        <f ca="1">IF(AND(C548="Abierto",D548="Urgente"),TODAY()-E548,"")</f>
        <v/>
      </c>
      <c r="N548" s="74" t="str">
        <f>IF(AND(C548="Abierto",D548="Urgente"),RANK(M548,$M$13:$M$810,0)+COUNTIF($M$13:M548,M548)-1,"")</f>
        <v/>
      </c>
      <c r="O548" s="74" t="str">
        <f>IF(AND(C548="Abierto",D548="Alta"),A548,"")</f>
        <v/>
      </c>
      <c r="P548" s="74" t="str">
        <f ca="1">IF(AND(C548="Abierto",D548="Alta"),TODAY()-E548,"")</f>
        <v/>
      </c>
      <c r="Q548" s="74" t="str">
        <f>IF(AND(C548="Abierto",D548="Alta"),RANK(P548,$P$13:$P$810,0)+COUNTIF($P$13:P548,P548)-1+MAX(N:N),"")</f>
        <v/>
      </c>
      <c r="R548" s="74" t="str">
        <f>IF(AND(C548="Abierto",D548="Media"),A548,"")</f>
        <v/>
      </c>
      <c r="S548" s="74" t="str">
        <f ca="1">IF(AND(C548="Abierto",D548="Media"),TODAY()-E548,"")</f>
        <v/>
      </c>
      <c r="T548" s="74" t="str">
        <f>IF(AND(C548="Abierto",D548="Media"),RANK(S548,$S$13:$S$810,0)+COUNTIF($S$13:S548,S548)-1+MAX(N:N,Q:Q),"")</f>
        <v/>
      </c>
      <c r="U548" s="74" t="str">
        <f>IF(AND(C548="Abierto",D548="Baja"),A548,"")</f>
        <v/>
      </c>
      <c r="V548" s="74" t="str">
        <f ca="1">IF(AND(C548="Abierto",D548="Baja"),TODAY()-E548,"")</f>
        <v/>
      </c>
      <c r="W548" s="74" t="str">
        <f>IF(AND(C548="Abierto",D548="Baja"),RANK(V548,$V$13:$V$810,0)+COUNTIF($V$13:V548,V548)-1+MAX(N:N,Q:Q,T:T),"")</f>
        <v/>
      </c>
      <c r="X548" s="139" t="str">
        <f>IF(OR(C548="Resuelto",C548=""),"",SUM(N548,Q548,T548,W548))</f>
        <v/>
      </c>
      <c r="Y548" s="139" t="str">
        <f>IF(OR(C548="Resuelto",C548=""),"",SUM(M548,P548,S548,V548))</f>
        <v/>
      </c>
      <c r="Z548" s="139" t="str">
        <f>IF(OR(C548="Resuelto",C548=""),"",SUM(L548,O548,R548,U548))</f>
        <v/>
      </c>
      <c r="AA548" s="28">
        <v>734</v>
      </c>
      <c r="AB548" s="28" t="str">
        <f t="shared" si="11"/>
        <v/>
      </c>
      <c r="AC548" s="75" t="str">
        <f t="shared" si="12"/>
        <v/>
      </c>
      <c r="AH548" s="78" t="str">
        <f>IF(AI548="","",MAX($AH$5:AH547)+1)</f>
        <v/>
      </c>
      <c r="AI548" s="53" t="str">
        <f>IF(G547="","",IF(COUNTIF($AI$11:AI547,G547)=0,G547,""))</f>
        <v/>
      </c>
      <c r="AJ548" s="53" t="str">
        <f t="shared" si="13"/>
        <v/>
      </c>
      <c r="AK548" s="135"/>
    </row>
    <row r="549" spans="1:37" x14ac:dyDescent="0.25">
      <c r="A549" s="136"/>
      <c r="B549" s="136"/>
      <c r="C549" s="136"/>
      <c r="D549" s="136"/>
      <c r="E549" s="137"/>
      <c r="F549" s="137"/>
      <c r="G549" s="136"/>
      <c r="H549" s="137"/>
      <c r="I549" s="140" t="str">
        <f t="shared" si="14"/>
        <v/>
      </c>
      <c r="J549" s="140"/>
      <c r="K549" s="140"/>
      <c r="L549" s="74" t="str">
        <f>IF(AND(C549="Abierto",D549="Urgente"),A549,"")</f>
        <v/>
      </c>
      <c r="M549" s="74" t="str">
        <f ca="1">IF(AND(C549="Abierto",D549="Urgente"),TODAY()-E549,"")</f>
        <v/>
      </c>
      <c r="N549" s="74" t="str">
        <f>IF(AND(C549="Abierto",D549="Urgente"),RANK(M549,$M$13:$M$810,0)+COUNTIF($M$13:M549,M549)-1,"")</f>
        <v/>
      </c>
      <c r="O549" s="74" t="str">
        <f>IF(AND(C549="Abierto",D549="Alta"),A549,"")</f>
        <v/>
      </c>
      <c r="P549" s="74" t="str">
        <f ca="1">IF(AND(C549="Abierto",D549="Alta"),TODAY()-E549,"")</f>
        <v/>
      </c>
      <c r="Q549" s="74" t="str">
        <f>IF(AND(C549="Abierto",D549="Alta"),RANK(P549,$P$13:$P$810,0)+COUNTIF($P$13:P549,P549)-1+MAX(N:N),"")</f>
        <v/>
      </c>
      <c r="R549" s="74" t="str">
        <f>IF(AND(C549="Abierto",D549="Media"),A549,"")</f>
        <v/>
      </c>
      <c r="S549" s="74" t="str">
        <f ca="1">IF(AND(C549="Abierto",D549="Media"),TODAY()-E549,"")</f>
        <v/>
      </c>
      <c r="T549" s="74" t="str">
        <f>IF(AND(C549="Abierto",D549="Media"),RANK(S549,$S$13:$S$810,0)+COUNTIF($S$13:S549,S549)-1+MAX(N:N,Q:Q),"")</f>
        <v/>
      </c>
      <c r="U549" s="74" t="str">
        <f>IF(AND(C549="Abierto",D549="Baja"),A549,"")</f>
        <v/>
      </c>
      <c r="V549" s="74" t="str">
        <f ca="1">IF(AND(C549="Abierto",D549="Baja"),TODAY()-E549,"")</f>
        <v/>
      </c>
      <c r="W549" s="74" t="str">
        <f>IF(AND(C549="Abierto",D549="Baja"),RANK(V549,$V$13:$V$810,0)+COUNTIF($V$13:V549,V549)-1+MAX(N:N,Q:Q,T:T),"")</f>
        <v/>
      </c>
      <c r="X549" s="139" t="str">
        <f>IF(OR(C549="Resuelto",C549=""),"",SUM(N549,Q549,T549,W549))</f>
        <v/>
      </c>
      <c r="Y549" s="139" t="str">
        <f>IF(OR(C549="Resuelto",C549=""),"",SUM(M549,P549,S549,V549))</f>
        <v/>
      </c>
      <c r="Z549" s="139" t="str">
        <f>IF(OR(C549="Resuelto",C549=""),"",SUM(L549,O549,R549,U549))</f>
        <v/>
      </c>
      <c r="AA549" s="28">
        <v>735</v>
      </c>
      <c r="AB549" s="28" t="str">
        <f t="shared" si="11"/>
        <v/>
      </c>
      <c r="AC549" s="75" t="str">
        <f t="shared" si="12"/>
        <v/>
      </c>
      <c r="AH549" s="78" t="str">
        <f>IF(AI549="","",MAX($AH$5:AH548)+1)</f>
        <v/>
      </c>
      <c r="AI549" s="53" t="str">
        <f>IF(G548="","",IF(COUNTIF($AI$11:AI548,G548)=0,G548,""))</f>
        <v/>
      </c>
      <c r="AJ549" s="53" t="str">
        <f t="shared" si="13"/>
        <v/>
      </c>
      <c r="AK549" s="135"/>
    </row>
    <row r="550" spans="1:37" x14ac:dyDescent="0.25">
      <c r="A550" s="136"/>
      <c r="B550" s="136"/>
      <c r="C550" s="136"/>
      <c r="D550" s="136"/>
      <c r="E550" s="137"/>
      <c r="F550" s="137"/>
      <c r="G550" s="136"/>
      <c r="H550" s="137"/>
      <c r="I550" s="140" t="str">
        <f t="shared" si="14"/>
        <v/>
      </c>
      <c r="J550" s="140"/>
      <c r="K550" s="140"/>
      <c r="L550" s="74" t="str">
        <f>IF(AND(C550="Abierto",D550="Urgente"),A550,"")</f>
        <v/>
      </c>
      <c r="M550" s="74" t="str">
        <f ca="1">IF(AND(C550="Abierto",D550="Urgente"),TODAY()-E550,"")</f>
        <v/>
      </c>
      <c r="N550" s="74" t="str">
        <f>IF(AND(C550="Abierto",D550="Urgente"),RANK(M550,$M$13:$M$810,0)+COUNTIF($M$13:M550,M550)-1,"")</f>
        <v/>
      </c>
      <c r="O550" s="74" t="str">
        <f>IF(AND(C550="Abierto",D550="Alta"),A550,"")</f>
        <v/>
      </c>
      <c r="P550" s="74" t="str">
        <f ca="1">IF(AND(C550="Abierto",D550="Alta"),TODAY()-E550,"")</f>
        <v/>
      </c>
      <c r="Q550" s="74" t="str">
        <f>IF(AND(C550="Abierto",D550="Alta"),RANK(P550,$P$13:$P$810,0)+COUNTIF($P$13:P550,P550)-1+MAX(N:N),"")</f>
        <v/>
      </c>
      <c r="R550" s="74" t="str">
        <f>IF(AND(C550="Abierto",D550="Media"),A550,"")</f>
        <v/>
      </c>
      <c r="S550" s="74" t="str">
        <f ca="1">IF(AND(C550="Abierto",D550="Media"),TODAY()-E550,"")</f>
        <v/>
      </c>
      <c r="T550" s="74" t="str">
        <f>IF(AND(C550="Abierto",D550="Media"),RANK(S550,$S$13:$S$810,0)+COUNTIF($S$13:S550,S550)-1+MAX(N:N,Q:Q),"")</f>
        <v/>
      </c>
      <c r="U550" s="74" t="str">
        <f>IF(AND(C550="Abierto",D550="Baja"),A550,"")</f>
        <v/>
      </c>
      <c r="V550" s="74" t="str">
        <f ca="1">IF(AND(C550="Abierto",D550="Baja"),TODAY()-E550,"")</f>
        <v/>
      </c>
      <c r="W550" s="74" t="str">
        <f>IF(AND(C550="Abierto",D550="Baja"),RANK(V550,$V$13:$V$810,0)+COUNTIF($V$13:V550,V550)-1+MAX(N:N,Q:Q,T:T),"")</f>
        <v/>
      </c>
      <c r="X550" s="139" t="str">
        <f>IF(OR(C550="Resuelto",C550=""),"",SUM(N550,Q550,T550,W550))</f>
        <v/>
      </c>
      <c r="Y550" s="139" t="str">
        <f>IF(OR(C550="Resuelto",C550=""),"",SUM(M550,P550,S550,V550))</f>
        <v/>
      </c>
      <c r="Z550" s="139" t="str">
        <f>IF(OR(C550="Resuelto",C550=""),"",SUM(L550,O550,R550,U550))</f>
        <v/>
      </c>
      <c r="AA550" s="28">
        <v>736</v>
      </c>
      <c r="AB550" s="28" t="str">
        <f t="shared" si="11"/>
        <v/>
      </c>
      <c r="AC550" s="75" t="str">
        <f t="shared" si="12"/>
        <v/>
      </c>
      <c r="AH550" s="78" t="str">
        <f>IF(AI550="","",MAX($AH$5:AH549)+1)</f>
        <v/>
      </c>
      <c r="AI550" s="53" t="str">
        <f>IF(G549="","",IF(COUNTIF($AI$11:AI549,G549)=0,G549,""))</f>
        <v/>
      </c>
      <c r="AJ550" s="53" t="str">
        <f t="shared" si="13"/>
        <v/>
      </c>
      <c r="AK550" s="135"/>
    </row>
    <row r="551" spans="1:37" x14ac:dyDescent="0.25">
      <c r="A551" s="136"/>
      <c r="B551" s="136"/>
      <c r="C551" s="136"/>
      <c r="D551" s="136"/>
      <c r="E551" s="137"/>
      <c r="F551" s="137"/>
      <c r="G551" s="136"/>
      <c r="H551" s="137"/>
      <c r="I551" s="140" t="str">
        <f t="shared" si="14"/>
        <v/>
      </c>
      <c r="J551" s="140"/>
      <c r="K551" s="140"/>
      <c r="L551" s="74" t="str">
        <f>IF(AND(C551="Abierto",D551="Urgente"),A551,"")</f>
        <v/>
      </c>
      <c r="M551" s="74" t="str">
        <f ca="1">IF(AND(C551="Abierto",D551="Urgente"),TODAY()-E551,"")</f>
        <v/>
      </c>
      <c r="N551" s="74" t="str">
        <f>IF(AND(C551="Abierto",D551="Urgente"),RANK(M551,$M$13:$M$810,0)+COUNTIF($M$13:M551,M551)-1,"")</f>
        <v/>
      </c>
      <c r="O551" s="74" t="str">
        <f>IF(AND(C551="Abierto",D551="Alta"),A551,"")</f>
        <v/>
      </c>
      <c r="P551" s="74" t="str">
        <f ca="1">IF(AND(C551="Abierto",D551="Alta"),TODAY()-E551,"")</f>
        <v/>
      </c>
      <c r="Q551" s="74" t="str">
        <f>IF(AND(C551="Abierto",D551="Alta"),RANK(P551,$P$13:$P$810,0)+COUNTIF($P$13:P551,P551)-1+MAX(N:N),"")</f>
        <v/>
      </c>
      <c r="R551" s="74" t="str">
        <f>IF(AND(C551="Abierto",D551="Media"),A551,"")</f>
        <v/>
      </c>
      <c r="S551" s="74" t="str">
        <f ca="1">IF(AND(C551="Abierto",D551="Media"),TODAY()-E551,"")</f>
        <v/>
      </c>
      <c r="T551" s="74" t="str">
        <f>IF(AND(C551="Abierto",D551="Media"),RANK(S551,$S$13:$S$810,0)+COUNTIF($S$13:S551,S551)-1+MAX(N:N,Q:Q),"")</f>
        <v/>
      </c>
      <c r="U551" s="74" t="str">
        <f>IF(AND(C551="Abierto",D551="Baja"),A551,"")</f>
        <v/>
      </c>
      <c r="V551" s="74" t="str">
        <f ca="1">IF(AND(C551="Abierto",D551="Baja"),TODAY()-E551,"")</f>
        <v/>
      </c>
      <c r="W551" s="74" t="str">
        <f>IF(AND(C551="Abierto",D551="Baja"),RANK(V551,$V$13:$V$810,0)+COUNTIF($V$13:V551,V551)-1+MAX(N:N,Q:Q,T:T),"")</f>
        <v/>
      </c>
      <c r="X551" s="139" t="str">
        <f>IF(OR(C551="Resuelto",C551=""),"",SUM(N551,Q551,T551,W551))</f>
        <v/>
      </c>
      <c r="Y551" s="139" t="str">
        <f>IF(OR(C551="Resuelto",C551=""),"",SUM(M551,P551,S551,V551))</f>
        <v/>
      </c>
      <c r="Z551" s="139" t="str">
        <f>IF(OR(C551="Resuelto",C551=""),"",SUM(L551,O551,R551,U551))</f>
        <v/>
      </c>
      <c r="AA551" s="28">
        <v>737</v>
      </c>
      <c r="AB551" s="28" t="str">
        <f t="shared" si="11"/>
        <v/>
      </c>
      <c r="AC551" s="75" t="str">
        <f t="shared" si="12"/>
        <v/>
      </c>
      <c r="AH551" s="78" t="str">
        <f>IF(AI551="","",MAX($AH$5:AH550)+1)</f>
        <v/>
      </c>
      <c r="AI551" s="53" t="str">
        <f>IF(G550="","",IF(COUNTIF($AI$11:AI550,G550)=0,G550,""))</f>
        <v/>
      </c>
      <c r="AJ551" s="53" t="str">
        <f t="shared" si="13"/>
        <v/>
      </c>
      <c r="AK551" s="135"/>
    </row>
    <row r="552" spans="1:37" x14ac:dyDescent="0.25">
      <c r="A552" s="136"/>
      <c r="B552" s="136"/>
      <c r="C552" s="136"/>
      <c r="D552" s="136"/>
      <c r="E552" s="137"/>
      <c r="F552" s="137"/>
      <c r="G552" s="136"/>
      <c r="H552" s="137"/>
      <c r="I552" s="140" t="str">
        <f t="shared" si="14"/>
        <v/>
      </c>
      <c r="J552" s="140"/>
      <c r="K552" s="140"/>
      <c r="L552" s="74" t="str">
        <f>IF(AND(C552="Abierto",D552="Urgente"),A552,"")</f>
        <v/>
      </c>
      <c r="M552" s="74" t="str">
        <f ca="1">IF(AND(C552="Abierto",D552="Urgente"),TODAY()-E552,"")</f>
        <v/>
      </c>
      <c r="N552" s="74" t="str">
        <f>IF(AND(C552="Abierto",D552="Urgente"),RANK(M552,$M$13:$M$810,0)+COUNTIF($M$13:M552,M552)-1,"")</f>
        <v/>
      </c>
      <c r="O552" s="74" t="str">
        <f>IF(AND(C552="Abierto",D552="Alta"),A552,"")</f>
        <v/>
      </c>
      <c r="P552" s="74" t="str">
        <f ca="1">IF(AND(C552="Abierto",D552="Alta"),TODAY()-E552,"")</f>
        <v/>
      </c>
      <c r="Q552" s="74" t="str">
        <f>IF(AND(C552="Abierto",D552="Alta"),RANK(P552,$P$13:$P$810,0)+COUNTIF($P$13:P552,P552)-1+MAX(N:N),"")</f>
        <v/>
      </c>
      <c r="R552" s="74" t="str">
        <f>IF(AND(C552="Abierto",D552="Media"),A552,"")</f>
        <v/>
      </c>
      <c r="S552" s="74" t="str">
        <f ca="1">IF(AND(C552="Abierto",D552="Media"),TODAY()-E552,"")</f>
        <v/>
      </c>
      <c r="T552" s="74" t="str">
        <f>IF(AND(C552="Abierto",D552="Media"),RANK(S552,$S$13:$S$810,0)+COUNTIF($S$13:S552,S552)-1+MAX(N:N,Q:Q),"")</f>
        <v/>
      </c>
      <c r="U552" s="74" t="str">
        <f>IF(AND(C552="Abierto",D552="Baja"),A552,"")</f>
        <v/>
      </c>
      <c r="V552" s="74" t="str">
        <f ca="1">IF(AND(C552="Abierto",D552="Baja"),TODAY()-E552,"")</f>
        <v/>
      </c>
      <c r="W552" s="74" t="str">
        <f>IF(AND(C552="Abierto",D552="Baja"),RANK(V552,$V$13:$V$810,0)+COUNTIF($V$13:V552,V552)-1+MAX(N:N,Q:Q,T:T),"")</f>
        <v/>
      </c>
      <c r="X552" s="139" t="str">
        <f>IF(OR(C552="Resuelto",C552=""),"",SUM(N552,Q552,T552,W552))</f>
        <v/>
      </c>
      <c r="Y552" s="139" t="str">
        <f>IF(OR(C552="Resuelto",C552=""),"",SUM(M552,P552,S552,V552))</f>
        <v/>
      </c>
      <c r="Z552" s="139" t="str">
        <f>IF(OR(C552="Resuelto",C552=""),"",SUM(L552,O552,R552,U552))</f>
        <v/>
      </c>
      <c r="AA552" s="28">
        <v>738</v>
      </c>
      <c r="AB552" s="28" t="str">
        <f t="shared" si="11"/>
        <v/>
      </c>
      <c r="AC552" s="75" t="str">
        <f t="shared" si="12"/>
        <v/>
      </c>
      <c r="AH552" s="78" t="str">
        <f>IF(AI552="","",MAX($AH$5:AH551)+1)</f>
        <v/>
      </c>
      <c r="AI552" s="53" t="str">
        <f>IF(G551="","",IF(COUNTIF($AI$11:AI551,G551)=0,G551,""))</f>
        <v/>
      </c>
      <c r="AJ552" s="53" t="str">
        <f t="shared" si="13"/>
        <v/>
      </c>
      <c r="AK552" s="135"/>
    </row>
    <row r="553" spans="1:37" x14ac:dyDescent="0.25">
      <c r="A553" s="136"/>
      <c r="B553" s="136"/>
      <c r="C553" s="136"/>
      <c r="D553" s="136"/>
      <c r="E553" s="137"/>
      <c r="F553" s="137"/>
      <c r="G553" s="136"/>
      <c r="H553" s="137"/>
      <c r="I553" s="140" t="str">
        <f t="shared" si="14"/>
        <v/>
      </c>
      <c r="J553" s="140"/>
      <c r="K553" s="140"/>
      <c r="L553" s="74" t="str">
        <f>IF(AND(C553="Abierto",D553="Urgente"),A553,"")</f>
        <v/>
      </c>
      <c r="M553" s="74" t="str">
        <f ca="1">IF(AND(C553="Abierto",D553="Urgente"),TODAY()-E553,"")</f>
        <v/>
      </c>
      <c r="N553" s="74" t="str">
        <f>IF(AND(C553="Abierto",D553="Urgente"),RANK(M553,$M$13:$M$810,0)+COUNTIF($M$13:M553,M553)-1,"")</f>
        <v/>
      </c>
      <c r="O553" s="74" t="str">
        <f>IF(AND(C553="Abierto",D553="Alta"),A553,"")</f>
        <v/>
      </c>
      <c r="P553" s="74" t="str">
        <f ca="1">IF(AND(C553="Abierto",D553="Alta"),TODAY()-E553,"")</f>
        <v/>
      </c>
      <c r="Q553" s="74" t="str">
        <f>IF(AND(C553="Abierto",D553="Alta"),RANK(P553,$P$13:$P$810,0)+COUNTIF($P$13:P553,P553)-1+MAX(N:N),"")</f>
        <v/>
      </c>
      <c r="R553" s="74" t="str">
        <f>IF(AND(C553="Abierto",D553="Media"),A553,"")</f>
        <v/>
      </c>
      <c r="S553" s="74" t="str">
        <f ca="1">IF(AND(C553="Abierto",D553="Media"),TODAY()-E553,"")</f>
        <v/>
      </c>
      <c r="T553" s="74" t="str">
        <f>IF(AND(C553="Abierto",D553="Media"),RANK(S553,$S$13:$S$810,0)+COUNTIF($S$13:S553,S553)-1+MAX(N:N,Q:Q),"")</f>
        <v/>
      </c>
      <c r="U553" s="74" t="str">
        <f>IF(AND(C553="Abierto",D553="Baja"),A553,"")</f>
        <v/>
      </c>
      <c r="V553" s="74" t="str">
        <f ca="1">IF(AND(C553="Abierto",D553="Baja"),TODAY()-E553,"")</f>
        <v/>
      </c>
      <c r="W553" s="74" t="str">
        <f>IF(AND(C553="Abierto",D553="Baja"),RANK(V553,$V$13:$V$810,0)+COUNTIF($V$13:V553,V553)-1+MAX(N:N,Q:Q,T:T),"")</f>
        <v/>
      </c>
      <c r="X553" s="139" t="str">
        <f>IF(OR(C553="Resuelto",C553=""),"",SUM(N553,Q553,T553,W553))</f>
        <v/>
      </c>
      <c r="Y553" s="139" t="str">
        <f>IF(OR(C553="Resuelto",C553=""),"",SUM(M553,P553,S553,V553))</f>
        <v/>
      </c>
      <c r="Z553" s="139" t="str">
        <f>IF(OR(C553="Resuelto",C553=""),"",SUM(L553,O553,R553,U553))</f>
        <v/>
      </c>
      <c r="AA553" s="28">
        <v>739</v>
      </c>
      <c r="AB553" s="28" t="str">
        <f t="shared" si="11"/>
        <v/>
      </c>
      <c r="AC553" s="75" t="str">
        <f t="shared" si="12"/>
        <v/>
      </c>
      <c r="AH553" s="78" t="str">
        <f>IF(AI553="","",MAX($AH$5:AH552)+1)</f>
        <v/>
      </c>
      <c r="AI553" s="53" t="str">
        <f>IF(G552="","",IF(COUNTIF($AI$11:AI552,G552)=0,G552,""))</f>
        <v/>
      </c>
      <c r="AJ553" s="53" t="str">
        <f t="shared" si="13"/>
        <v/>
      </c>
      <c r="AK553" s="135"/>
    </row>
    <row r="554" spans="1:37" x14ac:dyDescent="0.25">
      <c r="A554" s="136"/>
      <c r="B554" s="136"/>
      <c r="C554" s="136"/>
      <c r="D554" s="136"/>
      <c r="E554" s="137"/>
      <c r="F554" s="137"/>
      <c r="G554" s="136"/>
      <c r="H554" s="137"/>
      <c r="I554" s="140" t="str">
        <f t="shared" si="14"/>
        <v/>
      </c>
      <c r="J554" s="140"/>
      <c r="K554" s="140"/>
      <c r="L554" s="74" t="str">
        <f>IF(AND(C554="Abierto",D554="Urgente"),A554,"")</f>
        <v/>
      </c>
      <c r="M554" s="74" t="str">
        <f ca="1">IF(AND(C554="Abierto",D554="Urgente"),TODAY()-E554,"")</f>
        <v/>
      </c>
      <c r="N554" s="74" t="str">
        <f>IF(AND(C554="Abierto",D554="Urgente"),RANK(M554,$M$13:$M$810,0)+COUNTIF($M$13:M554,M554)-1,"")</f>
        <v/>
      </c>
      <c r="O554" s="74" t="str">
        <f>IF(AND(C554="Abierto",D554="Alta"),A554,"")</f>
        <v/>
      </c>
      <c r="P554" s="74" t="str">
        <f ca="1">IF(AND(C554="Abierto",D554="Alta"),TODAY()-E554,"")</f>
        <v/>
      </c>
      <c r="Q554" s="74" t="str">
        <f>IF(AND(C554="Abierto",D554="Alta"),RANK(P554,$P$13:$P$810,0)+COUNTIF($P$13:P554,P554)-1+MAX(N:N),"")</f>
        <v/>
      </c>
      <c r="R554" s="74" t="str">
        <f>IF(AND(C554="Abierto",D554="Media"),A554,"")</f>
        <v/>
      </c>
      <c r="S554" s="74" t="str">
        <f ca="1">IF(AND(C554="Abierto",D554="Media"),TODAY()-E554,"")</f>
        <v/>
      </c>
      <c r="T554" s="74" t="str">
        <f>IF(AND(C554="Abierto",D554="Media"),RANK(S554,$S$13:$S$810,0)+COUNTIF($S$13:S554,S554)-1+MAX(N:N,Q:Q),"")</f>
        <v/>
      </c>
      <c r="U554" s="74" t="str">
        <f>IF(AND(C554="Abierto",D554="Baja"),A554,"")</f>
        <v/>
      </c>
      <c r="V554" s="74" t="str">
        <f ca="1">IF(AND(C554="Abierto",D554="Baja"),TODAY()-E554,"")</f>
        <v/>
      </c>
      <c r="W554" s="74" t="str">
        <f>IF(AND(C554="Abierto",D554="Baja"),RANK(V554,$V$13:$V$810,0)+COUNTIF($V$13:V554,V554)-1+MAX(N:N,Q:Q,T:T),"")</f>
        <v/>
      </c>
      <c r="X554" s="139" t="str">
        <f>IF(OR(C554="Resuelto",C554=""),"",SUM(N554,Q554,T554,W554))</f>
        <v/>
      </c>
      <c r="Y554" s="139" t="str">
        <f>IF(OR(C554="Resuelto",C554=""),"",SUM(M554,P554,S554,V554))</f>
        <v/>
      </c>
      <c r="Z554" s="139" t="str">
        <f>IF(OR(C554="Resuelto",C554=""),"",SUM(L554,O554,R554,U554))</f>
        <v/>
      </c>
      <c r="AA554" s="28">
        <v>740</v>
      </c>
      <c r="AB554" s="28" t="str">
        <f t="shared" si="11"/>
        <v/>
      </c>
      <c r="AC554" s="75" t="str">
        <f t="shared" si="12"/>
        <v/>
      </c>
      <c r="AH554" s="78" t="str">
        <f>IF(AI554="","",MAX($AH$5:AH553)+1)</f>
        <v/>
      </c>
      <c r="AI554" s="53" t="str">
        <f>IF(G553="","",IF(COUNTIF($AI$11:AI553,G553)=0,G553,""))</f>
        <v/>
      </c>
      <c r="AJ554" s="53" t="str">
        <f t="shared" si="13"/>
        <v/>
      </c>
      <c r="AK554" s="135"/>
    </row>
    <row r="555" spans="1:37" x14ac:dyDescent="0.25">
      <c r="A555" s="136"/>
      <c r="B555" s="136"/>
      <c r="C555" s="136"/>
      <c r="D555" s="136"/>
      <c r="E555" s="137"/>
      <c r="F555" s="137"/>
      <c r="G555" s="136"/>
      <c r="H555" s="137"/>
      <c r="I555" s="140" t="str">
        <f t="shared" si="14"/>
        <v/>
      </c>
      <c r="J555" s="140"/>
      <c r="K555" s="140"/>
      <c r="L555" s="74" t="str">
        <f>IF(AND(C555="Abierto",D555="Urgente"),A555,"")</f>
        <v/>
      </c>
      <c r="M555" s="74" t="str">
        <f ca="1">IF(AND(C555="Abierto",D555="Urgente"),TODAY()-E555,"")</f>
        <v/>
      </c>
      <c r="N555" s="74" t="str">
        <f>IF(AND(C555="Abierto",D555="Urgente"),RANK(M555,$M$13:$M$810,0)+COUNTIF($M$13:M555,M555)-1,"")</f>
        <v/>
      </c>
      <c r="O555" s="74" t="str">
        <f>IF(AND(C555="Abierto",D555="Alta"),A555,"")</f>
        <v/>
      </c>
      <c r="P555" s="74" t="str">
        <f ca="1">IF(AND(C555="Abierto",D555="Alta"),TODAY()-E555,"")</f>
        <v/>
      </c>
      <c r="Q555" s="74" t="str">
        <f>IF(AND(C555="Abierto",D555="Alta"),RANK(P555,$P$13:$P$810,0)+COUNTIF($P$13:P555,P555)-1+MAX(N:N),"")</f>
        <v/>
      </c>
      <c r="R555" s="74" t="str">
        <f>IF(AND(C555="Abierto",D555="Media"),A555,"")</f>
        <v/>
      </c>
      <c r="S555" s="74" t="str">
        <f ca="1">IF(AND(C555="Abierto",D555="Media"),TODAY()-E555,"")</f>
        <v/>
      </c>
      <c r="T555" s="74" t="str">
        <f>IF(AND(C555="Abierto",D555="Media"),RANK(S555,$S$13:$S$810,0)+COUNTIF($S$13:S555,S555)-1+MAX(N:N,Q:Q),"")</f>
        <v/>
      </c>
      <c r="U555" s="74" t="str">
        <f>IF(AND(C555="Abierto",D555="Baja"),A555,"")</f>
        <v/>
      </c>
      <c r="V555" s="74" t="str">
        <f ca="1">IF(AND(C555="Abierto",D555="Baja"),TODAY()-E555,"")</f>
        <v/>
      </c>
      <c r="W555" s="74" t="str">
        <f>IF(AND(C555="Abierto",D555="Baja"),RANK(V555,$V$13:$V$810,0)+COUNTIF($V$13:V555,V555)-1+MAX(N:N,Q:Q,T:T),"")</f>
        <v/>
      </c>
      <c r="X555" s="139" t="str">
        <f>IF(OR(C555="Resuelto",C555=""),"",SUM(N555,Q555,T555,W555))</f>
        <v/>
      </c>
      <c r="Y555" s="139" t="str">
        <f>IF(OR(C555="Resuelto",C555=""),"",SUM(M555,P555,S555,V555))</f>
        <v/>
      </c>
      <c r="Z555" s="139" t="str">
        <f>IF(OR(C555="Resuelto",C555=""),"",SUM(L555,O555,R555,U555))</f>
        <v/>
      </c>
      <c r="AA555" s="28">
        <v>741</v>
      </c>
      <c r="AB555" s="28" t="str">
        <f t="shared" si="11"/>
        <v/>
      </c>
      <c r="AC555" s="75" t="str">
        <f t="shared" si="12"/>
        <v/>
      </c>
      <c r="AH555" s="78" t="str">
        <f>IF(AI555="","",MAX($AH$5:AH554)+1)</f>
        <v/>
      </c>
      <c r="AI555" s="53" t="str">
        <f>IF(G554="","",IF(COUNTIF($AI$11:AI554,G554)=0,G554,""))</f>
        <v/>
      </c>
      <c r="AJ555" s="53" t="str">
        <f t="shared" si="13"/>
        <v/>
      </c>
      <c r="AK555" s="135"/>
    </row>
    <row r="556" spans="1:37" x14ac:dyDescent="0.25">
      <c r="A556" s="136"/>
      <c r="B556" s="136"/>
      <c r="C556" s="136"/>
      <c r="D556" s="136"/>
      <c r="E556" s="137"/>
      <c r="F556" s="137"/>
      <c r="G556" s="136"/>
      <c r="H556" s="137"/>
      <c r="I556" s="140" t="str">
        <f t="shared" si="14"/>
        <v/>
      </c>
      <c r="J556" s="140"/>
      <c r="K556" s="140"/>
      <c r="L556" s="74" t="str">
        <f>IF(AND(C556="Abierto",D556="Urgente"),A556,"")</f>
        <v/>
      </c>
      <c r="M556" s="74" t="str">
        <f ca="1">IF(AND(C556="Abierto",D556="Urgente"),TODAY()-E556,"")</f>
        <v/>
      </c>
      <c r="N556" s="74" t="str">
        <f>IF(AND(C556="Abierto",D556="Urgente"),RANK(M556,$M$13:$M$810,0)+COUNTIF($M$13:M556,M556)-1,"")</f>
        <v/>
      </c>
      <c r="O556" s="74" t="str">
        <f>IF(AND(C556="Abierto",D556="Alta"),A556,"")</f>
        <v/>
      </c>
      <c r="P556" s="74" t="str">
        <f ca="1">IF(AND(C556="Abierto",D556="Alta"),TODAY()-E556,"")</f>
        <v/>
      </c>
      <c r="Q556" s="74" t="str">
        <f>IF(AND(C556="Abierto",D556="Alta"),RANK(P556,$P$13:$P$810,0)+COUNTIF($P$13:P556,P556)-1+MAX(N:N),"")</f>
        <v/>
      </c>
      <c r="R556" s="74" t="str">
        <f>IF(AND(C556="Abierto",D556="Media"),A556,"")</f>
        <v/>
      </c>
      <c r="S556" s="74" t="str">
        <f ca="1">IF(AND(C556="Abierto",D556="Media"),TODAY()-E556,"")</f>
        <v/>
      </c>
      <c r="T556" s="74" t="str">
        <f>IF(AND(C556="Abierto",D556="Media"),RANK(S556,$S$13:$S$810,0)+COUNTIF($S$13:S556,S556)-1+MAX(N:N,Q:Q),"")</f>
        <v/>
      </c>
      <c r="U556" s="74" t="str">
        <f>IF(AND(C556="Abierto",D556="Baja"),A556,"")</f>
        <v/>
      </c>
      <c r="V556" s="74" t="str">
        <f ca="1">IF(AND(C556="Abierto",D556="Baja"),TODAY()-E556,"")</f>
        <v/>
      </c>
      <c r="W556" s="74" t="str">
        <f>IF(AND(C556="Abierto",D556="Baja"),RANK(V556,$V$13:$V$810,0)+COUNTIF($V$13:V556,V556)-1+MAX(N:N,Q:Q,T:T),"")</f>
        <v/>
      </c>
      <c r="X556" s="139" t="str">
        <f>IF(OR(C556="Resuelto",C556=""),"",SUM(N556,Q556,T556,W556))</f>
        <v/>
      </c>
      <c r="Y556" s="139" t="str">
        <f>IF(OR(C556="Resuelto",C556=""),"",SUM(M556,P556,S556,V556))</f>
        <v/>
      </c>
      <c r="Z556" s="139" t="str">
        <f>IF(OR(C556="Resuelto",C556=""),"",SUM(L556,O556,R556,U556))</f>
        <v/>
      </c>
      <c r="AA556" s="28">
        <v>742</v>
      </c>
      <c r="AB556" s="28" t="str">
        <f t="shared" si="11"/>
        <v/>
      </c>
      <c r="AC556" s="75" t="str">
        <f t="shared" si="12"/>
        <v/>
      </c>
      <c r="AH556" s="78" t="str">
        <f>IF(AI556="","",MAX($AH$5:AH555)+1)</f>
        <v/>
      </c>
      <c r="AI556" s="53" t="str">
        <f>IF(G555="","",IF(COUNTIF($AI$11:AI555,G555)=0,G555,""))</f>
        <v/>
      </c>
      <c r="AJ556" s="53" t="str">
        <f t="shared" si="13"/>
        <v/>
      </c>
      <c r="AK556" s="135"/>
    </row>
    <row r="557" spans="1:37" x14ac:dyDescent="0.25">
      <c r="A557" s="136"/>
      <c r="B557" s="136"/>
      <c r="C557" s="136"/>
      <c r="D557" s="136"/>
      <c r="E557" s="137"/>
      <c r="F557" s="137"/>
      <c r="G557" s="136"/>
      <c r="H557" s="137"/>
      <c r="I557" s="140" t="str">
        <f t="shared" si="14"/>
        <v/>
      </c>
      <c r="J557" s="140"/>
      <c r="K557" s="140"/>
      <c r="L557" s="74" t="str">
        <f>IF(AND(C557="Abierto",D557="Urgente"),A557,"")</f>
        <v/>
      </c>
      <c r="M557" s="74" t="str">
        <f ca="1">IF(AND(C557="Abierto",D557="Urgente"),TODAY()-E557,"")</f>
        <v/>
      </c>
      <c r="N557" s="74" t="str">
        <f>IF(AND(C557="Abierto",D557="Urgente"),RANK(M557,$M$13:$M$810,0)+COUNTIF($M$13:M557,M557)-1,"")</f>
        <v/>
      </c>
      <c r="O557" s="74" t="str">
        <f>IF(AND(C557="Abierto",D557="Alta"),A557,"")</f>
        <v/>
      </c>
      <c r="P557" s="74" t="str">
        <f ca="1">IF(AND(C557="Abierto",D557="Alta"),TODAY()-E557,"")</f>
        <v/>
      </c>
      <c r="Q557" s="74" t="str">
        <f>IF(AND(C557="Abierto",D557="Alta"),RANK(P557,$P$13:$P$810,0)+COUNTIF($P$13:P557,P557)-1+MAX(N:N),"")</f>
        <v/>
      </c>
      <c r="R557" s="74" t="str">
        <f>IF(AND(C557="Abierto",D557="Media"),A557,"")</f>
        <v/>
      </c>
      <c r="S557" s="74" t="str">
        <f ca="1">IF(AND(C557="Abierto",D557="Media"),TODAY()-E557,"")</f>
        <v/>
      </c>
      <c r="T557" s="74" t="str">
        <f>IF(AND(C557="Abierto",D557="Media"),RANK(S557,$S$13:$S$810,0)+COUNTIF($S$13:S557,S557)-1+MAX(N:N,Q:Q),"")</f>
        <v/>
      </c>
      <c r="U557" s="74" t="str">
        <f>IF(AND(C557="Abierto",D557="Baja"),A557,"")</f>
        <v/>
      </c>
      <c r="V557" s="74" t="str">
        <f ca="1">IF(AND(C557="Abierto",D557="Baja"),TODAY()-E557,"")</f>
        <v/>
      </c>
      <c r="W557" s="74" t="str">
        <f>IF(AND(C557="Abierto",D557="Baja"),RANK(V557,$V$13:$V$810,0)+COUNTIF($V$13:V557,V557)-1+MAX(N:N,Q:Q,T:T),"")</f>
        <v/>
      </c>
      <c r="X557" s="139" t="str">
        <f>IF(OR(C557="Resuelto",C557=""),"",SUM(N557,Q557,T557,W557))</f>
        <v/>
      </c>
      <c r="Y557" s="139" t="str">
        <f>IF(OR(C557="Resuelto",C557=""),"",SUM(M557,P557,S557,V557))</f>
        <v/>
      </c>
      <c r="Z557" s="139" t="str">
        <f>IF(OR(C557="Resuelto",C557=""),"",SUM(L557,O557,R557,U557))</f>
        <v/>
      </c>
      <c r="AA557" s="28">
        <v>743</v>
      </c>
      <c r="AB557" s="28" t="str">
        <f t="shared" si="11"/>
        <v/>
      </c>
      <c r="AC557" s="75" t="str">
        <f t="shared" si="12"/>
        <v/>
      </c>
      <c r="AH557" s="78" t="str">
        <f>IF(AI557="","",MAX($AH$5:AH556)+1)</f>
        <v/>
      </c>
      <c r="AI557" s="53" t="str">
        <f>IF(G556="","",IF(COUNTIF($AI$11:AI556,G556)=0,G556,""))</f>
        <v/>
      </c>
      <c r="AJ557" s="53" t="str">
        <f t="shared" si="13"/>
        <v/>
      </c>
      <c r="AK557" s="135"/>
    </row>
    <row r="558" spans="1:37" x14ac:dyDescent="0.25">
      <c r="A558" s="136"/>
      <c r="B558" s="136"/>
      <c r="C558" s="136"/>
      <c r="D558" s="136"/>
      <c r="E558" s="137"/>
      <c r="F558" s="137"/>
      <c r="G558" s="136"/>
      <c r="H558" s="137"/>
      <c r="I558" s="140" t="str">
        <f t="shared" si="14"/>
        <v/>
      </c>
      <c r="J558" s="140"/>
      <c r="K558" s="140"/>
      <c r="L558" s="74" t="str">
        <f>IF(AND(C558="Abierto",D558="Urgente"),A558,"")</f>
        <v/>
      </c>
      <c r="M558" s="74" t="str">
        <f ca="1">IF(AND(C558="Abierto",D558="Urgente"),TODAY()-E558,"")</f>
        <v/>
      </c>
      <c r="N558" s="74" t="str">
        <f>IF(AND(C558="Abierto",D558="Urgente"),RANK(M558,$M$13:$M$810,0)+COUNTIF($M$13:M558,M558)-1,"")</f>
        <v/>
      </c>
      <c r="O558" s="74" t="str">
        <f>IF(AND(C558="Abierto",D558="Alta"),A558,"")</f>
        <v/>
      </c>
      <c r="P558" s="74" t="str">
        <f ca="1">IF(AND(C558="Abierto",D558="Alta"),TODAY()-E558,"")</f>
        <v/>
      </c>
      <c r="Q558" s="74" t="str">
        <f>IF(AND(C558="Abierto",D558="Alta"),RANK(P558,$P$13:$P$810,0)+COUNTIF($P$13:P558,P558)-1+MAX(N:N),"")</f>
        <v/>
      </c>
      <c r="R558" s="74" t="str">
        <f>IF(AND(C558="Abierto",D558="Media"),A558,"")</f>
        <v/>
      </c>
      <c r="S558" s="74" t="str">
        <f ca="1">IF(AND(C558="Abierto",D558="Media"),TODAY()-E558,"")</f>
        <v/>
      </c>
      <c r="T558" s="74" t="str">
        <f>IF(AND(C558="Abierto",D558="Media"),RANK(S558,$S$13:$S$810,0)+COUNTIF($S$13:S558,S558)-1+MAX(N:N,Q:Q),"")</f>
        <v/>
      </c>
      <c r="U558" s="74" t="str">
        <f>IF(AND(C558="Abierto",D558="Baja"),A558,"")</f>
        <v/>
      </c>
      <c r="V558" s="74" t="str">
        <f ca="1">IF(AND(C558="Abierto",D558="Baja"),TODAY()-E558,"")</f>
        <v/>
      </c>
      <c r="W558" s="74" t="str">
        <f>IF(AND(C558="Abierto",D558="Baja"),RANK(V558,$V$13:$V$810,0)+COUNTIF($V$13:V558,V558)-1+MAX(N:N,Q:Q,T:T),"")</f>
        <v/>
      </c>
      <c r="X558" s="139" t="str">
        <f>IF(OR(C558="Resuelto",C558=""),"",SUM(N558,Q558,T558,W558))</f>
        <v/>
      </c>
      <c r="Y558" s="139" t="str">
        <f>IF(OR(C558="Resuelto",C558=""),"",SUM(M558,P558,S558,V558))</f>
        <v/>
      </c>
      <c r="Z558" s="139" t="str">
        <f>IF(OR(C558="Resuelto",C558=""),"",SUM(L558,O558,R558,U558))</f>
        <v/>
      </c>
      <c r="AA558" s="28">
        <v>744</v>
      </c>
      <c r="AB558" s="28" t="str">
        <f t="shared" si="11"/>
        <v/>
      </c>
      <c r="AC558" s="75" t="str">
        <f t="shared" si="12"/>
        <v/>
      </c>
      <c r="AH558" s="78" t="str">
        <f>IF(AI558="","",MAX($AH$5:AH557)+1)</f>
        <v/>
      </c>
      <c r="AI558" s="53" t="str">
        <f>IF(G557="","",IF(COUNTIF($AI$11:AI557,G557)=0,G557,""))</f>
        <v/>
      </c>
      <c r="AJ558" s="53" t="str">
        <f t="shared" si="13"/>
        <v/>
      </c>
      <c r="AK558" s="135"/>
    </row>
    <row r="559" spans="1:37" x14ac:dyDescent="0.25">
      <c r="A559" s="136"/>
      <c r="B559" s="136"/>
      <c r="C559" s="136"/>
      <c r="D559" s="136"/>
      <c r="E559" s="137"/>
      <c r="F559" s="137"/>
      <c r="G559" s="136"/>
      <c r="H559" s="137"/>
      <c r="I559" s="140" t="str">
        <f t="shared" si="14"/>
        <v/>
      </c>
      <c r="J559" s="140"/>
      <c r="K559" s="140"/>
      <c r="L559" s="74" t="str">
        <f>IF(AND(C559="Abierto",D559="Urgente"),A559,"")</f>
        <v/>
      </c>
      <c r="M559" s="74" t="str">
        <f ca="1">IF(AND(C559="Abierto",D559="Urgente"),TODAY()-E559,"")</f>
        <v/>
      </c>
      <c r="N559" s="74" t="str">
        <f>IF(AND(C559="Abierto",D559="Urgente"),RANK(M559,$M$13:$M$810,0)+COUNTIF($M$13:M559,M559)-1,"")</f>
        <v/>
      </c>
      <c r="O559" s="74" t="str">
        <f>IF(AND(C559="Abierto",D559="Alta"),A559,"")</f>
        <v/>
      </c>
      <c r="P559" s="74" t="str">
        <f ca="1">IF(AND(C559="Abierto",D559="Alta"),TODAY()-E559,"")</f>
        <v/>
      </c>
      <c r="Q559" s="74" t="str">
        <f>IF(AND(C559="Abierto",D559="Alta"),RANK(P559,$P$13:$P$810,0)+COUNTIF($P$13:P559,P559)-1+MAX(N:N),"")</f>
        <v/>
      </c>
      <c r="R559" s="74" t="str">
        <f>IF(AND(C559="Abierto",D559="Media"),A559,"")</f>
        <v/>
      </c>
      <c r="S559" s="74" t="str">
        <f ca="1">IF(AND(C559="Abierto",D559="Media"),TODAY()-E559,"")</f>
        <v/>
      </c>
      <c r="T559" s="74" t="str">
        <f>IF(AND(C559="Abierto",D559="Media"),RANK(S559,$S$13:$S$810,0)+COUNTIF($S$13:S559,S559)-1+MAX(N:N,Q:Q),"")</f>
        <v/>
      </c>
      <c r="U559" s="74" t="str">
        <f>IF(AND(C559="Abierto",D559="Baja"),A559,"")</f>
        <v/>
      </c>
      <c r="V559" s="74" t="str">
        <f ca="1">IF(AND(C559="Abierto",D559="Baja"),TODAY()-E559,"")</f>
        <v/>
      </c>
      <c r="W559" s="74" t="str">
        <f>IF(AND(C559="Abierto",D559="Baja"),RANK(V559,$V$13:$V$810,0)+COUNTIF($V$13:V559,V559)-1+MAX(N:N,Q:Q,T:T),"")</f>
        <v/>
      </c>
      <c r="X559" s="139" t="str">
        <f>IF(OR(C559="Resuelto",C559=""),"",SUM(N559,Q559,T559,W559))</f>
        <v/>
      </c>
      <c r="Y559" s="139" t="str">
        <f>IF(OR(C559="Resuelto",C559=""),"",SUM(M559,P559,S559,V559))</f>
        <v/>
      </c>
      <c r="Z559" s="139" t="str">
        <f>IF(OR(C559="Resuelto",C559=""),"",SUM(L559,O559,R559,U559))</f>
        <v/>
      </c>
      <c r="AA559" s="28">
        <v>745</v>
      </c>
      <c r="AB559" s="28" t="str">
        <f t="shared" si="11"/>
        <v/>
      </c>
      <c r="AC559" s="75" t="str">
        <f t="shared" si="12"/>
        <v/>
      </c>
      <c r="AH559" s="78" t="str">
        <f>IF(AI559="","",MAX($AH$5:AH558)+1)</f>
        <v/>
      </c>
      <c r="AI559" s="53" t="str">
        <f>IF(G558="","",IF(COUNTIF($AI$11:AI558,G558)=0,G558,""))</f>
        <v/>
      </c>
      <c r="AJ559" s="53" t="str">
        <f t="shared" si="13"/>
        <v/>
      </c>
      <c r="AK559" s="135"/>
    </row>
    <row r="560" spans="1:37" x14ac:dyDescent="0.25">
      <c r="A560" s="136"/>
      <c r="B560" s="136"/>
      <c r="C560" s="136"/>
      <c r="D560" s="136"/>
      <c r="E560" s="137"/>
      <c r="F560" s="137"/>
      <c r="G560" s="136"/>
      <c r="H560" s="137"/>
      <c r="I560" s="140" t="str">
        <f t="shared" si="14"/>
        <v/>
      </c>
      <c r="J560" s="140"/>
      <c r="K560" s="140"/>
      <c r="L560" s="74" t="str">
        <f>IF(AND(C560="Abierto",D560="Urgente"),A560,"")</f>
        <v/>
      </c>
      <c r="M560" s="74" t="str">
        <f ca="1">IF(AND(C560="Abierto",D560="Urgente"),TODAY()-E560,"")</f>
        <v/>
      </c>
      <c r="N560" s="74" t="str">
        <f>IF(AND(C560="Abierto",D560="Urgente"),RANK(M560,$M$13:$M$810,0)+COUNTIF($M$13:M560,M560)-1,"")</f>
        <v/>
      </c>
      <c r="O560" s="74" t="str">
        <f>IF(AND(C560="Abierto",D560="Alta"),A560,"")</f>
        <v/>
      </c>
      <c r="P560" s="74" t="str">
        <f ca="1">IF(AND(C560="Abierto",D560="Alta"),TODAY()-E560,"")</f>
        <v/>
      </c>
      <c r="Q560" s="74" t="str">
        <f>IF(AND(C560="Abierto",D560="Alta"),RANK(P560,$P$13:$P$810,0)+COUNTIF($P$13:P560,P560)-1+MAX(N:N),"")</f>
        <v/>
      </c>
      <c r="R560" s="74" t="str">
        <f>IF(AND(C560="Abierto",D560="Media"),A560,"")</f>
        <v/>
      </c>
      <c r="S560" s="74" t="str">
        <f ca="1">IF(AND(C560="Abierto",D560="Media"),TODAY()-E560,"")</f>
        <v/>
      </c>
      <c r="T560" s="74" t="str">
        <f>IF(AND(C560="Abierto",D560="Media"),RANK(S560,$S$13:$S$810,0)+COUNTIF($S$13:S560,S560)-1+MAX(N:N,Q:Q),"")</f>
        <v/>
      </c>
      <c r="U560" s="74" t="str">
        <f>IF(AND(C560="Abierto",D560="Baja"),A560,"")</f>
        <v/>
      </c>
      <c r="V560" s="74" t="str">
        <f ca="1">IF(AND(C560="Abierto",D560="Baja"),TODAY()-E560,"")</f>
        <v/>
      </c>
      <c r="W560" s="74" t="str">
        <f>IF(AND(C560="Abierto",D560="Baja"),RANK(V560,$V$13:$V$810,0)+COUNTIF($V$13:V560,V560)-1+MAX(N:N,Q:Q,T:T),"")</f>
        <v/>
      </c>
      <c r="X560" s="139" t="str">
        <f>IF(OR(C560="Resuelto",C560=""),"",SUM(N560,Q560,T560,W560))</f>
        <v/>
      </c>
      <c r="Y560" s="139" t="str">
        <f>IF(OR(C560="Resuelto",C560=""),"",SUM(M560,P560,S560,V560))</f>
        <v/>
      </c>
      <c r="Z560" s="139" t="str">
        <f>IF(OR(C560="Resuelto",C560=""),"",SUM(L560,O560,R560,U560))</f>
        <v/>
      </c>
      <c r="AA560" s="28">
        <v>746</v>
      </c>
      <c r="AB560" s="28" t="str">
        <f t="shared" si="11"/>
        <v/>
      </c>
      <c r="AC560" s="75" t="str">
        <f t="shared" si="12"/>
        <v/>
      </c>
      <c r="AH560" s="78" t="str">
        <f>IF(AI560="","",MAX($AH$5:AH559)+1)</f>
        <v/>
      </c>
      <c r="AI560" s="53" t="str">
        <f>IF(G559="","",IF(COUNTIF($AI$11:AI559,G559)=0,G559,""))</f>
        <v/>
      </c>
      <c r="AJ560" s="53" t="str">
        <f t="shared" si="13"/>
        <v/>
      </c>
      <c r="AK560" s="135"/>
    </row>
    <row r="561" spans="1:37" x14ac:dyDescent="0.25">
      <c r="A561" s="136"/>
      <c r="B561" s="136"/>
      <c r="C561" s="136"/>
      <c r="D561" s="136"/>
      <c r="E561" s="137"/>
      <c r="F561" s="137"/>
      <c r="G561" s="136"/>
      <c r="H561" s="137"/>
      <c r="I561" s="140" t="str">
        <f t="shared" si="14"/>
        <v/>
      </c>
      <c r="J561" s="140"/>
      <c r="K561" s="140"/>
      <c r="L561" s="74" t="str">
        <f>IF(AND(C561="Abierto",D561="Urgente"),A561,"")</f>
        <v/>
      </c>
      <c r="M561" s="74" t="str">
        <f ca="1">IF(AND(C561="Abierto",D561="Urgente"),TODAY()-E561,"")</f>
        <v/>
      </c>
      <c r="N561" s="74" t="str">
        <f>IF(AND(C561="Abierto",D561="Urgente"),RANK(M561,$M$13:$M$810,0)+COUNTIF($M$13:M561,M561)-1,"")</f>
        <v/>
      </c>
      <c r="O561" s="74" t="str">
        <f>IF(AND(C561="Abierto",D561="Alta"),A561,"")</f>
        <v/>
      </c>
      <c r="P561" s="74" t="str">
        <f ca="1">IF(AND(C561="Abierto",D561="Alta"),TODAY()-E561,"")</f>
        <v/>
      </c>
      <c r="Q561" s="74" t="str">
        <f>IF(AND(C561="Abierto",D561="Alta"),RANK(P561,$P$13:$P$810,0)+COUNTIF($P$13:P561,P561)-1+MAX(N:N),"")</f>
        <v/>
      </c>
      <c r="R561" s="74" t="str">
        <f>IF(AND(C561="Abierto",D561="Media"),A561,"")</f>
        <v/>
      </c>
      <c r="S561" s="74" t="str">
        <f ca="1">IF(AND(C561="Abierto",D561="Media"),TODAY()-E561,"")</f>
        <v/>
      </c>
      <c r="T561" s="74" t="str">
        <f>IF(AND(C561="Abierto",D561="Media"),RANK(S561,$S$13:$S$810,0)+COUNTIF($S$13:S561,S561)-1+MAX(N:N,Q:Q),"")</f>
        <v/>
      </c>
      <c r="U561" s="74" t="str">
        <f>IF(AND(C561="Abierto",D561="Baja"),A561,"")</f>
        <v/>
      </c>
      <c r="V561" s="74" t="str">
        <f ca="1">IF(AND(C561="Abierto",D561="Baja"),TODAY()-E561,"")</f>
        <v/>
      </c>
      <c r="W561" s="74" t="str">
        <f>IF(AND(C561="Abierto",D561="Baja"),RANK(V561,$V$13:$V$810,0)+COUNTIF($V$13:V561,V561)-1+MAX(N:N,Q:Q,T:T),"")</f>
        <v/>
      </c>
      <c r="X561" s="139" t="str">
        <f>IF(OR(C561="Resuelto",C561=""),"",SUM(N561,Q561,T561,W561))</f>
        <v/>
      </c>
      <c r="Y561" s="139" t="str">
        <f>IF(OR(C561="Resuelto",C561=""),"",SUM(M561,P561,S561,V561))</f>
        <v/>
      </c>
      <c r="Z561" s="139" t="str">
        <f>IF(OR(C561="Resuelto",C561=""),"",SUM(L561,O561,R561,U561))</f>
        <v/>
      </c>
      <c r="AA561" s="28">
        <v>747</v>
      </c>
      <c r="AB561" s="28" t="str">
        <f t="shared" si="11"/>
        <v/>
      </c>
      <c r="AC561" s="75" t="str">
        <f t="shared" si="12"/>
        <v/>
      </c>
      <c r="AH561" s="78" t="str">
        <f>IF(AI561="","",MAX($AH$5:AH560)+1)</f>
        <v/>
      </c>
      <c r="AI561" s="53" t="str">
        <f>IF(G560="","",IF(COUNTIF($AI$11:AI560,G560)=0,G560,""))</f>
        <v/>
      </c>
      <c r="AJ561" s="53" t="str">
        <f t="shared" si="13"/>
        <v/>
      </c>
      <c r="AK561" s="135"/>
    </row>
    <row r="562" spans="1:37" x14ac:dyDescent="0.25">
      <c r="A562" s="136"/>
      <c r="B562" s="136"/>
      <c r="C562" s="136"/>
      <c r="D562" s="136"/>
      <c r="E562" s="137"/>
      <c r="F562" s="137"/>
      <c r="G562" s="136"/>
      <c r="H562" s="137"/>
      <c r="I562" s="140" t="str">
        <f t="shared" si="14"/>
        <v/>
      </c>
      <c r="J562" s="140"/>
      <c r="K562" s="140"/>
      <c r="L562" s="74" t="str">
        <f>IF(AND(C562="Abierto",D562="Urgente"),A562,"")</f>
        <v/>
      </c>
      <c r="M562" s="74" t="str">
        <f ca="1">IF(AND(C562="Abierto",D562="Urgente"),TODAY()-E562,"")</f>
        <v/>
      </c>
      <c r="N562" s="74" t="str">
        <f>IF(AND(C562="Abierto",D562="Urgente"),RANK(M562,$M$13:$M$810,0)+COUNTIF($M$13:M562,M562)-1,"")</f>
        <v/>
      </c>
      <c r="O562" s="74" t="str">
        <f>IF(AND(C562="Abierto",D562="Alta"),A562,"")</f>
        <v/>
      </c>
      <c r="P562" s="74" t="str">
        <f ca="1">IF(AND(C562="Abierto",D562="Alta"),TODAY()-E562,"")</f>
        <v/>
      </c>
      <c r="Q562" s="74" t="str">
        <f>IF(AND(C562="Abierto",D562="Alta"),RANK(P562,$P$13:$P$810,0)+COUNTIF($P$13:P562,P562)-1+MAX(N:N),"")</f>
        <v/>
      </c>
      <c r="R562" s="74" t="str">
        <f>IF(AND(C562="Abierto",D562="Media"),A562,"")</f>
        <v/>
      </c>
      <c r="S562" s="74" t="str">
        <f ca="1">IF(AND(C562="Abierto",D562="Media"),TODAY()-E562,"")</f>
        <v/>
      </c>
      <c r="T562" s="74" t="str">
        <f>IF(AND(C562="Abierto",D562="Media"),RANK(S562,$S$13:$S$810,0)+COUNTIF($S$13:S562,S562)-1+MAX(N:N,Q:Q),"")</f>
        <v/>
      </c>
      <c r="U562" s="74" t="str">
        <f>IF(AND(C562="Abierto",D562="Baja"),A562,"")</f>
        <v/>
      </c>
      <c r="V562" s="74" t="str">
        <f ca="1">IF(AND(C562="Abierto",D562="Baja"),TODAY()-E562,"")</f>
        <v/>
      </c>
      <c r="W562" s="74" t="str">
        <f>IF(AND(C562="Abierto",D562="Baja"),RANK(V562,$V$13:$V$810,0)+COUNTIF($V$13:V562,V562)-1+MAX(N:N,Q:Q,T:T),"")</f>
        <v/>
      </c>
      <c r="X562" s="139" t="str">
        <f>IF(OR(C562="Resuelto",C562=""),"",SUM(N562,Q562,T562,W562))</f>
        <v/>
      </c>
      <c r="Y562" s="139" t="str">
        <f>IF(OR(C562="Resuelto",C562=""),"",SUM(M562,P562,S562,V562))</f>
        <v/>
      </c>
      <c r="Z562" s="139" t="str">
        <f>IF(OR(C562="Resuelto",C562=""),"",SUM(L562,O562,R562,U562))</f>
        <v/>
      </c>
      <c r="AA562" s="28">
        <v>748</v>
      </c>
      <c r="AB562" s="28" t="str">
        <f t="shared" si="11"/>
        <v/>
      </c>
      <c r="AC562" s="75" t="str">
        <f t="shared" si="12"/>
        <v/>
      </c>
      <c r="AH562" s="78" t="str">
        <f>IF(AI562="","",MAX($AH$5:AH561)+1)</f>
        <v/>
      </c>
      <c r="AI562" s="53" t="str">
        <f>IF(G561="","",IF(COUNTIF($AI$11:AI561,G561)=0,G561,""))</f>
        <v/>
      </c>
      <c r="AJ562" s="53" t="str">
        <f t="shared" si="13"/>
        <v/>
      </c>
      <c r="AK562" s="135"/>
    </row>
    <row r="563" spans="1:37" x14ac:dyDescent="0.25">
      <c r="A563" s="136"/>
      <c r="B563" s="136"/>
      <c r="C563" s="136"/>
      <c r="D563" s="136"/>
      <c r="E563" s="137"/>
      <c r="F563" s="137"/>
      <c r="G563" s="136"/>
      <c r="H563" s="137"/>
      <c r="I563" s="140" t="str">
        <f t="shared" si="14"/>
        <v/>
      </c>
      <c r="J563" s="140"/>
      <c r="K563" s="140"/>
      <c r="L563" s="74" t="str">
        <f>IF(AND(C563="Abierto",D563="Urgente"),A563,"")</f>
        <v/>
      </c>
      <c r="M563" s="74" t="str">
        <f ca="1">IF(AND(C563="Abierto",D563="Urgente"),TODAY()-E563,"")</f>
        <v/>
      </c>
      <c r="N563" s="74" t="str">
        <f>IF(AND(C563="Abierto",D563="Urgente"),RANK(M563,$M$13:$M$810,0)+COUNTIF($M$13:M563,M563)-1,"")</f>
        <v/>
      </c>
      <c r="O563" s="74" t="str">
        <f>IF(AND(C563="Abierto",D563="Alta"),A563,"")</f>
        <v/>
      </c>
      <c r="P563" s="74" t="str">
        <f ca="1">IF(AND(C563="Abierto",D563="Alta"),TODAY()-E563,"")</f>
        <v/>
      </c>
      <c r="Q563" s="74" t="str">
        <f>IF(AND(C563="Abierto",D563="Alta"),RANK(P563,$P$13:$P$810,0)+COUNTIF($P$13:P563,P563)-1+MAX(N:N),"")</f>
        <v/>
      </c>
      <c r="R563" s="74" t="str">
        <f>IF(AND(C563="Abierto",D563="Media"),A563,"")</f>
        <v/>
      </c>
      <c r="S563" s="74" t="str">
        <f ca="1">IF(AND(C563="Abierto",D563="Media"),TODAY()-E563,"")</f>
        <v/>
      </c>
      <c r="T563" s="74" t="str">
        <f>IF(AND(C563="Abierto",D563="Media"),RANK(S563,$S$13:$S$810,0)+COUNTIF($S$13:S563,S563)-1+MAX(N:N,Q:Q),"")</f>
        <v/>
      </c>
      <c r="U563" s="74" t="str">
        <f>IF(AND(C563="Abierto",D563="Baja"),A563,"")</f>
        <v/>
      </c>
      <c r="V563" s="74" t="str">
        <f ca="1">IF(AND(C563="Abierto",D563="Baja"),TODAY()-E563,"")</f>
        <v/>
      </c>
      <c r="W563" s="74" t="str">
        <f>IF(AND(C563="Abierto",D563="Baja"),RANK(V563,$V$13:$V$810,0)+COUNTIF($V$13:V563,V563)-1+MAX(N:N,Q:Q,T:T),"")</f>
        <v/>
      </c>
      <c r="X563" s="139" t="str">
        <f>IF(OR(C563="Resuelto",C563=""),"",SUM(N563,Q563,T563,W563))</f>
        <v/>
      </c>
      <c r="Y563" s="139" t="str">
        <f>IF(OR(C563="Resuelto",C563=""),"",SUM(M563,P563,S563,V563))</f>
        <v/>
      </c>
      <c r="Z563" s="139" t="str">
        <f>IF(OR(C563="Resuelto",C563=""),"",SUM(L563,O563,R563,U563))</f>
        <v/>
      </c>
      <c r="AA563" s="28">
        <v>749</v>
      </c>
      <c r="AB563" s="28" t="str">
        <f t="shared" si="11"/>
        <v/>
      </c>
      <c r="AC563" s="75" t="str">
        <f t="shared" si="12"/>
        <v/>
      </c>
      <c r="AH563" s="78" t="str">
        <f>IF(AI563="","",MAX($AH$5:AH562)+1)</f>
        <v/>
      </c>
      <c r="AI563" s="53" t="str">
        <f>IF(G562="","",IF(COUNTIF($AI$11:AI562,G562)=0,G562,""))</f>
        <v/>
      </c>
      <c r="AJ563" s="53" t="str">
        <f t="shared" si="13"/>
        <v/>
      </c>
      <c r="AK563" s="135"/>
    </row>
    <row r="564" spans="1:37" x14ac:dyDescent="0.25">
      <c r="A564" s="136"/>
      <c r="B564" s="136"/>
      <c r="C564" s="136"/>
      <c r="D564" s="136"/>
      <c r="E564" s="137"/>
      <c r="F564" s="137"/>
      <c r="G564" s="136"/>
      <c r="H564" s="137"/>
      <c r="I564" s="140" t="str">
        <f t="shared" si="14"/>
        <v/>
      </c>
      <c r="J564" s="140"/>
      <c r="K564" s="140"/>
      <c r="L564" s="74" t="str">
        <f>IF(AND(C564="Abierto",D564="Urgente"),A564,"")</f>
        <v/>
      </c>
      <c r="M564" s="74" t="str">
        <f ca="1">IF(AND(C564="Abierto",D564="Urgente"),TODAY()-E564,"")</f>
        <v/>
      </c>
      <c r="N564" s="74" t="str">
        <f>IF(AND(C564="Abierto",D564="Urgente"),RANK(M564,$M$13:$M$810,0)+COUNTIF($M$13:M564,M564)-1,"")</f>
        <v/>
      </c>
      <c r="O564" s="74" t="str">
        <f>IF(AND(C564="Abierto",D564="Alta"),A564,"")</f>
        <v/>
      </c>
      <c r="P564" s="74" t="str">
        <f ca="1">IF(AND(C564="Abierto",D564="Alta"),TODAY()-E564,"")</f>
        <v/>
      </c>
      <c r="Q564" s="74" t="str">
        <f>IF(AND(C564="Abierto",D564="Alta"),RANK(P564,$P$13:$P$810,0)+COUNTIF($P$13:P564,P564)-1+MAX(N:N),"")</f>
        <v/>
      </c>
      <c r="R564" s="74" t="str">
        <f>IF(AND(C564="Abierto",D564="Media"),A564,"")</f>
        <v/>
      </c>
      <c r="S564" s="74" t="str">
        <f ca="1">IF(AND(C564="Abierto",D564="Media"),TODAY()-E564,"")</f>
        <v/>
      </c>
      <c r="T564" s="74" t="str">
        <f>IF(AND(C564="Abierto",D564="Media"),RANK(S564,$S$13:$S$810,0)+COUNTIF($S$13:S564,S564)-1+MAX(N:N,Q:Q),"")</f>
        <v/>
      </c>
      <c r="U564" s="74" t="str">
        <f>IF(AND(C564="Abierto",D564="Baja"),A564,"")</f>
        <v/>
      </c>
      <c r="V564" s="74" t="str">
        <f ca="1">IF(AND(C564="Abierto",D564="Baja"),TODAY()-E564,"")</f>
        <v/>
      </c>
      <c r="W564" s="74" t="str">
        <f>IF(AND(C564="Abierto",D564="Baja"),RANK(V564,$V$13:$V$810,0)+COUNTIF($V$13:V564,V564)-1+MAX(N:N,Q:Q,T:T),"")</f>
        <v/>
      </c>
      <c r="X564" s="139" t="str">
        <f>IF(OR(C564="Resuelto",C564=""),"",SUM(N564,Q564,T564,W564))</f>
        <v/>
      </c>
      <c r="Y564" s="139" t="str">
        <f>IF(OR(C564="Resuelto",C564=""),"",SUM(M564,P564,S564,V564))</f>
        <v/>
      </c>
      <c r="Z564" s="139" t="str">
        <f>IF(OR(C564="Resuelto",C564=""),"",SUM(L564,O564,R564,U564))</f>
        <v/>
      </c>
      <c r="AA564" s="28">
        <v>750</v>
      </c>
      <c r="AB564" s="28" t="str">
        <f t="shared" si="11"/>
        <v/>
      </c>
      <c r="AC564" s="75" t="str">
        <f t="shared" si="12"/>
        <v/>
      </c>
      <c r="AH564" s="78" t="str">
        <f>IF(AI564="","",MAX($AH$5:AH563)+1)</f>
        <v/>
      </c>
      <c r="AI564" s="53" t="str">
        <f>IF(G563="","",IF(COUNTIF($AI$11:AI563,G563)=0,G563,""))</f>
        <v/>
      </c>
      <c r="AJ564" s="53" t="str">
        <f t="shared" si="13"/>
        <v/>
      </c>
      <c r="AK564" s="135"/>
    </row>
    <row r="565" spans="1:37" x14ac:dyDescent="0.25">
      <c r="A565" s="136"/>
      <c r="B565" s="136"/>
      <c r="C565" s="136"/>
      <c r="D565" s="136"/>
      <c r="E565" s="137"/>
      <c r="F565" s="137"/>
      <c r="G565" s="136"/>
      <c r="H565" s="137"/>
      <c r="I565" s="140" t="str">
        <f t="shared" si="14"/>
        <v/>
      </c>
      <c r="J565" s="140"/>
      <c r="K565" s="140"/>
      <c r="L565" s="74" t="str">
        <f>IF(AND(C565="Abierto",D565="Urgente"),A565,"")</f>
        <v/>
      </c>
      <c r="M565" s="74" t="str">
        <f ca="1">IF(AND(C565="Abierto",D565="Urgente"),TODAY()-E565,"")</f>
        <v/>
      </c>
      <c r="N565" s="74" t="str">
        <f>IF(AND(C565="Abierto",D565="Urgente"),RANK(M565,$M$13:$M$810,0)+COUNTIF($M$13:M565,M565)-1,"")</f>
        <v/>
      </c>
      <c r="O565" s="74" t="str">
        <f>IF(AND(C565="Abierto",D565="Alta"),A565,"")</f>
        <v/>
      </c>
      <c r="P565" s="74" t="str">
        <f ca="1">IF(AND(C565="Abierto",D565="Alta"),TODAY()-E565,"")</f>
        <v/>
      </c>
      <c r="Q565" s="74" t="str">
        <f>IF(AND(C565="Abierto",D565="Alta"),RANK(P565,$P$13:$P$810,0)+COUNTIF($P$13:P565,P565)-1+MAX(N:N),"")</f>
        <v/>
      </c>
      <c r="R565" s="74" t="str">
        <f>IF(AND(C565="Abierto",D565="Media"),A565,"")</f>
        <v/>
      </c>
      <c r="S565" s="74" t="str">
        <f ca="1">IF(AND(C565="Abierto",D565="Media"),TODAY()-E565,"")</f>
        <v/>
      </c>
      <c r="T565" s="74" t="str">
        <f>IF(AND(C565="Abierto",D565="Media"),RANK(S565,$S$13:$S$810,0)+COUNTIF($S$13:S565,S565)-1+MAX(N:N,Q:Q),"")</f>
        <v/>
      </c>
      <c r="U565" s="74" t="str">
        <f>IF(AND(C565="Abierto",D565="Baja"),A565,"")</f>
        <v/>
      </c>
      <c r="V565" s="74" t="str">
        <f ca="1">IF(AND(C565="Abierto",D565="Baja"),TODAY()-E565,"")</f>
        <v/>
      </c>
      <c r="W565" s="74" t="str">
        <f>IF(AND(C565="Abierto",D565="Baja"),RANK(V565,$V$13:$V$810,0)+COUNTIF($V$13:V565,V565)-1+MAX(N:N,Q:Q,T:T),"")</f>
        <v/>
      </c>
      <c r="X565" s="139" t="str">
        <f>IF(OR(C565="Resuelto",C565=""),"",SUM(N565,Q565,T565,W565))</f>
        <v/>
      </c>
      <c r="Y565" s="139" t="str">
        <f>IF(OR(C565="Resuelto",C565=""),"",SUM(M565,P565,S565,V565))</f>
        <v/>
      </c>
      <c r="Z565" s="139" t="str">
        <f>IF(OR(C565="Resuelto",C565=""),"",SUM(L565,O565,R565,U565))</f>
        <v/>
      </c>
      <c r="AA565" s="28">
        <v>751</v>
      </c>
      <c r="AB565" s="28" t="str">
        <f t="shared" si="11"/>
        <v/>
      </c>
      <c r="AC565" s="75" t="str">
        <f t="shared" si="12"/>
        <v/>
      </c>
      <c r="AH565" s="78" t="str">
        <f>IF(AI565="","",MAX($AH$5:AH564)+1)</f>
        <v/>
      </c>
      <c r="AI565" s="53" t="str">
        <f>IF(G564="","",IF(COUNTIF($AI$11:AI564,G564)=0,G564,""))</f>
        <v/>
      </c>
      <c r="AJ565" s="53" t="str">
        <f t="shared" si="13"/>
        <v/>
      </c>
      <c r="AK565" s="135"/>
    </row>
    <row r="566" spans="1:37" x14ac:dyDescent="0.25">
      <c r="A566" s="136"/>
      <c r="B566" s="136"/>
      <c r="C566" s="136"/>
      <c r="D566" s="136"/>
      <c r="E566" s="137"/>
      <c r="F566" s="137"/>
      <c r="G566" s="136"/>
      <c r="H566" s="137"/>
      <c r="I566" s="140" t="str">
        <f t="shared" si="14"/>
        <v/>
      </c>
      <c r="J566" s="140"/>
      <c r="K566" s="140"/>
      <c r="L566" s="74" t="str">
        <f>IF(AND(C566="Abierto",D566="Urgente"),A566,"")</f>
        <v/>
      </c>
      <c r="M566" s="74" t="str">
        <f ca="1">IF(AND(C566="Abierto",D566="Urgente"),TODAY()-E566,"")</f>
        <v/>
      </c>
      <c r="N566" s="74" t="str">
        <f>IF(AND(C566="Abierto",D566="Urgente"),RANK(M566,$M$13:$M$810,0)+COUNTIF($M$13:M566,M566)-1,"")</f>
        <v/>
      </c>
      <c r="O566" s="74" t="str">
        <f>IF(AND(C566="Abierto",D566="Alta"),A566,"")</f>
        <v/>
      </c>
      <c r="P566" s="74" t="str">
        <f ca="1">IF(AND(C566="Abierto",D566="Alta"),TODAY()-E566,"")</f>
        <v/>
      </c>
      <c r="Q566" s="74" t="str">
        <f>IF(AND(C566="Abierto",D566="Alta"),RANK(P566,$P$13:$P$810,0)+COUNTIF($P$13:P566,P566)-1+MAX(N:N),"")</f>
        <v/>
      </c>
      <c r="R566" s="74" t="str">
        <f>IF(AND(C566="Abierto",D566="Media"),A566,"")</f>
        <v/>
      </c>
      <c r="S566" s="74" t="str">
        <f ca="1">IF(AND(C566="Abierto",D566="Media"),TODAY()-E566,"")</f>
        <v/>
      </c>
      <c r="T566" s="74" t="str">
        <f>IF(AND(C566="Abierto",D566="Media"),RANK(S566,$S$13:$S$810,0)+COUNTIF($S$13:S566,S566)-1+MAX(N:N,Q:Q),"")</f>
        <v/>
      </c>
      <c r="U566" s="74" t="str">
        <f>IF(AND(C566="Abierto",D566="Baja"),A566,"")</f>
        <v/>
      </c>
      <c r="V566" s="74" t="str">
        <f ca="1">IF(AND(C566="Abierto",D566="Baja"),TODAY()-E566,"")</f>
        <v/>
      </c>
      <c r="W566" s="74" t="str">
        <f>IF(AND(C566="Abierto",D566="Baja"),RANK(V566,$V$13:$V$810,0)+COUNTIF($V$13:V566,V566)-1+MAX(N:N,Q:Q,T:T),"")</f>
        <v/>
      </c>
      <c r="X566" s="139" t="str">
        <f>IF(OR(C566="Resuelto",C566=""),"",SUM(N566,Q566,T566,W566))</f>
        <v/>
      </c>
      <c r="Y566" s="139" t="str">
        <f>IF(OR(C566="Resuelto",C566=""),"",SUM(M566,P566,S566,V566))</f>
        <v/>
      </c>
      <c r="Z566" s="139" t="str">
        <f>IF(OR(C566="Resuelto",C566=""),"",SUM(L566,O566,R566,U566))</f>
        <v/>
      </c>
      <c r="AA566" s="28">
        <v>752</v>
      </c>
      <c r="AB566" s="28" t="str">
        <f t="shared" si="11"/>
        <v/>
      </c>
      <c r="AC566" s="75" t="str">
        <f t="shared" si="12"/>
        <v/>
      </c>
      <c r="AH566" s="78" t="str">
        <f>IF(AI566="","",MAX($AH$5:AH565)+1)</f>
        <v/>
      </c>
      <c r="AI566" s="53" t="str">
        <f>IF(G565="","",IF(COUNTIF($AI$11:AI565,G565)=0,G565,""))</f>
        <v/>
      </c>
      <c r="AJ566" s="53" t="str">
        <f t="shared" si="13"/>
        <v/>
      </c>
      <c r="AK566" s="135"/>
    </row>
    <row r="567" spans="1:37" x14ac:dyDescent="0.25">
      <c r="A567" s="136"/>
      <c r="B567" s="136"/>
      <c r="C567" s="136"/>
      <c r="D567" s="136"/>
      <c r="E567" s="137"/>
      <c r="F567" s="137"/>
      <c r="G567" s="136"/>
      <c r="H567" s="137"/>
      <c r="I567" s="140" t="str">
        <f t="shared" si="14"/>
        <v/>
      </c>
      <c r="J567" s="140"/>
      <c r="K567" s="140"/>
      <c r="L567" s="74" t="str">
        <f>IF(AND(C567="Abierto",D567="Urgente"),A567,"")</f>
        <v/>
      </c>
      <c r="M567" s="74" t="str">
        <f ca="1">IF(AND(C567="Abierto",D567="Urgente"),TODAY()-E567,"")</f>
        <v/>
      </c>
      <c r="N567" s="74" t="str">
        <f>IF(AND(C567="Abierto",D567="Urgente"),RANK(M567,$M$13:$M$810,0)+COUNTIF($M$13:M567,M567)-1,"")</f>
        <v/>
      </c>
      <c r="O567" s="74" t="str">
        <f>IF(AND(C567="Abierto",D567="Alta"),A567,"")</f>
        <v/>
      </c>
      <c r="P567" s="74" t="str">
        <f ca="1">IF(AND(C567="Abierto",D567="Alta"),TODAY()-E567,"")</f>
        <v/>
      </c>
      <c r="Q567" s="74" t="str">
        <f>IF(AND(C567="Abierto",D567="Alta"),RANK(P567,$P$13:$P$810,0)+COUNTIF($P$13:P567,P567)-1+MAX(N:N),"")</f>
        <v/>
      </c>
      <c r="R567" s="74" t="str">
        <f>IF(AND(C567="Abierto",D567="Media"),A567,"")</f>
        <v/>
      </c>
      <c r="S567" s="74" t="str">
        <f ca="1">IF(AND(C567="Abierto",D567="Media"),TODAY()-E567,"")</f>
        <v/>
      </c>
      <c r="T567" s="74" t="str">
        <f>IF(AND(C567="Abierto",D567="Media"),RANK(S567,$S$13:$S$810,0)+COUNTIF($S$13:S567,S567)-1+MAX(N:N,Q:Q),"")</f>
        <v/>
      </c>
      <c r="U567" s="74" t="str">
        <f>IF(AND(C567="Abierto",D567="Baja"),A567,"")</f>
        <v/>
      </c>
      <c r="V567" s="74" t="str">
        <f ca="1">IF(AND(C567="Abierto",D567="Baja"),TODAY()-E567,"")</f>
        <v/>
      </c>
      <c r="W567" s="74" t="str">
        <f>IF(AND(C567="Abierto",D567="Baja"),RANK(V567,$V$13:$V$810,0)+COUNTIF($V$13:V567,V567)-1+MAX(N:N,Q:Q,T:T),"")</f>
        <v/>
      </c>
      <c r="X567" s="139" t="str">
        <f>IF(OR(C567="Resuelto",C567=""),"",SUM(N567,Q567,T567,W567))</f>
        <v/>
      </c>
      <c r="Y567" s="139" t="str">
        <f>IF(OR(C567="Resuelto",C567=""),"",SUM(M567,P567,S567,V567))</f>
        <v/>
      </c>
      <c r="Z567" s="139" t="str">
        <f>IF(OR(C567="Resuelto",C567=""),"",SUM(L567,O567,R567,U567))</f>
        <v/>
      </c>
      <c r="AA567" s="28">
        <v>753</v>
      </c>
      <c r="AB567" s="28" t="str">
        <f t="shared" si="11"/>
        <v/>
      </c>
      <c r="AC567" s="75" t="str">
        <f t="shared" si="12"/>
        <v/>
      </c>
      <c r="AH567" s="78" t="str">
        <f>IF(AI567="","",MAX($AH$5:AH566)+1)</f>
        <v/>
      </c>
      <c r="AI567" s="53" t="str">
        <f>IF(G566="","",IF(COUNTIF($AI$11:AI566,G566)=0,G566,""))</f>
        <v/>
      </c>
      <c r="AJ567" s="53" t="str">
        <f t="shared" si="13"/>
        <v/>
      </c>
      <c r="AK567" s="135"/>
    </row>
    <row r="568" spans="1:37" x14ac:dyDescent="0.25">
      <c r="A568" s="136"/>
      <c r="B568" s="136"/>
      <c r="C568" s="136"/>
      <c r="D568" s="136"/>
      <c r="E568" s="137"/>
      <c r="F568" s="137"/>
      <c r="G568" s="136"/>
      <c r="H568" s="137"/>
      <c r="I568" s="140" t="str">
        <f t="shared" si="14"/>
        <v/>
      </c>
      <c r="J568" s="140"/>
      <c r="K568" s="140"/>
      <c r="L568" s="74" t="str">
        <f>IF(AND(C568="Abierto",D568="Urgente"),A568,"")</f>
        <v/>
      </c>
      <c r="M568" s="74" t="str">
        <f ca="1">IF(AND(C568="Abierto",D568="Urgente"),TODAY()-E568,"")</f>
        <v/>
      </c>
      <c r="N568" s="74" t="str">
        <f>IF(AND(C568="Abierto",D568="Urgente"),RANK(M568,$M$13:$M$810,0)+COUNTIF($M$13:M568,M568)-1,"")</f>
        <v/>
      </c>
      <c r="O568" s="74" t="str">
        <f>IF(AND(C568="Abierto",D568="Alta"),A568,"")</f>
        <v/>
      </c>
      <c r="P568" s="74" t="str">
        <f ca="1">IF(AND(C568="Abierto",D568="Alta"),TODAY()-E568,"")</f>
        <v/>
      </c>
      <c r="Q568" s="74" t="str">
        <f>IF(AND(C568="Abierto",D568="Alta"),RANK(P568,$P$13:$P$810,0)+COUNTIF($P$13:P568,P568)-1+MAX(N:N),"")</f>
        <v/>
      </c>
      <c r="R568" s="74" t="str">
        <f>IF(AND(C568="Abierto",D568="Media"),A568,"")</f>
        <v/>
      </c>
      <c r="S568" s="74" t="str">
        <f ca="1">IF(AND(C568="Abierto",D568="Media"),TODAY()-E568,"")</f>
        <v/>
      </c>
      <c r="T568" s="74" t="str">
        <f>IF(AND(C568="Abierto",D568="Media"),RANK(S568,$S$13:$S$810,0)+COUNTIF($S$13:S568,S568)-1+MAX(N:N,Q:Q),"")</f>
        <v/>
      </c>
      <c r="U568" s="74" t="str">
        <f>IF(AND(C568="Abierto",D568="Baja"),A568,"")</f>
        <v/>
      </c>
      <c r="V568" s="74" t="str">
        <f ca="1">IF(AND(C568="Abierto",D568="Baja"),TODAY()-E568,"")</f>
        <v/>
      </c>
      <c r="W568" s="74" t="str">
        <f>IF(AND(C568="Abierto",D568="Baja"),RANK(V568,$V$13:$V$810,0)+COUNTIF($V$13:V568,V568)-1+MAX(N:N,Q:Q,T:T),"")</f>
        <v/>
      </c>
      <c r="X568" s="139" t="str">
        <f>IF(OR(C568="Resuelto",C568=""),"",SUM(N568,Q568,T568,W568))</f>
        <v/>
      </c>
      <c r="Y568" s="139" t="str">
        <f>IF(OR(C568="Resuelto",C568=""),"",SUM(M568,P568,S568,V568))</f>
        <v/>
      </c>
      <c r="Z568" s="139" t="str">
        <f>IF(OR(C568="Resuelto",C568=""),"",SUM(L568,O568,R568,U568))</f>
        <v/>
      </c>
      <c r="AA568" s="28">
        <v>754</v>
      </c>
      <c r="AB568" s="28" t="str">
        <f t="shared" si="11"/>
        <v/>
      </c>
      <c r="AC568" s="75" t="str">
        <f t="shared" si="12"/>
        <v/>
      </c>
      <c r="AH568" s="78" t="str">
        <f>IF(AI568="","",MAX($AH$5:AH567)+1)</f>
        <v/>
      </c>
      <c r="AI568" s="53" t="str">
        <f>IF(G567="","",IF(COUNTIF($AI$11:AI567,G567)=0,G567,""))</f>
        <v/>
      </c>
      <c r="AJ568" s="53" t="str">
        <f t="shared" si="13"/>
        <v/>
      </c>
      <c r="AK568" s="135"/>
    </row>
    <row r="569" spans="1:37" x14ac:dyDescent="0.25">
      <c r="A569" s="136"/>
      <c r="B569" s="136"/>
      <c r="C569" s="136"/>
      <c r="D569" s="136"/>
      <c r="E569" s="137"/>
      <c r="F569" s="137"/>
      <c r="G569" s="136"/>
      <c r="H569" s="137"/>
      <c r="I569" s="140" t="str">
        <f t="shared" si="14"/>
        <v/>
      </c>
      <c r="J569" s="140"/>
      <c r="K569" s="140"/>
      <c r="L569" s="74" t="str">
        <f>IF(AND(C569="Abierto",D569="Urgente"),A569,"")</f>
        <v/>
      </c>
      <c r="M569" s="74" t="str">
        <f ca="1">IF(AND(C569="Abierto",D569="Urgente"),TODAY()-E569,"")</f>
        <v/>
      </c>
      <c r="N569" s="74" t="str">
        <f>IF(AND(C569="Abierto",D569="Urgente"),RANK(M569,$M$13:$M$810,0)+COUNTIF($M$13:M569,M569)-1,"")</f>
        <v/>
      </c>
      <c r="O569" s="74" t="str">
        <f>IF(AND(C569="Abierto",D569="Alta"),A569,"")</f>
        <v/>
      </c>
      <c r="P569" s="74" t="str">
        <f ca="1">IF(AND(C569="Abierto",D569="Alta"),TODAY()-E569,"")</f>
        <v/>
      </c>
      <c r="Q569" s="74" t="str">
        <f>IF(AND(C569="Abierto",D569="Alta"),RANK(P569,$P$13:$P$810,0)+COUNTIF($P$13:P569,P569)-1+MAX(N:N),"")</f>
        <v/>
      </c>
      <c r="R569" s="74" t="str">
        <f>IF(AND(C569="Abierto",D569="Media"),A569,"")</f>
        <v/>
      </c>
      <c r="S569" s="74" t="str">
        <f ca="1">IF(AND(C569="Abierto",D569="Media"),TODAY()-E569,"")</f>
        <v/>
      </c>
      <c r="T569" s="74" t="str">
        <f>IF(AND(C569="Abierto",D569="Media"),RANK(S569,$S$13:$S$810,0)+COUNTIF($S$13:S569,S569)-1+MAX(N:N,Q:Q),"")</f>
        <v/>
      </c>
      <c r="U569" s="74" t="str">
        <f>IF(AND(C569="Abierto",D569="Baja"),A569,"")</f>
        <v/>
      </c>
      <c r="V569" s="74" t="str">
        <f ca="1">IF(AND(C569="Abierto",D569="Baja"),TODAY()-E569,"")</f>
        <v/>
      </c>
      <c r="W569" s="74" t="str">
        <f>IF(AND(C569="Abierto",D569="Baja"),RANK(V569,$V$13:$V$810,0)+COUNTIF($V$13:V569,V569)-1+MAX(N:N,Q:Q,T:T),"")</f>
        <v/>
      </c>
      <c r="X569" s="139" t="str">
        <f>IF(OR(C569="Resuelto",C569=""),"",SUM(N569,Q569,T569,W569))</f>
        <v/>
      </c>
      <c r="Y569" s="139" t="str">
        <f>IF(OR(C569="Resuelto",C569=""),"",SUM(M569,P569,S569,V569))</f>
        <v/>
      </c>
      <c r="Z569" s="139" t="str">
        <f>IF(OR(C569="Resuelto",C569=""),"",SUM(L569,O569,R569,U569))</f>
        <v/>
      </c>
      <c r="AA569" s="28">
        <v>755</v>
      </c>
      <c r="AB569" s="28" t="str">
        <f t="shared" si="11"/>
        <v/>
      </c>
      <c r="AC569" s="75" t="str">
        <f t="shared" si="12"/>
        <v/>
      </c>
      <c r="AH569" s="78" t="str">
        <f>IF(AI569="","",MAX($AH$5:AH568)+1)</f>
        <v/>
      </c>
      <c r="AI569" s="53" t="str">
        <f>IF(G568="","",IF(COUNTIF($AI$11:AI568,G568)=0,G568,""))</f>
        <v/>
      </c>
      <c r="AJ569" s="53" t="str">
        <f t="shared" si="13"/>
        <v/>
      </c>
      <c r="AK569" s="135"/>
    </row>
    <row r="570" spans="1:37" x14ac:dyDescent="0.25">
      <c r="A570" s="136"/>
      <c r="B570" s="136"/>
      <c r="C570" s="136"/>
      <c r="D570" s="136"/>
      <c r="E570" s="137"/>
      <c r="F570" s="137"/>
      <c r="G570" s="136"/>
      <c r="H570" s="137"/>
      <c r="I570" s="140" t="str">
        <f t="shared" si="14"/>
        <v/>
      </c>
      <c r="J570" s="140"/>
      <c r="K570" s="140"/>
      <c r="L570" s="74" t="str">
        <f>IF(AND(C570="Abierto",D570="Urgente"),A570,"")</f>
        <v/>
      </c>
      <c r="M570" s="74" t="str">
        <f ca="1">IF(AND(C570="Abierto",D570="Urgente"),TODAY()-E570,"")</f>
        <v/>
      </c>
      <c r="N570" s="74" t="str">
        <f>IF(AND(C570="Abierto",D570="Urgente"),RANK(M570,$M$13:$M$810,0)+COUNTIF($M$13:M570,M570)-1,"")</f>
        <v/>
      </c>
      <c r="O570" s="74" t="str">
        <f>IF(AND(C570="Abierto",D570="Alta"),A570,"")</f>
        <v/>
      </c>
      <c r="P570" s="74" t="str">
        <f ca="1">IF(AND(C570="Abierto",D570="Alta"),TODAY()-E570,"")</f>
        <v/>
      </c>
      <c r="Q570" s="74" t="str">
        <f>IF(AND(C570="Abierto",D570="Alta"),RANK(P570,$P$13:$P$810,0)+COUNTIF($P$13:P570,P570)-1+MAX(N:N),"")</f>
        <v/>
      </c>
      <c r="R570" s="74" t="str">
        <f>IF(AND(C570="Abierto",D570="Media"),A570,"")</f>
        <v/>
      </c>
      <c r="S570" s="74" t="str">
        <f ca="1">IF(AND(C570="Abierto",D570="Media"),TODAY()-E570,"")</f>
        <v/>
      </c>
      <c r="T570" s="74" t="str">
        <f>IF(AND(C570="Abierto",D570="Media"),RANK(S570,$S$13:$S$810,0)+COUNTIF($S$13:S570,S570)-1+MAX(N:N,Q:Q),"")</f>
        <v/>
      </c>
      <c r="U570" s="74" t="str">
        <f>IF(AND(C570="Abierto",D570="Baja"),A570,"")</f>
        <v/>
      </c>
      <c r="V570" s="74" t="str">
        <f ca="1">IF(AND(C570="Abierto",D570="Baja"),TODAY()-E570,"")</f>
        <v/>
      </c>
      <c r="W570" s="74" t="str">
        <f>IF(AND(C570="Abierto",D570="Baja"),RANK(V570,$V$13:$V$810,0)+COUNTIF($V$13:V570,V570)-1+MAX(N:N,Q:Q,T:T),"")</f>
        <v/>
      </c>
      <c r="X570" s="139" t="str">
        <f>IF(OR(C570="Resuelto",C570=""),"",SUM(N570,Q570,T570,W570))</f>
        <v/>
      </c>
      <c r="Y570" s="139" t="str">
        <f>IF(OR(C570="Resuelto",C570=""),"",SUM(M570,P570,S570,V570))</f>
        <v/>
      </c>
      <c r="Z570" s="139" t="str">
        <f>IF(OR(C570="Resuelto",C570=""),"",SUM(L570,O570,R570,U570))</f>
        <v/>
      </c>
      <c r="AA570" s="28">
        <v>756</v>
      </c>
      <c r="AB570" s="28" t="str">
        <f t="shared" si="11"/>
        <v/>
      </c>
      <c r="AC570" s="75" t="str">
        <f t="shared" si="12"/>
        <v/>
      </c>
      <c r="AH570" s="78" t="str">
        <f>IF(AI570="","",MAX($AH$5:AH569)+1)</f>
        <v/>
      </c>
      <c r="AI570" s="53" t="str">
        <f>IF(G569="","",IF(COUNTIF($AI$11:AI569,G569)=0,G569,""))</f>
        <v/>
      </c>
      <c r="AJ570" s="53" t="str">
        <f t="shared" si="13"/>
        <v/>
      </c>
      <c r="AK570" s="135"/>
    </row>
    <row r="571" spans="1:37" x14ac:dyDescent="0.25">
      <c r="A571" s="136"/>
      <c r="B571" s="136"/>
      <c r="C571" s="136"/>
      <c r="D571" s="136"/>
      <c r="E571" s="137"/>
      <c r="F571" s="137"/>
      <c r="G571" s="136"/>
      <c r="H571" s="137"/>
      <c r="I571" s="140" t="str">
        <f t="shared" si="14"/>
        <v/>
      </c>
      <c r="J571" s="140"/>
      <c r="K571" s="140"/>
      <c r="L571" s="74" t="str">
        <f>IF(AND(C571="Abierto",D571="Urgente"),A571,"")</f>
        <v/>
      </c>
      <c r="M571" s="74" t="str">
        <f ca="1">IF(AND(C571="Abierto",D571="Urgente"),TODAY()-E571,"")</f>
        <v/>
      </c>
      <c r="N571" s="74" t="str">
        <f>IF(AND(C571="Abierto",D571="Urgente"),RANK(M571,$M$13:$M$810,0)+COUNTIF($M$13:M571,M571)-1,"")</f>
        <v/>
      </c>
      <c r="O571" s="74" t="str">
        <f>IF(AND(C571="Abierto",D571="Alta"),A571,"")</f>
        <v/>
      </c>
      <c r="P571" s="74" t="str">
        <f ca="1">IF(AND(C571="Abierto",D571="Alta"),TODAY()-E571,"")</f>
        <v/>
      </c>
      <c r="Q571" s="74" t="str">
        <f>IF(AND(C571="Abierto",D571="Alta"),RANK(P571,$P$13:$P$810,0)+COUNTIF($P$13:P571,P571)-1+MAX(N:N),"")</f>
        <v/>
      </c>
      <c r="R571" s="74" t="str">
        <f>IF(AND(C571="Abierto",D571="Media"),A571,"")</f>
        <v/>
      </c>
      <c r="S571" s="74" t="str">
        <f ca="1">IF(AND(C571="Abierto",D571="Media"),TODAY()-E571,"")</f>
        <v/>
      </c>
      <c r="T571" s="74" t="str">
        <f>IF(AND(C571="Abierto",D571="Media"),RANK(S571,$S$13:$S$810,0)+COUNTIF($S$13:S571,S571)-1+MAX(N:N,Q:Q),"")</f>
        <v/>
      </c>
      <c r="U571" s="74" t="str">
        <f>IF(AND(C571="Abierto",D571="Baja"),A571,"")</f>
        <v/>
      </c>
      <c r="V571" s="74" t="str">
        <f ca="1">IF(AND(C571="Abierto",D571="Baja"),TODAY()-E571,"")</f>
        <v/>
      </c>
      <c r="W571" s="74" t="str">
        <f>IF(AND(C571="Abierto",D571="Baja"),RANK(V571,$V$13:$V$810,0)+COUNTIF($V$13:V571,V571)-1+MAX(N:N,Q:Q,T:T),"")</f>
        <v/>
      </c>
      <c r="X571" s="139" t="str">
        <f>IF(OR(C571="Resuelto",C571=""),"",SUM(N571,Q571,T571,W571))</f>
        <v/>
      </c>
      <c r="Y571" s="139" t="str">
        <f>IF(OR(C571="Resuelto",C571=""),"",SUM(M571,P571,S571,V571))</f>
        <v/>
      </c>
      <c r="Z571" s="139" t="str">
        <f>IF(OR(C571="Resuelto",C571=""),"",SUM(L571,O571,R571,U571))</f>
        <v/>
      </c>
      <c r="AA571" s="28">
        <v>757</v>
      </c>
      <c r="AB571" s="28" t="str">
        <f t="shared" si="11"/>
        <v/>
      </c>
      <c r="AC571" s="75" t="str">
        <f t="shared" si="12"/>
        <v/>
      </c>
      <c r="AH571" s="78" t="str">
        <f>IF(AI571="","",MAX($AH$5:AH570)+1)</f>
        <v/>
      </c>
      <c r="AI571" s="53" t="str">
        <f>IF(G570="","",IF(COUNTIF($AI$11:AI570,G570)=0,G570,""))</f>
        <v/>
      </c>
      <c r="AJ571" s="53" t="str">
        <f t="shared" si="13"/>
        <v/>
      </c>
      <c r="AK571" s="135"/>
    </row>
    <row r="572" spans="1:37" x14ac:dyDescent="0.25">
      <c r="A572" s="136"/>
      <c r="B572" s="136"/>
      <c r="C572" s="136"/>
      <c r="D572" s="136"/>
      <c r="E572" s="137"/>
      <c r="F572" s="137"/>
      <c r="G572" s="136"/>
      <c r="H572" s="137"/>
      <c r="I572" s="140" t="str">
        <f t="shared" si="14"/>
        <v/>
      </c>
      <c r="J572" s="140"/>
      <c r="K572" s="140"/>
      <c r="L572" s="74" t="str">
        <f>IF(AND(C572="Abierto",D572="Urgente"),A572,"")</f>
        <v/>
      </c>
      <c r="M572" s="74" t="str">
        <f ca="1">IF(AND(C572="Abierto",D572="Urgente"),TODAY()-E572,"")</f>
        <v/>
      </c>
      <c r="N572" s="74" t="str">
        <f>IF(AND(C572="Abierto",D572="Urgente"),RANK(M572,$M$13:$M$810,0)+COUNTIF($M$13:M572,M572)-1,"")</f>
        <v/>
      </c>
      <c r="O572" s="74" t="str">
        <f>IF(AND(C572="Abierto",D572="Alta"),A572,"")</f>
        <v/>
      </c>
      <c r="P572" s="74" t="str">
        <f ca="1">IF(AND(C572="Abierto",D572="Alta"),TODAY()-E572,"")</f>
        <v/>
      </c>
      <c r="Q572" s="74" t="str">
        <f>IF(AND(C572="Abierto",D572="Alta"),RANK(P572,$P$13:$P$810,0)+COUNTIF($P$13:P572,P572)-1+MAX(N:N),"")</f>
        <v/>
      </c>
      <c r="R572" s="74" t="str">
        <f>IF(AND(C572="Abierto",D572="Media"),A572,"")</f>
        <v/>
      </c>
      <c r="S572" s="74" t="str">
        <f ca="1">IF(AND(C572="Abierto",D572="Media"),TODAY()-E572,"")</f>
        <v/>
      </c>
      <c r="T572" s="74" t="str">
        <f>IF(AND(C572="Abierto",D572="Media"),RANK(S572,$S$13:$S$810,0)+COUNTIF($S$13:S572,S572)-1+MAX(N:N,Q:Q),"")</f>
        <v/>
      </c>
      <c r="U572" s="74" t="str">
        <f>IF(AND(C572="Abierto",D572="Baja"),A572,"")</f>
        <v/>
      </c>
      <c r="V572" s="74" t="str">
        <f ca="1">IF(AND(C572="Abierto",D572="Baja"),TODAY()-E572,"")</f>
        <v/>
      </c>
      <c r="W572" s="74" t="str">
        <f>IF(AND(C572="Abierto",D572="Baja"),RANK(V572,$V$13:$V$810,0)+COUNTIF($V$13:V572,V572)-1+MAX(N:N,Q:Q,T:T),"")</f>
        <v/>
      </c>
      <c r="X572" s="139" t="str">
        <f>IF(OR(C572="Resuelto",C572=""),"",SUM(N572,Q572,T572,W572))</f>
        <v/>
      </c>
      <c r="Y572" s="139" t="str">
        <f>IF(OR(C572="Resuelto",C572=""),"",SUM(M572,P572,S572,V572))</f>
        <v/>
      </c>
      <c r="Z572" s="139" t="str">
        <f>IF(OR(C572="Resuelto",C572=""),"",SUM(L572,O572,R572,U572))</f>
        <v/>
      </c>
      <c r="AA572" s="28">
        <v>758</v>
      </c>
      <c r="AB572" s="28" t="str">
        <f t="shared" si="11"/>
        <v/>
      </c>
      <c r="AC572" s="75" t="str">
        <f t="shared" si="12"/>
        <v/>
      </c>
      <c r="AH572" s="78" t="str">
        <f>IF(AI572="","",MAX($AH$5:AH571)+1)</f>
        <v/>
      </c>
      <c r="AI572" s="53" t="str">
        <f>IF(G571="","",IF(COUNTIF($AI$11:AI571,G571)=0,G571,""))</f>
        <v/>
      </c>
      <c r="AJ572" s="53" t="str">
        <f t="shared" si="13"/>
        <v/>
      </c>
      <c r="AK572" s="135"/>
    </row>
    <row r="573" spans="1:37" x14ac:dyDescent="0.25">
      <c r="A573" s="136"/>
      <c r="B573" s="136"/>
      <c r="C573" s="136"/>
      <c r="D573" s="136"/>
      <c r="E573" s="137"/>
      <c r="F573" s="137"/>
      <c r="G573" s="136"/>
      <c r="H573" s="137"/>
      <c r="I573" s="140" t="str">
        <f t="shared" si="14"/>
        <v/>
      </c>
      <c r="J573" s="140"/>
      <c r="K573" s="140"/>
      <c r="L573" s="74" t="str">
        <f>IF(AND(C573="Abierto",D573="Urgente"),A573,"")</f>
        <v/>
      </c>
      <c r="M573" s="74" t="str">
        <f ca="1">IF(AND(C573="Abierto",D573="Urgente"),TODAY()-E573,"")</f>
        <v/>
      </c>
      <c r="N573" s="74" t="str">
        <f>IF(AND(C573="Abierto",D573="Urgente"),RANK(M573,$M$13:$M$810,0)+COUNTIF($M$13:M573,M573)-1,"")</f>
        <v/>
      </c>
      <c r="O573" s="74" t="str">
        <f>IF(AND(C573="Abierto",D573="Alta"),A573,"")</f>
        <v/>
      </c>
      <c r="P573" s="74" t="str">
        <f ca="1">IF(AND(C573="Abierto",D573="Alta"),TODAY()-E573,"")</f>
        <v/>
      </c>
      <c r="Q573" s="74" t="str">
        <f>IF(AND(C573="Abierto",D573="Alta"),RANK(P573,$P$13:$P$810,0)+COUNTIF($P$13:P573,P573)-1+MAX(N:N),"")</f>
        <v/>
      </c>
      <c r="R573" s="74" t="str">
        <f>IF(AND(C573="Abierto",D573="Media"),A573,"")</f>
        <v/>
      </c>
      <c r="S573" s="74" t="str">
        <f ca="1">IF(AND(C573="Abierto",D573="Media"),TODAY()-E573,"")</f>
        <v/>
      </c>
      <c r="T573" s="74" t="str">
        <f>IF(AND(C573="Abierto",D573="Media"),RANK(S573,$S$13:$S$810,0)+COUNTIF($S$13:S573,S573)-1+MAX(N:N,Q:Q),"")</f>
        <v/>
      </c>
      <c r="U573" s="74" t="str">
        <f>IF(AND(C573="Abierto",D573="Baja"),A573,"")</f>
        <v/>
      </c>
      <c r="V573" s="74" t="str">
        <f ca="1">IF(AND(C573="Abierto",D573="Baja"),TODAY()-E573,"")</f>
        <v/>
      </c>
      <c r="W573" s="74" t="str">
        <f>IF(AND(C573="Abierto",D573="Baja"),RANK(V573,$V$13:$V$810,0)+COUNTIF($V$13:V573,V573)-1+MAX(N:N,Q:Q,T:T),"")</f>
        <v/>
      </c>
      <c r="X573" s="139" t="str">
        <f>IF(OR(C573="Resuelto",C573=""),"",SUM(N573,Q573,T573,W573))</f>
        <v/>
      </c>
      <c r="Y573" s="139" t="str">
        <f>IF(OR(C573="Resuelto",C573=""),"",SUM(M573,P573,S573,V573))</f>
        <v/>
      </c>
      <c r="Z573" s="139" t="str">
        <f>IF(OR(C573="Resuelto",C573=""),"",SUM(L573,O573,R573,U573))</f>
        <v/>
      </c>
      <c r="AA573" s="28">
        <v>759</v>
      </c>
      <c r="AB573" s="28" t="str">
        <f t="shared" ref="AB573:AB636" si="15">IF(ISNA(VLOOKUP(AA573,$X$13:$Z$807,3,FALSE))=TRUE,"",VLOOKUP(AA573,$X$13:$Z$807,3,FALSE))</f>
        <v/>
      </c>
      <c r="AC573" s="75" t="str">
        <f t="shared" ref="AC573:AC636" si="16">IF(ISNA(VLOOKUP(AA573,$X$13:$Z$807,2,FALSE))=TRUE,"",VLOOKUP(AA573,$X$13:$Z$807,2,FALSE))</f>
        <v/>
      </c>
      <c r="AH573" s="78" t="str">
        <f>IF(AI573="","",MAX($AH$5:AH572)+1)</f>
        <v/>
      </c>
      <c r="AI573" s="53" t="str">
        <f>IF(G572="","",IF(COUNTIF($AI$11:AI572,G572)=0,G572,""))</f>
        <v/>
      </c>
      <c r="AJ573" s="53" t="str">
        <f t="shared" ref="AJ573:AJ636" si="17">IF(ISNA(VLOOKUP(AA573,$AH$13:$AI$807,2,FALSE))=TRUE,"",VLOOKUP(AA573,$AH$13:$AI$807,2,FALSE))</f>
        <v/>
      </c>
      <c r="AK573" s="135"/>
    </row>
    <row r="574" spans="1:37" x14ac:dyDescent="0.25">
      <c r="A574" s="136"/>
      <c r="B574" s="136"/>
      <c r="C574" s="136"/>
      <c r="D574" s="136"/>
      <c r="E574" s="137"/>
      <c r="F574" s="137"/>
      <c r="G574" s="136"/>
      <c r="H574" s="137"/>
      <c r="I574" s="140" t="str">
        <f t="shared" si="14"/>
        <v/>
      </c>
      <c r="J574" s="140"/>
      <c r="K574" s="140"/>
      <c r="L574" s="74" t="str">
        <f>IF(AND(C574="Abierto",D574="Urgente"),A574,"")</f>
        <v/>
      </c>
      <c r="M574" s="74" t="str">
        <f ca="1">IF(AND(C574="Abierto",D574="Urgente"),TODAY()-E574,"")</f>
        <v/>
      </c>
      <c r="N574" s="74" t="str">
        <f>IF(AND(C574="Abierto",D574="Urgente"),RANK(M574,$M$13:$M$810,0)+COUNTIF($M$13:M574,M574)-1,"")</f>
        <v/>
      </c>
      <c r="O574" s="74" t="str">
        <f>IF(AND(C574="Abierto",D574="Alta"),A574,"")</f>
        <v/>
      </c>
      <c r="P574" s="74" t="str">
        <f ca="1">IF(AND(C574="Abierto",D574="Alta"),TODAY()-E574,"")</f>
        <v/>
      </c>
      <c r="Q574" s="74" t="str">
        <f>IF(AND(C574="Abierto",D574="Alta"),RANK(P574,$P$13:$P$810,0)+COUNTIF($P$13:P574,P574)-1+MAX(N:N),"")</f>
        <v/>
      </c>
      <c r="R574" s="74" t="str">
        <f>IF(AND(C574="Abierto",D574="Media"),A574,"")</f>
        <v/>
      </c>
      <c r="S574" s="74" t="str">
        <f ca="1">IF(AND(C574="Abierto",D574="Media"),TODAY()-E574,"")</f>
        <v/>
      </c>
      <c r="T574" s="74" t="str">
        <f>IF(AND(C574="Abierto",D574="Media"),RANK(S574,$S$13:$S$810,0)+COUNTIF($S$13:S574,S574)-1+MAX(N:N,Q:Q),"")</f>
        <v/>
      </c>
      <c r="U574" s="74" t="str">
        <f>IF(AND(C574="Abierto",D574="Baja"),A574,"")</f>
        <v/>
      </c>
      <c r="V574" s="74" t="str">
        <f ca="1">IF(AND(C574="Abierto",D574="Baja"),TODAY()-E574,"")</f>
        <v/>
      </c>
      <c r="W574" s="74" t="str">
        <f>IF(AND(C574="Abierto",D574="Baja"),RANK(V574,$V$13:$V$810,0)+COUNTIF($V$13:V574,V574)-1+MAX(N:N,Q:Q,T:T),"")</f>
        <v/>
      </c>
      <c r="X574" s="139" t="str">
        <f>IF(OR(C574="Resuelto",C574=""),"",SUM(N574,Q574,T574,W574))</f>
        <v/>
      </c>
      <c r="Y574" s="139" t="str">
        <f>IF(OR(C574="Resuelto",C574=""),"",SUM(M574,P574,S574,V574))</f>
        <v/>
      </c>
      <c r="Z574" s="139" t="str">
        <f>IF(OR(C574="Resuelto",C574=""),"",SUM(L574,O574,R574,U574))</f>
        <v/>
      </c>
      <c r="AA574" s="28">
        <v>760</v>
      </c>
      <c r="AB574" s="28" t="str">
        <f t="shared" si="15"/>
        <v/>
      </c>
      <c r="AC574" s="75" t="str">
        <f t="shared" si="16"/>
        <v/>
      </c>
      <c r="AH574" s="78" t="str">
        <f>IF(AI574="","",MAX($AH$5:AH573)+1)</f>
        <v/>
      </c>
      <c r="AI574" s="53" t="str">
        <f>IF(G573="","",IF(COUNTIF($AI$11:AI573,G573)=0,G573,""))</f>
        <v/>
      </c>
      <c r="AJ574" s="53" t="str">
        <f t="shared" si="17"/>
        <v/>
      </c>
      <c r="AK574" s="135"/>
    </row>
    <row r="575" spans="1:37" x14ac:dyDescent="0.25">
      <c r="A575" s="136"/>
      <c r="B575" s="136"/>
      <c r="C575" s="136"/>
      <c r="D575" s="136"/>
      <c r="E575" s="137"/>
      <c r="F575" s="137"/>
      <c r="G575" s="136"/>
      <c r="H575" s="137"/>
      <c r="I575" s="140" t="str">
        <f t="shared" si="14"/>
        <v/>
      </c>
      <c r="J575" s="140"/>
      <c r="K575" s="140"/>
      <c r="L575" s="74" t="str">
        <f>IF(AND(C575="Abierto",D575="Urgente"),A575,"")</f>
        <v/>
      </c>
      <c r="M575" s="74" t="str">
        <f ca="1">IF(AND(C575="Abierto",D575="Urgente"),TODAY()-E575,"")</f>
        <v/>
      </c>
      <c r="N575" s="74" t="str">
        <f>IF(AND(C575="Abierto",D575="Urgente"),RANK(M575,$M$13:$M$810,0)+COUNTIF($M$13:M575,M575)-1,"")</f>
        <v/>
      </c>
      <c r="O575" s="74" t="str">
        <f>IF(AND(C575="Abierto",D575="Alta"),A575,"")</f>
        <v/>
      </c>
      <c r="P575" s="74" t="str">
        <f ca="1">IF(AND(C575="Abierto",D575="Alta"),TODAY()-E575,"")</f>
        <v/>
      </c>
      <c r="Q575" s="74" t="str">
        <f>IF(AND(C575="Abierto",D575="Alta"),RANK(P575,$P$13:$P$810,0)+COUNTIF($P$13:P575,P575)-1+MAX(N:N),"")</f>
        <v/>
      </c>
      <c r="R575" s="74" t="str">
        <f>IF(AND(C575="Abierto",D575="Media"),A575,"")</f>
        <v/>
      </c>
      <c r="S575" s="74" t="str">
        <f ca="1">IF(AND(C575="Abierto",D575="Media"),TODAY()-E575,"")</f>
        <v/>
      </c>
      <c r="T575" s="74" t="str">
        <f>IF(AND(C575="Abierto",D575="Media"),RANK(S575,$S$13:$S$810,0)+COUNTIF($S$13:S575,S575)-1+MAX(N:N,Q:Q),"")</f>
        <v/>
      </c>
      <c r="U575" s="74" t="str">
        <f>IF(AND(C575="Abierto",D575="Baja"),A575,"")</f>
        <v/>
      </c>
      <c r="V575" s="74" t="str">
        <f ca="1">IF(AND(C575="Abierto",D575="Baja"),TODAY()-E575,"")</f>
        <v/>
      </c>
      <c r="W575" s="74" t="str">
        <f>IF(AND(C575="Abierto",D575="Baja"),RANK(V575,$V$13:$V$810,0)+COUNTIF($V$13:V575,V575)-1+MAX(N:N,Q:Q,T:T),"")</f>
        <v/>
      </c>
      <c r="X575" s="139" t="str">
        <f>IF(OR(C575="Resuelto",C575=""),"",SUM(N575,Q575,T575,W575))</f>
        <v/>
      </c>
      <c r="Y575" s="139" t="str">
        <f>IF(OR(C575="Resuelto",C575=""),"",SUM(M575,P575,S575,V575))</f>
        <v/>
      </c>
      <c r="Z575" s="139" t="str">
        <f>IF(OR(C575="Resuelto",C575=""),"",SUM(L575,O575,R575,U575))</f>
        <v/>
      </c>
      <c r="AA575" s="28">
        <v>761</v>
      </c>
      <c r="AB575" s="28" t="str">
        <f t="shared" si="15"/>
        <v/>
      </c>
      <c r="AC575" s="75" t="str">
        <f t="shared" si="16"/>
        <v/>
      </c>
      <c r="AH575" s="78" t="str">
        <f>IF(AI575="","",MAX($AH$5:AH574)+1)</f>
        <v/>
      </c>
      <c r="AI575" s="53" t="str">
        <f>IF(G574="","",IF(COUNTIF($AI$11:AI574,G574)=0,G574,""))</f>
        <v/>
      </c>
      <c r="AJ575" s="53" t="str">
        <f t="shared" si="17"/>
        <v/>
      </c>
      <c r="AK575" s="135"/>
    </row>
    <row r="576" spans="1:37" x14ac:dyDescent="0.25">
      <c r="A576" s="136"/>
      <c r="B576" s="136"/>
      <c r="C576" s="136"/>
      <c r="D576" s="136"/>
      <c r="E576" s="137"/>
      <c r="F576" s="137"/>
      <c r="G576" s="136"/>
      <c r="H576" s="137"/>
      <c r="I576" s="140" t="str">
        <f t="shared" si="14"/>
        <v/>
      </c>
      <c r="J576" s="140"/>
      <c r="K576" s="140"/>
      <c r="L576" s="74" t="str">
        <f>IF(AND(C576="Abierto",D576="Urgente"),A576,"")</f>
        <v/>
      </c>
      <c r="M576" s="74" t="str">
        <f ca="1">IF(AND(C576="Abierto",D576="Urgente"),TODAY()-E576,"")</f>
        <v/>
      </c>
      <c r="N576" s="74" t="str">
        <f>IF(AND(C576="Abierto",D576="Urgente"),RANK(M576,$M$13:$M$810,0)+COUNTIF($M$13:M576,M576)-1,"")</f>
        <v/>
      </c>
      <c r="O576" s="74" t="str">
        <f>IF(AND(C576="Abierto",D576="Alta"),A576,"")</f>
        <v/>
      </c>
      <c r="P576" s="74" t="str">
        <f ca="1">IF(AND(C576="Abierto",D576="Alta"),TODAY()-E576,"")</f>
        <v/>
      </c>
      <c r="Q576" s="74" t="str">
        <f>IF(AND(C576="Abierto",D576="Alta"),RANK(P576,$P$13:$P$810,0)+COUNTIF($P$13:P576,P576)-1+MAX(N:N),"")</f>
        <v/>
      </c>
      <c r="R576" s="74" t="str">
        <f>IF(AND(C576="Abierto",D576="Media"),A576,"")</f>
        <v/>
      </c>
      <c r="S576" s="74" t="str">
        <f ca="1">IF(AND(C576="Abierto",D576="Media"),TODAY()-E576,"")</f>
        <v/>
      </c>
      <c r="T576" s="74" t="str">
        <f>IF(AND(C576="Abierto",D576="Media"),RANK(S576,$S$13:$S$810,0)+COUNTIF($S$13:S576,S576)-1+MAX(N:N,Q:Q),"")</f>
        <v/>
      </c>
      <c r="U576" s="74" t="str">
        <f>IF(AND(C576="Abierto",D576="Baja"),A576,"")</f>
        <v/>
      </c>
      <c r="V576" s="74" t="str">
        <f ca="1">IF(AND(C576="Abierto",D576="Baja"),TODAY()-E576,"")</f>
        <v/>
      </c>
      <c r="W576" s="74" t="str">
        <f>IF(AND(C576="Abierto",D576="Baja"),RANK(V576,$V$13:$V$810,0)+COUNTIF($V$13:V576,V576)-1+MAX(N:N,Q:Q,T:T),"")</f>
        <v/>
      </c>
      <c r="X576" s="139" t="str">
        <f>IF(OR(C576="Resuelto",C576=""),"",SUM(N576,Q576,T576,W576))</f>
        <v/>
      </c>
      <c r="Y576" s="139" t="str">
        <f>IF(OR(C576="Resuelto",C576=""),"",SUM(M576,P576,S576,V576))</f>
        <v/>
      </c>
      <c r="Z576" s="139" t="str">
        <f>IF(OR(C576="Resuelto",C576=""),"",SUM(L576,O576,R576,U576))</f>
        <v/>
      </c>
      <c r="AA576" s="28">
        <v>762</v>
      </c>
      <c r="AB576" s="28" t="str">
        <f t="shared" si="15"/>
        <v/>
      </c>
      <c r="AC576" s="75" t="str">
        <f t="shared" si="16"/>
        <v/>
      </c>
      <c r="AH576" s="78" t="str">
        <f>IF(AI576="","",MAX($AH$5:AH575)+1)</f>
        <v/>
      </c>
      <c r="AI576" s="53" t="str">
        <f>IF(G575="","",IF(COUNTIF($AI$11:AI575,G575)=0,G575,""))</f>
        <v/>
      </c>
      <c r="AJ576" s="53" t="str">
        <f t="shared" si="17"/>
        <v/>
      </c>
      <c r="AK576" s="135"/>
    </row>
    <row r="577" spans="1:37" x14ac:dyDescent="0.25">
      <c r="A577" s="136"/>
      <c r="B577" s="136"/>
      <c r="C577" s="136"/>
      <c r="D577" s="136"/>
      <c r="E577" s="137"/>
      <c r="F577" s="137"/>
      <c r="G577" s="136"/>
      <c r="H577" s="137"/>
      <c r="I577" s="140" t="str">
        <f t="shared" si="14"/>
        <v/>
      </c>
      <c r="J577" s="140"/>
      <c r="K577" s="140"/>
      <c r="L577" s="74" t="str">
        <f>IF(AND(C577="Abierto",D577="Urgente"),A577,"")</f>
        <v/>
      </c>
      <c r="M577" s="74" t="str">
        <f ca="1">IF(AND(C577="Abierto",D577="Urgente"),TODAY()-E577,"")</f>
        <v/>
      </c>
      <c r="N577" s="74" t="str">
        <f>IF(AND(C577="Abierto",D577="Urgente"),RANK(M577,$M$13:$M$810,0)+COUNTIF($M$13:M577,M577)-1,"")</f>
        <v/>
      </c>
      <c r="O577" s="74" t="str">
        <f>IF(AND(C577="Abierto",D577="Alta"),A577,"")</f>
        <v/>
      </c>
      <c r="P577" s="74" t="str">
        <f ca="1">IF(AND(C577="Abierto",D577="Alta"),TODAY()-E577,"")</f>
        <v/>
      </c>
      <c r="Q577" s="74" t="str">
        <f>IF(AND(C577="Abierto",D577="Alta"),RANK(P577,$P$13:$P$810,0)+COUNTIF($P$13:P577,P577)-1+MAX(N:N),"")</f>
        <v/>
      </c>
      <c r="R577" s="74" t="str">
        <f>IF(AND(C577="Abierto",D577="Media"),A577,"")</f>
        <v/>
      </c>
      <c r="S577" s="74" t="str">
        <f ca="1">IF(AND(C577="Abierto",D577="Media"),TODAY()-E577,"")</f>
        <v/>
      </c>
      <c r="T577" s="74" t="str">
        <f>IF(AND(C577="Abierto",D577="Media"),RANK(S577,$S$13:$S$810,0)+COUNTIF($S$13:S577,S577)-1+MAX(N:N,Q:Q),"")</f>
        <v/>
      </c>
      <c r="U577" s="74" t="str">
        <f>IF(AND(C577="Abierto",D577="Baja"),A577,"")</f>
        <v/>
      </c>
      <c r="V577" s="74" t="str">
        <f ca="1">IF(AND(C577="Abierto",D577="Baja"),TODAY()-E577,"")</f>
        <v/>
      </c>
      <c r="W577" s="74" t="str">
        <f>IF(AND(C577="Abierto",D577="Baja"),RANK(V577,$V$13:$V$810,0)+COUNTIF($V$13:V577,V577)-1+MAX(N:N,Q:Q,T:T),"")</f>
        <v/>
      </c>
      <c r="X577" s="139" t="str">
        <f>IF(OR(C577="Resuelto",C577=""),"",SUM(N577,Q577,T577,W577))</f>
        <v/>
      </c>
      <c r="Y577" s="139" t="str">
        <f>IF(OR(C577="Resuelto",C577=""),"",SUM(M577,P577,S577,V577))</f>
        <v/>
      </c>
      <c r="Z577" s="139" t="str">
        <f>IF(OR(C577="Resuelto",C577=""),"",SUM(L577,O577,R577,U577))</f>
        <v/>
      </c>
      <c r="AA577" s="28">
        <v>763</v>
      </c>
      <c r="AB577" s="28" t="str">
        <f t="shared" si="15"/>
        <v/>
      </c>
      <c r="AC577" s="75" t="str">
        <f t="shared" si="16"/>
        <v/>
      </c>
      <c r="AH577" s="78" t="str">
        <f>IF(AI577="","",MAX($AH$5:AH576)+1)</f>
        <v/>
      </c>
      <c r="AI577" s="53" t="str">
        <f>IF(G576="","",IF(COUNTIF($AI$11:AI576,G576)=0,G576,""))</f>
        <v/>
      </c>
      <c r="AJ577" s="53" t="str">
        <f t="shared" si="17"/>
        <v/>
      </c>
      <c r="AK577" s="135"/>
    </row>
    <row r="578" spans="1:37" x14ac:dyDescent="0.25">
      <c r="A578" s="136"/>
      <c r="B578" s="136"/>
      <c r="C578" s="136"/>
      <c r="D578" s="136"/>
      <c r="E578" s="137"/>
      <c r="F578" s="137"/>
      <c r="G578" s="136"/>
      <c r="H578" s="137"/>
      <c r="I578" s="140" t="str">
        <f t="shared" si="14"/>
        <v/>
      </c>
      <c r="J578" s="140"/>
      <c r="K578" s="140"/>
      <c r="L578" s="74" t="str">
        <f>IF(AND(C578="Abierto",D578="Urgente"),A578,"")</f>
        <v/>
      </c>
      <c r="M578" s="74" t="str">
        <f ca="1">IF(AND(C578="Abierto",D578="Urgente"),TODAY()-E578,"")</f>
        <v/>
      </c>
      <c r="N578" s="74" t="str">
        <f>IF(AND(C578="Abierto",D578="Urgente"),RANK(M578,$M$13:$M$810,0)+COUNTIF($M$13:M578,M578)-1,"")</f>
        <v/>
      </c>
      <c r="O578" s="74" t="str">
        <f>IF(AND(C578="Abierto",D578="Alta"),A578,"")</f>
        <v/>
      </c>
      <c r="P578" s="74" t="str">
        <f ca="1">IF(AND(C578="Abierto",D578="Alta"),TODAY()-E578,"")</f>
        <v/>
      </c>
      <c r="Q578" s="74" t="str">
        <f>IF(AND(C578="Abierto",D578="Alta"),RANK(P578,$P$13:$P$810,0)+COUNTIF($P$13:P578,P578)-1+MAX(N:N),"")</f>
        <v/>
      </c>
      <c r="R578" s="74" t="str">
        <f>IF(AND(C578="Abierto",D578="Media"),A578,"")</f>
        <v/>
      </c>
      <c r="S578" s="74" t="str">
        <f ca="1">IF(AND(C578="Abierto",D578="Media"),TODAY()-E578,"")</f>
        <v/>
      </c>
      <c r="T578" s="74" t="str">
        <f>IF(AND(C578="Abierto",D578="Media"),RANK(S578,$S$13:$S$810,0)+COUNTIF($S$13:S578,S578)-1+MAX(N:N,Q:Q),"")</f>
        <v/>
      </c>
      <c r="U578" s="74" t="str">
        <f>IF(AND(C578="Abierto",D578="Baja"),A578,"")</f>
        <v/>
      </c>
      <c r="V578" s="74" t="str">
        <f ca="1">IF(AND(C578="Abierto",D578="Baja"),TODAY()-E578,"")</f>
        <v/>
      </c>
      <c r="W578" s="74" t="str">
        <f>IF(AND(C578="Abierto",D578="Baja"),RANK(V578,$V$13:$V$810,0)+COUNTIF($V$13:V578,V578)-1+MAX(N:N,Q:Q,T:T),"")</f>
        <v/>
      </c>
      <c r="X578" s="139" t="str">
        <f>IF(OR(C578="Resuelto",C578=""),"",SUM(N578,Q578,T578,W578))</f>
        <v/>
      </c>
      <c r="Y578" s="139" t="str">
        <f>IF(OR(C578="Resuelto",C578=""),"",SUM(M578,P578,S578,V578))</f>
        <v/>
      </c>
      <c r="Z578" s="139" t="str">
        <f>IF(OR(C578="Resuelto",C578=""),"",SUM(L578,O578,R578,U578))</f>
        <v/>
      </c>
      <c r="AA578" s="28">
        <v>764</v>
      </c>
      <c r="AB578" s="28" t="str">
        <f t="shared" si="15"/>
        <v/>
      </c>
      <c r="AC578" s="75" t="str">
        <f t="shared" si="16"/>
        <v/>
      </c>
      <c r="AH578" s="78" t="str">
        <f>IF(AI578="","",MAX($AH$5:AH577)+1)</f>
        <v/>
      </c>
      <c r="AI578" s="53" t="str">
        <f>IF(G577="","",IF(COUNTIF($AI$11:AI577,G577)=0,G577,""))</f>
        <v/>
      </c>
      <c r="AJ578" s="53" t="str">
        <f t="shared" si="17"/>
        <v/>
      </c>
      <c r="AK578" s="135"/>
    </row>
    <row r="579" spans="1:37" x14ac:dyDescent="0.25">
      <c r="A579" s="136"/>
      <c r="B579" s="136"/>
      <c r="C579" s="136"/>
      <c r="D579" s="136"/>
      <c r="E579" s="137"/>
      <c r="F579" s="137"/>
      <c r="G579" s="136"/>
      <c r="H579" s="137"/>
      <c r="I579" s="140" t="str">
        <f t="shared" si="14"/>
        <v/>
      </c>
      <c r="J579" s="140"/>
      <c r="K579" s="140"/>
      <c r="L579" s="74" t="str">
        <f>IF(AND(C579="Abierto",D579="Urgente"),A579,"")</f>
        <v/>
      </c>
      <c r="M579" s="74" t="str">
        <f ca="1">IF(AND(C579="Abierto",D579="Urgente"),TODAY()-E579,"")</f>
        <v/>
      </c>
      <c r="N579" s="74" t="str">
        <f>IF(AND(C579="Abierto",D579="Urgente"),RANK(M579,$M$13:$M$810,0)+COUNTIF($M$13:M579,M579)-1,"")</f>
        <v/>
      </c>
      <c r="O579" s="74" t="str">
        <f>IF(AND(C579="Abierto",D579="Alta"),A579,"")</f>
        <v/>
      </c>
      <c r="P579" s="74" t="str">
        <f ca="1">IF(AND(C579="Abierto",D579="Alta"),TODAY()-E579,"")</f>
        <v/>
      </c>
      <c r="Q579" s="74" t="str">
        <f>IF(AND(C579="Abierto",D579="Alta"),RANK(P579,$P$13:$P$810,0)+COUNTIF($P$13:P579,P579)-1+MAX(N:N),"")</f>
        <v/>
      </c>
      <c r="R579" s="74" t="str">
        <f>IF(AND(C579="Abierto",D579="Media"),A579,"")</f>
        <v/>
      </c>
      <c r="S579" s="74" t="str">
        <f ca="1">IF(AND(C579="Abierto",D579="Media"),TODAY()-E579,"")</f>
        <v/>
      </c>
      <c r="T579" s="74" t="str">
        <f>IF(AND(C579="Abierto",D579="Media"),RANK(S579,$S$13:$S$810,0)+COUNTIF($S$13:S579,S579)-1+MAX(N:N,Q:Q),"")</f>
        <v/>
      </c>
      <c r="U579" s="74" t="str">
        <f>IF(AND(C579="Abierto",D579="Baja"),A579,"")</f>
        <v/>
      </c>
      <c r="V579" s="74" t="str">
        <f ca="1">IF(AND(C579="Abierto",D579="Baja"),TODAY()-E579,"")</f>
        <v/>
      </c>
      <c r="W579" s="74" t="str">
        <f>IF(AND(C579="Abierto",D579="Baja"),RANK(V579,$V$13:$V$810,0)+COUNTIF($V$13:V579,V579)-1+MAX(N:N,Q:Q,T:T),"")</f>
        <v/>
      </c>
      <c r="X579" s="139" t="str">
        <f>IF(OR(C579="Resuelto",C579=""),"",SUM(N579,Q579,T579,W579))</f>
        <v/>
      </c>
      <c r="Y579" s="139" t="str">
        <f>IF(OR(C579="Resuelto",C579=""),"",SUM(M579,P579,S579,V579))</f>
        <v/>
      </c>
      <c r="Z579" s="139" t="str">
        <f>IF(OR(C579="Resuelto",C579=""),"",SUM(L579,O579,R579,U579))</f>
        <v/>
      </c>
      <c r="AA579" s="28">
        <v>765</v>
      </c>
      <c r="AB579" s="28" t="str">
        <f t="shared" si="15"/>
        <v/>
      </c>
      <c r="AC579" s="75" t="str">
        <f t="shared" si="16"/>
        <v/>
      </c>
      <c r="AH579" s="78" t="str">
        <f>IF(AI579="","",MAX($AH$5:AH578)+1)</f>
        <v/>
      </c>
      <c r="AI579" s="53" t="str">
        <f>IF(G578="","",IF(COUNTIF($AI$11:AI578,G578)=0,G578,""))</f>
        <v/>
      </c>
      <c r="AJ579" s="53" t="str">
        <f t="shared" si="17"/>
        <v/>
      </c>
      <c r="AK579" s="135"/>
    </row>
    <row r="580" spans="1:37" x14ac:dyDescent="0.25">
      <c r="A580" s="136"/>
      <c r="B580" s="136"/>
      <c r="C580" s="136"/>
      <c r="D580" s="136"/>
      <c r="E580" s="137"/>
      <c r="F580" s="137"/>
      <c r="G580" s="136"/>
      <c r="H580" s="137"/>
      <c r="I580" s="140" t="str">
        <f t="shared" si="14"/>
        <v/>
      </c>
      <c r="J580" s="140"/>
      <c r="K580" s="140"/>
      <c r="L580" s="74" t="str">
        <f>IF(AND(C580="Abierto",D580="Urgente"),A580,"")</f>
        <v/>
      </c>
      <c r="M580" s="74" t="str">
        <f ca="1">IF(AND(C580="Abierto",D580="Urgente"),TODAY()-E580,"")</f>
        <v/>
      </c>
      <c r="N580" s="74" t="str">
        <f>IF(AND(C580="Abierto",D580="Urgente"),RANK(M580,$M$13:$M$810,0)+COUNTIF($M$13:M580,M580)-1,"")</f>
        <v/>
      </c>
      <c r="O580" s="74" t="str">
        <f>IF(AND(C580="Abierto",D580="Alta"),A580,"")</f>
        <v/>
      </c>
      <c r="P580" s="74" t="str">
        <f ca="1">IF(AND(C580="Abierto",D580="Alta"),TODAY()-E580,"")</f>
        <v/>
      </c>
      <c r="Q580" s="74" t="str">
        <f>IF(AND(C580="Abierto",D580="Alta"),RANK(P580,$P$13:$P$810,0)+COUNTIF($P$13:P580,P580)-1+MAX(N:N),"")</f>
        <v/>
      </c>
      <c r="R580" s="74" t="str">
        <f>IF(AND(C580="Abierto",D580="Media"),A580,"")</f>
        <v/>
      </c>
      <c r="S580" s="74" t="str">
        <f ca="1">IF(AND(C580="Abierto",D580="Media"),TODAY()-E580,"")</f>
        <v/>
      </c>
      <c r="T580" s="74" t="str">
        <f>IF(AND(C580="Abierto",D580="Media"),RANK(S580,$S$13:$S$810,0)+COUNTIF($S$13:S580,S580)-1+MAX(N:N,Q:Q),"")</f>
        <v/>
      </c>
      <c r="U580" s="74" t="str">
        <f>IF(AND(C580="Abierto",D580="Baja"),A580,"")</f>
        <v/>
      </c>
      <c r="V580" s="74" t="str">
        <f ca="1">IF(AND(C580="Abierto",D580="Baja"),TODAY()-E580,"")</f>
        <v/>
      </c>
      <c r="W580" s="74" t="str">
        <f>IF(AND(C580="Abierto",D580="Baja"),RANK(V580,$V$13:$V$810,0)+COUNTIF($V$13:V580,V580)-1+MAX(N:N,Q:Q,T:T),"")</f>
        <v/>
      </c>
      <c r="X580" s="139" t="str">
        <f>IF(OR(C580="Resuelto",C580=""),"",SUM(N580,Q580,T580,W580))</f>
        <v/>
      </c>
      <c r="Y580" s="139" t="str">
        <f>IF(OR(C580="Resuelto",C580=""),"",SUM(M580,P580,S580,V580))</f>
        <v/>
      </c>
      <c r="Z580" s="139" t="str">
        <f>IF(OR(C580="Resuelto",C580=""),"",SUM(L580,O580,R580,U580))</f>
        <v/>
      </c>
      <c r="AA580" s="28">
        <v>766</v>
      </c>
      <c r="AB580" s="28" t="str">
        <f t="shared" si="15"/>
        <v/>
      </c>
      <c r="AC580" s="75" t="str">
        <f t="shared" si="16"/>
        <v/>
      </c>
      <c r="AH580" s="78" t="str">
        <f>IF(AI580="","",MAX($AH$5:AH579)+1)</f>
        <v/>
      </c>
      <c r="AI580" s="53" t="str">
        <f>IF(G579="","",IF(COUNTIF($AI$11:AI579,G579)=0,G579,""))</f>
        <v/>
      </c>
      <c r="AJ580" s="53" t="str">
        <f t="shared" si="17"/>
        <v/>
      </c>
      <c r="AK580" s="135"/>
    </row>
    <row r="581" spans="1:37" x14ac:dyDescent="0.25">
      <c r="A581" s="136"/>
      <c r="B581" s="136"/>
      <c r="C581" s="136"/>
      <c r="D581" s="136"/>
      <c r="E581" s="137"/>
      <c r="F581" s="137"/>
      <c r="G581" s="136"/>
      <c r="H581" s="137"/>
      <c r="I581" s="140" t="str">
        <f t="shared" si="14"/>
        <v/>
      </c>
      <c r="J581" s="140"/>
      <c r="K581" s="140"/>
      <c r="L581" s="74" t="str">
        <f>IF(AND(C581="Abierto",D581="Urgente"),A581,"")</f>
        <v/>
      </c>
      <c r="M581" s="74" t="str">
        <f ca="1">IF(AND(C581="Abierto",D581="Urgente"),TODAY()-E581,"")</f>
        <v/>
      </c>
      <c r="N581" s="74" t="str">
        <f>IF(AND(C581="Abierto",D581="Urgente"),RANK(M581,$M$13:$M$810,0)+COUNTIF($M$13:M581,M581)-1,"")</f>
        <v/>
      </c>
      <c r="O581" s="74" t="str">
        <f>IF(AND(C581="Abierto",D581="Alta"),A581,"")</f>
        <v/>
      </c>
      <c r="P581" s="74" t="str">
        <f ca="1">IF(AND(C581="Abierto",D581="Alta"),TODAY()-E581,"")</f>
        <v/>
      </c>
      <c r="Q581" s="74" t="str">
        <f>IF(AND(C581="Abierto",D581="Alta"),RANK(P581,$P$13:$P$810,0)+COUNTIF($P$13:P581,P581)-1+MAX(N:N),"")</f>
        <v/>
      </c>
      <c r="R581" s="74" t="str">
        <f>IF(AND(C581="Abierto",D581="Media"),A581,"")</f>
        <v/>
      </c>
      <c r="S581" s="74" t="str">
        <f ca="1">IF(AND(C581="Abierto",D581="Media"),TODAY()-E581,"")</f>
        <v/>
      </c>
      <c r="T581" s="74" t="str">
        <f>IF(AND(C581="Abierto",D581="Media"),RANK(S581,$S$13:$S$810,0)+COUNTIF($S$13:S581,S581)-1+MAX(N:N,Q:Q),"")</f>
        <v/>
      </c>
      <c r="U581" s="74" t="str">
        <f>IF(AND(C581="Abierto",D581="Baja"),A581,"")</f>
        <v/>
      </c>
      <c r="V581" s="74" t="str">
        <f ca="1">IF(AND(C581="Abierto",D581="Baja"),TODAY()-E581,"")</f>
        <v/>
      </c>
      <c r="W581" s="74" t="str">
        <f>IF(AND(C581="Abierto",D581="Baja"),RANK(V581,$V$13:$V$810,0)+COUNTIF($V$13:V581,V581)-1+MAX(N:N,Q:Q,T:T),"")</f>
        <v/>
      </c>
      <c r="X581" s="139" t="str">
        <f>IF(OR(C581="Resuelto",C581=""),"",SUM(N581,Q581,T581,W581))</f>
        <v/>
      </c>
      <c r="Y581" s="139" t="str">
        <f>IF(OR(C581="Resuelto",C581=""),"",SUM(M581,P581,S581,V581))</f>
        <v/>
      </c>
      <c r="Z581" s="139" t="str">
        <f>IF(OR(C581="Resuelto",C581=""),"",SUM(L581,O581,R581,U581))</f>
        <v/>
      </c>
      <c r="AA581" s="28">
        <v>767</v>
      </c>
      <c r="AB581" s="28" t="str">
        <f t="shared" si="15"/>
        <v/>
      </c>
      <c r="AC581" s="75" t="str">
        <f t="shared" si="16"/>
        <v/>
      </c>
      <c r="AH581" s="78" t="str">
        <f>IF(AI581="","",MAX($AH$5:AH580)+1)</f>
        <v/>
      </c>
      <c r="AI581" s="53" t="str">
        <f>IF(G580="","",IF(COUNTIF($AI$11:AI580,G580)=0,G580,""))</f>
        <v/>
      </c>
      <c r="AJ581" s="53" t="str">
        <f t="shared" si="17"/>
        <v/>
      </c>
      <c r="AK581" s="135"/>
    </row>
    <row r="582" spans="1:37" x14ac:dyDescent="0.25">
      <c r="A582" s="136"/>
      <c r="B582" s="136"/>
      <c r="C582" s="136"/>
      <c r="D582" s="136"/>
      <c r="E582" s="137"/>
      <c r="F582" s="137"/>
      <c r="G582" s="136"/>
      <c r="H582" s="137"/>
      <c r="I582" s="140" t="str">
        <f t="shared" si="14"/>
        <v/>
      </c>
      <c r="J582" s="140"/>
      <c r="K582" s="140"/>
      <c r="L582" s="74" t="str">
        <f>IF(AND(C582="Abierto",D582="Urgente"),A582,"")</f>
        <v/>
      </c>
      <c r="M582" s="74" t="str">
        <f ca="1">IF(AND(C582="Abierto",D582="Urgente"),TODAY()-E582,"")</f>
        <v/>
      </c>
      <c r="N582" s="74" t="str">
        <f>IF(AND(C582="Abierto",D582="Urgente"),RANK(M582,$M$13:$M$810,0)+COUNTIF($M$13:M582,M582)-1,"")</f>
        <v/>
      </c>
      <c r="O582" s="74" t="str">
        <f>IF(AND(C582="Abierto",D582="Alta"),A582,"")</f>
        <v/>
      </c>
      <c r="P582" s="74" t="str">
        <f ca="1">IF(AND(C582="Abierto",D582="Alta"),TODAY()-E582,"")</f>
        <v/>
      </c>
      <c r="Q582" s="74" t="str">
        <f>IF(AND(C582="Abierto",D582="Alta"),RANK(P582,$P$13:$P$810,0)+COUNTIF($P$13:P582,P582)-1+MAX(N:N),"")</f>
        <v/>
      </c>
      <c r="R582" s="74" t="str">
        <f>IF(AND(C582="Abierto",D582="Media"),A582,"")</f>
        <v/>
      </c>
      <c r="S582" s="74" t="str">
        <f ca="1">IF(AND(C582="Abierto",D582="Media"),TODAY()-E582,"")</f>
        <v/>
      </c>
      <c r="T582" s="74" t="str">
        <f>IF(AND(C582="Abierto",D582="Media"),RANK(S582,$S$13:$S$810,0)+COUNTIF($S$13:S582,S582)-1+MAX(N:N,Q:Q),"")</f>
        <v/>
      </c>
      <c r="U582" s="74" t="str">
        <f>IF(AND(C582="Abierto",D582="Baja"),A582,"")</f>
        <v/>
      </c>
      <c r="V582" s="74" t="str">
        <f ca="1">IF(AND(C582="Abierto",D582="Baja"),TODAY()-E582,"")</f>
        <v/>
      </c>
      <c r="W582" s="74" t="str">
        <f>IF(AND(C582="Abierto",D582="Baja"),RANK(V582,$V$13:$V$810,0)+COUNTIF($V$13:V582,V582)-1+MAX(N:N,Q:Q,T:T),"")</f>
        <v/>
      </c>
      <c r="X582" s="139" t="str">
        <f>IF(OR(C582="Resuelto",C582=""),"",SUM(N582,Q582,T582,W582))</f>
        <v/>
      </c>
      <c r="Y582" s="139" t="str">
        <f>IF(OR(C582="Resuelto",C582=""),"",SUM(M582,P582,S582,V582))</f>
        <v/>
      </c>
      <c r="Z582" s="139" t="str">
        <f>IF(OR(C582="Resuelto",C582=""),"",SUM(L582,O582,R582,U582))</f>
        <v/>
      </c>
      <c r="AA582" s="28">
        <v>768</v>
      </c>
      <c r="AB582" s="28" t="str">
        <f t="shared" si="15"/>
        <v/>
      </c>
      <c r="AC582" s="75" t="str">
        <f t="shared" si="16"/>
        <v/>
      </c>
      <c r="AH582" s="78" t="str">
        <f>IF(AI582="","",MAX($AH$5:AH581)+1)</f>
        <v/>
      </c>
      <c r="AI582" s="53" t="str">
        <f>IF(G581="","",IF(COUNTIF($AI$11:AI581,G581)=0,G581,""))</f>
        <v/>
      </c>
      <c r="AJ582" s="53" t="str">
        <f t="shared" si="17"/>
        <v/>
      </c>
      <c r="AK582" s="135"/>
    </row>
    <row r="583" spans="1:37" x14ac:dyDescent="0.25">
      <c r="A583" s="136"/>
      <c r="B583" s="136"/>
      <c r="C583" s="136"/>
      <c r="D583" s="136"/>
      <c r="E583" s="137"/>
      <c r="F583" s="137"/>
      <c r="G583" s="136"/>
      <c r="H583" s="137"/>
      <c r="I583" s="140" t="str">
        <f t="shared" si="14"/>
        <v/>
      </c>
      <c r="J583" s="140"/>
      <c r="K583" s="140"/>
      <c r="L583" s="74" t="str">
        <f>IF(AND(C583="Abierto",D583="Urgente"),A583,"")</f>
        <v/>
      </c>
      <c r="M583" s="74" t="str">
        <f ca="1">IF(AND(C583="Abierto",D583="Urgente"),TODAY()-E583,"")</f>
        <v/>
      </c>
      <c r="N583" s="74" t="str">
        <f>IF(AND(C583="Abierto",D583="Urgente"),RANK(M583,$M$13:$M$810,0)+COUNTIF($M$13:M583,M583)-1,"")</f>
        <v/>
      </c>
      <c r="O583" s="74" t="str">
        <f>IF(AND(C583="Abierto",D583="Alta"),A583,"")</f>
        <v/>
      </c>
      <c r="P583" s="74" t="str">
        <f ca="1">IF(AND(C583="Abierto",D583="Alta"),TODAY()-E583,"")</f>
        <v/>
      </c>
      <c r="Q583" s="74" t="str">
        <f>IF(AND(C583="Abierto",D583="Alta"),RANK(P583,$P$13:$P$810,0)+COUNTIF($P$13:P583,P583)-1+MAX(N:N),"")</f>
        <v/>
      </c>
      <c r="R583" s="74" t="str">
        <f>IF(AND(C583="Abierto",D583="Media"),A583,"")</f>
        <v/>
      </c>
      <c r="S583" s="74" t="str">
        <f ca="1">IF(AND(C583="Abierto",D583="Media"),TODAY()-E583,"")</f>
        <v/>
      </c>
      <c r="T583" s="74" t="str">
        <f>IF(AND(C583="Abierto",D583="Media"),RANK(S583,$S$13:$S$810,0)+COUNTIF($S$13:S583,S583)-1+MAX(N:N,Q:Q),"")</f>
        <v/>
      </c>
      <c r="U583" s="74" t="str">
        <f>IF(AND(C583="Abierto",D583="Baja"),A583,"")</f>
        <v/>
      </c>
      <c r="V583" s="74" t="str">
        <f ca="1">IF(AND(C583="Abierto",D583="Baja"),TODAY()-E583,"")</f>
        <v/>
      </c>
      <c r="W583" s="74" t="str">
        <f>IF(AND(C583="Abierto",D583="Baja"),RANK(V583,$V$13:$V$810,0)+COUNTIF($V$13:V583,V583)-1+MAX(N:N,Q:Q,T:T),"")</f>
        <v/>
      </c>
      <c r="X583" s="139" t="str">
        <f>IF(OR(C583="Resuelto",C583=""),"",SUM(N583,Q583,T583,W583))</f>
        <v/>
      </c>
      <c r="Y583" s="139" t="str">
        <f>IF(OR(C583="Resuelto",C583=""),"",SUM(M583,P583,S583,V583))</f>
        <v/>
      </c>
      <c r="Z583" s="139" t="str">
        <f>IF(OR(C583="Resuelto",C583=""),"",SUM(L583,O583,R583,U583))</f>
        <v/>
      </c>
      <c r="AA583" s="28">
        <v>769</v>
      </c>
      <c r="AB583" s="28" t="str">
        <f t="shared" si="15"/>
        <v/>
      </c>
      <c r="AC583" s="75" t="str">
        <f t="shared" si="16"/>
        <v/>
      </c>
      <c r="AH583" s="78" t="str">
        <f>IF(AI583="","",MAX($AH$5:AH582)+1)</f>
        <v/>
      </c>
      <c r="AI583" s="53" t="str">
        <f>IF(G582="","",IF(COUNTIF($AI$11:AI582,G582)=0,G582,""))</f>
        <v/>
      </c>
      <c r="AJ583" s="53" t="str">
        <f t="shared" si="17"/>
        <v/>
      </c>
      <c r="AK583" s="135"/>
    </row>
    <row r="584" spans="1:37" x14ac:dyDescent="0.25">
      <c r="A584" s="136"/>
      <c r="B584" s="136"/>
      <c r="C584" s="136"/>
      <c r="D584" s="136"/>
      <c r="E584" s="137"/>
      <c r="F584" s="137"/>
      <c r="G584" s="136"/>
      <c r="H584" s="137"/>
      <c r="I584" s="140" t="str">
        <f t="shared" si="14"/>
        <v/>
      </c>
      <c r="J584" s="140"/>
      <c r="K584" s="140"/>
      <c r="L584" s="74" t="str">
        <f>IF(AND(C584="Abierto",D584="Urgente"),A584,"")</f>
        <v/>
      </c>
      <c r="M584" s="74" t="str">
        <f ca="1">IF(AND(C584="Abierto",D584="Urgente"),TODAY()-E584,"")</f>
        <v/>
      </c>
      <c r="N584" s="74" t="str">
        <f>IF(AND(C584="Abierto",D584="Urgente"),RANK(M584,$M$13:$M$810,0)+COUNTIF($M$13:M584,M584)-1,"")</f>
        <v/>
      </c>
      <c r="O584" s="74" t="str">
        <f>IF(AND(C584="Abierto",D584="Alta"),A584,"")</f>
        <v/>
      </c>
      <c r="P584" s="74" t="str">
        <f ca="1">IF(AND(C584="Abierto",D584="Alta"),TODAY()-E584,"")</f>
        <v/>
      </c>
      <c r="Q584" s="74" t="str">
        <f>IF(AND(C584="Abierto",D584="Alta"),RANK(P584,$P$13:$P$810,0)+COUNTIF($P$13:P584,P584)-1+MAX(N:N),"")</f>
        <v/>
      </c>
      <c r="R584" s="74" t="str">
        <f>IF(AND(C584="Abierto",D584="Media"),A584,"")</f>
        <v/>
      </c>
      <c r="S584" s="74" t="str">
        <f ca="1">IF(AND(C584="Abierto",D584="Media"),TODAY()-E584,"")</f>
        <v/>
      </c>
      <c r="T584" s="74" t="str">
        <f>IF(AND(C584="Abierto",D584="Media"),RANK(S584,$S$13:$S$810,0)+COUNTIF($S$13:S584,S584)-1+MAX(N:N,Q:Q),"")</f>
        <v/>
      </c>
      <c r="U584" s="74" t="str">
        <f>IF(AND(C584="Abierto",D584="Baja"),A584,"")</f>
        <v/>
      </c>
      <c r="V584" s="74" t="str">
        <f ca="1">IF(AND(C584="Abierto",D584="Baja"),TODAY()-E584,"")</f>
        <v/>
      </c>
      <c r="W584" s="74" t="str">
        <f>IF(AND(C584="Abierto",D584="Baja"),RANK(V584,$V$13:$V$810,0)+COUNTIF($V$13:V584,V584)-1+MAX(N:N,Q:Q,T:T),"")</f>
        <v/>
      </c>
      <c r="X584" s="139" t="str">
        <f>IF(OR(C584="Resuelto",C584=""),"",SUM(N584,Q584,T584,W584))</f>
        <v/>
      </c>
      <c r="Y584" s="139" t="str">
        <f>IF(OR(C584="Resuelto",C584=""),"",SUM(M584,P584,S584,V584))</f>
        <v/>
      </c>
      <c r="Z584" s="139" t="str">
        <f>IF(OR(C584="Resuelto",C584=""),"",SUM(L584,O584,R584,U584))</f>
        <v/>
      </c>
      <c r="AA584" s="28">
        <v>770</v>
      </c>
      <c r="AB584" s="28" t="str">
        <f t="shared" si="15"/>
        <v/>
      </c>
      <c r="AC584" s="75" t="str">
        <f t="shared" si="16"/>
        <v/>
      </c>
      <c r="AH584" s="78" t="str">
        <f>IF(AI584="","",MAX($AH$5:AH583)+1)</f>
        <v/>
      </c>
      <c r="AI584" s="53" t="str">
        <f>IF(G583="","",IF(COUNTIF($AI$11:AI583,G583)=0,G583,""))</f>
        <v/>
      </c>
      <c r="AJ584" s="53" t="str">
        <f t="shared" si="17"/>
        <v/>
      </c>
      <c r="AK584" s="135"/>
    </row>
    <row r="585" spans="1:37" x14ac:dyDescent="0.25">
      <c r="A585" s="136"/>
      <c r="B585" s="136"/>
      <c r="C585" s="136"/>
      <c r="D585" s="136"/>
      <c r="E585" s="137"/>
      <c r="F585" s="137"/>
      <c r="G585" s="136"/>
      <c r="H585" s="137"/>
      <c r="I585" s="140" t="str">
        <f t="shared" si="14"/>
        <v/>
      </c>
      <c r="J585" s="140"/>
      <c r="K585" s="140"/>
      <c r="L585" s="74" t="str">
        <f>IF(AND(C585="Abierto",D585="Urgente"),A585,"")</f>
        <v/>
      </c>
      <c r="M585" s="74" t="str">
        <f ca="1">IF(AND(C585="Abierto",D585="Urgente"),TODAY()-E585,"")</f>
        <v/>
      </c>
      <c r="N585" s="74" t="str">
        <f>IF(AND(C585="Abierto",D585="Urgente"),RANK(M585,$M$13:$M$810,0)+COUNTIF($M$13:M585,M585)-1,"")</f>
        <v/>
      </c>
      <c r="O585" s="74" t="str">
        <f>IF(AND(C585="Abierto",D585="Alta"),A585,"")</f>
        <v/>
      </c>
      <c r="P585" s="74" t="str">
        <f ca="1">IF(AND(C585="Abierto",D585="Alta"),TODAY()-E585,"")</f>
        <v/>
      </c>
      <c r="Q585" s="74" t="str">
        <f>IF(AND(C585="Abierto",D585="Alta"),RANK(P585,$P$13:$P$810,0)+COUNTIF($P$13:P585,P585)-1+MAX(N:N),"")</f>
        <v/>
      </c>
      <c r="R585" s="74" t="str">
        <f>IF(AND(C585="Abierto",D585="Media"),A585,"")</f>
        <v/>
      </c>
      <c r="S585" s="74" t="str">
        <f ca="1">IF(AND(C585="Abierto",D585="Media"),TODAY()-E585,"")</f>
        <v/>
      </c>
      <c r="T585" s="74" t="str">
        <f>IF(AND(C585="Abierto",D585="Media"),RANK(S585,$S$13:$S$810,0)+COUNTIF($S$13:S585,S585)-1+MAX(N:N,Q:Q),"")</f>
        <v/>
      </c>
      <c r="U585" s="74" t="str">
        <f>IF(AND(C585="Abierto",D585="Baja"),A585,"")</f>
        <v/>
      </c>
      <c r="V585" s="74" t="str">
        <f ca="1">IF(AND(C585="Abierto",D585="Baja"),TODAY()-E585,"")</f>
        <v/>
      </c>
      <c r="W585" s="74" t="str">
        <f>IF(AND(C585="Abierto",D585="Baja"),RANK(V585,$V$13:$V$810,0)+COUNTIF($V$13:V585,V585)-1+MAX(N:N,Q:Q,T:T),"")</f>
        <v/>
      </c>
      <c r="X585" s="139" t="str">
        <f>IF(OR(C585="Resuelto",C585=""),"",SUM(N585,Q585,T585,W585))</f>
        <v/>
      </c>
      <c r="Y585" s="139" t="str">
        <f>IF(OR(C585="Resuelto",C585=""),"",SUM(M585,P585,S585,V585))</f>
        <v/>
      </c>
      <c r="Z585" s="139" t="str">
        <f>IF(OR(C585="Resuelto",C585=""),"",SUM(L585,O585,R585,U585))</f>
        <v/>
      </c>
      <c r="AA585" s="28">
        <v>771</v>
      </c>
      <c r="AB585" s="28" t="str">
        <f t="shared" si="15"/>
        <v/>
      </c>
      <c r="AC585" s="75" t="str">
        <f t="shared" si="16"/>
        <v/>
      </c>
      <c r="AH585" s="78" t="str">
        <f>IF(AI585="","",MAX($AH$5:AH584)+1)</f>
        <v/>
      </c>
      <c r="AI585" s="53" t="str">
        <f>IF(G584="","",IF(COUNTIF($AI$11:AI584,G584)=0,G584,""))</f>
        <v/>
      </c>
      <c r="AJ585" s="53" t="str">
        <f t="shared" si="17"/>
        <v/>
      </c>
      <c r="AK585" s="135"/>
    </row>
    <row r="586" spans="1:37" x14ac:dyDescent="0.25">
      <c r="A586" s="136"/>
      <c r="B586" s="136"/>
      <c r="C586" s="136"/>
      <c r="D586" s="136"/>
      <c r="E586" s="137"/>
      <c r="F586" s="137"/>
      <c r="G586" s="136"/>
      <c r="H586" s="137"/>
      <c r="I586" s="140" t="str">
        <f t="shared" si="14"/>
        <v/>
      </c>
      <c r="J586" s="140"/>
      <c r="K586" s="140"/>
      <c r="L586" s="74" t="str">
        <f>IF(AND(C586="Abierto",D586="Urgente"),A586,"")</f>
        <v/>
      </c>
      <c r="M586" s="74" t="str">
        <f ca="1">IF(AND(C586="Abierto",D586="Urgente"),TODAY()-E586,"")</f>
        <v/>
      </c>
      <c r="N586" s="74" t="str">
        <f>IF(AND(C586="Abierto",D586="Urgente"),RANK(M586,$M$13:$M$810,0)+COUNTIF($M$13:M586,M586)-1,"")</f>
        <v/>
      </c>
      <c r="O586" s="74" t="str">
        <f>IF(AND(C586="Abierto",D586="Alta"),A586,"")</f>
        <v/>
      </c>
      <c r="P586" s="74" t="str">
        <f ca="1">IF(AND(C586="Abierto",D586="Alta"),TODAY()-E586,"")</f>
        <v/>
      </c>
      <c r="Q586" s="74" t="str">
        <f>IF(AND(C586="Abierto",D586="Alta"),RANK(P586,$P$13:$P$810,0)+COUNTIF($P$13:P586,P586)-1+MAX(N:N),"")</f>
        <v/>
      </c>
      <c r="R586" s="74" t="str">
        <f>IF(AND(C586="Abierto",D586="Media"),A586,"")</f>
        <v/>
      </c>
      <c r="S586" s="74" t="str">
        <f ca="1">IF(AND(C586="Abierto",D586="Media"),TODAY()-E586,"")</f>
        <v/>
      </c>
      <c r="T586" s="74" t="str">
        <f>IF(AND(C586="Abierto",D586="Media"),RANK(S586,$S$13:$S$810,0)+COUNTIF($S$13:S586,S586)-1+MAX(N:N,Q:Q),"")</f>
        <v/>
      </c>
      <c r="U586" s="74" t="str">
        <f>IF(AND(C586="Abierto",D586="Baja"),A586,"")</f>
        <v/>
      </c>
      <c r="V586" s="74" t="str">
        <f ca="1">IF(AND(C586="Abierto",D586="Baja"),TODAY()-E586,"")</f>
        <v/>
      </c>
      <c r="W586" s="74" t="str">
        <f>IF(AND(C586="Abierto",D586="Baja"),RANK(V586,$V$13:$V$810,0)+COUNTIF($V$13:V586,V586)-1+MAX(N:N,Q:Q,T:T),"")</f>
        <v/>
      </c>
      <c r="X586" s="139" t="str">
        <f>IF(OR(C586="Resuelto",C586=""),"",SUM(N586,Q586,T586,W586))</f>
        <v/>
      </c>
      <c r="Y586" s="139" t="str">
        <f>IF(OR(C586="Resuelto",C586=""),"",SUM(M586,P586,S586,V586))</f>
        <v/>
      </c>
      <c r="Z586" s="139" t="str">
        <f>IF(OR(C586="Resuelto",C586=""),"",SUM(L586,O586,R586,U586))</f>
        <v/>
      </c>
      <c r="AA586" s="28">
        <v>772</v>
      </c>
      <c r="AB586" s="28" t="str">
        <f t="shared" si="15"/>
        <v/>
      </c>
      <c r="AC586" s="75" t="str">
        <f t="shared" si="16"/>
        <v/>
      </c>
      <c r="AH586" s="78" t="str">
        <f>IF(AI586="","",MAX($AH$5:AH585)+1)</f>
        <v/>
      </c>
      <c r="AI586" s="53" t="str">
        <f>IF(G585="","",IF(COUNTIF($AI$11:AI585,G585)=0,G585,""))</f>
        <v/>
      </c>
      <c r="AJ586" s="53" t="str">
        <f t="shared" si="17"/>
        <v/>
      </c>
      <c r="AK586" s="135"/>
    </row>
    <row r="587" spans="1:37" x14ac:dyDescent="0.25">
      <c r="A587" s="136"/>
      <c r="B587" s="136"/>
      <c r="C587" s="136"/>
      <c r="D587" s="136"/>
      <c r="E587" s="137"/>
      <c r="F587" s="137"/>
      <c r="G587" s="136"/>
      <c r="H587" s="137"/>
      <c r="I587" s="140" t="str">
        <f t="shared" si="14"/>
        <v/>
      </c>
      <c r="J587" s="140"/>
      <c r="K587" s="140"/>
      <c r="L587" s="74" t="str">
        <f>IF(AND(C587="Abierto",D587="Urgente"),A587,"")</f>
        <v/>
      </c>
      <c r="M587" s="74" t="str">
        <f ca="1">IF(AND(C587="Abierto",D587="Urgente"),TODAY()-E587,"")</f>
        <v/>
      </c>
      <c r="N587" s="74" t="str">
        <f>IF(AND(C587="Abierto",D587="Urgente"),RANK(M587,$M$13:$M$810,0)+COUNTIF($M$13:M587,M587)-1,"")</f>
        <v/>
      </c>
      <c r="O587" s="74" t="str">
        <f>IF(AND(C587="Abierto",D587="Alta"),A587,"")</f>
        <v/>
      </c>
      <c r="P587" s="74" t="str">
        <f ca="1">IF(AND(C587="Abierto",D587="Alta"),TODAY()-E587,"")</f>
        <v/>
      </c>
      <c r="Q587" s="74" t="str">
        <f>IF(AND(C587="Abierto",D587="Alta"),RANK(P587,$P$13:$P$810,0)+COUNTIF($P$13:P587,P587)-1+MAX(N:N),"")</f>
        <v/>
      </c>
      <c r="R587" s="74" t="str">
        <f>IF(AND(C587="Abierto",D587="Media"),A587,"")</f>
        <v/>
      </c>
      <c r="S587" s="74" t="str">
        <f ca="1">IF(AND(C587="Abierto",D587="Media"),TODAY()-E587,"")</f>
        <v/>
      </c>
      <c r="T587" s="74" t="str">
        <f>IF(AND(C587="Abierto",D587="Media"),RANK(S587,$S$13:$S$810,0)+COUNTIF($S$13:S587,S587)-1+MAX(N:N,Q:Q),"")</f>
        <v/>
      </c>
      <c r="U587" s="74" t="str">
        <f>IF(AND(C587="Abierto",D587="Baja"),A587,"")</f>
        <v/>
      </c>
      <c r="V587" s="74" t="str">
        <f ca="1">IF(AND(C587="Abierto",D587="Baja"),TODAY()-E587,"")</f>
        <v/>
      </c>
      <c r="W587" s="74" t="str">
        <f>IF(AND(C587="Abierto",D587="Baja"),RANK(V587,$V$13:$V$810,0)+COUNTIF($V$13:V587,V587)-1+MAX(N:N,Q:Q,T:T),"")</f>
        <v/>
      </c>
      <c r="X587" s="139" t="str">
        <f>IF(OR(C587="Resuelto",C587=""),"",SUM(N587,Q587,T587,W587))</f>
        <v/>
      </c>
      <c r="Y587" s="139" t="str">
        <f>IF(OR(C587="Resuelto",C587=""),"",SUM(M587,P587,S587,V587))</f>
        <v/>
      </c>
      <c r="Z587" s="139" t="str">
        <f>IF(OR(C587="Resuelto",C587=""),"",SUM(L587,O587,R587,U587))</f>
        <v/>
      </c>
      <c r="AA587" s="28">
        <v>773</v>
      </c>
      <c r="AB587" s="28" t="str">
        <f t="shared" si="15"/>
        <v/>
      </c>
      <c r="AC587" s="75" t="str">
        <f t="shared" si="16"/>
        <v/>
      </c>
      <c r="AH587" s="78" t="str">
        <f>IF(AI587="","",MAX($AH$5:AH586)+1)</f>
        <v/>
      </c>
      <c r="AI587" s="53" t="str">
        <f>IF(G586="","",IF(COUNTIF($AI$11:AI586,G586)=0,G586,""))</f>
        <v/>
      </c>
      <c r="AJ587" s="53" t="str">
        <f t="shared" si="17"/>
        <v/>
      </c>
      <c r="AK587" s="135"/>
    </row>
    <row r="588" spans="1:37" x14ac:dyDescent="0.25">
      <c r="A588" s="136"/>
      <c r="B588" s="136"/>
      <c r="C588" s="136"/>
      <c r="D588" s="136"/>
      <c r="E588" s="137"/>
      <c r="F588" s="137"/>
      <c r="G588" s="136"/>
      <c r="H588" s="137"/>
      <c r="I588" s="140" t="str">
        <f t="shared" si="14"/>
        <v/>
      </c>
      <c r="J588" s="140"/>
      <c r="K588" s="140"/>
      <c r="L588" s="74" t="str">
        <f>IF(AND(C588="Abierto",D588="Urgente"),A588,"")</f>
        <v/>
      </c>
      <c r="M588" s="74" t="str">
        <f ca="1">IF(AND(C588="Abierto",D588="Urgente"),TODAY()-E588,"")</f>
        <v/>
      </c>
      <c r="N588" s="74" t="str">
        <f>IF(AND(C588="Abierto",D588="Urgente"),RANK(M588,$M$13:$M$810,0)+COUNTIF($M$13:M588,M588)-1,"")</f>
        <v/>
      </c>
      <c r="O588" s="74" t="str">
        <f>IF(AND(C588="Abierto",D588="Alta"),A588,"")</f>
        <v/>
      </c>
      <c r="P588" s="74" t="str">
        <f ca="1">IF(AND(C588="Abierto",D588="Alta"),TODAY()-E588,"")</f>
        <v/>
      </c>
      <c r="Q588" s="74" t="str">
        <f>IF(AND(C588="Abierto",D588="Alta"),RANK(P588,$P$13:$P$810,0)+COUNTIF($P$13:P588,P588)-1+MAX(N:N),"")</f>
        <v/>
      </c>
      <c r="R588" s="74" t="str">
        <f>IF(AND(C588="Abierto",D588="Media"),A588,"")</f>
        <v/>
      </c>
      <c r="S588" s="74" t="str">
        <f ca="1">IF(AND(C588="Abierto",D588="Media"),TODAY()-E588,"")</f>
        <v/>
      </c>
      <c r="T588" s="74" t="str">
        <f>IF(AND(C588="Abierto",D588="Media"),RANK(S588,$S$13:$S$810,0)+COUNTIF($S$13:S588,S588)-1+MAX(N:N,Q:Q),"")</f>
        <v/>
      </c>
      <c r="U588" s="74" t="str">
        <f>IF(AND(C588="Abierto",D588="Baja"),A588,"")</f>
        <v/>
      </c>
      <c r="V588" s="74" t="str">
        <f ca="1">IF(AND(C588="Abierto",D588="Baja"),TODAY()-E588,"")</f>
        <v/>
      </c>
      <c r="W588" s="74" t="str">
        <f>IF(AND(C588="Abierto",D588="Baja"),RANK(V588,$V$13:$V$810,0)+COUNTIF($V$13:V588,V588)-1+MAX(N:N,Q:Q,T:T),"")</f>
        <v/>
      </c>
      <c r="X588" s="139" t="str">
        <f>IF(OR(C588="Resuelto",C588=""),"",SUM(N588,Q588,T588,W588))</f>
        <v/>
      </c>
      <c r="Y588" s="139" t="str">
        <f>IF(OR(C588="Resuelto",C588=""),"",SUM(M588,P588,S588,V588))</f>
        <v/>
      </c>
      <c r="Z588" s="139" t="str">
        <f>IF(OR(C588="Resuelto",C588=""),"",SUM(L588,O588,R588,U588))</f>
        <v/>
      </c>
      <c r="AA588" s="28">
        <v>774</v>
      </c>
      <c r="AB588" s="28" t="str">
        <f t="shared" si="15"/>
        <v/>
      </c>
      <c r="AC588" s="75" t="str">
        <f t="shared" si="16"/>
        <v/>
      </c>
      <c r="AH588" s="78" t="str">
        <f>IF(AI588="","",MAX($AH$5:AH587)+1)</f>
        <v/>
      </c>
      <c r="AI588" s="53" t="str">
        <f>IF(G587="","",IF(COUNTIF($AI$11:AI587,G587)=0,G587,""))</f>
        <v/>
      </c>
      <c r="AJ588" s="53" t="str">
        <f t="shared" si="17"/>
        <v/>
      </c>
      <c r="AK588" s="135"/>
    </row>
    <row r="589" spans="1:37" x14ac:dyDescent="0.25">
      <c r="A589" s="136"/>
      <c r="B589" s="136"/>
      <c r="C589" s="136"/>
      <c r="D589" s="136"/>
      <c r="E589" s="137"/>
      <c r="F589" s="137"/>
      <c r="G589" s="136"/>
      <c r="H589" s="137"/>
      <c r="I589" s="140" t="str">
        <f t="shared" ref="I589:I652" si="18">IF(OR(E589=0,H589=0),"",H589-E589)</f>
        <v/>
      </c>
      <c r="J589" s="140"/>
      <c r="K589" s="140"/>
      <c r="L589" s="74" t="str">
        <f>IF(AND(C589="Abierto",D589="Urgente"),A589,"")</f>
        <v/>
      </c>
      <c r="M589" s="74" t="str">
        <f ca="1">IF(AND(C589="Abierto",D589="Urgente"),TODAY()-E589,"")</f>
        <v/>
      </c>
      <c r="N589" s="74" t="str">
        <f>IF(AND(C589="Abierto",D589="Urgente"),RANK(M589,$M$13:$M$810,0)+COUNTIF($M$13:M589,M589)-1,"")</f>
        <v/>
      </c>
      <c r="O589" s="74" t="str">
        <f>IF(AND(C589="Abierto",D589="Alta"),A589,"")</f>
        <v/>
      </c>
      <c r="P589" s="74" t="str">
        <f ca="1">IF(AND(C589="Abierto",D589="Alta"),TODAY()-E589,"")</f>
        <v/>
      </c>
      <c r="Q589" s="74" t="str">
        <f>IF(AND(C589="Abierto",D589="Alta"),RANK(P589,$P$13:$P$810,0)+COUNTIF($P$13:P589,P589)-1+MAX(N:N),"")</f>
        <v/>
      </c>
      <c r="R589" s="74" t="str">
        <f>IF(AND(C589="Abierto",D589="Media"),A589,"")</f>
        <v/>
      </c>
      <c r="S589" s="74" t="str">
        <f ca="1">IF(AND(C589="Abierto",D589="Media"),TODAY()-E589,"")</f>
        <v/>
      </c>
      <c r="T589" s="74" t="str">
        <f>IF(AND(C589="Abierto",D589="Media"),RANK(S589,$S$13:$S$810,0)+COUNTIF($S$13:S589,S589)-1+MAX(N:N,Q:Q),"")</f>
        <v/>
      </c>
      <c r="U589" s="74" t="str">
        <f>IF(AND(C589="Abierto",D589="Baja"),A589,"")</f>
        <v/>
      </c>
      <c r="V589" s="74" t="str">
        <f ca="1">IF(AND(C589="Abierto",D589="Baja"),TODAY()-E589,"")</f>
        <v/>
      </c>
      <c r="W589" s="74" t="str">
        <f>IF(AND(C589="Abierto",D589="Baja"),RANK(V589,$V$13:$V$810,0)+COUNTIF($V$13:V589,V589)-1+MAX(N:N,Q:Q,T:T),"")</f>
        <v/>
      </c>
      <c r="X589" s="139" t="str">
        <f>IF(OR(C589="Resuelto",C589=""),"",SUM(N589,Q589,T589,W589))</f>
        <v/>
      </c>
      <c r="Y589" s="139" t="str">
        <f>IF(OR(C589="Resuelto",C589=""),"",SUM(M589,P589,S589,V589))</f>
        <v/>
      </c>
      <c r="Z589" s="139" t="str">
        <f>IF(OR(C589="Resuelto",C589=""),"",SUM(L589,O589,R589,U589))</f>
        <v/>
      </c>
      <c r="AA589" s="28">
        <v>775</v>
      </c>
      <c r="AB589" s="28" t="str">
        <f t="shared" si="15"/>
        <v/>
      </c>
      <c r="AC589" s="75" t="str">
        <f t="shared" si="16"/>
        <v/>
      </c>
      <c r="AH589" s="78" t="str">
        <f>IF(AI589="","",MAX($AH$5:AH588)+1)</f>
        <v/>
      </c>
      <c r="AI589" s="53" t="str">
        <f>IF(G588="","",IF(COUNTIF($AI$11:AI588,G588)=0,G588,""))</f>
        <v/>
      </c>
      <c r="AJ589" s="53" t="str">
        <f t="shared" si="17"/>
        <v/>
      </c>
      <c r="AK589" s="135"/>
    </row>
    <row r="590" spans="1:37" x14ac:dyDescent="0.25">
      <c r="A590" s="136"/>
      <c r="B590" s="136"/>
      <c r="C590" s="136"/>
      <c r="D590" s="136"/>
      <c r="E590" s="137"/>
      <c r="F590" s="137"/>
      <c r="G590" s="136"/>
      <c r="H590" s="137"/>
      <c r="I590" s="140" t="str">
        <f t="shared" si="18"/>
        <v/>
      </c>
      <c r="J590" s="140"/>
      <c r="K590" s="140"/>
      <c r="L590" s="74" t="str">
        <f>IF(AND(C590="Abierto",D590="Urgente"),A590,"")</f>
        <v/>
      </c>
      <c r="M590" s="74" t="str">
        <f ca="1">IF(AND(C590="Abierto",D590="Urgente"),TODAY()-E590,"")</f>
        <v/>
      </c>
      <c r="N590" s="74" t="str">
        <f>IF(AND(C590="Abierto",D590="Urgente"),RANK(M590,$M$13:$M$810,0)+COUNTIF($M$13:M590,M590)-1,"")</f>
        <v/>
      </c>
      <c r="O590" s="74" t="str">
        <f>IF(AND(C590="Abierto",D590="Alta"),A590,"")</f>
        <v/>
      </c>
      <c r="P590" s="74" t="str">
        <f ca="1">IF(AND(C590="Abierto",D590="Alta"),TODAY()-E590,"")</f>
        <v/>
      </c>
      <c r="Q590" s="74" t="str">
        <f>IF(AND(C590="Abierto",D590="Alta"),RANK(P590,$P$13:$P$810,0)+COUNTIF($P$13:P590,P590)-1+MAX(N:N),"")</f>
        <v/>
      </c>
      <c r="R590" s="74" t="str">
        <f>IF(AND(C590="Abierto",D590="Media"),A590,"")</f>
        <v/>
      </c>
      <c r="S590" s="74" t="str">
        <f ca="1">IF(AND(C590="Abierto",D590="Media"),TODAY()-E590,"")</f>
        <v/>
      </c>
      <c r="T590" s="74" t="str">
        <f>IF(AND(C590="Abierto",D590="Media"),RANK(S590,$S$13:$S$810,0)+COUNTIF($S$13:S590,S590)-1+MAX(N:N,Q:Q),"")</f>
        <v/>
      </c>
      <c r="U590" s="74" t="str">
        <f>IF(AND(C590="Abierto",D590="Baja"),A590,"")</f>
        <v/>
      </c>
      <c r="V590" s="74" t="str">
        <f ca="1">IF(AND(C590="Abierto",D590="Baja"),TODAY()-E590,"")</f>
        <v/>
      </c>
      <c r="W590" s="74" t="str">
        <f>IF(AND(C590="Abierto",D590="Baja"),RANK(V590,$V$13:$V$810,0)+COUNTIF($V$13:V590,V590)-1+MAX(N:N,Q:Q,T:T),"")</f>
        <v/>
      </c>
      <c r="X590" s="139" t="str">
        <f>IF(OR(C590="Resuelto",C590=""),"",SUM(N590,Q590,T590,W590))</f>
        <v/>
      </c>
      <c r="Y590" s="139" t="str">
        <f>IF(OR(C590="Resuelto",C590=""),"",SUM(M590,P590,S590,V590))</f>
        <v/>
      </c>
      <c r="Z590" s="139" t="str">
        <f>IF(OR(C590="Resuelto",C590=""),"",SUM(L590,O590,R590,U590))</f>
        <v/>
      </c>
      <c r="AA590" s="28">
        <v>776</v>
      </c>
      <c r="AB590" s="28" t="str">
        <f t="shared" si="15"/>
        <v/>
      </c>
      <c r="AC590" s="75" t="str">
        <f t="shared" si="16"/>
        <v/>
      </c>
      <c r="AH590" s="78" t="str">
        <f>IF(AI590="","",MAX($AH$5:AH589)+1)</f>
        <v/>
      </c>
      <c r="AI590" s="53" t="str">
        <f>IF(G589="","",IF(COUNTIF($AI$11:AI589,G589)=0,G589,""))</f>
        <v/>
      </c>
      <c r="AJ590" s="53" t="str">
        <f t="shared" si="17"/>
        <v/>
      </c>
      <c r="AK590" s="135"/>
    </row>
    <row r="591" spans="1:37" x14ac:dyDescent="0.25">
      <c r="A591" s="136"/>
      <c r="B591" s="136"/>
      <c r="C591" s="136"/>
      <c r="D591" s="136"/>
      <c r="E591" s="137"/>
      <c r="F591" s="137"/>
      <c r="G591" s="136"/>
      <c r="H591" s="137"/>
      <c r="I591" s="140" t="str">
        <f t="shared" si="18"/>
        <v/>
      </c>
      <c r="J591" s="140"/>
      <c r="K591" s="140"/>
      <c r="L591" s="74" t="str">
        <f>IF(AND(C591="Abierto",D591="Urgente"),A591,"")</f>
        <v/>
      </c>
      <c r="M591" s="74" t="str">
        <f ca="1">IF(AND(C591="Abierto",D591="Urgente"),TODAY()-E591,"")</f>
        <v/>
      </c>
      <c r="N591" s="74" t="str">
        <f>IF(AND(C591="Abierto",D591="Urgente"),RANK(M591,$M$13:$M$810,0)+COUNTIF($M$13:M591,M591)-1,"")</f>
        <v/>
      </c>
      <c r="O591" s="74" t="str">
        <f>IF(AND(C591="Abierto",D591="Alta"),A591,"")</f>
        <v/>
      </c>
      <c r="P591" s="74" t="str">
        <f ca="1">IF(AND(C591="Abierto",D591="Alta"),TODAY()-E591,"")</f>
        <v/>
      </c>
      <c r="Q591" s="74" t="str">
        <f>IF(AND(C591="Abierto",D591="Alta"),RANK(P591,$P$13:$P$810,0)+COUNTIF($P$13:P591,P591)-1+MAX(N:N),"")</f>
        <v/>
      </c>
      <c r="R591" s="74" t="str">
        <f>IF(AND(C591="Abierto",D591="Media"),A591,"")</f>
        <v/>
      </c>
      <c r="S591" s="74" t="str">
        <f ca="1">IF(AND(C591="Abierto",D591="Media"),TODAY()-E591,"")</f>
        <v/>
      </c>
      <c r="T591" s="74" t="str">
        <f>IF(AND(C591="Abierto",D591="Media"),RANK(S591,$S$13:$S$810,0)+COUNTIF($S$13:S591,S591)-1+MAX(N:N,Q:Q),"")</f>
        <v/>
      </c>
      <c r="U591" s="74" t="str">
        <f>IF(AND(C591="Abierto",D591="Baja"),A591,"")</f>
        <v/>
      </c>
      <c r="V591" s="74" t="str">
        <f ca="1">IF(AND(C591="Abierto",D591="Baja"),TODAY()-E591,"")</f>
        <v/>
      </c>
      <c r="W591" s="74" t="str">
        <f>IF(AND(C591="Abierto",D591="Baja"),RANK(V591,$V$13:$V$810,0)+COUNTIF($V$13:V591,V591)-1+MAX(N:N,Q:Q,T:T),"")</f>
        <v/>
      </c>
      <c r="X591" s="139" t="str">
        <f>IF(OR(C591="Resuelto",C591=""),"",SUM(N591,Q591,T591,W591))</f>
        <v/>
      </c>
      <c r="Y591" s="139" t="str">
        <f>IF(OR(C591="Resuelto",C591=""),"",SUM(M591,P591,S591,V591))</f>
        <v/>
      </c>
      <c r="Z591" s="139" t="str">
        <f>IF(OR(C591="Resuelto",C591=""),"",SUM(L591,O591,R591,U591))</f>
        <v/>
      </c>
      <c r="AA591" s="28">
        <v>777</v>
      </c>
      <c r="AB591" s="28" t="str">
        <f t="shared" si="15"/>
        <v/>
      </c>
      <c r="AC591" s="75" t="str">
        <f t="shared" si="16"/>
        <v/>
      </c>
      <c r="AH591" s="78" t="str">
        <f>IF(AI591="","",MAX($AH$5:AH590)+1)</f>
        <v/>
      </c>
      <c r="AI591" s="53" t="str">
        <f>IF(G590="","",IF(COUNTIF($AI$11:AI590,G590)=0,G590,""))</f>
        <v/>
      </c>
      <c r="AJ591" s="53" t="str">
        <f t="shared" si="17"/>
        <v/>
      </c>
      <c r="AK591" s="135"/>
    </row>
    <row r="592" spans="1:37" x14ac:dyDescent="0.25">
      <c r="A592" s="136"/>
      <c r="B592" s="136"/>
      <c r="C592" s="136"/>
      <c r="D592" s="136"/>
      <c r="E592" s="137"/>
      <c r="F592" s="137"/>
      <c r="G592" s="136"/>
      <c r="H592" s="137"/>
      <c r="I592" s="140" t="str">
        <f t="shared" si="18"/>
        <v/>
      </c>
      <c r="J592" s="140"/>
      <c r="K592" s="140"/>
      <c r="L592" s="74" t="str">
        <f>IF(AND(C592="Abierto",D592="Urgente"),A592,"")</f>
        <v/>
      </c>
      <c r="M592" s="74" t="str">
        <f ca="1">IF(AND(C592="Abierto",D592="Urgente"),TODAY()-E592,"")</f>
        <v/>
      </c>
      <c r="N592" s="74" t="str">
        <f>IF(AND(C592="Abierto",D592="Urgente"),RANK(M592,$M$13:$M$810,0)+COUNTIF($M$13:M592,M592)-1,"")</f>
        <v/>
      </c>
      <c r="O592" s="74" t="str">
        <f>IF(AND(C592="Abierto",D592="Alta"),A592,"")</f>
        <v/>
      </c>
      <c r="P592" s="74" t="str">
        <f ca="1">IF(AND(C592="Abierto",D592="Alta"),TODAY()-E592,"")</f>
        <v/>
      </c>
      <c r="Q592" s="74" t="str">
        <f>IF(AND(C592="Abierto",D592="Alta"),RANK(P592,$P$13:$P$810,0)+COUNTIF($P$13:P592,P592)-1+MAX(N:N),"")</f>
        <v/>
      </c>
      <c r="R592" s="74" t="str">
        <f>IF(AND(C592="Abierto",D592="Media"),A592,"")</f>
        <v/>
      </c>
      <c r="S592" s="74" t="str">
        <f ca="1">IF(AND(C592="Abierto",D592="Media"),TODAY()-E592,"")</f>
        <v/>
      </c>
      <c r="T592" s="74" t="str">
        <f>IF(AND(C592="Abierto",D592="Media"),RANK(S592,$S$13:$S$810,0)+COUNTIF($S$13:S592,S592)-1+MAX(N:N,Q:Q),"")</f>
        <v/>
      </c>
      <c r="U592" s="74" t="str">
        <f>IF(AND(C592="Abierto",D592="Baja"),A592,"")</f>
        <v/>
      </c>
      <c r="V592" s="74" t="str">
        <f ca="1">IF(AND(C592="Abierto",D592="Baja"),TODAY()-E592,"")</f>
        <v/>
      </c>
      <c r="W592" s="74" t="str">
        <f>IF(AND(C592="Abierto",D592="Baja"),RANK(V592,$V$13:$V$810,0)+COUNTIF($V$13:V592,V592)-1+MAX(N:N,Q:Q,T:T),"")</f>
        <v/>
      </c>
      <c r="X592" s="139" t="str">
        <f>IF(OR(C592="Resuelto",C592=""),"",SUM(N592,Q592,T592,W592))</f>
        <v/>
      </c>
      <c r="Y592" s="139" t="str">
        <f>IF(OR(C592="Resuelto",C592=""),"",SUM(M592,P592,S592,V592))</f>
        <v/>
      </c>
      <c r="Z592" s="139" t="str">
        <f>IF(OR(C592="Resuelto",C592=""),"",SUM(L592,O592,R592,U592))</f>
        <v/>
      </c>
      <c r="AA592" s="28">
        <v>778</v>
      </c>
      <c r="AB592" s="28" t="str">
        <f t="shared" si="15"/>
        <v/>
      </c>
      <c r="AC592" s="75" t="str">
        <f t="shared" si="16"/>
        <v/>
      </c>
      <c r="AH592" s="78" t="str">
        <f>IF(AI592="","",MAX($AH$5:AH591)+1)</f>
        <v/>
      </c>
      <c r="AI592" s="53" t="str">
        <f>IF(G591="","",IF(COUNTIF($AI$11:AI591,G591)=0,G591,""))</f>
        <v/>
      </c>
      <c r="AJ592" s="53" t="str">
        <f t="shared" si="17"/>
        <v/>
      </c>
      <c r="AK592" s="135"/>
    </row>
    <row r="593" spans="1:37" x14ac:dyDescent="0.25">
      <c r="A593" s="136"/>
      <c r="B593" s="136"/>
      <c r="C593" s="136"/>
      <c r="D593" s="136"/>
      <c r="E593" s="137"/>
      <c r="F593" s="137"/>
      <c r="G593" s="136"/>
      <c r="H593" s="137"/>
      <c r="I593" s="140" t="str">
        <f t="shared" si="18"/>
        <v/>
      </c>
      <c r="J593" s="140"/>
      <c r="K593" s="140"/>
      <c r="L593" s="74" t="str">
        <f>IF(AND(C593="Abierto",D593="Urgente"),A593,"")</f>
        <v/>
      </c>
      <c r="M593" s="74" t="str">
        <f ca="1">IF(AND(C593="Abierto",D593="Urgente"),TODAY()-E593,"")</f>
        <v/>
      </c>
      <c r="N593" s="74" t="str">
        <f>IF(AND(C593="Abierto",D593="Urgente"),RANK(M593,$M$13:$M$810,0)+COUNTIF($M$13:M593,M593)-1,"")</f>
        <v/>
      </c>
      <c r="O593" s="74" t="str">
        <f>IF(AND(C593="Abierto",D593="Alta"),A593,"")</f>
        <v/>
      </c>
      <c r="P593" s="74" t="str">
        <f ca="1">IF(AND(C593="Abierto",D593="Alta"),TODAY()-E593,"")</f>
        <v/>
      </c>
      <c r="Q593" s="74" t="str">
        <f>IF(AND(C593="Abierto",D593="Alta"),RANK(P593,$P$13:$P$810,0)+COUNTIF($P$13:P593,P593)-1+MAX(N:N),"")</f>
        <v/>
      </c>
      <c r="R593" s="74" t="str">
        <f>IF(AND(C593="Abierto",D593="Media"),A593,"")</f>
        <v/>
      </c>
      <c r="S593" s="74" t="str">
        <f ca="1">IF(AND(C593="Abierto",D593="Media"),TODAY()-E593,"")</f>
        <v/>
      </c>
      <c r="T593" s="74" t="str">
        <f>IF(AND(C593="Abierto",D593="Media"),RANK(S593,$S$13:$S$810,0)+COUNTIF($S$13:S593,S593)-1+MAX(N:N,Q:Q),"")</f>
        <v/>
      </c>
      <c r="U593" s="74" t="str">
        <f>IF(AND(C593="Abierto",D593="Baja"),A593,"")</f>
        <v/>
      </c>
      <c r="V593" s="74" t="str">
        <f ca="1">IF(AND(C593="Abierto",D593="Baja"),TODAY()-E593,"")</f>
        <v/>
      </c>
      <c r="W593" s="74" t="str">
        <f>IF(AND(C593="Abierto",D593="Baja"),RANK(V593,$V$13:$V$810,0)+COUNTIF($V$13:V593,V593)-1+MAX(N:N,Q:Q,T:T),"")</f>
        <v/>
      </c>
      <c r="X593" s="139" t="str">
        <f>IF(OR(C593="Resuelto",C593=""),"",SUM(N593,Q593,T593,W593))</f>
        <v/>
      </c>
      <c r="Y593" s="139" t="str">
        <f>IF(OR(C593="Resuelto",C593=""),"",SUM(M593,P593,S593,V593))</f>
        <v/>
      </c>
      <c r="Z593" s="139" t="str">
        <f>IF(OR(C593="Resuelto",C593=""),"",SUM(L593,O593,R593,U593))</f>
        <v/>
      </c>
      <c r="AA593" s="28">
        <v>779</v>
      </c>
      <c r="AB593" s="28" t="str">
        <f t="shared" si="15"/>
        <v/>
      </c>
      <c r="AC593" s="75" t="str">
        <f t="shared" si="16"/>
        <v/>
      </c>
      <c r="AH593" s="78" t="str">
        <f>IF(AI593="","",MAX($AH$5:AH592)+1)</f>
        <v/>
      </c>
      <c r="AI593" s="53" t="str">
        <f>IF(G592="","",IF(COUNTIF($AI$11:AI592,G592)=0,G592,""))</f>
        <v/>
      </c>
      <c r="AJ593" s="53" t="str">
        <f t="shared" si="17"/>
        <v/>
      </c>
      <c r="AK593" s="135"/>
    </row>
    <row r="594" spans="1:37" x14ac:dyDescent="0.25">
      <c r="A594" s="136"/>
      <c r="B594" s="136"/>
      <c r="C594" s="136"/>
      <c r="D594" s="136"/>
      <c r="E594" s="137"/>
      <c r="F594" s="137"/>
      <c r="G594" s="136"/>
      <c r="H594" s="137"/>
      <c r="I594" s="140" t="str">
        <f t="shared" si="18"/>
        <v/>
      </c>
      <c r="J594" s="140"/>
      <c r="K594" s="140"/>
      <c r="L594" s="74" t="str">
        <f>IF(AND(C594="Abierto",D594="Urgente"),A594,"")</f>
        <v/>
      </c>
      <c r="M594" s="74" t="str">
        <f ca="1">IF(AND(C594="Abierto",D594="Urgente"),TODAY()-E594,"")</f>
        <v/>
      </c>
      <c r="N594" s="74" t="str">
        <f>IF(AND(C594="Abierto",D594="Urgente"),RANK(M594,$M$13:$M$810,0)+COUNTIF($M$13:M594,M594)-1,"")</f>
        <v/>
      </c>
      <c r="O594" s="74" t="str">
        <f>IF(AND(C594="Abierto",D594="Alta"),A594,"")</f>
        <v/>
      </c>
      <c r="P594" s="74" t="str">
        <f ca="1">IF(AND(C594="Abierto",D594="Alta"),TODAY()-E594,"")</f>
        <v/>
      </c>
      <c r="Q594" s="74" t="str">
        <f>IF(AND(C594="Abierto",D594="Alta"),RANK(P594,$P$13:$P$810,0)+COUNTIF($P$13:P594,P594)-1+MAX(N:N),"")</f>
        <v/>
      </c>
      <c r="R594" s="74" t="str">
        <f>IF(AND(C594="Abierto",D594="Media"),A594,"")</f>
        <v/>
      </c>
      <c r="S594" s="74" t="str">
        <f ca="1">IF(AND(C594="Abierto",D594="Media"),TODAY()-E594,"")</f>
        <v/>
      </c>
      <c r="T594" s="74" t="str">
        <f>IF(AND(C594="Abierto",D594="Media"),RANK(S594,$S$13:$S$810,0)+COUNTIF($S$13:S594,S594)-1+MAX(N:N,Q:Q),"")</f>
        <v/>
      </c>
      <c r="U594" s="74" t="str">
        <f>IF(AND(C594="Abierto",D594="Baja"),A594,"")</f>
        <v/>
      </c>
      <c r="V594" s="74" t="str">
        <f ca="1">IF(AND(C594="Abierto",D594="Baja"),TODAY()-E594,"")</f>
        <v/>
      </c>
      <c r="W594" s="74" t="str">
        <f>IF(AND(C594="Abierto",D594="Baja"),RANK(V594,$V$13:$V$810,0)+COUNTIF($V$13:V594,V594)-1+MAX(N:N,Q:Q,T:T),"")</f>
        <v/>
      </c>
      <c r="X594" s="139" t="str">
        <f>IF(OR(C594="Resuelto",C594=""),"",SUM(N594,Q594,T594,W594))</f>
        <v/>
      </c>
      <c r="Y594" s="139" t="str">
        <f>IF(OR(C594="Resuelto",C594=""),"",SUM(M594,P594,S594,V594))</f>
        <v/>
      </c>
      <c r="Z594" s="139" t="str">
        <f>IF(OR(C594="Resuelto",C594=""),"",SUM(L594,O594,R594,U594))</f>
        <v/>
      </c>
      <c r="AA594" s="28">
        <v>780</v>
      </c>
      <c r="AB594" s="28" t="str">
        <f t="shared" si="15"/>
        <v/>
      </c>
      <c r="AC594" s="75" t="str">
        <f t="shared" si="16"/>
        <v/>
      </c>
      <c r="AH594" s="78" t="str">
        <f>IF(AI594="","",MAX($AH$5:AH593)+1)</f>
        <v/>
      </c>
      <c r="AI594" s="53" t="str">
        <f>IF(G593="","",IF(COUNTIF($AI$11:AI593,G593)=0,G593,""))</f>
        <v/>
      </c>
      <c r="AJ594" s="53" t="str">
        <f t="shared" si="17"/>
        <v/>
      </c>
      <c r="AK594" s="135"/>
    </row>
    <row r="595" spans="1:37" x14ac:dyDescent="0.25">
      <c r="A595" s="136"/>
      <c r="B595" s="136"/>
      <c r="C595" s="136"/>
      <c r="D595" s="136"/>
      <c r="E595" s="137"/>
      <c r="F595" s="137"/>
      <c r="G595" s="136"/>
      <c r="H595" s="137"/>
      <c r="I595" s="140" t="str">
        <f t="shared" si="18"/>
        <v/>
      </c>
      <c r="J595" s="140"/>
      <c r="K595" s="140"/>
      <c r="L595" s="74" t="str">
        <f>IF(AND(C595="Abierto",D595="Urgente"),A595,"")</f>
        <v/>
      </c>
      <c r="M595" s="74" t="str">
        <f ca="1">IF(AND(C595="Abierto",D595="Urgente"),TODAY()-E595,"")</f>
        <v/>
      </c>
      <c r="N595" s="74" t="str">
        <f>IF(AND(C595="Abierto",D595="Urgente"),RANK(M595,$M$13:$M$810,0)+COUNTIF($M$13:M595,M595)-1,"")</f>
        <v/>
      </c>
      <c r="O595" s="74" t="str">
        <f>IF(AND(C595="Abierto",D595="Alta"),A595,"")</f>
        <v/>
      </c>
      <c r="P595" s="74" t="str">
        <f ca="1">IF(AND(C595="Abierto",D595="Alta"),TODAY()-E595,"")</f>
        <v/>
      </c>
      <c r="Q595" s="74" t="str">
        <f>IF(AND(C595="Abierto",D595="Alta"),RANK(P595,$P$13:$P$810,0)+COUNTIF($P$13:P595,P595)-1+MAX(N:N),"")</f>
        <v/>
      </c>
      <c r="R595" s="74" t="str">
        <f>IF(AND(C595="Abierto",D595="Media"),A595,"")</f>
        <v/>
      </c>
      <c r="S595" s="74" t="str">
        <f ca="1">IF(AND(C595="Abierto",D595="Media"),TODAY()-E595,"")</f>
        <v/>
      </c>
      <c r="T595" s="74" t="str">
        <f>IF(AND(C595="Abierto",D595="Media"),RANK(S595,$S$13:$S$810,0)+COUNTIF($S$13:S595,S595)-1+MAX(N:N,Q:Q),"")</f>
        <v/>
      </c>
      <c r="U595" s="74" t="str">
        <f>IF(AND(C595="Abierto",D595="Baja"),A595,"")</f>
        <v/>
      </c>
      <c r="V595" s="74" t="str">
        <f ca="1">IF(AND(C595="Abierto",D595="Baja"),TODAY()-E595,"")</f>
        <v/>
      </c>
      <c r="W595" s="74" t="str">
        <f>IF(AND(C595="Abierto",D595="Baja"),RANK(V595,$V$13:$V$810,0)+COUNTIF($V$13:V595,V595)-1+MAX(N:N,Q:Q,T:T),"")</f>
        <v/>
      </c>
      <c r="X595" s="139" t="str">
        <f>IF(OR(C595="Resuelto",C595=""),"",SUM(N595,Q595,T595,W595))</f>
        <v/>
      </c>
      <c r="Y595" s="139" t="str">
        <f>IF(OR(C595="Resuelto",C595=""),"",SUM(M595,P595,S595,V595))</f>
        <v/>
      </c>
      <c r="Z595" s="139" t="str">
        <f>IF(OR(C595="Resuelto",C595=""),"",SUM(L595,O595,R595,U595))</f>
        <v/>
      </c>
      <c r="AA595" s="28">
        <v>781</v>
      </c>
      <c r="AB595" s="28" t="str">
        <f t="shared" si="15"/>
        <v/>
      </c>
      <c r="AC595" s="75" t="str">
        <f t="shared" si="16"/>
        <v/>
      </c>
      <c r="AH595" s="78" t="str">
        <f>IF(AI595="","",MAX($AH$5:AH594)+1)</f>
        <v/>
      </c>
      <c r="AI595" s="53" t="str">
        <f>IF(G594="","",IF(COUNTIF($AI$11:AI594,G594)=0,G594,""))</f>
        <v/>
      </c>
      <c r="AJ595" s="53" t="str">
        <f t="shared" si="17"/>
        <v/>
      </c>
      <c r="AK595" s="135"/>
    </row>
    <row r="596" spans="1:37" x14ac:dyDescent="0.25">
      <c r="A596" s="136"/>
      <c r="B596" s="136"/>
      <c r="C596" s="136"/>
      <c r="D596" s="136"/>
      <c r="E596" s="137"/>
      <c r="F596" s="137"/>
      <c r="G596" s="136"/>
      <c r="H596" s="137"/>
      <c r="I596" s="140" t="str">
        <f t="shared" si="18"/>
        <v/>
      </c>
      <c r="J596" s="140"/>
      <c r="K596" s="140"/>
      <c r="L596" s="74" t="str">
        <f>IF(AND(C596="Abierto",D596="Urgente"),A596,"")</f>
        <v/>
      </c>
      <c r="M596" s="74" t="str">
        <f ca="1">IF(AND(C596="Abierto",D596="Urgente"),TODAY()-E596,"")</f>
        <v/>
      </c>
      <c r="N596" s="74" t="str">
        <f>IF(AND(C596="Abierto",D596="Urgente"),RANK(M596,$M$13:$M$810,0)+COUNTIF($M$13:M596,M596)-1,"")</f>
        <v/>
      </c>
      <c r="O596" s="74" t="str">
        <f>IF(AND(C596="Abierto",D596="Alta"),A596,"")</f>
        <v/>
      </c>
      <c r="P596" s="74" t="str">
        <f ca="1">IF(AND(C596="Abierto",D596="Alta"),TODAY()-E596,"")</f>
        <v/>
      </c>
      <c r="Q596" s="74" t="str">
        <f>IF(AND(C596="Abierto",D596="Alta"),RANK(P596,$P$13:$P$810,0)+COUNTIF($P$13:P596,P596)-1+MAX(N:N),"")</f>
        <v/>
      </c>
      <c r="R596" s="74" t="str">
        <f>IF(AND(C596="Abierto",D596="Media"),A596,"")</f>
        <v/>
      </c>
      <c r="S596" s="74" t="str">
        <f ca="1">IF(AND(C596="Abierto",D596="Media"),TODAY()-E596,"")</f>
        <v/>
      </c>
      <c r="T596" s="74" t="str">
        <f>IF(AND(C596="Abierto",D596="Media"),RANK(S596,$S$13:$S$810,0)+COUNTIF($S$13:S596,S596)-1+MAX(N:N,Q:Q),"")</f>
        <v/>
      </c>
      <c r="U596" s="74" t="str">
        <f>IF(AND(C596="Abierto",D596="Baja"),A596,"")</f>
        <v/>
      </c>
      <c r="V596" s="74" t="str">
        <f ca="1">IF(AND(C596="Abierto",D596="Baja"),TODAY()-E596,"")</f>
        <v/>
      </c>
      <c r="W596" s="74" t="str">
        <f>IF(AND(C596="Abierto",D596="Baja"),RANK(V596,$V$13:$V$810,0)+COUNTIF($V$13:V596,V596)-1+MAX(N:N,Q:Q,T:T),"")</f>
        <v/>
      </c>
      <c r="X596" s="139" t="str">
        <f>IF(OR(C596="Resuelto",C596=""),"",SUM(N596,Q596,T596,W596))</f>
        <v/>
      </c>
      <c r="Y596" s="139" t="str">
        <f>IF(OR(C596="Resuelto",C596=""),"",SUM(M596,P596,S596,V596))</f>
        <v/>
      </c>
      <c r="Z596" s="139" t="str">
        <f>IF(OR(C596="Resuelto",C596=""),"",SUM(L596,O596,R596,U596))</f>
        <v/>
      </c>
      <c r="AA596" s="28">
        <v>782</v>
      </c>
      <c r="AB596" s="28" t="str">
        <f t="shared" si="15"/>
        <v/>
      </c>
      <c r="AC596" s="75" t="str">
        <f t="shared" si="16"/>
        <v/>
      </c>
      <c r="AH596" s="78" t="str">
        <f>IF(AI596="","",MAX($AH$5:AH595)+1)</f>
        <v/>
      </c>
      <c r="AI596" s="53" t="str">
        <f>IF(G595="","",IF(COUNTIF($AI$11:AI595,G595)=0,G595,""))</f>
        <v/>
      </c>
      <c r="AJ596" s="53" t="str">
        <f t="shared" si="17"/>
        <v/>
      </c>
      <c r="AK596" s="135"/>
    </row>
    <row r="597" spans="1:37" x14ac:dyDescent="0.25">
      <c r="A597" s="136"/>
      <c r="B597" s="136"/>
      <c r="C597" s="136"/>
      <c r="D597" s="136"/>
      <c r="E597" s="137"/>
      <c r="F597" s="137"/>
      <c r="G597" s="136"/>
      <c r="H597" s="137"/>
      <c r="I597" s="140" t="str">
        <f t="shared" si="18"/>
        <v/>
      </c>
      <c r="J597" s="140"/>
      <c r="K597" s="140"/>
      <c r="L597" s="74" t="str">
        <f>IF(AND(C597="Abierto",D597="Urgente"),A597,"")</f>
        <v/>
      </c>
      <c r="M597" s="74" t="str">
        <f ca="1">IF(AND(C597="Abierto",D597="Urgente"),TODAY()-E597,"")</f>
        <v/>
      </c>
      <c r="N597" s="74" t="str">
        <f>IF(AND(C597="Abierto",D597="Urgente"),RANK(M597,$M$13:$M$810,0)+COUNTIF($M$13:M597,M597)-1,"")</f>
        <v/>
      </c>
      <c r="O597" s="74" t="str">
        <f>IF(AND(C597="Abierto",D597="Alta"),A597,"")</f>
        <v/>
      </c>
      <c r="P597" s="74" t="str">
        <f ca="1">IF(AND(C597="Abierto",D597="Alta"),TODAY()-E597,"")</f>
        <v/>
      </c>
      <c r="Q597" s="74" t="str">
        <f>IF(AND(C597="Abierto",D597="Alta"),RANK(P597,$P$13:$P$810,0)+COUNTIF($P$13:P597,P597)-1+MAX(N:N),"")</f>
        <v/>
      </c>
      <c r="R597" s="74" t="str">
        <f>IF(AND(C597="Abierto",D597="Media"),A597,"")</f>
        <v/>
      </c>
      <c r="S597" s="74" t="str">
        <f ca="1">IF(AND(C597="Abierto",D597="Media"),TODAY()-E597,"")</f>
        <v/>
      </c>
      <c r="T597" s="74" t="str">
        <f>IF(AND(C597="Abierto",D597="Media"),RANK(S597,$S$13:$S$810,0)+COUNTIF($S$13:S597,S597)-1+MAX(N:N,Q:Q),"")</f>
        <v/>
      </c>
      <c r="U597" s="74" t="str">
        <f>IF(AND(C597="Abierto",D597="Baja"),A597,"")</f>
        <v/>
      </c>
      <c r="V597" s="74" t="str">
        <f ca="1">IF(AND(C597="Abierto",D597="Baja"),TODAY()-E597,"")</f>
        <v/>
      </c>
      <c r="W597" s="74" t="str">
        <f>IF(AND(C597="Abierto",D597="Baja"),RANK(V597,$V$13:$V$810,0)+COUNTIF($V$13:V597,V597)-1+MAX(N:N,Q:Q,T:T),"")</f>
        <v/>
      </c>
      <c r="X597" s="139" t="str">
        <f>IF(OR(C597="Resuelto",C597=""),"",SUM(N597,Q597,T597,W597))</f>
        <v/>
      </c>
      <c r="Y597" s="139" t="str">
        <f>IF(OR(C597="Resuelto",C597=""),"",SUM(M597,P597,S597,V597))</f>
        <v/>
      </c>
      <c r="Z597" s="139" t="str">
        <f>IF(OR(C597="Resuelto",C597=""),"",SUM(L597,O597,R597,U597))</f>
        <v/>
      </c>
      <c r="AA597" s="28">
        <v>783</v>
      </c>
      <c r="AB597" s="28" t="str">
        <f t="shared" si="15"/>
        <v/>
      </c>
      <c r="AC597" s="75" t="str">
        <f t="shared" si="16"/>
        <v/>
      </c>
      <c r="AH597" s="78" t="str">
        <f>IF(AI597="","",MAX($AH$5:AH596)+1)</f>
        <v/>
      </c>
      <c r="AI597" s="53" t="str">
        <f>IF(G596="","",IF(COUNTIF($AI$11:AI596,G596)=0,G596,""))</f>
        <v/>
      </c>
      <c r="AJ597" s="53" t="str">
        <f t="shared" si="17"/>
        <v/>
      </c>
      <c r="AK597" s="135"/>
    </row>
    <row r="598" spans="1:37" x14ac:dyDescent="0.25">
      <c r="A598" s="136"/>
      <c r="B598" s="136"/>
      <c r="C598" s="136"/>
      <c r="D598" s="136"/>
      <c r="E598" s="137"/>
      <c r="F598" s="137"/>
      <c r="G598" s="136"/>
      <c r="H598" s="137"/>
      <c r="I598" s="140" t="str">
        <f t="shared" si="18"/>
        <v/>
      </c>
      <c r="J598" s="140"/>
      <c r="K598" s="140"/>
      <c r="L598" s="74" t="str">
        <f>IF(AND(C598="Abierto",D598="Urgente"),A598,"")</f>
        <v/>
      </c>
      <c r="M598" s="74" t="str">
        <f ca="1">IF(AND(C598="Abierto",D598="Urgente"),TODAY()-E598,"")</f>
        <v/>
      </c>
      <c r="N598" s="74" t="str">
        <f>IF(AND(C598="Abierto",D598="Urgente"),RANK(M598,$M$13:$M$810,0)+COUNTIF($M$13:M598,M598)-1,"")</f>
        <v/>
      </c>
      <c r="O598" s="74" t="str">
        <f>IF(AND(C598="Abierto",D598="Alta"),A598,"")</f>
        <v/>
      </c>
      <c r="P598" s="74" t="str">
        <f ca="1">IF(AND(C598="Abierto",D598="Alta"),TODAY()-E598,"")</f>
        <v/>
      </c>
      <c r="Q598" s="74" t="str">
        <f>IF(AND(C598="Abierto",D598="Alta"),RANK(P598,$P$13:$P$810,0)+COUNTIF($P$13:P598,P598)-1+MAX(N:N),"")</f>
        <v/>
      </c>
      <c r="R598" s="74" t="str">
        <f>IF(AND(C598="Abierto",D598="Media"),A598,"")</f>
        <v/>
      </c>
      <c r="S598" s="74" t="str">
        <f ca="1">IF(AND(C598="Abierto",D598="Media"),TODAY()-E598,"")</f>
        <v/>
      </c>
      <c r="T598" s="74" t="str">
        <f>IF(AND(C598="Abierto",D598="Media"),RANK(S598,$S$13:$S$810,0)+COUNTIF($S$13:S598,S598)-1+MAX(N:N,Q:Q),"")</f>
        <v/>
      </c>
      <c r="U598" s="74" t="str">
        <f>IF(AND(C598="Abierto",D598="Baja"),A598,"")</f>
        <v/>
      </c>
      <c r="V598" s="74" t="str">
        <f ca="1">IF(AND(C598="Abierto",D598="Baja"),TODAY()-E598,"")</f>
        <v/>
      </c>
      <c r="W598" s="74" t="str">
        <f>IF(AND(C598="Abierto",D598="Baja"),RANK(V598,$V$13:$V$810,0)+COUNTIF($V$13:V598,V598)-1+MAX(N:N,Q:Q,T:T),"")</f>
        <v/>
      </c>
      <c r="X598" s="139" t="str">
        <f>IF(OR(C598="Resuelto",C598=""),"",SUM(N598,Q598,T598,W598))</f>
        <v/>
      </c>
      <c r="Y598" s="139" t="str">
        <f>IF(OR(C598="Resuelto",C598=""),"",SUM(M598,P598,S598,V598))</f>
        <v/>
      </c>
      <c r="Z598" s="139" t="str">
        <f>IF(OR(C598="Resuelto",C598=""),"",SUM(L598,O598,R598,U598))</f>
        <v/>
      </c>
      <c r="AA598" s="28">
        <v>784</v>
      </c>
      <c r="AB598" s="28" t="str">
        <f t="shared" si="15"/>
        <v/>
      </c>
      <c r="AC598" s="75" t="str">
        <f t="shared" si="16"/>
        <v/>
      </c>
      <c r="AH598" s="78" t="str">
        <f>IF(AI598="","",MAX($AH$5:AH597)+1)</f>
        <v/>
      </c>
      <c r="AI598" s="53" t="str">
        <f>IF(G597="","",IF(COUNTIF($AI$11:AI597,G597)=0,G597,""))</f>
        <v/>
      </c>
      <c r="AJ598" s="53" t="str">
        <f t="shared" si="17"/>
        <v/>
      </c>
      <c r="AK598" s="135"/>
    </row>
    <row r="599" spans="1:37" x14ac:dyDescent="0.25">
      <c r="A599" s="136"/>
      <c r="B599" s="136"/>
      <c r="C599" s="136"/>
      <c r="D599" s="136"/>
      <c r="E599" s="137"/>
      <c r="F599" s="137"/>
      <c r="G599" s="136"/>
      <c r="H599" s="137"/>
      <c r="I599" s="140" t="str">
        <f t="shared" si="18"/>
        <v/>
      </c>
      <c r="J599" s="140"/>
      <c r="K599" s="140"/>
      <c r="L599" s="74" t="str">
        <f>IF(AND(C599="Abierto",D599="Urgente"),A599,"")</f>
        <v/>
      </c>
      <c r="M599" s="74" t="str">
        <f ca="1">IF(AND(C599="Abierto",D599="Urgente"),TODAY()-E599,"")</f>
        <v/>
      </c>
      <c r="N599" s="74" t="str">
        <f>IF(AND(C599="Abierto",D599="Urgente"),RANK(M599,$M$13:$M$810,0)+COUNTIF($M$13:M599,M599)-1,"")</f>
        <v/>
      </c>
      <c r="O599" s="74" t="str">
        <f>IF(AND(C599="Abierto",D599="Alta"),A599,"")</f>
        <v/>
      </c>
      <c r="P599" s="74" t="str">
        <f ca="1">IF(AND(C599="Abierto",D599="Alta"),TODAY()-E599,"")</f>
        <v/>
      </c>
      <c r="Q599" s="74" t="str">
        <f>IF(AND(C599="Abierto",D599="Alta"),RANK(P599,$P$13:$P$810,0)+COUNTIF($P$13:P599,P599)-1+MAX(N:N),"")</f>
        <v/>
      </c>
      <c r="R599" s="74" t="str">
        <f>IF(AND(C599="Abierto",D599="Media"),A599,"")</f>
        <v/>
      </c>
      <c r="S599" s="74" t="str">
        <f ca="1">IF(AND(C599="Abierto",D599="Media"),TODAY()-E599,"")</f>
        <v/>
      </c>
      <c r="T599" s="74" t="str">
        <f>IF(AND(C599="Abierto",D599="Media"),RANK(S599,$S$13:$S$810,0)+COUNTIF($S$13:S599,S599)-1+MAX(N:N,Q:Q),"")</f>
        <v/>
      </c>
      <c r="U599" s="74" t="str">
        <f>IF(AND(C599="Abierto",D599="Baja"),A599,"")</f>
        <v/>
      </c>
      <c r="V599" s="74" t="str">
        <f ca="1">IF(AND(C599="Abierto",D599="Baja"),TODAY()-E599,"")</f>
        <v/>
      </c>
      <c r="W599" s="74" t="str">
        <f>IF(AND(C599="Abierto",D599="Baja"),RANK(V599,$V$13:$V$810,0)+COUNTIF($V$13:V599,V599)-1+MAX(N:N,Q:Q,T:T),"")</f>
        <v/>
      </c>
      <c r="X599" s="139" t="str">
        <f>IF(OR(C599="Resuelto",C599=""),"",SUM(N599,Q599,T599,W599))</f>
        <v/>
      </c>
      <c r="Y599" s="139" t="str">
        <f>IF(OR(C599="Resuelto",C599=""),"",SUM(M599,P599,S599,V599))</f>
        <v/>
      </c>
      <c r="Z599" s="139" t="str">
        <f>IF(OR(C599="Resuelto",C599=""),"",SUM(L599,O599,R599,U599))</f>
        <v/>
      </c>
      <c r="AA599" s="28">
        <v>785</v>
      </c>
      <c r="AB599" s="28" t="str">
        <f t="shared" si="15"/>
        <v/>
      </c>
      <c r="AC599" s="75" t="str">
        <f t="shared" si="16"/>
        <v/>
      </c>
      <c r="AH599" s="78" t="str">
        <f>IF(AI599="","",MAX($AH$5:AH598)+1)</f>
        <v/>
      </c>
      <c r="AI599" s="53" t="str">
        <f>IF(G598="","",IF(COUNTIF($AI$11:AI598,G598)=0,G598,""))</f>
        <v/>
      </c>
      <c r="AJ599" s="53" t="str">
        <f t="shared" si="17"/>
        <v/>
      </c>
      <c r="AK599" s="135"/>
    </row>
    <row r="600" spans="1:37" x14ac:dyDescent="0.25">
      <c r="A600" s="136"/>
      <c r="B600" s="136"/>
      <c r="C600" s="136"/>
      <c r="D600" s="136"/>
      <c r="E600" s="137"/>
      <c r="F600" s="137"/>
      <c r="G600" s="136"/>
      <c r="H600" s="137"/>
      <c r="I600" s="140" t="str">
        <f t="shared" si="18"/>
        <v/>
      </c>
      <c r="J600" s="140"/>
      <c r="K600" s="140"/>
      <c r="L600" s="74" t="str">
        <f>IF(AND(C600="Abierto",D600="Urgente"),A600,"")</f>
        <v/>
      </c>
      <c r="M600" s="74" t="str">
        <f ca="1">IF(AND(C600="Abierto",D600="Urgente"),TODAY()-E600,"")</f>
        <v/>
      </c>
      <c r="N600" s="74" t="str">
        <f>IF(AND(C600="Abierto",D600="Urgente"),RANK(M600,$M$13:$M$810,0)+COUNTIF($M$13:M600,M600)-1,"")</f>
        <v/>
      </c>
      <c r="O600" s="74" t="str">
        <f>IF(AND(C600="Abierto",D600="Alta"),A600,"")</f>
        <v/>
      </c>
      <c r="P600" s="74" t="str">
        <f ca="1">IF(AND(C600="Abierto",D600="Alta"),TODAY()-E600,"")</f>
        <v/>
      </c>
      <c r="Q600" s="74" t="str">
        <f>IF(AND(C600="Abierto",D600="Alta"),RANK(P600,$P$13:$P$810,0)+COUNTIF($P$13:P600,P600)-1+MAX(N:N),"")</f>
        <v/>
      </c>
      <c r="R600" s="74" t="str">
        <f>IF(AND(C600="Abierto",D600="Media"),A600,"")</f>
        <v/>
      </c>
      <c r="S600" s="74" t="str">
        <f ca="1">IF(AND(C600="Abierto",D600="Media"),TODAY()-E600,"")</f>
        <v/>
      </c>
      <c r="T600" s="74" t="str">
        <f>IF(AND(C600="Abierto",D600="Media"),RANK(S600,$S$13:$S$810,0)+COUNTIF($S$13:S600,S600)-1+MAX(N:N,Q:Q),"")</f>
        <v/>
      </c>
      <c r="U600" s="74" t="str">
        <f>IF(AND(C600="Abierto",D600="Baja"),A600,"")</f>
        <v/>
      </c>
      <c r="V600" s="74" t="str">
        <f ca="1">IF(AND(C600="Abierto",D600="Baja"),TODAY()-E600,"")</f>
        <v/>
      </c>
      <c r="W600" s="74" t="str">
        <f>IF(AND(C600="Abierto",D600="Baja"),RANK(V600,$V$13:$V$810,0)+COUNTIF($V$13:V600,V600)-1+MAX(N:N,Q:Q,T:T),"")</f>
        <v/>
      </c>
      <c r="X600" s="139" t="str">
        <f>IF(OR(C600="Resuelto",C600=""),"",SUM(N600,Q600,T600,W600))</f>
        <v/>
      </c>
      <c r="Y600" s="139" t="str">
        <f>IF(OR(C600="Resuelto",C600=""),"",SUM(M600,P600,S600,V600))</f>
        <v/>
      </c>
      <c r="Z600" s="139" t="str">
        <f>IF(OR(C600="Resuelto",C600=""),"",SUM(L600,O600,R600,U600))</f>
        <v/>
      </c>
      <c r="AA600" s="28">
        <v>786</v>
      </c>
      <c r="AB600" s="28" t="str">
        <f t="shared" si="15"/>
        <v/>
      </c>
      <c r="AC600" s="75" t="str">
        <f t="shared" si="16"/>
        <v/>
      </c>
      <c r="AH600" s="78" t="str">
        <f>IF(AI600="","",MAX($AH$5:AH599)+1)</f>
        <v/>
      </c>
      <c r="AI600" s="53" t="str">
        <f>IF(G599="","",IF(COUNTIF($AI$11:AI599,G599)=0,G599,""))</f>
        <v/>
      </c>
      <c r="AJ600" s="53" t="str">
        <f t="shared" si="17"/>
        <v/>
      </c>
      <c r="AK600" s="135"/>
    </row>
    <row r="601" spans="1:37" x14ac:dyDescent="0.25">
      <c r="A601" s="136"/>
      <c r="B601" s="136"/>
      <c r="C601" s="136"/>
      <c r="D601" s="136"/>
      <c r="E601" s="137"/>
      <c r="F601" s="137"/>
      <c r="G601" s="136"/>
      <c r="H601" s="137"/>
      <c r="I601" s="140" t="str">
        <f t="shared" si="18"/>
        <v/>
      </c>
      <c r="J601" s="140"/>
      <c r="K601" s="140"/>
      <c r="L601" s="74" t="str">
        <f>IF(AND(C601="Abierto",D601="Urgente"),A601,"")</f>
        <v/>
      </c>
      <c r="M601" s="74" t="str">
        <f ca="1">IF(AND(C601="Abierto",D601="Urgente"),TODAY()-E601,"")</f>
        <v/>
      </c>
      <c r="N601" s="74" t="str">
        <f>IF(AND(C601="Abierto",D601="Urgente"),RANK(M601,$M$13:$M$810,0)+COUNTIF($M$13:M601,M601)-1,"")</f>
        <v/>
      </c>
      <c r="O601" s="74" t="str">
        <f>IF(AND(C601="Abierto",D601="Alta"),A601,"")</f>
        <v/>
      </c>
      <c r="P601" s="74" t="str">
        <f ca="1">IF(AND(C601="Abierto",D601="Alta"),TODAY()-E601,"")</f>
        <v/>
      </c>
      <c r="Q601" s="74" t="str">
        <f>IF(AND(C601="Abierto",D601="Alta"),RANK(P601,$P$13:$P$810,0)+COUNTIF($P$13:P601,P601)-1+MAX(N:N),"")</f>
        <v/>
      </c>
      <c r="R601" s="74" t="str">
        <f>IF(AND(C601="Abierto",D601="Media"),A601,"")</f>
        <v/>
      </c>
      <c r="S601" s="74" t="str">
        <f ca="1">IF(AND(C601="Abierto",D601="Media"),TODAY()-E601,"")</f>
        <v/>
      </c>
      <c r="T601" s="74" t="str">
        <f>IF(AND(C601="Abierto",D601="Media"),RANK(S601,$S$13:$S$810,0)+COUNTIF($S$13:S601,S601)-1+MAX(N:N,Q:Q),"")</f>
        <v/>
      </c>
      <c r="U601" s="74" t="str">
        <f>IF(AND(C601="Abierto",D601="Baja"),A601,"")</f>
        <v/>
      </c>
      <c r="V601" s="74" t="str">
        <f ca="1">IF(AND(C601="Abierto",D601="Baja"),TODAY()-E601,"")</f>
        <v/>
      </c>
      <c r="W601" s="74" t="str">
        <f>IF(AND(C601="Abierto",D601="Baja"),RANK(V601,$V$13:$V$810,0)+COUNTIF($V$13:V601,V601)-1+MAX(N:N,Q:Q,T:T),"")</f>
        <v/>
      </c>
      <c r="X601" s="139" t="str">
        <f>IF(OR(C601="Resuelto",C601=""),"",SUM(N601,Q601,T601,W601))</f>
        <v/>
      </c>
      <c r="Y601" s="139" t="str">
        <f>IF(OR(C601="Resuelto",C601=""),"",SUM(M601,P601,S601,V601))</f>
        <v/>
      </c>
      <c r="Z601" s="139" t="str">
        <f>IF(OR(C601="Resuelto",C601=""),"",SUM(L601,O601,R601,U601))</f>
        <v/>
      </c>
      <c r="AA601" s="28">
        <v>787</v>
      </c>
      <c r="AB601" s="28" t="str">
        <f t="shared" si="15"/>
        <v/>
      </c>
      <c r="AC601" s="75" t="str">
        <f t="shared" si="16"/>
        <v/>
      </c>
      <c r="AH601" s="78" t="str">
        <f>IF(AI601="","",MAX($AH$5:AH600)+1)</f>
        <v/>
      </c>
      <c r="AI601" s="53" t="str">
        <f>IF(G600="","",IF(COUNTIF($AI$11:AI600,G600)=0,G600,""))</f>
        <v/>
      </c>
      <c r="AJ601" s="53" t="str">
        <f t="shared" si="17"/>
        <v/>
      </c>
      <c r="AK601" s="135"/>
    </row>
    <row r="602" spans="1:37" x14ac:dyDescent="0.25">
      <c r="A602" s="136"/>
      <c r="B602" s="136"/>
      <c r="C602" s="136"/>
      <c r="D602" s="136"/>
      <c r="E602" s="137"/>
      <c r="F602" s="137"/>
      <c r="G602" s="136"/>
      <c r="H602" s="137"/>
      <c r="I602" s="140" t="str">
        <f t="shared" si="18"/>
        <v/>
      </c>
      <c r="J602" s="140"/>
      <c r="K602" s="140"/>
      <c r="L602" s="74" t="str">
        <f>IF(AND(C602="Abierto",D602="Urgente"),A602,"")</f>
        <v/>
      </c>
      <c r="M602" s="74" t="str">
        <f ca="1">IF(AND(C602="Abierto",D602="Urgente"),TODAY()-E602,"")</f>
        <v/>
      </c>
      <c r="N602" s="74" t="str">
        <f>IF(AND(C602="Abierto",D602="Urgente"),RANK(M602,$M$13:$M$810,0)+COUNTIF($M$13:M602,M602)-1,"")</f>
        <v/>
      </c>
      <c r="O602" s="74" t="str">
        <f>IF(AND(C602="Abierto",D602="Alta"),A602,"")</f>
        <v/>
      </c>
      <c r="P602" s="74" t="str">
        <f ca="1">IF(AND(C602="Abierto",D602="Alta"),TODAY()-E602,"")</f>
        <v/>
      </c>
      <c r="Q602" s="74" t="str">
        <f>IF(AND(C602="Abierto",D602="Alta"),RANK(P602,$P$13:$P$810,0)+COUNTIF($P$13:P602,P602)-1+MAX(N:N),"")</f>
        <v/>
      </c>
      <c r="R602" s="74" t="str">
        <f>IF(AND(C602="Abierto",D602="Media"),A602,"")</f>
        <v/>
      </c>
      <c r="S602" s="74" t="str">
        <f ca="1">IF(AND(C602="Abierto",D602="Media"),TODAY()-E602,"")</f>
        <v/>
      </c>
      <c r="T602" s="74" t="str">
        <f>IF(AND(C602="Abierto",D602="Media"),RANK(S602,$S$13:$S$810,0)+COUNTIF($S$13:S602,S602)-1+MAX(N:N,Q:Q),"")</f>
        <v/>
      </c>
      <c r="U602" s="74" t="str">
        <f>IF(AND(C602="Abierto",D602="Baja"),A602,"")</f>
        <v/>
      </c>
      <c r="V602" s="74" t="str">
        <f ca="1">IF(AND(C602="Abierto",D602="Baja"),TODAY()-E602,"")</f>
        <v/>
      </c>
      <c r="W602" s="74" t="str">
        <f>IF(AND(C602="Abierto",D602="Baja"),RANK(V602,$V$13:$V$810,0)+COUNTIF($V$13:V602,V602)-1+MAX(N:N,Q:Q,T:T),"")</f>
        <v/>
      </c>
      <c r="X602" s="139" t="str">
        <f>IF(OR(C602="Resuelto",C602=""),"",SUM(N602,Q602,T602,W602))</f>
        <v/>
      </c>
      <c r="Y602" s="139" t="str">
        <f>IF(OR(C602="Resuelto",C602=""),"",SUM(M602,P602,S602,V602))</f>
        <v/>
      </c>
      <c r="Z602" s="139" t="str">
        <f>IF(OR(C602="Resuelto",C602=""),"",SUM(L602,O602,R602,U602))</f>
        <v/>
      </c>
      <c r="AA602" s="28">
        <v>788</v>
      </c>
      <c r="AB602" s="28" t="str">
        <f t="shared" si="15"/>
        <v/>
      </c>
      <c r="AC602" s="75" t="str">
        <f t="shared" si="16"/>
        <v/>
      </c>
      <c r="AH602" s="78" t="str">
        <f>IF(AI602="","",MAX($AH$5:AH601)+1)</f>
        <v/>
      </c>
      <c r="AI602" s="53" t="str">
        <f>IF(G601="","",IF(COUNTIF($AI$11:AI601,G601)=0,G601,""))</f>
        <v/>
      </c>
      <c r="AJ602" s="53" t="str">
        <f t="shared" si="17"/>
        <v/>
      </c>
      <c r="AK602" s="135"/>
    </row>
    <row r="603" spans="1:37" x14ac:dyDescent="0.25">
      <c r="A603" s="136"/>
      <c r="B603" s="136"/>
      <c r="C603" s="136"/>
      <c r="D603" s="136"/>
      <c r="E603" s="137"/>
      <c r="F603" s="137"/>
      <c r="G603" s="136"/>
      <c r="H603" s="137"/>
      <c r="I603" s="140" t="str">
        <f t="shared" si="18"/>
        <v/>
      </c>
      <c r="J603" s="140"/>
      <c r="K603" s="140"/>
      <c r="L603" s="74" t="str">
        <f>IF(AND(C603="Abierto",D603="Urgente"),A603,"")</f>
        <v/>
      </c>
      <c r="M603" s="74" t="str">
        <f ca="1">IF(AND(C603="Abierto",D603="Urgente"),TODAY()-E603,"")</f>
        <v/>
      </c>
      <c r="N603" s="74" t="str">
        <f>IF(AND(C603="Abierto",D603="Urgente"),RANK(M603,$M$13:$M$810,0)+COUNTIF($M$13:M603,M603)-1,"")</f>
        <v/>
      </c>
      <c r="O603" s="74" t="str">
        <f>IF(AND(C603="Abierto",D603="Alta"),A603,"")</f>
        <v/>
      </c>
      <c r="P603" s="74" t="str">
        <f ca="1">IF(AND(C603="Abierto",D603="Alta"),TODAY()-E603,"")</f>
        <v/>
      </c>
      <c r="Q603" s="74" t="str">
        <f>IF(AND(C603="Abierto",D603="Alta"),RANK(P603,$P$13:$P$810,0)+COUNTIF($P$13:P603,P603)-1+MAX(N:N),"")</f>
        <v/>
      </c>
      <c r="R603" s="74" t="str">
        <f>IF(AND(C603="Abierto",D603="Media"),A603,"")</f>
        <v/>
      </c>
      <c r="S603" s="74" t="str">
        <f ca="1">IF(AND(C603="Abierto",D603="Media"),TODAY()-E603,"")</f>
        <v/>
      </c>
      <c r="T603" s="74" t="str">
        <f>IF(AND(C603="Abierto",D603="Media"),RANK(S603,$S$13:$S$810,0)+COUNTIF($S$13:S603,S603)-1+MAX(N:N,Q:Q),"")</f>
        <v/>
      </c>
      <c r="U603" s="74" t="str">
        <f>IF(AND(C603="Abierto",D603="Baja"),A603,"")</f>
        <v/>
      </c>
      <c r="V603" s="74" t="str">
        <f ca="1">IF(AND(C603="Abierto",D603="Baja"),TODAY()-E603,"")</f>
        <v/>
      </c>
      <c r="W603" s="74" t="str">
        <f>IF(AND(C603="Abierto",D603="Baja"),RANK(V603,$V$13:$V$810,0)+COUNTIF($V$13:V603,V603)-1+MAX(N:N,Q:Q,T:T),"")</f>
        <v/>
      </c>
      <c r="X603" s="139" t="str">
        <f>IF(OR(C603="Resuelto",C603=""),"",SUM(N603,Q603,T603,W603))</f>
        <v/>
      </c>
      <c r="Y603" s="139" t="str">
        <f>IF(OR(C603="Resuelto",C603=""),"",SUM(M603,P603,S603,V603))</f>
        <v/>
      </c>
      <c r="Z603" s="139" t="str">
        <f>IF(OR(C603="Resuelto",C603=""),"",SUM(L603,O603,R603,U603))</f>
        <v/>
      </c>
      <c r="AA603" s="28">
        <v>789</v>
      </c>
      <c r="AB603" s="28" t="str">
        <f t="shared" si="15"/>
        <v/>
      </c>
      <c r="AC603" s="75" t="str">
        <f t="shared" si="16"/>
        <v/>
      </c>
      <c r="AH603" s="78" t="str">
        <f>IF(AI603="","",MAX($AH$5:AH602)+1)</f>
        <v/>
      </c>
      <c r="AI603" s="53" t="str">
        <f>IF(G602="","",IF(COUNTIF($AI$11:AI602,G602)=0,G602,""))</f>
        <v/>
      </c>
      <c r="AJ603" s="53" t="str">
        <f t="shared" si="17"/>
        <v/>
      </c>
      <c r="AK603" s="135"/>
    </row>
    <row r="604" spans="1:37" x14ac:dyDescent="0.25">
      <c r="A604" s="136"/>
      <c r="B604" s="136"/>
      <c r="C604" s="136"/>
      <c r="D604" s="136"/>
      <c r="E604" s="137"/>
      <c r="F604" s="137"/>
      <c r="G604" s="136"/>
      <c r="H604" s="137"/>
      <c r="I604" s="140" t="str">
        <f t="shared" si="18"/>
        <v/>
      </c>
      <c r="J604" s="140"/>
      <c r="K604" s="140"/>
      <c r="L604" s="74" t="str">
        <f>IF(AND(C604="Abierto",D604="Urgente"),A604,"")</f>
        <v/>
      </c>
      <c r="M604" s="74" t="str">
        <f ca="1">IF(AND(C604="Abierto",D604="Urgente"),TODAY()-E604,"")</f>
        <v/>
      </c>
      <c r="N604" s="74" t="str">
        <f>IF(AND(C604="Abierto",D604="Urgente"),RANK(M604,$M$13:$M$810,0)+COUNTIF($M$13:M604,M604)-1,"")</f>
        <v/>
      </c>
      <c r="O604" s="74" t="str">
        <f>IF(AND(C604="Abierto",D604="Alta"),A604,"")</f>
        <v/>
      </c>
      <c r="P604" s="74" t="str">
        <f ca="1">IF(AND(C604="Abierto",D604="Alta"),TODAY()-E604,"")</f>
        <v/>
      </c>
      <c r="Q604" s="74" t="str">
        <f>IF(AND(C604="Abierto",D604="Alta"),RANK(P604,$P$13:$P$810,0)+COUNTIF($P$13:P604,P604)-1+MAX(N:N),"")</f>
        <v/>
      </c>
      <c r="R604" s="74" t="str">
        <f>IF(AND(C604="Abierto",D604="Media"),A604,"")</f>
        <v/>
      </c>
      <c r="S604" s="74" t="str">
        <f ca="1">IF(AND(C604="Abierto",D604="Media"),TODAY()-E604,"")</f>
        <v/>
      </c>
      <c r="T604" s="74" t="str">
        <f>IF(AND(C604="Abierto",D604="Media"),RANK(S604,$S$13:$S$810,0)+COUNTIF($S$13:S604,S604)-1+MAX(N:N,Q:Q),"")</f>
        <v/>
      </c>
      <c r="U604" s="74" t="str">
        <f>IF(AND(C604="Abierto",D604="Baja"),A604,"")</f>
        <v/>
      </c>
      <c r="V604" s="74" t="str">
        <f ca="1">IF(AND(C604="Abierto",D604="Baja"),TODAY()-E604,"")</f>
        <v/>
      </c>
      <c r="W604" s="74" t="str">
        <f>IF(AND(C604="Abierto",D604="Baja"),RANK(V604,$V$13:$V$810,0)+COUNTIF($V$13:V604,V604)-1+MAX(N:N,Q:Q,T:T),"")</f>
        <v/>
      </c>
      <c r="X604" s="139" t="str">
        <f>IF(OR(C604="Resuelto",C604=""),"",SUM(N604,Q604,T604,W604))</f>
        <v/>
      </c>
      <c r="Y604" s="139" t="str">
        <f>IF(OR(C604="Resuelto",C604=""),"",SUM(M604,P604,S604,V604))</f>
        <v/>
      </c>
      <c r="Z604" s="139" t="str">
        <f>IF(OR(C604="Resuelto",C604=""),"",SUM(L604,O604,R604,U604))</f>
        <v/>
      </c>
      <c r="AA604" s="28">
        <v>790</v>
      </c>
      <c r="AB604" s="28" t="str">
        <f t="shared" si="15"/>
        <v/>
      </c>
      <c r="AC604" s="75" t="str">
        <f t="shared" si="16"/>
        <v/>
      </c>
      <c r="AH604" s="78" t="str">
        <f>IF(AI604="","",MAX($AH$5:AH603)+1)</f>
        <v/>
      </c>
      <c r="AI604" s="53" t="str">
        <f>IF(G603="","",IF(COUNTIF($AI$11:AI603,G603)=0,G603,""))</f>
        <v/>
      </c>
      <c r="AJ604" s="53" t="str">
        <f t="shared" si="17"/>
        <v/>
      </c>
      <c r="AK604" s="135"/>
    </row>
    <row r="605" spans="1:37" x14ac:dyDescent="0.25">
      <c r="A605" s="136"/>
      <c r="B605" s="136"/>
      <c r="C605" s="136"/>
      <c r="D605" s="136"/>
      <c r="E605" s="137"/>
      <c r="F605" s="137"/>
      <c r="G605" s="136"/>
      <c r="H605" s="137"/>
      <c r="I605" s="140" t="str">
        <f t="shared" si="18"/>
        <v/>
      </c>
      <c r="J605" s="140"/>
      <c r="K605" s="140"/>
      <c r="L605" s="74" t="str">
        <f>IF(AND(C605="Abierto",D605="Urgente"),A605,"")</f>
        <v/>
      </c>
      <c r="M605" s="74" t="str">
        <f ca="1">IF(AND(C605="Abierto",D605="Urgente"),TODAY()-E605,"")</f>
        <v/>
      </c>
      <c r="N605" s="74" t="str">
        <f>IF(AND(C605="Abierto",D605="Urgente"),RANK(M605,$M$13:$M$810,0)+COUNTIF($M$13:M605,M605)-1,"")</f>
        <v/>
      </c>
      <c r="O605" s="74" t="str">
        <f>IF(AND(C605="Abierto",D605="Alta"),A605,"")</f>
        <v/>
      </c>
      <c r="P605" s="74" t="str">
        <f ca="1">IF(AND(C605="Abierto",D605="Alta"),TODAY()-E605,"")</f>
        <v/>
      </c>
      <c r="Q605" s="74" t="str">
        <f>IF(AND(C605="Abierto",D605="Alta"),RANK(P605,$P$13:$P$810,0)+COUNTIF($P$13:P605,P605)-1+MAX(N:N),"")</f>
        <v/>
      </c>
      <c r="R605" s="74" t="str">
        <f>IF(AND(C605="Abierto",D605="Media"),A605,"")</f>
        <v/>
      </c>
      <c r="S605" s="74" t="str">
        <f ca="1">IF(AND(C605="Abierto",D605="Media"),TODAY()-E605,"")</f>
        <v/>
      </c>
      <c r="T605" s="74" t="str">
        <f>IF(AND(C605="Abierto",D605="Media"),RANK(S605,$S$13:$S$810,0)+COUNTIF($S$13:S605,S605)-1+MAX(N:N,Q:Q),"")</f>
        <v/>
      </c>
      <c r="U605" s="74" t="str">
        <f>IF(AND(C605="Abierto",D605="Baja"),A605,"")</f>
        <v/>
      </c>
      <c r="V605" s="74" t="str">
        <f ca="1">IF(AND(C605="Abierto",D605="Baja"),TODAY()-E605,"")</f>
        <v/>
      </c>
      <c r="W605" s="74" t="str">
        <f>IF(AND(C605="Abierto",D605="Baja"),RANK(V605,$V$13:$V$810,0)+COUNTIF($V$13:V605,V605)-1+MAX(N:N,Q:Q,T:T),"")</f>
        <v/>
      </c>
      <c r="X605" s="139" t="str">
        <f>IF(OR(C605="Resuelto",C605=""),"",SUM(N605,Q605,T605,W605))</f>
        <v/>
      </c>
      <c r="Y605" s="139" t="str">
        <f>IF(OR(C605="Resuelto",C605=""),"",SUM(M605,P605,S605,V605))</f>
        <v/>
      </c>
      <c r="Z605" s="139" t="str">
        <f>IF(OR(C605="Resuelto",C605=""),"",SUM(L605,O605,R605,U605))</f>
        <v/>
      </c>
      <c r="AA605" s="28">
        <v>791</v>
      </c>
      <c r="AB605" s="28" t="str">
        <f t="shared" si="15"/>
        <v/>
      </c>
      <c r="AC605" s="75" t="str">
        <f t="shared" si="16"/>
        <v/>
      </c>
      <c r="AH605" s="78" t="str">
        <f>IF(AI605="","",MAX($AH$5:AH604)+1)</f>
        <v/>
      </c>
      <c r="AI605" s="53" t="str">
        <f>IF(G604="","",IF(COUNTIF($AI$11:AI604,G604)=0,G604,""))</f>
        <v/>
      </c>
      <c r="AJ605" s="53" t="str">
        <f t="shared" si="17"/>
        <v/>
      </c>
      <c r="AK605" s="135"/>
    </row>
    <row r="606" spans="1:37" x14ac:dyDescent="0.25">
      <c r="A606" s="136"/>
      <c r="B606" s="136"/>
      <c r="C606" s="136"/>
      <c r="D606" s="136"/>
      <c r="E606" s="137"/>
      <c r="F606" s="137"/>
      <c r="G606" s="136"/>
      <c r="H606" s="137"/>
      <c r="I606" s="140" t="str">
        <f t="shared" si="18"/>
        <v/>
      </c>
      <c r="J606" s="140"/>
      <c r="K606" s="140"/>
      <c r="L606" s="74" t="str">
        <f>IF(AND(C606="Abierto",D606="Urgente"),A606,"")</f>
        <v/>
      </c>
      <c r="M606" s="74" t="str">
        <f ca="1">IF(AND(C606="Abierto",D606="Urgente"),TODAY()-E606,"")</f>
        <v/>
      </c>
      <c r="N606" s="74" t="str">
        <f>IF(AND(C606="Abierto",D606="Urgente"),RANK(M606,$M$13:$M$810,0)+COUNTIF($M$13:M606,M606)-1,"")</f>
        <v/>
      </c>
      <c r="O606" s="74" t="str">
        <f>IF(AND(C606="Abierto",D606="Alta"),A606,"")</f>
        <v/>
      </c>
      <c r="P606" s="74" t="str">
        <f ca="1">IF(AND(C606="Abierto",D606="Alta"),TODAY()-E606,"")</f>
        <v/>
      </c>
      <c r="Q606" s="74" t="str">
        <f>IF(AND(C606="Abierto",D606="Alta"),RANK(P606,$P$13:$P$810,0)+COUNTIF($P$13:P606,P606)-1+MAX(N:N),"")</f>
        <v/>
      </c>
      <c r="R606" s="74" t="str">
        <f>IF(AND(C606="Abierto",D606="Media"),A606,"")</f>
        <v/>
      </c>
      <c r="S606" s="74" t="str">
        <f ca="1">IF(AND(C606="Abierto",D606="Media"),TODAY()-E606,"")</f>
        <v/>
      </c>
      <c r="T606" s="74" t="str">
        <f>IF(AND(C606="Abierto",D606="Media"),RANK(S606,$S$13:$S$810,0)+COUNTIF($S$13:S606,S606)-1+MAX(N:N,Q:Q),"")</f>
        <v/>
      </c>
      <c r="U606" s="74" t="str">
        <f>IF(AND(C606="Abierto",D606="Baja"),A606,"")</f>
        <v/>
      </c>
      <c r="V606" s="74" t="str">
        <f ca="1">IF(AND(C606="Abierto",D606="Baja"),TODAY()-E606,"")</f>
        <v/>
      </c>
      <c r="W606" s="74" t="str">
        <f>IF(AND(C606="Abierto",D606="Baja"),RANK(V606,$V$13:$V$810,0)+COUNTIF($V$13:V606,V606)-1+MAX(N:N,Q:Q,T:T),"")</f>
        <v/>
      </c>
      <c r="X606" s="139" t="str">
        <f>IF(OR(C606="Resuelto",C606=""),"",SUM(N606,Q606,T606,W606))</f>
        <v/>
      </c>
      <c r="Y606" s="139" t="str">
        <f>IF(OR(C606="Resuelto",C606=""),"",SUM(M606,P606,S606,V606))</f>
        <v/>
      </c>
      <c r="Z606" s="139" t="str">
        <f>IF(OR(C606="Resuelto",C606=""),"",SUM(L606,O606,R606,U606))</f>
        <v/>
      </c>
      <c r="AA606" s="28">
        <v>792</v>
      </c>
      <c r="AB606" s="28" t="str">
        <f t="shared" si="15"/>
        <v/>
      </c>
      <c r="AC606" s="75" t="str">
        <f t="shared" si="16"/>
        <v/>
      </c>
      <c r="AH606" s="78" t="str">
        <f>IF(AI606="","",MAX($AH$5:AH605)+1)</f>
        <v/>
      </c>
      <c r="AI606" s="53" t="str">
        <f>IF(G605="","",IF(COUNTIF($AI$11:AI605,G605)=0,G605,""))</f>
        <v/>
      </c>
      <c r="AJ606" s="53" t="str">
        <f t="shared" si="17"/>
        <v/>
      </c>
      <c r="AK606" s="135"/>
    </row>
    <row r="607" spans="1:37" x14ac:dyDescent="0.25">
      <c r="A607" s="136"/>
      <c r="B607" s="136"/>
      <c r="C607" s="136"/>
      <c r="D607" s="136"/>
      <c r="E607" s="137"/>
      <c r="F607" s="137"/>
      <c r="G607" s="136"/>
      <c r="H607" s="137"/>
      <c r="I607" s="140" t="str">
        <f t="shared" si="18"/>
        <v/>
      </c>
      <c r="J607" s="140"/>
      <c r="K607" s="140"/>
      <c r="L607" s="74" t="str">
        <f>IF(AND(C607="Abierto",D607="Urgente"),A607,"")</f>
        <v/>
      </c>
      <c r="M607" s="74" t="str">
        <f ca="1">IF(AND(C607="Abierto",D607="Urgente"),TODAY()-E607,"")</f>
        <v/>
      </c>
      <c r="N607" s="74" t="str">
        <f>IF(AND(C607="Abierto",D607="Urgente"),RANK(M607,$M$13:$M$810,0)+COUNTIF($M$13:M607,M607)-1,"")</f>
        <v/>
      </c>
      <c r="O607" s="74" t="str">
        <f>IF(AND(C607="Abierto",D607="Alta"),A607,"")</f>
        <v/>
      </c>
      <c r="P607" s="74" t="str">
        <f ca="1">IF(AND(C607="Abierto",D607="Alta"),TODAY()-E607,"")</f>
        <v/>
      </c>
      <c r="Q607" s="74" t="str">
        <f>IF(AND(C607="Abierto",D607="Alta"),RANK(P607,$P$13:$P$810,0)+COUNTIF($P$13:P607,P607)-1+MAX(N:N),"")</f>
        <v/>
      </c>
      <c r="R607" s="74" t="str">
        <f>IF(AND(C607="Abierto",D607="Media"),A607,"")</f>
        <v/>
      </c>
      <c r="S607" s="74" t="str">
        <f ca="1">IF(AND(C607="Abierto",D607="Media"),TODAY()-E607,"")</f>
        <v/>
      </c>
      <c r="T607" s="74" t="str">
        <f>IF(AND(C607="Abierto",D607="Media"),RANK(S607,$S$13:$S$810,0)+COUNTIF($S$13:S607,S607)-1+MAX(N:N,Q:Q),"")</f>
        <v/>
      </c>
      <c r="U607" s="74" t="str">
        <f>IF(AND(C607="Abierto",D607="Baja"),A607,"")</f>
        <v/>
      </c>
      <c r="V607" s="74" t="str">
        <f ca="1">IF(AND(C607="Abierto",D607="Baja"),TODAY()-E607,"")</f>
        <v/>
      </c>
      <c r="W607" s="74" t="str">
        <f>IF(AND(C607="Abierto",D607="Baja"),RANK(V607,$V$13:$V$810,0)+COUNTIF($V$13:V607,V607)-1+MAX(N:N,Q:Q,T:T),"")</f>
        <v/>
      </c>
      <c r="X607" s="139" t="str">
        <f>IF(OR(C607="Resuelto",C607=""),"",SUM(N607,Q607,T607,W607))</f>
        <v/>
      </c>
      <c r="Y607" s="139" t="str">
        <f>IF(OR(C607="Resuelto",C607=""),"",SUM(M607,P607,S607,V607))</f>
        <v/>
      </c>
      <c r="Z607" s="139" t="str">
        <f>IF(OR(C607="Resuelto",C607=""),"",SUM(L607,O607,R607,U607))</f>
        <v/>
      </c>
      <c r="AA607" s="28">
        <v>793</v>
      </c>
      <c r="AB607" s="28" t="str">
        <f t="shared" si="15"/>
        <v/>
      </c>
      <c r="AC607" s="75" t="str">
        <f t="shared" si="16"/>
        <v/>
      </c>
      <c r="AH607" s="78" t="str">
        <f>IF(AI607="","",MAX($AH$5:AH606)+1)</f>
        <v/>
      </c>
      <c r="AI607" s="53" t="str">
        <f>IF(G606="","",IF(COUNTIF($AI$11:AI606,G606)=0,G606,""))</f>
        <v/>
      </c>
      <c r="AJ607" s="53" t="str">
        <f t="shared" si="17"/>
        <v/>
      </c>
      <c r="AK607" s="135"/>
    </row>
    <row r="608" spans="1:37" x14ac:dyDescent="0.25">
      <c r="A608" s="136"/>
      <c r="B608" s="136"/>
      <c r="C608" s="136"/>
      <c r="D608" s="136"/>
      <c r="E608" s="137"/>
      <c r="F608" s="137"/>
      <c r="G608" s="136"/>
      <c r="H608" s="137"/>
      <c r="I608" s="140" t="str">
        <f t="shared" si="18"/>
        <v/>
      </c>
      <c r="J608" s="140"/>
      <c r="K608" s="140"/>
      <c r="L608" s="74" t="str">
        <f>IF(AND(C608="Abierto",D608="Urgente"),A608,"")</f>
        <v/>
      </c>
      <c r="M608" s="74" t="str">
        <f ca="1">IF(AND(C608="Abierto",D608="Urgente"),TODAY()-E608,"")</f>
        <v/>
      </c>
      <c r="N608" s="74" t="str">
        <f>IF(AND(C608="Abierto",D608="Urgente"),RANK(M608,$M$13:$M$810,0)+COUNTIF($M$13:M608,M608)-1,"")</f>
        <v/>
      </c>
      <c r="O608" s="74" t="str">
        <f>IF(AND(C608="Abierto",D608="Alta"),A608,"")</f>
        <v/>
      </c>
      <c r="P608" s="74" t="str">
        <f ca="1">IF(AND(C608="Abierto",D608="Alta"),TODAY()-E608,"")</f>
        <v/>
      </c>
      <c r="Q608" s="74" t="str">
        <f>IF(AND(C608="Abierto",D608="Alta"),RANK(P608,$P$13:$P$810,0)+COUNTIF($P$13:P608,P608)-1+MAX(N:N),"")</f>
        <v/>
      </c>
      <c r="R608" s="74" t="str">
        <f>IF(AND(C608="Abierto",D608="Media"),A608,"")</f>
        <v/>
      </c>
      <c r="S608" s="74" t="str">
        <f ca="1">IF(AND(C608="Abierto",D608="Media"),TODAY()-E608,"")</f>
        <v/>
      </c>
      <c r="T608" s="74" t="str">
        <f>IF(AND(C608="Abierto",D608="Media"),RANK(S608,$S$13:$S$810,0)+COUNTIF($S$13:S608,S608)-1+MAX(N:N,Q:Q),"")</f>
        <v/>
      </c>
      <c r="U608" s="74" t="str">
        <f>IF(AND(C608="Abierto",D608="Baja"),A608,"")</f>
        <v/>
      </c>
      <c r="V608" s="74" t="str">
        <f ca="1">IF(AND(C608="Abierto",D608="Baja"),TODAY()-E608,"")</f>
        <v/>
      </c>
      <c r="W608" s="74" t="str">
        <f>IF(AND(C608="Abierto",D608="Baja"),RANK(V608,$V$13:$V$810,0)+COUNTIF($V$13:V608,V608)-1+MAX(N:N,Q:Q,T:T),"")</f>
        <v/>
      </c>
      <c r="X608" s="139" t="str">
        <f>IF(OR(C608="Resuelto",C608=""),"",SUM(N608,Q608,T608,W608))</f>
        <v/>
      </c>
      <c r="Y608" s="139" t="str">
        <f>IF(OR(C608="Resuelto",C608=""),"",SUM(M608,P608,S608,V608))</f>
        <v/>
      </c>
      <c r="Z608" s="139" t="str">
        <f>IF(OR(C608="Resuelto",C608=""),"",SUM(L608,O608,R608,U608))</f>
        <v/>
      </c>
      <c r="AA608" s="28">
        <v>794</v>
      </c>
      <c r="AB608" s="28" t="str">
        <f t="shared" si="15"/>
        <v/>
      </c>
      <c r="AC608" s="75" t="str">
        <f t="shared" si="16"/>
        <v/>
      </c>
      <c r="AH608" s="78" t="str">
        <f>IF(AI608="","",MAX($AH$5:AH607)+1)</f>
        <v/>
      </c>
      <c r="AI608" s="53" t="str">
        <f>IF(G607="","",IF(COUNTIF($AI$11:AI607,G607)=0,G607,""))</f>
        <v/>
      </c>
      <c r="AJ608" s="53" t="str">
        <f t="shared" si="17"/>
        <v/>
      </c>
      <c r="AK608" s="135"/>
    </row>
    <row r="609" spans="1:37" x14ac:dyDescent="0.25">
      <c r="A609" s="136"/>
      <c r="B609" s="136"/>
      <c r="C609" s="136"/>
      <c r="D609" s="136"/>
      <c r="E609" s="137"/>
      <c r="F609" s="137"/>
      <c r="G609" s="136"/>
      <c r="H609" s="137"/>
      <c r="I609" s="140" t="str">
        <f t="shared" si="18"/>
        <v/>
      </c>
      <c r="J609" s="140"/>
      <c r="K609" s="140"/>
      <c r="L609" s="74" t="str">
        <f>IF(AND(C609="Abierto",D609="Urgente"),A609,"")</f>
        <v/>
      </c>
      <c r="M609" s="74" t="str">
        <f ca="1">IF(AND(C609="Abierto",D609="Urgente"),TODAY()-E609,"")</f>
        <v/>
      </c>
      <c r="N609" s="74" t="str">
        <f>IF(AND(C609="Abierto",D609="Urgente"),RANK(M609,$M$13:$M$810,0)+COUNTIF($M$13:M609,M609)-1,"")</f>
        <v/>
      </c>
      <c r="O609" s="74" t="str">
        <f>IF(AND(C609="Abierto",D609="Alta"),A609,"")</f>
        <v/>
      </c>
      <c r="P609" s="74" t="str">
        <f ca="1">IF(AND(C609="Abierto",D609="Alta"),TODAY()-E609,"")</f>
        <v/>
      </c>
      <c r="Q609" s="74" t="str">
        <f>IF(AND(C609="Abierto",D609="Alta"),RANK(P609,$P$13:$P$810,0)+COUNTIF($P$13:P609,P609)-1+MAX(N:N),"")</f>
        <v/>
      </c>
      <c r="R609" s="74" t="str">
        <f>IF(AND(C609="Abierto",D609="Media"),A609,"")</f>
        <v/>
      </c>
      <c r="S609" s="74" t="str">
        <f ca="1">IF(AND(C609="Abierto",D609="Media"),TODAY()-E609,"")</f>
        <v/>
      </c>
      <c r="T609" s="74" t="str">
        <f>IF(AND(C609="Abierto",D609="Media"),RANK(S609,$S$13:$S$810,0)+COUNTIF($S$13:S609,S609)-1+MAX(N:N,Q:Q),"")</f>
        <v/>
      </c>
      <c r="U609" s="74" t="str">
        <f>IF(AND(C609="Abierto",D609="Baja"),A609,"")</f>
        <v/>
      </c>
      <c r="V609" s="74" t="str">
        <f ca="1">IF(AND(C609="Abierto",D609="Baja"),TODAY()-E609,"")</f>
        <v/>
      </c>
      <c r="W609" s="74" t="str">
        <f>IF(AND(C609="Abierto",D609="Baja"),RANK(V609,$V$13:$V$810,0)+COUNTIF($V$13:V609,V609)-1+MAX(N:N,Q:Q,T:T),"")</f>
        <v/>
      </c>
      <c r="X609" s="139" t="str">
        <f>IF(OR(C609="Resuelto",C609=""),"",SUM(N609,Q609,T609,W609))</f>
        <v/>
      </c>
      <c r="Y609" s="139" t="str">
        <f>IF(OR(C609="Resuelto",C609=""),"",SUM(M609,P609,S609,V609))</f>
        <v/>
      </c>
      <c r="Z609" s="139" t="str">
        <f>IF(OR(C609="Resuelto",C609=""),"",SUM(L609,O609,R609,U609))</f>
        <v/>
      </c>
      <c r="AA609" s="28">
        <v>795</v>
      </c>
      <c r="AB609" s="28" t="str">
        <f t="shared" si="15"/>
        <v/>
      </c>
      <c r="AC609" s="75" t="str">
        <f t="shared" si="16"/>
        <v/>
      </c>
      <c r="AH609" s="78" t="str">
        <f>IF(AI609="","",MAX($AH$5:AH608)+1)</f>
        <v/>
      </c>
      <c r="AI609" s="53" t="str">
        <f>IF(G608="","",IF(COUNTIF($AI$11:AI608,G608)=0,G608,""))</f>
        <v/>
      </c>
      <c r="AJ609" s="53" t="str">
        <f t="shared" si="17"/>
        <v/>
      </c>
      <c r="AK609" s="135"/>
    </row>
    <row r="610" spans="1:37" x14ac:dyDescent="0.25">
      <c r="A610" s="136"/>
      <c r="B610" s="136"/>
      <c r="C610" s="136"/>
      <c r="D610" s="136"/>
      <c r="E610" s="137"/>
      <c r="F610" s="137"/>
      <c r="G610" s="136"/>
      <c r="H610" s="137"/>
      <c r="I610" s="140" t="str">
        <f t="shared" si="18"/>
        <v/>
      </c>
      <c r="J610" s="140"/>
      <c r="K610" s="140"/>
      <c r="L610" s="74" t="str">
        <f>IF(AND(C610="Abierto",D610="Urgente"),A610,"")</f>
        <v/>
      </c>
      <c r="M610" s="74" t="str">
        <f ca="1">IF(AND(C610="Abierto",D610="Urgente"),TODAY()-E610,"")</f>
        <v/>
      </c>
      <c r="N610" s="74" t="str">
        <f>IF(AND(C610="Abierto",D610="Urgente"),RANK(M610,$M$13:$M$810,0)+COUNTIF($M$13:M610,M610)-1,"")</f>
        <v/>
      </c>
      <c r="O610" s="74" t="str">
        <f>IF(AND(C610="Abierto",D610="Alta"),A610,"")</f>
        <v/>
      </c>
      <c r="P610" s="74" t="str">
        <f ca="1">IF(AND(C610="Abierto",D610="Alta"),TODAY()-E610,"")</f>
        <v/>
      </c>
      <c r="Q610" s="74" t="str">
        <f>IF(AND(C610="Abierto",D610="Alta"),RANK(P610,$P$13:$P$810,0)+COUNTIF($P$13:P610,P610)-1+MAX(N:N),"")</f>
        <v/>
      </c>
      <c r="R610" s="74" t="str">
        <f>IF(AND(C610="Abierto",D610="Media"),A610,"")</f>
        <v/>
      </c>
      <c r="S610" s="74" t="str">
        <f ca="1">IF(AND(C610="Abierto",D610="Media"),TODAY()-E610,"")</f>
        <v/>
      </c>
      <c r="T610" s="74" t="str">
        <f>IF(AND(C610="Abierto",D610="Media"),RANK(S610,$S$13:$S$810,0)+COUNTIF($S$13:S610,S610)-1+MAX(N:N,Q:Q),"")</f>
        <v/>
      </c>
      <c r="U610" s="74" t="str">
        <f>IF(AND(C610="Abierto",D610="Baja"),A610,"")</f>
        <v/>
      </c>
      <c r="V610" s="74" t="str">
        <f ca="1">IF(AND(C610="Abierto",D610="Baja"),TODAY()-E610,"")</f>
        <v/>
      </c>
      <c r="W610" s="74" t="str">
        <f>IF(AND(C610="Abierto",D610="Baja"),RANK(V610,$V$13:$V$810,0)+COUNTIF($V$13:V610,V610)-1+MAX(N:N,Q:Q,T:T),"")</f>
        <v/>
      </c>
      <c r="X610" s="139" t="str">
        <f>IF(OR(C610="Resuelto",C610=""),"",SUM(N610,Q610,T610,W610))</f>
        <v/>
      </c>
      <c r="Y610" s="139" t="str">
        <f>IF(OR(C610="Resuelto",C610=""),"",SUM(M610,P610,S610,V610))</f>
        <v/>
      </c>
      <c r="Z610" s="139" t="str">
        <f>IF(OR(C610="Resuelto",C610=""),"",SUM(L610,O610,R610,U610))</f>
        <v/>
      </c>
      <c r="AA610" s="28">
        <v>796</v>
      </c>
      <c r="AB610" s="28" t="str">
        <f t="shared" si="15"/>
        <v/>
      </c>
      <c r="AC610" s="75" t="str">
        <f t="shared" si="16"/>
        <v/>
      </c>
      <c r="AH610" s="78" t="str">
        <f>IF(AI610="","",MAX($AH$5:AH609)+1)</f>
        <v/>
      </c>
      <c r="AI610" s="53" t="str">
        <f>IF(G609="","",IF(COUNTIF($AI$11:AI609,G609)=0,G609,""))</f>
        <v/>
      </c>
      <c r="AJ610" s="53" t="str">
        <f t="shared" si="17"/>
        <v/>
      </c>
      <c r="AK610" s="135"/>
    </row>
    <row r="611" spans="1:37" x14ac:dyDescent="0.25">
      <c r="A611" s="136"/>
      <c r="B611" s="136"/>
      <c r="C611" s="136"/>
      <c r="D611" s="136"/>
      <c r="E611" s="137"/>
      <c r="F611" s="137"/>
      <c r="G611" s="136"/>
      <c r="H611" s="137"/>
      <c r="I611" s="140" t="str">
        <f t="shared" si="18"/>
        <v/>
      </c>
      <c r="J611" s="140"/>
      <c r="K611" s="140"/>
      <c r="L611" s="74" t="str">
        <f>IF(AND(C611="Abierto",D611="Urgente"),A611,"")</f>
        <v/>
      </c>
      <c r="M611" s="74" t="str">
        <f ca="1">IF(AND(C611="Abierto",D611="Urgente"),TODAY()-E611,"")</f>
        <v/>
      </c>
      <c r="N611" s="74" t="str">
        <f>IF(AND(C611="Abierto",D611="Urgente"),RANK(M611,$M$13:$M$810,0)+COUNTIF($M$13:M611,M611)-1,"")</f>
        <v/>
      </c>
      <c r="O611" s="74" t="str">
        <f>IF(AND(C611="Abierto",D611="Alta"),A611,"")</f>
        <v/>
      </c>
      <c r="P611" s="74" t="str">
        <f ca="1">IF(AND(C611="Abierto",D611="Alta"),TODAY()-E611,"")</f>
        <v/>
      </c>
      <c r="Q611" s="74" t="str">
        <f>IF(AND(C611="Abierto",D611="Alta"),RANK(P611,$P$13:$P$810,0)+COUNTIF($P$13:P611,P611)-1+MAX(N:N),"")</f>
        <v/>
      </c>
      <c r="R611" s="74" t="str">
        <f>IF(AND(C611="Abierto",D611="Media"),A611,"")</f>
        <v/>
      </c>
      <c r="S611" s="74" t="str">
        <f ca="1">IF(AND(C611="Abierto",D611="Media"),TODAY()-E611,"")</f>
        <v/>
      </c>
      <c r="T611" s="74" t="str">
        <f>IF(AND(C611="Abierto",D611="Media"),RANK(S611,$S$13:$S$810,0)+COUNTIF($S$13:S611,S611)-1+MAX(N:N,Q:Q),"")</f>
        <v/>
      </c>
      <c r="U611" s="74" t="str">
        <f>IF(AND(C611="Abierto",D611="Baja"),A611,"")</f>
        <v/>
      </c>
      <c r="V611" s="74" t="str">
        <f ca="1">IF(AND(C611="Abierto",D611="Baja"),TODAY()-E611,"")</f>
        <v/>
      </c>
      <c r="W611" s="74" t="str">
        <f>IF(AND(C611="Abierto",D611="Baja"),RANK(V611,$V$13:$V$810,0)+COUNTIF($V$13:V611,V611)-1+MAX(N:N,Q:Q,T:T),"")</f>
        <v/>
      </c>
      <c r="X611" s="139" t="str">
        <f>IF(OR(C611="Resuelto",C611=""),"",SUM(N611,Q611,T611,W611))</f>
        <v/>
      </c>
      <c r="Y611" s="139" t="str">
        <f>IF(OR(C611="Resuelto",C611=""),"",SUM(M611,P611,S611,V611))</f>
        <v/>
      </c>
      <c r="Z611" s="139" t="str">
        <f>IF(OR(C611="Resuelto",C611=""),"",SUM(L611,O611,R611,U611))</f>
        <v/>
      </c>
      <c r="AA611" s="28">
        <v>797</v>
      </c>
      <c r="AB611" s="28" t="str">
        <f t="shared" si="15"/>
        <v/>
      </c>
      <c r="AC611" s="75" t="str">
        <f t="shared" si="16"/>
        <v/>
      </c>
      <c r="AH611" s="78" t="str">
        <f>IF(AI611="","",MAX($AH$5:AH610)+1)</f>
        <v/>
      </c>
      <c r="AI611" s="53" t="str">
        <f>IF(G610="","",IF(COUNTIF($AI$11:AI610,G610)=0,G610,""))</f>
        <v/>
      </c>
      <c r="AJ611" s="53" t="str">
        <f t="shared" si="17"/>
        <v/>
      </c>
      <c r="AK611" s="135"/>
    </row>
    <row r="612" spans="1:37" x14ac:dyDescent="0.25">
      <c r="A612" s="136"/>
      <c r="B612" s="136"/>
      <c r="C612" s="136"/>
      <c r="D612" s="136"/>
      <c r="E612" s="137"/>
      <c r="F612" s="137"/>
      <c r="G612" s="136"/>
      <c r="H612" s="137"/>
      <c r="I612" s="140" t="str">
        <f t="shared" si="18"/>
        <v/>
      </c>
      <c r="J612" s="140"/>
      <c r="K612" s="140"/>
      <c r="L612" s="74" t="str">
        <f>IF(AND(C612="Abierto",D612="Urgente"),A612,"")</f>
        <v/>
      </c>
      <c r="M612" s="74" t="str">
        <f ca="1">IF(AND(C612="Abierto",D612="Urgente"),TODAY()-E612,"")</f>
        <v/>
      </c>
      <c r="N612" s="74" t="str">
        <f>IF(AND(C612="Abierto",D612="Urgente"),RANK(M612,$M$13:$M$810,0)+COUNTIF($M$13:M612,M612)-1,"")</f>
        <v/>
      </c>
      <c r="O612" s="74" t="str">
        <f>IF(AND(C612="Abierto",D612="Alta"),A612,"")</f>
        <v/>
      </c>
      <c r="P612" s="74" t="str">
        <f ca="1">IF(AND(C612="Abierto",D612="Alta"),TODAY()-E612,"")</f>
        <v/>
      </c>
      <c r="Q612" s="74" t="str">
        <f>IF(AND(C612="Abierto",D612="Alta"),RANK(P612,$P$13:$P$810,0)+COUNTIF($P$13:P612,P612)-1+MAX(N:N),"")</f>
        <v/>
      </c>
      <c r="R612" s="74" t="str">
        <f>IF(AND(C612="Abierto",D612="Media"),A612,"")</f>
        <v/>
      </c>
      <c r="S612" s="74" t="str">
        <f ca="1">IF(AND(C612="Abierto",D612="Media"),TODAY()-E612,"")</f>
        <v/>
      </c>
      <c r="T612" s="74" t="str">
        <f>IF(AND(C612="Abierto",D612="Media"),RANK(S612,$S$13:$S$810,0)+COUNTIF($S$13:S612,S612)-1+MAX(N:N,Q:Q),"")</f>
        <v/>
      </c>
      <c r="U612" s="74" t="str">
        <f>IF(AND(C612="Abierto",D612="Baja"),A612,"")</f>
        <v/>
      </c>
      <c r="V612" s="74" t="str">
        <f ca="1">IF(AND(C612="Abierto",D612="Baja"),TODAY()-E612,"")</f>
        <v/>
      </c>
      <c r="W612" s="74" t="str">
        <f>IF(AND(C612="Abierto",D612="Baja"),RANK(V612,$V$13:$V$810,0)+COUNTIF($V$13:V612,V612)-1+MAX(N:N,Q:Q,T:T),"")</f>
        <v/>
      </c>
      <c r="X612" s="139" t="str">
        <f>IF(OR(C612="Resuelto",C612=""),"",SUM(N612,Q612,T612,W612))</f>
        <v/>
      </c>
      <c r="Y612" s="139" t="str">
        <f>IF(OR(C612="Resuelto",C612=""),"",SUM(M612,P612,S612,V612))</f>
        <v/>
      </c>
      <c r="Z612" s="139" t="str">
        <f>IF(OR(C612="Resuelto",C612=""),"",SUM(L612,O612,R612,U612))</f>
        <v/>
      </c>
      <c r="AA612" s="28">
        <v>798</v>
      </c>
      <c r="AB612" s="28" t="str">
        <f t="shared" si="15"/>
        <v/>
      </c>
      <c r="AC612" s="75" t="str">
        <f t="shared" si="16"/>
        <v/>
      </c>
      <c r="AH612" s="78" t="str">
        <f>IF(AI612="","",MAX($AH$5:AH611)+1)</f>
        <v/>
      </c>
      <c r="AI612" s="53" t="str">
        <f>IF(G611="","",IF(COUNTIF($AI$11:AI611,G611)=0,G611,""))</f>
        <v/>
      </c>
      <c r="AJ612" s="53" t="str">
        <f t="shared" si="17"/>
        <v/>
      </c>
      <c r="AK612" s="135"/>
    </row>
    <row r="613" spans="1:37" x14ac:dyDescent="0.25">
      <c r="A613" s="136"/>
      <c r="B613" s="136"/>
      <c r="C613" s="136"/>
      <c r="D613" s="136"/>
      <c r="E613" s="137"/>
      <c r="F613" s="137"/>
      <c r="G613" s="136"/>
      <c r="H613" s="137"/>
      <c r="I613" s="140" t="str">
        <f t="shared" si="18"/>
        <v/>
      </c>
      <c r="J613" s="140"/>
      <c r="K613" s="140"/>
      <c r="L613" s="74" t="str">
        <f>IF(AND(C613="Abierto",D613="Urgente"),A613,"")</f>
        <v/>
      </c>
      <c r="M613" s="74" t="str">
        <f ca="1">IF(AND(C613="Abierto",D613="Urgente"),TODAY()-E613,"")</f>
        <v/>
      </c>
      <c r="N613" s="74" t="str">
        <f>IF(AND(C613="Abierto",D613="Urgente"),RANK(M613,$M$13:$M$810,0)+COUNTIF($M$13:M613,M613)-1,"")</f>
        <v/>
      </c>
      <c r="O613" s="74" t="str">
        <f>IF(AND(C613="Abierto",D613="Alta"),A613,"")</f>
        <v/>
      </c>
      <c r="P613" s="74" t="str">
        <f ca="1">IF(AND(C613="Abierto",D613="Alta"),TODAY()-E613,"")</f>
        <v/>
      </c>
      <c r="Q613" s="74" t="str">
        <f>IF(AND(C613="Abierto",D613="Alta"),RANK(P613,$P$13:$P$810,0)+COUNTIF($P$13:P613,P613)-1+MAX(N:N),"")</f>
        <v/>
      </c>
      <c r="R613" s="74" t="str">
        <f>IF(AND(C613="Abierto",D613="Media"),A613,"")</f>
        <v/>
      </c>
      <c r="S613" s="74" t="str">
        <f ca="1">IF(AND(C613="Abierto",D613="Media"),TODAY()-E613,"")</f>
        <v/>
      </c>
      <c r="T613" s="74" t="str">
        <f>IF(AND(C613="Abierto",D613="Media"),RANK(S613,$S$13:$S$810,0)+COUNTIF($S$13:S613,S613)-1+MAX(N:N,Q:Q),"")</f>
        <v/>
      </c>
      <c r="U613" s="74" t="str">
        <f>IF(AND(C613="Abierto",D613="Baja"),A613,"")</f>
        <v/>
      </c>
      <c r="V613" s="74" t="str">
        <f ca="1">IF(AND(C613="Abierto",D613="Baja"),TODAY()-E613,"")</f>
        <v/>
      </c>
      <c r="W613" s="74" t="str">
        <f>IF(AND(C613="Abierto",D613="Baja"),RANK(V613,$V$13:$V$810,0)+COUNTIF($V$13:V613,V613)-1+MAX(N:N,Q:Q,T:T),"")</f>
        <v/>
      </c>
      <c r="X613" s="139" t="str">
        <f>IF(OR(C613="Resuelto",C613=""),"",SUM(N613,Q613,T613,W613))</f>
        <v/>
      </c>
      <c r="Y613" s="139" t="str">
        <f>IF(OR(C613="Resuelto",C613=""),"",SUM(M613,P613,S613,V613))</f>
        <v/>
      </c>
      <c r="Z613" s="139" t="str">
        <f>IF(OR(C613="Resuelto",C613=""),"",SUM(L613,O613,R613,U613))</f>
        <v/>
      </c>
      <c r="AA613" s="28">
        <v>799</v>
      </c>
      <c r="AB613" s="28" t="str">
        <f t="shared" si="15"/>
        <v/>
      </c>
      <c r="AC613" s="75" t="str">
        <f t="shared" si="16"/>
        <v/>
      </c>
      <c r="AH613" s="78" t="str">
        <f>IF(AI613="","",MAX($AH$5:AH612)+1)</f>
        <v/>
      </c>
      <c r="AI613" s="53" t="str">
        <f>IF(G612="","",IF(COUNTIF($AI$11:AI612,G612)=0,G612,""))</f>
        <v/>
      </c>
      <c r="AJ613" s="53" t="str">
        <f t="shared" si="17"/>
        <v/>
      </c>
      <c r="AK613" s="135"/>
    </row>
    <row r="614" spans="1:37" x14ac:dyDescent="0.25">
      <c r="A614" s="136"/>
      <c r="B614" s="136"/>
      <c r="C614" s="136"/>
      <c r="D614" s="136"/>
      <c r="E614" s="137"/>
      <c r="F614" s="137"/>
      <c r="G614" s="136"/>
      <c r="H614" s="137"/>
      <c r="I614" s="140" t="str">
        <f t="shared" si="18"/>
        <v/>
      </c>
      <c r="J614" s="140"/>
      <c r="K614" s="140"/>
      <c r="L614" s="74" t="str">
        <f>IF(AND(C614="Abierto",D614="Urgente"),A614,"")</f>
        <v/>
      </c>
      <c r="M614" s="74" t="str">
        <f ca="1">IF(AND(C614="Abierto",D614="Urgente"),TODAY()-E614,"")</f>
        <v/>
      </c>
      <c r="N614" s="74" t="str">
        <f>IF(AND(C614="Abierto",D614="Urgente"),RANK(M614,$M$13:$M$810,0)+COUNTIF($M$13:M614,M614)-1,"")</f>
        <v/>
      </c>
      <c r="O614" s="74" t="str">
        <f>IF(AND(C614="Abierto",D614="Alta"),A614,"")</f>
        <v/>
      </c>
      <c r="P614" s="74" t="str">
        <f ca="1">IF(AND(C614="Abierto",D614="Alta"),TODAY()-E614,"")</f>
        <v/>
      </c>
      <c r="Q614" s="74" t="str">
        <f>IF(AND(C614="Abierto",D614="Alta"),RANK(P614,$P$13:$P$810,0)+COUNTIF($P$13:P614,P614)-1+MAX(N:N),"")</f>
        <v/>
      </c>
      <c r="R614" s="74" t="str">
        <f>IF(AND(C614="Abierto",D614="Media"),A614,"")</f>
        <v/>
      </c>
      <c r="S614" s="74" t="str">
        <f ca="1">IF(AND(C614="Abierto",D614="Media"),TODAY()-E614,"")</f>
        <v/>
      </c>
      <c r="T614" s="74" t="str">
        <f>IF(AND(C614="Abierto",D614="Media"),RANK(S614,$S$13:$S$810,0)+COUNTIF($S$13:S614,S614)-1+MAX(N:N,Q:Q),"")</f>
        <v/>
      </c>
      <c r="U614" s="74" t="str">
        <f>IF(AND(C614="Abierto",D614="Baja"),A614,"")</f>
        <v/>
      </c>
      <c r="V614" s="74" t="str">
        <f ca="1">IF(AND(C614="Abierto",D614="Baja"),TODAY()-E614,"")</f>
        <v/>
      </c>
      <c r="W614" s="74" t="str">
        <f>IF(AND(C614="Abierto",D614="Baja"),RANK(V614,$V$13:$V$810,0)+COUNTIF($V$13:V614,V614)-1+MAX(N:N,Q:Q,T:T),"")</f>
        <v/>
      </c>
      <c r="X614" s="139" t="str">
        <f>IF(OR(C614="Resuelto",C614=""),"",SUM(N614,Q614,T614,W614))</f>
        <v/>
      </c>
      <c r="Y614" s="139" t="str">
        <f>IF(OR(C614="Resuelto",C614=""),"",SUM(M614,P614,S614,V614))</f>
        <v/>
      </c>
      <c r="Z614" s="139" t="str">
        <f>IF(OR(C614="Resuelto",C614=""),"",SUM(L614,O614,R614,U614))</f>
        <v/>
      </c>
      <c r="AA614" s="28">
        <v>800</v>
      </c>
      <c r="AB614" s="28" t="str">
        <f t="shared" si="15"/>
        <v/>
      </c>
      <c r="AC614" s="75" t="str">
        <f t="shared" si="16"/>
        <v/>
      </c>
      <c r="AH614" s="78" t="str">
        <f>IF(AI614="","",MAX($AH$5:AH613)+1)</f>
        <v/>
      </c>
      <c r="AI614" s="53" t="str">
        <f>IF(G613="","",IF(COUNTIF($AI$11:AI613,G613)=0,G613,""))</f>
        <v/>
      </c>
      <c r="AJ614" s="53" t="str">
        <f t="shared" si="17"/>
        <v/>
      </c>
      <c r="AK614" s="135"/>
    </row>
    <row r="615" spans="1:37" x14ac:dyDescent="0.25">
      <c r="A615" s="136"/>
      <c r="B615" s="136"/>
      <c r="C615" s="136"/>
      <c r="D615" s="136"/>
      <c r="E615" s="137"/>
      <c r="F615" s="137"/>
      <c r="G615" s="136"/>
      <c r="H615" s="137"/>
      <c r="I615" s="140" t="str">
        <f t="shared" si="18"/>
        <v/>
      </c>
      <c r="J615" s="140"/>
      <c r="K615" s="140"/>
      <c r="L615" s="74" t="str">
        <f>IF(AND(C615="Abierto",D615="Urgente"),A615,"")</f>
        <v/>
      </c>
      <c r="M615" s="74" t="str">
        <f ca="1">IF(AND(C615="Abierto",D615="Urgente"),TODAY()-E615,"")</f>
        <v/>
      </c>
      <c r="N615" s="74" t="str">
        <f>IF(AND(C615="Abierto",D615="Urgente"),RANK(M615,$M$13:$M$810,0)+COUNTIF($M$13:M615,M615)-1,"")</f>
        <v/>
      </c>
      <c r="O615" s="74" t="str">
        <f>IF(AND(C615="Abierto",D615="Alta"),A615,"")</f>
        <v/>
      </c>
      <c r="P615" s="74" t="str">
        <f ca="1">IF(AND(C615="Abierto",D615="Alta"),TODAY()-E615,"")</f>
        <v/>
      </c>
      <c r="Q615" s="74" t="str">
        <f>IF(AND(C615="Abierto",D615="Alta"),RANK(P615,$P$13:$P$810,0)+COUNTIF($P$13:P615,P615)-1+MAX(N:N),"")</f>
        <v/>
      </c>
      <c r="R615" s="74" t="str">
        <f>IF(AND(C615="Abierto",D615="Media"),A615,"")</f>
        <v/>
      </c>
      <c r="S615" s="74" t="str">
        <f ca="1">IF(AND(C615="Abierto",D615="Media"),TODAY()-E615,"")</f>
        <v/>
      </c>
      <c r="T615" s="74" t="str">
        <f>IF(AND(C615="Abierto",D615="Media"),RANK(S615,$S$13:$S$810,0)+COUNTIF($S$13:S615,S615)-1+MAX(N:N,Q:Q),"")</f>
        <v/>
      </c>
      <c r="U615" s="74" t="str">
        <f>IF(AND(C615="Abierto",D615="Baja"),A615,"")</f>
        <v/>
      </c>
      <c r="V615" s="74" t="str">
        <f ca="1">IF(AND(C615="Abierto",D615="Baja"),TODAY()-E615,"")</f>
        <v/>
      </c>
      <c r="W615" s="74" t="str">
        <f>IF(AND(C615="Abierto",D615="Baja"),RANK(V615,$V$13:$V$810,0)+COUNTIF($V$13:V615,V615)-1+MAX(N:N,Q:Q,T:T),"")</f>
        <v/>
      </c>
      <c r="X615" s="139" t="str">
        <f>IF(OR(C615="Resuelto",C615=""),"",SUM(N615,Q615,T615,W615))</f>
        <v/>
      </c>
      <c r="Y615" s="139" t="str">
        <f>IF(OR(C615="Resuelto",C615=""),"",SUM(M615,P615,S615,V615))</f>
        <v/>
      </c>
      <c r="Z615" s="139" t="str">
        <f>IF(OR(C615="Resuelto",C615=""),"",SUM(L615,O615,R615,U615))</f>
        <v/>
      </c>
      <c r="AA615" s="28">
        <v>801</v>
      </c>
      <c r="AB615" s="28" t="str">
        <f t="shared" si="15"/>
        <v/>
      </c>
      <c r="AC615" s="75" t="str">
        <f t="shared" si="16"/>
        <v/>
      </c>
      <c r="AH615" s="78" t="str">
        <f>IF(AI615="","",MAX($AH$5:AH614)+1)</f>
        <v/>
      </c>
      <c r="AI615" s="53" t="str">
        <f>IF(G614="","",IF(COUNTIF($AI$11:AI614,G614)=0,G614,""))</f>
        <v/>
      </c>
      <c r="AJ615" s="53" t="str">
        <f t="shared" si="17"/>
        <v/>
      </c>
      <c r="AK615" s="135"/>
    </row>
    <row r="616" spans="1:37" x14ac:dyDescent="0.25">
      <c r="A616" s="136"/>
      <c r="B616" s="136"/>
      <c r="C616" s="136"/>
      <c r="D616" s="136"/>
      <c r="E616" s="137"/>
      <c r="F616" s="137"/>
      <c r="G616" s="136"/>
      <c r="H616" s="137"/>
      <c r="I616" s="140" t="str">
        <f t="shared" si="18"/>
        <v/>
      </c>
      <c r="J616" s="140"/>
      <c r="K616" s="140"/>
      <c r="L616" s="74" t="str">
        <f>IF(AND(C616="Abierto",D616="Urgente"),A616,"")</f>
        <v/>
      </c>
      <c r="M616" s="74" t="str">
        <f ca="1">IF(AND(C616="Abierto",D616="Urgente"),TODAY()-E616,"")</f>
        <v/>
      </c>
      <c r="N616" s="74" t="str">
        <f>IF(AND(C616="Abierto",D616="Urgente"),RANK(M616,$M$13:$M$810,0)+COUNTIF($M$13:M616,M616)-1,"")</f>
        <v/>
      </c>
      <c r="O616" s="74" t="str">
        <f>IF(AND(C616="Abierto",D616="Alta"),A616,"")</f>
        <v/>
      </c>
      <c r="P616" s="74" t="str">
        <f ca="1">IF(AND(C616="Abierto",D616="Alta"),TODAY()-E616,"")</f>
        <v/>
      </c>
      <c r="Q616" s="74" t="str">
        <f>IF(AND(C616="Abierto",D616="Alta"),RANK(P616,$P$13:$P$810,0)+COUNTIF($P$13:P616,P616)-1+MAX(N:N),"")</f>
        <v/>
      </c>
      <c r="R616" s="74" t="str">
        <f>IF(AND(C616="Abierto",D616="Media"),A616,"")</f>
        <v/>
      </c>
      <c r="S616" s="74" t="str">
        <f ca="1">IF(AND(C616="Abierto",D616="Media"),TODAY()-E616,"")</f>
        <v/>
      </c>
      <c r="T616" s="74" t="str">
        <f>IF(AND(C616="Abierto",D616="Media"),RANK(S616,$S$13:$S$810,0)+COUNTIF($S$13:S616,S616)-1+MAX(N:N,Q:Q),"")</f>
        <v/>
      </c>
      <c r="U616" s="74" t="str">
        <f>IF(AND(C616="Abierto",D616="Baja"),A616,"")</f>
        <v/>
      </c>
      <c r="V616" s="74" t="str">
        <f ca="1">IF(AND(C616="Abierto",D616="Baja"),TODAY()-E616,"")</f>
        <v/>
      </c>
      <c r="W616" s="74" t="str">
        <f>IF(AND(C616="Abierto",D616="Baja"),RANK(V616,$V$13:$V$810,0)+COUNTIF($V$13:V616,V616)-1+MAX(N:N,Q:Q,T:T),"")</f>
        <v/>
      </c>
      <c r="X616" s="139" t="str">
        <f>IF(OR(C616="Resuelto",C616=""),"",SUM(N616,Q616,T616,W616))</f>
        <v/>
      </c>
      <c r="Y616" s="139" t="str">
        <f>IF(OR(C616="Resuelto",C616=""),"",SUM(M616,P616,S616,V616))</f>
        <v/>
      </c>
      <c r="Z616" s="139" t="str">
        <f>IF(OR(C616="Resuelto",C616=""),"",SUM(L616,O616,R616,U616))</f>
        <v/>
      </c>
      <c r="AA616" s="28">
        <v>802</v>
      </c>
      <c r="AB616" s="28" t="str">
        <f t="shared" si="15"/>
        <v/>
      </c>
      <c r="AC616" s="75" t="str">
        <f t="shared" si="16"/>
        <v/>
      </c>
      <c r="AH616" s="78" t="str">
        <f>IF(AI616="","",MAX($AH$5:AH615)+1)</f>
        <v/>
      </c>
      <c r="AI616" s="53" t="str">
        <f>IF(G615="","",IF(COUNTIF($AI$11:AI615,G615)=0,G615,""))</f>
        <v/>
      </c>
      <c r="AJ616" s="53" t="str">
        <f t="shared" si="17"/>
        <v/>
      </c>
      <c r="AK616" s="135"/>
    </row>
    <row r="617" spans="1:37" x14ac:dyDescent="0.25">
      <c r="A617" s="136"/>
      <c r="B617" s="136"/>
      <c r="C617" s="136"/>
      <c r="D617" s="136"/>
      <c r="E617" s="137"/>
      <c r="F617" s="137"/>
      <c r="G617" s="136"/>
      <c r="H617" s="137"/>
      <c r="I617" s="140" t="str">
        <f t="shared" si="18"/>
        <v/>
      </c>
      <c r="J617" s="140"/>
      <c r="K617" s="140"/>
      <c r="L617" s="74" t="str">
        <f>IF(AND(C617="Abierto",D617="Urgente"),A617,"")</f>
        <v/>
      </c>
      <c r="M617" s="74" t="str">
        <f ca="1">IF(AND(C617="Abierto",D617="Urgente"),TODAY()-E617,"")</f>
        <v/>
      </c>
      <c r="N617" s="74" t="str">
        <f>IF(AND(C617="Abierto",D617="Urgente"),RANK(M617,$M$13:$M$810,0)+COUNTIF($M$13:M617,M617)-1,"")</f>
        <v/>
      </c>
      <c r="O617" s="74" t="str">
        <f>IF(AND(C617="Abierto",D617="Alta"),A617,"")</f>
        <v/>
      </c>
      <c r="P617" s="74" t="str">
        <f ca="1">IF(AND(C617="Abierto",D617="Alta"),TODAY()-E617,"")</f>
        <v/>
      </c>
      <c r="Q617" s="74" t="str">
        <f>IF(AND(C617="Abierto",D617="Alta"),RANK(P617,$P$13:$P$810,0)+COUNTIF($P$13:P617,P617)-1+MAX(N:N),"")</f>
        <v/>
      </c>
      <c r="R617" s="74" t="str">
        <f>IF(AND(C617="Abierto",D617="Media"),A617,"")</f>
        <v/>
      </c>
      <c r="S617" s="74" t="str">
        <f ca="1">IF(AND(C617="Abierto",D617="Media"),TODAY()-E617,"")</f>
        <v/>
      </c>
      <c r="T617" s="74" t="str">
        <f>IF(AND(C617="Abierto",D617="Media"),RANK(S617,$S$13:$S$810,0)+COUNTIF($S$13:S617,S617)-1+MAX(N:N,Q:Q),"")</f>
        <v/>
      </c>
      <c r="U617" s="74" t="str">
        <f>IF(AND(C617="Abierto",D617="Baja"),A617,"")</f>
        <v/>
      </c>
      <c r="V617" s="74" t="str">
        <f ca="1">IF(AND(C617="Abierto",D617="Baja"),TODAY()-E617,"")</f>
        <v/>
      </c>
      <c r="W617" s="74" t="str">
        <f>IF(AND(C617="Abierto",D617="Baja"),RANK(V617,$V$13:$V$810,0)+COUNTIF($V$13:V617,V617)-1+MAX(N:N,Q:Q,T:T),"")</f>
        <v/>
      </c>
      <c r="X617" s="139" t="str">
        <f>IF(OR(C617="Resuelto",C617=""),"",SUM(N617,Q617,T617,W617))</f>
        <v/>
      </c>
      <c r="Y617" s="139" t="str">
        <f>IF(OR(C617="Resuelto",C617=""),"",SUM(M617,P617,S617,V617))</f>
        <v/>
      </c>
      <c r="Z617" s="139" t="str">
        <f>IF(OR(C617="Resuelto",C617=""),"",SUM(L617,O617,R617,U617))</f>
        <v/>
      </c>
      <c r="AA617" s="28">
        <v>803</v>
      </c>
      <c r="AB617" s="28" t="str">
        <f t="shared" si="15"/>
        <v/>
      </c>
      <c r="AC617" s="75" t="str">
        <f t="shared" si="16"/>
        <v/>
      </c>
      <c r="AH617" s="78" t="str">
        <f>IF(AI617="","",MAX($AH$5:AH616)+1)</f>
        <v/>
      </c>
      <c r="AI617" s="53" t="str">
        <f>IF(G616="","",IF(COUNTIF($AI$11:AI616,G616)=0,G616,""))</f>
        <v/>
      </c>
      <c r="AJ617" s="53" t="str">
        <f t="shared" si="17"/>
        <v/>
      </c>
      <c r="AK617" s="135"/>
    </row>
    <row r="618" spans="1:37" x14ac:dyDescent="0.25">
      <c r="A618" s="136"/>
      <c r="B618" s="136"/>
      <c r="C618" s="136"/>
      <c r="D618" s="136"/>
      <c r="E618" s="137"/>
      <c r="F618" s="137"/>
      <c r="G618" s="136"/>
      <c r="H618" s="137"/>
      <c r="I618" s="140" t="str">
        <f t="shared" si="18"/>
        <v/>
      </c>
      <c r="J618" s="140"/>
      <c r="K618" s="140"/>
      <c r="L618" s="74" t="str">
        <f>IF(AND(C618="Abierto",D618="Urgente"),A618,"")</f>
        <v/>
      </c>
      <c r="M618" s="74" t="str">
        <f ca="1">IF(AND(C618="Abierto",D618="Urgente"),TODAY()-E618,"")</f>
        <v/>
      </c>
      <c r="N618" s="74" t="str">
        <f>IF(AND(C618="Abierto",D618="Urgente"),RANK(M618,$M$13:$M$810,0)+COUNTIF($M$13:M618,M618)-1,"")</f>
        <v/>
      </c>
      <c r="O618" s="74" t="str">
        <f>IF(AND(C618="Abierto",D618="Alta"),A618,"")</f>
        <v/>
      </c>
      <c r="P618" s="74" t="str">
        <f ca="1">IF(AND(C618="Abierto",D618="Alta"),TODAY()-E618,"")</f>
        <v/>
      </c>
      <c r="Q618" s="74" t="str">
        <f>IF(AND(C618="Abierto",D618="Alta"),RANK(P618,$P$13:$P$810,0)+COUNTIF($P$13:P618,P618)-1+MAX(N:N),"")</f>
        <v/>
      </c>
      <c r="R618" s="74" t="str">
        <f>IF(AND(C618="Abierto",D618="Media"),A618,"")</f>
        <v/>
      </c>
      <c r="S618" s="74" t="str">
        <f ca="1">IF(AND(C618="Abierto",D618="Media"),TODAY()-E618,"")</f>
        <v/>
      </c>
      <c r="T618" s="74" t="str">
        <f>IF(AND(C618="Abierto",D618="Media"),RANK(S618,$S$13:$S$810,0)+COUNTIF($S$13:S618,S618)-1+MAX(N:N,Q:Q),"")</f>
        <v/>
      </c>
      <c r="U618" s="74" t="str">
        <f>IF(AND(C618="Abierto",D618="Baja"),A618,"")</f>
        <v/>
      </c>
      <c r="V618" s="74" t="str">
        <f ca="1">IF(AND(C618="Abierto",D618="Baja"),TODAY()-E618,"")</f>
        <v/>
      </c>
      <c r="W618" s="74" t="str">
        <f>IF(AND(C618="Abierto",D618="Baja"),RANK(V618,$V$13:$V$810,0)+COUNTIF($V$13:V618,V618)-1+MAX(N:N,Q:Q,T:T),"")</f>
        <v/>
      </c>
      <c r="X618" s="139" t="str">
        <f>IF(OR(C618="Resuelto",C618=""),"",SUM(N618,Q618,T618,W618))</f>
        <v/>
      </c>
      <c r="Y618" s="139" t="str">
        <f>IF(OR(C618="Resuelto",C618=""),"",SUM(M618,P618,S618,V618))</f>
        <v/>
      </c>
      <c r="Z618" s="139" t="str">
        <f>IF(OR(C618="Resuelto",C618=""),"",SUM(L618,O618,R618,U618))</f>
        <v/>
      </c>
      <c r="AA618" s="28">
        <v>804</v>
      </c>
      <c r="AB618" s="28" t="str">
        <f t="shared" si="15"/>
        <v/>
      </c>
      <c r="AC618" s="75" t="str">
        <f t="shared" si="16"/>
        <v/>
      </c>
      <c r="AH618" s="78" t="str">
        <f>IF(AI618="","",MAX($AH$5:AH617)+1)</f>
        <v/>
      </c>
      <c r="AI618" s="53" t="str">
        <f>IF(G617="","",IF(COUNTIF($AI$11:AI617,G617)=0,G617,""))</f>
        <v/>
      </c>
      <c r="AJ618" s="53" t="str">
        <f t="shared" si="17"/>
        <v/>
      </c>
      <c r="AK618" s="135"/>
    </row>
    <row r="619" spans="1:37" x14ac:dyDescent="0.25">
      <c r="A619" s="136"/>
      <c r="B619" s="136"/>
      <c r="C619" s="136"/>
      <c r="D619" s="136"/>
      <c r="E619" s="137"/>
      <c r="F619" s="137"/>
      <c r="G619" s="136"/>
      <c r="H619" s="137"/>
      <c r="I619" s="140" t="str">
        <f t="shared" si="18"/>
        <v/>
      </c>
      <c r="J619" s="140"/>
      <c r="K619" s="140"/>
      <c r="L619" s="74" t="str">
        <f>IF(AND(C619="Abierto",D619="Urgente"),A619,"")</f>
        <v/>
      </c>
      <c r="M619" s="74" t="str">
        <f ca="1">IF(AND(C619="Abierto",D619="Urgente"),TODAY()-E619,"")</f>
        <v/>
      </c>
      <c r="N619" s="74" t="str">
        <f>IF(AND(C619="Abierto",D619="Urgente"),RANK(M619,$M$13:$M$810,0)+COUNTIF($M$13:M619,M619)-1,"")</f>
        <v/>
      </c>
      <c r="O619" s="74" t="str">
        <f>IF(AND(C619="Abierto",D619="Alta"),A619,"")</f>
        <v/>
      </c>
      <c r="P619" s="74" t="str">
        <f ca="1">IF(AND(C619="Abierto",D619="Alta"),TODAY()-E619,"")</f>
        <v/>
      </c>
      <c r="Q619" s="74" t="str">
        <f>IF(AND(C619="Abierto",D619="Alta"),RANK(P619,$P$13:$P$810,0)+COUNTIF($P$13:P619,P619)-1+MAX(N:N),"")</f>
        <v/>
      </c>
      <c r="R619" s="74" t="str">
        <f>IF(AND(C619="Abierto",D619="Media"),A619,"")</f>
        <v/>
      </c>
      <c r="S619" s="74" t="str">
        <f ca="1">IF(AND(C619="Abierto",D619="Media"),TODAY()-E619,"")</f>
        <v/>
      </c>
      <c r="T619" s="74" t="str">
        <f>IF(AND(C619="Abierto",D619="Media"),RANK(S619,$S$13:$S$810,0)+COUNTIF($S$13:S619,S619)-1+MAX(N:N,Q:Q),"")</f>
        <v/>
      </c>
      <c r="U619" s="74" t="str">
        <f>IF(AND(C619="Abierto",D619="Baja"),A619,"")</f>
        <v/>
      </c>
      <c r="V619" s="74" t="str">
        <f ca="1">IF(AND(C619="Abierto",D619="Baja"),TODAY()-E619,"")</f>
        <v/>
      </c>
      <c r="W619" s="74" t="str">
        <f>IF(AND(C619="Abierto",D619="Baja"),RANK(V619,$V$13:$V$810,0)+COUNTIF($V$13:V619,V619)-1+MAX(N:N,Q:Q,T:T),"")</f>
        <v/>
      </c>
      <c r="X619" s="139" t="str">
        <f>IF(OR(C619="Resuelto",C619=""),"",SUM(N619,Q619,T619,W619))</f>
        <v/>
      </c>
      <c r="Y619" s="139" t="str">
        <f>IF(OR(C619="Resuelto",C619=""),"",SUM(M619,P619,S619,V619))</f>
        <v/>
      </c>
      <c r="Z619" s="139" t="str">
        <f>IF(OR(C619="Resuelto",C619=""),"",SUM(L619,O619,R619,U619))</f>
        <v/>
      </c>
      <c r="AA619" s="28">
        <v>805</v>
      </c>
      <c r="AB619" s="28" t="str">
        <f t="shared" si="15"/>
        <v/>
      </c>
      <c r="AC619" s="75" t="str">
        <f t="shared" si="16"/>
        <v/>
      </c>
      <c r="AH619" s="78" t="str">
        <f>IF(AI619="","",MAX($AH$5:AH618)+1)</f>
        <v/>
      </c>
      <c r="AI619" s="53" t="str">
        <f>IF(G618="","",IF(COUNTIF($AI$11:AI618,G618)=0,G618,""))</f>
        <v/>
      </c>
      <c r="AJ619" s="53" t="str">
        <f t="shared" si="17"/>
        <v/>
      </c>
      <c r="AK619" s="135"/>
    </row>
    <row r="620" spans="1:37" x14ac:dyDescent="0.25">
      <c r="A620" s="136"/>
      <c r="B620" s="136"/>
      <c r="C620" s="136"/>
      <c r="D620" s="136"/>
      <c r="E620" s="137"/>
      <c r="F620" s="137"/>
      <c r="G620" s="136"/>
      <c r="H620" s="137"/>
      <c r="I620" s="140" t="str">
        <f t="shared" si="18"/>
        <v/>
      </c>
      <c r="J620" s="140"/>
      <c r="K620" s="140"/>
      <c r="L620" s="74" t="str">
        <f>IF(AND(C620="Abierto",D620="Urgente"),A620,"")</f>
        <v/>
      </c>
      <c r="M620" s="74" t="str">
        <f ca="1">IF(AND(C620="Abierto",D620="Urgente"),TODAY()-E620,"")</f>
        <v/>
      </c>
      <c r="N620" s="74" t="str">
        <f>IF(AND(C620="Abierto",D620="Urgente"),RANK(M620,$M$13:$M$810,0)+COUNTIF($M$13:M620,M620)-1,"")</f>
        <v/>
      </c>
      <c r="O620" s="74" t="str">
        <f>IF(AND(C620="Abierto",D620="Alta"),A620,"")</f>
        <v/>
      </c>
      <c r="P620" s="74" t="str">
        <f ca="1">IF(AND(C620="Abierto",D620="Alta"),TODAY()-E620,"")</f>
        <v/>
      </c>
      <c r="Q620" s="74" t="str">
        <f>IF(AND(C620="Abierto",D620="Alta"),RANK(P620,$P$13:$P$810,0)+COUNTIF($P$13:P620,P620)-1+MAX(N:N),"")</f>
        <v/>
      </c>
      <c r="R620" s="74" t="str">
        <f>IF(AND(C620="Abierto",D620="Media"),A620,"")</f>
        <v/>
      </c>
      <c r="S620" s="74" t="str">
        <f ca="1">IF(AND(C620="Abierto",D620="Media"),TODAY()-E620,"")</f>
        <v/>
      </c>
      <c r="T620" s="74" t="str">
        <f>IF(AND(C620="Abierto",D620="Media"),RANK(S620,$S$13:$S$810,0)+COUNTIF($S$13:S620,S620)-1+MAX(N:N,Q:Q),"")</f>
        <v/>
      </c>
      <c r="U620" s="74" t="str">
        <f>IF(AND(C620="Abierto",D620="Baja"),A620,"")</f>
        <v/>
      </c>
      <c r="V620" s="74" t="str">
        <f ca="1">IF(AND(C620="Abierto",D620="Baja"),TODAY()-E620,"")</f>
        <v/>
      </c>
      <c r="W620" s="74" t="str">
        <f>IF(AND(C620="Abierto",D620="Baja"),RANK(V620,$V$13:$V$810,0)+COUNTIF($V$13:V620,V620)-1+MAX(N:N,Q:Q,T:T),"")</f>
        <v/>
      </c>
      <c r="X620" s="139" t="str">
        <f>IF(OR(C620="Resuelto",C620=""),"",SUM(N620,Q620,T620,W620))</f>
        <v/>
      </c>
      <c r="Y620" s="139" t="str">
        <f>IF(OR(C620="Resuelto",C620=""),"",SUM(M620,P620,S620,V620))</f>
        <v/>
      </c>
      <c r="Z620" s="139" t="str">
        <f>IF(OR(C620="Resuelto",C620=""),"",SUM(L620,O620,R620,U620))</f>
        <v/>
      </c>
      <c r="AA620" s="28">
        <v>806</v>
      </c>
      <c r="AB620" s="28" t="str">
        <f t="shared" si="15"/>
        <v/>
      </c>
      <c r="AC620" s="75" t="str">
        <f t="shared" si="16"/>
        <v/>
      </c>
      <c r="AH620" s="78" t="str">
        <f>IF(AI620="","",MAX($AH$5:AH619)+1)</f>
        <v/>
      </c>
      <c r="AI620" s="53" t="str">
        <f>IF(G619="","",IF(COUNTIF($AI$11:AI619,G619)=0,G619,""))</f>
        <v/>
      </c>
      <c r="AJ620" s="53" t="str">
        <f t="shared" si="17"/>
        <v/>
      </c>
      <c r="AK620" s="135"/>
    </row>
    <row r="621" spans="1:37" x14ac:dyDescent="0.25">
      <c r="A621" s="136"/>
      <c r="B621" s="136"/>
      <c r="C621" s="136"/>
      <c r="D621" s="136"/>
      <c r="E621" s="137"/>
      <c r="F621" s="137"/>
      <c r="G621" s="136"/>
      <c r="H621" s="137"/>
      <c r="I621" s="140" t="str">
        <f t="shared" si="18"/>
        <v/>
      </c>
      <c r="J621" s="140"/>
      <c r="K621" s="140"/>
      <c r="L621" s="74" t="str">
        <f>IF(AND(C621="Abierto",D621="Urgente"),A621,"")</f>
        <v/>
      </c>
      <c r="M621" s="74" t="str">
        <f ca="1">IF(AND(C621="Abierto",D621="Urgente"),TODAY()-E621,"")</f>
        <v/>
      </c>
      <c r="N621" s="74" t="str">
        <f>IF(AND(C621="Abierto",D621="Urgente"),RANK(M621,$M$13:$M$810,0)+COUNTIF($M$13:M621,M621)-1,"")</f>
        <v/>
      </c>
      <c r="O621" s="74" t="str">
        <f>IF(AND(C621="Abierto",D621="Alta"),A621,"")</f>
        <v/>
      </c>
      <c r="P621" s="74" t="str">
        <f ca="1">IF(AND(C621="Abierto",D621="Alta"),TODAY()-E621,"")</f>
        <v/>
      </c>
      <c r="Q621" s="74" t="str">
        <f>IF(AND(C621="Abierto",D621="Alta"),RANK(P621,$P$13:$P$810,0)+COUNTIF($P$13:P621,P621)-1+MAX(N:N),"")</f>
        <v/>
      </c>
      <c r="R621" s="74" t="str">
        <f>IF(AND(C621="Abierto",D621="Media"),A621,"")</f>
        <v/>
      </c>
      <c r="S621" s="74" t="str">
        <f ca="1">IF(AND(C621="Abierto",D621="Media"),TODAY()-E621,"")</f>
        <v/>
      </c>
      <c r="T621" s="74" t="str">
        <f>IF(AND(C621="Abierto",D621="Media"),RANK(S621,$S$13:$S$810,0)+COUNTIF($S$13:S621,S621)-1+MAX(N:N,Q:Q),"")</f>
        <v/>
      </c>
      <c r="U621" s="74" t="str">
        <f>IF(AND(C621="Abierto",D621="Baja"),A621,"")</f>
        <v/>
      </c>
      <c r="V621" s="74" t="str">
        <f ca="1">IF(AND(C621="Abierto",D621="Baja"),TODAY()-E621,"")</f>
        <v/>
      </c>
      <c r="W621" s="74" t="str">
        <f>IF(AND(C621="Abierto",D621="Baja"),RANK(V621,$V$13:$V$810,0)+COUNTIF($V$13:V621,V621)-1+MAX(N:N,Q:Q,T:T),"")</f>
        <v/>
      </c>
      <c r="X621" s="139" t="str">
        <f>IF(OR(C621="Resuelto",C621=""),"",SUM(N621,Q621,T621,W621))</f>
        <v/>
      </c>
      <c r="Y621" s="139" t="str">
        <f>IF(OR(C621="Resuelto",C621=""),"",SUM(M621,P621,S621,V621))</f>
        <v/>
      </c>
      <c r="Z621" s="139" t="str">
        <f>IF(OR(C621="Resuelto",C621=""),"",SUM(L621,O621,R621,U621))</f>
        <v/>
      </c>
      <c r="AA621" s="28">
        <v>807</v>
      </c>
      <c r="AB621" s="28" t="str">
        <f t="shared" si="15"/>
        <v/>
      </c>
      <c r="AC621" s="75" t="str">
        <f t="shared" si="16"/>
        <v/>
      </c>
      <c r="AH621" s="78" t="str">
        <f>IF(AI621="","",MAX($AH$5:AH620)+1)</f>
        <v/>
      </c>
      <c r="AI621" s="53" t="str">
        <f>IF(G620="","",IF(COUNTIF($AI$11:AI620,G620)=0,G620,""))</f>
        <v/>
      </c>
      <c r="AJ621" s="53" t="str">
        <f t="shared" si="17"/>
        <v/>
      </c>
      <c r="AK621" s="135"/>
    </row>
    <row r="622" spans="1:37" x14ac:dyDescent="0.25">
      <c r="A622" s="136"/>
      <c r="B622" s="136"/>
      <c r="C622" s="136"/>
      <c r="D622" s="136"/>
      <c r="E622" s="137"/>
      <c r="F622" s="137"/>
      <c r="G622" s="136"/>
      <c r="H622" s="137"/>
      <c r="I622" s="140" t="str">
        <f t="shared" si="18"/>
        <v/>
      </c>
      <c r="J622" s="140"/>
      <c r="K622" s="140"/>
      <c r="L622" s="74" t="str">
        <f>IF(AND(C622="Abierto",D622="Urgente"),A622,"")</f>
        <v/>
      </c>
      <c r="M622" s="74" t="str">
        <f ca="1">IF(AND(C622="Abierto",D622="Urgente"),TODAY()-E622,"")</f>
        <v/>
      </c>
      <c r="N622" s="74" t="str">
        <f>IF(AND(C622="Abierto",D622="Urgente"),RANK(M622,$M$13:$M$810,0)+COUNTIF($M$13:M622,M622)-1,"")</f>
        <v/>
      </c>
      <c r="O622" s="74" t="str">
        <f>IF(AND(C622="Abierto",D622="Alta"),A622,"")</f>
        <v/>
      </c>
      <c r="P622" s="74" t="str">
        <f ca="1">IF(AND(C622="Abierto",D622="Alta"),TODAY()-E622,"")</f>
        <v/>
      </c>
      <c r="Q622" s="74" t="str">
        <f>IF(AND(C622="Abierto",D622="Alta"),RANK(P622,$P$13:$P$810,0)+COUNTIF($P$13:P622,P622)-1+MAX(N:N),"")</f>
        <v/>
      </c>
      <c r="R622" s="74" t="str">
        <f>IF(AND(C622="Abierto",D622="Media"),A622,"")</f>
        <v/>
      </c>
      <c r="S622" s="74" t="str">
        <f ca="1">IF(AND(C622="Abierto",D622="Media"),TODAY()-E622,"")</f>
        <v/>
      </c>
      <c r="T622" s="74" t="str">
        <f>IF(AND(C622="Abierto",D622="Media"),RANK(S622,$S$13:$S$810,0)+COUNTIF($S$13:S622,S622)-1+MAX(N:N,Q:Q),"")</f>
        <v/>
      </c>
      <c r="U622" s="74" t="str">
        <f>IF(AND(C622="Abierto",D622="Baja"),A622,"")</f>
        <v/>
      </c>
      <c r="V622" s="74" t="str">
        <f ca="1">IF(AND(C622="Abierto",D622="Baja"),TODAY()-E622,"")</f>
        <v/>
      </c>
      <c r="W622" s="74" t="str">
        <f>IF(AND(C622="Abierto",D622="Baja"),RANK(V622,$V$13:$V$810,0)+COUNTIF($V$13:V622,V622)-1+MAX(N:N,Q:Q,T:T),"")</f>
        <v/>
      </c>
      <c r="X622" s="139" t="str">
        <f>IF(OR(C622="Resuelto",C622=""),"",SUM(N622,Q622,T622,W622))</f>
        <v/>
      </c>
      <c r="Y622" s="139" t="str">
        <f>IF(OR(C622="Resuelto",C622=""),"",SUM(M622,P622,S622,V622))</f>
        <v/>
      </c>
      <c r="Z622" s="139" t="str">
        <f>IF(OR(C622="Resuelto",C622=""),"",SUM(L622,O622,R622,U622))</f>
        <v/>
      </c>
      <c r="AA622" s="28">
        <v>808</v>
      </c>
      <c r="AB622" s="28" t="str">
        <f t="shared" si="15"/>
        <v/>
      </c>
      <c r="AC622" s="75" t="str">
        <f t="shared" si="16"/>
        <v/>
      </c>
      <c r="AH622" s="78" t="str">
        <f>IF(AI622="","",MAX($AH$5:AH621)+1)</f>
        <v/>
      </c>
      <c r="AI622" s="53" t="str">
        <f>IF(G621="","",IF(COUNTIF($AI$11:AI621,G621)=0,G621,""))</f>
        <v/>
      </c>
      <c r="AJ622" s="53" t="str">
        <f t="shared" si="17"/>
        <v/>
      </c>
      <c r="AK622" s="135"/>
    </row>
    <row r="623" spans="1:37" x14ac:dyDescent="0.25">
      <c r="A623" s="136"/>
      <c r="B623" s="136"/>
      <c r="C623" s="136"/>
      <c r="D623" s="136"/>
      <c r="E623" s="137"/>
      <c r="F623" s="137"/>
      <c r="G623" s="136"/>
      <c r="H623" s="137"/>
      <c r="I623" s="140" t="str">
        <f t="shared" si="18"/>
        <v/>
      </c>
      <c r="J623" s="140"/>
      <c r="K623" s="140"/>
      <c r="L623" s="74" t="str">
        <f>IF(AND(C623="Abierto",D623="Urgente"),A623,"")</f>
        <v/>
      </c>
      <c r="M623" s="74" t="str">
        <f ca="1">IF(AND(C623="Abierto",D623="Urgente"),TODAY()-E623,"")</f>
        <v/>
      </c>
      <c r="N623" s="74" t="str">
        <f>IF(AND(C623="Abierto",D623="Urgente"),RANK(M623,$M$13:$M$810,0)+COUNTIF($M$13:M623,M623)-1,"")</f>
        <v/>
      </c>
      <c r="O623" s="74" t="str">
        <f>IF(AND(C623="Abierto",D623="Alta"),A623,"")</f>
        <v/>
      </c>
      <c r="P623" s="74" t="str">
        <f ca="1">IF(AND(C623="Abierto",D623="Alta"),TODAY()-E623,"")</f>
        <v/>
      </c>
      <c r="Q623" s="74" t="str">
        <f>IF(AND(C623="Abierto",D623="Alta"),RANK(P623,$P$13:$P$810,0)+COUNTIF($P$13:P623,P623)-1+MAX(N:N),"")</f>
        <v/>
      </c>
      <c r="R623" s="74" t="str">
        <f>IF(AND(C623="Abierto",D623="Media"),A623,"")</f>
        <v/>
      </c>
      <c r="S623" s="74" t="str">
        <f ca="1">IF(AND(C623="Abierto",D623="Media"),TODAY()-E623,"")</f>
        <v/>
      </c>
      <c r="T623" s="74" t="str">
        <f>IF(AND(C623="Abierto",D623="Media"),RANK(S623,$S$13:$S$810,0)+COUNTIF($S$13:S623,S623)-1+MAX(N:N,Q:Q),"")</f>
        <v/>
      </c>
      <c r="U623" s="74" t="str">
        <f>IF(AND(C623="Abierto",D623="Baja"),A623,"")</f>
        <v/>
      </c>
      <c r="V623" s="74" t="str">
        <f ca="1">IF(AND(C623="Abierto",D623="Baja"),TODAY()-E623,"")</f>
        <v/>
      </c>
      <c r="W623" s="74" t="str">
        <f>IF(AND(C623="Abierto",D623="Baja"),RANK(V623,$V$13:$V$810,0)+COUNTIF($V$13:V623,V623)-1+MAX(N:N,Q:Q,T:T),"")</f>
        <v/>
      </c>
      <c r="X623" s="139" t="str">
        <f>IF(OR(C623="Resuelto",C623=""),"",SUM(N623,Q623,T623,W623))</f>
        <v/>
      </c>
      <c r="Y623" s="139" t="str">
        <f>IF(OR(C623="Resuelto",C623=""),"",SUM(M623,P623,S623,V623))</f>
        <v/>
      </c>
      <c r="Z623" s="139" t="str">
        <f>IF(OR(C623="Resuelto",C623=""),"",SUM(L623,O623,R623,U623))</f>
        <v/>
      </c>
      <c r="AA623" s="28">
        <v>809</v>
      </c>
      <c r="AB623" s="28" t="str">
        <f t="shared" si="15"/>
        <v/>
      </c>
      <c r="AC623" s="75" t="str">
        <f t="shared" si="16"/>
        <v/>
      </c>
      <c r="AH623" s="78" t="str">
        <f>IF(AI623="","",MAX($AH$5:AH622)+1)</f>
        <v/>
      </c>
      <c r="AI623" s="53" t="str">
        <f>IF(G622="","",IF(COUNTIF($AI$11:AI622,G622)=0,G622,""))</f>
        <v/>
      </c>
      <c r="AJ623" s="53" t="str">
        <f t="shared" si="17"/>
        <v/>
      </c>
      <c r="AK623" s="135"/>
    </row>
    <row r="624" spans="1:37" x14ac:dyDescent="0.25">
      <c r="A624" s="136"/>
      <c r="B624" s="136"/>
      <c r="C624" s="136"/>
      <c r="D624" s="136"/>
      <c r="E624" s="137"/>
      <c r="F624" s="137"/>
      <c r="G624" s="136"/>
      <c r="H624" s="137"/>
      <c r="I624" s="140" t="str">
        <f t="shared" si="18"/>
        <v/>
      </c>
      <c r="J624" s="140"/>
      <c r="K624" s="140"/>
      <c r="L624" s="74" t="str">
        <f>IF(AND(C624="Abierto",D624="Urgente"),A624,"")</f>
        <v/>
      </c>
      <c r="M624" s="74" t="str">
        <f ca="1">IF(AND(C624="Abierto",D624="Urgente"),TODAY()-E624,"")</f>
        <v/>
      </c>
      <c r="N624" s="74" t="str">
        <f>IF(AND(C624="Abierto",D624="Urgente"),RANK(M624,$M$13:$M$810,0)+COUNTIF($M$13:M624,M624)-1,"")</f>
        <v/>
      </c>
      <c r="O624" s="74" t="str">
        <f>IF(AND(C624="Abierto",D624="Alta"),A624,"")</f>
        <v/>
      </c>
      <c r="P624" s="74" t="str">
        <f ca="1">IF(AND(C624="Abierto",D624="Alta"),TODAY()-E624,"")</f>
        <v/>
      </c>
      <c r="Q624" s="74" t="str">
        <f>IF(AND(C624="Abierto",D624="Alta"),RANK(P624,$P$13:$P$810,0)+COUNTIF($P$13:P624,P624)-1+MAX(N:N),"")</f>
        <v/>
      </c>
      <c r="R624" s="74" t="str">
        <f>IF(AND(C624="Abierto",D624="Media"),A624,"")</f>
        <v/>
      </c>
      <c r="S624" s="74" t="str">
        <f ca="1">IF(AND(C624="Abierto",D624="Media"),TODAY()-E624,"")</f>
        <v/>
      </c>
      <c r="T624" s="74" t="str">
        <f>IF(AND(C624="Abierto",D624="Media"),RANK(S624,$S$13:$S$810,0)+COUNTIF($S$13:S624,S624)-1+MAX(N:N,Q:Q),"")</f>
        <v/>
      </c>
      <c r="U624" s="74" t="str">
        <f>IF(AND(C624="Abierto",D624="Baja"),A624,"")</f>
        <v/>
      </c>
      <c r="V624" s="74" t="str">
        <f ca="1">IF(AND(C624="Abierto",D624="Baja"),TODAY()-E624,"")</f>
        <v/>
      </c>
      <c r="W624" s="74" t="str">
        <f>IF(AND(C624="Abierto",D624="Baja"),RANK(V624,$V$13:$V$810,0)+COUNTIF($V$13:V624,V624)-1+MAX(N:N,Q:Q,T:T),"")</f>
        <v/>
      </c>
      <c r="X624" s="139" t="str">
        <f>IF(OR(C624="Resuelto",C624=""),"",SUM(N624,Q624,T624,W624))</f>
        <v/>
      </c>
      <c r="Y624" s="139" t="str">
        <f>IF(OR(C624="Resuelto",C624=""),"",SUM(M624,P624,S624,V624))</f>
        <v/>
      </c>
      <c r="Z624" s="139" t="str">
        <f>IF(OR(C624="Resuelto",C624=""),"",SUM(L624,O624,R624,U624))</f>
        <v/>
      </c>
      <c r="AA624" s="28">
        <v>810</v>
      </c>
      <c r="AB624" s="28" t="str">
        <f t="shared" si="15"/>
        <v/>
      </c>
      <c r="AC624" s="75" t="str">
        <f t="shared" si="16"/>
        <v/>
      </c>
      <c r="AH624" s="78" t="str">
        <f>IF(AI624="","",MAX($AH$5:AH623)+1)</f>
        <v/>
      </c>
      <c r="AI624" s="53" t="str">
        <f>IF(G623="","",IF(COUNTIF($AI$11:AI623,G623)=0,G623,""))</f>
        <v/>
      </c>
      <c r="AJ624" s="53" t="str">
        <f t="shared" si="17"/>
        <v/>
      </c>
      <c r="AK624" s="135"/>
    </row>
    <row r="625" spans="1:37" x14ac:dyDescent="0.25">
      <c r="A625" s="136"/>
      <c r="B625" s="136"/>
      <c r="C625" s="136"/>
      <c r="D625" s="136"/>
      <c r="E625" s="137"/>
      <c r="F625" s="137"/>
      <c r="G625" s="136"/>
      <c r="H625" s="137"/>
      <c r="I625" s="140" t="str">
        <f t="shared" si="18"/>
        <v/>
      </c>
      <c r="J625" s="140"/>
      <c r="K625" s="140"/>
      <c r="L625" s="74" t="str">
        <f>IF(AND(C625="Abierto",D625="Urgente"),A625,"")</f>
        <v/>
      </c>
      <c r="M625" s="74" t="str">
        <f ca="1">IF(AND(C625="Abierto",D625="Urgente"),TODAY()-E625,"")</f>
        <v/>
      </c>
      <c r="N625" s="74" t="str">
        <f>IF(AND(C625="Abierto",D625="Urgente"),RANK(M625,$M$13:$M$810,0)+COUNTIF($M$13:M625,M625)-1,"")</f>
        <v/>
      </c>
      <c r="O625" s="74" t="str">
        <f>IF(AND(C625="Abierto",D625="Alta"),A625,"")</f>
        <v/>
      </c>
      <c r="P625" s="74" t="str">
        <f ca="1">IF(AND(C625="Abierto",D625="Alta"),TODAY()-E625,"")</f>
        <v/>
      </c>
      <c r="Q625" s="74" t="str">
        <f>IF(AND(C625="Abierto",D625="Alta"),RANK(P625,$P$13:$P$810,0)+COUNTIF($P$13:P625,P625)-1+MAX(N:N),"")</f>
        <v/>
      </c>
      <c r="R625" s="74" t="str">
        <f>IF(AND(C625="Abierto",D625="Media"),A625,"")</f>
        <v/>
      </c>
      <c r="S625" s="74" t="str">
        <f ca="1">IF(AND(C625="Abierto",D625="Media"),TODAY()-E625,"")</f>
        <v/>
      </c>
      <c r="T625" s="74" t="str">
        <f>IF(AND(C625="Abierto",D625="Media"),RANK(S625,$S$13:$S$810,0)+COUNTIF($S$13:S625,S625)-1+MAX(N:N,Q:Q),"")</f>
        <v/>
      </c>
      <c r="U625" s="74" t="str">
        <f>IF(AND(C625="Abierto",D625="Baja"),A625,"")</f>
        <v/>
      </c>
      <c r="V625" s="74" t="str">
        <f ca="1">IF(AND(C625="Abierto",D625="Baja"),TODAY()-E625,"")</f>
        <v/>
      </c>
      <c r="W625" s="74" t="str">
        <f>IF(AND(C625="Abierto",D625="Baja"),RANK(V625,$V$13:$V$810,0)+COUNTIF($V$13:V625,V625)-1+MAX(N:N,Q:Q,T:T),"")</f>
        <v/>
      </c>
      <c r="X625" s="139" t="str">
        <f>IF(OR(C625="Resuelto",C625=""),"",SUM(N625,Q625,T625,W625))</f>
        <v/>
      </c>
      <c r="Y625" s="139" t="str">
        <f>IF(OR(C625="Resuelto",C625=""),"",SUM(M625,P625,S625,V625))</f>
        <v/>
      </c>
      <c r="Z625" s="139" t="str">
        <f>IF(OR(C625="Resuelto",C625=""),"",SUM(L625,O625,R625,U625))</f>
        <v/>
      </c>
      <c r="AA625" s="28">
        <v>811</v>
      </c>
      <c r="AB625" s="28" t="str">
        <f t="shared" si="15"/>
        <v/>
      </c>
      <c r="AC625" s="75" t="str">
        <f t="shared" si="16"/>
        <v/>
      </c>
      <c r="AH625" s="78" t="str">
        <f>IF(AI625="","",MAX($AH$5:AH624)+1)</f>
        <v/>
      </c>
      <c r="AI625" s="53" t="str">
        <f>IF(G624="","",IF(COUNTIF($AI$11:AI624,G624)=0,G624,""))</f>
        <v/>
      </c>
      <c r="AJ625" s="53" t="str">
        <f t="shared" si="17"/>
        <v/>
      </c>
      <c r="AK625" s="135"/>
    </row>
    <row r="626" spans="1:37" x14ac:dyDescent="0.25">
      <c r="A626" s="136"/>
      <c r="B626" s="136"/>
      <c r="C626" s="136"/>
      <c r="D626" s="136"/>
      <c r="E626" s="137"/>
      <c r="F626" s="137"/>
      <c r="G626" s="136"/>
      <c r="H626" s="137"/>
      <c r="I626" s="140" t="str">
        <f t="shared" si="18"/>
        <v/>
      </c>
      <c r="J626" s="140"/>
      <c r="K626" s="140"/>
      <c r="L626" s="74" t="str">
        <f>IF(AND(C626="Abierto",D626="Urgente"),A626,"")</f>
        <v/>
      </c>
      <c r="M626" s="74" t="str">
        <f ca="1">IF(AND(C626="Abierto",D626="Urgente"),TODAY()-E626,"")</f>
        <v/>
      </c>
      <c r="N626" s="74" t="str">
        <f>IF(AND(C626="Abierto",D626="Urgente"),RANK(M626,$M$13:$M$810,0)+COUNTIF($M$13:M626,M626)-1,"")</f>
        <v/>
      </c>
      <c r="O626" s="74" t="str">
        <f>IF(AND(C626="Abierto",D626="Alta"),A626,"")</f>
        <v/>
      </c>
      <c r="P626" s="74" t="str">
        <f ca="1">IF(AND(C626="Abierto",D626="Alta"),TODAY()-E626,"")</f>
        <v/>
      </c>
      <c r="Q626" s="74" t="str">
        <f>IF(AND(C626="Abierto",D626="Alta"),RANK(P626,$P$13:$P$810,0)+COUNTIF($P$13:P626,P626)-1+MAX(N:N),"")</f>
        <v/>
      </c>
      <c r="R626" s="74" t="str">
        <f>IF(AND(C626="Abierto",D626="Media"),A626,"")</f>
        <v/>
      </c>
      <c r="S626" s="74" t="str">
        <f ca="1">IF(AND(C626="Abierto",D626="Media"),TODAY()-E626,"")</f>
        <v/>
      </c>
      <c r="T626" s="74" t="str">
        <f>IF(AND(C626="Abierto",D626="Media"),RANK(S626,$S$13:$S$810,0)+COUNTIF($S$13:S626,S626)-1+MAX(N:N,Q:Q),"")</f>
        <v/>
      </c>
      <c r="U626" s="74" t="str">
        <f>IF(AND(C626="Abierto",D626="Baja"),A626,"")</f>
        <v/>
      </c>
      <c r="V626" s="74" t="str">
        <f ca="1">IF(AND(C626="Abierto",D626="Baja"),TODAY()-E626,"")</f>
        <v/>
      </c>
      <c r="W626" s="74" t="str">
        <f>IF(AND(C626="Abierto",D626="Baja"),RANK(V626,$V$13:$V$810,0)+COUNTIF($V$13:V626,V626)-1+MAX(N:N,Q:Q,T:T),"")</f>
        <v/>
      </c>
      <c r="X626" s="139" t="str">
        <f>IF(OR(C626="Resuelto",C626=""),"",SUM(N626,Q626,T626,W626))</f>
        <v/>
      </c>
      <c r="Y626" s="139" t="str">
        <f>IF(OR(C626="Resuelto",C626=""),"",SUM(M626,P626,S626,V626))</f>
        <v/>
      </c>
      <c r="Z626" s="139" t="str">
        <f>IF(OR(C626="Resuelto",C626=""),"",SUM(L626,O626,R626,U626))</f>
        <v/>
      </c>
      <c r="AA626" s="28">
        <v>812</v>
      </c>
      <c r="AB626" s="28" t="str">
        <f t="shared" si="15"/>
        <v/>
      </c>
      <c r="AC626" s="75" t="str">
        <f t="shared" si="16"/>
        <v/>
      </c>
      <c r="AH626" s="78" t="str">
        <f>IF(AI626="","",MAX($AH$5:AH625)+1)</f>
        <v/>
      </c>
      <c r="AI626" s="53" t="str">
        <f>IF(G625="","",IF(COUNTIF($AI$11:AI625,G625)=0,G625,""))</f>
        <v/>
      </c>
      <c r="AJ626" s="53" t="str">
        <f t="shared" si="17"/>
        <v/>
      </c>
      <c r="AK626" s="135"/>
    </row>
    <row r="627" spans="1:37" x14ac:dyDescent="0.25">
      <c r="A627" s="136"/>
      <c r="B627" s="136"/>
      <c r="C627" s="136"/>
      <c r="D627" s="136"/>
      <c r="E627" s="137"/>
      <c r="F627" s="137"/>
      <c r="G627" s="136"/>
      <c r="H627" s="137"/>
      <c r="I627" s="140" t="str">
        <f t="shared" si="18"/>
        <v/>
      </c>
      <c r="J627" s="140"/>
      <c r="K627" s="140"/>
      <c r="L627" s="74" t="str">
        <f>IF(AND(C627="Abierto",D627="Urgente"),A627,"")</f>
        <v/>
      </c>
      <c r="M627" s="74" t="str">
        <f ca="1">IF(AND(C627="Abierto",D627="Urgente"),TODAY()-E627,"")</f>
        <v/>
      </c>
      <c r="N627" s="74" t="str">
        <f>IF(AND(C627="Abierto",D627="Urgente"),RANK(M627,$M$13:$M$810,0)+COUNTIF($M$13:M627,M627)-1,"")</f>
        <v/>
      </c>
      <c r="O627" s="74" t="str">
        <f>IF(AND(C627="Abierto",D627="Alta"),A627,"")</f>
        <v/>
      </c>
      <c r="P627" s="74" t="str">
        <f ca="1">IF(AND(C627="Abierto",D627="Alta"),TODAY()-E627,"")</f>
        <v/>
      </c>
      <c r="Q627" s="74" t="str">
        <f>IF(AND(C627="Abierto",D627="Alta"),RANK(P627,$P$13:$P$810,0)+COUNTIF($P$13:P627,P627)-1+MAX(N:N),"")</f>
        <v/>
      </c>
      <c r="R627" s="74" t="str">
        <f>IF(AND(C627="Abierto",D627="Media"),A627,"")</f>
        <v/>
      </c>
      <c r="S627" s="74" t="str">
        <f ca="1">IF(AND(C627="Abierto",D627="Media"),TODAY()-E627,"")</f>
        <v/>
      </c>
      <c r="T627" s="74" t="str">
        <f>IF(AND(C627="Abierto",D627="Media"),RANK(S627,$S$13:$S$810,0)+COUNTIF($S$13:S627,S627)-1+MAX(N:N,Q:Q),"")</f>
        <v/>
      </c>
      <c r="U627" s="74" t="str">
        <f>IF(AND(C627="Abierto",D627="Baja"),A627,"")</f>
        <v/>
      </c>
      <c r="V627" s="74" t="str">
        <f ca="1">IF(AND(C627="Abierto",D627="Baja"),TODAY()-E627,"")</f>
        <v/>
      </c>
      <c r="W627" s="74" t="str">
        <f>IF(AND(C627="Abierto",D627="Baja"),RANK(V627,$V$13:$V$810,0)+COUNTIF($V$13:V627,V627)-1+MAX(N:N,Q:Q,T:T),"")</f>
        <v/>
      </c>
      <c r="X627" s="139" t="str">
        <f>IF(OR(C627="Resuelto",C627=""),"",SUM(N627,Q627,T627,W627))</f>
        <v/>
      </c>
      <c r="Y627" s="139" t="str">
        <f>IF(OR(C627="Resuelto",C627=""),"",SUM(M627,P627,S627,V627))</f>
        <v/>
      </c>
      <c r="Z627" s="139" t="str">
        <f>IF(OR(C627="Resuelto",C627=""),"",SUM(L627,O627,R627,U627))</f>
        <v/>
      </c>
      <c r="AA627" s="28">
        <v>813</v>
      </c>
      <c r="AB627" s="28" t="str">
        <f t="shared" si="15"/>
        <v/>
      </c>
      <c r="AC627" s="75" t="str">
        <f t="shared" si="16"/>
        <v/>
      </c>
      <c r="AH627" s="78" t="str">
        <f>IF(AI627="","",MAX($AH$5:AH626)+1)</f>
        <v/>
      </c>
      <c r="AI627" s="53" t="str">
        <f>IF(G626="","",IF(COUNTIF($AI$11:AI626,G626)=0,G626,""))</f>
        <v/>
      </c>
      <c r="AJ627" s="53" t="str">
        <f t="shared" si="17"/>
        <v/>
      </c>
      <c r="AK627" s="135"/>
    </row>
    <row r="628" spans="1:37" x14ac:dyDescent="0.25">
      <c r="A628" s="136"/>
      <c r="B628" s="136"/>
      <c r="C628" s="136"/>
      <c r="D628" s="136"/>
      <c r="E628" s="137"/>
      <c r="F628" s="137"/>
      <c r="G628" s="136"/>
      <c r="H628" s="137"/>
      <c r="I628" s="140" t="str">
        <f t="shared" si="18"/>
        <v/>
      </c>
      <c r="J628" s="140"/>
      <c r="K628" s="140"/>
      <c r="L628" s="74" t="str">
        <f>IF(AND(C628="Abierto",D628="Urgente"),A628,"")</f>
        <v/>
      </c>
      <c r="M628" s="74" t="str">
        <f ca="1">IF(AND(C628="Abierto",D628="Urgente"),TODAY()-E628,"")</f>
        <v/>
      </c>
      <c r="N628" s="74" t="str">
        <f>IF(AND(C628="Abierto",D628="Urgente"),RANK(M628,$M$13:$M$810,0)+COUNTIF($M$13:M628,M628)-1,"")</f>
        <v/>
      </c>
      <c r="O628" s="74" t="str">
        <f>IF(AND(C628="Abierto",D628="Alta"),A628,"")</f>
        <v/>
      </c>
      <c r="P628" s="74" t="str">
        <f ca="1">IF(AND(C628="Abierto",D628="Alta"),TODAY()-E628,"")</f>
        <v/>
      </c>
      <c r="Q628" s="74" t="str">
        <f>IF(AND(C628="Abierto",D628="Alta"),RANK(P628,$P$13:$P$810,0)+COUNTIF($P$13:P628,P628)-1+MAX(N:N),"")</f>
        <v/>
      </c>
      <c r="R628" s="74" t="str">
        <f>IF(AND(C628="Abierto",D628="Media"),A628,"")</f>
        <v/>
      </c>
      <c r="S628" s="74" t="str">
        <f ca="1">IF(AND(C628="Abierto",D628="Media"),TODAY()-E628,"")</f>
        <v/>
      </c>
      <c r="T628" s="74" t="str">
        <f>IF(AND(C628="Abierto",D628="Media"),RANK(S628,$S$13:$S$810,0)+COUNTIF($S$13:S628,S628)-1+MAX(N:N,Q:Q),"")</f>
        <v/>
      </c>
      <c r="U628" s="74" t="str">
        <f>IF(AND(C628="Abierto",D628="Baja"),A628,"")</f>
        <v/>
      </c>
      <c r="V628" s="74" t="str">
        <f ca="1">IF(AND(C628="Abierto",D628="Baja"),TODAY()-E628,"")</f>
        <v/>
      </c>
      <c r="W628" s="74" t="str">
        <f>IF(AND(C628="Abierto",D628="Baja"),RANK(V628,$V$13:$V$810,0)+COUNTIF($V$13:V628,V628)-1+MAX(N:N,Q:Q,T:T),"")</f>
        <v/>
      </c>
      <c r="X628" s="139" t="str">
        <f>IF(OR(C628="Resuelto",C628=""),"",SUM(N628,Q628,T628,W628))</f>
        <v/>
      </c>
      <c r="Y628" s="139" t="str">
        <f>IF(OR(C628="Resuelto",C628=""),"",SUM(M628,P628,S628,V628))</f>
        <v/>
      </c>
      <c r="Z628" s="139" t="str">
        <f>IF(OR(C628="Resuelto",C628=""),"",SUM(L628,O628,R628,U628))</f>
        <v/>
      </c>
      <c r="AA628" s="28">
        <v>814</v>
      </c>
      <c r="AB628" s="28" t="str">
        <f t="shared" si="15"/>
        <v/>
      </c>
      <c r="AC628" s="75" t="str">
        <f t="shared" si="16"/>
        <v/>
      </c>
      <c r="AH628" s="78" t="str">
        <f>IF(AI628="","",MAX($AH$5:AH627)+1)</f>
        <v/>
      </c>
      <c r="AI628" s="53" t="str">
        <f>IF(G627="","",IF(COUNTIF($AI$11:AI627,G627)=0,G627,""))</f>
        <v/>
      </c>
      <c r="AJ628" s="53" t="str">
        <f t="shared" si="17"/>
        <v/>
      </c>
      <c r="AK628" s="135"/>
    </row>
    <row r="629" spans="1:37" x14ac:dyDescent="0.25">
      <c r="A629" s="136"/>
      <c r="B629" s="136"/>
      <c r="C629" s="136"/>
      <c r="D629" s="136"/>
      <c r="E629" s="137"/>
      <c r="F629" s="137"/>
      <c r="G629" s="136"/>
      <c r="H629" s="137"/>
      <c r="I629" s="140" t="str">
        <f t="shared" si="18"/>
        <v/>
      </c>
      <c r="J629" s="140"/>
      <c r="K629" s="140"/>
      <c r="L629" s="74" t="str">
        <f>IF(AND(C629="Abierto",D629="Urgente"),A629,"")</f>
        <v/>
      </c>
      <c r="M629" s="74" t="str">
        <f ca="1">IF(AND(C629="Abierto",D629="Urgente"),TODAY()-E629,"")</f>
        <v/>
      </c>
      <c r="N629" s="74" t="str">
        <f>IF(AND(C629="Abierto",D629="Urgente"),RANK(M629,$M$13:$M$810,0)+COUNTIF($M$13:M629,M629)-1,"")</f>
        <v/>
      </c>
      <c r="O629" s="74" t="str">
        <f>IF(AND(C629="Abierto",D629="Alta"),A629,"")</f>
        <v/>
      </c>
      <c r="P629" s="74" t="str">
        <f ca="1">IF(AND(C629="Abierto",D629="Alta"),TODAY()-E629,"")</f>
        <v/>
      </c>
      <c r="Q629" s="74" t="str">
        <f>IF(AND(C629="Abierto",D629="Alta"),RANK(P629,$P$13:$P$810,0)+COUNTIF($P$13:P629,P629)-1+MAX(N:N),"")</f>
        <v/>
      </c>
      <c r="R629" s="74" t="str">
        <f>IF(AND(C629="Abierto",D629="Media"),A629,"")</f>
        <v/>
      </c>
      <c r="S629" s="74" t="str">
        <f ca="1">IF(AND(C629="Abierto",D629="Media"),TODAY()-E629,"")</f>
        <v/>
      </c>
      <c r="T629" s="74" t="str">
        <f>IF(AND(C629="Abierto",D629="Media"),RANK(S629,$S$13:$S$810,0)+COUNTIF($S$13:S629,S629)-1+MAX(N:N,Q:Q),"")</f>
        <v/>
      </c>
      <c r="U629" s="74" t="str">
        <f>IF(AND(C629="Abierto",D629="Baja"),A629,"")</f>
        <v/>
      </c>
      <c r="V629" s="74" t="str">
        <f ca="1">IF(AND(C629="Abierto",D629="Baja"),TODAY()-E629,"")</f>
        <v/>
      </c>
      <c r="W629" s="74" t="str">
        <f>IF(AND(C629="Abierto",D629="Baja"),RANK(V629,$V$13:$V$810,0)+COUNTIF($V$13:V629,V629)-1+MAX(N:N,Q:Q,T:T),"")</f>
        <v/>
      </c>
      <c r="X629" s="139" t="str">
        <f>IF(OR(C629="Resuelto",C629=""),"",SUM(N629,Q629,T629,W629))</f>
        <v/>
      </c>
      <c r="Y629" s="139" t="str">
        <f>IF(OR(C629="Resuelto",C629=""),"",SUM(M629,P629,S629,V629))</f>
        <v/>
      </c>
      <c r="Z629" s="139" t="str">
        <f>IF(OR(C629="Resuelto",C629=""),"",SUM(L629,O629,R629,U629))</f>
        <v/>
      </c>
      <c r="AA629" s="28">
        <v>815</v>
      </c>
      <c r="AB629" s="28" t="str">
        <f t="shared" si="15"/>
        <v/>
      </c>
      <c r="AC629" s="75" t="str">
        <f t="shared" si="16"/>
        <v/>
      </c>
      <c r="AH629" s="78" t="str">
        <f>IF(AI629="","",MAX($AH$5:AH628)+1)</f>
        <v/>
      </c>
      <c r="AI629" s="53" t="str">
        <f>IF(G628="","",IF(COUNTIF($AI$11:AI628,G628)=0,G628,""))</f>
        <v/>
      </c>
      <c r="AJ629" s="53" t="str">
        <f t="shared" si="17"/>
        <v/>
      </c>
      <c r="AK629" s="135"/>
    </row>
    <row r="630" spans="1:37" x14ac:dyDescent="0.25">
      <c r="A630" s="136"/>
      <c r="B630" s="136"/>
      <c r="C630" s="136"/>
      <c r="D630" s="136"/>
      <c r="E630" s="137"/>
      <c r="F630" s="137"/>
      <c r="G630" s="136"/>
      <c r="H630" s="137"/>
      <c r="I630" s="140" t="str">
        <f t="shared" si="18"/>
        <v/>
      </c>
      <c r="J630" s="140"/>
      <c r="K630" s="140"/>
      <c r="L630" s="74" t="str">
        <f>IF(AND(C630="Abierto",D630="Urgente"),A630,"")</f>
        <v/>
      </c>
      <c r="M630" s="74" t="str">
        <f ca="1">IF(AND(C630="Abierto",D630="Urgente"),TODAY()-E630,"")</f>
        <v/>
      </c>
      <c r="N630" s="74" t="str">
        <f>IF(AND(C630="Abierto",D630="Urgente"),RANK(M630,$M$13:$M$810,0)+COUNTIF($M$13:M630,M630)-1,"")</f>
        <v/>
      </c>
      <c r="O630" s="74" t="str">
        <f>IF(AND(C630="Abierto",D630="Alta"),A630,"")</f>
        <v/>
      </c>
      <c r="P630" s="74" t="str">
        <f ca="1">IF(AND(C630="Abierto",D630="Alta"),TODAY()-E630,"")</f>
        <v/>
      </c>
      <c r="Q630" s="74" t="str">
        <f>IF(AND(C630="Abierto",D630="Alta"),RANK(P630,$P$13:$P$810,0)+COUNTIF($P$13:P630,P630)-1+MAX(N:N),"")</f>
        <v/>
      </c>
      <c r="R630" s="74" t="str">
        <f>IF(AND(C630="Abierto",D630="Media"),A630,"")</f>
        <v/>
      </c>
      <c r="S630" s="74" t="str">
        <f ca="1">IF(AND(C630="Abierto",D630="Media"),TODAY()-E630,"")</f>
        <v/>
      </c>
      <c r="T630" s="74" t="str">
        <f>IF(AND(C630="Abierto",D630="Media"),RANK(S630,$S$13:$S$810,0)+COUNTIF($S$13:S630,S630)-1+MAX(N:N,Q:Q),"")</f>
        <v/>
      </c>
      <c r="U630" s="74" t="str">
        <f>IF(AND(C630="Abierto",D630="Baja"),A630,"")</f>
        <v/>
      </c>
      <c r="V630" s="74" t="str">
        <f ca="1">IF(AND(C630="Abierto",D630="Baja"),TODAY()-E630,"")</f>
        <v/>
      </c>
      <c r="W630" s="74" t="str">
        <f>IF(AND(C630="Abierto",D630="Baja"),RANK(V630,$V$13:$V$810,0)+COUNTIF($V$13:V630,V630)-1+MAX(N:N,Q:Q,T:T),"")</f>
        <v/>
      </c>
      <c r="X630" s="139" t="str">
        <f>IF(OR(C630="Resuelto",C630=""),"",SUM(N630,Q630,T630,W630))</f>
        <v/>
      </c>
      <c r="Y630" s="139" t="str">
        <f>IF(OR(C630="Resuelto",C630=""),"",SUM(M630,P630,S630,V630))</f>
        <v/>
      </c>
      <c r="Z630" s="139" t="str">
        <f>IF(OR(C630="Resuelto",C630=""),"",SUM(L630,O630,R630,U630))</f>
        <v/>
      </c>
      <c r="AA630" s="28">
        <v>816</v>
      </c>
      <c r="AB630" s="28" t="str">
        <f t="shared" si="15"/>
        <v/>
      </c>
      <c r="AC630" s="75" t="str">
        <f t="shared" si="16"/>
        <v/>
      </c>
      <c r="AH630" s="78" t="str">
        <f>IF(AI630="","",MAX($AH$5:AH629)+1)</f>
        <v/>
      </c>
      <c r="AI630" s="53" t="str">
        <f>IF(G629="","",IF(COUNTIF($AI$11:AI629,G629)=0,G629,""))</f>
        <v/>
      </c>
      <c r="AJ630" s="53" t="str">
        <f t="shared" si="17"/>
        <v/>
      </c>
      <c r="AK630" s="135"/>
    </row>
    <row r="631" spans="1:37" x14ac:dyDescent="0.25">
      <c r="A631" s="136"/>
      <c r="B631" s="136"/>
      <c r="C631" s="136"/>
      <c r="D631" s="136"/>
      <c r="E631" s="137"/>
      <c r="F631" s="137"/>
      <c r="G631" s="136"/>
      <c r="H631" s="137"/>
      <c r="I631" s="140" t="str">
        <f t="shared" si="18"/>
        <v/>
      </c>
      <c r="J631" s="140"/>
      <c r="K631" s="140"/>
      <c r="L631" s="74" t="str">
        <f>IF(AND(C631="Abierto",D631="Urgente"),A631,"")</f>
        <v/>
      </c>
      <c r="M631" s="74" t="str">
        <f ca="1">IF(AND(C631="Abierto",D631="Urgente"),TODAY()-E631,"")</f>
        <v/>
      </c>
      <c r="N631" s="74" t="str">
        <f>IF(AND(C631="Abierto",D631="Urgente"),RANK(M631,$M$13:$M$810,0)+COUNTIF($M$13:M631,M631)-1,"")</f>
        <v/>
      </c>
      <c r="O631" s="74" t="str">
        <f>IF(AND(C631="Abierto",D631="Alta"),A631,"")</f>
        <v/>
      </c>
      <c r="P631" s="74" t="str">
        <f ca="1">IF(AND(C631="Abierto",D631="Alta"),TODAY()-E631,"")</f>
        <v/>
      </c>
      <c r="Q631" s="74" t="str">
        <f>IF(AND(C631="Abierto",D631="Alta"),RANK(P631,$P$13:$P$810,0)+COUNTIF($P$13:P631,P631)-1+MAX(N:N),"")</f>
        <v/>
      </c>
      <c r="R631" s="74" t="str">
        <f>IF(AND(C631="Abierto",D631="Media"),A631,"")</f>
        <v/>
      </c>
      <c r="S631" s="74" t="str">
        <f ca="1">IF(AND(C631="Abierto",D631="Media"),TODAY()-E631,"")</f>
        <v/>
      </c>
      <c r="T631" s="74" t="str">
        <f>IF(AND(C631="Abierto",D631="Media"),RANK(S631,$S$13:$S$810,0)+COUNTIF($S$13:S631,S631)-1+MAX(N:N,Q:Q),"")</f>
        <v/>
      </c>
      <c r="U631" s="74" t="str">
        <f>IF(AND(C631="Abierto",D631="Baja"),A631,"")</f>
        <v/>
      </c>
      <c r="V631" s="74" t="str">
        <f ca="1">IF(AND(C631="Abierto",D631="Baja"),TODAY()-E631,"")</f>
        <v/>
      </c>
      <c r="W631" s="74" t="str">
        <f>IF(AND(C631="Abierto",D631="Baja"),RANK(V631,$V$13:$V$810,0)+COUNTIF($V$13:V631,V631)-1+MAX(N:N,Q:Q,T:T),"")</f>
        <v/>
      </c>
      <c r="X631" s="139" t="str">
        <f>IF(OR(C631="Resuelto",C631=""),"",SUM(N631,Q631,T631,W631))</f>
        <v/>
      </c>
      <c r="Y631" s="139" t="str">
        <f>IF(OR(C631="Resuelto",C631=""),"",SUM(M631,P631,S631,V631))</f>
        <v/>
      </c>
      <c r="Z631" s="139" t="str">
        <f>IF(OR(C631="Resuelto",C631=""),"",SUM(L631,O631,R631,U631))</f>
        <v/>
      </c>
      <c r="AA631" s="28">
        <v>817</v>
      </c>
      <c r="AB631" s="28" t="str">
        <f t="shared" si="15"/>
        <v/>
      </c>
      <c r="AC631" s="75" t="str">
        <f t="shared" si="16"/>
        <v/>
      </c>
      <c r="AH631" s="78" t="str">
        <f>IF(AI631="","",MAX($AH$5:AH630)+1)</f>
        <v/>
      </c>
      <c r="AI631" s="53" t="str">
        <f>IF(G630="","",IF(COUNTIF($AI$11:AI630,G630)=0,G630,""))</f>
        <v/>
      </c>
      <c r="AJ631" s="53" t="str">
        <f t="shared" si="17"/>
        <v/>
      </c>
      <c r="AK631" s="135"/>
    </row>
    <row r="632" spans="1:37" x14ac:dyDescent="0.25">
      <c r="A632" s="136"/>
      <c r="B632" s="136"/>
      <c r="C632" s="136"/>
      <c r="D632" s="136"/>
      <c r="E632" s="137"/>
      <c r="F632" s="137"/>
      <c r="G632" s="136"/>
      <c r="H632" s="137"/>
      <c r="I632" s="140" t="str">
        <f t="shared" si="18"/>
        <v/>
      </c>
      <c r="J632" s="140"/>
      <c r="K632" s="140"/>
      <c r="L632" s="74" t="str">
        <f>IF(AND(C632="Abierto",D632="Urgente"),A632,"")</f>
        <v/>
      </c>
      <c r="M632" s="74" t="str">
        <f ca="1">IF(AND(C632="Abierto",D632="Urgente"),TODAY()-E632,"")</f>
        <v/>
      </c>
      <c r="N632" s="74" t="str">
        <f>IF(AND(C632="Abierto",D632="Urgente"),RANK(M632,$M$13:$M$810,0)+COUNTIF($M$13:M632,M632)-1,"")</f>
        <v/>
      </c>
      <c r="O632" s="74" t="str">
        <f>IF(AND(C632="Abierto",D632="Alta"),A632,"")</f>
        <v/>
      </c>
      <c r="P632" s="74" t="str">
        <f ca="1">IF(AND(C632="Abierto",D632="Alta"),TODAY()-E632,"")</f>
        <v/>
      </c>
      <c r="Q632" s="74" t="str">
        <f>IF(AND(C632="Abierto",D632="Alta"),RANK(P632,$P$13:$P$810,0)+COUNTIF($P$13:P632,P632)-1+MAX(N:N),"")</f>
        <v/>
      </c>
      <c r="R632" s="74" t="str">
        <f>IF(AND(C632="Abierto",D632="Media"),A632,"")</f>
        <v/>
      </c>
      <c r="S632" s="74" t="str">
        <f ca="1">IF(AND(C632="Abierto",D632="Media"),TODAY()-E632,"")</f>
        <v/>
      </c>
      <c r="T632" s="74" t="str">
        <f>IF(AND(C632="Abierto",D632="Media"),RANK(S632,$S$13:$S$810,0)+COUNTIF($S$13:S632,S632)-1+MAX(N:N,Q:Q),"")</f>
        <v/>
      </c>
      <c r="U632" s="74" t="str">
        <f>IF(AND(C632="Abierto",D632="Baja"),A632,"")</f>
        <v/>
      </c>
      <c r="V632" s="74" t="str">
        <f ca="1">IF(AND(C632="Abierto",D632="Baja"),TODAY()-E632,"")</f>
        <v/>
      </c>
      <c r="W632" s="74" t="str">
        <f>IF(AND(C632="Abierto",D632="Baja"),RANK(V632,$V$13:$V$810,0)+COUNTIF($V$13:V632,V632)-1+MAX(N:N,Q:Q,T:T),"")</f>
        <v/>
      </c>
      <c r="X632" s="139" t="str">
        <f>IF(OR(C632="Resuelto",C632=""),"",SUM(N632,Q632,T632,W632))</f>
        <v/>
      </c>
      <c r="Y632" s="139" t="str">
        <f>IF(OR(C632="Resuelto",C632=""),"",SUM(M632,P632,S632,V632))</f>
        <v/>
      </c>
      <c r="Z632" s="139" t="str">
        <f>IF(OR(C632="Resuelto",C632=""),"",SUM(L632,O632,R632,U632))</f>
        <v/>
      </c>
      <c r="AA632" s="28">
        <v>818</v>
      </c>
      <c r="AB632" s="28" t="str">
        <f t="shared" si="15"/>
        <v/>
      </c>
      <c r="AC632" s="75" t="str">
        <f t="shared" si="16"/>
        <v/>
      </c>
      <c r="AH632" s="78" t="str">
        <f>IF(AI632="","",MAX($AH$5:AH631)+1)</f>
        <v/>
      </c>
      <c r="AI632" s="53" t="str">
        <f>IF(G631="","",IF(COUNTIF($AI$11:AI631,G631)=0,G631,""))</f>
        <v/>
      </c>
      <c r="AJ632" s="53" t="str">
        <f t="shared" si="17"/>
        <v/>
      </c>
      <c r="AK632" s="135"/>
    </row>
    <row r="633" spans="1:37" x14ac:dyDescent="0.25">
      <c r="A633" s="136"/>
      <c r="B633" s="136"/>
      <c r="C633" s="136"/>
      <c r="D633" s="136"/>
      <c r="E633" s="137"/>
      <c r="F633" s="137"/>
      <c r="G633" s="136"/>
      <c r="H633" s="137"/>
      <c r="I633" s="140" t="str">
        <f t="shared" si="18"/>
        <v/>
      </c>
      <c r="J633" s="140"/>
      <c r="K633" s="140"/>
      <c r="L633" s="74" t="str">
        <f>IF(AND(C633="Abierto",D633="Urgente"),A633,"")</f>
        <v/>
      </c>
      <c r="M633" s="74" t="str">
        <f ca="1">IF(AND(C633="Abierto",D633="Urgente"),TODAY()-E633,"")</f>
        <v/>
      </c>
      <c r="N633" s="74" t="str">
        <f>IF(AND(C633="Abierto",D633="Urgente"),RANK(M633,$M$13:$M$810,0)+COUNTIF($M$13:M633,M633)-1,"")</f>
        <v/>
      </c>
      <c r="O633" s="74" t="str">
        <f>IF(AND(C633="Abierto",D633="Alta"),A633,"")</f>
        <v/>
      </c>
      <c r="P633" s="74" t="str">
        <f ca="1">IF(AND(C633="Abierto",D633="Alta"),TODAY()-E633,"")</f>
        <v/>
      </c>
      <c r="Q633" s="74" t="str">
        <f>IF(AND(C633="Abierto",D633="Alta"),RANK(P633,$P$13:$P$810,0)+COUNTIF($P$13:P633,P633)-1+MAX(N:N),"")</f>
        <v/>
      </c>
      <c r="R633" s="74" t="str">
        <f>IF(AND(C633="Abierto",D633="Media"),A633,"")</f>
        <v/>
      </c>
      <c r="S633" s="74" t="str">
        <f ca="1">IF(AND(C633="Abierto",D633="Media"),TODAY()-E633,"")</f>
        <v/>
      </c>
      <c r="T633" s="74" t="str">
        <f>IF(AND(C633="Abierto",D633="Media"),RANK(S633,$S$13:$S$810,0)+COUNTIF($S$13:S633,S633)-1+MAX(N:N,Q:Q),"")</f>
        <v/>
      </c>
      <c r="U633" s="74" t="str">
        <f>IF(AND(C633="Abierto",D633="Baja"),A633,"")</f>
        <v/>
      </c>
      <c r="V633" s="74" t="str">
        <f ca="1">IF(AND(C633="Abierto",D633="Baja"),TODAY()-E633,"")</f>
        <v/>
      </c>
      <c r="W633" s="74" t="str">
        <f>IF(AND(C633="Abierto",D633="Baja"),RANK(V633,$V$13:$V$810,0)+COUNTIF($V$13:V633,V633)-1+MAX(N:N,Q:Q,T:T),"")</f>
        <v/>
      </c>
      <c r="X633" s="139" t="str">
        <f>IF(OR(C633="Resuelto",C633=""),"",SUM(N633,Q633,T633,W633))</f>
        <v/>
      </c>
      <c r="Y633" s="139" t="str">
        <f>IF(OR(C633="Resuelto",C633=""),"",SUM(M633,P633,S633,V633))</f>
        <v/>
      </c>
      <c r="Z633" s="139" t="str">
        <f>IF(OR(C633="Resuelto",C633=""),"",SUM(L633,O633,R633,U633))</f>
        <v/>
      </c>
      <c r="AA633" s="28">
        <v>819</v>
      </c>
      <c r="AB633" s="28" t="str">
        <f t="shared" si="15"/>
        <v/>
      </c>
      <c r="AC633" s="75" t="str">
        <f t="shared" si="16"/>
        <v/>
      </c>
      <c r="AH633" s="78" t="str">
        <f>IF(AI633="","",MAX($AH$5:AH632)+1)</f>
        <v/>
      </c>
      <c r="AI633" s="53" t="str">
        <f>IF(G632="","",IF(COUNTIF($AI$11:AI632,G632)=0,G632,""))</f>
        <v/>
      </c>
      <c r="AJ633" s="53" t="str">
        <f t="shared" si="17"/>
        <v/>
      </c>
      <c r="AK633" s="135"/>
    </row>
    <row r="634" spans="1:37" x14ac:dyDescent="0.25">
      <c r="A634" s="136"/>
      <c r="B634" s="136"/>
      <c r="C634" s="136"/>
      <c r="D634" s="136"/>
      <c r="E634" s="137"/>
      <c r="F634" s="137"/>
      <c r="G634" s="136"/>
      <c r="H634" s="137"/>
      <c r="I634" s="140" t="str">
        <f t="shared" si="18"/>
        <v/>
      </c>
      <c r="J634" s="140"/>
      <c r="K634" s="140"/>
      <c r="L634" s="74" t="str">
        <f>IF(AND(C634="Abierto",D634="Urgente"),A634,"")</f>
        <v/>
      </c>
      <c r="M634" s="74" t="str">
        <f ca="1">IF(AND(C634="Abierto",D634="Urgente"),TODAY()-E634,"")</f>
        <v/>
      </c>
      <c r="N634" s="74" t="str">
        <f>IF(AND(C634="Abierto",D634="Urgente"),RANK(M634,$M$13:$M$810,0)+COUNTIF($M$13:M634,M634)-1,"")</f>
        <v/>
      </c>
      <c r="O634" s="74" t="str">
        <f>IF(AND(C634="Abierto",D634="Alta"),A634,"")</f>
        <v/>
      </c>
      <c r="P634" s="74" t="str">
        <f ca="1">IF(AND(C634="Abierto",D634="Alta"),TODAY()-E634,"")</f>
        <v/>
      </c>
      <c r="Q634" s="74" t="str">
        <f>IF(AND(C634="Abierto",D634="Alta"),RANK(P634,$P$13:$P$810,0)+COUNTIF($P$13:P634,P634)-1+MAX(N:N),"")</f>
        <v/>
      </c>
      <c r="R634" s="74" t="str">
        <f>IF(AND(C634="Abierto",D634="Media"),A634,"")</f>
        <v/>
      </c>
      <c r="S634" s="74" t="str">
        <f ca="1">IF(AND(C634="Abierto",D634="Media"),TODAY()-E634,"")</f>
        <v/>
      </c>
      <c r="T634" s="74" t="str">
        <f>IF(AND(C634="Abierto",D634="Media"),RANK(S634,$S$13:$S$810,0)+COUNTIF($S$13:S634,S634)-1+MAX(N:N,Q:Q),"")</f>
        <v/>
      </c>
      <c r="U634" s="74" t="str">
        <f>IF(AND(C634="Abierto",D634="Baja"),A634,"")</f>
        <v/>
      </c>
      <c r="V634" s="74" t="str">
        <f ca="1">IF(AND(C634="Abierto",D634="Baja"),TODAY()-E634,"")</f>
        <v/>
      </c>
      <c r="W634" s="74" t="str">
        <f>IF(AND(C634="Abierto",D634="Baja"),RANK(V634,$V$13:$V$810,0)+COUNTIF($V$13:V634,V634)-1+MAX(N:N,Q:Q,T:T),"")</f>
        <v/>
      </c>
      <c r="X634" s="139" t="str">
        <f>IF(OR(C634="Resuelto",C634=""),"",SUM(N634,Q634,T634,W634))</f>
        <v/>
      </c>
      <c r="Y634" s="139" t="str">
        <f>IF(OR(C634="Resuelto",C634=""),"",SUM(M634,P634,S634,V634))</f>
        <v/>
      </c>
      <c r="Z634" s="139" t="str">
        <f>IF(OR(C634="Resuelto",C634=""),"",SUM(L634,O634,R634,U634))</f>
        <v/>
      </c>
      <c r="AA634" s="28">
        <v>820</v>
      </c>
      <c r="AB634" s="28" t="str">
        <f t="shared" si="15"/>
        <v/>
      </c>
      <c r="AC634" s="75" t="str">
        <f t="shared" si="16"/>
        <v/>
      </c>
      <c r="AH634" s="78" t="str">
        <f>IF(AI634="","",MAX($AH$5:AH633)+1)</f>
        <v/>
      </c>
      <c r="AI634" s="53" t="str">
        <f>IF(G633="","",IF(COUNTIF($AI$11:AI633,G633)=0,G633,""))</f>
        <v/>
      </c>
      <c r="AJ634" s="53" t="str">
        <f t="shared" si="17"/>
        <v/>
      </c>
      <c r="AK634" s="135"/>
    </row>
    <row r="635" spans="1:37" x14ac:dyDescent="0.25">
      <c r="A635" s="136"/>
      <c r="B635" s="136"/>
      <c r="C635" s="136"/>
      <c r="D635" s="136"/>
      <c r="E635" s="137"/>
      <c r="F635" s="137"/>
      <c r="G635" s="136"/>
      <c r="H635" s="137"/>
      <c r="I635" s="140" t="str">
        <f t="shared" si="18"/>
        <v/>
      </c>
      <c r="J635" s="140"/>
      <c r="K635" s="140"/>
      <c r="L635" s="74" t="str">
        <f>IF(AND(C635="Abierto",D635="Urgente"),A635,"")</f>
        <v/>
      </c>
      <c r="M635" s="74" t="str">
        <f ca="1">IF(AND(C635="Abierto",D635="Urgente"),TODAY()-E635,"")</f>
        <v/>
      </c>
      <c r="N635" s="74" t="str">
        <f>IF(AND(C635="Abierto",D635="Urgente"),RANK(M635,$M$13:$M$810,0)+COUNTIF($M$13:M635,M635)-1,"")</f>
        <v/>
      </c>
      <c r="O635" s="74" t="str">
        <f>IF(AND(C635="Abierto",D635="Alta"),A635,"")</f>
        <v/>
      </c>
      <c r="P635" s="74" t="str">
        <f ca="1">IF(AND(C635="Abierto",D635="Alta"),TODAY()-E635,"")</f>
        <v/>
      </c>
      <c r="Q635" s="74" t="str">
        <f>IF(AND(C635="Abierto",D635="Alta"),RANK(P635,$P$13:$P$810,0)+COUNTIF($P$13:P635,P635)-1+MAX(N:N),"")</f>
        <v/>
      </c>
      <c r="R635" s="74" t="str">
        <f>IF(AND(C635="Abierto",D635="Media"),A635,"")</f>
        <v/>
      </c>
      <c r="S635" s="74" t="str">
        <f ca="1">IF(AND(C635="Abierto",D635="Media"),TODAY()-E635,"")</f>
        <v/>
      </c>
      <c r="T635" s="74" t="str">
        <f>IF(AND(C635="Abierto",D635="Media"),RANK(S635,$S$13:$S$810,0)+COUNTIF($S$13:S635,S635)-1+MAX(N:N,Q:Q),"")</f>
        <v/>
      </c>
      <c r="U635" s="74" t="str">
        <f>IF(AND(C635="Abierto",D635="Baja"),A635,"")</f>
        <v/>
      </c>
      <c r="V635" s="74" t="str">
        <f ca="1">IF(AND(C635="Abierto",D635="Baja"),TODAY()-E635,"")</f>
        <v/>
      </c>
      <c r="W635" s="74" t="str">
        <f>IF(AND(C635="Abierto",D635="Baja"),RANK(V635,$V$13:$V$810,0)+COUNTIF($V$13:V635,V635)-1+MAX(N:N,Q:Q,T:T),"")</f>
        <v/>
      </c>
      <c r="X635" s="139" t="str">
        <f>IF(OR(C635="Resuelto",C635=""),"",SUM(N635,Q635,T635,W635))</f>
        <v/>
      </c>
      <c r="Y635" s="139" t="str">
        <f>IF(OR(C635="Resuelto",C635=""),"",SUM(M635,P635,S635,V635))</f>
        <v/>
      </c>
      <c r="Z635" s="139" t="str">
        <f>IF(OR(C635="Resuelto",C635=""),"",SUM(L635,O635,R635,U635))</f>
        <v/>
      </c>
      <c r="AA635" s="28">
        <v>821</v>
      </c>
      <c r="AB635" s="28" t="str">
        <f t="shared" si="15"/>
        <v/>
      </c>
      <c r="AC635" s="75" t="str">
        <f t="shared" si="16"/>
        <v/>
      </c>
      <c r="AH635" s="78" t="str">
        <f>IF(AI635="","",MAX($AH$5:AH634)+1)</f>
        <v/>
      </c>
      <c r="AI635" s="53" t="str">
        <f>IF(G634="","",IF(COUNTIF($AI$11:AI634,G634)=0,G634,""))</f>
        <v/>
      </c>
      <c r="AJ635" s="53" t="str">
        <f t="shared" si="17"/>
        <v/>
      </c>
      <c r="AK635" s="135"/>
    </row>
    <row r="636" spans="1:37" x14ac:dyDescent="0.25">
      <c r="A636" s="136"/>
      <c r="B636" s="136"/>
      <c r="C636" s="136"/>
      <c r="D636" s="136"/>
      <c r="E636" s="137"/>
      <c r="F636" s="137"/>
      <c r="G636" s="136"/>
      <c r="H636" s="137"/>
      <c r="I636" s="140" t="str">
        <f t="shared" si="18"/>
        <v/>
      </c>
      <c r="J636" s="140"/>
      <c r="K636" s="140"/>
      <c r="L636" s="74" t="str">
        <f>IF(AND(C636="Abierto",D636="Urgente"),A636,"")</f>
        <v/>
      </c>
      <c r="M636" s="74" t="str">
        <f ca="1">IF(AND(C636="Abierto",D636="Urgente"),TODAY()-E636,"")</f>
        <v/>
      </c>
      <c r="N636" s="74" t="str">
        <f>IF(AND(C636="Abierto",D636="Urgente"),RANK(M636,$M$13:$M$810,0)+COUNTIF($M$13:M636,M636)-1,"")</f>
        <v/>
      </c>
      <c r="O636" s="74" t="str">
        <f>IF(AND(C636="Abierto",D636="Alta"),A636,"")</f>
        <v/>
      </c>
      <c r="P636" s="74" t="str">
        <f ca="1">IF(AND(C636="Abierto",D636="Alta"),TODAY()-E636,"")</f>
        <v/>
      </c>
      <c r="Q636" s="74" t="str">
        <f>IF(AND(C636="Abierto",D636="Alta"),RANK(P636,$P$13:$P$810,0)+COUNTIF($P$13:P636,P636)-1+MAX(N:N),"")</f>
        <v/>
      </c>
      <c r="R636" s="74" t="str">
        <f>IF(AND(C636="Abierto",D636="Media"),A636,"")</f>
        <v/>
      </c>
      <c r="S636" s="74" t="str">
        <f ca="1">IF(AND(C636="Abierto",D636="Media"),TODAY()-E636,"")</f>
        <v/>
      </c>
      <c r="T636" s="74" t="str">
        <f>IF(AND(C636="Abierto",D636="Media"),RANK(S636,$S$13:$S$810,0)+COUNTIF($S$13:S636,S636)-1+MAX(N:N,Q:Q),"")</f>
        <v/>
      </c>
      <c r="U636" s="74" t="str">
        <f>IF(AND(C636="Abierto",D636="Baja"),A636,"")</f>
        <v/>
      </c>
      <c r="V636" s="74" t="str">
        <f ca="1">IF(AND(C636="Abierto",D636="Baja"),TODAY()-E636,"")</f>
        <v/>
      </c>
      <c r="W636" s="74" t="str">
        <f>IF(AND(C636="Abierto",D636="Baja"),RANK(V636,$V$13:$V$810,0)+COUNTIF($V$13:V636,V636)-1+MAX(N:N,Q:Q,T:T),"")</f>
        <v/>
      </c>
      <c r="X636" s="139" t="str">
        <f>IF(OR(C636="Resuelto",C636=""),"",SUM(N636,Q636,T636,W636))</f>
        <v/>
      </c>
      <c r="Y636" s="139" t="str">
        <f>IF(OR(C636="Resuelto",C636=""),"",SUM(M636,P636,S636,V636))</f>
        <v/>
      </c>
      <c r="Z636" s="139" t="str">
        <f>IF(OR(C636="Resuelto",C636=""),"",SUM(L636,O636,R636,U636))</f>
        <v/>
      </c>
      <c r="AA636" s="28">
        <v>822</v>
      </c>
      <c r="AB636" s="28" t="str">
        <f t="shared" si="15"/>
        <v/>
      </c>
      <c r="AC636" s="75" t="str">
        <f t="shared" si="16"/>
        <v/>
      </c>
      <c r="AH636" s="78" t="str">
        <f>IF(AI636="","",MAX($AH$5:AH635)+1)</f>
        <v/>
      </c>
      <c r="AI636" s="53" t="str">
        <f>IF(G635="","",IF(COUNTIF($AI$11:AI635,G635)=0,G635,""))</f>
        <v/>
      </c>
      <c r="AJ636" s="53" t="str">
        <f t="shared" si="17"/>
        <v/>
      </c>
      <c r="AK636" s="135"/>
    </row>
    <row r="637" spans="1:37" x14ac:dyDescent="0.25">
      <c r="A637" s="136"/>
      <c r="B637" s="136"/>
      <c r="C637" s="136"/>
      <c r="D637" s="136"/>
      <c r="E637" s="137"/>
      <c r="F637" s="137"/>
      <c r="G637" s="136"/>
      <c r="H637" s="137"/>
      <c r="I637" s="140" t="str">
        <f t="shared" si="18"/>
        <v/>
      </c>
      <c r="J637" s="140"/>
      <c r="K637" s="140"/>
      <c r="L637" s="74" t="str">
        <f>IF(AND(C637="Abierto",D637="Urgente"),A637,"")</f>
        <v/>
      </c>
      <c r="M637" s="74" t="str">
        <f ca="1">IF(AND(C637="Abierto",D637="Urgente"),TODAY()-E637,"")</f>
        <v/>
      </c>
      <c r="N637" s="74" t="str">
        <f>IF(AND(C637="Abierto",D637="Urgente"),RANK(M637,$M$13:$M$810,0)+COUNTIF($M$13:M637,M637)-1,"")</f>
        <v/>
      </c>
      <c r="O637" s="74" t="str">
        <f>IF(AND(C637="Abierto",D637="Alta"),A637,"")</f>
        <v/>
      </c>
      <c r="P637" s="74" t="str">
        <f ca="1">IF(AND(C637="Abierto",D637="Alta"),TODAY()-E637,"")</f>
        <v/>
      </c>
      <c r="Q637" s="74" t="str">
        <f>IF(AND(C637="Abierto",D637="Alta"),RANK(P637,$P$13:$P$810,0)+COUNTIF($P$13:P637,P637)-1+MAX(N:N),"")</f>
        <v/>
      </c>
      <c r="R637" s="74" t="str">
        <f>IF(AND(C637="Abierto",D637="Media"),A637,"")</f>
        <v/>
      </c>
      <c r="S637" s="74" t="str">
        <f ca="1">IF(AND(C637="Abierto",D637="Media"),TODAY()-E637,"")</f>
        <v/>
      </c>
      <c r="T637" s="74" t="str">
        <f>IF(AND(C637="Abierto",D637="Media"),RANK(S637,$S$13:$S$810,0)+COUNTIF($S$13:S637,S637)-1+MAX(N:N,Q:Q),"")</f>
        <v/>
      </c>
      <c r="U637" s="74" t="str">
        <f>IF(AND(C637="Abierto",D637="Baja"),A637,"")</f>
        <v/>
      </c>
      <c r="V637" s="74" t="str">
        <f ca="1">IF(AND(C637="Abierto",D637="Baja"),TODAY()-E637,"")</f>
        <v/>
      </c>
      <c r="W637" s="74" t="str">
        <f>IF(AND(C637="Abierto",D637="Baja"),RANK(V637,$V$13:$V$810,0)+COUNTIF($V$13:V637,V637)-1+MAX(N:N,Q:Q,T:T),"")</f>
        <v/>
      </c>
      <c r="X637" s="139" t="str">
        <f>IF(OR(C637="Resuelto",C637=""),"",SUM(N637,Q637,T637,W637))</f>
        <v/>
      </c>
      <c r="Y637" s="139" t="str">
        <f>IF(OR(C637="Resuelto",C637=""),"",SUM(M637,P637,S637,V637))</f>
        <v/>
      </c>
      <c r="Z637" s="139" t="str">
        <f>IF(OR(C637="Resuelto",C637=""),"",SUM(L637,O637,R637,U637))</f>
        <v/>
      </c>
      <c r="AA637" s="28">
        <v>823</v>
      </c>
      <c r="AB637" s="28" t="str">
        <f t="shared" ref="AB637:AB700" si="19">IF(ISNA(VLOOKUP(AA637,$X$13:$Z$807,3,FALSE))=TRUE,"",VLOOKUP(AA637,$X$13:$Z$807,3,FALSE))</f>
        <v/>
      </c>
      <c r="AC637" s="75" t="str">
        <f t="shared" ref="AC637:AC700" si="20">IF(ISNA(VLOOKUP(AA637,$X$13:$Z$807,2,FALSE))=TRUE,"",VLOOKUP(AA637,$X$13:$Z$807,2,FALSE))</f>
        <v/>
      </c>
      <c r="AH637" s="78" t="str">
        <f>IF(AI637="","",MAX($AH$5:AH636)+1)</f>
        <v/>
      </c>
      <c r="AI637" s="53" t="str">
        <f>IF(G636="","",IF(COUNTIF($AI$11:AI636,G636)=0,G636,""))</f>
        <v/>
      </c>
      <c r="AJ637" s="53" t="str">
        <f t="shared" ref="AJ637:AJ700" si="21">IF(ISNA(VLOOKUP(AA637,$AH$13:$AI$807,2,FALSE))=TRUE,"",VLOOKUP(AA637,$AH$13:$AI$807,2,FALSE))</f>
        <v/>
      </c>
      <c r="AK637" s="135"/>
    </row>
    <row r="638" spans="1:37" x14ac:dyDescent="0.25">
      <c r="A638" s="136"/>
      <c r="B638" s="136"/>
      <c r="C638" s="136"/>
      <c r="D638" s="136"/>
      <c r="E638" s="137"/>
      <c r="F638" s="137"/>
      <c r="G638" s="136"/>
      <c r="H638" s="137"/>
      <c r="I638" s="140" t="str">
        <f t="shared" si="18"/>
        <v/>
      </c>
      <c r="J638" s="140"/>
      <c r="K638" s="140"/>
      <c r="L638" s="74" t="str">
        <f>IF(AND(C638="Abierto",D638="Urgente"),A638,"")</f>
        <v/>
      </c>
      <c r="M638" s="74" t="str">
        <f ca="1">IF(AND(C638="Abierto",D638="Urgente"),TODAY()-E638,"")</f>
        <v/>
      </c>
      <c r="N638" s="74" t="str">
        <f>IF(AND(C638="Abierto",D638="Urgente"),RANK(M638,$M$13:$M$810,0)+COUNTIF($M$13:M638,M638)-1,"")</f>
        <v/>
      </c>
      <c r="O638" s="74" t="str">
        <f>IF(AND(C638="Abierto",D638="Alta"),A638,"")</f>
        <v/>
      </c>
      <c r="P638" s="74" t="str">
        <f ca="1">IF(AND(C638="Abierto",D638="Alta"),TODAY()-E638,"")</f>
        <v/>
      </c>
      <c r="Q638" s="74" t="str">
        <f>IF(AND(C638="Abierto",D638="Alta"),RANK(P638,$P$13:$P$810,0)+COUNTIF($P$13:P638,P638)-1+MAX(N:N),"")</f>
        <v/>
      </c>
      <c r="R638" s="74" t="str">
        <f>IF(AND(C638="Abierto",D638="Media"),A638,"")</f>
        <v/>
      </c>
      <c r="S638" s="74" t="str">
        <f ca="1">IF(AND(C638="Abierto",D638="Media"),TODAY()-E638,"")</f>
        <v/>
      </c>
      <c r="T638" s="74" t="str">
        <f>IF(AND(C638="Abierto",D638="Media"),RANK(S638,$S$13:$S$810,0)+COUNTIF($S$13:S638,S638)-1+MAX(N:N,Q:Q),"")</f>
        <v/>
      </c>
      <c r="U638" s="74" t="str">
        <f>IF(AND(C638="Abierto",D638="Baja"),A638,"")</f>
        <v/>
      </c>
      <c r="V638" s="74" t="str">
        <f ca="1">IF(AND(C638="Abierto",D638="Baja"),TODAY()-E638,"")</f>
        <v/>
      </c>
      <c r="W638" s="74" t="str">
        <f>IF(AND(C638="Abierto",D638="Baja"),RANK(V638,$V$13:$V$810,0)+COUNTIF($V$13:V638,V638)-1+MAX(N:N,Q:Q,T:T),"")</f>
        <v/>
      </c>
      <c r="X638" s="139" t="str">
        <f>IF(OR(C638="Resuelto",C638=""),"",SUM(N638,Q638,T638,W638))</f>
        <v/>
      </c>
      <c r="Y638" s="139" t="str">
        <f>IF(OR(C638="Resuelto",C638=""),"",SUM(M638,P638,S638,V638))</f>
        <v/>
      </c>
      <c r="Z638" s="139" t="str">
        <f>IF(OR(C638="Resuelto",C638=""),"",SUM(L638,O638,R638,U638))</f>
        <v/>
      </c>
      <c r="AA638" s="28">
        <v>824</v>
      </c>
      <c r="AB638" s="28" t="str">
        <f t="shared" si="19"/>
        <v/>
      </c>
      <c r="AC638" s="75" t="str">
        <f t="shared" si="20"/>
        <v/>
      </c>
      <c r="AH638" s="78" t="str">
        <f>IF(AI638="","",MAX($AH$5:AH637)+1)</f>
        <v/>
      </c>
      <c r="AI638" s="53" t="str">
        <f>IF(G637="","",IF(COUNTIF($AI$11:AI637,G637)=0,G637,""))</f>
        <v/>
      </c>
      <c r="AJ638" s="53" t="str">
        <f t="shared" si="21"/>
        <v/>
      </c>
      <c r="AK638" s="135"/>
    </row>
    <row r="639" spans="1:37" x14ac:dyDescent="0.25">
      <c r="A639" s="136"/>
      <c r="B639" s="136"/>
      <c r="C639" s="136"/>
      <c r="D639" s="136"/>
      <c r="E639" s="137"/>
      <c r="F639" s="137"/>
      <c r="G639" s="136"/>
      <c r="H639" s="137"/>
      <c r="I639" s="140" t="str">
        <f t="shared" si="18"/>
        <v/>
      </c>
      <c r="J639" s="140"/>
      <c r="K639" s="140"/>
      <c r="L639" s="74" t="str">
        <f>IF(AND(C639="Abierto",D639="Urgente"),A639,"")</f>
        <v/>
      </c>
      <c r="M639" s="74" t="str">
        <f ca="1">IF(AND(C639="Abierto",D639="Urgente"),TODAY()-E639,"")</f>
        <v/>
      </c>
      <c r="N639" s="74" t="str">
        <f>IF(AND(C639="Abierto",D639="Urgente"),RANK(M639,$M$13:$M$810,0)+COUNTIF($M$13:M639,M639)-1,"")</f>
        <v/>
      </c>
      <c r="O639" s="74" t="str">
        <f>IF(AND(C639="Abierto",D639="Alta"),A639,"")</f>
        <v/>
      </c>
      <c r="P639" s="74" t="str">
        <f ca="1">IF(AND(C639="Abierto",D639="Alta"),TODAY()-E639,"")</f>
        <v/>
      </c>
      <c r="Q639" s="74" t="str">
        <f>IF(AND(C639="Abierto",D639="Alta"),RANK(P639,$P$13:$P$810,0)+COUNTIF($P$13:P639,P639)-1+MAX(N:N),"")</f>
        <v/>
      </c>
      <c r="R639" s="74" t="str">
        <f>IF(AND(C639="Abierto",D639="Media"),A639,"")</f>
        <v/>
      </c>
      <c r="S639" s="74" t="str">
        <f ca="1">IF(AND(C639="Abierto",D639="Media"),TODAY()-E639,"")</f>
        <v/>
      </c>
      <c r="T639" s="74" t="str">
        <f>IF(AND(C639="Abierto",D639="Media"),RANK(S639,$S$13:$S$810,0)+COUNTIF($S$13:S639,S639)-1+MAX(N:N,Q:Q),"")</f>
        <v/>
      </c>
      <c r="U639" s="74" t="str">
        <f>IF(AND(C639="Abierto",D639="Baja"),A639,"")</f>
        <v/>
      </c>
      <c r="V639" s="74" t="str">
        <f ca="1">IF(AND(C639="Abierto",D639="Baja"),TODAY()-E639,"")</f>
        <v/>
      </c>
      <c r="W639" s="74" t="str">
        <f>IF(AND(C639="Abierto",D639="Baja"),RANK(V639,$V$13:$V$810,0)+COUNTIF($V$13:V639,V639)-1+MAX(N:N,Q:Q,T:T),"")</f>
        <v/>
      </c>
      <c r="X639" s="139" t="str">
        <f>IF(OR(C639="Resuelto",C639=""),"",SUM(N639,Q639,T639,W639))</f>
        <v/>
      </c>
      <c r="Y639" s="139" t="str">
        <f>IF(OR(C639="Resuelto",C639=""),"",SUM(M639,P639,S639,V639))</f>
        <v/>
      </c>
      <c r="Z639" s="139" t="str">
        <f>IF(OR(C639="Resuelto",C639=""),"",SUM(L639,O639,R639,U639))</f>
        <v/>
      </c>
      <c r="AA639" s="28">
        <v>825</v>
      </c>
      <c r="AB639" s="28" t="str">
        <f t="shared" si="19"/>
        <v/>
      </c>
      <c r="AC639" s="75" t="str">
        <f t="shared" si="20"/>
        <v/>
      </c>
      <c r="AH639" s="78" t="str">
        <f>IF(AI639="","",MAX($AH$5:AH638)+1)</f>
        <v/>
      </c>
      <c r="AI639" s="53" t="str">
        <f>IF(G638="","",IF(COUNTIF($AI$11:AI638,G638)=0,G638,""))</f>
        <v/>
      </c>
      <c r="AJ639" s="53" t="str">
        <f t="shared" si="21"/>
        <v/>
      </c>
      <c r="AK639" s="135"/>
    </row>
    <row r="640" spans="1:37" x14ac:dyDescent="0.25">
      <c r="A640" s="136"/>
      <c r="B640" s="136"/>
      <c r="C640" s="136"/>
      <c r="D640" s="136"/>
      <c r="E640" s="137"/>
      <c r="F640" s="137"/>
      <c r="G640" s="136"/>
      <c r="H640" s="137"/>
      <c r="I640" s="140" t="str">
        <f t="shared" si="18"/>
        <v/>
      </c>
      <c r="J640" s="140"/>
      <c r="K640" s="140"/>
      <c r="L640" s="74" t="str">
        <f>IF(AND(C640="Abierto",D640="Urgente"),A640,"")</f>
        <v/>
      </c>
      <c r="M640" s="74" t="str">
        <f ca="1">IF(AND(C640="Abierto",D640="Urgente"),TODAY()-E640,"")</f>
        <v/>
      </c>
      <c r="N640" s="74" t="str">
        <f>IF(AND(C640="Abierto",D640="Urgente"),RANK(M640,$M$13:$M$810,0)+COUNTIF($M$13:M640,M640)-1,"")</f>
        <v/>
      </c>
      <c r="O640" s="74" t="str">
        <f>IF(AND(C640="Abierto",D640="Alta"),A640,"")</f>
        <v/>
      </c>
      <c r="P640" s="74" t="str">
        <f ca="1">IF(AND(C640="Abierto",D640="Alta"),TODAY()-E640,"")</f>
        <v/>
      </c>
      <c r="Q640" s="74" t="str">
        <f>IF(AND(C640="Abierto",D640="Alta"),RANK(P640,$P$13:$P$810,0)+COUNTIF($P$13:P640,P640)-1+MAX(N:N),"")</f>
        <v/>
      </c>
      <c r="R640" s="74" t="str">
        <f>IF(AND(C640="Abierto",D640="Media"),A640,"")</f>
        <v/>
      </c>
      <c r="S640" s="74" t="str">
        <f ca="1">IF(AND(C640="Abierto",D640="Media"),TODAY()-E640,"")</f>
        <v/>
      </c>
      <c r="T640" s="74" t="str">
        <f>IF(AND(C640="Abierto",D640="Media"),RANK(S640,$S$13:$S$810,0)+COUNTIF($S$13:S640,S640)-1+MAX(N:N,Q:Q),"")</f>
        <v/>
      </c>
      <c r="U640" s="74" t="str">
        <f>IF(AND(C640="Abierto",D640="Baja"),A640,"")</f>
        <v/>
      </c>
      <c r="V640" s="74" t="str">
        <f ca="1">IF(AND(C640="Abierto",D640="Baja"),TODAY()-E640,"")</f>
        <v/>
      </c>
      <c r="W640" s="74" t="str">
        <f>IF(AND(C640="Abierto",D640="Baja"),RANK(V640,$V$13:$V$810,0)+COUNTIF($V$13:V640,V640)-1+MAX(N:N,Q:Q,T:T),"")</f>
        <v/>
      </c>
      <c r="X640" s="139" t="str">
        <f>IF(OR(C640="Resuelto",C640=""),"",SUM(N640,Q640,T640,W640))</f>
        <v/>
      </c>
      <c r="Y640" s="139" t="str">
        <f>IF(OR(C640="Resuelto",C640=""),"",SUM(M640,P640,S640,V640))</f>
        <v/>
      </c>
      <c r="Z640" s="139" t="str">
        <f>IF(OR(C640="Resuelto",C640=""),"",SUM(L640,O640,R640,U640))</f>
        <v/>
      </c>
      <c r="AA640" s="28">
        <v>826</v>
      </c>
      <c r="AB640" s="28" t="str">
        <f t="shared" si="19"/>
        <v/>
      </c>
      <c r="AC640" s="75" t="str">
        <f t="shared" si="20"/>
        <v/>
      </c>
      <c r="AH640" s="78" t="str">
        <f>IF(AI640="","",MAX($AH$5:AH639)+1)</f>
        <v/>
      </c>
      <c r="AI640" s="53" t="str">
        <f>IF(G639="","",IF(COUNTIF($AI$11:AI639,G639)=0,G639,""))</f>
        <v/>
      </c>
      <c r="AJ640" s="53" t="str">
        <f t="shared" si="21"/>
        <v/>
      </c>
      <c r="AK640" s="135"/>
    </row>
    <row r="641" spans="1:37" x14ac:dyDescent="0.25">
      <c r="A641" s="136"/>
      <c r="B641" s="136"/>
      <c r="C641" s="136"/>
      <c r="D641" s="136"/>
      <c r="E641" s="137"/>
      <c r="F641" s="137"/>
      <c r="G641" s="136"/>
      <c r="H641" s="137"/>
      <c r="I641" s="140" t="str">
        <f t="shared" si="18"/>
        <v/>
      </c>
      <c r="J641" s="140"/>
      <c r="K641" s="140"/>
      <c r="L641" s="74" t="str">
        <f>IF(AND(C641="Abierto",D641="Urgente"),A641,"")</f>
        <v/>
      </c>
      <c r="M641" s="74" t="str">
        <f ca="1">IF(AND(C641="Abierto",D641="Urgente"),TODAY()-E641,"")</f>
        <v/>
      </c>
      <c r="N641" s="74" t="str">
        <f>IF(AND(C641="Abierto",D641="Urgente"),RANK(M641,$M$13:$M$810,0)+COUNTIF($M$13:M641,M641)-1,"")</f>
        <v/>
      </c>
      <c r="O641" s="74" t="str">
        <f>IF(AND(C641="Abierto",D641="Alta"),A641,"")</f>
        <v/>
      </c>
      <c r="P641" s="74" t="str">
        <f ca="1">IF(AND(C641="Abierto",D641="Alta"),TODAY()-E641,"")</f>
        <v/>
      </c>
      <c r="Q641" s="74" t="str">
        <f>IF(AND(C641="Abierto",D641="Alta"),RANK(P641,$P$13:$P$810,0)+COUNTIF($P$13:P641,P641)-1+MAX(N:N),"")</f>
        <v/>
      </c>
      <c r="R641" s="74" t="str">
        <f>IF(AND(C641="Abierto",D641="Media"),A641,"")</f>
        <v/>
      </c>
      <c r="S641" s="74" t="str">
        <f ca="1">IF(AND(C641="Abierto",D641="Media"),TODAY()-E641,"")</f>
        <v/>
      </c>
      <c r="T641" s="74" t="str">
        <f>IF(AND(C641="Abierto",D641="Media"),RANK(S641,$S$13:$S$810,0)+COUNTIF($S$13:S641,S641)-1+MAX(N:N,Q:Q),"")</f>
        <v/>
      </c>
      <c r="U641" s="74" t="str">
        <f>IF(AND(C641="Abierto",D641="Baja"),A641,"")</f>
        <v/>
      </c>
      <c r="V641" s="74" t="str">
        <f ca="1">IF(AND(C641="Abierto",D641="Baja"),TODAY()-E641,"")</f>
        <v/>
      </c>
      <c r="W641" s="74" t="str">
        <f>IF(AND(C641="Abierto",D641="Baja"),RANK(V641,$V$13:$V$810,0)+COUNTIF($V$13:V641,V641)-1+MAX(N:N,Q:Q,T:T),"")</f>
        <v/>
      </c>
      <c r="X641" s="139" t="str">
        <f>IF(OR(C641="Resuelto",C641=""),"",SUM(N641,Q641,T641,W641))</f>
        <v/>
      </c>
      <c r="Y641" s="139" t="str">
        <f>IF(OR(C641="Resuelto",C641=""),"",SUM(M641,P641,S641,V641))</f>
        <v/>
      </c>
      <c r="Z641" s="139" t="str">
        <f>IF(OR(C641="Resuelto",C641=""),"",SUM(L641,O641,R641,U641))</f>
        <v/>
      </c>
      <c r="AA641" s="28">
        <v>827</v>
      </c>
      <c r="AB641" s="28" t="str">
        <f t="shared" si="19"/>
        <v/>
      </c>
      <c r="AC641" s="75" t="str">
        <f t="shared" si="20"/>
        <v/>
      </c>
      <c r="AH641" s="78" t="str">
        <f>IF(AI641="","",MAX($AH$5:AH640)+1)</f>
        <v/>
      </c>
      <c r="AI641" s="53" t="str">
        <f>IF(G640="","",IF(COUNTIF($AI$11:AI640,G640)=0,G640,""))</f>
        <v/>
      </c>
      <c r="AJ641" s="53" t="str">
        <f t="shared" si="21"/>
        <v/>
      </c>
      <c r="AK641" s="135"/>
    </row>
    <row r="642" spans="1:37" x14ac:dyDescent="0.25">
      <c r="A642" s="136"/>
      <c r="B642" s="136"/>
      <c r="C642" s="136"/>
      <c r="D642" s="136"/>
      <c r="E642" s="137"/>
      <c r="F642" s="137"/>
      <c r="G642" s="136"/>
      <c r="H642" s="137"/>
      <c r="I642" s="140" t="str">
        <f t="shared" si="18"/>
        <v/>
      </c>
      <c r="J642" s="140"/>
      <c r="K642" s="140"/>
      <c r="L642" s="74" t="str">
        <f>IF(AND(C642="Abierto",D642="Urgente"),A642,"")</f>
        <v/>
      </c>
      <c r="M642" s="74" t="str">
        <f ca="1">IF(AND(C642="Abierto",D642="Urgente"),TODAY()-E642,"")</f>
        <v/>
      </c>
      <c r="N642" s="74" t="str">
        <f>IF(AND(C642="Abierto",D642="Urgente"),RANK(M642,$M$13:$M$810,0)+COUNTIF($M$13:M642,M642)-1,"")</f>
        <v/>
      </c>
      <c r="O642" s="74" t="str">
        <f>IF(AND(C642="Abierto",D642="Alta"),A642,"")</f>
        <v/>
      </c>
      <c r="P642" s="74" t="str">
        <f ca="1">IF(AND(C642="Abierto",D642="Alta"),TODAY()-E642,"")</f>
        <v/>
      </c>
      <c r="Q642" s="74" t="str">
        <f>IF(AND(C642="Abierto",D642="Alta"),RANK(P642,$P$13:$P$810,0)+COUNTIF($P$13:P642,P642)-1+MAX(N:N),"")</f>
        <v/>
      </c>
      <c r="R642" s="74" t="str">
        <f>IF(AND(C642="Abierto",D642="Media"),A642,"")</f>
        <v/>
      </c>
      <c r="S642" s="74" t="str">
        <f ca="1">IF(AND(C642="Abierto",D642="Media"),TODAY()-E642,"")</f>
        <v/>
      </c>
      <c r="T642" s="74" t="str">
        <f>IF(AND(C642="Abierto",D642="Media"),RANK(S642,$S$13:$S$810,0)+COUNTIF($S$13:S642,S642)-1+MAX(N:N,Q:Q),"")</f>
        <v/>
      </c>
      <c r="U642" s="74" t="str">
        <f>IF(AND(C642="Abierto",D642="Baja"),A642,"")</f>
        <v/>
      </c>
      <c r="V642" s="74" t="str">
        <f ca="1">IF(AND(C642="Abierto",D642="Baja"),TODAY()-E642,"")</f>
        <v/>
      </c>
      <c r="W642" s="74" t="str">
        <f>IF(AND(C642="Abierto",D642="Baja"),RANK(V642,$V$13:$V$810,0)+COUNTIF($V$13:V642,V642)-1+MAX(N:N,Q:Q,T:T),"")</f>
        <v/>
      </c>
      <c r="X642" s="139" t="str">
        <f>IF(OR(C642="Resuelto",C642=""),"",SUM(N642,Q642,T642,W642))</f>
        <v/>
      </c>
      <c r="Y642" s="139" t="str">
        <f>IF(OR(C642="Resuelto",C642=""),"",SUM(M642,P642,S642,V642))</f>
        <v/>
      </c>
      <c r="Z642" s="139" t="str">
        <f>IF(OR(C642="Resuelto",C642=""),"",SUM(L642,O642,R642,U642))</f>
        <v/>
      </c>
      <c r="AA642" s="28">
        <v>828</v>
      </c>
      <c r="AB642" s="28" t="str">
        <f t="shared" si="19"/>
        <v/>
      </c>
      <c r="AC642" s="75" t="str">
        <f t="shared" si="20"/>
        <v/>
      </c>
      <c r="AH642" s="78" t="str">
        <f>IF(AI642="","",MAX($AH$5:AH641)+1)</f>
        <v/>
      </c>
      <c r="AI642" s="53" t="str">
        <f>IF(G641="","",IF(COUNTIF($AI$11:AI641,G641)=0,G641,""))</f>
        <v/>
      </c>
      <c r="AJ642" s="53" t="str">
        <f t="shared" si="21"/>
        <v/>
      </c>
      <c r="AK642" s="135"/>
    </row>
    <row r="643" spans="1:37" x14ac:dyDescent="0.25">
      <c r="A643" s="136"/>
      <c r="B643" s="136"/>
      <c r="C643" s="136"/>
      <c r="D643" s="136"/>
      <c r="E643" s="137"/>
      <c r="F643" s="137"/>
      <c r="G643" s="136"/>
      <c r="H643" s="137"/>
      <c r="I643" s="140" t="str">
        <f t="shared" si="18"/>
        <v/>
      </c>
      <c r="J643" s="140"/>
      <c r="K643" s="140"/>
      <c r="L643" s="74" t="str">
        <f>IF(AND(C643="Abierto",D643="Urgente"),A643,"")</f>
        <v/>
      </c>
      <c r="M643" s="74" t="str">
        <f ca="1">IF(AND(C643="Abierto",D643="Urgente"),TODAY()-E643,"")</f>
        <v/>
      </c>
      <c r="N643" s="74" t="str">
        <f>IF(AND(C643="Abierto",D643="Urgente"),RANK(M643,$M$13:$M$810,0)+COUNTIF($M$13:M643,M643)-1,"")</f>
        <v/>
      </c>
      <c r="O643" s="74" t="str">
        <f>IF(AND(C643="Abierto",D643="Alta"),A643,"")</f>
        <v/>
      </c>
      <c r="P643" s="74" t="str">
        <f ca="1">IF(AND(C643="Abierto",D643="Alta"),TODAY()-E643,"")</f>
        <v/>
      </c>
      <c r="Q643" s="74" t="str">
        <f>IF(AND(C643="Abierto",D643="Alta"),RANK(P643,$P$13:$P$810,0)+COUNTIF($P$13:P643,P643)-1+MAX(N:N),"")</f>
        <v/>
      </c>
      <c r="R643" s="74" t="str">
        <f>IF(AND(C643="Abierto",D643="Media"),A643,"")</f>
        <v/>
      </c>
      <c r="S643" s="74" t="str">
        <f ca="1">IF(AND(C643="Abierto",D643="Media"),TODAY()-E643,"")</f>
        <v/>
      </c>
      <c r="T643" s="74" t="str">
        <f>IF(AND(C643="Abierto",D643="Media"),RANK(S643,$S$13:$S$810,0)+COUNTIF($S$13:S643,S643)-1+MAX(N:N,Q:Q),"")</f>
        <v/>
      </c>
      <c r="U643" s="74" t="str">
        <f>IF(AND(C643="Abierto",D643="Baja"),A643,"")</f>
        <v/>
      </c>
      <c r="V643" s="74" t="str">
        <f ca="1">IF(AND(C643="Abierto",D643="Baja"),TODAY()-E643,"")</f>
        <v/>
      </c>
      <c r="W643" s="74" t="str">
        <f>IF(AND(C643="Abierto",D643="Baja"),RANK(V643,$V$13:$V$810,0)+COUNTIF($V$13:V643,V643)-1+MAX(N:N,Q:Q,T:T),"")</f>
        <v/>
      </c>
      <c r="X643" s="139" t="str">
        <f>IF(OR(C643="Resuelto",C643=""),"",SUM(N643,Q643,T643,W643))</f>
        <v/>
      </c>
      <c r="Y643" s="139" t="str">
        <f>IF(OR(C643="Resuelto",C643=""),"",SUM(M643,P643,S643,V643))</f>
        <v/>
      </c>
      <c r="Z643" s="139" t="str">
        <f>IF(OR(C643="Resuelto",C643=""),"",SUM(L643,O643,R643,U643))</f>
        <v/>
      </c>
      <c r="AA643" s="28">
        <v>829</v>
      </c>
      <c r="AB643" s="28" t="str">
        <f t="shared" si="19"/>
        <v/>
      </c>
      <c r="AC643" s="75" t="str">
        <f t="shared" si="20"/>
        <v/>
      </c>
      <c r="AH643" s="78" t="str">
        <f>IF(AI643="","",MAX($AH$5:AH642)+1)</f>
        <v/>
      </c>
      <c r="AI643" s="53" t="str">
        <f>IF(G642="","",IF(COUNTIF($AI$11:AI642,G642)=0,G642,""))</f>
        <v/>
      </c>
      <c r="AJ643" s="53" t="str">
        <f t="shared" si="21"/>
        <v/>
      </c>
      <c r="AK643" s="135"/>
    </row>
    <row r="644" spans="1:37" x14ac:dyDescent="0.25">
      <c r="A644" s="136"/>
      <c r="B644" s="136"/>
      <c r="C644" s="136"/>
      <c r="D644" s="136"/>
      <c r="E644" s="137"/>
      <c r="F644" s="137"/>
      <c r="G644" s="136"/>
      <c r="H644" s="137"/>
      <c r="I644" s="140" t="str">
        <f t="shared" si="18"/>
        <v/>
      </c>
      <c r="J644" s="140"/>
      <c r="K644" s="140"/>
      <c r="L644" s="74" t="str">
        <f>IF(AND(C644="Abierto",D644="Urgente"),A644,"")</f>
        <v/>
      </c>
      <c r="M644" s="74" t="str">
        <f ca="1">IF(AND(C644="Abierto",D644="Urgente"),TODAY()-E644,"")</f>
        <v/>
      </c>
      <c r="N644" s="74" t="str">
        <f>IF(AND(C644="Abierto",D644="Urgente"),RANK(M644,$M$13:$M$810,0)+COUNTIF($M$13:M644,M644)-1,"")</f>
        <v/>
      </c>
      <c r="O644" s="74" t="str">
        <f>IF(AND(C644="Abierto",D644="Alta"),A644,"")</f>
        <v/>
      </c>
      <c r="P644" s="74" t="str">
        <f ca="1">IF(AND(C644="Abierto",D644="Alta"),TODAY()-E644,"")</f>
        <v/>
      </c>
      <c r="Q644" s="74" t="str">
        <f>IF(AND(C644="Abierto",D644="Alta"),RANK(P644,$P$13:$P$810,0)+COUNTIF($P$13:P644,P644)-1+MAX(N:N),"")</f>
        <v/>
      </c>
      <c r="R644" s="74" t="str">
        <f>IF(AND(C644="Abierto",D644="Media"),A644,"")</f>
        <v/>
      </c>
      <c r="S644" s="74" t="str">
        <f ca="1">IF(AND(C644="Abierto",D644="Media"),TODAY()-E644,"")</f>
        <v/>
      </c>
      <c r="T644" s="74" t="str">
        <f>IF(AND(C644="Abierto",D644="Media"),RANK(S644,$S$13:$S$810,0)+COUNTIF($S$13:S644,S644)-1+MAX(N:N,Q:Q),"")</f>
        <v/>
      </c>
      <c r="U644" s="74" t="str">
        <f>IF(AND(C644="Abierto",D644="Baja"),A644,"")</f>
        <v/>
      </c>
      <c r="V644" s="74" t="str">
        <f ca="1">IF(AND(C644="Abierto",D644="Baja"),TODAY()-E644,"")</f>
        <v/>
      </c>
      <c r="W644" s="74" t="str">
        <f>IF(AND(C644="Abierto",D644="Baja"),RANK(V644,$V$13:$V$810,0)+COUNTIF($V$13:V644,V644)-1+MAX(N:N,Q:Q,T:T),"")</f>
        <v/>
      </c>
      <c r="X644" s="139" t="str">
        <f>IF(OR(C644="Resuelto",C644=""),"",SUM(N644,Q644,T644,W644))</f>
        <v/>
      </c>
      <c r="Y644" s="139" t="str">
        <f>IF(OR(C644="Resuelto",C644=""),"",SUM(M644,P644,S644,V644))</f>
        <v/>
      </c>
      <c r="Z644" s="139" t="str">
        <f>IF(OR(C644="Resuelto",C644=""),"",SUM(L644,O644,R644,U644))</f>
        <v/>
      </c>
      <c r="AA644" s="28">
        <v>830</v>
      </c>
      <c r="AB644" s="28" t="str">
        <f t="shared" si="19"/>
        <v/>
      </c>
      <c r="AC644" s="75" t="str">
        <f t="shared" si="20"/>
        <v/>
      </c>
      <c r="AH644" s="78" t="str">
        <f>IF(AI644="","",MAX($AH$5:AH643)+1)</f>
        <v/>
      </c>
      <c r="AI644" s="53" t="str">
        <f>IF(G643="","",IF(COUNTIF($AI$11:AI643,G643)=0,G643,""))</f>
        <v/>
      </c>
      <c r="AJ644" s="53" t="str">
        <f t="shared" si="21"/>
        <v/>
      </c>
      <c r="AK644" s="135"/>
    </row>
    <row r="645" spans="1:37" x14ac:dyDescent="0.25">
      <c r="A645" s="136"/>
      <c r="B645" s="136"/>
      <c r="C645" s="136"/>
      <c r="D645" s="136"/>
      <c r="E645" s="137"/>
      <c r="F645" s="137"/>
      <c r="G645" s="136"/>
      <c r="H645" s="137"/>
      <c r="I645" s="140" t="str">
        <f t="shared" si="18"/>
        <v/>
      </c>
      <c r="J645" s="140"/>
      <c r="K645" s="140"/>
      <c r="L645" s="74" t="str">
        <f>IF(AND(C645="Abierto",D645="Urgente"),A645,"")</f>
        <v/>
      </c>
      <c r="M645" s="74" t="str">
        <f ca="1">IF(AND(C645="Abierto",D645="Urgente"),TODAY()-E645,"")</f>
        <v/>
      </c>
      <c r="N645" s="74" t="str">
        <f>IF(AND(C645="Abierto",D645="Urgente"),RANK(M645,$M$13:$M$810,0)+COUNTIF($M$13:M645,M645)-1,"")</f>
        <v/>
      </c>
      <c r="O645" s="74" t="str">
        <f>IF(AND(C645="Abierto",D645="Alta"),A645,"")</f>
        <v/>
      </c>
      <c r="P645" s="74" t="str">
        <f ca="1">IF(AND(C645="Abierto",D645="Alta"),TODAY()-E645,"")</f>
        <v/>
      </c>
      <c r="Q645" s="74" t="str">
        <f>IF(AND(C645="Abierto",D645="Alta"),RANK(P645,$P$13:$P$810,0)+COUNTIF($P$13:P645,P645)-1+MAX(N:N),"")</f>
        <v/>
      </c>
      <c r="R645" s="74" t="str">
        <f>IF(AND(C645="Abierto",D645="Media"),A645,"")</f>
        <v/>
      </c>
      <c r="S645" s="74" t="str">
        <f ca="1">IF(AND(C645="Abierto",D645="Media"),TODAY()-E645,"")</f>
        <v/>
      </c>
      <c r="T645" s="74" t="str">
        <f>IF(AND(C645="Abierto",D645="Media"),RANK(S645,$S$13:$S$810,0)+COUNTIF($S$13:S645,S645)-1+MAX(N:N,Q:Q),"")</f>
        <v/>
      </c>
      <c r="U645" s="74" t="str">
        <f>IF(AND(C645="Abierto",D645="Baja"),A645,"")</f>
        <v/>
      </c>
      <c r="V645" s="74" t="str">
        <f ca="1">IF(AND(C645="Abierto",D645="Baja"),TODAY()-E645,"")</f>
        <v/>
      </c>
      <c r="W645" s="74" t="str">
        <f>IF(AND(C645="Abierto",D645="Baja"),RANK(V645,$V$13:$V$810,0)+COUNTIF($V$13:V645,V645)-1+MAX(N:N,Q:Q,T:T),"")</f>
        <v/>
      </c>
      <c r="X645" s="139" t="str">
        <f>IF(OR(C645="Resuelto",C645=""),"",SUM(N645,Q645,T645,W645))</f>
        <v/>
      </c>
      <c r="Y645" s="139" t="str">
        <f>IF(OR(C645="Resuelto",C645=""),"",SUM(M645,P645,S645,V645))</f>
        <v/>
      </c>
      <c r="Z645" s="139" t="str">
        <f>IF(OR(C645="Resuelto",C645=""),"",SUM(L645,O645,R645,U645))</f>
        <v/>
      </c>
      <c r="AA645" s="28">
        <v>831</v>
      </c>
      <c r="AB645" s="28" t="str">
        <f t="shared" si="19"/>
        <v/>
      </c>
      <c r="AC645" s="75" t="str">
        <f t="shared" si="20"/>
        <v/>
      </c>
      <c r="AH645" s="78" t="str">
        <f>IF(AI645="","",MAX($AH$5:AH644)+1)</f>
        <v/>
      </c>
      <c r="AI645" s="53" t="str">
        <f>IF(G644="","",IF(COUNTIF($AI$11:AI644,G644)=0,G644,""))</f>
        <v/>
      </c>
      <c r="AJ645" s="53" t="str">
        <f t="shared" si="21"/>
        <v/>
      </c>
      <c r="AK645" s="135"/>
    </row>
    <row r="646" spans="1:37" x14ac:dyDescent="0.25">
      <c r="A646" s="136"/>
      <c r="B646" s="136"/>
      <c r="C646" s="136"/>
      <c r="D646" s="136"/>
      <c r="E646" s="137"/>
      <c r="F646" s="137"/>
      <c r="G646" s="136"/>
      <c r="H646" s="137"/>
      <c r="I646" s="140" t="str">
        <f t="shared" si="18"/>
        <v/>
      </c>
      <c r="J646" s="140"/>
      <c r="K646" s="140"/>
      <c r="L646" s="74" t="str">
        <f>IF(AND(C646="Abierto",D646="Urgente"),A646,"")</f>
        <v/>
      </c>
      <c r="M646" s="74" t="str">
        <f ca="1">IF(AND(C646="Abierto",D646="Urgente"),TODAY()-E646,"")</f>
        <v/>
      </c>
      <c r="N646" s="74" t="str">
        <f>IF(AND(C646="Abierto",D646="Urgente"),RANK(M646,$M$13:$M$810,0)+COUNTIF($M$13:M646,M646)-1,"")</f>
        <v/>
      </c>
      <c r="O646" s="74" t="str">
        <f>IF(AND(C646="Abierto",D646="Alta"),A646,"")</f>
        <v/>
      </c>
      <c r="P646" s="74" t="str">
        <f ca="1">IF(AND(C646="Abierto",D646="Alta"),TODAY()-E646,"")</f>
        <v/>
      </c>
      <c r="Q646" s="74" t="str">
        <f>IF(AND(C646="Abierto",D646="Alta"),RANK(P646,$P$13:$P$810,0)+COUNTIF($P$13:P646,P646)-1+MAX(N:N),"")</f>
        <v/>
      </c>
      <c r="R646" s="74" t="str">
        <f>IF(AND(C646="Abierto",D646="Media"),A646,"")</f>
        <v/>
      </c>
      <c r="S646" s="74" t="str">
        <f ca="1">IF(AND(C646="Abierto",D646="Media"),TODAY()-E646,"")</f>
        <v/>
      </c>
      <c r="T646" s="74" t="str">
        <f>IF(AND(C646="Abierto",D646="Media"),RANK(S646,$S$13:$S$810,0)+COUNTIF($S$13:S646,S646)-1+MAX(N:N,Q:Q),"")</f>
        <v/>
      </c>
      <c r="U646" s="74" t="str">
        <f>IF(AND(C646="Abierto",D646="Baja"),A646,"")</f>
        <v/>
      </c>
      <c r="V646" s="74" t="str">
        <f ca="1">IF(AND(C646="Abierto",D646="Baja"),TODAY()-E646,"")</f>
        <v/>
      </c>
      <c r="W646" s="74" t="str">
        <f>IF(AND(C646="Abierto",D646="Baja"),RANK(V646,$V$13:$V$810,0)+COUNTIF($V$13:V646,V646)-1+MAX(N:N,Q:Q,T:T),"")</f>
        <v/>
      </c>
      <c r="X646" s="139" t="str">
        <f>IF(OR(C646="Resuelto",C646=""),"",SUM(N646,Q646,T646,W646))</f>
        <v/>
      </c>
      <c r="Y646" s="139" t="str">
        <f>IF(OR(C646="Resuelto",C646=""),"",SUM(M646,P646,S646,V646))</f>
        <v/>
      </c>
      <c r="Z646" s="139" t="str">
        <f>IF(OR(C646="Resuelto",C646=""),"",SUM(L646,O646,R646,U646))</f>
        <v/>
      </c>
      <c r="AA646" s="28">
        <v>832</v>
      </c>
      <c r="AB646" s="28" t="str">
        <f t="shared" si="19"/>
        <v/>
      </c>
      <c r="AC646" s="75" t="str">
        <f t="shared" si="20"/>
        <v/>
      </c>
      <c r="AH646" s="78" t="str">
        <f>IF(AI646="","",MAX($AH$5:AH645)+1)</f>
        <v/>
      </c>
      <c r="AI646" s="53" t="str">
        <f>IF(G645="","",IF(COUNTIF($AI$11:AI645,G645)=0,G645,""))</f>
        <v/>
      </c>
      <c r="AJ646" s="53" t="str">
        <f t="shared" si="21"/>
        <v/>
      </c>
      <c r="AK646" s="135"/>
    </row>
    <row r="647" spans="1:37" x14ac:dyDescent="0.25">
      <c r="A647" s="136"/>
      <c r="B647" s="136"/>
      <c r="C647" s="136"/>
      <c r="D647" s="136"/>
      <c r="E647" s="137"/>
      <c r="F647" s="137"/>
      <c r="G647" s="136"/>
      <c r="H647" s="137"/>
      <c r="I647" s="140" t="str">
        <f t="shared" si="18"/>
        <v/>
      </c>
      <c r="J647" s="140"/>
      <c r="K647" s="140"/>
      <c r="L647" s="74" t="str">
        <f>IF(AND(C647="Abierto",D647="Urgente"),A647,"")</f>
        <v/>
      </c>
      <c r="M647" s="74" t="str">
        <f ca="1">IF(AND(C647="Abierto",D647="Urgente"),TODAY()-E647,"")</f>
        <v/>
      </c>
      <c r="N647" s="74" t="str">
        <f>IF(AND(C647="Abierto",D647="Urgente"),RANK(M647,$M$13:$M$810,0)+COUNTIF($M$13:M647,M647)-1,"")</f>
        <v/>
      </c>
      <c r="O647" s="74" t="str">
        <f>IF(AND(C647="Abierto",D647="Alta"),A647,"")</f>
        <v/>
      </c>
      <c r="P647" s="74" t="str">
        <f ca="1">IF(AND(C647="Abierto",D647="Alta"),TODAY()-E647,"")</f>
        <v/>
      </c>
      <c r="Q647" s="74" t="str">
        <f>IF(AND(C647="Abierto",D647="Alta"),RANK(P647,$P$13:$P$810,0)+COUNTIF($P$13:P647,P647)-1+MAX(N:N),"")</f>
        <v/>
      </c>
      <c r="R647" s="74" t="str">
        <f>IF(AND(C647="Abierto",D647="Media"),A647,"")</f>
        <v/>
      </c>
      <c r="S647" s="74" t="str">
        <f ca="1">IF(AND(C647="Abierto",D647="Media"),TODAY()-E647,"")</f>
        <v/>
      </c>
      <c r="T647" s="74" t="str">
        <f>IF(AND(C647="Abierto",D647="Media"),RANK(S647,$S$13:$S$810,0)+COUNTIF($S$13:S647,S647)-1+MAX(N:N,Q:Q),"")</f>
        <v/>
      </c>
      <c r="U647" s="74" t="str">
        <f>IF(AND(C647="Abierto",D647="Baja"),A647,"")</f>
        <v/>
      </c>
      <c r="V647" s="74" t="str">
        <f ca="1">IF(AND(C647="Abierto",D647="Baja"),TODAY()-E647,"")</f>
        <v/>
      </c>
      <c r="W647" s="74" t="str">
        <f>IF(AND(C647="Abierto",D647="Baja"),RANK(V647,$V$13:$V$810,0)+COUNTIF($V$13:V647,V647)-1+MAX(N:N,Q:Q,T:T),"")</f>
        <v/>
      </c>
      <c r="X647" s="139" t="str">
        <f>IF(OR(C647="Resuelto",C647=""),"",SUM(N647,Q647,T647,W647))</f>
        <v/>
      </c>
      <c r="Y647" s="139" t="str">
        <f>IF(OR(C647="Resuelto",C647=""),"",SUM(M647,P647,S647,V647))</f>
        <v/>
      </c>
      <c r="Z647" s="139" t="str">
        <f>IF(OR(C647="Resuelto",C647=""),"",SUM(L647,O647,R647,U647))</f>
        <v/>
      </c>
      <c r="AA647" s="28">
        <v>833</v>
      </c>
      <c r="AB647" s="28" t="str">
        <f t="shared" si="19"/>
        <v/>
      </c>
      <c r="AC647" s="75" t="str">
        <f t="shared" si="20"/>
        <v/>
      </c>
      <c r="AH647" s="78" t="str">
        <f>IF(AI647="","",MAX($AH$5:AH646)+1)</f>
        <v/>
      </c>
      <c r="AI647" s="53" t="str">
        <f>IF(G646="","",IF(COUNTIF($AI$11:AI646,G646)=0,G646,""))</f>
        <v/>
      </c>
      <c r="AJ647" s="53" t="str">
        <f t="shared" si="21"/>
        <v/>
      </c>
      <c r="AK647" s="135"/>
    </row>
    <row r="648" spans="1:37" x14ac:dyDescent="0.25">
      <c r="A648" s="136"/>
      <c r="B648" s="136"/>
      <c r="C648" s="136"/>
      <c r="D648" s="136"/>
      <c r="E648" s="137"/>
      <c r="F648" s="137"/>
      <c r="G648" s="136"/>
      <c r="H648" s="137"/>
      <c r="I648" s="140" t="str">
        <f t="shared" si="18"/>
        <v/>
      </c>
      <c r="J648" s="140"/>
      <c r="K648" s="140"/>
      <c r="L648" s="74" t="str">
        <f>IF(AND(C648="Abierto",D648="Urgente"),A648,"")</f>
        <v/>
      </c>
      <c r="M648" s="74" t="str">
        <f ca="1">IF(AND(C648="Abierto",D648="Urgente"),TODAY()-E648,"")</f>
        <v/>
      </c>
      <c r="N648" s="74" t="str">
        <f>IF(AND(C648="Abierto",D648="Urgente"),RANK(M648,$M$13:$M$810,0)+COUNTIF($M$13:M648,M648)-1,"")</f>
        <v/>
      </c>
      <c r="O648" s="74" t="str">
        <f>IF(AND(C648="Abierto",D648="Alta"),A648,"")</f>
        <v/>
      </c>
      <c r="P648" s="74" t="str">
        <f ca="1">IF(AND(C648="Abierto",D648="Alta"),TODAY()-E648,"")</f>
        <v/>
      </c>
      <c r="Q648" s="74" t="str">
        <f>IF(AND(C648="Abierto",D648="Alta"),RANK(P648,$P$13:$P$810,0)+COUNTIF($P$13:P648,P648)-1+MAX(N:N),"")</f>
        <v/>
      </c>
      <c r="R648" s="74" t="str">
        <f>IF(AND(C648="Abierto",D648="Media"),A648,"")</f>
        <v/>
      </c>
      <c r="S648" s="74" t="str">
        <f ca="1">IF(AND(C648="Abierto",D648="Media"),TODAY()-E648,"")</f>
        <v/>
      </c>
      <c r="T648" s="74" t="str">
        <f>IF(AND(C648="Abierto",D648="Media"),RANK(S648,$S$13:$S$810,0)+COUNTIF($S$13:S648,S648)-1+MAX(N:N,Q:Q),"")</f>
        <v/>
      </c>
      <c r="U648" s="74" t="str">
        <f>IF(AND(C648="Abierto",D648="Baja"),A648,"")</f>
        <v/>
      </c>
      <c r="V648" s="74" t="str">
        <f ca="1">IF(AND(C648="Abierto",D648="Baja"),TODAY()-E648,"")</f>
        <v/>
      </c>
      <c r="W648" s="74" t="str">
        <f>IF(AND(C648="Abierto",D648="Baja"),RANK(V648,$V$13:$V$810,0)+COUNTIF($V$13:V648,V648)-1+MAX(N:N,Q:Q,T:T),"")</f>
        <v/>
      </c>
      <c r="X648" s="139" t="str">
        <f>IF(OR(C648="Resuelto",C648=""),"",SUM(N648,Q648,T648,W648))</f>
        <v/>
      </c>
      <c r="Y648" s="139" t="str">
        <f>IF(OR(C648="Resuelto",C648=""),"",SUM(M648,P648,S648,V648))</f>
        <v/>
      </c>
      <c r="Z648" s="139" t="str">
        <f>IF(OR(C648="Resuelto",C648=""),"",SUM(L648,O648,R648,U648))</f>
        <v/>
      </c>
      <c r="AA648" s="28">
        <v>834</v>
      </c>
      <c r="AB648" s="28" t="str">
        <f t="shared" si="19"/>
        <v/>
      </c>
      <c r="AC648" s="75" t="str">
        <f t="shared" si="20"/>
        <v/>
      </c>
      <c r="AH648" s="78" t="str">
        <f>IF(AI648="","",MAX($AH$5:AH647)+1)</f>
        <v/>
      </c>
      <c r="AI648" s="53" t="str">
        <f>IF(G647="","",IF(COUNTIF($AI$11:AI647,G647)=0,G647,""))</f>
        <v/>
      </c>
      <c r="AJ648" s="53" t="str">
        <f t="shared" si="21"/>
        <v/>
      </c>
      <c r="AK648" s="135"/>
    </row>
    <row r="649" spans="1:37" x14ac:dyDescent="0.25">
      <c r="A649" s="136"/>
      <c r="B649" s="136"/>
      <c r="C649" s="136"/>
      <c r="D649" s="136"/>
      <c r="E649" s="137"/>
      <c r="F649" s="137"/>
      <c r="G649" s="136"/>
      <c r="H649" s="137"/>
      <c r="I649" s="140" t="str">
        <f t="shared" si="18"/>
        <v/>
      </c>
      <c r="J649" s="140"/>
      <c r="K649" s="140"/>
      <c r="L649" s="74" t="str">
        <f>IF(AND(C649="Abierto",D649="Urgente"),A649,"")</f>
        <v/>
      </c>
      <c r="M649" s="74" t="str">
        <f ca="1">IF(AND(C649="Abierto",D649="Urgente"),TODAY()-E649,"")</f>
        <v/>
      </c>
      <c r="N649" s="74" t="str">
        <f>IF(AND(C649="Abierto",D649="Urgente"),RANK(M649,$M$13:$M$810,0)+COUNTIF($M$13:M649,M649)-1,"")</f>
        <v/>
      </c>
      <c r="O649" s="74" t="str">
        <f>IF(AND(C649="Abierto",D649="Alta"),A649,"")</f>
        <v/>
      </c>
      <c r="P649" s="74" t="str">
        <f ca="1">IF(AND(C649="Abierto",D649="Alta"),TODAY()-E649,"")</f>
        <v/>
      </c>
      <c r="Q649" s="74" t="str">
        <f>IF(AND(C649="Abierto",D649="Alta"),RANK(P649,$P$13:$P$810,0)+COUNTIF($P$13:P649,P649)-1+MAX(N:N),"")</f>
        <v/>
      </c>
      <c r="R649" s="74" t="str">
        <f>IF(AND(C649="Abierto",D649="Media"),A649,"")</f>
        <v/>
      </c>
      <c r="S649" s="74" t="str">
        <f ca="1">IF(AND(C649="Abierto",D649="Media"),TODAY()-E649,"")</f>
        <v/>
      </c>
      <c r="T649" s="74" t="str">
        <f>IF(AND(C649="Abierto",D649="Media"),RANK(S649,$S$13:$S$810,0)+COUNTIF($S$13:S649,S649)-1+MAX(N:N,Q:Q),"")</f>
        <v/>
      </c>
      <c r="U649" s="74" t="str">
        <f>IF(AND(C649="Abierto",D649="Baja"),A649,"")</f>
        <v/>
      </c>
      <c r="V649" s="74" t="str">
        <f ca="1">IF(AND(C649="Abierto",D649="Baja"),TODAY()-E649,"")</f>
        <v/>
      </c>
      <c r="W649" s="74" t="str">
        <f>IF(AND(C649="Abierto",D649="Baja"),RANK(V649,$V$13:$V$810,0)+COUNTIF($V$13:V649,V649)-1+MAX(N:N,Q:Q,T:T),"")</f>
        <v/>
      </c>
      <c r="X649" s="139" t="str">
        <f>IF(OR(C649="Resuelto",C649=""),"",SUM(N649,Q649,T649,W649))</f>
        <v/>
      </c>
      <c r="Y649" s="139" t="str">
        <f>IF(OR(C649="Resuelto",C649=""),"",SUM(M649,P649,S649,V649))</f>
        <v/>
      </c>
      <c r="Z649" s="139" t="str">
        <f>IF(OR(C649="Resuelto",C649=""),"",SUM(L649,O649,R649,U649))</f>
        <v/>
      </c>
      <c r="AA649" s="28">
        <v>835</v>
      </c>
      <c r="AB649" s="28" t="str">
        <f t="shared" si="19"/>
        <v/>
      </c>
      <c r="AC649" s="75" t="str">
        <f t="shared" si="20"/>
        <v/>
      </c>
      <c r="AH649" s="78" t="str">
        <f>IF(AI649="","",MAX($AH$5:AH648)+1)</f>
        <v/>
      </c>
      <c r="AI649" s="53" t="str">
        <f>IF(G648="","",IF(COUNTIF($AI$11:AI648,G648)=0,G648,""))</f>
        <v/>
      </c>
      <c r="AJ649" s="53" t="str">
        <f t="shared" si="21"/>
        <v/>
      </c>
      <c r="AK649" s="135"/>
    </row>
    <row r="650" spans="1:37" x14ac:dyDescent="0.25">
      <c r="A650" s="136"/>
      <c r="B650" s="136"/>
      <c r="C650" s="136"/>
      <c r="D650" s="136"/>
      <c r="E650" s="137"/>
      <c r="F650" s="137"/>
      <c r="G650" s="136"/>
      <c r="H650" s="137"/>
      <c r="I650" s="140" t="str">
        <f t="shared" si="18"/>
        <v/>
      </c>
      <c r="J650" s="140"/>
      <c r="K650" s="140"/>
      <c r="L650" s="74" t="str">
        <f>IF(AND(C650="Abierto",D650="Urgente"),A650,"")</f>
        <v/>
      </c>
      <c r="M650" s="74" t="str">
        <f ca="1">IF(AND(C650="Abierto",D650="Urgente"),TODAY()-E650,"")</f>
        <v/>
      </c>
      <c r="N650" s="74" t="str">
        <f>IF(AND(C650="Abierto",D650="Urgente"),RANK(M650,$M$13:$M$810,0)+COUNTIF($M$13:M650,M650)-1,"")</f>
        <v/>
      </c>
      <c r="O650" s="74" t="str">
        <f>IF(AND(C650="Abierto",D650="Alta"),A650,"")</f>
        <v/>
      </c>
      <c r="P650" s="74" t="str">
        <f ca="1">IF(AND(C650="Abierto",D650="Alta"),TODAY()-E650,"")</f>
        <v/>
      </c>
      <c r="Q650" s="74" t="str">
        <f>IF(AND(C650="Abierto",D650="Alta"),RANK(P650,$P$13:$P$810,0)+COUNTIF($P$13:P650,P650)-1+MAX(N:N),"")</f>
        <v/>
      </c>
      <c r="R650" s="74" t="str">
        <f>IF(AND(C650="Abierto",D650="Media"),A650,"")</f>
        <v/>
      </c>
      <c r="S650" s="74" t="str">
        <f ca="1">IF(AND(C650="Abierto",D650="Media"),TODAY()-E650,"")</f>
        <v/>
      </c>
      <c r="T650" s="74" t="str">
        <f>IF(AND(C650="Abierto",D650="Media"),RANK(S650,$S$13:$S$810,0)+COUNTIF($S$13:S650,S650)-1+MAX(N:N,Q:Q),"")</f>
        <v/>
      </c>
      <c r="U650" s="74" t="str">
        <f>IF(AND(C650="Abierto",D650="Baja"),A650,"")</f>
        <v/>
      </c>
      <c r="V650" s="74" t="str">
        <f ca="1">IF(AND(C650="Abierto",D650="Baja"),TODAY()-E650,"")</f>
        <v/>
      </c>
      <c r="W650" s="74" t="str">
        <f>IF(AND(C650="Abierto",D650="Baja"),RANK(V650,$V$13:$V$810,0)+COUNTIF($V$13:V650,V650)-1+MAX(N:N,Q:Q,T:T),"")</f>
        <v/>
      </c>
      <c r="X650" s="139" t="str">
        <f>IF(OR(C650="Resuelto",C650=""),"",SUM(N650,Q650,T650,W650))</f>
        <v/>
      </c>
      <c r="Y650" s="139" t="str">
        <f>IF(OR(C650="Resuelto",C650=""),"",SUM(M650,P650,S650,V650))</f>
        <v/>
      </c>
      <c r="Z650" s="139" t="str">
        <f>IF(OR(C650="Resuelto",C650=""),"",SUM(L650,O650,R650,U650))</f>
        <v/>
      </c>
      <c r="AA650" s="28">
        <v>836</v>
      </c>
      <c r="AB650" s="28" t="str">
        <f t="shared" si="19"/>
        <v/>
      </c>
      <c r="AC650" s="75" t="str">
        <f t="shared" si="20"/>
        <v/>
      </c>
      <c r="AH650" s="78" t="str">
        <f>IF(AI650="","",MAX($AH$5:AH649)+1)</f>
        <v/>
      </c>
      <c r="AI650" s="53" t="str">
        <f>IF(G649="","",IF(COUNTIF($AI$11:AI649,G649)=0,G649,""))</f>
        <v/>
      </c>
      <c r="AJ650" s="53" t="str">
        <f t="shared" si="21"/>
        <v/>
      </c>
      <c r="AK650" s="135"/>
    </row>
    <row r="651" spans="1:37" x14ac:dyDescent="0.25">
      <c r="A651" s="136"/>
      <c r="B651" s="136"/>
      <c r="C651" s="136"/>
      <c r="D651" s="136"/>
      <c r="E651" s="137"/>
      <c r="F651" s="137"/>
      <c r="G651" s="136"/>
      <c r="H651" s="137"/>
      <c r="I651" s="140" t="str">
        <f t="shared" si="18"/>
        <v/>
      </c>
      <c r="J651" s="140"/>
      <c r="K651" s="140"/>
      <c r="L651" s="74" t="str">
        <f>IF(AND(C651="Abierto",D651="Urgente"),A651,"")</f>
        <v/>
      </c>
      <c r="M651" s="74" t="str">
        <f ca="1">IF(AND(C651="Abierto",D651="Urgente"),TODAY()-E651,"")</f>
        <v/>
      </c>
      <c r="N651" s="74" t="str">
        <f>IF(AND(C651="Abierto",D651="Urgente"),RANK(M651,$M$13:$M$810,0)+COUNTIF($M$13:M651,M651)-1,"")</f>
        <v/>
      </c>
      <c r="O651" s="74" t="str">
        <f>IF(AND(C651="Abierto",D651="Alta"),A651,"")</f>
        <v/>
      </c>
      <c r="P651" s="74" t="str">
        <f ca="1">IF(AND(C651="Abierto",D651="Alta"),TODAY()-E651,"")</f>
        <v/>
      </c>
      <c r="Q651" s="74" t="str">
        <f>IF(AND(C651="Abierto",D651="Alta"),RANK(P651,$P$13:$P$810,0)+COUNTIF($P$13:P651,P651)-1+MAX(N:N),"")</f>
        <v/>
      </c>
      <c r="R651" s="74" t="str">
        <f>IF(AND(C651="Abierto",D651="Media"),A651,"")</f>
        <v/>
      </c>
      <c r="S651" s="74" t="str">
        <f ca="1">IF(AND(C651="Abierto",D651="Media"),TODAY()-E651,"")</f>
        <v/>
      </c>
      <c r="T651" s="74" t="str">
        <f>IF(AND(C651="Abierto",D651="Media"),RANK(S651,$S$13:$S$810,0)+COUNTIF($S$13:S651,S651)-1+MAX(N:N,Q:Q),"")</f>
        <v/>
      </c>
      <c r="U651" s="74" t="str">
        <f>IF(AND(C651="Abierto",D651="Baja"),A651,"")</f>
        <v/>
      </c>
      <c r="V651" s="74" t="str">
        <f ca="1">IF(AND(C651="Abierto",D651="Baja"),TODAY()-E651,"")</f>
        <v/>
      </c>
      <c r="W651" s="74" t="str">
        <f>IF(AND(C651="Abierto",D651="Baja"),RANK(V651,$V$13:$V$810,0)+COUNTIF($V$13:V651,V651)-1+MAX(N:N,Q:Q,T:T),"")</f>
        <v/>
      </c>
      <c r="X651" s="139" t="str">
        <f>IF(OR(C651="Resuelto",C651=""),"",SUM(N651,Q651,T651,W651))</f>
        <v/>
      </c>
      <c r="Y651" s="139" t="str">
        <f>IF(OR(C651="Resuelto",C651=""),"",SUM(M651,P651,S651,V651))</f>
        <v/>
      </c>
      <c r="Z651" s="139" t="str">
        <f>IF(OR(C651="Resuelto",C651=""),"",SUM(L651,O651,R651,U651))</f>
        <v/>
      </c>
      <c r="AA651" s="28">
        <v>837</v>
      </c>
      <c r="AB651" s="28" t="str">
        <f t="shared" si="19"/>
        <v/>
      </c>
      <c r="AC651" s="75" t="str">
        <f t="shared" si="20"/>
        <v/>
      </c>
      <c r="AH651" s="78" t="str">
        <f>IF(AI651="","",MAX($AH$5:AH650)+1)</f>
        <v/>
      </c>
      <c r="AI651" s="53" t="str">
        <f>IF(G650="","",IF(COUNTIF($AI$11:AI650,G650)=0,G650,""))</f>
        <v/>
      </c>
      <c r="AJ651" s="53" t="str">
        <f t="shared" si="21"/>
        <v/>
      </c>
      <c r="AK651" s="135"/>
    </row>
    <row r="652" spans="1:37" x14ac:dyDescent="0.25">
      <c r="A652" s="136"/>
      <c r="B652" s="136"/>
      <c r="C652" s="136"/>
      <c r="D652" s="136"/>
      <c r="E652" s="137"/>
      <c r="F652" s="137"/>
      <c r="G652" s="136"/>
      <c r="H652" s="137"/>
      <c r="I652" s="140" t="str">
        <f t="shared" si="18"/>
        <v/>
      </c>
      <c r="J652" s="140"/>
      <c r="K652" s="140"/>
      <c r="L652" s="74" t="str">
        <f>IF(AND(C652="Abierto",D652="Urgente"),A652,"")</f>
        <v/>
      </c>
      <c r="M652" s="74" t="str">
        <f ca="1">IF(AND(C652="Abierto",D652="Urgente"),TODAY()-E652,"")</f>
        <v/>
      </c>
      <c r="N652" s="74" t="str">
        <f>IF(AND(C652="Abierto",D652="Urgente"),RANK(M652,$M$13:$M$810,0)+COUNTIF($M$13:M652,M652)-1,"")</f>
        <v/>
      </c>
      <c r="O652" s="74" t="str">
        <f>IF(AND(C652="Abierto",D652="Alta"),A652,"")</f>
        <v/>
      </c>
      <c r="P652" s="74" t="str">
        <f ca="1">IF(AND(C652="Abierto",D652="Alta"),TODAY()-E652,"")</f>
        <v/>
      </c>
      <c r="Q652" s="74" t="str">
        <f>IF(AND(C652="Abierto",D652="Alta"),RANK(P652,$P$13:$P$810,0)+COUNTIF($P$13:P652,P652)-1+MAX(N:N),"")</f>
        <v/>
      </c>
      <c r="R652" s="74" t="str">
        <f>IF(AND(C652="Abierto",D652="Media"),A652,"")</f>
        <v/>
      </c>
      <c r="S652" s="74" t="str">
        <f ca="1">IF(AND(C652="Abierto",D652="Media"),TODAY()-E652,"")</f>
        <v/>
      </c>
      <c r="T652" s="74" t="str">
        <f>IF(AND(C652="Abierto",D652="Media"),RANK(S652,$S$13:$S$810,0)+COUNTIF($S$13:S652,S652)-1+MAX(N:N,Q:Q),"")</f>
        <v/>
      </c>
      <c r="U652" s="74" t="str">
        <f>IF(AND(C652="Abierto",D652="Baja"),A652,"")</f>
        <v/>
      </c>
      <c r="V652" s="74" t="str">
        <f ca="1">IF(AND(C652="Abierto",D652="Baja"),TODAY()-E652,"")</f>
        <v/>
      </c>
      <c r="W652" s="74" t="str">
        <f>IF(AND(C652="Abierto",D652="Baja"),RANK(V652,$V$13:$V$810,0)+COUNTIF($V$13:V652,V652)-1+MAX(N:N,Q:Q,T:T),"")</f>
        <v/>
      </c>
      <c r="X652" s="139" t="str">
        <f>IF(OR(C652="Resuelto",C652=""),"",SUM(N652,Q652,T652,W652))</f>
        <v/>
      </c>
      <c r="Y652" s="139" t="str">
        <f>IF(OR(C652="Resuelto",C652=""),"",SUM(M652,P652,S652,V652))</f>
        <v/>
      </c>
      <c r="Z652" s="139" t="str">
        <f>IF(OR(C652="Resuelto",C652=""),"",SUM(L652,O652,R652,U652))</f>
        <v/>
      </c>
      <c r="AA652" s="28">
        <v>838</v>
      </c>
      <c r="AB652" s="28" t="str">
        <f t="shared" si="19"/>
        <v/>
      </c>
      <c r="AC652" s="75" t="str">
        <f t="shared" si="20"/>
        <v/>
      </c>
      <c r="AH652" s="78" t="str">
        <f>IF(AI652="","",MAX($AH$5:AH651)+1)</f>
        <v/>
      </c>
      <c r="AI652" s="53" t="str">
        <f>IF(G651="","",IF(COUNTIF($AI$11:AI651,G651)=0,G651,""))</f>
        <v/>
      </c>
      <c r="AJ652" s="53" t="str">
        <f t="shared" si="21"/>
        <v/>
      </c>
      <c r="AK652" s="135"/>
    </row>
    <row r="653" spans="1:37" x14ac:dyDescent="0.25">
      <c r="A653" s="136"/>
      <c r="B653" s="136"/>
      <c r="C653" s="136"/>
      <c r="D653" s="136"/>
      <c r="E653" s="137"/>
      <c r="F653" s="137"/>
      <c r="G653" s="136"/>
      <c r="H653" s="137"/>
      <c r="I653" s="140" t="str">
        <f t="shared" ref="I653:I716" si="22">IF(OR(E653=0,H653=0),"",H653-E653)</f>
        <v/>
      </c>
      <c r="J653" s="140"/>
      <c r="K653" s="140"/>
      <c r="L653" s="74" t="str">
        <f>IF(AND(C653="Abierto",D653="Urgente"),A653,"")</f>
        <v/>
      </c>
      <c r="M653" s="74" t="str">
        <f ca="1">IF(AND(C653="Abierto",D653="Urgente"),TODAY()-E653,"")</f>
        <v/>
      </c>
      <c r="N653" s="74" t="str">
        <f>IF(AND(C653="Abierto",D653="Urgente"),RANK(M653,$M$13:$M$810,0)+COUNTIF($M$13:M653,M653)-1,"")</f>
        <v/>
      </c>
      <c r="O653" s="74" t="str">
        <f>IF(AND(C653="Abierto",D653="Alta"),A653,"")</f>
        <v/>
      </c>
      <c r="P653" s="74" t="str">
        <f ca="1">IF(AND(C653="Abierto",D653="Alta"),TODAY()-E653,"")</f>
        <v/>
      </c>
      <c r="Q653" s="74" t="str">
        <f>IF(AND(C653="Abierto",D653="Alta"),RANK(P653,$P$13:$P$810,0)+COUNTIF($P$13:P653,P653)-1+MAX(N:N),"")</f>
        <v/>
      </c>
      <c r="R653" s="74" t="str">
        <f>IF(AND(C653="Abierto",D653="Media"),A653,"")</f>
        <v/>
      </c>
      <c r="S653" s="74" t="str">
        <f ca="1">IF(AND(C653="Abierto",D653="Media"),TODAY()-E653,"")</f>
        <v/>
      </c>
      <c r="T653" s="74" t="str">
        <f>IF(AND(C653="Abierto",D653="Media"),RANK(S653,$S$13:$S$810,0)+COUNTIF($S$13:S653,S653)-1+MAX(N:N,Q:Q),"")</f>
        <v/>
      </c>
      <c r="U653" s="74" t="str">
        <f>IF(AND(C653="Abierto",D653="Baja"),A653,"")</f>
        <v/>
      </c>
      <c r="V653" s="74" t="str">
        <f ca="1">IF(AND(C653="Abierto",D653="Baja"),TODAY()-E653,"")</f>
        <v/>
      </c>
      <c r="W653" s="74" t="str">
        <f>IF(AND(C653="Abierto",D653="Baja"),RANK(V653,$V$13:$V$810,0)+COUNTIF($V$13:V653,V653)-1+MAX(N:N,Q:Q,T:T),"")</f>
        <v/>
      </c>
      <c r="X653" s="139" t="str">
        <f>IF(OR(C653="Resuelto",C653=""),"",SUM(N653,Q653,T653,W653))</f>
        <v/>
      </c>
      <c r="Y653" s="139" t="str">
        <f>IF(OR(C653="Resuelto",C653=""),"",SUM(M653,P653,S653,V653))</f>
        <v/>
      </c>
      <c r="Z653" s="139" t="str">
        <f>IF(OR(C653="Resuelto",C653=""),"",SUM(L653,O653,R653,U653))</f>
        <v/>
      </c>
      <c r="AA653" s="28">
        <v>839</v>
      </c>
      <c r="AB653" s="28" t="str">
        <f t="shared" si="19"/>
        <v/>
      </c>
      <c r="AC653" s="75" t="str">
        <f t="shared" si="20"/>
        <v/>
      </c>
      <c r="AH653" s="78" t="str">
        <f>IF(AI653="","",MAX($AH$5:AH652)+1)</f>
        <v/>
      </c>
      <c r="AI653" s="53" t="str">
        <f>IF(G652="","",IF(COUNTIF($AI$11:AI652,G652)=0,G652,""))</f>
        <v/>
      </c>
      <c r="AJ653" s="53" t="str">
        <f t="shared" si="21"/>
        <v/>
      </c>
      <c r="AK653" s="135"/>
    </row>
    <row r="654" spans="1:37" x14ac:dyDescent="0.25">
      <c r="A654" s="136"/>
      <c r="B654" s="136"/>
      <c r="C654" s="136"/>
      <c r="D654" s="136"/>
      <c r="E654" s="137"/>
      <c r="F654" s="137"/>
      <c r="G654" s="136"/>
      <c r="H654" s="137"/>
      <c r="I654" s="140" t="str">
        <f t="shared" si="22"/>
        <v/>
      </c>
      <c r="J654" s="140"/>
      <c r="K654" s="140"/>
      <c r="L654" s="74" t="str">
        <f>IF(AND(C654="Abierto",D654="Urgente"),A654,"")</f>
        <v/>
      </c>
      <c r="M654" s="74" t="str">
        <f ca="1">IF(AND(C654="Abierto",D654="Urgente"),TODAY()-E654,"")</f>
        <v/>
      </c>
      <c r="N654" s="74" t="str">
        <f>IF(AND(C654="Abierto",D654="Urgente"),RANK(M654,$M$13:$M$810,0)+COUNTIF($M$13:M654,M654)-1,"")</f>
        <v/>
      </c>
      <c r="O654" s="74" t="str">
        <f>IF(AND(C654="Abierto",D654="Alta"),A654,"")</f>
        <v/>
      </c>
      <c r="P654" s="74" t="str">
        <f ca="1">IF(AND(C654="Abierto",D654="Alta"),TODAY()-E654,"")</f>
        <v/>
      </c>
      <c r="Q654" s="74" t="str">
        <f>IF(AND(C654="Abierto",D654="Alta"),RANK(P654,$P$13:$P$810,0)+COUNTIF($P$13:P654,P654)-1+MAX(N:N),"")</f>
        <v/>
      </c>
      <c r="R654" s="74" t="str">
        <f>IF(AND(C654="Abierto",D654="Media"),A654,"")</f>
        <v/>
      </c>
      <c r="S654" s="74" t="str">
        <f ca="1">IF(AND(C654="Abierto",D654="Media"),TODAY()-E654,"")</f>
        <v/>
      </c>
      <c r="T654" s="74" t="str">
        <f>IF(AND(C654="Abierto",D654="Media"),RANK(S654,$S$13:$S$810,0)+COUNTIF($S$13:S654,S654)-1+MAX(N:N,Q:Q),"")</f>
        <v/>
      </c>
      <c r="U654" s="74" t="str">
        <f>IF(AND(C654="Abierto",D654="Baja"),A654,"")</f>
        <v/>
      </c>
      <c r="V654" s="74" t="str">
        <f ca="1">IF(AND(C654="Abierto",D654="Baja"),TODAY()-E654,"")</f>
        <v/>
      </c>
      <c r="W654" s="74" t="str">
        <f>IF(AND(C654="Abierto",D654="Baja"),RANK(V654,$V$13:$V$810,0)+COUNTIF($V$13:V654,V654)-1+MAX(N:N,Q:Q,T:T),"")</f>
        <v/>
      </c>
      <c r="X654" s="139" t="str">
        <f>IF(OR(C654="Resuelto",C654=""),"",SUM(N654,Q654,T654,W654))</f>
        <v/>
      </c>
      <c r="Y654" s="139" t="str">
        <f>IF(OR(C654="Resuelto",C654=""),"",SUM(M654,P654,S654,V654))</f>
        <v/>
      </c>
      <c r="Z654" s="139" t="str">
        <f>IF(OR(C654="Resuelto",C654=""),"",SUM(L654,O654,R654,U654))</f>
        <v/>
      </c>
      <c r="AA654" s="28">
        <v>840</v>
      </c>
      <c r="AB654" s="28" t="str">
        <f t="shared" si="19"/>
        <v/>
      </c>
      <c r="AC654" s="75" t="str">
        <f t="shared" si="20"/>
        <v/>
      </c>
      <c r="AH654" s="78" t="str">
        <f>IF(AI654="","",MAX($AH$5:AH653)+1)</f>
        <v/>
      </c>
      <c r="AI654" s="53" t="str">
        <f>IF(G653="","",IF(COUNTIF($AI$11:AI653,G653)=0,G653,""))</f>
        <v/>
      </c>
      <c r="AJ654" s="53" t="str">
        <f t="shared" si="21"/>
        <v/>
      </c>
      <c r="AK654" s="135"/>
    </row>
    <row r="655" spans="1:37" x14ac:dyDescent="0.25">
      <c r="A655" s="136"/>
      <c r="B655" s="136"/>
      <c r="C655" s="136"/>
      <c r="D655" s="136"/>
      <c r="E655" s="137"/>
      <c r="F655" s="137"/>
      <c r="G655" s="136"/>
      <c r="H655" s="137"/>
      <c r="I655" s="140" t="str">
        <f t="shared" si="22"/>
        <v/>
      </c>
      <c r="J655" s="140"/>
      <c r="K655" s="140"/>
      <c r="L655" s="74" t="str">
        <f>IF(AND(C655="Abierto",D655="Urgente"),A655,"")</f>
        <v/>
      </c>
      <c r="M655" s="74" t="str">
        <f ca="1">IF(AND(C655="Abierto",D655="Urgente"),TODAY()-E655,"")</f>
        <v/>
      </c>
      <c r="N655" s="74" t="str">
        <f>IF(AND(C655="Abierto",D655="Urgente"),RANK(M655,$M$13:$M$810,0)+COUNTIF($M$13:M655,M655)-1,"")</f>
        <v/>
      </c>
      <c r="O655" s="74" t="str">
        <f>IF(AND(C655="Abierto",D655="Alta"),A655,"")</f>
        <v/>
      </c>
      <c r="P655" s="74" t="str">
        <f ca="1">IF(AND(C655="Abierto",D655="Alta"),TODAY()-E655,"")</f>
        <v/>
      </c>
      <c r="Q655" s="74" t="str">
        <f>IF(AND(C655="Abierto",D655="Alta"),RANK(P655,$P$13:$P$810,0)+COUNTIF($P$13:P655,P655)-1+MAX(N:N),"")</f>
        <v/>
      </c>
      <c r="R655" s="74" t="str">
        <f>IF(AND(C655="Abierto",D655="Media"),A655,"")</f>
        <v/>
      </c>
      <c r="S655" s="74" t="str">
        <f ca="1">IF(AND(C655="Abierto",D655="Media"),TODAY()-E655,"")</f>
        <v/>
      </c>
      <c r="T655" s="74" t="str">
        <f>IF(AND(C655="Abierto",D655="Media"),RANK(S655,$S$13:$S$810,0)+COUNTIF($S$13:S655,S655)-1+MAX(N:N,Q:Q),"")</f>
        <v/>
      </c>
      <c r="U655" s="74" t="str">
        <f>IF(AND(C655="Abierto",D655="Baja"),A655,"")</f>
        <v/>
      </c>
      <c r="V655" s="74" t="str">
        <f ca="1">IF(AND(C655="Abierto",D655="Baja"),TODAY()-E655,"")</f>
        <v/>
      </c>
      <c r="W655" s="74" t="str">
        <f>IF(AND(C655="Abierto",D655="Baja"),RANK(V655,$V$13:$V$810,0)+COUNTIF($V$13:V655,V655)-1+MAX(N:N,Q:Q,T:T),"")</f>
        <v/>
      </c>
      <c r="X655" s="139" t="str">
        <f>IF(OR(C655="Resuelto",C655=""),"",SUM(N655,Q655,T655,W655))</f>
        <v/>
      </c>
      <c r="Y655" s="139" t="str">
        <f>IF(OR(C655="Resuelto",C655=""),"",SUM(M655,P655,S655,V655))</f>
        <v/>
      </c>
      <c r="Z655" s="139" t="str">
        <f>IF(OR(C655="Resuelto",C655=""),"",SUM(L655,O655,R655,U655))</f>
        <v/>
      </c>
      <c r="AA655" s="28">
        <v>841</v>
      </c>
      <c r="AB655" s="28" t="str">
        <f t="shared" si="19"/>
        <v/>
      </c>
      <c r="AC655" s="75" t="str">
        <f t="shared" si="20"/>
        <v/>
      </c>
      <c r="AH655" s="78" t="str">
        <f>IF(AI655="","",MAX($AH$5:AH654)+1)</f>
        <v/>
      </c>
      <c r="AI655" s="53" t="str">
        <f>IF(G654="","",IF(COUNTIF($AI$11:AI654,G654)=0,G654,""))</f>
        <v/>
      </c>
      <c r="AJ655" s="53" t="str">
        <f t="shared" si="21"/>
        <v/>
      </c>
      <c r="AK655" s="135"/>
    </row>
    <row r="656" spans="1:37" x14ac:dyDescent="0.25">
      <c r="A656" s="136"/>
      <c r="B656" s="136"/>
      <c r="C656" s="136"/>
      <c r="D656" s="136"/>
      <c r="E656" s="137"/>
      <c r="F656" s="137"/>
      <c r="G656" s="136"/>
      <c r="H656" s="137"/>
      <c r="I656" s="140" t="str">
        <f t="shared" si="22"/>
        <v/>
      </c>
      <c r="J656" s="140"/>
      <c r="K656" s="140"/>
      <c r="L656" s="74" t="str">
        <f>IF(AND(C656="Abierto",D656="Urgente"),A656,"")</f>
        <v/>
      </c>
      <c r="M656" s="74" t="str">
        <f ca="1">IF(AND(C656="Abierto",D656="Urgente"),TODAY()-E656,"")</f>
        <v/>
      </c>
      <c r="N656" s="74" t="str">
        <f>IF(AND(C656="Abierto",D656="Urgente"),RANK(M656,$M$13:$M$810,0)+COUNTIF($M$13:M656,M656)-1,"")</f>
        <v/>
      </c>
      <c r="O656" s="74" t="str">
        <f>IF(AND(C656="Abierto",D656="Alta"),A656,"")</f>
        <v/>
      </c>
      <c r="P656" s="74" t="str">
        <f ca="1">IF(AND(C656="Abierto",D656="Alta"),TODAY()-E656,"")</f>
        <v/>
      </c>
      <c r="Q656" s="74" t="str">
        <f>IF(AND(C656="Abierto",D656="Alta"),RANK(P656,$P$13:$P$810,0)+COUNTIF($P$13:P656,P656)-1+MAX(N:N),"")</f>
        <v/>
      </c>
      <c r="R656" s="74" t="str">
        <f>IF(AND(C656="Abierto",D656="Media"),A656,"")</f>
        <v/>
      </c>
      <c r="S656" s="74" t="str">
        <f ca="1">IF(AND(C656="Abierto",D656="Media"),TODAY()-E656,"")</f>
        <v/>
      </c>
      <c r="T656" s="74" t="str">
        <f>IF(AND(C656="Abierto",D656="Media"),RANK(S656,$S$13:$S$810,0)+COUNTIF($S$13:S656,S656)-1+MAX(N:N,Q:Q),"")</f>
        <v/>
      </c>
      <c r="U656" s="74" t="str">
        <f>IF(AND(C656="Abierto",D656="Baja"),A656,"")</f>
        <v/>
      </c>
      <c r="V656" s="74" t="str">
        <f ca="1">IF(AND(C656="Abierto",D656="Baja"),TODAY()-E656,"")</f>
        <v/>
      </c>
      <c r="W656" s="74" t="str">
        <f>IF(AND(C656="Abierto",D656="Baja"),RANK(V656,$V$13:$V$810,0)+COUNTIF($V$13:V656,V656)-1+MAX(N:N,Q:Q,T:T),"")</f>
        <v/>
      </c>
      <c r="X656" s="139" t="str">
        <f>IF(OR(C656="Resuelto",C656=""),"",SUM(N656,Q656,T656,W656))</f>
        <v/>
      </c>
      <c r="Y656" s="139" t="str">
        <f>IF(OR(C656="Resuelto",C656=""),"",SUM(M656,P656,S656,V656))</f>
        <v/>
      </c>
      <c r="Z656" s="139" t="str">
        <f>IF(OR(C656="Resuelto",C656=""),"",SUM(L656,O656,R656,U656))</f>
        <v/>
      </c>
      <c r="AA656" s="28">
        <v>842</v>
      </c>
      <c r="AB656" s="28" t="str">
        <f t="shared" si="19"/>
        <v/>
      </c>
      <c r="AC656" s="75" t="str">
        <f t="shared" si="20"/>
        <v/>
      </c>
      <c r="AH656" s="78" t="str">
        <f>IF(AI656="","",MAX($AH$5:AH655)+1)</f>
        <v/>
      </c>
      <c r="AI656" s="53" t="str">
        <f>IF(G655="","",IF(COUNTIF($AI$11:AI655,G655)=0,G655,""))</f>
        <v/>
      </c>
      <c r="AJ656" s="53" t="str">
        <f t="shared" si="21"/>
        <v/>
      </c>
      <c r="AK656" s="135"/>
    </row>
    <row r="657" spans="1:37" x14ac:dyDescent="0.25">
      <c r="A657" s="136"/>
      <c r="B657" s="136"/>
      <c r="C657" s="136"/>
      <c r="D657" s="136"/>
      <c r="E657" s="137"/>
      <c r="F657" s="137"/>
      <c r="G657" s="136"/>
      <c r="H657" s="137"/>
      <c r="I657" s="140" t="str">
        <f t="shared" si="22"/>
        <v/>
      </c>
      <c r="J657" s="140"/>
      <c r="K657" s="140"/>
      <c r="L657" s="74" t="str">
        <f>IF(AND(C657="Abierto",D657="Urgente"),A657,"")</f>
        <v/>
      </c>
      <c r="M657" s="74" t="str">
        <f ca="1">IF(AND(C657="Abierto",D657="Urgente"),TODAY()-E657,"")</f>
        <v/>
      </c>
      <c r="N657" s="74" t="str">
        <f>IF(AND(C657="Abierto",D657="Urgente"),RANK(M657,$M$13:$M$810,0)+COUNTIF($M$13:M657,M657)-1,"")</f>
        <v/>
      </c>
      <c r="O657" s="74" t="str">
        <f>IF(AND(C657="Abierto",D657="Alta"),A657,"")</f>
        <v/>
      </c>
      <c r="P657" s="74" t="str">
        <f ca="1">IF(AND(C657="Abierto",D657="Alta"),TODAY()-E657,"")</f>
        <v/>
      </c>
      <c r="Q657" s="74" t="str">
        <f>IF(AND(C657="Abierto",D657="Alta"),RANK(P657,$P$13:$P$810,0)+COUNTIF($P$13:P657,P657)-1+MAX(N:N),"")</f>
        <v/>
      </c>
      <c r="R657" s="74" t="str">
        <f>IF(AND(C657="Abierto",D657="Media"),A657,"")</f>
        <v/>
      </c>
      <c r="S657" s="74" t="str">
        <f ca="1">IF(AND(C657="Abierto",D657="Media"),TODAY()-E657,"")</f>
        <v/>
      </c>
      <c r="T657" s="74" t="str">
        <f>IF(AND(C657="Abierto",D657="Media"),RANK(S657,$S$13:$S$810,0)+COUNTIF($S$13:S657,S657)-1+MAX(N:N,Q:Q),"")</f>
        <v/>
      </c>
      <c r="U657" s="74" t="str">
        <f>IF(AND(C657="Abierto",D657="Baja"),A657,"")</f>
        <v/>
      </c>
      <c r="V657" s="74" t="str">
        <f ca="1">IF(AND(C657="Abierto",D657="Baja"),TODAY()-E657,"")</f>
        <v/>
      </c>
      <c r="W657" s="74" t="str">
        <f>IF(AND(C657="Abierto",D657="Baja"),RANK(V657,$V$13:$V$810,0)+COUNTIF($V$13:V657,V657)-1+MAX(N:N,Q:Q,T:T),"")</f>
        <v/>
      </c>
      <c r="X657" s="139" t="str">
        <f>IF(OR(C657="Resuelto",C657=""),"",SUM(N657,Q657,T657,W657))</f>
        <v/>
      </c>
      <c r="Y657" s="139" t="str">
        <f>IF(OR(C657="Resuelto",C657=""),"",SUM(M657,P657,S657,V657))</f>
        <v/>
      </c>
      <c r="Z657" s="139" t="str">
        <f>IF(OR(C657="Resuelto",C657=""),"",SUM(L657,O657,R657,U657))</f>
        <v/>
      </c>
      <c r="AA657" s="28">
        <v>843</v>
      </c>
      <c r="AB657" s="28" t="str">
        <f t="shared" si="19"/>
        <v/>
      </c>
      <c r="AC657" s="75" t="str">
        <f t="shared" si="20"/>
        <v/>
      </c>
      <c r="AH657" s="78" t="str">
        <f>IF(AI657="","",MAX($AH$5:AH656)+1)</f>
        <v/>
      </c>
      <c r="AI657" s="53" t="str">
        <f>IF(G656="","",IF(COUNTIF($AI$11:AI656,G656)=0,G656,""))</f>
        <v/>
      </c>
      <c r="AJ657" s="53" t="str">
        <f t="shared" si="21"/>
        <v/>
      </c>
      <c r="AK657" s="135"/>
    </row>
    <row r="658" spans="1:37" x14ac:dyDescent="0.25">
      <c r="A658" s="136"/>
      <c r="B658" s="136"/>
      <c r="C658" s="136"/>
      <c r="D658" s="136"/>
      <c r="E658" s="137"/>
      <c r="F658" s="137"/>
      <c r="G658" s="136"/>
      <c r="H658" s="137"/>
      <c r="I658" s="140" t="str">
        <f t="shared" si="22"/>
        <v/>
      </c>
      <c r="J658" s="140"/>
      <c r="K658" s="140"/>
      <c r="L658" s="74" t="str">
        <f>IF(AND(C658="Abierto",D658="Urgente"),A658,"")</f>
        <v/>
      </c>
      <c r="M658" s="74" t="str">
        <f ca="1">IF(AND(C658="Abierto",D658="Urgente"),TODAY()-E658,"")</f>
        <v/>
      </c>
      <c r="N658" s="74" t="str">
        <f>IF(AND(C658="Abierto",D658="Urgente"),RANK(M658,$M$13:$M$810,0)+COUNTIF($M$13:M658,M658)-1,"")</f>
        <v/>
      </c>
      <c r="O658" s="74" t="str">
        <f>IF(AND(C658="Abierto",D658="Alta"),A658,"")</f>
        <v/>
      </c>
      <c r="P658" s="74" t="str">
        <f ca="1">IF(AND(C658="Abierto",D658="Alta"),TODAY()-E658,"")</f>
        <v/>
      </c>
      <c r="Q658" s="74" t="str">
        <f>IF(AND(C658="Abierto",D658="Alta"),RANK(P658,$P$13:$P$810,0)+COUNTIF($P$13:P658,P658)-1+MAX(N:N),"")</f>
        <v/>
      </c>
      <c r="R658" s="74" t="str">
        <f>IF(AND(C658="Abierto",D658="Media"),A658,"")</f>
        <v/>
      </c>
      <c r="S658" s="74" t="str">
        <f ca="1">IF(AND(C658="Abierto",D658="Media"),TODAY()-E658,"")</f>
        <v/>
      </c>
      <c r="T658" s="74" t="str">
        <f>IF(AND(C658="Abierto",D658="Media"),RANK(S658,$S$13:$S$810,0)+COUNTIF($S$13:S658,S658)-1+MAX(N:N,Q:Q),"")</f>
        <v/>
      </c>
      <c r="U658" s="74" t="str">
        <f>IF(AND(C658="Abierto",D658="Baja"),A658,"")</f>
        <v/>
      </c>
      <c r="V658" s="74" t="str">
        <f ca="1">IF(AND(C658="Abierto",D658="Baja"),TODAY()-E658,"")</f>
        <v/>
      </c>
      <c r="W658" s="74" t="str">
        <f>IF(AND(C658="Abierto",D658="Baja"),RANK(V658,$V$13:$V$810,0)+COUNTIF($V$13:V658,V658)-1+MAX(N:N,Q:Q,T:T),"")</f>
        <v/>
      </c>
      <c r="X658" s="139" t="str">
        <f>IF(OR(C658="Resuelto",C658=""),"",SUM(N658,Q658,T658,W658))</f>
        <v/>
      </c>
      <c r="Y658" s="139" t="str">
        <f>IF(OR(C658="Resuelto",C658=""),"",SUM(M658,P658,S658,V658))</f>
        <v/>
      </c>
      <c r="Z658" s="139" t="str">
        <f>IF(OR(C658="Resuelto",C658=""),"",SUM(L658,O658,R658,U658))</f>
        <v/>
      </c>
      <c r="AA658" s="28">
        <v>844</v>
      </c>
      <c r="AB658" s="28" t="str">
        <f t="shared" si="19"/>
        <v/>
      </c>
      <c r="AC658" s="75" t="str">
        <f t="shared" si="20"/>
        <v/>
      </c>
      <c r="AH658" s="78" t="str">
        <f>IF(AI658="","",MAX($AH$5:AH657)+1)</f>
        <v/>
      </c>
      <c r="AI658" s="53" t="str">
        <f>IF(G657="","",IF(COUNTIF($AI$11:AI657,G657)=0,G657,""))</f>
        <v/>
      </c>
      <c r="AJ658" s="53" t="str">
        <f t="shared" si="21"/>
        <v/>
      </c>
      <c r="AK658" s="135"/>
    </row>
    <row r="659" spans="1:37" x14ac:dyDescent="0.25">
      <c r="A659" s="136"/>
      <c r="B659" s="136"/>
      <c r="C659" s="136"/>
      <c r="D659" s="136"/>
      <c r="E659" s="137"/>
      <c r="F659" s="137"/>
      <c r="G659" s="136"/>
      <c r="H659" s="137"/>
      <c r="I659" s="140" t="str">
        <f t="shared" si="22"/>
        <v/>
      </c>
      <c r="J659" s="140"/>
      <c r="K659" s="140"/>
      <c r="L659" s="74" t="str">
        <f>IF(AND(C659="Abierto",D659="Urgente"),A659,"")</f>
        <v/>
      </c>
      <c r="M659" s="74" t="str">
        <f ca="1">IF(AND(C659="Abierto",D659="Urgente"),TODAY()-E659,"")</f>
        <v/>
      </c>
      <c r="N659" s="74" t="str">
        <f>IF(AND(C659="Abierto",D659="Urgente"),RANK(M659,$M$13:$M$810,0)+COUNTIF($M$13:M659,M659)-1,"")</f>
        <v/>
      </c>
      <c r="O659" s="74" t="str">
        <f>IF(AND(C659="Abierto",D659="Alta"),A659,"")</f>
        <v/>
      </c>
      <c r="P659" s="74" t="str">
        <f ca="1">IF(AND(C659="Abierto",D659="Alta"),TODAY()-E659,"")</f>
        <v/>
      </c>
      <c r="Q659" s="74" t="str">
        <f>IF(AND(C659="Abierto",D659="Alta"),RANK(P659,$P$13:$P$810,0)+COUNTIF($P$13:P659,P659)-1+MAX(N:N),"")</f>
        <v/>
      </c>
      <c r="R659" s="74" t="str">
        <f>IF(AND(C659="Abierto",D659="Media"),A659,"")</f>
        <v/>
      </c>
      <c r="S659" s="74" t="str">
        <f ca="1">IF(AND(C659="Abierto",D659="Media"),TODAY()-E659,"")</f>
        <v/>
      </c>
      <c r="T659" s="74" t="str">
        <f>IF(AND(C659="Abierto",D659="Media"),RANK(S659,$S$13:$S$810,0)+COUNTIF($S$13:S659,S659)-1+MAX(N:N,Q:Q),"")</f>
        <v/>
      </c>
      <c r="U659" s="74" t="str">
        <f>IF(AND(C659="Abierto",D659="Baja"),A659,"")</f>
        <v/>
      </c>
      <c r="V659" s="74" t="str">
        <f ca="1">IF(AND(C659="Abierto",D659="Baja"),TODAY()-E659,"")</f>
        <v/>
      </c>
      <c r="W659" s="74" t="str">
        <f>IF(AND(C659="Abierto",D659="Baja"),RANK(V659,$V$13:$V$810,0)+COUNTIF($V$13:V659,V659)-1+MAX(N:N,Q:Q,T:T),"")</f>
        <v/>
      </c>
      <c r="X659" s="139" t="str">
        <f>IF(OR(C659="Resuelto",C659=""),"",SUM(N659,Q659,T659,W659))</f>
        <v/>
      </c>
      <c r="Y659" s="139" t="str">
        <f>IF(OR(C659="Resuelto",C659=""),"",SUM(M659,P659,S659,V659))</f>
        <v/>
      </c>
      <c r="Z659" s="139" t="str">
        <f>IF(OR(C659="Resuelto",C659=""),"",SUM(L659,O659,R659,U659))</f>
        <v/>
      </c>
      <c r="AA659" s="28">
        <v>845</v>
      </c>
      <c r="AB659" s="28" t="str">
        <f t="shared" si="19"/>
        <v/>
      </c>
      <c r="AC659" s="75" t="str">
        <f t="shared" si="20"/>
        <v/>
      </c>
      <c r="AH659" s="78" t="str">
        <f>IF(AI659="","",MAX($AH$5:AH658)+1)</f>
        <v/>
      </c>
      <c r="AI659" s="53" t="str">
        <f>IF(G658="","",IF(COUNTIF($AI$11:AI658,G658)=0,G658,""))</f>
        <v/>
      </c>
      <c r="AJ659" s="53" t="str">
        <f t="shared" si="21"/>
        <v/>
      </c>
      <c r="AK659" s="135"/>
    </row>
    <row r="660" spans="1:37" x14ac:dyDescent="0.25">
      <c r="A660" s="136"/>
      <c r="B660" s="136"/>
      <c r="C660" s="136"/>
      <c r="D660" s="136"/>
      <c r="E660" s="137"/>
      <c r="F660" s="137"/>
      <c r="G660" s="136"/>
      <c r="H660" s="137"/>
      <c r="I660" s="140" t="str">
        <f t="shared" si="22"/>
        <v/>
      </c>
      <c r="J660" s="140"/>
      <c r="K660" s="140"/>
      <c r="L660" s="74" t="str">
        <f>IF(AND(C660="Abierto",D660="Urgente"),A660,"")</f>
        <v/>
      </c>
      <c r="M660" s="74" t="str">
        <f ca="1">IF(AND(C660="Abierto",D660="Urgente"),TODAY()-E660,"")</f>
        <v/>
      </c>
      <c r="N660" s="74" t="str">
        <f>IF(AND(C660="Abierto",D660="Urgente"),RANK(M660,$M$13:$M$810,0)+COUNTIF($M$13:M660,M660)-1,"")</f>
        <v/>
      </c>
      <c r="O660" s="74" t="str">
        <f>IF(AND(C660="Abierto",D660="Alta"),A660,"")</f>
        <v/>
      </c>
      <c r="P660" s="74" t="str">
        <f ca="1">IF(AND(C660="Abierto",D660="Alta"),TODAY()-E660,"")</f>
        <v/>
      </c>
      <c r="Q660" s="74" t="str">
        <f>IF(AND(C660="Abierto",D660="Alta"),RANK(P660,$P$13:$P$810,0)+COUNTIF($P$13:P660,P660)-1+MAX(N:N),"")</f>
        <v/>
      </c>
      <c r="R660" s="74" t="str">
        <f>IF(AND(C660="Abierto",D660="Media"),A660,"")</f>
        <v/>
      </c>
      <c r="S660" s="74" t="str">
        <f ca="1">IF(AND(C660="Abierto",D660="Media"),TODAY()-E660,"")</f>
        <v/>
      </c>
      <c r="T660" s="74" t="str">
        <f>IF(AND(C660="Abierto",D660="Media"),RANK(S660,$S$13:$S$810,0)+COUNTIF($S$13:S660,S660)-1+MAX(N:N,Q:Q),"")</f>
        <v/>
      </c>
      <c r="U660" s="74" t="str">
        <f>IF(AND(C660="Abierto",D660="Baja"),A660,"")</f>
        <v/>
      </c>
      <c r="V660" s="74" t="str">
        <f ca="1">IF(AND(C660="Abierto",D660="Baja"),TODAY()-E660,"")</f>
        <v/>
      </c>
      <c r="W660" s="74" t="str">
        <f>IF(AND(C660="Abierto",D660="Baja"),RANK(V660,$V$13:$V$810,0)+COUNTIF($V$13:V660,V660)-1+MAX(N:N,Q:Q,T:T),"")</f>
        <v/>
      </c>
      <c r="X660" s="139" t="str">
        <f>IF(OR(C660="Resuelto",C660=""),"",SUM(N660,Q660,T660,W660))</f>
        <v/>
      </c>
      <c r="Y660" s="139" t="str">
        <f>IF(OR(C660="Resuelto",C660=""),"",SUM(M660,P660,S660,V660))</f>
        <v/>
      </c>
      <c r="Z660" s="139" t="str">
        <f>IF(OR(C660="Resuelto",C660=""),"",SUM(L660,O660,R660,U660))</f>
        <v/>
      </c>
      <c r="AA660" s="28">
        <v>846</v>
      </c>
      <c r="AB660" s="28" t="str">
        <f t="shared" si="19"/>
        <v/>
      </c>
      <c r="AC660" s="75" t="str">
        <f t="shared" si="20"/>
        <v/>
      </c>
      <c r="AH660" s="78" t="str">
        <f>IF(AI660="","",MAX($AH$5:AH659)+1)</f>
        <v/>
      </c>
      <c r="AI660" s="53" t="str">
        <f>IF(G659="","",IF(COUNTIF($AI$11:AI659,G659)=0,G659,""))</f>
        <v/>
      </c>
      <c r="AJ660" s="53" t="str">
        <f t="shared" si="21"/>
        <v/>
      </c>
      <c r="AK660" s="135"/>
    </row>
    <row r="661" spans="1:37" x14ac:dyDescent="0.25">
      <c r="A661" s="136"/>
      <c r="B661" s="136"/>
      <c r="C661" s="136"/>
      <c r="D661" s="136"/>
      <c r="E661" s="137"/>
      <c r="F661" s="137"/>
      <c r="G661" s="136"/>
      <c r="H661" s="137"/>
      <c r="I661" s="140" t="str">
        <f t="shared" si="22"/>
        <v/>
      </c>
      <c r="J661" s="140"/>
      <c r="K661" s="140"/>
      <c r="L661" s="74" t="str">
        <f>IF(AND(C661="Abierto",D661="Urgente"),A661,"")</f>
        <v/>
      </c>
      <c r="M661" s="74" t="str">
        <f ca="1">IF(AND(C661="Abierto",D661="Urgente"),TODAY()-E661,"")</f>
        <v/>
      </c>
      <c r="N661" s="74" t="str">
        <f>IF(AND(C661="Abierto",D661="Urgente"),RANK(M661,$M$13:$M$810,0)+COUNTIF($M$13:M661,M661)-1,"")</f>
        <v/>
      </c>
      <c r="O661" s="74" t="str">
        <f>IF(AND(C661="Abierto",D661="Alta"),A661,"")</f>
        <v/>
      </c>
      <c r="P661" s="74" t="str">
        <f ca="1">IF(AND(C661="Abierto",D661="Alta"),TODAY()-E661,"")</f>
        <v/>
      </c>
      <c r="Q661" s="74" t="str">
        <f>IF(AND(C661="Abierto",D661="Alta"),RANK(P661,$P$13:$P$810,0)+COUNTIF($P$13:P661,P661)-1+MAX(N:N),"")</f>
        <v/>
      </c>
      <c r="R661" s="74" t="str">
        <f>IF(AND(C661="Abierto",D661="Media"),A661,"")</f>
        <v/>
      </c>
      <c r="S661" s="74" t="str">
        <f ca="1">IF(AND(C661="Abierto",D661="Media"),TODAY()-E661,"")</f>
        <v/>
      </c>
      <c r="T661" s="74" t="str">
        <f>IF(AND(C661="Abierto",D661="Media"),RANK(S661,$S$13:$S$810,0)+COUNTIF($S$13:S661,S661)-1+MAX(N:N,Q:Q),"")</f>
        <v/>
      </c>
      <c r="U661" s="74" t="str">
        <f>IF(AND(C661="Abierto",D661="Baja"),A661,"")</f>
        <v/>
      </c>
      <c r="V661" s="74" t="str">
        <f ca="1">IF(AND(C661="Abierto",D661="Baja"),TODAY()-E661,"")</f>
        <v/>
      </c>
      <c r="W661" s="74" t="str">
        <f>IF(AND(C661="Abierto",D661="Baja"),RANK(V661,$V$13:$V$810,0)+COUNTIF($V$13:V661,V661)-1+MAX(N:N,Q:Q,T:T),"")</f>
        <v/>
      </c>
      <c r="X661" s="139" t="str">
        <f>IF(OR(C661="Resuelto",C661=""),"",SUM(N661,Q661,T661,W661))</f>
        <v/>
      </c>
      <c r="Y661" s="139" t="str">
        <f>IF(OR(C661="Resuelto",C661=""),"",SUM(M661,P661,S661,V661))</f>
        <v/>
      </c>
      <c r="Z661" s="139" t="str">
        <f>IF(OR(C661="Resuelto",C661=""),"",SUM(L661,O661,R661,U661))</f>
        <v/>
      </c>
      <c r="AA661" s="28">
        <v>847</v>
      </c>
      <c r="AB661" s="28" t="str">
        <f t="shared" si="19"/>
        <v/>
      </c>
      <c r="AC661" s="75" t="str">
        <f t="shared" si="20"/>
        <v/>
      </c>
      <c r="AH661" s="78" t="str">
        <f>IF(AI661="","",MAX($AH$5:AH660)+1)</f>
        <v/>
      </c>
      <c r="AI661" s="53" t="str">
        <f>IF(G660="","",IF(COUNTIF($AI$11:AI660,G660)=0,G660,""))</f>
        <v/>
      </c>
      <c r="AJ661" s="53" t="str">
        <f t="shared" si="21"/>
        <v/>
      </c>
      <c r="AK661" s="135"/>
    </row>
    <row r="662" spans="1:37" x14ac:dyDescent="0.25">
      <c r="A662" s="136"/>
      <c r="B662" s="136"/>
      <c r="C662" s="136"/>
      <c r="D662" s="136"/>
      <c r="E662" s="137"/>
      <c r="F662" s="137"/>
      <c r="G662" s="136"/>
      <c r="H662" s="137"/>
      <c r="I662" s="140" t="str">
        <f t="shared" si="22"/>
        <v/>
      </c>
      <c r="J662" s="140"/>
      <c r="K662" s="140"/>
      <c r="L662" s="74" t="str">
        <f>IF(AND(C662="Abierto",D662="Urgente"),A662,"")</f>
        <v/>
      </c>
      <c r="M662" s="74" t="str">
        <f ca="1">IF(AND(C662="Abierto",D662="Urgente"),TODAY()-E662,"")</f>
        <v/>
      </c>
      <c r="N662" s="74" t="str">
        <f>IF(AND(C662="Abierto",D662="Urgente"),RANK(M662,$M$13:$M$810,0)+COUNTIF($M$13:M662,M662)-1,"")</f>
        <v/>
      </c>
      <c r="O662" s="74" t="str">
        <f>IF(AND(C662="Abierto",D662="Alta"),A662,"")</f>
        <v/>
      </c>
      <c r="P662" s="74" t="str">
        <f ca="1">IF(AND(C662="Abierto",D662="Alta"),TODAY()-E662,"")</f>
        <v/>
      </c>
      <c r="Q662" s="74" t="str">
        <f>IF(AND(C662="Abierto",D662="Alta"),RANK(P662,$P$13:$P$810,0)+COUNTIF($P$13:P662,P662)-1+MAX(N:N),"")</f>
        <v/>
      </c>
      <c r="R662" s="74" t="str">
        <f>IF(AND(C662="Abierto",D662="Media"),A662,"")</f>
        <v/>
      </c>
      <c r="S662" s="74" t="str">
        <f ca="1">IF(AND(C662="Abierto",D662="Media"),TODAY()-E662,"")</f>
        <v/>
      </c>
      <c r="T662" s="74" t="str">
        <f>IF(AND(C662="Abierto",D662="Media"),RANK(S662,$S$13:$S$810,0)+COUNTIF($S$13:S662,S662)-1+MAX(N:N,Q:Q),"")</f>
        <v/>
      </c>
      <c r="U662" s="74" t="str">
        <f>IF(AND(C662="Abierto",D662="Baja"),A662,"")</f>
        <v/>
      </c>
      <c r="V662" s="74" t="str">
        <f ca="1">IF(AND(C662="Abierto",D662="Baja"),TODAY()-E662,"")</f>
        <v/>
      </c>
      <c r="W662" s="74" t="str">
        <f>IF(AND(C662="Abierto",D662="Baja"),RANK(V662,$V$13:$V$810,0)+COUNTIF($V$13:V662,V662)-1+MAX(N:N,Q:Q,T:T),"")</f>
        <v/>
      </c>
      <c r="X662" s="139" t="str">
        <f>IF(OR(C662="Resuelto",C662=""),"",SUM(N662,Q662,T662,W662))</f>
        <v/>
      </c>
      <c r="Y662" s="139" t="str">
        <f>IF(OR(C662="Resuelto",C662=""),"",SUM(M662,P662,S662,V662))</f>
        <v/>
      </c>
      <c r="Z662" s="139" t="str">
        <f>IF(OR(C662="Resuelto",C662=""),"",SUM(L662,O662,R662,U662))</f>
        <v/>
      </c>
      <c r="AA662" s="28">
        <v>848</v>
      </c>
      <c r="AB662" s="28" t="str">
        <f t="shared" si="19"/>
        <v/>
      </c>
      <c r="AC662" s="75" t="str">
        <f t="shared" si="20"/>
        <v/>
      </c>
      <c r="AH662" s="78" t="str">
        <f>IF(AI662="","",MAX($AH$5:AH661)+1)</f>
        <v/>
      </c>
      <c r="AI662" s="53" t="str">
        <f>IF(G661="","",IF(COUNTIF($AI$11:AI661,G661)=0,G661,""))</f>
        <v/>
      </c>
      <c r="AJ662" s="53" t="str">
        <f t="shared" si="21"/>
        <v/>
      </c>
      <c r="AK662" s="135"/>
    </row>
    <row r="663" spans="1:37" x14ac:dyDescent="0.25">
      <c r="A663" s="136"/>
      <c r="B663" s="136"/>
      <c r="C663" s="136"/>
      <c r="D663" s="136"/>
      <c r="E663" s="137"/>
      <c r="F663" s="137"/>
      <c r="G663" s="136"/>
      <c r="H663" s="137"/>
      <c r="I663" s="140" t="str">
        <f t="shared" si="22"/>
        <v/>
      </c>
      <c r="J663" s="140"/>
      <c r="K663" s="140"/>
      <c r="L663" s="74" t="str">
        <f>IF(AND(C663="Abierto",D663="Urgente"),A663,"")</f>
        <v/>
      </c>
      <c r="M663" s="74" t="str">
        <f ca="1">IF(AND(C663="Abierto",D663="Urgente"),TODAY()-E663,"")</f>
        <v/>
      </c>
      <c r="N663" s="74" t="str">
        <f>IF(AND(C663="Abierto",D663="Urgente"),RANK(M663,$M$13:$M$810,0)+COUNTIF($M$13:M663,M663)-1,"")</f>
        <v/>
      </c>
      <c r="O663" s="74" t="str">
        <f>IF(AND(C663="Abierto",D663="Alta"),A663,"")</f>
        <v/>
      </c>
      <c r="P663" s="74" t="str">
        <f ca="1">IF(AND(C663="Abierto",D663="Alta"),TODAY()-E663,"")</f>
        <v/>
      </c>
      <c r="Q663" s="74" t="str">
        <f>IF(AND(C663="Abierto",D663="Alta"),RANK(P663,$P$13:$P$810,0)+COUNTIF($P$13:P663,P663)-1+MAX(N:N),"")</f>
        <v/>
      </c>
      <c r="R663" s="74" t="str">
        <f>IF(AND(C663="Abierto",D663="Media"),A663,"")</f>
        <v/>
      </c>
      <c r="S663" s="74" t="str">
        <f ca="1">IF(AND(C663="Abierto",D663="Media"),TODAY()-E663,"")</f>
        <v/>
      </c>
      <c r="T663" s="74" t="str">
        <f>IF(AND(C663="Abierto",D663="Media"),RANK(S663,$S$13:$S$810,0)+COUNTIF($S$13:S663,S663)-1+MAX(N:N,Q:Q),"")</f>
        <v/>
      </c>
      <c r="U663" s="74" t="str">
        <f>IF(AND(C663="Abierto",D663="Baja"),A663,"")</f>
        <v/>
      </c>
      <c r="V663" s="74" t="str">
        <f ca="1">IF(AND(C663="Abierto",D663="Baja"),TODAY()-E663,"")</f>
        <v/>
      </c>
      <c r="W663" s="74" t="str">
        <f>IF(AND(C663="Abierto",D663="Baja"),RANK(V663,$V$13:$V$810,0)+COUNTIF($V$13:V663,V663)-1+MAX(N:N,Q:Q,T:T),"")</f>
        <v/>
      </c>
      <c r="X663" s="139" t="str">
        <f>IF(OR(C663="Resuelto",C663=""),"",SUM(N663,Q663,T663,W663))</f>
        <v/>
      </c>
      <c r="Y663" s="139" t="str">
        <f>IF(OR(C663="Resuelto",C663=""),"",SUM(M663,P663,S663,V663))</f>
        <v/>
      </c>
      <c r="Z663" s="139" t="str">
        <f>IF(OR(C663="Resuelto",C663=""),"",SUM(L663,O663,R663,U663))</f>
        <v/>
      </c>
      <c r="AA663" s="28">
        <v>849</v>
      </c>
      <c r="AB663" s="28" t="str">
        <f t="shared" si="19"/>
        <v/>
      </c>
      <c r="AC663" s="75" t="str">
        <f t="shared" si="20"/>
        <v/>
      </c>
      <c r="AH663" s="78" t="str">
        <f>IF(AI663="","",MAX($AH$5:AH662)+1)</f>
        <v/>
      </c>
      <c r="AI663" s="53" t="str">
        <f>IF(G662="","",IF(COUNTIF($AI$11:AI662,G662)=0,G662,""))</f>
        <v/>
      </c>
      <c r="AJ663" s="53" t="str">
        <f t="shared" si="21"/>
        <v/>
      </c>
      <c r="AK663" s="135"/>
    </row>
    <row r="664" spans="1:37" x14ac:dyDescent="0.25">
      <c r="A664" s="136"/>
      <c r="B664" s="136"/>
      <c r="C664" s="136"/>
      <c r="D664" s="136"/>
      <c r="E664" s="137"/>
      <c r="F664" s="137"/>
      <c r="G664" s="136"/>
      <c r="H664" s="137"/>
      <c r="I664" s="140" t="str">
        <f t="shared" si="22"/>
        <v/>
      </c>
      <c r="J664" s="140"/>
      <c r="K664" s="140"/>
      <c r="L664" s="74" t="str">
        <f>IF(AND(C664="Abierto",D664="Urgente"),A664,"")</f>
        <v/>
      </c>
      <c r="M664" s="74" t="str">
        <f ca="1">IF(AND(C664="Abierto",D664="Urgente"),TODAY()-E664,"")</f>
        <v/>
      </c>
      <c r="N664" s="74" t="str">
        <f>IF(AND(C664="Abierto",D664="Urgente"),RANK(M664,$M$13:$M$810,0)+COUNTIF($M$13:M664,M664)-1,"")</f>
        <v/>
      </c>
      <c r="O664" s="74" t="str">
        <f>IF(AND(C664="Abierto",D664="Alta"),A664,"")</f>
        <v/>
      </c>
      <c r="P664" s="74" t="str">
        <f ca="1">IF(AND(C664="Abierto",D664="Alta"),TODAY()-E664,"")</f>
        <v/>
      </c>
      <c r="Q664" s="74" t="str">
        <f>IF(AND(C664="Abierto",D664="Alta"),RANK(P664,$P$13:$P$810,0)+COUNTIF($P$13:P664,P664)-1+MAX(N:N),"")</f>
        <v/>
      </c>
      <c r="R664" s="74" t="str">
        <f>IF(AND(C664="Abierto",D664="Media"),A664,"")</f>
        <v/>
      </c>
      <c r="S664" s="74" t="str">
        <f ca="1">IF(AND(C664="Abierto",D664="Media"),TODAY()-E664,"")</f>
        <v/>
      </c>
      <c r="T664" s="74" t="str">
        <f>IF(AND(C664="Abierto",D664="Media"),RANK(S664,$S$13:$S$810,0)+COUNTIF($S$13:S664,S664)-1+MAX(N:N,Q:Q),"")</f>
        <v/>
      </c>
      <c r="U664" s="74" t="str">
        <f>IF(AND(C664="Abierto",D664="Baja"),A664,"")</f>
        <v/>
      </c>
      <c r="V664" s="74" t="str">
        <f ca="1">IF(AND(C664="Abierto",D664="Baja"),TODAY()-E664,"")</f>
        <v/>
      </c>
      <c r="W664" s="74" t="str">
        <f>IF(AND(C664="Abierto",D664="Baja"),RANK(V664,$V$13:$V$810,0)+COUNTIF($V$13:V664,V664)-1+MAX(N:N,Q:Q,T:T),"")</f>
        <v/>
      </c>
      <c r="X664" s="139" t="str">
        <f>IF(OR(C664="Resuelto",C664=""),"",SUM(N664,Q664,T664,W664))</f>
        <v/>
      </c>
      <c r="Y664" s="139" t="str">
        <f>IF(OR(C664="Resuelto",C664=""),"",SUM(M664,P664,S664,V664))</f>
        <v/>
      </c>
      <c r="Z664" s="139" t="str">
        <f>IF(OR(C664="Resuelto",C664=""),"",SUM(L664,O664,R664,U664))</f>
        <v/>
      </c>
      <c r="AA664" s="28">
        <v>850</v>
      </c>
      <c r="AB664" s="28" t="str">
        <f t="shared" si="19"/>
        <v/>
      </c>
      <c r="AC664" s="75" t="str">
        <f t="shared" si="20"/>
        <v/>
      </c>
      <c r="AH664" s="78" t="str">
        <f>IF(AI664="","",MAX($AH$5:AH663)+1)</f>
        <v/>
      </c>
      <c r="AI664" s="53" t="str">
        <f>IF(G663="","",IF(COUNTIF($AI$11:AI663,G663)=0,G663,""))</f>
        <v/>
      </c>
      <c r="AJ664" s="53" t="str">
        <f t="shared" si="21"/>
        <v/>
      </c>
      <c r="AK664" s="135"/>
    </row>
    <row r="665" spans="1:37" x14ac:dyDescent="0.25">
      <c r="A665" s="136"/>
      <c r="B665" s="136"/>
      <c r="C665" s="136"/>
      <c r="D665" s="136"/>
      <c r="E665" s="137"/>
      <c r="F665" s="137"/>
      <c r="G665" s="136"/>
      <c r="H665" s="137"/>
      <c r="I665" s="140" t="str">
        <f t="shared" si="22"/>
        <v/>
      </c>
      <c r="J665" s="140"/>
      <c r="K665" s="140"/>
      <c r="L665" s="74" t="str">
        <f>IF(AND(C665="Abierto",D665="Urgente"),A665,"")</f>
        <v/>
      </c>
      <c r="M665" s="74" t="str">
        <f ca="1">IF(AND(C665="Abierto",D665="Urgente"),TODAY()-E665,"")</f>
        <v/>
      </c>
      <c r="N665" s="74" t="str">
        <f>IF(AND(C665="Abierto",D665="Urgente"),RANK(M665,$M$13:$M$810,0)+COUNTIF($M$13:M665,M665)-1,"")</f>
        <v/>
      </c>
      <c r="O665" s="74" t="str">
        <f>IF(AND(C665="Abierto",D665="Alta"),A665,"")</f>
        <v/>
      </c>
      <c r="P665" s="74" t="str">
        <f ca="1">IF(AND(C665="Abierto",D665="Alta"),TODAY()-E665,"")</f>
        <v/>
      </c>
      <c r="Q665" s="74" t="str">
        <f>IF(AND(C665="Abierto",D665="Alta"),RANK(P665,$P$13:$P$810,0)+COUNTIF($P$13:P665,P665)-1+MAX(N:N),"")</f>
        <v/>
      </c>
      <c r="R665" s="74" t="str">
        <f>IF(AND(C665="Abierto",D665="Media"),A665,"")</f>
        <v/>
      </c>
      <c r="S665" s="74" t="str">
        <f ca="1">IF(AND(C665="Abierto",D665="Media"),TODAY()-E665,"")</f>
        <v/>
      </c>
      <c r="T665" s="74" t="str">
        <f>IF(AND(C665="Abierto",D665="Media"),RANK(S665,$S$13:$S$810,0)+COUNTIF($S$13:S665,S665)-1+MAX(N:N,Q:Q),"")</f>
        <v/>
      </c>
      <c r="U665" s="74" t="str">
        <f>IF(AND(C665="Abierto",D665="Baja"),A665,"")</f>
        <v/>
      </c>
      <c r="V665" s="74" t="str">
        <f ca="1">IF(AND(C665="Abierto",D665="Baja"),TODAY()-E665,"")</f>
        <v/>
      </c>
      <c r="W665" s="74" t="str">
        <f>IF(AND(C665="Abierto",D665="Baja"),RANK(V665,$V$13:$V$810,0)+COUNTIF($V$13:V665,V665)-1+MAX(N:N,Q:Q,T:T),"")</f>
        <v/>
      </c>
      <c r="X665" s="139" t="str">
        <f>IF(OR(C665="Resuelto",C665=""),"",SUM(N665,Q665,T665,W665))</f>
        <v/>
      </c>
      <c r="Y665" s="139" t="str">
        <f>IF(OR(C665="Resuelto",C665=""),"",SUM(M665,P665,S665,V665))</f>
        <v/>
      </c>
      <c r="Z665" s="139" t="str">
        <f>IF(OR(C665="Resuelto",C665=""),"",SUM(L665,O665,R665,U665))</f>
        <v/>
      </c>
      <c r="AA665" s="28">
        <v>851</v>
      </c>
      <c r="AB665" s="28" t="str">
        <f t="shared" si="19"/>
        <v/>
      </c>
      <c r="AC665" s="75" t="str">
        <f t="shared" si="20"/>
        <v/>
      </c>
      <c r="AH665" s="78" t="str">
        <f>IF(AI665="","",MAX($AH$5:AH664)+1)</f>
        <v/>
      </c>
      <c r="AI665" s="53" t="str">
        <f>IF(G664="","",IF(COUNTIF($AI$11:AI664,G664)=0,G664,""))</f>
        <v/>
      </c>
      <c r="AJ665" s="53" t="str">
        <f t="shared" si="21"/>
        <v/>
      </c>
      <c r="AK665" s="135"/>
    </row>
    <row r="666" spans="1:37" x14ac:dyDescent="0.25">
      <c r="A666" s="136"/>
      <c r="B666" s="136"/>
      <c r="C666" s="136"/>
      <c r="D666" s="136"/>
      <c r="E666" s="137"/>
      <c r="F666" s="137"/>
      <c r="G666" s="136"/>
      <c r="H666" s="137"/>
      <c r="I666" s="140" t="str">
        <f t="shared" si="22"/>
        <v/>
      </c>
      <c r="J666" s="140"/>
      <c r="K666" s="140"/>
      <c r="L666" s="74" t="str">
        <f>IF(AND(C666="Abierto",D666="Urgente"),A666,"")</f>
        <v/>
      </c>
      <c r="M666" s="74" t="str">
        <f ca="1">IF(AND(C666="Abierto",D666="Urgente"),TODAY()-E666,"")</f>
        <v/>
      </c>
      <c r="N666" s="74" t="str">
        <f>IF(AND(C666="Abierto",D666="Urgente"),RANK(M666,$M$13:$M$810,0)+COUNTIF($M$13:M666,M666)-1,"")</f>
        <v/>
      </c>
      <c r="O666" s="74" t="str">
        <f>IF(AND(C666="Abierto",D666="Alta"),A666,"")</f>
        <v/>
      </c>
      <c r="P666" s="74" t="str">
        <f ca="1">IF(AND(C666="Abierto",D666="Alta"),TODAY()-E666,"")</f>
        <v/>
      </c>
      <c r="Q666" s="74" t="str">
        <f>IF(AND(C666="Abierto",D666="Alta"),RANK(P666,$P$13:$P$810,0)+COUNTIF($P$13:P666,P666)-1+MAX(N:N),"")</f>
        <v/>
      </c>
      <c r="R666" s="74" t="str">
        <f>IF(AND(C666="Abierto",D666="Media"),A666,"")</f>
        <v/>
      </c>
      <c r="S666" s="74" t="str">
        <f ca="1">IF(AND(C666="Abierto",D666="Media"),TODAY()-E666,"")</f>
        <v/>
      </c>
      <c r="T666" s="74" t="str">
        <f>IF(AND(C666="Abierto",D666="Media"),RANK(S666,$S$13:$S$810,0)+COUNTIF($S$13:S666,S666)-1+MAX(N:N,Q:Q),"")</f>
        <v/>
      </c>
      <c r="U666" s="74" t="str">
        <f>IF(AND(C666="Abierto",D666="Baja"),A666,"")</f>
        <v/>
      </c>
      <c r="V666" s="74" t="str">
        <f ca="1">IF(AND(C666="Abierto",D666="Baja"),TODAY()-E666,"")</f>
        <v/>
      </c>
      <c r="W666" s="74" t="str">
        <f>IF(AND(C666="Abierto",D666="Baja"),RANK(V666,$V$13:$V$810,0)+COUNTIF($V$13:V666,V666)-1+MAX(N:N,Q:Q,T:T),"")</f>
        <v/>
      </c>
      <c r="X666" s="139" t="str">
        <f>IF(OR(C666="Resuelto",C666=""),"",SUM(N666,Q666,T666,W666))</f>
        <v/>
      </c>
      <c r="Y666" s="139" t="str">
        <f>IF(OR(C666="Resuelto",C666=""),"",SUM(M666,P666,S666,V666))</f>
        <v/>
      </c>
      <c r="Z666" s="139" t="str">
        <f>IF(OR(C666="Resuelto",C666=""),"",SUM(L666,O666,R666,U666))</f>
        <v/>
      </c>
      <c r="AA666" s="28">
        <v>852</v>
      </c>
      <c r="AB666" s="28" t="str">
        <f t="shared" si="19"/>
        <v/>
      </c>
      <c r="AC666" s="75" t="str">
        <f t="shared" si="20"/>
        <v/>
      </c>
      <c r="AH666" s="78" t="str">
        <f>IF(AI666="","",MAX($AH$5:AH665)+1)</f>
        <v/>
      </c>
      <c r="AI666" s="53" t="str">
        <f>IF(G665="","",IF(COUNTIF($AI$11:AI665,G665)=0,G665,""))</f>
        <v/>
      </c>
      <c r="AJ666" s="53" t="str">
        <f t="shared" si="21"/>
        <v/>
      </c>
      <c r="AK666" s="135"/>
    </row>
    <row r="667" spans="1:37" x14ac:dyDescent="0.25">
      <c r="A667" s="136"/>
      <c r="B667" s="136"/>
      <c r="C667" s="136"/>
      <c r="D667" s="136"/>
      <c r="E667" s="137"/>
      <c r="F667" s="137"/>
      <c r="G667" s="136"/>
      <c r="H667" s="137"/>
      <c r="I667" s="140" t="str">
        <f t="shared" si="22"/>
        <v/>
      </c>
      <c r="J667" s="140"/>
      <c r="K667" s="140"/>
      <c r="L667" s="74" t="str">
        <f>IF(AND(C667="Abierto",D667="Urgente"),A667,"")</f>
        <v/>
      </c>
      <c r="M667" s="74" t="str">
        <f ca="1">IF(AND(C667="Abierto",D667="Urgente"),TODAY()-E667,"")</f>
        <v/>
      </c>
      <c r="N667" s="74" t="str">
        <f>IF(AND(C667="Abierto",D667="Urgente"),RANK(M667,$M$13:$M$810,0)+COUNTIF($M$13:M667,M667)-1,"")</f>
        <v/>
      </c>
      <c r="O667" s="74" t="str">
        <f>IF(AND(C667="Abierto",D667="Alta"),A667,"")</f>
        <v/>
      </c>
      <c r="P667" s="74" t="str">
        <f ca="1">IF(AND(C667="Abierto",D667="Alta"),TODAY()-E667,"")</f>
        <v/>
      </c>
      <c r="Q667" s="74" t="str">
        <f>IF(AND(C667="Abierto",D667="Alta"),RANK(P667,$P$13:$P$810,0)+COUNTIF($P$13:P667,P667)-1+MAX(N:N),"")</f>
        <v/>
      </c>
      <c r="R667" s="74" t="str">
        <f>IF(AND(C667="Abierto",D667="Media"),A667,"")</f>
        <v/>
      </c>
      <c r="S667" s="74" t="str">
        <f ca="1">IF(AND(C667="Abierto",D667="Media"),TODAY()-E667,"")</f>
        <v/>
      </c>
      <c r="T667" s="74" t="str">
        <f>IF(AND(C667="Abierto",D667="Media"),RANK(S667,$S$13:$S$810,0)+COUNTIF($S$13:S667,S667)-1+MAX(N:N,Q:Q),"")</f>
        <v/>
      </c>
      <c r="U667" s="74" t="str">
        <f>IF(AND(C667="Abierto",D667="Baja"),A667,"")</f>
        <v/>
      </c>
      <c r="V667" s="74" t="str">
        <f ca="1">IF(AND(C667="Abierto",D667="Baja"),TODAY()-E667,"")</f>
        <v/>
      </c>
      <c r="W667" s="74" t="str">
        <f>IF(AND(C667="Abierto",D667="Baja"),RANK(V667,$V$13:$V$810,0)+COUNTIF($V$13:V667,V667)-1+MAX(N:N,Q:Q,T:T),"")</f>
        <v/>
      </c>
      <c r="X667" s="139" t="str">
        <f>IF(OR(C667="Resuelto",C667=""),"",SUM(N667,Q667,T667,W667))</f>
        <v/>
      </c>
      <c r="Y667" s="139" t="str">
        <f>IF(OR(C667="Resuelto",C667=""),"",SUM(M667,P667,S667,V667))</f>
        <v/>
      </c>
      <c r="Z667" s="139" t="str">
        <f>IF(OR(C667="Resuelto",C667=""),"",SUM(L667,O667,R667,U667))</f>
        <v/>
      </c>
      <c r="AA667" s="28">
        <v>853</v>
      </c>
      <c r="AB667" s="28" t="str">
        <f t="shared" si="19"/>
        <v/>
      </c>
      <c r="AC667" s="75" t="str">
        <f t="shared" si="20"/>
        <v/>
      </c>
      <c r="AH667" s="78" t="str">
        <f>IF(AI667="","",MAX($AH$5:AH666)+1)</f>
        <v/>
      </c>
      <c r="AI667" s="53" t="str">
        <f>IF(G666="","",IF(COUNTIF($AI$11:AI666,G666)=0,G666,""))</f>
        <v/>
      </c>
      <c r="AJ667" s="53" t="str">
        <f t="shared" si="21"/>
        <v/>
      </c>
      <c r="AK667" s="135"/>
    </row>
    <row r="668" spans="1:37" x14ac:dyDescent="0.25">
      <c r="A668" s="136"/>
      <c r="B668" s="136"/>
      <c r="C668" s="136"/>
      <c r="D668" s="136"/>
      <c r="E668" s="137"/>
      <c r="F668" s="137"/>
      <c r="G668" s="136"/>
      <c r="H668" s="137"/>
      <c r="I668" s="140" t="str">
        <f t="shared" si="22"/>
        <v/>
      </c>
      <c r="J668" s="140"/>
      <c r="K668" s="140"/>
      <c r="L668" s="74" t="str">
        <f>IF(AND(C668="Abierto",D668="Urgente"),A668,"")</f>
        <v/>
      </c>
      <c r="M668" s="74" t="str">
        <f ca="1">IF(AND(C668="Abierto",D668="Urgente"),TODAY()-E668,"")</f>
        <v/>
      </c>
      <c r="N668" s="74" t="str">
        <f>IF(AND(C668="Abierto",D668="Urgente"),RANK(M668,$M$13:$M$810,0)+COUNTIF($M$13:M668,M668)-1,"")</f>
        <v/>
      </c>
      <c r="O668" s="74" t="str">
        <f>IF(AND(C668="Abierto",D668="Alta"),A668,"")</f>
        <v/>
      </c>
      <c r="P668" s="74" t="str">
        <f ca="1">IF(AND(C668="Abierto",D668="Alta"),TODAY()-E668,"")</f>
        <v/>
      </c>
      <c r="Q668" s="74" t="str">
        <f>IF(AND(C668="Abierto",D668="Alta"),RANK(P668,$P$13:$P$810,0)+COUNTIF($P$13:P668,P668)-1+MAX(N:N),"")</f>
        <v/>
      </c>
      <c r="R668" s="74" t="str">
        <f>IF(AND(C668="Abierto",D668="Media"),A668,"")</f>
        <v/>
      </c>
      <c r="S668" s="74" t="str">
        <f ca="1">IF(AND(C668="Abierto",D668="Media"),TODAY()-E668,"")</f>
        <v/>
      </c>
      <c r="T668" s="74" t="str">
        <f>IF(AND(C668="Abierto",D668="Media"),RANK(S668,$S$13:$S$810,0)+COUNTIF($S$13:S668,S668)-1+MAX(N:N,Q:Q),"")</f>
        <v/>
      </c>
      <c r="U668" s="74" t="str">
        <f>IF(AND(C668="Abierto",D668="Baja"),A668,"")</f>
        <v/>
      </c>
      <c r="V668" s="74" t="str">
        <f ca="1">IF(AND(C668="Abierto",D668="Baja"),TODAY()-E668,"")</f>
        <v/>
      </c>
      <c r="W668" s="74" t="str">
        <f>IF(AND(C668="Abierto",D668="Baja"),RANK(V668,$V$13:$V$810,0)+COUNTIF($V$13:V668,V668)-1+MAX(N:N,Q:Q,T:T),"")</f>
        <v/>
      </c>
      <c r="X668" s="139" t="str">
        <f>IF(OR(C668="Resuelto",C668=""),"",SUM(N668,Q668,T668,W668))</f>
        <v/>
      </c>
      <c r="Y668" s="139" t="str">
        <f>IF(OR(C668="Resuelto",C668=""),"",SUM(M668,P668,S668,V668))</f>
        <v/>
      </c>
      <c r="Z668" s="139" t="str">
        <f>IF(OR(C668="Resuelto",C668=""),"",SUM(L668,O668,R668,U668))</f>
        <v/>
      </c>
      <c r="AA668" s="28">
        <v>854</v>
      </c>
      <c r="AB668" s="28" t="str">
        <f t="shared" si="19"/>
        <v/>
      </c>
      <c r="AC668" s="75" t="str">
        <f t="shared" si="20"/>
        <v/>
      </c>
      <c r="AH668" s="78" t="str">
        <f>IF(AI668="","",MAX($AH$5:AH667)+1)</f>
        <v/>
      </c>
      <c r="AI668" s="53" t="str">
        <f>IF(G667="","",IF(COUNTIF($AI$11:AI667,G667)=0,G667,""))</f>
        <v/>
      </c>
      <c r="AJ668" s="53" t="str">
        <f t="shared" si="21"/>
        <v/>
      </c>
      <c r="AK668" s="135"/>
    </row>
    <row r="669" spans="1:37" x14ac:dyDescent="0.25">
      <c r="A669" s="136"/>
      <c r="B669" s="136"/>
      <c r="C669" s="136"/>
      <c r="D669" s="136"/>
      <c r="E669" s="137"/>
      <c r="F669" s="137"/>
      <c r="G669" s="136"/>
      <c r="H669" s="137"/>
      <c r="I669" s="140" t="str">
        <f t="shared" si="22"/>
        <v/>
      </c>
      <c r="J669" s="140"/>
      <c r="K669" s="140"/>
      <c r="L669" s="74" t="str">
        <f>IF(AND(C669="Abierto",D669="Urgente"),A669,"")</f>
        <v/>
      </c>
      <c r="M669" s="74" t="str">
        <f ca="1">IF(AND(C669="Abierto",D669="Urgente"),TODAY()-E669,"")</f>
        <v/>
      </c>
      <c r="N669" s="74" t="str">
        <f>IF(AND(C669="Abierto",D669="Urgente"),RANK(M669,$M$13:$M$810,0)+COUNTIF($M$13:M669,M669)-1,"")</f>
        <v/>
      </c>
      <c r="O669" s="74" t="str">
        <f>IF(AND(C669="Abierto",D669="Alta"),A669,"")</f>
        <v/>
      </c>
      <c r="P669" s="74" t="str">
        <f ca="1">IF(AND(C669="Abierto",D669="Alta"),TODAY()-E669,"")</f>
        <v/>
      </c>
      <c r="Q669" s="74" t="str">
        <f>IF(AND(C669="Abierto",D669="Alta"),RANK(P669,$P$13:$P$810,0)+COUNTIF($P$13:P669,P669)-1+MAX(N:N),"")</f>
        <v/>
      </c>
      <c r="R669" s="74" t="str">
        <f>IF(AND(C669="Abierto",D669="Media"),A669,"")</f>
        <v/>
      </c>
      <c r="S669" s="74" t="str">
        <f ca="1">IF(AND(C669="Abierto",D669="Media"),TODAY()-E669,"")</f>
        <v/>
      </c>
      <c r="T669" s="74" t="str">
        <f>IF(AND(C669="Abierto",D669="Media"),RANK(S669,$S$13:$S$810,0)+COUNTIF($S$13:S669,S669)-1+MAX(N:N,Q:Q),"")</f>
        <v/>
      </c>
      <c r="U669" s="74" t="str">
        <f>IF(AND(C669="Abierto",D669="Baja"),A669,"")</f>
        <v/>
      </c>
      <c r="V669" s="74" t="str">
        <f ca="1">IF(AND(C669="Abierto",D669="Baja"),TODAY()-E669,"")</f>
        <v/>
      </c>
      <c r="W669" s="74" t="str">
        <f>IF(AND(C669="Abierto",D669="Baja"),RANK(V669,$V$13:$V$810,0)+COUNTIF($V$13:V669,V669)-1+MAX(N:N,Q:Q,T:T),"")</f>
        <v/>
      </c>
      <c r="X669" s="139" t="str">
        <f>IF(OR(C669="Resuelto",C669=""),"",SUM(N669,Q669,T669,W669))</f>
        <v/>
      </c>
      <c r="Y669" s="139" t="str">
        <f>IF(OR(C669="Resuelto",C669=""),"",SUM(M669,P669,S669,V669))</f>
        <v/>
      </c>
      <c r="Z669" s="139" t="str">
        <f>IF(OR(C669="Resuelto",C669=""),"",SUM(L669,O669,R669,U669))</f>
        <v/>
      </c>
      <c r="AA669" s="28">
        <v>855</v>
      </c>
      <c r="AB669" s="28" t="str">
        <f t="shared" si="19"/>
        <v/>
      </c>
      <c r="AC669" s="75" t="str">
        <f t="shared" si="20"/>
        <v/>
      </c>
      <c r="AH669" s="78" t="str">
        <f>IF(AI669="","",MAX($AH$5:AH668)+1)</f>
        <v/>
      </c>
      <c r="AI669" s="53" t="str">
        <f>IF(G668="","",IF(COUNTIF($AI$11:AI668,G668)=0,G668,""))</f>
        <v/>
      </c>
      <c r="AJ669" s="53" t="str">
        <f t="shared" si="21"/>
        <v/>
      </c>
      <c r="AK669" s="135"/>
    </row>
    <row r="670" spans="1:37" x14ac:dyDescent="0.25">
      <c r="A670" s="136"/>
      <c r="B670" s="136"/>
      <c r="C670" s="136"/>
      <c r="D670" s="136"/>
      <c r="E670" s="137"/>
      <c r="F670" s="137"/>
      <c r="G670" s="136"/>
      <c r="H670" s="137"/>
      <c r="I670" s="140" t="str">
        <f t="shared" si="22"/>
        <v/>
      </c>
      <c r="J670" s="140"/>
      <c r="K670" s="140"/>
      <c r="L670" s="74" t="str">
        <f>IF(AND(C670="Abierto",D670="Urgente"),A670,"")</f>
        <v/>
      </c>
      <c r="M670" s="74" t="str">
        <f ca="1">IF(AND(C670="Abierto",D670="Urgente"),TODAY()-E670,"")</f>
        <v/>
      </c>
      <c r="N670" s="74" t="str">
        <f>IF(AND(C670="Abierto",D670="Urgente"),RANK(M670,$M$13:$M$810,0)+COUNTIF($M$13:M670,M670)-1,"")</f>
        <v/>
      </c>
      <c r="O670" s="74" t="str">
        <f>IF(AND(C670="Abierto",D670="Alta"),A670,"")</f>
        <v/>
      </c>
      <c r="P670" s="74" t="str">
        <f ca="1">IF(AND(C670="Abierto",D670="Alta"),TODAY()-E670,"")</f>
        <v/>
      </c>
      <c r="Q670" s="74" t="str">
        <f>IF(AND(C670="Abierto",D670="Alta"),RANK(P670,$P$13:$P$810,0)+COUNTIF($P$13:P670,P670)-1+MAX(N:N),"")</f>
        <v/>
      </c>
      <c r="R670" s="74" t="str">
        <f>IF(AND(C670="Abierto",D670="Media"),A670,"")</f>
        <v/>
      </c>
      <c r="S670" s="74" t="str">
        <f ca="1">IF(AND(C670="Abierto",D670="Media"),TODAY()-E670,"")</f>
        <v/>
      </c>
      <c r="T670" s="74" t="str">
        <f>IF(AND(C670="Abierto",D670="Media"),RANK(S670,$S$13:$S$810,0)+COUNTIF($S$13:S670,S670)-1+MAX(N:N,Q:Q),"")</f>
        <v/>
      </c>
      <c r="U670" s="74" t="str">
        <f>IF(AND(C670="Abierto",D670="Baja"),A670,"")</f>
        <v/>
      </c>
      <c r="V670" s="74" t="str">
        <f ca="1">IF(AND(C670="Abierto",D670="Baja"),TODAY()-E670,"")</f>
        <v/>
      </c>
      <c r="W670" s="74" t="str">
        <f>IF(AND(C670="Abierto",D670="Baja"),RANK(V670,$V$13:$V$810,0)+COUNTIF($V$13:V670,V670)-1+MAX(N:N,Q:Q,T:T),"")</f>
        <v/>
      </c>
      <c r="X670" s="139" t="str">
        <f>IF(OR(C670="Resuelto",C670=""),"",SUM(N670,Q670,T670,W670))</f>
        <v/>
      </c>
      <c r="Y670" s="139" t="str">
        <f>IF(OR(C670="Resuelto",C670=""),"",SUM(M670,P670,S670,V670))</f>
        <v/>
      </c>
      <c r="Z670" s="139" t="str">
        <f>IF(OR(C670="Resuelto",C670=""),"",SUM(L670,O670,R670,U670))</f>
        <v/>
      </c>
      <c r="AA670" s="28">
        <v>856</v>
      </c>
      <c r="AB670" s="28" t="str">
        <f t="shared" si="19"/>
        <v/>
      </c>
      <c r="AC670" s="75" t="str">
        <f t="shared" si="20"/>
        <v/>
      </c>
      <c r="AH670" s="78" t="str">
        <f>IF(AI670="","",MAX($AH$5:AH669)+1)</f>
        <v/>
      </c>
      <c r="AI670" s="53" t="str">
        <f>IF(G669="","",IF(COUNTIF($AI$11:AI669,G669)=0,G669,""))</f>
        <v/>
      </c>
      <c r="AJ670" s="53" t="str">
        <f t="shared" si="21"/>
        <v/>
      </c>
      <c r="AK670" s="135"/>
    </row>
    <row r="671" spans="1:37" x14ac:dyDescent="0.25">
      <c r="A671" s="136"/>
      <c r="B671" s="136"/>
      <c r="C671" s="136"/>
      <c r="D671" s="136"/>
      <c r="E671" s="137"/>
      <c r="F671" s="137"/>
      <c r="G671" s="136"/>
      <c r="H671" s="137"/>
      <c r="I671" s="140" t="str">
        <f t="shared" si="22"/>
        <v/>
      </c>
      <c r="J671" s="140"/>
      <c r="K671" s="140"/>
      <c r="L671" s="74" t="str">
        <f>IF(AND(C671="Abierto",D671="Urgente"),A671,"")</f>
        <v/>
      </c>
      <c r="M671" s="74" t="str">
        <f ca="1">IF(AND(C671="Abierto",D671="Urgente"),TODAY()-E671,"")</f>
        <v/>
      </c>
      <c r="N671" s="74" t="str">
        <f>IF(AND(C671="Abierto",D671="Urgente"),RANK(M671,$M$13:$M$810,0)+COUNTIF($M$13:M671,M671)-1,"")</f>
        <v/>
      </c>
      <c r="O671" s="74" t="str">
        <f>IF(AND(C671="Abierto",D671="Alta"),A671,"")</f>
        <v/>
      </c>
      <c r="P671" s="74" t="str">
        <f ca="1">IF(AND(C671="Abierto",D671="Alta"),TODAY()-E671,"")</f>
        <v/>
      </c>
      <c r="Q671" s="74" t="str">
        <f>IF(AND(C671="Abierto",D671="Alta"),RANK(P671,$P$13:$P$810,0)+COUNTIF($P$13:P671,P671)-1+MAX(N:N),"")</f>
        <v/>
      </c>
      <c r="R671" s="74" t="str">
        <f>IF(AND(C671="Abierto",D671="Media"),A671,"")</f>
        <v/>
      </c>
      <c r="S671" s="74" t="str">
        <f ca="1">IF(AND(C671="Abierto",D671="Media"),TODAY()-E671,"")</f>
        <v/>
      </c>
      <c r="T671" s="74" t="str">
        <f>IF(AND(C671="Abierto",D671="Media"),RANK(S671,$S$13:$S$810,0)+COUNTIF($S$13:S671,S671)-1+MAX(N:N,Q:Q),"")</f>
        <v/>
      </c>
      <c r="U671" s="74" t="str">
        <f>IF(AND(C671="Abierto",D671="Baja"),A671,"")</f>
        <v/>
      </c>
      <c r="V671" s="74" t="str">
        <f ca="1">IF(AND(C671="Abierto",D671="Baja"),TODAY()-E671,"")</f>
        <v/>
      </c>
      <c r="W671" s="74" t="str">
        <f>IF(AND(C671="Abierto",D671="Baja"),RANK(V671,$V$13:$V$810,0)+COUNTIF($V$13:V671,V671)-1+MAX(N:N,Q:Q,T:T),"")</f>
        <v/>
      </c>
      <c r="X671" s="139" t="str">
        <f>IF(OR(C671="Resuelto",C671=""),"",SUM(N671,Q671,T671,W671))</f>
        <v/>
      </c>
      <c r="Y671" s="139" t="str">
        <f>IF(OR(C671="Resuelto",C671=""),"",SUM(M671,P671,S671,V671))</f>
        <v/>
      </c>
      <c r="Z671" s="139" t="str">
        <f>IF(OR(C671="Resuelto",C671=""),"",SUM(L671,O671,R671,U671))</f>
        <v/>
      </c>
      <c r="AA671" s="28">
        <v>857</v>
      </c>
      <c r="AB671" s="28" t="str">
        <f t="shared" si="19"/>
        <v/>
      </c>
      <c r="AC671" s="75" t="str">
        <f t="shared" si="20"/>
        <v/>
      </c>
      <c r="AH671" s="78" t="str">
        <f>IF(AI671="","",MAX($AH$5:AH670)+1)</f>
        <v/>
      </c>
      <c r="AI671" s="53" t="str">
        <f>IF(G670="","",IF(COUNTIF($AI$11:AI670,G670)=0,G670,""))</f>
        <v/>
      </c>
      <c r="AJ671" s="53" t="str">
        <f t="shared" si="21"/>
        <v/>
      </c>
      <c r="AK671" s="135"/>
    </row>
    <row r="672" spans="1:37" x14ac:dyDescent="0.25">
      <c r="A672" s="136"/>
      <c r="B672" s="136"/>
      <c r="C672" s="136"/>
      <c r="D672" s="136"/>
      <c r="E672" s="137"/>
      <c r="F672" s="137"/>
      <c r="G672" s="136"/>
      <c r="H672" s="137"/>
      <c r="I672" s="140" t="str">
        <f t="shared" si="22"/>
        <v/>
      </c>
      <c r="J672" s="140"/>
      <c r="K672" s="140"/>
      <c r="L672" s="74" t="str">
        <f>IF(AND(C672="Abierto",D672="Urgente"),A672,"")</f>
        <v/>
      </c>
      <c r="M672" s="74" t="str">
        <f ca="1">IF(AND(C672="Abierto",D672="Urgente"),TODAY()-E672,"")</f>
        <v/>
      </c>
      <c r="N672" s="74" t="str">
        <f>IF(AND(C672="Abierto",D672="Urgente"),RANK(M672,$M$13:$M$810,0)+COUNTIF($M$13:M672,M672)-1,"")</f>
        <v/>
      </c>
      <c r="O672" s="74" t="str">
        <f>IF(AND(C672="Abierto",D672="Alta"),A672,"")</f>
        <v/>
      </c>
      <c r="P672" s="74" t="str">
        <f ca="1">IF(AND(C672="Abierto",D672="Alta"),TODAY()-E672,"")</f>
        <v/>
      </c>
      <c r="Q672" s="74" t="str">
        <f>IF(AND(C672="Abierto",D672="Alta"),RANK(P672,$P$13:$P$810,0)+COUNTIF($P$13:P672,P672)-1+MAX(N:N),"")</f>
        <v/>
      </c>
      <c r="R672" s="74" t="str">
        <f>IF(AND(C672="Abierto",D672="Media"),A672,"")</f>
        <v/>
      </c>
      <c r="S672" s="74" t="str">
        <f ca="1">IF(AND(C672="Abierto",D672="Media"),TODAY()-E672,"")</f>
        <v/>
      </c>
      <c r="T672" s="74" t="str">
        <f>IF(AND(C672="Abierto",D672="Media"),RANK(S672,$S$13:$S$810,0)+COUNTIF($S$13:S672,S672)-1+MAX(N:N,Q:Q),"")</f>
        <v/>
      </c>
      <c r="U672" s="74" t="str">
        <f>IF(AND(C672="Abierto",D672="Baja"),A672,"")</f>
        <v/>
      </c>
      <c r="V672" s="74" t="str">
        <f ca="1">IF(AND(C672="Abierto",D672="Baja"),TODAY()-E672,"")</f>
        <v/>
      </c>
      <c r="W672" s="74" t="str">
        <f>IF(AND(C672="Abierto",D672="Baja"),RANK(V672,$V$13:$V$810,0)+COUNTIF($V$13:V672,V672)-1+MAX(N:N,Q:Q,T:T),"")</f>
        <v/>
      </c>
      <c r="X672" s="139" t="str">
        <f>IF(OR(C672="Resuelto",C672=""),"",SUM(N672,Q672,T672,W672))</f>
        <v/>
      </c>
      <c r="Y672" s="139" t="str">
        <f>IF(OR(C672="Resuelto",C672=""),"",SUM(M672,P672,S672,V672))</f>
        <v/>
      </c>
      <c r="Z672" s="139" t="str">
        <f>IF(OR(C672="Resuelto",C672=""),"",SUM(L672,O672,R672,U672))</f>
        <v/>
      </c>
      <c r="AA672" s="28">
        <v>858</v>
      </c>
      <c r="AB672" s="28" t="str">
        <f t="shared" si="19"/>
        <v/>
      </c>
      <c r="AC672" s="75" t="str">
        <f t="shared" si="20"/>
        <v/>
      </c>
      <c r="AH672" s="78" t="str">
        <f>IF(AI672="","",MAX($AH$5:AH671)+1)</f>
        <v/>
      </c>
      <c r="AI672" s="53" t="str">
        <f>IF(G671="","",IF(COUNTIF($AI$11:AI671,G671)=0,G671,""))</f>
        <v/>
      </c>
      <c r="AJ672" s="53" t="str">
        <f t="shared" si="21"/>
        <v/>
      </c>
      <c r="AK672" s="135"/>
    </row>
    <row r="673" spans="1:37" x14ac:dyDescent="0.25">
      <c r="A673" s="136"/>
      <c r="B673" s="136"/>
      <c r="C673" s="136"/>
      <c r="D673" s="136"/>
      <c r="E673" s="137"/>
      <c r="F673" s="137"/>
      <c r="G673" s="136"/>
      <c r="H673" s="137"/>
      <c r="I673" s="140" t="str">
        <f t="shared" si="22"/>
        <v/>
      </c>
      <c r="J673" s="140"/>
      <c r="K673" s="140"/>
      <c r="L673" s="74" t="str">
        <f>IF(AND(C673="Abierto",D673="Urgente"),A673,"")</f>
        <v/>
      </c>
      <c r="M673" s="74" t="str">
        <f ca="1">IF(AND(C673="Abierto",D673="Urgente"),TODAY()-E673,"")</f>
        <v/>
      </c>
      <c r="N673" s="74" t="str">
        <f>IF(AND(C673="Abierto",D673="Urgente"),RANK(M673,$M$13:$M$810,0)+COUNTIF($M$13:M673,M673)-1,"")</f>
        <v/>
      </c>
      <c r="O673" s="74" t="str">
        <f>IF(AND(C673="Abierto",D673="Alta"),A673,"")</f>
        <v/>
      </c>
      <c r="P673" s="74" t="str">
        <f ca="1">IF(AND(C673="Abierto",D673="Alta"),TODAY()-E673,"")</f>
        <v/>
      </c>
      <c r="Q673" s="74" t="str">
        <f>IF(AND(C673="Abierto",D673="Alta"),RANK(P673,$P$13:$P$810,0)+COUNTIF($P$13:P673,P673)-1+MAX(N:N),"")</f>
        <v/>
      </c>
      <c r="R673" s="74" t="str">
        <f>IF(AND(C673="Abierto",D673="Media"),A673,"")</f>
        <v/>
      </c>
      <c r="S673" s="74" t="str">
        <f ca="1">IF(AND(C673="Abierto",D673="Media"),TODAY()-E673,"")</f>
        <v/>
      </c>
      <c r="T673" s="74" t="str">
        <f>IF(AND(C673="Abierto",D673="Media"),RANK(S673,$S$13:$S$810,0)+COUNTIF($S$13:S673,S673)-1+MAX(N:N,Q:Q),"")</f>
        <v/>
      </c>
      <c r="U673" s="74" t="str">
        <f>IF(AND(C673="Abierto",D673="Baja"),A673,"")</f>
        <v/>
      </c>
      <c r="V673" s="74" t="str">
        <f ca="1">IF(AND(C673="Abierto",D673="Baja"),TODAY()-E673,"")</f>
        <v/>
      </c>
      <c r="W673" s="74" t="str">
        <f>IF(AND(C673="Abierto",D673="Baja"),RANK(V673,$V$13:$V$810,0)+COUNTIF($V$13:V673,V673)-1+MAX(N:N,Q:Q,T:T),"")</f>
        <v/>
      </c>
      <c r="X673" s="139" t="str">
        <f>IF(OR(C673="Resuelto",C673=""),"",SUM(N673,Q673,T673,W673))</f>
        <v/>
      </c>
      <c r="Y673" s="139" t="str">
        <f>IF(OR(C673="Resuelto",C673=""),"",SUM(M673,P673,S673,V673))</f>
        <v/>
      </c>
      <c r="Z673" s="139" t="str">
        <f>IF(OR(C673="Resuelto",C673=""),"",SUM(L673,O673,R673,U673))</f>
        <v/>
      </c>
      <c r="AA673" s="28">
        <v>859</v>
      </c>
      <c r="AB673" s="28" t="str">
        <f t="shared" si="19"/>
        <v/>
      </c>
      <c r="AC673" s="75" t="str">
        <f t="shared" si="20"/>
        <v/>
      </c>
      <c r="AH673" s="78" t="str">
        <f>IF(AI673="","",MAX($AH$5:AH672)+1)</f>
        <v/>
      </c>
      <c r="AI673" s="53" t="str">
        <f>IF(G672="","",IF(COUNTIF($AI$11:AI672,G672)=0,G672,""))</f>
        <v/>
      </c>
      <c r="AJ673" s="53" t="str">
        <f t="shared" si="21"/>
        <v/>
      </c>
      <c r="AK673" s="135"/>
    </row>
    <row r="674" spans="1:37" x14ac:dyDescent="0.25">
      <c r="A674" s="136"/>
      <c r="B674" s="136"/>
      <c r="C674" s="136"/>
      <c r="D674" s="136"/>
      <c r="E674" s="137"/>
      <c r="F674" s="137"/>
      <c r="G674" s="136"/>
      <c r="H674" s="137"/>
      <c r="I674" s="140" t="str">
        <f t="shared" si="22"/>
        <v/>
      </c>
      <c r="J674" s="140"/>
      <c r="K674" s="140"/>
      <c r="L674" s="74" t="str">
        <f>IF(AND(C674="Abierto",D674="Urgente"),A674,"")</f>
        <v/>
      </c>
      <c r="M674" s="74" t="str">
        <f ca="1">IF(AND(C674="Abierto",D674="Urgente"),TODAY()-E674,"")</f>
        <v/>
      </c>
      <c r="N674" s="74" t="str">
        <f>IF(AND(C674="Abierto",D674="Urgente"),RANK(M674,$M$13:$M$810,0)+COUNTIF($M$13:M674,M674)-1,"")</f>
        <v/>
      </c>
      <c r="O674" s="74" t="str">
        <f>IF(AND(C674="Abierto",D674="Alta"),A674,"")</f>
        <v/>
      </c>
      <c r="P674" s="74" t="str">
        <f ca="1">IF(AND(C674="Abierto",D674="Alta"),TODAY()-E674,"")</f>
        <v/>
      </c>
      <c r="Q674" s="74" t="str">
        <f>IF(AND(C674="Abierto",D674="Alta"),RANK(P674,$P$13:$P$810,0)+COUNTIF($P$13:P674,P674)-1+MAX(N:N),"")</f>
        <v/>
      </c>
      <c r="R674" s="74" t="str">
        <f>IF(AND(C674="Abierto",D674="Media"),A674,"")</f>
        <v/>
      </c>
      <c r="S674" s="74" t="str">
        <f ca="1">IF(AND(C674="Abierto",D674="Media"),TODAY()-E674,"")</f>
        <v/>
      </c>
      <c r="T674" s="74" t="str">
        <f>IF(AND(C674="Abierto",D674="Media"),RANK(S674,$S$13:$S$810,0)+COUNTIF($S$13:S674,S674)-1+MAX(N:N,Q:Q),"")</f>
        <v/>
      </c>
      <c r="U674" s="74" t="str">
        <f>IF(AND(C674="Abierto",D674="Baja"),A674,"")</f>
        <v/>
      </c>
      <c r="V674" s="74" t="str">
        <f ca="1">IF(AND(C674="Abierto",D674="Baja"),TODAY()-E674,"")</f>
        <v/>
      </c>
      <c r="W674" s="74" t="str">
        <f>IF(AND(C674="Abierto",D674="Baja"),RANK(V674,$V$13:$V$810,0)+COUNTIF($V$13:V674,V674)-1+MAX(N:N,Q:Q,T:T),"")</f>
        <v/>
      </c>
      <c r="X674" s="139" t="str">
        <f>IF(OR(C674="Resuelto",C674=""),"",SUM(N674,Q674,T674,W674))</f>
        <v/>
      </c>
      <c r="Y674" s="139" t="str">
        <f>IF(OR(C674="Resuelto",C674=""),"",SUM(M674,P674,S674,V674))</f>
        <v/>
      </c>
      <c r="Z674" s="139" t="str">
        <f>IF(OR(C674="Resuelto",C674=""),"",SUM(L674,O674,R674,U674))</f>
        <v/>
      </c>
      <c r="AA674" s="28">
        <v>860</v>
      </c>
      <c r="AB674" s="28" t="str">
        <f t="shared" si="19"/>
        <v/>
      </c>
      <c r="AC674" s="75" t="str">
        <f t="shared" si="20"/>
        <v/>
      </c>
      <c r="AH674" s="78" t="str">
        <f>IF(AI674="","",MAX($AH$5:AH673)+1)</f>
        <v/>
      </c>
      <c r="AI674" s="53" t="str">
        <f>IF(G673="","",IF(COUNTIF($AI$11:AI673,G673)=0,G673,""))</f>
        <v/>
      </c>
      <c r="AJ674" s="53" t="str">
        <f t="shared" si="21"/>
        <v/>
      </c>
      <c r="AK674" s="135"/>
    </row>
    <row r="675" spans="1:37" x14ac:dyDescent="0.25">
      <c r="A675" s="136"/>
      <c r="B675" s="136"/>
      <c r="C675" s="136"/>
      <c r="D675" s="136"/>
      <c r="E675" s="137"/>
      <c r="F675" s="137"/>
      <c r="G675" s="136"/>
      <c r="H675" s="137"/>
      <c r="I675" s="140" t="str">
        <f t="shared" si="22"/>
        <v/>
      </c>
      <c r="J675" s="140"/>
      <c r="K675" s="140"/>
      <c r="L675" s="74" t="str">
        <f>IF(AND(C675="Abierto",D675="Urgente"),A675,"")</f>
        <v/>
      </c>
      <c r="M675" s="74" t="str">
        <f ca="1">IF(AND(C675="Abierto",D675="Urgente"),TODAY()-E675,"")</f>
        <v/>
      </c>
      <c r="N675" s="74" t="str">
        <f>IF(AND(C675="Abierto",D675="Urgente"),RANK(M675,$M$13:$M$810,0)+COUNTIF($M$13:M675,M675)-1,"")</f>
        <v/>
      </c>
      <c r="O675" s="74" t="str">
        <f>IF(AND(C675="Abierto",D675="Alta"),A675,"")</f>
        <v/>
      </c>
      <c r="P675" s="74" t="str">
        <f ca="1">IF(AND(C675="Abierto",D675="Alta"),TODAY()-E675,"")</f>
        <v/>
      </c>
      <c r="Q675" s="74" t="str">
        <f>IF(AND(C675="Abierto",D675="Alta"),RANK(P675,$P$13:$P$810,0)+COUNTIF($P$13:P675,P675)-1+MAX(N:N),"")</f>
        <v/>
      </c>
      <c r="R675" s="74" t="str">
        <f>IF(AND(C675="Abierto",D675="Media"),A675,"")</f>
        <v/>
      </c>
      <c r="S675" s="74" t="str">
        <f ca="1">IF(AND(C675="Abierto",D675="Media"),TODAY()-E675,"")</f>
        <v/>
      </c>
      <c r="T675" s="74" t="str">
        <f>IF(AND(C675="Abierto",D675="Media"),RANK(S675,$S$13:$S$810,0)+COUNTIF($S$13:S675,S675)-1+MAX(N:N,Q:Q),"")</f>
        <v/>
      </c>
      <c r="U675" s="74" t="str">
        <f>IF(AND(C675="Abierto",D675="Baja"),A675,"")</f>
        <v/>
      </c>
      <c r="V675" s="74" t="str">
        <f ca="1">IF(AND(C675="Abierto",D675="Baja"),TODAY()-E675,"")</f>
        <v/>
      </c>
      <c r="W675" s="74" t="str">
        <f>IF(AND(C675="Abierto",D675="Baja"),RANK(V675,$V$13:$V$810,0)+COUNTIF($V$13:V675,V675)-1+MAX(N:N,Q:Q,T:T),"")</f>
        <v/>
      </c>
      <c r="X675" s="139" t="str">
        <f>IF(OR(C675="Resuelto",C675=""),"",SUM(N675,Q675,T675,W675))</f>
        <v/>
      </c>
      <c r="Y675" s="139" t="str">
        <f>IF(OR(C675="Resuelto",C675=""),"",SUM(M675,P675,S675,V675))</f>
        <v/>
      </c>
      <c r="Z675" s="139" t="str">
        <f>IF(OR(C675="Resuelto",C675=""),"",SUM(L675,O675,R675,U675))</f>
        <v/>
      </c>
      <c r="AA675" s="28">
        <v>861</v>
      </c>
      <c r="AB675" s="28" t="str">
        <f t="shared" si="19"/>
        <v/>
      </c>
      <c r="AC675" s="75" t="str">
        <f t="shared" si="20"/>
        <v/>
      </c>
      <c r="AH675" s="78" t="str">
        <f>IF(AI675="","",MAX($AH$5:AH674)+1)</f>
        <v/>
      </c>
      <c r="AI675" s="53" t="str">
        <f>IF(G674="","",IF(COUNTIF($AI$11:AI674,G674)=0,G674,""))</f>
        <v/>
      </c>
      <c r="AJ675" s="53" t="str">
        <f t="shared" si="21"/>
        <v/>
      </c>
      <c r="AK675" s="135"/>
    </row>
    <row r="676" spans="1:37" x14ac:dyDescent="0.25">
      <c r="A676" s="136"/>
      <c r="B676" s="136"/>
      <c r="C676" s="136"/>
      <c r="D676" s="136"/>
      <c r="E676" s="137"/>
      <c r="F676" s="137"/>
      <c r="G676" s="136"/>
      <c r="H676" s="137"/>
      <c r="I676" s="140" t="str">
        <f t="shared" si="22"/>
        <v/>
      </c>
      <c r="J676" s="140"/>
      <c r="K676" s="140"/>
      <c r="L676" s="74" t="str">
        <f>IF(AND(C676="Abierto",D676="Urgente"),A676,"")</f>
        <v/>
      </c>
      <c r="M676" s="74" t="str">
        <f ca="1">IF(AND(C676="Abierto",D676="Urgente"),TODAY()-E676,"")</f>
        <v/>
      </c>
      <c r="N676" s="74" t="str">
        <f>IF(AND(C676="Abierto",D676="Urgente"),RANK(M676,$M$13:$M$810,0)+COUNTIF($M$13:M676,M676)-1,"")</f>
        <v/>
      </c>
      <c r="O676" s="74" t="str">
        <f>IF(AND(C676="Abierto",D676="Alta"),A676,"")</f>
        <v/>
      </c>
      <c r="P676" s="74" t="str">
        <f ca="1">IF(AND(C676="Abierto",D676="Alta"),TODAY()-E676,"")</f>
        <v/>
      </c>
      <c r="Q676" s="74" t="str">
        <f>IF(AND(C676="Abierto",D676="Alta"),RANK(P676,$P$13:$P$810,0)+COUNTIF($P$13:P676,P676)-1+MAX(N:N),"")</f>
        <v/>
      </c>
      <c r="R676" s="74" t="str">
        <f>IF(AND(C676="Abierto",D676="Media"),A676,"")</f>
        <v/>
      </c>
      <c r="S676" s="74" t="str">
        <f ca="1">IF(AND(C676="Abierto",D676="Media"),TODAY()-E676,"")</f>
        <v/>
      </c>
      <c r="T676" s="74" t="str">
        <f>IF(AND(C676="Abierto",D676="Media"),RANK(S676,$S$13:$S$810,0)+COUNTIF($S$13:S676,S676)-1+MAX(N:N,Q:Q),"")</f>
        <v/>
      </c>
      <c r="U676" s="74" t="str">
        <f>IF(AND(C676="Abierto",D676="Baja"),A676,"")</f>
        <v/>
      </c>
      <c r="V676" s="74" t="str">
        <f ca="1">IF(AND(C676="Abierto",D676="Baja"),TODAY()-E676,"")</f>
        <v/>
      </c>
      <c r="W676" s="74" t="str">
        <f>IF(AND(C676="Abierto",D676="Baja"),RANK(V676,$V$13:$V$810,0)+COUNTIF($V$13:V676,V676)-1+MAX(N:N,Q:Q,T:T),"")</f>
        <v/>
      </c>
      <c r="X676" s="139" t="str">
        <f>IF(OR(C676="Resuelto",C676=""),"",SUM(N676,Q676,T676,W676))</f>
        <v/>
      </c>
      <c r="Y676" s="139" t="str">
        <f>IF(OR(C676="Resuelto",C676=""),"",SUM(M676,P676,S676,V676))</f>
        <v/>
      </c>
      <c r="Z676" s="139" t="str">
        <f>IF(OR(C676="Resuelto",C676=""),"",SUM(L676,O676,R676,U676))</f>
        <v/>
      </c>
      <c r="AA676" s="28">
        <v>862</v>
      </c>
      <c r="AB676" s="28" t="str">
        <f t="shared" si="19"/>
        <v/>
      </c>
      <c r="AC676" s="75" t="str">
        <f t="shared" si="20"/>
        <v/>
      </c>
      <c r="AH676" s="78" t="str">
        <f>IF(AI676="","",MAX($AH$5:AH675)+1)</f>
        <v/>
      </c>
      <c r="AI676" s="53" t="str">
        <f>IF(G675="","",IF(COUNTIF($AI$11:AI675,G675)=0,G675,""))</f>
        <v/>
      </c>
      <c r="AJ676" s="53" t="str">
        <f t="shared" si="21"/>
        <v/>
      </c>
      <c r="AK676" s="135"/>
    </row>
    <row r="677" spans="1:37" x14ac:dyDescent="0.25">
      <c r="A677" s="136"/>
      <c r="B677" s="136"/>
      <c r="C677" s="136"/>
      <c r="D677" s="136"/>
      <c r="E677" s="137"/>
      <c r="F677" s="137"/>
      <c r="G677" s="136"/>
      <c r="H677" s="137"/>
      <c r="I677" s="140" t="str">
        <f t="shared" si="22"/>
        <v/>
      </c>
      <c r="J677" s="140"/>
      <c r="K677" s="140"/>
      <c r="L677" s="74" t="str">
        <f>IF(AND(C677="Abierto",D677="Urgente"),A677,"")</f>
        <v/>
      </c>
      <c r="M677" s="74" t="str">
        <f ca="1">IF(AND(C677="Abierto",D677="Urgente"),TODAY()-E677,"")</f>
        <v/>
      </c>
      <c r="N677" s="74" t="str">
        <f>IF(AND(C677="Abierto",D677="Urgente"),RANK(M677,$M$13:$M$810,0)+COUNTIF($M$13:M677,M677)-1,"")</f>
        <v/>
      </c>
      <c r="O677" s="74" t="str">
        <f>IF(AND(C677="Abierto",D677="Alta"),A677,"")</f>
        <v/>
      </c>
      <c r="P677" s="74" t="str">
        <f ca="1">IF(AND(C677="Abierto",D677="Alta"),TODAY()-E677,"")</f>
        <v/>
      </c>
      <c r="Q677" s="74" t="str">
        <f>IF(AND(C677="Abierto",D677="Alta"),RANK(P677,$P$13:$P$810,0)+COUNTIF($P$13:P677,P677)-1+MAX(N:N),"")</f>
        <v/>
      </c>
      <c r="R677" s="74" t="str">
        <f>IF(AND(C677="Abierto",D677="Media"),A677,"")</f>
        <v/>
      </c>
      <c r="S677" s="74" t="str">
        <f ca="1">IF(AND(C677="Abierto",D677="Media"),TODAY()-E677,"")</f>
        <v/>
      </c>
      <c r="T677" s="74" t="str">
        <f>IF(AND(C677="Abierto",D677="Media"),RANK(S677,$S$13:$S$810,0)+COUNTIF($S$13:S677,S677)-1+MAX(N:N,Q:Q),"")</f>
        <v/>
      </c>
      <c r="U677" s="74" t="str">
        <f>IF(AND(C677="Abierto",D677="Baja"),A677,"")</f>
        <v/>
      </c>
      <c r="V677" s="74" t="str">
        <f ca="1">IF(AND(C677="Abierto",D677="Baja"),TODAY()-E677,"")</f>
        <v/>
      </c>
      <c r="W677" s="74" t="str">
        <f>IF(AND(C677="Abierto",D677="Baja"),RANK(V677,$V$13:$V$810,0)+COUNTIF($V$13:V677,V677)-1+MAX(N:N,Q:Q,T:T),"")</f>
        <v/>
      </c>
      <c r="X677" s="139" t="str">
        <f>IF(OR(C677="Resuelto",C677=""),"",SUM(N677,Q677,T677,W677))</f>
        <v/>
      </c>
      <c r="Y677" s="139" t="str">
        <f>IF(OR(C677="Resuelto",C677=""),"",SUM(M677,P677,S677,V677))</f>
        <v/>
      </c>
      <c r="Z677" s="139" t="str">
        <f>IF(OR(C677="Resuelto",C677=""),"",SUM(L677,O677,R677,U677))</f>
        <v/>
      </c>
      <c r="AA677" s="28">
        <v>863</v>
      </c>
      <c r="AB677" s="28" t="str">
        <f t="shared" si="19"/>
        <v/>
      </c>
      <c r="AC677" s="75" t="str">
        <f t="shared" si="20"/>
        <v/>
      </c>
      <c r="AH677" s="78" t="str">
        <f>IF(AI677="","",MAX($AH$5:AH676)+1)</f>
        <v/>
      </c>
      <c r="AI677" s="53" t="str">
        <f>IF(G676="","",IF(COUNTIF($AI$11:AI676,G676)=0,G676,""))</f>
        <v/>
      </c>
      <c r="AJ677" s="53" t="str">
        <f t="shared" si="21"/>
        <v/>
      </c>
      <c r="AK677" s="135"/>
    </row>
    <row r="678" spans="1:37" x14ac:dyDescent="0.25">
      <c r="A678" s="136"/>
      <c r="B678" s="136"/>
      <c r="C678" s="136"/>
      <c r="D678" s="136"/>
      <c r="E678" s="137"/>
      <c r="F678" s="137"/>
      <c r="G678" s="136"/>
      <c r="H678" s="137"/>
      <c r="I678" s="140" t="str">
        <f t="shared" si="22"/>
        <v/>
      </c>
      <c r="J678" s="140"/>
      <c r="K678" s="140"/>
      <c r="L678" s="74" t="str">
        <f>IF(AND(C678="Abierto",D678="Urgente"),A678,"")</f>
        <v/>
      </c>
      <c r="M678" s="74" t="str">
        <f ca="1">IF(AND(C678="Abierto",D678="Urgente"),TODAY()-E678,"")</f>
        <v/>
      </c>
      <c r="N678" s="74" t="str">
        <f>IF(AND(C678="Abierto",D678="Urgente"),RANK(M678,$M$13:$M$810,0)+COUNTIF($M$13:M678,M678)-1,"")</f>
        <v/>
      </c>
      <c r="O678" s="74" t="str">
        <f>IF(AND(C678="Abierto",D678="Alta"),A678,"")</f>
        <v/>
      </c>
      <c r="P678" s="74" t="str">
        <f ca="1">IF(AND(C678="Abierto",D678="Alta"),TODAY()-E678,"")</f>
        <v/>
      </c>
      <c r="Q678" s="74" t="str">
        <f>IF(AND(C678="Abierto",D678="Alta"),RANK(P678,$P$13:$P$810,0)+COUNTIF($P$13:P678,P678)-1+MAX(N:N),"")</f>
        <v/>
      </c>
      <c r="R678" s="74" t="str">
        <f>IF(AND(C678="Abierto",D678="Media"),A678,"")</f>
        <v/>
      </c>
      <c r="S678" s="74" t="str">
        <f ca="1">IF(AND(C678="Abierto",D678="Media"),TODAY()-E678,"")</f>
        <v/>
      </c>
      <c r="T678" s="74" t="str">
        <f>IF(AND(C678="Abierto",D678="Media"),RANK(S678,$S$13:$S$810,0)+COUNTIF($S$13:S678,S678)-1+MAX(N:N,Q:Q),"")</f>
        <v/>
      </c>
      <c r="U678" s="74" t="str">
        <f>IF(AND(C678="Abierto",D678="Baja"),A678,"")</f>
        <v/>
      </c>
      <c r="V678" s="74" t="str">
        <f ca="1">IF(AND(C678="Abierto",D678="Baja"),TODAY()-E678,"")</f>
        <v/>
      </c>
      <c r="W678" s="74" t="str">
        <f>IF(AND(C678="Abierto",D678="Baja"),RANK(V678,$V$13:$V$810,0)+COUNTIF($V$13:V678,V678)-1+MAX(N:N,Q:Q,T:T),"")</f>
        <v/>
      </c>
      <c r="X678" s="139" t="str">
        <f>IF(OR(C678="Resuelto",C678=""),"",SUM(N678,Q678,T678,W678))</f>
        <v/>
      </c>
      <c r="Y678" s="139" t="str">
        <f>IF(OR(C678="Resuelto",C678=""),"",SUM(M678,P678,S678,V678))</f>
        <v/>
      </c>
      <c r="Z678" s="139" t="str">
        <f>IF(OR(C678="Resuelto",C678=""),"",SUM(L678,O678,R678,U678))</f>
        <v/>
      </c>
      <c r="AA678" s="28">
        <v>864</v>
      </c>
      <c r="AB678" s="28" t="str">
        <f t="shared" si="19"/>
        <v/>
      </c>
      <c r="AC678" s="75" t="str">
        <f t="shared" si="20"/>
        <v/>
      </c>
      <c r="AH678" s="78" t="str">
        <f>IF(AI678="","",MAX($AH$5:AH677)+1)</f>
        <v/>
      </c>
      <c r="AI678" s="53" t="str">
        <f>IF(G677="","",IF(COUNTIF($AI$11:AI677,G677)=0,G677,""))</f>
        <v/>
      </c>
      <c r="AJ678" s="53" t="str">
        <f t="shared" si="21"/>
        <v/>
      </c>
      <c r="AK678" s="135"/>
    </row>
    <row r="679" spans="1:37" x14ac:dyDescent="0.25">
      <c r="A679" s="136"/>
      <c r="B679" s="136"/>
      <c r="C679" s="136"/>
      <c r="D679" s="136"/>
      <c r="E679" s="137"/>
      <c r="F679" s="137"/>
      <c r="G679" s="136"/>
      <c r="H679" s="137"/>
      <c r="I679" s="140" t="str">
        <f t="shared" si="22"/>
        <v/>
      </c>
      <c r="J679" s="140"/>
      <c r="K679" s="140"/>
      <c r="L679" s="74" t="str">
        <f>IF(AND(C679="Abierto",D679="Urgente"),A679,"")</f>
        <v/>
      </c>
      <c r="M679" s="74" t="str">
        <f ca="1">IF(AND(C679="Abierto",D679="Urgente"),TODAY()-E679,"")</f>
        <v/>
      </c>
      <c r="N679" s="74" t="str">
        <f>IF(AND(C679="Abierto",D679="Urgente"),RANK(M679,$M$13:$M$810,0)+COUNTIF($M$13:M679,M679)-1,"")</f>
        <v/>
      </c>
      <c r="O679" s="74" t="str">
        <f>IF(AND(C679="Abierto",D679="Alta"),A679,"")</f>
        <v/>
      </c>
      <c r="P679" s="74" t="str">
        <f ca="1">IF(AND(C679="Abierto",D679="Alta"),TODAY()-E679,"")</f>
        <v/>
      </c>
      <c r="Q679" s="74" t="str">
        <f>IF(AND(C679="Abierto",D679="Alta"),RANK(P679,$P$13:$P$810,0)+COUNTIF($P$13:P679,P679)-1+MAX(N:N),"")</f>
        <v/>
      </c>
      <c r="R679" s="74" t="str">
        <f>IF(AND(C679="Abierto",D679="Media"),A679,"")</f>
        <v/>
      </c>
      <c r="S679" s="74" t="str">
        <f ca="1">IF(AND(C679="Abierto",D679="Media"),TODAY()-E679,"")</f>
        <v/>
      </c>
      <c r="T679" s="74" t="str">
        <f>IF(AND(C679="Abierto",D679="Media"),RANK(S679,$S$13:$S$810,0)+COUNTIF($S$13:S679,S679)-1+MAX(N:N,Q:Q),"")</f>
        <v/>
      </c>
      <c r="U679" s="74" t="str">
        <f>IF(AND(C679="Abierto",D679="Baja"),A679,"")</f>
        <v/>
      </c>
      <c r="V679" s="74" t="str">
        <f ca="1">IF(AND(C679="Abierto",D679="Baja"),TODAY()-E679,"")</f>
        <v/>
      </c>
      <c r="W679" s="74" t="str">
        <f>IF(AND(C679="Abierto",D679="Baja"),RANK(V679,$V$13:$V$810,0)+COUNTIF($V$13:V679,V679)-1+MAX(N:N,Q:Q,T:T),"")</f>
        <v/>
      </c>
      <c r="X679" s="139" t="str">
        <f>IF(OR(C679="Resuelto",C679=""),"",SUM(N679,Q679,T679,W679))</f>
        <v/>
      </c>
      <c r="Y679" s="139" t="str">
        <f>IF(OR(C679="Resuelto",C679=""),"",SUM(M679,P679,S679,V679))</f>
        <v/>
      </c>
      <c r="Z679" s="139" t="str">
        <f>IF(OR(C679="Resuelto",C679=""),"",SUM(L679,O679,R679,U679))</f>
        <v/>
      </c>
      <c r="AA679" s="28">
        <v>865</v>
      </c>
      <c r="AB679" s="28" t="str">
        <f t="shared" si="19"/>
        <v/>
      </c>
      <c r="AC679" s="75" t="str">
        <f t="shared" si="20"/>
        <v/>
      </c>
      <c r="AH679" s="78" t="str">
        <f>IF(AI679="","",MAX($AH$5:AH678)+1)</f>
        <v/>
      </c>
      <c r="AI679" s="53" t="str">
        <f>IF(G678="","",IF(COUNTIF($AI$11:AI678,G678)=0,G678,""))</f>
        <v/>
      </c>
      <c r="AJ679" s="53" t="str">
        <f t="shared" si="21"/>
        <v/>
      </c>
      <c r="AK679" s="135"/>
    </row>
    <row r="680" spans="1:37" x14ac:dyDescent="0.25">
      <c r="A680" s="136"/>
      <c r="B680" s="136"/>
      <c r="C680" s="136"/>
      <c r="D680" s="136"/>
      <c r="E680" s="137"/>
      <c r="F680" s="137"/>
      <c r="G680" s="136"/>
      <c r="H680" s="137"/>
      <c r="I680" s="140" t="str">
        <f t="shared" si="22"/>
        <v/>
      </c>
      <c r="J680" s="140"/>
      <c r="K680" s="140"/>
      <c r="L680" s="74" t="str">
        <f>IF(AND(C680="Abierto",D680="Urgente"),A680,"")</f>
        <v/>
      </c>
      <c r="M680" s="74" t="str">
        <f ca="1">IF(AND(C680="Abierto",D680="Urgente"),TODAY()-E680,"")</f>
        <v/>
      </c>
      <c r="N680" s="74" t="str">
        <f>IF(AND(C680="Abierto",D680="Urgente"),RANK(M680,$M$13:$M$810,0)+COUNTIF($M$13:M680,M680)-1,"")</f>
        <v/>
      </c>
      <c r="O680" s="74" t="str">
        <f>IF(AND(C680="Abierto",D680="Alta"),A680,"")</f>
        <v/>
      </c>
      <c r="P680" s="74" t="str">
        <f ca="1">IF(AND(C680="Abierto",D680="Alta"),TODAY()-E680,"")</f>
        <v/>
      </c>
      <c r="Q680" s="74" t="str">
        <f>IF(AND(C680="Abierto",D680="Alta"),RANK(P680,$P$13:$P$810,0)+COUNTIF($P$13:P680,P680)-1+MAX(N:N),"")</f>
        <v/>
      </c>
      <c r="R680" s="74" t="str">
        <f>IF(AND(C680="Abierto",D680="Media"),A680,"")</f>
        <v/>
      </c>
      <c r="S680" s="74" t="str">
        <f ca="1">IF(AND(C680="Abierto",D680="Media"),TODAY()-E680,"")</f>
        <v/>
      </c>
      <c r="T680" s="74" t="str">
        <f>IF(AND(C680="Abierto",D680="Media"),RANK(S680,$S$13:$S$810,0)+COUNTIF($S$13:S680,S680)-1+MAX(N:N,Q:Q),"")</f>
        <v/>
      </c>
      <c r="U680" s="74" t="str">
        <f>IF(AND(C680="Abierto",D680="Baja"),A680,"")</f>
        <v/>
      </c>
      <c r="V680" s="74" t="str">
        <f ca="1">IF(AND(C680="Abierto",D680="Baja"),TODAY()-E680,"")</f>
        <v/>
      </c>
      <c r="W680" s="74" t="str">
        <f>IF(AND(C680="Abierto",D680="Baja"),RANK(V680,$V$13:$V$810,0)+COUNTIF($V$13:V680,V680)-1+MAX(N:N,Q:Q,T:T),"")</f>
        <v/>
      </c>
      <c r="X680" s="139" t="str">
        <f>IF(OR(C680="Resuelto",C680=""),"",SUM(N680,Q680,T680,W680))</f>
        <v/>
      </c>
      <c r="Y680" s="139" t="str">
        <f>IF(OR(C680="Resuelto",C680=""),"",SUM(M680,P680,S680,V680))</f>
        <v/>
      </c>
      <c r="Z680" s="139" t="str">
        <f>IF(OR(C680="Resuelto",C680=""),"",SUM(L680,O680,R680,U680))</f>
        <v/>
      </c>
      <c r="AA680" s="28">
        <v>866</v>
      </c>
      <c r="AB680" s="28" t="str">
        <f t="shared" si="19"/>
        <v/>
      </c>
      <c r="AC680" s="75" t="str">
        <f t="shared" si="20"/>
        <v/>
      </c>
      <c r="AH680" s="78" t="str">
        <f>IF(AI680="","",MAX($AH$5:AH679)+1)</f>
        <v/>
      </c>
      <c r="AI680" s="53" t="str">
        <f>IF(G679="","",IF(COUNTIF($AI$11:AI679,G679)=0,G679,""))</f>
        <v/>
      </c>
      <c r="AJ680" s="53" t="str">
        <f t="shared" si="21"/>
        <v/>
      </c>
      <c r="AK680" s="135"/>
    </row>
    <row r="681" spans="1:37" x14ac:dyDescent="0.25">
      <c r="A681" s="136"/>
      <c r="B681" s="136"/>
      <c r="C681" s="136"/>
      <c r="D681" s="136"/>
      <c r="E681" s="137"/>
      <c r="F681" s="137"/>
      <c r="G681" s="136"/>
      <c r="H681" s="137"/>
      <c r="I681" s="140" t="str">
        <f t="shared" si="22"/>
        <v/>
      </c>
      <c r="J681" s="140"/>
      <c r="K681" s="140"/>
      <c r="L681" s="74" t="str">
        <f>IF(AND(C681="Abierto",D681="Urgente"),A681,"")</f>
        <v/>
      </c>
      <c r="M681" s="74" t="str">
        <f ca="1">IF(AND(C681="Abierto",D681="Urgente"),TODAY()-E681,"")</f>
        <v/>
      </c>
      <c r="N681" s="74" t="str">
        <f>IF(AND(C681="Abierto",D681="Urgente"),RANK(M681,$M$13:$M$810,0)+COUNTIF($M$13:M681,M681)-1,"")</f>
        <v/>
      </c>
      <c r="O681" s="74" t="str">
        <f>IF(AND(C681="Abierto",D681="Alta"),A681,"")</f>
        <v/>
      </c>
      <c r="P681" s="74" t="str">
        <f ca="1">IF(AND(C681="Abierto",D681="Alta"),TODAY()-E681,"")</f>
        <v/>
      </c>
      <c r="Q681" s="74" t="str">
        <f>IF(AND(C681="Abierto",D681="Alta"),RANK(P681,$P$13:$P$810,0)+COUNTIF($P$13:P681,P681)-1+MAX(N:N),"")</f>
        <v/>
      </c>
      <c r="R681" s="74" t="str">
        <f>IF(AND(C681="Abierto",D681="Media"),A681,"")</f>
        <v/>
      </c>
      <c r="S681" s="74" t="str">
        <f ca="1">IF(AND(C681="Abierto",D681="Media"),TODAY()-E681,"")</f>
        <v/>
      </c>
      <c r="T681" s="74" t="str">
        <f>IF(AND(C681="Abierto",D681="Media"),RANK(S681,$S$13:$S$810,0)+COUNTIF($S$13:S681,S681)-1+MAX(N:N,Q:Q),"")</f>
        <v/>
      </c>
      <c r="U681" s="74" t="str">
        <f>IF(AND(C681="Abierto",D681="Baja"),A681,"")</f>
        <v/>
      </c>
      <c r="V681" s="74" t="str">
        <f ca="1">IF(AND(C681="Abierto",D681="Baja"),TODAY()-E681,"")</f>
        <v/>
      </c>
      <c r="W681" s="74" t="str">
        <f>IF(AND(C681="Abierto",D681="Baja"),RANK(V681,$V$13:$V$810,0)+COUNTIF($V$13:V681,V681)-1+MAX(N:N,Q:Q,T:T),"")</f>
        <v/>
      </c>
      <c r="X681" s="139" t="str">
        <f>IF(OR(C681="Resuelto",C681=""),"",SUM(N681,Q681,T681,W681))</f>
        <v/>
      </c>
      <c r="Y681" s="139" t="str">
        <f>IF(OR(C681="Resuelto",C681=""),"",SUM(M681,P681,S681,V681))</f>
        <v/>
      </c>
      <c r="Z681" s="139" t="str">
        <f>IF(OR(C681="Resuelto",C681=""),"",SUM(L681,O681,R681,U681))</f>
        <v/>
      </c>
      <c r="AA681" s="28">
        <v>867</v>
      </c>
      <c r="AB681" s="28" t="str">
        <f t="shared" si="19"/>
        <v/>
      </c>
      <c r="AC681" s="75" t="str">
        <f t="shared" si="20"/>
        <v/>
      </c>
      <c r="AH681" s="78" t="str">
        <f>IF(AI681="","",MAX($AH$5:AH680)+1)</f>
        <v/>
      </c>
      <c r="AI681" s="53" t="str">
        <f>IF(G680="","",IF(COUNTIF($AI$11:AI680,G680)=0,G680,""))</f>
        <v/>
      </c>
      <c r="AJ681" s="53" t="str">
        <f t="shared" si="21"/>
        <v/>
      </c>
      <c r="AK681" s="135"/>
    </row>
    <row r="682" spans="1:37" x14ac:dyDescent="0.25">
      <c r="A682" s="136"/>
      <c r="B682" s="136"/>
      <c r="C682" s="136"/>
      <c r="D682" s="136"/>
      <c r="E682" s="137"/>
      <c r="F682" s="137"/>
      <c r="G682" s="136"/>
      <c r="H682" s="137"/>
      <c r="I682" s="140" t="str">
        <f t="shared" si="22"/>
        <v/>
      </c>
      <c r="J682" s="140"/>
      <c r="K682" s="140"/>
      <c r="L682" s="74" t="str">
        <f>IF(AND(C682="Abierto",D682="Urgente"),A682,"")</f>
        <v/>
      </c>
      <c r="M682" s="74" t="str">
        <f ca="1">IF(AND(C682="Abierto",D682="Urgente"),TODAY()-E682,"")</f>
        <v/>
      </c>
      <c r="N682" s="74" t="str">
        <f>IF(AND(C682="Abierto",D682="Urgente"),RANK(M682,$M$13:$M$810,0)+COUNTIF($M$13:M682,M682)-1,"")</f>
        <v/>
      </c>
      <c r="O682" s="74" t="str">
        <f>IF(AND(C682="Abierto",D682="Alta"),A682,"")</f>
        <v/>
      </c>
      <c r="P682" s="74" t="str">
        <f ca="1">IF(AND(C682="Abierto",D682="Alta"),TODAY()-E682,"")</f>
        <v/>
      </c>
      <c r="Q682" s="74" t="str">
        <f>IF(AND(C682="Abierto",D682="Alta"),RANK(P682,$P$13:$P$810,0)+COUNTIF($P$13:P682,P682)-1+MAX(N:N),"")</f>
        <v/>
      </c>
      <c r="R682" s="74" t="str">
        <f>IF(AND(C682="Abierto",D682="Media"),A682,"")</f>
        <v/>
      </c>
      <c r="S682" s="74" t="str">
        <f ca="1">IF(AND(C682="Abierto",D682="Media"),TODAY()-E682,"")</f>
        <v/>
      </c>
      <c r="T682" s="74" t="str">
        <f>IF(AND(C682="Abierto",D682="Media"),RANK(S682,$S$13:$S$810,0)+COUNTIF($S$13:S682,S682)-1+MAX(N:N,Q:Q),"")</f>
        <v/>
      </c>
      <c r="U682" s="74" t="str">
        <f>IF(AND(C682="Abierto",D682="Baja"),A682,"")</f>
        <v/>
      </c>
      <c r="V682" s="74" t="str">
        <f ca="1">IF(AND(C682="Abierto",D682="Baja"),TODAY()-E682,"")</f>
        <v/>
      </c>
      <c r="W682" s="74" t="str">
        <f>IF(AND(C682="Abierto",D682="Baja"),RANK(V682,$V$13:$V$810,0)+COUNTIF($V$13:V682,V682)-1+MAX(N:N,Q:Q,T:T),"")</f>
        <v/>
      </c>
      <c r="X682" s="139" t="str">
        <f>IF(OR(C682="Resuelto",C682=""),"",SUM(N682,Q682,T682,W682))</f>
        <v/>
      </c>
      <c r="Y682" s="139" t="str">
        <f>IF(OR(C682="Resuelto",C682=""),"",SUM(M682,P682,S682,V682))</f>
        <v/>
      </c>
      <c r="Z682" s="139" t="str">
        <f>IF(OR(C682="Resuelto",C682=""),"",SUM(L682,O682,R682,U682))</f>
        <v/>
      </c>
      <c r="AA682" s="28">
        <v>868</v>
      </c>
      <c r="AB682" s="28" t="str">
        <f t="shared" si="19"/>
        <v/>
      </c>
      <c r="AC682" s="75" t="str">
        <f t="shared" si="20"/>
        <v/>
      </c>
      <c r="AH682" s="78" t="str">
        <f>IF(AI682="","",MAX($AH$5:AH681)+1)</f>
        <v/>
      </c>
      <c r="AI682" s="53" t="str">
        <f>IF(G681="","",IF(COUNTIF($AI$11:AI681,G681)=0,G681,""))</f>
        <v/>
      </c>
      <c r="AJ682" s="53" t="str">
        <f t="shared" si="21"/>
        <v/>
      </c>
      <c r="AK682" s="135"/>
    </row>
    <row r="683" spans="1:37" x14ac:dyDescent="0.25">
      <c r="A683" s="136"/>
      <c r="B683" s="136"/>
      <c r="C683" s="136"/>
      <c r="D683" s="136"/>
      <c r="E683" s="137"/>
      <c r="F683" s="137"/>
      <c r="G683" s="136"/>
      <c r="H683" s="137"/>
      <c r="I683" s="140" t="str">
        <f t="shared" si="22"/>
        <v/>
      </c>
      <c r="J683" s="140"/>
      <c r="K683" s="140"/>
      <c r="L683" s="74" t="str">
        <f>IF(AND(C683="Abierto",D683="Urgente"),A683,"")</f>
        <v/>
      </c>
      <c r="M683" s="74" t="str">
        <f ca="1">IF(AND(C683="Abierto",D683="Urgente"),TODAY()-E683,"")</f>
        <v/>
      </c>
      <c r="N683" s="74" t="str">
        <f>IF(AND(C683="Abierto",D683="Urgente"),RANK(M683,$M$13:$M$810,0)+COUNTIF($M$13:M683,M683)-1,"")</f>
        <v/>
      </c>
      <c r="O683" s="74" t="str">
        <f>IF(AND(C683="Abierto",D683="Alta"),A683,"")</f>
        <v/>
      </c>
      <c r="P683" s="74" t="str">
        <f ca="1">IF(AND(C683="Abierto",D683="Alta"),TODAY()-E683,"")</f>
        <v/>
      </c>
      <c r="Q683" s="74" t="str">
        <f>IF(AND(C683="Abierto",D683="Alta"),RANK(P683,$P$13:$P$810,0)+COUNTIF($P$13:P683,P683)-1+MAX(N:N),"")</f>
        <v/>
      </c>
      <c r="R683" s="74" t="str">
        <f>IF(AND(C683="Abierto",D683="Media"),A683,"")</f>
        <v/>
      </c>
      <c r="S683" s="74" t="str">
        <f ca="1">IF(AND(C683="Abierto",D683="Media"),TODAY()-E683,"")</f>
        <v/>
      </c>
      <c r="T683" s="74" t="str">
        <f>IF(AND(C683="Abierto",D683="Media"),RANK(S683,$S$13:$S$810,0)+COUNTIF($S$13:S683,S683)-1+MAX(N:N,Q:Q),"")</f>
        <v/>
      </c>
      <c r="U683" s="74" t="str">
        <f>IF(AND(C683="Abierto",D683="Baja"),A683,"")</f>
        <v/>
      </c>
      <c r="V683" s="74" t="str">
        <f ca="1">IF(AND(C683="Abierto",D683="Baja"),TODAY()-E683,"")</f>
        <v/>
      </c>
      <c r="W683" s="74" t="str">
        <f>IF(AND(C683="Abierto",D683="Baja"),RANK(V683,$V$13:$V$810,0)+COUNTIF($V$13:V683,V683)-1+MAX(N:N,Q:Q,T:T),"")</f>
        <v/>
      </c>
      <c r="X683" s="139" t="str">
        <f>IF(OR(C683="Resuelto",C683=""),"",SUM(N683,Q683,T683,W683))</f>
        <v/>
      </c>
      <c r="Y683" s="139" t="str">
        <f>IF(OR(C683="Resuelto",C683=""),"",SUM(M683,P683,S683,V683))</f>
        <v/>
      </c>
      <c r="Z683" s="139" t="str">
        <f>IF(OR(C683="Resuelto",C683=""),"",SUM(L683,O683,R683,U683))</f>
        <v/>
      </c>
      <c r="AA683" s="28">
        <v>869</v>
      </c>
      <c r="AB683" s="28" t="str">
        <f t="shared" si="19"/>
        <v/>
      </c>
      <c r="AC683" s="75" t="str">
        <f t="shared" si="20"/>
        <v/>
      </c>
      <c r="AH683" s="78" t="str">
        <f>IF(AI683="","",MAX($AH$5:AH682)+1)</f>
        <v/>
      </c>
      <c r="AI683" s="53" t="str">
        <f>IF(G682="","",IF(COUNTIF($AI$11:AI682,G682)=0,G682,""))</f>
        <v/>
      </c>
      <c r="AJ683" s="53" t="str">
        <f t="shared" si="21"/>
        <v/>
      </c>
      <c r="AK683" s="135"/>
    </row>
    <row r="684" spans="1:37" x14ac:dyDescent="0.25">
      <c r="A684" s="136"/>
      <c r="B684" s="136"/>
      <c r="C684" s="136"/>
      <c r="D684" s="136"/>
      <c r="E684" s="137"/>
      <c r="F684" s="137"/>
      <c r="G684" s="136"/>
      <c r="H684" s="137"/>
      <c r="I684" s="140" t="str">
        <f t="shared" si="22"/>
        <v/>
      </c>
      <c r="J684" s="140"/>
      <c r="K684" s="140"/>
      <c r="L684" s="74" t="str">
        <f>IF(AND(C684="Abierto",D684="Urgente"),A684,"")</f>
        <v/>
      </c>
      <c r="M684" s="74" t="str">
        <f ca="1">IF(AND(C684="Abierto",D684="Urgente"),TODAY()-E684,"")</f>
        <v/>
      </c>
      <c r="N684" s="74" t="str">
        <f>IF(AND(C684="Abierto",D684="Urgente"),RANK(M684,$M$13:$M$810,0)+COUNTIF($M$13:M684,M684)-1,"")</f>
        <v/>
      </c>
      <c r="O684" s="74" t="str">
        <f>IF(AND(C684="Abierto",D684="Alta"),A684,"")</f>
        <v/>
      </c>
      <c r="P684" s="74" t="str">
        <f ca="1">IF(AND(C684="Abierto",D684="Alta"),TODAY()-E684,"")</f>
        <v/>
      </c>
      <c r="Q684" s="74" t="str">
        <f>IF(AND(C684="Abierto",D684="Alta"),RANK(P684,$P$13:$P$810,0)+COUNTIF($P$13:P684,P684)-1+MAX(N:N),"")</f>
        <v/>
      </c>
      <c r="R684" s="74" t="str">
        <f>IF(AND(C684="Abierto",D684="Media"),A684,"")</f>
        <v/>
      </c>
      <c r="S684" s="74" t="str">
        <f ca="1">IF(AND(C684="Abierto",D684="Media"),TODAY()-E684,"")</f>
        <v/>
      </c>
      <c r="T684" s="74" t="str">
        <f>IF(AND(C684="Abierto",D684="Media"),RANK(S684,$S$13:$S$810,0)+COUNTIF($S$13:S684,S684)-1+MAX(N:N,Q:Q),"")</f>
        <v/>
      </c>
      <c r="U684" s="74" t="str">
        <f>IF(AND(C684="Abierto",D684="Baja"),A684,"")</f>
        <v/>
      </c>
      <c r="V684" s="74" t="str">
        <f ca="1">IF(AND(C684="Abierto",D684="Baja"),TODAY()-E684,"")</f>
        <v/>
      </c>
      <c r="W684" s="74" t="str">
        <f>IF(AND(C684="Abierto",D684="Baja"),RANK(V684,$V$13:$V$810,0)+COUNTIF($V$13:V684,V684)-1+MAX(N:N,Q:Q,T:T),"")</f>
        <v/>
      </c>
      <c r="X684" s="139" t="str">
        <f>IF(OR(C684="Resuelto",C684=""),"",SUM(N684,Q684,T684,W684))</f>
        <v/>
      </c>
      <c r="Y684" s="139" t="str">
        <f>IF(OR(C684="Resuelto",C684=""),"",SUM(M684,P684,S684,V684))</f>
        <v/>
      </c>
      <c r="Z684" s="139" t="str">
        <f>IF(OR(C684="Resuelto",C684=""),"",SUM(L684,O684,R684,U684))</f>
        <v/>
      </c>
      <c r="AA684" s="28">
        <v>870</v>
      </c>
      <c r="AB684" s="28" t="str">
        <f t="shared" si="19"/>
        <v/>
      </c>
      <c r="AC684" s="75" t="str">
        <f t="shared" si="20"/>
        <v/>
      </c>
      <c r="AH684" s="78" t="str">
        <f>IF(AI684="","",MAX($AH$5:AH683)+1)</f>
        <v/>
      </c>
      <c r="AI684" s="53" t="str">
        <f>IF(G683="","",IF(COUNTIF($AI$11:AI683,G683)=0,G683,""))</f>
        <v/>
      </c>
      <c r="AJ684" s="53" t="str">
        <f t="shared" si="21"/>
        <v/>
      </c>
      <c r="AK684" s="135"/>
    </row>
    <row r="685" spans="1:37" x14ac:dyDescent="0.25">
      <c r="A685" s="136"/>
      <c r="B685" s="136"/>
      <c r="C685" s="136"/>
      <c r="D685" s="136"/>
      <c r="E685" s="137"/>
      <c r="F685" s="137"/>
      <c r="G685" s="136"/>
      <c r="H685" s="137"/>
      <c r="I685" s="140" t="str">
        <f t="shared" si="22"/>
        <v/>
      </c>
      <c r="J685" s="140"/>
      <c r="K685" s="140"/>
      <c r="L685" s="74" t="str">
        <f>IF(AND(C685="Abierto",D685="Urgente"),A685,"")</f>
        <v/>
      </c>
      <c r="M685" s="74" t="str">
        <f ca="1">IF(AND(C685="Abierto",D685="Urgente"),TODAY()-E685,"")</f>
        <v/>
      </c>
      <c r="N685" s="74" t="str">
        <f>IF(AND(C685="Abierto",D685="Urgente"),RANK(M685,$M$13:$M$810,0)+COUNTIF($M$13:M685,M685)-1,"")</f>
        <v/>
      </c>
      <c r="O685" s="74" t="str">
        <f>IF(AND(C685="Abierto",D685="Alta"),A685,"")</f>
        <v/>
      </c>
      <c r="P685" s="74" t="str">
        <f ca="1">IF(AND(C685="Abierto",D685="Alta"),TODAY()-E685,"")</f>
        <v/>
      </c>
      <c r="Q685" s="74" t="str">
        <f>IF(AND(C685="Abierto",D685="Alta"),RANK(P685,$P$13:$P$810,0)+COUNTIF($P$13:P685,P685)-1+MAX(N:N),"")</f>
        <v/>
      </c>
      <c r="R685" s="74" t="str">
        <f>IF(AND(C685="Abierto",D685="Media"),A685,"")</f>
        <v/>
      </c>
      <c r="S685" s="74" t="str">
        <f ca="1">IF(AND(C685="Abierto",D685="Media"),TODAY()-E685,"")</f>
        <v/>
      </c>
      <c r="T685" s="74" t="str">
        <f>IF(AND(C685="Abierto",D685="Media"),RANK(S685,$S$13:$S$810,0)+COUNTIF($S$13:S685,S685)-1+MAX(N:N,Q:Q),"")</f>
        <v/>
      </c>
      <c r="U685" s="74" t="str">
        <f>IF(AND(C685="Abierto",D685="Baja"),A685,"")</f>
        <v/>
      </c>
      <c r="V685" s="74" t="str">
        <f ca="1">IF(AND(C685="Abierto",D685="Baja"),TODAY()-E685,"")</f>
        <v/>
      </c>
      <c r="W685" s="74" t="str">
        <f>IF(AND(C685="Abierto",D685="Baja"),RANK(V685,$V$13:$V$810,0)+COUNTIF($V$13:V685,V685)-1+MAX(N:N,Q:Q,T:T),"")</f>
        <v/>
      </c>
      <c r="X685" s="139" t="str">
        <f>IF(OR(C685="Resuelto",C685=""),"",SUM(N685,Q685,T685,W685))</f>
        <v/>
      </c>
      <c r="Y685" s="139" t="str">
        <f>IF(OR(C685="Resuelto",C685=""),"",SUM(M685,P685,S685,V685))</f>
        <v/>
      </c>
      <c r="Z685" s="139" t="str">
        <f>IF(OR(C685="Resuelto",C685=""),"",SUM(L685,O685,R685,U685))</f>
        <v/>
      </c>
      <c r="AA685" s="28">
        <v>871</v>
      </c>
      <c r="AB685" s="28" t="str">
        <f t="shared" si="19"/>
        <v/>
      </c>
      <c r="AC685" s="75" t="str">
        <f t="shared" si="20"/>
        <v/>
      </c>
      <c r="AH685" s="78" t="str">
        <f>IF(AI685="","",MAX($AH$5:AH684)+1)</f>
        <v/>
      </c>
      <c r="AI685" s="53" t="str">
        <f>IF(G684="","",IF(COUNTIF($AI$11:AI684,G684)=0,G684,""))</f>
        <v/>
      </c>
      <c r="AJ685" s="53" t="str">
        <f t="shared" si="21"/>
        <v/>
      </c>
      <c r="AK685" s="135"/>
    </row>
    <row r="686" spans="1:37" x14ac:dyDescent="0.25">
      <c r="A686" s="136"/>
      <c r="B686" s="136"/>
      <c r="C686" s="136"/>
      <c r="D686" s="136"/>
      <c r="E686" s="137"/>
      <c r="F686" s="137"/>
      <c r="G686" s="136"/>
      <c r="H686" s="137"/>
      <c r="I686" s="140" t="str">
        <f t="shared" si="22"/>
        <v/>
      </c>
      <c r="J686" s="140"/>
      <c r="K686" s="140"/>
      <c r="L686" s="74" t="str">
        <f>IF(AND(C686="Abierto",D686="Urgente"),A686,"")</f>
        <v/>
      </c>
      <c r="M686" s="74" t="str">
        <f ca="1">IF(AND(C686="Abierto",D686="Urgente"),TODAY()-E686,"")</f>
        <v/>
      </c>
      <c r="N686" s="74" t="str">
        <f>IF(AND(C686="Abierto",D686="Urgente"),RANK(M686,$M$13:$M$810,0)+COUNTIF($M$13:M686,M686)-1,"")</f>
        <v/>
      </c>
      <c r="O686" s="74" t="str">
        <f>IF(AND(C686="Abierto",D686="Alta"),A686,"")</f>
        <v/>
      </c>
      <c r="P686" s="74" t="str">
        <f ca="1">IF(AND(C686="Abierto",D686="Alta"),TODAY()-E686,"")</f>
        <v/>
      </c>
      <c r="Q686" s="74" t="str">
        <f>IF(AND(C686="Abierto",D686="Alta"),RANK(P686,$P$13:$P$810,0)+COUNTIF($P$13:P686,P686)-1+MAX(N:N),"")</f>
        <v/>
      </c>
      <c r="R686" s="74" t="str">
        <f>IF(AND(C686="Abierto",D686="Media"),A686,"")</f>
        <v/>
      </c>
      <c r="S686" s="74" t="str">
        <f ca="1">IF(AND(C686="Abierto",D686="Media"),TODAY()-E686,"")</f>
        <v/>
      </c>
      <c r="T686" s="74" t="str">
        <f>IF(AND(C686="Abierto",D686="Media"),RANK(S686,$S$13:$S$810,0)+COUNTIF($S$13:S686,S686)-1+MAX(N:N,Q:Q),"")</f>
        <v/>
      </c>
      <c r="U686" s="74" t="str">
        <f>IF(AND(C686="Abierto",D686="Baja"),A686,"")</f>
        <v/>
      </c>
      <c r="V686" s="74" t="str">
        <f ca="1">IF(AND(C686="Abierto",D686="Baja"),TODAY()-E686,"")</f>
        <v/>
      </c>
      <c r="W686" s="74" t="str">
        <f>IF(AND(C686="Abierto",D686="Baja"),RANK(V686,$V$13:$V$810,0)+COUNTIF($V$13:V686,V686)-1+MAX(N:N,Q:Q,T:T),"")</f>
        <v/>
      </c>
      <c r="X686" s="139" t="str">
        <f>IF(OR(C686="Resuelto",C686=""),"",SUM(N686,Q686,T686,W686))</f>
        <v/>
      </c>
      <c r="Y686" s="139" t="str">
        <f>IF(OR(C686="Resuelto",C686=""),"",SUM(M686,P686,S686,V686))</f>
        <v/>
      </c>
      <c r="Z686" s="139" t="str">
        <f>IF(OR(C686="Resuelto",C686=""),"",SUM(L686,O686,R686,U686))</f>
        <v/>
      </c>
      <c r="AA686" s="28">
        <v>872</v>
      </c>
      <c r="AB686" s="28" t="str">
        <f t="shared" si="19"/>
        <v/>
      </c>
      <c r="AC686" s="75" t="str">
        <f t="shared" si="20"/>
        <v/>
      </c>
      <c r="AH686" s="78" t="str">
        <f>IF(AI686="","",MAX($AH$5:AH685)+1)</f>
        <v/>
      </c>
      <c r="AI686" s="53" t="str">
        <f>IF(G685="","",IF(COUNTIF($AI$11:AI685,G685)=0,G685,""))</f>
        <v/>
      </c>
      <c r="AJ686" s="53" t="str">
        <f t="shared" si="21"/>
        <v/>
      </c>
      <c r="AK686" s="135"/>
    </row>
    <row r="687" spans="1:37" x14ac:dyDescent="0.25">
      <c r="A687" s="136"/>
      <c r="B687" s="136"/>
      <c r="C687" s="136"/>
      <c r="D687" s="136"/>
      <c r="E687" s="137"/>
      <c r="F687" s="137"/>
      <c r="G687" s="136"/>
      <c r="H687" s="137"/>
      <c r="I687" s="140" t="str">
        <f t="shared" si="22"/>
        <v/>
      </c>
      <c r="J687" s="140"/>
      <c r="K687" s="140"/>
      <c r="L687" s="74" t="str">
        <f>IF(AND(C687="Abierto",D687="Urgente"),A687,"")</f>
        <v/>
      </c>
      <c r="M687" s="74" t="str">
        <f ca="1">IF(AND(C687="Abierto",D687="Urgente"),TODAY()-E687,"")</f>
        <v/>
      </c>
      <c r="N687" s="74" t="str">
        <f>IF(AND(C687="Abierto",D687="Urgente"),RANK(M687,$M$13:$M$810,0)+COUNTIF($M$13:M687,M687)-1,"")</f>
        <v/>
      </c>
      <c r="O687" s="74" t="str">
        <f>IF(AND(C687="Abierto",D687="Alta"),A687,"")</f>
        <v/>
      </c>
      <c r="P687" s="74" t="str">
        <f ca="1">IF(AND(C687="Abierto",D687="Alta"),TODAY()-E687,"")</f>
        <v/>
      </c>
      <c r="Q687" s="74" t="str">
        <f>IF(AND(C687="Abierto",D687="Alta"),RANK(P687,$P$13:$P$810,0)+COUNTIF($P$13:P687,P687)-1+MAX(N:N),"")</f>
        <v/>
      </c>
      <c r="R687" s="74" t="str">
        <f>IF(AND(C687="Abierto",D687="Media"),A687,"")</f>
        <v/>
      </c>
      <c r="S687" s="74" t="str">
        <f ca="1">IF(AND(C687="Abierto",D687="Media"),TODAY()-E687,"")</f>
        <v/>
      </c>
      <c r="T687" s="74" t="str">
        <f>IF(AND(C687="Abierto",D687="Media"),RANK(S687,$S$13:$S$810,0)+COUNTIF($S$13:S687,S687)-1+MAX(N:N,Q:Q),"")</f>
        <v/>
      </c>
      <c r="U687" s="74" t="str">
        <f>IF(AND(C687="Abierto",D687="Baja"),A687,"")</f>
        <v/>
      </c>
      <c r="V687" s="74" t="str">
        <f ca="1">IF(AND(C687="Abierto",D687="Baja"),TODAY()-E687,"")</f>
        <v/>
      </c>
      <c r="W687" s="74" t="str">
        <f>IF(AND(C687="Abierto",D687="Baja"),RANK(V687,$V$13:$V$810,0)+COUNTIF($V$13:V687,V687)-1+MAX(N:N,Q:Q,T:T),"")</f>
        <v/>
      </c>
      <c r="X687" s="139" t="str">
        <f>IF(OR(C687="Resuelto",C687=""),"",SUM(N687,Q687,T687,W687))</f>
        <v/>
      </c>
      <c r="Y687" s="139" t="str">
        <f>IF(OR(C687="Resuelto",C687=""),"",SUM(M687,P687,S687,V687))</f>
        <v/>
      </c>
      <c r="Z687" s="139" t="str">
        <f>IF(OR(C687="Resuelto",C687=""),"",SUM(L687,O687,R687,U687))</f>
        <v/>
      </c>
      <c r="AA687" s="28">
        <v>873</v>
      </c>
      <c r="AB687" s="28" t="str">
        <f t="shared" si="19"/>
        <v/>
      </c>
      <c r="AC687" s="75" t="str">
        <f t="shared" si="20"/>
        <v/>
      </c>
      <c r="AH687" s="78" t="str">
        <f>IF(AI687="","",MAX($AH$5:AH686)+1)</f>
        <v/>
      </c>
      <c r="AI687" s="53" t="str">
        <f>IF(G686="","",IF(COUNTIF($AI$11:AI686,G686)=0,G686,""))</f>
        <v/>
      </c>
      <c r="AJ687" s="53" t="str">
        <f t="shared" si="21"/>
        <v/>
      </c>
      <c r="AK687" s="135"/>
    </row>
    <row r="688" spans="1:37" x14ac:dyDescent="0.25">
      <c r="A688" s="136"/>
      <c r="B688" s="136"/>
      <c r="C688" s="136"/>
      <c r="D688" s="136"/>
      <c r="E688" s="137"/>
      <c r="F688" s="137"/>
      <c r="G688" s="136"/>
      <c r="H688" s="137"/>
      <c r="I688" s="140" t="str">
        <f t="shared" si="22"/>
        <v/>
      </c>
      <c r="J688" s="140"/>
      <c r="K688" s="140"/>
      <c r="L688" s="74" t="str">
        <f>IF(AND(C688="Abierto",D688="Urgente"),A688,"")</f>
        <v/>
      </c>
      <c r="M688" s="74" t="str">
        <f ca="1">IF(AND(C688="Abierto",D688="Urgente"),TODAY()-E688,"")</f>
        <v/>
      </c>
      <c r="N688" s="74" t="str">
        <f>IF(AND(C688="Abierto",D688="Urgente"),RANK(M688,$M$13:$M$810,0)+COUNTIF($M$13:M688,M688)-1,"")</f>
        <v/>
      </c>
      <c r="O688" s="74" t="str">
        <f>IF(AND(C688="Abierto",D688="Alta"),A688,"")</f>
        <v/>
      </c>
      <c r="P688" s="74" t="str">
        <f ca="1">IF(AND(C688="Abierto",D688="Alta"),TODAY()-E688,"")</f>
        <v/>
      </c>
      <c r="Q688" s="74" t="str">
        <f>IF(AND(C688="Abierto",D688="Alta"),RANK(P688,$P$13:$P$810,0)+COUNTIF($P$13:P688,P688)-1+MAX(N:N),"")</f>
        <v/>
      </c>
      <c r="R688" s="74" t="str">
        <f>IF(AND(C688="Abierto",D688="Media"),A688,"")</f>
        <v/>
      </c>
      <c r="S688" s="74" t="str">
        <f ca="1">IF(AND(C688="Abierto",D688="Media"),TODAY()-E688,"")</f>
        <v/>
      </c>
      <c r="T688" s="74" t="str">
        <f>IF(AND(C688="Abierto",D688="Media"),RANK(S688,$S$13:$S$810,0)+COUNTIF($S$13:S688,S688)-1+MAX(N:N,Q:Q),"")</f>
        <v/>
      </c>
      <c r="U688" s="74" t="str">
        <f>IF(AND(C688="Abierto",D688="Baja"),A688,"")</f>
        <v/>
      </c>
      <c r="V688" s="74" t="str">
        <f ca="1">IF(AND(C688="Abierto",D688="Baja"),TODAY()-E688,"")</f>
        <v/>
      </c>
      <c r="W688" s="74" t="str">
        <f>IF(AND(C688="Abierto",D688="Baja"),RANK(V688,$V$13:$V$810,0)+COUNTIF($V$13:V688,V688)-1+MAX(N:N,Q:Q,T:T),"")</f>
        <v/>
      </c>
      <c r="X688" s="139" t="str">
        <f>IF(OR(C688="Resuelto",C688=""),"",SUM(N688,Q688,T688,W688))</f>
        <v/>
      </c>
      <c r="Y688" s="139" t="str">
        <f>IF(OR(C688="Resuelto",C688=""),"",SUM(M688,P688,S688,V688))</f>
        <v/>
      </c>
      <c r="Z688" s="139" t="str">
        <f>IF(OR(C688="Resuelto",C688=""),"",SUM(L688,O688,R688,U688))</f>
        <v/>
      </c>
      <c r="AA688" s="28">
        <v>874</v>
      </c>
      <c r="AB688" s="28" t="str">
        <f t="shared" si="19"/>
        <v/>
      </c>
      <c r="AC688" s="75" t="str">
        <f t="shared" si="20"/>
        <v/>
      </c>
      <c r="AH688" s="78" t="str">
        <f>IF(AI688="","",MAX($AH$5:AH687)+1)</f>
        <v/>
      </c>
      <c r="AI688" s="53" t="str">
        <f>IF(G687="","",IF(COUNTIF($AI$11:AI687,G687)=0,G687,""))</f>
        <v/>
      </c>
      <c r="AJ688" s="53" t="str">
        <f t="shared" si="21"/>
        <v/>
      </c>
      <c r="AK688" s="135"/>
    </row>
    <row r="689" spans="1:37" x14ac:dyDescent="0.25">
      <c r="A689" s="136"/>
      <c r="B689" s="136"/>
      <c r="C689" s="136"/>
      <c r="D689" s="136"/>
      <c r="E689" s="137"/>
      <c r="F689" s="137"/>
      <c r="G689" s="136"/>
      <c r="H689" s="137"/>
      <c r="I689" s="140" t="str">
        <f t="shared" si="22"/>
        <v/>
      </c>
      <c r="J689" s="140"/>
      <c r="K689" s="140"/>
      <c r="L689" s="74" t="str">
        <f>IF(AND(C689="Abierto",D689="Urgente"),A689,"")</f>
        <v/>
      </c>
      <c r="M689" s="74" t="str">
        <f ca="1">IF(AND(C689="Abierto",D689="Urgente"),TODAY()-E689,"")</f>
        <v/>
      </c>
      <c r="N689" s="74" t="str">
        <f>IF(AND(C689="Abierto",D689="Urgente"),RANK(M689,$M$13:$M$810,0)+COUNTIF($M$13:M689,M689)-1,"")</f>
        <v/>
      </c>
      <c r="O689" s="74" t="str">
        <f>IF(AND(C689="Abierto",D689="Alta"),A689,"")</f>
        <v/>
      </c>
      <c r="P689" s="74" t="str">
        <f ca="1">IF(AND(C689="Abierto",D689="Alta"),TODAY()-E689,"")</f>
        <v/>
      </c>
      <c r="Q689" s="74" t="str">
        <f>IF(AND(C689="Abierto",D689="Alta"),RANK(P689,$P$13:$P$810,0)+COUNTIF($P$13:P689,P689)-1+MAX(N:N),"")</f>
        <v/>
      </c>
      <c r="R689" s="74" t="str">
        <f>IF(AND(C689="Abierto",D689="Media"),A689,"")</f>
        <v/>
      </c>
      <c r="S689" s="74" t="str">
        <f ca="1">IF(AND(C689="Abierto",D689="Media"),TODAY()-E689,"")</f>
        <v/>
      </c>
      <c r="T689" s="74" t="str">
        <f>IF(AND(C689="Abierto",D689="Media"),RANK(S689,$S$13:$S$810,0)+COUNTIF($S$13:S689,S689)-1+MAX(N:N,Q:Q),"")</f>
        <v/>
      </c>
      <c r="U689" s="74" t="str">
        <f>IF(AND(C689="Abierto",D689="Baja"),A689,"")</f>
        <v/>
      </c>
      <c r="V689" s="74" t="str">
        <f ca="1">IF(AND(C689="Abierto",D689="Baja"),TODAY()-E689,"")</f>
        <v/>
      </c>
      <c r="W689" s="74" t="str">
        <f>IF(AND(C689="Abierto",D689="Baja"),RANK(V689,$V$13:$V$810,0)+COUNTIF($V$13:V689,V689)-1+MAX(N:N,Q:Q,T:T),"")</f>
        <v/>
      </c>
      <c r="X689" s="139" t="str">
        <f>IF(OR(C689="Resuelto",C689=""),"",SUM(N689,Q689,T689,W689))</f>
        <v/>
      </c>
      <c r="Y689" s="139" t="str">
        <f>IF(OR(C689="Resuelto",C689=""),"",SUM(M689,P689,S689,V689))</f>
        <v/>
      </c>
      <c r="Z689" s="139" t="str">
        <f>IF(OR(C689="Resuelto",C689=""),"",SUM(L689,O689,R689,U689))</f>
        <v/>
      </c>
      <c r="AA689" s="28">
        <v>875</v>
      </c>
      <c r="AB689" s="28" t="str">
        <f t="shared" si="19"/>
        <v/>
      </c>
      <c r="AC689" s="75" t="str">
        <f t="shared" si="20"/>
        <v/>
      </c>
      <c r="AH689" s="78" t="str">
        <f>IF(AI689="","",MAX($AH$5:AH688)+1)</f>
        <v/>
      </c>
      <c r="AI689" s="53" t="str">
        <f>IF(G688="","",IF(COUNTIF($AI$11:AI688,G688)=0,G688,""))</f>
        <v/>
      </c>
      <c r="AJ689" s="53" t="str">
        <f t="shared" si="21"/>
        <v/>
      </c>
      <c r="AK689" s="135"/>
    </row>
    <row r="690" spans="1:37" x14ac:dyDescent="0.25">
      <c r="A690" s="136"/>
      <c r="B690" s="136"/>
      <c r="C690" s="136"/>
      <c r="D690" s="136"/>
      <c r="E690" s="137"/>
      <c r="F690" s="137"/>
      <c r="G690" s="136"/>
      <c r="H690" s="137"/>
      <c r="I690" s="140" t="str">
        <f t="shared" si="22"/>
        <v/>
      </c>
      <c r="J690" s="140"/>
      <c r="K690" s="140"/>
      <c r="L690" s="74" t="str">
        <f>IF(AND(C690="Abierto",D690="Urgente"),A690,"")</f>
        <v/>
      </c>
      <c r="M690" s="74" t="str">
        <f ca="1">IF(AND(C690="Abierto",D690="Urgente"),TODAY()-E690,"")</f>
        <v/>
      </c>
      <c r="N690" s="74" t="str">
        <f>IF(AND(C690="Abierto",D690="Urgente"),RANK(M690,$M$13:$M$810,0)+COUNTIF($M$13:M690,M690)-1,"")</f>
        <v/>
      </c>
      <c r="O690" s="74" t="str">
        <f>IF(AND(C690="Abierto",D690="Alta"),A690,"")</f>
        <v/>
      </c>
      <c r="P690" s="74" t="str">
        <f ca="1">IF(AND(C690="Abierto",D690="Alta"),TODAY()-E690,"")</f>
        <v/>
      </c>
      <c r="Q690" s="74" t="str">
        <f>IF(AND(C690="Abierto",D690="Alta"),RANK(P690,$P$13:$P$810,0)+COUNTIF($P$13:P690,P690)-1+MAX(N:N),"")</f>
        <v/>
      </c>
      <c r="R690" s="74" t="str">
        <f>IF(AND(C690="Abierto",D690="Media"),A690,"")</f>
        <v/>
      </c>
      <c r="S690" s="74" t="str">
        <f ca="1">IF(AND(C690="Abierto",D690="Media"),TODAY()-E690,"")</f>
        <v/>
      </c>
      <c r="T690" s="74" t="str">
        <f>IF(AND(C690="Abierto",D690="Media"),RANK(S690,$S$13:$S$810,0)+COUNTIF($S$13:S690,S690)-1+MAX(N:N,Q:Q),"")</f>
        <v/>
      </c>
      <c r="U690" s="74" t="str">
        <f>IF(AND(C690="Abierto",D690="Baja"),A690,"")</f>
        <v/>
      </c>
      <c r="V690" s="74" t="str">
        <f ca="1">IF(AND(C690="Abierto",D690="Baja"),TODAY()-E690,"")</f>
        <v/>
      </c>
      <c r="W690" s="74" t="str">
        <f>IF(AND(C690="Abierto",D690="Baja"),RANK(V690,$V$13:$V$810,0)+COUNTIF($V$13:V690,V690)-1+MAX(N:N,Q:Q,T:T),"")</f>
        <v/>
      </c>
      <c r="X690" s="139" t="str">
        <f>IF(OR(C690="Resuelto",C690=""),"",SUM(N690,Q690,T690,W690))</f>
        <v/>
      </c>
      <c r="Y690" s="139" t="str">
        <f>IF(OR(C690="Resuelto",C690=""),"",SUM(M690,P690,S690,V690))</f>
        <v/>
      </c>
      <c r="Z690" s="139" t="str">
        <f>IF(OR(C690="Resuelto",C690=""),"",SUM(L690,O690,R690,U690))</f>
        <v/>
      </c>
      <c r="AA690" s="28">
        <v>876</v>
      </c>
      <c r="AB690" s="28" t="str">
        <f t="shared" si="19"/>
        <v/>
      </c>
      <c r="AC690" s="75" t="str">
        <f t="shared" si="20"/>
        <v/>
      </c>
      <c r="AH690" s="78" t="str">
        <f>IF(AI690="","",MAX($AH$5:AH689)+1)</f>
        <v/>
      </c>
      <c r="AI690" s="53" t="str">
        <f>IF(G689="","",IF(COUNTIF($AI$11:AI689,G689)=0,G689,""))</f>
        <v/>
      </c>
      <c r="AJ690" s="53" t="str">
        <f t="shared" si="21"/>
        <v/>
      </c>
      <c r="AK690" s="135"/>
    </row>
    <row r="691" spans="1:37" x14ac:dyDescent="0.25">
      <c r="A691" s="136"/>
      <c r="B691" s="136"/>
      <c r="C691" s="136"/>
      <c r="D691" s="136"/>
      <c r="E691" s="137"/>
      <c r="F691" s="137"/>
      <c r="G691" s="136"/>
      <c r="H691" s="137"/>
      <c r="I691" s="140" t="str">
        <f t="shared" si="22"/>
        <v/>
      </c>
      <c r="J691" s="140"/>
      <c r="K691" s="140"/>
      <c r="L691" s="74" t="str">
        <f>IF(AND(C691="Abierto",D691="Urgente"),A691,"")</f>
        <v/>
      </c>
      <c r="M691" s="74" t="str">
        <f ca="1">IF(AND(C691="Abierto",D691="Urgente"),TODAY()-E691,"")</f>
        <v/>
      </c>
      <c r="N691" s="74" t="str">
        <f>IF(AND(C691="Abierto",D691="Urgente"),RANK(M691,$M$13:$M$810,0)+COUNTIF($M$13:M691,M691)-1,"")</f>
        <v/>
      </c>
      <c r="O691" s="74" t="str">
        <f>IF(AND(C691="Abierto",D691="Alta"),A691,"")</f>
        <v/>
      </c>
      <c r="P691" s="74" t="str">
        <f ca="1">IF(AND(C691="Abierto",D691="Alta"),TODAY()-E691,"")</f>
        <v/>
      </c>
      <c r="Q691" s="74" t="str">
        <f>IF(AND(C691="Abierto",D691="Alta"),RANK(P691,$P$13:$P$810,0)+COUNTIF($P$13:P691,P691)-1+MAX(N:N),"")</f>
        <v/>
      </c>
      <c r="R691" s="74" t="str">
        <f>IF(AND(C691="Abierto",D691="Media"),A691,"")</f>
        <v/>
      </c>
      <c r="S691" s="74" t="str">
        <f ca="1">IF(AND(C691="Abierto",D691="Media"),TODAY()-E691,"")</f>
        <v/>
      </c>
      <c r="T691" s="74" t="str">
        <f>IF(AND(C691="Abierto",D691="Media"),RANK(S691,$S$13:$S$810,0)+COUNTIF($S$13:S691,S691)-1+MAX(N:N,Q:Q),"")</f>
        <v/>
      </c>
      <c r="U691" s="74" t="str">
        <f>IF(AND(C691="Abierto",D691="Baja"),A691,"")</f>
        <v/>
      </c>
      <c r="V691" s="74" t="str">
        <f ca="1">IF(AND(C691="Abierto",D691="Baja"),TODAY()-E691,"")</f>
        <v/>
      </c>
      <c r="W691" s="74" t="str">
        <f>IF(AND(C691="Abierto",D691="Baja"),RANK(V691,$V$13:$V$810,0)+COUNTIF($V$13:V691,V691)-1+MAX(N:N,Q:Q,T:T),"")</f>
        <v/>
      </c>
      <c r="X691" s="139" t="str">
        <f>IF(OR(C691="Resuelto",C691=""),"",SUM(N691,Q691,T691,W691))</f>
        <v/>
      </c>
      <c r="Y691" s="139" t="str">
        <f>IF(OR(C691="Resuelto",C691=""),"",SUM(M691,P691,S691,V691))</f>
        <v/>
      </c>
      <c r="Z691" s="139" t="str">
        <f>IF(OR(C691="Resuelto",C691=""),"",SUM(L691,O691,R691,U691))</f>
        <v/>
      </c>
      <c r="AA691" s="28">
        <v>877</v>
      </c>
      <c r="AB691" s="28" t="str">
        <f t="shared" si="19"/>
        <v/>
      </c>
      <c r="AC691" s="75" t="str">
        <f t="shared" si="20"/>
        <v/>
      </c>
      <c r="AH691" s="78" t="str">
        <f>IF(AI691="","",MAX($AH$5:AH690)+1)</f>
        <v/>
      </c>
      <c r="AI691" s="53" t="str">
        <f>IF(G690="","",IF(COUNTIF($AI$11:AI690,G690)=0,G690,""))</f>
        <v/>
      </c>
      <c r="AJ691" s="53" t="str">
        <f t="shared" si="21"/>
        <v/>
      </c>
      <c r="AK691" s="135"/>
    </row>
    <row r="692" spans="1:37" x14ac:dyDescent="0.25">
      <c r="A692" s="136"/>
      <c r="B692" s="136"/>
      <c r="C692" s="136"/>
      <c r="D692" s="136"/>
      <c r="E692" s="137"/>
      <c r="F692" s="137"/>
      <c r="G692" s="136"/>
      <c r="H692" s="137"/>
      <c r="I692" s="140" t="str">
        <f t="shared" si="22"/>
        <v/>
      </c>
      <c r="J692" s="140"/>
      <c r="K692" s="140"/>
      <c r="L692" s="74" t="str">
        <f>IF(AND(C692="Abierto",D692="Urgente"),A692,"")</f>
        <v/>
      </c>
      <c r="M692" s="74" t="str">
        <f ca="1">IF(AND(C692="Abierto",D692="Urgente"),TODAY()-E692,"")</f>
        <v/>
      </c>
      <c r="N692" s="74" t="str">
        <f>IF(AND(C692="Abierto",D692="Urgente"),RANK(M692,$M$13:$M$810,0)+COUNTIF($M$13:M692,M692)-1,"")</f>
        <v/>
      </c>
      <c r="O692" s="74" t="str">
        <f>IF(AND(C692="Abierto",D692="Alta"),A692,"")</f>
        <v/>
      </c>
      <c r="P692" s="74" t="str">
        <f ca="1">IF(AND(C692="Abierto",D692="Alta"),TODAY()-E692,"")</f>
        <v/>
      </c>
      <c r="Q692" s="74" t="str">
        <f>IF(AND(C692="Abierto",D692="Alta"),RANK(P692,$P$13:$P$810,0)+COUNTIF($P$13:P692,P692)-1+MAX(N:N),"")</f>
        <v/>
      </c>
      <c r="R692" s="74" t="str">
        <f>IF(AND(C692="Abierto",D692="Media"),A692,"")</f>
        <v/>
      </c>
      <c r="S692" s="74" t="str">
        <f ca="1">IF(AND(C692="Abierto",D692="Media"),TODAY()-E692,"")</f>
        <v/>
      </c>
      <c r="T692" s="74" t="str">
        <f>IF(AND(C692="Abierto",D692="Media"),RANK(S692,$S$13:$S$810,0)+COUNTIF($S$13:S692,S692)-1+MAX(N:N,Q:Q),"")</f>
        <v/>
      </c>
      <c r="U692" s="74" t="str">
        <f>IF(AND(C692="Abierto",D692="Baja"),A692,"")</f>
        <v/>
      </c>
      <c r="V692" s="74" t="str">
        <f ca="1">IF(AND(C692="Abierto",D692="Baja"),TODAY()-E692,"")</f>
        <v/>
      </c>
      <c r="W692" s="74" t="str">
        <f>IF(AND(C692="Abierto",D692="Baja"),RANK(V692,$V$13:$V$810,0)+COUNTIF($V$13:V692,V692)-1+MAX(N:N,Q:Q,T:T),"")</f>
        <v/>
      </c>
      <c r="X692" s="139" t="str">
        <f>IF(OR(C692="Resuelto",C692=""),"",SUM(N692,Q692,T692,W692))</f>
        <v/>
      </c>
      <c r="Y692" s="139" t="str">
        <f>IF(OR(C692="Resuelto",C692=""),"",SUM(M692,P692,S692,V692))</f>
        <v/>
      </c>
      <c r="Z692" s="139" t="str">
        <f>IF(OR(C692="Resuelto",C692=""),"",SUM(L692,O692,R692,U692))</f>
        <v/>
      </c>
      <c r="AA692" s="28">
        <v>878</v>
      </c>
      <c r="AB692" s="28" t="str">
        <f t="shared" si="19"/>
        <v/>
      </c>
      <c r="AC692" s="75" t="str">
        <f t="shared" si="20"/>
        <v/>
      </c>
      <c r="AH692" s="78" t="str">
        <f>IF(AI692="","",MAX($AH$5:AH691)+1)</f>
        <v/>
      </c>
      <c r="AI692" s="53" t="str">
        <f>IF(G691="","",IF(COUNTIF($AI$11:AI691,G691)=0,G691,""))</f>
        <v/>
      </c>
      <c r="AJ692" s="53" t="str">
        <f t="shared" si="21"/>
        <v/>
      </c>
      <c r="AK692" s="135"/>
    </row>
    <row r="693" spans="1:37" x14ac:dyDescent="0.25">
      <c r="A693" s="136"/>
      <c r="B693" s="136"/>
      <c r="C693" s="136"/>
      <c r="D693" s="136"/>
      <c r="E693" s="137"/>
      <c r="F693" s="137"/>
      <c r="G693" s="136"/>
      <c r="H693" s="137"/>
      <c r="I693" s="140" t="str">
        <f t="shared" si="22"/>
        <v/>
      </c>
      <c r="J693" s="140"/>
      <c r="K693" s="140"/>
      <c r="L693" s="74" t="str">
        <f>IF(AND(C693="Abierto",D693="Urgente"),A693,"")</f>
        <v/>
      </c>
      <c r="M693" s="74" t="str">
        <f ca="1">IF(AND(C693="Abierto",D693="Urgente"),TODAY()-E693,"")</f>
        <v/>
      </c>
      <c r="N693" s="74" t="str">
        <f>IF(AND(C693="Abierto",D693="Urgente"),RANK(M693,$M$13:$M$810,0)+COUNTIF($M$13:M693,M693)-1,"")</f>
        <v/>
      </c>
      <c r="O693" s="74" t="str">
        <f>IF(AND(C693="Abierto",D693="Alta"),A693,"")</f>
        <v/>
      </c>
      <c r="P693" s="74" t="str">
        <f ca="1">IF(AND(C693="Abierto",D693="Alta"),TODAY()-E693,"")</f>
        <v/>
      </c>
      <c r="Q693" s="74" t="str">
        <f>IF(AND(C693="Abierto",D693="Alta"),RANK(P693,$P$13:$P$810,0)+COUNTIF($P$13:P693,P693)-1+MAX(N:N),"")</f>
        <v/>
      </c>
      <c r="R693" s="74" t="str">
        <f>IF(AND(C693="Abierto",D693="Media"),A693,"")</f>
        <v/>
      </c>
      <c r="S693" s="74" t="str">
        <f ca="1">IF(AND(C693="Abierto",D693="Media"),TODAY()-E693,"")</f>
        <v/>
      </c>
      <c r="T693" s="74" t="str">
        <f>IF(AND(C693="Abierto",D693="Media"),RANK(S693,$S$13:$S$810,0)+COUNTIF($S$13:S693,S693)-1+MAX(N:N,Q:Q),"")</f>
        <v/>
      </c>
      <c r="U693" s="74" t="str">
        <f>IF(AND(C693="Abierto",D693="Baja"),A693,"")</f>
        <v/>
      </c>
      <c r="V693" s="74" t="str">
        <f ca="1">IF(AND(C693="Abierto",D693="Baja"),TODAY()-E693,"")</f>
        <v/>
      </c>
      <c r="W693" s="74" t="str">
        <f>IF(AND(C693="Abierto",D693="Baja"),RANK(V693,$V$13:$V$810,0)+COUNTIF($V$13:V693,V693)-1+MAX(N:N,Q:Q,T:T),"")</f>
        <v/>
      </c>
      <c r="X693" s="139" t="str">
        <f>IF(OR(C693="Resuelto",C693=""),"",SUM(N693,Q693,T693,W693))</f>
        <v/>
      </c>
      <c r="Y693" s="139" t="str">
        <f>IF(OR(C693="Resuelto",C693=""),"",SUM(M693,P693,S693,V693))</f>
        <v/>
      </c>
      <c r="Z693" s="139" t="str">
        <f>IF(OR(C693="Resuelto",C693=""),"",SUM(L693,O693,R693,U693))</f>
        <v/>
      </c>
      <c r="AA693" s="28">
        <v>879</v>
      </c>
      <c r="AB693" s="28" t="str">
        <f t="shared" si="19"/>
        <v/>
      </c>
      <c r="AC693" s="75" t="str">
        <f t="shared" si="20"/>
        <v/>
      </c>
      <c r="AH693" s="78" t="str">
        <f>IF(AI693="","",MAX($AH$5:AH692)+1)</f>
        <v/>
      </c>
      <c r="AI693" s="53" t="str">
        <f>IF(G692="","",IF(COUNTIF($AI$11:AI692,G692)=0,G692,""))</f>
        <v/>
      </c>
      <c r="AJ693" s="53" t="str">
        <f t="shared" si="21"/>
        <v/>
      </c>
      <c r="AK693" s="135"/>
    </row>
    <row r="694" spans="1:37" x14ac:dyDescent="0.25">
      <c r="A694" s="136"/>
      <c r="B694" s="136"/>
      <c r="C694" s="136"/>
      <c r="D694" s="136"/>
      <c r="E694" s="137"/>
      <c r="F694" s="137"/>
      <c r="G694" s="136"/>
      <c r="H694" s="137"/>
      <c r="I694" s="140" t="str">
        <f t="shared" si="22"/>
        <v/>
      </c>
      <c r="J694" s="140"/>
      <c r="K694" s="140"/>
      <c r="L694" s="74" t="str">
        <f>IF(AND(C694="Abierto",D694="Urgente"),A694,"")</f>
        <v/>
      </c>
      <c r="M694" s="74" t="str">
        <f ca="1">IF(AND(C694="Abierto",D694="Urgente"),TODAY()-E694,"")</f>
        <v/>
      </c>
      <c r="N694" s="74" t="str">
        <f>IF(AND(C694="Abierto",D694="Urgente"),RANK(M694,$M$13:$M$810,0)+COUNTIF($M$13:M694,M694)-1,"")</f>
        <v/>
      </c>
      <c r="O694" s="74" t="str">
        <f>IF(AND(C694="Abierto",D694="Alta"),A694,"")</f>
        <v/>
      </c>
      <c r="P694" s="74" t="str">
        <f ca="1">IF(AND(C694="Abierto",D694="Alta"),TODAY()-E694,"")</f>
        <v/>
      </c>
      <c r="Q694" s="74" t="str">
        <f>IF(AND(C694="Abierto",D694="Alta"),RANK(P694,$P$13:$P$810,0)+COUNTIF($P$13:P694,P694)-1+MAX(N:N),"")</f>
        <v/>
      </c>
      <c r="R694" s="74" t="str">
        <f>IF(AND(C694="Abierto",D694="Media"),A694,"")</f>
        <v/>
      </c>
      <c r="S694" s="74" t="str">
        <f ca="1">IF(AND(C694="Abierto",D694="Media"),TODAY()-E694,"")</f>
        <v/>
      </c>
      <c r="T694" s="74" t="str">
        <f>IF(AND(C694="Abierto",D694="Media"),RANK(S694,$S$13:$S$810,0)+COUNTIF($S$13:S694,S694)-1+MAX(N:N,Q:Q),"")</f>
        <v/>
      </c>
      <c r="U694" s="74" t="str">
        <f>IF(AND(C694="Abierto",D694="Baja"),A694,"")</f>
        <v/>
      </c>
      <c r="V694" s="74" t="str">
        <f ca="1">IF(AND(C694="Abierto",D694="Baja"),TODAY()-E694,"")</f>
        <v/>
      </c>
      <c r="W694" s="74" t="str">
        <f>IF(AND(C694="Abierto",D694="Baja"),RANK(V694,$V$13:$V$810,0)+COUNTIF($V$13:V694,V694)-1+MAX(N:N,Q:Q,T:T),"")</f>
        <v/>
      </c>
      <c r="X694" s="139" t="str">
        <f>IF(OR(C694="Resuelto",C694=""),"",SUM(N694,Q694,T694,W694))</f>
        <v/>
      </c>
      <c r="Y694" s="139" t="str">
        <f>IF(OR(C694="Resuelto",C694=""),"",SUM(M694,P694,S694,V694))</f>
        <v/>
      </c>
      <c r="Z694" s="139" t="str">
        <f>IF(OR(C694="Resuelto",C694=""),"",SUM(L694,O694,R694,U694))</f>
        <v/>
      </c>
      <c r="AA694" s="28">
        <v>880</v>
      </c>
      <c r="AB694" s="28" t="str">
        <f t="shared" si="19"/>
        <v/>
      </c>
      <c r="AC694" s="75" t="str">
        <f t="shared" si="20"/>
        <v/>
      </c>
      <c r="AH694" s="78" t="str">
        <f>IF(AI694="","",MAX($AH$5:AH693)+1)</f>
        <v/>
      </c>
      <c r="AI694" s="53" t="str">
        <f>IF(G693="","",IF(COUNTIF($AI$11:AI693,G693)=0,G693,""))</f>
        <v/>
      </c>
      <c r="AJ694" s="53" t="str">
        <f t="shared" si="21"/>
        <v/>
      </c>
      <c r="AK694" s="135"/>
    </row>
    <row r="695" spans="1:37" x14ac:dyDescent="0.25">
      <c r="A695" s="136"/>
      <c r="B695" s="136"/>
      <c r="C695" s="136"/>
      <c r="D695" s="136"/>
      <c r="E695" s="137"/>
      <c r="F695" s="137"/>
      <c r="G695" s="136"/>
      <c r="H695" s="137"/>
      <c r="I695" s="140" t="str">
        <f t="shared" si="22"/>
        <v/>
      </c>
      <c r="J695" s="140"/>
      <c r="K695" s="140"/>
      <c r="L695" s="74" t="str">
        <f>IF(AND(C695="Abierto",D695="Urgente"),A695,"")</f>
        <v/>
      </c>
      <c r="M695" s="74" t="str">
        <f ca="1">IF(AND(C695="Abierto",D695="Urgente"),TODAY()-E695,"")</f>
        <v/>
      </c>
      <c r="N695" s="74" t="str">
        <f>IF(AND(C695="Abierto",D695="Urgente"),RANK(M695,$M$13:$M$810,0)+COUNTIF($M$13:M695,M695)-1,"")</f>
        <v/>
      </c>
      <c r="O695" s="74" t="str">
        <f>IF(AND(C695="Abierto",D695="Alta"),A695,"")</f>
        <v/>
      </c>
      <c r="P695" s="74" t="str">
        <f ca="1">IF(AND(C695="Abierto",D695="Alta"),TODAY()-E695,"")</f>
        <v/>
      </c>
      <c r="Q695" s="74" t="str">
        <f>IF(AND(C695="Abierto",D695="Alta"),RANK(P695,$P$13:$P$810,0)+COUNTIF($P$13:P695,P695)-1+MAX(N:N),"")</f>
        <v/>
      </c>
      <c r="R695" s="74" t="str">
        <f>IF(AND(C695="Abierto",D695="Media"),A695,"")</f>
        <v/>
      </c>
      <c r="S695" s="74" t="str">
        <f ca="1">IF(AND(C695="Abierto",D695="Media"),TODAY()-E695,"")</f>
        <v/>
      </c>
      <c r="T695" s="74" t="str">
        <f>IF(AND(C695="Abierto",D695="Media"),RANK(S695,$S$13:$S$810,0)+COUNTIF($S$13:S695,S695)-1+MAX(N:N,Q:Q),"")</f>
        <v/>
      </c>
      <c r="U695" s="74" t="str">
        <f>IF(AND(C695="Abierto",D695="Baja"),A695,"")</f>
        <v/>
      </c>
      <c r="V695" s="74" t="str">
        <f ca="1">IF(AND(C695="Abierto",D695="Baja"),TODAY()-E695,"")</f>
        <v/>
      </c>
      <c r="W695" s="74" t="str">
        <f>IF(AND(C695="Abierto",D695="Baja"),RANK(V695,$V$13:$V$810,0)+COUNTIF($V$13:V695,V695)-1+MAX(N:N,Q:Q,T:T),"")</f>
        <v/>
      </c>
      <c r="X695" s="139" t="str">
        <f>IF(OR(C695="Resuelto",C695=""),"",SUM(N695,Q695,T695,W695))</f>
        <v/>
      </c>
      <c r="Y695" s="139" t="str">
        <f>IF(OR(C695="Resuelto",C695=""),"",SUM(M695,P695,S695,V695))</f>
        <v/>
      </c>
      <c r="Z695" s="139" t="str">
        <f>IF(OR(C695="Resuelto",C695=""),"",SUM(L695,O695,R695,U695))</f>
        <v/>
      </c>
      <c r="AA695" s="28">
        <v>881</v>
      </c>
      <c r="AB695" s="28" t="str">
        <f t="shared" si="19"/>
        <v/>
      </c>
      <c r="AC695" s="75" t="str">
        <f t="shared" si="20"/>
        <v/>
      </c>
      <c r="AH695" s="78" t="str">
        <f>IF(AI695="","",MAX($AH$5:AH694)+1)</f>
        <v/>
      </c>
      <c r="AI695" s="53" t="str">
        <f>IF(G694="","",IF(COUNTIF($AI$11:AI694,G694)=0,G694,""))</f>
        <v/>
      </c>
      <c r="AJ695" s="53" t="str">
        <f t="shared" si="21"/>
        <v/>
      </c>
      <c r="AK695" s="135"/>
    </row>
    <row r="696" spans="1:37" x14ac:dyDescent="0.25">
      <c r="A696" s="136"/>
      <c r="B696" s="136"/>
      <c r="C696" s="136"/>
      <c r="D696" s="136"/>
      <c r="E696" s="137"/>
      <c r="F696" s="137"/>
      <c r="G696" s="136"/>
      <c r="H696" s="137"/>
      <c r="I696" s="140" t="str">
        <f t="shared" si="22"/>
        <v/>
      </c>
      <c r="J696" s="140"/>
      <c r="K696" s="140"/>
      <c r="L696" s="74" t="str">
        <f>IF(AND(C696="Abierto",D696="Urgente"),A696,"")</f>
        <v/>
      </c>
      <c r="M696" s="74" t="str">
        <f ca="1">IF(AND(C696="Abierto",D696="Urgente"),TODAY()-E696,"")</f>
        <v/>
      </c>
      <c r="N696" s="74" t="str">
        <f>IF(AND(C696="Abierto",D696="Urgente"),RANK(M696,$M$13:$M$810,0)+COUNTIF($M$13:M696,M696)-1,"")</f>
        <v/>
      </c>
      <c r="O696" s="74" t="str">
        <f>IF(AND(C696="Abierto",D696="Alta"),A696,"")</f>
        <v/>
      </c>
      <c r="P696" s="74" t="str">
        <f ca="1">IF(AND(C696="Abierto",D696="Alta"),TODAY()-E696,"")</f>
        <v/>
      </c>
      <c r="Q696" s="74" t="str">
        <f>IF(AND(C696="Abierto",D696="Alta"),RANK(P696,$P$13:$P$810,0)+COUNTIF($P$13:P696,P696)-1+MAX(N:N),"")</f>
        <v/>
      </c>
      <c r="R696" s="74" t="str">
        <f>IF(AND(C696="Abierto",D696="Media"),A696,"")</f>
        <v/>
      </c>
      <c r="S696" s="74" t="str">
        <f ca="1">IF(AND(C696="Abierto",D696="Media"),TODAY()-E696,"")</f>
        <v/>
      </c>
      <c r="T696" s="74" t="str">
        <f>IF(AND(C696="Abierto",D696="Media"),RANK(S696,$S$13:$S$810,0)+COUNTIF($S$13:S696,S696)-1+MAX(N:N,Q:Q),"")</f>
        <v/>
      </c>
      <c r="U696" s="74" t="str">
        <f>IF(AND(C696="Abierto",D696="Baja"),A696,"")</f>
        <v/>
      </c>
      <c r="V696" s="74" t="str">
        <f ca="1">IF(AND(C696="Abierto",D696="Baja"),TODAY()-E696,"")</f>
        <v/>
      </c>
      <c r="W696" s="74" t="str">
        <f>IF(AND(C696="Abierto",D696="Baja"),RANK(V696,$V$13:$V$810,0)+COUNTIF($V$13:V696,V696)-1+MAX(N:N,Q:Q,T:T),"")</f>
        <v/>
      </c>
      <c r="X696" s="139" t="str">
        <f>IF(OR(C696="Resuelto",C696=""),"",SUM(N696,Q696,T696,W696))</f>
        <v/>
      </c>
      <c r="Y696" s="139" t="str">
        <f>IF(OR(C696="Resuelto",C696=""),"",SUM(M696,P696,S696,V696))</f>
        <v/>
      </c>
      <c r="Z696" s="139" t="str">
        <f>IF(OR(C696="Resuelto",C696=""),"",SUM(L696,O696,R696,U696))</f>
        <v/>
      </c>
      <c r="AA696" s="28">
        <v>882</v>
      </c>
      <c r="AB696" s="28" t="str">
        <f t="shared" si="19"/>
        <v/>
      </c>
      <c r="AC696" s="75" t="str">
        <f t="shared" si="20"/>
        <v/>
      </c>
      <c r="AH696" s="78" t="str">
        <f>IF(AI696="","",MAX($AH$5:AH695)+1)</f>
        <v/>
      </c>
      <c r="AI696" s="53" t="str">
        <f>IF(G695="","",IF(COUNTIF($AI$11:AI695,G695)=0,G695,""))</f>
        <v/>
      </c>
      <c r="AJ696" s="53" t="str">
        <f t="shared" si="21"/>
        <v/>
      </c>
      <c r="AK696" s="135"/>
    </row>
    <row r="697" spans="1:37" x14ac:dyDescent="0.25">
      <c r="A697" s="136"/>
      <c r="B697" s="136"/>
      <c r="C697" s="136"/>
      <c r="D697" s="136"/>
      <c r="E697" s="137"/>
      <c r="F697" s="137"/>
      <c r="G697" s="136"/>
      <c r="H697" s="137"/>
      <c r="I697" s="140" t="str">
        <f t="shared" si="22"/>
        <v/>
      </c>
      <c r="J697" s="140"/>
      <c r="K697" s="140"/>
      <c r="L697" s="74" t="str">
        <f>IF(AND(C697="Abierto",D697="Urgente"),A697,"")</f>
        <v/>
      </c>
      <c r="M697" s="74" t="str">
        <f ca="1">IF(AND(C697="Abierto",D697="Urgente"),TODAY()-E697,"")</f>
        <v/>
      </c>
      <c r="N697" s="74" t="str">
        <f>IF(AND(C697="Abierto",D697="Urgente"),RANK(M697,$M$13:$M$810,0)+COUNTIF($M$13:M697,M697)-1,"")</f>
        <v/>
      </c>
      <c r="O697" s="74" t="str">
        <f>IF(AND(C697="Abierto",D697="Alta"),A697,"")</f>
        <v/>
      </c>
      <c r="P697" s="74" t="str">
        <f ca="1">IF(AND(C697="Abierto",D697="Alta"),TODAY()-E697,"")</f>
        <v/>
      </c>
      <c r="Q697" s="74" t="str">
        <f>IF(AND(C697="Abierto",D697="Alta"),RANK(P697,$P$13:$P$810,0)+COUNTIF($P$13:P697,P697)-1+MAX(N:N),"")</f>
        <v/>
      </c>
      <c r="R697" s="74" t="str">
        <f>IF(AND(C697="Abierto",D697="Media"),A697,"")</f>
        <v/>
      </c>
      <c r="S697" s="74" t="str">
        <f ca="1">IF(AND(C697="Abierto",D697="Media"),TODAY()-E697,"")</f>
        <v/>
      </c>
      <c r="T697" s="74" t="str">
        <f>IF(AND(C697="Abierto",D697="Media"),RANK(S697,$S$13:$S$810,0)+COUNTIF($S$13:S697,S697)-1+MAX(N:N,Q:Q),"")</f>
        <v/>
      </c>
      <c r="U697" s="74" t="str">
        <f>IF(AND(C697="Abierto",D697="Baja"),A697,"")</f>
        <v/>
      </c>
      <c r="V697" s="74" t="str">
        <f ca="1">IF(AND(C697="Abierto",D697="Baja"),TODAY()-E697,"")</f>
        <v/>
      </c>
      <c r="W697" s="74" t="str">
        <f>IF(AND(C697="Abierto",D697="Baja"),RANK(V697,$V$13:$V$810,0)+COUNTIF($V$13:V697,V697)-1+MAX(N:N,Q:Q,T:T),"")</f>
        <v/>
      </c>
      <c r="X697" s="139" t="str">
        <f>IF(OR(C697="Resuelto",C697=""),"",SUM(N697,Q697,T697,W697))</f>
        <v/>
      </c>
      <c r="Y697" s="139" t="str">
        <f>IF(OR(C697="Resuelto",C697=""),"",SUM(M697,P697,S697,V697))</f>
        <v/>
      </c>
      <c r="Z697" s="139" t="str">
        <f>IF(OR(C697="Resuelto",C697=""),"",SUM(L697,O697,R697,U697))</f>
        <v/>
      </c>
      <c r="AA697" s="28">
        <v>883</v>
      </c>
      <c r="AB697" s="28" t="str">
        <f t="shared" si="19"/>
        <v/>
      </c>
      <c r="AC697" s="75" t="str">
        <f t="shared" si="20"/>
        <v/>
      </c>
      <c r="AH697" s="78" t="str">
        <f>IF(AI697="","",MAX($AH$5:AH696)+1)</f>
        <v/>
      </c>
      <c r="AI697" s="53" t="str">
        <f>IF(G696="","",IF(COUNTIF($AI$11:AI696,G696)=0,G696,""))</f>
        <v/>
      </c>
      <c r="AJ697" s="53" t="str">
        <f t="shared" si="21"/>
        <v/>
      </c>
      <c r="AK697" s="135"/>
    </row>
    <row r="698" spans="1:37" x14ac:dyDescent="0.25">
      <c r="A698" s="136"/>
      <c r="B698" s="136"/>
      <c r="C698" s="136"/>
      <c r="D698" s="136"/>
      <c r="E698" s="137"/>
      <c r="F698" s="137"/>
      <c r="G698" s="136"/>
      <c r="H698" s="137"/>
      <c r="I698" s="140" t="str">
        <f t="shared" si="22"/>
        <v/>
      </c>
      <c r="J698" s="140"/>
      <c r="K698" s="140"/>
      <c r="L698" s="74" t="str">
        <f>IF(AND(C698="Abierto",D698="Urgente"),A698,"")</f>
        <v/>
      </c>
      <c r="M698" s="74" t="str">
        <f ca="1">IF(AND(C698="Abierto",D698="Urgente"),TODAY()-E698,"")</f>
        <v/>
      </c>
      <c r="N698" s="74" t="str">
        <f>IF(AND(C698="Abierto",D698="Urgente"),RANK(M698,$M$13:$M$810,0)+COUNTIF($M$13:M698,M698)-1,"")</f>
        <v/>
      </c>
      <c r="O698" s="74" t="str">
        <f>IF(AND(C698="Abierto",D698="Alta"),A698,"")</f>
        <v/>
      </c>
      <c r="P698" s="74" t="str">
        <f ca="1">IF(AND(C698="Abierto",D698="Alta"),TODAY()-E698,"")</f>
        <v/>
      </c>
      <c r="Q698" s="74" t="str">
        <f>IF(AND(C698="Abierto",D698="Alta"),RANK(P698,$P$13:$P$810,0)+COUNTIF($P$13:P698,P698)-1+MAX(N:N),"")</f>
        <v/>
      </c>
      <c r="R698" s="74" t="str">
        <f>IF(AND(C698="Abierto",D698="Media"),A698,"")</f>
        <v/>
      </c>
      <c r="S698" s="74" t="str">
        <f ca="1">IF(AND(C698="Abierto",D698="Media"),TODAY()-E698,"")</f>
        <v/>
      </c>
      <c r="T698" s="74" t="str">
        <f>IF(AND(C698="Abierto",D698="Media"),RANK(S698,$S$13:$S$810,0)+COUNTIF($S$13:S698,S698)-1+MAX(N:N,Q:Q),"")</f>
        <v/>
      </c>
      <c r="U698" s="74" t="str">
        <f>IF(AND(C698="Abierto",D698="Baja"),A698,"")</f>
        <v/>
      </c>
      <c r="V698" s="74" t="str">
        <f ca="1">IF(AND(C698="Abierto",D698="Baja"),TODAY()-E698,"")</f>
        <v/>
      </c>
      <c r="W698" s="74" t="str">
        <f>IF(AND(C698="Abierto",D698="Baja"),RANK(V698,$V$13:$V$810,0)+COUNTIF($V$13:V698,V698)-1+MAX(N:N,Q:Q,T:T),"")</f>
        <v/>
      </c>
      <c r="X698" s="139" t="str">
        <f>IF(OR(C698="Resuelto",C698=""),"",SUM(N698,Q698,T698,W698))</f>
        <v/>
      </c>
      <c r="Y698" s="139" t="str">
        <f>IF(OR(C698="Resuelto",C698=""),"",SUM(M698,P698,S698,V698))</f>
        <v/>
      </c>
      <c r="Z698" s="139" t="str">
        <f>IF(OR(C698="Resuelto",C698=""),"",SUM(L698,O698,R698,U698))</f>
        <v/>
      </c>
      <c r="AA698" s="28">
        <v>884</v>
      </c>
      <c r="AB698" s="28" t="str">
        <f t="shared" si="19"/>
        <v/>
      </c>
      <c r="AC698" s="75" t="str">
        <f t="shared" si="20"/>
        <v/>
      </c>
      <c r="AH698" s="78" t="str">
        <f>IF(AI698="","",MAX($AH$5:AH697)+1)</f>
        <v/>
      </c>
      <c r="AI698" s="53" t="str">
        <f>IF(G697="","",IF(COUNTIF($AI$11:AI697,G697)=0,G697,""))</f>
        <v/>
      </c>
      <c r="AJ698" s="53" t="str">
        <f t="shared" si="21"/>
        <v/>
      </c>
      <c r="AK698" s="135"/>
    </row>
    <row r="699" spans="1:37" x14ac:dyDescent="0.25">
      <c r="A699" s="136"/>
      <c r="B699" s="136"/>
      <c r="C699" s="136"/>
      <c r="D699" s="136"/>
      <c r="E699" s="137"/>
      <c r="F699" s="137"/>
      <c r="G699" s="136"/>
      <c r="H699" s="137"/>
      <c r="I699" s="140" t="str">
        <f t="shared" si="22"/>
        <v/>
      </c>
      <c r="J699" s="140"/>
      <c r="K699" s="140"/>
      <c r="L699" s="74" t="str">
        <f>IF(AND(C699="Abierto",D699="Urgente"),A699,"")</f>
        <v/>
      </c>
      <c r="M699" s="74" t="str">
        <f ca="1">IF(AND(C699="Abierto",D699="Urgente"),TODAY()-E699,"")</f>
        <v/>
      </c>
      <c r="N699" s="74" t="str">
        <f>IF(AND(C699="Abierto",D699="Urgente"),RANK(M699,$M$13:$M$810,0)+COUNTIF($M$13:M699,M699)-1,"")</f>
        <v/>
      </c>
      <c r="O699" s="74" t="str">
        <f>IF(AND(C699="Abierto",D699="Alta"),A699,"")</f>
        <v/>
      </c>
      <c r="P699" s="74" t="str">
        <f ca="1">IF(AND(C699="Abierto",D699="Alta"),TODAY()-E699,"")</f>
        <v/>
      </c>
      <c r="Q699" s="74" t="str">
        <f>IF(AND(C699="Abierto",D699="Alta"),RANK(P699,$P$13:$P$810,0)+COUNTIF($P$13:P699,P699)-1+MAX(N:N),"")</f>
        <v/>
      </c>
      <c r="R699" s="74" t="str">
        <f>IF(AND(C699="Abierto",D699="Media"),A699,"")</f>
        <v/>
      </c>
      <c r="S699" s="74" t="str">
        <f ca="1">IF(AND(C699="Abierto",D699="Media"),TODAY()-E699,"")</f>
        <v/>
      </c>
      <c r="T699" s="74" t="str">
        <f>IF(AND(C699="Abierto",D699="Media"),RANK(S699,$S$13:$S$810,0)+COUNTIF($S$13:S699,S699)-1+MAX(N:N,Q:Q),"")</f>
        <v/>
      </c>
      <c r="U699" s="74" t="str">
        <f>IF(AND(C699="Abierto",D699="Baja"),A699,"")</f>
        <v/>
      </c>
      <c r="V699" s="74" t="str">
        <f ca="1">IF(AND(C699="Abierto",D699="Baja"),TODAY()-E699,"")</f>
        <v/>
      </c>
      <c r="W699" s="74" t="str">
        <f>IF(AND(C699="Abierto",D699="Baja"),RANK(V699,$V$13:$V$810,0)+COUNTIF($V$13:V699,V699)-1+MAX(N:N,Q:Q,T:T),"")</f>
        <v/>
      </c>
      <c r="X699" s="139" t="str">
        <f>IF(OR(C699="Resuelto",C699=""),"",SUM(N699,Q699,T699,W699))</f>
        <v/>
      </c>
      <c r="Y699" s="139" t="str">
        <f>IF(OR(C699="Resuelto",C699=""),"",SUM(M699,P699,S699,V699))</f>
        <v/>
      </c>
      <c r="Z699" s="139" t="str">
        <f>IF(OR(C699="Resuelto",C699=""),"",SUM(L699,O699,R699,U699))</f>
        <v/>
      </c>
      <c r="AA699" s="28">
        <v>885</v>
      </c>
      <c r="AB699" s="28" t="str">
        <f t="shared" si="19"/>
        <v/>
      </c>
      <c r="AC699" s="75" t="str">
        <f t="shared" si="20"/>
        <v/>
      </c>
      <c r="AH699" s="78" t="str">
        <f>IF(AI699="","",MAX($AH$5:AH698)+1)</f>
        <v/>
      </c>
      <c r="AI699" s="53" t="str">
        <f>IF(G698="","",IF(COUNTIF($AI$11:AI698,G698)=0,G698,""))</f>
        <v/>
      </c>
      <c r="AJ699" s="53" t="str">
        <f t="shared" si="21"/>
        <v/>
      </c>
      <c r="AK699" s="135"/>
    </row>
    <row r="700" spans="1:37" x14ac:dyDescent="0.25">
      <c r="A700" s="136"/>
      <c r="B700" s="136"/>
      <c r="C700" s="136"/>
      <c r="D700" s="136"/>
      <c r="E700" s="137"/>
      <c r="F700" s="137"/>
      <c r="G700" s="136"/>
      <c r="H700" s="137"/>
      <c r="I700" s="140" t="str">
        <f t="shared" si="22"/>
        <v/>
      </c>
      <c r="J700" s="140"/>
      <c r="K700" s="140"/>
      <c r="L700" s="74" t="str">
        <f>IF(AND(C700="Abierto",D700="Urgente"),A700,"")</f>
        <v/>
      </c>
      <c r="M700" s="74" t="str">
        <f ca="1">IF(AND(C700="Abierto",D700="Urgente"),TODAY()-E700,"")</f>
        <v/>
      </c>
      <c r="N700" s="74" t="str">
        <f>IF(AND(C700="Abierto",D700="Urgente"),RANK(M700,$M$13:$M$810,0)+COUNTIF($M$13:M700,M700)-1,"")</f>
        <v/>
      </c>
      <c r="O700" s="74" t="str">
        <f>IF(AND(C700="Abierto",D700="Alta"),A700,"")</f>
        <v/>
      </c>
      <c r="P700" s="74" t="str">
        <f ca="1">IF(AND(C700="Abierto",D700="Alta"),TODAY()-E700,"")</f>
        <v/>
      </c>
      <c r="Q700" s="74" t="str">
        <f>IF(AND(C700="Abierto",D700="Alta"),RANK(P700,$P$13:$P$810,0)+COUNTIF($P$13:P700,P700)-1+MAX(N:N),"")</f>
        <v/>
      </c>
      <c r="R700" s="74" t="str">
        <f>IF(AND(C700="Abierto",D700="Media"),A700,"")</f>
        <v/>
      </c>
      <c r="S700" s="74" t="str">
        <f ca="1">IF(AND(C700="Abierto",D700="Media"),TODAY()-E700,"")</f>
        <v/>
      </c>
      <c r="T700" s="74" t="str">
        <f>IF(AND(C700="Abierto",D700="Media"),RANK(S700,$S$13:$S$810,0)+COUNTIF($S$13:S700,S700)-1+MAX(N:N,Q:Q),"")</f>
        <v/>
      </c>
      <c r="U700" s="74" t="str">
        <f>IF(AND(C700="Abierto",D700="Baja"),A700,"")</f>
        <v/>
      </c>
      <c r="V700" s="74" t="str">
        <f ca="1">IF(AND(C700="Abierto",D700="Baja"),TODAY()-E700,"")</f>
        <v/>
      </c>
      <c r="W700" s="74" t="str">
        <f>IF(AND(C700="Abierto",D700="Baja"),RANK(V700,$V$13:$V$810,0)+COUNTIF($V$13:V700,V700)-1+MAX(N:N,Q:Q,T:T),"")</f>
        <v/>
      </c>
      <c r="X700" s="139" t="str">
        <f>IF(OR(C700="Resuelto",C700=""),"",SUM(N700,Q700,T700,W700))</f>
        <v/>
      </c>
      <c r="Y700" s="139" t="str">
        <f>IF(OR(C700="Resuelto",C700=""),"",SUM(M700,P700,S700,V700))</f>
        <v/>
      </c>
      <c r="Z700" s="139" t="str">
        <f>IF(OR(C700="Resuelto",C700=""),"",SUM(L700,O700,R700,U700))</f>
        <v/>
      </c>
      <c r="AA700" s="28">
        <v>886</v>
      </c>
      <c r="AB700" s="28" t="str">
        <f t="shared" si="19"/>
        <v/>
      </c>
      <c r="AC700" s="75" t="str">
        <f t="shared" si="20"/>
        <v/>
      </c>
      <c r="AH700" s="78" t="str">
        <f>IF(AI700="","",MAX($AH$5:AH699)+1)</f>
        <v/>
      </c>
      <c r="AI700" s="53" t="str">
        <f>IF(G699="","",IF(COUNTIF($AI$11:AI699,G699)=0,G699,""))</f>
        <v/>
      </c>
      <c r="AJ700" s="53" t="str">
        <f t="shared" si="21"/>
        <v/>
      </c>
      <c r="AK700" s="135"/>
    </row>
    <row r="701" spans="1:37" x14ac:dyDescent="0.25">
      <c r="A701" s="136"/>
      <c r="B701" s="136"/>
      <c r="C701" s="136"/>
      <c r="D701" s="136"/>
      <c r="E701" s="137"/>
      <c r="F701" s="137"/>
      <c r="G701" s="136"/>
      <c r="H701" s="137"/>
      <c r="I701" s="140" t="str">
        <f t="shared" si="22"/>
        <v/>
      </c>
      <c r="J701" s="140"/>
      <c r="K701" s="140"/>
      <c r="L701" s="74" t="str">
        <f>IF(AND(C701="Abierto",D701="Urgente"),A701,"")</f>
        <v/>
      </c>
      <c r="M701" s="74" t="str">
        <f ca="1">IF(AND(C701="Abierto",D701="Urgente"),TODAY()-E701,"")</f>
        <v/>
      </c>
      <c r="N701" s="74" t="str">
        <f>IF(AND(C701="Abierto",D701="Urgente"),RANK(M701,$M$13:$M$810,0)+COUNTIF($M$13:M701,M701)-1,"")</f>
        <v/>
      </c>
      <c r="O701" s="74" t="str">
        <f>IF(AND(C701="Abierto",D701="Alta"),A701,"")</f>
        <v/>
      </c>
      <c r="P701" s="74" t="str">
        <f ca="1">IF(AND(C701="Abierto",D701="Alta"),TODAY()-E701,"")</f>
        <v/>
      </c>
      <c r="Q701" s="74" t="str">
        <f>IF(AND(C701="Abierto",D701="Alta"),RANK(P701,$P$13:$P$810,0)+COUNTIF($P$13:P701,P701)-1+MAX(N:N),"")</f>
        <v/>
      </c>
      <c r="R701" s="74" t="str">
        <f>IF(AND(C701="Abierto",D701="Media"),A701,"")</f>
        <v/>
      </c>
      <c r="S701" s="74" t="str">
        <f ca="1">IF(AND(C701="Abierto",D701="Media"),TODAY()-E701,"")</f>
        <v/>
      </c>
      <c r="T701" s="74" t="str">
        <f>IF(AND(C701="Abierto",D701="Media"),RANK(S701,$S$13:$S$810,0)+COUNTIF($S$13:S701,S701)-1+MAX(N:N,Q:Q),"")</f>
        <v/>
      </c>
      <c r="U701" s="74" t="str">
        <f>IF(AND(C701="Abierto",D701="Baja"),A701,"")</f>
        <v/>
      </c>
      <c r="V701" s="74" t="str">
        <f ca="1">IF(AND(C701="Abierto",D701="Baja"),TODAY()-E701,"")</f>
        <v/>
      </c>
      <c r="W701" s="74" t="str">
        <f>IF(AND(C701="Abierto",D701="Baja"),RANK(V701,$V$13:$V$810,0)+COUNTIF($V$13:V701,V701)-1+MAX(N:N,Q:Q,T:T),"")</f>
        <v/>
      </c>
      <c r="X701" s="139" t="str">
        <f>IF(OR(C701="Resuelto",C701=""),"",SUM(N701,Q701,T701,W701))</f>
        <v/>
      </c>
      <c r="Y701" s="139" t="str">
        <f>IF(OR(C701="Resuelto",C701=""),"",SUM(M701,P701,S701,V701))</f>
        <v/>
      </c>
      <c r="Z701" s="139" t="str">
        <f>IF(OR(C701="Resuelto",C701=""),"",SUM(L701,O701,R701,U701))</f>
        <v/>
      </c>
      <c r="AA701" s="28">
        <v>887</v>
      </c>
      <c r="AB701" s="28" t="str">
        <f t="shared" ref="AB701:AB764" si="23">IF(ISNA(VLOOKUP(AA701,$X$13:$Z$807,3,FALSE))=TRUE,"",VLOOKUP(AA701,$X$13:$Z$807,3,FALSE))</f>
        <v/>
      </c>
      <c r="AC701" s="75" t="str">
        <f t="shared" ref="AC701:AC764" si="24">IF(ISNA(VLOOKUP(AA701,$X$13:$Z$807,2,FALSE))=TRUE,"",VLOOKUP(AA701,$X$13:$Z$807,2,FALSE))</f>
        <v/>
      </c>
      <c r="AH701" s="78" t="str">
        <f>IF(AI701="","",MAX($AH$5:AH700)+1)</f>
        <v/>
      </c>
      <c r="AI701" s="53" t="str">
        <f>IF(G700="","",IF(COUNTIF($AI$11:AI700,G700)=0,G700,""))</f>
        <v/>
      </c>
      <c r="AJ701" s="53" t="str">
        <f t="shared" ref="AJ701:AJ764" si="25">IF(ISNA(VLOOKUP(AA701,$AH$13:$AI$807,2,FALSE))=TRUE,"",VLOOKUP(AA701,$AH$13:$AI$807,2,FALSE))</f>
        <v/>
      </c>
      <c r="AK701" s="135"/>
    </row>
    <row r="702" spans="1:37" x14ac:dyDescent="0.25">
      <c r="A702" s="136"/>
      <c r="B702" s="136"/>
      <c r="C702" s="136"/>
      <c r="D702" s="136"/>
      <c r="E702" s="137"/>
      <c r="F702" s="137"/>
      <c r="G702" s="136"/>
      <c r="H702" s="137"/>
      <c r="I702" s="140" t="str">
        <f t="shared" si="22"/>
        <v/>
      </c>
      <c r="J702" s="140"/>
      <c r="K702" s="140"/>
      <c r="L702" s="74" t="str">
        <f>IF(AND(C702="Abierto",D702="Urgente"),A702,"")</f>
        <v/>
      </c>
      <c r="M702" s="74" t="str">
        <f ca="1">IF(AND(C702="Abierto",D702="Urgente"),TODAY()-E702,"")</f>
        <v/>
      </c>
      <c r="N702" s="74" t="str">
        <f>IF(AND(C702="Abierto",D702="Urgente"),RANK(M702,$M$13:$M$810,0)+COUNTIF($M$13:M702,M702)-1,"")</f>
        <v/>
      </c>
      <c r="O702" s="74" t="str">
        <f>IF(AND(C702="Abierto",D702="Alta"),A702,"")</f>
        <v/>
      </c>
      <c r="P702" s="74" t="str">
        <f ca="1">IF(AND(C702="Abierto",D702="Alta"),TODAY()-E702,"")</f>
        <v/>
      </c>
      <c r="Q702" s="74" t="str">
        <f>IF(AND(C702="Abierto",D702="Alta"),RANK(P702,$P$13:$P$810,0)+COUNTIF($P$13:P702,P702)-1+MAX(N:N),"")</f>
        <v/>
      </c>
      <c r="R702" s="74" t="str">
        <f>IF(AND(C702="Abierto",D702="Media"),A702,"")</f>
        <v/>
      </c>
      <c r="S702" s="74" t="str">
        <f ca="1">IF(AND(C702="Abierto",D702="Media"),TODAY()-E702,"")</f>
        <v/>
      </c>
      <c r="T702" s="74" t="str">
        <f>IF(AND(C702="Abierto",D702="Media"),RANK(S702,$S$13:$S$810,0)+COUNTIF($S$13:S702,S702)-1+MAX(N:N,Q:Q),"")</f>
        <v/>
      </c>
      <c r="U702" s="74" t="str">
        <f>IF(AND(C702="Abierto",D702="Baja"),A702,"")</f>
        <v/>
      </c>
      <c r="V702" s="74" t="str">
        <f ca="1">IF(AND(C702="Abierto",D702="Baja"),TODAY()-E702,"")</f>
        <v/>
      </c>
      <c r="W702" s="74" t="str">
        <f>IF(AND(C702="Abierto",D702="Baja"),RANK(V702,$V$13:$V$810,0)+COUNTIF($V$13:V702,V702)-1+MAX(N:N,Q:Q,T:T),"")</f>
        <v/>
      </c>
      <c r="X702" s="139" t="str">
        <f>IF(OR(C702="Resuelto",C702=""),"",SUM(N702,Q702,T702,W702))</f>
        <v/>
      </c>
      <c r="Y702" s="139" t="str">
        <f>IF(OR(C702="Resuelto",C702=""),"",SUM(M702,P702,S702,V702))</f>
        <v/>
      </c>
      <c r="Z702" s="139" t="str">
        <f>IF(OR(C702="Resuelto",C702=""),"",SUM(L702,O702,R702,U702))</f>
        <v/>
      </c>
      <c r="AA702" s="28">
        <v>888</v>
      </c>
      <c r="AB702" s="28" t="str">
        <f t="shared" si="23"/>
        <v/>
      </c>
      <c r="AC702" s="75" t="str">
        <f t="shared" si="24"/>
        <v/>
      </c>
      <c r="AH702" s="78" t="str">
        <f>IF(AI702="","",MAX($AH$5:AH701)+1)</f>
        <v/>
      </c>
      <c r="AI702" s="53" t="str">
        <f>IF(G701="","",IF(COUNTIF($AI$11:AI701,G701)=0,G701,""))</f>
        <v/>
      </c>
      <c r="AJ702" s="53" t="str">
        <f t="shared" si="25"/>
        <v/>
      </c>
      <c r="AK702" s="135"/>
    </row>
    <row r="703" spans="1:37" x14ac:dyDescent="0.25">
      <c r="A703" s="136"/>
      <c r="B703" s="136"/>
      <c r="C703" s="136"/>
      <c r="D703" s="136"/>
      <c r="E703" s="137"/>
      <c r="F703" s="137"/>
      <c r="G703" s="136"/>
      <c r="H703" s="137"/>
      <c r="I703" s="140" t="str">
        <f t="shared" si="22"/>
        <v/>
      </c>
      <c r="J703" s="140"/>
      <c r="K703" s="140"/>
      <c r="L703" s="74" t="str">
        <f>IF(AND(C703="Abierto",D703="Urgente"),A703,"")</f>
        <v/>
      </c>
      <c r="M703" s="74" t="str">
        <f ca="1">IF(AND(C703="Abierto",D703="Urgente"),TODAY()-E703,"")</f>
        <v/>
      </c>
      <c r="N703" s="74" t="str">
        <f>IF(AND(C703="Abierto",D703="Urgente"),RANK(M703,$M$13:$M$810,0)+COUNTIF($M$13:M703,M703)-1,"")</f>
        <v/>
      </c>
      <c r="O703" s="74" t="str">
        <f>IF(AND(C703="Abierto",D703="Alta"),A703,"")</f>
        <v/>
      </c>
      <c r="P703" s="74" t="str">
        <f ca="1">IF(AND(C703="Abierto",D703="Alta"),TODAY()-E703,"")</f>
        <v/>
      </c>
      <c r="Q703" s="74" t="str">
        <f>IF(AND(C703="Abierto",D703="Alta"),RANK(P703,$P$13:$P$810,0)+COUNTIF($P$13:P703,P703)-1+MAX(N:N),"")</f>
        <v/>
      </c>
      <c r="R703" s="74" t="str">
        <f>IF(AND(C703="Abierto",D703="Media"),A703,"")</f>
        <v/>
      </c>
      <c r="S703" s="74" t="str">
        <f ca="1">IF(AND(C703="Abierto",D703="Media"),TODAY()-E703,"")</f>
        <v/>
      </c>
      <c r="T703" s="74" t="str">
        <f>IF(AND(C703="Abierto",D703="Media"),RANK(S703,$S$13:$S$810,0)+COUNTIF($S$13:S703,S703)-1+MAX(N:N,Q:Q),"")</f>
        <v/>
      </c>
      <c r="U703" s="74" t="str">
        <f>IF(AND(C703="Abierto",D703="Baja"),A703,"")</f>
        <v/>
      </c>
      <c r="V703" s="74" t="str">
        <f ca="1">IF(AND(C703="Abierto",D703="Baja"),TODAY()-E703,"")</f>
        <v/>
      </c>
      <c r="W703" s="74" t="str">
        <f>IF(AND(C703="Abierto",D703="Baja"),RANK(V703,$V$13:$V$810,0)+COUNTIF($V$13:V703,V703)-1+MAX(N:N,Q:Q,T:T),"")</f>
        <v/>
      </c>
      <c r="X703" s="139" t="str">
        <f>IF(OR(C703="Resuelto",C703=""),"",SUM(N703,Q703,T703,W703))</f>
        <v/>
      </c>
      <c r="Y703" s="139" t="str">
        <f>IF(OR(C703="Resuelto",C703=""),"",SUM(M703,P703,S703,V703))</f>
        <v/>
      </c>
      <c r="Z703" s="139" t="str">
        <f>IF(OR(C703="Resuelto",C703=""),"",SUM(L703,O703,R703,U703))</f>
        <v/>
      </c>
      <c r="AA703" s="28">
        <v>889</v>
      </c>
      <c r="AB703" s="28" t="str">
        <f t="shared" si="23"/>
        <v/>
      </c>
      <c r="AC703" s="75" t="str">
        <f t="shared" si="24"/>
        <v/>
      </c>
      <c r="AH703" s="78" t="str">
        <f>IF(AI703="","",MAX($AH$5:AH702)+1)</f>
        <v/>
      </c>
      <c r="AI703" s="53" t="str">
        <f>IF(G702="","",IF(COUNTIF($AI$11:AI702,G702)=0,G702,""))</f>
        <v/>
      </c>
      <c r="AJ703" s="53" t="str">
        <f t="shared" si="25"/>
        <v/>
      </c>
      <c r="AK703" s="135"/>
    </row>
    <row r="704" spans="1:37" x14ac:dyDescent="0.25">
      <c r="A704" s="136"/>
      <c r="B704" s="136"/>
      <c r="C704" s="136"/>
      <c r="D704" s="136"/>
      <c r="E704" s="137"/>
      <c r="F704" s="137"/>
      <c r="G704" s="136"/>
      <c r="H704" s="137"/>
      <c r="I704" s="140" t="str">
        <f t="shared" si="22"/>
        <v/>
      </c>
      <c r="J704" s="140"/>
      <c r="K704" s="140"/>
      <c r="L704" s="74" t="str">
        <f>IF(AND(C704="Abierto",D704="Urgente"),A704,"")</f>
        <v/>
      </c>
      <c r="M704" s="74" t="str">
        <f ca="1">IF(AND(C704="Abierto",D704="Urgente"),TODAY()-E704,"")</f>
        <v/>
      </c>
      <c r="N704" s="74" t="str">
        <f>IF(AND(C704="Abierto",D704="Urgente"),RANK(M704,$M$13:$M$810,0)+COUNTIF($M$13:M704,M704)-1,"")</f>
        <v/>
      </c>
      <c r="O704" s="74" t="str">
        <f>IF(AND(C704="Abierto",D704="Alta"),A704,"")</f>
        <v/>
      </c>
      <c r="P704" s="74" t="str">
        <f ca="1">IF(AND(C704="Abierto",D704="Alta"),TODAY()-E704,"")</f>
        <v/>
      </c>
      <c r="Q704" s="74" t="str">
        <f>IF(AND(C704="Abierto",D704="Alta"),RANK(P704,$P$13:$P$810,0)+COUNTIF($P$13:P704,P704)-1+MAX(N:N),"")</f>
        <v/>
      </c>
      <c r="R704" s="74" t="str">
        <f>IF(AND(C704="Abierto",D704="Media"),A704,"")</f>
        <v/>
      </c>
      <c r="S704" s="74" t="str">
        <f ca="1">IF(AND(C704="Abierto",D704="Media"),TODAY()-E704,"")</f>
        <v/>
      </c>
      <c r="T704" s="74" t="str">
        <f>IF(AND(C704="Abierto",D704="Media"),RANK(S704,$S$13:$S$810,0)+COUNTIF($S$13:S704,S704)-1+MAX(N:N,Q:Q),"")</f>
        <v/>
      </c>
      <c r="U704" s="74" t="str">
        <f>IF(AND(C704="Abierto",D704="Baja"),A704,"")</f>
        <v/>
      </c>
      <c r="V704" s="74" t="str">
        <f ca="1">IF(AND(C704="Abierto",D704="Baja"),TODAY()-E704,"")</f>
        <v/>
      </c>
      <c r="W704" s="74" t="str">
        <f>IF(AND(C704="Abierto",D704="Baja"),RANK(V704,$V$13:$V$810,0)+COUNTIF($V$13:V704,V704)-1+MAX(N:N,Q:Q,T:T),"")</f>
        <v/>
      </c>
      <c r="X704" s="139" t="str">
        <f>IF(OR(C704="Resuelto",C704=""),"",SUM(N704,Q704,T704,W704))</f>
        <v/>
      </c>
      <c r="Y704" s="139" t="str">
        <f>IF(OR(C704="Resuelto",C704=""),"",SUM(M704,P704,S704,V704))</f>
        <v/>
      </c>
      <c r="Z704" s="139" t="str">
        <f>IF(OR(C704="Resuelto",C704=""),"",SUM(L704,O704,R704,U704))</f>
        <v/>
      </c>
      <c r="AA704" s="28">
        <v>890</v>
      </c>
      <c r="AB704" s="28" t="str">
        <f t="shared" si="23"/>
        <v/>
      </c>
      <c r="AC704" s="75" t="str">
        <f t="shared" si="24"/>
        <v/>
      </c>
      <c r="AH704" s="78" t="str">
        <f>IF(AI704="","",MAX($AH$5:AH703)+1)</f>
        <v/>
      </c>
      <c r="AI704" s="53" t="str">
        <f>IF(G703="","",IF(COUNTIF($AI$11:AI703,G703)=0,G703,""))</f>
        <v/>
      </c>
      <c r="AJ704" s="53" t="str">
        <f t="shared" si="25"/>
        <v/>
      </c>
      <c r="AK704" s="135"/>
    </row>
    <row r="705" spans="1:37" x14ac:dyDescent="0.25">
      <c r="A705" s="136"/>
      <c r="B705" s="136"/>
      <c r="C705" s="136"/>
      <c r="D705" s="136"/>
      <c r="E705" s="137"/>
      <c r="F705" s="137"/>
      <c r="G705" s="136"/>
      <c r="H705" s="137"/>
      <c r="I705" s="140" t="str">
        <f t="shared" si="22"/>
        <v/>
      </c>
      <c r="J705" s="140"/>
      <c r="K705" s="140"/>
      <c r="L705" s="74" t="str">
        <f>IF(AND(C705="Abierto",D705="Urgente"),A705,"")</f>
        <v/>
      </c>
      <c r="M705" s="74" t="str">
        <f ca="1">IF(AND(C705="Abierto",D705="Urgente"),TODAY()-E705,"")</f>
        <v/>
      </c>
      <c r="N705" s="74" t="str">
        <f>IF(AND(C705="Abierto",D705="Urgente"),RANK(M705,$M$13:$M$810,0)+COUNTIF($M$13:M705,M705)-1,"")</f>
        <v/>
      </c>
      <c r="O705" s="74" t="str">
        <f>IF(AND(C705="Abierto",D705="Alta"),A705,"")</f>
        <v/>
      </c>
      <c r="P705" s="74" t="str">
        <f ca="1">IF(AND(C705="Abierto",D705="Alta"),TODAY()-E705,"")</f>
        <v/>
      </c>
      <c r="Q705" s="74" t="str">
        <f>IF(AND(C705="Abierto",D705="Alta"),RANK(P705,$P$13:$P$810,0)+COUNTIF($P$13:P705,P705)-1+MAX(N:N),"")</f>
        <v/>
      </c>
      <c r="R705" s="74" t="str">
        <f>IF(AND(C705="Abierto",D705="Media"),A705,"")</f>
        <v/>
      </c>
      <c r="S705" s="74" t="str">
        <f ca="1">IF(AND(C705="Abierto",D705="Media"),TODAY()-E705,"")</f>
        <v/>
      </c>
      <c r="T705" s="74" t="str">
        <f>IF(AND(C705="Abierto",D705="Media"),RANK(S705,$S$13:$S$810,0)+COUNTIF($S$13:S705,S705)-1+MAX(N:N,Q:Q),"")</f>
        <v/>
      </c>
      <c r="U705" s="74" t="str">
        <f>IF(AND(C705="Abierto",D705="Baja"),A705,"")</f>
        <v/>
      </c>
      <c r="V705" s="74" t="str">
        <f ca="1">IF(AND(C705="Abierto",D705="Baja"),TODAY()-E705,"")</f>
        <v/>
      </c>
      <c r="W705" s="74" t="str">
        <f>IF(AND(C705="Abierto",D705="Baja"),RANK(V705,$V$13:$V$810,0)+COUNTIF($V$13:V705,V705)-1+MAX(N:N,Q:Q,T:T),"")</f>
        <v/>
      </c>
      <c r="X705" s="139" t="str">
        <f>IF(OR(C705="Resuelto",C705=""),"",SUM(N705,Q705,T705,W705))</f>
        <v/>
      </c>
      <c r="Y705" s="139" t="str">
        <f>IF(OR(C705="Resuelto",C705=""),"",SUM(M705,P705,S705,V705))</f>
        <v/>
      </c>
      <c r="Z705" s="139" t="str">
        <f>IF(OR(C705="Resuelto",C705=""),"",SUM(L705,O705,R705,U705))</f>
        <v/>
      </c>
      <c r="AA705" s="28">
        <v>891</v>
      </c>
      <c r="AB705" s="28" t="str">
        <f t="shared" si="23"/>
        <v/>
      </c>
      <c r="AC705" s="75" t="str">
        <f t="shared" si="24"/>
        <v/>
      </c>
      <c r="AH705" s="78" t="str">
        <f>IF(AI705="","",MAX($AH$5:AH704)+1)</f>
        <v/>
      </c>
      <c r="AI705" s="53" t="str">
        <f>IF(G704="","",IF(COUNTIF($AI$11:AI704,G704)=0,G704,""))</f>
        <v/>
      </c>
      <c r="AJ705" s="53" t="str">
        <f t="shared" si="25"/>
        <v/>
      </c>
      <c r="AK705" s="135"/>
    </row>
    <row r="706" spans="1:37" x14ac:dyDescent="0.25">
      <c r="A706" s="136"/>
      <c r="B706" s="136"/>
      <c r="C706" s="136"/>
      <c r="D706" s="136"/>
      <c r="E706" s="137"/>
      <c r="F706" s="137"/>
      <c r="G706" s="136"/>
      <c r="H706" s="137"/>
      <c r="I706" s="140" t="str">
        <f t="shared" si="22"/>
        <v/>
      </c>
      <c r="J706" s="140"/>
      <c r="K706" s="140"/>
      <c r="L706" s="74" t="str">
        <f>IF(AND(C706="Abierto",D706="Urgente"),A706,"")</f>
        <v/>
      </c>
      <c r="M706" s="74" t="str">
        <f ca="1">IF(AND(C706="Abierto",D706="Urgente"),TODAY()-E706,"")</f>
        <v/>
      </c>
      <c r="N706" s="74" t="str">
        <f>IF(AND(C706="Abierto",D706="Urgente"),RANK(M706,$M$13:$M$810,0)+COUNTIF($M$13:M706,M706)-1,"")</f>
        <v/>
      </c>
      <c r="O706" s="74" t="str">
        <f>IF(AND(C706="Abierto",D706="Alta"),A706,"")</f>
        <v/>
      </c>
      <c r="P706" s="74" t="str">
        <f ca="1">IF(AND(C706="Abierto",D706="Alta"),TODAY()-E706,"")</f>
        <v/>
      </c>
      <c r="Q706" s="74" t="str">
        <f>IF(AND(C706="Abierto",D706="Alta"),RANK(P706,$P$13:$P$810,0)+COUNTIF($P$13:P706,P706)-1+MAX(N:N),"")</f>
        <v/>
      </c>
      <c r="R706" s="74" t="str">
        <f>IF(AND(C706="Abierto",D706="Media"),A706,"")</f>
        <v/>
      </c>
      <c r="S706" s="74" t="str">
        <f ca="1">IF(AND(C706="Abierto",D706="Media"),TODAY()-E706,"")</f>
        <v/>
      </c>
      <c r="T706" s="74" t="str">
        <f>IF(AND(C706="Abierto",D706="Media"),RANK(S706,$S$13:$S$810,0)+COUNTIF($S$13:S706,S706)-1+MAX(N:N,Q:Q),"")</f>
        <v/>
      </c>
      <c r="U706" s="74" t="str">
        <f>IF(AND(C706="Abierto",D706="Baja"),A706,"")</f>
        <v/>
      </c>
      <c r="V706" s="74" t="str">
        <f ca="1">IF(AND(C706="Abierto",D706="Baja"),TODAY()-E706,"")</f>
        <v/>
      </c>
      <c r="W706" s="74" t="str">
        <f>IF(AND(C706="Abierto",D706="Baja"),RANK(V706,$V$13:$V$810,0)+COUNTIF($V$13:V706,V706)-1+MAX(N:N,Q:Q,T:T),"")</f>
        <v/>
      </c>
      <c r="X706" s="139" t="str">
        <f>IF(OR(C706="Resuelto",C706=""),"",SUM(N706,Q706,T706,W706))</f>
        <v/>
      </c>
      <c r="Y706" s="139" t="str">
        <f>IF(OR(C706="Resuelto",C706=""),"",SUM(M706,P706,S706,V706))</f>
        <v/>
      </c>
      <c r="Z706" s="139" t="str">
        <f>IF(OR(C706="Resuelto",C706=""),"",SUM(L706,O706,R706,U706))</f>
        <v/>
      </c>
      <c r="AA706" s="28">
        <v>892</v>
      </c>
      <c r="AB706" s="28" t="str">
        <f t="shared" si="23"/>
        <v/>
      </c>
      <c r="AC706" s="75" t="str">
        <f t="shared" si="24"/>
        <v/>
      </c>
      <c r="AH706" s="78" t="str">
        <f>IF(AI706="","",MAX($AH$5:AH705)+1)</f>
        <v/>
      </c>
      <c r="AI706" s="53" t="str">
        <f>IF(G705="","",IF(COUNTIF($AI$11:AI705,G705)=0,G705,""))</f>
        <v/>
      </c>
      <c r="AJ706" s="53" t="str">
        <f t="shared" si="25"/>
        <v/>
      </c>
      <c r="AK706" s="135"/>
    </row>
    <row r="707" spans="1:37" x14ac:dyDescent="0.25">
      <c r="A707" s="136"/>
      <c r="B707" s="136"/>
      <c r="C707" s="136"/>
      <c r="D707" s="136"/>
      <c r="E707" s="137"/>
      <c r="F707" s="137"/>
      <c r="G707" s="136"/>
      <c r="H707" s="137"/>
      <c r="I707" s="140" t="str">
        <f t="shared" si="22"/>
        <v/>
      </c>
      <c r="J707" s="140"/>
      <c r="K707" s="140"/>
      <c r="L707" s="74" t="str">
        <f>IF(AND(C707="Abierto",D707="Urgente"),A707,"")</f>
        <v/>
      </c>
      <c r="M707" s="74" t="str">
        <f ca="1">IF(AND(C707="Abierto",D707="Urgente"),TODAY()-E707,"")</f>
        <v/>
      </c>
      <c r="N707" s="74" t="str">
        <f>IF(AND(C707="Abierto",D707="Urgente"),RANK(M707,$M$13:$M$810,0)+COUNTIF($M$13:M707,M707)-1,"")</f>
        <v/>
      </c>
      <c r="O707" s="74" t="str">
        <f>IF(AND(C707="Abierto",D707="Alta"),A707,"")</f>
        <v/>
      </c>
      <c r="P707" s="74" t="str">
        <f ca="1">IF(AND(C707="Abierto",D707="Alta"),TODAY()-E707,"")</f>
        <v/>
      </c>
      <c r="Q707" s="74" t="str">
        <f>IF(AND(C707="Abierto",D707="Alta"),RANK(P707,$P$13:$P$810,0)+COUNTIF($P$13:P707,P707)-1+MAX(N:N),"")</f>
        <v/>
      </c>
      <c r="R707" s="74" t="str">
        <f>IF(AND(C707="Abierto",D707="Media"),A707,"")</f>
        <v/>
      </c>
      <c r="S707" s="74" t="str">
        <f ca="1">IF(AND(C707="Abierto",D707="Media"),TODAY()-E707,"")</f>
        <v/>
      </c>
      <c r="T707" s="74" t="str">
        <f>IF(AND(C707="Abierto",D707="Media"),RANK(S707,$S$13:$S$810,0)+COUNTIF($S$13:S707,S707)-1+MAX(N:N,Q:Q),"")</f>
        <v/>
      </c>
      <c r="U707" s="74" t="str">
        <f>IF(AND(C707="Abierto",D707="Baja"),A707,"")</f>
        <v/>
      </c>
      <c r="V707" s="74" t="str">
        <f ca="1">IF(AND(C707="Abierto",D707="Baja"),TODAY()-E707,"")</f>
        <v/>
      </c>
      <c r="W707" s="74" t="str">
        <f>IF(AND(C707="Abierto",D707="Baja"),RANK(V707,$V$13:$V$810,0)+COUNTIF($V$13:V707,V707)-1+MAX(N:N,Q:Q,T:T),"")</f>
        <v/>
      </c>
      <c r="X707" s="139" t="str">
        <f>IF(OR(C707="Resuelto",C707=""),"",SUM(N707,Q707,T707,W707))</f>
        <v/>
      </c>
      <c r="Y707" s="139" t="str">
        <f>IF(OR(C707="Resuelto",C707=""),"",SUM(M707,P707,S707,V707))</f>
        <v/>
      </c>
      <c r="Z707" s="139" t="str">
        <f>IF(OR(C707="Resuelto",C707=""),"",SUM(L707,O707,R707,U707))</f>
        <v/>
      </c>
      <c r="AA707" s="28">
        <v>893</v>
      </c>
      <c r="AB707" s="28" t="str">
        <f t="shared" si="23"/>
        <v/>
      </c>
      <c r="AC707" s="75" t="str">
        <f t="shared" si="24"/>
        <v/>
      </c>
      <c r="AH707" s="78" t="str">
        <f>IF(AI707="","",MAX($AH$5:AH706)+1)</f>
        <v/>
      </c>
      <c r="AI707" s="53" t="str">
        <f>IF(G706="","",IF(COUNTIF($AI$11:AI706,G706)=0,G706,""))</f>
        <v/>
      </c>
      <c r="AJ707" s="53" t="str">
        <f t="shared" si="25"/>
        <v/>
      </c>
      <c r="AK707" s="135"/>
    </row>
    <row r="708" spans="1:37" x14ac:dyDescent="0.25">
      <c r="A708" s="136"/>
      <c r="B708" s="136"/>
      <c r="C708" s="136"/>
      <c r="D708" s="136"/>
      <c r="E708" s="137"/>
      <c r="F708" s="137"/>
      <c r="G708" s="136"/>
      <c r="H708" s="137"/>
      <c r="I708" s="140" t="str">
        <f t="shared" si="22"/>
        <v/>
      </c>
      <c r="J708" s="140"/>
      <c r="K708" s="140"/>
      <c r="L708" s="74" t="str">
        <f>IF(AND(C708="Abierto",D708="Urgente"),A708,"")</f>
        <v/>
      </c>
      <c r="M708" s="74" t="str">
        <f ca="1">IF(AND(C708="Abierto",D708="Urgente"),TODAY()-E708,"")</f>
        <v/>
      </c>
      <c r="N708" s="74" t="str">
        <f>IF(AND(C708="Abierto",D708="Urgente"),RANK(M708,$M$13:$M$810,0)+COUNTIF($M$13:M708,M708)-1,"")</f>
        <v/>
      </c>
      <c r="O708" s="74" t="str">
        <f>IF(AND(C708="Abierto",D708="Alta"),A708,"")</f>
        <v/>
      </c>
      <c r="P708" s="74" t="str">
        <f ca="1">IF(AND(C708="Abierto",D708="Alta"),TODAY()-E708,"")</f>
        <v/>
      </c>
      <c r="Q708" s="74" t="str">
        <f>IF(AND(C708="Abierto",D708="Alta"),RANK(P708,$P$13:$P$810,0)+COUNTIF($P$13:P708,P708)-1+MAX(N:N),"")</f>
        <v/>
      </c>
      <c r="R708" s="74" t="str">
        <f>IF(AND(C708="Abierto",D708="Media"),A708,"")</f>
        <v/>
      </c>
      <c r="S708" s="74" t="str">
        <f ca="1">IF(AND(C708="Abierto",D708="Media"),TODAY()-E708,"")</f>
        <v/>
      </c>
      <c r="T708" s="74" t="str">
        <f>IF(AND(C708="Abierto",D708="Media"),RANK(S708,$S$13:$S$810,0)+COUNTIF($S$13:S708,S708)-1+MAX(N:N,Q:Q),"")</f>
        <v/>
      </c>
      <c r="U708" s="74" t="str">
        <f>IF(AND(C708="Abierto",D708="Baja"),A708,"")</f>
        <v/>
      </c>
      <c r="V708" s="74" t="str">
        <f ca="1">IF(AND(C708="Abierto",D708="Baja"),TODAY()-E708,"")</f>
        <v/>
      </c>
      <c r="W708" s="74" t="str">
        <f>IF(AND(C708="Abierto",D708="Baja"),RANK(V708,$V$13:$V$810,0)+COUNTIF($V$13:V708,V708)-1+MAX(N:N,Q:Q,T:T),"")</f>
        <v/>
      </c>
      <c r="X708" s="139" t="str">
        <f>IF(OR(C708="Resuelto",C708=""),"",SUM(N708,Q708,T708,W708))</f>
        <v/>
      </c>
      <c r="Y708" s="139" t="str">
        <f>IF(OR(C708="Resuelto",C708=""),"",SUM(M708,P708,S708,V708))</f>
        <v/>
      </c>
      <c r="Z708" s="139" t="str">
        <f>IF(OR(C708="Resuelto",C708=""),"",SUM(L708,O708,R708,U708))</f>
        <v/>
      </c>
      <c r="AA708" s="28">
        <v>894</v>
      </c>
      <c r="AB708" s="28" t="str">
        <f t="shared" si="23"/>
        <v/>
      </c>
      <c r="AC708" s="75" t="str">
        <f t="shared" si="24"/>
        <v/>
      </c>
      <c r="AH708" s="78" t="str">
        <f>IF(AI708="","",MAX($AH$5:AH707)+1)</f>
        <v/>
      </c>
      <c r="AI708" s="53" t="str">
        <f>IF(G707="","",IF(COUNTIF($AI$11:AI707,G707)=0,G707,""))</f>
        <v/>
      </c>
      <c r="AJ708" s="53" t="str">
        <f t="shared" si="25"/>
        <v/>
      </c>
      <c r="AK708" s="135"/>
    </row>
    <row r="709" spans="1:37" x14ac:dyDescent="0.25">
      <c r="A709" s="136"/>
      <c r="B709" s="136"/>
      <c r="C709" s="136"/>
      <c r="D709" s="136"/>
      <c r="E709" s="137"/>
      <c r="F709" s="137"/>
      <c r="G709" s="136"/>
      <c r="H709" s="137"/>
      <c r="I709" s="140" t="str">
        <f t="shared" si="22"/>
        <v/>
      </c>
      <c r="J709" s="140"/>
      <c r="K709" s="140"/>
      <c r="L709" s="74" t="str">
        <f>IF(AND(C709="Abierto",D709="Urgente"),A709,"")</f>
        <v/>
      </c>
      <c r="M709" s="74" t="str">
        <f ca="1">IF(AND(C709="Abierto",D709="Urgente"),TODAY()-E709,"")</f>
        <v/>
      </c>
      <c r="N709" s="74" t="str">
        <f>IF(AND(C709="Abierto",D709="Urgente"),RANK(M709,$M$13:$M$810,0)+COUNTIF($M$13:M709,M709)-1,"")</f>
        <v/>
      </c>
      <c r="O709" s="74" t="str">
        <f>IF(AND(C709="Abierto",D709="Alta"),A709,"")</f>
        <v/>
      </c>
      <c r="P709" s="74" t="str">
        <f ca="1">IF(AND(C709="Abierto",D709="Alta"),TODAY()-E709,"")</f>
        <v/>
      </c>
      <c r="Q709" s="74" t="str">
        <f>IF(AND(C709="Abierto",D709="Alta"),RANK(P709,$P$13:$P$810,0)+COUNTIF($P$13:P709,P709)-1+MAX(N:N),"")</f>
        <v/>
      </c>
      <c r="R709" s="74" t="str">
        <f>IF(AND(C709="Abierto",D709="Media"),A709,"")</f>
        <v/>
      </c>
      <c r="S709" s="74" t="str">
        <f ca="1">IF(AND(C709="Abierto",D709="Media"),TODAY()-E709,"")</f>
        <v/>
      </c>
      <c r="T709" s="74" t="str">
        <f>IF(AND(C709="Abierto",D709="Media"),RANK(S709,$S$13:$S$810,0)+COUNTIF($S$13:S709,S709)-1+MAX(N:N,Q:Q),"")</f>
        <v/>
      </c>
      <c r="U709" s="74" t="str">
        <f>IF(AND(C709="Abierto",D709="Baja"),A709,"")</f>
        <v/>
      </c>
      <c r="V709" s="74" t="str">
        <f ca="1">IF(AND(C709="Abierto",D709="Baja"),TODAY()-E709,"")</f>
        <v/>
      </c>
      <c r="W709" s="74" t="str">
        <f>IF(AND(C709="Abierto",D709="Baja"),RANK(V709,$V$13:$V$810,0)+COUNTIF($V$13:V709,V709)-1+MAX(N:N,Q:Q,T:T),"")</f>
        <v/>
      </c>
      <c r="X709" s="139" t="str">
        <f>IF(OR(C709="Resuelto",C709=""),"",SUM(N709,Q709,T709,W709))</f>
        <v/>
      </c>
      <c r="Y709" s="139" t="str">
        <f>IF(OR(C709="Resuelto",C709=""),"",SUM(M709,P709,S709,V709))</f>
        <v/>
      </c>
      <c r="Z709" s="139" t="str">
        <f>IF(OR(C709="Resuelto",C709=""),"",SUM(L709,O709,R709,U709))</f>
        <v/>
      </c>
      <c r="AA709" s="28">
        <v>895</v>
      </c>
      <c r="AB709" s="28" t="str">
        <f t="shared" si="23"/>
        <v/>
      </c>
      <c r="AC709" s="75" t="str">
        <f t="shared" si="24"/>
        <v/>
      </c>
      <c r="AH709" s="78" t="str">
        <f>IF(AI709="","",MAX($AH$5:AH708)+1)</f>
        <v/>
      </c>
      <c r="AI709" s="53" t="str">
        <f>IF(G708="","",IF(COUNTIF($AI$11:AI708,G708)=0,G708,""))</f>
        <v/>
      </c>
      <c r="AJ709" s="53" t="str">
        <f t="shared" si="25"/>
        <v/>
      </c>
      <c r="AK709" s="135"/>
    </row>
    <row r="710" spans="1:37" x14ac:dyDescent="0.25">
      <c r="A710" s="136"/>
      <c r="B710" s="136"/>
      <c r="C710" s="136"/>
      <c r="D710" s="136"/>
      <c r="E710" s="137"/>
      <c r="F710" s="137"/>
      <c r="G710" s="136"/>
      <c r="H710" s="137"/>
      <c r="I710" s="140" t="str">
        <f t="shared" si="22"/>
        <v/>
      </c>
      <c r="J710" s="140"/>
      <c r="K710" s="140"/>
      <c r="L710" s="74" t="str">
        <f>IF(AND(C710="Abierto",D710="Urgente"),A710,"")</f>
        <v/>
      </c>
      <c r="M710" s="74" t="str">
        <f ca="1">IF(AND(C710="Abierto",D710="Urgente"),TODAY()-E710,"")</f>
        <v/>
      </c>
      <c r="N710" s="74" t="str">
        <f>IF(AND(C710="Abierto",D710="Urgente"),RANK(M710,$M$13:$M$810,0)+COUNTIF($M$13:M710,M710)-1,"")</f>
        <v/>
      </c>
      <c r="O710" s="74" t="str">
        <f>IF(AND(C710="Abierto",D710="Alta"),A710,"")</f>
        <v/>
      </c>
      <c r="P710" s="74" t="str">
        <f ca="1">IF(AND(C710="Abierto",D710="Alta"),TODAY()-E710,"")</f>
        <v/>
      </c>
      <c r="Q710" s="74" t="str">
        <f>IF(AND(C710="Abierto",D710="Alta"),RANK(P710,$P$13:$P$810,0)+COUNTIF($P$13:P710,P710)-1+MAX(N:N),"")</f>
        <v/>
      </c>
      <c r="R710" s="74" t="str">
        <f>IF(AND(C710="Abierto",D710="Media"),A710,"")</f>
        <v/>
      </c>
      <c r="S710" s="74" t="str">
        <f ca="1">IF(AND(C710="Abierto",D710="Media"),TODAY()-E710,"")</f>
        <v/>
      </c>
      <c r="T710" s="74" t="str">
        <f>IF(AND(C710="Abierto",D710="Media"),RANK(S710,$S$13:$S$810,0)+COUNTIF($S$13:S710,S710)-1+MAX(N:N,Q:Q),"")</f>
        <v/>
      </c>
      <c r="U710" s="74" t="str">
        <f>IF(AND(C710="Abierto",D710="Baja"),A710,"")</f>
        <v/>
      </c>
      <c r="V710" s="74" t="str">
        <f ca="1">IF(AND(C710="Abierto",D710="Baja"),TODAY()-E710,"")</f>
        <v/>
      </c>
      <c r="W710" s="74" t="str">
        <f>IF(AND(C710="Abierto",D710="Baja"),RANK(V710,$V$13:$V$810,0)+COUNTIF($V$13:V710,V710)-1+MAX(N:N,Q:Q,T:T),"")</f>
        <v/>
      </c>
      <c r="X710" s="139" t="str">
        <f>IF(OR(C710="Resuelto",C710=""),"",SUM(N710,Q710,T710,W710))</f>
        <v/>
      </c>
      <c r="Y710" s="139" t="str">
        <f>IF(OR(C710="Resuelto",C710=""),"",SUM(M710,P710,S710,V710))</f>
        <v/>
      </c>
      <c r="Z710" s="139" t="str">
        <f>IF(OR(C710="Resuelto",C710=""),"",SUM(L710,O710,R710,U710))</f>
        <v/>
      </c>
      <c r="AA710" s="28">
        <v>896</v>
      </c>
      <c r="AB710" s="28" t="str">
        <f t="shared" si="23"/>
        <v/>
      </c>
      <c r="AC710" s="75" t="str">
        <f t="shared" si="24"/>
        <v/>
      </c>
      <c r="AH710" s="78" t="str">
        <f>IF(AI710="","",MAX($AH$5:AH709)+1)</f>
        <v/>
      </c>
      <c r="AI710" s="53" t="str">
        <f>IF(G709="","",IF(COUNTIF($AI$11:AI709,G709)=0,G709,""))</f>
        <v/>
      </c>
      <c r="AJ710" s="53" t="str">
        <f t="shared" si="25"/>
        <v/>
      </c>
      <c r="AK710" s="135"/>
    </row>
    <row r="711" spans="1:37" x14ac:dyDescent="0.25">
      <c r="A711" s="136"/>
      <c r="B711" s="136"/>
      <c r="C711" s="136"/>
      <c r="D711" s="136"/>
      <c r="E711" s="137"/>
      <c r="F711" s="137"/>
      <c r="G711" s="136"/>
      <c r="H711" s="137"/>
      <c r="I711" s="140" t="str">
        <f t="shared" si="22"/>
        <v/>
      </c>
      <c r="J711" s="140"/>
      <c r="K711" s="140"/>
      <c r="L711" s="74" t="str">
        <f>IF(AND(C711="Abierto",D711="Urgente"),A711,"")</f>
        <v/>
      </c>
      <c r="M711" s="74" t="str">
        <f ca="1">IF(AND(C711="Abierto",D711="Urgente"),TODAY()-E711,"")</f>
        <v/>
      </c>
      <c r="N711" s="74" t="str">
        <f>IF(AND(C711="Abierto",D711="Urgente"),RANK(M711,$M$13:$M$810,0)+COUNTIF($M$13:M711,M711)-1,"")</f>
        <v/>
      </c>
      <c r="O711" s="74" t="str">
        <f>IF(AND(C711="Abierto",D711="Alta"),A711,"")</f>
        <v/>
      </c>
      <c r="P711" s="74" t="str">
        <f ca="1">IF(AND(C711="Abierto",D711="Alta"),TODAY()-E711,"")</f>
        <v/>
      </c>
      <c r="Q711" s="74" t="str">
        <f>IF(AND(C711="Abierto",D711="Alta"),RANK(P711,$P$13:$P$810,0)+COUNTIF($P$13:P711,P711)-1+MAX(N:N),"")</f>
        <v/>
      </c>
      <c r="R711" s="74" t="str">
        <f>IF(AND(C711="Abierto",D711="Media"),A711,"")</f>
        <v/>
      </c>
      <c r="S711" s="74" t="str">
        <f ca="1">IF(AND(C711="Abierto",D711="Media"),TODAY()-E711,"")</f>
        <v/>
      </c>
      <c r="T711" s="74" t="str">
        <f>IF(AND(C711="Abierto",D711="Media"),RANK(S711,$S$13:$S$810,0)+COUNTIF($S$13:S711,S711)-1+MAX(N:N,Q:Q),"")</f>
        <v/>
      </c>
      <c r="U711" s="74" t="str">
        <f>IF(AND(C711="Abierto",D711="Baja"),A711,"")</f>
        <v/>
      </c>
      <c r="V711" s="74" t="str">
        <f ca="1">IF(AND(C711="Abierto",D711="Baja"),TODAY()-E711,"")</f>
        <v/>
      </c>
      <c r="W711" s="74" t="str">
        <f>IF(AND(C711="Abierto",D711="Baja"),RANK(V711,$V$13:$V$810,0)+COUNTIF($V$13:V711,V711)-1+MAX(N:N,Q:Q,T:T),"")</f>
        <v/>
      </c>
      <c r="X711" s="139" t="str">
        <f>IF(OR(C711="Resuelto",C711=""),"",SUM(N711,Q711,T711,W711))</f>
        <v/>
      </c>
      <c r="Y711" s="139" t="str">
        <f>IF(OR(C711="Resuelto",C711=""),"",SUM(M711,P711,S711,V711))</f>
        <v/>
      </c>
      <c r="Z711" s="139" t="str">
        <f>IF(OR(C711="Resuelto",C711=""),"",SUM(L711,O711,R711,U711))</f>
        <v/>
      </c>
      <c r="AA711" s="28">
        <v>897</v>
      </c>
      <c r="AB711" s="28" t="str">
        <f t="shared" si="23"/>
        <v/>
      </c>
      <c r="AC711" s="75" t="str">
        <f t="shared" si="24"/>
        <v/>
      </c>
      <c r="AH711" s="78" t="str">
        <f>IF(AI711="","",MAX($AH$5:AH710)+1)</f>
        <v/>
      </c>
      <c r="AI711" s="53" t="str">
        <f>IF(G710="","",IF(COUNTIF($AI$11:AI710,G710)=0,G710,""))</f>
        <v/>
      </c>
      <c r="AJ711" s="53" t="str">
        <f t="shared" si="25"/>
        <v/>
      </c>
      <c r="AK711" s="135"/>
    </row>
    <row r="712" spans="1:37" x14ac:dyDescent="0.25">
      <c r="A712" s="136"/>
      <c r="B712" s="136"/>
      <c r="C712" s="136"/>
      <c r="D712" s="136"/>
      <c r="E712" s="137"/>
      <c r="F712" s="137"/>
      <c r="G712" s="136"/>
      <c r="H712" s="137"/>
      <c r="I712" s="140" t="str">
        <f t="shared" si="22"/>
        <v/>
      </c>
      <c r="J712" s="140"/>
      <c r="K712" s="140"/>
      <c r="L712" s="74" t="str">
        <f>IF(AND(C712="Abierto",D712="Urgente"),A712,"")</f>
        <v/>
      </c>
      <c r="M712" s="74" t="str">
        <f ca="1">IF(AND(C712="Abierto",D712="Urgente"),TODAY()-E712,"")</f>
        <v/>
      </c>
      <c r="N712" s="74" t="str">
        <f>IF(AND(C712="Abierto",D712="Urgente"),RANK(M712,$M$13:$M$810,0)+COUNTIF($M$13:M712,M712)-1,"")</f>
        <v/>
      </c>
      <c r="O712" s="74" t="str">
        <f>IF(AND(C712="Abierto",D712="Alta"),A712,"")</f>
        <v/>
      </c>
      <c r="P712" s="74" t="str">
        <f ca="1">IF(AND(C712="Abierto",D712="Alta"),TODAY()-E712,"")</f>
        <v/>
      </c>
      <c r="Q712" s="74" t="str">
        <f>IF(AND(C712="Abierto",D712="Alta"),RANK(P712,$P$13:$P$810,0)+COUNTIF($P$13:P712,P712)-1+MAX(N:N),"")</f>
        <v/>
      </c>
      <c r="R712" s="74" t="str">
        <f>IF(AND(C712="Abierto",D712="Media"),A712,"")</f>
        <v/>
      </c>
      <c r="S712" s="74" t="str">
        <f ca="1">IF(AND(C712="Abierto",D712="Media"),TODAY()-E712,"")</f>
        <v/>
      </c>
      <c r="T712" s="74" t="str">
        <f>IF(AND(C712="Abierto",D712="Media"),RANK(S712,$S$13:$S$810,0)+COUNTIF($S$13:S712,S712)-1+MAX(N:N,Q:Q),"")</f>
        <v/>
      </c>
      <c r="U712" s="74" t="str">
        <f>IF(AND(C712="Abierto",D712="Baja"),A712,"")</f>
        <v/>
      </c>
      <c r="V712" s="74" t="str">
        <f ca="1">IF(AND(C712="Abierto",D712="Baja"),TODAY()-E712,"")</f>
        <v/>
      </c>
      <c r="W712" s="74" t="str">
        <f>IF(AND(C712="Abierto",D712="Baja"),RANK(V712,$V$13:$V$810,0)+COUNTIF($V$13:V712,V712)-1+MAX(N:N,Q:Q,T:T),"")</f>
        <v/>
      </c>
      <c r="X712" s="139" t="str">
        <f>IF(OR(C712="Resuelto",C712=""),"",SUM(N712,Q712,T712,W712))</f>
        <v/>
      </c>
      <c r="Y712" s="139" t="str">
        <f>IF(OR(C712="Resuelto",C712=""),"",SUM(M712,P712,S712,V712))</f>
        <v/>
      </c>
      <c r="Z712" s="139" t="str">
        <f>IF(OR(C712="Resuelto",C712=""),"",SUM(L712,O712,R712,U712))</f>
        <v/>
      </c>
      <c r="AA712" s="28">
        <v>898</v>
      </c>
      <c r="AB712" s="28" t="str">
        <f t="shared" si="23"/>
        <v/>
      </c>
      <c r="AC712" s="75" t="str">
        <f t="shared" si="24"/>
        <v/>
      </c>
      <c r="AH712" s="78" t="str">
        <f>IF(AI712="","",MAX($AH$5:AH711)+1)</f>
        <v/>
      </c>
      <c r="AI712" s="53" t="str">
        <f>IF(G711="","",IF(COUNTIF($AI$11:AI711,G711)=0,G711,""))</f>
        <v/>
      </c>
      <c r="AJ712" s="53" t="str">
        <f t="shared" si="25"/>
        <v/>
      </c>
      <c r="AK712" s="135"/>
    </row>
    <row r="713" spans="1:37" x14ac:dyDescent="0.25">
      <c r="A713" s="136"/>
      <c r="B713" s="136"/>
      <c r="C713" s="136"/>
      <c r="D713" s="136"/>
      <c r="E713" s="137"/>
      <c r="F713" s="137"/>
      <c r="G713" s="136"/>
      <c r="H713" s="137"/>
      <c r="I713" s="140" t="str">
        <f t="shared" si="22"/>
        <v/>
      </c>
      <c r="J713" s="140"/>
      <c r="K713" s="140"/>
      <c r="L713" s="74" t="str">
        <f>IF(AND(C713="Abierto",D713="Urgente"),A713,"")</f>
        <v/>
      </c>
      <c r="M713" s="74" t="str">
        <f ca="1">IF(AND(C713="Abierto",D713="Urgente"),TODAY()-E713,"")</f>
        <v/>
      </c>
      <c r="N713" s="74" t="str">
        <f>IF(AND(C713="Abierto",D713="Urgente"),RANK(M713,$M$13:$M$810,0)+COUNTIF($M$13:M713,M713)-1,"")</f>
        <v/>
      </c>
      <c r="O713" s="74" t="str">
        <f>IF(AND(C713="Abierto",D713="Alta"),A713,"")</f>
        <v/>
      </c>
      <c r="P713" s="74" t="str">
        <f ca="1">IF(AND(C713="Abierto",D713="Alta"),TODAY()-E713,"")</f>
        <v/>
      </c>
      <c r="Q713" s="74" t="str">
        <f>IF(AND(C713="Abierto",D713="Alta"),RANK(P713,$P$13:$P$810,0)+COUNTIF($P$13:P713,P713)-1+MAX(N:N),"")</f>
        <v/>
      </c>
      <c r="R713" s="74" t="str">
        <f>IF(AND(C713="Abierto",D713="Media"),A713,"")</f>
        <v/>
      </c>
      <c r="S713" s="74" t="str">
        <f ca="1">IF(AND(C713="Abierto",D713="Media"),TODAY()-E713,"")</f>
        <v/>
      </c>
      <c r="T713" s="74" t="str">
        <f>IF(AND(C713="Abierto",D713="Media"),RANK(S713,$S$13:$S$810,0)+COUNTIF($S$13:S713,S713)-1+MAX(N:N,Q:Q),"")</f>
        <v/>
      </c>
      <c r="U713" s="74" t="str">
        <f>IF(AND(C713="Abierto",D713="Baja"),A713,"")</f>
        <v/>
      </c>
      <c r="V713" s="74" t="str">
        <f ca="1">IF(AND(C713="Abierto",D713="Baja"),TODAY()-E713,"")</f>
        <v/>
      </c>
      <c r="W713" s="74" t="str">
        <f>IF(AND(C713="Abierto",D713="Baja"),RANK(V713,$V$13:$V$810,0)+COUNTIF($V$13:V713,V713)-1+MAX(N:N,Q:Q,T:T),"")</f>
        <v/>
      </c>
      <c r="X713" s="139" t="str">
        <f>IF(OR(C713="Resuelto",C713=""),"",SUM(N713,Q713,T713,W713))</f>
        <v/>
      </c>
      <c r="Y713" s="139" t="str">
        <f>IF(OR(C713="Resuelto",C713=""),"",SUM(M713,P713,S713,V713))</f>
        <v/>
      </c>
      <c r="Z713" s="139" t="str">
        <f>IF(OR(C713="Resuelto",C713=""),"",SUM(L713,O713,R713,U713))</f>
        <v/>
      </c>
      <c r="AA713" s="28">
        <v>899</v>
      </c>
      <c r="AB713" s="28" t="str">
        <f t="shared" si="23"/>
        <v/>
      </c>
      <c r="AC713" s="75" t="str">
        <f t="shared" si="24"/>
        <v/>
      </c>
      <c r="AH713" s="78" t="str">
        <f>IF(AI713="","",MAX($AH$5:AH712)+1)</f>
        <v/>
      </c>
      <c r="AI713" s="53" t="str">
        <f>IF(G712="","",IF(COUNTIF($AI$11:AI712,G712)=0,G712,""))</f>
        <v/>
      </c>
      <c r="AJ713" s="53" t="str">
        <f t="shared" si="25"/>
        <v/>
      </c>
      <c r="AK713" s="135"/>
    </row>
    <row r="714" spans="1:37" x14ac:dyDescent="0.25">
      <c r="A714" s="136"/>
      <c r="B714" s="136"/>
      <c r="C714" s="136"/>
      <c r="D714" s="136"/>
      <c r="E714" s="137"/>
      <c r="F714" s="137"/>
      <c r="G714" s="136"/>
      <c r="H714" s="137"/>
      <c r="I714" s="140" t="str">
        <f t="shared" si="22"/>
        <v/>
      </c>
      <c r="J714" s="140"/>
      <c r="K714" s="140"/>
      <c r="L714" s="74" t="str">
        <f>IF(AND(C714="Abierto",D714="Urgente"),A714,"")</f>
        <v/>
      </c>
      <c r="M714" s="74" t="str">
        <f ca="1">IF(AND(C714="Abierto",D714="Urgente"),TODAY()-E714,"")</f>
        <v/>
      </c>
      <c r="N714" s="74" t="str">
        <f>IF(AND(C714="Abierto",D714="Urgente"),RANK(M714,$M$13:$M$810,0)+COUNTIF($M$13:M714,M714)-1,"")</f>
        <v/>
      </c>
      <c r="O714" s="74" t="str">
        <f>IF(AND(C714="Abierto",D714="Alta"),A714,"")</f>
        <v/>
      </c>
      <c r="P714" s="74" t="str">
        <f ca="1">IF(AND(C714="Abierto",D714="Alta"),TODAY()-E714,"")</f>
        <v/>
      </c>
      <c r="Q714" s="74" t="str">
        <f>IF(AND(C714="Abierto",D714="Alta"),RANK(P714,$P$13:$P$810,0)+COUNTIF($P$13:P714,P714)-1+MAX(N:N),"")</f>
        <v/>
      </c>
      <c r="R714" s="74" t="str">
        <f>IF(AND(C714="Abierto",D714="Media"),A714,"")</f>
        <v/>
      </c>
      <c r="S714" s="74" t="str">
        <f ca="1">IF(AND(C714="Abierto",D714="Media"),TODAY()-E714,"")</f>
        <v/>
      </c>
      <c r="T714" s="74" t="str">
        <f>IF(AND(C714="Abierto",D714="Media"),RANK(S714,$S$13:$S$810,0)+COUNTIF($S$13:S714,S714)-1+MAX(N:N,Q:Q),"")</f>
        <v/>
      </c>
      <c r="U714" s="74" t="str">
        <f>IF(AND(C714="Abierto",D714="Baja"),A714,"")</f>
        <v/>
      </c>
      <c r="V714" s="74" t="str">
        <f ca="1">IF(AND(C714="Abierto",D714="Baja"),TODAY()-E714,"")</f>
        <v/>
      </c>
      <c r="W714" s="74" t="str">
        <f>IF(AND(C714="Abierto",D714="Baja"),RANK(V714,$V$13:$V$810,0)+COUNTIF($V$13:V714,V714)-1+MAX(N:N,Q:Q,T:T),"")</f>
        <v/>
      </c>
      <c r="X714" s="139" t="str">
        <f>IF(OR(C714="Resuelto",C714=""),"",SUM(N714,Q714,T714,W714))</f>
        <v/>
      </c>
      <c r="Y714" s="139" t="str">
        <f>IF(OR(C714="Resuelto",C714=""),"",SUM(M714,P714,S714,V714))</f>
        <v/>
      </c>
      <c r="Z714" s="139" t="str">
        <f>IF(OR(C714="Resuelto",C714=""),"",SUM(L714,O714,R714,U714))</f>
        <v/>
      </c>
      <c r="AA714" s="28">
        <v>900</v>
      </c>
      <c r="AB714" s="28" t="str">
        <f t="shared" si="23"/>
        <v/>
      </c>
      <c r="AC714" s="75" t="str">
        <f t="shared" si="24"/>
        <v/>
      </c>
      <c r="AH714" s="78" t="str">
        <f>IF(AI714="","",MAX($AH$5:AH713)+1)</f>
        <v/>
      </c>
      <c r="AI714" s="53" t="str">
        <f>IF(G713="","",IF(COUNTIF($AI$11:AI713,G713)=0,G713,""))</f>
        <v/>
      </c>
      <c r="AJ714" s="53" t="str">
        <f t="shared" si="25"/>
        <v/>
      </c>
      <c r="AK714" s="135"/>
    </row>
    <row r="715" spans="1:37" x14ac:dyDescent="0.25">
      <c r="A715" s="136"/>
      <c r="B715" s="136"/>
      <c r="C715" s="136"/>
      <c r="D715" s="136"/>
      <c r="E715" s="137"/>
      <c r="F715" s="137"/>
      <c r="G715" s="136"/>
      <c r="H715" s="137"/>
      <c r="I715" s="140" t="str">
        <f t="shared" si="22"/>
        <v/>
      </c>
      <c r="J715" s="140"/>
      <c r="K715" s="140"/>
      <c r="L715" s="74" t="str">
        <f>IF(AND(C715="Abierto",D715="Urgente"),A715,"")</f>
        <v/>
      </c>
      <c r="M715" s="74" t="str">
        <f ca="1">IF(AND(C715="Abierto",D715="Urgente"),TODAY()-E715,"")</f>
        <v/>
      </c>
      <c r="N715" s="74" t="str">
        <f>IF(AND(C715="Abierto",D715="Urgente"),RANK(M715,$M$13:$M$810,0)+COUNTIF($M$13:M715,M715)-1,"")</f>
        <v/>
      </c>
      <c r="O715" s="74" t="str">
        <f>IF(AND(C715="Abierto",D715="Alta"),A715,"")</f>
        <v/>
      </c>
      <c r="P715" s="74" t="str">
        <f ca="1">IF(AND(C715="Abierto",D715="Alta"),TODAY()-E715,"")</f>
        <v/>
      </c>
      <c r="Q715" s="74" t="str">
        <f>IF(AND(C715="Abierto",D715="Alta"),RANK(P715,$P$13:$P$810,0)+COUNTIF($P$13:P715,P715)-1+MAX(N:N),"")</f>
        <v/>
      </c>
      <c r="R715" s="74" t="str">
        <f>IF(AND(C715="Abierto",D715="Media"),A715,"")</f>
        <v/>
      </c>
      <c r="S715" s="74" t="str">
        <f ca="1">IF(AND(C715="Abierto",D715="Media"),TODAY()-E715,"")</f>
        <v/>
      </c>
      <c r="T715" s="74" t="str">
        <f>IF(AND(C715="Abierto",D715="Media"),RANK(S715,$S$13:$S$810,0)+COUNTIF($S$13:S715,S715)-1+MAX(N:N,Q:Q),"")</f>
        <v/>
      </c>
      <c r="U715" s="74" t="str">
        <f>IF(AND(C715="Abierto",D715="Baja"),A715,"")</f>
        <v/>
      </c>
      <c r="V715" s="74" t="str">
        <f ca="1">IF(AND(C715="Abierto",D715="Baja"),TODAY()-E715,"")</f>
        <v/>
      </c>
      <c r="W715" s="74" t="str">
        <f>IF(AND(C715="Abierto",D715="Baja"),RANK(V715,$V$13:$V$810,0)+COUNTIF($V$13:V715,V715)-1+MAX(N:N,Q:Q,T:T),"")</f>
        <v/>
      </c>
      <c r="X715" s="139" t="str">
        <f>IF(OR(C715="Resuelto",C715=""),"",SUM(N715,Q715,T715,W715))</f>
        <v/>
      </c>
      <c r="Y715" s="139" t="str">
        <f>IF(OR(C715="Resuelto",C715=""),"",SUM(M715,P715,S715,V715))</f>
        <v/>
      </c>
      <c r="Z715" s="139" t="str">
        <f>IF(OR(C715="Resuelto",C715=""),"",SUM(L715,O715,R715,U715))</f>
        <v/>
      </c>
      <c r="AA715" s="28">
        <v>901</v>
      </c>
      <c r="AB715" s="28" t="str">
        <f t="shared" si="23"/>
        <v/>
      </c>
      <c r="AC715" s="75" t="str">
        <f t="shared" si="24"/>
        <v/>
      </c>
      <c r="AH715" s="78" t="str">
        <f>IF(AI715="","",MAX($AH$5:AH714)+1)</f>
        <v/>
      </c>
      <c r="AI715" s="53" t="str">
        <f>IF(G714="","",IF(COUNTIF($AI$11:AI714,G714)=0,G714,""))</f>
        <v/>
      </c>
      <c r="AJ715" s="53" t="str">
        <f t="shared" si="25"/>
        <v/>
      </c>
      <c r="AK715" s="135"/>
    </row>
    <row r="716" spans="1:37" x14ac:dyDescent="0.25">
      <c r="A716" s="136"/>
      <c r="B716" s="136"/>
      <c r="C716" s="136"/>
      <c r="D716" s="136"/>
      <c r="E716" s="137"/>
      <c r="F716" s="137"/>
      <c r="G716" s="136"/>
      <c r="H716" s="137"/>
      <c r="I716" s="140" t="str">
        <f t="shared" si="22"/>
        <v/>
      </c>
      <c r="J716" s="140"/>
      <c r="K716" s="140"/>
      <c r="L716" s="74" t="str">
        <f>IF(AND(C716="Abierto",D716="Urgente"),A716,"")</f>
        <v/>
      </c>
      <c r="M716" s="74" t="str">
        <f ca="1">IF(AND(C716="Abierto",D716="Urgente"),TODAY()-E716,"")</f>
        <v/>
      </c>
      <c r="N716" s="74" t="str">
        <f>IF(AND(C716="Abierto",D716="Urgente"),RANK(M716,$M$13:$M$810,0)+COUNTIF($M$13:M716,M716)-1,"")</f>
        <v/>
      </c>
      <c r="O716" s="74" t="str">
        <f>IF(AND(C716="Abierto",D716="Alta"),A716,"")</f>
        <v/>
      </c>
      <c r="P716" s="74" t="str">
        <f ca="1">IF(AND(C716="Abierto",D716="Alta"),TODAY()-E716,"")</f>
        <v/>
      </c>
      <c r="Q716" s="74" t="str">
        <f>IF(AND(C716="Abierto",D716="Alta"),RANK(P716,$P$13:$P$810,0)+COUNTIF($P$13:P716,P716)-1+MAX(N:N),"")</f>
        <v/>
      </c>
      <c r="R716" s="74" t="str">
        <f>IF(AND(C716="Abierto",D716="Media"),A716,"")</f>
        <v/>
      </c>
      <c r="S716" s="74" t="str">
        <f ca="1">IF(AND(C716="Abierto",D716="Media"),TODAY()-E716,"")</f>
        <v/>
      </c>
      <c r="T716" s="74" t="str">
        <f>IF(AND(C716="Abierto",D716="Media"),RANK(S716,$S$13:$S$810,0)+COUNTIF($S$13:S716,S716)-1+MAX(N:N,Q:Q),"")</f>
        <v/>
      </c>
      <c r="U716" s="74" t="str">
        <f>IF(AND(C716="Abierto",D716="Baja"),A716,"")</f>
        <v/>
      </c>
      <c r="V716" s="74" t="str">
        <f ca="1">IF(AND(C716="Abierto",D716="Baja"),TODAY()-E716,"")</f>
        <v/>
      </c>
      <c r="W716" s="74" t="str">
        <f>IF(AND(C716="Abierto",D716="Baja"),RANK(V716,$V$13:$V$810,0)+COUNTIF($V$13:V716,V716)-1+MAX(N:N,Q:Q,T:T),"")</f>
        <v/>
      </c>
      <c r="X716" s="139" t="str">
        <f>IF(OR(C716="Resuelto",C716=""),"",SUM(N716,Q716,T716,W716))</f>
        <v/>
      </c>
      <c r="Y716" s="139" t="str">
        <f>IF(OR(C716="Resuelto",C716=""),"",SUM(M716,P716,S716,V716))</f>
        <v/>
      </c>
      <c r="Z716" s="139" t="str">
        <f>IF(OR(C716="Resuelto",C716=""),"",SUM(L716,O716,R716,U716))</f>
        <v/>
      </c>
      <c r="AA716" s="28">
        <v>902</v>
      </c>
      <c r="AB716" s="28" t="str">
        <f t="shared" si="23"/>
        <v/>
      </c>
      <c r="AC716" s="75" t="str">
        <f t="shared" si="24"/>
        <v/>
      </c>
      <c r="AH716" s="78" t="str">
        <f>IF(AI716="","",MAX($AH$5:AH715)+1)</f>
        <v/>
      </c>
      <c r="AI716" s="53" t="str">
        <f>IF(G715="","",IF(COUNTIF($AI$11:AI715,G715)=0,G715,""))</f>
        <v/>
      </c>
      <c r="AJ716" s="53" t="str">
        <f t="shared" si="25"/>
        <v/>
      </c>
      <c r="AK716" s="135"/>
    </row>
    <row r="717" spans="1:37" x14ac:dyDescent="0.25">
      <c r="A717" s="136"/>
      <c r="B717" s="136"/>
      <c r="C717" s="136"/>
      <c r="D717" s="136"/>
      <c r="E717" s="137"/>
      <c r="F717" s="137"/>
      <c r="G717" s="136"/>
      <c r="H717" s="137"/>
      <c r="I717" s="140" t="str">
        <f t="shared" ref="I717:I780" si="26">IF(OR(E717=0,H717=0),"",H717-E717)</f>
        <v/>
      </c>
      <c r="J717" s="140"/>
      <c r="K717" s="140"/>
      <c r="L717" s="74" t="str">
        <f>IF(AND(C717="Abierto",D717="Urgente"),A717,"")</f>
        <v/>
      </c>
      <c r="M717" s="74" t="str">
        <f ca="1">IF(AND(C717="Abierto",D717="Urgente"),TODAY()-E717,"")</f>
        <v/>
      </c>
      <c r="N717" s="74" t="str">
        <f>IF(AND(C717="Abierto",D717="Urgente"),RANK(M717,$M$13:$M$810,0)+COUNTIF($M$13:M717,M717)-1,"")</f>
        <v/>
      </c>
      <c r="O717" s="74" t="str">
        <f>IF(AND(C717="Abierto",D717="Alta"),A717,"")</f>
        <v/>
      </c>
      <c r="P717" s="74" t="str">
        <f ca="1">IF(AND(C717="Abierto",D717="Alta"),TODAY()-E717,"")</f>
        <v/>
      </c>
      <c r="Q717" s="74" t="str">
        <f>IF(AND(C717="Abierto",D717="Alta"),RANK(P717,$P$13:$P$810,0)+COUNTIF($P$13:P717,P717)-1+MAX(N:N),"")</f>
        <v/>
      </c>
      <c r="R717" s="74" t="str">
        <f>IF(AND(C717="Abierto",D717="Media"),A717,"")</f>
        <v/>
      </c>
      <c r="S717" s="74" t="str">
        <f ca="1">IF(AND(C717="Abierto",D717="Media"),TODAY()-E717,"")</f>
        <v/>
      </c>
      <c r="T717" s="74" t="str">
        <f>IF(AND(C717="Abierto",D717="Media"),RANK(S717,$S$13:$S$810,0)+COUNTIF($S$13:S717,S717)-1+MAX(N:N,Q:Q),"")</f>
        <v/>
      </c>
      <c r="U717" s="74" t="str">
        <f>IF(AND(C717="Abierto",D717="Baja"),A717,"")</f>
        <v/>
      </c>
      <c r="V717" s="74" t="str">
        <f ca="1">IF(AND(C717="Abierto",D717="Baja"),TODAY()-E717,"")</f>
        <v/>
      </c>
      <c r="W717" s="74" t="str">
        <f>IF(AND(C717="Abierto",D717="Baja"),RANK(V717,$V$13:$V$810,0)+COUNTIF($V$13:V717,V717)-1+MAX(N:N,Q:Q,T:T),"")</f>
        <v/>
      </c>
      <c r="X717" s="139" t="str">
        <f>IF(OR(C717="Resuelto",C717=""),"",SUM(N717,Q717,T717,W717))</f>
        <v/>
      </c>
      <c r="Y717" s="139" t="str">
        <f>IF(OR(C717="Resuelto",C717=""),"",SUM(M717,P717,S717,V717))</f>
        <v/>
      </c>
      <c r="Z717" s="139" t="str">
        <f>IF(OR(C717="Resuelto",C717=""),"",SUM(L717,O717,R717,U717))</f>
        <v/>
      </c>
      <c r="AA717" s="28">
        <v>903</v>
      </c>
      <c r="AB717" s="28" t="str">
        <f t="shared" si="23"/>
        <v/>
      </c>
      <c r="AC717" s="75" t="str">
        <f t="shared" si="24"/>
        <v/>
      </c>
      <c r="AH717" s="78" t="str">
        <f>IF(AI717="","",MAX($AH$5:AH716)+1)</f>
        <v/>
      </c>
      <c r="AI717" s="53" t="str">
        <f>IF(G716="","",IF(COUNTIF($AI$11:AI716,G716)=0,G716,""))</f>
        <v/>
      </c>
      <c r="AJ717" s="53" t="str">
        <f t="shared" si="25"/>
        <v/>
      </c>
      <c r="AK717" s="135"/>
    </row>
    <row r="718" spans="1:37" x14ac:dyDescent="0.25">
      <c r="A718" s="136"/>
      <c r="B718" s="136"/>
      <c r="C718" s="136"/>
      <c r="D718" s="136"/>
      <c r="E718" s="137"/>
      <c r="F718" s="137"/>
      <c r="G718" s="136"/>
      <c r="H718" s="137"/>
      <c r="I718" s="140" t="str">
        <f t="shared" si="26"/>
        <v/>
      </c>
      <c r="J718" s="140"/>
      <c r="K718" s="140"/>
      <c r="L718" s="74" t="str">
        <f>IF(AND(C718="Abierto",D718="Urgente"),A718,"")</f>
        <v/>
      </c>
      <c r="M718" s="74" t="str">
        <f ca="1">IF(AND(C718="Abierto",D718="Urgente"),TODAY()-E718,"")</f>
        <v/>
      </c>
      <c r="N718" s="74" t="str">
        <f>IF(AND(C718="Abierto",D718="Urgente"),RANK(M718,$M$13:$M$810,0)+COUNTIF($M$13:M718,M718)-1,"")</f>
        <v/>
      </c>
      <c r="O718" s="74" t="str">
        <f>IF(AND(C718="Abierto",D718="Alta"),A718,"")</f>
        <v/>
      </c>
      <c r="P718" s="74" t="str">
        <f ca="1">IF(AND(C718="Abierto",D718="Alta"),TODAY()-E718,"")</f>
        <v/>
      </c>
      <c r="Q718" s="74" t="str">
        <f>IF(AND(C718="Abierto",D718="Alta"),RANK(P718,$P$13:$P$810,0)+COUNTIF($P$13:P718,P718)-1+MAX(N:N),"")</f>
        <v/>
      </c>
      <c r="R718" s="74" t="str">
        <f>IF(AND(C718="Abierto",D718="Media"),A718,"")</f>
        <v/>
      </c>
      <c r="S718" s="74" t="str">
        <f ca="1">IF(AND(C718="Abierto",D718="Media"),TODAY()-E718,"")</f>
        <v/>
      </c>
      <c r="T718" s="74" t="str">
        <f>IF(AND(C718="Abierto",D718="Media"),RANK(S718,$S$13:$S$810,0)+COUNTIF($S$13:S718,S718)-1+MAX(N:N,Q:Q),"")</f>
        <v/>
      </c>
      <c r="U718" s="74" t="str">
        <f>IF(AND(C718="Abierto",D718="Baja"),A718,"")</f>
        <v/>
      </c>
      <c r="V718" s="74" t="str">
        <f ca="1">IF(AND(C718="Abierto",D718="Baja"),TODAY()-E718,"")</f>
        <v/>
      </c>
      <c r="W718" s="74" t="str">
        <f>IF(AND(C718="Abierto",D718="Baja"),RANK(V718,$V$13:$V$810,0)+COUNTIF($V$13:V718,V718)-1+MAX(N:N,Q:Q,T:T),"")</f>
        <v/>
      </c>
      <c r="X718" s="139" t="str">
        <f>IF(OR(C718="Resuelto",C718=""),"",SUM(N718,Q718,T718,W718))</f>
        <v/>
      </c>
      <c r="Y718" s="139" t="str">
        <f>IF(OR(C718="Resuelto",C718=""),"",SUM(M718,P718,S718,V718))</f>
        <v/>
      </c>
      <c r="Z718" s="139" t="str">
        <f>IF(OR(C718="Resuelto",C718=""),"",SUM(L718,O718,R718,U718))</f>
        <v/>
      </c>
      <c r="AA718" s="28">
        <v>904</v>
      </c>
      <c r="AB718" s="28" t="str">
        <f t="shared" si="23"/>
        <v/>
      </c>
      <c r="AC718" s="75" t="str">
        <f t="shared" si="24"/>
        <v/>
      </c>
      <c r="AH718" s="78" t="str">
        <f>IF(AI718="","",MAX($AH$5:AH717)+1)</f>
        <v/>
      </c>
      <c r="AI718" s="53" t="str">
        <f>IF(G717="","",IF(COUNTIF($AI$11:AI717,G717)=0,G717,""))</f>
        <v/>
      </c>
      <c r="AJ718" s="53" t="str">
        <f t="shared" si="25"/>
        <v/>
      </c>
      <c r="AK718" s="135"/>
    </row>
    <row r="719" spans="1:37" x14ac:dyDescent="0.25">
      <c r="A719" s="136"/>
      <c r="B719" s="136"/>
      <c r="C719" s="136"/>
      <c r="D719" s="136"/>
      <c r="E719" s="137"/>
      <c r="F719" s="137"/>
      <c r="G719" s="136"/>
      <c r="H719" s="137"/>
      <c r="I719" s="140" t="str">
        <f t="shared" si="26"/>
        <v/>
      </c>
      <c r="J719" s="140"/>
      <c r="K719" s="140"/>
      <c r="L719" s="74" t="str">
        <f>IF(AND(C719="Abierto",D719="Urgente"),A719,"")</f>
        <v/>
      </c>
      <c r="M719" s="74" t="str">
        <f ca="1">IF(AND(C719="Abierto",D719="Urgente"),TODAY()-E719,"")</f>
        <v/>
      </c>
      <c r="N719" s="74" t="str">
        <f>IF(AND(C719="Abierto",D719="Urgente"),RANK(M719,$M$13:$M$810,0)+COUNTIF($M$13:M719,M719)-1,"")</f>
        <v/>
      </c>
      <c r="O719" s="74" t="str">
        <f>IF(AND(C719="Abierto",D719="Alta"),A719,"")</f>
        <v/>
      </c>
      <c r="P719" s="74" t="str">
        <f ca="1">IF(AND(C719="Abierto",D719="Alta"),TODAY()-E719,"")</f>
        <v/>
      </c>
      <c r="Q719" s="74" t="str">
        <f>IF(AND(C719="Abierto",D719="Alta"),RANK(P719,$P$13:$P$810,0)+COUNTIF($P$13:P719,P719)-1+MAX(N:N),"")</f>
        <v/>
      </c>
      <c r="R719" s="74" t="str">
        <f>IF(AND(C719="Abierto",D719="Media"),A719,"")</f>
        <v/>
      </c>
      <c r="S719" s="74" t="str">
        <f ca="1">IF(AND(C719="Abierto",D719="Media"),TODAY()-E719,"")</f>
        <v/>
      </c>
      <c r="T719" s="74" t="str">
        <f>IF(AND(C719="Abierto",D719="Media"),RANK(S719,$S$13:$S$810,0)+COUNTIF($S$13:S719,S719)-1+MAX(N:N,Q:Q),"")</f>
        <v/>
      </c>
      <c r="U719" s="74" t="str">
        <f>IF(AND(C719="Abierto",D719="Baja"),A719,"")</f>
        <v/>
      </c>
      <c r="V719" s="74" t="str">
        <f ca="1">IF(AND(C719="Abierto",D719="Baja"),TODAY()-E719,"")</f>
        <v/>
      </c>
      <c r="W719" s="74" t="str">
        <f>IF(AND(C719="Abierto",D719="Baja"),RANK(V719,$V$13:$V$810,0)+COUNTIF($V$13:V719,V719)-1+MAX(N:N,Q:Q,T:T),"")</f>
        <v/>
      </c>
      <c r="X719" s="139" t="str">
        <f>IF(OR(C719="Resuelto",C719=""),"",SUM(N719,Q719,T719,W719))</f>
        <v/>
      </c>
      <c r="Y719" s="139" t="str">
        <f>IF(OR(C719="Resuelto",C719=""),"",SUM(M719,P719,S719,V719))</f>
        <v/>
      </c>
      <c r="Z719" s="139" t="str">
        <f>IF(OR(C719="Resuelto",C719=""),"",SUM(L719,O719,R719,U719))</f>
        <v/>
      </c>
      <c r="AA719" s="28">
        <v>905</v>
      </c>
      <c r="AB719" s="28" t="str">
        <f t="shared" si="23"/>
        <v/>
      </c>
      <c r="AC719" s="75" t="str">
        <f t="shared" si="24"/>
        <v/>
      </c>
      <c r="AH719" s="78" t="str">
        <f>IF(AI719="","",MAX($AH$5:AH718)+1)</f>
        <v/>
      </c>
      <c r="AI719" s="53" t="str">
        <f>IF(G718="","",IF(COUNTIF($AI$11:AI718,G718)=0,G718,""))</f>
        <v/>
      </c>
      <c r="AJ719" s="53" t="str">
        <f t="shared" si="25"/>
        <v/>
      </c>
      <c r="AK719" s="135"/>
    </row>
    <row r="720" spans="1:37" x14ac:dyDescent="0.25">
      <c r="A720" s="136"/>
      <c r="B720" s="136"/>
      <c r="C720" s="136"/>
      <c r="D720" s="136"/>
      <c r="E720" s="137"/>
      <c r="F720" s="137"/>
      <c r="G720" s="136"/>
      <c r="H720" s="137"/>
      <c r="I720" s="140" t="str">
        <f t="shared" si="26"/>
        <v/>
      </c>
      <c r="J720" s="140"/>
      <c r="K720" s="140"/>
      <c r="L720" s="74" t="str">
        <f>IF(AND(C720="Abierto",D720="Urgente"),A720,"")</f>
        <v/>
      </c>
      <c r="M720" s="74" t="str">
        <f ca="1">IF(AND(C720="Abierto",D720="Urgente"),TODAY()-E720,"")</f>
        <v/>
      </c>
      <c r="N720" s="74" t="str">
        <f>IF(AND(C720="Abierto",D720="Urgente"),RANK(M720,$M$13:$M$810,0)+COUNTIF($M$13:M720,M720)-1,"")</f>
        <v/>
      </c>
      <c r="O720" s="74" t="str">
        <f>IF(AND(C720="Abierto",D720="Alta"),A720,"")</f>
        <v/>
      </c>
      <c r="P720" s="74" t="str">
        <f ca="1">IF(AND(C720="Abierto",D720="Alta"),TODAY()-E720,"")</f>
        <v/>
      </c>
      <c r="Q720" s="74" t="str">
        <f>IF(AND(C720="Abierto",D720="Alta"),RANK(P720,$P$13:$P$810,0)+COUNTIF($P$13:P720,P720)-1+MAX(N:N),"")</f>
        <v/>
      </c>
      <c r="R720" s="74" t="str">
        <f>IF(AND(C720="Abierto",D720="Media"),A720,"")</f>
        <v/>
      </c>
      <c r="S720" s="74" t="str">
        <f ca="1">IF(AND(C720="Abierto",D720="Media"),TODAY()-E720,"")</f>
        <v/>
      </c>
      <c r="T720" s="74" t="str">
        <f>IF(AND(C720="Abierto",D720="Media"),RANK(S720,$S$13:$S$810,0)+COUNTIF($S$13:S720,S720)-1+MAX(N:N,Q:Q),"")</f>
        <v/>
      </c>
      <c r="U720" s="74" t="str">
        <f>IF(AND(C720="Abierto",D720="Baja"),A720,"")</f>
        <v/>
      </c>
      <c r="V720" s="74" t="str">
        <f ca="1">IF(AND(C720="Abierto",D720="Baja"),TODAY()-E720,"")</f>
        <v/>
      </c>
      <c r="W720" s="74" t="str">
        <f>IF(AND(C720="Abierto",D720="Baja"),RANK(V720,$V$13:$V$810,0)+COUNTIF($V$13:V720,V720)-1+MAX(N:N,Q:Q,T:T),"")</f>
        <v/>
      </c>
      <c r="X720" s="139" t="str">
        <f>IF(OR(C720="Resuelto",C720=""),"",SUM(N720,Q720,T720,W720))</f>
        <v/>
      </c>
      <c r="Y720" s="139" t="str">
        <f>IF(OR(C720="Resuelto",C720=""),"",SUM(M720,P720,S720,V720))</f>
        <v/>
      </c>
      <c r="Z720" s="139" t="str">
        <f>IF(OR(C720="Resuelto",C720=""),"",SUM(L720,O720,R720,U720))</f>
        <v/>
      </c>
      <c r="AA720" s="28">
        <v>906</v>
      </c>
      <c r="AB720" s="28" t="str">
        <f t="shared" si="23"/>
        <v/>
      </c>
      <c r="AC720" s="75" t="str">
        <f t="shared" si="24"/>
        <v/>
      </c>
      <c r="AH720" s="78" t="str">
        <f>IF(AI720="","",MAX($AH$5:AH719)+1)</f>
        <v/>
      </c>
      <c r="AI720" s="53" t="str">
        <f>IF(G719="","",IF(COUNTIF($AI$11:AI719,G719)=0,G719,""))</f>
        <v/>
      </c>
      <c r="AJ720" s="53" t="str">
        <f t="shared" si="25"/>
        <v/>
      </c>
      <c r="AK720" s="135"/>
    </row>
    <row r="721" spans="1:37" x14ac:dyDescent="0.25">
      <c r="A721" s="136"/>
      <c r="B721" s="136"/>
      <c r="C721" s="136"/>
      <c r="D721" s="136"/>
      <c r="E721" s="137"/>
      <c r="F721" s="137"/>
      <c r="G721" s="136"/>
      <c r="H721" s="137"/>
      <c r="I721" s="140" t="str">
        <f t="shared" si="26"/>
        <v/>
      </c>
      <c r="J721" s="140"/>
      <c r="K721" s="140"/>
      <c r="L721" s="74" t="str">
        <f>IF(AND(C721="Abierto",D721="Urgente"),A721,"")</f>
        <v/>
      </c>
      <c r="M721" s="74" t="str">
        <f ca="1">IF(AND(C721="Abierto",D721="Urgente"),TODAY()-E721,"")</f>
        <v/>
      </c>
      <c r="N721" s="74" t="str">
        <f>IF(AND(C721="Abierto",D721="Urgente"),RANK(M721,$M$13:$M$810,0)+COUNTIF($M$13:M721,M721)-1,"")</f>
        <v/>
      </c>
      <c r="O721" s="74" t="str">
        <f>IF(AND(C721="Abierto",D721="Alta"),A721,"")</f>
        <v/>
      </c>
      <c r="P721" s="74" t="str">
        <f ca="1">IF(AND(C721="Abierto",D721="Alta"),TODAY()-E721,"")</f>
        <v/>
      </c>
      <c r="Q721" s="74" t="str">
        <f>IF(AND(C721="Abierto",D721="Alta"),RANK(P721,$P$13:$P$810,0)+COUNTIF($P$13:P721,P721)-1+MAX(N:N),"")</f>
        <v/>
      </c>
      <c r="R721" s="74" t="str">
        <f>IF(AND(C721="Abierto",D721="Media"),A721,"")</f>
        <v/>
      </c>
      <c r="S721" s="74" t="str">
        <f ca="1">IF(AND(C721="Abierto",D721="Media"),TODAY()-E721,"")</f>
        <v/>
      </c>
      <c r="T721" s="74" t="str">
        <f>IF(AND(C721="Abierto",D721="Media"),RANK(S721,$S$13:$S$810,0)+COUNTIF($S$13:S721,S721)-1+MAX(N:N,Q:Q),"")</f>
        <v/>
      </c>
      <c r="U721" s="74" t="str">
        <f>IF(AND(C721="Abierto",D721="Baja"),A721,"")</f>
        <v/>
      </c>
      <c r="V721" s="74" t="str">
        <f ca="1">IF(AND(C721="Abierto",D721="Baja"),TODAY()-E721,"")</f>
        <v/>
      </c>
      <c r="W721" s="74" t="str">
        <f>IF(AND(C721="Abierto",D721="Baja"),RANK(V721,$V$13:$V$810,0)+COUNTIF($V$13:V721,V721)-1+MAX(N:N,Q:Q,T:T),"")</f>
        <v/>
      </c>
      <c r="X721" s="139" t="str">
        <f>IF(OR(C721="Resuelto",C721=""),"",SUM(N721,Q721,T721,W721))</f>
        <v/>
      </c>
      <c r="Y721" s="139" t="str">
        <f>IF(OR(C721="Resuelto",C721=""),"",SUM(M721,P721,S721,V721))</f>
        <v/>
      </c>
      <c r="Z721" s="139" t="str">
        <f>IF(OR(C721="Resuelto",C721=""),"",SUM(L721,O721,R721,U721))</f>
        <v/>
      </c>
      <c r="AA721" s="28">
        <v>907</v>
      </c>
      <c r="AB721" s="28" t="str">
        <f t="shared" si="23"/>
        <v/>
      </c>
      <c r="AC721" s="75" t="str">
        <f t="shared" si="24"/>
        <v/>
      </c>
      <c r="AH721" s="78" t="str">
        <f>IF(AI721="","",MAX($AH$5:AH720)+1)</f>
        <v/>
      </c>
      <c r="AI721" s="53" t="str">
        <f>IF(G720="","",IF(COUNTIF($AI$11:AI720,G720)=0,G720,""))</f>
        <v/>
      </c>
      <c r="AJ721" s="53" t="str">
        <f t="shared" si="25"/>
        <v/>
      </c>
      <c r="AK721" s="135"/>
    </row>
    <row r="722" spans="1:37" x14ac:dyDescent="0.25">
      <c r="A722" s="136"/>
      <c r="B722" s="136"/>
      <c r="C722" s="136"/>
      <c r="D722" s="136"/>
      <c r="E722" s="137"/>
      <c r="F722" s="137"/>
      <c r="G722" s="136"/>
      <c r="H722" s="137"/>
      <c r="I722" s="140" t="str">
        <f t="shared" si="26"/>
        <v/>
      </c>
      <c r="J722" s="140"/>
      <c r="K722" s="140"/>
      <c r="L722" s="74" t="str">
        <f>IF(AND(C722="Abierto",D722="Urgente"),A722,"")</f>
        <v/>
      </c>
      <c r="M722" s="74" t="str">
        <f ca="1">IF(AND(C722="Abierto",D722="Urgente"),TODAY()-E722,"")</f>
        <v/>
      </c>
      <c r="N722" s="74" t="str">
        <f>IF(AND(C722="Abierto",D722="Urgente"),RANK(M722,$M$13:$M$810,0)+COUNTIF($M$13:M722,M722)-1,"")</f>
        <v/>
      </c>
      <c r="O722" s="74" t="str">
        <f>IF(AND(C722="Abierto",D722="Alta"),A722,"")</f>
        <v/>
      </c>
      <c r="P722" s="74" t="str">
        <f ca="1">IF(AND(C722="Abierto",D722="Alta"),TODAY()-E722,"")</f>
        <v/>
      </c>
      <c r="Q722" s="74" t="str">
        <f>IF(AND(C722="Abierto",D722="Alta"),RANK(P722,$P$13:$P$810,0)+COUNTIF($P$13:P722,P722)-1+MAX(N:N),"")</f>
        <v/>
      </c>
      <c r="R722" s="74" t="str">
        <f>IF(AND(C722="Abierto",D722="Media"),A722,"")</f>
        <v/>
      </c>
      <c r="S722" s="74" t="str">
        <f ca="1">IF(AND(C722="Abierto",D722="Media"),TODAY()-E722,"")</f>
        <v/>
      </c>
      <c r="T722" s="74" t="str">
        <f>IF(AND(C722="Abierto",D722="Media"),RANK(S722,$S$13:$S$810,0)+COUNTIF($S$13:S722,S722)-1+MAX(N:N,Q:Q),"")</f>
        <v/>
      </c>
      <c r="U722" s="74" t="str">
        <f>IF(AND(C722="Abierto",D722="Baja"),A722,"")</f>
        <v/>
      </c>
      <c r="V722" s="74" t="str">
        <f ca="1">IF(AND(C722="Abierto",D722="Baja"),TODAY()-E722,"")</f>
        <v/>
      </c>
      <c r="W722" s="74" t="str">
        <f>IF(AND(C722="Abierto",D722="Baja"),RANK(V722,$V$13:$V$810,0)+COUNTIF($V$13:V722,V722)-1+MAX(N:N,Q:Q,T:T),"")</f>
        <v/>
      </c>
      <c r="X722" s="139" t="str">
        <f>IF(OR(C722="Resuelto",C722=""),"",SUM(N722,Q722,T722,W722))</f>
        <v/>
      </c>
      <c r="Y722" s="139" t="str">
        <f>IF(OR(C722="Resuelto",C722=""),"",SUM(M722,P722,S722,V722))</f>
        <v/>
      </c>
      <c r="Z722" s="139" t="str">
        <f>IF(OR(C722="Resuelto",C722=""),"",SUM(L722,O722,R722,U722))</f>
        <v/>
      </c>
      <c r="AA722" s="28">
        <v>908</v>
      </c>
      <c r="AB722" s="28" t="str">
        <f t="shared" si="23"/>
        <v/>
      </c>
      <c r="AC722" s="75" t="str">
        <f t="shared" si="24"/>
        <v/>
      </c>
      <c r="AH722" s="78" t="str">
        <f>IF(AI722="","",MAX($AH$5:AH721)+1)</f>
        <v/>
      </c>
      <c r="AI722" s="53" t="str">
        <f>IF(G721="","",IF(COUNTIF($AI$11:AI721,G721)=0,G721,""))</f>
        <v/>
      </c>
      <c r="AJ722" s="53" t="str">
        <f t="shared" si="25"/>
        <v/>
      </c>
      <c r="AK722" s="135"/>
    </row>
    <row r="723" spans="1:37" x14ac:dyDescent="0.25">
      <c r="A723" s="136"/>
      <c r="B723" s="136"/>
      <c r="C723" s="136"/>
      <c r="D723" s="136"/>
      <c r="E723" s="137"/>
      <c r="F723" s="137"/>
      <c r="G723" s="136"/>
      <c r="H723" s="137"/>
      <c r="I723" s="140" t="str">
        <f t="shared" si="26"/>
        <v/>
      </c>
      <c r="J723" s="140"/>
      <c r="K723" s="140"/>
      <c r="L723" s="74" t="str">
        <f>IF(AND(C723="Abierto",D723="Urgente"),A723,"")</f>
        <v/>
      </c>
      <c r="M723" s="74" t="str">
        <f ca="1">IF(AND(C723="Abierto",D723="Urgente"),TODAY()-E723,"")</f>
        <v/>
      </c>
      <c r="N723" s="74" t="str">
        <f>IF(AND(C723="Abierto",D723="Urgente"),RANK(M723,$M$13:$M$810,0)+COUNTIF($M$13:M723,M723)-1,"")</f>
        <v/>
      </c>
      <c r="O723" s="74" t="str">
        <f>IF(AND(C723="Abierto",D723="Alta"),A723,"")</f>
        <v/>
      </c>
      <c r="P723" s="74" t="str">
        <f ca="1">IF(AND(C723="Abierto",D723="Alta"),TODAY()-E723,"")</f>
        <v/>
      </c>
      <c r="Q723" s="74" t="str">
        <f>IF(AND(C723="Abierto",D723="Alta"),RANK(P723,$P$13:$P$810,0)+COUNTIF($P$13:P723,P723)-1+MAX(N:N),"")</f>
        <v/>
      </c>
      <c r="R723" s="74" t="str">
        <f>IF(AND(C723="Abierto",D723="Media"),A723,"")</f>
        <v/>
      </c>
      <c r="S723" s="74" t="str">
        <f ca="1">IF(AND(C723="Abierto",D723="Media"),TODAY()-E723,"")</f>
        <v/>
      </c>
      <c r="T723" s="74" t="str">
        <f>IF(AND(C723="Abierto",D723="Media"),RANK(S723,$S$13:$S$810,0)+COUNTIF($S$13:S723,S723)-1+MAX(N:N,Q:Q),"")</f>
        <v/>
      </c>
      <c r="U723" s="74" t="str">
        <f>IF(AND(C723="Abierto",D723="Baja"),A723,"")</f>
        <v/>
      </c>
      <c r="V723" s="74" t="str">
        <f ca="1">IF(AND(C723="Abierto",D723="Baja"),TODAY()-E723,"")</f>
        <v/>
      </c>
      <c r="W723" s="74" t="str">
        <f>IF(AND(C723="Abierto",D723="Baja"),RANK(V723,$V$13:$V$810,0)+COUNTIF($V$13:V723,V723)-1+MAX(N:N,Q:Q,T:T),"")</f>
        <v/>
      </c>
      <c r="X723" s="139" t="str">
        <f>IF(OR(C723="Resuelto",C723=""),"",SUM(N723,Q723,T723,W723))</f>
        <v/>
      </c>
      <c r="Y723" s="139" t="str">
        <f>IF(OR(C723="Resuelto",C723=""),"",SUM(M723,P723,S723,V723))</f>
        <v/>
      </c>
      <c r="Z723" s="139" t="str">
        <f>IF(OR(C723="Resuelto",C723=""),"",SUM(L723,O723,R723,U723))</f>
        <v/>
      </c>
      <c r="AA723" s="28">
        <v>909</v>
      </c>
      <c r="AB723" s="28" t="str">
        <f t="shared" si="23"/>
        <v/>
      </c>
      <c r="AC723" s="75" t="str">
        <f t="shared" si="24"/>
        <v/>
      </c>
      <c r="AH723" s="78" t="str">
        <f>IF(AI723="","",MAX($AH$5:AH722)+1)</f>
        <v/>
      </c>
      <c r="AI723" s="53" t="str">
        <f>IF(G722="","",IF(COUNTIF($AI$11:AI722,G722)=0,G722,""))</f>
        <v/>
      </c>
      <c r="AJ723" s="53" t="str">
        <f t="shared" si="25"/>
        <v/>
      </c>
      <c r="AK723" s="135"/>
    </row>
    <row r="724" spans="1:37" x14ac:dyDescent="0.25">
      <c r="A724" s="136"/>
      <c r="B724" s="136"/>
      <c r="C724" s="136"/>
      <c r="D724" s="136"/>
      <c r="E724" s="137"/>
      <c r="F724" s="137"/>
      <c r="G724" s="136"/>
      <c r="H724" s="137"/>
      <c r="I724" s="140" t="str">
        <f t="shared" si="26"/>
        <v/>
      </c>
      <c r="J724" s="140"/>
      <c r="K724" s="140"/>
      <c r="L724" s="74" t="str">
        <f>IF(AND(C724="Abierto",D724="Urgente"),A724,"")</f>
        <v/>
      </c>
      <c r="M724" s="74" t="str">
        <f ca="1">IF(AND(C724="Abierto",D724="Urgente"),TODAY()-E724,"")</f>
        <v/>
      </c>
      <c r="N724" s="74" t="str">
        <f>IF(AND(C724="Abierto",D724="Urgente"),RANK(M724,$M$13:$M$810,0)+COUNTIF($M$13:M724,M724)-1,"")</f>
        <v/>
      </c>
      <c r="O724" s="74" t="str">
        <f>IF(AND(C724="Abierto",D724="Alta"),A724,"")</f>
        <v/>
      </c>
      <c r="P724" s="74" t="str">
        <f ca="1">IF(AND(C724="Abierto",D724="Alta"),TODAY()-E724,"")</f>
        <v/>
      </c>
      <c r="Q724" s="74" t="str">
        <f>IF(AND(C724="Abierto",D724="Alta"),RANK(P724,$P$13:$P$810,0)+COUNTIF($P$13:P724,P724)-1+MAX(N:N),"")</f>
        <v/>
      </c>
      <c r="R724" s="74" t="str">
        <f>IF(AND(C724="Abierto",D724="Media"),A724,"")</f>
        <v/>
      </c>
      <c r="S724" s="74" t="str">
        <f ca="1">IF(AND(C724="Abierto",D724="Media"),TODAY()-E724,"")</f>
        <v/>
      </c>
      <c r="T724" s="74" t="str">
        <f>IF(AND(C724="Abierto",D724="Media"),RANK(S724,$S$13:$S$810,0)+COUNTIF($S$13:S724,S724)-1+MAX(N:N,Q:Q),"")</f>
        <v/>
      </c>
      <c r="U724" s="74" t="str">
        <f>IF(AND(C724="Abierto",D724="Baja"),A724,"")</f>
        <v/>
      </c>
      <c r="V724" s="74" t="str">
        <f ca="1">IF(AND(C724="Abierto",D724="Baja"),TODAY()-E724,"")</f>
        <v/>
      </c>
      <c r="W724" s="74" t="str">
        <f>IF(AND(C724="Abierto",D724="Baja"),RANK(V724,$V$13:$V$810,0)+COUNTIF($V$13:V724,V724)-1+MAX(N:N,Q:Q,T:T),"")</f>
        <v/>
      </c>
      <c r="X724" s="139" t="str">
        <f>IF(OR(C724="Resuelto",C724=""),"",SUM(N724,Q724,T724,W724))</f>
        <v/>
      </c>
      <c r="Y724" s="139" t="str">
        <f>IF(OR(C724="Resuelto",C724=""),"",SUM(M724,P724,S724,V724))</f>
        <v/>
      </c>
      <c r="Z724" s="139" t="str">
        <f>IF(OR(C724="Resuelto",C724=""),"",SUM(L724,O724,R724,U724))</f>
        <v/>
      </c>
      <c r="AA724" s="28">
        <v>910</v>
      </c>
      <c r="AB724" s="28" t="str">
        <f t="shared" si="23"/>
        <v/>
      </c>
      <c r="AC724" s="75" t="str">
        <f t="shared" si="24"/>
        <v/>
      </c>
      <c r="AH724" s="78" t="str">
        <f>IF(AI724="","",MAX($AH$5:AH723)+1)</f>
        <v/>
      </c>
      <c r="AI724" s="53" t="str">
        <f>IF(G723="","",IF(COUNTIF($AI$11:AI723,G723)=0,G723,""))</f>
        <v/>
      </c>
      <c r="AJ724" s="53" t="str">
        <f t="shared" si="25"/>
        <v/>
      </c>
      <c r="AK724" s="135"/>
    </row>
    <row r="725" spans="1:37" x14ac:dyDescent="0.25">
      <c r="A725" s="136"/>
      <c r="B725" s="136"/>
      <c r="C725" s="136"/>
      <c r="D725" s="136"/>
      <c r="E725" s="137"/>
      <c r="F725" s="137"/>
      <c r="G725" s="136"/>
      <c r="H725" s="137"/>
      <c r="I725" s="140" t="str">
        <f t="shared" si="26"/>
        <v/>
      </c>
      <c r="J725" s="140"/>
      <c r="K725" s="140"/>
      <c r="L725" s="74" t="str">
        <f>IF(AND(C725="Abierto",D725="Urgente"),A725,"")</f>
        <v/>
      </c>
      <c r="M725" s="74" t="str">
        <f ca="1">IF(AND(C725="Abierto",D725="Urgente"),TODAY()-E725,"")</f>
        <v/>
      </c>
      <c r="N725" s="74" t="str">
        <f>IF(AND(C725="Abierto",D725="Urgente"),RANK(M725,$M$13:$M$810,0)+COUNTIF($M$13:M725,M725)-1,"")</f>
        <v/>
      </c>
      <c r="O725" s="74" t="str">
        <f>IF(AND(C725="Abierto",D725="Alta"),A725,"")</f>
        <v/>
      </c>
      <c r="P725" s="74" t="str">
        <f ca="1">IF(AND(C725="Abierto",D725="Alta"),TODAY()-E725,"")</f>
        <v/>
      </c>
      <c r="Q725" s="74" t="str">
        <f>IF(AND(C725="Abierto",D725="Alta"),RANK(P725,$P$13:$P$810,0)+COUNTIF($P$13:P725,P725)-1+MAX(N:N),"")</f>
        <v/>
      </c>
      <c r="R725" s="74" t="str">
        <f>IF(AND(C725="Abierto",D725="Media"),A725,"")</f>
        <v/>
      </c>
      <c r="S725" s="74" t="str">
        <f ca="1">IF(AND(C725="Abierto",D725="Media"),TODAY()-E725,"")</f>
        <v/>
      </c>
      <c r="T725" s="74" t="str">
        <f>IF(AND(C725="Abierto",D725="Media"),RANK(S725,$S$13:$S$810,0)+COUNTIF($S$13:S725,S725)-1+MAX(N:N,Q:Q),"")</f>
        <v/>
      </c>
      <c r="U725" s="74" t="str">
        <f>IF(AND(C725="Abierto",D725="Baja"),A725,"")</f>
        <v/>
      </c>
      <c r="V725" s="74" t="str">
        <f ca="1">IF(AND(C725="Abierto",D725="Baja"),TODAY()-E725,"")</f>
        <v/>
      </c>
      <c r="W725" s="74" t="str">
        <f>IF(AND(C725="Abierto",D725="Baja"),RANK(V725,$V$13:$V$810,0)+COUNTIF($V$13:V725,V725)-1+MAX(N:N,Q:Q,T:T),"")</f>
        <v/>
      </c>
      <c r="X725" s="139" t="str">
        <f>IF(OR(C725="Resuelto",C725=""),"",SUM(N725,Q725,T725,W725))</f>
        <v/>
      </c>
      <c r="Y725" s="139" t="str">
        <f>IF(OR(C725="Resuelto",C725=""),"",SUM(M725,P725,S725,V725))</f>
        <v/>
      </c>
      <c r="Z725" s="139" t="str">
        <f>IF(OR(C725="Resuelto",C725=""),"",SUM(L725,O725,R725,U725))</f>
        <v/>
      </c>
      <c r="AA725" s="28">
        <v>911</v>
      </c>
      <c r="AB725" s="28" t="str">
        <f t="shared" si="23"/>
        <v/>
      </c>
      <c r="AC725" s="75" t="str">
        <f t="shared" si="24"/>
        <v/>
      </c>
      <c r="AH725" s="78" t="str">
        <f>IF(AI725="","",MAX($AH$5:AH724)+1)</f>
        <v/>
      </c>
      <c r="AI725" s="53" t="str">
        <f>IF(G724="","",IF(COUNTIF($AI$11:AI724,G724)=0,G724,""))</f>
        <v/>
      </c>
      <c r="AJ725" s="53" t="str">
        <f t="shared" si="25"/>
        <v/>
      </c>
      <c r="AK725" s="135"/>
    </row>
    <row r="726" spans="1:37" x14ac:dyDescent="0.25">
      <c r="A726" s="136"/>
      <c r="B726" s="136"/>
      <c r="C726" s="136"/>
      <c r="D726" s="136"/>
      <c r="E726" s="137"/>
      <c r="F726" s="137"/>
      <c r="G726" s="136"/>
      <c r="H726" s="137"/>
      <c r="I726" s="140" t="str">
        <f t="shared" si="26"/>
        <v/>
      </c>
      <c r="J726" s="140"/>
      <c r="K726" s="140"/>
      <c r="L726" s="74" t="str">
        <f>IF(AND(C726="Abierto",D726="Urgente"),A726,"")</f>
        <v/>
      </c>
      <c r="M726" s="74" t="str">
        <f ca="1">IF(AND(C726="Abierto",D726="Urgente"),TODAY()-E726,"")</f>
        <v/>
      </c>
      <c r="N726" s="74" t="str">
        <f>IF(AND(C726="Abierto",D726="Urgente"),RANK(M726,$M$13:$M$810,0)+COUNTIF($M$13:M726,M726)-1,"")</f>
        <v/>
      </c>
      <c r="O726" s="74" t="str">
        <f>IF(AND(C726="Abierto",D726="Alta"),A726,"")</f>
        <v/>
      </c>
      <c r="P726" s="74" t="str">
        <f ca="1">IF(AND(C726="Abierto",D726="Alta"),TODAY()-E726,"")</f>
        <v/>
      </c>
      <c r="Q726" s="74" t="str">
        <f>IF(AND(C726="Abierto",D726="Alta"),RANK(P726,$P$13:$P$810,0)+COUNTIF($P$13:P726,P726)-1+MAX(N:N),"")</f>
        <v/>
      </c>
      <c r="R726" s="74" t="str">
        <f>IF(AND(C726="Abierto",D726="Media"),A726,"")</f>
        <v/>
      </c>
      <c r="S726" s="74" t="str">
        <f ca="1">IF(AND(C726="Abierto",D726="Media"),TODAY()-E726,"")</f>
        <v/>
      </c>
      <c r="T726" s="74" t="str">
        <f>IF(AND(C726="Abierto",D726="Media"),RANK(S726,$S$13:$S$810,0)+COUNTIF($S$13:S726,S726)-1+MAX(N:N,Q:Q),"")</f>
        <v/>
      </c>
      <c r="U726" s="74" t="str">
        <f>IF(AND(C726="Abierto",D726="Baja"),A726,"")</f>
        <v/>
      </c>
      <c r="V726" s="74" t="str">
        <f ca="1">IF(AND(C726="Abierto",D726="Baja"),TODAY()-E726,"")</f>
        <v/>
      </c>
      <c r="W726" s="74" t="str">
        <f>IF(AND(C726="Abierto",D726="Baja"),RANK(V726,$V$13:$V$810,0)+COUNTIF($V$13:V726,V726)-1+MAX(N:N,Q:Q,T:T),"")</f>
        <v/>
      </c>
      <c r="X726" s="139" t="str">
        <f>IF(OR(C726="Resuelto",C726=""),"",SUM(N726,Q726,T726,W726))</f>
        <v/>
      </c>
      <c r="Y726" s="139" t="str">
        <f>IF(OR(C726="Resuelto",C726=""),"",SUM(M726,P726,S726,V726))</f>
        <v/>
      </c>
      <c r="Z726" s="139" t="str">
        <f>IF(OR(C726="Resuelto",C726=""),"",SUM(L726,O726,R726,U726))</f>
        <v/>
      </c>
      <c r="AA726" s="28">
        <v>912</v>
      </c>
      <c r="AB726" s="28" t="str">
        <f t="shared" si="23"/>
        <v/>
      </c>
      <c r="AC726" s="75" t="str">
        <f t="shared" si="24"/>
        <v/>
      </c>
      <c r="AH726" s="78" t="str">
        <f>IF(AI726="","",MAX($AH$5:AH725)+1)</f>
        <v/>
      </c>
      <c r="AI726" s="53" t="str">
        <f>IF(G725="","",IF(COUNTIF($AI$11:AI725,G725)=0,G725,""))</f>
        <v/>
      </c>
      <c r="AJ726" s="53" t="str">
        <f t="shared" si="25"/>
        <v/>
      </c>
      <c r="AK726" s="135"/>
    </row>
    <row r="727" spans="1:37" x14ac:dyDescent="0.25">
      <c r="A727" s="136"/>
      <c r="B727" s="136"/>
      <c r="C727" s="136"/>
      <c r="D727" s="136"/>
      <c r="E727" s="137"/>
      <c r="F727" s="137"/>
      <c r="G727" s="136"/>
      <c r="H727" s="137"/>
      <c r="I727" s="140" t="str">
        <f t="shared" si="26"/>
        <v/>
      </c>
      <c r="J727" s="140"/>
      <c r="K727" s="140"/>
      <c r="L727" s="74" t="str">
        <f>IF(AND(C727="Abierto",D727="Urgente"),A727,"")</f>
        <v/>
      </c>
      <c r="M727" s="74" t="str">
        <f ca="1">IF(AND(C727="Abierto",D727="Urgente"),TODAY()-E727,"")</f>
        <v/>
      </c>
      <c r="N727" s="74" t="str">
        <f>IF(AND(C727="Abierto",D727="Urgente"),RANK(M727,$M$13:$M$810,0)+COUNTIF($M$13:M727,M727)-1,"")</f>
        <v/>
      </c>
      <c r="O727" s="74" t="str">
        <f>IF(AND(C727="Abierto",D727="Alta"),A727,"")</f>
        <v/>
      </c>
      <c r="P727" s="74" t="str">
        <f ca="1">IF(AND(C727="Abierto",D727="Alta"),TODAY()-E727,"")</f>
        <v/>
      </c>
      <c r="Q727" s="74" t="str">
        <f>IF(AND(C727="Abierto",D727="Alta"),RANK(P727,$P$13:$P$810,0)+COUNTIF($P$13:P727,P727)-1+MAX(N:N),"")</f>
        <v/>
      </c>
      <c r="R727" s="74" t="str">
        <f>IF(AND(C727="Abierto",D727="Media"),A727,"")</f>
        <v/>
      </c>
      <c r="S727" s="74" t="str">
        <f ca="1">IF(AND(C727="Abierto",D727="Media"),TODAY()-E727,"")</f>
        <v/>
      </c>
      <c r="T727" s="74" t="str">
        <f>IF(AND(C727="Abierto",D727="Media"),RANK(S727,$S$13:$S$810,0)+COUNTIF($S$13:S727,S727)-1+MAX(N:N,Q:Q),"")</f>
        <v/>
      </c>
      <c r="U727" s="74" t="str">
        <f>IF(AND(C727="Abierto",D727="Baja"),A727,"")</f>
        <v/>
      </c>
      <c r="V727" s="74" t="str">
        <f ca="1">IF(AND(C727="Abierto",D727="Baja"),TODAY()-E727,"")</f>
        <v/>
      </c>
      <c r="W727" s="74" t="str">
        <f>IF(AND(C727="Abierto",D727="Baja"),RANK(V727,$V$13:$V$810,0)+COUNTIF($V$13:V727,V727)-1+MAX(N:N,Q:Q,T:T),"")</f>
        <v/>
      </c>
      <c r="X727" s="139" t="str">
        <f>IF(OR(C727="Resuelto",C727=""),"",SUM(N727,Q727,T727,W727))</f>
        <v/>
      </c>
      <c r="Y727" s="139" t="str">
        <f>IF(OR(C727="Resuelto",C727=""),"",SUM(M727,P727,S727,V727))</f>
        <v/>
      </c>
      <c r="Z727" s="139" t="str">
        <f>IF(OR(C727="Resuelto",C727=""),"",SUM(L727,O727,R727,U727))</f>
        <v/>
      </c>
      <c r="AA727" s="28">
        <v>913</v>
      </c>
      <c r="AB727" s="28" t="str">
        <f t="shared" si="23"/>
        <v/>
      </c>
      <c r="AC727" s="75" t="str">
        <f t="shared" si="24"/>
        <v/>
      </c>
      <c r="AH727" s="78" t="str">
        <f>IF(AI727="","",MAX($AH$5:AH726)+1)</f>
        <v/>
      </c>
      <c r="AI727" s="53" t="str">
        <f>IF(G726="","",IF(COUNTIF($AI$11:AI726,G726)=0,G726,""))</f>
        <v/>
      </c>
      <c r="AJ727" s="53" t="str">
        <f t="shared" si="25"/>
        <v/>
      </c>
      <c r="AK727" s="135"/>
    </row>
    <row r="728" spans="1:37" x14ac:dyDescent="0.25">
      <c r="A728" s="136"/>
      <c r="B728" s="136"/>
      <c r="C728" s="136"/>
      <c r="D728" s="136"/>
      <c r="E728" s="137"/>
      <c r="F728" s="137"/>
      <c r="G728" s="136"/>
      <c r="H728" s="137"/>
      <c r="I728" s="140" t="str">
        <f t="shared" si="26"/>
        <v/>
      </c>
      <c r="J728" s="140"/>
      <c r="K728" s="140"/>
      <c r="L728" s="74" t="str">
        <f>IF(AND(C728="Abierto",D728="Urgente"),A728,"")</f>
        <v/>
      </c>
      <c r="M728" s="74" t="str">
        <f ca="1">IF(AND(C728="Abierto",D728="Urgente"),TODAY()-E728,"")</f>
        <v/>
      </c>
      <c r="N728" s="74" t="str">
        <f>IF(AND(C728="Abierto",D728="Urgente"),RANK(M728,$M$13:$M$810,0)+COUNTIF($M$13:M728,M728)-1,"")</f>
        <v/>
      </c>
      <c r="O728" s="74" t="str">
        <f>IF(AND(C728="Abierto",D728="Alta"),A728,"")</f>
        <v/>
      </c>
      <c r="P728" s="74" t="str">
        <f ca="1">IF(AND(C728="Abierto",D728="Alta"),TODAY()-E728,"")</f>
        <v/>
      </c>
      <c r="Q728" s="74" t="str">
        <f>IF(AND(C728="Abierto",D728="Alta"),RANK(P728,$P$13:$P$810,0)+COUNTIF($P$13:P728,P728)-1+MAX(N:N),"")</f>
        <v/>
      </c>
      <c r="R728" s="74" t="str">
        <f>IF(AND(C728="Abierto",D728="Media"),A728,"")</f>
        <v/>
      </c>
      <c r="S728" s="74" t="str">
        <f ca="1">IF(AND(C728="Abierto",D728="Media"),TODAY()-E728,"")</f>
        <v/>
      </c>
      <c r="T728" s="74" t="str">
        <f>IF(AND(C728="Abierto",D728="Media"),RANK(S728,$S$13:$S$810,0)+COUNTIF($S$13:S728,S728)-1+MAX(N:N,Q:Q),"")</f>
        <v/>
      </c>
      <c r="U728" s="74" t="str">
        <f>IF(AND(C728="Abierto",D728="Baja"),A728,"")</f>
        <v/>
      </c>
      <c r="V728" s="74" t="str">
        <f ca="1">IF(AND(C728="Abierto",D728="Baja"),TODAY()-E728,"")</f>
        <v/>
      </c>
      <c r="W728" s="74" t="str">
        <f>IF(AND(C728="Abierto",D728="Baja"),RANK(V728,$V$13:$V$810,0)+COUNTIF($V$13:V728,V728)-1+MAX(N:N,Q:Q,T:T),"")</f>
        <v/>
      </c>
      <c r="X728" s="139" t="str">
        <f>IF(OR(C728="Resuelto",C728=""),"",SUM(N728,Q728,T728,W728))</f>
        <v/>
      </c>
      <c r="Y728" s="139" t="str">
        <f>IF(OR(C728="Resuelto",C728=""),"",SUM(M728,P728,S728,V728))</f>
        <v/>
      </c>
      <c r="Z728" s="139" t="str">
        <f>IF(OR(C728="Resuelto",C728=""),"",SUM(L728,O728,R728,U728))</f>
        <v/>
      </c>
      <c r="AA728" s="28">
        <v>914</v>
      </c>
      <c r="AB728" s="28" t="str">
        <f t="shared" si="23"/>
        <v/>
      </c>
      <c r="AC728" s="75" t="str">
        <f t="shared" si="24"/>
        <v/>
      </c>
      <c r="AH728" s="78" t="str">
        <f>IF(AI728="","",MAX($AH$5:AH727)+1)</f>
        <v/>
      </c>
      <c r="AI728" s="53" t="str">
        <f>IF(G727="","",IF(COUNTIF($AI$11:AI727,G727)=0,G727,""))</f>
        <v/>
      </c>
      <c r="AJ728" s="53" t="str">
        <f t="shared" si="25"/>
        <v/>
      </c>
      <c r="AK728" s="135"/>
    </row>
    <row r="729" spans="1:37" x14ac:dyDescent="0.25">
      <c r="A729" s="136"/>
      <c r="B729" s="136"/>
      <c r="C729" s="136"/>
      <c r="D729" s="136"/>
      <c r="E729" s="137"/>
      <c r="F729" s="137"/>
      <c r="G729" s="136"/>
      <c r="H729" s="137"/>
      <c r="I729" s="140" t="str">
        <f t="shared" si="26"/>
        <v/>
      </c>
      <c r="J729" s="140"/>
      <c r="K729" s="140"/>
      <c r="L729" s="74" t="str">
        <f>IF(AND(C729="Abierto",D729="Urgente"),A729,"")</f>
        <v/>
      </c>
      <c r="M729" s="74" t="str">
        <f ca="1">IF(AND(C729="Abierto",D729="Urgente"),TODAY()-E729,"")</f>
        <v/>
      </c>
      <c r="N729" s="74" t="str">
        <f>IF(AND(C729="Abierto",D729="Urgente"),RANK(M729,$M$13:$M$810,0)+COUNTIF($M$13:M729,M729)-1,"")</f>
        <v/>
      </c>
      <c r="O729" s="74" t="str">
        <f>IF(AND(C729="Abierto",D729="Alta"),A729,"")</f>
        <v/>
      </c>
      <c r="P729" s="74" t="str">
        <f ca="1">IF(AND(C729="Abierto",D729="Alta"),TODAY()-E729,"")</f>
        <v/>
      </c>
      <c r="Q729" s="74" t="str">
        <f>IF(AND(C729="Abierto",D729="Alta"),RANK(P729,$P$13:$P$810,0)+COUNTIF($P$13:P729,P729)-1+MAX(N:N),"")</f>
        <v/>
      </c>
      <c r="R729" s="74" t="str">
        <f>IF(AND(C729="Abierto",D729="Media"),A729,"")</f>
        <v/>
      </c>
      <c r="S729" s="74" t="str">
        <f ca="1">IF(AND(C729="Abierto",D729="Media"),TODAY()-E729,"")</f>
        <v/>
      </c>
      <c r="T729" s="74" t="str">
        <f>IF(AND(C729="Abierto",D729="Media"),RANK(S729,$S$13:$S$810,0)+COUNTIF($S$13:S729,S729)-1+MAX(N:N,Q:Q),"")</f>
        <v/>
      </c>
      <c r="U729" s="74" t="str">
        <f>IF(AND(C729="Abierto",D729="Baja"),A729,"")</f>
        <v/>
      </c>
      <c r="V729" s="74" t="str">
        <f ca="1">IF(AND(C729="Abierto",D729="Baja"),TODAY()-E729,"")</f>
        <v/>
      </c>
      <c r="W729" s="74" t="str">
        <f>IF(AND(C729="Abierto",D729="Baja"),RANK(V729,$V$13:$V$810,0)+COUNTIF($V$13:V729,V729)-1+MAX(N:N,Q:Q,T:T),"")</f>
        <v/>
      </c>
      <c r="X729" s="139" t="str">
        <f>IF(OR(C729="Resuelto",C729=""),"",SUM(N729,Q729,T729,W729))</f>
        <v/>
      </c>
      <c r="Y729" s="139" t="str">
        <f>IF(OR(C729="Resuelto",C729=""),"",SUM(M729,P729,S729,V729))</f>
        <v/>
      </c>
      <c r="Z729" s="139" t="str">
        <f>IF(OR(C729="Resuelto",C729=""),"",SUM(L729,O729,R729,U729))</f>
        <v/>
      </c>
      <c r="AA729" s="28">
        <v>915</v>
      </c>
      <c r="AB729" s="28" t="str">
        <f t="shared" si="23"/>
        <v/>
      </c>
      <c r="AC729" s="75" t="str">
        <f t="shared" si="24"/>
        <v/>
      </c>
      <c r="AH729" s="78" t="str">
        <f>IF(AI729="","",MAX($AH$5:AH728)+1)</f>
        <v/>
      </c>
      <c r="AI729" s="53" t="str">
        <f>IF(G728="","",IF(COUNTIF($AI$11:AI728,G728)=0,G728,""))</f>
        <v/>
      </c>
      <c r="AJ729" s="53" t="str">
        <f t="shared" si="25"/>
        <v/>
      </c>
      <c r="AK729" s="135"/>
    </row>
    <row r="730" spans="1:37" x14ac:dyDescent="0.25">
      <c r="A730" s="136"/>
      <c r="B730" s="136"/>
      <c r="C730" s="136"/>
      <c r="D730" s="136"/>
      <c r="E730" s="137"/>
      <c r="F730" s="137"/>
      <c r="G730" s="136"/>
      <c r="H730" s="137"/>
      <c r="I730" s="140" t="str">
        <f t="shared" si="26"/>
        <v/>
      </c>
      <c r="J730" s="140"/>
      <c r="K730" s="140"/>
      <c r="L730" s="74" t="str">
        <f>IF(AND(C730="Abierto",D730="Urgente"),A730,"")</f>
        <v/>
      </c>
      <c r="M730" s="74" t="str">
        <f ca="1">IF(AND(C730="Abierto",D730="Urgente"),TODAY()-E730,"")</f>
        <v/>
      </c>
      <c r="N730" s="74" t="str">
        <f>IF(AND(C730="Abierto",D730="Urgente"),RANK(M730,$M$13:$M$810,0)+COUNTIF($M$13:M730,M730)-1,"")</f>
        <v/>
      </c>
      <c r="O730" s="74" t="str">
        <f>IF(AND(C730="Abierto",D730="Alta"),A730,"")</f>
        <v/>
      </c>
      <c r="P730" s="74" t="str">
        <f ca="1">IF(AND(C730="Abierto",D730="Alta"),TODAY()-E730,"")</f>
        <v/>
      </c>
      <c r="Q730" s="74" t="str">
        <f>IF(AND(C730="Abierto",D730="Alta"),RANK(P730,$P$13:$P$810,0)+COUNTIF($P$13:P730,P730)-1+MAX(N:N),"")</f>
        <v/>
      </c>
      <c r="R730" s="74" t="str">
        <f>IF(AND(C730="Abierto",D730="Media"),A730,"")</f>
        <v/>
      </c>
      <c r="S730" s="74" t="str">
        <f ca="1">IF(AND(C730="Abierto",D730="Media"),TODAY()-E730,"")</f>
        <v/>
      </c>
      <c r="T730" s="74" t="str">
        <f>IF(AND(C730="Abierto",D730="Media"),RANK(S730,$S$13:$S$810,0)+COUNTIF($S$13:S730,S730)-1+MAX(N:N,Q:Q),"")</f>
        <v/>
      </c>
      <c r="U730" s="74" t="str">
        <f>IF(AND(C730="Abierto",D730="Baja"),A730,"")</f>
        <v/>
      </c>
      <c r="V730" s="74" t="str">
        <f ca="1">IF(AND(C730="Abierto",D730="Baja"),TODAY()-E730,"")</f>
        <v/>
      </c>
      <c r="W730" s="74" t="str">
        <f>IF(AND(C730="Abierto",D730="Baja"),RANK(V730,$V$13:$V$810,0)+COUNTIF($V$13:V730,V730)-1+MAX(N:N,Q:Q,T:T),"")</f>
        <v/>
      </c>
      <c r="X730" s="139" t="str">
        <f>IF(OR(C730="Resuelto",C730=""),"",SUM(N730,Q730,T730,W730))</f>
        <v/>
      </c>
      <c r="Y730" s="139" t="str">
        <f>IF(OR(C730="Resuelto",C730=""),"",SUM(M730,P730,S730,V730))</f>
        <v/>
      </c>
      <c r="Z730" s="139" t="str">
        <f>IF(OR(C730="Resuelto",C730=""),"",SUM(L730,O730,R730,U730))</f>
        <v/>
      </c>
      <c r="AA730" s="28">
        <v>916</v>
      </c>
      <c r="AB730" s="28" t="str">
        <f t="shared" si="23"/>
        <v/>
      </c>
      <c r="AC730" s="75" t="str">
        <f t="shared" si="24"/>
        <v/>
      </c>
      <c r="AH730" s="78" t="str">
        <f>IF(AI730="","",MAX($AH$5:AH729)+1)</f>
        <v/>
      </c>
      <c r="AI730" s="53" t="str">
        <f>IF(G729="","",IF(COUNTIF($AI$11:AI729,G729)=0,G729,""))</f>
        <v/>
      </c>
      <c r="AJ730" s="53" t="str">
        <f t="shared" si="25"/>
        <v/>
      </c>
      <c r="AK730" s="135"/>
    </row>
    <row r="731" spans="1:37" x14ac:dyDescent="0.25">
      <c r="A731" s="136"/>
      <c r="B731" s="136"/>
      <c r="C731" s="136"/>
      <c r="D731" s="136"/>
      <c r="E731" s="137"/>
      <c r="F731" s="137"/>
      <c r="G731" s="136"/>
      <c r="H731" s="137"/>
      <c r="I731" s="140" t="str">
        <f t="shared" si="26"/>
        <v/>
      </c>
      <c r="J731" s="140"/>
      <c r="K731" s="140"/>
      <c r="L731" s="74" t="str">
        <f>IF(AND(C731="Abierto",D731="Urgente"),A731,"")</f>
        <v/>
      </c>
      <c r="M731" s="74" t="str">
        <f ca="1">IF(AND(C731="Abierto",D731="Urgente"),TODAY()-E731,"")</f>
        <v/>
      </c>
      <c r="N731" s="74" t="str">
        <f>IF(AND(C731="Abierto",D731="Urgente"),RANK(M731,$M$13:$M$810,0)+COUNTIF($M$13:M731,M731)-1,"")</f>
        <v/>
      </c>
      <c r="O731" s="74" t="str">
        <f>IF(AND(C731="Abierto",D731="Alta"),A731,"")</f>
        <v/>
      </c>
      <c r="P731" s="74" t="str">
        <f ca="1">IF(AND(C731="Abierto",D731="Alta"),TODAY()-E731,"")</f>
        <v/>
      </c>
      <c r="Q731" s="74" t="str">
        <f>IF(AND(C731="Abierto",D731="Alta"),RANK(P731,$P$13:$P$810,0)+COUNTIF($P$13:P731,P731)-1+MAX(N:N),"")</f>
        <v/>
      </c>
      <c r="R731" s="74" t="str">
        <f>IF(AND(C731="Abierto",D731="Media"),A731,"")</f>
        <v/>
      </c>
      <c r="S731" s="74" t="str">
        <f ca="1">IF(AND(C731="Abierto",D731="Media"),TODAY()-E731,"")</f>
        <v/>
      </c>
      <c r="T731" s="74" t="str">
        <f>IF(AND(C731="Abierto",D731="Media"),RANK(S731,$S$13:$S$810,0)+COUNTIF($S$13:S731,S731)-1+MAX(N:N,Q:Q),"")</f>
        <v/>
      </c>
      <c r="U731" s="74" t="str">
        <f>IF(AND(C731="Abierto",D731="Baja"),A731,"")</f>
        <v/>
      </c>
      <c r="V731" s="74" t="str">
        <f ca="1">IF(AND(C731="Abierto",D731="Baja"),TODAY()-E731,"")</f>
        <v/>
      </c>
      <c r="W731" s="74" t="str">
        <f>IF(AND(C731="Abierto",D731="Baja"),RANK(V731,$V$13:$V$810,0)+COUNTIF($V$13:V731,V731)-1+MAX(N:N,Q:Q,T:T),"")</f>
        <v/>
      </c>
      <c r="X731" s="139" t="str">
        <f>IF(OR(C731="Resuelto",C731=""),"",SUM(N731,Q731,T731,W731))</f>
        <v/>
      </c>
      <c r="Y731" s="139" t="str">
        <f>IF(OR(C731="Resuelto",C731=""),"",SUM(M731,P731,S731,V731))</f>
        <v/>
      </c>
      <c r="Z731" s="139" t="str">
        <f>IF(OR(C731="Resuelto",C731=""),"",SUM(L731,O731,R731,U731))</f>
        <v/>
      </c>
      <c r="AA731" s="28">
        <v>917</v>
      </c>
      <c r="AB731" s="28" t="str">
        <f t="shared" si="23"/>
        <v/>
      </c>
      <c r="AC731" s="75" t="str">
        <f t="shared" si="24"/>
        <v/>
      </c>
      <c r="AH731" s="78" t="str">
        <f>IF(AI731="","",MAX($AH$5:AH730)+1)</f>
        <v/>
      </c>
      <c r="AI731" s="53" t="str">
        <f>IF(G730="","",IF(COUNTIF($AI$11:AI730,G730)=0,G730,""))</f>
        <v/>
      </c>
      <c r="AJ731" s="53" t="str">
        <f t="shared" si="25"/>
        <v/>
      </c>
      <c r="AK731" s="135"/>
    </row>
    <row r="732" spans="1:37" x14ac:dyDescent="0.25">
      <c r="A732" s="136"/>
      <c r="B732" s="136"/>
      <c r="C732" s="136"/>
      <c r="D732" s="136"/>
      <c r="E732" s="137"/>
      <c r="F732" s="137"/>
      <c r="G732" s="136"/>
      <c r="H732" s="137"/>
      <c r="I732" s="140" t="str">
        <f t="shared" si="26"/>
        <v/>
      </c>
      <c r="J732" s="140"/>
      <c r="K732" s="140"/>
      <c r="L732" s="74" t="str">
        <f>IF(AND(C732="Abierto",D732="Urgente"),A732,"")</f>
        <v/>
      </c>
      <c r="M732" s="74" t="str">
        <f ca="1">IF(AND(C732="Abierto",D732="Urgente"),TODAY()-E732,"")</f>
        <v/>
      </c>
      <c r="N732" s="74" t="str">
        <f>IF(AND(C732="Abierto",D732="Urgente"),RANK(M732,$M$13:$M$810,0)+COUNTIF($M$13:M732,M732)-1,"")</f>
        <v/>
      </c>
      <c r="O732" s="74" t="str">
        <f>IF(AND(C732="Abierto",D732="Alta"),A732,"")</f>
        <v/>
      </c>
      <c r="P732" s="74" t="str">
        <f ca="1">IF(AND(C732="Abierto",D732="Alta"),TODAY()-E732,"")</f>
        <v/>
      </c>
      <c r="Q732" s="74" t="str">
        <f>IF(AND(C732="Abierto",D732="Alta"),RANK(P732,$P$13:$P$810,0)+COUNTIF($P$13:P732,P732)-1+MAX(N:N),"")</f>
        <v/>
      </c>
      <c r="R732" s="74" t="str">
        <f>IF(AND(C732="Abierto",D732="Media"),A732,"")</f>
        <v/>
      </c>
      <c r="S732" s="74" t="str">
        <f ca="1">IF(AND(C732="Abierto",D732="Media"),TODAY()-E732,"")</f>
        <v/>
      </c>
      <c r="T732" s="74" t="str">
        <f>IF(AND(C732="Abierto",D732="Media"),RANK(S732,$S$13:$S$810,0)+COUNTIF($S$13:S732,S732)-1+MAX(N:N,Q:Q),"")</f>
        <v/>
      </c>
      <c r="U732" s="74" t="str">
        <f>IF(AND(C732="Abierto",D732="Baja"),A732,"")</f>
        <v/>
      </c>
      <c r="V732" s="74" t="str">
        <f ca="1">IF(AND(C732="Abierto",D732="Baja"),TODAY()-E732,"")</f>
        <v/>
      </c>
      <c r="W732" s="74" t="str">
        <f>IF(AND(C732="Abierto",D732="Baja"),RANK(V732,$V$13:$V$810,0)+COUNTIF($V$13:V732,V732)-1+MAX(N:N,Q:Q,T:T),"")</f>
        <v/>
      </c>
      <c r="X732" s="139" t="str">
        <f>IF(OR(C732="Resuelto",C732=""),"",SUM(N732,Q732,T732,W732))</f>
        <v/>
      </c>
      <c r="Y732" s="139" t="str">
        <f>IF(OR(C732="Resuelto",C732=""),"",SUM(M732,P732,S732,V732))</f>
        <v/>
      </c>
      <c r="Z732" s="139" t="str">
        <f>IF(OR(C732="Resuelto",C732=""),"",SUM(L732,O732,R732,U732))</f>
        <v/>
      </c>
      <c r="AA732" s="28">
        <v>918</v>
      </c>
      <c r="AB732" s="28" t="str">
        <f t="shared" si="23"/>
        <v/>
      </c>
      <c r="AC732" s="75" t="str">
        <f t="shared" si="24"/>
        <v/>
      </c>
      <c r="AH732" s="78" t="str">
        <f>IF(AI732="","",MAX($AH$5:AH731)+1)</f>
        <v/>
      </c>
      <c r="AI732" s="53" t="str">
        <f>IF(G731="","",IF(COUNTIF($AI$11:AI731,G731)=0,G731,""))</f>
        <v/>
      </c>
      <c r="AJ732" s="53" t="str">
        <f t="shared" si="25"/>
        <v/>
      </c>
      <c r="AK732" s="135"/>
    </row>
    <row r="733" spans="1:37" x14ac:dyDescent="0.25">
      <c r="A733" s="136"/>
      <c r="B733" s="136"/>
      <c r="C733" s="136"/>
      <c r="D733" s="136"/>
      <c r="E733" s="137"/>
      <c r="F733" s="137"/>
      <c r="G733" s="136"/>
      <c r="H733" s="137"/>
      <c r="I733" s="140" t="str">
        <f t="shared" si="26"/>
        <v/>
      </c>
      <c r="J733" s="140"/>
      <c r="K733" s="140"/>
      <c r="L733" s="74" t="str">
        <f>IF(AND(C733="Abierto",D733="Urgente"),A733,"")</f>
        <v/>
      </c>
      <c r="M733" s="74" t="str">
        <f ca="1">IF(AND(C733="Abierto",D733="Urgente"),TODAY()-E733,"")</f>
        <v/>
      </c>
      <c r="N733" s="74" t="str">
        <f>IF(AND(C733="Abierto",D733="Urgente"),RANK(M733,$M$13:$M$810,0)+COUNTIF($M$13:M733,M733)-1,"")</f>
        <v/>
      </c>
      <c r="O733" s="74" t="str">
        <f>IF(AND(C733="Abierto",D733="Alta"),A733,"")</f>
        <v/>
      </c>
      <c r="P733" s="74" t="str">
        <f ca="1">IF(AND(C733="Abierto",D733="Alta"),TODAY()-E733,"")</f>
        <v/>
      </c>
      <c r="Q733" s="74" t="str">
        <f>IF(AND(C733="Abierto",D733="Alta"),RANK(P733,$P$13:$P$810,0)+COUNTIF($P$13:P733,P733)-1+MAX(N:N),"")</f>
        <v/>
      </c>
      <c r="R733" s="74" t="str">
        <f>IF(AND(C733="Abierto",D733="Media"),A733,"")</f>
        <v/>
      </c>
      <c r="S733" s="74" t="str">
        <f ca="1">IF(AND(C733="Abierto",D733="Media"),TODAY()-E733,"")</f>
        <v/>
      </c>
      <c r="T733" s="74" t="str">
        <f>IF(AND(C733="Abierto",D733="Media"),RANK(S733,$S$13:$S$810,0)+COUNTIF($S$13:S733,S733)-1+MAX(N:N,Q:Q),"")</f>
        <v/>
      </c>
      <c r="U733" s="74" t="str">
        <f>IF(AND(C733="Abierto",D733="Baja"),A733,"")</f>
        <v/>
      </c>
      <c r="V733" s="74" t="str">
        <f ca="1">IF(AND(C733="Abierto",D733="Baja"),TODAY()-E733,"")</f>
        <v/>
      </c>
      <c r="W733" s="74" t="str">
        <f>IF(AND(C733="Abierto",D733="Baja"),RANK(V733,$V$13:$V$810,0)+COUNTIF($V$13:V733,V733)-1+MAX(N:N,Q:Q,T:T),"")</f>
        <v/>
      </c>
      <c r="X733" s="139" t="str">
        <f>IF(OR(C733="Resuelto",C733=""),"",SUM(N733,Q733,T733,W733))</f>
        <v/>
      </c>
      <c r="Y733" s="139" t="str">
        <f>IF(OR(C733="Resuelto",C733=""),"",SUM(M733,P733,S733,V733))</f>
        <v/>
      </c>
      <c r="Z733" s="139" t="str">
        <f>IF(OR(C733="Resuelto",C733=""),"",SUM(L733,O733,R733,U733))</f>
        <v/>
      </c>
      <c r="AA733" s="28">
        <v>919</v>
      </c>
      <c r="AB733" s="28" t="str">
        <f t="shared" si="23"/>
        <v/>
      </c>
      <c r="AC733" s="75" t="str">
        <f t="shared" si="24"/>
        <v/>
      </c>
      <c r="AH733" s="78" t="str">
        <f>IF(AI733="","",MAX($AH$5:AH732)+1)</f>
        <v/>
      </c>
      <c r="AI733" s="53" t="str">
        <f>IF(G732="","",IF(COUNTIF($AI$11:AI732,G732)=0,G732,""))</f>
        <v/>
      </c>
      <c r="AJ733" s="53" t="str">
        <f t="shared" si="25"/>
        <v/>
      </c>
      <c r="AK733" s="135"/>
    </row>
    <row r="734" spans="1:37" x14ac:dyDescent="0.25">
      <c r="A734" s="136"/>
      <c r="B734" s="136"/>
      <c r="C734" s="136"/>
      <c r="D734" s="136"/>
      <c r="E734" s="137"/>
      <c r="F734" s="137"/>
      <c r="G734" s="136"/>
      <c r="H734" s="137"/>
      <c r="I734" s="140" t="str">
        <f t="shared" si="26"/>
        <v/>
      </c>
      <c r="J734" s="140"/>
      <c r="K734" s="140"/>
      <c r="L734" s="74" t="str">
        <f>IF(AND(C734="Abierto",D734="Urgente"),A734,"")</f>
        <v/>
      </c>
      <c r="M734" s="74" t="str">
        <f ca="1">IF(AND(C734="Abierto",D734="Urgente"),TODAY()-E734,"")</f>
        <v/>
      </c>
      <c r="N734" s="74" t="str">
        <f>IF(AND(C734="Abierto",D734="Urgente"),RANK(M734,$M$13:$M$810,0)+COUNTIF($M$13:M734,M734)-1,"")</f>
        <v/>
      </c>
      <c r="O734" s="74" t="str">
        <f>IF(AND(C734="Abierto",D734="Alta"),A734,"")</f>
        <v/>
      </c>
      <c r="P734" s="74" t="str">
        <f ca="1">IF(AND(C734="Abierto",D734="Alta"),TODAY()-E734,"")</f>
        <v/>
      </c>
      <c r="Q734" s="74" t="str">
        <f>IF(AND(C734="Abierto",D734="Alta"),RANK(P734,$P$13:$P$810,0)+COUNTIF($P$13:P734,P734)-1+MAX(N:N),"")</f>
        <v/>
      </c>
      <c r="R734" s="74" t="str">
        <f>IF(AND(C734="Abierto",D734="Media"),A734,"")</f>
        <v/>
      </c>
      <c r="S734" s="74" t="str">
        <f ca="1">IF(AND(C734="Abierto",D734="Media"),TODAY()-E734,"")</f>
        <v/>
      </c>
      <c r="T734" s="74" t="str">
        <f>IF(AND(C734="Abierto",D734="Media"),RANK(S734,$S$13:$S$810,0)+COUNTIF($S$13:S734,S734)-1+MAX(N:N,Q:Q),"")</f>
        <v/>
      </c>
      <c r="U734" s="74" t="str">
        <f>IF(AND(C734="Abierto",D734="Baja"),A734,"")</f>
        <v/>
      </c>
      <c r="V734" s="74" t="str">
        <f ca="1">IF(AND(C734="Abierto",D734="Baja"),TODAY()-E734,"")</f>
        <v/>
      </c>
      <c r="W734" s="74" t="str">
        <f>IF(AND(C734="Abierto",D734="Baja"),RANK(V734,$V$13:$V$810,0)+COUNTIF($V$13:V734,V734)-1+MAX(N:N,Q:Q,T:T),"")</f>
        <v/>
      </c>
      <c r="X734" s="139" t="str">
        <f>IF(OR(C734="Resuelto",C734=""),"",SUM(N734,Q734,T734,W734))</f>
        <v/>
      </c>
      <c r="Y734" s="139" t="str">
        <f>IF(OR(C734="Resuelto",C734=""),"",SUM(M734,P734,S734,V734))</f>
        <v/>
      </c>
      <c r="Z734" s="139" t="str">
        <f>IF(OR(C734="Resuelto",C734=""),"",SUM(L734,O734,R734,U734))</f>
        <v/>
      </c>
      <c r="AA734" s="28">
        <v>920</v>
      </c>
      <c r="AB734" s="28" t="str">
        <f t="shared" si="23"/>
        <v/>
      </c>
      <c r="AC734" s="75" t="str">
        <f t="shared" si="24"/>
        <v/>
      </c>
      <c r="AH734" s="78" t="str">
        <f>IF(AI734="","",MAX($AH$5:AH733)+1)</f>
        <v/>
      </c>
      <c r="AI734" s="53" t="str">
        <f>IF(G733="","",IF(COUNTIF($AI$11:AI733,G733)=0,G733,""))</f>
        <v/>
      </c>
      <c r="AJ734" s="53" t="str">
        <f t="shared" si="25"/>
        <v/>
      </c>
      <c r="AK734" s="135"/>
    </row>
    <row r="735" spans="1:37" x14ac:dyDescent="0.25">
      <c r="A735" s="136"/>
      <c r="B735" s="136"/>
      <c r="C735" s="136"/>
      <c r="D735" s="136"/>
      <c r="E735" s="137"/>
      <c r="F735" s="137"/>
      <c r="G735" s="136"/>
      <c r="H735" s="137"/>
      <c r="I735" s="140" t="str">
        <f t="shared" si="26"/>
        <v/>
      </c>
      <c r="J735" s="140"/>
      <c r="K735" s="140"/>
      <c r="L735" s="74" t="str">
        <f>IF(AND(C735="Abierto",D735="Urgente"),A735,"")</f>
        <v/>
      </c>
      <c r="M735" s="74" t="str">
        <f ca="1">IF(AND(C735="Abierto",D735="Urgente"),TODAY()-E735,"")</f>
        <v/>
      </c>
      <c r="N735" s="74" t="str">
        <f>IF(AND(C735="Abierto",D735="Urgente"),RANK(M735,$M$13:$M$810,0)+COUNTIF($M$13:M735,M735)-1,"")</f>
        <v/>
      </c>
      <c r="O735" s="74" t="str">
        <f>IF(AND(C735="Abierto",D735="Alta"),A735,"")</f>
        <v/>
      </c>
      <c r="P735" s="74" t="str">
        <f ca="1">IF(AND(C735="Abierto",D735="Alta"),TODAY()-E735,"")</f>
        <v/>
      </c>
      <c r="Q735" s="74" t="str">
        <f>IF(AND(C735="Abierto",D735="Alta"),RANK(P735,$P$13:$P$810,0)+COUNTIF($P$13:P735,P735)-1+MAX(N:N),"")</f>
        <v/>
      </c>
      <c r="R735" s="74" t="str">
        <f>IF(AND(C735="Abierto",D735="Media"),A735,"")</f>
        <v/>
      </c>
      <c r="S735" s="74" t="str">
        <f ca="1">IF(AND(C735="Abierto",D735="Media"),TODAY()-E735,"")</f>
        <v/>
      </c>
      <c r="T735" s="74" t="str">
        <f>IF(AND(C735="Abierto",D735="Media"),RANK(S735,$S$13:$S$810,0)+COUNTIF($S$13:S735,S735)-1+MAX(N:N,Q:Q),"")</f>
        <v/>
      </c>
      <c r="U735" s="74" t="str">
        <f>IF(AND(C735="Abierto",D735="Baja"),A735,"")</f>
        <v/>
      </c>
      <c r="V735" s="74" t="str">
        <f ca="1">IF(AND(C735="Abierto",D735="Baja"),TODAY()-E735,"")</f>
        <v/>
      </c>
      <c r="W735" s="74" t="str">
        <f>IF(AND(C735="Abierto",D735="Baja"),RANK(V735,$V$13:$V$810,0)+COUNTIF($V$13:V735,V735)-1+MAX(N:N,Q:Q,T:T),"")</f>
        <v/>
      </c>
      <c r="X735" s="139" t="str">
        <f>IF(OR(C735="Resuelto",C735=""),"",SUM(N735,Q735,T735,W735))</f>
        <v/>
      </c>
      <c r="Y735" s="139" t="str">
        <f>IF(OR(C735="Resuelto",C735=""),"",SUM(M735,P735,S735,V735))</f>
        <v/>
      </c>
      <c r="Z735" s="139" t="str">
        <f>IF(OR(C735="Resuelto",C735=""),"",SUM(L735,O735,R735,U735))</f>
        <v/>
      </c>
      <c r="AA735" s="28">
        <v>921</v>
      </c>
      <c r="AB735" s="28" t="str">
        <f t="shared" si="23"/>
        <v/>
      </c>
      <c r="AC735" s="75" t="str">
        <f t="shared" si="24"/>
        <v/>
      </c>
      <c r="AH735" s="78" t="str">
        <f>IF(AI735="","",MAX($AH$5:AH734)+1)</f>
        <v/>
      </c>
      <c r="AI735" s="53" t="str">
        <f>IF(G734="","",IF(COUNTIF($AI$11:AI734,G734)=0,G734,""))</f>
        <v/>
      </c>
      <c r="AJ735" s="53" t="str">
        <f t="shared" si="25"/>
        <v/>
      </c>
      <c r="AK735" s="135"/>
    </row>
    <row r="736" spans="1:37" x14ac:dyDescent="0.25">
      <c r="A736" s="136"/>
      <c r="B736" s="136"/>
      <c r="C736" s="136"/>
      <c r="D736" s="136"/>
      <c r="E736" s="137"/>
      <c r="F736" s="137"/>
      <c r="G736" s="136"/>
      <c r="H736" s="137"/>
      <c r="I736" s="140" t="str">
        <f t="shared" si="26"/>
        <v/>
      </c>
      <c r="J736" s="140"/>
      <c r="K736" s="140"/>
      <c r="L736" s="74" t="str">
        <f>IF(AND(C736="Abierto",D736="Urgente"),A736,"")</f>
        <v/>
      </c>
      <c r="M736" s="74" t="str">
        <f ca="1">IF(AND(C736="Abierto",D736="Urgente"),TODAY()-E736,"")</f>
        <v/>
      </c>
      <c r="N736" s="74" t="str">
        <f>IF(AND(C736="Abierto",D736="Urgente"),RANK(M736,$M$13:$M$810,0)+COUNTIF($M$13:M736,M736)-1,"")</f>
        <v/>
      </c>
      <c r="O736" s="74" t="str">
        <f>IF(AND(C736="Abierto",D736="Alta"),A736,"")</f>
        <v/>
      </c>
      <c r="P736" s="74" t="str">
        <f ca="1">IF(AND(C736="Abierto",D736="Alta"),TODAY()-E736,"")</f>
        <v/>
      </c>
      <c r="Q736" s="74" t="str">
        <f>IF(AND(C736="Abierto",D736="Alta"),RANK(P736,$P$13:$P$810,0)+COUNTIF($P$13:P736,P736)-1+MAX(N:N),"")</f>
        <v/>
      </c>
      <c r="R736" s="74" t="str">
        <f>IF(AND(C736="Abierto",D736="Media"),A736,"")</f>
        <v/>
      </c>
      <c r="S736" s="74" t="str">
        <f ca="1">IF(AND(C736="Abierto",D736="Media"),TODAY()-E736,"")</f>
        <v/>
      </c>
      <c r="T736" s="74" t="str">
        <f>IF(AND(C736="Abierto",D736="Media"),RANK(S736,$S$13:$S$810,0)+COUNTIF($S$13:S736,S736)-1+MAX(N:N,Q:Q),"")</f>
        <v/>
      </c>
      <c r="U736" s="74" t="str">
        <f>IF(AND(C736="Abierto",D736="Baja"),A736,"")</f>
        <v/>
      </c>
      <c r="V736" s="74" t="str">
        <f ca="1">IF(AND(C736="Abierto",D736="Baja"),TODAY()-E736,"")</f>
        <v/>
      </c>
      <c r="W736" s="74" t="str">
        <f>IF(AND(C736="Abierto",D736="Baja"),RANK(V736,$V$13:$V$810,0)+COUNTIF($V$13:V736,V736)-1+MAX(N:N,Q:Q,T:T),"")</f>
        <v/>
      </c>
      <c r="X736" s="139" t="str">
        <f>IF(OR(C736="Resuelto",C736=""),"",SUM(N736,Q736,T736,W736))</f>
        <v/>
      </c>
      <c r="Y736" s="139" t="str">
        <f>IF(OR(C736="Resuelto",C736=""),"",SUM(M736,P736,S736,V736))</f>
        <v/>
      </c>
      <c r="Z736" s="139" t="str">
        <f>IF(OR(C736="Resuelto",C736=""),"",SUM(L736,O736,R736,U736))</f>
        <v/>
      </c>
      <c r="AA736" s="28">
        <v>922</v>
      </c>
      <c r="AB736" s="28" t="str">
        <f t="shared" si="23"/>
        <v/>
      </c>
      <c r="AC736" s="75" t="str">
        <f t="shared" si="24"/>
        <v/>
      </c>
      <c r="AH736" s="78" t="str">
        <f>IF(AI736="","",MAX($AH$5:AH735)+1)</f>
        <v/>
      </c>
      <c r="AI736" s="53" t="str">
        <f>IF(G735="","",IF(COUNTIF($AI$11:AI735,G735)=0,G735,""))</f>
        <v/>
      </c>
      <c r="AJ736" s="53" t="str">
        <f t="shared" si="25"/>
        <v/>
      </c>
      <c r="AK736" s="135"/>
    </row>
    <row r="737" spans="1:37" x14ac:dyDescent="0.25">
      <c r="A737" s="136"/>
      <c r="B737" s="136"/>
      <c r="C737" s="136"/>
      <c r="D737" s="136"/>
      <c r="E737" s="137"/>
      <c r="F737" s="137"/>
      <c r="G737" s="136"/>
      <c r="H737" s="137"/>
      <c r="I737" s="140" t="str">
        <f t="shared" si="26"/>
        <v/>
      </c>
      <c r="J737" s="140"/>
      <c r="K737" s="140"/>
      <c r="L737" s="74" t="str">
        <f>IF(AND(C737="Abierto",D737="Urgente"),A737,"")</f>
        <v/>
      </c>
      <c r="M737" s="74" t="str">
        <f ca="1">IF(AND(C737="Abierto",D737="Urgente"),TODAY()-E737,"")</f>
        <v/>
      </c>
      <c r="N737" s="74" t="str">
        <f>IF(AND(C737="Abierto",D737="Urgente"),RANK(M737,$M$13:$M$810,0)+COUNTIF($M$13:M737,M737)-1,"")</f>
        <v/>
      </c>
      <c r="O737" s="74" t="str">
        <f>IF(AND(C737="Abierto",D737="Alta"),A737,"")</f>
        <v/>
      </c>
      <c r="P737" s="74" t="str">
        <f ca="1">IF(AND(C737="Abierto",D737="Alta"),TODAY()-E737,"")</f>
        <v/>
      </c>
      <c r="Q737" s="74" t="str">
        <f>IF(AND(C737="Abierto",D737="Alta"),RANK(P737,$P$13:$P$810,0)+COUNTIF($P$13:P737,P737)-1+MAX(N:N),"")</f>
        <v/>
      </c>
      <c r="R737" s="74" t="str">
        <f>IF(AND(C737="Abierto",D737="Media"),A737,"")</f>
        <v/>
      </c>
      <c r="S737" s="74" t="str">
        <f ca="1">IF(AND(C737="Abierto",D737="Media"),TODAY()-E737,"")</f>
        <v/>
      </c>
      <c r="T737" s="74" t="str">
        <f>IF(AND(C737="Abierto",D737="Media"),RANK(S737,$S$13:$S$810,0)+COUNTIF($S$13:S737,S737)-1+MAX(N:N,Q:Q),"")</f>
        <v/>
      </c>
      <c r="U737" s="74" t="str">
        <f>IF(AND(C737="Abierto",D737="Baja"),A737,"")</f>
        <v/>
      </c>
      <c r="V737" s="74" t="str">
        <f ca="1">IF(AND(C737="Abierto",D737="Baja"),TODAY()-E737,"")</f>
        <v/>
      </c>
      <c r="W737" s="74" t="str">
        <f>IF(AND(C737="Abierto",D737="Baja"),RANK(V737,$V$13:$V$810,0)+COUNTIF($V$13:V737,V737)-1+MAX(N:N,Q:Q,T:T),"")</f>
        <v/>
      </c>
      <c r="X737" s="139" t="str">
        <f>IF(OR(C737="Resuelto",C737=""),"",SUM(N737,Q737,T737,W737))</f>
        <v/>
      </c>
      <c r="Y737" s="139" t="str">
        <f>IF(OR(C737="Resuelto",C737=""),"",SUM(M737,P737,S737,V737))</f>
        <v/>
      </c>
      <c r="Z737" s="139" t="str">
        <f>IF(OR(C737="Resuelto",C737=""),"",SUM(L737,O737,R737,U737))</f>
        <v/>
      </c>
      <c r="AA737" s="28">
        <v>923</v>
      </c>
      <c r="AB737" s="28" t="str">
        <f t="shared" si="23"/>
        <v/>
      </c>
      <c r="AC737" s="75" t="str">
        <f t="shared" si="24"/>
        <v/>
      </c>
      <c r="AH737" s="78" t="str">
        <f>IF(AI737="","",MAX($AH$5:AH736)+1)</f>
        <v/>
      </c>
      <c r="AI737" s="53" t="str">
        <f>IF(G736="","",IF(COUNTIF($AI$11:AI736,G736)=0,G736,""))</f>
        <v/>
      </c>
      <c r="AJ737" s="53" t="str">
        <f t="shared" si="25"/>
        <v/>
      </c>
      <c r="AK737" s="135"/>
    </row>
    <row r="738" spans="1:37" x14ac:dyDescent="0.25">
      <c r="A738" s="136"/>
      <c r="B738" s="136"/>
      <c r="C738" s="136"/>
      <c r="D738" s="136"/>
      <c r="E738" s="137"/>
      <c r="F738" s="137"/>
      <c r="G738" s="136"/>
      <c r="H738" s="137"/>
      <c r="I738" s="140" t="str">
        <f t="shared" si="26"/>
        <v/>
      </c>
      <c r="J738" s="140"/>
      <c r="K738" s="140"/>
      <c r="L738" s="74" t="str">
        <f>IF(AND(C738="Abierto",D738="Urgente"),A738,"")</f>
        <v/>
      </c>
      <c r="M738" s="74" t="str">
        <f ca="1">IF(AND(C738="Abierto",D738="Urgente"),TODAY()-E738,"")</f>
        <v/>
      </c>
      <c r="N738" s="74" t="str">
        <f>IF(AND(C738="Abierto",D738="Urgente"),RANK(M738,$M$13:$M$810,0)+COUNTIF($M$13:M738,M738)-1,"")</f>
        <v/>
      </c>
      <c r="O738" s="74" t="str">
        <f>IF(AND(C738="Abierto",D738="Alta"),A738,"")</f>
        <v/>
      </c>
      <c r="P738" s="74" t="str">
        <f ca="1">IF(AND(C738="Abierto",D738="Alta"),TODAY()-E738,"")</f>
        <v/>
      </c>
      <c r="Q738" s="74" t="str">
        <f>IF(AND(C738="Abierto",D738="Alta"),RANK(P738,$P$13:$P$810,0)+COUNTIF($P$13:P738,P738)-1+MAX(N:N),"")</f>
        <v/>
      </c>
      <c r="R738" s="74" t="str">
        <f>IF(AND(C738="Abierto",D738="Media"),A738,"")</f>
        <v/>
      </c>
      <c r="S738" s="74" t="str">
        <f ca="1">IF(AND(C738="Abierto",D738="Media"),TODAY()-E738,"")</f>
        <v/>
      </c>
      <c r="T738" s="74" t="str">
        <f>IF(AND(C738="Abierto",D738="Media"),RANK(S738,$S$13:$S$810,0)+COUNTIF($S$13:S738,S738)-1+MAX(N:N,Q:Q),"")</f>
        <v/>
      </c>
      <c r="U738" s="74" t="str">
        <f>IF(AND(C738="Abierto",D738="Baja"),A738,"")</f>
        <v/>
      </c>
      <c r="V738" s="74" t="str">
        <f ca="1">IF(AND(C738="Abierto",D738="Baja"),TODAY()-E738,"")</f>
        <v/>
      </c>
      <c r="W738" s="74" t="str">
        <f>IF(AND(C738="Abierto",D738="Baja"),RANK(V738,$V$13:$V$810,0)+COUNTIF($V$13:V738,V738)-1+MAX(N:N,Q:Q,T:T),"")</f>
        <v/>
      </c>
      <c r="X738" s="139" t="str">
        <f>IF(OR(C738="Resuelto",C738=""),"",SUM(N738,Q738,T738,W738))</f>
        <v/>
      </c>
      <c r="Y738" s="139" t="str">
        <f>IF(OR(C738="Resuelto",C738=""),"",SUM(M738,P738,S738,V738))</f>
        <v/>
      </c>
      <c r="Z738" s="139" t="str">
        <f>IF(OR(C738="Resuelto",C738=""),"",SUM(L738,O738,R738,U738))</f>
        <v/>
      </c>
      <c r="AA738" s="28">
        <v>924</v>
      </c>
      <c r="AB738" s="28" t="str">
        <f t="shared" si="23"/>
        <v/>
      </c>
      <c r="AC738" s="75" t="str">
        <f t="shared" si="24"/>
        <v/>
      </c>
      <c r="AH738" s="78" t="str">
        <f>IF(AI738="","",MAX($AH$5:AH737)+1)</f>
        <v/>
      </c>
      <c r="AI738" s="53" t="str">
        <f>IF(G737="","",IF(COUNTIF($AI$11:AI737,G737)=0,G737,""))</f>
        <v/>
      </c>
      <c r="AJ738" s="53" t="str">
        <f t="shared" si="25"/>
        <v/>
      </c>
      <c r="AK738" s="135"/>
    </row>
    <row r="739" spans="1:37" x14ac:dyDescent="0.25">
      <c r="A739" s="136"/>
      <c r="B739" s="136"/>
      <c r="C739" s="136"/>
      <c r="D739" s="136"/>
      <c r="E739" s="137"/>
      <c r="F739" s="137"/>
      <c r="G739" s="136"/>
      <c r="H739" s="137"/>
      <c r="I739" s="140" t="str">
        <f t="shared" si="26"/>
        <v/>
      </c>
      <c r="J739" s="140"/>
      <c r="K739" s="140"/>
      <c r="L739" s="74" t="str">
        <f>IF(AND(C739="Abierto",D739="Urgente"),A739,"")</f>
        <v/>
      </c>
      <c r="M739" s="74" t="str">
        <f ca="1">IF(AND(C739="Abierto",D739="Urgente"),TODAY()-E739,"")</f>
        <v/>
      </c>
      <c r="N739" s="74" t="str">
        <f>IF(AND(C739="Abierto",D739="Urgente"),RANK(M739,$M$13:$M$810,0)+COUNTIF($M$13:M739,M739)-1,"")</f>
        <v/>
      </c>
      <c r="O739" s="74" t="str">
        <f>IF(AND(C739="Abierto",D739="Alta"),A739,"")</f>
        <v/>
      </c>
      <c r="P739" s="74" t="str">
        <f ca="1">IF(AND(C739="Abierto",D739="Alta"),TODAY()-E739,"")</f>
        <v/>
      </c>
      <c r="Q739" s="74" t="str">
        <f>IF(AND(C739="Abierto",D739="Alta"),RANK(P739,$P$13:$P$810,0)+COUNTIF($P$13:P739,P739)-1+MAX(N:N),"")</f>
        <v/>
      </c>
      <c r="R739" s="74" t="str">
        <f>IF(AND(C739="Abierto",D739="Media"),A739,"")</f>
        <v/>
      </c>
      <c r="S739" s="74" t="str">
        <f ca="1">IF(AND(C739="Abierto",D739="Media"),TODAY()-E739,"")</f>
        <v/>
      </c>
      <c r="T739" s="74" t="str">
        <f>IF(AND(C739="Abierto",D739="Media"),RANK(S739,$S$13:$S$810,0)+COUNTIF($S$13:S739,S739)-1+MAX(N:N,Q:Q),"")</f>
        <v/>
      </c>
      <c r="U739" s="74" t="str">
        <f>IF(AND(C739="Abierto",D739="Baja"),A739,"")</f>
        <v/>
      </c>
      <c r="V739" s="74" t="str">
        <f ca="1">IF(AND(C739="Abierto",D739="Baja"),TODAY()-E739,"")</f>
        <v/>
      </c>
      <c r="W739" s="74" t="str">
        <f>IF(AND(C739="Abierto",D739="Baja"),RANK(V739,$V$13:$V$810,0)+COUNTIF($V$13:V739,V739)-1+MAX(N:N,Q:Q,T:T),"")</f>
        <v/>
      </c>
      <c r="X739" s="139" t="str">
        <f>IF(OR(C739="Resuelto",C739=""),"",SUM(N739,Q739,T739,W739))</f>
        <v/>
      </c>
      <c r="Y739" s="139" t="str">
        <f>IF(OR(C739="Resuelto",C739=""),"",SUM(M739,P739,S739,V739))</f>
        <v/>
      </c>
      <c r="Z739" s="139" t="str">
        <f>IF(OR(C739="Resuelto",C739=""),"",SUM(L739,O739,R739,U739))</f>
        <v/>
      </c>
      <c r="AA739" s="28">
        <v>925</v>
      </c>
      <c r="AB739" s="28" t="str">
        <f t="shared" si="23"/>
        <v/>
      </c>
      <c r="AC739" s="75" t="str">
        <f t="shared" si="24"/>
        <v/>
      </c>
      <c r="AH739" s="78" t="str">
        <f>IF(AI739="","",MAX($AH$5:AH738)+1)</f>
        <v/>
      </c>
      <c r="AI739" s="53" t="str">
        <f>IF(G738="","",IF(COUNTIF($AI$11:AI738,G738)=0,G738,""))</f>
        <v/>
      </c>
      <c r="AJ739" s="53" t="str">
        <f t="shared" si="25"/>
        <v/>
      </c>
      <c r="AK739" s="135"/>
    </row>
    <row r="740" spans="1:37" x14ac:dyDescent="0.25">
      <c r="A740" s="136"/>
      <c r="B740" s="136"/>
      <c r="C740" s="136"/>
      <c r="D740" s="136"/>
      <c r="E740" s="137"/>
      <c r="F740" s="137"/>
      <c r="G740" s="136"/>
      <c r="H740" s="137"/>
      <c r="I740" s="140" t="str">
        <f t="shared" si="26"/>
        <v/>
      </c>
      <c r="J740" s="140"/>
      <c r="K740" s="140"/>
      <c r="L740" s="74" t="str">
        <f>IF(AND(C740="Abierto",D740="Urgente"),A740,"")</f>
        <v/>
      </c>
      <c r="M740" s="74" t="str">
        <f ca="1">IF(AND(C740="Abierto",D740="Urgente"),TODAY()-E740,"")</f>
        <v/>
      </c>
      <c r="N740" s="74" t="str">
        <f>IF(AND(C740="Abierto",D740="Urgente"),RANK(M740,$M$13:$M$810,0)+COUNTIF($M$13:M740,M740)-1,"")</f>
        <v/>
      </c>
      <c r="O740" s="74" t="str">
        <f>IF(AND(C740="Abierto",D740="Alta"),A740,"")</f>
        <v/>
      </c>
      <c r="P740" s="74" t="str">
        <f ca="1">IF(AND(C740="Abierto",D740="Alta"),TODAY()-E740,"")</f>
        <v/>
      </c>
      <c r="Q740" s="74" t="str">
        <f>IF(AND(C740="Abierto",D740="Alta"),RANK(P740,$P$13:$P$810,0)+COUNTIF($P$13:P740,P740)-1+MAX(N:N),"")</f>
        <v/>
      </c>
      <c r="R740" s="74" t="str">
        <f>IF(AND(C740="Abierto",D740="Media"),A740,"")</f>
        <v/>
      </c>
      <c r="S740" s="74" t="str">
        <f ca="1">IF(AND(C740="Abierto",D740="Media"),TODAY()-E740,"")</f>
        <v/>
      </c>
      <c r="T740" s="74" t="str">
        <f>IF(AND(C740="Abierto",D740="Media"),RANK(S740,$S$13:$S$810,0)+COUNTIF($S$13:S740,S740)-1+MAX(N:N,Q:Q),"")</f>
        <v/>
      </c>
      <c r="U740" s="74" t="str">
        <f>IF(AND(C740="Abierto",D740="Baja"),A740,"")</f>
        <v/>
      </c>
      <c r="V740" s="74" t="str">
        <f ca="1">IF(AND(C740="Abierto",D740="Baja"),TODAY()-E740,"")</f>
        <v/>
      </c>
      <c r="W740" s="74" t="str">
        <f>IF(AND(C740="Abierto",D740="Baja"),RANK(V740,$V$13:$V$810,0)+COUNTIF($V$13:V740,V740)-1+MAX(N:N,Q:Q,T:T),"")</f>
        <v/>
      </c>
      <c r="X740" s="139" t="str">
        <f>IF(OR(C740="Resuelto",C740=""),"",SUM(N740,Q740,T740,W740))</f>
        <v/>
      </c>
      <c r="Y740" s="139" t="str">
        <f>IF(OR(C740="Resuelto",C740=""),"",SUM(M740,P740,S740,V740))</f>
        <v/>
      </c>
      <c r="Z740" s="139" t="str">
        <f>IF(OR(C740="Resuelto",C740=""),"",SUM(L740,O740,R740,U740))</f>
        <v/>
      </c>
      <c r="AA740" s="28">
        <v>926</v>
      </c>
      <c r="AB740" s="28" t="str">
        <f t="shared" si="23"/>
        <v/>
      </c>
      <c r="AC740" s="75" t="str">
        <f t="shared" si="24"/>
        <v/>
      </c>
      <c r="AH740" s="78" t="str">
        <f>IF(AI740="","",MAX($AH$5:AH739)+1)</f>
        <v/>
      </c>
      <c r="AI740" s="53" t="str">
        <f>IF(G739="","",IF(COUNTIF($AI$11:AI739,G739)=0,G739,""))</f>
        <v/>
      </c>
      <c r="AJ740" s="53" t="str">
        <f t="shared" si="25"/>
        <v/>
      </c>
      <c r="AK740" s="135"/>
    </row>
    <row r="741" spans="1:37" x14ac:dyDescent="0.25">
      <c r="A741" s="136"/>
      <c r="B741" s="136"/>
      <c r="C741" s="136"/>
      <c r="D741" s="136"/>
      <c r="E741" s="137"/>
      <c r="F741" s="137"/>
      <c r="G741" s="136"/>
      <c r="H741" s="137"/>
      <c r="I741" s="140" t="str">
        <f t="shared" si="26"/>
        <v/>
      </c>
      <c r="J741" s="140"/>
      <c r="K741" s="140"/>
      <c r="L741" s="74" t="str">
        <f>IF(AND(C741="Abierto",D741="Urgente"),A741,"")</f>
        <v/>
      </c>
      <c r="M741" s="74" t="str">
        <f ca="1">IF(AND(C741="Abierto",D741="Urgente"),TODAY()-E741,"")</f>
        <v/>
      </c>
      <c r="N741" s="74" t="str">
        <f>IF(AND(C741="Abierto",D741="Urgente"),RANK(M741,$M$13:$M$810,0)+COUNTIF($M$13:M741,M741)-1,"")</f>
        <v/>
      </c>
      <c r="O741" s="74" t="str">
        <f>IF(AND(C741="Abierto",D741="Alta"),A741,"")</f>
        <v/>
      </c>
      <c r="P741" s="74" t="str">
        <f ca="1">IF(AND(C741="Abierto",D741="Alta"),TODAY()-E741,"")</f>
        <v/>
      </c>
      <c r="Q741" s="74" t="str">
        <f>IF(AND(C741="Abierto",D741="Alta"),RANK(P741,$P$13:$P$810,0)+COUNTIF($P$13:P741,P741)-1+MAX(N:N),"")</f>
        <v/>
      </c>
      <c r="R741" s="74" t="str">
        <f>IF(AND(C741="Abierto",D741="Media"),A741,"")</f>
        <v/>
      </c>
      <c r="S741" s="74" t="str">
        <f ca="1">IF(AND(C741="Abierto",D741="Media"),TODAY()-E741,"")</f>
        <v/>
      </c>
      <c r="T741" s="74" t="str">
        <f>IF(AND(C741="Abierto",D741="Media"),RANK(S741,$S$13:$S$810,0)+COUNTIF($S$13:S741,S741)-1+MAX(N:N,Q:Q),"")</f>
        <v/>
      </c>
      <c r="U741" s="74" t="str">
        <f>IF(AND(C741="Abierto",D741="Baja"),A741,"")</f>
        <v/>
      </c>
      <c r="V741" s="74" t="str">
        <f ca="1">IF(AND(C741="Abierto",D741="Baja"),TODAY()-E741,"")</f>
        <v/>
      </c>
      <c r="W741" s="74" t="str">
        <f>IF(AND(C741="Abierto",D741="Baja"),RANK(V741,$V$13:$V$810,0)+COUNTIF($V$13:V741,V741)-1+MAX(N:N,Q:Q,T:T),"")</f>
        <v/>
      </c>
      <c r="X741" s="139" t="str">
        <f>IF(OR(C741="Resuelto",C741=""),"",SUM(N741,Q741,T741,W741))</f>
        <v/>
      </c>
      <c r="Y741" s="139" t="str">
        <f>IF(OR(C741="Resuelto",C741=""),"",SUM(M741,P741,S741,V741))</f>
        <v/>
      </c>
      <c r="Z741" s="139" t="str">
        <f>IF(OR(C741="Resuelto",C741=""),"",SUM(L741,O741,R741,U741))</f>
        <v/>
      </c>
      <c r="AA741" s="28">
        <v>927</v>
      </c>
      <c r="AB741" s="28" t="str">
        <f t="shared" si="23"/>
        <v/>
      </c>
      <c r="AC741" s="75" t="str">
        <f t="shared" si="24"/>
        <v/>
      </c>
      <c r="AH741" s="78" t="str">
        <f>IF(AI741="","",MAX($AH$5:AH740)+1)</f>
        <v/>
      </c>
      <c r="AI741" s="53" t="str">
        <f>IF(G740="","",IF(COUNTIF($AI$11:AI740,G740)=0,G740,""))</f>
        <v/>
      </c>
      <c r="AJ741" s="53" t="str">
        <f t="shared" si="25"/>
        <v/>
      </c>
      <c r="AK741" s="135"/>
    </row>
    <row r="742" spans="1:37" x14ac:dyDescent="0.25">
      <c r="A742" s="136"/>
      <c r="B742" s="136"/>
      <c r="C742" s="136"/>
      <c r="D742" s="136"/>
      <c r="E742" s="137"/>
      <c r="F742" s="137"/>
      <c r="G742" s="136"/>
      <c r="H742" s="137"/>
      <c r="I742" s="140" t="str">
        <f t="shared" si="26"/>
        <v/>
      </c>
      <c r="J742" s="140"/>
      <c r="K742" s="140"/>
      <c r="L742" s="74" t="str">
        <f>IF(AND(C742="Abierto",D742="Urgente"),A742,"")</f>
        <v/>
      </c>
      <c r="M742" s="74" t="str">
        <f ca="1">IF(AND(C742="Abierto",D742="Urgente"),TODAY()-E742,"")</f>
        <v/>
      </c>
      <c r="N742" s="74" t="str">
        <f>IF(AND(C742="Abierto",D742="Urgente"),RANK(M742,$M$13:$M$810,0)+COUNTIF($M$13:M742,M742)-1,"")</f>
        <v/>
      </c>
      <c r="O742" s="74" t="str">
        <f>IF(AND(C742="Abierto",D742="Alta"),A742,"")</f>
        <v/>
      </c>
      <c r="P742" s="74" t="str">
        <f ca="1">IF(AND(C742="Abierto",D742="Alta"),TODAY()-E742,"")</f>
        <v/>
      </c>
      <c r="Q742" s="74" t="str">
        <f>IF(AND(C742="Abierto",D742="Alta"),RANK(P742,$P$13:$P$810,0)+COUNTIF($P$13:P742,P742)-1+MAX(N:N),"")</f>
        <v/>
      </c>
      <c r="R742" s="74" t="str">
        <f>IF(AND(C742="Abierto",D742="Media"),A742,"")</f>
        <v/>
      </c>
      <c r="S742" s="74" t="str">
        <f ca="1">IF(AND(C742="Abierto",D742="Media"),TODAY()-E742,"")</f>
        <v/>
      </c>
      <c r="T742" s="74" t="str">
        <f>IF(AND(C742="Abierto",D742="Media"),RANK(S742,$S$13:$S$810,0)+COUNTIF($S$13:S742,S742)-1+MAX(N:N,Q:Q),"")</f>
        <v/>
      </c>
      <c r="U742" s="74" t="str">
        <f>IF(AND(C742="Abierto",D742="Baja"),A742,"")</f>
        <v/>
      </c>
      <c r="V742" s="74" t="str">
        <f ca="1">IF(AND(C742="Abierto",D742="Baja"),TODAY()-E742,"")</f>
        <v/>
      </c>
      <c r="W742" s="74" t="str">
        <f>IF(AND(C742="Abierto",D742="Baja"),RANK(V742,$V$13:$V$810,0)+COUNTIF($V$13:V742,V742)-1+MAX(N:N,Q:Q,T:T),"")</f>
        <v/>
      </c>
      <c r="X742" s="139" t="str">
        <f>IF(OR(C742="Resuelto",C742=""),"",SUM(N742,Q742,T742,W742))</f>
        <v/>
      </c>
      <c r="Y742" s="139" t="str">
        <f>IF(OR(C742="Resuelto",C742=""),"",SUM(M742,P742,S742,V742))</f>
        <v/>
      </c>
      <c r="Z742" s="139" t="str">
        <f>IF(OR(C742="Resuelto",C742=""),"",SUM(L742,O742,R742,U742))</f>
        <v/>
      </c>
      <c r="AA742" s="28">
        <v>928</v>
      </c>
      <c r="AB742" s="28" t="str">
        <f t="shared" si="23"/>
        <v/>
      </c>
      <c r="AC742" s="75" t="str">
        <f t="shared" si="24"/>
        <v/>
      </c>
      <c r="AH742" s="78" t="str">
        <f>IF(AI742="","",MAX($AH$5:AH741)+1)</f>
        <v/>
      </c>
      <c r="AI742" s="53" t="str">
        <f>IF(G741="","",IF(COUNTIF($AI$11:AI741,G741)=0,G741,""))</f>
        <v/>
      </c>
      <c r="AJ742" s="53" t="str">
        <f t="shared" si="25"/>
        <v/>
      </c>
      <c r="AK742" s="135"/>
    </row>
    <row r="743" spans="1:37" x14ac:dyDescent="0.25">
      <c r="A743" s="136"/>
      <c r="B743" s="136"/>
      <c r="C743" s="136"/>
      <c r="D743" s="136"/>
      <c r="E743" s="137"/>
      <c r="F743" s="137"/>
      <c r="G743" s="136"/>
      <c r="H743" s="137"/>
      <c r="I743" s="140" t="str">
        <f t="shared" si="26"/>
        <v/>
      </c>
      <c r="J743" s="140"/>
      <c r="K743" s="140"/>
      <c r="L743" s="74" t="str">
        <f>IF(AND(C743="Abierto",D743="Urgente"),A743,"")</f>
        <v/>
      </c>
      <c r="M743" s="74" t="str">
        <f ca="1">IF(AND(C743="Abierto",D743="Urgente"),TODAY()-E743,"")</f>
        <v/>
      </c>
      <c r="N743" s="74" t="str">
        <f>IF(AND(C743="Abierto",D743="Urgente"),RANK(M743,$M$13:$M$810,0)+COUNTIF($M$13:M743,M743)-1,"")</f>
        <v/>
      </c>
      <c r="O743" s="74" t="str">
        <f>IF(AND(C743="Abierto",D743="Alta"),A743,"")</f>
        <v/>
      </c>
      <c r="P743" s="74" t="str">
        <f ca="1">IF(AND(C743="Abierto",D743="Alta"),TODAY()-E743,"")</f>
        <v/>
      </c>
      <c r="Q743" s="74" t="str">
        <f>IF(AND(C743="Abierto",D743="Alta"),RANK(P743,$P$13:$P$810,0)+COUNTIF($P$13:P743,P743)-1+MAX(N:N),"")</f>
        <v/>
      </c>
      <c r="R743" s="74" t="str">
        <f>IF(AND(C743="Abierto",D743="Media"),A743,"")</f>
        <v/>
      </c>
      <c r="S743" s="74" t="str">
        <f ca="1">IF(AND(C743="Abierto",D743="Media"),TODAY()-E743,"")</f>
        <v/>
      </c>
      <c r="T743" s="74" t="str">
        <f>IF(AND(C743="Abierto",D743="Media"),RANK(S743,$S$13:$S$810,0)+COUNTIF($S$13:S743,S743)-1+MAX(N:N,Q:Q),"")</f>
        <v/>
      </c>
      <c r="U743" s="74" t="str">
        <f>IF(AND(C743="Abierto",D743="Baja"),A743,"")</f>
        <v/>
      </c>
      <c r="V743" s="74" t="str">
        <f ca="1">IF(AND(C743="Abierto",D743="Baja"),TODAY()-E743,"")</f>
        <v/>
      </c>
      <c r="W743" s="74" t="str">
        <f>IF(AND(C743="Abierto",D743="Baja"),RANK(V743,$V$13:$V$810,0)+COUNTIF($V$13:V743,V743)-1+MAX(N:N,Q:Q,T:T),"")</f>
        <v/>
      </c>
      <c r="X743" s="139" t="str">
        <f>IF(OR(C743="Resuelto",C743=""),"",SUM(N743,Q743,T743,W743))</f>
        <v/>
      </c>
      <c r="Y743" s="139" t="str">
        <f>IF(OR(C743="Resuelto",C743=""),"",SUM(M743,P743,S743,V743))</f>
        <v/>
      </c>
      <c r="Z743" s="139" t="str">
        <f>IF(OR(C743="Resuelto",C743=""),"",SUM(L743,O743,R743,U743))</f>
        <v/>
      </c>
      <c r="AA743" s="28">
        <v>929</v>
      </c>
      <c r="AB743" s="28" t="str">
        <f t="shared" si="23"/>
        <v/>
      </c>
      <c r="AC743" s="75" t="str">
        <f t="shared" si="24"/>
        <v/>
      </c>
      <c r="AH743" s="78" t="str">
        <f>IF(AI743="","",MAX($AH$5:AH742)+1)</f>
        <v/>
      </c>
      <c r="AI743" s="53" t="str">
        <f>IF(G742="","",IF(COUNTIF($AI$11:AI742,G742)=0,G742,""))</f>
        <v/>
      </c>
      <c r="AJ743" s="53" t="str">
        <f t="shared" si="25"/>
        <v/>
      </c>
      <c r="AK743" s="135"/>
    </row>
    <row r="744" spans="1:37" x14ac:dyDescent="0.25">
      <c r="A744" s="136"/>
      <c r="B744" s="136"/>
      <c r="C744" s="136"/>
      <c r="D744" s="136"/>
      <c r="E744" s="137"/>
      <c r="F744" s="137"/>
      <c r="G744" s="136"/>
      <c r="H744" s="137"/>
      <c r="I744" s="140" t="str">
        <f t="shared" si="26"/>
        <v/>
      </c>
      <c r="J744" s="140"/>
      <c r="K744" s="140"/>
      <c r="L744" s="74" t="str">
        <f>IF(AND(C744="Abierto",D744="Urgente"),A744,"")</f>
        <v/>
      </c>
      <c r="M744" s="74" t="str">
        <f ca="1">IF(AND(C744="Abierto",D744="Urgente"),TODAY()-E744,"")</f>
        <v/>
      </c>
      <c r="N744" s="74" t="str">
        <f>IF(AND(C744="Abierto",D744="Urgente"),RANK(M744,$M$13:$M$810,0)+COUNTIF($M$13:M744,M744)-1,"")</f>
        <v/>
      </c>
      <c r="O744" s="74" t="str">
        <f>IF(AND(C744="Abierto",D744="Alta"),A744,"")</f>
        <v/>
      </c>
      <c r="P744" s="74" t="str">
        <f ca="1">IF(AND(C744="Abierto",D744="Alta"),TODAY()-E744,"")</f>
        <v/>
      </c>
      <c r="Q744" s="74" t="str">
        <f>IF(AND(C744="Abierto",D744="Alta"),RANK(P744,$P$13:$P$810,0)+COUNTIF($P$13:P744,P744)-1+MAX(N:N),"")</f>
        <v/>
      </c>
      <c r="R744" s="74" t="str">
        <f>IF(AND(C744="Abierto",D744="Media"),A744,"")</f>
        <v/>
      </c>
      <c r="S744" s="74" t="str">
        <f ca="1">IF(AND(C744="Abierto",D744="Media"),TODAY()-E744,"")</f>
        <v/>
      </c>
      <c r="T744" s="74" t="str">
        <f>IF(AND(C744="Abierto",D744="Media"),RANK(S744,$S$13:$S$810,0)+COUNTIF($S$13:S744,S744)-1+MAX(N:N,Q:Q),"")</f>
        <v/>
      </c>
      <c r="U744" s="74" t="str">
        <f>IF(AND(C744="Abierto",D744="Baja"),A744,"")</f>
        <v/>
      </c>
      <c r="V744" s="74" t="str">
        <f ca="1">IF(AND(C744="Abierto",D744="Baja"),TODAY()-E744,"")</f>
        <v/>
      </c>
      <c r="W744" s="74" t="str">
        <f>IF(AND(C744="Abierto",D744="Baja"),RANK(V744,$V$13:$V$810,0)+COUNTIF($V$13:V744,V744)-1+MAX(N:N,Q:Q,T:T),"")</f>
        <v/>
      </c>
      <c r="X744" s="139" t="str">
        <f>IF(OR(C744="Resuelto",C744=""),"",SUM(N744,Q744,T744,W744))</f>
        <v/>
      </c>
      <c r="Y744" s="139" t="str">
        <f>IF(OR(C744="Resuelto",C744=""),"",SUM(M744,P744,S744,V744))</f>
        <v/>
      </c>
      <c r="Z744" s="139" t="str">
        <f>IF(OR(C744="Resuelto",C744=""),"",SUM(L744,O744,R744,U744))</f>
        <v/>
      </c>
      <c r="AA744" s="28">
        <v>930</v>
      </c>
      <c r="AB744" s="28" t="str">
        <f t="shared" si="23"/>
        <v/>
      </c>
      <c r="AC744" s="75" t="str">
        <f t="shared" si="24"/>
        <v/>
      </c>
      <c r="AH744" s="78" t="str">
        <f>IF(AI744="","",MAX($AH$5:AH743)+1)</f>
        <v/>
      </c>
      <c r="AI744" s="53" t="str">
        <f>IF(G743="","",IF(COUNTIF($AI$11:AI743,G743)=0,G743,""))</f>
        <v/>
      </c>
      <c r="AJ744" s="53" t="str">
        <f t="shared" si="25"/>
        <v/>
      </c>
      <c r="AK744" s="135"/>
    </row>
    <row r="745" spans="1:37" x14ac:dyDescent="0.25">
      <c r="A745" s="136"/>
      <c r="B745" s="136"/>
      <c r="C745" s="136"/>
      <c r="D745" s="136"/>
      <c r="E745" s="137"/>
      <c r="F745" s="137"/>
      <c r="G745" s="136"/>
      <c r="H745" s="137"/>
      <c r="I745" s="140" t="str">
        <f t="shared" si="26"/>
        <v/>
      </c>
      <c r="J745" s="140"/>
      <c r="K745" s="140"/>
      <c r="L745" s="74" t="str">
        <f>IF(AND(C745="Abierto",D745="Urgente"),A745,"")</f>
        <v/>
      </c>
      <c r="M745" s="74" t="str">
        <f ca="1">IF(AND(C745="Abierto",D745="Urgente"),TODAY()-E745,"")</f>
        <v/>
      </c>
      <c r="N745" s="74" t="str">
        <f>IF(AND(C745="Abierto",D745="Urgente"),RANK(M745,$M$13:$M$810,0)+COUNTIF($M$13:M745,M745)-1,"")</f>
        <v/>
      </c>
      <c r="O745" s="74" t="str">
        <f>IF(AND(C745="Abierto",D745="Alta"),A745,"")</f>
        <v/>
      </c>
      <c r="P745" s="74" t="str">
        <f ca="1">IF(AND(C745="Abierto",D745="Alta"),TODAY()-E745,"")</f>
        <v/>
      </c>
      <c r="Q745" s="74" t="str">
        <f>IF(AND(C745="Abierto",D745="Alta"),RANK(P745,$P$13:$P$810,0)+COUNTIF($P$13:P745,P745)-1+MAX(N:N),"")</f>
        <v/>
      </c>
      <c r="R745" s="74" t="str">
        <f>IF(AND(C745="Abierto",D745="Media"),A745,"")</f>
        <v/>
      </c>
      <c r="S745" s="74" t="str">
        <f ca="1">IF(AND(C745="Abierto",D745="Media"),TODAY()-E745,"")</f>
        <v/>
      </c>
      <c r="T745" s="74" t="str">
        <f>IF(AND(C745="Abierto",D745="Media"),RANK(S745,$S$13:$S$810,0)+COUNTIF($S$13:S745,S745)-1+MAX(N:N,Q:Q),"")</f>
        <v/>
      </c>
      <c r="U745" s="74" t="str">
        <f>IF(AND(C745="Abierto",D745="Baja"),A745,"")</f>
        <v/>
      </c>
      <c r="V745" s="74" t="str">
        <f ca="1">IF(AND(C745="Abierto",D745="Baja"),TODAY()-E745,"")</f>
        <v/>
      </c>
      <c r="W745" s="74" t="str">
        <f>IF(AND(C745="Abierto",D745="Baja"),RANK(V745,$V$13:$V$810,0)+COUNTIF($V$13:V745,V745)-1+MAX(N:N,Q:Q,T:T),"")</f>
        <v/>
      </c>
      <c r="X745" s="139" t="str">
        <f>IF(OR(C745="Resuelto",C745=""),"",SUM(N745,Q745,T745,W745))</f>
        <v/>
      </c>
      <c r="Y745" s="139" t="str">
        <f>IF(OR(C745="Resuelto",C745=""),"",SUM(M745,P745,S745,V745))</f>
        <v/>
      </c>
      <c r="Z745" s="139" t="str">
        <f>IF(OR(C745="Resuelto",C745=""),"",SUM(L745,O745,R745,U745))</f>
        <v/>
      </c>
      <c r="AA745" s="28">
        <v>931</v>
      </c>
      <c r="AB745" s="28" t="str">
        <f t="shared" si="23"/>
        <v/>
      </c>
      <c r="AC745" s="75" t="str">
        <f t="shared" si="24"/>
        <v/>
      </c>
      <c r="AH745" s="78" t="str">
        <f>IF(AI745="","",MAX($AH$5:AH744)+1)</f>
        <v/>
      </c>
      <c r="AI745" s="53" t="str">
        <f>IF(G744="","",IF(COUNTIF($AI$11:AI744,G744)=0,G744,""))</f>
        <v/>
      </c>
      <c r="AJ745" s="53" t="str">
        <f t="shared" si="25"/>
        <v/>
      </c>
      <c r="AK745" s="135"/>
    </row>
    <row r="746" spans="1:37" x14ac:dyDescent="0.25">
      <c r="A746" s="136"/>
      <c r="B746" s="136"/>
      <c r="C746" s="136"/>
      <c r="D746" s="136"/>
      <c r="E746" s="137"/>
      <c r="F746" s="137"/>
      <c r="G746" s="136"/>
      <c r="H746" s="137"/>
      <c r="I746" s="140" t="str">
        <f t="shared" si="26"/>
        <v/>
      </c>
      <c r="J746" s="140"/>
      <c r="K746" s="140"/>
      <c r="L746" s="74" t="str">
        <f>IF(AND(C746="Abierto",D746="Urgente"),A746,"")</f>
        <v/>
      </c>
      <c r="M746" s="74" t="str">
        <f ca="1">IF(AND(C746="Abierto",D746="Urgente"),TODAY()-E746,"")</f>
        <v/>
      </c>
      <c r="N746" s="74" t="str">
        <f>IF(AND(C746="Abierto",D746="Urgente"),RANK(M746,$M$13:$M$810,0)+COUNTIF($M$13:M746,M746)-1,"")</f>
        <v/>
      </c>
      <c r="O746" s="74" t="str">
        <f>IF(AND(C746="Abierto",D746="Alta"),A746,"")</f>
        <v/>
      </c>
      <c r="P746" s="74" t="str">
        <f ca="1">IF(AND(C746="Abierto",D746="Alta"),TODAY()-E746,"")</f>
        <v/>
      </c>
      <c r="Q746" s="74" t="str">
        <f>IF(AND(C746="Abierto",D746="Alta"),RANK(P746,$P$13:$P$810,0)+COUNTIF($P$13:P746,P746)-1+MAX(N:N),"")</f>
        <v/>
      </c>
      <c r="R746" s="74" t="str">
        <f>IF(AND(C746="Abierto",D746="Media"),A746,"")</f>
        <v/>
      </c>
      <c r="S746" s="74" t="str">
        <f ca="1">IF(AND(C746="Abierto",D746="Media"),TODAY()-E746,"")</f>
        <v/>
      </c>
      <c r="T746" s="74" t="str">
        <f>IF(AND(C746="Abierto",D746="Media"),RANK(S746,$S$13:$S$810,0)+COUNTIF($S$13:S746,S746)-1+MAX(N:N,Q:Q),"")</f>
        <v/>
      </c>
      <c r="U746" s="74" t="str">
        <f>IF(AND(C746="Abierto",D746="Baja"),A746,"")</f>
        <v/>
      </c>
      <c r="V746" s="74" t="str">
        <f ca="1">IF(AND(C746="Abierto",D746="Baja"),TODAY()-E746,"")</f>
        <v/>
      </c>
      <c r="W746" s="74" t="str">
        <f>IF(AND(C746="Abierto",D746="Baja"),RANK(V746,$V$13:$V$810,0)+COUNTIF($V$13:V746,V746)-1+MAX(N:N,Q:Q,T:T),"")</f>
        <v/>
      </c>
      <c r="X746" s="139" t="str">
        <f>IF(OR(C746="Resuelto",C746=""),"",SUM(N746,Q746,T746,W746))</f>
        <v/>
      </c>
      <c r="Y746" s="139" t="str">
        <f>IF(OR(C746="Resuelto",C746=""),"",SUM(M746,P746,S746,V746))</f>
        <v/>
      </c>
      <c r="Z746" s="139" t="str">
        <f>IF(OR(C746="Resuelto",C746=""),"",SUM(L746,O746,R746,U746))</f>
        <v/>
      </c>
      <c r="AA746" s="28">
        <v>932</v>
      </c>
      <c r="AB746" s="28" t="str">
        <f t="shared" si="23"/>
        <v/>
      </c>
      <c r="AC746" s="75" t="str">
        <f t="shared" si="24"/>
        <v/>
      </c>
      <c r="AH746" s="78" t="str">
        <f>IF(AI746="","",MAX($AH$5:AH745)+1)</f>
        <v/>
      </c>
      <c r="AI746" s="53" t="str">
        <f>IF(G745="","",IF(COUNTIF($AI$11:AI745,G745)=0,G745,""))</f>
        <v/>
      </c>
      <c r="AJ746" s="53" t="str">
        <f t="shared" si="25"/>
        <v/>
      </c>
      <c r="AK746" s="135"/>
    </row>
    <row r="747" spans="1:37" x14ac:dyDescent="0.25">
      <c r="A747" s="136"/>
      <c r="B747" s="136"/>
      <c r="C747" s="136"/>
      <c r="D747" s="136"/>
      <c r="E747" s="137"/>
      <c r="F747" s="137"/>
      <c r="G747" s="136"/>
      <c r="H747" s="137"/>
      <c r="I747" s="140" t="str">
        <f t="shared" si="26"/>
        <v/>
      </c>
      <c r="J747" s="140"/>
      <c r="K747" s="140"/>
      <c r="L747" s="74" t="str">
        <f>IF(AND(C747="Abierto",D747="Urgente"),A747,"")</f>
        <v/>
      </c>
      <c r="M747" s="74" t="str">
        <f ca="1">IF(AND(C747="Abierto",D747="Urgente"),TODAY()-E747,"")</f>
        <v/>
      </c>
      <c r="N747" s="74" t="str">
        <f>IF(AND(C747="Abierto",D747="Urgente"),RANK(M747,$M$13:$M$810,0)+COUNTIF($M$13:M747,M747)-1,"")</f>
        <v/>
      </c>
      <c r="O747" s="74" t="str">
        <f>IF(AND(C747="Abierto",D747="Alta"),A747,"")</f>
        <v/>
      </c>
      <c r="P747" s="74" t="str">
        <f ca="1">IF(AND(C747="Abierto",D747="Alta"),TODAY()-E747,"")</f>
        <v/>
      </c>
      <c r="Q747" s="74" t="str">
        <f>IF(AND(C747="Abierto",D747="Alta"),RANK(P747,$P$13:$P$810,0)+COUNTIF($P$13:P747,P747)-1+MAX(N:N),"")</f>
        <v/>
      </c>
      <c r="R747" s="74" t="str">
        <f>IF(AND(C747="Abierto",D747="Media"),A747,"")</f>
        <v/>
      </c>
      <c r="S747" s="74" t="str">
        <f ca="1">IF(AND(C747="Abierto",D747="Media"),TODAY()-E747,"")</f>
        <v/>
      </c>
      <c r="T747" s="74" t="str">
        <f>IF(AND(C747="Abierto",D747="Media"),RANK(S747,$S$13:$S$810,0)+COUNTIF($S$13:S747,S747)-1+MAX(N:N,Q:Q),"")</f>
        <v/>
      </c>
      <c r="U747" s="74" t="str">
        <f>IF(AND(C747="Abierto",D747="Baja"),A747,"")</f>
        <v/>
      </c>
      <c r="V747" s="74" t="str">
        <f ca="1">IF(AND(C747="Abierto",D747="Baja"),TODAY()-E747,"")</f>
        <v/>
      </c>
      <c r="W747" s="74" t="str">
        <f>IF(AND(C747="Abierto",D747="Baja"),RANK(V747,$V$13:$V$810,0)+COUNTIF($V$13:V747,V747)-1+MAX(N:N,Q:Q,T:T),"")</f>
        <v/>
      </c>
      <c r="X747" s="139" t="str">
        <f>IF(OR(C747="Resuelto",C747=""),"",SUM(N747,Q747,T747,W747))</f>
        <v/>
      </c>
      <c r="Y747" s="139" t="str">
        <f>IF(OR(C747="Resuelto",C747=""),"",SUM(M747,P747,S747,V747))</f>
        <v/>
      </c>
      <c r="Z747" s="139" t="str">
        <f>IF(OR(C747="Resuelto",C747=""),"",SUM(L747,O747,R747,U747))</f>
        <v/>
      </c>
      <c r="AA747" s="28">
        <v>933</v>
      </c>
      <c r="AB747" s="28" t="str">
        <f t="shared" si="23"/>
        <v/>
      </c>
      <c r="AC747" s="75" t="str">
        <f t="shared" si="24"/>
        <v/>
      </c>
      <c r="AH747" s="78" t="str">
        <f>IF(AI747="","",MAX($AH$5:AH746)+1)</f>
        <v/>
      </c>
      <c r="AI747" s="53" t="str">
        <f>IF(G746="","",IF(COUNTIF($AI$11:AI746,G746)=0,G746,""))</f>
        <v/>
      </c>
      <c r="AJ747" s="53" t="str">
        <f t="shared" si="25"/>
        <v/>
      </c>
      <c r="AK747" s="135"/>
    </row>
    <row r="748" spans="1:37" x14ac:dyDescent="0.25">
      <c r="A748" s="136"/>
      <c r="B748" s="136"/>
      <c r="C748" s="136"/>
      <c r="D748" s="136"/>
      <c r="E748" s="137"/>
      <c r="F748" s="137"/>
      <c r="G748" s="136"/>
      <c r="H748" s="137"/>
      <c r="I748" s="140" t="str">
        <f t="shared" si="26"/>
        <v/>
      </c>
      <c r="J748" s="140"/>
      <c r="K748" s="140"/>
      <c r="L748" s="74" t="str">
        <f>IF(AND(C748="Abierto",D748="Urgente"),A748,"")</f>
        <v/>
      </c>
      <c r="M748" s="74" t="str">
        <f ca="1">IF(AND(C748="Abierto",D748="Urgente"),TODAY()-E748,"")</f>
        <v/>
      </c>
      <c r="N748" s="74" t="str">
        <f>IF(AND(C748="Abierto",D748="Urgente"),RANK(M748,$M$13:$M$810,0)+COUNTIF($M$13:M748,M748)-1,"")</f>
        <v/>
      </c>
      <c r="O748" s="74" t="str">
        <f>IF(AND(C748="Abierto",D748="Alta"),A748,"")</f>
        <v/>
      </c>
      <c r="P748" s="74" t="str">
        <f ca="1">IF(AND(C748="Abierto",D748="Alta"),TODAY()-E748,"")</f>
        <v/>
      </c>
      <c r="Q748" s="74" t="str">
        <f>IF(AND(C748="Abierto",D748="Alta"),RANK(P748,$P$13:$P$810,0)+COUNTIF($P$13:P748,P748)-1+MAX(N:N),"")</f>
        <v/>
      </c>
      <c r="R748" s="74" t="str">
        <f>IF(AND(C748="Abierto",D748="Media"),A748,"")</f>
        <v/>
      </c>
      <c r="S748" s="74" t="str">
        <f ca="1">IF(AND(C748="Abierto",D748="Media"),TODAY()-E748,"")</f>
        <v/>
      </c>
      <c r="T748" s="74" t="str">
        <f>IF(AND(C748="Abierto",D748="Media"),RANK(S748,$S$13:$S$810,0)+COUNTIF($S$13:S748,S748)-1+MAX(N:N,Q:Q),"")</f>
        <v/>
      </c>
      <c r="U748" s="74" t="str">
        <f>IF(AND(C748="Abierto",D748="Baja"),A748,"")</f>
        <v/>
      </c>
      <c r="V748" s="74" t="str">
        <f ca="1">IF(AND(C748="Abierto",D748="Baja"),TODAY()-E748,"")</f>
        <v/>
      </c>
      <c r="W748" s="74" t="str">
        <f>IF(AND(C748="Abierto",D748="Baja"),RANK(V748,$V$13:$V$810,0)+COUNTIF($V$13:V748,V748)-1+MAX(N:N,Q:Q,T:T),"")</f>
        <v/>
      </c>
      <c r="X748" s="139" t="str">
        <f>IF(OR(C748="Resuelto",C748=""),"",SUM(N748,Q748,T748,W748))</f>
        <v/>
      </c>
      <c r="Y748" s="139" t="str">
        <f>IF(OR(C748="Resuelto",C748=""),"",SUM(M748,P748,S748,V748))</f>
        <v/>
      </c>
      <c r="Z748" s="139" t="str">
        <f>IF(OR(C748="Resuelto",C748=""),"",SUM(L748,O748,R748,U748))</f>
        <v/>
      </c>
      <c r="AA748" s="28">
        <v>934</v>
      </c>
      <c r="AB748" s="28" t="str">
        <f t="shared" si="23"/>
        <v/>
      </c>
      <c r="AC748" s="75" t="str">
        <f t="shared" si="24"/>
        <v/>
      </c>
      <c r="AH748" s="78" t="str">
        <f>IF(AI748="","",MAX($AH$5:AH747)+1)</f>
        <v/>
      </c>
      <c r="AI748" s="53" t="str">
        <f>IF(G747="","",IF(COUNTIF($AI$11:AI747,G747)=0,G747,""))</f>
        <v/>
      </c>
      <c r="AJ748" s="53" t="str">
        <f t="shared" si="25"/>
        <v/>
      </c>
      <c r="AK748" s="135"/>
    </row>
    <row r="749" spans="1:37" x14ac:dyDescent="0.25">
      <c r="A749" s="136"/>
      <c r="B749" s="136"/>
      <c r="C749" s="136"/>
      <c r="D749" s="136"/>
      <c r="E749" s="137"/>
      <c r="F749" s="137"/>
      <c r="G749" s="136"/>
      <c r="H749" s="137"/>
      <c r="I749" s="140" t="str">
        <f t="shared" si="26"/>
        <v/>
      </c>
      <c r="J749" s="140"/>
      <c r="K749" s="140"/>
      <c r="L749" s="74" t="str">
        <f>IF(AND(C749="Abierto",D749="Urgente"),A749,"")</f>
        <v/>
      </c>
      <c r="M749" s="74" t="str">
        <f ca="1">IF(AND(C749="Abierto",D749="Urgente"),TODAY()-E749,"")</f>
        <v/>
      </c>
      <c r="N749" s="74" t="str">
        <f>IF(AND(C749="Abierto",D749="Urgente"),RANK(M749,$M$13:$M$810,0)+COUNTIF($M$13:M749,M749)-1,"")</f>
        <v/>
      </c>
      <c r="O749" s="74" t="str">
        <f>IF(AND(C749="Abierto",D749="Alta"),A749,"")</f>
        <v/>
      </c>
      <c r="P749" s="74" t="str">
        <f ca="1">IF(AND(C749="Abierto",D749="Alta"),TODAY()-E749,"")</f>
        <v/>
      </c>
      <c r="Q749" s="74" t="str">
        <f>IF(AND(C749="Abierto",D749="Alta"),RANK(P749,$P$13:$P$810,0)+COUNTIF($P$13:P749,P749)-1+MAX(N:N),"")</f>
        <v/>
      </c>
      <c r="R749" s="74" t="str">
        <f>IF(AND(C749="Abierto",D749="Media"),A749,"")</f>
        <v/>
      </c>
      <c r="S749" s="74" t="str">
        <f ca="1">IF(AND(C749="Abierto",D749="Media"),TODAY()-E749,"")</f>
        <v/>
      </c>
      <c r="T749" s="74" t="str">
        <f>IF(AND(C749="Abierto",D749="Media"),RANK(S749,$S$13:$S$810,0)+COUNTIF($S$13:S749,S749)-1+MAX(N:N,Q:Q),"")</f>
        <v/>
      </c>
      <c r="U749" s="74" t="str">
        <f>IF(AND(C749="Abierto",D749="Baja"),A749,"")</f>
        <v/>
      </c>
      <c r="V749" s="74" t="str">
        <f ca="1">IF(AND(C749="Abierto",D749="Baja"),TODAY()-E749,"")</f>
        <v/>
      </c>
      <c r="W749" s="74" t="str">
        <f>IF(AND(C749="Abierto",D749="Baja"),RANK(V749,$V$13:$V$810,0)+COUNTIF($V$13:V749,V749)-1+MAX(N:N,Q:Q,T:T),"")</f>
        <v/>
      </c>
      <c r="X749" s="139" t="str">
        <f>IF(OR(C749="Resuelto",C749=""),"",SUM(N749,Q749,T749,W749))</f>
        <v/>
      </c>
      <c r="Y749" s="139" t="str">
        <f>IF(OR(C749="Resuelto",C749=""),"",SUM(M749,P749,S749,V749))</f>
        <v/>
      </c>
      <c r="Z749" s="139" t="str">
        <f>IF(OR(C749="Resuelto",C749=""),"",SUM(L749,O749,R749,U749))</f>
        <v/>
      </c>
      <c r="AA749" s="28">
        <v>935</v>
      </c>
      <c r="AB749" s="28" t="str">
        <f t="shared" si="23"/>
        <v/>
      </c>
      <c r="AC749" s="75" t="str">
        <f t="shared" si="24"/>
        <v/>
      </c>
      <c r="AH749" s="78" t="str">
        <f>IF(AI749="","",MAX($AH$5:AH748)+1)</f>
        <v/>
      </c>
      <c r="AI749" s="53" t="str">
        <f>IF(G748="","",IF(COUNTIF($AI$11:AI748,G748)=0,G748,""))</f>
        <v/>
      </c>
      <c r="AJ749" s="53" t="str">
        <f t="shared" si="25"/>
        <v/>
      </c>
      <c r="AK749" s="135"/>
    </row>
    <row r="750" spans="1:37" x14ac:dyDescent="0.25">
      <c r="A750" s="136"/>
      <c r="B750" s="136"/>
      <c r="C750" s="136"/>
      <c r="D750" s="136"/>
      <c r="E750" s="137"/>
      <c r="F750" s="137"/>
      <c r="G750" s="136"/>
      <c r="H750" s="137"/>
      <c r="I750" s="140" t="str">
        <f t="shared" si="26"/>
        <v/>
      </c>
      <c r="J750" s="140"/>
      <c r="K750" s="140"/>
      <c r="L750" s="74" t="str">
        <f>IF(AND(C750="Abierto",D750="Urgente"),A750,"")</f>
        <v/>
      </c>
      <c r="M750" s="74" t="str">
        <f ca="1">IF(AND(C750="Abierto",D750="Urgente"),TODAY()-E750,"")</f>
        <v/>
      </c>
      <c r="N750" s="74" t="str">
        <f>IF(AND(C750="Abierto",D750="Urgente"),RANK(M750,$M$13:$M$810,0)+COUNTIF($M$13:M750,M750)-1,"")</f>
        <v/>
      </c>
      <c r="O750" s="74" t="str">
        <f>IF(AND(C750="Abierto",D750="Alta"),A750,"")</f>
        <v/>
      </c>
      <c r="P750" s="74" t="str">
        <f ca="1">IF(AND(C750="Abierto",D750="Alta"),TODAY()-E750,"")</f>
        <v/>
      </c>
      <c r="Q750" s="74" t="str">
        <f>IF(AND(C750="Abierto",D750="Alta"),RANK(P750,$P$13:$P$810,0)+COUNTIF($P$13:P750,P750)-1+MAX(N:N),"")</f>
        <v/>
      </c>
      <c r="R750" s="74" t="str">
        <f>IF(AND(C750="Abierto",D750="Media"),A750,"")</f>
        <v/>
      </c>
      <c r="S750" s="74" t="str">
        <f ca="1">IF(AND(C750="Abierto",D750="Media"),TODAY()-E750,"")</f>
        <v/>
      </c>
      <c r="T750" s="74" t="str">
        <f>IF(AND(C750="Abierto",D750="Media"),RANK(S750,$S$13:$S$810,0)+COUNTIF($S$13:S750,S750)-1+MAX(N:N,Q:Q),"")</f>
        <v/>
      </c>
      <c r="U750" s="74" t="str">
        <f>IF(AND(C750="Abierto",D750="Baja"),A750,"")</f>
        <v/>
      </c>
      <c r="V750" s="74" t="str">
        <f ca="1">IF(AND(C750="Abierto",D750="Baja"),TODAY()-E750,"")</f>
        <v/>
      </c>
      <c r="W750" s="74" t="str">
        <f>IF(AND(C750="Abierto",D750="Baja"),RANK(V750,$V$13:$V$810,0)+COUNTIF($V$13:V750,V750)-1+MAX(N:N,Q:Q,T:T),"")</f>
        <v/>
      </c>
      <c r="X750" s="139" t="str">
        <f>IF(OR(C750="Resuelto",C750=""),"",SUM(N750,Q750,T750,W750))</f>
        <v/>
      </c>
      <c r="Y750" s="139" t="str">
        <f>IF(OR(C750="Resuelto",C750=""),"",SUM(M750,P750,S750,V750))</f>
        <v/>
      </c>
      <c r="Z750" s="139" t="str">
        <f>IF(OR(C750="Resuelto",C750=""),"",SUM(L750,O750,R750,U750))</f>
        <v/>
      </c>
      <c r="AA750" s="28">
        <v>936</v>
      </c>
      <c r="AB750" s="28" t="str">
        <f t="shared" si="23"/>
        <v/>
      </c>
      <c r="AC750" s="75" t="str">
        <f t="shared" si="24"/>
        <v/>
      </c>
      <c r="AH750" s="78" t="str">
        <f>IF(AI750="","",MAX($AH$5:AH749)+1)</f>
        <v/>
      </c>
      <c r="AI750" s="53" t="str">
        <f>IF(G749="","",IF(COUNTIF($AI$11:AI749,G749)=0,G749,""))</f>
        <v/>
      </c>
      <c r="AJ750" s="53" t="str">
        <f t="shared" si="25"/>
        <v/>
      </c>
      <c r="AK750" s="135"/>
    </row>
    <row r="751" spans="1:37" x14ac:dyDescent="0.25">
      <c r="A751" s="136"/>
      <c r="B751" s="136"/>
      <c r="C751" s="136"/>
      <c r="D751" s="136"/>
      <c r="E751" s="137"/>
      <c r="F751" s="137"/>
      <c r="G751" s="136"/>
      <c r="H751" s="137"/>
      <c r="I751" s="140" t="str">
        <f t="shared" si="26"/>
        <v/>
      </c>
      <c r="J751" s="140"/>
      <c r="K751" s="140"/>
      <c r="L751" s="74" t="str">
        <f>IF(AND(C751="Abierto",D751="Urgente"),A751,"")</f>
        <v/>
      </c>
      <c r="M751" s="74" t="str">
        <f ca="1">IF(AND(C751="Abierto",D751="Urgente"),TODAY()-E751,"")</f>
        <v/>
      </c>
      <c r="N751" s="74" t="str">
        <f>IF(AND(C751="Abierto",D751="Urgente"),RANK(M751,$M$13:$M$810,0)+COUNTIF($M$13:M751,M751)-1,"")</f>
        <v/>
      </c>
      <c r="O751" s="74" t="str">
        <f>IF(AND(C751="Abierto",D751="Alta"),A751,"")</f>
        <v/>
      </c>
      <c r="P751" s="74" t="str">
        <f ca="1">IF(AND(C751="Abierto",D751="Alta"),TODAY()-E751,"")</f>
        <v/>
      </c>
      <c r="Q751" s="74" t="str">
        <f>IF(AND(C751="Abierto",D751="Alta"),RANK(P751,$P$13:$P$810,0)+COUNTIF($P$13:P751,P751)-1+MAX(N:N),"")</f>
        <v/>
      </c>
      <c r="R751" s="74" t="str">
        <f>IF(AND(C751="Abierto",D751="Media"),A751,"")</f>
        <v/>
      </c>
      <c r="S751" s="74" t="str">
        <f ca="1">IF(AND(C751="Abierto",D751="Media"),TODAY()-E751,"")</f>
        <v/>
      </c>
      <c r="T751" s="74" t="str">
        <f>IF(AND(C751="Abierto",D751="Media"),RANK(S751,$S$13:$S$810,0)+COUNTIF($S$13:S751,S751)-1+MAX(N:N,Q:Q),"")</f>
        <v/>
      </c>
      <c r="U751" s="74" t="str">
        <f>IF(AND(C751="Abierto",D751="Baja"),A751,"")</f>
        <v/>
      </c>
      <c r="V751" s="74" t="str">
        <f ca="1">IF(AND(C751="Abierto",D751="Baja"),TODAY()-E751,"")</f>
        <v/>
      </c>
      <c r="W751" s="74" t="str">
        <f>IF(AND(C751="Abierto",D751="Baja"),RANK(V751,$V$13:$V$810,0)+COUNTIF($V$13:V751,V751)-1+MAX(N:N,Q:Q,T:T),"")</f>
        <v/>
      </c>
      <c r="X751" s="139" t="str">
        <f>IF(OR(C751="Resuelto",C751=""),"",SUM(N751,Q751,T751,W751))</f>
        <v/>
      </c>
      <c r="Y751" s="139" t="str">
        <f>IF(OR(C751="Resuelto",C751=""),"",SUM(M751,P751,S751,V751))</f>
        <v/>
      </c>
      <c r="Z751" s="139" t="str">
        <f>IF(OR(C751="Resuelto",C751=""),"",SUM(L751,O751,R751,U751))</f>
        <v/>
      </c>
      <c r="AA751" s="28">
        <v>937</v>
      </c>
      <c r="AB751" s="28" t="str">
        <f t="shared" si="23"/>
        <v/>
      </c>
      <c r="AC751" s="75" t="str">
        <f t="shared" si="24"/>
        <v/>
      </c>
      <c r="AH751" s="78" t="str">
        <f>IF(AI751="","",MAX($AH$5:AH750)+1)</f>
        <v/>
      </c>
      <c r="AI751" s="53" t="str">
        <f>IF(G750="","",IF(COUNTIF($AI$11:AI750,G750)=0,G750,""))</f>
        <v/>
      </c>
      <c r="AJ751" s="53" t="str">
        <f t="shared" si="25"/>
        <v/>
      </c>
      <c r="AK751" s="135"/>
    </row>
    <row r="752" spans="1:37" x14ac:dyDescent="0.25">
      <c r="A752" s="136"/>
      <c r="B752" s="136"/>
      <c r="C752" s="136"/>
      <c r="D752" s="136"/>
      <c r="E752" s="137"/>
      <c r="F752" s="137"/>
      <c r="G752" s="136"/>
      <c r="H752" s="137"/>
      <c r="I752" s="140" t="str">
        <f t="shared" si="26"/>
        <v/>
      </c>
      <c r="J752" s="140"/>
      <c r="K752" s="140"/>
      <c r="L752" s="74" t="str">
        <f>IF(AND(C752="Abierto",D752="Urgente"),A752,"")</f>
        <v/>
      </c>
      <c r="M752" s="74" t="str">
        <f ca="1">IF(AND(C752="Abierto",D752="Urgente"),TODAY()-E752,"")</f>
        <v/>
      </c>
      <c r="N752" s="74" t="str">
        <f>IF(AND(C752="Abierto",D752="Urgente"),RANK(M752,$M$13:$M$810,0)+COUNTIF($M$13:M752,M752)-1,"")</f>
        <v/>
      </c>
      <c r="O752" s="74" t="str">
        <f>IF(AND(C752="Abierto",D752="Alta"),A752,"")</f>
        <v/>
      </c>
      <c r="P752" s="74" t="str">
        <f ca="1">IF(AND(C752="Abierto",D752="Alta"),TODAY()-E752,"")</f>
        <v/>
      </c>
      <c r="Q752" s="74" t="str">
        <f>IF(AND(C752="Abierto",D752="Alta"),RANK(P752,$P$13:$P$810,0)+COUNTIF($P$13:P752,P752)-1+MAX(N:N),"")</f>
        <v/>
      </c>
      <c r="R752" s="74" t="str">
        <f>IF(AND(C752="Abierto",D752="Media"),A752,"")</f>
        <v/>
      </c>
      <c r="S752" s="74" t="str">
        <f ca="1">IF(AND(C752="Abierto",D752="Media"),TODAY()-E752,"")</f>
        <v/>
      </c>
      <c r="T752" s="74" t="str">
        <f>IF(AND(C752="Abierto",D752="Media"),RANK(S752,$S$13:$S$810,0)+COUNTIF($S$13:S752,S752)-1+MAX(N:N,Q:Q),"")</f>
        <v/>
      </c>
      <c r="U752" s="74" t="str">
        <f>IF(AND(C752="Abierto",D752="Baja"),A752,"")</f>
        <v/>
      </c>
      <c r="V752" s="74" t="str">
        <f ca="1">IF(AND(C752="Abierto",D752="Baja"),TODAY()-E752,"")</f>
        <v/>
      </c>
      <c r="W752" s="74" t="str">
        <f>IF(AND(C752="Abierto",D752="Baja"),RANK(V752,$V$13:$V$810,0)+COUNTIF($V$13:V752,V752)-1+MAX(N:N,Q:Q,T:T),"")</f>
        <v/>
      </c>
      <c r="X752" s="139" t="str">
        <f>IF(OR(C752="Resuelto",C752=""),"",SUM(N752,Q752,T752,W752))</f>
        <v/>
      </c>
      <c r="Y752" s="139" t="str">
        <f>IF(OR(C752="Resuelto",C752=""),"",SUM(M752,P752,S752,V752))</f>
        <v/>
      </c>
      <c r="Z752" s="139" t="str">
        <f>IF(OR(C752="Resuelto",C752=""),"",SUM(L752,O752,R752,U752))</f>
        <v/>
      </c>
      <c r="AA752" s="28">
        <v>938</v>
      </c>
      <c r="AB752" s="28" t="str">
        <f t="shared" si="23"/>
        <v/>
      </c>
      <c r="AC752" s="75" t="str">
        <f t="shared" si="24"/>
        <v/>
      </c>
      <c r="AH752" s="78" t="str">
        <f>IF(AI752="","",MAX($AH$5:AH751)+1)</f>
        <v/>
      </c>
      <c r="AI752" s="53" t="str">
        <f>IF(G751="","",IF(COUNTIF($AI$11:AI751,G751)=0,G751,""))</f>
        <v/>
      </c>
      <c r="AJ752" s="53" t="str">
        <f t="shared" si="25"/>
        <v/>
      </c>
      <c r="AK752" s="135"/>
    </row>
    <row r="753" spans="1:37" x14ac:dyDescent="0.25">
      <c r="A753" s="136"/>
      <c r="B753" s="136"/>
      <c r="C753" s="136"/>
      <c r="D753" s="136"/>
      <c r="E753" s="137"/>
      <c r="F753" s="137"/>
      <c r="G753" s="136"/>
      <c r="H753" s="137"/>
      <c r="I753" s="140" t="str">
        <f t="shared" si="26"/>
        <v/>
      </c>
      <c r="J753" s="140"/>
      <c r="K753" s="140"/>
      <c r="L753" s="74" t="str">
        <f>IF(AND(C753="Abierto",D753="Urgente"),A753,"")</f>
        <v/>
      </c>
      <c r="M753" s="74" t="str">
        <f ca="1">IF(AND(C753="Abierto",D753="Urgente"),TODAY()-E753,"")</f>
        <v/>
      </c>
      <c r="N753" s="74" t="str">
        <f>IF(AND(C753="Abierto",D753="Urgente"),RANK(M753,$M$13:$M$810,0)+COUNTIF($M$13:M753,M753)-1,"")</f>
        <v/>
      </c>
      <c r="O753" s="74" t="str">
        <f>IF(AND(C753="Abierto",D753="Alta"),A753,"")</f>
        <v/>
      </c>
      <c r="P753" s="74" t="str">
        <f ca="1">IF(AND(C753="Abierto",D753="Alta"),TODAY()-E753,"")</f>
        <v/>
      </c>
      <c r="Q753" s="74" t="str">
        <f>IF(AND(C753="Abierto",D753="Alta"),RANK(P753,$P$13:$P$810,0)+COUNTIF($P$13:P753,P753)-1+MAX(N:N),"")</f>
        <v/>
      </c>
      <c r="R753" s="74" t="str">
        <f>IF(AND(C753="Abierto",D753="Media"),A753,"")</f>
        <v/>
      </c>
      <c r="S753" s="74" t="str">
        <f ca="1">IF(AND(C753="Abierto",D753="Media"),TODAY()-E753,"")</f>
        <v/>
      </c>
      <c r="T753" s="74" t="str">
        <f>IF(AND(C753="Abierto",D753="Media"),RANK(S753,$S$13:$S$810,0)+COUNTIF($S$13:S753,S753)-1+MAX(N:N,Q:Q),"")</f>
        <v/>
      </c>
      <c r="U753" s="74" t="str">
        <f>IF(AND(C753="Abierto",D753="Baja"),A753,"")</f>
        <v/>
      </c>
      <c r="V753" s="74" t="str">
        <f ca="1">IF(AND(C753="Abierto",D753="Baja"),TODAY()-E753,"")</f>
        <v/>
      </c>
      <c r="W753" s="74" t="str">
        <f>IF(AND(C753="Abierto",D753="Baja"),RANK(V753,$V$13:$V$810,0)+COUNTIF($V$13:V753,V753)-1+MAX(N:N,Q:Q,T:T),"")</f>
        <v/>
      </c>
      <c r="X753" s="139" t="str">
        <f>IF(OR(C753="Resuelto",C753=""),"",SUM(N753,Q753,T753,W753))</f>
        <v/>
      </c>
      <c r="Y753" s="139" t="str">
        <f>IF(OR(C753="Resuelto",C753=""),"",SUM(M753,P753,S753,V753))</f>
        <v/>
      </c>
      <c r="Z753" s="139" t="str">
        <f>IF(OR(C753="Resuelto",C753=""),"",SUM(L753,O753,R753,U753))</f>
        <v/>
      </c>
      <c r="AA753" s="28">
        <v>939</v>
      </c>
      <c r="AB753" s="28" t="str">
        <f t="shared" si="23"/>
        <v/>
      </c>
      <c r="AC753" s="75" t="str">
        <f t="shared" si="24"/>
        <v/>
      </c>
      <c r="AH753" s="78" t="str">
        <f>IF(AI753="","",MAX($AH$5:AH752)+1)</f>
        <v/>
      </c>
      <c r="AI753" s="53" t="str">
        <f>IF(G752="","",IF(COUNTIF($AI$11:AI752,G752)=0,G752,""))</f>
        <v/>
      </c>
      <c r="AJ753" s="53" t="str">
        <f t="shared" si="25"/>
        <v/>
      </c>
      <c r="AK753" s="135"/>
    </row>
    <row r="754" spans="1:37" x14ac:dyDescent="0.25">
      <c r="A754" s="136"/>
      <c r="B754" s="136"/>
      <c r="C754" s="136"/>
      <c r="D754" s="136"/>
      <c r="E754" s="137"/>
      <c r="F754" s="137"/>
      <c r="G754" s="136"/>
      <c r="H754" s="137"/>
      <c r="I754" s="140" t="str">
        <f t="shared" si="26"/>
        <v/>
      </c>
      <c r="J754" s="140"/>
      <c r="K754" s="140"/>
      <c r="L754" s="74" t="str">
        <f>IF(AND(C754="Abierto",D754="Urgente"),A754,"")</f>
        <v/>
      </c>
      <c r="M754" s="74" t="str">
        <f ca="1">IF(AND(C754="Abierto",D754="Urgente"),TODAY()-E754,"")</f>
        <v/>
      </c>
      <c r="N754" s="74" t="str">
        <f>IF(AND(C754="Abierto",D754="Urgente"),RANK(M754,$M$13:$M$810,0)+COUNTIF($M$13:M754,M754)-1,"")</f>
        <v/>
      </c>
      <c r="O754" s="74" t="str">
        <f>IF(AND(C754="Abierto",D754="Alta"),A754,"")</f>
        <v/>
      </c>
      <c r="P754" s="74" t="str">
        <f ca="1">IF(AND(C754="Abierto",D754="Alta"),TODAY()-E754,"")</f>
        <v/>
      </c>
      <c r="Q754" s="74" t="str">
        <f>IF(AND(C754="Abierto",D754="Alta"),RANK(P754,$P$13:$P$810,0)+COUNTIF($P$13:P754,P754)-1+MAX(N:N),"")</f>
        <v/>
      </c>
      <c r="R754" s="74" t="str">
        <f>IF(AND(C754="Abierto",D754="Media"),A754,"")</f>
        <v/>
      </c>
      <c r="S754" s="74" t="str">
        <f ca="1">IF(AND(C754="Abierto",D754="Media"),TODAY()-E754,"")</f>
        <v/>
      </c>
      <c r="T754" s="74" t="str">
        <f>IF(AND(C754="Abierto",D754="Media"),RANK(S754,$S$13:$S$810,0)+COUNTIF($S$13:S754,S754)-1+MAX(N:N,Q:Q),"")</f>
        <v/>
      </c>
      <c r="U754" s="74" t="str">
        <f>IF(AND(C754="Abierto",D754="Baja"),A754,"")</f>
        <v/>
      </c>
      <c r="V754" s="74" t="str">
        <f ca="1">IF(AND(C754="Abierto",D754="Baja"),TODAY()-E754,"")</f>
        <v/>
      </c>
      <c r="W754" s="74" t="str">
        <f>IF(AND(C754="Abierto",D754="Baja"),RANK(V754,$V$13:$V$810,0)+COUNTIF($V$13:V754,V754)-1+MAX(N:N,Q:Q,T:T),"")</f>
        <v/>
      </c>
      <c r="X754" s="139" t="str">
        <f>IF(OR(C754="Resuelto",C754=""),"",SUM(N754,Q754,T754,W754))</f>
        <v/>
      </c>
      <c r="Y754" s="139" t="str">
        <f>IF(OR(C754="Resuelto",C754=""),"",SUM(M754,P754,S754,V754))</f>
        <v/>
      </c>
      <c r="Z754" s="139" t="str">
        <f>IF(OR(C754="Resuelto",C754=""),"",SUM(L754,O754,R754,U754))</f>
        <v/>
      </c>
      <c r="AA754" s="28">
        <v>940</v>
      </c>
      <c r="AB754" s="28" t="str">
        <f t="shared" si="23"/>
        <v/>
      </c>
      <c r="AC754" s="75" t="str">
        <f t="shared" si="24"/>
        <v/>
      </c>
      <c r="AH754" s="78" t="str">
        <f>IF(AI754="","",MAX($AH$5:AH753)+1)</f>
        <v/>
      </c>
      <c r="AI754" s="53" t="str">
        <f>IF(G753="","",IF(COUNTIF($AI$11:AI753,G753)=0,G753,""))</f>
        <v/>
      </c>
      <c r="AJ754" s="53" t="str">
        <f t="shared" si="25"/>
        <v/>
      </c>
      <c r="AK754" s="135"/>
    </row>
    <row r="755" spans="1:37" x14ac:dyDescent="0.25">
      <c r="A755" s="136"/>
      <c r="B755" s="136"/>
      <c r="C755" s="136"/>
      <c r="D755" s="136"/>
      <c r="E755" s="137"/>
      <c r="F755" s="137"/>
      <c r="G755" s="136"/>
      <c r="H755" s="137"/>
      <c r="I755" s="140" t="str">
        <f t="shared" si="26"/>
        <v/>
      </c>
      <c r="J755" s="140"/>
      <c r="K755" s="140"/>
      <c r="L755" s="74" t="str">
        <f>IF(AND(C755="Abierto",D755="Urgente"),A755,"")</f>
        <v/>
      </c>
      <c r="M755" s="74" t="str">
        <f ca="1">IF(AND(C755="Abierto",D755="Urgente"),TODAY()-E755,"")</f>
        <v/>
      </c>
      <c r="N755" s="74" t="str">
        <f>IF(AND(C755="Abierto",D755="Urgente"),RANK(M755,$M$13:$M$810,0)+COUNTIF($M$13:M755,M755)-1,"")</f>
        <v/>
      </c>
      <c r="O755" s="74" t="str">
        <f>IF(AND(C755="Abierto",D755="Alta"),A755,"")</f>
        <v/>
      </c>
      <c r="P755" s="74" t="str">
        <f ca="1">IF(AND(C755="Abierto",D755="Alta"),TODAY()-E755,"")</f>
        <v/>
      </c>
      <c r="Q755" s="74" t="str">
        <f>IF(AND(C755="Abierto",D755="Alta"),RANK(P755,$P$13:$P$810,0)+COUNTIF($P$13:P755,P755)-1+MAX(N:N),"")</f>
        <v/>
      </c>
      <c r="R755" s="74" t="str">
        <f>IF(AND(C755="Abierto",D755="Media"),A755,"")</f>
        <v/>
      </c>
      <c r="S755" s="74" t="str">
        <f ca="1">IF(AND(C755="Abierto",D755="Media"),TODAY()-E755,"")</f>
        <v/>
      </c>
      <c r="T755" s="74" t="str">
        <f>IF(AND(C755="Abierto",D755="Media"),RANK(S755,$S$13:$S$810,0)+COUNTIF($S$13:S755,S755)-1+MAX(N:N,Q:Q),"")</f>
        <v/>
      </c>
      <c r="U755" s="74" t="str">
        <f>IF(AND(C755="Abierto",D755="Baja"),A755,"")</f>
        <v/>
      </c>
      <c r="V755" s="74" t="str">
        <f ca="1">IF(AND(C755="Abierto",D755="Baja"),TODAY()-E755,"")</f>
        <v/>
      </c>
      <c r="W755" s="74" t="str">
        <f>IF(AND(C755="Abierto",D755="Baja"),RANK(V755,$V$13:$V$810,0)+COUNTIF($V$13:V755,V755)-1+MAX(N:N,Q:Q,T:T),"")</f>
        <v/>
      </c>
      <c r="X755" s="139" t="str">
        <f>IF(OR(C755="Resuelto",C755=""),"",SUM(N755,Q755,T755,W755))</f>
        <v/>
      </c>
      <c r="Y755" s="139" t="str">
        <f>IF(OR(C755="Resuelto",C755=""),"",SUM(M755,P755,S755,V755))</f>
        <v/>
      </c>
      <c r="Z755" s="139" t="str">
        <f>IF(OR(C755="Resuelto",C755=""),"",SUM(L755,O755,R755,U755))</f>
        <v/>
      </c>
      <c r="AA755" s="28">
        <v>941</v>
      </c>
      <c r="AB755" s="28" t="str">
        <f t="shared" si="23"/>
        <v/>
      </c>
      <c r="AC755" s="75" t="str">
        <f t="shared" si="24"/>
        <v/>
      </c>
      <c r="AH755" s="78" t="str">
        <f>IF(AI755="","",MAX($AH$5:AH754)+1)</f>
        <v/>
      </c>
      <c r="AI755" s="53" t="str">
        <f>IF(G754="","",IF(COUNTIF($AI$11:AI754,G754)=0,G754,""))</f>
        <v/>
      </c>
      <c r="AJ755" s="53" t="str">
        <f t="shared" si="25"/>
        <v/>
      </c>
      <c r="AK755" s="135"/>
    </row>
    <row r="756" spans="1:37" x14ac:dyDescent="0.25">
      <c r="A756" s="136"/>
      <c r="B756" s="136"/>
      <c r="C756" s="136"/>
      <c r="D756" s="136"/>
      <c r="E756" s="137"/>
      <c r="F756" s="137"/>
      <c r="G756" s="136"/>
      <c r="H756" s="137"/>
      <c r="I756" s="140" t="str">
        <f t="shared" si="26"/>
        <v/>
      </c>
      <c r="J756" s="140"/>
      <c r="K756" s="140"/>
      <c r="L756" s="74" t="str">
        <f>IF(AND(C756="Abierto",D756="Urgente"),A756,"")</f>
        <v/>
      </c>
      <c r="M756" s="74" t="str">
        <f ca="1">IF(AND(C756="Abierto",D756="Urgente"),TODAY()-E756,"")</f>
        <v/>
      </c>
      <c r="N756" s="74" t="str">
        <f>IF(AND(C756="Abierto",D756="Urgente"),RANK(M756,$M$13:$M$810,0)+COUNTIF($M$13:M756,M756)-1,"")</f>
        <v/>
      </c>
      <c r="O756" s="74" t="str">
        <f>IF(AND(C756="Abierto",D756="Alta"),A756,"")</f>
        <v/>
      </c>
      <c r="P756" s="74" t="str">
        <f ca="1">IF(AND(C756="Abierto",D756="Alta"),TODAY()-E756,"")</f>
        <v/>
      </c>
      <c r="Q756" s="74" t="str">
        <f>IF(AND(C756="Abierto",D756="Alta"),RANK(P756,$P$13:$P$810,0)+COUNTIF($P$13:P756,P756)-1+MAX(N:N),"")</f>
        <v/>
      </c>
      <c r="R756" s="74" t="str">
        <f>IF(AND(C756="Abierto",D756="Media"),A756,"")</f>
        <v/>
      </c>
      <c r="S756" s="74" t="str">
        <f ca="1">IF(AND(C756="Abierto",D756="Media"),TODAY()-E756,"")</f>
        <v/>
      </c>
      <c r="T756" s="74" t="str">
        <f>IF(AND(C756="Abierto",D756="Media"),RANK(S756,$S$13:$S$810,0)+COUNTIF($S$13:S756,S756)-1+MAX(N:N,Q:Q),"")</f>
        <v/>
      </c>
      <c r="U756" s="74" t="str">
        <f>IF(AND(C756="Abierto",D756="Baja"),A756,"")</f>
        <v/>
      </c>
      <c r="V756" s="74" t="str">
        <f ca="1">IF(AND(C756="Abierto",D756="Baja"),TODAY()-E756,"")</f>
        <v/>
      </c>
      <c r="W756" s="74" t="str">
        <f>IF(AND(C756="Abierto",D756="Baja"),RANK(V756,$V$13:$V$810,0)+COUNTIF($V$13:V756,V756)-1+MAX(N:N,Q:Q,T:T),"")</f>
        <v/>
      </c>
      <c r="X756" s="139" t="str">
        <f>IF(OR(C756="Resuelto",C756=""),"",SUM(N756,Q756,T756,W756))</f>
        <v/>
      </c>
      <c r="Y756" s="139" t="str">
        <f>IF(OR(C756="Resuelto",C756=""),"",SUM(M756,P756,S756,V756))</f>
        <v/>
      </c>
      <c r="Z756" s="139" t="str">
        <f>IF(OR(C756="Resuelto",C756=""),"",SUM(L756,O756,R756,U756))</f>
        <v/>
      </c>
      <c r="AA756" s="28">
        <v>942</v>
      </c>
      <c r="AB756" s="28" t="str">
        <f t="shared" si="23"/>
        <v/>
      </c>
      <c r="AC756" s="75" t="str">
        <f t="shared" si="24"/>
        <v/>
      </c>
      <c r="AH756" s="78" t="str">
        <f>IF(AI756="","",MAX($AH$5:AH755)+1)</f>
        <v/>
      </c>
      <c r="AI756" s="53" t="str">
        <f>IF(G755="","",IF(COUNTIF($AI$11:AI755,G755)=0,G755,""))</f>
        <v/>
      </c>
      <c r="AJ756" s="53" t="str">
        <f t="shared" si="25"/>
        <v/>
      </c>
      <c r="AK756" s="135"/>
    </row>
    <row r="757" spans="1:37" x14ac:dyDescent="0.25">
      <c r="A757" s="136"/>
      <c r="B757" s="136"/>
      <c r="C757" s="136"/>
      <c r="D757" s="136"/>
      <c r="E757" s="137"/>
      <c r="F757" s="137"/>
      <c r="G757" s="136"/>
      <c r="H757" s="137"/>
      <c r="I757" s="140" t="str">
        <f t="shared" si="26"/>
        <v/>
      </c>
      <c r="J757" s="140"/>
      <c r="K757" s="140"/>
      <c r="L757" s="74" t="str">
        <f>IF(AND(C757="Abierto",D757="Urgente"),A757,"")</f>
        <v/>
      </c>
      <c r="M757" s="74" t="str">
        <f ca="1">IF(AND(C757="Abierto",D757="Urgente"),TODAY()-E757,"")</f>
        <v/>
      </c>
      <c r="N757" s="74" t="str">
        <f>IF(AND(C757="Abierto",D757="Urgente"),RANK(M757,$M$13:$M$810,0)+COUNTIF($M$13:M757,M757)-1,"")</f>
        <v/>
      </c>
      <c r="O757" s="74" t="str">
        <f>IF(AND(C757="Abierto",D757="Alta"),A757,"")</f>
        <v/>
      </c>
      <c r="P757" s="74" t="str">
        <f ca="1">IF(AND(C757="Abierto",D757="Alta"),TODAY()-E757,"")</f>
        <v/>
      </c>
      <c r="Q757" s="74" t="str">
        <f>IF(AND(C757="Abierto",D757="Alta"),RANK(P757,$P$13:$P$810,0)+COUNTIF($P$13:P757,P757)-1+MAX(N:N),"")</f>
        <v/>
      </c>
      <c r="R757" s="74" t="str">
        <f>IF(AND(C757="Abierto",D757="Media"),A757,"")</f>
        <v/>
      </c>
      <c r="S757" s="74" t="str">
        <f ca="1">IF(AND(C757="Abierto",D757="Media"),TODAY()-E757,"")</f>
        <v/>
      </c>
      <c r="T757" s="74" t="str">
        <f>IF(AND(C757="Abierto",D757="Media"),RANK(S757,$S$13:$S$810,0)+COUNTIF($S$13:S757,S757)-1+MAX(N:N,Q:Q),"")</f>
        <v/>
      </c>
      <c r="U757" s="74" t="str">
        <f>IF(AND(C757="Abierto",D757="Baja"),A757,"")</f>
        <v/>
      </c>
      <c r="V757" s="74" t="str">
        <f ca="1">IF(AND(C757="Abierto",D757="Baja"),TODAY()-E757,"")</f>
        <v/>
      </c>
      <c r="W757" s="74" t="str">
        <f>IF(AND(C757="Abierto",D757="Baja"),RANK(V757,$V$13:$V$810,0)+COUNTIF($V$13:V757,V757)-1+MAX(N:N,Q:Q,T:T),"")</f>
        <v/>
      </c>
      <c r="X757" s="139" t="str">
        <f>IF(OR(C757="Resuelto",C757=""),"",SUM(N757,Q757,T757,W757))</f>
        <v/>
      </c>
      <c r="Y757" s="139" t="str">
        <f>IF(OR(C757="Resuelto",C757=""),"",SUM(M757,P757,S757,V757))</f>
        <v/>
      </c>
      <c r="Z757" s="139" t="str">
        <f>IF(OR(C757="Resuelto",C757=""),"",SUM(L757,O757,R757,U757))</f>
        <v/>
      </c>
      <c r="AA757" s="28">
        <v>943</v>
      </c>
      <c r="AB757" s="28" t="str">
        <f t="shared" si="23"/>
        <v/>
      </c>
      <c r="AC757" s="75" t="str">
        <f t="shared" si="24"/>
        <v/>
      </c>
      <c r="AH757" s="78" t="str">
        <f>IF(AI757="","",MAX($AH$5:AH756)+1)</f>
        <v/>
      </c>
      <c r="AI757" s="53" t="str">
        <f>IF(G756="","",IF(COUNTIF($AI$11:AI756,G756)=0,G756,""))</f>
        <v/>
      </c>
      <c r="AJ757" s="53" t="str">
        <f t="shared" si="25"/>
        <v/>
      </c>
      <c r="AK757" s="135"/>
    </row>
    <row r="758" spans="1:37" x14ac:dyDescent="0.25">
      <c r="A758" s="136"/>
      <c r="B758" s="136"/>
      <c r="C758" s="136"/>
      <c r="D758" s="136"/>
      <c r="E758" s="137"/>
      <c r="F758" s="137"/>
      <c r="G758" s="136"/>
      <c r="H758" s="137"/>
      <c r="I758" s="140" t="str">
        <f t="shared" si="26"/>
        <v/>
      </c>
      <c r="J758" s="140"/>
      <c r="K758" s="140"/>
      <c r="L758" s="74" t="str">
        <f>IF(AND(C758="Abierto",D758="Urgente"),A758,"")</f>
        <v/>
      </c>
      <c r="M758" s="74" t="str">
        <f ca="1">IF(AND(C758="Abierto",D758="Urgente"),TODAY()-E758,"")</f>
        <v/>
      </c>
      <c r="N758" s="74" t="str">
        <f>IF(AND(C758="Abierto",D758="Urgente"),RANK(M758,$M$13:$M$810,0)+COUNTIF($M$13:M758,M758)-1,"")</f>
        <v/>
      </c>
      <c r="O758" s="74" t="str">
        <f>IF(AND(C758="Abierto",D758="Alta"),A758,"")</f>
        <v/>
      </c>
      <c r="P758" s="74" t="str">
        <f ca="1">IF(AND(C758="Abierto",D758="Alta"),TODAY()-E758,"")</f>
        <v/>
      </c>
      <c r="Q758" s="74" t="str">
        <f>IF(AND(C758="Abierto",D758="Alta"),RANK(P758,$P$13:$P$810,0)+COUNTIF($P$13:P758,P758)-1+MAX(N:N),"")</f>
        <v/>
      </c>
      <c r="R758" s="74" t="str">
        <f>IF(AND(C758="Abierto",D758="Media"),A758,"")</f>
        <v/>
      </c>
      <c r="S758" s="74" t="str">
        <f ca="1">IF(AND(C758="Abierto",D758="Media"),TODAY()-E758,"")</f>
        <v/>
      </c>
      <c r="T758" s="74" t="str">
        <f>IF(AND(C758="Abierto",D758="Media"),RANK(S758,$S$13:$S$810,0)+COUNTIF($S$13:S758,S758)-1+MAX(N:N,Q:Q),"")</f>
        <v/>
      </c>
      <c r="U758" s="74" t="str">
        <f>IF(AND(C758="Abierto",D758="Baja"),A758,"")</f>
        <v/>
      </c>
      <c r="V758" s="74" t="str">
        <f ca="1">IF(AND(C758="Abierto",D758="Baja"),TODAY()-E758,"")</f>
        <v/>
      </c>
      <c r="W758" s="74" t="str">
        <f>IF(AND(C758="Abierto",D758="Baja"),RANK(V758,$V$13:$V$810,0)+COUNTIF($V$13:V758,V758)-1+MAX(N:N,Q:Q,T:T),"")</f>
        <v/>
      </c>
      <c r="X758" s="139" t="str">
        <f>IF(OR(C758="Resuelto",C758=""),"",SUM(N758,Q758,T758,W758))</f>
        <v/>
      </c>
      <c r="Y758" s="139" t="str">
        <f>IF(OR(C758="Resuelto",C758=""),"",SUM(M758,P758,S758,V758))</f>
        <v/>
      </c>
      <c r="Z758" s="139" t="str">
        <f>IF(OR(C758="Resuelto",C758=""),"",SUM(L758,O758,R758,U758))</f>
        <v/>
      </c>
      <c r="AA758" s="28">
        <v>944</v>
      </c>
      <c r="AB758" s="28" t="str">
        <f t="shared" si="23"/>
        <v/>
      </c>
      <c r="AC758" s="75" t="str">
        <f t="shared" si="24"/>
        <v/>
      </c>
      <c r="AH758" s="78" t="str">
        <f>IF(AI758="","",MAX($AH$5:AH757)+1)</f>
        <v/>
      </c>
      <c r="AI758" s="53" t="str">
        <f>IF(G757="","",IF(COUNTIF($AI$11:AI757,G757)=0,G757,""))</f>
        <v/>
      </c>
      <c r="AJ758" s="53" t="str">
        <f t="shared" si="25"/>
        <v/>
      </c>
      <c r="AK758" s="135"/>
    </row>
    <row r="759" spans="1:37" x14ac:dyDescent="0.25">
      <c r="A759" s="136"/>
      <c r="B759" s="136"/>
      <c r="C759" s="136"/>
      <c r="D759" s="136"/>
      <c r="E759" s="137"/>
      <c r="F759" s="137"/>
      <c r="G759" s="136"/>
      <c r="H759" s="137"/>
      <c r="I759" s="140" t="str">
        <f t="shared" si="26"/>
        <v/>
      </c>
      <c r="J759" s="140"/>
      <c r="K759" s="140"/>
      <c r="L759" s="74" t="str">
        <f>IF(AND(C759="Abierto",D759="Urgente"),A759,"")</f>
        <v/>
      </c>
      <c r="M759" s="74" t="str">
        <f ca="1">IF(AND(C759="Abierto",D759="Urgente"),TODAY()-E759,"")</f>
        <v/>
      </c>
      <c r="N759" s="74" t="str">
        <f>IF(AND(C759="Abierto",D759="Urgente"),RANK(M759,$M$13:$M$810,0)+COUNTIF($M$13:M759,M759)-1,"")</f>
        <v/>
      </c>
      <c r="O759" s="74" t="str">
        <f>IF(AND(C759="Abierto",D759="Alta"),A759,"")</f>
        <v/>
      </c>
      <c r="P759" s="74" t="str">
        <f ca="1">IF(AND(C759="Abierto",D759="Alta"),TODAY()-E759,"")</f>
        <v/>
      </c>
      <c r="Q759" s="74" t="str">
        <f>IF(AND(C759="Abierto",D759="Alta"),RANK(P759,$P$13:$P$810,0)+COUNTIF($P$13:P759,P759)-1+MAX(N:N),"")</f>
        <v/>
      </c>
      <c r="R759" s="74" t="str">
        <f>IF(AND(C759="Abierto",D759="Media"),A759,"")</f>
        <v/>
      </c>
      <c r="S759" s="74" t="str">
        <f ca="1">IF(AND(C759="Abierto",D759="Media"),TODAY()-E759,"")</f>
        <v/>
      </c>
      <c r="T759" s="74" t="str">
        <f>IF(AND(C759="Abierto",D759="Media"),RANK(S759,$S$13:$S$810,0)+COUNTIF($S$13:S759,S759)-1+MAX(N:N,Q:Q),"")</f>
        <v/>
      </c>
      <c r="U759" s="74" t="str">
        <f>IF(AND(C759="Abierto",D759="Baja"),A759,"")</f>
        <v/>
      </c>
      <c r="V759" s="74" t="str">
        <f ca="1">IF(AND(C759="Abierto",D759="Baja"),TODAY()-E759,"")</f>
        <v/>
      </c>
      <c r="W759" s="74" t="str">
        <f>IF(AND(C759="Abierto",D759="Baja"),RANK(V759,$V$13:$V$810,0)+COUNTIF($V$13:V759,V759)-1+MAX(N:N,Q:Q,T:T),"")</f>
        <v/>
      </c>
      <c r="X759" s="139" t="str">
        <f>IF(OR(C759="Resuelto",C759=""),"",SUM(N759,Q759,T759,W759))</f>
        <v/>
      </c>
      <c r="Y759" s="139" t="str">
        <f>IF(OR(C759="Resuelto",C759=""),"",SUM(M759,P759,S759,V759))</f>
        <v/>
      </c>
      <c r="Z759" s="139" t="str">
        <f>IF(OR(C759="Resuelto",C759=""),"",SUM(L759,O759,R759,U759))</f>
        <v/>
      </c>
      <c r="AA759" s="28">
        <v>945</v>
      </c>
      <c r="AB759" s="28" t="str">
        <f t="shared" si="23"/>
        <v/>
      </c>
      <c r="AC759" s="75" t="str">
        <f t="shared" si="24"/>
        <v/>
      </c>
      <c r="AH759" s="78" t="str">
        <f>IF(AI759="","",MAX($AH$5:AH758)+1)</f>
        <v/>
      </c>
      <c r="AI759" s="53" t="str">
        <f>IF(G758="","",IF(COUNTIF($AI$11:AI758,G758)=0,G758,""))</f>
        <v/>
      </c>
      <c r="AJ759" s="53" t="str">
        <f t="shared" si="25"/>
        <v/>
      </c>
      <c r="AK759" s="135"/>
    </row>
    <row r="760" spans="1:37" x14ac:dyDescent="0.25">
      <c r="A760" s="136"/>
      <c r="B760" s="136"/>
      <c r="C760" s="136"/>
      <c r="D760" s="136"/>
      <c r="E760" s="137"/>
      <c r="F760" s="137"/>
      <c r="G760" s="136"/>
      <c r="H760" s="137"/>
      <c r="I760" s="140" t="str">
        <f t="shared" si="26"/>
        <v/>
      </c>
      <c r="J760" s="140"/>
      <c r="K760" s="140"/>
      <c r="L760" s="74" t="str">
        <f>IF(AND(C760="Abierto",D760="Urgente"),A760,"")</f>
        <v/>
      </c>
      <c r="M760" s="74" t="str">
        <f ca="1">IF(AND(C760="Abierto",D760="Urgente"),TODAY()-E760,"")</f>
        <v/>
      </c>
      <c r="N760" s="74" t="str">
        <f>IF(AND(C760="Abierto",D760="Urgente"),RANK(M760,$M$13:$M$810,0)+COUNTIF($M$13:M760,M760)-1,"")</f>
        <v/>
      </c>
      <c r="O760" s="74" t="str">
        <f>IF(AND(C760="Abierto",D760="Alta"),A760,"")</f>
        <v/>
      </c>
      <c r="P760" s="74" t="str">
        <f ca="1">IF(AND(C760="Abierto",D760="Alta"),TODAY()-E760,"")</f>
        <v/>
      </c>
      <c r="Q760" s="74" t="str">
        <f>IF(AND(C760="Abierto",D760="Alta"),RANK(P760,$P$13:$P$810,0)+COUNTIF($P$13:P760,P760)-1+MAX(N:N),"")</f>
        <v/>
      </c>
      <c r="R760" s="74" t="str">
        <f>IF(AND(C760="Abierto",D760="Media"),A760,"")</f>
        <v/>
      </c>
      <c r="S760" s="74" t="str">
        <f ca="1">IF(AND(C760="Abierto",D760="Media"),TODAY()-E760,"")</f>
        <v/>
      </c>
      <c r="T760" s="74" t="str">
        <f>IF(AND(C760="Abierto",D760="Media"),RANK(S760,$S$13:$S$810,0)+COUNTIF($S$13:S760,S760)-1+MAX(N:N,Q:Q),"")</f>
        <v/>
      </c>
      <c r="U760" s="74" t="str">
        <f>IF(AND(C760="Abierto",D760="Baja"),A760,"")</f>
        <v/>
      </c>
      <c r="V760" s="74" t="str">
        <f ca="1">IF(AND(C760="Abierto",D760="Baja"),TODAY()-E760,"")</f>
        <v/>
      </c>
      <c r="W760" s="74" t="str">
        <f>IF(AND(C760="Abierto",D760="Baja"),RANK(V760,$V$13:$V$810,0)+COUNTIF($V$13:V760,V760)-1+MAX(N:N,Q:Q,T:T),"")</f>
        <v/>
      </c>
      <c r="X760" s="139" t="str">
        <f>IF(OR(C760="Resuelto",C760=""),"",SUM(N760,Q760,T760,W760))</f>
        <v/>
      </c>
      <c r="Y760" s="139" t="str">
        <f>IF(OR(C760="Resuelto",C760=""),"",SUM(M760,P760,S760,V760))</f>
        <v/>
      </c>
      <c r="Z760" s="139" t="str">
        <f>IF(OR(C760="Resuelto",C760=""),"",SUM(L760,O760,R760,U760))</f>
        <v/>
      </c>
      <c r="AA760" s="28">
        <v>946</v>
      </c>
      <c r="AB760" s="28" t="str">
        <f t="shared" si="23"/>
        <v/>
      </c>
      <c r="AC760" s="75" t="str">
        <f t="shared" si="24"/>
        <v/>
      </c>
      <c r="AH760" s="78" t="str">
        <f>IF(AI760="","",MAX($AH$5:AH759)+1)</f>
        <v/>
      </c>
      <c r="AI760" s="53" t="str">
        <f>IF(G759="","",IF(COUNTIF($AI$11:AI759,G759)=0,G759,""))</f>
        <v/>
      </c>
      <c r="AJ760" s="53" t="str">
        <f t="shared" si="25"/>
        <v/>
      </c>
      <c r="AK760" s="135"/>
    </row>
    <row r="761" spans="1:37" x14ac:dyDescent="0.25">
      <c r="A761" s="136"/>
      <c r="B761" s="136"/>
      <c r="C761" s="136"/>
      <c r="D761" s="136"/>
      <c r="E761" s="137"/>
      <c r="F761" s="137"/>
      <c r="G761" s="136"/>
      <c r="H761" s="137"/>
      <c r="I761" s="140" t="str">
        <f t="shared" si="26"/>
        <v/>
      </c>
      <c r="J761" s="140"/>
      <c r="K761" s="140"/>
      <c r="L761" s="74" t="str">
        <f>IF(AND(C761="Abierto",D761="Urgente"),A761,"")</f>
        <v/>
      </c>
      <c r="M761" s="74" t="str">
        <f ca="1">IF(AND(C761="Abierto",D761="Urgente"),TODAY()-E761,"")</f>
        <v/>
      </c>
      <c r="N761" s="74" t="str">
        <f>IF(AND(C761="Abierto",D761="Urgente"),RANK(M761,$M$13:$M$810,0)+COUNTIF($M$13:M761,M761)-1,"")</f>
        <v/>
      </c>
      <c r="O761" s="74" t="str">
        <f>IF(AND(C761="Abierto",D761="Alta"),A761,"")</f>
        <v/>
      </c>
      <c r="P761" s="74" t="str">
        <f ca="1">IF(AND(C761="Abierto",D761="Alta"),TODAY()-E761,"")</f>
        <v/>
      </c>
      <c r="Q761" s="74" t="str">
        <f>IF(AND(C761="Abierto",D761="Alta"),RANK(P761,$P$13:$P$810,0)+COUNTIF($P$13:P761,P761)-1+MAX(N:N),"")</f>
        <v/>
      </c>
      <c r="R761" s="74" t="str">
        <f>IF(AND(C761="Abierto",D761="Media"),A761,"")</f>
        <v/>
      </c>
      <c r="S761" s="74" t="str">
        <f ca="1">IF(AND(C761="Abierto",D761="Media"),TODAY()-E761,"")</f>
        <v/>
      </c>
      <c r="T761" s="74" t="str">
        <f>IF(AND(C761="Abierto",D761="Media"),RANK(S761,$S$13:$S$810,0)+COUNTIF($S$13:S761,S761)-1+MAX(N:N,Q:Q),"")</f>
        <v/>
      </c>
      <c r="U761" s="74" t="str">
        <f>IF(AND(C761="Abierto",D761="Baja"),A761,"")</f>
        <v/>
      </c>
      <c r="V761" s="74" t="str">
        <f ca="1">IF(AND(C761="Abierto",D761="Baja"),TODAY()-E761,"")</f>
        <v/>
      </c>
      <c r="W761" s="74" t="str">
        <f>IF(AND(C761="Abierto",D761="Baja"),RANK(V761,$V$13:$V$810,0)+COUNTIF($V$13:V761,V761)-1+MAX(N:N,Q:Q,T:T),"")</f>
        <v/>
      </c>
      <c r="X761" s="139" t="str">
        <f>IF(OR(C761="Resuelto",C761=""),"",SUM(N761,Q761,T761,W761))</f>
        <v/>
      </c>
      <c r="Y761" s="139" t="str">
        <f>IF(OR(C761="Resuelto",C761=""),"",SUM(M761,P761,S761,V761))</f>
        <v/>
      </c>
      <c r="Z761" s="139" t="str">
        <f>IF(OR(C761="Resuelto",C761=""),"",SUM(L761,O761,R761,U761))</f>
        <v/>
      </c>
      <c r="AA761" s="28">
        <v>947</v>
      </c>
      <c r="AB761" s="28" t="str">
        <f t="shared" si="23"/>
        <v/>
      </c>
      <c r="AC761" s="75" t="str">
        <f t="shared" si="24"/>
        <v/>
      </c>
      <c r="AH761" s="78" t="str">
        <f>IF(AI761="","",MAX($AH$5:AH760)+1)</f>
        <v/>
      </c>
      <c r="AI761" s="53" t="str">
        <f>IF(G760="","",IF(COUNTIF($AI$11:AI760,G760)=0,G760,""))</f>
        <v/>
      </c>
      <c r="AJ761" s="53" t="str">
        <f t="shared" si="25"/>
        <v/>
      </c>
      <c r="AK761" s="135"/>
    </row>
    <row r="762" spans="1:37" x14ac:dyDescent="0.25">
      <c r="A762" s="136"/>
      <c r="B762" s="136"/>
      <c r="C762" s="136"/>
      <c r="D762" s="136"/>
      <c r="E762" s="137"/>
      <c r="F762" s="137"/>
      <c r="G762" s="136"/>
      <c r="H762" s="137"/>
      <c r="I762" s="140" t="str">
        <f t="shared" si="26"/>
        <v/>
      </c>
      <c r="J762" s="140"/>
      <c r="K762" s="140"/>
      <c r="L762" s="74" t="str">
        <f>IF(AND(C762="Abierto",D762="Urgente"),A762,"")</f>
        <v/>
      </c>
      <c r="M762" s="74" t="str">
        <f ca="1">IF(AND(C762="Abierto",D762="Urgente"),TODAY()-E762,"")</f>
        <v/>
      </c>
      <c r="N762" s="74" t="str">
        <f>IF(AND(C762="Abierto",D762="Urgente"),RANK(M762,$M$13:$M$810,0)+COUNTIF($M$13:M762,M762)-1,"")</f>
        <v/>
      </c>
      <c r="O762" s="74" t="str">
        <f>IF(AND(C762="Abierto",D762="Alta"),A762,"")</f>
        <v/>
      </c>
      <c r="P762" s="74" t="str">
        <f ca="1">IF(AND(C762="Abierto",D762="Alta"),TODAY()-E762,"")</f>
        <v/>
      </c>
      <c r="Q762" s="74" t="str">
        <f>IF(AND(C762="Abierto",D762="Alta"),RANK(P762,$P$13:$P$810,0)+COUNTIF($P$13:P762,P762)-1+MAX(N:N),"")</f>
        <v/>
      </c>
      <c r="R762" s="74" t="str">
        <f>IF(AND(C762="Abierto",D762="Media"),A762,"")</f>
        <v/>
      </c>
      <c r="S762" s="74" t="str">
        <f ca="1">IF(AND(C762="Abierto",D762="Media"),TODAY()-E762,"")</f>
        <v/>
      </c>
      <c r="T762" s="74" t="str">
        <f>IF(AND(C762="Abierto",D762="Media"),RANK(S762,$S$13:$S$810,0)+COUNTIF($S$13:S762,S762)-1+MAX(N:N,Q:Q),"")</f>
        <v/>
      </c>
      <c r="U762" s="74" t="str">
        <f>IF(AND(C762="Abierto",D762="Baja"),A762,"")</f>
        <v/>
      </c>
      <c r="V762" s="74" t="str">
        <f ca="1">IF(AND(C762="Abierto",D762="Baja"),TODAY()-E762,"")</f>
        <v/>
      </c>
      <c r="W762" s="74" t="str">
        <f>IF(AND(C762="Abierto",D762="Baja"),RANK(V762,$V$13:$V$810,0)+COUNTIF($V$13:V762,V762)-1+MAX(N:N,Q:Q,T:T),"")</f>
        <v/>
      </c>
      <c r="X762" s="139" t="str">
        <f>IF(OR(C762="Resuelto",C762=""),"",SUM(N762,Q762,T762,W762))</f>
        <v/>
      </c>
      <c r="Y762" s="139" t="str">
        <f>IF(OR(C762="Resuelto",C762=""),"",SUM(M762,P762,S762,V762))</f>
        <v/>
      </c>
      <c r="Z762" s="139" t="str">
        <f>IF(OR(C762="Resuelto",C762=""),"",SUM(L762,O762,R762,U762))</f>
        <v/>
      </c>
      <c r="AA762" s="28">
        <v>948</v>
      </c>
      <c r="AB762" s="28" t="str">
        <f t="shared" si="23"/>
        <v/>
      </c>
      <c r="AC762" s="75" t="str">
        <f t="shared" si="24"/>
        <v/>
      </c>
      <c r="AH762" s="78" t="str">
        <f>IF(AI762="","",MAX($AH$5:AH761)+1)</f>
        <v/>
      </c>
      <c r="AI762" s="53" t="str">
        <f>IF(G761="","",IF(COUNTIF($AI$11:AI761,G761)=0,G761,""))</f>
        <v/>
      </c>
      <c r="AJ762" s="53" t="str">
        <f t="shared" si="25"/>
        <v/>
      </c>
      <c r="AK762" s="135"/>
    </row>
    <row r="763" spans="1:37" x14ac:dyDescent="0.25">
      <c r="A763" s="136"/>
      <c r="B763" s="136"/>
      <c r="C763" s="136"/>
      <c r="D763" s="136"/>
      <c r="E763" s="137"/>
      <c r="F763" s="137"/>
      <c r="G763" s="136"/>
      <c r="H763" s="137"/>
      <c r="I763" s="140" t="str">
        <f t="shared" si="26"/>
        <v/>
      </c>
      <c r="J763" s="140"/>
      <c r="K763" s="140"/>
      <c r="L763" s="74" t="str">
        <f>IF(AND(C763="Abierto",D763="Urgente"),A763,"")</f>
        <v/>
      </c>
      <c r="M763" s="74" t="str">
        <f ca="1">IF(AND(C763="Abierto",D763="Urgente"),TODAY()-E763,"")</f>
        <v/>
      </c>
      <c r="N763" s="74" t="str">
        <f>IF(AND(C763="Abierto",D763="Urgente"),RANK(M763,$M$13:$M$810,0)+COUNTIF($M$13:M763,M763)-1,"")</f>
        <v/>
      </c>
      <c r="O763" s="74" t="str">
        <f>IF(AND(C763="Abierto",D763="Alta"),A763,"")</f>
        <v/>
      </c>
      <c r="P763" s="74" t="str">
        <f ca="1">IF(AND(C763="Abierto",D763="Alta"),TODAY()-E763,"")</f>
        <v/>
      </c>
      <c r="Q763" s="74" t="str">
        <f>IF(AND(C763="Abierto",D763="Alta"),RANK(P763,$P$13:$P$810,0)+COUNTIF($P$13:P763,P763)-1+MAX(N:N),"")</f>
        <v/>
      </c>
      <c r="R763" s="74" t="str">
        <f>IF(AND(C763="Abierto",D763="Media"),A763,"")</f>
        <v/>
      </c>
      <c r="S763" s="74" t="str">
        <f ca="1">IF(AND(C763="Abierto",D763="Media"),TODAY()-E763,"")</f>
        <v/>
      </c>
      <c r="T763" s="74" t="str">
        <f>IF(AND(C763="Abierto",D763="Media"),RANK(S763,$S$13:$S$810,0)+COUNTIF($S$13:S763,S763)-1+MAX(N:N,Q:Q),"")</f>
        <v/>
      </c>
      <c r="U763" s="74" t="str">
        <f>IF(AND(C763="Abierto",D763="Baja"),A763,"")</f>
        <v/>
      </c>
      <c r="V763" s="74" t="str">
        <f ca="1">IF(AND(C763="Abierto",D763="Baja"),TODAY()-E763,"")</f>
        <v/>
      </c>
      <c r="W763" s="74" t="str">
        <f>IF(AND(C763="Abierto",D763="Baja"),RANK(V763,$V$13:$V$810,0)+COUNTIF($V$13:V763,V763)-1+MAX(N:N,Q:Q,T:T),"")</f>
        <v/>
      </c>
      <c r="X763" s="139" t="str">
        <f>IF(OR(C763="Resuelto",C763=""),"",SUM(N763,Q763,T763,W763))</f>
        <v/>
      </c>
      <c r="Y763" s="139" t="str">
        <f>IF(OR(C763="Resuelto",C763=""),"",SUM(M763,P763,S763,V763))</f>
        <v/>
      </c>
      <c r="Z763" s="139" t="str">
        <f>IF(OR(C763="Resuelto",C763=""),"",SUM(L763,O763,R763,U763))</f>
        <v/>
      </c>
      <c r="AA763" s="28">
        <v>949</v>
      </c>
      <c r="AB763" s="28" t="str">
        <f t="shared" si="23"/>
        <v/>
      </c>
      <c r="AC763" s="75" t="str">
        <f t="shared" si="24"/>
        <v/>
      </c>
      <c r="AH763" s="78" t="str">
        <f>IF(AI763="","",MAX($AH$5:AH762)+1)</f>
        <v/>
      </c>
      <c r="AI763" s="53" t="str">
        <f>IF(G762="","",IF(COUNTIF($AI$11:AI762,G762)=0,G762,""))</f>
        <v/>
      </c>
      <c r="AJ763" s="53" t="str">
        <f t="shared" si="25"/>
        <v/>
      </c>
      <c r="AK763" s="135"/>
    </row>
    <row r="764" spans="1:37" x14ac:dyDescent="0.25">
      <c r="A764" s="136"/>
      <c r="B764" s="136"/>
      <c r="C764" s="136"/>
      <c r="D764" s="136"/>
      <c r="E764" s="137"/>
      <c r="F764" s="137"/>
      <c r="G764" s="136"/>
      <c r="H764" s="137"/>
      <c r="I764" s="140" t="str">
        <f t="shared" si="26"/>
        <v/>
      </c>
      <c r="J764" s="140"/>
      <c r="K764" s="140"/>
      <c r="L764" s="74" t="str">
        <f>IF(AND(C764="Abierto",D764="Urgente"),A764,"")</f>
        <v/>
      </c>
      <c r="M764" s="74" t="str">
        <f ca="1">IF(AND(C764="Abierto",D764="Urgente"),TODAY()-E764,"")</f>
        <v/>
      </c>
      <c r="N764" s="74" t="str">
        <f>IF(AND(C764="Abierto",D764="Urgente"),RANK(M764,$M$13:$M$810,0)+COUNTIF($M$13:M764,M764)-1,"")</f>
        <v/>
      </c>
      <c r="O764" s="74" t="str">
        <f>IF(AND(C764="Abierto",D764="Alta"),A764,"")</f>
        <v/>
      </c>
      <c r="P764" s="74" t="str">
        <f ca="1">IF(AND(C764="Abierto",D764="Alta"),TODAY()-E764,"")</f>
        <v/>
      </c>
      <c r="Q764" s="74" t="str">
        <f>IF(AND(C764="Abierto",D764="Alta"),RANK(P764,$P$13:$P$810,0)+COUNTIF($P$13:P764,P764)-1+MAX(N:N),"")</f>
        <v/>
      </c>
      <c r="R764" s="74" t="str">
        <f>IF(AND(C764="Abierto",D764="Media"),A764,"")</f>
        <v/>
      </c>
      <c r="S764" s="74" t="str">
        <f ca="1">IF(AND(C764="Abierto",D764="Media"),TODAY()-E764,"")</f>
        <v/>
      </c>
      <c r="T764" s="74" t="str">
        <f>IF(AND(C764="Abierto",D764="Media"),RANK(S764,$S$13:$S$810,0)+COUNTIF($S$13:S764,S764)-1+MAX(N:N,Q:Q),"")</f>
        <v/>
      </c>
      <c r="U764" s="74" t="str">
        <f>IF(AND(C764="Abierto",D764="Baja"),A764,"")</f>
        <v/>
      </c>
      <c r="V764" s="74" t="str">
        <f ca="1">IF(AND(C764="Abierto",D764="Baja"),TODAY()-E764,"")</f>
        <v/>
      </c>
      <c r="W764" s="74" t="str">
        <f>IF(AND(C764="Abierto",D764="Baja"),RANK(V764,$V$13:$V$810,0)+COUNTIF($V$13:V764,V764)-1+MAX(N:N,Q:Q,T:T),"")</f>
        <v/>
      </c>
      <c r="X764" s="139" t="str">
        <f>IF(OR(C764="Resuelto",C764=""),"",SUM(N764,Q764,T764,W764))</f>
        <v/>
      </c>
      <c r="Y764" s="139" t="str">
        <f>IF(OR(C764="Resuelto",C764=""),"",SUM(M764,P764,S764,V764))</f>
        <v/>
      </c>
      <c r="Z764" s="139" t="str">
        <f>IF(OR(C764="Resuelto",C764=""),"",SUM(L764,O764,R764,U764))</f>
        <v/>
      </c>
      <c r="AA764" s="28">
        <v>950</v>
      </c>
      <c r="AB764" s="28" t="str">
        <f t="shared" si="23"/>
        <v/>
      </c>
      <c r="AC764" s="75" t="str">
        <f t="shared" si="24"/>
        <v/>
      </c>
      <c r="AH764" s="78" t="str">
        <f>IF(AI764="","",MAX($AH$5:AH763)+1)</f>
        <v/>
      </c>
      <c r="AI764" s="53" t="str">
        <f>IF(G763="","",IF(COUNTIF($AI$11:AI763,G763)=0,G763,""))</f>
        <v/>
      </c>
      <c r="AJ764" s="53" t="str">
        <f t="shared" si="25"/>
        <v/>
      </c>
      <c r="AK764" s="135"/>
    </row>
    <row r="765" spans="1:37" x14ac:dyDescent="0.25">
      <c r="A765" s="136"/>
      <c r="B765" s="136"/>
      <c r="C765" s="136"/>
      <c r="D765" s="136"/>
      <c r="E765" s="137"/>
      <c r="F765" s="137"/>
      <c r="G765" s="136"/>
      <c r="H765" s="137"/>
      <c r="I765" s="140" t="str">
        <f t="shared" si="26"/>
        <v/>
      </c>
      <c r="J765" s="140"/>
      <c r="K765" s="140"/>
      <c r="L765" s="74" t="str">
        <f>IF(AND(C765="Abierto",D765="Urgente"),A765,"")</f>
        <v/>
      </c>
      <c r="M765" s="74" t="str">
        <f ca="1">IF(AND(C765="Abierto",D765="Urgente"),TODAY()-E765,"")</f>
        <v/>
      </c>
      <c r="N765" s="74" t="str">
        <f>IF(AND(C765="Abierto",D765="Urgente"),RANK(M765,$M$13:$M$810,0)+COUNTIF($M$13:M765,M765)-1,"")</f>
        <v/>
      </c>
      <c r="O765" s="74" t="str">
        <f>IF(AND(C765="Abierto",D765="Alta"),A765,"")</f>
        <v/>
      </c>
      <c r="P765" s="74" t="str">
        <f ca="1">IF(AND(C765="Abierto",D765="Alta"),TODAY()-E765,"")</f>
        <v/>
      </c>
      <c r="Q765" s="74" t="str">
        <f>IF(AND(C765="Abierto",D765="Alta"),RANK(P765,$P$13:$P$810,0)+COUNTIF($P$13:P765,P765)-1+MAX(N:N),"")</f>
        <v/>
      </c>
      <c r="R765" s="74" t="str">
        <f>IF(AND(C765="Abierto",D765="Media"),A765,"")</f>
        <v/>
      </c>
      <c r="S765" s="74" t="str">
        <f ca="1">IF(AND(C765="Abierto",D765="Media"),TODAY()-E765,"")</f>
        <v/>
      </c>
      <c r="T765" s="74" t="str">
        <f>IF(AND(C765="Abierto",D765="Media"),RANK(S765,$S$13:$S$810,0)+COUNTIF($S$13:S765,S765)-1+MAX(N:N,Q:Q),"")</f>
        <v/>
      </c>
      <c r="U765" s="74" t="str">
        <f>IF(AND(C765="Abierto",D765="Baja"),A765,"")</f>
        <v/>
      </c>
      <c r="V765" s="74" t="str">
        <f ca="1">IF(AND(C765="Abierto",D765="Baja"),TODAY()-E765,"")</f>
        <v/>
      </c>
      <c r="W765" s="74" t="str">
        <f>IF(AND(C765="Abierto",D765="Baja"),RANK(V765,$V$13:$V$810,0)+COUNTIF($V$13:V765,V765)-1+MAX(N:N,Q:Q,T:T),"")</f>
        <v/>
      </c>
      <c r="X765" s="139" t="str">
        <f>IF(OR(C765="Resuelto",C765=""),"",SUM(N765,Q765,T765,W765))</f>
        <v/>
      </c>
      <c r="Y765" s="139" t="str">
        <f>IF(OR(C765="Resuelto",C765=""),"",SUM(M765,P765,S765,V765))</f>
        <v/>
      </c>
      <c r="Z765" s="139" t="str">
        <f>IF(OR(C765="Resuelto",C765=""),"",SUM(L765,O765,R765,U765))</f>
        <v/>
      </c>
      <c r="AA765" s="28">
        <v>951</v>
      </c>
      <c r="AB765" s="28" t="str">
        <f t="shared" ref="AB765:AB828" si="27">IF(ISNA(VLOOKUP(AA765,$X$13:$Z$807,3,FALSE))=TRUE,"",VLOOKUP(AA765,$X$13:$Z$807,3,FALSE))</f>
        <v/>
      </c>
      <c r="AC765" s="75" t="str">
        <f t="shared" ref="AC765:AC828" si="28">IF(ISNA(VLOOKUP(AA765,$X$13:$Z$807,2,FALSE))=TRUE,"",VLOOKUP(AA765,$X$13:$Z$807,2,FALSE))</f>
        <v/>
      </c>
      <c r="AH765" s="78" t="str">
        <f>IF(AI765="","",MAX($AH$5:AH764)+1)</f>
        <v/>
      </c>
      <c r="AI765" s="53" t="str">
        <f>IF(G764="","",IF(COUNTIF($AI$11:AI764,G764)=0,G764,""))</f>
        <v/>
      </c>
      <c r="AJ765" s="53" t="str">
        <f t="shared" ref="AJ765:AJ828" si="29">IF(ISNA(VLOOKUP(AA765,$AH$13:$AI$807,2,FALSE))=TRUE,"",VLOOKUP(AA765,$AH$13:$AI$807,2,FALSE))</f>
        <v/>
      </c>
      <c r="AK765" s="135"/>
    </row>
    <row r="766" spans="1:37" x14ac:dyDescent="0.25">
      <c r="A766" s="136"/>
      <c r="B766" s="136"/>
      <c r="C766" s="136"/>
      <c r="D766" s="136"/>
      <c r="E766" s="137"/>
      <c r="F766" s="137"/>
      <c r="G766" s="136"/>
      <c r="H766" s="137"/>
      <c r="I766" s="140" t="str">
        <f t="shared" si="26"/>
        <v/>
      </c>
      <c r="J766" s="140"/>
      <c r="K766" s="140"/>
      <c r="L766" s="74" t="str">
        <f>IF(AND(C766="Abierto",D766="Urgente"),A766,"")</f>
        <v/>
      </c>
      <c r="M766" s="74" t="str">
        <f ca="1">IF(AND(C766="Abierto",D766="Urgente"),TODAY()-E766,"")</f>
        <v/>
      </c>
      <c r="N766" s="74" t="str">
        <f>IF(AND(C766="Abierto",D766="Urgente"),RANK(M766,$M$13:$M$810,0)+COUNTIF($M$13:M766,M766)-1,"")</f>
        <v/>
      </c>
      <c r="O766" s="74" t="str">
        <f>IF(AND(C766="Abierto",D766="Alta"),A766,"")</f>
        <v/>
      </c>
      <c r="P766" s="74" t="str">
        <f ca="1">IF(AND(C766="Abierto",D766="Alta"),TODAY()-E766,"")</f>
        <v/>
      </c>
      <c r="Q766" s="74" t="str">
        <f>IF(AND(C766="Abierto",D766="Alta"),RANK(P766,$P$13:$P$810,0)+COUNTIF($P$13:P766,P766)-1+MAX(N:N),"")</f>
        <v/>
      </c>
      <c r="R766" s="74" t="str">
        <f>IF(AND(C766="Abierto",D766="Media"),A766,"")</f>
        <v/>
      </c>
      <c r="S766" s="74" t="str">
        <f ca="1">IF(AND(C766="Abierto",D766="Media"),TODAY()-E766,"")</f>
        <v/>
      </c>
      <c r="T766" s="74" t="str">
        <f>IF(AND(C766="Abierto",D766="Media"),RANK(S766,$S$13:$S$810,0)+COUNTIF($S$13:S766,S766)-1+MAX(N:N,Q:Q),"")</f>
        <v/>
      </c>
      <c r="U766" s="74" t="str">
        <f>IF(AND(C766="Abierto",D766="Baja"),A766,"")</f>
        <v/>
      </c>
      <c r="V766" s="74" t="str">
        <f ca="1">IF(AND(C766="Abierto",D766="Baja"),TODAY()-E766,"")</f>
        <v/>
      </c>
      <c r="W766" s="74" t="str">
        <f>IF(AND(C766="Abierto",D766="Baja"),RANK(V766,$V$13:$V$810,0)+COUNTIF($V$13:V766,V766)-1+MAX(N:N,Q:Q,T:T),"")</f>
        <v/>
      </c>
      <c r="X766" s="139" t="str">
        <f>IF(OR(C766="Resuelto",C766=""),"",SUM(N766,Q766,T766,W766))</f>
        <v/>
      </c>
      <c r="Y766" s="139" t="str">
        <f>IF(OR(C766="Resuelto",C766=""),"",SUM(M766,P766,S766,V766))</f>
        <v/>
      </c>
      <c r="Z766" s="139" t="str">
        <f>IF(OR(C766="Resuelto",C766=""),"",SUM(L766,O766,R766,U766))</f>
        <v/>
      </c>
      <c r="AA766" s="28">
        <v>952</v>
      </c>
      <c r="AB766" s="28" t="str">
        <f t="shared" si="27"/>
        <v/>
      </c>
      <c r="AC766" s="75" t="str">
        <f t="shared" si="28"/>
        <v/>
      </c>
      <c r="AH766" s="78" t="str">
        <f>IF(AI766="","",MAX($AH$5:AH765)+1)</f>
        <v/>
      </c>
      <c r="AI766" s="53" t="str">
        <f>IF(G765="","",IF(COUNTIF($AI$11:AI765,G765)=0,G765,""))</f>
        <v/>
      </c>
      <c r="AJ766" s="53" t="str">
        <f t="shared" si="29"/>
        <v/>
      </c>
      <c r="AK766" s="135"/>
    </row>
    <row r="767" spans="1:37" x14ac:dyDescent="0.25">
      <c r="A767" s="136"/>
      <c r="B767" s="136"/>
      <c r="C767" s="136"/>
      <c r="D767" s="136"/>
      <c r="E767" s="137"/>
      <c r="F767" s="137"/>
      <c r="G767" s="136"/>
      <c r="H767" s="137"/>
      <c r="I767" s="140" t="str">
        <f t="shared" si="26"/>
        <v/>
      </c>
      <c r="J767" s="140"/>
      <c r="K767" s="140"/>
      <c r="L767" s="74" t="str">
        <f>IF(AND(C767="Abierto",D767="Urgente"),A767,"")</f>
        <v/>
      </c>
      <c r="M767" s="74" t="str">
        <f ca="1">IF(AND(C767="Abierto",D767="Urgente"),TODAY()-E767,"")</f>
        <v/>
      </c>
      <c r="N767" s="74" t="str">
        <f>IF(AND(C767="Abierto",D767="Urgente"),RANK(M767,$M$13:$M$810,0)+COUNTIF($M$13:M767,M767)-1,"")</f>
        <v/>
      </c>
      <c r="O767" s="74" t="str">
        <f>IF(AND(C767="Abierto",D767="Alta"),A767,"")</f>
        <v/>
      </c>
      <c r="P767" s="74" t="str">
        <f ca="1">IF(AND(C767="Abierto",D767="Alta"),TODAY()-E767,"")</f>
        <v/>
      </c>
      <c r="Q767" s="74" t="str">
        <f>IF(AND(C767="Abierto",D767="Alta"),RANK(P767,$P$13:$P$810,0)+COUNTIF($P$13:P767,P767)-1+MAX(N:N),"")</f>
        <v/>
      </c>
      <c r="R767" s="74" t="str">
        <f>IF(AND(C767="Abierto",D767="Media"),A767,"")</f>
        <v/>
      </c>
      <c r="S767" s="74" t="str">
        <f ca="1">IF(AND(C767="Abierto",D767="Media"),TODAY()-E767,"")</f>
        <v/>
      </c>
      <c r="T767" s="74" t="str">
        <f>IF(AND(C767="Abierto",D767="Media"),RANK(S767,$S$13:$S$810,0)+COUNTIF($S$13:S767,S767)-1+MAX(N:N,Q:Q),"")</f>
        <v/>
      </c>
      <c r="U767" s="74" t="str">
        <f>IF(AND(C767="Abierto",D767="Baja"),A767,"")</f>
        <v/>
      </c>
      <c r="V767" s="74" t="str">
        <f ca="1">IF(AND(C767="Abierto",D767="Baja"),TODAY()-E767,"")</f>
        <v/>
      </c>
      <c r="W767" s="74" t="str">
        <f>IF(AND(C767="Abierto",D767="Baja"),RANK(V767,$V$13:$V$810,0)+COUNTIF($V$13:V767,V767)-1+MAX(N:N,Q:Q,T:T),"")</f>
        <v/>
      </c>
      <c r="X767" s="139" t="str">
        <f>IF(OR(C767="Resuelto",C767=""),"",SUM(N767,Q767,T767,W767))</f>
        <v/>
      </c>
      <c r="Y767" s="139" t="str">
        <f>IF(OR(C767="Resuelto",C767=""),"",SUM(M767,P767,S767,V767))</f>
        <v/>
      </c>
      <c r="Z767" s="139" t="str">
        <f>IF(OR(C767="Resuelto",C767=""),"",SUM(L767,O767,R767,U767))</f>
        <v/>
      </c>
      <c r="AA767" s="28">
        <v>953</v>
      </c>
      <c r="AB767" s="28" t="str">
        <f t="shared" si="27"/>
        <v/>
      </c>
      <c r="AC767" s="75" t="str">
        <f t="shared" si="28"/>
        <v/>
      </c>
      <c r="AH767" s="78" t="str">
        <f>IF(AI767="","",MAX($AH$5:AH766)+1)</f>
        <v/>
      </c>
      <c r="AI767" s="53" t="str">
        <f>IF(G766="","",IF(COUNTIF($AI$11:AI766,G766)=0,G766,""))</f>
        <v/>
      </c>
      <c r="AJ767" s="53" t="str">
        <f t="shared" si="29"/>
        <v/>
      </c>
      <c r="AK767" s="135"/>
    </row>
    <row r="768" spans="1:37" x14ac:dyDescent="0.25">
      <c r="A768" s="136"/>
      <c r="B768" s="136"/>
      <c r="C768" s="136"/>
      <c r="D768" s="136"/>
      <c r="E768" s="137"/>
      <c r="F768" s="137"/>
      <c r="G768" s="136"/>
      <c r="H768" s="137"/>
      <c r="I768" s="140" t="str">
        <f t="shared" si="26"/>
        <v/>
      </c>
      <c r="J768" s="140"/>
      <c r="K768" s="140"/>
      <c r="L768" s="74" t="str">
        <f>IF(AND(C768="Abierto",D768="Urgente"),A768,"")</f>
        <v/>
      </c>
      <c r="M768" s="74" t="str">
        <f ca="1">IF(AND(C768="Abierto",D768="Urgente"),TODAY()-E768,"")</f>
        <v/>
      </c>
      <c r="N768" s="74" t="str">
        <f>IF(AND(C768="Abierto",D768="Urgente"),RANK(M768,$M$13:$M$810,0)+COUNTIF($M$13:M768,M768)-1,"")</f>
        <v/>
      </c>
      <c r="O768" s="74" t="str">
        <f>IF(AND(C768="Abierto",D768="Alta"),A768,"")</f>
        <v/>
      </c>
      <c r="P768" s="74" t="str">
        <f ca="1">IF(AND(C768="Abierto",D768="Alta"),TODAY()-E768,"")</f>
        <v/>
      </c>
      <c r="Q768" s="74" t="str">
        <f>IF(AND(C768="Abierto",D768="Alta"),RANK(P768,$P$13:$P$810,0)+COUNTIF($P$13:P768,P768)-1+MAX(N:N),"")</f>
        <v/>
      </c>
      <c r="R768" s="74" t="str">
        <f>IF(AND(C768="Abierto",D768="Media"),A768,"")</f>
        <v/>
      </c>
      <c r="S768" s="74" t="str">
        <f ca="1">IF(AND(C768="Abierto",D768="Media"),TODAY()-E768,"")</f>
        <v/>
      </c>
      <c r="T768" s="74" t="str">
        <f>IF(AND(C768="Abierto",D768="Media"),RANK(S768,$S$13:$S$810,0)+COUNTIF($S$13:S768,S768)-1+MAX(N:N,Q:Q),"")</f>
        <v/>
      </c>
      <c r="U768" s="74" t="str">
        <f>IF(AND(C768="Abierto",D768="Baja"),A768,"")</f>
        <v/>
      </c>
      <c r="V768" s="74" t="str">
        <f ca="1">IF(AND(C768="Abierto",D768="Baja"),TODAY()-E768,"")</f>
        <v/>
      </c>
      <c r="W768" s="74" t="str">
        <f>IF(AND(C768="Abierto",D768="Baja"),RANK(V768,$V$13:$V$810,0)+COUNTIF($V$13:V768,V768)-1+MAX(N:N,Q:Q,T:T),"")</f>
        <v/>
      </c>
      <c r="X768" s="139" t="str">
        <f>IF(OR(C768="Resuelto",C768=""),"",SUM(N768,Q768,T768,W768))</f>
        <v/>
      </c>
      <c r="Y768" s="139" t="str">
        <f>IF(OR(C768="Resuelto",C768=""),"",SUM(M768,P768,S768,V768))</f>
        <v/>
      </c>
      <c r="Z768" s="139" t="str">
        <f>IF(OR(C768="Resuelto",C768=""),"",SUM(L768,O768,R768,U768))</f>
        <v/>
      </c>
      <c r="AA768" s="28">
        <v>954</v>
      </c>
      <c r="AB768" s="28" t="str">
        <f t="shared" si="27"/>
        <v/>
      </c>
      <c r="AC768" s="75" t="str">
        <f t="shared" si="28"/>
        <v/>
      </c>
      <c r="AH768" s="78" t="str">
        <f>IF(AI768="","",MAX($AH$5:AH767)+1)</f>
        <v/>
      </c>
      <c r="AI768" s="53" t="str">
        <f>IF(G767="","",IF(COUNTIF($AI$11:AI767,G767)=0,G767,""))</f>
        <v/>
      </c>
      <c r="AJ768" s="53" t="str">
        <f t="shared" si="29"/>
        <v/>
      </c>
      <c r="AK768" s="135"/>
    </row>
    <row r="769" spans="1:37" x14ac:dyDescent="0.25">
      <c r="A769" s="136"/>
      <c r="B769" s="136"/>
      <c r="C769" s="136"/>
      <c r="D769" s="136"/>
      <c r="E769" s="137"/>
      <c r="F769" s="137"/>
      <c r="G769" s="136"/>
      <c r="H769" s="137"/>
      <c r="I769" s="140" t="str">
        <f t="shared" si="26"/>
        <v/>
      </c>
      <c r="J769" s="140"/>
      <c r="K769" s="140"/>
      <c r="L769" s="74" t="str">
        <f>IF(AND(C769="Abierto",D769="Urgente"),A769,"")</f>
        <v/>
      </c>
      <c r="M769" s="74" t="str">
        <f ca="1">IF(AND(C769="Abierto",D769="Urgente"),TODAY()-E769,"")</f>
        <v/>
      </c>
      <c r="N769" s="74" t="str">
        <f>IF(AND(C769="Abierto",D769="Urgente"),RANK(M769,$M$13:$M$810,0)+COUNTIF($M$13:M769,M769)-1,"")</f>
        <v/>
      </c>
      <c r="O769" s="74" t="str">
        <f>IF(AND(C769="Abierto",D769="Alta"),A769,"")</f>
        <v/>
      </c>
      <c r="P769" s="74" t="str">
        <f ca="1">IF(AND(C769="Abierto",D769="Alta"),TODAY()-E769,"")</f>
        <v/>
      </c>
      <c r="Q769" s="74" t="str">
        <f>IF(AND(C769="Abierto",D769="Alta"),RANK(P769,$P$13:$P$810,0)+COUNTIF($P$13:P769,P769)-1+MAX(N:N),"")</f>
        <v/>
      </c>
      <c r="R769" s="74" t="str">
        <f>IF(AND(C769="Abierto",D769="Media"),A769,"")</f>
        <v/>
      </c>
      <c r="S769" s="74" t="str">
        <f ca="1">IF(AND(C769="Abierto",D769="Media"),TODAY()-E769,"")</f>
        <v/>
      </c>
      <c r="T769" s="74" t="str">
        <f>IF(AND(C769="Abierto",D769="Media"),RANK(S769,$S$13:$S$810,0)+COUNTIF($S$13:S769,S769)-1+MAX(N:N,Q:Q),"")</f>
        <v/>
      </c>
      <c r="U769" s="74" t="str">
        <f>IF(AND(C769="Abierto",D769="Baja"),A769,"")</f>
        <v/>
      </c>
      <c r="V769" s="74" t="str">
        <f ca="1">IF(AND(C769="Abierto",D769="Baja"),TODAY()-E769,"")</f>
        <v/>
      </c>
      <c r="W769" s="74" t="str">
        <f>IF(AND(C769="Abierto",D769="Baja"),RANK(V769,$V$13:$V$810,0)+COUNTIF($V$13:V769,V769)-1+MAX(N:N,Q:Q,T:T),"")</f>
        <v/>
      </c>
      <c r="X769" s="139" t="str">
        <f>IF(OR(C769="Resuelto",C769=""),"",SUM(N769,Q769,T769,W769))</f>
        <v/>
      </c>
      <c r="Y769" s="139" t="str">
        <f>IF(OR(C769="Resuelto",C769=""),"",SUM(M769,P769,S769,V769))</f>
        <v/>
      </c>
      <c r="Z769" s="139" t="str">
        <f>IF(OR(C769="Resuelto",C769=""),"",SUM(L769,O769,R769,U769))</f>
        <v/>
      </c>
      <c r="AA769" s="28">
        <v>955</v>
      </c>
      <c r="AB769" s="28" t="str">
        <f t="shared" si="27"/>
        <v/>
      </c>
      <c r="AC769" s="75" t="str">
        <f t="shared" si="28"/>
        <v/>
      </c>
      <c r="AH769" s="78" t="str">
        <f>IF(AI769="","",MAX($AH$5:AH768)+1)</f>
        <v/>
      </c>
      <c r="AI769" s="53" t="str">
        <f>IF(G768="","",IF(COUNTIF($AI$11:AI768,G768)=0,G768,""))</f>
        <v/>
      </c>
      <c r="AJ769" s="53" t="str">
        <f t="shared" si="29"/>
        <v/>
      </c>
      <c r="AK769" s="135"/>
    </row>
    <row r="770" spans="1:37" x14ac:dyDescent="0.25">
      <c r="A770" s="136"/>
      <c r="B770" s="136"/>
      <c r="C770" s="136"/>
      <c r="D770" s="136"/>
      <c r="E770" s="137"/>
      <c r="F770" s="137"/>
      <c r="G770" s="136"/>
      <c r="H770" s="137"/>
      <c r="I770" s="140" t="str">
        <f t="shared" si="26"/>
        <v/>
      </c>
      <c r="J770" s="140"/>
      <c r="K770" s="140"/>
      <c r="L770" s="74" t="str">
        <f>IF(AND(C770="Abierto",D770="Urgente"),A770,"")</f>
        <v/>
      </c>
      <c r="M770" s="74" t="str">
        <f ca="1">IF(AND(C770="Abierto",D770="Urgente"),TODAY()-E770,"")</f>
        <v/>
      </c>
      <c r="N770" s="74" t="str">
        <f>IF(AND(C770="Abierto",D770="Urgente"),RANK(M770,$M$13:$M$810,0)+COUNTIF($M$13:M770,M770)-1,"")</f>
        <v/>
      </c>
      <c r="O770" s="74" t="str">
        <f>IF(AND(C770="Abierto",D770="Alta"),A770,"")</f>
        <v/>
      </c>
      <c r="P770" s="74" t="str">
        <f ca="1">IF(AND(C770="Abierto",D770="Alta"),TODAY()-E770,"")</f>
        <v/>
      </c>
      <c r="Q770" s="74" t="str">
        <f>IF(AND(C770="Abierto",D770="Alta"),RANK(P770,$P$13:$P$810,0)+COUNTIF($P$13:P770,P770)-1+MAX(N:N),"")</f>
        <v/>
      </c>
      <c r="R770" s="74" t="str">
        <f>IF(AND(C770="Abierto",D770="Media"),A770,"")</f>
        <v/>
      </c>
      <c r="S770" s="74" t="str">
        <f ca="1">IF(AND(C770="Abierto",D770="Media"),TODAY()-E770,"")</f>
        <v/>
      </c>
      <c r="T770" s="74" t="str">
        <f>IF(AND(C770="Abierto",D770="Media"),RANK(S770,$S$13:$S$810,0)+COUNTIF($S$13:S770,S770)-1+MAX(N:N,Q:Q),"")</f>
        <v/>
      </c>
      <c r="U770" s="74" t="str">
        <f>IF(AND(C770="Abierto",D770="Baja"),A770,"")</f>
        <v/>
      </c>
      <c r="V770" s="74" t="str">
        <f ca="1">IF(AND(C770="Abierto",D770="Baja"),TODAY()-E770,"")</f>
        <v/>
      </c>
      <c r="W770" s="74" t="str">
        <f>IF(AND(C770="Abierto",D770="Baja"),RANK(V770,$V$13:$V$810,0)+COUNTIF($V$13:V770,V770)-1+MAX(N:N,Q:Q,T:T),"")</f>
        <v/>
      </c>
      <c r="X770" s="139" t="str">
        <f>IF(OR(C770="Resuelto",C770=""),"",SUM(N770,Q770,T770,W770))</f>
        <v/>
      </c>
      <c r="Y770" s="139" t="str">
        <f>IF(OR(C770="Resuelto",C770=""),"",SUM(M770,P770,S770,V770))</f>
        <v/>
      </c>
      <c r="Z770" s="139" t="str">
        <f>IF(OR(C770="Resuelto",C770=""),"",SUM(L770,O770,R770,U770))</f>
        <v/>
      </c>
      <c r="AA770" s="28">
        <v>956</v>
      </c>
      <c r="AB770" s="28" t="str">
        <f t="shared" si="27"/>
        <v/>
      </c>
      <c r="AC770" s="75" t="str">
        <f t="shared" si="28"/>
        <v/>
      </c>
      <c r="AH770" s="78" t="str">
        <f>IF(AI770="","",MAX($AH$5:AH769)+1)</f>
        <v/>
      </c>
      <c r="AI770" s="53" t="str">
        <f>IF(G769="","",IF(COUNTIF($AI$11:AI769,G769)=0,G769,""))</f>
        <v/>
      </c>
      <c r="AJ770" s="53" t="str">
        <f t="shared" si="29"/>
        <v/>
      </c>
      <c r="AK770" s="135"/>
    </row>
    <row r="771" spans="1:37" x14ac:dyDescent="0.25">
      <c r="A771" s="136"/>
      <c r="B771" s="136"/>
      <c r="C771" s="136"/>
      <c r="D771" s="136"/>
      <c r="E771" s="137"/>
      <c r="F771" s="137"/>
      <c r="G771" s="136"/>
      <c r="H771" s="137"/>
      <c r="I771" s="140" t="str">
        <f t="shared" si="26"/>
        <v/>
      </c>
      <c r="J771" s="140"/>
      <c r="K771" s="140"/>
      <c r="L771" s="74" t="str">
        <f>IF(AND(C771="Abierto",D771="Urgente"),A771,"")</f>
        <v/>
      </c>
      <c r="M771" s="74" t="str">
        <f ca="1">IF(AND(C771="Abierto",D771="Urgente"),TODAY()-E771,"")</f>
        <v/>
      </c>
      <c r="N771" s="74" t="str">
        <f>IF(AND(C771="Abierto",D771="Urgente"),RANK(M771,$M$13:$M$810,0)+COUNTIF($M$13:M771,M771)-1,"")</f>
        <v/>
      </c>
      <c r="O771" s="74" t="str">
        <f>IF(AND(C771="Abierto",D771="Alta"),A771,"")</f>
        <v/>
      </c>
      <c r="P771" s="74" t="str">
        <f ca="1">IF(AND(C771="Abierto",D771="Alta"),TODAY()-E771,"")</f>
        <v/>
      </c>
      <c r="Q771" s="74" t="str">
        <f>IF(AND(C771="Abierto",D771="Alta"),RANK(P771,$P$13:$P$810,0)+COUNTIF($P$13:P771,P771)-1+MAX(N:N),"")</f>
        <v/>
      </c>
      <c r="R771" s="74" t="str">
        <f>IF(AND(C771="Abierto",D771="Media"),A771,"")</f>
        <v/>
      </c>
      <c r="S771" s="74" t="str">
        <f ca="1">IF(AND(C771="Abierto",D771="Media"),TODAY()-E771,"")</f>
        <v/>
      </c>
      <c r="T771" s="74" t="str">
        <f>IF(AND(C771="Abierto",D771="Media"),RANK(S771,$S$13:$S$810,0)+COUNTIF($S$13:S771,S771)-1+MAX(N:N,Q:Q),"")</f>
        <v/>
      </c>
      <c r="U771" s="74" t="str">
        <f>IF(AND(C771="Abierto",D771="Baja"),A771,"")</f>
        <v/>
      </c>
      <c r="V771" s="74" t="str">
        <f ca="1">IF(AND(C771="Abierto",D771="Baja"),TODAY()-E771,"")</f>
        <v/>
      </c>
      <c r="W771" s="74" t="str">
        <f>IF(AND(C771="Abierto",D771="Baja"),RANK(V771,$V$13:$V$810,0)+COUNTIF($V$13:V771,V771)-1+MAX(N:N,Q:Q,T:T),"")</f>
        <v/>
      </c>
      <c r="X771" s="139" t="str">
        <f>IF(OR(C771="Resuelto",C771=""),"",SUM(N771,Q771,T771,W771))</f>
        <v/>
      </c>
      <c r="Y771" s="139" t="str">
        <f>IF(OR(C771="Resuelto",C771=""),"",SUM(M771,P771,S771,V771))</f>
        <v/>
      </c>
      <c r="Z771" s="139" t="str">
        <f>IF(OR(C771="Resuelto",C771=""),"",SUM(L771,O771,R771,U771))</f>
        <v/>
      </c>
      <c r="AA771" s="28">
        <v>957</v>
      </c>
      <c r="AB771" s="28" t="str">
        <f t="shared" si="27"/>
        <v/>
      </c>
      <c r="AC771" s="75" t="str">
        <f t="shared" si="28"/>
        <v/>
      </c>
      <c r="AH771" s="78" t="str">
        <f>IF(AI771="","",MAX($AH$5:AH770)+1)</f>
        <v/>
      </c>
      <c r="AI771" s="53" t="str">
        <f>IF(G770="","",IF(COUNTIF($AI$11:AI770,G770)=0,G770,""))</f>
        <v/>
      </c>
      <c r="AJ771" s="53" t="str">
        <f t="shared" si="29"/>
        <v/>
      </c>
      <c r="AK771" s="135"/>
    </row>
    <row r="772" spans="1:37" x14ac:dyDescent="0.25">
      <c r="A772" s="136"/>
      <c r="B772" s="136"/>
      <c r="C772" s="136"/>
      <c r="D772" s="136"/>
      <c r="E772" s="137"/>
      <c r="F772" s="137"/>
      <c r="G772" s="136"/>
      <c r="H772" s="137"/>
      <c r="I772" s="140" t="str">
        <f t="shared" si="26"/>
        <v/>
      </c>
      <c r="J772" s="140"/>
      <c r="K772" s="140"/>
      <c r="L772" s="74" t="str">
        <f>IF(AND(C772="Abierto",D772="Urgente"),A772,"")</f>
        <v/>
      </c>
      <c r="M772" s="74" t="str">
        <f ca="1">IF(AND(C772="Abierto",D772="Urgente"),TODAY()-E772,"")</f>
        <v/>
      </c>
      <c r="N772" s="74" t="str">
        <f>IF(AND(C772="Abierto",D772="Urgente"),RANK(M772,$M$13:$M$810,0)+COUNTIF($M$13:M772,M772)-1,"")</f>
        <v/>
      </c>
      <c r="O772" s="74" t="str">
        <f>IF(AND(C772="Abierto",D772="Alta"),A772,"")</f>
        <v/>
      </c>
      <c r="P772" s="74" t="str">
        <f ca="1">IF(AND(C772="Abierto",D772="Alta"),TODAY()-E772,"")</f>
        <v/>
      </c>
      <c r="Q772" s="74" t="str">
        <f>IF(AND(C772="Abierto",D772="Alta"),RANK(P772,$P$13:$P$810,0)+COUNTIF($P$13:P772,P772)-1+MAX(N:N),"")</f>
        <v/>
      </c>
      <c r="R772" s="74" t="str">
        <f>IF(AND(C772="Abierto",D772="Media"),A772,"")</f>
        <v/>
      </c>
      <c r="S772" s="74" t="str">
        <f ca="1">IF(AND(C772="Abierto",D772="Media"),TODAY()-E772,"")</f>
        <v/>
      </c>
      <c r="T772" s="74" t="str">
        <f>IF(AND(C772="Abierto",D772="Media"),RANK(S772,$S$13:$S$810,0)+COUNTIF($S$13:S772,S772)-1+MAX(N:N,Q:Q),"")</f>
        <v/>
      </c>
      <c r="U772" s="74" t="str">
        <f>IF(AND(C772="Abierto",D772="Baja"),A772,"")</f>
        <v/>
      </c>
      <c r="V772" s="74" t="str">
        <f ca="1">IF(AND(C772="Abierto",D772="Baja"),TODAY()-E772,"")</f>
        <v/>
      </c>
      <c r="W772" s="74" t="str">
        <f>IF(AND(C772="Abierto",D772="Baja"),RANK(V772,$V$13:$V$810,0)+COUNTIF($V$13:V772,V772)-1+MAX(N:N,Q:Q,T:T),"")</f>
        <v/>
      </c>
      <c r="X772" s="139" t="str">
        <f>IF(OR(C772="Resuelto",C772=""),"",SUM(N772,Q772,T772,W772))</f>
        <v/>
      </c>
      <c r="Y772" s="139" t="str">
        <f>IF(OR(C772="Resuelto",C772=""),"",SUM(M772,P772,S772,V772))</f>
        <v/>
      </c>
      <c r="Z772" s="139" t="str">
        <f>IF(OR(C772="Resuelto",C772=""),"",SUM(L772,O772,R772,U772))</f>
        <v/>
      </c>
      <c r="AA772" s="28">
        <v>958</v>
      </c>
      <c r="AB772" s="28" t="str">
        <f t="shared" si="27"/>
        <v/>
      </c>
      <c r="AC772" s="75" t="str">
        <f t="shared" si="28"/>
        <v/>
      </c>
      <c r="AH772" s="78" t="str">
        <f>IF(AI772="","",MAX($AH$5:AH771)+1)</f>
        <v/>
      </c>
      <c r="AI772" s="53" t="str">
        <f>IF(G771="","",IF(COUNTIF($AI$11:AI771,G771)=0,G771,""))</f>
        <v/>
      </c>
      <c r="AJ772" s="53" t="str">
        <f t="shared" si="29"/>
        <v/>
      </c>
      <c r="AK772" s="135"/>
    </row>
    <row r="773" spans="1:37" x14ac:dyDescent="0.25">
      <c r="A773" s="136"/>
      <c r="B773" s="136"/>
      <c r="C773" s="136"/>
      <c r="D773" s="136"/>
      <c r="E773" s="137"/>
      <c r="F773" s="137"/>
      <c r="G773" s="136"/>
      <c r="H773" s="137"/>
      <c r="I773" s="140" t="str">
        <f t="shared" si="26"/>
        <v/>
      </c>
      <c r="J773" s="140"/>
      <c r="K773" s="140"/>
      <c r="L773" s="74" t="str">
        <f>IF(AND(C773="Abierto",D773="Urgente"),A773,"")</f>
        <v/>
      </c>
      <c r="M773" s="74" t="str">
        <f ca="1">IF(AND(C773="Abierto",D773="Urgente"),TODAY()-E773,"")</f>
        <v/>
      </c>
      <c r="N773" s="74" t="str">
        <f>IF(AND(C773="Abierto",D773="Urgente"),RANK(M773,$M$13:$M$810,0)+COUNTIF($M$13:M773,M773)-1,"")</f>
        <v/>
      </c>
      <c r="O773" s="74" t="str">
        <f>IF(AND(C773="Abierto",D773="Alta"),A773,"")</f>
        <v/>
      </c>
      <c r="P773" s="74" t="str">
        <f ca="1">IF(AND(C773="Abierto",D773="Alta"),TODAY()-E773,"")</f>
        <v/>
      </c>
      <c r="Q773" s="74" t="str">
        <f>IF(AND(C773="Abierto",D773="Alta"),RANK(P773,$P$13:$P$810,0)+COUNTIF($P$13:P773,P773)-1+MAX(N:N),"")</f>
        <v/>
      </c>
      <c r="R773" s="74" t="str">
        <f>IF(AND(C773="Abierto",D773="Media"),A773,"")</f>
        <v/>
      </c>
      <c r="S773" s="74" t="str">
        <f ca="1">IF(AND(C773="Abierto",D773="Media"),TODAY()-E773,"")</f>
        <v/>
      </c>
      <c r="T773" s="74" t="str">
        <f>IF(AND(C773="Abierto",D773="Media"),RANK(S773,$S$13:$S$810,0)+COUNTIF($S$13:S773,S773)-1+MAX(N:N,Q:Q),"")</f>
        <v/>
      </c>
      <c r="U773" s="74" t="str">
        <f>IF(AND(C773="Abierto",D773="Baja"),A773,"")</f>
        <v/>
      </c>
      <c r="V773" s="74" t="str">
        <f ca="1">IF(AND(C773="Abierto",D773="Baja"),TODAY()-E773,"")</f>
        <v/>
      </c>
      <c r="W773" s="74" t="str">
        <f>IF(AND(C773="Abierto",D773="Baja"),RANK(V773,$V$13:$V$810,0)+COUNTIF($V$13:V773,V773)-1+MAX(N:N,Q:Q,T:T),"")</f>
        <v/>
      </c>
      <c r="X773" s="139" t="str">
        <f>IF(OR(C773="Resuelto",C773=""),"",SUM(N773,Q773,T773,W773))</f>
        <v/>
      </c>
      <c r="Y773" s="139" t="str">
        <f>IF(OR(C773="Resuelto",C773=""),"",SUM(M773,P773,S773,V773))</f>
        <v/>
      </c>
      <c r="Z773" s="139" t="str">
        <f>IF(OR(C773="Resuelto",C773=""),"",SUM(L773,O773,R773,U773))</f>
        <v/>
      </c>
      <c r="AA773" s="28">
        <v>959</v>
      </c>
      <c r="AB773" s="28" t="str">
        <f t="shared" si="27"/>
        <v/>
      </c>
      <c r="AC773" s="75" t="str">
        <f t="shared" si="28"/>
        <v/>
      </c>
      <c r="AH773" s="78" t="str">
        <f>IF(AI773="","",MAX($AH$5:AH772)+1)</f>
        <v/>
      </c>
      <c r="AI773" s="53" t="str">
        <f>IF(G772="","",IF(COUNTIF($AI$11:AI772,G772)=0,G772,""))</f>
        <v/>
      </c>
      <c r="AJ773" s="53" t="str">
        <f t="shared" si="29"/>
        <v/>
      </c>
      <c r="AK773" s="135"/>
    </row>
    <row r="774" spans="1:37" x14ac:dyDescent="0.25">
      <c r="A774" s="136"/>
      <c r="B774" s="136"/>
      <c r="C774" s="136"/>
      <c r="D774" s="136"/>
      <c r="E774" s="137"/>
      <c r="F774" s="137"/>
      <c r="G774" s="136"/>
      <c r="H774" s="137"/>
      <c r="I774" s="140" t="str">
        <f t="shared" si="26"/>
        <v/>
      </c>
      <c r="J774" s="140"/>
      <c r="K774" s="140"/>
      <c r="L774" s="74" t="str">
        <f>IF(AND(C774="Abierto",D774="Urgente"),A774,"")</f>
        <v/>
      </c>
      <c r="M774" s="74" t="str">
        <f ca="1">IF(AND(C774="Abierto",D774="Urgente"),TODAY()-E774,"")</f>
        <v/>
      </c>
      <c r="N774" s="74" t="str">
        <f>IF(AND(C774="Abierto",D774="Urgente"),RANK(M774,$M$13:$M$810,0)+COUNTIF($M$13:M774,M774)-1,"")</f>
        <v/>
      </c>
      <c r="O774" s="74" t="str">
        <f>IF(AND(C774="Abierto",D774="Alta"),A774,"")</f>
        <v/>
      </c>
      <c r="P774" s="74" t="str">
        <f ca="1">IF(AND(C774="Abierto",D774="Alta"),TODAY()-E774,"")</f>
        <v/>
      </c>
      <c r="Q774" s="74" t="str">
        <f>IF(AND(C774="Abierto",D774="Alta"),RANK(P774,$P$13:$P$810,0)+COUNTIF($P$13:P774,P774)-1+MAX(N:N),"")</f>
        <v/>
      </c>
      <c r="R774" s="74" t="str">
        <f>IF(AND(C774="Abierto",D774="Media"),A774,"")</f>
        <v/>
      </c>
      <c r="S774" s="74" t="str">
        <f ca="1">IF(AND(C774="Abierto",D774="Media"),TODAY()-E774,"")</f>
        <v/>
      </c>
      <c r="T774" s="74" t="str">
        <f>IF(AND(C774="Abierto",D774="Media"),RANK(S774,$S$13:$S$810,0)+COUNTIF($S$13:S774,S774)-1+MAX(N:N,Q:Q),"")</f>
        <v/>
      </c>
      <c r="U774" s="74" t="str">
        <f>IF(AND(C774="Abierto",D774="Baja"),A774,"")</f>
        <v/>
      </c>
      <c r="V774" s="74" t="str">
        <f ca="1">IF(AND(C774="Abierto",D774="Baja"),TODAY()-E774,"")</f>
        <v/>
      </c>
      <c r="W774" s="74" t="str">
        <f>IF(AND(C774="Abierto",D774="Baja"),RANK(V774,$V$13:$V$810,0)+COUNTIF($V$13:V774,V774)-1+MAX(N:N,Q:Q,T:T),"")</f>
        <v/>
      </c>
      <c r="X774" s="139" t="str">
        <f>IF(OR(C774="Resuelto",C774=""),"",SUM(N774,Q774,T774,W774))</f>
        <v/>
      </c>
      <c r="Y774" s="139" t="str">
        <f>IF(OR(C774="Resuelto",C774=""),"",SUM(M774,P774,S774,V774))</f>
        <v/>
      </c>
      <c r="Z774" s="139" t="str">
        <f>IF(OR(C774="Resuelto",C774=""),"",SUM(L774,O774,R774,U774))</f>
        <v/>
      </c>
      <c r="AA774" s="28">
        <v>960</v>
      </c>
      <c r="AB774" s="28" t="str">
        <f t="shared" si="27"/>
        <v/>
      </c>
      <c r="AC774" s="75" t="str">
        <f t="shared" si="28"/>
        <v/>
      </c>
      <c r="AH774" s="78" t="str">
        <f>IF(AI774="","",MAX($AH$5:AH773)+1)</f>
        <v/>
      </c>
      <c r="AI774" s="53" t="str">
        <f>IF(G773="","",IF(COUNTIF($AI$11:AI773,G773)=0,G773,""))</f>
        <v/>
      </c>
      <c r="AJ774" s="53" t="str">
        <f t="shared" si="29"/>
        <v/>
      </c>
      <c r="AK774" s="135"/>
    </row>
    <row r="775" spans="1:37" x14ac:dyDescent="0.25">
      <c r="A775" s="136"/>
      <c r="B775" s="136"/>
      <c r="C775" s="136"/>
      <c r="D775" s="136"/>
      <c r="E775" s="137"/>
      <c r="F775" s="137"/>
      <c r="G775" s="136"/>
      <c r="H775" s="137"/>
      <c r="I775" s="140" t="str">
        <f t="shared" si="26"/>
        <v/>
      </c>
      <c r="J775" s="140"/>
      <c r="K775" s="140"/>
      <c r="L775" s="74" t="str">
        <f>IF(AND(C775="Abierto",D775="Urgente"),A775,"")</f>
        <v/>
      </c>
      <c r="M775" s="74" t="str">
        <f ca="1">IF(AND(C775="Abierto",D775="Urgente"),TODAY()-E775,"")</f>
        <v/>
      </c>
      <c r="N775" s="74" t="str">
        <f>IF(AND(C775="Abierto",D775="Urgente"),RANK(M775,$M$13:$M$810,0)+COUNTIF($M$13:M775,M775)-1,"")</f>
        <v/>
      </c>
      <c r="O775" s="74" t="str">
        <f>IF(AND(C775="Abierto",D775="Alta"),A775,"")</f>
        <v/>
      </c>
      <c r="P775" s="74" t="str">
        <f ca="1">IF(AND(C775="Abierto",D775="Alta"),TODAY()-E775,"")</f>
        <v/>
      </c>
      <c r="Q775" s="74" t="str">
        <f>IF(AND(C775="Abierto",D775="Alta"),RANK(P775,$P$13:$P$810,0)+COUNTIF($P$13:P775,P775)-1+MAX(N:N),"")</f>
        <v/>
      </c>
      <c r="R775" s="74" t="str">
        <f>IF(AND(C775="Abierto",D775="Media"),A775,"")</f>
        <v/>
      </c>
      <c r="S775" s="74" t="str">
        <f ca="1">IF(AND(C775="Abierto",D775="Media"),TODAY()-E775,"")</f>
        <v/>
      </c>
      <c r="T775" s="74" t="str">
        <f>IF(AND(C775="Abierto",D775="Media"),RANK(S775,$S$13:$S$810,0)+COUNTIF($S$13:S775,S775)-1+MAX(N:N,Q:Q),"")</f>
        <v/>
      </c>
      <c r="U775" s="74" t="str">
        <f>IF(AND(C775="Abierto",D775="Baja"),A775,"")</f>
        <v/>
      </c>
      <c r="V775" s="74" t="str">
        <f ca="1">IF(AND(C775="Abierto",D775="Baja"),TODAY()-E775,"")</f>
        <v/>
      </c>
      <c r="W775" s="74" t="str">
        <f>IF(AND(C775="Abierto",D775="Baja"),RANK(V775,$V$13:$V$810,0)+COUNTIF($V$13:V775,V775)-1+MAX(N:N,Q:Q,T:T),"")</f>
        <v/>
      </c>
      <c r="X775" s="139" t="str">
        <f>IF(OR(C775="Resuelto",C775=""),"",SUM(N775,Q775,T775,W775))</f>
        <v/>
      </c>
      <c r="Y775" s="139" t="str">
        <f>IF(OR(C775="Resuelto",C775=""),"",SUM(M775,P775,S775,V775))</f>
        <v/>
      </c>
      <c r="Z775" s="139" t="str">
        <f>IF(OR(C775="Resuelto",C775=""),"",SUM(L775,O775,R775,U775))</f>
        <v/>
      </c>
      <c r="AA775" s="28">
        <v>961</v>
      </c>
      <c r="AB775" s="28" t="str">
        <f t="shared" si="27"/>
        <v/>
      </c>
      <c r="AC775" s="75" t="str">
        <f t="shared" si="28"/>
        <v/>
      </c>
      <c r="AH775" s="78" t="str">
        <f>IF(AI775="","",MAX($AH$5:AH774)+1)</f>
        <v/>
      </c>
      <c r="AI775" s="53" t="str">
        <f>IF(G774="","",IF(COUNTIF($AI$11:AI774,G774)=0,G774,""))</f>
        <v/>
      </c>
      <c r="AJ775" s="53" t="str">
        <f t="shared" si="29"/>
        <v/>
      </c>
      <c r="AK775" s="135"/>
    </row>
    <row r="776" spans="1:37" x14ac:dyDescent="0.25">
      <c r="A776" s="136"/>
      <c r="B776" s="136"/>
      <c r="C776" s="136"/>
      <c r="D776" s="136"/>
      <c r="E776" s="137"/>
      <c r="F776" s="137"/>
      <c r="G776" s="136"/>
      <c r="H776" s="137"/>
      <c r="I776" s="140" t="str">
        <f t="shared" si="26"/>
        <v/>
      </c>
      <c r="J776" s="140"/>
      <c r="K776" s="140"/>
      <c r="L776" s="74" t="str">
        <f>IF(AND(C776="Abierto",D776="Urgente"),A776,"")</f>
        <v/>
      </c>
      <c r="M776" s="74" t="str">
        <f ca="1">IF(AND(C776="Abierto",D776="Urgente"),TODAY()-E776,"")</f>
        <v/>
      </c>
      <c r="N776" s="74" t="str">
        <f>IF(AND(C776="Abierto",D776="Urgente"),RANK(M776,$M$13:$M$810,0)+COUNTIF($M$13:M776,M776)-1,"")</f>
        <v/>
      </c>
      <c r="O776" s="74" t="str">
        <f>IF(AND(C776="Abierto",D776="Alta"),A776,"")</f>
        <v/>
      </c>
      <c r="P776" s="74" t="str">
        <f ca="1">IF(AND(C776="Abierto",D776="Alta"),TODAY()-E776,"")</f>
        <v/>
      </c>
      <c r="Q776" s="74" t="str">
        <f>IF(AND(C776="Abierto",D776="Alta"),RANK(P776,$P$13:$P$810,0)+COUNTIF($P$13:P776,P776)-1+MAX(N:N),"")</f>
        <v/>
      </c>
      <c r="R776" s="74" t="str">
        <f>IF(AND(C776="Abierto",D776="Media"),A776,"")</f>
        <v/>
      </c>
      <c r="S776" s="74" t="str">
        <f ca="1">IF(AND(C776="Abierto",D776="Media"),TODAY()-E776,"")</f>
        <v/>
      </c>
      <c r="T776" s="74" t="str">
        <f>IF(AND(C776="Abierto",D776="Media"),RANK(S776,$S$13:$S$810,0)+COUNTIF($S$13:S776,S776)-1+MAX(N:N,Q:Q),"")</f>
        <v/>
      </c>
      <c r="U776" s="74" t="str">
        <f>IF(AND(C776="Abierto",D776="Baja"),A776,"")</f>
        <v/>
      </c>
      <c r="V776" s="74" t="str">
        <f ca="1">IF(AND(C776="Abierto",D776="Baja"),TODAY()-E776,"")</f>
        <v/>
      </c>
      <c r="W776" s="74" t="str">
        <f>IF(AND(C776="Abierto",D776="Baja"),RANK(V776,$V$13:$V$810,0)+COUNTIF($V$13:V776,V776)-1+MAX(N:N,Q:Q,T:T),"")</f>
        <v/>
      </c>
      <c r="X776" s="139" t="str">
        <f>IF(OR(C776="Resuelto",C776=""),"",SUM(N776,Q776,T776,W776))</f>
        <v/>
      </c>
      <c r="Y776" s="139" t="str">
        <f>IF(OR(C776="Resuelto",C776=""),"",SUM(M776,P776,S776,V776))</f>
        <v/>
      </c>
      <c r="Z776" s="139" t="str">
        <f>IF(OR(C776="Resuelto",C776=""),"",SUM(L776,O776,R776,U776))</f>
        <v/>
      </c>
      <c r="AA776" s="28">
        <v>962</v>
      </c>
      <c r="AB776" s="28" t="str">
        <f t="shared" si="27"/>
        <v/>
      </c>
      <c r="AC776" s="75" t="str">
        <f t="shared" si="28"/>
        <v/>
      </c>
      <c r="AH776" s="78" t="str">
        <f>IF(AI776="","",MAX($AH$5:AH775)+1)</f>
        <v/>
      </c>
      <c r="AI776" s="53" t="str">
        <f>IF(G775="","",IF(COUNTIF($AI$11:AI775,G775)=0,G775,""))</f>
        <v/>
      </c>
      <c r="AJ776" s="53" t="str">
        <f t="shared" si="29"/>
        <v/>
      </c>
      <c r="AK776" s="135"/>
    </row>
    <row r="777" spans="1:37" x14ac:dyDescent="0.25">
      <c r="A777" s="136"/>
      <c r="B777" s="136"/>
      <c r="C777" s="136"/>
      <c r="D777" s="136"/>
      <c r="E777" s="137"/>
      <c r="F777" s="137"/>
      <c r="G777" s="136"/>
      <c r="H777" s="137"/>
      <c r="I777" s="140" t="str">
        <f t="shared" si="26"/>
        <v/>
      </c>
      <c r="J777" s="140"/>
      <c r="K777" s="140"/>
      <c r="L777" s="74" t="str">
        <f>IF(AND(C777="Abierto",D777="Urgente"),A777,"")</f>
        <v/>
      </c>
      <c r="M777" s="74" t="str">
        <f ca="1">IF(AND(C777="Abierto",D777="Urgente"),TODAY()-E777,"")</f>
        <v/>
      </c>
      <c r="N777" s="74" t="str">
        <f>IF(AND(C777="Abierto",D777="Urgente"),RANK(M777,$M$13:$M$810,0)+COUNTIF($M$13:M777,M777)-1,"")</f>
        <v/>
      </c>
      <c r="O777" s="74" t="str">
        <f>IF(AND(C777="Abierto",D777="Alta"),A777,"")</f>
        <v/>
      </c>
      <c r="P777" s="74" t="str">
        <f ca="1">IF(AND(C777="Abierto",D777="Alta"),TODAY()-E777,"")</f>
        <v/>
      </c>
      <c r="Q777" s="74" t="str">
        <f>IF(AND(C777="Abierto",D777="Alta"),RANK(P777,$P$13:$P$810,0)+COUNTIF($P$13:P777,P777)-1+MAX(N:N),"")</f>
        <v/>
      </c>
      <c r="R777" s="74" t="str">
        <f>IF(AND(C777="Abierto",D777="Media"),A777,"")</f>
        <v/>
      </c>
      <c r="S777" s="74" t="str">
        <f ca="1">IF(AND(C777="Abierto",D777="Media"),TODAY()-E777,"")</f>
        <v/>
      </c>
      <c r="T777" s="74" t="str">
        <f>IF(AND(C777="Abierto",D777="Media"),RANK(S777,$S$13:$S$810,0)+COUNTIF($S$13:S777,S777)-1+MAX(N:N,Q:Q),"")</f>
        <v/>
      </c>
      <c r="U777" s="74" t="str">
        <f>IF(AND(C777="Abierto",D777="Baja"),A777,"")</f>
        <v/>
      </c>
      <c r="V777" s="74" t="str">
        <f ca="1">IF(AND(C777="Abierto",D777="Baja"),TODAY()-E777,"")</f>
        <v/>
      </c>
      <c r="W777" s="74" t="str">
        <f>IF(AND(C777="Abierto",D777="Baja"),RANK(V777,$V$13:$V$810,0)+COUNTIF($V$13:V777,V777)-1+MAX(N:N,Q:Q,T:T),"")</f>
        <v/>
      </c>
      <c r="X777" s="139" t="str">
        <f>IF(OR(C777="Resuelto",C777=""),"",SUM(N777,Q777,T777,W777))</f>
        <v/>
      </c>
      <c r="Y777" s="139" t="str">
        <f>IF(OR(C777="Resuelto",C777=""),"",SUM(M777,P777,S777,V777))</f>
        <v/>
      </c>
      <c r="Z777" s="139" t="str">
        <f>IF(OR(C777="Resuelto",C777=""),"",SUM(L777,O777,R777,U777))</f>
        <v/>
      </c>
      <c r="AA777" s="28">
        <v>963</v>
      </c>
      <c r="AB777" s="28" t="str">
        <f t="shared" si="27"/>
        <v/>
      </c>
      <c r="AC777" s="75" t="str">
        <f t="shared" si="28"/>
        <v/>
      </c>
      <c r="AH777" s="78" t="str">
        <f>IF(AI777="","",MAX($AH$5:AH776)+1)</f>
        <v/>
      </c>
      <c r="AI777" s="53" t="str">
        <f>IF(G776="","",IF(COUNTIF($AI$11:AI776,G776)=0,G776,""))</f>
        <v/>
      </c>
      <c r="AJ777" s="53" t="str">
        <f t="shared" si="29"/>
        <v/>
      </c>
      <c r="AK777" s="135"/>
    </row>
    <row r="778" spans="1:37" x14ac:dyDescent="0.25">
      <c r="A778" s="136"/>
      <c r="B778" s="136"/>
      <c r="C778" s="136"/>
      <c r="D778" s="136"/>
      <c r="E778" s="137"/>
      <c r="F778" s="137"/>
      <c r="G778" s="136"/>
      <c r="H778" s="137"/>
      <c r="I778" s="140" t="str">
        <f t="shared" si="26"/>
        <v/>
      </c>
      <c r="J778" s="140"/>
      <c r="K778" s="140"/>
      <c r="L778" s="74" t="str">
        <f>IF(AND(C778="Abierto",D778="Urgente"),A778,"")</f>
        <v/>
      </c>
      <c r="M778" s="74" t="str">
        <f ca="1">IF(AND(C778="Abierto",D778="Urgente"),TODAY()-E778,"")</f>
        <v/>
      </c>
      <c r="N778" s="74" t="str">
        <f>IF(AND(C778="Abierto",D778="Urgente"),RANK(M778,$M$13:$M$810,0)+COUNTIF($M$13:M778,M778)-1,"")</f>
        <v/>
      </c>
      <c r="O778" s="74" t="str">
        <f>IF(AND(C778="Abierto",D778="Alta"),A778,"")</f>
        <v/>
      </c>
      <c r="P778" s="74" t="str">
        <f ca="1">IF(AND(C778="Abierto",D778="Alta"),TODAY()-E778,"")</f>
        <v/>
      </c>
      <c r="Q778" s="74" t="str">
        <f>IF(AND(C778="Abierto",D778="Alta"),RANK(P778,$P$13:$P$810,0)+COUNTIF($P$13:P778,P778)-1+MAX(N:N),"")</f>
        <v/>
      </c>
      <c r="R778" s="74" t="str">
        <f>IF(AND(C778="Abierto",D778="Media"),A778,"")</f>
        <v/>
      </c>
      <c r="S778" s="74" t="str">
        <f ca="1">IF(AND(C778="Abierto",D778="Media"),TODAY()-E778,"")</f>
        <v/>
      </c>
      <c r="T778" s="74" t="str">
        <f>IF(AND(C778="Abierto",D778="Media"),RANK(S778,$S$13:$S$810,0)+COUNTIF($S$13:S778,S778)-1+MAX(N:N,Q:Q),"")</f>
        <v/>
      </c>
      <c r="U778" s="74" t="str">
        <f>IF(AND(C778="Abierto",D778="Baja"),A778,"")</f>
        <v/>
      </c>
      <c r="V778" s="74" t="str">
        <f ca="1">IF(AND(C778="Abierto",D778="Baja"),TODAY()-E778,"")</f>
        <v/>
      </c>
      <c r="W778" s="74" t="str">
        <f>IF(AND(C778="Abierto",D778="Baja"),RANK(V778,$V$13:$V$810,0)+COUNTIF($V$13:V778,V778)-1+MAX(N:N,Q:Q,T:T),"")</f>
        <v/>
      </c>
      <c r="X778" s="139" t="str">
        <f>IF(OR(C778="Resuelto",C778=""),"",SUM(N778,Q778,T778,W778))</f>
        <v/>
      </c>
      <c r="Y778" s="139" t="str">
        <f>IF(OR(C778="Resuelto",C778=""),"",SUM(M778,P778,S778,V778))</f>
        <v/>
      </c>
      <c r="Z778" s="139" t="str">
        <f>IF(OR(C778="Resuelto",C778=""),"",SUM(L778,O778,R778,U778))</f>
        <v/>
      </c>
      <c r="AA778" s="28">
        <v>964</v>
      </c>
      <c r="AB778" s="28" t="str">
        <f t="shared" si="27"/>
        <v/>
      </c>
      <c r="AC778" s="75" t="str">
        <f t="shared" si="28"/>
        <v/>
      </c>
      <c r="AH778" s="78" t="str">
        <f>IF(AI778="","",MAX($AH$5:AH777)+1)</f>
        <v/>
      </c>
      <c r="AI778" s="53" t="str">
        <f>IF(G777="","",IF(COUNTIF($AI$11:AI777,G777)=0,G777,""))</f>
        <v/>
      </c>
      <c r="AJ778" s="53" t="str">
        <f t="shared" si="29"/>
        <v/>
      </c>
      <c r="AK778" s="135"/>
    </row>
    <row r="779" spans="1:37" x14ac:dyDescent="0.25">
      <c r="A779" s="136"/>
      <c r="B779" s="136"/>
      <c r="C779" s="136"/>
      <c r="D779" s="136"/>
      <c r="E779" s="137"/>
      <c r="F779" s="137"/>
      <c r="G779" s="136"/>
      <c r="H779" s="137"/>
      <c r="I779" s="140" t="str">
        <f t="shared" si="26"/>
        <v/>
      </c>
      <c r="J779" s="140"/>
      <c r="K779" s="140"/>
      <c r="L779" s="74" t="str">
        <f>IF(AND(C779="Abierto",D779="Urgente"),A779,"")</f>
        <v/>
      </c>
      <c r="M779" s="74" t="str">
        <f ca="1">IF(AND(C779="Abierto",D779="Urgente"),TODAY()-E779,"")</f>
        <v/>
      </c>
      <c r="N779" s="74" t="str">
        <f>IF(AND(C779="Abierto",D779="Urgente"),RANK(M779,$M$13:$M$810,0)+COUNTIF($M$13:M779,M779)-1,"")</f>
        <v/>
      </c>
      <c r="O779" s="74" t="str">
        <f>IF(AND(C779="Abierto",D779="Alta"),A779,"")</f>
        <v/>
      </c>
      <c r="P779" s="74" t="str">
        <f ca="1">IF(AND(C779="Abierto",D779="Alta"),TODAY()-E779,"")</f>
        <v/>
      </c>
      <c r="Q779" s="74" t="str">
        <f>IF(AND(C779="Abierto",D779="Alta"),RANK(P779,$P$13:$P$810,0)+COUNTIF($P$13:P779,P779)-1+MAX(N:N),"")</f>
        <v/>
      </c>
      <c r="R779" s="74" t="str">
        <f>IF(AND(C779="Abierto",D779="Media"),A779,"")</f>
        <v/>
      </c>
      <c r="S779" s="74" t="str">
        <f ca="1">IF(AND(C779="Abierto",D779="Media"),TODAY()-E779,"")</f>
        <v/>
      </c>
      <c r="T779" s="74" t="str">
        <f>IF(AND(C779="Abierto",D779="Media"),RANK(S779,$S$13:$S$810,0)+COUNTIF($S$13:S779,S779)-1+MAX(N:N,Q:Q),"")</f>
        <v/>
      </c>
      <c r="U779" s="74" t="str">
        <f>IF(AND(C779="Abierto",D779="Baja"),A779,"")</f>
        <v/>
      </c>
      <c r="V779" s="74" t="str">
        <f ca="1">IF(AND(C779="Abierto",D779="Baja"),TODAY()-E779,"")</f>
        <v/>
      </c>
      <c r="W779" s="74" t="str">
        <f>IF(AND(C779="Abierto",D779="Baja"),RANK(V779,$V$13:$V$810,0)+COUNTIF($V$13:V779,V779)-1+MAX(N:N,Q:Q,T:T),"")</f>
        <v/>
      </c>
      <c r="X779" s="139" t="str">
        <f>IF(OR(C779="Resuelto",C779=""),"",SUM(N779,Q779,T779,W779))</f>
        <v/>
      </c>
      <c r="Y779" s="139" t="str">
        <f>IF(OR(C779="Resuelto",C779=""),"",SUM(M779,P779,S779,V779))</f>
        <v/>
      </c>
      <c r="Z779" s="139" t="str">
        <f>IF(OR(C779="Resuelto",C779=""),"",SUM(L779,O779,R779,U779))</f>
        <v/>
      </c>
      <c r="AA779" s="28">
        <v>965</v>
      </c>
      <c r="AB779" s="28" t="str">
        <f t="shared" si="27"/>
        <v/>
      </c>
      <c r="AC779" s="75" t="str">
        <f t="shared" si="28"/>
        <v/>
      </c>
      <c r="AH779" s="78" t="str">
        <f>IF(AI779="","",MAX($AH$5:AH778)+1)</f>
        <v/>
      </c>
      <c r="AI779" s="53" t="str">
        <f>IF(G778="","",IF(COUNTIF($AI$11:AI778,G778)=0,G778,""))</f>
        <v/>
      </c>
      <c r="AJ779" s="53" t="str">
        <f t="shared" si="29"/>
        <v/>
      </c>
      <c r="AK779" s="135"/>
    </row>
    <row r="780" spans="1:37" x14ac:dyDescent="0.25">
      <c r="A780" s="136"/>
      <c r="B780" s="136"/>
      <c r="C780" s="136"/>
      <c r="D780" s="136"/>
      <c r="E780" s="137"/>
      <c r="F780" s="137"/>
      <c r="G780" s="136"/>
      <c r="H780" s="137"/>
      <c r="I780" s="140" t="str">
        <f t="shared" si="26"/>
        <v/>
      </c>
      <c r="J780" s="140"/>
      <c r="K780" s="140"/>
      <c r="L780" s="74" t="str">
        <f>IF(AND(C780="Abierto",D780="Urgente"),A780,"")</f>
        <v/>
      </c>
      <c r="M780" s="74" t="str">
        <f ca="1">IF(AND(C780="Abierto",D780="Urgente"),TODAY()-E780,"")</f>
        <v/>
      </c>
      <c r="N780" s="74" t="str">
        <f>IF(AND(C780="Abierto",D780="Urgente"),RANK(M780,$M$13:$M$810,0)+COUNTIF($M$13:M780,M780)-1,"")</f>
        <v/>
      </c>
      <c r="O780" s="74" t="str">
        <f>IF(AND(C780="Abierto",D780="Alta"),A780,"")</f>
        <v/>
      </c>
      <c r="P780" s="74" t="str">
        <f ca="1">IF(AND(C780="Abierto",D780="Alta"),TODAY()-E780,"")</f>
        <v/>
      </c>
      <c r="Q780" s="74" t="str">
        <f>IF(AND(C780="Abierto",D780="Alta"),RANK(P780,$P$13:$P$810,0)+COUNTIF($P$13:P780,P780)-1+MAX(N:N),"")</f>
        <v/>
      </c>
      <c r="R780" s="74" t="str">
        <f>IF(AND(C780="Abierto",D780="Media"),A780,"")</f>
        <v/>
      </c>
      <c r="S780" s="74" t="str">
        <f ca="1">IF(AND(C780="Abierto",D780="Media"),TODAY()-E780,"")</f>
        <v/>
      </c>
      <c r="T780" s="74" t="str">
        <f>IF(AND(C780="Abierto",D780="Media"),RANK(S780,$S$13:$S$810,0)+COUNTIF($S$13:S780,S780)-1+MAX(N:N,Q:Q),"")</f>
        <v/>
      </c>
      <c r="U780" s="74" t="str">
        <f>IF(AND(C780="Abierto",D780="Baja"),A780,"")</f>
        <v/>
      </c>
      <c r="V780" s="74" t="str">
        <f ca="1">IF(AND(C780="Abierto",D780="Baja"),TODAY()-E780,"")</f>
        <v/>
      </c>
      <c r="W780" s="74" t="str">
        <f>IF(AND(C780="Abierto",D780="Baja"),RANK(V780,$V$13:$V$810,0)+COUNTIF($V$13:V780,V780)-1+MAX(N:N,Q:Q,T:T),"")</f>
        <v/>
      </c>
      <c r="X780" s="139" t="str">
        <f>IF(OR(C780="Resuelto",C780=""),"",SUM(N780,Q780,T780,W780))</f>
        <v/>
      </c>
      <c r="Y780" s="139" t="str">
        <f>IF(OR(C780="Resuelto",C780=""),"",SUM(M780,P780,S780,V780))</f>
        <v/>
      </c>
      <c r="Z780" s="139" t="str">
        <f>IF(OR(C780="Resuelto",C780=""),"",SUM(L780,O780,R780,U780))</f>
        <v/>
      </c>
      <c r="AA780" s="28">
        <v>966</v>
      </c>
      <c r="AB780" s="28" t="str">
        <f t="shared" si="27"/>
        <v/>
      </c>
      <c r="AC780" s="75" t="str">
        <f t="shared" si="28"/>
        <v/>
      </c>
      <c r="AH780" s="78" t="str">
        <f>IF(AI780="","",MAX($AH$5:AH779)+1)</f>
        <v/>
      </c>
      <c r="AI780" s="53" t="str">
        <f>IF(G779="","",IF(COUNTIF($AI$11:AI779,G779)=0,G779,""))</f>
        <v/>
      </c>
      <c r="AJ780" s="53" t="str">
        <f t="shared" si="29"/>
        <v/>
      </c>
      <c r="AK780" s="135"/>
    </row>
    <row r="781" spans="1:37" x14ac:dyDescent="0.25">
      <c r="A781" s="136"/>
      <c r="B781" s="136"/>
      <c r="C781" s="136"/>
      <c r="D781" s="136"/>
      <c r="E781" s="137"/>
      <c r="F781" s="137"/>
      <c r="G781" s="136"/>
      <c r="H781" s="137"/>
      <c r="I781" s="140" t="str">
        <f t="shared" ref="I781:I844" si="30">IF(OR(E781=0,H781=0),"",H781-E781)</f>
        <v/>
      </c>
      <c r="J781" s="140"/>
      <c r="K781" s="140"/>
      <c r="L781" s="74" t="str">
        <f>IF(AND(C781="Abierto",D781="Urgente"),A781,"")</f>
        <v/>
      </c>
      <c r="M781" s="74" t="str">
        <f ca="1">IF(AND(C781="Abierto",D781="Urgente"),TODAY()-E781,"")</f>
        <v/>
      </c>
      <c r="N781" s="74" t="str">
        <f>IF(AND(C781="Abierto",D781="Urgente"),RANK(M781,$M$13:$M$810,0)+COUNTIF($M$13:M781,M781)-1,"")</f>
        <v/>
      </c>
      <c r="O781" s="74" t="str">
        <f>IF(AND(C781="Abierto",D781="Alta"),A781,"")</f>
        <v/>
      </c>
      <c r="P781" s="74" t="str">
        <f ca="1">IF(AND(C781="Abierto",D781="Alta"),TODAY()-E781,"")</f>
        <v/>
      </c>
      <c r="Q781" s="74" t="str">
        <f>IF(AND(C781="Abierto",D781="Alta"),RANK(P781,$P$13:$P$810,0)+COUNTIF($P$13:P781,P781)-1+MAX(N:N),"")</f>
        <v/>
      </c>
      <c r="R781" s="74" t="str">
        <f>IF(AND(C781="Abierto",D781="Media"),A781,"")</f>
        <v/>
      </c>
      <c r="S781" s="74" t="str">
        <f ca="1">IF(AND(C781="Abierto",D781="Media"),TODAY()-E781,"")</f>
        <v/>
      </c>
      <c r="T781" s="74" t="str">
        <f>IF(AND(C781="Abierto",D781="Media"),RANK(S781,$S$13:$S$810,0)+COUNTIF($S$13:S781,S781)-1+MAX(N:N,Q:Q),"")</f>
        <v/>
      </c>
      <c r="U781" s="74" t="str">
        <f>IF(AND(C781="Abierto",D781="Baja"),A781,"")</f>
        <v/>
      </c>
      <c r="V781" s="74" t="str">
        <f ca="1">IF(AND(C781="Abierto",D781="Baja"),TODAY()-E781,"")</f>
        <v/>
      </c>
      <c r="W781" s="74" t="str">
        <f>IF(AND(C781="Abierto",D781="Baja"),RANK(V781,$V$13:$V$810,0)+COUNTIF($V$13:V781,V781)-1+MAX(N:N,Q:Q,T:T),"")</f>
        <v/>
      </c>
      <c r="X781" s="139" t="str">
        <f>IF(OR(C781="Resuelto",C781=""),"",SUM(N781,Q781,T781,W781))</f>
        <v/>
      </c>
      <c r="Y781" s="139" t="str">
        <f>IF(OR(C781="Resuelto",C781=""),"",SUM(M781,P781,S781,V781))</f>
        <v/>
      </c>
      <c r="Z781" s="139" t="str">
        <f>IF(OR(C781="Resuelto",C781=""),"",SUM(L781,O781,R781,U781))</f>
        <v/>
      </c>
      <c r="AA781" s="28">
        <v>967</v>
      </c>
      <c r="AB781" s="28" t="str">
        <f t="shared" si="27"/>
        <v/>
      </c>
      <c r="AC781" s="75" t="str">
        <f t="shared" si="28"/>
        <v/>
      </c>
      <c r="AH781" s="78" t="str">
        <f>IF(AI781="","",MAX($AH$5:AH780)+1)</f>
        <v/>
      </c>
      <c r="AI781" s="53" t="str">
        <f>IF(G780="","",IF(COUNTIF($AI$11:AI780,G780)=0,G780,""))</f>
        <v/>
      </c>
      <c r="AJ781" s="53" t="str">
        <f t="shared" si="29"/>
        <v/>
      </c>
      <c r="AK781" s="135"/>
    </row>
    <row r="782" spans="1:37" x14ac:dyDescent="0.25">
      <c r="A782" s="136"/>
      <c r="B782" s="136"/>
      <c r="C782" s="136"/>
      <c r="D782" s="136"/>
      <c r="E782" s="137"/>
      <c r="F782" s="137"/>
      <c r="G782" s="136"/>
      <c r="H782" s="137"/>
      <c r="I782" s="140" t="str">
        <f t="shared" si="30"/>
        <v/>
      </c>
      <c r="J782" s="140"/>
      <c r="K782" s="140"/>
      <c r="L782" s="74" t="str">
        <f>IF(AND(C782="Abierto",D782="Urgente"),A782,"")</f>
        <v/>
      </c>
      <c r="M782" s="74" t="str">
        <f ca="1">IF(AND(C782="Abierto",D782="Urgente"),TODAY()-E782,"")</f>
        <v/>
      </c>
      <c r="N782" s="74" t="str">
        <f>IF(AND(C782="Abierto",D782="Urgente"),RANK(M782,$M$13:$M$810,0)+COUNTIF($M$13:M782,M782)-1,"")</f>
        <v/>
      </c>
      <c r="O782" s="74" t="str">
        <f>IF(AND(C782="Abierto",D782="Alta"),A782,"")</f>
        <v/>
      </c>
      <c r="P782" s="74" t="str">
        <f ca="1">IF(AND(C782="Abierto",D782="Alta"),TODAY()-E782,"")</f>
        <v/>
      </c>
      <c r="Q782" s="74" t="str">
        <f>IF(AND(C782="Abierto",D782="Alta"),RANK(P782,$P$13:$P$810,0)+COUNTIF($P$13:P782,P782)-1+MAX(N:N),"")</f>
        <v/>
      </c>
      <c r="R782" s="74" t="str">
        <f>IF(AND(C782="Abierto",D782="Media"),A782,"")</f>
        <v/>
      </c>
      <c r="S782" s="74" t="str">
        <f ca="1">IF(AND(C782="Abierto",D782="Media"),TODAY()-E782,"")</f>
        <v/>
      </c>
      <c r="T782" s="74" t="str">
        <f>IF(AND(C782="Abierto",D782="Media"),RANK(S782,$S$13:$S$810,0)+COUNTIF($S$13:S782,S782)-1+MAX(N:N,Q:Q),"")</f>
        <v/>
      </c>
      <c r="U782" s="74" t="str">
        <f>IF(AND(C782="Abierto",D782="Baja"),A782,"")</f>
        <v/>
      </c>
      <c r="V782" s="74" t="str">
        <f ca="1">IF(AND(C782="Abierto",D782="Baja"),TODAY()-E782,"")</f>
        <v/>
      </c>
      <c r="W782" s="74" t="str">
        <f>IF(AND(C782="Abierto",D782="Baja"),RANK(V782,$V$13:$V$810,0)+COUNTIF($V$13:V782,V782)-1+MAX(N:N,Q:Q,T:T),"")</f>
        <v/>
      </c>
      <c r="X782" s="139" t="str">
        <f>IF(OR(C782="Resuelto",C782=""),"",SUM(N782,Q782,T782,W782))</f>
        <v/>
      </c>
      <c r="Y782" s="139" t="str">
        <f>IF(OR(C782="Resuelto",C782=""),"",SUM(M782,P782,S782,V782))</f>
        <v/>
      </c>
      <c r="Z782" s="139" t="str">
        <f>IF(OR(C782="Resuelto",C782=""),"",SUM(L782,O782,R782,U782))</f>
        <v/>
      </c>
      <c r="AA782" s="28">
        <v>968</v>
      </c>
      <c r="AB782" s="28" t="str">
        <f t="shared" si="27"/>
        <v/>
      </c>
      <c r="AC782" s="75" t="str">
        <f t="shared" si="28"/>
        <v/>
      </c>
      <c r="AH782" s="78" t="str">
        <f>IF(AI782="","",MAX($AH$5:AH781)+1)</f>
        <v/>
      </c>
      <c r="AI782" s="53" t="str">
        <f>IF(G781="","",IF(COUNTIF($AI$11:AI781,G781)=0,G781,""))</f>
        <v/>
      </c>
      <c r="AJ782" s="53" t="str">
        <f t="shared" si="29"/>
        <v/>
      </c>
      <c r="AK782" s="135"/>
    </row>
    <row r="783" spans="1:37" x14ac:dyDescent="0.25">
      <c r="A783" s="136"/>
      <c r="B783" s="136"/>
      <c r="C783" s="136"/>
      <c r="D783" s="136"/>
      <c r="E783" s="137"/>
      <c r="F783" s="137"/>
      <c r="G783" s="136"/>
      <c r="H783" s="137"/>
      <c r="I783" s="140" t="str">
        <f t="shared" si="30"/>
        <v/>
      </c>
      <c r="J783" s="140"/>
      <c r="K783" s="140"/>
      <c r="L783" s="74" t="str">
        <f>IF(AND(C783="Abierto",D783="Urgente"),A783,"")</f>
        <v/>
      </c>
      <c r="M783" s="74" t="str">
        <f ca="1">IF(AND(C783="Abierto",D783="Urgente"),TODAY()-E783,"")</f>
        <v/>
      </c>
      <c r="N783" s="74" t="str">
        <f>IF(AND(C783="Abierto",D783="Urgente"),RANK(M783,$M$13:$M$810,0)+COUNTIF($M$13:M783,M783)-1,"")</f>
        <v/>
      </c>
      <c r="O783" s="74" t="str">
        <f>IF(AND(C783="Abierto",D783="Alta"),A783,"")</f>
        <v/>
      </c>
      <c r="P783" s="74" t="str">
        <f ca="1">IF(AND(C783="Abierto",D783="Alta"),TODAY()-E783,"")</f>
        <v/>
      </c>
      <c r="Q783" s="74" t="str">
        <f>IF(AND(C783="Abierto",D783="Alta"),RANK(P783,$P$13:$P$810,0)+COUNTIF($P$13:P783,P783)-1+MAX(N:N),"")</f>
        <v/>
      </c>
      <c r="R783" s="74" t="str">
        <f>IF(AND(C783="Abierto",D783="Media"),A783,"")</f>
        <v/>
      </c>
      <c r="S783" s="74" t="str">
        <f ca="1">IF(AND(C783="Abierto",D783="Media"),TODAY()-E783,"")</f>
        <v/>
      </c>
      <c r="T783" s="74" t="str">
        <f>IF(AND(C783="Abierto",D783="Media"),RANK(S783,$S$13:$S$810,0)+COUNTIF($S$13:S783,S783)-1+MAX(N:N,Q:Q),"")</f>
        <v/>
      </c>
      <c r="U783" s="74" t="str">
        <f>IF(AND(C783="Abierto",D783="Baja"),A783,"")</f>
        <v/>
      </c>
      <c r="V783" s="74" t="str">
        <f ca="1">IF(AND(C783="Abierto",D783="Baja"),TODAY()-E783,"")</f>
        <v/>
      </c>
      <c r="W783" s="74" t="str">
        <f>IF(AND(C783="Abierto",D783="Baja"),RANK(V783,$V$13:$V$810,0)+COUNTIF($V$13:V783,V783)-1+MAX(N:N,Q:Q,T:T),"")</f>
        <v/>
      </c>
      <c r="X783" s="139" t="str">
        <f>IF(OR(C783="Resuelto",C783=""),"",SUM(N783,Q783,T783,W783))</f>
        <v/>
      </c>
      <c r="Y783" s="139" t="str">
        <f>IF(OR(C783="Resuelto",C783=""),"",SUM(M783,P783,S783,V783))</f>
        <v/>
      </c>
      <c r="Z783" s="139" t="str">
        <f>IF(OR(C783="Resuelto",C783=""),"",SUM(L783,O783,R783,U783))</f>
        <v/>
      </c>
      <c r="AA783" s="28">
        <v>969</v>
      </c>
      <c r="AB783" s="28" t="str">
        <f t="shared" si="27"/>
        <v/>
      </c>
      <c r="AC783" s="75" t="str">
        <f t="shared" si="28"/>
        <v/>
      </c>
      <c r="AH783" s="78" t="str">
        <f>IF(AI783="","",MAX($AH$5:AH782)+1)</f>
        <v/>
      </c>
      <c r="AI783" s="53" t="str">
        <f>IF(G782="","",IF(COUNTIF($AI$11:AI782,G782)=0,G782,""))</f>
        <v/>
      </c>
      <c r="AJ783" s="53" t="str">
        <f t="shared" si="29"/>
        <v/>
      </c>
      <c r="AK783" s="135"/>
    </row>
    <row r="784" spans="1:37" x14ac:dyDescent="0.25">
      <c r="A784" s="136"/>
      <c r="B784" s="136"/>
      <c r="C784" s="136"/>
      <c r="D784" s="136"/>
      <c r="E784" s="137"/>
      <c r="F784" s="137"/>
      <c r="G784" s="136"/>
      <c r="H784" s="137"/>
      <c r="I784" s="140" t="str">
        <f t="shared" si="30"/>
        <v/>
      </c>
      <c r="J784" s="140"/>
      <c r="K784" s="140"/>
      <c r="L784" s="74" t="str">
        <f>IF(AND(C784="Abierto",D784="Urgente"),A784,"")</f>
        <v/>
      </c>
      <c r="M784" s="74" t="str">
        <f ca="1">IF(AND(C784="Abierto",D784="Urgente"),TODAY()-E784,"")</f>
        <v/>
      </c>
      <c r="N784" s="74" t="str">
        <f>IF(AND(C784="Abierto",D784="Urgente"),RANK(M784,$M$13:$M$810,0)+COUNTIF($M$13:M784,M784)-1,"")</f>
        <v/>
      </c>
      <c r="O784" s="74" t="str">
        <f>IF(AND(C784="Abierto",D784="Alta"),A784,"")</f>
        <v/>
      </c>
      <c r="P784" s="74" t="str">
        <f ca="1">IF(AND(C784="Abierto",D784="Alta"),TODAY()-E784,"")</f>
        <v/>
      </c>
      <c r="Q784" s="74" t="str">
        <f>IF(AND(C784="Abierto",D784="Alta"),RANK(P784,$P$13:$P$810,0)+COUNTIF($P$13:P784,P784)-1+MAX(N:N),"")</f>
        <v/>
      </c>
      <c r="R784" s="74" t="str">
        <f>IF(AND(C784="Abierto",D784="Media"),A784,"")</f>
        <v/>
      </c>
      <c r="S784" s="74" t="str">
        <f ca="1">IF(AND(C784="Abierto",D784="Media"),TODAY()-E784,"")</f>
        <v/>
      </c>
      <c r="T784" s="74" t="str">
        <f>IF(AND(C784="Abierto",D784="Media"),RANK(S784,$S$13:$S$810,0)+COUNTIF($S$13:S784,S784)-1+MAX(N:N,Q:Q),"")</f>
        <v/>
      </c>
      <c r="U784" s="74" t="str">
        <f>IF(AND(C784="Abierto",D784="Baja"),A784,"")</f>
        <v/>
      </c>
      <c r="V784" s="74" t="str">
        <f ca="1">IF(AND(C784="Abierto",D784="Baja"),TODAY()-E784,"")</f>
        <v/>
      </c>
      <c r="W784" s="74" t="str">
        <f>IF(AND(C784="Abierto",D784="Baja"),RANK(V784,$V$13:$V$810,0)+COUNTIF($V$13:V784,V784)-1+MAX(N:N,Q:Q,T:T),"")</f>
        <v/>
      </c>
      <c r="X784" s="139" t="str">
        <f>IF(OR(C784="Resuelto",C784=""),"",SUM(N784,Q784,T784,W784))</f>
        <v/>
      </c>
      <c r="Y784" s="139" t="str">
        <f>IF(OR(C784="Resuelto",C784=""),"",SUM(M784,P784,S784,V784))</f>
        <v/>
      </c>
      <c r="Z784" s="139" t="str">
        <f>IF(OR(C784="Resuelto",C784=""),"",SUM(L784,O784,R784,U784))</f>
        <v/>
      </c>
      <c r="AA784" s="28">
        <v>970</v>
      </c>
      <c r="AB784" s="28" t="str">
        <f t="shared" si="27"/>
        <v/>
      </c>
      <c r="AC784" s="75" t="str">
        <f t="shared" si="28"/>
        <v/>
      </c>
      <c r="AH784" s="78" t="str">
        <f>IF(AI784="","",MAX($AH$5:AH783)+1)</f>
        <v/>
      </c>
      <c r="AI784" s="53" t="str">
        <f>IF(G783="","",IF(COUNTIF($AI$11:AI783,G783)=0,G783,""))</f>
        <v/>
      </c>
      <c r="AJ784" s="53" t="str">
        <f t="shared" si="29"/>
        <v/>
      </c>
      <c r="AK784" s="135"/>
    </row>
    <row r="785" spans="1:37" x14ac:dyDescent="0.25">
      <c r="A785" s="136"/>
      <c r="B785" s="136"/>
      <c r="C785" s="136"/>
      <c r="D785" s="136"/>
      <c r="E785" s="137"/>
      <c r="F785" s="137"/>
      <c r="G785" s="136"/>
      <c r="H785" s="137"/>
      <c r="I785" s="140" t="str">
        <f t="shared" si="30"/>
        <v/>
      </c>
      <c r="J785" s="140"/>
      <c r="K785" s="140"/>
      <c r="L785" s="74" t="str">
        <f>IF(AND(C785="Abierto",D785="Urgente"),A785,"")</f>
        <v/>
      </c>
      <c r="M785" s="74" t="str">
        <f ca="1">IF(AND(C785="Abierto",D785="Urgente"),TODAY()-E785,"")</f>
        <v/>
      </c>
      <c r="N785" s="74" t="str">
        <f>IF(AND(C785="Abierto",D785="Urgente"),RANK(M785,$M$13:$M$810,0)+COUNTIF($M$13:M785,M785)-1,"")</f>
        <v/>
      </c>
      <c r="O785" s="74" t="str">
        <f>IF(AND(C785="Abierto",D785="Alta"),A785,"")</f>
        <v/>
      </c>
      <c r="P785" s="74" t="str">
        <f ca="1">IF(AND(C785="Abierto",D785="Alta"),TODAY()-E785,"")</f>
        <v/>
      </c>
      <c r="Q785" s="74" t="str">
        <f>IF(AND(C785="Abierto",D785="Alta"),RANK(P785,$P$13:$P$810,0)+COUNTIF($P$13:P785,P785)-1+MAX(N:N),"")</f>
        <v/>
      </c>
      <c r="R785" s="74" t="str">
        <f>IF(AND(C785="Abierto",D785="Media"),A785,"")</f>
        <v/>
      </c>
      <c r="S785" s="74" t="str">
        <f ca="1">IF(AND(C785="Abierto",D785="Media"),TODAY()-E785,"")</f>
        <v/>
      </c>
      <c r="T785" s="74" t="str">
        <f>IF(AND(C785="Abierto",D785="Media"),RANK(S785,$S$13:$S$810,0)+COUNTIF($S$13:S785,S785)-1+MAX(N:N,Q:Q),"")</f>
        <v/>
      </c>
      <c r="U785" s="74" t="str">
        <f>IF(AND(C785="Abierto",D785="Baja"),A785,"")</f>
        <v/>
      </c>
      <c r="V785" s="74" t="str">
        <f ca="1">IF(AND(C785="Abierto",D785="Baja"),TODAY()-E785,"")</f>
        <v/>
      </c>
      <c r="W785" s="74" t="str">
        <f>IF(AND(C785="Abierto",D785="Baja"),RANK(V785,$V$13:$V$810,0)+COUNTIF($V$13:V785,V785)-1+MAX(N:N,Q:Q,T:T),"")</f>
        <v/>
      </c>
      <c r="X785" s="139" t="str">
        <f>IF(OR(C785="Resuelto",C785=""),"",SUM(N785,Q785,T785,W785))</f>
        <v/>
      </c>
      <c r="Y785" s="139" t="str">
        <f>IF(OR(C785="Resuelto",C785=""),"",SUM(M785,P785,S785,V785))</f>
        <v/>
      </c>
      <c r="Z785" s="139" t="str">
        <f>IF(OR(C785="Resuelto",C785=""),"",SUM(L785,O785,R785,U785))</f>
        <v/>
      </c>
      <c r="AA785" s="28">
        <v>971</v>
      </c>
      <c r="AB785" s="28" t="str">
        <f t="shared" si="27"/>
        <v/>
      </c>
      <c r="AC785" s="75" t="str">
        <f t="shared" si="28"/>
        <v/>
      </c>
      <c r="AH785" s="78" t="str">
        <f>IF(AI785="","",MAX($AH$5:AH784)+1)</f>
        <v/>
      </c>
      <c r="AI785" s="53" t="str">
        <f>IF(G784="","",IF(COUNTIF($AI$11:AI784,G784)=0,G784,""))</f>
        <v/>
      </c>
      <c r="AJ785" s="53" t="str">
        <f t="shared" si="29"/>
        <v/>
      </c>
      <c r="AK785" s="135"/>
    </row>
    <row r="786" spans="1:37" x14ac:dyDescent="0.25">
      <c r="A786" s="136"/>
      <c r="B786" s="136"/>
      <c r="C786" s="136"/>
      <c r="D786" s="136"/>
      <c r="E786" s="137"/>
      <c r="F786" s="137"/>
      <c r="G786" s="136"/>
      <c r="H786" s="137"/>
      <c r="I786" s="140" t="str">
        <f t="shared" si="30"/>
        <v/>
      </c>
      <c r="J786" s="140"/>
      <c r="K786" s="140"/>
      <c r="L786" s="74" t="str">
        <f>IF(AND(C786="Abierto",D786="Urgente"),A786,"")</f>
        <v/>
      </c>
      <c r="M786" s="74" t="str">
        <f ca="1">IF(AND(C786="Abierto",D786="Urgente"),TODAY()-E786,"")</f>
        <v/>
      </c>
      <c r="N786" s="74" t="str">
        <f>IF(AND(C786="Abierto",D786="Urgente"),RANK(M786,$M$13:$M$810,0)+COUNTIF($M$13:M786,M786)-1,"")</f>
        <v/>
      </c>
      <c r="O786" s="74" t="str">
        <f>IF(AND(C786="Abierto",D786="Alta"),A786,"")</f>
        <v/>
      </c>
      <c r="P786" s="74" t="str">
        <f ca="1">IF(AND(C786="Abierto",D786="Alta"),TODAY()-E786,"")</f>
        <v/>
      </c>
      <c r="Q786" s="74" t="str">
        <f>IF(AND(C786="Abierto",D786="Alta"),RANK(P786,$P$13:$P$810,0)+COUNTIF($P$13:P786,P786)-1+MAX(N:N),"")</f>
        <v/>
      </c>
      <c r="R786" s="74" t="str">
        <f>IF(AND(C786="Abierto",D786="Media"),A786,"")</f>
        <v/>
      </c>
      <c r="S786" s="74" t="str">
        <f ca="1">IF(AND(C786="Abierto",D786="Media"),TODAY()-E786,"")</f>
        <v/>
      </c>
      <c r="T786" s="74" t="str">
        <f>IF(AND(C786="Abierto",D786="Media"),RANK(S786,$S$13:$S$810,0)+COUNTIF($S$13:S786,S786)-1+MAX(N:N,Q:Q),"")</f>
        <v/>
      </c>
      <c r="U786" s="74" t="str">
        <f>IF(AND(C786="Abierto",D786="Baja"),A786,"")</f>
        <v/>
      </c>
      <c r="V786" s="74" t="str">
        <f ca="1">IF(AND(C786="Abierto",D786="Baja"),TODAY()-E786,"")</f>
        <v/>
      </c>
      <c r="W786" s="74" t="str">
        <f>IF(AND(C786="Abierto",D786="Baja"),RANK(V786,$V$13:$V$810,0)+COUNTIF($V$13:V786,V786)-1+MAX(N:N,Q:Q,T:T),"")</f>
        <v/>
      </c>
      <c r="X786" s="139" t="str">
        <f>IF(OR(C786="Resuelto",C786=""),"",SUM(N786,Q786,T786,W786))</f>
        <v/>
      </c>
      <c r="Y786" s="139" t="str">
        <f>IF(OR(C786="Resuelto",C786=""),"",SUM(M786,P786,S786,V786))</f>
        <v/>
      </c>
      <c r="Z786" s="139" t="str">
        <f>IF(OR(C786="Resuelto",C786=""),"",SUM(L786,O786,R786,U786))</f>
        <v/>
      </c>
      <c r="AA786" s="28">
        <v>972</v>
      </c>
      <c r="AB786" s="28" t="str">
        <f t="shared" si="27"/>
        <v/>
      </c>
      <c r="AC786" s="75" t="str">
        <f t="shared" si="28"/>
        <v/>
      </c>
      <c r="AH786" s="78" t="str">
        <f>IF(AI786="","",MAX($AH$5:AH785)+1)</f>
        <v/>
      </c>
      <c r="AI786" s="53" t="str">
        <f>IF(G785="","",IF(COUNTIF($AI$11:AI785,G785)=0,G785,""))</f>
        <v/>
      </c>
      <c r="AJ786" s="53" t="str">
        <f t="shared" si="29"/>
        <v/>
      </c>
      <c r="AK786" s="135"/>
    </row>
    <row r="787" spans="1:37" x14ac:dyDescent="0.25">
      <c r="A787" s="136"/>
      <c r="B787" s="136"/>
      <c r="C787" s="136"/>
      <c r="D787" s="136"/>
      <c r="E787" s="137"/>
      <c r="F787" s="137"/>
      <c r="G787" s="136"/>
      <c r="H787" s="137"/>
      <c r="I787" s="140" t="str">
        <f t="shared" si="30"/>
        <v/>
      </c>
      <c r="J787" s="140"/>
      <c r="K787" s="140"/>
      <c r="L787" s="74" t="str">
        <f>IF(AND(C787="Abierto",D787="Urgente"),A787,"")</f>
        <v/>
      </c>
      <c r="M787" s="74" t="str">
        <f ca="1">IF(AND(C787="Abierto",D787="Urgente"),TODAY()-E787,"")</f>
        <v/>
      </c>
      <c r="N787" s="74" t="str">
        <f>IF(AND(C787="Abierto",D787="Urgente"),RANK(M787,$M$13:$M$810,0)+COUNTIF($M$13:M787,M787)-1,"")</f>
        <v/>
      </c>
      <c r="O787" s="74" t="str">
        <f>IF(AND(C787="Abierto",D787="Alta"),A787,"")</f>
        <v/>
      </c>
      <c r="P787" s="74" t="str">
        <f ca="1">IF(AND(C787="Abierto",D787="Alta"),TODAY()-E787,"")</f>
        <v/>
      </c>
      <c r="Q787" s="74" t="str">
        <f>IF(AND(C787="Abierto",D787="Alta"),RANK(P787,$P$13:$P$810,0)+COUNTIF($P$13:P787,P787)-1+MAX(N:N),"")</f>
        <v/>
      </c>
      <c r="R787" s="74" t="str">
        <f>IF(AND(C787="Abierto",D787="Media"),A787,"")</f>
        <v/>
      </c>
      <c r="S787" s="74" t="str">
        <f ca="1">IF(AND(C787="Abierto",D787="Media"),TODAY()-E787,"")</f>
        <v/>
      </c>
      <c r="T787" s="74" t="str">
        <f>IF(AND(C787="Abierto",D787="Media"),RANK(S787,$S$13:$S$810,0)+COUNTIF($S$13:S787,S787)-1+MAX(N:N,Q:Q),"")</f>
        <v/>
      </c>
      <c r="U787" s="74" t="str">
        <f>IF(AND(C787="Abierto",D787="Baja"),A787,"")</f>
        <v/>
      </c>
      <c r="V787" s="74" t="str">
        <f ca="1">IF(AND(C787="Abierto",D787="Baja"),TODAY()-E787,"")</f>
        <v/>
      </c>
      <c r="W787" s="74" t="str">
        <f>IF(AND(C787="Abierto",D787="Baja"),RANK(V787,$V$13:$V$810,0)+COUNTIF($V$13:V787,V787)-1+MAX(N:N,Q:Q,T:T),"")</f>
        <v/>
      </c>
      <c r="X787" s="139" t="str">
        <f>IF(OR(C787="Resuelto",C787=""),"",SUM(N787,Q787,T787,W787))</f>
        <v/>
      </c>
      <c r="Y787" s="139" t="str">
        <f>IF(OR(C787="Resuelto",C787=""),"",SUM(M787,P787,S787,V787))</f>
        <v/>
      </c>
      <c r="Z787" s="139" t="str">
        <f>IF(OR(C787="Resuelto",C787=""),"",SUM(L787,O787,R787,U787))</f>
        <v/>
      </c>
      <c r="AA787" s="28">
        <v>973</v>
      </c>
      <c r="AB787" s="28" t="str">
        <f t="shared" si="27"/>
        <v/>
      </c>
      <c r="AC787" s="75" t="str">
        <f t="shared" si="28"/>
        <v/>
      </c>
      <c r="AH787" s="78" t="str">
        <f>IF(AI787="","",MAX($AH$5:AH786)+1)</f>
        <v/>
      </c>
      <c r="AI787" s="53" t="str">
        <f>IF(G786="","",IF(COUNTIF($AI$11:AI786,G786)=0,G786,""))</f>
        <v/>
      </c>
      <c r="AJ787" s="53" t="str">
        <f t="shared" si="29"/>
        <v/>
      </c>
      <c r="AK787" s="135"/>
    </row>
    <row r="788" spans="1:37" x14ac:dyDescent="0.25">
      <c r="A788" s="136"/>
      <c r="B788" s="136"/>
      <c r="C788" s="136"/>
      <c r="D788" s="136"/>
      <c r="E788" s="137"/>
      <c r="F788" s="137"/>
      <c r="G788" s="136"/>
      <c r="H788" s="137"/>
      <c r="I788" s="140" t="str">
        <f t="shared" si="30"/>
        <v/>
      </c>
      <c r="J788" s="140"/>
      <c r="K788" s="140"/>
      <c r="L788" s="74" t="str">
        <f>IF(AND(C788="Abierto",D788="Urgente"),A788,"")</f>
        <v/>
      </c>
      <c r="M788" s="74" t="str">
        <f ca="1">IF(AND(C788="Abierto",D788="Urgente"),TODAY()-E788,"")</f>
        <v/>
      </c>
      <c r="N788" s="74" t="str">
        <f>IF(AND(C788="Abierto",D788="Urgente"),RANK(M788,$M$13:$M$810,0)+COUNTIF($M$13:M788,M788)-1,"")</f>
        <v/>
      </c>
      <c r="O788" s="74" t="str">
        <f>IF(AND(C788="Abierto",D788="Alta"),A788,"")</f>
        <v/>
      </c>
      <c r="P788" s="74" t="str">
        <f ca="1">IF(AND(C788="Abierto",D788="Alta"),TODAY()-E788,"")</f>
        <v/>
      </c>
      <c r="Q788" s="74" t="str">
        <f>IF(AND(C788="Abierto",D788="Alta"),RANK(P788,$P$13:$P$810,0)+COUNTIF($P$13:P788,P788)-1+MAX(N:N),"")</f>
        <v/>
      </c>
      <c r="R788" s="74" t="str">
        <f>IF(AND(C788="Abierto",D788="Media"),A788,"")</f>
        <v/>
      </c>
      <c r="S788" s="74" t="str">
        <f ca="1">IF(AND(C788="Abierto",D788="Media"),TODAY()-E788,"")</f>
        <v/>
      </c>
      <c r="T788" s="74" t="str">
        <f>IF(AND(C788="Abierto",D788="Media"),RANK(S788,$S$13:$S$810,0)+COUNTIF($S$13:S788,S788)-1+MAX(N:N,Q:Q),"")</f>
        <v/>
      </c>
      <c r="U788" s="74" t="str">
        <f>IF(AND(C788="Abierto",D788="Baja"),A788,"")</f>
        <v/>
      </c>
      <c r="V788" s="74" t="str">
        <f ca="1">IF(AND(C788="Abierto",D788="Baja"),TODAY()-E788,"")</f>
        <v/>
      </c>
      <c r="W788" s="74" t="str">
        <f>IF(AND(C788="Abierto",D788="Baja"),RANK(V788,$V$13:$V$810,0)+COUNTIF($V$13:V788,V788)-1+MAX(N:N,Q:Q,T:T),"")</f>
        <v/>
      </c>
      <c r="X788" s="139" t="str">
        <f>IF(OR(C788="Resuelto",C788=""),"",SUM(N788,Q788,T788,W788))</f>
        <v/>
      </c>
      <c r="Y788" s="139" t="str">
        <f>IF(OR(C788="Resuelto",C788=""),"",SUM(M788,P788,S788,V788))</f>
        <v/>
      </c>
      <c r="Z788" s="139" t="str">
        <f>IF(OR(C788="Resuelto",C788=""),"",SUM(L788,O788,R788,U788))</f>
        <v/>
      </c>
      <c r="AA788" s="28">
        <v>974</v>
      </c>
      <c r="AB788" s="28" t="str">
        <f t="shared" si="27"/>
        <v/>
      </c>
      <c r="AC788" s="75" t="str">
        <f t="shared" si="28"/>
        <v/>
      </c>
      <c r="AH788" s="78" t="str">
        <f>IF(AI788="","",MAX($AH$5:AH787)+1)</f>
        <v/>
      </c>
      <c r="AI788" s="53" t="str">
        <f>IF(G787="","",IF(COUNTIF($AI$11:AI787,G787)=0,G787,""))</f>
        <v/>
      </c>
      <c r="AJ788" s="53" t="str">
        <f t="shared" si="29"/>
        <v/>
      </c>
      <c r="AK788" s="135"/>
    </row>
    <row r="789" spans="1:37" x14ac:dyDescent="0.25">
      <c r="A789" s="136"/>
      <c r="B789" s="136"/>
      <c r="C789" s="136"/>
      <c r="D789" s="136"/>
      <c r="E789" s="137"/>
      <c r="F789" s="137"/>
      <c r="G789" s="136"/>
      <c r="H789" s="137"/>
      <c r="I789" s="140" t="str">
        <f t="shared" si="30"/>
        <v/>
      </c>
      <c r="J789" s="140"/>
      <c r="K789" s="140"/>
      <c r="L789" s="74" t="str">
        <f>IF(AND(C789="Abierto",D789="Urgente"),A789,"")</f>
        <v/>
      </c>
      <c r="M789" s="74" t="str">
        <f ca="1">IF(AND(C789="Abierto",D789="Urgente"),TODAY()-E789,"")</f>
        <v/>
      </c>
      <c r="N789" s="74" t="str">
        <f>IF(AND(C789="Abierto",D789="Urgente"),RANK(M789,$M$13:$M$810,0)+COUNTIF($M$13:M789,M789)-1,"")</f>
        <v/>
      </c>
      <c r="O789" s="74" t="str">
        <f>IF(AND(C789="Abierto",D789="Alta"),A789,"")</f>
        <v/>
      </c>
      <c r="P789" s="74" t="str">
        <f ca="1">IF(AND(C789="Abierto",D789="Alta"),TODAY()-E789,"")</f>
        <v/>
      </c>
      <c r="Q789" s="74" t="str">
        <f>IF(AND(C789="Abierto",D789="Alta"),RANK(P789,$P$13:$P$810,0)+COUNTIF($P$13:P789,P789)-1+MAX(N:N),"")</f>
        <v/>
      </c>
      <c r="R789" s="74" t="str">
        <f>IF(AND(C789="Abierto",D789="Media"),A789,"")</f>
        <v/>
      </c>
      <c r="S789" s="74" t="str">
        <f ca="1">IF(AND(C789="Abierto",D789="Media"),TODAY()-E789,"")</f>
        <v/>
      </c>
      <c r="T789" s="74" t="str">
        <f>IF(AND(C789="Abierto",D789="Media"),RANK(S789,$S$13:$S$810,0)+COUNTIF($S$13:S789,S789)-1+MAX(N:N,Q:Q),"")</f>
        <v/>
      </c>
      <c r="U789" s="74" t="str">
        <f>IF(AND(C789="Abierto",D789="Baja"),A789,"")</f>
        <v/>
      </c>
      <c r="V789" s="74" t="str">
        <f ca="1">IF(AND(C789="Abierto",D789="Baja"),TODAY()-E789,"")</f>
        <v/>
      </c>
      <c r="W789" s="74" t="str">
        <f>IF(AND(C789="Abierto",D789="Baja"),RANK(V789,$V$13:$V$810,0)+COUNTIF($V$13:V789,V789)-1+MAX(N:N,Q:Q,T:T),"")</f>
        <v/>
      </c>
      <c r="X789" s="139" t="str">
        <f>IF(OR(C789="Resuelto",C789=""),"",SUM(N789,Q789,T789,W789))</f>
        <v/>
      </c>
      <c r="Y789" s="139" t="str">
        <f>IF(OR(C789="Resuelto",C789=""),"",SUM(M789,P789,S789,V789))</f>
        <v/>
      </c>
      <c r="Z789" s="139" t="str">
        <f>IF(OR(C789="Resuelto",C789=""),"",SUM(L789,O789,R789,U789))</f>
        <v/>
      </c>
      <c r="AA789" s="28">
        <v>975</v>
      </c>
      <c r="AB789" s="28" t="str">
        <f t="shared" si="27"/>
        <v/>
      </c>
      <c r="AC789" s="75" t="str">
        <f t="shared" si="28"/>
        <v/>
      </c>
      <c r="AH789" s="78" t="str">
        <f>IF(AI789="","",MAX($AH$5:AH788)+1)</f>
        <v/>
      </c>
      <c r="AI789" s="53" t="str">
        <f>IF(G788="","",IF(COUNTIF($AI$11:AI788,G788)=0,G788,""))</f>
        <v/>
      </c>
      <c r="AJ789" s="53" t="str">
        <f t="shared" si="29"/>
        <v/>
      </c>
      <c r="AK789" s="135"/>
    </row>
    <row r="790" spans="1:37" x14ac:dyDescent="0.25">
      <c r="A790" s="136"/>
      <c r="B790" s="136"/>
      <c r="C790" s="136"/>
      <c r="D790" s="136"/>
      <c r="E790" s="137"/>
      <c r="F790" s="137"/>
      <c r="G790" s="136"/>
      <c r="H790" s="137"/>
      <c r="I790" s="140" t="str">
        <f t="shared" si="30"/>
        <v/>
      </c>
      <c r="J790" s="140"/>
      <c r="K790" s="140"/>
      <c r="L790" s="74" t="str">
        <f>IF(AND(C790="Abierto",D790="Urgente"),A790,"")</f>
        <v/>
      </c>
      <c r="M790" s="74" t="str">
        <f ca="1">IF(AND(C790="Abierto",D790="Urgente"),TODAY()-E790,"")</f>
        <v/>
      </c>
      <c r="N790" s="74" t="str">
        <f>IF(AND(C790="Abierto",D790="Urgente"),RANK(M790,$M$13:$M$810,0)+COUNTIF($M$13:M790,M790)-1,"")</f>
        <v/>
      </c>
      <c r="O790" s="74" t="str">
        <f>IF(AND(C790="Abierto",D790="Alta"),A790,"")</f>
        <v/>
      </c>
      <c r="P790" s="74" t="str">
        <f ca="1">IF(AND(C790="Abierto",D790="Alta"),TODAY()-E790,"")</f>
        <v/>
      </c>
      <c r="Q790" s="74" t="str">
        <f>IF(AND(C790="Abierto",D790="Alta"),RANK(P790,$P$13:$P$810,0)+COUNTIF($P$13:P790,P790)-1+MAX(N:N),"")</f>
        <v/>
      </c>
      <c r="R790" s="74" t="str">
        <f>IF(AND(C790="Abierto",D790="Media"),A790,"")</f>
        <v/>
      </c>
      <c r="S790" s="74" t="str">
        <f ca="1">IF(AND(C790="Abierto",D790="Media"),TODAY()-E790,"")</f>
        <v/>
      </c>
      <c r="T790" s="74" t="str">
        <f>IF(AND(C790="Abierto",D790="Media"),RANK(S790,$S$13:$S$810,0)+COUNTIF($S$13:S790,S790)-1+MAX(N:N,Q:Q),"")</f>
        <v/>
      </c>
      <c r="U790" s="74" t="str">
        <f>IF(AND(C790="Abierto",D790="Baja"),A790,"")</f>
        <v/>
      </c>
      <c r="V790" s="74" t="str">
        <f ca="1">IF(AND(C790="Abierto",D790="Baja"),TODAY()-E790,"")</f>
        <v/>
      </c>
      <c r="W790" s="74" t="str">
        <f>IF(AND(C790="Abierto",D790="Baja"),RANK(V790,$V$13:$V$810,0)+COUNTIF($V$13:V790,V790)-1+MAX(N:N,Q:Q,T:T),"")</f>
        <v/>
      </c>
      <c r="X790" s="139" t="str">
        <f>IF(OR(C790="Resuelto",C790=""),"",SUM(N790,Q790,T790,W790))</f>
        <v/>
      </c>
      <c r="Y790" s="139" t="str">
        <f>IF(OR(C790="Resuelto",C790=""),"",SUM(M790,P790,S790,V790))</f>
        <v/>
      </c>
      <c r="Z790" s="139" t="str">
        <f>IF(OR(C790="Resuelto",C790=""),"",SUM(L790,O790,R790,U790))</f>
        <v/>
      </c>
      <c r="AA790" s="28">
        <v>976</v>
      </c>
      <c r="AB790" s="28" t="str">
        <f t="shared" si="27"/>
        <v/>
      </c>
      <c r="AC790" s="75" t="str">
        <f t="shared" si="28"/>
        <v/>
      </c>
      <c r="AH790" s="78" t="str">
        <f>IF(AI790="","",MAX($AH$5:AH789)+1)</f>
        <v/>
      </c>
      <c r="AI790" s="53" t="str">
        <f>IF(G789="","",IF(COUNTIF($AI$11:AI789,G789)=0,G789,""))</f>
        <v/>
      </c>
      <c r="AJ790" s="53" t="str">
        <f t="shared" si="29"/>
        <v/>
      </c>
      <c r="AK790" s="135"/>
    </row>
    <row r="791" spans="1:37" x14ac:dyDescent="0.25">
      <c r="A791" s="136"/>
      <c r="B791" s="136"/>
      <c r="C791" s="136"/>
      <c r="D791" s="136"/>
      <c r="E791" s="137"/>
      <c r="F791" s="137"/>
      <c r="G791" s="136"/>
      <c r="H791" s="137"/>
      <c r="I791" s="140" t="str">
        <f t="shared" si="30"/>
        <v/>
      </c>
      <c r="J791" s="140"/>
      <c r="K791" s="140"/>
      <c r="L791" s="74" t="str">
        <f>IF(AND(C791="Abierto",D791="Urgente"),A791,"")</f>
        <v/>
      </c>
      <c r="M791" s="74" t="str">
        <f ca="1">IF(AND(C791="Abierto",D791="Urgente"),TODAY()-E791,"")</f>
        <v/>
      </c>
      <c r="N791" s="74" t="str">
        <f>IF(AND(C791="Abierto",D791="Urgente"),RANK(M791,$M$13:$M$810,0)+COUNTIF($M$13:M791,M791)-1,"")</f>
        <v/>
      </c>
      <c r="O791" s="74" t="str">
        <f>IF(AND(C791="Abierto",D791="Alta"),A791,"")</f>
        <v/>
      </c>
      <c r="P791" s="74" t="str">
        <f ca="1">IF(AND(C791="Abierto",D791="Alta"),TODAY()-E791,"")</f>
        <v/>
      </c>
      <c r="Q791" s="74" t="str">
        <f>IF(AND(C791="Abierto",D791="Alta"),RANK(P791,$P$13:$P$810,0)+COUNTIF($P$13:P791,P791)-1+MAX(N:N),"")</f>
        <v/>
      </c>
      <c r="R791" s="74" t="str">
        <f>IF(AND(C791="Abierto",D791="Media"),A791,"")</f>
        <v/>
      </c>
      <c r="S791" s="74" t="str">
        <f ca="1">IF(AND(C791="Abierto",D791="Media"),TODAY()-E791,"")</f>
        <v/>
      </c>
      <c r="T791" s="74" t="str">
        <f>IF(AND(C791="Abierto",D791="Media"),RANK(S791,$S$13:$S$810,0)+COUNTIF($S$13:S791,S791)-1+MAX(N:N,Q:Q),"")</f>
        <v/>
      </c>
      <c r="U791" s="74" t="str">
        <f>IF(AND(C791="Abierto",D791="Baja"),A791,"")</f>
        <v/>
      </c>
      <c r="V791" s="74" t="str">
        <f ca="1">IF(AND(C791="Abierto",D791="Baja"),TODAY()-E791,"")</f>
        <v/>
      </c>
      <c r="W791" s="74" t="str">
        <f>IF(AND(C791="Abierto",D791="Baja"),RANK(V791,$V$13:$V$810,0)+COUNTIF($V$13:V791,V791)-1+MAX(N:N,Q:Q,T:T),"")</f>
        <v/>
      </c>
      <c r="X791" s="139" t="str">
        <f>IF(OR(C791="Resuelto",C791=""),"",SUM(N791,Q791,T791,W791))</f>
        <v/>
      </c>
      <c r="Y791" s="139" t="str">
        <f>IF(OR(C791="Resuelto",C791=""),"",SUM(M791,P791,S791,V791))</f>
        <v/>
      </c>
      <c r="Z791" s="139" t="str">
        <f>IF(OR(C791="Resuelto",C791=""),"",SUM(L791,O791,R791,U791))</f>
        <v/>
      </c>
      <c r="AA791" s="28">
        <v>977</v>
      </c>
      <c r="AB791" s="28" t="str">
        <f t="shared" si="27"/>
        <v/>
      </c>
      <c r="AC791" s="75" t="str">
        <f t="shared" si="28"/>
        <v/>
      </c>
      <c r="AH791" s="78" t="str">
        <f>IF(AI791="","",MAX($AH$5:AH790)+1)</f>
        <v/>
      </c>
      <c r="AI791" s="53" t="str">
        <f>IF(G790="","",IF(COUNTIF($AI$11:AI790,G790)=0,G790,""))</f>
        <v/>
      </c>
      <c r="AJ791" s="53" t="str">
        <f t="shared" si="29"/>
        <v/>
      </c>
      <c r="AK791" s="135"/>
    </row>
    <row r="792" spans="1:37" x14ac:dyDescent="0.25">
      <c r="A792" s="136"/>
      <c r="B792" s="136"/>
      <c r="C792" s="136"/>
      <c r="D792" s="136"/>
      <c r="E792" s="137"/>
      <c r="F792" s="137"/>
      <c r="G792" s="136"/>
      <c r="H792" s="137"/>
      <c r="I792" s="140" t="str">
        <f t="shared" si="30"/>
        <v/>
      </c>
      <c r="J792" s="140"/>
      <c r="K792" s="140"/>
      <c r="L792" s="74" t="str">
        <f>IF(AND(C792="Abierto",D792="Urgente"),A792,"")</f>
        <v/>
      </c>
      <c r="M792" s="74" t="str">
        <f ca="1">IF(AND(C792="Abierto",D792="Urgente"),TODAY()-E792,"")</f>
        <v/>
      </c>
      <c r="N792" s="74" t="str">
        <f>IF(AND(C792="Abierto",D792="Urgente"),RANK(M792,$M$13:$M$810,0)+COUNTIF($M$13:M792,M792)-1,"")</f>
        <v/>
      </c>
      <c r="O792" s="74" t="str">
        <f>IF(AND(C792="Abierto",D792="Alta"),A792,"")</f>
        <v/>
      </c>
      <c r="P792" s="74" t="str">
        <f ca="1">IF(AND(C792="Abierto",D792="Alta"),TODAY()-E792,"")</f>
        <v/>
      </c>
      <c r="Q792" s="74" t="str">
        <f>IF(AND(C792="Abierto",D792="Alta"),RANK(P792,$P$13:$P$810,0)+COUNTIF($P$13:P792,P792)-1+MAX(N:N),"")</f>
        <v/>
      </c>
      <c r="R792" s="74" t="str">
        <f>IF(AND(C792="Abierto",D792="Media"),A792,"")</f>
        <v/>
      </c>
      <c r="S792" s="74" t="str">
        <f ca="1">IF(AND(C792="Abierto",D792="Media"),TODAY()-E792,"")</f>
        <v/>
      </c>
      <c r="T792" s="74" t="str">
        <f>IF(AND(C792="Abierto",D792="Media"),RANK(S792,$S$13:$S$810,0)+COUNTIF($S$13:S792,S792)-1+MAX(N:N,Q:Q),"")</f>
        <v/>
      </c>
      <c r="U792" s="74" t="str">
        <f>IF(AND(C792="Abierto",D792="Baja"),A792,"")</f>
        <v/>
      </c>
      <c r="V792" s="74" t="str">
        <f ca="1">IF(AND(C792="Abierto",D792="Baja"),TODAY()-E792,"")</f>
        <v/>
      </c>
      <c r="W792" s="74" t="str">
        <f>IF(AND(C792="Abierto",D792="Baja"),RANK(V792,$V$13:$V$810,0)+COUNTIF($V$13:V792,V792)-1+MAX(N:N,Q:Q,T:T),"")</f>
        <v/>
      </c>
      <c r="X792" s="139" t="str">
        <f>IF(OR(C792="Resuelto",C792=""),"",SUM(N792,Q792,T792,W792))</f>
        <v/>
      </c>
      <c r="Y792" s="139" t="str">
        <f>IF(OR(C792="Resuelto",C792=""),"",SUM(M792,P792,S792,V792))</f>
        <v/>
      </c>
      <c r="Z792" s="139" t="str">
        <f>IF(OR(C792="Resuelto",C792=""),"",SUM(L792,O792,R792,U792))</f>
        <v/>
      </c>
      <c r="AA792" s="28">
        <v>978</v>
      </c>
      <c r="AB792" s="28" t="str">
        <f t="shared" si="27"/>
        <v/>
      </c>
      <c r="AC792" s="75" t="str">
        <f t="shared" si="28"/>
        <v/>
      </c>
      <c r="AH792" s="78" t="str">
        <f>IF(AI792="","",MAX($AH$5:AH791)+1)</f>
        <v/>
      </c>
      <c r="AI792" s="53" t="str">
        <f>IF(G791="","",IF(COUNTIF($AI$11:AI791,G791)=0,G791,""))</f>
        <v/>
      </c>
      <c r="AJ792" s="53" t="str">
        <f t="shared" si="29"/>
        <v/>
      </c>
      <c r="AK792" s="135"/>
    </row>
    <row r="793" spans="1:37" x14ac:dyDescent="0.25">
      <c r="A793" s="136"/>
      <c r="B793" s="136"/>
      <c r="C793" s="136"/>
      <c r="D793" s="136"/>
      <c r="E793" s="137"/>
      <c r="F793" s="137"/>
      <c r="G793" s="136"/>
      <c r="H793" s="137"/>
      <c r="I793" s="140" t="str">
        <f t="shared" si="30"/>
        <v/>
      </c>
      <c r="J793" s="140"/>
      <c r="K793" s="140"/>
      <c r="L793" s="74" t="str">
        <f>IF(AND(C793="Abierto",D793="Urgente"),A793,"")</f>
        <v/>
      </c>
      <c r="M793" s="74" t="str">
        <f ca="1">IF(AND(C793="Abierto",D793="Urgente"),TODAY()-E793,"")</f>
        <v/>
      </c>
      <c r="N793" s="74" t="str">
        <f>IF(AND(C793="Abierto",D793="Urgente"),RANK(M793,$M$13:$M$810,0)+COUNTIF($M$13:M793,M793)-1,"")</f>
        <v/>
      </c>
      <c r="O793" s="74" t="str">
        <f>IF(AND(C793="Abierto",D793="Alta"),A793,"")</f>
        <v/>
      </c>
      <c r="P793" s="74" t="str">
        <f ca="1">IF(AND(C793="Abierto",D793="Alta"),TODAY()-E793,"")</f>
        <v/>
      </c>
      <c r="Q793" s="74" t="str">
        <f>IF(AND(C793="Abierto",D793="Alta"),RANK(P793,$P$13:$P$810,0)+COUNTIF($P$13:P793,P793)-1+MAX(N:N),"")</f>
        <v/>
      </c>
      <c r="R793" s="74" t="str">
        <f>IF(AND(C793="Abierto",D793="Media"),A793,"")</f>
        <v/>
      </c>
      <c r="S793" s="74" t="str">
        <f ca="1">IF(AND(C793="Abierto",D793="Media"),TODAY()-E793,"")</f>
        <v/>
      </c>
      <c r="T793" s="74" t="str">
        <f>IF(AND(C793="Abierto",D793="Media"),RANK(S793,$S$13:$S$810,0)+COUNTIF($S$13:S793,S793)-1+MAX(N:N,Q:Q),"")</f>
        <v/>
      </c>
      <c r="U793" s="74" t="str">
        <f>IF(AND(C793="Abierto",D793="Baja"),A793,"")</f>
        <v/>
      </c>
      <c r="V793" s="74" t="str">
        <f ca="1">IF(AND(C793="Abierto",D793="Baja"),TODAY()-E793,"")</f>
        <v/>
      </c>
      <c r="W793" s="74" t="str">
        <f>IF(AND(C793="Abierto",D793="Baja"),RANK(V793,$V$13:$V$810,0)+COUNTIF($V$13:V793,V793)-1+MAX(N:N,Q:Q,T:T),"")</f>
        <v/>
      </c>
      <c r="X793" s="139" t="str">
        <f>IF(OR(C793="Resuelto",C793=""),"",SUM(N793,Q793,T793,W793))</f>
        <v/>
      </c>
      <c r="Y793" s="139" t="str">
        <f>IF(OR(C793="Resuelto",C793=""),"",SUM(M793,P793,S793,V793))</f>
        <v/>
      </c>
      <c r="Z793" s="139" t="str">
        <f>IF(OR(C793="Resuelto",C793=""),"",SUM(L793,O793,R793,U793))</f>
        <v/>
      </c>
      <c r="AA793" s="28">
        <v>979</v>
      </c>
      <c r="AB793" s="28" t="str">
        <f t="shared" si="27"/>
        <v/>
      </c>
      <c r="AC793" s="75" t="str">
        <f t="shared" si="28"/>
        <v/>
      </c>
      <c r="AH793" s="78" t="str">
        <f>IF(AI793="","",MAX($AH$5:AH792)+1)</f>
        <v/>
      </c>
      <c r="AI793" s="53" t="str">
        <f>IF(G792="","",IF(COUNTIF($AI$11:AI792,G792)=0,G792,""))</f>
        <v/>
      </c>
      <c r="AJ793" s="53" t="str">
        <f t="shared" si="29"/>
        <v/>
      </c>
      <c r="AK793" s="135"/>
    </row>
    <row r="794" spans="1:37" x14ac:dyDescent="0.25">
      <c r="A794" s="136"/>
      <c r="B794" s="136"/>
      <c r="C794" s="136"/>
      <c r="D794" s="136"/>
      <c r="E794" s="137"/>
      <c r="F794" s="137"/>
      <c r="G794" s="136"/>
      <c r="H794" s="137"/>
      <c r="I794" s="140" t="str">
        <f t="shared" si="30"/>
        <v/>
      </c>
      <c r="J794" s="140"/>
      <c r="K794" s="140"/>
      <c r="L794" s="74" t="str">
        <f>IF(AND(C794="Abierto",D794="Urgente"),A794,"")</f>
        <v/>
      </c>
      <c r="M794" s="74" t="str">
        <f ca="1">IF(AND(C794="Abierto",D794="Urgente"),TODAY()-E794,"")</f>
        <v/>
      </c>
      <c r="N794" s="74" t="str">
        <f>IF(AND(C794="Abierto",D794="Urgente"),RANK(M794,$M$13:$M$810,0)+COUNTIF($M$13:M794,M794)-1,"")</f>
        <v/>
      </c>
      <c r="O794" s="74" t="str">
        <f>IF(AND(C794="Abierto",D794="Alta"),A794,"")</f>
        <v/>
      </c>
      <c r="P794" s="74" t="str">
        <f ca="1">IF(AND(C794="Abierto",D794="Alta"),TODAY()-E794,"")</f>
        <v/>
      </c>
      <c r="Q794" s="74" t="str">
        <f>IF(AND(C794="Abierto",D794="Alta"),RANK(P794,$P$13:$P$810,0)+COUNTIF($P$13:P794,P794)-1+MAX(N:N),"")</f>
        <v/>
      </c>
      <c r="R794" s="74" t="str">
        <f>IF(AND(C794="Abierto",D794="Media"),A794,"")</f>
        <v/>
      </c>
      <c r="S794" s="74" t="str">
        <f ca="1">IF(AND(C794="Abierto",D794="Media"),TODAY()-E794,"")</f>
        <v/>
      </c>
      <c r="T794" s="74" t="str">
        <f>IF(AND(C794="Abierto",D794="Media"),RANK(S794,$S$13:$S$810,0)+COUNTIF($S$13:S794,S794)-1+MAX(N:N,Q:Q),"")</f>
        <v/>
      </c>
      <c r="U794" s="74" t="str">
        <f>IF(AND(C794="Abierto",D794="Baja"),A794,"")</f>
        <v/>
      </c>
      <c r="V794" s="74" t="str">
        <f ca="1">IF(AND(C794="Abierto",D794="Baja"),TODAY()-E794,"")</f>
        <v/>
      </c>
      <c r="W794" s="74" t="str">
        <f>IF(AND(C794="Abierto",D794="Baja"),RANK(V794,$V$13:$V$810,0)+COUNTIF($V$13:V794,V794)-1+MAX(N:N,Q:Q,T:T),"")</f>
        <v/>
      </c>
      <c r="X794" s="139" t="str">
        <f>IF(OR(C794="Resuelto",C794=""),"",SUM(N794,Q794,T794,W794))</f>
        <v/>
      </c>
      <c r="Y794" s="139" t="str">
        <f>IF(OR(C794="Resuelto",C794=""),"",SUM(M794,P794,S794,V794))</f>
        <v/>
      </c>
      <c r="Z794" s="139" t="str">
        <f>IF(OR(C794="Resuelto",C794=""),"",SUM(L794,O794,R794,U794))</f>
        <v/>
      </c>
      <c r="AA794" s="28">
        <v>980</v>
      </c>
      <c r="AB794" s="28" t="str">
        <f t="shared" si="27"/>
        <v/>
      </c>
      <c r="AC794" s="75" t="str">
        <f t="shared" si="28"/>
        <v/>
      </c>
      <c r="AH794" s="78" t="str">
        <f>IF(AI794="","",MAX($AH$5:AH793)+1)</f>
        <v/>
      </c>
      <c r="AI794" s="53" t="str">
        <f>IF(G793="","",IF(COUNTIF($AI$11:AI793,G793)=0,G793,""))</f>
        <v/>
      </c>
      <c r="AJ794" s="53" t="str">
        <f t="shared" si="29"/>
        <v/>
      </c>
      <c r="AK794" s="135"/>
    </row>
    <row r="795" spans="1:37" x14ac:dyDescent="0.25">
      <c r="A795" s="136"/>
      <c r="B795" s="136"/>
      <c r="C795" s="136"/>
      <c r="D795" s="136"/>
      <c r="E795" s="137"/>
      <c r="F795" s="137"/>
      <c r="G795" s="136"/>
      <c r="H795" s="137"/>
      <c r="I795" s="140" t="str">
        <f t="shared" si="30"/>
        <v/>
      </c>
      <c r="J795" s="140"/>
      <c r="K795" s="140"/>
      <c r="L795" s="74" t="str">
        <f>IF(AND(C795="Abierto",D795="Urgente"),A795,"")</f>
        <v/>
      </c>
      <c r="M795" s="74" t="str">
        <f ca="1">IF(AND(C795="Abierto",D795="Urgente"),TODAY()-E795,"")</f>
        <v/>
      </c>
      <c r="N795" s="74" t="str">
        <f>IF(AND(C795="Abierto",D795="Urgente"),RANK(M795,$M$13:$M$810,0)+COUNTIF($M$13:M795,M795)-1,"")</f>
        <v/>
      </c>
      <c r="O795" s="74" t="str">
        <f>IF(AND(C795="Abierto",D795="Alta"),A795,"")</f>
        <v/>
      </c>
      <c r="P795" s="74" t="str">
        <f ca="1">IF(AND(C795="Abierto",D795="Alta"),TODAY()-E795,"")</f>
        <v/>
      </c>
      <c r="Q795" s="74" t="str">
        <f>IF(AND(C795="Abierto",D795="Alta"),RANK(P795,$P$13:$P$810,0)+COUNTIF($P$13:P795,P795)-1+MAX(N:N),"")</f>
        <v/>
      </c>
      <c r="R795" s="74" t="str">
        <f>IF(AND(C795="Abierto",D795="Media"),A795,"")</f>
        <v/>
      </c>
      <c r="S795" s="74" t="str">
        <f ca="1">IF(AND(C795="Abierto",D795="Media"),TODAY()-E795,"")</f>
        <v/>
      </c>
      <c r="T795" s="74" t="str">
        <f>IF(AND(C795="Abierto",D795="Media"),RANK(S795,$S$13:$S$810,0)+COUNTIF($S$13:S795,S795)-1+MAX(N:N,Q:Q),"")</f>
        <v/>
      </c>
      <c r="U795" s="74" t="str">
        <f>IF(AND(C795="Abierto",D795="Baja"),A795,"")</f>
        <v/>
      </c>
      <c r="V795" s="74" t="str">
        <f ca="1">IF(AND(C795="Abierto",D795="Baja"),TODAY()-E795,"")</f>
        <v/>
      </c>
      <c r="W795" s="74" t="str">
        <f>IF(AND(C795="Abierto",D795="Baja"),RANK(V795,$V$13:$V$810,0)+COUNTIF($V$13:V795,V795)-1+MAX(N:N,Q:Q,T:T),"")</f>
        <v/>
      </c>
      <c r="X795" s="139" t="str">
        <f>IF(OR(C795="Resuelto",C795=""),"",SUM(N795,Q795,T795,W795))</f>
        <v/>
      </c>
      <c r="Y795" s="139" t="str">
        <f>IF(OR(C795="Resuelto",C795=""),"",SUM(M795,P795,S795,V795))</f>
        <v/>
      </c>
      <c r="Z795" s="139" t="str">
        <f>IF(OR(C795="Resuelto",C795=""),"",SUM(L795,O795,R795,U795))</f>
        <v/>
      </c>
      <c r="AA795" s="28">
        <v>981</v>
      </c>
      <c r="AB795" s="28" t="str">
        <f t="shared" si="27"/>
        <v/>
      </c>
      <c r="AC795" s="75" t="str">
        <f t="shared" si="28"/>
        <v/>
      </c>
      <c r="AH795" s="78" t="str">
        <f>IF(AI795="","",MAX($AH$5:AH794)+1)</f>
        <v/>
      </c>
      <c r="AI795" s="53" t="str">
        <f>IF(G794="","",IF(COUNTIF($AI$11:AI794,G794)=0,G794,""))</f>
        <v/>
      </c>
      <c r="AJ795" s="53" t="str">
        <f t="shared" si="29"/>
        <v/>
      </c>
      <c r="AK795" s="135"/>
    </row>
    <row r="796" spans="1:37" x14ac:dyDescent="0.25">
      <c r="A796" s="136"/>
      <c r="B796" s="136"/>
      <c r="C796" s="136"/>
      <c r="D796" s="136"/>
      <c r="E796" s="137"/>
      <c r="F796" s="137"/>
      <c r="G796" s="136"/>
      <c r="H796" s="137"/>
      <c r="I796" s="140" t="str">
        <f t="shared" si="30"/>
        <v/>
      </c>
      <c r="J796" s="140"/>
      <c r="K796" s="140"/>
      <c r="L796" s="74" t="str">
        <f>IF(AND(C796="Abierto",D796="Urgente"),A796,"")</f>
        <v/>
      </c>
      <c r="M796" s="74" t="str">
        <f ca="1">IF(AND(C796="Abierto",D796="Urgente"),TODAY()-E796,"")</f>
        <v/>
      </c>
      <c r="N796" s="74" t="str">
        <f>IF(AND(C796="Abierto",D796="Urgente"),RANK(M796,$M$13:$M$810,0)+COUNTIF($M$13:M796,M796)-1,"")</f>
        <v/>
      </c>
      <c r="O796" s="74" t="str">
        <f>IF(AND(C796="Abierto",D796="Alta"),A796,"")</f>
        <v/>
      </c>
      <c r="P796" s="74" t="str">
        <f ca="1">IF(AND(C796="Abierto",D796="Alta"),TODAY()-E796,"")</f>
        <v/>
      </c>
      <c r="Q796" s="74" t="str">
        <f>IF(AND(C796="Abierto",D796="Alta"),RANK(P796,$P$13:$P$810,0)+COUNTIF($P$13:P796,P796)-1+MAX(N:N),"")</f>
        <v/>
      </c>
      <c r="R796" s="74" t="str">
        <f>IF(AND(C796="Abierto",D796="Media"),A796,"")</f>
        <v/>
      </c>
      <c r="S796" s="74" t="str">
        <f ca="1">IF(AND(C796="Abierto",D796="Media"),TODAY()-E796,"")</f>
        <v/>
      </c>
      <c r="T796" s="74" t="str">
        <f>IF(AND(C796="Abierto",D796="Media"),RANK(S796,$S$13:$S$810,0)+COUNTIF($S$13:S796,S796)-1+MAX(N:N,Q:Q),"")</f>
        <v/>
      </c>
      <c r="U796" s="74" t="str">
        <f>IF(AND(C796="Abierto",D796="Baja"),A796,"")</f>
        <v/>
      </c>
      <c r="V796" s="74" t="str">
        <f ca="1">IF(AND(C796="Abierto",D796="Baja"),TODAY()-E796,"")</f>
        <v/>
      </c>
      <c r="W796" s="74" t="str">
        <f>IF(AND(C796="Abierto",D796="Baja"),RANK(V796,$V$13:$V$810,0)+COUNTIF($V$13:V796,V796)-1+MAX(N:N,Q:Q,T:T),"")</f>
        <v/>
      </c>
      <c r="X796" s="139" t="str">
        <f>IF(OR(C796="Resuelto",C796=""),"",SUM(N796,Q796,T796,W796))</f>
        <v/>
      </c>
      <c r="Y796" s="139" t="str">
        <f>IF(OR(C796="Resuelto",C796=""),"",SUM(M796,P796,S796,V796))</f>
        <v/>
      </c>
      <c r="Z796" s="139" t="str">
        <f>IF(OR(C796="Resuelto",C796=""),"",SUM(L796,O796,R796,U796))</f>
        <v/>
      </c>
      <c r="AA796" s="28">
        <v>982</v>
      </c>
      <c r="AB796" s="28" t="str">
        <f t="shared" si="27"/>
        <v/>
      </c>
      <c r="AC796" s="75" t="str">
        <f t="shared" si="28"/>
        <v/>
      </c>
      <c r="AH796" s="78" t="str">
        <f>IF(AI796="","",MAX($AH$5:AH795)+1)</f>
        <v/>
      </c>
      <c r="AI796" s="53" t="str">
        <f>IF(G795="","",IF(COUNTIF($AI$11:AI795,G795)=0,G795,""))</f>
        <v/>
      </c>
      <c r="AJ796" s="53" t="str">
        <f t="shared" si="29"/>
        <v/>
      </c>
      <c r="AK796" s="135"/>
    </row>
    <row r="797" spans="1:37" x14ac:dyDescent="0.25">
      <c r="A797" s="136"/>
      <c r="B797" s="136"/>
      <c r="C797" s="136"/>
      <c r="D797" s="136"/>
      <c r="E797" s="137"/>
      <c r="F797" s="137"/>
      <c r="G797" s="136"/>
      <c r="H797" s="137"/>
      <c r="I797" s="140" t="str">
        <f t="shared" si="30"/>
        <v/>
      </c>
      <c r="J797" s="140"/>
      <c r="K797" s="140"/>
      <c r="L797" s="74" t="str">
        <f>IF(AND(C797="Abierto",D797="Urgente"),A797,"")</f>
        <v/>
      </c>
      <c r="M797" s="74" t="str">
        <f ca="1">IF(AND(C797="Abierto",D797="Urgente"),TODAY()-E797,"")</f>
        <v/>
      </c>
      <c r="N797" s="74" t="str">
        <f>IF(AND(C797="Abierto",D797="Urgente"),RANK(M797,$M$13:$M$810,0)+COUNTIF($M$13:M797,M797)-1,"")</f>
        <v/>
      </c>
      <c r="O797" s="74" t="str">
        <f>IF(AND(C797="Abierto",D797="Alta"),A797,"")</f>
        <v/>
      </c>
      <c r="P797" s="74" t="str">
        <f ca="1">IF(AND(C797="Abierto",D797="Alta"),TODAY()-E797,"")</f>
        <v/>
      </c>
      <c r="Q797" s="74" t="str">
        <f>IF(AND(C797="Abierto",D797="Alta"),RANK(P797,$P$13:$P$810,0)+COUNTIF($P$13:P797,P797)-1+MAX(N:N),"")</f>
        <v/>
      </c>
      <c r="R797" s="74" t="str">
        <f>IF(AND(C797="Abierto",D797="Media"),A797,"")</f>
        <v/>
      </c>
      <c r="S797" s="74" t="str">
        <f ca="1">IF(AND(C797="Abierto",D797="Media"),TODAY()-E797,"")</f>
        <v/>
      </c>
      <c r="T797" s="74" t="str">
        <f>IF(AND(C797="Abierto",D797="Media"),RANK(S797,$S$13:$S$810,0)+COUNTIF($S$13:S797,S797)-1+MAX(N:N,Q:Q),"")</f>
        <v/>
      </c>
      <c r="U797" s="74" t="str">
        <f>IF(AND(C797="Abierto",D797="Baja"),A797,"")</f>
        <v/>
      </c>
      <c r="V797" s="74" t="str">
        <f ca="1">IF(AND(C797="Abierto",D797="Baja"),TODAY()-E797,"")</f>
        <v/>
      </c>
      <c r="W797" s="74" t="str">
        <f>IF(AND(C797="Abierto",D797="Baja"),RANK(V797,$V$13:$V$810,0)+COUNTIF($V$13:V797,V797)-1+MAX(N:N,Q:Q,T:T),"")</f>
        <v/>
      </c>
      <c r="X797" s="139" t="str">
        <f>IF(OR(C797="Resuelto",C797=""),"",SUM(N797,Q797,T797,W797))</f>
        <v/>
      </c>
      <c r="Y797" s="139" t="str">
        <f>IF(OR(C797="Resuelto",C797=""),"",SUM(M797,P797,S797,V797))</f>
        <v/>
      </c>
      <c r="Z797" s="139" t="str">
        <f>IF(OR(C797="Resuelto",C797=""),"",SUM(L797,O797,R797,U797))</f>
        <v/>
      </c>
      <c r="AA797" s="28">
        <v>983</v>
      </c>
      <c r="AB797" s="28" t="str">
        <f t="shared" si="27"/>
        <v/>
      </c>
      <c r="AC797" s="75" t="str">
        <f t="shared" si="28"/>
        <v/>
      </c>
      <c r="AH797" s="78" t="str">
        <f>IF(AI797="","",MAX($AH$5:AH796)+1)</f>
        <v/>
      </c>
      <c r="AI797" s="53" t="str">
        <f>IF(G796="","",IF(COUNTIF($AI$11:AI796,G796)=0,G796,""))</f>
        <v/>
      </c>
      <c r="AJ797" s="53" t="str">
        <f t="shared" si="29"/>
        <v/>
      </c>
      <c r="AK797" s="135"/>
    </row>
    <row r="798" spans="1:37" x14ac:dyDescent="0.25">
      <c r="A798" s="136"/>
      <c r="B798" s="136"/>
      <c r="C798" s="136"/>
      <c r="D798" s="136"/>
      <c r="E798" s="137"/>
      <c r="F798" s="137"/>
      <c r="G798" s="136"/>
      <c r="H798" s="137"/>
      <c r="I798" s="140" t="str">
        <f t="shared" si="30"/>
        <v/>
      </c>
      <c r="J798" s="140"/>
      <c r="K798" s="140"/>
      <c r="L798" s="74" t="str">
        <f>IF(AND(C798="Abierto",D798="Urgente"),A798,"")</f>
        <v/>
      </c>
      <c r="M798" s="74" t="str">
        <f ca="1">IF(AND(C798="Abierto",D798="Urgente"),TODAY()-E798,"")</f>
        <v/>
      </c>
      <c r="N798" s="74" t="str">
        <f>IF(AND(C798="Abierto",D798="Urgente"),RANK(M798,$M$13:$M$810,0)+COUNTIF($M$13:M798,M798)-1,"")</f>
        <v/>
      </c>
      <c r="O798" s="74" t="str">
        <f>IF(AND(C798="Abierto",D798="Alta"),A798,"")</f>
        <v/>
      </c>
      <c r="P798" s="74" t="str">
        <f ca="1">IF(AND(C798="Abierto",D798="Alta"),TODAY()-E798,"")</f>
        <v/>
      </c>
      <c r="Q798" s="74" t="str">
        <f>IF(AND(C798="Abierto",D798="Alta"),RANK(P798,$P$13:$P$810,0)+COUNTIF($P$13:P798,P798)-1+MAX(N:N),"")</f>
        <v/>
      </c>
      <c r="R798" s="74" t="str">
        <f>IF(AND(C798="Abierto",D798="Media"),A798,"")</f>
        <v/>
      </c>
      <c r="S798" s="74" t="str">
        <f ca="1">IF(AND(C798="Abierto",D798="Media"),TODAY()-E798,"")</f>
        <v/>
      </c>
      <c r="T798" s="74" t="str">
        <f>IF(AND(C798="Abierto",D798="Media"),RANK(S798,$S$13:$S$810,0)+COUNTIF($S$13:S798,S798)-1+MAX(N:N,Q:Q),"")</f>
        <v/>
      </c>
      <c r="U798" s="74" t="str">
        <f>IF(AND(C798="Abierto",D798="Baja"),A798,"")</f>
        <v/>
      </c>
      <c r="V798" s="74" t="str">
        <f ca="1">IF(AND(C798="Abierto",D798="Baja"),TODAY()-E798,"")</f>
        <v/>
      </c>
      <c r="W798" s="74" t="str">
        <f>IF(AND(C798="Abierto",D798="Baja"),RANK(V798,$V$13:$V$810,0)+COUNTIF($V$13:V798,V798)-1+MAX(N:N,Q:Q,T:T),"")</f>
        <v/>
      </c>
      <c r="X798" s="139" t="str">
        <f>IF(OR(C798="Resuelto",C798=""),"",SUM(N798,Q798,T798,W798))</f>
        <v/>
      </c>
      <c r="Y798" s="139" t="str">
        <f>IF(OR(C798="Resuelto",C798=""),"",SUM(M798,P798,S798,V798))</f>
        <v/>
      </c>
      <c r="Z798" s="139" t="str">
        <f>IF(OR(C798="Resuelto",C798=""),"",SUM(L798,O798,R798,U798))</f>
        <v/>
      </c>
      <c r="AA798" s="28">
        <v>984</v>
      </c>
      <c r="AB798" s="28" t="str">
        <f t="shared" si="27"/>
        <v/>
      </c>
      <c r="AC798" s="75" t="str">
        <f t="shared" si="28"/>
        <v/>
      </c>
      <c r="AH798" s="78" t="str">
        <f>IF(AI798="","",MAX($AH$5:AH797)+1)</f>
        <v/>
      </c>
      <c r="AI798" s="53" t="str">
        <f>IF(G797="","",IF(COUNTIF($AI$11:AI797,G797)=0,G797,""))</f>
        <v/>
      </c>
      <c r="AJ798" s="53" t="str">
        <f t="shared" si="29"/>
        <v/>
      </c>
      <c r="AK798" s="135"/>
    </row>
    <row r="799" spans="1:37" x14ac:dyDescent="0.25">
      <c r="A799" s="136"/>
      <c r="B799" s="136"/>
      <c r="C799" s="136"/>
      <c r="D799" s="136"/>
      <c r="E799" s="137"/>
      <c r="F799" s="137"/>
      <c r="G799" s="136"/>
      <c r="H799" s="137"/>
      <c r="I799" s="140" t="str">
        <f t="shared" si="30"/>
        <v/>
      </c>
      <c r="J799" s="140"/>
      <c r="K799" s="140"/>
      <c r="L799" s="74" t="str">
        <f>IF(AND(C799="Abierto",D799="Urgente"),A799,"")</f>
        <v/>
      </c>
      <c r="M799" s="74" t="str">
        <f ca="1">IF(AND(C799="Abierto",D799="Urgente"),TODAY()-E799,"")</f>
        <v/>
      </c>
      <c r="N799" s="74" t="str">
        <f>IF(AND(C799="Abierto",D799="Urgente"),RANK(M799,$M$13:$M$810,0)+COUNTIF($M$13:M799,M799)-1,"")</f>
        <v/>
      </c>
      <c r="O799" s="74" t="str">
        <f>IF(AND(C799="Abierto",D799="Alta"),A799,"")</f>
        <v/>
      </c>
      <c r="P799" s="74" t="str">
        <f ca="1">IF(AND(C799="Abierto",D799="Alta"),TODAY()-E799,"")</f>
        <v/>
      </c>
      <c r="Q799" s="74" t="str">
        <f>IF(AND(C799="Abierto",D799="Alta"),RANK(P799,$P$13:$P$810,0)+COUNTIF($P$13:P799,P799)-1+MAX(N:N),"")</f>
        <v/>
      </c>
      <c r="R799" s="74" t="str">
        <f>IF(AND(C799="Abierto",D799="Media"),A799,"")</f>
        <v/>
      </c>
      <c r="S799" s="74" t="str">
        <f ca="1">IF(AND(C799="Abierto",D799="Media"),TODAY()-E799,"")</f>
        <v/>
      </c>
      <c r="T799" s="74" t="str">
        <f>IF(AND(C799="Abierto",D799="Media"),RANK(S799,$S$13:$S$810,0)+COUNTIF($S$13:S799,S799)-1+MAX(N:N,Q:Q),"")</f>
        <v/>
      </c>
      <c r="U799" s="74" t="str">
        <f>IF(AND(C799="Abierto",D799="Baja"),A799,"")</f>
        <v/>
      </c>
      <c r="V799" s="74" t="str">
        <f ca="1">IF(AND(C799="Abierto",D799="Baja"),TODAY()-E799,"")</f>
        <v/>
      </c>
      <c r="W799" s="74" t="str">
        <f>IF(AND(C799="Abierto",D799="Baja"),RANK(V799,$V$13:$V$810,0)+COUNTIF($V$13:V799,V799)-1+MAX(N:N,Q:Q,T:T),"")</f>
        <v/>
      </c>
      <c r="X799" s="139" t="str">
        <f>IF(OR(C799="Resuelto",C799=""),"",SUM(N799,Q799,T799,W799))</f>
        <v/>
      </c>
      <c r="Y799" s="139" t="str">
        <f>IF(OR(C799="Resuelto",C799=""),"",SUM(M799,P799,S799,V799))</f>
        <v/>
      </c>
      <c r="Z799" s="139" t="str">
        <f>IF(OR(C799="Resuelto",C799=""),"",SUM(L799,O799,R799,U799))</f>
        <v/>
      </c>
      <c r="AA799" s="28">
        <v>985</v>
      </c>
      <c r="AB799" s="28" t="str">
        <f t="shared" si="27"/>
        <v/>
      </c>
      <c r="AC799" s="75" t="str">
        <f t="shared" si="28"/>
        <v/>
      </c>
      <c r="AH799" s="78" t="str">
        <f>IF(AI799="","",MAX($AH$5:AH798)+1)</f>
        <v/>
      </c>
      <c r="AI799" s="53" t="str">
        <f>IF(G798="","",IF(COUNTIF($AI$11:AI798,G798)=0,G798,""))</f>
        <v/>
      </c>
      <c r="AJ799" s="53" t="str">
        <f t="shared" si="29"/>
        <v/>
      </c>
      <c r="AK799" s="135"/>
    </row>
    <row r="800" spans="1:37" x14ac:dyDescent="0.25">
      <c r="A800" s="136"/>
      <c r="B800" s="136"/>
      <c r="C800" s="136"/>
      <c r="D800" s="136"/>
      <c r="E800" s="137"/>
      <c r="F800" s="137"/>
      <c r="G800" s="136"/>
      <c r="H800" s="137"/>
      <c r="I800" s="140" t="str">
        <f t="shared" si="30"/>
        <v/>
      </c>
      <c r="J800" s="140"/>
      <c r="K800" s="140"/>
      <c r="L800" s="74" t="str">
        <f>IF(AND(C800="Abierto",D800="Urgente"),A800,"")</f>
        <v/>
      </c>
      <c r="M800" s="74" t="str">
        <f ca="1">IF(AND(C800="Abierto",D800="Urgente"),TODAY()-E800,"")</f>
        <v/>
      </c>
      <c r="N800" s="74" t="str">
        <f>IF(AND(C800="Abierto",D800="Urgente"),RANK(M800,$M$13:$M$810,0)+COUNTIF($M$13:M800,M800)-1,"")</f>
        <v/>
      </c>
      <c r="O800" s="74" t="str">
        <f>IF(AND(C800="Abierto",D800="Alta"),A800,"")</f>
        <v/>
      </c>
      <c r="P800" s="74" t="str">
        <f ca="1">IF(AND(C800="Abierto",D800="Alta"),TODAY()-E800,"")</f>
        <v/>
      </c>
      <c r="Q800" s="74" t="str">
        <f>IF(AND(C800="Abierto",D800="Alta"),RANK(P800,$P$13:$P$810,0)+COUNTIF($P$13:P800,P800)-1+MAX(N:N),"")</f>
        <v/>
      </c>
      <c r="R800" s="74" t="str">
        <f>IF(AND(C800="Abierto",D800="Media"),A800,"")</f>
        <v/>
      </c>
      <c r="S800" s="74" t="str">
        <f ca="1">IF(AND(C800="Abierto",D800="Media"),TODAY()-E800,"")</f>
        <v/>
      </c>
      <c r="T800" s="74" t="str">
        <f>IF(AND(C800="Abierto",D800="Media"),RANK(S800,$S$13:$S$810,0)+COUNTIF($S$13:S800,S800)-1+MAX(N:N,Q:Q),"")</f>
        <v/>
      </c>
      <c r="U800" s="74" t="str">
        <f>IF(AND(C800="Abierto",D800="Baja"),A800,"")</f>
        <v/>
      </c>
      <c r="V800" s="74" t="str">
        <f ca="1">IF(AND(C800="Abierto",D800="Baja"),TODAY()-E800,"")</f>
        <v/>
      </c>
      <c r="W800" s="74" t="str">
        <f>IF(AND(C800="Abierto",D800="Baja"),RANK(V800,$V$13:$V$810,0)+COUNTIF($V$13:V800,V800)-1+MAX(N:N,Q:Q,T:T),"")</f>
        <v/>
      </c>
      <c r="X800" s="139" t="str">
        <f>IF(OR(C800="Resuelto",C800=""),"",SUM(N800,Q800,T800,W800))</f>
        <v/>
      </c>
      <c r="Y800" s="139" t="str">
        <f>IF(OR(C800="Resuelto",C800=""),"",SUM(M800,P800,S800,V800))</f>
        <v/>
      </c>
      <c r="Z800" s="139" t="str">
        <f>IF(OR(C800="Resuelto",C800=""),"",SUM(L800,O800,R800,U800))</f>
        <v/>
      </c>
      <c r="AA800" s="28">
        <v>986</v>
      </c>
      <c r="AB800" s="28" t="str">
        <f t="shared" si="27"/>
        <v/>
      </c>
      <c r="AC800" s="75" t="str">
        <f t="shared" si="28"/>
        <v/>
      </c>
      <c r="AH800" s="78" t="str">
        <f>IF(AI800="","",MAX($AH$5:AH799)+1)</f>
        <v/>
      </c>
      <c r="AI800" s="53" t="str">
        <f>IF(G799="","",IF(COUNTIF($AI$11:AI799,G799)=0,G799,""))</f>
        <v/>
      </c>
      <c r="AJ800" s="53" t="str">
        <f t="shared" si="29"/>
        <v/>
      </c>
      <c r="AK800" s="135"/>
    </row>
    <row r="801" spans="1:37" x14ac:dyDescent="0.25">
      <c r="A801" s="136"/>
      <c r="B801" s="136"/>
      <c r="C801" s="136"/>
      <c r="D801" s="136"/>
      <c r="E801" s="137"/>
      <c r="F801" s="137"/>
      <c r="G801" s="136"/>
      <c r="H801" s="137"/>
      <c r="I801" s="140" t="str">
        <f t="shared" si="30"/>
        <v/>
      </c>
      <c r="J801" s="140"/>
      <c r="K801" s="140"/>
      <c r="L801" s="74" t="str">
        <f>IF(AND(C801="Abierto",D801="Urgente"),A801,"")</f>
        <v/>
      </c>
      <c r="M801" s="74" t="str">
        <f ca="1">IF(AND(C801="Abierto",D801="Urgente"),TODAY()-E801,"")</f>
        <v/>
      </c>
      <c r="N801" s="74" t="str">
        <f>IF(AND(C801="Abierto",D801="Urgente"),RANK(M801,$M$13:$M$810,0)+COUNTIF($M$13:M801,M801)-1,"")</f>
        <v/>
      </c>
      <c r="O801" s="74" t="str">
        <f>IF(AND(C801="Abierto",D801="Alta"),A801,"")</f>
        <v/>
      </c>
      <c r="P801" s="74" t="str">
        <f ca="1">IF(AND(C801="Abierto",D801="Alta"),TODAY()-E801,"")</f>
        <v/>
      </c>
      <c r="Q801" s="74" t="str">
        <f>IF(AND(C801="Abierto",D801="Alta"),RANK(P801,$P$13:$P$810,0)+COUNTIF($P$13:P801,P801)-1+MAX(N:N),"")</f>
        <v/>
      </c>
      <c r="R801" s="74" t="str">
        <f>IF(AND(C801="Abierto",D801="Media"),A801,"")</f>
        <v/>
      </c>
      <c r="S801" s="74" t="str">
        <f ca="1">IF(AND(C801="Abierto",D801="Media"),TODAY()-E801,"")</f>
        <v/>
      </c>
      <c r="T801" s="74" t="str">
        <f>IF(AND(C801="Abierto",D801="Media"),RANK(S801,$S$13:$S$810,0)+COUNTIF($S$13:S801,S801)-1+MAX(N:N,Q:Q),"")</f>
        <v/>
      </c>
      <c r="U801" s="74" t="str">
        <f>IF(AND(C801="Abierto",D801="Baja"),A801,"")</f>
        <v/>
      </c>
      <c r="V801" s="74" t="str">
        <f ca="1">IF(AND(C801="Abierto",D801="Baja"),TODAY()-E801,"")</f>
        <v/>
      </c>
      <c r="W801" s="74" t="str">
        <f>IF(AND(C801="Abierto",D801="Baja"),RANK(V801,$V$13:$V$810,0)+COUNTIF($V$13:V801,V801)-1+MAX(N:N,Q:Q,T:T),"")</f>
        <v/>
      </c>
      <c r="X801" s="139" t="str">
        <f>IF(OR(C801="Resuelto",C801=""),"",SUM(N801,Q801,T801,W801))</f>
        <v/>
      </c>
      <c r="Y801" s="139" t="str">
        <f>IF(OR(C801="Resuelto",C801=""),"",SUM(M801,P801,S801,V801))</f>
        <v/>
      </c>
      <c r="Z801" s="139" t="str">
        <f>IF(OR(C801="Resuelto",C801=""),"",SUM(L801,O801,R801,U801))</f>
        <v/>
      </c>
      <c r="AA801" s="28">
        <v>987</v>
      </c>
      <c r="AB801" s="28" t="str">
        <f t="shared" si="27"/>
        <v/>
      </c>
      <c r="AC801" s="75" t="str">
        <f t="shared" si="28"/>
        <v/>
      </c>
      <c r="AH801" s="78" t="str">
        <f>IF(AI801="","",MAX($AH$5:AH800)+1)</f>
        <v/>
      </c>
      <c r="AI801" s="53" t="str">
        <f>IF(G800="","",IF(COUNTIF($AI$11:AI800,G800)=0,G800,""))</f>
        <v/>
      </c>
      <c r="AJ801" s="53" t="str">
        <f t="shared" si="29"/>
        <v/>
      </c>
      <c r="AK801" s="135"/>
    </row>
    <row r="802" spans="1:37" x14ac:dyDescent="0.25">
      <c r="A802" s="136"/>
      <c r="B802" s="136"/>
      <c r="C802" s="136"/>
      <c r="D802" s="136"/>
      <c r="E802" s="137"/>
      <c r="F802" s="137"/>
      <c r="G802" s="136"/>
      <c r="H802" s="137"/>
      <c r="I802" s="140" t="str">
        <f t="shared" si="30"/>
        <v/>
      </c>
      <c r="J802" s="140"/>
      <c r="K802" s="140"/>
      <c r="L802" s="74" t="str">
        <f>IF(AND(C802="Abierto",D802="Urgente"),A802,"")</f>
        <v/>
      </c>
      <c r="M802" s="74" t="str">
        <f ca="1">IF(AND(C802="Abierto",D802="Urgente"),TODAY()-E802,"")</f>
        <v/>
      </c>
      <c r="N802" s="74" t="str">
        <f>IF(AND(C802="Abierto",D802="Urgente"),RANK(M802,$M$13:$M$810,0)+COUNTIF($M$13:M802,M802)-1,"")</f>
        <v/>
      </c>
      <c r="O802" s="74" t="str">
        <f>IF(AND(C802="Abierto",D802="Alta"),A802,"")</f>
        <v/>
      </c>
      <c r="P802" s="74" t="str">
        <f ca="1">IF(AND(C802="Abierto",D802="Alta"),TODAY()-E802,"")</f>
        <v/>
      </c>
      <c r="Q802" s="74" t="str">
        <f>IF(AND(C802="Abierto",D802="Alta"),RANK(P802,$P$13:$P$810,0)+COUNTIF($P$13:P802,P802)-1+MAX(N:N),"")</f>
        <v/>
      </c>
      <c r="R802" s="74" t="str">
        <f>IF(AND(C802="Abierto",D802="Media"),A802,"")</f>
        <v/>
      </c>
      <c r="S802" s="74" t="str">
        <f ca="1">IF(AND(C802="Abierto",D802="Media"),TODAY()-E802,"")</f>
        <v/>
      </c>
      <c r="T802" s="74" t="str">
        <f>IF(AND(C802="Abierto",D802="Media"),RANK(S802,$S$13:$S$810,0)+COUNTIF($S$13:S802,S802)-1+MAX(N:N,Q:Q),"")</f>
        <v/>
      </c>
      <c r="U802" s="74" t="str">
        <f>IF(AND(C802="Abierto",D802="Baja"),A802,"")</f>
        <v/>
      </c>
      <c r="V802" s="74" t="str">
        <f ca="1">IF(AND(C802="Abierto",D802="Baja"),TODAY()-E802,"")</f>
        <v/>
      </c>
      <c r="W802" s="74" t="str">
        <f>IF(AND(C802="Abierto",D802="Baja"),RANK(V802,$V$13:$V$810,0)+COUNTIF($V$13:V802,V802)-1+MAX(N:N,Q:Q,T:T),"")</f>
        <v/>
      </c>
      <c r="X802" s="139" t="str">
        <f>IF(OR(C802="Resuelto",C802=""),"",SUM(N802,Q802,T802,W802))</f>
        <v/>
      </c>
      <c r="Y802" s="139" t="str">
        <f>IF(OR(C802="Resuelto",C802=""),"",SUM(M802,P802,S802,V802))</f>
        <v/>
      </c>
      <c r="Z802" s="139" t="str">
        <f>IF(OR(C802="Resuelto",C802=""),"",SUM(L802,O802,R802,U802))</f>
        <v/>
      </c>
      <c r="AA802" s="28">
        <v>988</v>
      </c>
      <c r="AB802" s="28" t="str">
        <f t="shared" si="27"/>
        <v/>
      </c>
      <c r="AC802" s="75" t="str">
        <f t="shared" si="28"/>
        <v/>
      </c>
      <c r="AH802" s="78" t="str">
        <f>IF(AI802="","",MAX($AH$5:AH801)+1)</f>
        <v/>
      </c>
      <c r="AI802" s="53" t="str">
        <f>IF(G801="","",IF(COUNTIF($AI$11:AI801,G801)=0,G801,""))</f>
        <v/>
      </c>
      <c r="AJ802" s="53" t="str">
        <f t="shared" si="29"/>
        <v/>
      </c>
      <c r="AK802" s="135"/>
    </row>
    <row r="803" spans="1:37" x14ac:dyDescent="0.25">
      <c r="A803" s="136"/>
      <c r="B803" s="136"/>
      <c r="C803" s="136"/>
      <c r="D803" s="136"/>
      <c r="E803" s="137"/>
      <c r="F803" s="137"/>
      <c r="G803" s="136"/>
      <c r="H803" s="137"/>
      <c r="I803" s="140" t="str">
        <f t="shared" si="30"/>
        <v/>
      </c>
      <c r="J803" s="140"/>
      <c r="K803" s="140"/>
      <c r="L803" s="74" t="str">
        <f>IF(AND(C803="Abierto",D803="Urgente"),A803,"")</f>
        <v/>
      </c>
      <c r="M803" s="74" t="str">
        <f ca="1">IF(AND(C803="Abierto",D803="Urgente"),TODAY()-E803,"")</f>
        <v/>
      </c>
      <c r="N803" s="74" t="str">
        <f>IF(AND(C803="Abierto",D803="Urgente"),RANK(M803,$M$13:$M$810,0)+COUNTIF($M$13:M803,M803)-1,"")</f>
        <v/>
      </c>
      <c r="O803" s="74" t="str">
        <f>IF(AND(C803="Abierto",D803="Alta"),A803,"")</f>
        <v/>
      </c>
      <c r="P803" s="74" t="str">
        <f ca="1">IF(AND(C803="Abierto",D803="Alta"),TODAY()-E803,"")</f>
        <v/>
      </c>
      <c r="Q803" s="74" t="str">
        <f>IF(AND(C803="Abierto",D803="Alta"),RANK(P803,$P$13:$P$810,0)+COUNTIF($P$13:P803,P803)-1+MAX(N:N),"")</f>
        <v/>
      </c>
      <c r="R803" s="74" t="str">
        <f>IF(AND(C803="Abierto",D803="Media"),A803,"")</f>
        <v/>
      </c>
      <c r="S803" s="74" t="str">
        <f ca="1">IF(AND(C803="Abierto",D803="Media"),TODAY()-E803,"")</f>
        <v/>
      </c>
      <c r="T803" s="74" t="str">
        <f>IF(AND(C803="Abierto",D803="Media"),RANK(S803,$S$13:$S$810,0)+COUNTIF($S$13:S803,S803)-1+MAX(N:N,Q:Q),"")</f>
        <v/>
      </c>
      <c r="U803" s="74" t="str">
        <f>IF(AND(C803="Abierto",D803="Baja"),A803,"")</f>
        <v/>
      </c>
      <c r="V803" s="74" t="str">
        <f ca="1">IF(AND(C803="Abierto",D803="Baja"),TODAY()-E803,"")</f>
        <v/>
      </c>
      <c r="W803" s="74" t="str">
        <f>IF(AND(C803="Abierto",D803="Baja"),RANK(V803,$V$13:$V$810,0)+COUNTIF($V$13:V803,V803)-1+MAX(N:N,Q:Q,T:T),"")</f>
        <v/>
      </c>
      <c r="X803" s="139" t="str">
        <f>IF(OR(C803="Resuelto",C803=""),"",SUM(N803,Q803,T803,W803))</f>
        <v/>
      </c>
      <c r="Y803" s="139" t="str">
        <f>IF(OR(C803="Resuelto",C803=""),"",SUM(M803,P803,S803,V803))</f>
        <v/>
      </c>
      <c r="Z803" s="139" t="str">
        <f>IF(OR(C803="Resuelto",C803=""),"",SUM(L803,O803,R803,U803))</f>
        <v/>
      </c>
      <c r="AA803" s="28">
        <v>989</v>
      </c>
      <c r="AB803" s="28" t="str">
        <f t="shared" si="27"/>
        <v/>
      </c>
      <c r="AC803" s="75" t="str">
        <f t="shared" si="28"/>
        <v/>
      </c>
      <c r="AH803" s="78" t="str">
        <f>IF(AI803="","",MAX($AH$5:AH802)+1)</f>
        <v/>
      </c>
      <c r="AI803" s="53" t="str">
        <f>IF(G802="","",IF(COUNTIF($AI$11:AI802,G802)=0,G802,""))</f>
        <v/>
      </c>
      <c r="AJ803" s="53" t="str">
        <f t="shared" si="29"/>
        <v/>
      </c>
      <c r="AK803" s="135"/>
    </row>
    <row r="804" spans="1:37" x14ac:dyDescent="0.25">
      <c r="A804" s="136"/>
      <c r="B804" s="136"/>
      <c r="C804" s="136"/>
      <c r="D804" s="136"/>
      <c r="E804" s="137"/>
      <c r="F804" s="137"/>
      <c r="G804" s="136"/>
      <c r="H804" s="137"/>
      <c r="I804" s="140" t="str">
        <f t="shared" si="30"/>
        <v/>
      </c>
      <c r="J804" s="140"/>
      <c r="K804" s="140"/>
      <c r="L804" s="74" t="str">
        <f>IF(AND(C804="Abierto",D804="Urgente"),A804,"")</f>
        <v/>
      </c>
      <c r="M804" s="74" t="str">
        <f ca="1">IF(AND(C804="Abierto",D804="Urgente"),TODAY()-E804,"")</f>
        <v/>
      </c>
      <c r="N804" s="74" t="str">
        <f>IF(AND(C804="Abierto",D804="Urgente"),RANK(M804,$M$13:$M$810,0)+COUNTIF($M$13:M804,M804)-1,"")</f>
        <v/>
      </c>
      <c r="O804" s="74" t="str">
        <f>IF(AND(C804="Abierto",D804="Alta"),A804,"")</f>
        <v/>
      </c>
      <c r="P804" s="74" t="str">
        <f ca="1">IF(AND(C804="Abierto",D804="Alta"),TODAY()-E804,"")</f>
        <v/>
      </c>
      <c r="Q804" s="74" t="str">
        <f>IF(AND(C804="Abierto",D804="Alta"),RANK(P804,$P$13:$P$810,0)+COUNTIF($P$13:P804,P804)-1+MAX(N:N),"")</f>
        <v/>
      </c>
      <c r="R804" s="74" t="str">
        <f>IF(AND(C804="Abierto",D804="Media"),A804,"")</f>
        <v/>
      </c>
      <c r="S804" s="74" t="str">
        <f ca="1">IF(AND(C804="Abierto",D804="Media"),TODAY()-E804,"")</f>
        <v/>
      </c>
      <c r="T804" s="74" t="str">
        <f>IF(AND(C804="Abierto",D804="Media"),RANK(S804,$S$13:$S$810,0)+COUNTIF($S$13:S804,S804)-1+MAX(N:N,Q:Q),"")</f>
        <v/>
      </c>
      <c r="U804" s="74" t="str">
        <f>IF(AND(C804="Abierto",D804="Baja"),A804,"")</f>
        <v/>
      </c>
      <c r="V804" s="74" t="str">
        <f ca="1">IF(AND(C804="Abierto",D804="Baja"),TODAY()-E804,"")</f>
        <v/>
      </c>
      <c r="W804" s="74" t="str">
        <f>IF(AND(C804="Abierto",D804="Baja"),RANK(V804,$V$13:$V$810,0)+COUNTIF($V$13:V804,V804)-1+MAX(N:N,Q:Q,T:T),"")</f>
        <v/>
      </c>
      <c r="X804" s="139" t="str">
        <f>IF(OR(C804="Resuelto",C804=""),"",SUM(N804,Q804,T804,W804))</f>
        <v/>
      </c>
      <c r="Y804" s="139" t="str">
        <f>IF(OR(C804="Resuelto",C804=""),"",SUM(M804,P804,S804,V804))</f>
        <v/>
      </c>
      <c r="Z804" s="139" t="str">
        <f>IF(OR(C804="Resuelto",C804=""),"",SUM(L804,O804,R804,U804))</f>
        <v/>
      </c>
      <c r="AA804" s="28">
        <v>990</v>
      </c>
      <c r="AB804" s="28" t="str">
        <f t="shared" si="27"/>
        <v/>
      </c>
      <c r="AC804" s="75" t="str">
        <f t="shared" si="28"/>
        <v/>
      </c>
      <c r="AH804" s="78" t="str">
        <f>IF(AI804="","",MAX($AH$5:AH803)+1)</f>
        <v/>
      </c>
      <c r="AI804" s="53" t="str">
        <f>IF(G803="","",IF(COUNTIF($AI$11:AI803,G803)=0,G803,""))</f>
        <v/>
      </c>
      <c r="AJ804" s="53" t="str">
        <f t="shared" si="29"/>
        <v/>
      </c>
      <c r="AK804" s="135"/>
    </row>
    <row r="805" spans="1:37" x14ac:dyDescent="0.25">
      <c r="A805" s="136"/>
      <c r="B805" s="136"/>
      <c r="C805" s="136"/>
      <c r="D805" s="136"/>
      <c r="E805" s="137"/>
      <c r="F805" s="137"/>
      <c r="G805" s="136"/>
      <c r="H805" s="137"/>
      <c r="I805" s="140" t="str">
        <f t="shared" si="30"/>
        <v/>
      </c>
      <c r="J805" s="140"/>
      <c r="K805" s="140"/>
      <c r="L805" s="74" t="str">
        <f>IF(AND(C805="Abierto",D805="Urgente"),A805,"")</f>
        <v/>
      </c>
      <c r="M805" s="74" t="str">
        <f ca="1">IF(AND(C805="Abierto",D805="Urgente"),TODAY()-E805,"")</f>
        <v/>
      </c>
      <c r="N805" s="74" t="str">
        <f>IF(AND(C805="Abierto",D805="Urgente"),RANK(M805,$M$13:$M$810,0)+COUNTIF($M$13:M805,M805)-1,"")</f>
        <v/>
      </c>
      <c r="O805" s="74" t="str">
        <f>IF(AND(C805="Abierto",D805="Alta"),A805,"")</f>
        <v/>
      </c>
      <c r="P805" s="74" t="str">
        <f ca="1">IF(AND(C805="Abierto",D805="Alta"),TODAY()-E805,"")</f>
        <v/>
      </c>
      <c r="Q805" s="74" t="str">
        <f>IF(AND(C805="Abierto",D805="Alta"),RANK(P805,$P$13:$P$810,0)+COUNTIF($P$13:P805,P805)-1+MAX(N:N),"")</f>
        <v/>
      </c>
      <c r="R805" s="74" t="str">
        <f>IF(AND(C805="Abierto",D805="Media"),A805,"")</f>
        <v/>
      </c>
      <c r="S805" s="74" t="str">
        <f ca="1">IF(AND(C805="Abierto",D805="Media"),TODAY()-E805,"")</f>
        <v/>
      </c>
      <c r="T805" s="74" t="str">
        <f>IF(AND(C805="Abierto",D805="Media"),RANK(S805,$S$13:$S$810,0)+COUNTIF($S$13:S805,S805)-1+MAX(N:N,Q:Q),"")</f>
        <v/>
      </c>
      <c r="U805" s="74" t="str">
        <f>IF(AND(C805="Abierto",D805="Baja"),A805,"")</f>
        <v/>
      </c>
      <c r="V805" s="74" t="str">
        <f ca="1">IF(AND(C805="Abierto",D805="Baja"),TODAY()-E805,"")</f>
        <v/>
      </c>
      <c r="W805" s="74" t="str">
        <f>IF(AND(C805="Abierto",D805="Baja"),RANK(V805,$V$13:$V$810,0)+COUNTIF($V$13:V805,V805)-1+MAX(N:N,Q:Q,T:T),"")</f>
        <v/>
      </c>
      <c r="X805" s="139" t="str">
        <f>IF(OR(C805="Resuelto",C805=""),"",SUM(N805,Q805,T805,W805))</f>
        <v/>
      </c>
      <c r="Y805" s="139" t="str">
        <f>IF(OR(C805="Resuelto",C805=""),"",SUM(M805,P805,S805,V805))</f>
        <v/>
      </c>
      <c r="Z805" s="139" t="str">
        <f>IF(OR(C805="Resuelto",C805=""),"",SUM(L805,O805,R805,U805))</f>
        <v/>
      </c>
      <c r="AA805" s="28">
        <v>991</v>
      </c>
      <c r="AB805" s="28" t="str">
        <f t="shared" si="27"/>
        <v/>
      </c>
      <c r="AC805" s="75" t="str">
        <f t="shared" si="28"/>
        <v/>
      </c>
      <c r="AH805" s="78" t="str">
        <f>IF(AI805="","",MAX($AH$5:AH804)+1)</f>
        <v/>
      </c>
      <c r="AI805" s="53" t="str">
        <f>IF(G804="","",IF(COUNTIF($AI$11:AI804,G804)=0,G804,""))</f>
        <v/>
      </c>
      <c r="AJ805" s="53" t="str">
        <f t="shared" si="29"/>
        <v/>
      </c>
      <c r="AK805" s="135"/>
    </row>
    <row r="806" spans="1:37" x14ac:dyDescent="0.25">
      <c r="A806" s="136"/>
      <c r="B806" s="136"/>
      <c r="C806" s="136"/>
      <c r="D806" s="136"/>
      <c r="E806" s="137"/>
      <c r="F806" s="137"/>
      <c r="G806" s="136"/>
      <c r="H806" s="137"/>
      <c r="I806" s="140" t="str">
        <f t="shared" si="30"/>
        <v/>
      </c>
      <c r="J806" s="140"/>
      <c r="K806" s="140"/>
      <c r="L806" s="74" t="str">
        <f>IF(AND(C806="Abierto",D806="Urgente"),A806,"")</f>
        <v/>
      </c>
      <c r="M806" s="74" t="str">
        <f ca="1">IF(AND(C806="Abierto",D806="Urgente"),TODAY()-E806,"")</f>
        <v/>
      </c>
      <c r="N806" s="74" t="str">
        <f>IF(AND(C806="Abierto",D806="Urgente"),RANK(M806,$M$13:$M$810,0)+COUNTIF($M$13:M806,M806)-1,"")</f>
        <v/>
      </c>
      <c r="O806" s="74" t="str">
        <f>IF(AND(C806="Abierto",D806="Alta"),A806,"")</f>
        <v/>
      </c>
      <c r="P806" s="74" t="str">
        <f ca="1">IF(AND(C806="Abierto",D806="Alta"),TODAY()-E806,"")</f>
        <v/>
      </c>
      <c r="Q806" s="74" t="str">
        <f>IF(AND(C806="Abierto",D806="Alta"),RANK(P806,$P$13:$P$810,0)+COUNTIF($P$13:P806,P806)-1+MAX(N:N),"")</f>
        <v/>
      </c>
      <c r="R806" s="74" t="str">
        <f>IF(AND(C806="Abierto",D806="Media"),A806,"")</f>
        <v/>
      </c>
      <c r="S806" s="74" t="str">
        <f ca="1">IF(AND(C806="Abierto",D806="Media"),TODAY()-E806,"")</f>
        <v/>
      </c>
      <c r="T806" s="74" t="str">
        <f>IF(AND(C806="Abierto",D806="Media"),RANK(S806,$S$13:$S$810,0)+COUNTIF($S$13:S806,S806)-1+MAX(N:N,Q:Q),"")</f>
        <v/>
      </c>
      <c r="U806" s="74" t="str">
        <f>IF(AND(C806="Abierto",D806="Baja"),A806,"")</f>
        <v/>
      </c>
      <c r="V806" s="74" t="str">
        <f ca="1">IF(AND(C806="Abierto",D806="Baja"),TODAY()-E806,"")</f>
        <v/>
      </c>
      <c r="W806" s="74" t="str">
        <f>IF(AND(C806="Abierto",D806="Baja"),RANK(V806,$V$13:$V$810,0)+COUNTIF($V$13:V806,V806)-1+MAX(N:N,Q:Q,T:T),"")</f>
        <v/>
      </c>
      <c r="X806" s="139" t="str">
        <f>IF(OR(C806="Resuelto",C806=""),"",SUM(N806,Q806,T806,W806))</f>
        <v/>
      </c>
      <c r="Y806" s="139" t="str">
        <f>IF(OR(C806="Resuelto",C806=""),"",SUM(M806,P806,S806,V806))</f>
        <v/>
      </c>
      <c r="Z806" s="139" t="str">
        <f>IF(OR(C806="Resuelto",C806=""),"",SUM(L806,O806,R806,U806))</f>
        <v/>
      </c>
      <c r="AA806" s="28">
        <v>992</v>
      </c>
      <c r="AB806" s="28" t="str">
        <f t="shared" si="27"/>
        <v/>
      </c>
      <c r="AC806" s="75" t="str">
        <f t="shared" si="28"/>
        <v/>
      </c>
      <c r="AH806" s="78" t="str">
        <f>IF(AI806="","",MAX($AH$5:AH805)+1)</f>
        <v/>
      </c>
      <c r="AI806" s="53" t="str">
        <f>IF(G805="","",IF(COUNTIF($AI$11:AI805,G805)=0,G805,""))</f>
        <v/>
      </c>
      <c r="AJ806" s="53" t="str">
        <f t="shared" si="29"/>
        <v/>
      </c>
      <c r="AK806" s="135"/>
    </row>
    <row r="807" spans="1:37" x14ac:dyDescent="0.25">
      <c r="A807" s="136"/>
      <c r="B807" s="136"/>
      <c r="C807" s="136"/>
      <c r="D807" s="136"/>
      <c r="E807" s="137"/>
      <c r="F807" s="141"/>
      <c r="H807" s="137"/>
      <c r="I807" s="140" t="str">
        <f t="shared" si="30"/>
        <v/>
      </c>
      <c r="J807" s="140"/>
      <c r="K807" s="140"/>
      <c r="L807" s="74" t="str">
        <f>IF(AND(C807="Abierto",D807="Urgente"),A807,"")</f>
        <v/>
      </c>
      <c r="M807" s="74" t="str">
        <f ca="1">IF(AND(C807="Abierto",D807="Urgente"),TODAY()-E807,"")</f>
        <v/>
      </c>
      <c r="N807" s="74" t="str">
        <f>IF(AND(C807="Abierto",D807="Urgente"),RANK(M807,$M$13:$M$810,0)+COUNTIF($M$13:M807,M807)-1,"")</f>
        <v/>
      </c>
      <c r="O807" s="74" t="str">
        <f>IF(AND(C807="Abierto",D807="Alta"),A807,"")</f>
        <v/>
      </c>
      <c r="P807" s="74" t="str">
        <f ca="1">IF(AND(C807="Abierto",D807="Alta"),TODAY()-E807,"")</f>
        <v/>
      </c>
      <c r="Q807" s="74" t="str">
        <f>IF(AND(C807="Abierto",D807="Alta"),RANK(P807,$P$13:$P$810,0)+COUNTIF($P$13:P807,P807)-1+MAX(N:N),"")</f>
        <v/>
      </c>
      <c r="R807" s="74" t="str">
        <f>IF(AND(C807="Abierto",D807="Media"),A807,"")</f>
        <v/>
      </c>
      <c r="S807" s="74" t="str">
        <f ca="1">IF(AND(C807="Abierto",D807="Media"),TODAY()-E807,"")</f>
        <v/>
      </c>
      <c r="T807" s="74" t="str">
        <f>IF(AND(C807="Abierto",D807="Media"),RANK(S807,$S$13:$S$810,0)+COUNTIF($S$13:S807,S807)-1+MAX(N:N,Q:Q),"")</f>
        <v/>
      </c>
      <c r="U807" s="74" t="str">
        <f>IF(AND(C807="Abierto",D807="Baja"),A807,"")</f>
        <v/>
      </c>
      <c r="V807" s="74" t="str">
        <f ca="1">IF(AND(C807="Abierto",D807="Baja"),TODAY()-E807,"")</f>
        <v/>
      </c>
      <c r="W807" s="74" t="str">
        <f>IF(AND(C807="Abierto",D807="Baja"),RANK(V807,$V$13:$V$810,0)+COUNTIF($V$13:V807,V807)-1+MAX(N:N,Q:Q,T:T),"")</f>
        <v/>
      </c>
      <c r="X807" s="139" t="str">
        <f>IF(OR(C807="Resuelto",C807=""),"",SUM(N807,Q807,T807,W807))</f>
        <v/>
      </c>
      <c r="Y807" s="139" t="str">
        <f>IF(OR(C807="Resuelto",C807=""),"",SUM(M807,P807,S807,V807))</f>
        <v/>
      </c>
      <c r="Z807" s="139" t="str">
        <f>IF(OR(C807="Resuelto",C807=""),"",SUM(L807,O807,R807,U807))</f>
        <v/>
      </c>
      <c r="AA807" s="28">
        <v>993</v>
      </c>
      <c r="AB807" s="28" t="str">
        <f t="shared" si="27"/>
        <v/>
      </c>
      <c r="AC807" s="75" t="str">
        <f t="shared" si="28"/>
        <v/>
      </c>
      <c r="AH807" s="78" t="str">
        <f>IF(AI807="","",MAX($AH$5:AH806)+1)</f>
        <v/>
      </c>
      <c r="AI807" s="53" t="str">
        <f>IF(G806="","",IF(COUNTIF($AI$11:AI806,G806)=0,G806,""))</f>
        <v/>
      </c>
      <c r="AJ807" s="53" t="str">
        <f t="shared" si="29"/>
        <v/>
      </c>
      <c r="AK807" s="135"/>
    </row>
  </sheetData>
  <mergeCells count="28">
    <mergeCell ref="AN11:AN12"/>
    <mergeCell ref="AK11:AK12"/>
    <mergeCell ref="AL11:AL12"/>
    <mergeCell ref="AM11:AM12"/>
    <mergeCell ref="E11:E12"/>
    <mergeCell ref="F11:G11"/>
    <mergeCell ref="H11:H12"/>
    <mergeCell ref="I11:I12"/>
    <mergeCell ref="J11:K12"/>
    <mergeCell ref="A9:G9"/>
    <mergeCell ref="A10:I10"/>
    <mergeCell ref="A11:A12"/>
    <mergeCell ref="B11:B12"/>
    <mergeCell ref="C11:C12"/>
    <mergeCell ref="D11:D12"/>
    <mergeCell ref="A7:D7"/>
    <mergeCell ref="E7:G7"/>
    <mergeCell ref="A4:AN4"/>
    <mergeCell ref="A5:G5"/>
    <mergeCell ref="A6:D6"/>
    <mergeCell ref="E6:G6"/>
    <mergeCell ref="L6:W6"/>
    <mergeCell ref="X6:AC6"/>
    <mergeCell ref="D1:AN1"/>
    <mergeCell ref="D2:AN2"/>
    <mergeCell ref="E3:I3"/>
    <mergeCell ref="J3:AK3"/>
    <mergeCell ref="AL3:AN3"/>
  </mergeCells>
  <conditionalFormatting sqref="J74:J76 J334:J444 J13:J55">
    <cfRule type="containsText" dxfId="173" priority="174" operator="containsText" text="SI">
      <formula>NOT(ISERROR(SEARCH("SI",J13)))</formula>
    </cfRule>
  </conditionalFormatting>
  <conditionalFormatting sqref="J68">
    <cfRule type="containsText" dxfId="172" priority="173" operator="containsText" text="SI">
      <formula>NOT(ISERROR(SEARCH("SI",J68)))</formula>
    </cfRule>
  </conditionalFormatting>
  <conditionalFormatting sqref="J203">
    <cfRule type="containsText" dxfId="171" priority="172" operator="containsText" text="SI">
      <formula>NOT(ISERROR(SEARCH("SI",J203)))</formula>
    </cfRule>
  </conditionalFormatting>
  <conditionalFormatting sqref="J224">
    <cfRule type="containsText" dxfId="170" priority="171" operator="containsText" text="SI">
      <formula>NOT(ISERROR(SEARCH("SI",J224)))</formula>
    </cfRule>
  </conditionalFormatting>
  <conditionalFormatting sqref="J238:J330">
    <cfRule type="containsText" dxfId="169" priority="170" operator="containsText" text="SI">
      <formula>NOT(ISERROR(SEARCH("SI",J238)))</formula>
    </cfRule>
  </conditionalFormatting>
  <conditionalFormatting sqref="D374:D395">
    <cfRule type="cellIs" dxfId="168" priority="142" operator="equal">
      <formula>"Baja"</formula>
    </cfRule>
    <cfRule type="cellIs" dxfId="167" priority="143" operator="equal">
      <formula>"Media"</formula>
    </cfRule>
    <cfRule type="cellIs" dxfId="166" priority="144" operator="equal">
      <formula>"Alta"</formula>
    </cfRule>
    <cfRule type="cellIs" dxfId="165" priority="145" operator="equal">
      <formula>"Urgente"</formula>
    </cfRule>
  </conditionalFormatting>
  <conditionalFormatting sqref="D47 D49">
    <cfRule type="cellIs" dxfId="164" priority="138" operator="equal">
      <formula>"Baja"</formula>
    </cfRule>
    <cfRule type="cellIs" dxfId="163" priority="139" operator="equal">
      <formula>"Media"</formula>
    </cfRule>
    <cfRule type="cellIs" dxfId="162" priority="140" operator="equal">
      <formula>"Alta"</formula>
    </cfRule>
    <cfRule type="cellIs" dxfId="161" priority="141" operator="equal">
      <formula>"Urgente"</formula>
    </cfRule>
  </conditionalFormatting>
  <conditionalFormatting sqref="D13:D46">
    <cfRule type="cellIs" dxfId="160" priority="166" operator="equal">
      <formula>"Baja"</formula>
    </cfRule>
    <cfRule type="cellIs" dxfId="159" priority="167" operator="equal">
      <formula>"Media"</formula>
    </cfRule>
    <cfRule type="cellIs" dxfId="158" priority="168" operator="equal">
      <formula>"Alta"</formula>
    </cfRule>
    <cfRule type="cellIs" dxfId="157" priority="169" operator="equal">
      <formula>"Urgente"</formula>
    </cfRule>
  </conditionalFormatting>
  <conditionalFormatting sqref="D174:D188">
    <cfRule type="cellIs" dxfId="156" priority="162" operator="equal">
      <formula>"Baja"</formula>
    </cfRule>
    <cfRule type="cellIs" dxfId="155" priority="163" operator="equal">
      <formula>"Media"</formula>
    </cfRule>
    <cfRule type="cellIs" dxfId="154" priority="164" operator="equal">
      <formula>"Alta"</formula>
    </cfRule>
    <cfRule type="cellIs" dxfId="153" priority="165" operator="equal">
      <formula>"Urgente"</formula>
    </cfRule>
  </conditionalFormatting>
  <conditionalFormatting sqref="D189:D195">
    <cfRule type="cellIs" dxfId="152" priority="158" operator="equal">
      <formula>"Baja"</formula>
    </cfRule>
    <cfRule type="cellIs" dxfId="151" priority="159" operator="equal">
      <formula>"Media"</formula>
    </cfRule>
    <cfRule type="cellIs" dxfId="150" priority="160" operator="equal">
      <formula>"Alta"</formula>
    </cfRule>
    <cfRule type="cellIs" dxfId="149" priority="161" operator="equal">
      <formula>"Urgente"</formula>
    </cfRule>
  </conditionalFormatting>
  <conditionalFormatting sqref="D196:D250">
    <cfRule type="cellIs" dxfId="148" priority="154" operator="equal">
      <formula>"Baja"</formula>
    </cfRule>
    <cfRule type="cellIs" dxfId="147" priority="155" operator="equal">
      <formula>"Media"</formula>
    </cfRule>
    <cfRule type="cellIs" dxfId="146" priority="156" operator="equal">
      <formula>"Alta"</formula>
    </cfRule>
    <cfRule type="cellIs" dxfId="145" priority="157" operator="equal">
      <formula>"Urgente"</formula>
    </cfRule>
  </conditionalFormatting>
  <conditionalFormatting sqref="D251:D287">
    <cfRule type="cellIs" dxfId="144" priority="150" operator="equal">
      <formula>"Baja"</formula>
    </cfRule>
    <cfRule type="cellIs" dxfId="143" priority="151" operator="equal">
      <formula>"Media"</formula>
    </cfRule>
    <cfRule type="cellIs" dxfId="142" priority="152" operator="equal">
      <formula>"Alta"</formula>
    </cfRule>
    <cfRule type="cellIs" dxfId="141" priority="153" operator="equal">
      <formula>"Urgente"</formula>
    </cfRule>
  </conditionalFormatting>
  <conditionalFormatting sqref="D288:D297 D301:D317">
    <cfRule type="cellIs" dxfId="140" priority="146" operator="equal">
      <formula>"Baja"</formula>
    </cfRule>
    <cfRule type="cellIs" dxfId="139" priority="147" operator="equal">
      <formula>"Media"</formula>
    </cfRule>
    <cfRule type="cellIs" dxfId="138" priority="148" operator="equal">
      <formula>"Alta"</formula>
    </cfRule>
    <cfRule type="cellIs" dxfId="137" priority="149" operator="equal">
      <formula>"Urgente"</formula>
    </cfRule>
  </conditionalFormatting>
  <conditionalFormatting sqref="D298:D300">
    <cfRule type="cellIs" dxfId="136" priority="134" operator="equal">
      <formula>"Baja"</formula>
    </cfRule>
    <cfRule type="cellIs" dxfId="135" priority="135" operator="equal">
      <formula>"Media"</formula>
    </cfRule>
    <cfRule type="cellIs" dxfId="134" priority="136" operator="equal">
      <formula>"Alta"</formula>
    </cfRule>
    <cfRule type="cellIs" dxfId="133" priority="137" operator="equal">
      <formula>"Urgente"</formula>
    </cfRule>
  </conditionalFormatting>
  <conditionalFormatting sqref="D318:D340">
    <cfRule type="cellIs" dxfId="132" priority="130" operator="equal">
      <formula>"Baja"</formula>
    </cfRule>
    <cfRule type="cellIs" dxfId="131" priority="131" operator="equal">
      <formula>"Media"</formula>
    </cfRule>
    <cfRule type="cellIs" dxfId="130" priority="132" operator="equal">
      <formula>"Alta"</formula>
    </cfRule>
    <cfRule type="cellIs" dxfId="129" priority="133" operator="equal">
      <formula>"Urgente"</formula>
    </cfRule>
  </conditionalFormatting>
  <conditionalFormatting sqref="D341:D373">
    <cfRule type="cellIs" dxfId="128" priority="126" operator="equal">
      <formula>"Baja"</formula>
    </cfRule>
    <cfRule type="cellIs" dxfId="127" priority="127" operator="equal">
      <formula>"Media"</formula>
    </cfRule>
    <cfRule type="cellIs" dxfId="126" priority="128" operator="equal">
      <formula>"Alta"</formula>
    </cfRule>
    <cfRule type="cellIs" dxfId="125" priority="129" operator="equal">
      <formula>"Urgente"</formula>
    </cfRule>
  </conditionalFormatting>
  <conditionalFormatting sqref="D396">
    <cfRule type="cellIs" dxfId="124" priority="122" operator="equal">
      <formula>"Baja"</formula>
    </cfRule>
    <cfRule type="cellIs" dxfId="123" priority="123" operator="equal">
      <formula>"Media"</formula>
    </cfRule>
    <cfRule type="cellIs" dxfId="122" priority="124" operator="equal">
      <formula>"Alta"</formula>
    </cfRule>
    <cfRule type="cellIs" dxfId="121" priority="125" operator="equal">
      <formula>"Urgente"</formula>
    </cfRule>
  </conditionalFormatting>
  <conditionalFormatting sqref="D397:D423">
    <cfRule type="cellIs" dxfId="120" priority="118" operator="equal">
      <formula>"Baja"</formula>
    </cfRule>
    <cfRule type="cellIs" dxfId="119" priority="119" operator="equal">
      <formula>"Media"</formula>
    </cfRule>
    <cfRule type="cellIs" dxfId="118" priority="120" operator="equal">
      <formula>"Alta"</formula>
    </cfRule>
    <cfRule type="cellIs" dxfId="117" priority="121" operator="equal">
      <formula>"Urgente"</formula>
    </cfRule>
  </conditionalFormatting>
  <conditionalFormatting sqref="D424:D444">
    <cfRule type="cellIs" dxfId="116" priority="114" operator="equal">
      <formula>"Baja"</formula>
    </cfRule>
    <cfRule type="cellIs" dxfId="115" priority="115" operator="equal">
      <formula>"Media"</formula>
    </cfRule>
    <cfRule type="cellIs" dxfId="114" priority="116" operator="equal">
      <formula>"Alta"</formula>
    </cfRule>
    <cfRule type="cellIs" dxfId="113" priority="117" operator="equal">
      <formula>"Urgente"</formula>
    </cfRule>
  </conditionalFormatting>
  <conditionalFormatting sqref="D440:D444">
    <cfRule type="cellIs" dxfId="112" priority="110" operator="equal">
      <formula>"Baja"</formula>
    </cfRule>
    <cfRule type="cellIs" dxfId="111" priority="111" operator="equal">
      <formula>"Media"</formula>
    </cfRule>
    <cfRule type="cellIs" dxfId="110" priority="112" operator="equal">
      <formula>"Alta"</formula>
    </cfRule>
    <cfRule type="cellIs" dxfId="109" priority="113" operator="equal">
      <formula>"Urgente"</formula>
    </cfRule>
  </conditionalFormatting>
  <conditionalFormatting sqref="J170:J202">
    <cfRule type="containsText" dxfId="108" priority="109" operator="containsText" text="SI">
      <formula>NOT(ISERROR(SEARCH("SI",J170)))</formula>
    </cfRule>
  </conditionalFormatting>
  <conditionalFormatting sqref="J204:J223">
    <cfRule type="containsText" dxfId="107" priority="108" operator="containsText" text="SI">
      <formula>NOT(ISERROR(SEARCH("SI",J204)))</formula>
    </cfRule>
  </conditionalFormatting>
  <conditionalFormatting sqref="J225:J237">
    <cfRule type="containsText" dxfId="106" priority="107" operator="containsText" text="SI">
      <formula>NOT(ISERROR(SEARCH("SI",J225)))</formula>
    </cfRule>
  </conditionalFormatting>
  <conditionalFormatting sqref="J331:J333">
    <cfRule type="containsText" dxfId="105" priority="106" operator="containsText" text="SI">
      <formula>NOT(ISERROR(SEARCH("SI",J331)))</formula>
    </cfRule>
  </conditionalFormatting>
  <conditionalFormatting sqref="C13:C15 C38 C47 C55:C56 C68:C71 C74:C76 C87 C96 C98 C144 C151:C152 C160 C164 C174:C444">
    <cfRule type="containsText" dxfId="104" priority="105" operator="containsText" text="abierto">
      <formula>NOT(ISERROR(SEARCH("abierto",C13)))</formula>
    </cfRule>
  </conditionalFormatting>
  <conditionalFormatting sqref="I13:I121 I124:I143 I145:I444">
    <cfRule type="cellIs" dxfId="103" priority="104" operator="greaterThan">
      <formula>10</formula>
    </cfRule>
  </conditionalFormatting>
  <conditionalFormatting sqref="C16">
    <cfRule type="containsText" dxfId="102" priority="103" operator="containsText" text="abierto">
      <formula>NOT(ISERROR(SEARCH("abierto",C16)))</formula>
    </cfRule>
  </conditionalFormatting>
  <conditionalFormatting sqref="C17">
    <cfRule type="containsText" dxfId="101" priority="102" operator="containsText" text="abierto">
      <formula>NOT(ISERROR(SEARCH("abierto",C17)))</formula>
    </cfRule>
  </conditionalFormatting>
  <conditionalFormatting sqref="C18">
    <cfRule type="containsText" dxfId="100" priority="101" operator="containsText" text="abierto">
      <formula>NOT(ISERROR(SEARCH("abierto",C18)))</formula>
    </cfRule>
  </conditionalFormatting>
  <conditionalFormatting sqref="C19:C22">
    <cfRule type="containsText" dxfId="99" priority="100" operator="containsText" text="abierto">
      <formula>NOT(ISERROR(SEARCH("abierto",C19)))</formula>
    </cfRule>
  </conditionalFormatting>
  <conditionalFormatting sqref="C23:C24">
    <cfRule type="containsText" dxfId="98" priority="99" operator="containsText" text="abierto">
      <formula>NOT(ISERROR(SEARCH("abierto",C23)))</formula>
    </cfRule>
  </conditionalFormatting>
  <conditionalFormatting sqref="C26">
    <cfRule type="containsText" dxfId="97" priority="98" operator="containsText" text="abierto">
      <formula>NOT(ISERROR(SEARCH("abierto",C26)))</formula>
    </cfRule>
  </conditionalFormatting>
  <conditionalFormatting sqref="C27">
    <cfRule type="containsText" dxfId="96" priority="97" operator="containsText" text="abierto">
      <formula>NOT(ISERROR(SEARCH("abierto",C27)))</formula>
    </cfRule>
  </conditionalFormatting>
  <conditionalFormatting sqref="C25">
    <cfRule type="containsText" dxfId="95" priority="96" operator="containsText" text="abierto">
      <formula>NOT(ISERROR(SEARCH("abierto",C25)))</formula>
    </cfRule>
  </conditionalFormatting>
  <conditionalFormatting sqref="C28">
    <cfRule type="containsText" dxfId="94" priority="95" operator="containsText" text="abierto">
      <formula>NOT(ISERROR(SEARCH("abierto",C28)))</formula>
    </cfRule>
  </conditionalFormatting>
  <conditionalFormatting sqref="C29">
    <cfRule type="containsText" dxfId="93" priority="94" operator="containsText" text="abierto">
      <formula>NOT(ISERROR(SEARCH("abierto",C29)))</formula>
    </cfRule>
  </conditionalFormatting>
  <conditionalFormatting sqref="C30">
    <cfRule type="containsText" dxfId="92" priority="93" operator="containsText" text="abierto">
      <formula>NOT(ISERROR(SEARCH("abierto",C30)))</formula>
    </cfRule>
  </conditionalFormatting>
  <conditionalFormatting sqref="C31:C36">
    <cfRule type="containsText" dxfId="91" priority="92" operator="containsText" text="abierto">
      <formula>NOT(ISERROR(SEARCH("abierto",C31)))</formula>
    </cfRule>
  </conditionalFormatting>
  <conditionalFormatting sqref="C37">
    <cfRule type="containsText" dxfId="90" priority="91" operator="containsText" text="abierto">
      <formula>NOT(ISERROR(SEARCH("abierto",C37)))</formula>
    </cfRule>
  </conditionalFormatting>
  <conditionalFormatting sqref="C39">
    <cfRule type="containsText" dxfId="89" priority="90" operator="containsText" text="abierto">
      <formula>NOT(ISERROR(SEARCH("abierto",C39)))</formula>
    </cfRule>
  </conditionalFormatting>
  <conditionalFormatting sqref="C40">
    <cfRule type="containsText" dxfId="88" priority="89" operator="containsText" text="abierto">
      <formula>NOT(ISERROR(SEARCH("abierto",C40)))</formula>
    </cfRule>
  </conditionalFormatting>
  <conditionalFormatting sqref="C41:C45">
    <cfRule type="containsText" dxfId="87" priority="88" operator="containsText" text="abierto">
      <formula>NOT(ISERROR(SEARCH("abierto",C41)))</formula>
    </cfRule>
  </conditionalFormatting>
  <conditionalFormatting sqref="C46">
    <cfRule type="containsText" dxfId="86" priority="87" operator="containsText" text="abierto">
      <formula>NOT(ISERROR(SEARCH("abierto",C46)))</formula>
    </cfRule>
  </conditionalFormatting>
  <conditionalFormatting sqref="D48">
    <cfRule type="cellIs" dxfId="85" priority="83" operator="equal">
      <formula>"Baja"</formula>
    </cfRule>
    <cfRule type="cellIs" dxfId="84" priority="84" operator="equal">
      <formula>"Media"</formula>
    </cfRule>
    <cfRule type="cellIs" dxfId="83" priority="85" operator="equal">
      <formula>"Alta"</formula>
    </cfRule>
    <cfRule type="cellIs" dxfId="82" priority="86" operator="equal">
      <formula>"Urgente"</formula>
    </cfRule>
  </conditionalFormatting>
  <conditionalFormatting sqref="C48">
    <cfRule type="containsText" dxfId="81" priority="82" operator="containsText" text="abierto">
      <formula>NOT(ISERROR(SEARCH("abierto",C48)))</formula>
    </cfRule>
  </conditionalFormatting>
  <conditionalFormatting sqref="C49">
    <cfRule type="containsText" dxfId="80" priority="81" operator="containsText" text="abierto">
      <formula>NOT(ISERROR(SEARCH("abierto",C49)))</formula>
    </cfRule>
  </conditionalFormatting>
  <conditionalFormatting sqref="D50:D52">
    <cfRule type="cellIs" dxfId="79" priority="77" operator="equal">
      <formula>"Baja"</formula>
    </cfRule>
    <cfRule type="cellIs" dxfId="78" priority="78" operator="equal">
      <formula>"Media"</formula>
    </cfRule>
    <cfRule type="cellIs" dxfId="77" priority="79" operator="equal">
      <formula>"Alta"</formula>
    </cfRule>
    <cfRule type="cellIs" dxfId="76" priority="80" operator="equal">
      <formula>"Urgente"</formula>
    </cfRule>
  </conditionalFormatting>
  <conditionalFormatting sqref="C50:C52">
    <cfRule type="containsText" dxfId="75" priority="76" operator="containsText" text="abierto">
      <formula>NOT(ISERROR(SEARCH("abierto",C50)))</formula>
    </cfRule>
  </conditionalFormatting>
  <conditionalFormatting sqref="D53:D74">
    <cfRule type="cellIs" dxfId="74" priority="72" operator="equal">
      <formula>"Baja"</formula>
    </cfRule>
    <cfRule type="cellIs" dxfId="73" priority="73" operator="equal">
      <formula>"Media"</formula>
    </cfRule>
    <cfRule type="cellIs" dxfId="72" priority="74" operator="equal">
      <formula>"Alta"</formula>
    </cfRule>
    <cfRule type="cellIs" dxfId="71" priority="75" operator="equal">
      <formula>"Urgente"</formula>
    </cfRule>
  </conditionalFormatting>
  <conditionalFormatting sqref="C53:C54">
    <cfRule type="containsText" dxfId="70" priority="71" operator="containsText" text="abierto">
      <formula>NOT(ISERROR(SEARCH("abierto",C53)))</formula>
    </cfRule>
  </conditionalFormatting>
  <conditionalFormatting sqref="C57">
    <cfRule type="containsText" dxfId="69" priority="70" operator="containsText" text="abierto">
      <formula>NOT(ISERROR(SEARCH("abierto",C57)))</formula>
    </cfRule>
  </conditionalFormatting>
  <conditionalFormatting sqref="C58:C60">
    <cfRule type="containsText" dxfId="68" priority="69" operator="containsText" text="abierto">
      <formula>NOT(ISERROR(SEARCH("abierto",C58)))</formula>
    </cfRule>
  </conditionalFormatting>
  <conditionalFormatting sqref="C61">
    <cfRule type="containsText" dxfId="67" priority="68" operator="containsText" text="abierto">
      <formula>NOT(ISERROR(SEARCH("abierto",C61)))</formula>
    </cfRule>
  </conditionalFormatting>
  <conditionalFormatting sqref="C62">
    <cfRule type="containsText" dxfId="66" priority="67" operator="containsText" text="abierto">
      <formula>NOT(ISERROR(SEARCH("abierto",C62)))</formula>
    </cfRule>
  </conditionalFormatting>
  <conditionalFormatting sqref="C63">
    <cfRule type="containsText" dxfId="65" priority="66" operator="containsText" text="abierto">
      <formula>NOT(ISERROR(SEARCH("abierto",C63)))</formula>
    </cfRule>
  </conditionalFormatting>
  <conditionalFormatting sqref="C64">
    <cfRule type="containsText" dxfId="64" priority="65" operator="containsText" text="abierto">
      <formula>NOT(ISERROR(SEARCH("abierto",C64)))</formula>
    </cfRule>
  </conditionalFormatting>
  <conditionalFormatting sqref="C65:C67">
    <cfRule type="containsText" dxfId="63" priority="64" operator="containsText" text="abierto">
      <formula>NOT(ISERROR(SEARCH("abierto",C65)))</formula>
    </cfRule>
  </conditionalFormatting>
  <conditionalFormatting sqref="C72">
    <cfRule type="containsText" dxfId="62" priority="63" operator="containsText" text="abierto">
      <formula>NOT(ISERROR(SEARCH("abierto",C72)))</formula>
    </cfRule>
  </conditionalFormatting>
  <conditionalFormatting sqref="D75:D121 D124:D169">
    <cfRule type="cellIs" dxfId="61" priority="59" operator="equal">
      <formula>"Baja"</formula>
    </cfRule>
    <cfRule type="cellIs" dxfId="60" priority="60" operator="equal">
      <formula>"Media"</formula>
    </cfRule>
    <cfRule type="cellIs" dxfId="59" priority="61" operator="equal">
      <formula>"Alta"</formula>
    </cfRule>
    <cfRule type="cellIs" dxfId="58" priority="62" operator="equal">
      <formula>"Urgente"</formula>
    </cfRule>
  </conditionalFormatting>
  <conditionalFormatting sqref="C73">
    <cfRule type="containsText" dxfId="57" priority="58" operator="containsText" text="abierto">
      <formula>NOT(ISERROR(SEARCH("abierto",C73)))</formula>
    </cfRule>
  </conditionalFormatting>
  <conditionalFormatting sqref="C77:C85">
    <cfRule type="containsText" dxfId="56" priority="57" operator="containsText" text="abierto">
      <formula>NOT(ISERROR(SEARCH("abierto",C77)))</formula>
    </cfRule>
  </conditionalFormatting>
  <conditionalFormatting sqref="C86">
    <cfRule type="containsText" dxfId="55" priority="56" operator="containsText" text="abierto">
      <formula>NOT(ISERROR(SEARCH("abierto",C86)))</formula>
    </cfRule>
  </conditionalFormatting>
  <conditionalFormatting sqref="C88:C95">
    <cfRule type="containsText" dxfId="54" priority="55" operator="containsText" text="abierto">
      <formula>NOT(ISERROR(SEARCH("abierto",C88)))</formula>
    </cfRule>
  </conditionalFormatting>
  <conditionalFormatting sqref="C97">
    <cfRule type="containsText" dxfId="53" priority="54" operator="containsText" text="abierto">
      <formula>NOT(ISERROR(SEARCH("abierto",C97)))</formula>
    </cfRule>
  </conditionalFormatting>
  <conditionalFormatting sqref="C99">
    <cfRule type="containsText" dxfId="52" priority="53" operator="containsText" text="abierto">
      <formula>NOT(ISERROR(SEARCH("abierto",C99)))</formula>
    </cfRule>
  </conditionalFormatting>
  <conditionalFormatting sqref="C100">
    <cfRule type="containsText" dxfId="51" priority="52" operator="containsText" text="abierto">
      <formula>NOT(ISERROR(SEARCH("abierto",C100)))</formula>
    </cfRule>
  </conditionalFormatting>
  <conditionalFormatting sqref="C101:C118">
    <cfRule type="containsText" dxfId="50" priority="51" operator="containsText" text="abierto">
      <formula>NOT(ISERROR(SEARCH("abierto",C101)))</formula>
    </cfRule>
  </conditionalFormatting>
  <conditionalFormatting sqref="C119">
    <cfRule type="containsText" dxfId="49" priority="50" operator="containsText" text="abierto">
      <formula>NOT(ISERROR(SEARCH("abierto",C119)))</formula>
    </cfRule>
  </conditionalFormatting>
  <conditionalFormatting sqref="C120">
    <cfRule type="containsText" dxfId="48" priority="49" operator="containsText" text="abierto">
      <formula>NOT(ISERROR(SEARCH("abierto",C120)))</formula>
    </cfRule>
  </conditionalFormatting>
  <conditionalFormatting sqref="C121">
    <cfRule type="containsText" dxfId="47" priority="48" operator="containsText" text="abierto">
      <formula>NOT(ISERROR(SEARCH("abierto",C121)))</formula>
    </cfRule>
  </conditionalFormatting>
  <conditionalFormatting sqref="C128">
    <cfRule type="containsText" dxfId="46" priority="39" operator="containsText" text="abierto">
      <formula>NOT(ISERROR(SEARCH("abierto",C128)))</formula>
    </cfRule>
  </conditionalFormatting>
  <conditionalFormatting sqref="C129:C143">
    <cfRule type="containsText" dxfId="45" priority="38" operator="containsText" text="abierto">
      <formula>NOT(ISERROR(SEARCH("abierto",C129)))</formula>
    </cfRule>
  </conditionalFormatting>
  <conditionalFormatting sqref="I122:I123">
    <cfRule type="cellIs" dxfId="44" priority="47" operator="greaterThan">
      <formula>10</formula>
    </cfRule>
  </conditionalFormatting>
  <conditionalFormatting sqref="D122:D123">
    <cfRule type="cellIs" dxfId="43" priority="43" operator="equal">
      <formula>"Baja"</formula>
    </cfRule>
    <cfRule type="cellIs" dxfId="42" priority="44" operator="equal">
      <formula>"Media"</formula>
    </cfRule>
    <cfRule type="cellIs" dxfId="41" priority="45" operator="equal">
      <formula>"Alta"</formula>
    </cfRule>
    <cfRule type="cellIs" dxfId="40" priority="46" operator="equal">
      <formula>"Urgente"</formula>
    </cfRule>
  </conditionalFormatting>
  <conditionalFormatting sqref="C122">
    <cfRule type="containsText" dxfId="39" priority="42" operator="containsText" text="abierto">
      <formula>NOT(ISERROR(SEARCH("abierto",C122)))</formula>
    </cfRule>
  </conditionalFormatting>
  <conditionalFormatting sqref="C123">
    <cfRule type="containsText" dxfId="38" priority="41" operator="containsText" text="abierto">
      <formula>NOT(ISERROR(SEARCH("abierto",C123)))</formula>
    </cfRule>
  </conditionalFormatting>
  <conditionalFormatting sqref="C124:C127">
    <cfRule type="containsText" dxfId="37" priority="40" operator="containsText" text="abierto">
      <formula>NOT(ISERROR(SEARCH("abierto",C124)))</formula>
    </cfRule>
  </conditionalFormatting>
  <conditionalFormatting sqref="I144">
    <cfRule type="cellIs" dxfId="36" priority="37" operator="greaterThan">
      <formula>10</formula>
    </cfRule>
  </conditionalFormatting>
  <conditionalFormatting sqref="C145">
    <cfRule type="containsText" dxfId="35" priority="36" operator="containsText" text="abierto">
      <formula>NOT(ISERROR(SEARCH("abierto",C145)))</formula>
    </cfRule>
  </conditionalFormatting>
  <conditionalFormatting sqref="C146:C147">
    <cfRule type="containsText" dxfId="34" priority="35" operator="containsText" text="abierto">
      <formula>NOT(ISERROR(SEARCH("abierto",C146)))</formula>
    </cfRule>
  </conditionalFormatting>
  <conditionalFormatting sqref="C148:C150">
    <cfRule type="containsText" dxfId="33" priority="34" operator="containsText" text="abierto">
      <formula>NOT(ISERROR(SEARCH("abierto",C148)))</formula>
    </cfRule>
  </conditionalFormatting>
  <conditionalFormatting sqref="C153:C155">
    <cfRule type="containsText" dxfId="32" priority="33" operator="containsText" text="abierto">
      <formula>NOT(ISERROR(SEARCH("abierto",C153)))</formula>
    </cfRule>
  </conditionalFormatting>
  <conditionalFormatting sqref="C156">
    <cfRule type="containsText" dxfId="31" priority="32" operator="containsText" text="abierto">
      <formula>NOT(ISERROR(SEARCH("abierto",C156)))</formula>
    </cfRule>
  </conditionalFormatting>
  <conditionalFormatting sqref="C157:C158">
    <cfRule type="containsText" dxfId="30" priority="31" operator="containsText" text="abierto">
      <formula>NOT(ISERROR(SEARCH("abierto",C157)))</formula>
    </cfRule>
  </conditionalFormatting>
  <conditionalFormatting sqref="C159">
    <cfRule type="containsText" dxfId="29" priority="30" operator="containsText" text="abierto">
      <formula>NOT(ISERROR(SEARCH("abierto",C159)))</formula>
    </cfRule>
  </conditionalFormatting>
  <conditionalFormatting sqref="C161">
    <cfRule type="containsText" dxfId="28" priority="29" operator="containsText" text="abierto">
      <formula>NOT(ISERROR(SEARCH("abierto",C161)))</formula>
    </cfRule>
  </conditionalFormatting>
  <conditionalFormatting sqref="C162">
    <cfRule type="containsText" dxfId="27" priority="28" operator="containsText" text="abierto">
      <formula>NOT(ISERROR(SEARCH("abierto",C162)))</formula>
    </cfRule>
  </conditionalFormatting>
  <conditionalFormatting sqref="C163">
    <cfRule type="containsText" dxfId="26" priority="27" operator="containsText" text="abierto">
      <formula>NOT(ISERROR(SEARCH("abierto",C163)))</formula>
    </cfRule>
  </conditionalFormatting>
  <conditionalFormatting sqref="C165">
    <cfRule type="containsText" dxfId="25" priority="26" operator="containsText" text="abierto">
      <formula>NOT(ISERROR(SEARCH("abierto",C165)))</formula>
    </cfRule>
  </conditionalFormatting>
  <conditionalFormatting sqref="C166:C169">
    <cfRule type="containsText" dxfId="24" priority="25" operator="containsText" text="abierto">
      <formula>NOT(ISERROR(SEARCH("abierto",C166)))</formula>
    </cfRule>
  </conditionalFormatting>
  <conditionalFormatting sqref="J56:J67">
    <cfRule type="containsText" dxfId="23" priority="24" operator="containsText" text="SI">
      <formula>NOT(ISERROR(SEARCH("SI",J56)))</formula>
    </cfRule>
  </conditionalFormatting>
  <conditionalFormatting sqref="J69:J73">
    <cfRule type="containsText" dxfId="22" priority="23" operator="containsText" text="SI">
      <formula>NOT(ISERROR(SEARCH("SI",J69)))</formula>
    </cfRule>
  </conditionalFormatting>
  <conditionalFormatting sqref="J77:J150">
    <cfRule type="containsText" dxfId="21" priority="22" operator="containsText" text="SI">
      <formula>NOT(ISERROR(SEARCH("SI",J77)))</formula>
    </cfRule>
  </conditionalFormatting>
  <conditionalFormatting sqref="J151:J169">
    <cfRule type="containsText" dxfId="20" priority="21" operator="containsText" text="SI">
      <formula>NOT(ISERROR(SEARCH("SI",J151)))</formula>
    </cfRule>
  </conditionalFormatting>
  <conditionalFormatting sqref="D170">
    <cfRule type="cellIs" dxfId="19" priority="17" operator="equal">
      <formula>"Baja"</formula>
    </cfRule>
    <cfRule type="cellIs" dxfId="18" priority="18" operator="equal">
      <formula>"Media"</formula>
    </cfRule>
    <cfRule type="cellIs" dxfId="17" priority="19" operator="equal">
      <formula>"Alta"</formula>
    </cfRule>
    <cfRule type="cellIs" dxfId="16" priority="20" operator="equal">
      <formula>"Urgente"</formula>
    </cfRule>
  </conditionalFormatting>
  <conditionalFormatting sqref="C170">
    <cfRule type="containsText" dxfId="15" priority="16" operator="containsText" text="abierto">
      <formula>NOT(ISERROR(SEARCH("abierto",C170)))</formula>
    </cfRule>
  </conditionalFormatting>
  <conditionalFormatting sqref="D171">
    <cfRule type="cellIs" dxfId="14" priority="12" operator="equal">
      <formula>"Baja"</formula>
    </cfRule>
    <cfRule type="cellIs" dxfId="13" priority="13" operator="equal">
      <formula>"Media"</formula>
    </cfRule>
    <cfRule type="cellIs" dxfId="12" priority="14" operator="equal">
      <formula>"Alta"</formula>
    </cfRule>
    <cfRule type="cellIs" dxfId="11" priority="15" operator="equal">
      <formula>"Urgente"</formula>
    </cfRule>
  </conditionalFormatting>
  <conditionalFormatting sqref="C171">
    <cfRule type="containsText" dxfId="10" priority="11" operator="containsText" text="abierto">
      <formula>NOT(ISERROR(SEARCH("abierto",C171)))</formula>
    </cfRule>
  </conditionalFormatting>
  <conditionalFormatting sqref="D172">
    <cfRule type="cellIs" dxfId="9" priority="7" operator="equal">
      <formula>"Baja"</formula>
    </cfRule>
    <cfRule type="cellIs" dxfId="8" priority="8" operator="equal">
      <formula>"Media"</formula>
    </cfRule>
    <cfRule type="cellIs" dxfId="7" priority="9" operator="equal">
      <formula>"Alta"</formula>
    </cfRule>
    <cfRule type="cellIs" dxfId="6" priority="10" operator="equal">
      <formula>"Urgente"</formula>
    </cfRule>
  </conditionalFormatting>
  <conditionalFormatting sqref="C172">
    <cfRule type="containsText" dxfId="5" priority="6" operator="containsText" text="abierto">
      <formula>NOT(ISERROR(SEARCH("abierto",C172)))</formula>
    </cfRule>
  </conditionalFormatting>
  <conditionalFormatting sqref="D173">
    <cfRule type="cellIs" dxfId="4" priority="2" operator="equal">
      <formula>"Baja"</formula>
    </cfRule>
    <cfRule type="cellIs" dxfId="3" priority="3" operator="equal">
      <formula>"Media"</formula>
    </cfRule>
    <cfRule type="cellIs" dxfId="2" priority="4" operator="equal">
      <formula>"Alta"</formula>
    </cfRule>
    <cfRule type="cellIs" dxfId="1" priority="5" operator="equal">
      <formula>"Urgente"</formula>
    </cfRule>
  </conditionalFormatting>
  <conditionalFormatting sqref="C173">
    <cfRule type="containsText" dxfId="0" priority="1" operator="containsText" text="abierto">
      <formula>NOT(ISERROR(SEARCH("abierto",C173)))</formula>
    </cfRule>
  </conditionalFormatting>
  <dataValidations count="2">
    <dataValidation type="list" allowBlank="1" showInputMessage="1" showErrorMessage="1" sqref="D13:D1048576">
      <formula1>"Urgente,Alta,Media,Baja"</formula1>
    </dataValidation>
    <dataValidation type="list" allowBlank="1" showInputMessage="1" showErrorMessage="1" sqref="C13:C1048576">
      <formula1>"Abierto,Resuelto"</formula1>
    </dataValidation>
  </dataValidations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[7]Hoja1!#REF!</xm:f>
          </x14:formula1>
          <xm:sqref>J13:J444</xm:sqref>
        </x14:dataValidation>
        <x14:dataValidation type="list" allowBlank="1" showInputMessage="1" showErrorMessage="1">
          <x14:formula1>
            <xm:f>[7]Hoja1!#REF!</xm:f>
          </x14:formula1>
          <xm:sqref>AN13:AN444</xm:sqref>
        </x14:dataValidation>
        <x14:dataValidation type="list" showInputMessage="1" showErrorMessage="1">
          <x14:formula1>
            <xm:f>[7]Hoja1!#REF!</xm:f>
          </x14:formula1>
          <xm:sqref>AM13:AM444</xm:sqref>
        </x14:dataValidation>
        <x14:dataValidation type="list" showInputMessage="1" showErrorMessage="1">
          <x14:formula1>
            <xm:f>[7]Hoja1!#REF!</xm:f>
          </x14:formula1>
          <xm:sqref>AK13:AK444</xm:sqref>
        </x14:dataValidation>
        <x14:dataValidation type="list" showInputMessage="1" showErrorMessage="1">
          <x14:formula1>
            <xm:f>[7]Hoja1!#REF!</xm:f>
          </x14:formula1>
          <xm:sqref>AL13:AL444</xm:sqref>
        </x14:dataValidation>
        <x14:dataValidation type="list" allowBlank="1" showInputMessage="1" showErrorMessage="1">
          <x14:formula1>
            <xm:f>[7]Hoja1!#REF!</xm:f>
          </x14:formula1>
          <xm:sqref>G13:G444</xm:sqref>
        </x14:dataValidation>
        <x14:dataValidation type="list" allowBlank="1" showInputMessage="1" showErrorMessage="1">
          <x14:formula1>
            <xm:f>[7]Hoja1!#REF!</xm:f>
          </x14:formula1>
          <xm:sqref>F13:F444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K97"/>
  <sheetViews>
    <sheetView workbookViewId="0">
      <selection activeCell="J67" sqref="J67"/>
    </sheetView>
  </sheetViews>
  <sheetFormatPr baseColWidth="10" defaultRowHeight="15" x14ac:dyDescent="0.25"/>
  <sheetData>
    <row r="8" spans="3:11" x14ac:dyDescent="0.25">
      <c r="C8" t="s">
        <v>37</v>
      </c>
      <c r="E8" t="s">
        <v>44</v>
      </c>
      <c r="G8" t="s">
        <v>52</v>
      </c>
      <c r="I8" t="s">
        <v>51</v>
      </c>
      <c r="K8" t="s">
        <v>56</v>
      </c>
    </row>
    <row r="9" spans="3:11" x14ac:dyDescent="0.25">
      <c r="C9" t="s">
        <v>32</v>
      </c>
      <c r="E9" t="s">
        <v>38</v>
      </c>
      <c r="G9" t="s">
        <v>53</v>
      </c>
      <c r="I9" t="s">
        <v>46</v>
      </c>
      <c r="K9" t="s">
        <v>57</v>
      </c>
    </row>
    <row r="10" spans="3:11" x14ac:dyDescent="0.25">
      <c r="C10" t="s">
        <v>33</v>
      </c>
      <c r="E10" t="s">
        <v>39</v>
      </c>
      <c r="I10" t="s">
        <v>47</v>
      </c>
    </row>
    <row r="11" spans="3:11" x14ac:dyDescent="0.25">
      <c r="C11" t="s">
        <v>34</v>
      </c>
      <c r="E11" t="s">
        <v>40</v>
      </c>
      <c r="I11" t="s">
        <v>48</v>
      </c>
    </row>
    <row r="12" spans="3:11" x14ac:dyDescent="0.25">
      <c r="C12" t="s">
        <v>35</v>
      </c>
      <c r="E12" t="s">
        <v>41</v>
      </c>
      <c r="I12" t="s">
        <v>50</v>
      </c>
    </row>
    <row r="13" spans="3:11" x14ac:dyDescent="0.25">
      <c r="C13" t="s">
        <v>36</v>
      </c>
      <c r="E13" t="s">
        <v>42</v>
      </c>
      <c r="I13" t="s">
        <v>49</v>
      </c>
    </row>
    <row r="14" spans="3:11" x14ac:dyDescent="0.25">
      <c r="E14" t="s">
        <v>43</v>
      </c>
      <c r="I14" t="s">
        <v>54</v>
      </c>
    </row>
    <row r="20" spans="3:4" ht="15.75" thickBot="1" x14ac:dyDescent="0.3"/>
    <row r="21" spans="3:4" ht="15.75" thickBot="1" x14ac:dyDescent="0.3">
      <c r="C21" s="35" t="s">
        <v>60</v>
      </c>
      <c r="D21" s="30"/>
    </row>
    <row r="22" spans="3:4" ht="15.75" thickBot="1" x14ac:dyDescent="0.3">
      <c r="C22" s="40" t="s">
        <v>105</v>
      </c>
      <c r="D22" s="41"/>
    </row>
    <row r="23" spans="3:4" ht="15" customHeight="1" thickBot="1" x14ac:dyDescent="0.3">
      <c r="C23" s="36" t="s">
        <v>61</v>
      </c>
      <c r="D23" s="31"/>
    </row>
    <row r="24" spans="3:4" ht="15" customHeight="1" thickBot="1" x14ac:dyDescent="0.3">
      <c r="C24" s="36" t="s">
        <v>62</v>
      </c>
      <c r="D24" s="31"/>
    </row>
    <row r="25" spans="3:4" ht="15" customHeight="1" thickBot="1" x14ac:dyDescent="0.3">
      <c r="C25" s="36" t="s">
        <v>63</v>
      </c>
      <c r="D25" s="31"/>
    </row>
    <row r="26" spans="3:4" ht="15" customHeight="1" thickBot="1" x14ac:dyDescent="0.3">
      <c r="C26" s="36" t="s">
        <v>64</v>
      </c>
      <c r="D26" s="31"/>
    </row>
    <row r="27" spans="3:4" ht="15" customHeight="1" thickBot="1" x14ac:dyDescent="0.3">
      <c r="C27" s="36" t="s">
        <v>65</v>
      </c>
      <c r="D27" s="31"/>
    </row>
    <row r="28" spans="3:4" ht="15" customHeight="1" thickBot="1" x14ac:dyDescent="0.3">
      <c r="C28" s="36" t="s">
        <v>66</v>
      </c>
      <c r="D28" s="31"/>
    </row>
    <row r="29" spans="3:4" ht="15" customHeight="1" thickBot="1" x14ac:dyDescent="0.3">
      <c r="C29" s="36" t="s">
        <v>67</v>
      </c>
      <c r="D29" s="31"/>
    </row>
    <row r="30" spans="3:4" ht="15" customHeight="1" thickBot="1" x14ac:dyDescent="0.3">
      <c r="C30" s="36" t="s">
        <v>68</v>
      </c>
      <c r="D30" s="31"/>
    </row>
    <row r="31" spans="3:4" ht="15" customHeight="1" thickBot="1" x14ac:dyDescent="0.3">
      <c r="C31" s="36" t="s">
        <v>146</v>
      </c>
      <c r="D31" s="31"/>
    </row>
    <row r="32" spans="3:4" ht="15" customHeight="1" thickBot="1" x14ac:dyDescent="0.3">
      <c r="C32" s="36" t="s">
        <v>145</v>
      </c>
      <c r="D32" s="31"/>
    </row>
    <row r="33" spans="3:4" ht="15" customHeight="1" thickBot="1" x14ac:dyDescent="0.3">
      <c r="C33" s="36" t="s">
        <v>69</v>
      </c>
      <c r="D33" s="31"/>
    </row>
    <row r="34" spans="3:4" ht="15" customHeight="1" thickBot="1" x14ac:dyDescent="0.3">
      <c r="C34" s="36" t="s">
        <v>70</v>
      </c>
      <c r="D34" s="31"/>
    </row>
    <row r="35" spans="3:4" ht="15" customHeight="1" thickBot="1" x14ac:dyDescent="0.3">
      <c r="C35" s="36" t="s">
        <v>71</v>
      </c>
      <c r="D35" s="31"/>
    </row>
    <row r="36" spans="3:4" ht="15" customHeight="1" thickBot="1" x14ac:dyDescent="0.3">
      <c r="C36" s="36" t="s">
        <v>72</v>
      </c>
      <c r="D36" s="31"/>
    </row>
    <row r="37" spans="3:4" ht="15" customHeight="1" thickBot="1" x14ac:dyDescent="0.3">
      <c r="C37" s="36" t="s">
        <v>73</v>
      </c>
      <c r="D37" s="31"/>
    </row>
    <row r="38" spans="3:4" ht="15" customHeight="1" x14ac:dyDescent="0.25">
      <c r="C38" s="36" t="s">
        <v>74</v>
      </c>
      <c r="D38" s="32"/>
    </row>
    <row r="39" spans="3:4" ht="15" customHeight="1" x14ac:dyDescent="0.25">
      <c r="C39" s="36" t="s">
        <v>75</v>
      </c>
      <c r="D39" s="33"/>
    </row>
    <row r="40" spans="3:4" ht="15" customHeight="1" thickBot="1" x14ac:dyDescent="0.3">
      <c r="C40" s="36" t="s">
        <v>76</v>
      </c>
      <c r="D40" s="31"/>
    </row>
    <row r="41" spans="3:4" ht="15" customHeight="1" x14ac:dyDescent="0.25">
      <c r="C41" s="36" t="s">
        <v>77</v>
      </c>
      <c r="D41" s="32"/>
    </row>
    <row r="42" spans="3:4" ht="15" customHeight="1" thickBot="1" x14ac:dyDescent="0.3">
      <c r="C42" s="36" t="s">
        <v>78</v>
      </c>
      <c r="D42" s="31"/>
    </row>
    <row r="43" spans="3:4" ht="15" customHeight="1" thickBot="1" x14ac:dyDescent="0.3">
      <c r="C43" s="36" t="s">
        <v>90</v>
      </c>
      <c r="D43" s="31"/>
    </row>
    <row r="44" spans="3:4" ht="15" customHeight="1" thickBot="1" x14ac:dyDescent="0.3">
      <c r="C44" s="36" t="s">
        <v>79</v>
      </c>
      <c r="D44" s="31"/>
    </row>
    <row r="45" spans="3:4" ht="15" customHeight="1" x14ac:dyDescent="0.25">
      <c r="C45" s="36" t="s">
        <v>144</v>
      </c>
      <c r="D45" s="32"/>
    </row>
    <row r="46" spans="3:4" ht="15" customHeight="1" x14ac:dyDescent="0.25">
      <c r="C46" s="36" t="s">
        <v>80</v>
      </c>
      <c r="D46" s="34"/>
    </row>
    <row r="47" spans="3:4" ht="15" customHeight="1" x14ac:dyDescent="0.25">
      <c r="C47" s="36" t="s">
        <v>81</v>
      </c>
      <c r="D47" s="32"/>
    </row>
    <row r="48" spans="3:4" ht="15" customHeight="1" thickBot="1" x14ac:dyDescent="0.3">
      <c r="C48" s="36" t="s">
        <v>82</v>
      </c>
      <c r="D48" s="31"/>
    </row>
    <row r="49" spans="3:4" ht="15" customHeight="1" thickBot="1" x14ac:dyDescent="0.3">
      <c r="C49" s="36" t="s">
        <v>83</v>
      </c>
      <c r="D49" s="31"/>
    </row>
    <row r="50" spans="3:4" ht="15" customHeight="1" thickBot="1" x14ac:dyDescent="0.3">
      <c r="C50" s="36" t="s">
        <v>84</v>
      </c>
      <c r="D50" s="31"/>
    </row>
    <row r="51" spans="3:4" ht="15" customHeight="1" x14ac:dyDescent="0.25">
      <c r="C51" s="36" t="s">
        <v>85</v>
      </c>
      <c r="D51" s="32"/>
    </row>
    <row r="52" spans="3:4" ht="15" customHeight="1" thickBot="1" x14ac:dyDescent="0.3">
      <c r="C52" s="36" t="s">
        <v>86</v>
      </c>
      <c r="D52" s="31"/>
    </row>
    <row r="53" spans="3:4" ht="15" customHeight="1" thickBot="1" x14ac:dyDescent="0.3">
      <c r="C53" s="36" t="s">
        <v>87</v>
      </c>
      <c r="D53" s="31"/>
    </row>
    <row r="54" spans="3:4" ht="15" customHeight="1" x14ac:dyDescent="0.25">
      <c r="C54" s="36" t="s">
        <v>88</v>
      </c>
      <c r="D54" s="34"/>
    </row>
    <row r="55" spans="3:4" ht="15" customHeight="1" x14ac:dyDescent="0.25">
      <c r="C55" s="36" t="s">
        <v>89</v>
      </c>
      <c r="D55" s="32"/>
    </row>
    <row r="56" spans="3:4" x14ac:dyDescent="0.25">
      <c r="C56" s="37" t="s">
        <v>91</v>
      </c>
    </row>
    <row r="57" spans="3:4" x14ac:dyDescent="0.25">
      <c r="C57" s="37" t="s">
        <v>92</v>
      </c>
    </row>
    <row r="58" spans="3:4" x14ac:dyDescent="0.25">
      <c r="C58" s="37" t="s">
        <v>93</v>
      </c>
    </row>
    <row r="59" spans="3:4" ht="22.5" x14ac:dyDescent="0.25">
      <c r="C59" s="37" t="s">
        <v>94</v>
      </c>
    </row>
    <row r="60" spans="3:4" ht="22.5" x14ac:dyDescent="0.25">
      <c r="C60" s="37" t="s">
        <v>95</v>
      </c>
    </row>
    <row r="61" spans="3:4" ht="22.5" x14ac:dyDescent="0.25">
      <c r="C61" s="37" t="s">
        <v>102</v>
      </c>
    </row>
    <row r="62" spans="3:4" ht="22.5" x14ac:dyDescent="0.25">
      <c r="C62" s="37" t="s">
        <v>106</v>
      </c>
    </row>
    <row r="63" spans="3:4" x14ac:dyDescent="0.25">
      <c r="C63" s="37" t="s">
        <v>107</v>
      </c>
    </row>
    <row r="64" spans="3:4" ht="22.5" x14ac:dyDescent="0.25">
      <c r="C64" s="37" t="s">
        <v>108</v>
      </c>
    </row>
    <row r="65" spans="3:3" x14ac:dyDescent="0.25">
      <c r="C65" s="37" t="s">
        <v>109</v>
      </c>
    </row>
    <row r="66" spans="3:3" x14ac:dyDescent="0.25">
      <c r="C66" s="37" t="s">
        <v>110</v>
      </c>
    </row>
    <row r="67" spans="3:3" ht="22.5" x14ac:dyDescent="0.25">
      <c r="C67" s="37" t="s">
        <v>111</v>
      </c>
    </row>
    <row r="68" spans="3:3" ht="22.5" x14ac:dyDescent="0.25">
      <c r="C68" s="37" t="s">
        <v>112</v>
      </c>
    </row>
    <row r="69" spans="3:3" x14ac:dyDescent="0.25">
      <c r="C69" s="37" t="s">
        <v>113</v>
      </c>
    </row>
    <row r="70" spans="3:3" x14ac:dyDescent="0.25">
      <c r="C70" s="37" t="s">
        <v>114</v>
      </c>
    </row>
    <row r="71" spans="3:3" x14ac:dyDescent="0.25">
      <c r="C71" s="37" t="s">
        <v>115</v>
      </c>
    </row>
    <row r="72" spans="3:3" x14ac:dyDescent="0.25">
      <c r="C72" s="37" t="s">
        <v>116</v>
      </c>
    </row>
    <row r="73" spans="3:3" ht="33.75" x14ac:dyDescent="0.25">
      <c r="C73" s="37" t="s">
        <v>120</v>
      </c>
    </row>
    <row r="74" spans="3:3" ht="22.5" x14ac:dyDescent="0.25">
      <c r="C74" s="37" t="s">
        <v>117</v>
      </c>
    </row>
    <row r="75" spans="3:3" ht="22.5" x14ac:dyDescent="0.25">
      <c r="C75" s="37" t="s">
        <v>118</v>
      </c>
    </row>
    <row r="76" spans="3:3" ht="33.75" x14ac:dyDescent="0.25">
      <c r="C76" s="37" t="s">
        <v>119</v>
      </c>
    </row>
    <row r="77" spans="3:3" ht="22.5" x14ac:dyDescent="0.25">
      <c r="C77" s="37" t="s">
        <v>130</v>
      </c>
    </row>
    <row r="78" spans="3:3" ht="22.5" x14ac:dyDescent="0.25">
      <c r="C78" s="37" t="s">
        <v>131</v>
      </c>
    </row>
    <row r="79" spans="3:3" ht="22.5" x14ac:dyDescent="0.25">
      <c r="C79" s="37" t="s">
        <v>125</v>
      </c>
    </row>
    <row r="80" spans="3:3" ht="22.5" x14ac:dyDescent="0.25">
      <c r="C80" s="37" t="s">
        <v>141</v>
      </c>
    </row>
    <row r="81" spans="3:3" ht="22.5" x14ac:dyDescent="0.25">
      <c r="C81" s="37" t="s">
        <v>126</v>
      </c>
    </row>
    <row r="82" spans="3:3" x14ac:dyDescent="0.25">
      <c r="C82" s="37" t="s">
        <v>127</v>
      </c>
    </row>
    <row r="83" spans="3:3" ht="22.5" x14ac:dyDescent="0.25">
      <c r="C83" s="37" t="s">
        <v>121</v>
      </c>
    </row>
    <row r="84" spans="3:3" ht="22.5" x14ac:dyDescent="0.25">
      <c r="C84" s="37" t="s">
        <v>132</v>
      </c>
    </row>
    <row r="85" spans="3:3" ht="22.5" x14ac:dyDescent="0.25">
      <c r="C85" s="37" t="s">
        <v>122</v>
      </c>
    </row>
    <row r="86" spans="3:3" ht="33.75" x14ac:dyDescent="0.25">
      <c r="C86" s="37" t="s">
        <v>123</v>
      </c>
    </row>
    <row r="87" spans="3:3" ht="45" x14ac:dyDescent="0.25">
      <c r="C87" s="37" t="s">
        <v>129</v>
      </c>
    </row>
    <row r="88" spans="3:3" ht="22.5" x14ac:dyDescent="0.25">
      <c r="C88" s="37" t="s">
        <v>124</v>
      </c>
    </row>
    <row r="89" spans="3:3" ht="22.5" x14ac:dyDescent="0.25">
      <c r="C89" s="37" t="s">
        <v>133</v>
      </c>
    </row>
    <row r="90" spans="3:3" x14ac:dyDescent="0.25">
      <c r="C90" s="37" t="s">
        <v>128</v>
      </c>
    </row>
    <row r="91" spans="3:3" x14ac:dyDescent="0.25">
      <c r="C91" s="37" t="s">
        <v>134</v>
      </c>
    </row>
    <row r="92" spans="3:3" ht="22.5" x14ac:dyDescent="0.25">
      <c r="C92" s="37" t="s">
        <v>139</v>
      </c>
    </row>
    <row r="93" spans="3:3" x14ac:dyDescent="0.25">
      <c r="C93" s="37" t="s">
        <v>140</v>
      </c>
    </row>
    <row r="94" spans="3:3" ht="22.5" x14ac:dyDescent="0.25">
      <c r="C94" s="37" t="s">
        <v>137</v>
      </c>
    </row>
    <row r="95" spans="3:3" ht="33.75" x14ac:dyDescent="0.25">
      <c r="C95" s="37" t="s">
        <v>138</v>
      </c>
    </row>
    <row r="96" spans="3:3" ht="22.5" x14ac:dyDescent="0.25">
      <c r="C96" s="37" t="s">
        <v>135</v>
      </c>
    </row>
    <row r="97" spans="3:3" ht="45" x14ac:dyDescent="0.25">
      <c r="C97" s="37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Registro JULIO </vt:lpstr>
      <vt:lpstr>REGISTRO PQRS AGOSTO</vt:lpstr>
      <vt:lpstr>REGISTRO PQRS SEPTIEMBRE</vt:lpstr>
      <vt:lpstr>REGISTRO PQRS OCTUBRE</vt:lpstr>
      <vt:lpstr>REGISTRO PQRS NOVIEMBRE</vt:lpstr>
      <vt:lpstr>REGISTRO PQRS DICIEMBRE</vt:lpstr>
      <vt:lpstr>SN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Planilla Excel</dc:creator>
  <cp:lastModifiedBy>LUZ SAIDA ARIAS MENA</cp:lastModifiedBy>
  <dcterms:created xsi:type="dcterms:W3CDTF">2017-09-08T12:57:39Z</dcterms:created>
  <dcterms:modified xsi:type="dcterms:W3CDTF">2021-03-20T03:26:46Z</dcterms:modified>
</cp:coreProperties>
</file>